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yorkshirewater.sharepoint.com/teams/APR22SharepointSite/Price control deliverables PCDs/04 Progress Reporting/FY26 4 Jul-26 Assured Progress Report/Submission/Web update/"/>
    </mc:Choice>
  </mc:AlternateContent>
  <xr:revisionPtr revIDLastSave="70" documentId="8_{B7105B7B-160F-4D27-933D-BFE6E26D104A}" xr6:coauthVersionLast="47" xr6:coauthVersionMax="47" xr10:uidLastSave="{AB205D00-A6A4-4537-A9EC-1AC9356917C8}"/>
  <bookViews>
    <workbookView xWindow="-108" yWindow="-108" windowWidth="30936" windowHeight="16776" tabRatio="729" firstSheet="9" activeTab="18" xr2:uid="{3359C3C8-5368-4A6D-AC82-6C5B539518C0}"/>
  </bookViews>
  <sheets>
    <sheet name="Cover" sheetId="223" r:id="rId1"/>
    <sheet name="Change log&gt;&gt;&gt;" sheetId="238" r:id="rId2"/>
    <sheet name="Industry_Change logs" sheetId="222" r:id="rId3"/>
    <sheet name="YKY_Change log" sheetId="243" r:id="rId4"/>
    <sheet name="Query log&gt;&gt;&gt;" sheetId="208" r:id="rId5"/>
    <sheet name="Industry_Query logs " sheetId="224" r:id="rId6"/>
    <sheet name="YKY_Query log" sheetId="231" r:id="rId7"/>
    <sheet name="Inputs&gt;&gt;&gt;" sheetId="80" r:id="rId8"/>
    <sheet name="F_Inputs_BIO5" sheetId="112" r:id="rId9"/>
    <sheet name="F_Inputs_CWW20" sheetId="111" r:id="rId10"/>
    <sheet name="F_Inputs_WW_EXP" sheetId="116" r:id="rId11"/>
    <sheet name="F_Inputs_W_EXP" sheetId="121" r:id="rId12"/>
    <sheet name="F_Inputs_NRF" sheetId="206" r:id="rId13"/>
    <sheet name="PCD List" sheetId="105" r:id="rId14"/>
    <sheet name="Calcs_Net zero" sheetId="22" r:id="rId15"/>
    <sheet name="Calcs_Supply" sheetId="255" r:id="rId16"/>
    <sheet name="Base&gt;&gt;&gt;" sheetId="101" r:id="rId17"/>
    <sheet name="Common PCDs&gt;&gt;&gt;" sheetId="174" r:id="rId18"/>
    <sheet name="DPB1" sheetId="131" r:id="rId19"/>
    <sheet name="DPB2" sheetId="132" r:id="rId20"/>
    <sheet name="Bespoke PCDs&gt;&gt;&gt;" sheetId="177" r:id="rId21"/>
    <sheet name="YKY_DPB1_ADD" sheetId="184" r:id="rId22"/>
    <sheet name="YKY_DPB2_ADD" sheetId="185" r:id="rId23"/>
    <sheet name="Enhancement WW&gt;&gt;&gt;" sheetId="47" r:id="rId24"/>
    <sheet name="DPWW1" sheetId="134" r:id="rId25"/>
    <sheet name="DPWW2" sheetId="135" r:id="rId26"/>
    <sheet name="DPWW3" sheetId="195" r:id="rId27"/>
    <sheet name="DPWW4" sheetId="202" r:id="rId28"/>
    <sheet name="DPWW5" sheetId="257" r:id="rId29"/>
    <sheet name="Enhancement W&gt;&gt;&gt;" sheetId="103" r:id="rId30"/>
    <sheet name="DPW1" sheetId="139" r:id="rId31"/>
    <sheet name="DPW2" sheetId="140" r:id="rId32"/>
    <sheet name="DPW3" sheetId="193" r:id="rId33"/>
    <sheet name="DPW4" sheetId="203" r:id="rId34"/>
    <sheet name="DPW5" sheetId="256" r:id="rId35"/>
    <sheet name="Blank (published)&gt;&gt;&gt;" sheetId="129" r:id="rId36"/>
    <sheet name="Dictionary" sheetId="204" state="hidden" r:id="rId37"/>
    <sheet name="F_Outputs OLD" sheetId="205" state="hidden" r:id="rId38"/>
    <sheet name="F_Outputs" sheetId="221" r:id="rId39"/>
  </sheets>
  <definedNames>
    <definedName name="____net1" localSheetId="15" hidden="1">{"NET",#N/A,FALSE,"401C11"}</definedName>
    <definedName name="____net1" localSheetId="0" hidden="1">{"NET",#N/A,FALSE,"401C11"}</definedName>
    <definedName name="____net1" localSheetId="38" hidden="1">{"NET",#N/A,FALSE,"401C11"}</definedName>
    <definedName name="____net1" localSheetId="2" hidden="1">{"NET",#N/A,FALSE,"401C11"}</definedName>
    <definedName name="____net1" localSheetId="3" hidden="1">{"NET",#N/A,FALSE,"401C11"}</definedName>
    <definedName name="____net1" hidden="1">{"NET",#N/A,FALSE,"401C11"}</definedName>
    <definedName name="__123Graph_A" localSheetId="0" hidden="1">#REF!</definedName>
    <definedName name="__123Graph_A" hidden="1">#REF!</definedName>
    <definedName name="__123Graph_AHSIZE" localSheetId="0" hidden="1">#REF!</definedName>
    <definedName name="__123Graph_AHSIZE" hidden="1">#REF!</definedName>
    <definedName name="__123Graph_AVALUEA" hidden="1">#REF!</definedName>
    <definedName name="__123Graph_AVALUEB" hidden="1">#REF!</definedName>
    <definedName name="__123Graph_AVALUEC"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123Graph_XVALUEA" hidden="1">#REF!</definedName>
    <definedName name="__123Graph_XVALUEB" hidden="1">#REF!</definedName>
    <definedName name="__123Graph_XVALUEC" hidden="1">#REF!</definedName>
    <definedName name="__IntlFixup" hidden="1">TRUE</definedName>
    <definedName name="__net1" localSheetId="15" hidden="1">{"NET",#N/A,FALSE,"401C11"}</definedName>
    <definedName name="__net1" localSheetId="0" hidden="1">{"NET",#N/A,FALSE,"401C11"}</definedName>
    <definedName name="__net1" localSheetId="38" hidden="1">{"NET",#N/A,FALSE,"401C11"}</definedName>
    <definedName name="__net1" localSheetId="2" hidden="1">{"NET",#N/A,FALSE,"401C11"}</definedName>
    <definedName name="__net1" localSheetId="3" hidden="1">{"NET",#N/A,FALSE,"401C11"}</definedName>
    <definedName name="__net1" hidden="1">{"NET",#N/A,FALSE,"401C11"}</definedName>
    <definedName name="_1_____123Graph_ACHART_1" hidden="1">#REF!</definedName>
    <definedName name="_1__123Graph_AALK_CO2\PH" hidden="1">#REF!</definedName>
    <definedName name="_1_0__123Grap" hidden="1">#REF!</definedName>
    <definedName name="_1_123Grap" hidden="1">#REF!</definedName>
    <definedName name="_12__123Graph_ACHART_6" hidden="1">#REF!</definedName>
    <definedName name="_123Graph_F" hidden="1">#REF!</definedName>
    <definedName name="_13___123Graph_ACHART_1" hidden="1">#REF!</definedName>
    <definedName name="_14___123Graph_ACHART_2" hidden="1">#REF!</definedName>
    <definedName name="_15___123Graph_ACHART_6" hidden="1">#REF!</definedName>
    <definedName name="_16___123Graph_BCHART_1" hidden="1">#REF!</definedName>
    <definedName name="_16__123Graph_BCHART_1" hidden="1">#REF!</definedName>
    <definedName name="_17___123Graph_BCHART_2" hidden="1">#REF!</definedName>
    <definedName name="_18___123Graph_BCHART_6" hidden="1">#REF!</definedName>
    <definedName name="_2_____123Graph_ACHART_2" hidden="1">#REF!</definedName>
    <definedName name="_2__123Graph_XALK_CO2\PH" hidden="1">#REF!</definedName>
    <definedName name="_2_0__123Grap" hidden="1">#REF!</definedName>
    <definedName name="_2_123Grap" hidden="1">#REF!</definedName>
    <definedName name="_20__123Graph_BCHART_2" hidden="1">#REF!</definedName>
    <definedName name="_24__123Graph_BCHART_6" hidden="1">#REF!</definedName>
    <definedName name="_3_____123Graph_ACHART_6" hidden="1">#REF!</definedName>
    <definedName name="_3_0_S" hidden="1">#REF!</definedName>
    <definedName name="_3_123Grap" hidden="1">#REF!</definedName>
    <definedName name="_34_123Grap" hidden="1">#REF!</definedName>
    <definedName name="_4_____123Graph_BCHART_1" hidden="1">#REF!</definedName>
    <definedName name="_4__123Graph_ACHART_1" hidden="1">#REF!</definedName>
    <definedName name="_42S" hidden="1">#REF!</definedName>
    <definedName name="_4S" hidden="1">#REF!</definedName>
    <definedName name="_5_____123Graph_BCHART_2" hidden="1">#REF!</definedName>
    <definedName name="_5_0__123Grap" hidden="1">#REF!</definedName>
    <definedName name="_6_____123Graph_BCHART_6" hidden="1">#REF!</definedName>
    <definedName name="_6_0_S" hidden="1">#REF!</definedName>
    <definedName name="_6_123Grap" hidden="1">#REF!</definedName>
    <definedName name="_8__123Graph_ACHART_2" hidden="1">#REF!</definedName>
    <definedName name="_8_123Grap"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hidden="1">#REF!</definedName>
    <definedName name="_xlnm._FilterDatabase" localSheetId="36" hidden="1">Dictionary!$A$1:$P$1711</definedName>
    <definedName name="_xlnm._FilterDatabase" localSheetId="30" hidden="1">'DPW1'!$B$5:$AR$50</definedName>
    <definedName name="_xlnm._FilterDatabase" localSheetId="31" hidden="1">'DPW2'!$B$5:$AV$52</definedName>
    <definedName name="_xlnm._FilterDatabase" localSheetId="32" hidden="1">'DPW3'!$A$5:$I$134</definedName>
    <definedName name="_xlnm._FilterDatabase" localSheetId="24" hidden="1">DPWW1!$B$5:$AO$65</definedName>
    <definedName name="_xlnm._FilterDatabase" localSheetId="25" hidden="1">DPWW2!$B$5:$AL$50</definedName>
    <definedName name="_xlnm._FilterDatabase" localSheetId="26" hidden="1">DPWW3!$A$6:$AX$150</definedName>
    <definedName name="_xlnm._FilterDatabase" localSheetId="8" hidden="1">F_Inputs_BIO5!$A$7:$AG$22</definedName>
    <definedName name="_xlnm._FilterDatabase" localSheetId="9" hidden="1">F_Inputs_CWW20!$A$7:$AG$82</definedName>
    <definedName name="_xlnm._FilterDatabase" localSheetId="12" hidden="1">F_Inputs_NRF!$A$7:$AG$11</definedName>
    <definedName name="_xlnm._FilterDatabase" localSheetId="11" hidden="1">F_Inputs_W_EXP!$A$7:$AJ$41</definedName>
    <definedName name="_xlnm._FilterDatabase" localSheetId="10" hidden="1">F_Inputs_WW_EXP!$A$7:$AI$57</definedName>
    <definedName name="_xlnm._FilterDatabase" localSheetId="38" hidden="1">F_Outputs!$A$2:$BH$4859</definedName>
    <definedName name="_xlnm._FilterDatabase" localSheetId="37" hidden="1">'F_Outputs OLD'!$A$2:$BH$1721</definedName>
    <definedName name="_xlnm._FilterDatabase" localSheetId="13" hidden="1">'PCD List'!$C$2:$BK$42</definedName>
    <definedName name="_xlnm._FilterDatabase" localSheetId="3" hidden="1">'YKY_Change log'!$B$7:$G$7</definedName>
    <definedName name="_Key1" hidden="1">#REF!</definedName>
    <definedName name="_Key2" hidden="1">#REF!</definedName>
    <definedName name="_net1" localSheetId="15" hidden="1">{"NET",#N/A,FALSE,"401C11"}</definedName>
    <definedName name="_net1" localSheetId="0" hidden="1">{"NET",#N/A,FALSE,"401C11"}</definedName>
    <definedName name="_net1" localSheetId="38" hidden="1">{"NET",#N/A,FALSE,"401C11"}</definedName>
    <definedName name="_net1" localSheetId="2" hidden="1">{"NET",#N/A,FALSE,"401C11"}</definedName>
    <definedName name="_net1" localSheetId="3" hidden="1">{"NET",#N/A,FALSE,"401C11"}</definedName>
    <definedName name="_net1" hidden="1">{"NET",#N/A,FALSE,"401C11"}</definedName>
    <definedName name="_net2" hidden="1">{"NET",#N/A,FALSE,"401C11"}</definedName>
    <definedName name="_Order1">255</definedName>
    <definedName name="_Order2">255</definedName>
    <definedName name="_Sort" localSheetId="0" hidden="1">#REF!</definedName>
    <definedName name="_Sort" hidden="1">#REF!</definedName>
    <definedName name="a" localSheetId="15" hidden="1">{"CHARGE",#N/A,FALSE,"401C11"}</definedName>
    <definedName name="a" localSheetId="38" hidden="1">{"CHARGE",#N/A,FALSE,"401C11"}</definedName>
    <definedName name="a" localSheetId="2" hidden="1">{"CHARGE",#N/A,FALSE,"401C11"}</definedName>
    <definedName name="a" localSheetId="3" hidden="1">{"CHARGE",#N/A,FALSE,"401C11"}</definedName>
    <definedName name="a" hidden="1">{"CHARGE",#N/A,FALSE,"401C11"}</definedName>
    <definedName name="aa" localSheetId="15" hidden="1">{"CHARGE",#N/A,FALSE,"401C11"}</definedName>
    <definedName name="aa" localSheetId="0" hidden="1">{"CHARGE",#N/A,FALSE,"401C11"}</definedName>
    <definedName name="aa" localSheetId="38" hidden="1">{"CHARGE",#N/A,FALSE,"401C11"}</definedName>
    <definedName name="aa" localSheetId="2" hidden="1">{"CHARGE",#N/A,FALSE,"401C11"}</definedName>
    <definedName name="aa" localSheetId="3" hidden="1">{"CHARGE",#N/A,FALSE,"401C11"}</definedName>
    <definedName name="aa" hidden="1">{"CHARGE",#N/A,FALSE,"401C11"}</definedName>
    <definedName name="aaa" localSheetId="15" hidden="1">{"CHARGE",#N/A,FALSE,"401C11"}</definedName>
    <definedName name="aaa" localSheetId="38" hidden="1">{"CHARGE",#N/A,FALSE,"401C11"}</definedName>
    <definedName name="aaa" localSheetId="2" hidden="1">{"CHARGE",#N/A,FALSE,"401C11"}</definedName>
    <definedName name="aaa" localSheetId="3" hidden="1">{"CHARGE",#N/A,FALSE,"401C11"}</definedName>
    <definedName name="aaa" hidden="1">{"CHARGE",#N/A,FALSE,"401C11"}</definedName>
    <definedName name="aaaa" localSheetId="15" hidden="1">{"CHARGE",#N/A,FALSE,"401C11"}</definedName>
    <definedName name="aaaa" localSheetId="0" hidden="1">{"CHARGE",#N/A,FALSE,"401C11"}</definedName>
    <definedName name="aaaa" localSheetId="38" hidden="1">{"CHARGE",#N/A,FALSE,"401C11"}</definedName>
    <definedName name="aaaa" localSheetId="2" hidden="1">{"CHARGE",#N/A,FALSE,"401C11"}</definedName>
    <definedName name="aaaa" localSheetId="3" hidden="1">{"CHARGE",#N/A,FALSE,"401C11"}</definedName>
    <definedName name="aaaa" hidden="1">{"CHARGE",#N/A,FALSE,"401C11"}</definedName>
    <definedName name="aaaaaa" localSheetId="38" hidden="1">{"mass bal",#N/A,FALSE,"Standard_mass_bal_template";"ied sheet",#N/A,FALSE,"Standard_mass_bal_template"}</definedName>
    <definedName name="aaaaaa" localSheetId="2" hidden="1">{"mass bal",#N/A,FALSE,"Standard_mass_bal_template";"ied sheet",#N/A,FALSE,"Standard_mass_bal_template"}</definedName>
    <definedName name="aaaaaa" localSheetId="3" hidden="1">{"mass bal",#N/A,FALSE,"Standard_mass_bal_template";"ied sheet",#N/A,FALSE,"Standard_mass_bal_template"}</definedName>
    <definedName name="aaaaaa" hidden="1">{"mass bal",#N/A,FALSE,"Standard_mass_bal_template";"ied sheet",#N/A,FALSE,"Standard_mass_bal_template"}</definedName>
    <definedName name="aawd" localSheetId="38" hidden="1">{"mass bal",#N/A,FALSE,"Standard_mass_bal_template";"ied sheet",#N/A,FALSE,"Standard_mass_bal_template"}</definedName>
    <definedName name="aawd" localSheetId="2" hidden="1">{"mass bal",#N/A,FALSE,"Standard_mass_bal_template";"ied sheet",#N/A,FALSE,"Standard_mass_bal_template"}</definedName>
    <definedName name="aawd" localSheetId="3" hidden="1">{"mass bal",#N/A,FALSE,"Standard_mass_bal_template";"ied sheet",#N/A,FALSE,"Standard_mass_bal_template"}</definedName>
    <definedName name="aawd" hidden="1">{"mass bal",#N/A,FALSE,"Standard_mass_bal_template";"ied sheet",#N/A,FALSE,"Standard_mass_bal_template"}</definedName>
    <definedName name="abc" localSheetId="15" hidden="1">{"NET",#N/A,FALSE,"401C11"}</definedName>
    <definedName name="abc" localSheetId="38" hidden="1">{"NET",#N/A,FALSE,"401C11"}</definedName>
    <definedName name="abc" localSheetId="2" hidden="1">{"NET",#N/A,FALSE,"401C11"}</definedName>
    <definedName name="abc" localSheetId="3" hidden="1">{"NET",#N/A,FALSE,"401C11"}</definedName>
    <definedName name="abc" hidden="1">{"NET",#N/A,FALSE,"401C11"}</definedName>
    <definedName name="AccessDatabase" hidden="1">"C:\Budgets\2003\NM and VS BP forecast 2003 NM37 VS197 311002 v1.mdb"</definedName>
    <definedName name="adbr" localSheetId="15" hidden="1">{"CHARGE",#N/A,FALSE,"401C11"}</definedName>
    <definedName name="adbr" localSheetId="0" hidden="1">{"CHARGE",#N/A,FALSE,"401C11"}</definedName>
    <definedName name="adbr" localSheetId="38" hidden="1">{"CHARGE",#N/A,FALSE,"401C11"}</definedName>
    <definedName name="adbr" localSheetId="2" hidden="1">{"CHARGE",#N/A,FALSE,"401C11"}</definedName>
    <definedName name="adbr" localSheetId="3" hidden="1">{"CHARGE",#N/A,FALSE,"401C11"}</definedName>
    <definedName name="adbr" hidden="1">{"CHARGE",#N/A,FALSE,"401C11"}</definedName>
    <definedName name="ADFGDSFG" localSheetId="38" hidden="1">{"mass bal",#N/A,FALSE,"Standard_mass_bal_template";"ied sheet",#N/A,FALSE,"Standard_mass_bal_template"}</definedName>
    <definedName name="ADFGDSFG" localSheetId="2" hidden="1">{"mass bal",#N/A,FALSE,"Standard_mass_bal_template";"ied sheet",#N/A,FALSE,"Standard_mass_bal_template"}</definedName>
    <definedName name="ADFGDSFG" localSheetId="3" hidden="1">{"mass bal",#N/A,FALSE,"Standard_mass_bal_template";"ied sheet",#N/A,FALSE,"Standard_mass_bal_template"}</definedName>
    <definedName name="ADFGDSFG" hidden="1">{"mass bal",#N/A,FALSE,"Standard_mass_bal_template";"ied sheet",#N/A,FALSE,"Standard_mass_bal_template"}</definedName>
    <definedName name="ADFGDSFG1" localSheetId="38" hidden="1">{"mass bal",#N/A,FALSE,"Standard_mass_bal_template";"ied sheet",#N/A,FALSE,"Standard_mass_bal_template"}</definedName>
    <definedName name="ADFGDSFG1" localSheetId="2" hidden="1">{"mass bal",#N/A,FALSE,"Standard_mass_bal_template";"ied sheet",#N/A,FALSE,"Standard_mass_bal_template"}</definedName>
    <definedName name="ADFGDSFG1" localSheetId="3" hidden="1">{"mass bal",#N/A,FALSE,"Standard_mass_bal_template";"ied sheet",#N/A,FALSE,"Standard_mass_bal_template"}</definedName>
    <definedName name="ADFGDSFG1" hidden="1">{"mass bal",#N/A,FALSE,"Standard_mass_bal_template";"ied sheet",#N/A,FALSE,"Standard_mass_bal_template"}</definedName>
    <definedName name="adqwdewf" localSheetId="38" hidden="1">{"mass bal",#N/A,FALSE,"Standard_mass_bal_template";"ied sheet",#N/A,FALSE,"Standard_mass_bal_template"}</definedName>
    <definedName name="adqwdewf" localSheetId="2" hidden="1">{"mass bal",#N/A,FALSE,"Standard_mass_bal_template";"ied sheet",#N/A,FALSE,"Standard_mass_bal_template"}</definedName>
    <definedName name="adqwdewf" localSheetId="3" hidden="1">{"mass bal",#N/A,FALSE,"Standard_mass_bal_template";"ied sheet",#N/A,FALSE,"Standard_mass_bal_template"}</definedName>
    <definedName name="adqwdewf" hidden="1">{"mass bal",#N/A,FALSE,"Standard_mass_bal_template";"ied sheet",#N/A,FALSE,"Standard_mass_bal_template"}</definedName>
    <definedName name="anscount" hidden="1">1</definedName>
    <definedName name="App1bdata">#REF!</definedName>
    <definedName name="App1bIDnrs">#REF!</definedName>
    <definedName name="App1data" localSheetId="11">#REF!</definedName>
    <definedName name="App1data">#REF!</definedName>
    <definedName name="App1IDnrs">#REF!</definedName>
    <definedName name="as" localSheetId="38" hidden="1">{"mass bal",#N/A,FALSE,"Standard_mass_bal_template";"ied sheet",#N/A,FALSE,"Standard_mass_bal_template"}</definedName>
    <definedName name="as" localSheetId="2" hidden="1">{"mass bal",#N/A,FALSE,"Standard_mass_bal_template";"ied sheet",#N/A,FALSE,"Standard_mass_bal_template"}</definedName>
    <definedName name="as" localSheetId="3" hidden="1">{"mass bal",#N/A,FALSE,"Standard_mass_bal_template";"ied sheet",#N/A,FALSE,"Standard_mass_bal_template"}</definedName>
    <definedName name="as" hidden="1">{"mass bal",#N/A,FALSE,"Standard_mass_bal_template";"ied sheet",#N/A,FALSE,"Standard_mass_bal_template"}</definedName>
    <definedName name="AS2DocOpenMode" hidden="1">"AS2DocumentEdit"</definedName>
    <definedName name="asd" localSheetId="38" hidden="1">{"mass bal",#N/A,FALSE,"Standard_mass_bal_template";"ied sheet",#N/A,FALSE,"Standard_mass_bal_template"}</definedName>
    <definedName name="asd" localSheetId="2" hidden="1">{"mass bal",#N/A,FALSE,"Standard_mass_bal_template";"ied sheet",#N/A,FALSE,"Standard_mass_bal_template"}</definedName>
    <definedName name="asd" localSheetId="3" hidden="1">{"mass bal",#N/A,FALSE,"Standard_mass_bal_template";"ied sheet",#N/A,FALSE,"Standard_mass_bal_template"}</definedName>
    <definedName name="asd" hidden="1">{"mass bal",#N/A,FALSE,"Standard_mass_bal_template";"ied sheet",#N/A,FALSE,"Standard_mass_bal_template"}</definedName>
    <definedName name="asdasd" localSheetId="38" hidden="1">{"mass bal",#N/A,FALSE,"Standard_mass_bal_template";"ied sheet",#N/A,FALSE,"Standard_mass_bal_template"}</definedName>
    <definedName name="asdasd" localSheetId="2" hidden="1">{"mass bal",#N/A,FALSE,"Standard_mass_bal_template";"ied sheet",#N/A,FALSE,"Standard_mass_bal_template"}</definedName>
    <definedName name="asdasd" localSheetId="3" hidden="1">{"mass bal",#N/A,FALSE,"Standard_mass_bal_template";"ied sheet",#N/A,FALSE,"Standard_mass_bal_template"}</definedName>
    <definedName name="asdasd" hidden="1">{"mass bal",#N/A,FALSE,"Standard_mass_bal_template";"ied sheet",#N/A,FALSE,"Standard_mass_bal_template"}</definedName>
    <definedName name="asdasdadfe" localSheetId="38" hidden="1">{"mass bal",#N/A,FALSE,"Standard_mass_bal_template";"ied sheet",#N/A,FALSE,"Standard_mass_bal_template"}</definedName>
    <definedName name="asdasdadfe" localSheetId="2" hidden="1">{"mass bal",#N/A,FALSE,"Standard_mass_bal_template";"ied sheet",#N/A,FALSE,"Standard_mass_bal_template"}</definedName>
    <definedName name="asdasdadfe" localSheetId="3" hidden="1">{"mass bal",#N/A,FALSE,"Standard_mass_bal_template";"ied sheet",#N/A,FALSE,"Standard_mass_bal_template"}</definedName>
    <definedName name="asdasdadfe" hidden="1">{"mass bal",#N/A,FALSE,"Standard_mass_bal_template";"ied sheet",#N/A,FALSE,"Standard_mass_bal_template"}</definedName>
    <definedName name="ASdddd" localSheetId="38" hidden="1">{"mass bal",#N/A,FALSE,"Standard_mass_bal_template";"ied sheet",#N/A,FALSE,"Standard_mass_bal_template"}</definedName>
    <definedName name="ASdddd" localSheetId="2" hidden="1">{"mass bal",#N/A,FALSE,"Standard_mass_bal_template";"ied sheet",#N/A,FALSE,"Standard_mass_bal_template"}</definedName>
    <definedName name="ASdddd" localSheetId="3" hidden="1">{"mass bal",#N/A,FALSE,"Standard_mass_bal_template";"ied sheet",#N/A,FALSE,"Standard_mass_bal_template"}</definedName>
    <definedName name="ASdddd" hidden="1">{"mass bal",#N/A,FALSE,"Standard_mass_bal_template";"ied sheet",#N/A,FALSE,"Standard_mass_bal_template"}</definedName>
    <definedName name="b" localSheetId="15" hidden="1">{"CHARGE",#N/A,FALSE,"401C11"}</definedName>
    <definedName name="b" localSheetId="0" hidden="1">{"CHARGE",#N/A,FALSE,"401C11"}</definedName>
    <definedName name="b" localSheetId="38" hidden="1">{"CHARGE",#N/A,FALSE,"401C11"}</definedName>
    <definedName name="b" localSheetId="2" hidden="1">{"CHARGE",#N/A,FALSE,"401C11"}</definedName>
    <definedName name="b" localSheetId="3" hidden="1">{"CHARGE",#N/A,FALSE,"401C11"}</definedName>
    <definedName name="b" hidden="1">{"CHARGE",#N/A,FALSE,"401C11"}</definedName>
    <definedName name="B_NFIN_All">#REF!</definedName>
    <definedName name="bcefcref" localSheetId="38" hidden="1">{"mass bal",#N/A,FALSE,"Standard_mass_bal_template";"ied sheet",#N/A,FALSE,"Standard_mass_bal_template"}</definedName>
    <definedName name="bcefcref" localSheetId="2" hidden="1">{"mass bal",#N/A,FALSE,"Standard_mass_bal_template";"ied sheet",#N/A,FALSE,"Standard_mass_bal_template"}</definedName>
    <definedName name="bcefcref" localSheetId="3" hidden="1">{"mass bal",#N/A,FALSE,"Standard_mass_bal_template";"ied sheet",#N/A,FALSE,"Standard_mass_bal_template"}</definedName>
    <definedName name="bcefcref" hidden="1">{"mass bal",#N/A,FALSE,"Standard_mass_bal_template";"ied sheet",#N/A,FALSE,"Standard_mass_bal_template"}</definedName>
    <definedName name="BIC_Staging_unloaded" localSheetId="26">OFFSET(#REF!, 0, 0, COUNTA(#REF!), COUNTA(#REF!))</definedName>
    <definedName name="BIC_Staging_unloaded">OFFSET(#REF!, 0, 0, COUNTA(#REF!), COUNTA(#REF!))</definedName>
    <definedName name="BIC_Staging_unloaded_header">#REF!</definedName>
    <definedName name="BMGHIndex" hidden="1">"O"</definedName>
    <definedName name="bnmbmbm" localSheetId="38" hidden="1">{"mass bal",#N/A,FALSE,"Standard_mass_bal_template";"ied sheet",#N/A,FALSE,"Standard_mass_bal_template"}</definedName>
    <definedName name="bnmbmbm" localSheetId="2" hidden="1">{"mass bal",#N/A,FALSE,"Standard_mass_bal_template";"ied sheet",#N/A,FALSE,"Standard_mass_bal_template"}</definedName>
    <definedName name="bnmbmbm" localSheetId="3" hidden="1">{"mass bal",#N/A,FALSE,"Standard_mass_bal_template";"ied sheet",#N/A,FALSE,"Standard_mass_bal_template"}</definedName>
    <definedName name="bnmbmbm" hidden="1">{"mass bal",#N/A,FALSE,"Standard_mass_bal_template";"ied sheet",#N/A,FALSE,"Standard_mass_bal_template"}</definedName>
    <definedName name="bobohe" localSheetId="38" hidden="1">{"mass bal",#N/A,FALSE,"Standard_mass_bal_template";"ied sheet",#N/A,FALSE,"Standard_mass_bal_template"}</definedName>
    <definedName name="bobohe" localSheetId="2" hidden="1">{"mass bal",#N/A,FALSE,"Standard_mass_bal_template";"ied sheet",#N/A,FALSE,"Standard_mass_bal_template"}</definedName>
    <definedName name="bobohe" localSheetId="3" hidden="1">{"mass bal",#N/A,FALSE,"Standard_mass_bal_template";"ied sheet",#N/A,FALSE,"Standard_mass_bal_template"}</definedName>
    <definedName name="bobohe" hidden="1">{"mass bal",#N/A,FALSE,"Standard_mass_bal_template";"ied sheet",#N/A,FALSE,"Standard_mass_bal_template"}</definedName>
    <definedName name="BW_FIN_All">#REF!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cs" localSheetId="38" hidden="1">{"mass bal",#N/A,FALSE,"Standard_mass_bal_template";"ied sheet",#N/A,FALSE,"Standard_mass_bal_template"}</definedName>
    <definedName name="calcs" localSheetId="2" hidden="1">{"mass bal",#N/A,FALSE,"Standard_mass_bal_template";"ied sheet",#N/A,FALSE,"Standard_mass_bal_template"}</definedName>
    <definedName name="calcs" localSheetId="3" hidden="1">{"mass bal",#N/A,FALSE,"Standard_mass_bal_template";"ied sheet",#N/A,FALSE,"Standard_mass_bal_template"}</definedName>
    <definedName name="calcs" hidden="1">{"mass bal",#N/A,FALSE,"Standard_mass_bal_template";"ied sheet",#N/A,FALSE,"Standard_mass_bal_template"}</definedName>
    <definedName name="change1" localSheetId="15" hidden="1">{"CHARGE",#N/A,FALSE,"401C11"}</definedName>
    <definedName name="change1" localSheetId="0" hidden="1">{"CHARGE",#N/A,FALSE,"401C11"}</definedName>
    <definedName name="change1" localSheetId="38" hidden="1">{"CHARGE",#N/A,FALSE,"401C11"}</definedName>
    <definedName name="change1" localSheetId="2" hidden="1">{"CHARGE",#N/A,FALSE,"401C11"}</definedName>
    <definedName name="change1" localSheetId="3" hidden="1">{"CHARGE",#N/A,FALSE,"401C11"}</definedName>
    <definedName name="change1" hidden="1">{"CHARGE",#N/A,FALSE,"401C11"}</definedName>
    <definedName name="charge" localSheetId="15" hidden="1">{"CHARGE",#N/A,FALSE,"401C11"}</definedName>
    <definedName name="charge" localSheetId="0" hidden="1">{"CHARGE",#N/A,FALSE,"401C11"}</definedName>
    <definedName name="charge" localSheetId="38" hidden="1">{"CHARGE",#N/A,FALSE,"401C11"}</definedName>
    <definedName name="charge" localSheetId="2" hidden="1">{"CHARGE",#N/A,FALSE,"401C11"}</definedName>
    <definedName name="charge" localSheetId="3" hidden="1">{"CHARGE",#N/A,FALSE,"401C11"}</definedName>
    <definedName name="charge" hidden="1">{"CHARGE",#N/A,FALSE,"401C11"}</definedName>
    <definedName name="ChK_Tol">#REF!</definedName>
    <definedName name="CIQWBGuid" hidden="1">"0f0259b9-6046-41aa-ac9c-7befc2576c88"</definedName>
    <definedName name="da" hidden="1">#REF!</definedName>
    <definedName name="dddzv" localSheetId="38" hidden="1">{#N/A,#N/A,FALSE,"Summary";#N/A,#N/A,FALSE,"Admin";#N/A,#N/A,FALSE,"Medical";#N/A,#N/A,FALSE,"Pharmaco";#N/A,#N/A,FALSE,"Regulatory";#N/A,#N/A,FALSE,"Biometrics";#N/A,#N/A,FALSE,"Med Info";#N/A,#N/A,FALSE,"Proj Man";#N/A,#N/A,FALSE,"Pharm Dev";#N/A,#N/A,FALSE,"QA";#N/A,#N/A,FALSE,"Preclinical"}</definedName>
    <definedName name="dddzv" localSheetId="2" hidden="1">{#N/A,#N/A,FALSE,"Summary";#N/A,#N/A,FALSE,"Admin";#N/A,#N/A,FALSE,"Medical";#N/A,#N/A,FALSE,"Pharmaco";#N/A,#N/A,FALSE,"Regulatory";#N/A,#N/A,FALSE,"Biometrics";#N/A,#N/A,FALSE,"Med Info";#N/A,#N/A,FALSE,"Proj Man";#N/A,#N/A,FALSE,"Pharm Dev";#N/A,#N/A,FALSE,"QA";#N/A,#N/A,FALSE,"Preclinical"}</definedName>
    <definedName name="dddzv" localSheetId="3" hidden="1">{#N/A,#N/A,FALSE,"Summary";#N/A,#N/A,FALSE,"Admin";#N/A,#N/A,FALSE,"Medical";#N/A,#N/A,FALSE,"Pharmaco";#N/A,#N/A,FALSE,"Regulatory";#N/A,#N/A,FALSE,"Biometrics";#N/A,#N/A,FALSE,"Med Info";#N/A,#N/A,FALSE,"Proj Man";#N/A,#N/A,FALSE,"Pharm Dev";#N/A,#N/A,FALSE,"QA";#N/A,#N/A,FALSE,"Preclinical"}</definedName>
    <definedName name="dddzv" hidden="1">{#N/A,#N/A,FALSE,"Summary";#N/A,#N/A,FALSE,"Admin";#N/A,#N/A,FALSE,"Medical";#N/A,#N/A,FALSE,"Pharmaco";#N/A,#N/A,FALSE,"Regulatory";#N/A,#N/A,FALSE,"Biometrics";#N/A,#N/A,FALSE,"Med Info";#N/A,#N/A,FALSE,"Proj Man";#N/A,#N/A,FALSE,"Pharm Dev";#N/A,#N/A,FALSE,"QA";#N/A,#N/A,FALSE,"Preclinical"}</definedName>
    <definedName name="df" localSheetId="38" hidden="1">{"mass bal",#N/A,FALSE,"Standard_mass_bal_template";"ied sheet",#N/A,FALSE,"Standard_mass_bal_template"}</definedName>
    <definedName name="df" localSheetId="2" hidden="1">{"mass bal",#N/A,FALSE,"Standard_mass_bal_template";"ied sheet",#N/A,FALSE,"Standard_mass_bal_template"}</definedName>
    <definedName name="df" localSheetId="3" hidden="1">{"mass bal",#N/A,FALSE,"Standard_mass_bal_template";"ied sheet",#N/A,FALSE,"Standard_mass_bal_template"}</definedName>
    <definedName name="df" hidden="1">{"mass bal",#N/A,FALSE,"Standard_mass_bal_template";"ied sheet",#N/A,FALSE,"Standard_mass_bal_template"}</definedName>
    <definedName name="dfgdfgd" localSheetId="38" hidden="1">{"mass bal",#N/A,FALSE,"Standard_mass_bal_template";"ied sheet",#N/A,FALSE,"Standard_mass_bal_template"}</definedName>
    <definedName name="dfgdfgd" localSheetId="2" hidden="1">{"mass bal",#N/A,FALSE,"Standard_mass_bal_template";"ied sheet",#N/A,FALSE,"Standard_mass_bal_template"}</definedName>
    <definedName name="dfgdfgd" localSheetId="3" hidden="1">{"mass bal",#N/A,FALSE,"Standard_mass_bal_template";"ied sheet",#N/A,FALSE,"Standard_mass_bal_template"}</definedName>
    <definedName name="dfgdfgd" hidden="1">{"mass bal",#N/A,FALSE,"Standard_mass_bal_template";"ied sheet",#N/A,FALSE,"Standard_mass_bal_template"}</definedName>
    <definedName name="dfgdfgdg" localSheetId="38" hidden="1">{"mass bal",#N/A,FALSE,"Standard_mass_bal_template";"ied sheet",#N/A,FALSE,"Standard_mass_bal_template"}</definedName>
    <definedName name="dfgdfgdg" localSheetId="2" hidden="1">{"mass bal",#N/A,FALSE,"Standard_mass_bal_template";"ied sheet",#N/A,FALSE,"Standard_mass_bal_template"}</definedName>
    <definedName name="dfgdfgdg" localSheetId="3" hidden="1">{"mass bal",#N/A,FALSE,"Standard_mass_bal_template";"ied sheet",#N/A,FALSE,"Standard_mass_bal_template"}</definedName>
    <definedName name="dfgdfgdg" hidden="1">{"mass bal",#N/A,FALSE,"Standard_mass_bal_template";"ied sheet",#N/A,FALSE,"Standard_mass_bal_template"}</definedName>
    <definedName name="dfgdfgdgd" localSheetId="38" hidden="1">{"mass bal",#N/A,FALSE,"Standard_mass_bal_template";"ied sheet",#N/A,FALSE,"Standard_mass_bal_template"}</definedName>
    <definedName name="dfgdfgdgd" localSheetId="2" hidden="1">{"mass bal",#N/A,FALSE,"Standard_mass_bal_template";"ied sheet",#N/A,FALSE,"Standard_mass_bal_template"}</definedName>
    <definedName name="dfgdfgdgd" localSheetId="3" hidden="1">{"mass bal",#N/A,FALSE,"Standard_mass_bal_template";"ied sheet",#N/A,FALSE,"Standard_mass_bal_template"}</definedName>
    <definedName name="dfgdfgdgd" hidden="1">{"mass bal",#N/A,FALSE,"Standard_mass_bal_template";"ied sheet",#N/A,FALSE,"Standard_mass_bal_template"}</definedName>
    <definedName name="dfgdg" localSheetId="38" hidden="1">{"mass bal",#N/A,FALSE,"Standard_mass_bal_template";"ied sheet",#N/A,FALSE,"Standard_mass_bal_template"}</definedName>
    <definedName name="dfgdg" localSheetId="2" hidden="1">{"mass bal",#N/A,FALSE,"Standard_mass_bal_template";"ied sheet",#N/A,FALSE,"Standard_mass_bal_template"}</definedName>
    <definedName name="dfgdg" localSheetId="3" hidden="1">{"mass bal",#N/A,FALSE,"Standard_mass_bal_template";"ied sheet",#N/A,FALSE,"Standard_mass_bal_template"}</definedName>
    <definedName name="dfgdg" hidden="1">{"mass bal",#N/A,FALSE,"Standard_mass_bal_template";"ied sheet",#N/A,FALSE,"Standard_mass_bal_template"}</definedName>
    <definedName name="dfgdgdfd" localSheetId="38" hidden="1">{"mass bal",#N/A,FALSE,"Standard_mass_bal_template";"ied sheet",#N/A,FALSE,"Standard_mass_bal_template"}</definedName>
    <definedName name="dfgdgdfd" localSheetId="2" hidden="1">{"mass bal",#N/A,FALSE,"Standard_mass_bal_template";"ied sheet",#N/A,FALSE,"Standard_mass_bal_template"}</definedName>
    <definedName name="dfgdgdfd" localSheetId="3" hidden="1">{"mass bal",#N/A,FALSE,"Standard_mass_bal_template";"ied sheet",#N/A,FALSE,"Standard_mass_bal_template"}</definedName>
    <definedName name="dfgdgdfd" hidden="1">{"mass bal",#N/A,FALSE,"Standard_mass_bal_template";"ied sheet",#N/A,FALSE,"Standard_mass_bal_template"}</definedName>
    <definedName name="dfgdgdfgdfg" localSheetId="38" hidden="1">{"mass bal",#N/A,FALSE,"Standard_mass_bal_template";"ied sheet",#N/A,FALSE,"Standard_mass_bal_template"}</definedName>
    <definedName name="dfgdgdfgdfg" localSheetId="2" hidden="1">{"mass bal",#N/A,FALSE,"Standard_mass_bal_template";"ied sheet",#N/A,FALSE,"Standard_mass_bal_template"}</definedName>
    <definedName name="dfgdgdfgdfg" localSheetId="3" hidden="1">{"mass bal",#N/A,FALSE,"Standard_mass_bal_template";"ied sheet",#N/A,FALSE,"Standard_mass_bal_template"}</definedName>
    <definedName name="dfgdgdfgdfg" hidden="1">{"mass bal",#N/A,FALSE,"Standard_mass_bal_template";"ied sheet",#N/A,FALSE,"Standard_mass_bal_template"}</definedName>
    <definedName name="dfgdgdfgdg" localSheetId="38" hidden="1">{"mass bal",#N/A,FALSE,"Standard_mass_bal_template";"ied sheet",#N/A,FALSE,"Standard_mass_bal_template"}</definedName>
    <definedName name="dfgdgdfgdg" localSheetId="2" hidden="1">{"mass bal",#N/A,FALSE,"Standard_mass_bal_template";"ied sheet",#N/A,FALSE,"Standard_mass_bal_template"}</definedName>
    <definedName name="dfgdgdfgdg" localSheetId="3" hidden="1">{"mass bal",#N/A,FALSE,"Standard_mass_bal_template";"ied sheet",#N/A,FALSE,"Standard_mass_bal_template"}</definedName>
    <definedName name="dfgdgdfgdg" hidden="1">{"mass bal",#N/A,FALSE,"Standard_mass_bal_template";"ied sheet",#N/A,FALSE,"Standard_mass_bal_template"}</definedName>
    <definedName name="dfgdgdgdfg" localSheetId="38" hidden="1">{"mass bal",#N/A,FALSE,"Standard_mass_bal_template";"ied sheet",#N/A,FALSE,"Standard_mass_bal_template"}</definedName>
    <definedName name="dfgdgdgdfg" localSheetId="2" hidden="1">{"mass bal",#N/A,FALSE,"Standard_mass_bal_template";"ied sheet",#N/A,FALSE,"Standard_mass_bal_template"}</definedName>
    <definedName name="dfgdgdgdfg" localSheetId="3" hidden="1">{"mass bal",#N/A,FALSE,"Standard_mass_bal_template";"ied sheet",#N/A,FALSE,"Standard_mass_bal_template"}</definedName>
    <definedName name="dfgdgdgdfg" hidden="1">{"mass bal",#N/A,FALSE,"Standard_mass_bal_template";"ied sheet",#N/A,FALSE,"Standard_mass_bal_template"}</definedName>
    <definedName name="dgdgddg" localSheetId="38" hidden="1">{"mass bal",#N/A,FALSE,"Standard_mass_bal_template";"ied sheet",#N/A,FALSE,"Standard_mass_bal_template"}</definedName>
    <definedName name="dgdgddg" localSheetId="2" hidden="1">{"mass bal",#N/A,FALSE,"Standard_mass_bal_template";"ied sheet",#N/A,FALSE,"Standard_mass_bal_template"}</definedName>
    <definedName name="dgdgddg" localSheetId="3" hidden="1">{"mass bal",#N/A,FALSE,"Standard_mass_bal_template";"ied sheet",#N/A,FALSE,"Standard_mass_bal_template"}</definedName>
    <definedName name="dgdgddg" hidden="1">{"mass bal",#N/A,FALSE,"Standard_mass_bal_template";"ied sheet",#N/A,FALSE,"Standard_mass_bal_template"}</definedName>
    <definedName name="dgdgdfgdfgdgdg" localSheetId="38" hidden="1">{"mass bal",#N/A,FALSE,"Standard_mass_bal_template";"ied sheet",#N/A,FALSE,"Standard_mass_bal_template"}</definedName>
    <definedName name="dgdgdfgdfgdgdg" localSheetId="2" hidden="1">{"mass bal",#N/A,FALSE,"Standard_mass_bal_template";"ied sheet",#N/A,FALSE,"Standard_mass_bal_template"}</definedName>
    <definedName name="dgdgdfgdfgdgdg" localSheetId="3" hidden="1">{"mass bal",#N/A,FALSE,"Standard_mass_bal_template";"ied sheet",#N/A,FALSE,"Standard_mass_bal_template"}</definedName>
    <definedName name="dgdgdfgdfgdgdg" hidden="1">{"mass bal",#N/A,FALSE,"Standard_mass_bal_template";"ied sheet",#N/A,FALSE,"Standard_mass_bal_template"}</definedName>
    <definedName name="dog" localSheetId="15" hidden="1">{"NET",#N/A,FALSE,"401C11"}</definedName>
    <definedName name="dog" localSheetId="0" hidden="1">{"NET",#N/A,FALSE,"401C11"}</definedName>
    <definedName name="dog" localSheetId="38" hidden="1">{"NET",#N/A,FALSE,"401C11"}</definedName>
    <definedName name="dog" localSheetId="2" hidden="1">{"NET",#N/A,FALSE,"401C11"}</definedName>
    <definedName name="dog" localSheetId="3" hidden="1">{"NET",#N/A,FALSE,"401C11"}</definedName>
    <definedName name="dog" hidden="1">{"NET",#N/A,FALSE,"401C11"}</definedName>
    <definedName name="dsad" localSheetId="38" hidden="1">{"mass bal",#N/A,FALSE,"Standard_mass_bal_template";"ied sheet",#N/A,FALSE,"Standard_mass_bal_template"}</definedName>
    <definedName name="dsad" localSheetId="2" hidden="1">{"mass bal",#N/A,FALSE,"Standard_mass_bal_template";"ied sheet",#N/A,FALSE,"Standard_mass_bal_template"}</definedName>
    <definedName name="dsad" localSheetId="3" hidden="1">{"mass bal",#N/A,FALSE,"Standard_mass_bal_template";"ied sheet",#N/A,FALSE,"Standard_mass_bal_template"}</definedName>
    <definedName name="dsad" hidden="1">{"mass bal",#N/A,FALSE,"Standard_mass_bal_template";"ied sheet",#N/A,FALSE,"Standard_mass_bal_template"}</definedName>
    <definedName name="dsfds" localSheetId="38" hidden="1">{"mass bal",#N/A,FALSE,"Standard_mass_bal_template";"ied sheet",#N/A,FALSE,"Standard_mass_bal_template"}</definedName>
    <definedName name="dsfds" localSheetId="2" hidden="1">{"mass bal",#N/A,FALSE,"Standard_mass_bal_template";"ied sheet",#N/A,FALSE,"Standard_mass_bal_template"}</definedName>
    <definedName name="dsfds" localSheetId="3" hidden="1">{"mass bal",#N/A,FALSE,"Standard_mass_bal_template";"ied sheet",#N/A,FALSE,"Standard_mass_bal_template"}</definedName>
    <definedName name="dsfds" hidden="1">{"mass bal",#N/A,FALSE,"Standard_mass_bal_template";"ied sheet",#N/A,FALSE,"Standard_mass_bal_template"}</definedName>
    <definedName name="er" localSheetId="38" hidden="1">{"mass bal",#N/A,FALSE,"Standard_mass_bal_template";"ied sheet",#N/A,FALSE,"Standard_mass_bal_template"}</definedName>
    <definedName name="er" localSheetId="2" hidden="1">{"mass bal",#N/A,FALSE,"Standard_mass_bal_template";"ied sheet",#N/A,FALSE,"Standard_mass_bal_template"}</definedName>
    <definedName name="er" localSheetId="3" hidden="1">{"mass bal",#N/A,FALSE,"Standard_mass_bal_template";"ied sheet",#N/A,FALSE,"Standard_mass_bal_template"}</definedName>
    <definedName name="er" hidden="1">{"mass bal",#N/A,FALSE,"Standard_mass_bal_template";"ied sheet",#N/A,FALSE,"Standard_mass_bal_template"}</definedName>
    <definedName name="ERTERT" localSheetId="38" hidden="1">{"mass bal",#N/A,FALSE,"Standard_mass_bal_template";"ied sheet",#N/A,FALSE,"Standard_mass_bal_template"}</definedName>
    <definedName name="ERTERT" localSheetId="2" hidden="1">{"mass bal",#N/A,FALSE,"Standard_mass_bal_template";"ied sheet",#N/A,FALSE,"Standard_mass_bal_template"}</definedName>
    <definedName name="ERTERT" localSheetId="3" hidden="1">{"mass bal",#N/A,FALSE,"Standard_mass_bal_template";"ied sheet",#N/A,FALSE,"Standard_mass_bal_template"}</definedName>
    <definedName name="ERTERT" hidden="1">{"mass bal",#N/A,FALSE,"Standard_mass_bal_template";"ied sheet",#N/A,FALSE,"Standard_mass_bal_template"}</definedName>
    <definedName name="ERTERTERT" localSheetId="38" hidden="1">{"mass bal",#N/A,FALSE,"Standard_mass_bal_template";"ied sheet",#N/A,FALSE,"Standard_mass_bal_template"}</definedName>
    <definedName name="ERTERTERT" localSheetId="2" hidden="1">{"mass bal",#N/A,FALSE,"Standard_mass_bal_template";"ied sheet",#N/A,FALSE,"Standard_mass_bal_template"}</definedName>
    <definedName name="ERTERTERT" localSheetId="3" hidden="1">{"mass bal",#N/A,FALSE,"Standard_mass_bal_template";"ied sheet",#N/A,FALSE,"Standard_mass_bal_template"}</definedName>
    <definedName name="ERTERTERT" hidden="1">{"mass bal",#N/A,FALSE,"Standard_mass_bal_template";"ied sheet",#N/A,FALSE,"Standard_mass_bal_template"}</definedName>
    <definedName name="EV__LASTREFTIME__" hidden="1">40339.4799074074</definedName>
    <definedName name="Expired" hidden="1">FALSE</definedName>
    <definedName name="F" localSheetId="15" hidden="1">{"bal",#N/A,FALSE,"working papers";"income",#N/A,FALSE,"working papers"}</definedName>
    <definedName name="F" localSheetId="0" hidden="1">{"bal",#N/A,FALSE,"working papers";"income",#N/A,FALSE,"working papers"}</definedName>
    <definedName name="F" localSheetId="19">{"bal",#N/A,FALSE,"working papers";"income",#N/A,FALSE,"working papers"}</definedName>
    <definedName name="F" localSheetId="11">{"bal",#N/A,FALSE,"working papers";"income",#N/A,FALSE,"working papers"}</definedName>
    <definedName name="F" localSheetId="38">{"bal",#N/A,FALSE,"working papers";"income",#N/A,FALSE,"working papers"}</definedName>
    <definedName name="F" localSheetId="2">{"bal",#N/A,FALSE,"working papers";"income",#N/A,FALSE,"working papers"}</definedName>
    <definedName name="F" localSheetId="3">{"bal",#N/A,FALSE,"working papers";"income",#N/A,FALSE,"working papers"}</definedName>
    <definedName name="F" localSheetId="22">{"bal",#N/A,FALSE,"working papers";"income",#N/A,FALSE,"working papers"}</definedName>
    <definedName name="F">{"bal",#N/A,FALSE,"working papers";"income",#N/A,FALSE,"working papers"}</definedName>
    <definedName name="fdraf" localSheetId="15" hidden="1">{"bal",#N/A,FALSE,"working papers";"income",#N/A,FALSE,"working papers"}</definedName>
    <definedName name="fdraf" localSheetId="0" hidden="1">{"bal",#N/A,FALSE,"working papers";"income",#N/A,FALSE,"working papers"}</definedName>
    <definedName name="fdraf" localSheetId="19">{"bal",#N/A,FALSE,"working papers";"income",#N/A,FALSE,"working papers"}</definedName>
    <definedName name="fdraf" localSheetId="11">{"bal",#N/A,FALSE,"working papers";"income",#N/A,FALSE,"working papers"}</definedName>
    <definedName name="fdraf" localSheetId="38">{"bal",#N/A,FALSE,"working papers";"income",#N/A,FALSE,"working papers"}</definedName>
    <definedName name="fdraf" localSheetId="2">{"bal",#N/A,FALSE,"working papers";"income",#N/A,FALSE,"working papers"}</definedName>
    <definedName name="fdraf" localSheetId="3">{"bal",#N/A,FALSE,"working papers";"income",#N/A,FALSE,"working papers"}</definedName>
    <definedName name="fdraf" localSheetId="22">{"bal",#N/A,FALSE,"working papers";"income",#N/A,FALSE,"working papers"}</definedName>
    <definedName name="fdraf">{"bal",#N/A,FALSE,"working papers";"income",#N/A,FALSE,"working papers"}</definedName>
    <definedName name="Fdraft" localSheetId="15" hidden="1">{"bal",#N/A,FALSE,"working papers";"income",#N/A,FALSE,"working papers"}</definedName>
    <definedName name="Fdraft" localSheetId="0" hidden="1">{"bal",#N/A,FALSE,"working papers";"income",#N/A,FALSE,"working papers"}</definedName>
    <definedName name="Fdraft" localSheetId="19">{"bal",#N/A,FALSE,"working papers";"income",#N/A,FALSE,"working papers"}</definedName>
    <definedName name="Fdraft" localSheetId="11">{"bal",#N/A,FALSE,"working papers";"income",#N/A,FALSE,"working papers"}</definedName>
    <definedName name="Fdraft" localSheetId="38">{"bal",#N/A,FALSE,"working papers";"income",#N/A,FALSE,"working papers"}</definedName>
    <definedName name="Fdraft" localSheetId="2">{"bal",#N/A,FALSE,"working papers";"income",#N/A,FALSE,"working papers"}</definedName>
    <definedName name="Fdraft" localSheetId="3">{"bal",#N/A,FALSE,"working papers";"income",#N/A,FALSE,"working papers"}</definedName>
    <definedName name="Fdraft" localSheetId="22">{"bal",#N/A,FALSE,"working papers";"income",#N/A,FALSE,"working papers"}</definedName>
    <definedName name="Fdraft">{"bal",#N/A,FALSE,"working papers";"income",#N/A,FALSE,"working papers"}</definedName>
    <definedName name="fgdgdfgfdgfdg" localSheetId="38" hidden="1">{"mass bal",#N/A,FALSE,"Standard_mass_bal_template";"ied sheet",#N/A,FALSE,"Standard_mass_bal_template"}</definedName>
    <definedName name="fgdgdfgfdgfdg" localSheetId="2" hidden="1">{"mass bal",#N/A,FALSE,"Standard_mass_bal_template";"ied sheet",#N/A,FALSE,"Standard_mass_bal_template"}</definedName>
    <definedName name="fgdgdfgfdgfdg" localSheetId="3" hidden="1">{"mass bal",#N/A,FALSE,"Standard_mass_bal_template";"ied sheet",#N/A,FALSE,"Standard_mass_bal_template"}</definedName>
    <definedName name="fgdgdfgfdgfdg" hidden="1">{"mass bal",#N/A,FALSE,"Standard_mass_bal_template";"ied sheet",#N/A,FALSE,"Standard_mass_bal_template"}</definedName>
    <definedName name="fh" localSheetId="38" hidden="1">{"mass bal",#N/A,FALSE,"Standard_mass_bal_template";"ied sheet",#N/A,FALSE,"Standard_mass_bal_template"}</definedName>
    <definedName name="fh" localSheetId="2" hidden="1">{"mass bal",#N/A,FALSE,"Standard_mass_bal_template";"ied sheet",#N/A,FALSE,"Standard_mass_bal_template"}</definedName>
    <definedName name="fh" localSheetId="3" hidden="1">{"mass bal",#N/A,FALSE,"Standard_mass_bal_template";"ied sheet",#N/A,FALSE,"Standard_mass_bal_template"}</definedName>
    <definedName name="fh" hidden="1">{"mass bal",#N/A,FALSE,"Standard_mass_bal_template";"ied sheet",#N/A,FALSE,"Standard_mass_bal_template"}</definedName>
    <definedName name="Foutput" hidden="1">#REF!</definedName>
    <definedName name="fsdfffd" hidden="1">#REF!</definedName>
    <definedName name="fsdfsd" hidden="1">#REF!</definedName>
    <definedName name="fsfds" hidden="1">#REF!</definedName>
    <definedName name="fsfsd" hidden="1">#REF!</definedName>
    <definedName name="gegefgef" localSheetId="38" hidden="1">{"mass bal",#N/A,FALSE,"Standard_mass_bal_template";"ied sheet",#N/A,FALSE,"Standard_mass_bal_template"}</definedName>
    <definedName name="gegefgef" localSheetId="2" hidden="1">{"mass bal",#N/A,FALSE,"Standard_mass_bal_template";"ied sheet",#N/A,FALSE,"Standard_mass_bal_template"}</definedName>
    <definedName name="gegefgef" localSheetId="3" hidden="1">{"mass bal",#N/A,FALSE,"Standard_mass_bal_template";"ied sheet",#N/A,FALSE,"Standard_mass_bal_template"}</definedName>
    <definedName name="gegefgef" hidden="1">{"mass bal",#N/A,FALSE,"Standard_mass_bal_template";"ied sheet",#N/A,FALSE,"Standard_mass_bal_template"}</definedName>
    <definedName name="gegefgeh" localSheetId="38" hidden="1">{"mass bal",#N/A,FALSE,"Standard_mass_bal_template";"ied sheet",#N/A,FALSE,"Standard_mass_bal_template"}</definedName>
    <definedName name="gegefgeh" localSheetId="2" hidden="1">{"mass bal",#N/A,FALSE,"Standard_mass_bal_template";"ied sheet",#N/A,FALSE,"Standard_mass_bal_template"}</definedName>
    <definedName name="gegefgeh" localSheetId="3" hidden="1">{"mass bal",#N/A,FALSE,"Standard_mass_bal_template";"ied sheet",#N/A,FALSE,"Standard_mass_bal_template"}</definedName>
    <definedName name="gegefgeh" hidden="1">{"mass bal",#N/A,FALSE,"Standard_mass_bal_template";"ied sheet",#N/A,FALSE,"Standard_mass_bal_template"}</definedName>
    <definedName name="gfff" localSheetId="15" hidden="1">{"CHARGE",#N/A,FALSE,"401C11"}</definedName>
    <definedName name="gfff" localSheetId="0" hidden="1">{"CHARGE",#N/A,FALSE,"401C11"}</definedName>
    <definedName name="gfff" localSheetId="38" hidden="1">{"CHARGE",#N/A,FALSE,"401C11"}</definedName>
    <definedName name="gfff" localSheetId="2" hidden="1">{"CHARGE",#N/A,FALSE,"401C11"}</definedName>
    <definedName name="gfff" localSheetId="3" hidden="1">{"CHARGE",#N/A,FALSE,"401C11"}</definedName>
    <definedName name="gfff" hidden="1">{"CHARGE",#N/A,FALSE,"401C11"}</definedName>
    <definedName name="gg" localSheetId="38" hidden="1">{"mass bal",#N/A,FALSE,"Standard_mass_bal_template";"ied sheet",#N/A,FALSE,"Standard_mass_bal_template"}</definedName>
    <definedName name="gg" localSheetId="2" hidden="1">{"mass bal",#N/A,FALSE,"Standard_mass_bal_template";"ied sheet",#N/A,FALSE,"Standard_mass_bal_template"}</definedName>
    <definedName name="gg" localSheetId="3" hidden="1">{"mass bal",#N/A,FALSE,"Standard_mass_bal_template";"ied sheet",#N/A,FALSE,"Standard_mass_bal_template"}</definedName>
    <definedName name="gg" hidden="1">{"mass bal",#N/A,FALSE,"Standard_mass_bal_template";"ied sheet",#N/A,FALSE,"Standard_mass_bal_template"}</definedName>
    <definedName name="gh" localSheetId="38" hidden="1">{"mass bal",#N/A,FALSE,"Standard_mass_bal_template";"ied sheet",#N/A,FALSE,"Standard_mass_bal_template"}</definedName>
    <definedName name="gh" localSheetId="2" hidden="1">{"mass bal",#N/A,FALSE,"Standard_mass_bal_template";"ied sheet",#N/A,FALSE,"Standard_mass_bal_template"}</definedName>
    <definedName name="gh" localSheetId="3" hidden="1">{"mass bal",#N/A,FALSE,"Standard_mass_bal_template";"ied sheet",#N/A,FALSE,"Standard_mass_bal_template"}</definedName>
    <definedName name="gh" hidden="1">{"mass bal",#N/A,FALSE,"Standard_mass_bal_template";"ied sheet",#N/A,FALSE,"Standard_mass_bal_template"}</definedName>
    <definedName name="gkgkjg" localSheetId="38" hidden="1">{"mass bal",#N/A,FALSE,"Standard_mass_bal_template";"ied sheet",#N/A,FALSE,"Standard_mass_bal_template"}</definedName>
    <definedName name="gkgkjg" localSheetId="2" hidden="1">{"mass bal",#N/A,FALSE,"Standard_mass_bal_template";"ied sheet",#N/A,FALSE,"Standard_mass_bal_template"}</definedName>
    <definedName name="gkgkjg" localSheetId="3" hidden="1">{"mass bal",#N/A,FALSE,"Standard_mass_bal_template";"ied sheet",#N/A,FALSE,"Standard_mass_bal_template"}</definedName>
    <definedName name="gkgkjg" hidden="1">{"mass bal",#N/A,FALSE,"Standard_mass_bal_template";"ied sheet",#N/A,FALSE,"Standard_mass_bal_template"}</definedName>
    <definedName name="gross" localSheetId="15" hidden="1">{"GROSS",#N/A,FALSE,"401C11"}</definedName>
    <definedName name="gross" localSheetId="0" hidden="1">{"GROSS",#N/A,FALSE,"401C11"}</definedName>
    <definedName name="gross" localSheetId="38" hidden="1">{"GROSS",#N/A,FALSE,"401C11"}</definedName>
    <definedName name="gross" localSheetId="2" hidden="1">{"GROSS",#N/A,FALSE,"401C11"}</definedName>
    <definedName name="gross" localSheetId="3" hidden="1">{"GROSS",#N/A,FALSE,"401C11"}</definedName>
    <definedName name="gross" hidden="1">{"GROSS",#N/A,FALSE,"401C11"}</definedName>
    <definedName name="gross1" localSheetId="15" hidden="1">{"GROSS",#N/A,FALSE,"401C11"}</definedName>
    <definedName name="gross1" localSheetId="0" hidden="1">{"GROSS",#N/A,FALSE,"401C11"}</definedName>
    <definedName name="gross1" localSheetId="38" hidden="1">{"GROSS",#N/A,FALSE,"401C11"}</definedName>
    <definedName name="gross1" localSheetId="2" hidden="1">{"GROSS",#N/A,FALSE,"401C11"}</definedName>
    <definedName name="gross1" localSheetId="3" hidden="1">{"GROSS",#N/A,FALSE,"401C11"}</definedName>
    <definedName name="gross1" hidden="1">{"GROSS",#N/A,FALSE,"401C11"}</definedName>
    <definedName name="grtg" localSheetId="38" hidden="1">{"mass bal",#N/A,FALSE,"Standard_mass_bal_template";"ied sheet",#N/A,FALSE,"Standard_mass_bal_template"}</definedName>
    <definedName name="grtg" localSheetId="2" hidden="1">{"mass bal",#N/A,FALSE,"Standard_mass_bal_template";"ied sheet",#N/A,FALSE,"Standard_mass_bal_template"}</definedName>
    <definedName name="grtg" localSheetId="3" hidden="1">{"mass bal",#N/A,FALSE,"Standard_mass_bal_template";"ied sheet",#N/A,FALSE,"Standard_mass_bal_template"}</definedName>
    <definedName name="grtg" hidden="1">{"mass bal",#N/A,FALSE,"Standard_mass_bal_template";"ied sheet",#N/A,FALSE,"Standard_mass_bal_template"}</definedName>
    <definedName name="h" localSheetId="38" hidden="1">{"mass bal",#N/A,FALSE,"Standard_mass_bal_template";"ied sheet",#N/A,FALSE,"Standard_mass_bal_template"}</definedName>
    <definedName name="h" localSheetId="2" hidden="1">{"mass bal",#N/A,FALSE,"Standard_mass_bal_template";"ied sheet",#N/A,FALSE,"Standard_mass_bal_template"}</definedName>
    <definedName name="h" localSheetId="3" hidden="1">{"mass bal",#N/A,FALSE,"Standard_mass_bal_template";"ied sheet",#N/A,FALSE,"Standard_mass_bal_template"}</definedName>
    <definedName name="h" hidden="1">{"mass bal",#N/A,FALSE,"Standard_mass_bal_template";"ied sheet",#N/A,FALSE,"Standard_mass_bal_template"}</definedName>
    <definedName name="hahaha" localSheetId="38" hidden="1">{"mass bal",#N/A,FALSE,"Standard_mass_bal_template";"ied sheet",#N/A,FALSE,"Standard_mass_bal_template"}</definedName>
    <definedName name="hahaha" localSheetId="2" hidden="1">{"mass bal",#N/A,FALSE,"Standard_mass_bal_template";"ied sheet",#N/A,FALSE,"Standard_mass_bal_template"}</definedName>
    <definedName name="hahaha" localSheetId="3" hidden="1">{"mass bal",#N/A,FALSE,"Standard_mass_bal_template";"ied sheet",#N/A,FALSE,"Standard_mass_bal_template"}</definedName>
    <definedName name="hahaha" hidden="1">{"mass bal",#N/A,FALSE,"Standard_mass_bal_template";"ied sheet",#N/A,FALSE,"Standard_mass_bal_template"}</definedName>
    <definedName name="hasdfjklhklj" localSheetId="15" hidden="1">{"NET",#N/A,FALSE,"401C11"}</definedName>
    <definedName name="hasdfjklhklj" localSheetId="0" hidden="1">{"NET",#N/A,FALSE,"401C11"}</definedName>
    <definedName name="hasdfjklhklj" localSheetId="38" hidden="1">{"NET",#N/A,FALSE,"401C11"}</definedName>
    <definedName name="hasdfjklhklj" localSheetId="2" hidden="1">{"NET",#N/A,FALSE,"401C11"}</definedName>
    <definedName name="hasdfjklhklj" localSheetId="3" hidden="1">{"NET",#N/A,FALSE,"401C11"}</definedName>
    <definedName name="hasdfjklhklj" hidden="1">{"NET",#N/A,FALSE,"401C11"}</definedName>
    <definedName name="help" localSheetId="15" hidden="1">{"CHARGE",#N/A,FALSE,"401C11"}</definedName>
    <definedName name="help" localSheetId="0" hidden="1">{"CHARGE",#N/A,FALSE,"401C11"}</definedName>
    <definedName name="help" localSheetId="38" hidden="1">{"CHARGE",#N/A,FALSE,"401C11"}</definedName>
    <definedName name="help" localSheetId="2" hidden="1">{"CHARGE",#N/A,FALSE,"401C11"}</definedName>
    <definedName name="help" localSheetId="3" hidden="1">{"CHARGE",#N/A,FALSE,"401C11"}</definedName>
    <definedName name="help" hidden="1">{"CHARGE",#N/A,FALSE,"401C11"}</definedName>
    <definedName name="hfhfghfg" localSheetId="38" hidden="1">{"mass bal",#N/A,FALSE,"Standard_mass_bal_template";"ied sheet",#N/A,FALSE,"Standard_mass_bal_template"}</definedName>
    <definedName name="hfhfghfg" localSheetId="2" hidden="1">{"mass bal",#N/A,FALSE,"Standard_mass_bal_template";"ied sheet",#N/A,FALSE,"Standard_mass_bal_template"}</definedName>
    <definedName name="hfhfghfg" localSheetId="3" hidden="1">{"mass bal",#N/A,FALSE,"Standard_mass_bal_template";"ied sheet",#N/A,FALSE,"Standard_mass_bal_template"}</definedName>
    <definedName name="hfhfghfg" hidden="1">{"mass bal",#N/A,FALSE,"Standard_mass_bal_template";"ied sheet",#N/A,FALSE,"Standard_mass_bal_template"}</definedName>
    <definedName name="hghghhj" localSheetId="15" hidden="1">{"CHARGE",#N/A,FALSE,"401C11"}</definedName>
    <definedName name="hghghhj" localSheetId="0" hidden="1">{"CHARGE",#N/A,FALSE,"401C11"}</definedName>
    <definedName name="hghghhj" localSheetId="38" hidden="1">{"CHARGE",#N/A,FALSE,"401C11"}</definedName>
    <definedName name="hghghhj" localSheetId="2" hidden="1">{"CHARGE",#N/A,FALSE,"401C11"}</definedName>
    <definedName name="hghghhj" localSheetId="3" hidden="1">{"CHARGE",#N/A,FALSE,"401C11"}</definedName>
    <definedName name="hghghhj" hidden="1">{"CHARGE",#N/A,FALSE,"401C11"}</definedName>
    <definedName name="HTML_CodePage" hidden="1">1252</definedName>
    <definedName name="HTML_Control" localSheetId="15" hidden="1">{"'Trust by name'!$A$6:$E$350","'Trust by name'!$A$1:$D$348"}</definedName>
    <definedName name="HTML_Control" localSheetId="0" hidden="1">{"'Trust by name'!$A$6:$E$350","'Trust by name'!$A$1:$D$348"}</definedName>
    <definedName name="HTML_Control" localSheetId="38" hidden="1">{"'Trust by name'!$A$6:$E$350","'Trust by name'!$A$1:$D$348"}</definedName>
    <definedName name="HTML_Control" localSheetId="2" hidden="1">{"'Trust by name'!$A$6:$E$350","'Trust by name'!$A$1:$D$348"}</definedName>
    <definedName name="HTML_Control" localSheetId="3"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i" localSheetId="38" hidden="1">{"mass bal",#N/A,FALSE,"Standard_mass_bal_template";"ied sheet",#N/A,FALSE,"Standard_mass_bal_template"}</definedName>
    <definedName name="ii" localSheetId="2" hidden="1">{"mass bal",#N/A,FALSE,"Standard_mass_bal_template";"ied sheet",#N/A,FALSE,"Standard_mass_bal_template"}</definedName>
    <definedName name="ii" localSheetId="3" hidden="1">{"mass bal",#N/A,FALSE,"Standard_mass_bal_template";"ied sheet",#N/A,FALSE,"Standard_mass_bal_template"}</definedName>
    <definedName name="ii" hidden="1">{"mass bal",#N/A,FALSE,"Standard_mass_bal_template";"ied sheet",#N/A,FALSE,"Standard_mass_bal_template"}</definedName>
    <definedName name="io" localSheetId="38" hidden="1">{"mass bal",#N/A,FALSE,"Standard_mass_bal_template";"ied sheet",#N/A,FALSE,"Standard_mass_bal_template"}</definedName>
    <definedName name="io" localSheetId="2" hidden="1">{"mass bal",#N/A,FALSE,"Standard_mass_bal_template";"ied sheet",#N/A,FALSE,"Standard_mass_bal_template"}</definedName>
    <definedName name="io" localSheetId="3" hidden="1">{"mass bal",#N/A,FALSE,"Standard_mass_bal_template";"ied sheet",#N/A,FALSE,"Standard_mass_bal_template"}</definedName>
    <definedName name="io" hidden="1">{"mass bal",#N/A,FALSE,"Standard_mass_bal_template";"ied sheet",#N/A,FALSE,"Standard_mass_bal_template"}</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UOU" localSheetId="38" hidden="1">{"mass bal",#N/A,FALSE,"Standard_mass_bal_template";"ied sheet",#N/A,FALSE,"Standard_mass_bal_template"}</definedName>
    <definedName name="IUOU" localSheetId="2" hidden="1">{"mass bal",#N/A,FALSE,"Standard_mass_bal_template";"ied sheet",#N/A,FALSE,"Standard_mass_bal_template"}</definedName>
    <definedName name="IUOU" localSheetId="3" hidden="1">{"mass bal",#N/A,FALSE,"Standard_mass_bal_template";"ied sheet",#N/A,FALSE,"Standard_mass_bal_template"}</definedName>
    <definedName name="IUOU" hidden="1">{"mass bal",#N/A,FALSE,"Standard_mass_bal_template";"ied sheet",#N/A,FALSE,"Standard_mass_bal_template"}</definedName>
    <definedName name="JFELL" hidden="1">#REF!</definedName>
    <definedName name="jgfj" localSheetId="38" hidden="1">{"mass bal",#N/A,FALSE,"Standard_mass_bal_template";"ied sheet",#N/A,FALSE,"Standard_mass_bal_template"}</definedName>
    <definedName name="jgfj" localSheetId="2" hidden="1">{"mass bal",#N/A,FALSE,"Standard_mass_bal_template";"ied sheet",#N/A,FALSE,"Standard_mass_bal_template"}</definedName>
    <definedName name="jgfj" localSheetId="3" hidden="1">{"mass bal",#N/A,FALSE,"Standard_mass_bal_template";"ied sheet",#N/A,FALSE,"Standard_mass_bal_template"}</definedName>
    <definedName name="jgfj" hidden="1">{"mass bal",#N/A,FALSE,"Standard_mass_bal_template";"ied sheet",#N/A,FALSE,"Standard_mass_bal_template"}</definedName>
    <definedName name="jj" localSheetId="38" hidden="1">{"mass bal",#N/A,FALSE,"Standard_mass_bal_template";"ied sheet",#N/A,FALSE,"Standard_mass_bal_template"}</definedName>
    <definedName name="jj" localSheetId="2" hidden="1">{"mass bal",#N/A,FALSE,"Standard_mass_bal_template";"ied sheet",#N/A,FALSE,"Standard_mass_bal_template"}</definedName>
    <definedName name="jj" localSheetId="3" hidden="1">{"mass bal",#N/A,FALSE,"Standard_mass_bal_template";"ied sheet",#N/A,FALSE,"Standard_mass_bal_template"}</definedName>
    <definedName name="jj" hidden="1">{"mass bal",#N/A,FALSE,"Standard_mass_bal_template";"ied sheet",#N/A,FALSE,"Standard_mass_bal_template"}</definedName>
    <definedName name="kj" localSheetId="38" hidden="1">{"mass bal",#N/A,FALSE,"Standard_mass_bal_template";"ied sheet",#N/A,FALSE,"Standard_mass_bal_template"}</definedName>
    <definedName name="kj" localSheetId="2" hidden="1">{"mass bal",#N/A,FALSE,"Standard_mass_bal_template";"ied sheet",#N/A,FALSE,"Standard_mass_bal_template"}</definedName>
    <definedName name="kj" localSheetId="3" hidden="1">{"mass bal",#N/A,FALSE,"Standard_mass_bal_template";"ied sheet",#N/A,FALSE,"Standard_mass_bal_template"}</definedName>
    <definedName name="kj" hidden="1">{"mass bal",#N/A,FALSE,"Standard_mass_bal_template";"ied sheet",#N/A,FALSE,"Standard_mass_bal_template"}</definedName>
    <definedName name="kk" localSheetId="38" hidden="1">{"mass bal",#N/A,FALSE,"Standard_mass_bal_template";"ied sheet",#N/A,FALSE,"Standard_mass_bal_template"}</definedName>
    <definedName name="kk" localSheetId="2" hidden="1">{"mass bal",#N/A,FALSE,"Standard_mass_bal_template";"ied sheet",#N/A,FALSE,"Standard_mass_bal_template"}</definedName>
    <definedName name="kk" localSheetId="3" hidden="1">{"mass bal",#N/A,FALSE,"Standard_mass_bal_template";"ied sheet",#N/A,FALSE,"Standard_mass_bal_template"}</definedName>
    <definedName name="kk" hidden="1">{"mass bal",#N/A,FALSE,"Standard_mass_bal_template";"ied sheet",#N/A,FALSE,"Standard_mass_bal_template"}</definedName>
    <definedName name="limcount" hidden="1">1</definedName>
    <definedName name="ListOffset" hidden="1">1</definedName>
    <definedName name="Mass._b_ful." localSheetId="38" hidden="1">{"mass bal",#N/A,FALSE,"Standard_mass_bal_template";"ied sheet",#N/A,FALSE,"Standard_mass_bal_template"}</definedName>
    <definedName name="Mass._b_ful." localSheetId="2" hidden="1">{"mass bal",#N/A,FALSE,"Standard_mass_bal_template";"ied sheet",#N/A,FALSE,"Standard_mass_bal_template"}</definedName>
    <definedName name="Mass._b_ful." localSheetId="3" hidden="1">{"mass bal",#N/A,FALSE,"Standard_mass_bal_template";"ied sheet",#N/A,FALSE,"Standard_mass_bal_template"}</definedName>
    <definedName name="Mass._b_ful." hidden="1">{"mass bal",#N/A,FALSE,"Standard_mass_bal_template";"ied sheet",#N/A,FALSE,"Standard_mass_bal_template"}</definedName>
    <definedName name="name2" localSheetId="38" hidden="1">{"mass bal",#N/A,FALSE,"Standard_mass_bal_template";"ied sheet",#N/A,FALSE,"Standard_mass_bal_template"}</definedName>
    <definedName name="name2" localSheetId="2" hidden="1">{"mass bal",#N/A,FALSE,"Standard_mass_bal_template";"ied sheet",#N/A,FALSE,"Standard_mass_bal_template"}</definedName>
    <definedName name="name2" localSheetId="3" hidden="1">{"mass bal",#N/A,FALSE,"Standard_mass_bal_template";"ied sheet",#N/A,FALSE,"Standard_mass_bal_template"}</definedName>
    <definedName name="name2" hidden="1">{"mass bal",#N/A,FALSE,"Standard_mass_bal_template";"ied sheet",#N/A,FALSE,"Standard_mass_bal_template"}</definedName>
    <definedName name="namechange" localSheetId="38" hidden="1">{"mass bal",#N/A,FALSE,"Standard_mass_bal_template";"ied sheet",#N/A,FALSE,"Standard_mass_bal_template"}</definedName>
    <definedName name="namechange" localSheetId="2" hidden="1">{"mass bal",#N/A,FALSE,"Standard_mass_bal_template";"ied sheet",#N/A,FALSE,"Standard_mass_bal_template"}</definedName>
    <definedName name="namechange" localSheetId="3" hidden="1">{"mass bal",#N/A,FALSE,"Standard_mass_bal_template";"ied sheet",#N/A,FALSE,"Standard_mass_bal_template"}</definedName>
    <definedName name="namechange" hidden="1">{"mass bal",#N/A,FALSE,"Standard_mass_bal_template";"ied sheet",#N/A,FALSE,"Standard_mass_bal_template"}</definedName>
    <definedName name="New" localSheetId="15" hidden="1">#REF!</definedName>
    <definedName name="new" localSheetId="0" hidden="1">{"bal",#N/A,FALSE,"working papers";"income",#N/A,FALSE,"working papers"}</definedName>
    <definedName name="new" localSheetId="19" hidden="1">{"bal",#N/A,FALSE,"working papers";"income",#N/A,FALSE,"working papers"}</definedName>
    <definedName name="new" localSheetId="11" hidden="1">{"bal",#N/A,FALSE,"working papers";"income",#N/A,FALSE,"working papers"}</definedName>
    <definedName name="new" localSheetId="38" hidden="1">{"bal",#N/A,FALSE,"working papers";"income",#N/A,FALSE,"working papers"}</definedName>
    <definedName name="new" localSheetId="2" hidden="1">{"bal",#N/A,FALSE,"working papers";"income",#N/A,FALSE,"working papers"}</definedName>
    <definedName name="new" localSheetId="3" hidden="1">{"bal",#N/A,FALSE,"working papers";"income",#N/A,FALSE,"working papers"}</definedName>
    <definedName name="new" localSheetId="22" hidden="1">{"bal",#N/A,FALSE,"working papers";"income",#N/A,FALSE,"working papers"}</definedName>
    <definedName name="new" hidden="1">{"bal",#N/A,FALSE,"working papers";"income",#N/A,FALSE,"working papers"}</definedName>
    <definedName name="nmbm" localSheetId="38" hidden="1">{"mass bal",#N/A,FALSE,"Standard_mass_bal_template";"ied sheet",#N/A,FALSE,"Standard_mass_bal_template"}</definedName>
    <definedName name="nmbm" localSheetId="2" hidden="1">{"mass bal",#N/A,FALSE,"Standard_mass_bal_template";"ied sheet",#N/A,FALSE,"Standard_mass_bal_template"}</definedName>
    <definedName name="nmbm" localSheetId="3" hidden="1">{"mass bal",#N/A,FALSE,"Standard_mass_bal_template";"ied sheet",#N/A,FALSE,"Standard_mass_bal_template"}</definedName>
    <definedName name="nmbm" hidden="1">{"mass bal",#N/A,FALSE,"Standard_mass_bal_template";"ied sheet",#N/A,FALSE,"Standard_mass_bal_template"}</definedName>
    <definedName name="obxIssuesLog">#REF!</definedName>
    <definedName name="OISIII" hidden="1">#REF!</definedName>
    <definedName name="oo" localSheetId="38" hidden="1">{"mass bal",#N/A,FALSE,"Standard_mass_bal_template";"ied sheet",#N/A,FALSE,"Standard_mass_bal_template"}</definedName>
    <definedName name="oo" localSheetId="2" hidden="1">{"mass bal",#N/A,FALSE,"Standard_mass_bal_template";"ied sheet",#N/A,FALSE,"Standard_mass_bal_template"}</definedName>
    <definedName name="oo" localSheetId="3" hidden="1">{"mass bal",#N/A,FALSE,"Standard_mass_bal_template";"ied sheet",#N/A,FALSE,"Standard_mass_bal_template"}</definedName>
    <definedName name="oo" hidden="1">{"mass bal",#N/A,FALSE,"Standard_mass_bal_template";"ied sheet",#N/A,FALSE,"Standard_mass_bal_template"}</definedName>
    <definedName name="Pct_Tol">#REF!</definedName>
    <definedName name="po" localSheetId="38" hidden="1">{"mass bal",#N/A,FALSE,"Standard_mass_bal_template";"ied sheet",#N/A,FALSE,"Standard_mass_bal_template"}</definedName>
    <definedName name="po" localSheetId="2" hidden="1">{"mass bal",#N/A,FALSE,"Standard_mass_bal_template";"ied sheet",#N/A,FALSE,"Standard_mass_bal_template"}</definedName>
    <definedName name="po" localSheetId="3" hidden="1">{"mass bal",#N/A,FALSE,"Standard_mass_bal_template";"ied sheet",#N/A,FALSE,"Standard_mass_bal_template"}</definedName>
    <definedName name="po" hidden="1">{"mass bal",#N/A,FALSE,"Standard_mass_bal_template";"ied sheet",#N/A,FALSE,"Standard_mass_bal_template"}</definedName>
    <definedName name="pp" localSheetId="38" hidden="1">{"mass bal",#N/A,FALSE,"Standard_mass_bal_template";"ied sheet",#N/A,FALSE,"Standard_mass_bal_template"}</definedName>
    <definedName name="pp" localSheetId="2" hidden="1">{"mass bal",#N/A,FALSE,"Standard_mass_bal_template";"ied sheet",#N/A,FALSE,"Standard_mass_bal_template"}</definedName>
    <definedName name="pp" localSheetId="3" hidden="1">{"mass bal",#N/A,FALSE,"Standard_mass_bal_template";"ied sheet",#N/A,FALSE,"Standard_mass_bal_template"}</definedName>
    <definedName name="pp" hidden="1">{"mass bal",#N/A,FALSE,"Standard_mass_bal_template";"ied sheet",#N/A,FALSE,"Standard_mass_bal_template"}</definedName>
    <definedName name="ProfileInps">#REF!</definedName>
    <definedName name="qfx" localSheetId="15" hidden="1">{"NET",#N/A,FALSE,"401C11"}</definedName>
    <definedName name="qfx" localSheetId="0" hidden="1">{"NET",#N/A,FALSE,"401C11"}</definedName>
    <definedName name="qfx" localSheetId="38" hidden="1">{"NET",#N/A,FALSE,"401C11"}</definedName>
    <definedName name="qfx" localSheetId="2" hidden="1">{"NET",#N/A,FALSE,"401C11"}</definedName>
    <definedName name="qfx" localSheetId="3" hidden="1">{"NET",#N/A,FALSE,"401C11"}</definedName>
    <definedName name="qfx" hidden="1">{"NET",#N/A,FALSE,"401C11"}</definedName>
    <definedName name="qq" localSheetId="38" hidden="1">{"mass bal",#N/A,FALSE,"Standard_mass_bal_template";"ied sheet",#N/A,FALSE,"Standard_mass_bal_template"}</definedName>
    <definedName name="qq" localSheetId="2" hidden="1">{"mass bal",#N/A,FALSE,"Standard_mass_bal_template";"ied sheet",#N/A,FALSE,"Standard_mass_bal_template"}</definedName>
    <definedName name="qq" localSheetId="3" hidden="1">{"mass bal",#N/A,FALSE,"Standard_mass_bal_template";"ied sheet",#N/A,FALSE,"Standard_mass_bal_template"}</definedName>
    <definedName name="qq" hidden="1">{"mass bal",#N/A,FALSE,"Standard_mass_bal_template";"ied sheet",#N/A,FALSE,"Standard_mass_bal_template"}</definedName>
    <definedName name="qqfxlBookCalcMode" hidden="1">-4105</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wefqefa" hidden="1">#REF!</definedName>
    <definedName name="qxqx" localSheetId="38" hidden="1">{"mass bal",#N/A,FALSE,"Standard_mass_bal_template";"ied sheet",#N/A,FALSE,"Standard_mass_bal_template"}</definedName>
    <definedName name="qxqx" localSheetId="2" hidden="1">{"mass bal",#N/A,FALSE,"Standard_mass_bal_template";"ied sheet",#N/A,FALSE,"Standard_mass_bal_template"}</definedName>
    <definedName name="qxqx" localSheetId="3" hidden="1">{"mass bal",#N/A,FALSE,"Standard_mass_bal_template";"ied sheet",#N/A,FALSE,"Standard_mass_bal_template"}</definedName>
    <definedName name="qxqx" hidden="1">{"mass bal",#N/A,FALSE,"Standard_mass_bal_template";"ied sheet",#N/A,FALSE,"Standard_mass_bal_template"}</definedName>
    <definedName name="real" hidden="1">#REF!</definedName>
    <definedName name="regre" localSheetId="38" hidden="1">{"mass bal",#N/A,FALSE,"Standard_mass_bal_template";"ied sheet",#N/A,FALSE,"Standard_mass_bal_template"}</definedName>
    <definedName name="regre" localSheetId="2" hidden="1">{"mass bal",#N/A,FALSE,"Standard_mass_bal_template";"ied sheet",#N/A,FALSE,"Standard_mass_bal_template"}</definedName>
    <definedName name="regre" localSheetId="3" hidden="1">{"mass bal",#N/A,FALSE,"Standard_mass_bal_template";"ied sheet",#N/A,FALSE,"Standard_mass_bal_template"}</definedName>
    <definedName name="regre" hidden="1">{"mass bal",#N/A,FALSE,"Standard_mass_bal_template";"ied sheet",#N/A,FALSE,"Standard_mass_bal_template"}</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15" hidden="1">7</definedName>
    <definedName name="RiskHasSettings" localSheetId="0"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ngAcronym" localSheetId="38">#REF!</definedName>
    <definedName name="rngAcronym" localSheetId="2">#REF!</definedName>
    <definedName name="rngAcronym" localSheetId="3">#REF!</definedName>
    <definedName name="rngAcronym">'DPB1'!$B$8</definedName>
    <definedName name="rr" localSheetId="38" hidden="1">{"mass bal",#N/A,FALSE,"Standard_mass_bal_template";"ied sheet",#N/A,FALSE,"Standard_mass_bal_template"}</definedName>
    <definedName name="rr" localSheetId="2" hidden="1">{"mass bal",#N/A,FALSE,"Standard_mass_bal_template";"ied sheet",#N/A,FALSE,"Standard_mass_bal_template"}</definedName>
    <definedName name="rr" localSheetId="3" hidden="1">{"mass bal",#N/A,FALSE,"Standard_mass_bal_template";"ied sheet",#N/A,FALSE,"Standard_mass_bal_template"}</definedName>
    <definedName name="rr" hidden="1">{"mass bal",#N/A,FALSE,"Standard_mass_bal_template";"ied sheet",#N/A,FALSE,"Standard_mass_bal_template"}</definedName>
    <definedName name="rt" localSheetId="38" hidden="1">{"mass bal",#N/A,FALSE,"Standard_mass_bal_template";"ied sheet",#N/A,FALSE,"Standard_mass_bal_template"}</definedName>
    <definedName name="rt" localSheetId="2" hidden="1">{"mass bal",#N/A,FALSE,"Standard_mass_bal_template";"ied sheet",#N/A,FALSE,"Standard_mass_bal_template"}</definedName>
    <definedName name="rt" localSheetId="3" hidden="1">{"mass bal",#N/A,FALSE,"Standard_mass_bal_template";"ied sheet",#N/A,FALSE,"Standard_mass_bal_template"}</definedName>
    <definedName name="rt" hidden="1">{"mass bal",#N/A,FALSE,"Standard_mass_bal_template";"ied sheet",#N/A,FALSE,"Standard_mass_bal_template"}</definedName>
    <definedName name="rtretert" localSheetId="38" hidden="1">{"mass bal",#N/A,FALSE,"Standard_mass_bal_template";"ied sheet",#N/A,FALSE,"Standard_mass_bal_template"}</definedName>
    <definedName name="rtretert" localSheetId="2" hidden="1">{"mass bal",#N/A,FALSE,"Standard_mass_bal_template";"ied sheet",#N/A,FALSE,"Standard_mass_bal_template"}</definedName>
    <definedName name="rtretert" localSheetId="3" hidden="1">{"mass bal",#N/A,FALSE,"Standard_mass_bal_template";"ied sheet",#N/A,FALSE,"Standard_mass_bal_template"}</definedName>
    <definedName name="rtretert" hidden="1">{"mass bal",#N/A,FALSE,"Standard_mass_bal_template";"ied sheet",#N/A,FALSE,"Standard_mass_bal_template"}</definedName>
    <definedName name="rytry" localSheetId="15" hidden="1">{"NET",#N/A,FALSE,"401C11"}</definedName>
    <definedName name="rytry" localSheetId="0" hidden="1">{"NET",#N/A,FALSE,"401C11"}</definedName>
    <definedName name="rytry" localSheetId="38" hidden="1">{"NET",#N/A,FALSE,"401C11"}</definedName>
    <definedName name="rytry" localSheetId="2" hidden="1">{"NET",#N/A,FALSE,"401C11"}</definedName>
    <definedName name="rytry" localSheetId="3" hidden="1">{"NET",#N/A,FALSE,"401C11"}</definedName>
    <definedName name="rytry" hidden="1">{"NET",#N/A,FALSE,"401C11"}</definedName>
    <definedName name="sada" localSheetId="38" hidden="1">{"mass bal",#N/A,FALSE,"Standard_mass_bal_template";"ied sheet",#N/A,FALSE,"Standard_mass_bal_template"}</definedName>
    <definedName name="sada" localSheetId="2" hidden="1">{"mass bal",#N/A,FALSE,"Standard_mass_bal_template";"ied sheet",#N/A,FALSE,"Standard_mass_bal_template"}</definedName>
    <definedName name="sada" localSheetId="3" hidden="1">{"mass bal",#N/A,FALSE,"Standard_mass_bal_template";"ied sheet",#N/A,FALSE,"Standard_mass_bal_template"}</definedName>
    <definedName name="sada" hidden="1">{"mass bal",#N/A,FALSE,"Standard_mass_bal_template";"ied sheet",#N/A,FALSE,"Standard_mass_bal_template"}</definedName>
    <definedName name="SAPBEXhrIndnt" hidden="1">"Wide"</definedName>
    <definedName name="SAPBEXrevision">1</definedName>
    <definedName name="SAPBEXsysID">"BWB"</definedName>
    <definedName name="SAPBEXwbID">"49ZLUKBQR0WG29D9LLI3IBIIT"</definedName>
    <definedName name="SAPsysID" hidden="1">"708C5W7SBKP804JT78WJ0JNKI"</definedName>
    <definedName name="SAPwbID" hidden="1">"ARS"</definedName>
    <definedName name="sdf" localSheetId="38" hidden="1">{"mass bal",#N/A,FALSE,"Standard_mass_bal_template";"ied sheet",#N/A,FALSE,"Standard_mass_bal_template"}</definedName>
    <definedName name="sdf" localSheetId="2" hidden="1">{"mass bal",#N/A,FALSE,"Standard_mass_bal_template";"ied sheet",#N/A,FALSE,"Standard_mass_bal_template"}</definedName>
    <definedName name="sdf" localSheetId="3" hidden="1">{"mass bal",#N/A,FALSE,"Standard_mass_bal_template";"ied sheet",#N/A,FALSE,"Standard_mass_bal_template"}</definedName>
    <definedName name="sdf" hidden="1">{"mass bal",#N/A,FALSE,"Standard_mass_bal_template";"ied sheet",#N/A,FALSE,"Standard_mass_bal_template"}</definedName>
    <definedName name="sencount" hidden="1">1</definedName>
    <definedName name="sfd" localSheetId="38" hidden="1">{"mass bal",#N/A,FALSE,"Standard_mass_bal_template";"ied sheet",#N/A,FALSE,"Standard_mass_bal_template"}</definedName>
    <definedName name="sfd" localSheetId="2" hidden="1">{"mass bal",#N/A,FALSE,"Standard_mass_bal_template";"ied sheet",#N/A,FALSE,"Standard_mass_bal_template"}</definedName>
    <definedName name="sfd" localSheetId="3" hidden="1">{"mass bal",#N/A,FALSE,"Standard_mass_bal_template";"ied sheet",#N/A,FALSE,"Standard_mass_bal_template"}</definedName>
    <definedName name="sfd" hidden="1">{"mass bal",#N/A,FALSE,"Standard_mass_bal_template";"ied sheet",#N/A,FALSE,"Standard_mass_bal_template"}</definedName>
    <definedName name="sort" hidden="1">#REF!</definedName>
    <definedName name="ss" localSheetId="38" hidden="1">{"mass bal",#N/A,FALSE,"Standard_mass_bal_template";"ied sheet",#N/A,FALSE,"Standard_mass_bal_template"}</definedName>
    <definedName name="ss" localSheetId="2" hidden="1">{"mass bal",#N/A,FALSE,"Standard_mass_bal_template";"ied sheet",#N/A,FALSE,"Standard_mass_bal_template"}</definedName>
    <definedName name="ss" localSheetId="3" hidden="1">{"mass bal",#N/A,FALSE,"Standard_mass_bal_template";"ied sheet",#N/A,FALSE,"Standard_mass_bal_template"}</definedName>
    <definedName name="ss" hidden="1">{"mass bal",#N/A,FALSE,"Standard_mass_bal_template";"ied sheet",#N/A,FALSE,"Standard_mass_bal_template"}</definedName>
    <definedName name="sss" localSheetId="38" hidden="1">{"mass bal",#N/A,FALSE,"Standard_mass_bal_template";"ied sheet",#N/A,FALSE,"Standard_mass_bal_template"}</definedName>
    <definedName name="sss" localSheetId="2" hidden="1">{"mass bal",#N/A,FALSE,"Standard_mass_bal_template";"ied sheet",#N/A,FALSE,"Standard_mass_bal_template"}</definedName>
    <definedName name="sss" localSheetId="3" hidden="1">{"mass bal",#N/A,FALSE,"Standard_mass_bal_template";"ied sheet",#N/A,FALSE,"Standard_mass_bal_template"}</definedName>
    <definedName name="sss" hidden="1">{"mass bal",#N/A,FALSE,"Standard_mass_bal_template";"ied sheet",#N/A,FALSE,"Standard_mass_bal_template"}</definedName>
    <definedName name="ssss" localSheetId="38" hidden="1">{"mass bal",#N/A,FALSE,"Standard_mass_bal_template";"ied sheet",#N/A,FALSE,"Standard_mass_bal_template"}</definedName>
    <definedName name="ssss" localSheetId="2" hidden="1">{"mass bal",#N/A,FALSE,"Standard_mass_bal_template";"ied sheet",#N/A,FALSE,"Standard_mass_bal_template"}</definedName>
    <definedName name="ssss" localSheetId="3" hidden="1">{"mass bal",#N/A,FALSE,"Standard_mass_bal_template";"ied sheet",#N/A,FALSE,"Standard_mass_bal_template"}</definedName>
    <definedName name="ssss" hidden="1">{"mass bal",#N/A,FALSE,"Standard_mass_bal_template";"ied sheet",#N/A,FALSE,"Standard_mass_bal_template"}</definedName>
    <definedName name="ssssss" localSheetId="38" hidden="1">{"mass bal",#N/A,FALSE,"Standard_mass_bal_template";"ied sheet",#N/A,FALSE,"Standard_mass_bal_template"}</definedName>
    <definedName name="ssssss" localSheetId="2" hidden="1">{"mass bal",#N/A,FALSE,"Standard_mass_bal_template";"ied sheet",#N/A,FALSE,"Standard_mass_bal_template"}</definedName>
    <definedName name="ssssss" localSheetId="3" hidden="1">{"mass bal",#N/A,FALSE,"Standard_mass_bal_template";"ied sheet",#N/A,FALSE,"Standard_mass_bal_template"}</definedName>
    <definedName name="ssssss" hidden="1">{"mass bal",#N/A,FALSE,"Standard_mass_bal_template";"ied sheet",#N/A,FALSE,"Standard_mass_bal_template"}</definedName>
    <definedName name="Supply_demand_balance_scheme_classification">#REF!</definedName>
    <definedName name="Table3.4" localSheetId="15" hidden="1">{"CHARGE",#N/A,FALSE,"401C11"}</definedName>
    <definedName name="Table3.4" localSheetId="0" hidden="1">{"CHARGE",#N/A,FALSE,"401C11"}</definedName>
    <definedName name="Table3.4" localSheetId="38" hidden="1">{"CHARGE",#N/A,FALSE,"401C11"}</definedName>
    <definedName name="Table3.4" localSheetId="2" hidden="1">{"CHARGE",#N/A,FALSE,"401C11"}</definedName>
    <definedName name="Table3.4" localSheetId="3" hidden="1">{"CHARGE",#N/A,FALSE,"401C11"}</definedName>
    <definedName name="Table3.4" hidden="1">{"CHARGE",#N/A,FALSE,"401C11"}</definedName>
    <definedName name="tertret" localSheetId="38" hidden="1">{"mass bal",#N/A,FALSE,"Standard_mass_bal_template";"ied sheet",#N/A,FALSE,"Standard_mass_bal_template"}</definedName>
    <definedName name="tertret" localSheetId="2" hidden="1">{"mass bal",#N/A,FALSE,"Standard_mass_bal_template";"ied sheet",#N/A,FALSE,"Standard_mass_bal_template"}</definedName>
    <definedName name="tertret" localSheetId="3" hidden="1">{"mass bal",#N/A,FALSE,"Standard_mass_bal_template";"ied sheet",#N/A,FALSE,"Standard_mass_bal_template"}</definedName>
    <definedName name="tertret" hidden="1">{"mass bal",#N/A,FALSE,"Standard_mass_bal_template";"ied sheet",#N/A,FALSE,"Standard_mass_bal_template"}</definedName>
    <definedName name="Test23" localSheetId="15" hidden="1">{"NET",#N/A,FALSE,"401C11"}</definedName>
    <definedName name="Test23" localSheetId="0" hidden="1">{"NET",#N/A,FALSE,"401C11"}</definedName>
    <definedName name="Test23" localSheetId="38" hidden="1">{"NET",#N/A,FALSE,"401C11"}</definedName>
    <definedName name="Test23" localSheetId="2" hidden="1">{"NET",#N/A,FALSE,"401C11"}</definedName>
    <definedName name="Test23" localSheetId="3" hidden="1">{"NET",#N/A,FALSE,"401C11"}</definedName>
    <definedName name="Test23" hidden="1">{"NET",#N/A,FALSE,"401C11"}</definedName>
    <definedName name="tokpi" localSheetId="38" hidden="1">{"mass bal",#N/A,FALSE,"Standard_mass_bal_template";"ied sheet",#N/A,FALSE,"Standard_mass_bal_template"}</definedName>
    <definedName name="tokpi" localSheetId="2" hidden="1">{"mass bal",#N/A,FALSE,"Standard_mass_bal_template";"ied sheet",#N/A,FALSE,"Standard_mass_bal_template"}</definedName>
    <definedName name="tokpi" localSheetId="3" hidden="1">{"mass bal",#N/A,FALSE,"Standard_mass_bal_template";"ied sheet",#N/A,FALSE,"Standard_mass_bal_template"}</definedName>
    <definedName name="tokpi" hidden="1">{"mass bal",#N/A,FALSE,"Standard_mass_bal_template";"ied sheet",#N/A,FALSE,"Standard_mass_bal_template"}</definedName>
    <definedName name="tpff" localSheetId="38" hidden="1">{"mass bal",#N/A,FALSE,"Standard_mass_bal_template";"ied sheet",#N/A,FALSE,"Standard_mass_bal_template"}</definedName>
    <definedName name="tpff" localSheetId="2" hidden="1">{"mass bal",#N/A,FALSE,"Standard_mass_bal_template";"ied sheet",#N/A,FALSE,"Standard_mass_bal_template"}</definedName>
    <definedName name="tpff" localSheetId="3" hidden="1">{"mass bal",#N/A,FALSE,"Standard_mass_bal_template";"ied sheet",#N/A,FALSE,"Standard_mass_bal_template"}</definedName>
    <definedName name="tpff" hidden="1">{"mass bal",#N/A,FALSE,"Standard_mass_bal_template";"ied sheet",#N/A,FALSE,"Standard_mass_bal_template"}</definedName>
    <definedName name="trdhtr" hidden="1">#REF!</definedName>
    <definedName name="Trk_Tol">#REF!</definedName>
    <definedName name="tt" localSheetId="38" hidden="1">{"mass bal",#N/A,FALSE,"Standard_mass_bal_template";"ied sheet",#N/A,FALSE,"Standard_mass_bal_template"}</definedName>
    <definedName name="tt" localSheetId="2" hidden="1">{"mass bal",#N/A,FALSE,"Standard_mass_bal_template";"ied sheet",#N/A,FALSE,"Standard_mass_bal_template"}</definedName>
    <definedName name="tt" localSheetId="3" hidden="1">{"mass bal",#N/A,FALSE,"Standard_mass_bal_template";"ied sheet",#N/A,FALSE,"Standard_mass_bal_template"}</definedName>
    <definedName name="tt" hidden="1">{"mass bal",#N/A,FALSE,"Standard_mass_bal_template";"ied sheet",#N/A,FALSE,"Standard_mass_bal_template"}</definedName>
    <definedName name="tty" localSheetId="38" hidden="1">{"mass bal",#N/A,FALSE,"Standard_mass_bal_template";"ied sheet",#N/A,FALSE,"Standard_mass_bal_template"}</definedName>
    <definedName name="tty" localSheetId="2" hidden="1">{"mass bal",#N/A,FALSE,"Standard_mass_bal_template";"ied sheet",#N/A,FALSE,"Standard_mass_bal_template"}</definedName>
    <definedName name="tty" localSheetId="3" hidden="1">{"mass bal",#N/A,FALSE,"Standard_mass_bal_template";"ied sheet",#N/A,FALSE,"Standard_mass_bal_template"}</definedName>
    <definedName name="tty" hidden="1">{"mass bal",#N/A,FALSE,"Standard_mass_bal_template";"ied sheet",#N/A,FALSE,"Standard_mass_bal_template"}</definedName>
    <definedName name="UIOUIO" localSheetId="38" hidden="1">{"mass bal",#N/A,FALSE,"Standard_mass_bal_template";"ied sheet",#N/A,FALSE,"Standard_mass_bal_template"}</definedName>
    <definedName name="UIOUIO" localSheetId="2" hidden="1">{"mass bal",#N/A,FALSE,"Standard_mass_bal_template";"ied sheet",#N/A,FALSE,"Standard_mass_bal_template"}</definedName>
    <definedName name="UIOUIO" localSheetId="3" hidden="1">{"mass bal",#N/A,FALSE,"Standard_mass_bal_template";"ied sheet",#N/A,FALSE,"Standard_mass_bal_template"}</definedName>
    <definedName name="UIOUIO" hidden="1">{"mass bal",#N/A,FALSE,"Standard_mass_bal_template";"ied sheet",#N/A,FALSE,"Standard_mass_bal_template"}</definedName>
    <definedName name="UIOUIOUIOUIOU" localSheetId="38" hidden="1">{"mass bal",#N/A,FALSE,"Standard_mass_bal_template";"ied sheet",#N/A,FALSE,"Standard_mass_bal_template"}</definedName>
    <definedName name="UIOUIOUIOUIOU" localSheetId="2" hidden="1">{"mass bal",#N/A,FALSE,"Standard_mass_bal_template";"ied sheet",#N/A,FALSE,"Standard_mass_bal_template"}</definedName>
    <definedName name="UIOUIOUIOUIOU" localSheetId="3" hidden="1">{"mass bal",#N/A,FALSE,"Standard_mass_bal_template";"ied sheet",#N/A,FALSE,"Standard_mass_bal_template"}</definedName>
    <definedName name="UIOUIOUIOUIOU" hidden="1">{"mass bal",#N/A,FALSE,"Standard_mass_bal_template";"ied sheet",#N/A,FALSE,"Standard_mass_bal_template"}</definedName>
    <definedName name="UIOUIOUOIUIO" localSheetId="38" hidden="1">{"mass bal",#N/A,FALSE,"Standard_mass_bal_template";"ied sheet",#N/A,FALSE,"Standard_mass_bal_template"}</definedName>
    <definedName name="UIOUIOUOIUIO" localSheetId="2" hidden="1">{"mass bal",#N/A,FALSE,"Standard_mass_bal_template";"ied sheet",#N/A,FALSE,"Standard_mass_bal_template"}</definedName>
    <definedName name="UIOUIOUOIUIO" localSheetId="3" hidden="1">{"mass bal",#N/A,FALSE,"Standard_mass_bal_template";"ied sheet",#N/A,FALSE,"Standard_mass_bal_template"}</definedName>
    <definedName name="UIOUIOUOIUIO" hidden="1">{"mass bal",#N/A,FALSE,"Standard_mass_bal_template";"ied sheet",#N/A,FALSE,"Standard_mass_bal_template"}</definedName>
    <definedName name="UIOUIOUOIUOUOU" localSheetId="38" hidden="1">{"mass bal",#N/A,FALSE,"Standard_mass_bal_template";"ied sheet",#N/A,FALSE,"Standard_mass_bal_template"}</definedName>
    <definedName name="UIOUIOUOIUOUOU" localSheetId="2" hidden="1">{"mass bal",#N/A,FALSE,"Standard_mass_bal_template";"ied sheet",#N/A,FALSE,"Standard_mass_bal_template"}</definedName>
    <definedName name="UIOUIOUOIUOUOU" localSheetId="3" hidden="1">{"mass bal",#N/A,FALSE,"Standard_mass_bal_template";"ied sheet",#N/A,FALSE,"Standard_mass_bal_template"}</definedName>
    <definedName name="UIOUIOUOIUOUOU" hidden="1">{"mass bal",#N/A,FALSE,"Standard_mass_bal_template";"ied sheet",#N/A,FALSE,"Standard_mass_bal_template"}</definedName>
    <definedName name="UIOUIOUOUIO" localSheetId="38" hidden="1">{"mass bal",#N/A,FALSE,"Standard_mass_bal_template";"ied sheet",#N/A,FALSE,"Standard_mass_bal_template"}</definedName>
    <definedName name="UIOUIOUOUIO" localSheetId="2" hidden="1">{"mass bal",#N/A,FALSE,"Standard_mass_bal_template";"ied sheet",#N/A,FALSE,"Standard_mass_bal_template"}</definedName>
    <definedName name="UIOUIOUOUIO" localSheetId="3" hidden="1">{"mass bal",#N/A,FALSE,"Standard_mass_bal_template";"ied sheet",#N/A,FALSE,"Standard_mass_bal_template"}</definedName>
    <definedName name="UIOUIOUOUIO" hidden="1">{"mass bal",#N/A,FALSE,"Standard_mass_bal_template";"ied sheet",#N/A,FALSE,"Standard_mass_bal_template"}</definedName>
    <definedName name="UIOUO" localSheetId="38" hidden="1">{"mass bal",#N/A,FALSE,"Standard_mass_bal_template";"ied sheet",#N/A,FALSE,"Standard_mass_bal_template"}</definedName>
    <definedName name="UIOUO" localSheetId="2" hidden="1">{"mass bal",#N/A,FALSE,"Standard_mass_bal_template";"ied sheet",#N/A,FALSE,"Standard_mass_bal_template"}</definedName>
    <definedName name="UIOUO" localSheetId="3" hidden="1">{"mass bal",#N/A,FALSE,"Standard_mass_bal_template";"ied sheet",#N/A,FALSE,"Standard_mass_bal_template"}</definedName>
    <definedName name="UIOUO" hidden="1">{"mass bal",#N/A,FALSE,"Standard_mass_bal_template";"ied sheet",#N/A,FALSE,"Standard_mass_bal_template"}</definedName>
    <definedName name="UIOUOIUOUIOUIO" localSheetId="38" hidden="1">{"mass bal",#N/A,FALSE,"Standard_mass_bal_template";"ied sheet",#N/A,FALSE,"Standard_mass_bal_template"}</definedName>
    <definedName name="UIOUOIUOUIOUIO" localSheetId="2" hidden="1">{"mass bal",#N/A,FALSE,"Standard_mass_bal_template";"ied sheet",#N/A,FALSE,"Standard_mass_bal_template"}</definedName>
    <definedName name="UIOUOIUOUIOUIO" localSheetId="3" hidden="1">{"mass bal",#N/A,FALSE,"Standard_mass_bal_template";"ied sheet",#N/A,FALSE,"Standard_mass_bal_template"}</definedName>
    <definedName name="UIOUOIUOUIOUIO" hidden="1">{"mass bal",#N/A,FALSE,"Standard_mass_bal_template";"ied sheet",#N/A,FALSE,"Standard_mass_bal_template"}</definedName>
    <definedName name="UIOUOOUI" localSheetId="38" hidden="1">{"mass bal",#N/A,FALSE,"Standard_mass_bal_template";"ied sheet",#N/A,FALSE,"Standard_mass_bal_template"}</definedName>
    <definedName name="UIOUOOUI" localSheetId="2" hidden="1">{"mass bal",#N/A,FALSE,"Standard_mass_bal_template";"ied sheet",#N/A,FALSE,"Standard_mass_bal_template"}</definedName>
    <definedName name="UIOUOOUI" localSheetId="3" hidden="1">{"mass bal",#N/A,FALSE,"Standard_mass_bal_template";"ied sheet",#N/A,FALSE,"Standard_mass_bal_template"}</definedName>
    <definedName name="UIOUOOUI" hidden="1">{"mass bal",#N/A,FALSE,"Standard_mass_bal_template";"ied sheet",#N/A,FALSE,"Standard_mass_bal_template"}</definedName>
    <definedName name="UIOUOUOUI" localSheetId="38" hidden="1">{"mass bal",#N/A,FALSE,"Standard_mass_bal_template";"ied sheet",#N/A,FALSE,"Standard_mass_bal_template"}</definedName>
    <definedName name="UIOUOUOUI" localSheetId="2" hidden="1">{"mass bal",#N/A,FALSE,"Standard_mass_bal_template";"ied sheet",#N/A,FALSE,"Standard_mass_bal_template"}</definedName>
    <definedName name="UIOUOUOUI" localSheetId="3" hidden="1">{"mass bal",#N/A,FALSE,"Standard_mass_bal_template";"ied sheet",#N/A,FALSE,"Standard_mass_bal_template"}</definedName>
    <definedName name="UIOUOUOUI" hidden="1">{"mass bal",#N/A,FALSE,"Standard_mass_bal_template";"ied sheet",#N/A,FALSE,"Standard_mass_bal_template"}</definedName>
    <definedName name="UOIUIOUIO" localSheetId="38" hidden="1">{"mass bal",#N/A,FALSE,"Standard_mass_bal_template";"ied sheet",#N/A,FALSE,"Standard_mass_bal_template"}</definedName>
    <definedName name="UOIUIOUIO" localSheetId="2" hidden="1">{"mass bal",#N/A,FALSE,"Standard_mass_bal_template";"ied sheet",#N/A,FALSE,"Standard_mass_bal_template"}</definedName>
    <definedName name="UOIUIOUIO" localSheetId="3" hidden="1">{"mass bal",#N/A,FALSE,"Standard_mass_bal_template";"ied sheet",#N/A,FALSE,"Standard_mass_bal_template"}</definedName>
    <definedName name="UOIUIOUIO" hidden="1">{"mass bal",#N/A,FALSE,"Standard_mass_bal_template";"ied sheet",#N/A,FALSE,"Standard_mass_bal_template"}</definedName>
    <definedName name="uu" localSheetId="38" hidden="1">{"mass bal",#N/A,FALSE,"Standard_mass_bal_template";"ied sheet",#N/A,FALSE,"Standard_mass_bal_template"}</definedName>
    <definedName name="uu" localSheetId="2" hidden="1">{"mass bal",#N/A,FALSE,"Standard_mass_bal_template";"ied sheet",#N/A,FALSE,"Standard_mass_bal_template"}</definedName>
    <definedName name="uu" localSheetId="3" hidden="1">{"mass bal",#N/A,FALSE,"Standard_mass_bal_template";"ied sheet",#N/A,FALSE,"Standard_mass_bal_template"}</definedName>
    <definedName name="uu" hidden="1">{"mass bal",#N/A,FALSE,"Standard_mass_bal_template";"ied sheet",#N/A,FALSE,"Standard_mass_bal_template"}</definedName>
    <definedName name="vbc" localSheetId="38" hidden="1">{"mass bal",#N/A,FALSE,"Standard_mass_bal_template";"ied sheet",#N/A,FALSE,"Standard_mass_bal_template"}</definedName>
    <definedName name="vbc" localSheetId="2" hidden="1">{"mass bal",#N/A,FALSE,"Standard_mass_bal_template";"ied sheet",#N/A,FALSE,"Standard_mass_bal_template"}</definedName>
    <definedName name="vbc" localSheetId="3" hidden="1">{"mass bal",#N/A,FALSE,"Standard_mass_bal_template";"ied sheet",#N/A,FALSE,"Standard_mass_bal_template"}</definedName>
    <definedName name="vbc" hidden="1">{"mass bal",#N/A,FALSE,"Standard_mass_bal_template";"ied sheet",#N/A,FALSE,"Standard_mass_bal_template"}</definedName>
    <definedName name="VFSD" localSheetId="38" hidden="1">{"mass bal",#N/A,FALSE,"Standard_mass_bal_template";"ied sheet",#N/A,FALSE,"Standard_mass_bal_template"}</definedName>
    <definedName name="VFSD" localSheetId="2" hidden="1">{"mass bal",#N/A,FALSE,"Standard_mass_bal_template";"ied sheet",#N/A,FALSE,"Standard_mass_bal_template"}</definedName>
    <definedName name="VFSD" localSheetId="3" hidden="1">{"mass bal",#N/A,FALSE,"Standard_mass_bal_template";"ied sheet",#N/A,FALSE,"Standard_mass_bal_template"}</definedName>
    <definedName name="VFSD" hidden="1">{"mass bal",#N/A,FALSE,"Standard_mass_bal_template";"ied sheet",#N/A,FALSE,"Standard_mass_bal_template"}</definedName>
    <definedName name="vqm.lxss_.bal._.ful." localSheetId="38" hidden="1">{"mass bal",#N/A,FALSE,"Standard_mass_bal_template";"ied sheet",#N/A,FALSE,"Standard_mass_bal_template"}</definedName>
    <definedName name="vqm.lxss_.bal._.ful." localSheetId="2" hidden="1">{"mass bal",#N/A,FALSE,"Standard_mass_bal_template";"ied sheet",#N/A,FALSE,"Standard_mass_bal_template"}</definedName>
    <definedName name="vqm.lxss_.bal._.ful." localSheetId="3" hidden="1">{"mass bal",#N/A,FALSE,"Standard_mass_bal_template";"ied sheet",#N/A,FALSE,"Standard_mass_bal_template"}</definedName>
    <definedName name="vqm.lxss_.bal._.ful." hidden="1">{"mass bal",#N/A,FALSE,"Standard_mass_bal_template";"ied sheet",#N/A,FALSE,"Standard_mass_bal_template"}</definedName>
    <definedName name="VVFSD" localSheetId="38" hidden="1">{"mass bal",#N/A,FALSE,"Standard_mass_bal_template";"ied sheet",#N/A,FALSE,"Standard_mass_bal_template"}</definedName>
    <definedName name="VVFSD" localSheetId="2" hidden="1">{"mass bal",#N/A,FALSE,"Standard_mass_bal_template";"ied sheet",#N/A,FALSE,"Standard_mass_bal_template"}</definedName>
    <definedName name="VVFSD" localSheetId="3" hidden="1">{"mass bal",#N/A,FALSE,"Standard_mass_bal_template";"ied sheet",#N/A,FALSE,"Standard_mass_bal_template"}</definedName>
    <definedName name="VVFSD" hidden="1">{"mass bal",#N/A,FALSE,"Standard_mass_bal_template";"ied sheet",#N/A,FALSE,"Standard_mass_bal_template"}</definedName>
    <definedName name="wdwqd" localSheetId="38" hidden="1">{"mass bal",#N/A,FALSE,"Standard_mass_bal_template";"ied sheet",#N/A,FALSE,"Standard_mass_bal_template"}</definedName>
    <definedName name="wdwqd" localSheetId="2" hidden="1">{"mass bal",#N/A,FALSE,"Standard_mass_bal_template";"ied sheet",#N/A,FALSE,"Standard_mass_bal_template"}</definedName>
    <definedName name="wdwqd" localSheetId="3" hidden="1">{"mass bal",#N/A,FALSE,"Standard_mass_bal_template";"ied sheet",#N/A,FALSE,"Standard_mass_bal_template"}</definedName>
    <definedName name="wdwqd" hidden="1">{"mass bal",#N/A,FALSE,"Standard_mass_bal_template";"ied sheet",#N/A,FALSE,"Standard_mass_bal_template"}</definedName>
    <definedName name="wert" localSheetId="15" hidden="1">{"GROSS",#N/A,FALSE,"401C11"}</definedName>
    <definedName name="wert" localSheetId="0" hidden="1">{"GROSS",#N/A,FALSE,"401C11"}</definedName>
    <definedName name="wert" localSheetId="38" hidden="1">{"GROSS",#N/A,FALSE,"401C11"}</definedName>
    <definedName name="wert" localSheetId="2" hidden="1">{"GROSS",#N/A,FALSE,"401C11"}</definedName>
    <definedName name="wert" localSheetId="3" hidden="1">{"GROSS",#N/A,FALSE,"401C11"}</definedName>
    <definedName name="wert" hidden="1">{"GROSS",#N/A,FALSE,"401C11"}</definedName>
    <definedName name="werwer" localSheetId="38" hidden="1">{"mass bal",#N/A,FALSE,"Standard_mass_bal_template";"ied sheet",#N/A,FALSE,"Standard_mass_bal_template"}</definedName>
    <definedName name="werwer" localSheetId="2" hidden="1">{"mass bal",#N/A,FALSE,"Standard_mass_bal_template";"ied sheet",#N/A,FALSE,"Standard_mass_bal_template"}</definedName>
    <definedName name="werwer" localSheetId="3" hidden="1">{"mass bal",#N/A,FALSE,"Standard_mass_bal_template";"ied sheet",#N/A,FALSE,"Standard_mass_bal_template"}</definedName>
    <definedName name="werwer" hidden="1">{"mass bal",#N/A,FALSE,"Standard_mass_bal_template";"ied sheet",#N/A,FALSE,"Standard_mass_bal_template"}</definedName>
    <definedName name="wgte" localSheetId="38" hidden="1">{"mass bal",#N/A,FALSE,"Standard_mass_bal_template";"ied sheet",#N/A,FALSE,"Standard_mass_bal_template"}</definedName>
    <definedName name="wgte" localSheetId="2" hidden="1">{"mass bal",#N/A,FALSE,"Standard_mass_bal_template";"ied sheet",#N/A,FALSE,"Standard_mass_bal_template"}</definedName>
    <definedName name="wgte" localSheetId="3" hidden="1">{"mass bal",#N/A,FALSE,"Standard_mass_bal_template";"ied sheet",#N/A,FALSE,"Standard_mass_bal_template"}</definedName>
    <definedName name="wgte" hidden="1">{"mass bal",#N/A,FALSE,"Standard_mass_bal_template";"ied sheet",#N/A,FALSE,"Standard_mass_bal_template"}</definedName>
    <definedName name="wombat" hidden="1">#REF!</definedName>
    <definedName name="wotsthis" localSheetId="15" hidden="1">{"P&amp;L phased",#N/A,FALSE,"P and L";"Interest phased",#N/A,FALSE,"Interest";"Cshf phased",#N/A,FALSE,"Cashflow";"BSheet phased",#N/A,FALSE,"B Sheet";"Capex phased",#N/A,FALSE,"Capex"}</definedName>
    <definedName name="wotsthis" localSheetId="0" hidden="1">{"P&amp;L phased",#N/A,FALSE,"P and L";"Interest phased",#N/A,FALSE,"Interest";"Cshf phased",#N/A,FALSE,"Cashflow";"BSheet phased",#N/A,FALSE,"B Sheet";"Capex phased",#N/A,FALSE,"Capex"}</definedName>
    <definedName name="wotsthis" localSheetId="38" hidden="1">{"P&amp;L phased",#N/A,FALSE,"P and L";"Interest phased",#N/A,FALSE,"Interest";"Cshf phased",#N/A,FALSE,"Cashflow";"BSheet phased",#N/A,FALSE,"B Sheet";"Capex phased",#N/A,FALSE,"Capex"}</definedName>
    <definedName name="wotsthis" localSheetId="2" hidden="1">{"P&amp;L phased",#N/A,FALSE,"P and L";"Interest phased",#N/A,FALSE,"Interest";"Cshf phased",#N/A,FALSE,"Cashflow";"BSheet phased",#N/A,FALSE,"B Sheet";"Capex phased",#N/A,FALSE,"Capex"}</definedName>
    <definedName name="wotsthis" localSheetId="3"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A." localSheetId="38" hidden="1">{#N/A,#N/A,FALSE,"QTR RATIOS - Margin"}</definedName>
    <definedName name="wrn.A." localSheetId="2" hidden="1">{#N/A,#N/A,FALSE,"QTR RATIOS - Margin"}</definedName>
    <definedName name="wrn.A." localSheetId="3" hidden="1">{#N/A,#N/A,FALSE,"QTR RATIOS - Margin"}</definedName>
    <definedName name="wrn.A." hidden="1">{#N/A,#N/A,FALSE,"QTR RATIOS - Margin"}</definedName>
    <definedName name="wrn.Calculation._.Sheets." localSheetId="38" hidden="1">{#N/A,#N/A,FALSE,"Marka Calcs";#N/A,#N/A,FALSE,"Aqaba Calcs";#N/A,#N/A,FALSE,"QAIA Calcs";#N/A,#N/A,FALSE,"Cons Airpo Calcs";#N/A,#N/A,FALSE,"ANS calcs";#N/A,#N/A,FALSE,"QNTC Calcs";#N/A,#N/A,FALSE,"R&amp;S Calcs";#N/A,#N/A,FALSE,"Corp Calcs";#N/A,#N/A,FALSE,"Cons CAA Calcs"}</definedName>
    <definedName name="wrn.Calculation._.Sheets." localSheetId="2" hidden="1">{#N/A,#N/A,FALSE,"Marka Calcs";#N/A,#N/A,FALSE,"Aqaba Calcs";#N/A,#N/A,FALSE,"QAIA Calcs";#N/A,#N/A,FALSE,"Cons Airpo Calcs";#N/A,#N/A,FALSE,"ANS calcs";#N/A,#N/A,FALSE,"QNTC Calcs";#N/A,#N/A,FALSE,"R&amp;S Calcs";#N/A,#N/A,FALSE,"Corp Calcs";#N/A,#N/A,FALSE,"Cons CAA Calcs"}</definedName>
    <definedName name="wrn.Calculation._.Sheets." localSheetId="3" hidden="1">{#N/A,#N/A,FALSE,"Marka Calcs";#N/A,#N/A,FALSE,"Aqaba Calcs";#N/A,#N/A,FALSE,"QAIA Calcs";#N/A,#N/A,FALSE,"Cons Airpo Calcs";#N/A,#N/A,FALSE,"ANS calcs";#N/A,#N/A,FALSE,"QNTC Calcs";#N/A,#N/A,FALSE,"R&amp;S Calcs";#N/A,#N/A,FALSE,"Corp Calcs";#N/A,#N/A,FALSE,"Cons CAA Calcs"}</definedName>
    <definedName name="wrn.Calculation._.Sheets." hidden="1">{#N/A,#N/A,FALSE,"Marka Calcs";#N/A,#N/A,FALSE,"Aqaba Calcs";#N/A,#N/A,FALSE,"QAIA Calcs";#N/A,#N/A,FALSE,"Cons Airpo Calcs";#N/A,#N/A,FALSE,"ANS calcs";#N/A,#N/A,FALSE,"QNTC Calcs";#N/A,#N/A,FALSE,"R&amp;S Calcs";#N/A,#N/A,FALSE,"Corp Calcs";#N/A,#N/A,FALSE,"Cons CAA Calcs"}</definedName>
    <definedName name="wrn.calculation._.Sheets2." localSheetId="38" hidden="1">{#N/A,#N/A,FALSE,"Marka Calcs";#N/A,#N/A,FALSE,"Aqaba Calcs";#N/A,#N/A,FALSE,"QAIA Calcs";#N/A,#N/A,FALSE,"Cons Airpo Calcs";#N/A,#N/A,FALSE,"ANS calcs";#N/A,#N/A,FALSE,"QNTC Calcs";#N/A,#N/A,FALSE,"R&amp;S Calcs";#N/A,#N/A,FALSE,"Corp Calcs";#N/A,#N/A,FALSE,"Cons CAA Calcs"}</definedName>
    <definedName name="wrn.calculation._.Sheets2." localSheetId="2" hidden="1">{#N/A,#N/A,FALSE,"Marka Calcs";#N/A,#N/A,FALSE,"Aqaba Calcs";#N/A,#N/A,FALSE,"QAIA Calcs";#N/A,#N/A,FALSE,"Cons Airpo Calcs";#N/A,#N/A,FALSE,"ANS calcs";#N/A,#N/A,FALSE,"QNTC Calcs";#N/A,#N/A,FALSE,"R&amp;S Calcs";#N/A,#N/A,FALSE,"Corp Calcs";#N/A,#N/A,FALSE,"Cons CAA Calcs"}</definedName>
    <definedName name="wrn.calculation._.Sheets2." localSheetId="3" hidden="1">{#N/A,#N/A,FALSE,"Marka Calcs";#N/A,#N/A,FALSE,"Aqaba Calcs";#N/A,#N/A,FALSE,"QAIA Calcs";#N/A,#N/A,FALSE,"Cons Airpo Calcs";#N/A,#N/A,FALSE,"ANS calcs";#N/A,#N/A,FALSE,"QNTC Calcs";#N/A,#N/A,FALSE,"R&amp;S Calcs";#N/A,#N/A,FALSE,"Corp Calcs";#N/A,#N/A,FALSE,"Cons CAA Calcs"}</definedName>
    <definedName name="wrn.calculation._.Sheets2." hidden="1">{#N/A,#N/A,FALSE,"Marka Calcs";#N/A,#N/A,FALSE,"Aqaba Calcs";#N/A,#N/A,FALSE,"QAIA Calcs";#N/A,#N/A,FALSE,"Cons Airpo Calcs";#N/A,#N/A,FALSE,"ANS calcs";#N/A,#N/A,FALSE,"QNTC Calcs";#N/A,#N/A,FALSE,"R&amp;S Calcs";#N/A,#N/A,FALSE,"Corp Calcs";#N/A,#N/A,FALSE,"Cons CAA Calcs"}</definedName>
    <definedName name="wrn.CHARGE." localSheetId="15" hidden="1">{"CHARGE",#N/A,FALSE,"401C11"}</definedName>
    <definedName name="wrn.CHARGE." localSheetId="0" hidden="1">{"CHARGE",#N/A,FALSE,"401C11"}</definedName>
    <definedName name="wrn.CHARGE." localSheetId="38" hidden="1">{"CHARGE",#N/A,FALSE,"401C11"}</definedName>
    <definedName name="wrn.CHARGE." localSheetId="2" hidden="1">{"CHARGE",#N/A,FALSE,"401C11"}</definedName>
    <definedName name="wrn.CHARGE." localSheetId="3" hidden="1">{"CHARGE",#N/A,FALSE,"401C11"}</definedName>
    <definedName name="wrn.CHARGE." hidden="1">{"CHARGE",#N/A,FALSE,"401C11"}</definedName>
    <definedName name="wrn.GROSS." localSheetId="15" hidden="1">{"GROSS",#N/A,FALSE,"401C11"}</definedName>
    <definedName name="wrn.GROSS." localSheetId="0" hidden="1">{"GROSS",#N/A,FALSE,"401C11"}</definedName>
    <definedName name="wrn.GROSS." localSheetId="38" hidden="1">{"GROSS",#N/A,FALSE,"401C11"}</definedName>
    <definedName name="wrn.GROSS." localSheetId="2" hidden="1">{"GROSS",#N/A,FALSE,"401C11"}</definedName>
    <definedName name="wrn.GROSS." localSheetId="3" hidden="1">{"GROSS",#N/A,FALSE,"401C11"}</definedName>
    <definedName name="wrn.GROSS." hidden="1">{"GROSS",#N/A,FALSE,"401C11"}</definedName>
    <definedName name="wrn.mass._.bal._.ful." localSheetId="38" hidden="1">{"mass bal",#N/A,FALSE,"Standard_mass_bal_template";"ied sheet",#N/A,FALSE,"Standard_mass_bal_template"}</definedName>
    <definedName name="wrn.mass._.bal._.ful." localSheetId="2" hidden="1">{"mass bal",#N/A,FALSE,"Standard_mass_bal_template";"ied sheet",#N/A,FALSE,"Standard_mass_bal_template"}</definedName>
    <definedName name="wrn.mass._.bal._.ful." localSheetId="3" hidden="1">{"mass bal",#N/A,FALSE,"Standard_mass_bal_template";"ied sheet",#N/A,FALSE,"Standard_mass_bal_template"}</definedName>
    <definedName name="wrn.mass._.bal._.ful." hidden="1">{"mass bal",#N/A,FALSE,"Standard_mass_bal_template";"ied sheet",#N/A,FALSE,"Standard_mass_bal_template"}</definedName>
    <definedName name="wrn.Monthly._.Reports." localSheetId="38" hidden="1">{#N/A,#N/A,FALSE,"Summary";#N/A,#N/A,FALSE,"Admin";#N/A,#N/A,FALSE,"Medical";#N/A,#N/A,FALSE,"Pharmaco";#N/A,#N/A,FALSE,"Regulatory";#N/A,#N/A,FALSE,"Biometrics";#N/A,#N/A,FALSE,"Med Info";#N/A,#N/A,FALSE,"Proj Man";#N/A,#N/A,FALSE,"Pharm Dev";#N/A,#N/A,FALSE,"QA";#N/A,#N/A,FALSE,"Preclinical"}</definedName>
    <definedName name="wrn.Monthly._.Reports." localSheetId="2" hidden="1">{#N/A,#N/A,FALSE,"Summary";#N/A,#N/A,FALSE,"Admin";#N/A,#N/A,FALSE,"Medical";#N/A,#N/A,FALSE,"Pharmaco";#N/A,#N/A,FALSE,"Regulatory";#N/A,#N/A,FALSE,"Biometrics";#N/A,#N/A,FALSE,"Med Info";#N/A,#N/A,FALSE,"Proj Man";#N/A,#N/A,FALSE,"Pharm Dev";#N/A,#N/A,FALSE,"QA";#N/A,#N/A,FALSE,"Preclinical"}</definedName>
    <definedName name="wrn.Monthly._.Reports." localSheetId="3" hidden="1">{#N/A,#N/A,FALSE,"Summary";#N/A,#N/A,FALSE,"Admin";#N/A,#N/A,FALSE,"Medical";#N/A,#N/A,FALSE,"Pharmaco";#N/A,#N/A,FALSE,"Regulatory";#N/A,#N/A,FALSE,"Biometrics";#N/A,#N/A,FALSE,"Med Info";#N/A,#N/A,FALSE,"Proj Man";#N/A,#N/A,FALSE,"Pharm Dev";#N/A,#N/A,FALSE,"QA";#N/A,#N/A,FALSE,"Preclinical"}</definedName>
    <definedName name="wrn.Monthly._.Reports." hidden="1">{#N/A,#N/A,FALSE,"Summary";#N/A,#N/A,FALSE,"Admin";#N/A,#N/A,FALSE,"Medical";#N/A,#N/A,FALSE,"Pharmaco";#N/A,#N/A,FALSE,"Regulatory";#N/A,#N/A,FALSE,"Biometrics";#N/A,#N/A,FALSE,"Med Info";#N/A,#N/A,FALSE,"Proj Man";#N/A,#N/A,FALSE,"Pharm Dev";#N/A,#N/A,FALSE,"QA";#N/A,#N/A,FALSE,"Preclinical"}</definedName>
    <definedName name="wrn.NET." localSheetId="15" hidden="1">{"NET",#N/A,FALSE,"401C11"}</definedName>
    <definedName name="wrn.NET." localSheetId="0" hidden="1">{"NET",#N/A,FALSE,"401C11"}</definedName>
    <definedName name="wrn.NET." localSheetId="38" hidden="1">{"NET",#N/A,FALSE,"401C11"}</definedName>
    <definedName name="wrn.NET." localSheetId="2" hidden="1">{"NET",#N/A,FALSE,"401C11"}</definedName>
    <definedName name="wrn.NET." localSheetId="3" hidden="1">{"NET",#N/A,FALSE,"401C11"}</definedName>
    <definedName name="wrn.NET." hidden="1">{"NET",#N/A,FALSE,"401C11"}</definedName>
    <definedName name="wrn.papersdraft" localSheetId="15" hidden="1">{"bal",#N/A,FALSE,"working papers";"income",#N/A,FALSE,"working papers"}</definedName>
    <definedName name="wrn.papersdraft" localSheetId="0" hidden="1">{"bal",#N/A,FALSE,"working papers";"income",#N/A,FALSE,"working papers"}</definedName>
    <definedName name="wrn.papersdraft" localSheetId="19">{"bal",#N/A,FALSE,"working papers";"income",#N/A,FALSE,"working papers"}</definedName>
    <definedName name="wrn.papersdraft" localSheetId="11">{"bal",#N/A,FALSE,"working papers";"income",#N/A,FALSE,"working papers"}</definedName>
    <definedName name="wrn.papersdraft" localSheetId="38">{"bal",#N/A,FALSE,"working papers";"income",#N/A,FALSE,"working papers"}</definedName>
    <definedName name="wrn.papersdraft" localSheetId="2">{"bal",#N/A,FALSE,"working papers";"income",#N/A,FALSE,"working papers"}</definedName>
    <definedName name="wrn.papersdraft" localSheetId="3">{"bal",#N/A,FALSE,"working papers";"income",#N/A,FALSE,"working papers"}</definedName>
    <definedName name="wrn.papersdraft" localSheetId="22">{"bal",#N/A,FALSE,"working papers";"income",#N/A,FALSE,"working papers"}</definedName>
    <definedName name="wrn.papersdraft">{"bal",#N/A,FALSE,"working papers";"income",#N/A,FALSE,"working papers"}</definedName>
    <definedName name="wrn.Print._.5._.and._.12." localSheetId="1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38"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3"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5" hidden="1">{"P&amp;L phased",#N/A,FALSE,"P and L";"Interest phased",#N/A,FALSE,"Interest";"Cshf phased",#N/A,FALSE,"Cashflow";"BSheet phased",#N/A,FALSE,"B Sheet";"Capex phased",#N/A,FALSE,"Capex"}</definedName>
    <definedName name="wrn.Print._.Phased." localSheetId="0" hidden="1">{"P&amp;L phased",#N/A,FALSE,"P and L";"Interest phased",#N/A,FALSE,"Interest";"Cshf phased",#N/A,FALSE,"Cashflow";"BSheet phased",#N/A,FALSE,"B Sheet";"Capex phased",#N/A,FALSE,"Capex"}</definedName>
    <definedName name="wrn.Print._.Phased." localSheetId="38" hidden="1">{"P&amp;L phased",#N/A,FALSE,"P and L";"Interest phased",#N/A,FALSE,"Interest";"Cshf phased",#N/A,FALSE,"Cashflow";"BSheet phased",#N/A,FALSE,"B Sheet";"Capex phased",#N/A,FALSE,"Capex"}</definedName>
    <definedName name="wrn.Print._.Phased." localSheetId="2" hidden="1">{"P&amp;L phased",#N/A,FALSE,"P and L";"Interest phased",#N/A,FALSE,"Interest";"Cshf phased",#N/A,FALSE,"Cashflow";"BSheet phased",#N/A,FALSE,"B Sheet";"Capex phased",#N/A,FALSE,"Capex"}</definedName>
    <definedName name="wrn.Print._.Phased." localSheetId="3"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Results._.and._.Summary." localSheetId="38"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2"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3"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hidden="1">{#N/A,#N/A,FALSE,"Marka Results";#N/A,#N/A,FALSE,"Aqaba Results";#N/A,#N/A,FALSE,"QAIA Results";#N/A,#N/A,FALSE,"Cons Airports Results";#N/A,#N/A,FALSE,"ANS Results";#N/A,#N/A,FALSE,"QNTC Results";#N/A,#N/A,FALSE,"R&amp;S Results";#N/A,#N/A,FALSE,"Corporate results";#N/A,#N/A,FALSE,"Cons CAA Results";#N/A,#N/A,FALSE,"Summary"}</definedName>
    <definedName name="wrn.wpapers." localSheetId="15" hidden="1">{"bal",#N/A,FALSE,"working papers";"income",#N/A,FALSE,"working papers"}</definedName>
    <definedName name="wrn.wpapers." localSheetId="0" hidden="1">{"bal",#N/A,FALSE,"working papers";"income",#N/A,FALSE,"working papers"}</definedName>
    <definedName name="wrn.wpapers." localSheetId="19">{"bal",#N/A,FALSE,"working papers";"income",#N/A,FALSE,"working papers"}</definedName>
    <definedName name="wrn.wpapers." localSheetId="11">{"bal",#N/A,FALSE,"working papers";"income",#N/A,FALSE,"working papers"}</definedName>
    <definedName name="wrn.wpapers." localSheetId="38">{"bal",#N/A,FALSE,"working papers";"income",#N/A,FALSE,"working papers"}</definedName>
    <definedName name="wrn.wpapers." localSheetId="2">{"bal",#N/A,FALSE,"working papers";"income",#N/A,FALSE,"working papers"}</definedName>
    <definedName name="wrn.wpapers." localSheetId="3">{"bal",#N/A,FALSE,"working papers";"income",#N/A,FALSE,"working papers"}</definedName>
    <definedName name="wrn.wpapers." localSheetId="22">{"bal",#N/A,FALSE,"working papers";"income",#N/A,FALSE,"working papers"}</definedName>
    <definedName name="wrn.wpapers.">{"bal",#N/A,FALSE,"working papers";"income",#N/A,FALSE,"working papers"}</definedName>
    <definedName name="ww" localSheetId="38" hidden="1">{"mass bal",#N/A,FALSE,"Standard_mass_bal_template";"ied sheet",#N/A,FALSE,"Standard_mass_bal_template"}</definedName>
    <definedName name="ww" localSheetId="2" hidden="1">{"mass bal",#N/A,FALSE,"Standard_mass_bal_template";"ied sheet",#N/A,FALSE,"Standard_mass_bal_template"}</definedName>
    <definedName name="ww" localSheetId="3" hidden="1">{"mass bal",#N/A,FALSE,"Standard_mass_bal_template";"ied sheet",#N/A,FALSE,"Standard_mass_bal_template"}</definedName>
    <definedName name="ww" hidden="1">{"mass bal",#N/A,FALSE,"Standard_mass_bal_template";"ied sheet",#N/A,FALSE,"Standard_mass_bal_template"}</definedName>
    <definedName name="www" localSheetId="38" hidden="1">{"mass bal",#N/A,FALSE,"Standard_mass_bal_template";"ied sheet",#N/A,FALSE,"Standard_mass_bal_template"}</definedName>
    <definedName name="www" localSheetId="2" hidden="1">{"mass bal",#N/A,FALSE,"Standard_mass_bal_template";"ied sheet",#N/A,FALSE,"Standard_mass_bal_template"}</definedName>
    <definedName name="www" localSheetId="3" hidden="1">{"mass bal",#N/A,FALSE,"Standard_mass_bal_template";"ied sheet",#N/A,FALSE,"Standard_mass_bal_template"}</definedName>
    <definedName name="www" hidden="1">{"mass bal",#N/A,FALSE,"Standard_mass_bal_template";"ied sheet",#N/A,FALSE,"Standard_mass_bal_template"}</definedName>
    <definedName name="wwww" localSheetId="38" hidden="1">{"mass bal",#N/A,FALSE,"Standard_mass_bal_template";"ied sheet",#N/A,FALSE,"Standard_mass_bal_template"}</definedName>
    <definedName name="wwww" localSheetId="2" hidden="1">{"mass bal",#N/A,FALSE,"Standard_mass_bal_template";"ied sheet",#N/A,FALSE,"Standard_mass_bal_template"}</definedName>
    <definedName name="wwww" localSheetId="3" hidden="1">{"mass bal",#N/A,FALSE,"Standard_mass_bal_template";"ied sheet",#N/A,FALSE,"Standard_mass_bal_template"}</definedName>
    <definedName name="wwww" hidden="1">{"mass bal",#N/A,FALSE,"Standard_mass_bal_template";"ied sheet",#N/A,FALSE,"Standard_mass_bal_template"}</definedName>
    <definedName name="wwwwwww" localSheetId="38" hidden="1">{"mass bal",#N/A,FALSE,"Standard_mass_bal_template";"ied sheet",#N/A,FALSE,"Standard_mass_bal_template"}</definedName>
    <definedName name="wwwwwww" localSheetId="2" hidden="1">{"mass bal",#N/A,FALSE,"Standard_mass_bal_template";"ied sheet",#N/A,FALSE,"Standard_mass_bal_template"}</definedName>
    <definedName name="wwwwwww" localSheetId="3" hidden="1">{"mass bal",#N/A,FALSE,"Standard_mass_bal_template";"ied sheet",#N/A,FALSE,"Standard_mass_bal_template"}</definedName>
    <definedName name="wwwwwww" hidden="1">{"mass bal",#N/A,FALSE,"Standard_mass_bal_template";"ied sheet",#N/A,FALSE,"Standard_mass_bal_template"}</definedName>
    <definedName name="xc" localSheetId="38" hidden="1">{"mass bal",#N/A,FALSE,"Standard_mass_bal_template";"ied sheet",#N/A,FALSE,"Standard_mass_bal_template"}</definedName>
    <definedName name="xc" localSheetId="2" hidden="1">{"mass bal",#N/A,FALSE,"Standard_mass_bal_template";"ied sheet",#N/A,FALSE,"Standard_mass_bal_template"}</definedName>
    <definedName name="xc" localSheetId="3" hidden="1">{"mass bal",#N/A,FALSE,"Standard_mass_bal_template";"ied sheet",#N/A,FALSE,"Standard_mass_bal_template"}</definedName>
    <definedName name="xc" hidden="1">{"mass bal",#N/A,FALSE,"Standard_mass_bal_template";"ied sheet",#N/A,FALSE,"Standard_mass_bal_template"}</definedName>
    <definedName name="xv" localSheetId="38" hidden="1">{"mass bal",#N/A,FALSE,"Standard_mass_bal_template";"ied sheet",#N/A,FALSE,"Standard_mass_bal_template"}</definedName>
    <definedName name="xv" localSheetId="2" hidden="1">{"mass bal",#N/A,FALSE,"Standard_mass_bal_template";"ied sheet",#N/A,FALSE,"Standard_mass_bal_template"}</definedName>
    <definedName name="xv" localSheetId="3" hidden="1">{"mass bal",#N/A,FALSE,"Standard_mass_bal_template";"ied sheet",#N/A,FALSE,"Standard_mass_bal_template"}</definedName>
    <definedName name="xv" hidden="1">{"mass bal",#N/A,FALSE,"Standard_mass_bal_template";"ied sheet",#N/A,FALSE,"Standard_mass_bal_template"}</definedName>
    <definedName name="xxx" localSheetId="15" hidden="1">{"CHARGE",#N/A,FALSE,"401C11"}</definedName>
    <definedName name="xxx" localSheetId="38" hidden="1">{"CHARGE",#N/A,FALSE,"401C11"}</definedName>
    <definedName name="xxx" localSheetId="2" hidden="1">{"CHARGE",#N/A,FALSE,"401C11"}</definedName>
    <definedName name="xxx" localSheetId="3" hidden="1">{"CHARGE",#N/A,FALSE,"401C11"}</definedName>
    <definedName name="xxx" hidden="1">{"CHARGE",#N/A,FALSE,"401C11"}</definedName>
    <definedName name="xyzzyz" localSheetId="38" hidden="1">{"mass bal",#N/A,FALSE,"Standard_mass_bal_template";"ied sheet",#N/A,FALSE,"Standard_mass_bal_template"}</definedName>
    <definedName name="xyzzyz" localSheetId="2" hidden="1">{"mass bal",#N/A,FALSE,"Standard_mass_bal_template";"ied sheet",#N/A,FALSE,"Standard_mass_bal_template"}</definedName>
    <definedName name="xyzzyz" localSheetId="3" hidden="1">{"mass bal",#N/A,FALSE,"Standard_mass_bal_template";"ied sheet",#N/A,FALSE,"Standard_mass_bal_template"}</definedName>
    <definedName name="xyzzyz" hidden="1">{"mass bal",#N/A,FALSE,"Standard_mass_bal_template";"ied sheet",#N/A,FALSE,"Standard_mass_bal_template"}</definedName>
    <definedName name="yui" localSheetId="38" hidden="1">{"mass bal",#N/A,FALSE,"Standard_mass_bal_template";"ied sheet",#N/A,FALSE,"Standard_mass_bal_template"}</definedName>
    <definedName name="yui" localSheetId="2" hidden="1">{"mass bal",#N/A,FALSE,"Standard_mass_bal_template";"ied sheet",#N/A,FALSE,"Standard_mass_bal_template"}</definedName>
    <definedName name="yui" localSheetId="3" hidden="1">{"mass bal",#N/A,FALSE,"Standard_mass_bal_template";"ied sheet",#N/A,FALSE,"Standard_mass_bal_template"}</definedName>
    <definedName name="yui" hidden="1">{"mass bal",#N/A,FALSE,"Standard_mass_bal_template";"ied sheet",#N/A,FALSE,"Standard_mass_bal_template"}</definedName>
    <definedName name="yyy" localSheetId="15" hidden="1">{"GROSS",#N/A,FALSE,"401C11"}</definedName>
    <definedName name="yyy" localSheetId="38" hidden="1">{"GROSS",#N/A,FALSE,"401C11"}</definedName>
    <definedName name="yyy" localSheetId="2" hidden="1">{"GROSS",#N/A,FALSE,"401C11"}</definedName>
    <definedName name="yyy" localSheetId="3" hidden="1">{"GROSS",#N/A,FALSE,"401C11"}</definedName>
    <definedName name="yyy" hidden="1">{"GROSS",#N/A,FALSE,"401C11"}</definedName>
    <definedName name="zdf" localSheetId="38" hidden="1">{"mass bal",#N/A,FALSE,"Standard_mass_bal_template";"ied sheet",#N/A,FALSE,"Standard_mass_bal_template"}</definedName>
    <definedName name="zdf" localSheetId="2" hidden="1">{"mass bal",#N/A,FALSE,"Standard_mass_bal_template";"ied sheet",#N/A,FALSE,"Standard_mass_bal_template"}</definedName>
    <definedName name="zdf" localSheetId="3" hidden="1">{"mass bal",#N/A,FALSE,"Standard_mass_bal_template";"ied sheet",#N/A,FALSE,"Standard_mass_bal_template"}</definedName>
    <definedName name="zdf" hidden="1">{"mass bal",#N/A,FALSE,"Standard_mass_bal_template";"ied sheet",#N/A,FALSE,"Standard_mass_bal_template"}</definedName>
    <definedName name="zzz" localSheetId="15" hidden="1">{"NET",#N/A,FALSE,"401C11"}</definedName>
    <definedName name="zzz" localSheetId="0" hidden="1">{"NET",#N/A,FALSE,"401C11"}</definedName>
    <definedName name="zzz" localSheetId="38" hidden="1">{"NET",#N/A,FALSE,"401C11"}</definedName>
    <definedName name="zzz" localSheetId="2" hidden="1">{"NET",#N/A,FALSE,"401C11"}</definedName>
    <definedName name="zzz" localSheetId="3" hidden="1">{"NET",#N/A,FALSE,"401C11"}</definedName>
    <definedName name="zzz" hidden="1">{"NET",#N/A,FALSE,"401C11"}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2" i="140" l="1"/>
  <c r="AH10" i="256"/>
  <c r="AG9" i="256"/>
  <c r="AH9" i="256" s="1"/>
  <c r="AG10" i="256"/>
  <c r="AG8" i="256"/>
  <c r="AH8" i="256" s="1"/>
  <c r="AF10" i="203" l="1"/>
  <c r="AG10" i="203" s="1"/>
  <c r="M123" i="195" l="1"/>
  <c r="N123" i="195"/>
  <c r="O123" i="195"/>
  <c r="P123" i="195"/>
  <c r="Q123" i="195"/>
  <c r="R123" i="195"/>
  <c r="S123" i="195"/>
  <c r="T123" i="195"/>
  <c r="U123" i="195"/>
  <c r="V123" i="195"/>
  <c r="W123" i="195"/>
  <c r="X123" i="195"/>
  <c r="Y123" i="195"/>
  <c r="Z123" i="195"/>
  <c r="AA123" i="195"/>
  <c r="AB123" i="195"/>
  <c r="AC123" i="195"/>
  <c r="AD123" i="195"/>
  <c r="AE123" i="195"/>
  <c r="AF123" i="195"/>
  <c r="AG123" i="195"/>
  <c r="AM21" i="140" l="1"/>
  <c r="AF9" i="203"/>
  <c r="AG9" i="203" s="1"/>
  <c r="AF8" i="203"/>
  <c r="AG8" i="203" s="1"/>
  <c r="AG9" i="202"/>
  <c r="AH9" i="202" s="1"/>
  <c r="AG10" i="202"/>
  <c r="AH10" i="202" s="1"/>
  <c r="AG11" i="202"/>
  <c r="AH11" i="202" s="1"/>
  <c r="AG12" i="202"/>
  <c r="AH12" i="202" s="1"/>
  <c r="AG13" i="202"/>
  <c r="AH13" i="202" s="1"/>
  <c r="AG14" i="202"/>
  <c r="AH14" i="202" s="1"/>
  <c r="AG15" i="202"/>
  <c r="AH15" i="202" s="1"/>
  <c r="AG16" i="202"/>
  <c r="AH16" i="202" s="1"/>
  <c r="AG17" i="202"/>
  <c r="AH17" i="202" s="1"/>
  <c r="AG18" i="202"/>
  <c r="AH18" i="202" s="1"/>
  <c r="AG19" i="202"/>
  <c r="AH19" i="202" s="1"/>
  <c r="AG20" i="202"/>
  <c r="AH20" i="202" s="1"/>
  <c r="AG21" i="202"/>
  <c r="AH21" i="202" s="1"/>
  <c r="AG22" i="202"/>
  <c r="AH22" i="202" s="1"/>
  <c r="AG23" i="202"/>
  <c r="AH23" i="202" s="1"/>
  <c r="AG24" i="202"/>
  <c r="AH24" i="202" s="1"/>
  <c r="AG8" i="202"/>
  <c r="AH8" i="202" s="1"/>
  <c r="AV46" i="139"/>
  <c r="AV47" i="139"/>
  <c r="AV48" i="139"/>
  <c r="AV26" i="139"/>
  <c r="AV27" i="139"/>
  <c r="AV28" i="139"/>
  <c r="AV29" i="139"/>
  <c r="AV30" i="139"/>
  <c r="AV31" i="139"/>
  <c r="AV32" i="139"/>
  <c r="AV13" i="139"/>
  <c r="AV14" i="139"/>
  <c r="AV15" i="139"/>
  <c r="AV16" i="139"/>
  <c r="AV17" i="139"/>
  <c r="AV18" i="139"/>
  <c r="AV19" i="139"/>
  <c r="AV20" i="139"/>
  <c r="AV21" i="139"/>
  <c r="AV22" i="139"/>
  <c r="AV23" i="139"/>
  <c r="AD32" i="140"/>
  <c r="AD52" i="140" s="1"/>
  <c r="AE32" i="140"/>
  <c r="AF32" i="140"/>
  <c r="L2849" i="221" s="1"/>
  <c r="AG32" i="140"/>
  <c r="M2849" i="221" s="1"/>
  <c r="AC17" i="140"/>
  <c r="I2759" i="221" s="1"/>
  <c r="AB30" i="135"/>
  <c r="AE44" i="135"/>
  <c r="AD44" i="135"/>
  <c r="AC44" i="135"/>
  <c r="AB44" i="135"/>
  <c r="AA44" i="135"/>
  <c r="AA53" i="135" s="1"/>
  <c r="I596" i="221" s="1"/>
  <c r="V96" i="195"/>
  <c r="AC1766" i="221" s="1"/>
  <c r="M133" i="193"/>
  <c r="T4611" i="221" s="1"/>
  <c r="N133" i="193"/>
  <c r="U4611" i="221" s="1"/>
  <c r="O133" i="193"/>
  <c r="V4611" i="221" s="1"/>
  <c r="P133" i="193"/>
  <c r="W4611" i="221" s="1"/>
  <c r="Q133" i="193"/>
  <c r="X4611" i="221" s="1"/>
  <c r="R133" i="193"/>
  <c r="Y4611" i="221" s="1"/>
  <c r="S133" i="193"/>
  <c r="Z4611" i="221" s="1"/>
  <c r="T133" i="193"/>
  <c r="AA4611" i="221" s="1"/>
  <c r="U133" i="193"/>
  <c r="AB4611" i="221" s="1"/>
  <c r="V133" i="193"/>
  <c r="AC4611" i="221" s="1"/>
  <c r="W133" i="193"/>
  <c r="AD4611" i="221" s="1"/>
  <c r="X133" i="193"/>
  <c r="AE4611" i="221" s="1"/>
  <c r="Y133" i="193"/>
  <c r="AF4611" i="221" s="1"/>
  <c r="Z133" i="193"/>
  <c r="AG4611" i="221" s="1"/>
  <c r="AA133" i="193"/>
  <c r="AH4611" i="221" s="1"/>
  <c r="AB133" i="193"/>
  <c r="AI4611" i="221" s="1"/>
  <c r="AC133" i="193"/>
  <c r="AJ4611" i="221" s="1"/>
  <c r="AD133" i="193"/>
  <c r="AK4611" i="221" s="1"/>
  <c r="AE133" i="193"/>
  <c r="AL4611" i="221" s="1"/>
  <c r="AF133" i="193"/>
  <c r="AM4611" i="221" s="1"/>
  <c r="AG133" i="193"/>
  <c r="AN4611" i="221" s="1"/>
  <c r="AH133" i="193"/>
  <c r="AO4611" i="221" s="1"/>
  <c r="AI133" i="193"/>
  <c r="AP4611" i="221" s="1"/>
  <c r="AJ133" i="193"/>
  <c r="AQ4611" i="221" s="1"/>
  <c r="AK133" i="193"/>
  <c r="AR4611" i="221" s="1"/>
  <c r="AL133" i="193"/>
  <c r="AS4611" i="221" s="1"/>
  <c r="AM133" i="193"/>
  <c r="AT4611" i="221" s="1"/>
  <c r="AN133" i="193"/>
  <c r="AU4611" i="221" s="1"/>
  <c r="AO133" i="193"/>
  <c r="AV4611" i="221" s="1"/>
  <c r="AP133" i="193"/>
  <c r="AW4611" i="221" s="1"/>
  <c r="AQ133" i="193"/>
  <c r="AX4611" i="221" s="1"/>
  <c r="AR133" i="193"/>
  <c r="AY4611" i="221" s="1"/>
  <c r="AS133" i="193"/>
  <c r="AZ4611" i="221" s="1"/>
  <c r="AT133" i="193"/>
  <c r="BA4611" i="221" s="1"/>
  <c r="AU133" i="193"/>
  <c r="BB4611" i="221" s="1"/>
  <c r="AV133" i="193"/>
  <c r="BC4611" i="221" s="1"/>
  <c r="AW133" i="193"/>
  <c r="BD4611" i="221" s="1"/>
  <c r="AX133" i="193"/>
  <c r="BE4611" i="221" s="1"/>
  <c r="AY133" i="193"/>
  <c r="BF4611" i="221" s="1"/>
  <c r="AZ133" i="193"/>
  <c r="BG4611" i="221" s="1"/>
  <c r="BA133" i="193"/>
  <c r="BH4611" i="221" s="1"/>
  <c r="AC32" i="140"/>
  <c r="AB32" i="140"/>
  <c r="H2849" i="221" s="1"/>
  <c r="AH30" i="140"/>
  <c r="AH32" i="140" s="1"/>
  <c r="N2849" i="221" s="1"/>
  <c r="M87" i="195"/>
  <c r="T1648" i="221" s="1"/>
  <c r="N87" i="195"/>
  <c r="U1648" i="221" s="1"/>
  <c r="O87" i="195"/>
  <c r="V1648" i="221" s="1"/>
  <c r="P87" i="195"/>
  <c r="W1648" i="221" s="1"/>
  <c r="Q87" i="195"/>
  <c r="X1648" i="221" s="1"/>
  <c r="R87" i="195"/>
  <c r="Y1648" i="221" s="1"/>
  <c r="S87" i="195"/>
  <c r="Z1648" i="221" s="1"/>
  <c r="T87" i="195"/>
  <c r="AA1648" i="221" s="1"/>
  <c r="U87" i="195"/>
  <c r="AB1648" i="221" s="1"/>
  <c r="V87" i="195"/>
  <c r="AC1648" i="221" s="1"/>
  <c r="W87" i="195"/>
  <c r="AD1648" i="221" s="1"/>
  <c r="X87" i="195"/>
  <c r="AE1648" i="221" s="1"/>
  <c r="Y87" i="195"/>
  <c r="AF1648" i="221" s="1"/>
  <c r="Z87" i="195"/>
  <c r="AG1648" i="221" s="1"/>
  <c r="AA87" i="195"/>
  <c r="AH1648" i="221" s="1"/>
  <c r="AB87" i="195"/>
  <c r="AI1648" i="221" s="1"/>
  <c r="AC87" i="195"/>
  <c r="AJ1648" i="221" s="1"/>
  <c r="AD87" i="195"/>
  <c r="AK1648" i="221" s="1"/>
  <c r="AE87" i="195"/>
  <c r="AL1648" i="221" s="1"/>
  <c r="AF87" i="195"/>
  <c r="AM1648" i="221" s="1"/>
  <c r="AG87" i="195"/>
  <c r="AN1648" i="221" s="1"/>
  <c r="E65" i="134"/>
  <c r="AV56" i="105"/>
  <c r="AW56" i="105"/>
  <c r="AX56" i="105"/>
  <c r="AY56" i="105"/>
  <c r="AZ56" i="105"/>
  <c r="BA56" i="105"/>
  <c r="BB56" i="105"/>
  <c r="BC56" i="105"/>
  <c r="BD56" i="105"/>
  <c r="BE56" i="105"/>
  <c r="BF56" i="105"/>
  <c r="BG56" i="105"/>
  <c r="BH56" i="105"/>
  <c r="BI56" i="105"/>
  <c r="BJ56" i="105"/>
  <c r="BK56" i="105"/>
  <c r="AU56" i="105"/>
  <c r="F45" i="105"/>
  <c r="G45" i="105"/>
  <c r="H45" i="105"/>
  <c r="I45" i="105"/>
  <c r="J45" i="105"/>
  <c r="K45" i="105"/>
  <c r="L45" i="105"/>
  <c r="M45" i="105"/>
  <c r="N45" i="105"/>
  <c r="O45" i="105"/>
  <c r="E45" i="105"/>
  <c r="AJ65" i="134"/>
  <c r="AI65" i="134"/>
  <c r="V65" i="134"/>
  <c r="U65" i="134"/>
  <c r="AA52" i="140"/>
  <c r="G2969" i="221" s="1"/>
  <c r="R49" i="140"/>
  <c r="M27" i="140"/>
  <c r="H2817" i="221" s="1"/>
  <c r="N27" i="140"/>
  <c r="I2817" i="221" s="1"/>
  <c r="O27" i="140"/>
  <c r="J2817" i="221" s="1"/>
  <c r="P27" i="140"/>
  <c r="K2817" i="221" s="1"/>
  <c r="Q27" i="140"/>
  <c r="L2817" i="221" s="1"/>
  <c r="R27" i="140"/>
  <c r="X27" i="140" s="1"/>
  <c r="M2818" i="221" s="1"/>
  <c r="L27" i="140"/>
  <c r="G2817" i="221" s="1"/>
  <c r="A1" i="256" a="1"/>
  <c r="A1" i="203" a="1"/>
  <c r="A1" i="193" a="1"/>
  <c r="A1" i="140" a="1"/>
  <c r="A1" i="139" a="1"/>
  <c r="A1" i="257" a="1"/>
  <c r="A1" i="202" a="1"/>
  <c r="A1" i="195" a="1"/>
  <c r="A1" i="135" a="1"/>
  <c r="A1" i="185" a="1"/>
  <c r="A1" i="184" a="1"/>
  <c r="A1" i="132" a="1"/>
  <c r="A1" i="131" a="1"/>
  <c r="A2" i="22" a="1"/>
  <c r="A1" i="105" a="1"/>
  <c r="A1" i="206" a="1"/>
  <c r="A1" i="121" a="1"/>
  <c r="A1" i="116" a="1"/>
  <c r="A1" i="111" a="1"/>
  <c r="A1" i="112" a="1"/>
  <c r="A1" i="243" a="1"/>
  <c r="C7" i="223" a="1"/>
  <c r="A1" i="223" a="1"/>
  <c r="W48" i="140"/>
  <c r="V48" i="140"/>
  <c r="U48" i="140"/>
  <c r="T48" i="140"/>
  <c r="S48" i="140"/>
  <c r="S52" i="140" s="1"/>
  <c r="N2967" i="221" s="1"/>
  <c r="R26" i="140"/>
  <c r="Q26" i="140"/>
  <c r="L2811" i="221" s="1"/>
  <c r="P26" i="140"/>
  <c r="K2811" i="221" s="1"/>
  <c r="O26" i="140"/>
  <c r="J2811" i="221" s="1"/>
  <c r="N26" i="140"/>
  <c r="I2811" i="221" s="1"/>
  <c r="M26" i="140"/>
  <c r="H2811" i="221" s="1"/>
  <c r="R23" i="140"/>
  <c r="Q23" i="140"/>
  <c r="L2793" i="221" s="1"/>
  <c r="P23" i="140"/>
  <c r="K2793" i="221" s="1"/>
  <c r="O23" i="140"/>
  <c r="J2793" i="221" s="1"/>
  <c r="N23" i="140"/>
  <c r="I2793" i="221" s="1"/>
  <c r="M23" i="140"/>
  <c r="H2793" i="221" s="1"/>
  <c r="R22" i="140"/>
  <c r="Q22" i="140"/>
  <c r="P22" i="140"/>
  <c r="O22" i="140"/>
  <c r="N22" i="140"/>
  <c r="M22" i="140"/>
  <c r="H2787" i="221" s="1"/>
  <c r="R21" i="140"/>
  <c r="Q21" i="140"/>
  <c r="L2781" i="221" s="1"/>
  <c r="P21" i="140"/>
  <c r="K2781" i="221" s="1"/>
  <c r="O21" i="140"/>
  <c r="J2781" i="221" s="1"/>
  <c r="N21" i="140"/>
  <c r="I2781" i="221" s="1"/>
  <c r="M21" i="140"/>
  <c r="H2781" i="221" s="1"/>
  <c r="R20" i="140"/>
  <c r="R17" i="140"/>
  <c r="Q17" i="140"/>
  <c r="L2757" i="221" s="1"/>
  <c r="P17" i="140"/>
  <c r="K2757" i="221" s="1"/>
  <c r="O17" i="140"/>
  <c r="J2757" i="221" s="1"/>
  <c r="N17" i="140"/>
  <c r="I2757" i="221" s="1"/>
  <c r="R16" i="140"/>
  <c r="Q16" i="140"/>
  <c r="L2751" i="221" s="1"/>
  <c r="P16" i="140"/>
  <c r="K2751" i="221" s="1"/>
  <c r="O16" i="140"/>
  <c r="J2751" i="221" s="1"/>
  <c r="N16" i="140"/>
  <c r="I2751" i="221" s="1"/>
  <c r="R15" i="140"/>
  <c r="R13" i="140"/>
  <c r="Q35" i="135"/>
  <c r="Q30" i="135"/>
  <c r="W30" i="135" s="1"/>
  <c r="M463" i="221" s="1"/>
  <c r="Q26" i="135"/>
  <c r="Q14" i="135"/>
  <c r="Q13" i="135"/>
  <c r="Q11" i="135"/>
  <c r="Q10" i="135"/>
  <c r="O64" i="134"/>
  <c r="N64" i="134"/>
  <c r="L324" i="221" s="1"/>
  <c r="M64" i="134"/>
  <c r="K324" i="221" s="1"/>
  <c r="L64" i="134"/>
  <c r="J324" i="221" s="1"/>
  <c r="K64" i="134"/>
  <c r="I324" i="221" s="1"/>
  <c r="O63" i="134"/>
  <c r="N63" i="134"/>
  <c r="L319" i="221" s="1"/>
  <c r="M63" i="134"/>
  <c r="K319" i="221" s="1"/>
  <c r="L63" i="134"/>
  <c r="J319" i="221" s="1"/>
  <c r="K63" i="134"/>
  <c r="I319" i="221" s="1"/>
  <c r="A4" i="221"/>
  <c r="A5" i="221" s="1"/>
  <c r="A6" i="221" s="1"/>
  <c r="A7" i="221" s="1"/>
  <c r="A8" i="221" s="1"/>
  <c r="A9" i="221" s="1"/>
  <c r="A10" i="221" s="1"/>
  <c r="A11" i="221" s="1"/>
  <c r="A12" i="221" s="1"/>
  <c r="A13" i="221" s="1"/>
  <c r="A14" i="221" s="1"/>
  <c r="A15" i="221" s="1"/>
  <c r="A16" i="221" s="1"/>
  <c r="A17" i="221" s="1"/>
  <c r="A18" i="221" s="1"/>
  <c r="A19" i="221" s="1"/>
  <c r="A20" i="221" s="1"/>
  <c r="A21" i="221" s="1"/>
  <c r="A22" i="221" s="1"/>
  <c r="A23" i="221" s="1"/>
  <c r="A24" i="221" s="1"/>
  <c r="A25" i="221" s="1"/>
  <c r="A26" i="221" s="1"/>
  <c r="A27" i="221" s="1"/>
  <c r="A28" i="221" s="1"/>
  <c r="A29" i="221" s="1"/>
  <c r="A30" i="221" s="1"/>
  <c r="A31" i="221" s="1"/>
  <c r="A32" i="221" s="1"/>
  <c r="A33" i="221" s="1"/>
  <c r="A34" i="221" s="1"/>
  <c r="A35" i="221" s="1"/>
  <c r="A36" i="221" s="1"/>
  <c r="A37" i="221" s="1"/>
  <c r="A38" i="221" s="1"/>
  <c r="A39" i="221" s="1"/>
  <c r="A40" i="221" s="1"/>
  <c r="A41" i="221" s="1"/>
  <c r="A42" i="221" s="1"/>
  <c r="A43" i="221" s="1"/>
  <c r="A44" i="221" s="1"/>
  <c r="A45" i="221" s="1"/>
  <c r="A46" i="221" s="1"/>
  <c r="A47" i="221" s="1"/>
  <c r="A48" i="221" s="1"/>
  <c r="A49" i="221" s="1"/>
  <c r="A50" i="221" s="1"/>
  <c r="A51" i="221" s="1"/>
  <c r="A52" i="221" s="1"/>
  <c r="A53" i="221" s="1"/>
  <c r="A54" i="221" s="1"/>
  <c r="A55" i="221" s="1"/>
  <c r="A56" i="221" s="1"/>
  <c r="A57" i="221" s="1"/>
  <c r="A58" i="221" s="1"/>
  <c r="A59" i="221" s="1"/>
  <c r="A60" i="221" s="1"/>
  <c r="A61" i="221" s="1"/>
  <c r="A62" i="221" s="1"/>
  <c r="A63" i="221" s="1"/>
  <c r="A64" i="221" s="1"/>
  <c r="A65" i="221" s="1"/>
  <c r="A66" i="221" s="1"/>
  <c r="A67" i="221" s="1"/>
  <c r="A68" i="221" s="1"/>
  <c r="A69" i="221" s="1"/>
  <c r="A70" i="221" s="1"/>
  <c r="A71" i="221" s="1"/>
  <c r="A72" i="221" s="1"/>
  <c r="A73" i="221" s="1"/>
  <c r="A74" i="221" s="1"/>
  <c r="A75" i="221" s="1"/>
  <c r="A76" i="221" s="1"/>
  <c r="A77" i="221" s="1"/>
  <c r="A78" i="221" s="1"/>
  <c r="A79" i="221" s="1"/>
  <c r="A80" i="221" s="1"/>
  <c r="A81" i="221" s="1"/>
  <c r="A82" i="221" s="1"/>
  <c r="A83" i="221" s="1"/>
  <c r="A84" i="221" s="1"/>
  <c r="A85" i="221" s="1"/>
  <c r="A86" i="221" s="1"/>
  <c r="A87" i="221" s="1"/>
  <c r="A88" i="221" s="1"/>
  <c r="A89" i="221" s="1"/>
  <c r="A90" i="221" s="1"/>
  <c r="A91" i="221" s="1"/>
  <c r="A92" i="221" s="1"/>
  <c r="A93" i="221" s="1"/>
  <c r="A94" i="221" s="1"/>
  <c r="A95" i="221" s="1"/>
  <c r="A96" i="221" s="1"/>
  <c r="A97" i="221" s="1"/>
  <c r="A98" i="221" s="1"/>
  <c r="A99" i="221" s="1"/>
  <c r="A100" i="221" s="1"/>
  <c r="A101" i="221" s="1"/>
  <c r="A102" i="221" s="1"/>
  <c r="A103" i="221" s="1"/>
  <c r="A104" i="221" s="1"/>
  <c r="A105" i="221" s="1"/>
  <c r="A106" i="221" s="1"/>
  <c r="A107" i="221" s="1"/>
  <c r="A108" i="221" s="1"/>
  <c r="A109" i="221" s="1"/>
  <c r="A110" i="221" s="1"/>
  <c r="A111" i="221" s="1"/>
  <c r="A112" i="221" s="1"/>
  <c r="A113" i="221" s="1"/>
  <c r="A114" i="221" s="1"/>
  <c r="A115" i="221" s="1"/>
  <c r="A116" i="221" s="1"/>
  <c r="A117" i="221" s="1"/>
  <c r="A118" i="221" s="1"/>
  <c r="A119" i="221" s="1"/>
  <c r="A120" i="221" s="1"/>
  <c r="A121" i="221" s="1"/>
  <c r="A122" i="221" s="1"/>
  <c r="A123" i="221" s="1"/>
  <c r="A124" i="221" s="1"/>
  <c r="A125" i="221" s="1"/>
  <c r="A126" i="221" s="1"/>
  <c r="A127" i="221" s="1"/>
  <c r="A128" i="221" s="1"/>
  <c r="A129" i="221" s="1"/>
  <c r="A130" i="221" s="1"/>
  <c r="A131" i="221" s="1"/>
  <c r="A132" i="221" s="1"/>
  <c r="A133" i="221" s="1"/>
  <c r="A134" i="221" s="1"/>
  <c r="A135" i="221" s="1"/>
  <c r="A136" i="221" s="1"/>
  <c r="A137" i="221" s="1"/>
  <c r="A138" i="221" s="1"/>
  <c r="A139" i="221" s="1"/>
  <c r="A140" i="221" s="1"/>
  <c r="A141" i="221" s="1"/>
  <c r="A142" i="221" s="1"/>
  <c r="A143" i="221" s="1"/>
  <c r="A144" i="221" s="1"/>
  <c r="A145" i="221" s="1"/>
  <c r="A146" i="221" s="1"/>
  <c r="A147" i="221" s="1"/>
  <c r="A148" i="221" s="1"/>
  <c r="A149" i="221" s="1"/>
  <c r="A150" i="221" s="1"/>
  <c r="A151" i="221" s="1"/>
  <c r="A152" i="221" s="1"/>
  <c r="A153" i="221" s="1"/>
  <c r="A154" i="221" s="1"/>
  <c r="A155" i="221" s="1"/>
  <c r="A156" i="221" s="1"/>
  <c r="A157" i="221" s="1"/>
  <c r="A158" i="221" s="1"/>
  <c r="A159" i="221" s="1"/>
  <c r="A160" i="221" s="1"/>
  <c r="A161" i="221" s="1"/>
  <c r="A162" i="221" s="1"/>
  <c r="A163" i="221" s="1"/>
  <c r="A164" i="221" s="1"/>
  <c r="A165" i="221" s="1"/>
  <c r="A166" i="221" s="1"/>
  <c r="A167" i="221" s="1"/>
  <c r="A168" i="221" s="1"/>
  <c r="A169" i="221" s="1"/>
  <c r="A170" i="221" s="1"/>
  <c r="A171" i="221" s="1"/>
  <c r="A172" i="221" s="1"/>
  <c r="A173" i="221" s="1"/>
  <c r="A174" i="221" s="1"/>
  <c r="A175" i="221" s="1"/>
  <c r="A176" i="221" s="1"/>
  <c r="A177" i="221" s="1"/>
  <c r="A178" i="221" s="1"/>
  <c r="A179" i="221" s="1"/>
  <c r="A180" i="221" s="1"/>
  <c r="A181" i="221" s="1"/>
  <c r="A182" i="221" s="1"/>
  <c r="A183" i="221" s="1"/>
  <c r="A184" i="221" s="1"/>
  <c r="A185" i="221" s="1"/>
  <c r="A186" i="221" s="1"/>
  <c r="A187" i="221" s="1"/>
  <c r="A188" i="221" s="1"/>
  <c r="A189" i="221" s="1"/>
  <c r="A190" i="221" s="1"/>
  <c r="A191" i="221" s="1"/>
  <c r="A192" i="221" s="1"/>
  <c r="A193" i="221" s="1"/>
  <c r="A194" i="221" s="1"/>
  <c r="A195" i="221" s="1"/>
  <c r="A196" i="221" s="1"/>
  <c r="A197" i="221" s="1"/>
  <c r="A198" i="221" s="1"/>
  <c r="A199" i="221" s="1"/>
  <c r="A200" i="221" s="1"/>
  <c r="A201" i="221" s="1"/>
  <c r="A202" i="221" s="1"/>
  <c r="A203" i="221" s="1"/>
  <c r="A204" i="221" s="1"/>
  <c r="A205" i="221" s="1"/>
  <c r="A206" i="221" s="1"/>
  <c r="A207" i="221" s="1"/>
  <c r="A208" i="221" s="1"/>
  <c r="A209" i="221" s="1"/>
  <c r="A210" i="221" s="1"/>
  <c r="A211" i="221" s="1"/>
  <c r="A212" i="221" s="1"/>
  <c r="A213" i="221" s="1"/>
  <c r="A214" i="221" s="1"/>
  <c r="A215" i="221" s="1"/>
  <c r="A216" i="221" s="1"/>
  <c r="A217" i="221" s="1"/>
  <c r="A218" i="221" s="1"/>
  <c r="A219" i="221" s="1"/>
  <c r="A220" i="221" s="1"/>
  <c r="A221" i="221" s="1"/>
  <c r="A222" i="221" s="1"/>
  <c r="A223" i="221" s="1"/>
  <c r="A224" i="221" s="1"/>
  <c r="A225" i="221" s="1"/>
  <c r="A226" i="221" s="1"/>
  <c r="A227" i="221" s="1"/>
  <c r="A228" i="221" s="1"/>
  <c r="A229" i="221" s="1"/>
  <c r="A230" i="221" s="1"/>
  <c r="A231" i="221" s="1"/>
  <c r="A232" i="221" s="1"/>
  <c r="A233" i="221" s="1"/>
  <c r="A234" i="221" s="1"/>
  <c r="A235" i="221" s="1"/>
  <c r="A236" i="221" s="1"/>
  <c r="A237" i="221" s="1"/>
  <c r="A238" i="221" s="1"/>
  <c r="A239" i="221" s="1"/>
  <c r="A240" i="221" s="1"/>
  <c r="A241" i="221" s="1"/>
  <c r="A242" i="221" s="1"/>
  <c r="A243" i="221" s="1"/>
  <c r="A244" i="221" s="1"/>
  <c r="A245" i="221" s="1"/>
  <c r="A246" i="221" s="1"/>
  <c r="A247" i="221" s="1"/>
  <c r="A248" i="221" s="1"/>
  <c r="A249" i="221" s="1"/>
  <c r="A250" i="221" s="1"/>
  <c r="A251" i="221" s="1"/>
  <c r="A252" i="221" s="1"/>
  <c r="A253" i="221" s="1"/>
  <c r="A254" i="221" s="1"/>
  <c r="A255" i="221" s="1"/>
  <c r="A256" i="221" s="1"/>
  <c r="A257" i="221" s="1"/>
  <c r="A258" i="221" s="1"/>
  <c r="A259" i="221" s="1"/>
  <c r="A260" i="221" s="1"/>
  <c r="A261" i="221" s="1"/>
  <c r="A262" i="221" s="1"/>
  <c r="A263" i="221" s="1"/>
  <c r="A264" i="221" s="1"/>
  <c r="A265" i="221" s="1"/>
  <c r="A266" i="221" s="1"/>
  <c r="A267" i="221" s="1"/>
  <c r="A268" i="221" s="1"/>
  <c r="A269" i="221" s="1"/>
  <c r="A270" i="221" s="1"/>
  <c r="A271" i="221" s="1"/>
  <c r="A272" i="221" s="1"/>
  <c r="A273" i="221" s="1"/>
  <c r="A274" i="221" s="1"/>
  <c r="A275" i="221" s="1"/>
  <c r="A276" i="221" s="1"/>
  <c r="A277" i="221" s="1"/>
  <c r="A278" i="221" s="1"/>
  <c r="A279" i="221" s="1"/>
  <c r="A280" i="221" s="1"/>
  <c r="A281" i="221" s="1"/>
  <c r="A282" i="221" s="1"/>
  <c r="A283" i="221" s="1"/>
  <c r="A284" i="221" s="1"/>
  <c r="A285" i="221" s="1"/>
  <c r="A286" i="221" s="1"/>
  <c r="A287" i="221" s="1"/>
  <c r="A288" i="221" s="1"/>
  <c r="A289" i="221" s="1"/>
  <c r="A290" i="221" s="1"/>
  <c r="A291" i="221" s="1"/>
  <c r="A292" i="221" s="1"/>
  <c r="A293" i="221" s="1"/>
  <c r="A294" i="221" s="1"/>
  <c r="A295" i="221" s="1"/>
  <c r="A296" i="221" s="1"/>
  <c r="A297" i="221" s="1"/>
  <c r="A298" i="221" s="1"/>
  <c r="A299" i="221" s="1"/>
  <c r="A300" i="221" s="1"/>
  <c r="A301" i="221" s="1"/>
  <c r="A302" i="221" s="1"/>
  <c r="A303" i="221" s="1"/>
  <c r="A304" i="221" s="1"/>
  <c r="A305" i="221" s="1"/>
  <c r="A306" i="221" s="1"/>
  <c r="A307" i="221" s="1"/>
  <c r="A308" i="221" s="1"/>
  <c r="A309" i="221" s="1"/>
  <c r="A310" i="221" s="1"/>
  <c r="A311" i="221" s="1"/>
  <c r="A312" i="221" s="1"/>
  <c r="A313" i="221" s="1"/>
  <c r="A314" i="221" s="1"/>
  <c r="A315" i="221" s="1"/>
  <c r="A316" i="221" s="1"/>
  <c r="A317" i="221" s="1"/>
  <c r="A318" i="221" s="1"/>
  <c r="A319" i="221" s="1"/>
  <c r="A320" i="221" s="1"/>
  <c r="A321" i="221" s="1"/>
  <c r="A322" i="221" s="1"/>
  <c r="A323" i="221" s="1"/>
  <c r="A324" i="221" s="1"/>
  <c r="A325" i="221" s="1"/>
  <c r="A326" i="221" s="1"/>
  <c r="A327" i="221" s="1"/>
  <c r="A328" i="221" s="1"/>
  <c r="A329" i="221" s="1"/>
  <c r="A330" i="221" s="1"/>
  <c r="A331" i="221" s="1"/>
  <c r="A332" i="221" s="1"/>
  <c r="A333" i="221" s="1"/>
  <c r="A334" i="221" s="1"/>
  <c r="A335" i="221" s="1"/>
  <c r="A336" i="221" s="1"/>
  <c r="A337" i="221" s="1"/>
  <c r="A338" i="221" s="1"/>
  <c r="A339" i="221" s="1"/>
  <c r="A340" i="221" s="1"/>
  <c r="A341" i="221" s="1"/>
  <c r="A342" i="221" s="1"/>
  <c r="A343" i="221" s="1"/>
  <c r="A344" i="221" s="1"/>
  <c r="A345" i="221" s="1"/>
  <c r="A346" i="221" s="1"/>
  <c r="A347" i="221" s="1"/>
  <c r="A348" i="221" s="1"/>
  <c r="A349" i="221" s="1"/>
  <c r="A350" i="221" s="1"/>
  <c r="A351" i="221" s="1"/>
  <c r="A352" i="221" s="1"/>
  <c r="A353" i="221" s="1"/>
  <c r="A354" i="221" s="1"/>
  <c r="A355" i="221" s="1"/>
  <c r="A356" i="221" s="1"/>
  <c r="A357" i="221" s="1"/>
  <c r="A358" i="221" s="1"/>
  <c r="A359" i="221" s="1"/>
  <c r="A360" i="221" s="1"/>
  <c r="A361" i="221" s="1"/>
  <c r="A362" i="221" s="1"/>
  <c r="A363" i="221" s="1"/>
  <c r="A364" i="221" s="1"/>
  <c r="A365" i="221" s="1"/>
  <c r="A366" i="221" s="1"/>
  <c r="A367" i="221" s="1"/>
  <c r="A368" i="221" s="1"/>
  <c r="A369" i="221" s="1"/>
  <c r="A370" i="221" s="1"/>
  <c r="A371" i="221" s="1"/>
  <c r="A372" i="221" s="1"/>
  <c r="A373" i="221" s="1"/>
  <c r="A374" i="221" s="1"/>
  <c r="A375" i="221" s="1"/>
  <c r="A376" i="221" s="1"/>
  <c r="A377" i="221" s="1"/>
  <c r="A378" i="221" s="1"/>
  <c r="A379" i="221" s="1"/>
  <c r="A380" i="221" s="1"/>
  <c r="A381" i="221" s="1"/>
  <c r="A382" i="221" s="1"/>
  <c r="A383" i="221" s="1"/>
  <c r="A384" i="221" s="1"/>
  <c r="A385" i="221" s="1"/>
  <c r="A386" i="221" s="1"/>
  <c r="A387" i="221" s="1"/>
  <c r="A388" i="221" s="1"/>
  <c r="A389" i="221" s="1"/>
  <c r="A390" i="221" s="1"/>
  <c r="A391" i="221" s="1"/>
  <c r="A392" i="221" s="1"/>
  <c r="A393" i="221" s="1"/>
  <c r="A394" i="221" s="1"/>
  <c r="A395" i="221" s="1"/>
  <c r="A396" i="221" s="1"/>
  <c r="A397" i="221" s="1"/>
  <c r="A398" i="221" s="1"/>
  <c r="A399" i="221" s="1"/>
  <c r="A400" i="221" s="1"/>
  <c r="A401" i="221" s="1"/>
  <c r="A402" i="221" s="1"/>
  <c r="A403" i="221" s="1"/>
  <c r="A404" i="221" s="1"/>
  <c r="A405" i="221" s="1"/>
  <c r="A406" i="221" s="1"/>
  <c r="A407" i="221" s="1"/>
  <c r="A408" i="221" s="1"/>
  <c r="A409" i="221" s="1"/>
  <c r="A410" i="221" s="1"/>
  <c r="A411" i="221" s="1"/>
  <c r="A412" i="221" s="1"/>
  <c r="A413" i="221" s="1"/>
  <c r="A414" i="221" s="1"/>
  <c r="A415" i="221" s="1"/>
  <c r="A416" i="221" s="1"/>
  <c r="A417" i="221" s="1"/>
  <c r="A418" i="221" s="1"/>
  <c r="A419" i="221" s="1"/>
  <c r="A420" i="221" s="1"/>
  <c r="A421" i="221" s="1"/>
  <c r="A422" i="221" s="1"/>
  <c r="A423" i="221" s="1"/>
  <c r="A424" i="221" s="1"/>
  <c r="A425" i="221" s="1"/>
  <c r="A426" i="221" s="1"/>
  <c r="A427" i="221" s="1"/>
  <c r="A428" i="221" s="1"/>
  <c r="A429" i="221" s="1"/>
  <c r="A430" i="221" s="1"/>
  <c r="A431" i="221" s="1"/>
  <c r="A432" i="221" s="1"/>
  <c r="A433" i="221" s="1"/>
  <c r="A434" i="221" s="1"/>
  <c r="A435" i="221" s="1"/>
  <c r="A436" i="221" s="1"/>
  <c r="A437" i="221" s="1"/>
  <c r="A438" i="221" s="1"/>
  <c r="A439" i="221" s="1"/>
  <c r="A440" i="221" s="1"/>
  <c r="A441" i="221" s="1"/>
  <c r="A442" i="221" s="1"/>
  <c r="A443" i="221" s="1"/>
  <c r="A444" i="221" s="1"/>
  <c r="A445" i="221" s="1"/>
  <c r="A446" i="221" s="1"/>
  <c r="A447" i="221" s="1"/>
  <c r="A448" i="221" s="1"/>
  <c r="A449" i="221" s="1"/>
  <c r="A450" i="221" s="1"/>
  <c r="A451" i="221" s="1"/>
  <c r="A452" i="221" s="1"/>
  <c r="A453" i="221" s="1"/>
  <c r="A454" i="221" s="1"/>
  <c r="A455" i="221" s="1"/>
  <c r="A456" i="221" s="1"/>
  <c r="A457" i="221" s="1"/>
  <c r="A458" i="221" s="1"/>
  <c r="A459" i="221" s="1"/>
  <c r="A460" i="221" s="1"/>
  <c r="A461" i="221" s="1"/>
  <c r="A462" i="221" s="1"/>
  <c r="A463" i="221" s="1"/>
  <c r="A464" i="221" s="1"/>
  <c r="A465" i="221" s="1"/>
  <c r="A466" i="221" s="1"/>
  <c r="A467" i="221" s="1"/>
  <c r="A468" i="221" s="1"/>
  <c r="A469" i="221" s="1"/>
  <c r="A470" i="221" s="1"/>
  <c r="A471" i="221" s="1"/>
  <c r="A472" i="221" s="1"/>
  <c r="A473" i="221" s="1"/>
  <c r="A474" i="221" s="1"/>
  <c r="A475" i="221" s="1"/>
  <c r="A476" i="221" s="1"/>
  <c r="A477" i="221" s="1"/>
  <c r="A478" i="221" s="1"/>
  <c r="A479" i="221" s="1"/>
  <c r="A480" i="221" s="1"/>
  <c r="A481" i="221" s="1"/>
  <c r="A482" i="221" s="1"/>
  <c r="A483" i="221" s="1"/>
  <c r="A484" i="221" s="1"/>
  <c r="A485" i="221" s="1"/>
  <c r="A486" i="221" s="1"/>
  <c r="A487" i="221" s="1"/>
  <c r="A488" i="221" s="1"/>
  <c r="A489" i="221" s="1"/>
  <c r="A490" i="221" s="1"/>
  <c r="A491" i="221" s="1"/>
  <c r="A492" i="221" s="1"/>
  <c r="A493" i="221" s="1"/>
  <c r="A494" i="221" s="1"/>
  <c r="A495" i="221" s="1"/>
  <c r="A496" i="221" s="1"/>
  <c r="A497" i="221" s="1"/>
  <c r="A498" i="221" s="1"/>
  <c r="A499" i="221" s="1"/>
  <c r="A500" i="221" s="1"/>
  <c r="A501" i="221" s="1"/>
  <c r="A502" i="221" s="1"/>
  <c r="A503" i="221" s="1"/>
  <c r="A504" i="221" s="1"/>
  <c r="A505" i="221" s="1"/>
  <c r="A506" i="221" s="1"/>
  <c r="A507" i="221" s="1"/>
  <c r="A508" i="221" s="1"/>
  <c r="A509" i="221" s="1"/>
  <c r="A510" i="221" s="1"/>
  <c r="A511" i="221" s="1"/>
  <c r="A512" i="221" s="1"/>
  <c r="A513" i="221" s="1"/>
  <c r="A514" i="221" s="1"/>
  <c r="A515" i="221" s="1"/>
  <c r="A516" i="221" s="1"/>
  <c r="A517" i="221" s="1"/>
  <c r="A518" i="221" s="1"/>
  <c r="A519" i="221" s="1"/>
  <c r="A520" i="221" s="1"/>
  <c r="A521" i="221" s="1"/>
  <c r="A522" i="221" s="1"/>
  <c r="A523" i="221" s="1"/>
  <c r="A524" i="221" s="1"/>
  <c r="A525" i="221" s="1"/>
  <c r="A526" i="221" s="1"/>
  <c r="A527" i="221" s="1"/>
  <c r="A528" i="221" s="1"/>
  <c r="A529" i="221" s="1"/>
  <c r="A530" i="221" s="1"/>
  <c r="A531" i="221" s="1"/>
  <c r="A532" i="221" s="1"/>
  <c r="A533" i="221" s="1"/>
  <c r="A534" i="221" s="1"/>
  <c r="A535" i="221" s="1"/>
  <c r="A536" i="221" s="1"/>
  <c r="A537" i="221" s="1"/>
  <c r="A538" i="221" s="1"/>
  <c r="A539" i="221" s="1"/>
  <c r="A540" i="221" s="1"/>
  <c r="A541" i="221" s="1"/>
  <c r="A542" i="221" s="1"/>
  <c r="A543" i="221" s="1"/>
  <c r="A544" i="221" s="1"/>
  <c r="A545" i="221" s="1"/>
  <c r="A546" i="221" s="1"/>
  <c r="A547" i="221" s="1"/>
  <c r="A548" i="221" s="1"/>
  <c r="A549" i="221" s="1"/>
  <c r="A550" i="221" s="1"/>
  <c r="A551" i="221" s="1"/>
  <c r="A552" i="221" s="1"/>
  <c r="A553" i="221" s="1"/>
  <c r="A554" i="221" s="1"/>
  <c r="A555" i="221" s="1"/>
  <c r="A556" i="221" s="1"/>
  <c r="A557" i="221" s="1"/>
  <c r="A558" i="221" s="1"/>
  <c r="A559" i="221" s="1"/>
  <c r="A560" i="221" s="1"/>
  <c r="A561" i="221" s="1"/>
  <c r="A562" i="221" s="1"/>
  <c r="A563" i="221" s="1"/>
  <c r="A564" i="221" s="1"/>
  <c r="A565" i="221" s="1"/>
  <c r="A566" i="221" s="1"/>
  <c r="A567" i="221" s="1"/>
  <c r="A568" i="221" s="1"/>
  <c r="A569" i="221" s="1"/>
  <c r="A570" i="221" s="1"/>
  <c r="A571" i="221" s="1"/>
  <c r="A572" i="221" s="1"/>
  <c r="A573" i="221" s="1"/>
  <c r="A574" i="221" s="1"/>
  <c r="A575" i="221" s="1"/>
  <c r="A576" i="221" s="1"/>
  <c r="A577" i="221" s="1"/>
  <c r="A578" i="221" s="1"/>
  <c r="A579" i="221" s="1"/>
  <c r="A580" i="221" s="1"/>
  <c r="A581" i="221" s="1"/>
  <c r="A582" i="221" s="1"/>
  <c r="A583" i="221" s="1"/>
  <c r="A584" i="221" s="1"/>
  <c r="A585" i="221" s="1"/>
  <c r="A586" i="221" s="1"/>
  <c r="A587" i="221" s="1"/>
  <c r="A588" i="221" s="1"/>
  <c r="A589" i="221" s="1"/>
  <c r="A590" i="221" s="1"/>
  <c r="A591" i="221" s="1"/>
  <c r="A592" i="221" s="1"/>
  <c r="A593" i="221" s="1"/>
  <c r="A594" i="221" s="1"/>
  <c r="A595" i="221" s="1"/>
  <c r="A596" i="221" s="1"/>
  <c r="A597" i="221" s="1"/>
  <c r="A598" i="221" s="1"/>
  <c r="A599" i="221" s="1"/>
  <c r="A600" i="221" s="1"/>
  <c r="A601" i="221" s="1"/>
  <c r="A602" i="221" s="1"/>
  <c r="A603" i="221" s="1"/>
  <c r="A604" i="221" s="1"/>
  <c r="A605" i="221" s="1"/>
  <c r="A606" i="221" s="1"/>
  <c r="A607" i="221" s="1"/>
  <c r="A608" i="221" s="1"/>
  <c r="A609" i="221" s="1"/>
  <c r="A610" i="221" s="1"/>
  <c r="A611" i="221" s="1"/>
  <c r="A612" i="221" s="1"/>
  <c r="A613" i="221" s="1"/>
  <c r="A614" i="221" s="1"/>
  <c r="A615" i="221" s="1"/>
  <c r="A616" i="221" s="1"/>
  <c r="A617" i="221" s="1"/>
  <c r="A618" i="221" s="1"/>
  <c r="A619" i="221" s="1"/>
  <c r="A620" i="221" s="1"/>
  <c r="A621" i="221" s="1"/>
  <c r="A622" i="221" s="1"/>
  <c r="A623" i="221" s="1"/>
  <c r="A624" i="221" s="1"/>
  <c r="A625" i="221" s="1"/>
  <c r="A626" i="221" s="1"/>
  <c r="A627" i="221" s="1"/>
  <c r="A628" i="221" s="1"/>
  <c r="A629" i="221" s="1"/>
  <c r="A630" i="221" s="1"/>
  <c r="A631" i="221" s="1"/>
  <c r="A632" i="221" s="1"/>
  <c r="A633" i="221" s="1"/>
  <c r="A634" i="221" s="1"/>
  <c r="A635" i="221" s="1"/>
  <c r="A636" i="221" s="1"/>
  <c r="A637" i="221" s="1"/>
  <c r="A638" i="221" s="1"/>
  <c r="A639" i="221" s="1"/>
  <c r="A640" i="221" s="1"/>
  <c r="A641" i="221" s="1"/>
  <c r="A642" i="221" s="1"/>
  <c r="A643" i="221" s="1"/>
  <c r="A644" i="221" s="1"/>
  <c r="A645" i="221" s="1"/>
  <c r="A646" i="221" s="1"/>
  <c r="A647" i="221" s="1"/>
  <c r="A648" i="221" s="1"/>
  <c r="A649" i="221" s="1"/>
  <c r="A650" i="221" s="1"/>
  <c r="A651" i="221" s="1"/>
  <c r="A652" i="221" s="1"/>
  <c r="A653" i="221" s="1"/>
  <c r="A654" i="221" s="1"/>
  <c r="A655" i="221" s="1"/>
  <c r="A656" i="221" s="1"/>
  <c r="A657" i="221" s="1"/>
  <c r="A658" i="221" s="1"/>
  <c r="A659" i="221" s="1"/>
  <c r="A660" i="221" s="1"/>
  <c r="A661" i="221" s="1"/>
  <c r="A662" i="221" s="1"/>
  <c r="A663" i="221" s="1"/>
  <c r="A664" i="221" s="1"/>
  <c r="A665" i="221" s="1"/>
  <c r="A666" i="221" s="1"/>
  <c r="A667" i="221" s="1"/>
  <c r="A668" i="221" s="1"/>
  <c r="A669" i="221" s="1"/>
  <c r="A670" i="221" s="1"/>
  <c r="A671" i="221" s="1"/>
  <c r="A672" i="221" s="1"/>
  <c r="A673" i="221" s="1"/>
  <c r="A674" i="221" s="1"/>
  <c r="A675" i="221" s="1"/>
  <c r="A676" i="221" s="1"/>
  <c r="A677" i="221" s="1"/>
  <c r="A678" i="221" s="1"/>
  <c r="A679" i="221" s="1"/>
  <c r="A680" i="221" s="1"/>
  <c r="A681" i="221" s="1"/>
  <c r="A682" i="221" s="1"/>
  <c r="A683" i="221" s="1"/>
  <c r="A684" i="221" s="1"/>
  <c r="A685" i="221" s="1"/>
  <c r="A686" i="221" s="1"/>
  <c r="A687" i="221" s="1"/>
  <c r="A688" i="221" s="1"/>
  <c r="A689" i="221" s="1"/>
  <c r="A690" i="221" s="1"/>
  <c r="A691" i="221" s="1"/>
  <c r="A692" i="221" s="1"/>
  <c r="A693" i="221" s="1"/>
  <c r="A694" i="221" s="1"/>
  <c r="A695" i="221" s="1"/>
  <c r="A696" i="221" s="1"/>
  <c r="A697" i="221" s="1"/>
  <c r="A698" i="221" s="1"/>
  <c r="A699" i="221" s="1"/>
  <c r="A700" i="221" s="1"/>
  <c r="A701" i="221" s="1"/>
  <c r="A702" i="221" s="1"/>
  <c r="A703" i="221" s="1"/>
  <c r="A704" i="221" s="1"/>
  <c r="A705" i="221" s="1"/>
  <c r="A706" i="221" s="1"/>
  <c r="A707" i="221" s="1"/>
  <c r="A708" i="221" s="1"/>
  <c r="A709" i="221" s="1"/>
  <c r="A710" i="221" s="1"/>
  <c r="A711" i="221" s="1"/>
  <c r="A712" i="221" s="1"/>
  <c r="A713" i="221" s="1"/>
  <c r="A714" i="221" s="1"/>
  <c r="A715" i="221" s="1"/>
  <c r="A716" i="221" s="1"/>
  <c r="A717" i="221" s="1"/>
  <c r="A718" i="221" s="1"/>
  <c r="A719" i="221" s="1"/>
  <c r="A720" i="221" s="1"/>
  <c r="A721" i="221" s="1"/>
  <c r="A722" i="221" s="1"/>
  <c r="A723" i="221" s="1"/>
  <c r="A724" i="221" s="1"/>
  <c r="A725" i="221" s="1"/>
  <c r="A726" i="221" s="1"/>
  <c r="A727" i="221" s="1"/>
  <c r="A728" i="221" s="1"/>
  <c r="A729" i="221" s="1"/>
  <c r="A730" i="221" s="1"/>
  <c r="A731" i="221" s="1"/>
  <c r="A732" i="221" s="1"/>
  <c r="A733" i="221" s="1"/>
  <c r="A734" i="221" s="1"/>
  <c r="A735" i="221" s="1"/>
  <c r="A736" i="221" s="1"/>
  <c r="A737" i="221" s="1"/>
  <c r="A738" i="221" s="1"/>
  <c r="A739" i="221" s="1"/>
  <c r="A740" i="221" s="1"/>
  <c r="A741" i="221" s="1"/>
  <c r="A742" i="221" s="1"/>
  <c r="A743" i="221" s="1"/>
  <c r="A744" i="221" s="1"/>
  <c r="A745" i="221" s="1"/>
  <c r="A746" i="221" s="1"/>
  <c r="A747" i="221" s="1"/>
  <c r="A748" i="221" s="1"/>
  <c r="A749" i="221" s="1"/>
  <c r="A750" i="221" s="1"/>
  <c r="A751" i="221" s="1"/>
  <c r="A752" i="221" s="1"/>
  <c r="A753" i="221" s="1"/>
  <c r="A754" i="221" s="1"/>
  <c r="A755" i="221" s="1"/>
  <c r="A756" i="221" s="1"/>
  <c r="A757" i="221" s="1"/>
  <c r="A758" i="221" s="1"/>
  <c r="A759" i="221" s="1"/>
  <c r="A760" i="221" s="1"/>
  <c r="A761" i="221" s="1"/>
  <c r="A762" i="221" s="1"/>
  <c r="A763" i="221" s="1"/>
  <c r="A764" i="221" s="1"/>
  <c r="A765" i="221" s="1"/>
  <c r="A766" i="221" s="1"/>
  <c r="A767" i="221" s="1"/>
  <c r="A768" i="221" s="1"/>
  <c r="A769" i="221" s="1"/>
  <c r="A770" i="221" s="1"/>
  <c r="A771" i="221" s="1"/>
  <c r="A772" i="221" s="1"/>
  <c r="A773" i="221" s="1"/>
  <c r="A774" i="221" s="1"/>
  <c r="A775" i="221" s="1"/>
  <c r="A776" i="221" s="1"/>
  <c r="A777" i="221" s="1"/>
  <c r="A778" i="221" s="1"/>
  <c r="A779" i="221" s="1"/>
  <c r="A780" i="221" s="1"/>
  <c r="A781" i="221" s="1"/>
  <c r="A782" i="221" s="1"/>
  <c r="A783" i="221" s="1"/>
  <c r="A784" i="221" s="1"/>
  <c r="A785" i="221" s="1"/>
  <c r="A786" i="221" s="1"/>
  <c r="A787" i="221" s="1"/>
  <c r="A788" i="221" s="1"/>
  <c r="A789" i="221" s="1"/>
  <c r="A790" i="221" s="1"/>
  <c r="A791" i="221" s="1"/>
  <c r="A792" i="221" s="1"/>
  <c r="A793" i="221" s="1"/>
  <c r="A794" i="221" s="1"/>
  <c r="A795" i="221" s="1"/>
  <c r="A796" i="221" s="1"/>
  <c r="A797" i="221" s="1"/>
  <c r="A798" i="221" s="1"/>
  <c r="A799" i="221" s="1"/>
  <c r="A800" i="221" s="1"/>
  <c r="A801" i="221" s="1"/>
  <c r="A802" i="221" s="1"/>
  <c r="A803" i="221" s="1"/>
  <c r="A804" i="221" s="1"/>
  <c r="A805" i="221" s="1"/>
  <c r="A806" i="221" s="1"/>
  <c r="A807" i="221" s="1"/>
  <c r="A808" i="221" s="1"/>
  <c r="A809" i="221" s="1"/>
  <c r="A810" i="221" s="1"/>
  <c r="A811" i="221" s="1"/>
  <c r="A812" i="221" s="1"/>
  <c r="A813" i="221" s="1"/>
  <c r="A814" i="221" s="1"/>
  <c r="A815" i="221" s="1"/>
  <c r="A816" i="221" s="1"/>
  <c r="A817" i="221" s="1"/>
  <c r="A818" i="221" s="1"/>
  <c r="A819" i="221" s="1"/>
  <c r="A820" i="221" s="1"/>
  <c r="A821" i="221" s="1"/>
  <c r="A822" i="221" s="1"/>
  <c r="A823" i="221" s="1"/>
  <c r="A824" i="221" s="1"/>
  <c r="A825" i="221" s="1"/>
  <c r="A826" i="221" s="1"/>
  <c r="A827" i="221" s="1"/>
  <c r="A828" i="221" s="1"/>
  <c r="A829" i="221" s="1"/>
  <c r="A830" i="221" s="1"/>
  <c r="A831" i="221" s="1"/>
  <c r="A832" i="221" s="1"/>
  <c r="A833" i="221" s="1"/>
  <c r="A834" i="221" s="1"/>
  <c r="A835" i="221" s="1"/>
  <c r="A836" i="221" s="1"/>
  <c r="A837" i="221" s="1"/>
  <c r="A838" i="221" s="1"/>
  <c r="A839" i="221" s="1"/>
  <c r="A840" i="221" s="1"/>
  <c r="A841" i="221" s="1"/>
  <c r="A842" i="221" s="1"/>
  <c r="A843" i="221" s="1"/>
  <c r="A844" i="221" s="1"/>
  <c r="A845" i="221" s="1"/>
  <c r="A846" i="221" s="1"/>
  <c r="A847" i="221" s="1"/>
  <c r="A848" i="221" s="1"/>
  <c r="A849" i="221" s="1"/>
  <c r="A850" i="221" s="1"/>
  <c r="A851" i="221" s="1"/>
  <c r="A852" i="221" s="1"/>
  <c r="A853" i="221" s="1"/>
  <c r="A854" i="221" s="1"/>
  <c r="A855" i="221" s="1"/>
  <c r="A856" i="221" s="1"/>
  <c r="A857" i="221" s="1"/>
  <c r="A858" i="221" s="1"/>
  <c r="A859" i="221" s="1"/>
  <c r="A860" i="221" s="1"/>
  <c r="A861" i="221" s="1"/>
  <c r="A862" i="221" s="1"/>
  <c r="A863" i="221" s="1"/>
  <c r="A864" i="221" s="1"/>
  <c r="A865" i="221" s="1"/>
  <c r="A866" i="221" s="1"/>
  <c r="A867" i="221" s="1"/>
  <c r="A868" i="221" s="1"/>
  <c r="A869" i="221" s="1"/>
  <c r="A870" i="221" s="1"/>
  <c r="A871" i="221" s="1"/>
  <c r="A872" i="221" s="1"/>
  <c r="A873" i="221" s="1"/>
  <c r="A874" i="221" s="1"/>
  <c r="A875" i="221" s="1"/>
  <c r="A876" i="221" s="1"/>
  <c r="A877" i="221" s="1"/>
  <c r="A878" i="221" s="1"/>
  <c r="A879" i="221" s="1"/>
  <c r="A880" i="221" s="1"/>
  <c r="A881" i="221" s="1"/>
  <c r="A882" i="221" s="1"/>
  <c r="A883" i="221" s="1"/>
  <c r="A884" i="221" s="1"/>
  <c r="A885" i="221" s="1"/>
  <c r="A886" i="221" s="1"/>
  <c r="A887" i="221" s="1"/>
  <c r="A888" i="221" s="1"/>
  <c r="A889" i="221" s="1"/>
  <c r="A890" i="221" s="1"/>
  <c r="A891" i="221" s="1"/>
  <c r="A892" i="221" s="1"/>
  <c r="A893" i="221" s="1"/>
  <c r="A894" i="221" s="1"/>
  <c r="A895" i="221" s="1"/>
  <c r="A896" i="221" s="1"/>
  <c r="A897" i="221" s="1"/>
  <c r="A898" i="221" s="1"/>
  <c r="A899" i="221" s="1"/>
  <c r="A900" i="221" s="1"/>
  <c r="A901" i="221" s="1"/>
  <c r="A902" i="221" s="1"/>
  <c r="A903" i="221" s="1"/>
  <c r="A904" i="221" s="1"/>
  <c r="A905" i="221" s="1"/>
  <c r="A906" i="221" s="1"/>
  <c r="A907" i="221" s="1"/>
  <c r="A908" i="221" s="1"/>
  <c r="A909" i="221" s="1"/>
  <c r="A910" i="221" s="1"/>
  <c r="A911" i="221" s="1"/>
  <c r="A912" i="221" s="1"/>
  <c r="A913" i="221" s="1"/>
  <c r="A914" i="221" s="1"/>
  <c r="A915" i="221" s="1"/>
  <c r="A916" i="221" s="1"/>
  <c r="A917" i="221" s="1"/>
  <c r="A918" i="221" s="1"/>
  <c r="A919" i="221" s="1"/>
  <c r="A920" i="221" s="1"/>
  <c r="A921" i="221" s="1"/>
  <c r="A922" i="221" s="1"/>
  <c r="A923" i="221" s="1"/>
  <c r="A924" i="221" s="1"/>
  <c r="A925" i="221" s="1"/>
  <c r="A926" i="221" s="1"/>
  <c r="A927" i="221" s="1"/>
  <c r="A928" i="221" s="1"/>
  <c r="A929" i="221" s="1"/>
  <c r="A930" i="221" s="1"/>
  <c r="A931" i="221" s="1"/>
  <c r="A932" i="221" s="1"/>
  <c r="A933" i="221" s="1"/>
  <c r="A934" i="221" s="1"/>
  <c r="A935" i="221" s="1"/>
  <c r="A936" i="221" s="1"/>
  <c r="A937" i="221" s="1"/>
  <c r="A938" i="221" s="1"/>
  <c r="A939" i="221" s="1"/>
  <c r="A940" i="221" s="1"/>
  <c r="A941" i="221" s="1"/>
  <c r="A942" i="221" s="1"/>
  <c r="A943" i="221" s="1"/>
  <c r="A944" i="221" s="1"/>
  <c r="A945" i="221" s="1"/>
  <c r="A946" i="221" s="1"/>
  <c r="A947" i="221" s="1"/>
  <c r="A948" i="221" s="1"/>
  <c r="A949" i="221" s="1"/>
  <c r="A950" i="221" s="1"/>
  <c r="A951" i="221" s="1"/>
  <c r="A952" i="221" s="1"/>
  <c r="A953" i="221" s="1"/>
  <c r="A954" i="221" s="1"/>
  <c r="A955" i="221" s="1"/>
  <c r="A956" i="221" s="1"/>
  <c r="A957" i="221" s="1"/>
  <c r="A958" i="221" s="1"/>
  <c r="A959" i="221" s="1"/>
  <c r="A960" i="221" s="1"/>
  <c r="A961" i="221" s="1"/>
  <c r="A962" i="221" s="1"/>
  <c r="A963" i="221" s="1"/>
  <c r="A964" i="221" s="1"/>
  <c r="A965" i="221" s="1"/>
  <c r="A966" i="221" s="1"/>
  <c r="A967" i="221" s="1"/>
  <c r="A968" i="221" s="1"/>
  <c r="A969" i="221" s="1"/>
  <c r="A970" i="221" s="1"/>
  <c r="A971" i="221" s="1"/>
  <c r="A972" i="221" s="1"/>
  <c r="A973" i="221" s="1"/>
  <c r="A974" i="221" s="1"/>
  <c r="A975" i="221" s="1"/>
  <c r="A976" i="221" s="1"/>
  <c r="A977" i="221" s="1"/>
  <c r="A978" i="221" s="1"/>
  <c r="A979" i="221" s="1"/>
  <c r="A980" i="221" s="1"/>
  <c r="A981" i="221" s="1"/>
  <c r="A982" i="221" s="1"/>
  <c r="A983" i="221" s="1"/>
  <c r="A984" i="221" s="1"/>
  <c r="A985" i="221" s="1"/>
  <c r="A986" i="221" s="1"/>
  <c r="A987" i="221" s="1"/>
  <c r="A988" i="221" s="1"/>
  <c r="A989" i="221" s="1"/>
  <c r="A990" i="221" s="1"/>
  <c r="A991" i="221" s="1"/>
  <c r="A992" i="221" s="1"/>
  <c r="A993" i="221" s="1"/>
  <c r="A994" i="221" s="1"/>
  <c r="A995" i="221" s="1"/>
  <c r="A996" i="221" s="1"/>
  <c r="A997" i="221" s="1"/>
  <c r="A998" i="221" s="1"/>
  <c r="A999" i="221" s="1"/>
  <c r="A1000" i="221" s="1"/>
  <c r="A1001" i="221" s="1"/>
  <c r="A1002" i="221" s="1"/>
  <c r="A1003" i="221" s="1"/>
  <c r="A1004" i="221" s="1"/>
  <c r="A1005" i="221" s="1"/>
  <c r="A1006" i="221" s="1"/>
  <c r="A1007" i="221" s="1"/>
  <c r="A1008" i="221" s="1"/>
  <c r="A1009" i="221" s="1"/>
  <c r="A1010" i="221" s="1"/>
  <c r="A1011" i="221" s="1"/>
  <c r="A1012" i="221" s="1"/>
  <c r="A1013" i="221" s="1"/>
  <c r="A1014" i="221" s="1"/>
  <c r="A1015" i="221" s="1"/>
  <c r="A1016" i="221" s="1"/>
  <c r="A1017" i="221" s="1"/>
  <c r="A1018" i="221" s="1"/>
  <c r="A1019" i="221" s="1"/>
  <c r="A1020" i="221" s="1"/>
  <c r="A1021" i="221" s="1"/>
  <c r="A1022" i="221" s="1"/>
  <c r="A1023" i="221" s="1"/>
  <c r="A1024" i="221" s="1"/>
  <c r="A1025" i="221" s="1"/>
  <c r="A1026" i="221" s="1"/>
  <c r="A1027" i="221" s="1"/>
  <c r="A1028" i="221" s="1"/>
  <c r="A1029" i="221" s="1"/>
  <c r="A1030" i="221" s="1"/>
  <c r="A1031" i="221" s="1"/>
  <c r="A1032" i="221" s="1"/>
  <c r="A1033" i="221" s="1"/>
  <c r="A1034" i="221" s="1"/>
  <c r="A1035" i="221" s="1"/>
  <c r="A1036" i="221" s="1"/>
  <c r="A1037" i="221" s="1"/>
  <c r="A1038" i="221" s="1"/>
  <c r="A1039" i="221" s="1"/>
  <c r="A1040" i="221" s="1"/>
  <c r="A1041" i="221" s="1"/>
  <c r="A1042" i="221" s="1"/>
  <c r="A1043" i="221" s="1"/>
  <c r="A1044" i="221" s="1"/>
  <c r="A1045" i="221" s="1"/>
  <c r="A1046" i="221" s="1"/>
  <c r="A1047" i="221" s="1"/>
  <c r="A1048" i="221" s="1"/>
  <c r="A1049" i="221" s="1"/>
  <c r="A1050" i="221" s="1"/>
  <c r="A1051" i="221" s="1"/>
  <c r="A1052" i="221" s="1"/>
  <c r="A1053" i="221" s="1"/>
  <c r="A1054" i="221" s="1"/>
  <c r="A1055" i="221" s="1"/>
  <c r="A1056" i="221" s="1"/>
  <c r="A1057" i="221" s="1"/>
  <c r="A1058" i="221" s="1"/>
  <c r="A1059" i="221" s="1"/>
  <c r="A1060" i="221" s="1"/>
  <c r="A1061" i="221" s="1"/>
  <c r="A1062" i="221" s="1"/>
  <c r="A1063" i="221" s="1"/>
  <c r="A1064" i="221" s="1"/>
  <c r="A1065" i="221" s="1"/>
  <c r="A1066" i="221" s="1"/>
  <c r="A1067" i="221" s="1"/>
  <c r="A1068" i="221" s="1"/>
  <c r="A1069" i="221" s="1"/>
  <c r="A1070" i="221" s="1"/>
  <c r="A1071" i="221" s="1"/>
  <c r="A1072" i="221" s="1"/>
  <c r="A1073" i="221" s="1"/>
  <c r="A1074" i="221" s="1"/>
  <c r="A1075" i="221" s="1"/>
  <c r="A1076" i="221" s="1"/>
  <c r="A1077" i="221" s="1"/>
  <c r="A1078" i="221" s="1"/>
  <c r="A1079" i="221" s="1"/>
  <c r="A1080" i="221" s="1"/>
  <c r="A1081" i="221" s="1"/>
  <c r="A1082" i="221" s="1"/>
  <c r="A1083" i="221" s="1"/>
  <c r="A1084" i="221" s="1"/>
  <c r="A1085" i="221" s="1"/>
  <c r="A1086" i="221" s="1"/>
  <c r="A1087" i="221" s="1"/>
  <c r="A1088" i="221" s="1"/>
  <c r="A1089" i="221" s="1"/>
  <c r="A1090" i="221" s="1"/>
  <c r="A1091" i="221" s="1"/>
  <c r="A1092" i="221" s="1"/>
  <c r="A1093" i="221" s="1"/>
  <c r="A1094" i="221" s="1"/>
  <c r="A1095" i="221" s="1"/>
  <c r="A1096" i="221" s="1"/>
  <c r="A1097" i="221" s="1"/>
  <c r="A1098" i="221" s="1"/>
  <c r="A1099" i="221" s="1"/>
  <c r="A1100" i="221" s="1"/>
  <c r="A1101" i="221" s="1"/>
  <c r="A1102" i="221" s="1"/>
  <c r="A1103" i="221" s="1"/>
  <c r="A1104" i="221" s="1"/>
  <c r="A1105" i="221" s="1"/>
  <c r="A1106" i="221" s="1"/>
  <c r="A1107" i="221" s="1"/>
  <c r="A1108" i="221" s="1"/>
  <c r="A1109" i="221" s="1"/>
  <c r="A1110" i="221" s="1"/>
  <c r="A1111" i="221" s="1"/>
  <c r="A1112" i="221" s="1"/>
  <c r="A1113" i="221" s="1"/>
  <c r="A1114" i="221" s="1"/>
  <c r="A1115" i="221" s="1"/>
  <c r="A1116" i="221" s="1"/>
  <c r="A1117" i="221" s="1"/>
  <c r="A1118" i="221" s="1"/>
  <c r="A1119" i="221" s="1"/>
  <c r="A1120" i="221" s="1"/>
  <c r="A1121" i="221" s="1"/>
  <c r="A1122" i="221" s="1"/>
  <c r="A1123" i="221" s="1"/>
  <c r="A1124" i="221" s="1"/>
  <c r="A1125" i="221" s="1"/>
  <c r="A1126" i="221" s="1"/>
  <c r="A1127" i="221" s="1"/>
  <c r="A1128" i="221" s="1"/>
  <c r="A1129" i="221" s="1"/>
  <c r="A1130" i="221" s="1"/>
  <c r="A1131" i="221" s="1"/>
  <c r="A1132" i="221" s="1"/>
  <c r="A1133" i="221" s="1"/>
  <c r="A1134" i="221" s="1"/>
  <c r="A1135" i="221" s="1"/>
  <c r="A1136" i="221" s="1"/>
  <c r="A1137" i="221" s="1"/>
  <c r="A1138" i="221" s="1"/>
  <c r="A1139" i="221" s="1"/>
  <c r="A1140" i="221" s="1"/>
  <c r="A1141" i="221" s="1"/>
  <c r="A1142" i="221" s="1"/>
  <c r="A1143" i="221" s="1"/>
  <c r="A1144" i="221" s="1"/>
  <c r="A1145" i="221" s="1"/>
  <c r="A1146" i="221" s="1"/>
  <c r="A1147" i="221" s="1"/>
  <c r="A1148" i="221" s="1"/>
  <c r="A1149" i="221" s="1"/>
  <c r="A1150" i="221" s="1"/>
  <c r="A1151" i="221" s="1"/>
  <c r="A1152" i="221" s="1"/>
  <c r="A1153" i="221" s="1"/>
  <c r="A1154" i="221" s="1"/>
  <c r="A1155" i="221" s="1"/>
  <c r="A1156" i="221" s="1"/>
  <c r="A1157" i="221" s="1"/>
  <c r="A1158" i="221" s="1"/>
  <c r="A1159" i="221" s="1"/>
  <c r="A1160" i="221" s="1"/>
  <c r="A1161" i="221" s="1"/>
  <c r="A1162" i="221" s="1"/>
  <c r="A1163" i="221" s="1"/>
  <c r="A1164" i="221" s="1"/>
  <c r="A1165" i="221" s="1"/>
  <c r="A1166" i="221" s="1"/>
  <c r="A1167" i="221" s="1"/>
  <c r="A1168" i="221" s="1"/>
  <c r="A1169" i="221" s="1"/>
  <c r="A1170" i="221" s="1"/>
  <c r="A1171" i="221" s="1"/>
  <c r="A1172" i="221" s="1"/>
  <c r="A1173" i="221" s="1"/>
  <c r="A1174" i="221" s="1"/>
  <c r="A1175" i="221" s="1"/>
  <c r="A1176" i="221" s="1"/>
  <c r="A1177" i="221" s="1"/>
  <c r="A1178" i="221" s="1"/>
  <c r="A1179" i="221" s="1"/>
  <c r="A1180" i="221" s="1"/>
  <c r="A1181" i="221" s="1"/>
  <c r="A1182" i="221" s="1"/>
  <c r="A1183" i="221" s="1"/>
  <c r="A1184" i="221" s="1"/>
  <c r="A1185" i="221" s="1"/>
  <c r="A1186" i="221" s="1"/>
  <c r="A1187" i="221" s="1"/>
  <c r="A1188" i="221" s="1"/>
  <c r="A1189" i="221" s="1"/>
  <c r="A1190" i="221" s="1"/>
  <c r="A1191" i="221" s="1"/>
  <c r="A1192" i="221" s="1"/>
  <c r="A1193" i="221" s="1"/>
  <c r="A1194" i="221" s="1"/>
  <c r="A1195" i="221" s="1"/>
  <c r="A1196" i="221" s="1"/>
  <c r="A1197" i="221" s="1"/>
  <c r="A1198" i="221" s="1"/>
  <c r="A1199" i="221" s="1"/>
  <c r="A1200" i="221" s="1"/>
  <c r="A1201" i="221" s="1"/>
  <c r="A1202" i="221" s="1"/>
  <c r="A1203" i="221" s="1"/>
  <c r="A1204" i="221" s="1"/>
  <c r="A1205" i="221" s="1"/>
  <c r="A1206" i="221" s="1"/>
  <c r="A1207" i="221" s="1"/>
  <c r="A1208" i="221" s="1"/>
  <c r="A1209" i="221" s="1"/>
  <c r="A1210" i="221" s="1"/>
  <c r="A1211" i="221" s="1"/>
  <c r="A1212" i="221" s="1"/>
  <c r="A1213" i="221" s="1"/>
  <c r="A1214" i="221" s="1"/>
  <c r="A1215" i="221" s="1"/>
  <c r="A1216" i="221" s="1"/>
  <c r="A1217" i="221" s="1"/>
  <c r="A1218" i="221" s="1"/>
  <c r="A1219" i="221" s="1"/>
  <c r="A1220" i="221" s="1"/>
  <c r="A1221" i="221" s="1"/>
  <c r="A1222" i="221" s="1"/>
  <c r="A1223" i="221" s="1"/>
  <c r="A1224" i="221" s="1"/>
  <c r="A1225" i="221" s="1"/>
  <c r="A1226" i="221" s="1"/>
  <c r="A1227" i="221" s="1"/>
  <c r="A1228" i="221" s="1"/>
  <c r="A1229" i="221" s="1"/>
  <c r="A1230" i="221" s="1"/>
  <c r="A1231" i="221" s="1"/>
  <c r="A1232" i="221" s="1"/>
  <c r="A1233" i="221" s="1"/>
  <c r="A1234" i="221" s="1"/>
  <c r="A1235" i="221" s="1"/>
  <c r="A1236" i="221" s="1"/>
  <c r="A1237" i="221" s="1"/>
  <c r="A1238" i="221" s="1"/>
  <c r="A1239" i="221" s="1"/>
  <c r="A1240" i="221" s="1"/>
  <c r="A1241" i="221" s="1"/>
  <c r="A1242" i="221" s="1"/>
  <c r="A1243" i="221" s="1"/>
  <c r="A1244" i="221" s="1"/>
  <c r="A1245" i="221" s="1"/>
  <c r="A1246" i="221" s="1"/>
  <c r="A1247" i="221" s="1"/>
  <c r="A1248" i="221" s="1"/>
  <c r="A1249" i="221" s="1"/>
  <c r="A1250" i="221" s="1"/>
  <c r="A1251" i="221" s="1"/>
  <c r="A1252" i="221" s="1"/>
  <c r="A1253" i="221" s="1"/>
  <c r="A1254" i="221" s="1"/>
  <c r="A1255" i="221" s="1"/>
  <c r="A1256" i="221" s="1"/>
  <c r="A1257" i="221" s="1"/>
  <c r="A1258" i="221" s="1"/>
  <c r="A1259" i="221" s="1"/>
  <c r="A1260" i="221" s="1"/>
  <c r="A1261" i="221" s="1"/>
  <c r="A1262" i="221" s="1"/>
  <c r="A1263" i="221" s="1"/>
  <c r="A1264" i="221" s="1"/>
  <c r="A1265" i="221" s="1"/>
  <c r="A1266" i="221" s="1"/>
  <c r="A1267" i="221" s="1"/>
  <c r="A1268" i="221" s="1"/>
  <c r="A1269" i="221" s="1"/>
  <c r="A1270" i="221" s="1"/>
  <c r="A1271" i="221" s="1"/>
  <c r="A1272" i="221" s="1"/>
  <c r="A1273" i="221" s="1"/>
  <c r="A1274" i="221" s="1"/>
  <c r="A1275" i="221" s="1"/>
  <c r="A1276" i="221" s="1"/>
  <c r="A1277" i="221" s="1"/>
  <c r="A1278" i="221" s="1"/>
  <c r="A1279" i="221" s="1"/>
  <c r="A1280" i="221" s="1"/>
  <c r="A1281" i="221" s="1"/>
  <c r="A1282" i="221" s="1"/>
  <c r="A1283" i="221" s="1"/>
  <c r="A1284" i="221" s="1"/>
  <c r="A1285" i="221" s="1"/>
  <c r="A1286" i="221" s="1"/>
  <c r="A1287" i="221" s="1"/>
  <c r="A1288" i="221" s="1"/>
  <c r="A1289" i="221" s="1"/>
  <c r="A1290" i="221" s="1"/>
  <c r="A1291" i="221" s="1"/>
  <c r="A1292" i="221" s="1"/>
  <c r="A1293" i="221" s="1"/>
  <c r="A1294" i="221" s="1"/>
  <c r="A1295" i="221" s="1"/>
  <c r="A1296" i="221" s="1"/>
  <c r="A1297" i="221" s="1"/>
  <c r="A1298" i="221" s="1"/>
  <c r="A1299" i="221" s="1"/>
  <c r="A1300" i="221" s="1"/>
  <c r="A1301" i="221" s="1"/>
  <c r="A1302" i="221" s="1"/>
  <c r="A1303" i="221" s="1"/>
  <c r="A1304" i="221" s="1"/>
  <c r="A1305" i="221" s="1"/>
  <c r="A1306" i="221" s="1"/>
  <c r="A1307" i="221" s="1"/>
  <c r="A1308" i="221" s="1"/>
  <c r="A1309" i="221" s="1"/>
  <c r="A1310" i="221" s="1"/>
  <c r="A1311" i="221" s="1"/>
  <c r="A1312" i="221" s="1"/>
  <c r="A1313" i="221" s="1"/>
  <c r="A1314" i="221" s="1"/>
  <c r="A1315" i="221" s="1"/>
  <c r="A1316" i="221" s="1"/>
  <c r="A1317" i="221" s="1"/>
  <c r="A1318" i="221" s="1"/>
  <c r="A1319" i="221" s="1"/>
  <c r="A1320" i="221" s="1"/>
  <c r="A1321" i="221" s="1"/>
  <c r="A1322" i="221" s="1"/>
  <c r="A1323" i="221" s="1"/>
  <c r="A1324" i="221" s="1"/>
  <c r="A1325" i="221" s="1"/>
  <c r="A1326" i="221" s="1"/>
  <c r="A1327" i="221" s="1"/>
  <c r="A1328" i="221" s="1"/>
  <c r="A1329" i="221" s="1"/>
  <c r="A1330" i="221" s="1"/>
  <c r="A1331" i="221" s="1"/>
  <c r="A1332" i="221" s="1"/>
  <c r="A1333" i="221" s="1"/>
  <c r="A1334" i="221" s="1"/>
  <c r="A1335" i="221" s="1"/>
  <c r="A1336" i="221" s="1"/>
  <c r="A1337" i="221" s="1"/>
  <c r="A1338" i="221" s="1"/>
  <c r="A1339" i="221" s="1"/>
  <c r="A1340" i="221" s="1"/>
  <c r="A1341" i="221" s="1"/>
  <c r="A1342" i="221" s="1"/>
  <c r="A1343" i="221" s="1"/>
  <c r="A1344" i="221" s="1"/>
  <c r="A1345" i="221" s="1"/>
  <c r="A1346" i="221" s="1"/>
  <c r="A1347" i="221" s="1"/>
  <c r="A1348" i="221" s="1"/>
  <c r="A1349" i="221" s="1"/>
  <c r="A1350" i="221" s="1"/>
  <c r="A1351" i="221" s="1"/>
  <c r="A1352" i="221" s="1"/>
  <c r="A1353" i="221" s="1"/>
  <c r="A1354" i="221" s="1"/>
  <c r="A1355" i="221" s="1"/>
  <c r="A1356" i="221" s="1"/>
  <c r="A1357" i="221" s="1"/>
  <c r="A1358" i="221" s="1"/>
  <c r="A1359" i="221" s="1"/>
  <c r="A1360" i="221" s="1"/>
  <c r="A1361" i="221" s="1"/>
  <c r="A1362" i="221" s="1"/>
  <c r="A1363" i="221" s="1"/>
  <c r="A1364" i="221" s="1"/>
  <c r="A1365" i="221" s="1"/>
  <c r="A1366" i="221" s="1"/>
  <c r="A1367" i="221" s="1"/>
  <c r="A1368" i="221" s="1"/>
  <c r="A1369" i="221" s="1"/>
  <c r="A1370" i="221" s="1"/>
  <c r="A1371" i="221" s="1"/>
  <c r="A1372" i="221" s="1"/>
  <c r="A1373" i="221" s="1"/>
  <c r="A1374" i="221" s="1"/>
  <c r="A1375" i="221" s="1"/>
  <c r="A1376" i="221" s="1"/>
  <c r="A1377" i="221" s="1"/>
  <c r="A1378" i="221" s="1"/>
  <c r="A1379" i="221" s="1"/>
  <c r="A1380" i="221" s="1"/>
  <c r="A1381" i="221" s="1"/>
  <c r="A1382" i="221" s="1"/>
  <c r="A1383" i="221" s="1"/>
  <c r="A1384" i="221" s="1"/>
  <c r="A1385" i="221" s="1"/>
  <c r="A1386" i="221" s="1"/>
  <c r="A1387" i="221" s="1"/>
  <c r="A1388" i="221" s="1"/>
  <c r="A1389" i="221" s="1"/>
  <c r="A1390" i="221" s="1"/>
  <c r="A1391" i="221" s="1"/>
  <c r="A1392" i="221" s="1"/>
  <c r="A1393" i="221" s="1"/>
  <c r="A1394" i="221" s="1"/>
  <c r="A1395" i="221" s="1"/>
  <c r="A1396" i="221" s="1"/>
  <c r="A1397" i="221" s="1"/>
  <c r="A1398" i="221" s="1"/>
  <c r="A1399" i="221" s="1"/>
  <c r="A1400" i="221" s="1"/>
  <c r="A1401" i="221" s="1"/>
  <c r="A1402" i="221" s="1"/>
  <c r="A1403" i="221" s="1"/>
  <c r="A1404" i="221" s="1"/>
  <c r="A1405" i="221" s="1"/>
  <c r="A1406" i="221" s="1"/>
  <c r="A1407" i="221" s="1"/>
  <c r="A1408" i="221" s="1"/>
  <c r="A1409" i="221" s="1"/>
  <c r="A1410" i="221" s="1"/>
  <c r="A1411" i="221" s="1"/>
  <c r="A1412" i="221" s="1"/>
  <c r="A1413" i="221" s="1"/>
  <c r="A1414" i="221" s="1"/>
  <c r="A1415" i="221" s="1"/>
  <c r="A1416" i="221" s="1"/>
  <c r="A1417" i="221" s="1"/>
  <c r="A1418" i="221" s="1"/>
  <c r="A1419" i="221" s="1"/>
  <c r="A1420" i="221" s="1"/>
  <c r="A1421" i="221" s="1"/>
  <c r="A1422" i="221" s="1"/>
  <c r="A1423" i="221" s="1"/>
  <c r="A1424" i="221" s="1"/>
  <c r="A1425" i="221" s="1"/>
  <c r="A1426" i="221" s="1"/>
  <c r="A1427" i="221" s="1"/>
  <c r="A1428" i="221" s="1"/>
  <c r="A1429" i="221" s="1"/>
  <c r="A1430" i="221" s="1"/>
  <c r="A1431" i="221" s="1"/>
  <c r="A1432" i="221" s="1"/>
  <c r="A1433" i="221" s="1"/>
  <c r="A1434" i="221" s="1"/>
  <c r="A1435" i="221" s="1"/>
  <c r="A1436" i="221" s="1"/>
  <c r="A1437" i="221" s="1"/>
  <c r="A1438" i="221" s="1"/>
  <c r="A1439" i="221" s="1"/>
  <c r="A1440" i="221" s="1"/>
  <c r="A1441" i="221" s="1"/>
  <c r="A1442" i="221" s="1"/>
  <c r="A1443" i="221" s="1"/>
  <c r="A1444" i="221" s="1"/>
  <c r="A1445" i="221" s="1"/>
  <c r="A1446" i="221" s="1"/>
  <c r="A1447" i="221" s="1"/>
  <c r="A1448" i="221" s="1"/>
  <c r="A1449" i="221" s="1"/>
  <c r="A1450" i="221" s="1"/>
  <c r="A1451" i="221" s="1"/>
  <c r="A1452" i="221" s="1"/>
  <c r="A1453" i="221" s="1"/>
  <c r="A1454" i="221" s="1"/>
  <c r="A1455" i="221" s="1"/>
  <c r="A1456" i="221" s="1"/>
  <c r="A1457" i="221" s="1"/>
  <c r="A1458" i="221" s="1"/>
  <c r="A1459" i="221" s="1"/>
  <c r="A1460" i="221" s="1"/>
  <c r="A1461" i="221" s="1"/>
  <c r="A1462" i="221" s="1"/>
  <c r="A1463" i="221" s="1"/>
  <c r="A1464" i="221" s="1"/>
  <c r="A1465" i="221" s="1"/>
  <c r="A1466" i="221" s="1"/>
  <c r="A1467" i="221" s="1"/>
  <c r="A1468" i="221" s="1"/>
  <c r="A1469" i="221" s="1"/>
  <c r="A1470" i="221" s="1"/>
  <c r="A1471" i="221" s="1"/>
  <c r="A1472" i="221" s="1"/>
  <c r="A1473" i="221" s="1"/>
  <c r="A1474" i="221" s="1"/>
  <c r="A1475" i="221" s="1"/>
  <c r="A1476" i="221" s="1"/>
  <c r="A1477" i="221" s="1"/>
  <c r="A1478" i="221" s="1"/>
  <c r="A1479" i="221" s="1"/>
  <c r="A1480" i="221" s="1"/>
  <c r="A1481" i="221" s="1"/>
  <c r="A1482" i="221" s="1"/>
  <c r="A1483" i="221" s="1"/>
  <c r="A1484" i="221" s="1"/>
  <c r="A1485" i="221" s="1"/>
  <c r="A1486" i="221" s="1"/>
  <c r="A1487" i="221" s="1"/>
  <c r="A1488" i="221" s="1"/>
  <c r="A1489" i="221" s="1"/>
  <c r="A1490" i="221" s="1"/>
  <c r="A1491" i="221" s="1"/>
  <c r="A1492" i="221" s="1"/>
  <c r="A1493" i="221" s="1"/>
  <c r="A1494" i="221" s="1"/>
  <c r="A1495" i="221" s="1"/>
  <c r="A1496" i="221" s="1"/>
  <c r="A1497" i="221" s="1"/>
  <c r="A1498" i="221" s="1"/>
  <c r="A1499" i="221" s="1"/>
  <c r="A1500" i="221" s="1"/>
  <c r="A1501" i="221" s="1"/>
  <c r="A1502" i="221" s="1"/>
  <c r="A1503" i="221" s="1"/>
  <c r="A1504" i="221" s="1"/>
  <c r="A1505" i="221" s="1"/>
  <c r="A1506" i="221" s="1"/>
  <c r="A1507" i="221" s="1"/>
  <c r="A1508" i="221" s="1"/>
  <c r="A1509" i="221" s="1"/>
  <c r="A1510" i="221" s="1"/>
  <c r="A1511" i="221" s="1"/>
  <c r="A1512" i="221" s="1"/>
  <c r="A1513" i="221" s="1"/>
  <c r="A1514" i="221" s="1"/>
  <c r="A1515" i="221" s="1"/>
  <c r="A1516" i="221" s="1"/>
  <c r="A1517" i="221" s="1"/>
  <c r="A1518" i="221" s="1"/>
  <c r="A1519" i="221" s="1"/>
  <c r="A1520" i="221" s="1"/>
  <c r="A1521" i="221" s="1"/>
  <c r="A1522" i="221" s="1"/>
  <c r="A1523" i="221" s="1"/>
  <c r="A1524" i="221" s="1"/>
  <c r="A1525" i="221" s="1"/>
  <c r="A1526" i="221" s="1"/>
  <c r="A1527" i="221" s="1"/>
  <c r="A1528" i="221" s="1"/>
  <c r="A1529" i="221" s="1"/>
  <c r="A1530" i="221" s="1"/>
  <c r="A1531" i="221" s="1"/>
  <c r="A1532" i="221" s="1"/>
  <c r="A1533" i="221" s="1"/>
  <c r="A1534" i="221" s="1"/>
  <c r="A1535" i="221" s="1"/>
  <c r="A1536" i="221" s="1"/>
  <c r="A1537" i="221" s="1"/>
  <c r="A1538" i="221" s="1"/>
  <c r="A1539" i="221" s="1"/>
  <c r="A1540" i="221" s="1"/>
  <c r="A1541" i="221" s="1"/>
  <c r="A1542" i="221" s="1"/>
  <c r="A1543" i="221" s="1"/>
  <c r="A1544" i="221" s="1"/>
  <c r="A1545" i="221" s="1"/>
  <c r="A1546" i="221" s="1"/>
  <c r="A1547" i="221" s="1"/>
  <c r="A1548" i="221" s="1"/>
  <c r="A1549" i="221" s="1"/>
  <c r="A1550" i="221" s="1"/>
  <c r="A1551" i="221" s="1"/>
  <c r="A1552" i="221" s="1"/>
  <c r="A1553" i="221" s="1"/>
  <c r="A1554" i="221" s="1"/>
  <c r="A1555" i="221" s="1"/>
  <c r="A1556" i="221" s="1"/>
  <c r="A1557" i="221" s="1"/>
  <c r="A1558" i="221" s="1"/>
  <c r="A1559" i="221" s="1"/>
  <c r="A1560" i="221" s="1"/>
  <c r="A1561" i="221" s="1"/>
  <c r="A1562" i="221" s="1"/>
  <c r="A1563" i="221" s="1"/>
  <c r="A1564" i="221" s="1"/>
  <c r="A1565" i="221" s="1"/>
  <c r="A1566" i="221" s="1"/>
  <c r="A1567" i="221" s="1"/>
  <c r="A1568" i="221" s="1"/>
  <c r="A1569" i="221" s="1"/>
  <c r="A1570" i="221" s="1"/>
  <c r="A1571" i="221" s="1"/>
  <c r="A1572" i="221" s="1"/>
  <c r="A1573" i="221" s="1"/>
  <c r="A1574" i="221" s="1"/>
  <c r="A1575" i="221" s="1"/>
  <c r="A1576" i="221" s="1"/>
  <c r="A1577" i="221" s="1"/>
  <c r="A1578" i="221" s="1"/>
  <c r="A1579" i="221" s="1"/>
  <c r="A1580" i="221" s="1"/>
  <c r="A1581" i="221" s="1"/>
  <c r="A1582" i="221" s="1"/>
  <c r="A1583" i="221" s="1"/>
  <c r="A1584" i="221" s="1"/>
  <c r="A1585" i="221" s="1"/>
  <c r="A1586" i="221" s="1"/>
  <c r="A1587" i="221" s="1"/>
  <c r="A1588" i="221" s="1"/>
  <c r="A1589" i="221" s="1"/>
  <c r="A1590" i="221" s="1"/>
  <c r="A1591" i="221" s="1"/>
  <c r="A1592" i="221" s="1"/>
  <c r="A1593" i="221" s="1"/>
  <c r="A1594" i="221" s="1"/>
  <c r="A1595" i="221" s="1"/>
  <c r="A1596" i="221" s="1"/>
  <c r="A1597" i="221" s="1"/>
  <c r="A1598" i="221" s="1"/>
  <c r="A1599" i="221" s="1"/>
  <c r="A1600" i="221" s="1"/>
  <c r="A1601" i="221" s="1"/>
  <c r="A1602" i="221" s="1"/>
  <c r="A1603" i="221" s="1"/>
  <c r="A1604" i="221" s="1"/>
  <c r="A1605" i="221" s="1"/>
  <c r="A1606" i="221" s="1"/>
  <c r="A1607" i="221" s="1"/>
  <c r="A1608" i="221" s="1"/>
  <c r="A1609" i="221" s="1"/>
  <c r="A1610" i="221" s="1"/>
  <c r="A1611" i="221" s="1"/>
  <c r="A1612" i="221" s="1"/>
  <c r="A1613" i="221" s="1"/>
  <c r="A1614" i="221" s="1"/>
  <c r="A1615" i="221" s="1"/>
  <c r="A1616" i="221" s="1"/>
  <c r="A1617" i="221" s="1"/>
  <c r="A1618" i="221" s="1"/>
  <c r="A1619" i="221" s="1"/>
  <c r="A1620" i="221" s="1"/>
  <c r="A1621" i="221" s="1"/>
  <c r="A1622" i="221" s="1"/>
  <c r="A1623" i="221" s="1"/>
  <c r="A1624" i="221" s="1"/>
  <c r="A1625" i="221" s="1"/>
  <c r="A1626" i="221" s="1"/>
  <c r="A1627" i="221" s="1"/>
  <c r="A1628" i="221" s="1"/>
  <c r="A1629" i="221" s="1"/>
  <c r="A1630" i="221" s="1"/>
  <c r="A1631" i="221" s="1"/>
  <c r="A1632" i="221" s="1"/>
  <c r="A1633" i="221" s="1"/>
  <c r="A1634" i="221" s="1"/>
  <c r="A1635" i="221" s="1"/>
  <c r="A1636" i="221" s="1"/>
  <c r="A1637" i="221" s="1"/>
  <c r="A1638" i="221" s="1"/>
  <c r="A1639" i="221" s="1"/>
  <c r="A1640" i="221" s="1"/>
  <c r="A1641" i="221" s="1"/>
  <c r="A1642" i="221" s="1"/>
  <c r="A1643" i="221" s="1"/>
  <c r="A1644" i="221" s="1"/>
  <c r="A1645" i="221" s="1"/>
  <c r="A1646" i="221" s="1"/>
  <c r="A1647" i="221" s="1"/>
  <c r="A1648" i="221" s="1"/>
  <c r="A1649" i="221" s="1"/>
  <c r="A1650" i="221" s="1"/>
  <c r="A1651" i="221" s="1"/>
  <c r="A1652" i="221" s="1"/>
  <c r="A1653" i="221" s="1"/>
  <c r="A1654" i="221" s="1"/>
  <c r="A1655" i="221" s="1"/>
  <c r="A1656" i="221" s="1"/>
  <c r="A1657" i="221" s="1"/>
  <c r="A1658" i="221" s="1"/>
  <c r="A1659" i="221" s="1"/>
  <c r="A1660" i="221" s="1"/>
  <c r="A1661" i="221" s="1"/>
  <c r="A1662" i="221" s="1"/>
  <c r="A1663" i="221" s="1"/>
  <c r="A1664" i="221" s="1"/>
  <c r="A1665" i="221" s="1"/>
  <c r="A1666" i="221" s="1"/>
  <c r="A1667" i="221" s="1"/>
  <c r="A1668" i="221" s="1"/>
  <c r="A1669" i="221" s="1"/>
  <c r="A1670" i="221" s="1"/>
  <c r="A1671" i="221" s="1"/>
  <c r="A1672" i="221" s="1"/>
  <c r="A1673" i="221" s="1"/>
  <c r="A1674" i="221" s="1"/>
  <c r="A1675" i="221" s="1"/>
  <c r="A1676" i="221" s="1"/>
  <c r="A1677" i="221" s="1"/>
  <c r="A1678" i="221" s="1"/>
  <c r="A1679" i="221" s="1"/>
  <c r="A1680" i="221" s="1"/>
  <c r="A1681" i="221" s="1"/>
  <c r="A1682" i="221" s="1"/>
  <c r="A1683" i="221" s="1"/>
  <c r="A1684" i="221" s="1"/>
  <c r="A1685" i="221" s="1"/>
  <c r="A1686" i="221" s="1"/>
  <c r="A1687" i="221" s="1"/>
  <c r="A1688" i="221" s="1"/>
  <c r="A1689" i="221" s="1"/>
  <c r="A1690" i="221" s="1"/>
  <c r="A1691" i="221" s="1"/>
  <c r="A1692" i="221" s="1"/>
  <c r="A1693" i="221" s="1"/>
  <c r="A1694" i="221" s="1"/>
  <c r="A1695" i="221" s="1"/>
  <c r="A1696" i="221" s="1"/>
  <c r="A1697" i="221" s="1"/>
  <c r="A1698" i="221" s="1"/>
  <c r="A1699" i="221" s="1"/>
  <c r="A1700" i="221" s="1"/>
  <c r="A1701" i="221" s="1"/>
  <c r="A1702" i="221" s="1"/>
  <c r="A1703" i="221" s="1"/>
  <c r="A1704" i="221" s="1"/>
  <c r="A1705" i="221" s="1"/>
  <c r="A1706" i="221" s="1"/>
  <c r="A1707" i="221" s="1"/>
  <c r="A1708" i="221" s="1"/>
  <c r="A1709" i="221" s="1"/>
  <c r="A1710" i="221" s="1"/>
  <c r="A1711" i="221" s="1"/>
  <c r="A1712" i="221" s="1"/>
  <c r="A1713" i="221" s="1"/>
  <c r="A1714" i="221" s="1"/>
  <c r="A1715" i="221" s="1"/>
  <c r="A1716" i="221" s="1"/>
  <c r="A1717" i="221" s="1"/>
  <c r="A1718" i="221" s="1"/>
  <c r="A1719" i="221" s="1"/>
  <c r="A1720" i="221" s="1"/>
  <c r="A1721" i="221" s="1"/>
  <c r="A1722" i="221" s="1"/>
  <c r="A1723" i="221" s="1"/>
  <c r="A1724" i="221" s="1"/>
  <c r="A1725" i="221" s="1"/>
  <c r="A1726" i="221" s="1"/>
  <c r="A1727" i="221" s="1"/>
  <c r="A1728" i="221" s="1"/>
  <c r="A1729" i="221" s="1"/>
  <c r="A1730" i="221" s="1"/>
  <c r="A1731" i="221" s="1"/>
  <c r="A1732" i="221" s="1"/>
  <c r="A1733" i="221" s="1"/>
  <c r="A1734" i="221" s="1"/>
  <c r="A1735" i="221" s="1"/>
  <c r="A1736" i="221" s="1"/>
  <c r="A1737" i="221" s="1"/>
  <c r="A1738" i="221" s="1"/>
  <c r="A1739" i="221" s="1"/>
  <c r="A1740" i="221" s="1"/>
  <c r="A1741" i="221" s="1"/>
  <c r="A1742" i="221" s="1"/>
  <c r="A1743" i="221" s="1"/>
  <c r="A1744" i="221" s="1"/>
  <c r="A1745" i="221" s="1"/>
  <c r="A1746" i="221" s="1"/>
  <c r="A1747" i="221" s="1"/>
  <c r="A1748" i="221" s="1"/>
  <c r="A1749" i="221" s="1"/>
  <c r="A1750" i="221" s="1"/>
  <c r="A1751" i="221" s="1"/>
  <c r="A1752" i="221" s="1"/>
  <c r="A1753" i="221" s="1"/>
  <c r="A1754" i="221" s="1"/>
  <c r="A1755" i="221" s="1"/>
  <c r="A1756" i="221" s="1"/>
  <c r="A1757" i="221" s="1"/>
  <c r="A1758" i="221" s="1"/>
  <c r="A1759" i="221" s="1"/>
  <c r="A1760" i="221" s="1"/>
  <c r="A1761" i="221" s="1"/>
  <c r="A1762" i="221" s="1"/>
  <c r="A1763" i="221" s="1"/>
  <c r="A1764" i="221" s="1"/>
  <c r="A1765" i="221" s="1"/>
  <c r="A1766" i="221" s="1"/>
  <c r="A1767" i="221" s="1"/>
  <c r="A1768" i="221" s="1"/>
  <c r="A1769" i="221" s="1"/>
  <c r="A1770" i="221" s="1"/>
  <c r="A1771" i="221" s="1"/>
  <c r="A1772" i="221" s="1"/>
  <c r="A1773" i="221" s="1"/>
  <c r="A1774" i="221" s="1"/>
  <c r="A1775" i="221" s="1"/>
  <c r="A1776" i="221" s="1"/>
  <c r="A1777" i="221" s="1"/>
  <c r="A1778" i="221" s="1"/>
  <c r="A1779" i="221" s="1"/>
  <c r="A1780" i="221" s="1"/>
  <c r="A1781" i="221" s="1"/>
  <c r="A1782" i="221" s="1"/>
  <c r="A1783" i="221" s="1"/>
  <c r="A1784" i="221" s="1"/>
  <c r="A1785" i="221" s="1"/>
  <c r="A1786" i="221" s="1"/>
  <c r="A1787" i="221" s="1"/>
  <c r="A1788" i="221" s="1"/>
  <c r="A1789" i="221" s="1"/>
  <c r="A1790" i="221" s="1"/>
  <c r="A1791" i="221" s="1"/>
  <c r="A1792" i="221" s="1"/>
  <c r="A1793" i="221" s="1"/>
  <c r="A1794" i="221" s="1"/>
  <c r="A1795" i="221" s="1"/>
  <c r="A1796" i="221" s="1"/>
  <c r="A1797" i="221" s="1"/>
  <c r="A1798" i="221" s="1"/>
  <c r="A1799" i="221" s="1"/>
  <c r="A1800" i="221" s="1"/>
  <c r="A1801" i="221" s="1"/>
  <c r="A1802" i="221" s="1"/>
  <c r="A1803" i="221" s="1"/>
  <c r="A1804" i="221" s="1"/>
  <c r="A1805" i="221" s="1"/>
  <c r="A1806" i="221" s="1"/>
  <c r="A1807" i="221" s="1"/>
  <c r="A1808" i="221" s="1"/>
  <c r="A1809" i="221" s="1"/>
  <c r="A1810" i="221" s="1"/>
  <c r="A1811" i="221" s="1"/>
  <c r="A1812" i="221" s="1"/>
  <c r="A1813" i="221" s="1"/>
  <c r="A1814" i="221" s="1"/>
  <c r="A1815" i="221" s="1"/>
  <c r="A1816" i="221" s="1"/>
  <c r="A1817" i="221" s="1"/>
  <c r="A1818" i="221" s="1"/>
  <c r="A1819" i="221" s="1"/>
  <c r="A1820" i="221" s="1"/>
  <c r="A1821" i="221" s="1"/>
  <c r="A1822" i="221" s="1"/>
  <c r="A1823" i="221" s="1"/>
  <c r="A1824" i="221" s="1"/>
  <c r="A1825" i="221" s="1"/>
  <c r="A1826" i="221" s="1"/>
  <c r="A1827" i="221" s="1"/>
  <c r="A1828" i="221" s="1"/>
  <c r="A1829" i="221" s="1"/>
  <c r="A1830" i="221" s="1"/>
  <c r="A1831" i="221" s="1"/>
  <c r="A1832" i="221" s="1"/>
  <c r="A1833" i="221" s="1"/>
  <c r="A1834" i="221" s="1"/>
  <c r="A1835" i="221" s="1"/>
  <c r="A1836" i="221" s="1"/>
  <c r="A1837" i="221" s="1"/>
  <c r="A1838" i="221" s="1"/>
  <c r="A1839" i="221" s="1"/>
  <c r="A1840" i="221" s="1"/>
  <c r="A1841" i="221" s="1"/>
  <c r="A1842" i="221" s="1"/>
  <c r="A1843" i="221" s="1"/>
  <c r="A1844" i="221" s="1"/>
  <c r="A1845" i="221" s="1"/>
  <c r="A1846" i="221" s="1"/>
  <c r="A1847" i="221" s="1"/>
  <c r="A1848" i="221" s="1"/>
  <c r="A1849" i="221" s="1"/>
  <c r="A1850" i="221" s="1"/>
  <c r="A1851" i="221" s="1"/>
  <c r="A1852" i="221" s="1"/>
  <c r="A1853" i="221" s="1"/>
  <c r="A1854" i="221" s="1"/>
  <c r="A1855" i="221" s="1"/>
  <c r="A1856" i="221" s="1"/>
  <c r="A1857" i="221" s="1"/>
  <c r="A1858" i="221" s="1"/>
  <c r="A1859" i="221" s="1"/>
  <c r="A1860" i="221" s="1"/>
  <c r="A1861" i="221" s="1"/>
  <c r="A1862" i="221" s="1"/>
  <c r="A1863" i="221" s="1"/>
  <c r="A1864" i="221" s="1"/>
  <c r="A1865" i="221" s="1"/>
  <c r="A1866" i="221" s="1"/>
  <c r="A1867" i="221" s="1"/>
  <c r="A1868" i="221" s="1"/>
  <c r="A1869" i="221" s="1"/>
  <c r="A1870" i="221" s="1"/>
  <c r="A1871" i="221" s="1"/>
  <c r="A1872" i="221" s="1"/>
  <c r="A1873" i="221" s="1"/>
  <c r="A1874" i="221" s="1"/>
  <c r="A1875" i="221" s="1"/>
  <c r="A1876" i="221" s="1"/>
  <c r="A1877" i="221" s="1"/>
  <c r="A1878" i="221" s="1"/>
  <c r="A1879" i="221" s="1"/>
  <c r="A1880" i="221" s="1"/>
  <c r="A1881" i="221" s="1"/>
  <c r="A1882" i="221" s="1"/>
  <c r="A1883" i="221" s="1"/>
  <c r="A1884" i="221" s="1"/>
  <c r="A1885" i="221" s="1"/>
  <c r="A1886" i="221" s="1"/>
  <c r="A1887" i="221" s="1"/>
  <c r="A1888" i="221" s="1"/>
  <c r="A1889" i="221" s="1"/>
  <c r="A1890" i="221" s="1"/>
  <c r="A1891" i="221" s="1"/>
  <c r="A1892" i="221" s="1"/>
  <c r="A1893" i="221" s="1"/>
  <c r="A1894" i="221" s="1"/>
  <c r="A1895" i="221" s="1"/>
  <c r="A1896" i="221" s="1"/>
  <c r="A1897" i="221" s="1"/>
  <c r="A1898" i="221" s="1"/>
  <c r="A1899" i="221" s="1"/>
  <c r="A1900" i="221" s="1"/>
  <c r="A1901" i="221" s="1"/>
  <c r="A1902" i="221" s="1"/>
  <c r="A1903" i="221" s="1"/>
  <c r="A1904" i="221" s="1"/>
  <c r="A1905" i="221" s="1"/>
  <c r="A1906" i="221" s="1"/>
  <c r="A1907" i="221" s="1"/>
  <c r="A1908" i="221" s="1"/>
  <c r="A1909" i="221" s="1"/>
  <c r="A1910" i="221" s="1"/>
  <c r="A1911" i="221" s="1"/>
  <c r="A1912" i="221" s="1"/>
  <c r="A1913" i="221" s="1"/>
  <c r="A1914" i="221" s="1"/>
  <c r="A1915" i="221" s="1"/>
  <c r="A1916" i="221" s="1"/>
  <c r="A1917" i="221" s="1"/>
  <c r="A1918" i="221" s="1"/>
  <c r="A1919" i="221" s="1"/>
  <c r="A1920" i="221" s="1"/>
  <c r="A1921" i="221" s="1"/>
  <c r="A1922" i="221" s="1"/>
  <c r="A1923" i="221" s="1"/>
  <c r="A1924" i="221" s="1"/>
  <c r="A1925" i="221" s="1"/>
  <c r="A1926" i="221" s="1"/>
  <c r="A1927" i="221" s="1"/>
  <c r="A1928" i="221" s="1"/>
  <c r="A1929" i="221" s="1"/>
  <c r="A1930" i="221" s="1"/>
  <c r="A1931" i="221" s="1"/>
  <c r="A1932" i="221" s="1"/>
  <c r="A1933" i="221" s="1"/>
  <c r="A1934" i="221" s="1"/>
  <c r="A1935" i="221" s="1"/>
  <c r="A1936" i="221" s="1"/>
  <c r="A1937" i="221" s="1"/>
  <c r="A1938" i="221" s="1"/>
  <c r="A1939" i="221" s="1"/>
  <c r="A1940" i="221" s="1"/>
  <c r="A1941" i="221" s="1"/>
  <c r="A1942" i="221" s="1"/>
  <c r="A1943" i="221" s="1"/>
  <c r="A1944" i="221" s="1"/>
  <c r="A1945" i="221" s="1"/>
  <c r="A1946" i="221" s="1"/>
  <c r="A1947" i="221" s="1"/>
  <c r="A1948" i="221" s="1"/>
  <c r="A1949" i="221" s="1"/>
  <c r="A1950" i="221" s="1"/>
  <c r="A1951" i="221" s="1"/>
  <c r="A1952" i="221" s="1"/>
  <c r="A1953" i="221" s="1"/>
  <c r="A1954" i="221" s="1"/>
  <c r="A1955" i="221" s="1"/>
  <c r="A1956" i="221" s="1"/>
  <c r="A1957" i="221" s="1"/>
  <c r="A1958" i="221" s="1"/>
  <c r="A1959" i="221" s="1"/>
  <c r="A1960" i="221" s="1"/>
  <c r="A1961" i="221" s="1"/>
  <c r="A1962" i="221" s="1"/>
  <c r="A1963" i="221" s="1"/>
  <c r="A1964" i="221" s="1"/>
  <c r="A1965" i="221" s="1"/>
  <c r="A1966" i="221" s="1"/>
  <c r="A1967" i="221" s="1"/>
  <c r="A1968" i="221" s="1"/>
  <c r="A1969" i="221" s="1"/>
  <c r="A1970" i="221" s="1"/>
  <c r="A1971" i="221" s="1"/>
  <c r="A1972" i="221" s="1"/>
  <c r="A1973" i="221" s="1"/>
  <c r="A1974" i="221" s="1"/>
  <c r="A1975" i="221" s="1"/>
  <c r="A1976" i="221" s="1"/>
  <c r="A1977" i="221" s="1"/>
  <c r="A1978" i="221" s="1"/>
  <c r="A1979" i="221" s="1"/>
  <c r="A1980" i="221" s="1"/>
  <c r="A1981" i="221" s="1"/>
  <c r="A1982" i="221" s="1"/>
  <c r="A1983" i="221" s="1"/>
  <c r="A1984" i="221" s="1"/>
  <c r="A1985" i="221" s="1"/>
  <c r="A1986" i="221" s="1"/>
  <c r="A1987" i="221" s="1"/>
  <c r="A1988" i="221" s="1"/>
  <c r="A1989" i="221" s="1"/>
  <c r="A1990" i="221" s="1"/>
  <c r="A1991" i="221" s="1"/>
  <c r="A1992" i="221" s="1"/>
  <c r="A1993" i="221" s="1"/>
  <c r="A1994" i="221" s="1"/>
  <c r="A1995" i="221" s="1"/>
  <c r="A1996" i="221" s="1"/>
  <c r="A1997" i="221" s="1"/>
  <c r="A1998" i="221" s="1"/>
  <c r="A1999" i="221" s="1"/>
  <c r="A2000" i="221" s="1"/>
  <c r="A2001" i="221" s="1"/>
  <c r="A2002" i="221" s="1"/>
  <c r="A2003" i="221" s="1"/>
  <c r="A2004" i="221" s="1"/>
  <c r="A2005" i="221" s="1"/>
  <c r="A2006" i="221" s="1"/>
  <c r="A2007" i="221" s="1"/>
  <c r="A2008" i="221" s="1"/>
  <c r="A2009" i="221" s="1"/>
  <c r="A2010" i="221" s="1"/>
  <c r="A2011" i="221" s="1"/>
  <c r="A2012" i="221" s="1"/>
  <c r="A2013" i="221" s="1"/>
  <c r="A2014" i="221" s="1"/>
  <c r="A2015" i="221" s="1"/>
  <c r="A2016" i="221" s="1"/>
  <c r="A2017" i="221" s="1"/>
  <c r="A2018" i="221" s="1"/>
  <c r="A2019" i="221" s="1"/>
  <c r="A2020" i="221" s="1"/>
  <c r="A2021" i="221" s="1"/>
  <c r="A2022" i="221" s="1"/>
  <c r="A2023" i="221" s="1"/>
  <c r="A2024" i="221" s="1"/>
  <c r="A2025" i="221" s="1"/>
  <c r="A2026" i="221" s="1"/>
  <c r="A2027" i="221" s="1"/>
  <c r="A2028" i="221" s="1"/>
  <c r="A2029" i="221" s="1"/>
  <c r="A2030" i="221" s="1"/>
  <c r="A2031" i="221" s="1"/>
  <c r="A2032" i="221" s="1"/>
  <c r="A2033" i="221" s="1"/>
  <c r="A2034" i="221" s="1"/>
  <c r="A2035" i="221" s="1"/>
  <c r="A2036" i="221" s="1"/>
  <c r="A2037" i="221" s="1"/>
  <c r="A2038" i="221" s="1"/>
  <c r="A2039" i="221" s="1"/>
  <c r="A2040" i="221" s="1"/>
  <c r="A2041" i="221" s="1"/>
  <c r="A2042" i="221" s="1"/>
  <c r="A2043" i="221" s="1"/>
  <c r="A2044" i="221" s="1"/>
  <c r="A2045" i="221" s="1"/>
  <c r="A2046" i="221" s="1"/>
  <c r="A2047" i="221" s="1"/>
  <c r="A2048" i="221" s="1"/>
  <c r="A2049" i="221" s="1"/>
  <c r="A2050" i="221" s="1"/>
  <c r="A2051" i="221" s="1"/>
  <c r="A2052" i="221" s="1"/>
  <c r="A2053" i="221" s="1"/>
  <c r="A2054" i="221" s="1"/>
  <c r="A2055" i="221" s="1"/>
  <c r="A2056" i="221" s="1"/>
  <c r="A2057" i="221" s="1"/>
  <c r="A2058" i="221" s="1"/>
  <c r="A2059" i="221" s="1"/>
  <c r="A2060" i="221" s="1"/>
  <c r="A2061" i="221" s="1"/>
  <c r="A2062" i="221" s="1"/>
  <c r="A2063" i="221" s="1"/>
  <c r="A2064" i="221" s="1"/>
  <c r="A2065" i="221" s="1"/>
  <c r="A2066" i="221" s="1"/>
  <c r="A2067" i="221" s="1"/>
  <c r="A2068" i="221" s="1"/>
  <c r="A2069" i="221" s="1"/>
  <c r="A2070" i="221" s="1"/>
  <c r="A2071" i="221" s="1"/>
  <c r="A2072" i="221" s="1"/>
  <c r="A2073" i="221" s="1"/>
  <c r="A2074" i="221" s="1"/>
  <c r="A2075" i="221" s="1"/>
  <c r="A2076" i="221" s="1"/>
  <c r="A2077" i="221" s="1"/>
  <c r="A2078" i="221" s="1"/>
  <c r="A2079" i="221" s="1"/>
  <c r="A2080" i="221" s="1"/>
  <c r="A2081" i="221" s="1"/>
  <c r="A2082" i="221" s="1"/>
  <c r="A2083" i="221" s="1"/>
  <c r="A2084" i="221" s="1"/>
  <c r="A2085" i="221" s="1"/>
  <c r="A2086" i="221" s="1"/>
  <c r="A2087" i="221" s="1"/>
  <c r="A2088" i="221" s="1"/>
  <c r="A2089" i="221" s="1"/>
  <c r="A2090" i="221" s="1"/>
  <c r="A2091" i="221" s="1"/>
  <c r="A2092" i="221" s="1"/>
  <c r="A2093" i="221" s="1"/>
  <c r="A2094" i="221" s="1"/>
  <c r="A2095" i="221" s="1"/>
  <c r="A2096" i="221" s="1"/>
  <c r="A2097" i="221" s="1"/>
  <c r="A2098" i="221" s="1"/>
  <c r="A2099" i="221" s="1"/>
  <c r="A2100" i="221" s="1"/>
  <c r="A2101" i="221" s="1"/>
  <c r="A2102" i="221" s="1"/>
  <c r="A2103" i="221" s="1"/>
  <c r="A2104" i="221" s="1"/>
  <c r="A2105" i="221" s="1"/>
  <c r="A2106" i="221" s="1"/>
  <c r="A2107" i="221" s="1"/>
  <c r="A2108" i="221" s="1"/>
  <c r="A2109" i="221" s="1"/>
  <c r="A2110" i="221" s="1"/>
  <c r="A2111" i="221" s="1"/>
  <c r="A2112" i="221" s="1"/>
  <c r="A2113" i="221" s="1"/>
  <c r="A2114" i="221" s="1"/>
  <c r="A2115" i="221" s="1"/>
  <c r="A2116" i="221" s="1"/>
  <c r="A2117" i="221" s="1"/>
  <c r="A2118" i="221" s="1"/>
  <c r="A2119" i="221" s="1"/>
  <c r="A2120" i="221" s="1"/>
  <c r="A2121" i="221" s="1"/>
  <c r="A2122" i="221" s="1"/>
  <c r="A2123" i="221" s="1"/>
  <c r="A2124" i="221" s="1"/>
  <c r="A2125" i="221" s="1"/>
  <c r="A2126" i="221" s="1"/>
  <c r="A2127" i="221" s="1"/>
  <c r="A2128" i="221" s="1"/>
  <c r="A2129" i="221" s="1"/>
  <c r="A2130" i="221" s="1"/>
  <c r="A2131" i="221" s="1"/>
  <c r="A2132" i="221" s="1"/>
  <c r="A2133" i="221" s="1"/>
  <c r="A2134" i="221" s="1"/>
  <c r="A2135" i="221" s="1"/>
  <c r="A2136" i="221" s="1"/>
  <c r="A2137" i="221" s="1"/>
  <c r="A2138" i="221" s="1"/>
  <c r="A2139" i="221" s="1"/>
  <c r="A2140" i="221" s="1"/>
  <c r="A2141" i="221" s="1"/>
  <c r="A2142" i="221" s="1"/>
  <c r="A2143" i="221" s="1"/>
  <c r="A2144" i="221" s="1"/>
  <c r="A2145" i="221" s="1"/>
  <c r="A2146" i="221" s="1"/>
  <c r="A2147" i="221" s="1"/>
  <c r="A2148" i="221" s="1"/>
  <c r="A2149" i="221" s="1"/>
  <c r="A2150" i="221" s="1"/>
  <c r="A2151" i="221" s="1"/>
  <c r="A2152" i="221" s="1"/>
  <c r="A2153" i="221" s="1"/>
  <c r="A2154" i="221" s="1"/>
  <c r="A2155" i="221" s="1"/>
  <c r="A2156" i="221" s="1"/>
  <c r="A2157" i="221" s="1"/>
  <c r="A2158" i="221" s="1"/>
  <c r="A2159" i="221" s="1"/>
  <c r="A2160" i="221" s="1"/>
  <c r="A2161" i="221" s="1"/>
  <c r="A2162" i="221" s="1"/>
  <c r="A2163" i="221" s="1"/>
  <c r="A2164" i="221" s="1"/>
  <c r="A2165" i="221" s="1"/>
  <c r="A2166" i="221" s="1"/>
  <c r="A2167" i="221" s="1"/>
  <c r="A2168" i="221" s="1"/>
  <c r="A2169" i="221" s="1"/>
  <c r="A2170" i="221" s="1"/>
  <c r="A2171" i="221" s="1"/>
  <c r="A2172" i="221" s="1"/>
  <c r="A2173" i="221" s="1"/>
  <c r="A2174" i="221" s="1"/>
  <c r="A2175" i="221" s="1"/>
  <c r="A2176" i="221" s="1"/>
  <c r="A2177" i="221" s="1"/>
  <c r="A2178" i="221" s="1"/>
  <c r="A2179" i="221" s="1"/>
  <c r="A2180" i="221" s="1"/>
  <c r="A2181" i="221" s="1"/>
  <c r="A2182" i="221" s="1"/>
  <c r="A2183" i="221" s="1"/>
  <c r="A2184" i="221" s="1"/>
  <c r="A2185" i="221" s="1"/>
  <c r="A2186" i="221" s="1"/>
  <c r="A2187" i="221" s="1"/>
  <c r="A2188" i="221" s="1"/>
  <c r="A2189" i="221" s="1"/>
  <c r="A2190" i="221" s="1"/>
  <c r="A2191" i="221" s="1"/>
  <c r="A2192" i="221" s="1"/>
  <c r="A2193" i="221" s="1"/>
  <c r="A2194" i="221" s="1"/>
  <c r="A2195" i="221" s="1"/>
  <c r="A2196" i="221" s="1"/>
  <c r="A2197" i="221" s="1"/>
  <c r="A2198" i="221" s="1"/>
  <c r="A2199" i="221" s="1"/>
  <c r="A2200" i="221" s="1"/>
  <c r="A2201" i="221" s="1"/>
  <c r="A2202" i="221" s="1"/>
  <c r="A2203" i="221" s="1"/>
  <c r="A2204" i="221" s="1"/>
  <c r="A2205" i="221" s="1"/>
  <c r="A2206" i="221" s="1"/>
  <c r="A2207" i="221" s="1"/>
  <c r="A2208" i="221" s="1"/>
  <c r="A2209" i="221" s="1"/>
  <c r="A2210" i="221" s="1"/>
  <c r="A2211" i="221" s="1"/>
  <c r="A2212" i="221" s="1"/>
  <c r="A2213" i="221" s="1"/>
  <c r="A2214" i="221" s="1"/>
  <c r="A2215" i="221" s="1"/>
  <c r="A2216" i="221" s="1"/>
  <c r="A2217" i="221" s="1"/>
  <c r="A2218" i="221" s="1"/>
  <c r="A2219" i="221" s="1"/>
  <c r="A2220" i="221" s="1"/>
  <c r="A2221" i="221" s="1"/>
  <c r="A2222" i="221" s="1"/>
  <c r="A2223" i="221" s="1"/>
  <c r="A2224" i="221" s="1"/>
  <c r="A2225" i="221" s="1"/>
  <c r="A2226" i="221" s="1"/>
  <c r="A2227" i="221" s="1"/>
  <c r="A2228" i="221" s="1"/>
  <c r="A2229" i="221" s="1"/>
  <c r="A2230" i="221" s="1"/>
  <c r="A2231" i="221" s="1"/>
  <c r="A2232" i="221" s="1"/>
  <c r="A2233" i="221" s="1"/>
  <c r="A2234" i="221" s="1"/>
  <c r="A2235" i="221" s="1"/>
  <c r="A2236" i="221" s="1"/>
  <c r="A2237" i="221" s="1"/>
  <c r="A2238" i="221" s="1"/>
  <c r="A2239" i="221" s="1"/>
  <c r="A2240" i="221" s="1"/>
  <c r="A2241" i="221" s="1"/>
  <c r="A2242" i="221" s="1"/>
  <c r="A2243" i="221" s="1"/>
  <c r="A2244" i="221" s="1"/>
  <c r="A2245" i="221" s="1"/>
  <c r="A2246" i="221" s="1"/>
  <c r="A2247" i="221" s="1"/>
  <c r="A2248" i="221" s="1"/>
  <c r="A2249" i="221" s="1"/>
  <c r="A2250" i="221" s="1"/>
  <c r="A2251" i="221" s="1"/>
  <c r="A2252" i="221" s="1"/>
  <c r="A2253" i="221" s="1"/>
  <c r="A2254" i="221" s="1"/>
  <c r="A2255" i="221" s="1"/>
  <c r="A2256" i="221" s="1"/>
  <c r="A2257" i="221" s="1"/>
  <c r="A2258" i="221" s="1"/>
  <c r="A2259" i="221" s="1"/>
  <c r="A2260" i="221" s="1"/>
  <c r="A2261" i="221" s="1"/>
  <c r="A2262" i="221" s="1"/>
  <c r="A2263" i="221" s="1"/>
  <c r="A2264" i="221" s="1"/>
  <c r="A2265" i="221" s="1"/>
  <c r="A2266" i="221" s="1"/>
  <c r="A2267" i="221" s="1"/>
  <c r="A2268" i="221" s="1"/>
  <c r="A2269" i="221" s="1"/>
  <c r="A2270" i="221" s="1"/>
  <c r="A2271" i="221" s="1"/>
  <c r="A2272" i="221" s="1"/>
  <c r="A2273" i="221" s="1"/>
  <c r="A2274" i="221" s="1"/>
  <c r="A2275" i="221" s="1"/>
  <c r="A2276" i="221" s="1"/>
  <c r="A2277" i="221" s="1"/>
  <c r="A2278" i="221" s="1"/>
  <c r="A2279" i="221" s="1"/>
  <c r="A2280" i="221" s="1"/>
  <c r="A2281" i="221" s="1"/>
  <c r="A2282" i="221" s="1"/>
  <c r="A2283" i="221" s="1"/>
  <c r="A2284" i="221" s="1"/>
  <c r="A2285" i="221" s="1"/>
  <c r="A2286" i="221" s="1"/>
  <c r="A2287" i="221" s="1"/>
  <c r="A2288" i="221" s="1"/>
  <c r="A2289" i="221" s="1"/>
  <c r="A2290" i="221" s="1"/>
  <c r="A2291" i="221" s="1"/>
  <c r="A2292" i="221" s="1"/>
  <c r="A2293" i="221" s="1"/>
  <c r="A2294" i="221" s="1"/>
  <c r="A2295" i="221" s="1"/>
  <c r="A2296" i="221" s="1"/>
  <c r="A2297" i="221" s="1"/>
  <c r="A2298" i="221" s="1"/>
  <c r="A2299" i="221" s="1"/>
  <c r="A2300" i="221" s="1"/>
  <c r="A2301" i="221" s="1"/>
  <c r="A2302" i="221" s="1"/>
  <c r="A2303" i="221" s="1"/>
  <c r="A2304" i="221" s="1"/>
  <c r="A2305" i="221" s="1"/>
  <c r="A2306" i="221" s="1"/>
  <c r="A2307" i="221" s="1"/>
  <c r="A2308" i="221" s="1"/>
  <c r="A2309" i="221" s="1"/>
  <c r="A2310" i="221" s="1"/>
  <c r="A2311" i="221" s="1"/>
  <c r="A2312" i="221" s="1"/>
  <c r="A2313" i="221" s="1"/>
  <c r="A2314" i="221" s="1"/>
  <c r="A2315" i="221" s="1"/>
  <c r="A2316" i="221" s="1"/>
  <c r="A2317" i="221" s="1"/>
  <c r="A2318" i="221" s="1"/>
  <c r="A2319" i="221" s="1"/>
  <c r="A2320" i="221" s="1"/>
  <c r="A2321" i="221" s="1"/>
  <c r="A2322" i="221" s="1"/>
  <c r="A2323" i="221" s="1"/>
  <c r="A2324" i="221" s="1"/>
  <c r="A2325" i="221" s="1"/>
  <c r="A2326" i="221" s="1"/>
  <c r="A2327" i="221" s="1"/>
  <c r="A2328" i="221" s="1"/>
  <c r="A2329" i="221" s="1"/>
  <c r="A2330" i="221" s="1"/>
  <c r="A2331" i="221" s="1"/>
  <c r="A2332" i="221" s="1"/>
  <c r="A2333" i="221" s="1"/>
  <c r="A2334" i="221" s="1"/>
  <c r="A2335" i="221" s="1"/>
  <c r="A2336" i="221" s="1"/>
  <c r="A2337" i="221" s="1"/>
  <c r="A2338" i="221" s="1"/>
  <c r="A2339" i="221" s="1"/>
  <c r="A2340" i="221" s="1"/>
  <c r="A2341" i="221" s="1"/>
  <c r="A2342" i="221" s="1"/>
  <c r="A2343" i="221" s="1"/>
  <c r="A2344" i="221" s="1"/>
  <c r="A2345" i="221" s="1"/>
  <c r="A2346" i="221" s="1"/>
  <c r="A2347" i="221" s="1"/>
  <c r="A2348" i="221" s="1"/>
  <c r="A2349" i="221" s="1"/>
  <c r="A2350" i="221" s="1"/>
  <c r="A2351" i="221" s="1"/>
  <c r="A2352" i="221" s="1"/>
  <c r="A2353" i="221" s="1"/>
  <c r="A2354" i="221" s="1"/>
  <c r="A2355" i="221" s="1"/>
  <c r="A2356" i="221" s="1"/>
  <c r="A2357" i="221" s="1"/>
  <c r="A2358" i="221" s="1"/>
  <c r="A2359" i="221" s="1"/>
  <c r="A2360" i="221" s="1"/>
  <c r="A2361" i="221" s="1"/>
  <c r="A2362" i="221" s="1"/>
  <c r="A2363" i="221" s="1"/>
  <c r="A2364" i="221" s="1"/>
  <c r="A2365" i="221" s="1"/>
  <c r="A2366" i="221" s="1"/>
  <c r="A2367" i="221" s="1"/>
  <c r="A2368" i="221" s="1"/>
  <c r="A2369" i="221" s="1"/>
  <c r="A2370" i="221" s="1"/>
  <c r="A2371" i="221" s="1"/>
  <c r="A2372" i="221" s="1"/>
  <c r="A2373" i="221" s="1"/>
  <c r="A2374" i="221" s="1"/>
  <c r="A2375" i="221" s="1"/>
  <c r="A2376" i="221" s="1"/>
  <c r="A2377" i="221" s="1"/>
  <c r="A2378" i="221" s="1"/>
  <c r="A2379" i="221" s="1"/>
  <c r="A2380" i="221" s="1"/>
  <c r="A2381" i="221" s="1"/>
  <c r="A2382" i="221" s="1"/>
  <c r="A2383" i="221" s="1"/>
  <c r="A2384" i="221" s="1"/>
  <c r="A2385" i="221" s="1"/>
  <c r="A2386" i="221" s="1"/>
  <c r="A2387" i="221" s="1"/>
  <c r="A2388" i="221" s="1"/>
  <c r="A2389" i="221" s="1"/>
  <c r="A2390" i="221" s="1"/>
  <c r="A2391" i="221" s="1"/>
  <c r="A2392" i="221" s="1"/>
  <c r="A2393" i="221" s="1"/>
  <c r="A2394" i="221" s="1"/>
  <c r="A2395" i="221" s="1"/>
  <c r="A2396" i="221" s="1"/>
  <c r="A2397" i="221" s="1"/>
  <c r="A2398" i="221" s="1"/>
  <c r="A2399" i="221" s="1"/>
  <c r="A2400" i="221" s="1"/>
  <c r="A2401" i="221" s="1"/>
  <c r="A2402" i="221" s="1"/>
  <c r="A2403" i="221" s="1"/>
  <c r="A2404" i="221" s="1"/>
  <c r="A2405" i="221" s="1"/>
  <c r="A2406" i="221" s="1"/>
  <c r="A2407" i="221" s="1"/>
  <c r="A2408" i="221" s="1"/>
  <c r="A2409" i="221" s="1"/>
  <c r="A2410" i="221" s="1"/>
  <c r="A2411" i="221" s="1"/>
  <c r="A2412" i="221" s="1"/>
  <c r="A2413" i="221" s="1"/>
  <c r="A2414" i="221" s="1"/>
  <c r="A2415" i="221" s="1"/>
  <c r="A2416" i="221" s="1"/>
  <c r="A2417" i="221" s="1"/>
  <c r="A2418" i="221" s="1"/>
  <c r="A2419" i="221" s="1"/>
  <c r="A2420" i="221" s="1"/>
  <c r="A2421" i="221" s="1"/>
  <c r="A2422" i="221" s="1"/>
  <c r="A2423" i="221" s="1"/>
  <c r="A2424" i="221" s="1"/>
  <c r="A2425" i="221" s="1"/>
  <c r="A2426" i="221" s="1"/>
  <c r="A2427" i="221" s="1"/>
  <c r="A2428" i="221" s="1"/>
  <c r="A2429" i="221" s="1"/>
  <c r="A2430" i="221" s="1"/>
  <c r="A2431" i="221" s="1"/>
  <c r="A2432" i="221" s="1"/>
  <c r="A2433" i="221" s="1"/>
  <c r="A2434" i="221" s="1"/>
  <c r="A2435" i="221" s="1"/>
  <c r="A2436" i="221" s="1"/>
  <c r="A2437" i="221" s="1"/>
  <c r="A2438" i="221" s="1"/>
  <c r="A2439" i="221" s="1"/>
  <c r="A2440" i="221" s="1"/>
  <c r="A2441" i="221" s="1"/>
  <c r="A2442" i="221" s="1"/>
  <c r="A2443" i="221" s="1"/>
  <c r="A2444" i="221" s="1"/>
  <c r="A2445" i="221" s="1"/>
  <c r="A2446" i="221" s="1"/>
  <c r="A2447" i="221" s="1"/>
  <c r="A2448" i="221" s="1"/>
  <c r="A2449" i="221" s="1"/>
  <c r="A2450" i="221" s="1"/>
  <c r="A2451" i="221" s="1"/>
  <c r="A2452" i="221" s="1"/>
  <c r="A2453" i="221" s="1"/>
  <c r="A2454" i="221" s="1"/>
  <c r="A2455" i="221" s="1"/>
  <c r="A2456" i="221" s="1"/>
  <c r="A2457" i="221" s="1"/>
  <c r="A2458" i="221" s="1"/>
  <c r="A2459" i="221" s="1"/>
  <c r="A2460" i="221" s="1"/>
  <c r="A2461" i="221" s="1"/>
  <c r="A2462" i="221" s="1"/>
  <c r="A2463" i="221" s="1"/>
  <c r="A2464" i="221" s="1"/>
  <c r="A2465" i="221" s="1"/>
  <c r="A2466" i="221" s="1"/>
  <c r="A2467" i="221" s="1"/>
  <c r="A2468" i="221" s="1"/>
  <c r="A2469" i="221" s="1"/>
  <c r="A2470" i="221" s="1"/>
  <c r="A2471" i="221" s="1"/>
  <c r="A2472" i="221" s="1"/>
  <c r="A2473" i="221" s="1"/>
  <c r="A2474" i="221" s="1"/>
  <c r="A2475" i="221" s="1"/>
  <c r="A2476" i="221" s="1"/>
  <c r="A2477" i="221" s="1"/>
  <c r="A2478" i="221" s="1"/>
  <c r="A2479" i="221" s="1"/>
  <c r="A2480" i="221" s="1"/>
  <c r="A2481" i="221" s="1"/>
  <c r="A2482" i="221" s="1"/>
  <c r="A2483" i="221" s="1"/>
  <c r="A2484" i="221" s="1"/>
  <c r="A2485" i="221" s="1"/>
  <c r="A2486" i="221" s="1"/>
  <c r="A2487" i="221" s="1"/>
  <c r="A2488" i="221" s="1"/>
  <c r="A2489" i="221" s="1"/>
  <c r="A2490" i="221" s="1"/>
  <c r="A2491" i="221" s="1"/>
  <c r="A2492" i="221" s="1"/>
  <c r="A2493" i="221" s="1"/>
  <c r="A2494" i="221" s="1"/>
  <c r="A2495" i="221" s="1"/>
  <c r="A2496" i="221" s="1"/>
  <c r="A2497" i="221" s="1"/>
  <c r="A2498" i="221" s="1"/>
  <c r="A2499" i="221" s="1"/>
  <c r="A2500" i="221" s="1"/>
  <c r="A2501" i="221" s="1"/>
  <c r="A2502" i="221" s="1"/>
  <c r="A2503" i="221" s="1"/>
  <c r="A2504" i="221" s="1"/>
  <c r="A2505" i="221" s="1"/>
  <c r="A2506" i="221" s="1"/>
  <c r="A2507" i="221" s="1"/>
  <c r="A2508" i="221" s="1"/>
  <c r="A2509" i="221" s="1"/>
  <c r="A2510" i="221" s="1"/>
  <c r="A2511" i="221" s="1"/>
  <c r="A2512" i="221" s="1"/>
  <c r="A2513" i="221" s="1"/>
  <c r="A2514" i="221" s="1"/>
  <c r="A2515" i="221" s="1"/>
  <c r="A2516" i="221" s="1"/>
  <c r="A2517" i="221" s="1"/>
  <c r="A2518" i="221" s="1"/>
  <c r="A2519" i="221" s="1"/>
  <c r="A2520" i="221" s="1"/>
  <c r="A2521" i="221" s="1"/>
  <c r="A2522" i="221" s="1"/>
  <c r="A2523" i="221" s="1"/>
  <c r="A2524" i="221" s="1"/>
  <c r="A2525" i="221" s="1"/>
  <c r="A2526" i="221" s="1"/>
  <c r="A2527" i="221" s="1"/>
  <c r="A2528" i="221" s="1"/>
  <c r="A2529" i="221" s="1"/>
  <c r="A2530" i="221" s="1"/>
  <c r="A2531" i="221" s="1"/>
  <c r="A2532" i="221" s="1"/>
  <c r="A2533" i="221" s="1"/>
  <c r="A2534" i="221" s="1"/>
  <c r="A2535" i="221" s="1"/>
  <c r="A2536" i="221" s="1"/>
  <c r="A2537" i="221" s="1"/>
  <c r="A2538" i="221" s="1"/>
  <c r="A2539" i="221" s="1"/>
  <c r="A2540" i="221" s="1"/>
  <c r="A2541" i="221" s="1"/>
  <c r="A2542" i="221" s="1"/>
  <c r="A2543" i="221" s="1"/>
  <c r="A2544" i="221" s="1"/>
  <c r="A2545" i="221" s="1"/>
  <c r="A2546" i="221" s="1"/>
  <c r="A2547" i="221" s="1"/>
  <c r="A2548" i="221" s="1"/>
  <c r="A2549" i="221" s="1"/>
  <c r="A2550" i="221" s="1"/>
  <c r="A2551" i="221" s="1"/>
  <c r="A2552" i="221" s="1"/>
  <c r="A2553" i="221" s="1"/>
  <c r="A2554" i="221" s="1"/>
  <c r="A2555" i="221" s="1"/>
  <c r="A2556" i="221" s="1"/>
  <c r="A2557" i="221" s="1"/>
  <c r="A2558" i="221" s="1"/>
  <c r="A2559" i="221" s="1"/>
  <c r="A2560" i="221" s="1"/>
  <c r="A2561" i="221" s="1"/>
  <c r="A2562" i="221" s="1"/>
  <c r="A2563" i="221" s="1"/>
  <c r="A2564" i="221" s="1"/>
  <c r="A2565" i="221" s="1"/>
  <c r="A2566" i="221" s="1"/>
  <c r="A2567" i="221" s="1"/>
  <c r="A2568" i="221" s="1"/>
  <c r="A2569" i="221" s="1"/>
  <c r="A2570" i="221" s="1"/>
  <c r="A2571" i="221" s="1"/>
  <c r="A2572" i="221" s="1"/>
  <c r="A2573" i="221" s="1"/>
  <c r="A2574" i="221" s="1"/>
  <c r="A2575" i="221" s="1"/>
  <c r="A2576" i="221" s="1"/>
  <c r="A2577" i="221" s="1"/>
  <c r="A2578" i="221" s="1"/>
  <c r="A2579" i="221" s="1"/>
  <c r="A2580" i="221" s="1"/>
  <c r="A2581" i="221" s="1"/>
  <c r="A2582" i="221" s="1"/>
  <c r="A2583" i="221" s="1"/>
  <c r="A2584" i="221" s="1"/>
  <c r="A2585" i="221" s="1"/>
  <c r="A2586" i="221" s="1"/>
  <c r="A2587" i="221" s="1"/>
  <c r="A2588" i="221" s="1"/>
  <c r="A2589" i="221" s="1"/>
  <c r="A2590" i="221" s="1"/>
  <c r="A2591" i="221" s="1"/>
  <c r="A2592" i="221" s="1"/>
  <c r="A2593" i="221" s="1"/>
  <c r="A2594" i="221" s="1"/>
  <c r="A2595" i="221" s="1"/>
  <c r="A2596" i="221" s="1"/>
  <c r="A2597" i="221" s="1"/>
  <c r="A2598" i="221" s="1"/>
  <c r="A2599" i="221" s="1"/>
  <c r="A2600" i="221" s="1"/>
  <c r="A2601" i="221" s="1"/>
  <c r="A2602" i="221" s="1"/>
  <c r="A2603" i="221" s="1"/>
  <c r="A2604" i="221" s="1"/>
  <c r="A2605" i="221" s="1"/>
  <c r="A2606" i="221" s="1"/>
  <c r="A2607" i="221" s="1"/>
  <c r="A2608" i="221" s="1"/>
  <c r="A2609" i="221" s="1"/>
  <c r="A2610" i="221" s="1"/>
  <c r="A2611" i="221" s="1"/>
  <c r="A2612" i="221" s="1"/>
  <c r="A2613" i="221" s="1"/>
  <c r="A2614" i="221" s="1"/>
  <c r="A2615" i="221" s="1"/>
  <c r="A2616" i="221" s="1"/>
  <c r="A2617" i="221" s="1"/>
  <c r="A2618" i="221" s="1"/>
  <c r="A2619" i="221" s="1"/>
  <c r="A2620" i="221" s="1"/>
  <c r="A2621" i="221" s="1"/>
  <c r="A2622" i="221" s="1"/>
  <c r="A2623" i="221" s="1"/>
  <c r="A2624" i="221" s="1"/>
  <c r="A2625" i="221" s="1"/>
  <c r="A2626" i="221" s="1"/>
  <c r="A2627" i="221" s="1"/>
  <c r="A2628" i="221" s="1"/>
  <c r="A2629" i="221" s="1"/>
  <c r="A2630" i="221" s="1"/>
  <c r="A2631" i="221" s="1"/>
  <c r="A2632" i="221" s="1"/>
  <c r="A2633" i="221" s="1"/>
  <c r="A2634" i="221" s="1"/>
  <c r="A2635" i="221" s="1"/>
  <c r="A2636" i="221" s="1"/>
  <c r="A2637" i="221" s="1"/>
  <c r="A2638" i="221" s="1"/>
  <c r="A2639" i="221" s="1"/>
  <c r="A2640" i="221" s="1"/>
  <c r="A2641" i="221" s="1"/>
  <c r="A2642" i="221" s="1"/>
  <c r="A2643" i="221" s="1"/>
  <c r="A2644" i="221" s="1"/>
  <c r="A2645" i="221" s="1"/>
  <c r="A2646" i="221" s="1"/>
  <c r="A2647" i="221" s="1"/>
  <c r="A2648" i="221" s="1"/>
  <c r="A2649" i="221" s="1"/>
  <c r="A2650" i="221" s="1"/>
  <c r="A2651" i="221" s="1"/>
  <c r="A2652" i="221" s="1"/>
  <c r="A2653" i="221" s="1"/>
  <c r="A2654" i="221" s="1"/>
  <c r="A2655" i="221" s="1"/>
  <c r="A2656" i="221" s="1"/>
  <c r="A2657" i="221" s="1"/>
  <c r="A2658" i="221" s="1"/>
  <c r="A2659" i="221" s="1"/>
  <c r="A2660" i="221" s="1"/>
  <c r="A2661" i="221" s="1"/>
  <c r="A2662" i="221" s="1"/>
  <c r="A2663" i="221" s="1"/>
  <c r="A2664" i="221" s="1"/>
  <c r="A2665" i="221" s="1"/>
  <c r="A2666" i="221" s="1"/>
  <c r="A2667" i="221" s="1"/>
  <c r="A2668" i="221" s="1"/>
  <c r="A2669" i="221" s="1"/>
  <c r="A2670" i="221" s="1"/>
  <c r="A2671" i="221" s="1"/>
  <c r="A2672" i="221" s="1"/>
  <c r="A2673" i="221" s="1"/>
  <c r="A2674" i="221" s="1"/>
  <c r="A2675" i="221" s="1"/>
  <c r="A2676" i="221" s="1"/>
  <c r="A2677" i="221" s="1"/>
  <c r="A2678" i="221" s="1"/>
  <c r="A2679" i="221" s="1"/>
  <c r="A2680" i="221" s="1"/>
  <c r="A2681" i="221" s="1"/>
  <c r="A2682" i="221" s="1"/>
  <c r="A2683" i="221" s="1"/>
  <c r="A2684" i="221" s="1"/>
  <c r="A2685" i="221" s="1"/>
  <c r="A2686" i="221" s="1"/>
  <c r="A2687" i="221" s="1"/>
  <c r="A2688" i="221" s="1"/>
  <c r="A2689" i="221" s="1"/>
  <c r="A2690" i="221" s="1"/>
  <c r="A2691" i="221" s="1"/>
  <c r="A2692" i="221" s="1"/>
  <c r="A2693" i="221" s="1"/>
  <c r="A2694" i="221" s="1"/>
  <c r="A2695" i="221" s="1"/>
  <c r="A2696" i="221" s="1"/>
  <c r="A2697" i="221" s="1"/>
  <c r="A2698" i="221" s="1"/>
  <c r="A2699" i="221" s="1"/>
  <c r="A2700" i="221" s="1"/>
  <c r="A2701" i="221" s="1"/>
  <c r="A2702" i="221" s="1"/>
  <c r="A2703" i="221" s="1"/>
  <c r="A2704" i="221" s="1"/>
  <c r="A2705" i="221" s="1"/>
  <c r="A2706" i="221" s="1"/>
  <c r="A2707" i="221" s="1"/>
  <c r="A2708" i="221" s="1"/>
  <c r="A2709" i="221" s="1"/>
  <c r="A2710" i="221" s="1"/>
  <c r="A2711" i="221" s="1"/>
  <c r="A2712" i="221" s="1"/>
  <c r="A2713" i="221" s="1"/>
  <c r="A2714" i="221" s="1"/>
  <c r="A2715" i="221" s="1"/>
  <c r="A2716" i="221" s="1"/>
  <c r="A2717" i="221" s="1"/>
  <c r="A2718" i="221" s="1"/>
  <c r="A2719" i="221" s="1"/>
  <c r="A2720" i="221" s="1"/>
  <c r="A2721" i="221" s="1"/>
  <c r="A2722" i="221" s="1"/>
  <c r="A2723" i="221" s="1"/>
  <c r="A2724" i="221" s="1"/>
  <c r="A2725" i="221" s="1"/>
  <c r="A2726" i="221" s="1"/>
  <c r="A2727" i="221" s="1"/>
  <c r="A2728" i="221" s="1"/>
  <c r="A2729" i="221" s="1"/>
  <c r="A2730" i="221" s="1"/>
  <c r="A2731" i="221" s="1"/>
  <c r="A2732" i="221" s="1"/>
  <c r="A2733" i="221" s="1"/>
  <c r="A2734" i="221" s="1"/>
  <c r="A2735" i="221" s="1"/>
  <c r="A2736" i="221" s="1"/>
  <c r="A2737" i="221" s="1"/>
  <c r="A2738" i="221" s="1"/>
  <c r="A2739" i="221" s="1"/>
  <c r="A2740" i="221" s="1"/>
  <c r="A2741" i="221" s="1"/>
  <c r="A2742" i="221" s="1"/>
  <c r="A2743" i="221" s="1"/>
  <c r="A2744" i="221" s="1"/>
  <c r="A2745" i="221" s="1"/>
  <c r="A2746" i="221" s="1"/>
  <c r="A2747" i="221" s="1"/>
  <c r="A2748" i="221" s="1"/>
  <c r="A2749" i="221" s="1"/>
  <c r="A2750" i="221" s="1"/>
  <c r="A2751" i="221" s="1"/>
  <c r="A2752" i="221" s="1"/>
  <c r="A2753" i="221" s="1"/>
  <c r="A2754" i="221" s="1"/>
  <c r="A2755" i="221" s="1"/>
  <c r="A2756" i="221" s="1"/>
  <c r="A2757" i="221" s="1"/>
  <c r="A2758" i="221" s="1"/>
  <c r="A2759" i="221" s="1"/>
  <c r="A2760" i="221" s="1"/>
  <c r="A2761" i="221" s="1"/>
  <c r="A2762" i="221" s="1"/>
  <c r="A2763" i="221" s="1"/>
  <c r="A2764" i="221" s="1"/>
  <c r="A2765" i="221" s="1"/>
  <c r="A2766" i="221" s="1"/>
  <c r="A2767" i="221" s="1"/>
  <c r="A2768" i="221" s="1"/>
  <c r="A2769" i="221" s="1"/>
  <c r="A2770" i="221" s="1"/>
  <c r="A2771" i="221" s="1"/>
  <c r="A2772" i="221" s="1"/>
  <c r="A2773" i="221" s="1"/>
  <c r="A2774" i="221" s="1"/>
  <c r="A2775" i="221" s="1"/>
  <c r="A2776" i="221" s="1"/>
  <c r="A2777" i="221" s="1"/>
  <c r="A2778" i="221" s="1"/>
  <c r="A2779" i="221" s="1"/>
  <c r="A2780" i="221" s="1"/>
  <c r="A2781" i="221" s="1"/>
  <c r="A2782" i="221" s="1"/>
  <c r="A2783" i="221" s="1"/>
  <c r="A2784" i="221" s="1"/>
  <c r="A2785" i="221" s="1"/>
  <c r="A2786" i="221" s="1"/>
  <c r="A2787" i="221" s="1"/>
  <c r="A2788" i="221" s="1"/>
  <c r="A2789" i="221" s="1"/>
  <c r="A2790" i="221" s="1"/>
  <c r="A2791" i="221" s="1"/>
  <c r="A2792" i="221" s="1"/>
  <c r="A2793" i="221" s="1"/>
  <c r="A2794" i="221" s="1"/>
  <c r="A2795" i="221" s="1"/>
  <c r="A2796" i="221" s="1"/>
  <c r="A2797" i="221" s="1"/>
  <c r="A2798" i="221" s="1"/>
  <c r="A2799" i="221" s="1"/>
  <c r="A2800" i="221" s="1"/>
  <c r="A2801" i="221" s="1"/>
  <c r="A2802" i="221" s="1"/>
  <c r="A2803" i="221" s="1"/>
  <c r="A2804" i="221" s="1"/>
  <c r="A2805" i="221" s="1"/>
  <c r="A2806" i="221" s="1"/>
  <c r="A2807" i="221" s="1"/>
  <c r="A2808" i="221" s="1"/>
  <c r="A2809" i="221" s="1"/>
  <c r="A2810" i="221" s="1"/>
  <c r="A2811" i="221" s="1"/>
  <c r="A2812" i="221" s="1"/>
  <c r="A2813" i="221" s="1"/>
  <c r="A2814" i="221" s="1"/>
  <c r="A2815" i="221" s="1"/>
  <c r="A2816" i="221" s="1"/>
  <c r="A2817" i="221" s="1"/>
  <c r="A2818" i="221" s="1"/>
  <c r="A2819" i="221" s="1"/>
  <c r="A2820" i="221" s="1"/>
  <c r="A2821" i="221" s="1"/>
  <c r="A2822" i="221" s="1"/>
  <c r="A2823" i="221" s="1"/>
  <c r="A2824" i="221" s="1"/>
  <c r="A2825" i="221" s="1"/>
  <c r="A2826" i="221" s="1"/>
  <c r="A2827" i="221" s="1"/>
  <c r="A2828" i="221" s="1"/>
  <c r="A2829" i="221" s="1"/>
  <c r="A2830" i="221" s="1"/>
  <c r="A2831" i="221" s="1"/>
  <c r="A2832" i="221" s="1"/>
  <c r="A2833" i="221" s="1"/>
  <c r="A2834" i="221" s="1"/>
  <c r="A2835" i="221" s="1"/>
  <c r="A2836" i="221" s="1"/>
  <c r="A2837" i="221" s="1"/>
  <c r="A2838" i="221" s="1"/>
  <c r="A2839" i="221" s="1"/>
  <c r="A2840" i="221" s="1"/>
  <c r="A2841" i="221" s="1"/>
  <c r="A2842" i="221" s="1"/>
  <c r="A2843" i="221" s="1"/>
  <c r="A2844" i="221" s="1"/>
  <c r="A2845" i="221" s="1"/>
  <c r="A2846" i="221" s="1"/>
  <c r="A2847" i="221" s="1"/>
  <c r="A2848" i="221" s="1"/>
  <c r="A2849" i="221" s="1"/>
  <c r="A2850" i="221" s="1"/>
  <c r="A2851" i="221" s="1"/>
  <c r="A2852" i="221" s="1"/>
  <c r="A2853" i="221" s="1"/>
  <c r="A2854" i="221" s="1"/>
  <c r="A2855" i="221" s="1"/>
  <c r="A2856" i="221" s="1"/>
  <c r="A2857" i="221" s="1"/>
  <c r="A2858" i="221" s="1"/>
  <c r="A2859" i="221" s="1"/>
  <c r="A2860" i="221" s="1"/>
  <c r="A2861" i="221" s="1"/>
  <c r="A2862" i="221" s="1"/>
  <c r="A2863" i="221" s="1"/>
  <c r="A2864" i="221" s="1"/>
  <c r="A2865" i="221" s="1"/>
  <c r="A2866" i="221" s="1"/>
  <c r="A2867" i="221" s="1"/>
  <c r="A2868" i="221" s="1"/>
  <c r="A2869" i="221" s="1"/>
  <c r="A2870" i="221" s="1"/>
  <c r="A2871" i="221" s="1"/>
  <c r="A2872" i="221" s="1"/>
  <c r="A2873" i="221" s="1"/>
  <c r="A2874" i="221" s="1"/>
  <c r="A2875" i="221" s="1"/>
  <c r="A2876" i="221" s="1"/>
  <c r="A2877" i="221" s="1"/>
  <c r="A2878" i="221" s="1"/>
  <c r="A2879" i="221" s="1"/>
  <c r="A2880" i="221" s="1"/>
  <c r="A2881" i="221" s="1"/>
  <c r="A2882" i="221" s="1"/>
  <c r="A2883" i="221" s="1"/>
  <c r="A2884" i="221" s="1"/>
  <c r="A2885" i="221" s="1"/>
  <c r="A2886" i="221" s="1"/>
  <c r="A2887" i="221" s="1"/>
  <c r="A2888" i="221" s="1"/>
  <c r="A2889" i="221" s="1"/>
  <c r="A2890" i="221" s="1"/>
  <c r="A2891" i="221" s="1"/>
  <c r="A2892" i="221" s="1"/>
  <c r="A2893" i="221" s="1"/>
  <c r="A2894" i="221" s="1"/>
  <c r="A2895" i="221" s="1"/>
  <c r="A2896" i="221" s="1"/>
  <c r="A2897" i="221" s="1"/>
  <c r="A2898" i="221" s="1"/>
  <c r="A2899" i="221" s="1"/>
  <c r="A2900" i="221" s="1"/>
  <c r="A2901" i="221" s="1"/>
  <c r="A2902" i="221" s="1"/>
  <c r="A2903" i="221" s="1"/>
  <c r="A2904" i="221" s="1"/>
  <c r="A2905" i="221" s="1"/>
  <c r="A2906" i="221" s="1"/>
  <c r="A2907" i="221" s="1"/>
  <c r="A2908" i="221" s="1"/>
  <c r="A2909" i="221" s="1"/>
  <c r="A2910" i="221" s="1"/>
  <c r="A2911" i="221" s="1"/>
  <c r="A2912" i="221" s="1"/>
  <c r="A2913" i="221" s="1"/>
  <c r="A2914" i="221" s="1"/>
  <c r="A2915" i="221" s="1"/>
  <c r="A2916" i="221" s="1"/>
  <c r="A2917" i="221" s="1"/>
  <c r="A2918" i="221" s="1"/>
  <c r="A2919" i="221" s="1"/>
  <c r="A2920" i="221" s="1"/>
  <c r="A2921" i="221" s="1"/>
  <c r="A2922" i="221" s="1"/>
  <c r="A2923" i="221" s="1"/>
  <c r="A2924" i="221" s="1"/>
  <c r="A2925" i="221" s="1"/>
  <c r="A2926" i="221" s="1"/>
  <c r="A2927" i="221" s="1"/>
  <c r="A2928" i="221" s="1"/>
  <c r="A2929" i="221" s="1"/>
  <c r="A2930" i="221" s="1"/>
  <c r="A2931" i="221" s="1"/>
  <c r="A2932" i="221" s="1"/>
  <c r="A2933" i="221" s="1"/>
  <c r="A2934" i="221" s="1"/>
  <c r="A2935" i="221" s="1"/>
  <c r="A2936" i="221" s="1"/>
  <c r="A2937" i="221" s="1"/>
  <c r="A2938" i="221" s="1"/>
  <c r="A2939" i="221" s="1"/>
  <c r="A2940" i="221" s="1"/>
  <c r="A2941" i="221" s="1"/>
  <c r="A2942" i="221" s="1"/>
  <c r="A2943" i="221" s="1"/>
  <c r="A2944" i="221" s="1"/>
  <c r="A2945" i="221" s="1"/>
  <c r="A2946" i="221" s="1"/>
  <c r="A2947" i="221" s="1"/>
  <c r="A2948" i="221" s="1"/>
  <c r="A2949" i="221" s="1"/>
  <c r="A2950" i="221" s="1"/>
  <c r="A2951" i="221" s="1"/>
  <c r="A2952" i="221" s="1"/>
  <c r="A2953" i="221" s="1"/>
  <c r="A2954" i="221" s="1"/>
  <c r="A2955" i="221" s="1"/>
  <c r="A2956" i="221" s="1"/>
  <c r="A2957" i="221" s="1"/>
  <c r="A2958" i="221" s="1"/>
  <c r="A2959" i="221" s="1"/>
  <c r="A2960" i="221" s="1"/>
  <c r="A2961" i="221" s="1"/>
  <c r="A2962" i="221" s="1"/>
  <c r="A2963" i="221" s="1"/>
  <c r="A2964" i="221" s="1"/>
  <c r="A2965" i="221" s="1"/>
  <c r="A2966" i="221" s="1"/>
  <c r="A2967" i="221" s="1"/>
  <c r="A2968" i="221" s="1"/>
  <c r="A2969" i="221" s="1"/>
  <c r="A2970" i="221" s="1"/>
  <c r="A2971" i="221" s="1"/>
  <c r="A2972" i="221" s="1"/>
  <c r="A2973" i="221" s="1"/>
  <c r="A2974" i="221" s="1"/>
  <c r="A2975" i="221" s="1"/>
  <c r="A2976" i="221" s="1"/>
  <c r="A2977" i="221" s="1"/>
  <c r="A2978" i="221" s="1"/>
  <c r="A2979" i="221" s="1"/>
  <c r="A2980" i="221" s="1"/>
  <c r="A2981" i="221" s="1"/>
  <c r="A2982" i="221" s="1"/>
  <c r="A2983" i="221" s="1"/>
  <c r="A2984" i="221" s="1"/>
  <c r="A2985" i="221" s="1"/>
  <c r="A2986" i="221" s="1"/>
  <c r="A2987" i="221" s="1"/>
  <c r="A2988" i="221" s="1"/>
  <c r="A2989" i="221" s="1"/>
  <c r="A2990" i="221" s="1"/>
  <c r="A2991" i="221" s="1"/>
  <c r="A2992" i="221" s="1"/>
  <c r="A2993" i="221" s="1"/>
  <c r="A2994" i="221" s="1"/>
  <c r="A2995" i="221" s="1"/>
  <c r="A2996" i="221" s="1"/>
  <c r="A2997" i="221" s="1"/>
  <c r="A2998" i="221" s="1"/>
  <c r="A2999" i="221" s="1"/>
  <c r="A3000" i="221" s="1"/>
  <c r="A3001" i="221" s="1"/>
  <c r="A3002" i="221" s="1"/>
  <c r="A3003" i="221" s="1"/>
  <c r="A3004" i="221" s="1"/>
  <c r="A3005" i="221" s="1"/>
  <c r="A3006" i="221" s="1"/>
  <c r="A3007" i="221" s="1"/>
  <c r="A3008" i="221" s="1"/>
  <c r="A3009" i="221" s="1"/>
  <c r="A3010" i="221" s="1"/>
  <c r="A3011" i="221" s="1"/>
  <c r="A3012" i="221" s="1"/>
  <c r="A3013" i="221" s="1"/>
  <c r="A3014" i="221" s="1"/>
  <c r="A3015" i="221" s="1"/>
  <c r="A3016" i="221" s="1"/>
  <c r="A3017" i="221" s="1"/>
  <c r="A3018" i="221" s="1"/>
  <c r="A3019" i="221" s="1"/>
  <c r="A3020" i="221" s="1"/>
  <c r="A3021" i="221" s="1"/>
  <c r="A3022" i="221" s="1"/>
  <c r="A3023" i="221" s="1"/>
  <c r="A3024" i="221" s="1"/>
  <c r="A3025" i="221" s="1"/>
  <c r="A3026" i="221" s="1"/>
  <c r="A3027" i="221" s="1"/>
  <c r="A3028" i="221" s="1"/>
  <c r="A3029" i="221" s="1"/>
  <c r="A3030" i="221" s="1"/>
  <c r="A3031" i="221" s="1"/>
  <c r="A3032" i="221" s="1"/>
  <c r="A3033" i="221" s="1"/>
  <c r="A3034" i="221" s="1"/>
  <c r="A3035" i="221" s="1"/>
  <c r="A3036" i="221" s="1"/>
  <c r="A3037" i="221" s="1"/>
  <c r="A3038" i="221" s="1"/>
  <c r="A3039" i="221" s="1"/>
  <c r="A3040" i="221" s="1"/>
  <c r="A3041" i="221" s="1"/>
  <c r="A3042" i="221" s="1"/>
  <c r="A3043" i="221" s="1"/>
  <c r="A3044" i="221" s="1"/>
  <c r="A3045" i="221" s="1"/>
  <c r="A3046" i="221" s="1"/>
  <c r="A3047" i="221" s="1"/>
  <c r="A3048" i="221" s="1"/>
  <c r="A3049" i="221" s="1"/>
  <c r="A3050" i="221" s="1"/>
  <c r="A3051" i="221" s="1"/>
  <c r="A3052" i="221" s="1"/>
  <c r="A3053" i="221" s="1"/>
  <c r="A3054" i="221" s="1"/>
  <c r="A3055" i="221" s="1"/>
  <c r="A3056" i="221" s="1"/>
  <c r="A3057" i="221" s="1"/>
  <c r="A3058" i="221" s="1"/>
  <c r="A3059" i="221" s="1"/>
  <c r="A3060" i="221" s="1"/>
  <c r="A3061" i="221" s="1"/>
  <c r="A3062" i="221" s="1"/>
  <c r="A3063" i="221" s="1"/>
  <c r="A3064" i="221" s="1"/>
  <c r="A3065" i="221" s="1"/>
  <c r="A3066" i="221" s="1"/>
  <c r="A3067" i="221" s="1"/>
  <c r="A3068" i="221" s="1"/>
  <c r="A3069" i="221" s="1"/>
  <c r="A3070" i="221" s="1"/>
  <c r="A3071" i="221" s="1"/>
  <c r="A3072" i="221" s="1"/>
  <c r="A3073" i="221" s="1"/>
  <c r="A3074" i="221" s="1"/>
  <c r="A3075" i="221" s="1"/>
  <c r="A3076" i="221" s="1"/>
  <c r="A3077" i="221" s="1"/>
  <c r="A3078" i="221" s="1"/>
  <c r="A3079" i="221" s="1"/>
  <c r="A3080" i="221" s="1"/>
  <c r="A3081" i="221" s="1"/>
  <c r="A3082" i="221" s="1"/>
  <c r="A3083" i="221" s="1"/>
  <c r="A3084" i="221" s="1"/>
  <c r="A3085" i="221" s="1"/>
  <c r="A3086" i="221" s="1"/>
  <c r="A3087" i="221" s="1"/>
  <c r="A3088" i="221" s="1"/>
  <c r="A3089" i="221" s="1"/>
  <c r="A3090" i="221" s="1"/>
  <c r="A3091" i="221" s="1"/>
  <c r="A3092" i="221" s="1"/>
  <c r="A3093" i="221" s="1"/>
  <c r="A3094" i="221" s="1"/>
  <c r="A3095" i="221" s="1"/>
  <c r="A3096" i="221" s="1"/>
  <c r="A3097" i="221" s="1"/>
  <c r="A3098" i="221" s="1"/>
  <c r="A3099" i="221" s="1"/>
  <c r="A3100" i="221" s="1"/>
  <c r="A3101" i="221" s="1"/>
  <c r="A3102" i="221" s="1"/>
  <c r="A3103" i="221" s="1"/>
  <c r="A3104" i="221" s="1"/>
  <c r="A3105" i="221" s="1"/>
  <c r="A3106" i="221" s="1"/>
  <c r="A3107" i="221" s="1"/>
  <c r="A3108" i="221" s="1"/>
  <c r="A3109" i="221" s="1"/>
  <c r="A3110" i="221" s="1"/>
  <c r="A3111" i="221" s="1"/>
  <c r="A3112" i="221" s="1"/>
  <c r="A3113" i="221" s="1"/>
  <c r="A3114" i="221" s="1"/>
  <c r="A3115" i="221" s="1"/>
  <c r="A3116" i="221" s="1"/>
  <c r="A3117" i="221" s="1"/>
  <c r="A3118" i="221" s="1"/>
  <c r="A3119" i="221" s="1"/>
  <c r="A3120" i="221" s="1"/>
  <c r="A3121" i="221" s="1"/>
  <c r="A3122" i="221" s="1"/>
  <c r="A3123" i="221" s="1"/>
  <c r="A3124" i="221" s="1"/>
  <c r="A3125" i="221" s="1"/>
  <c r="A3126" i="221" s="1"/>
  <c r="A3127" i="221" s="1"/>
  <c r="A3128" i="221" s="1"/>
  <c r="A3129" i="221" s="1"/>
  <c r="A3130" i="221" s="1"/>
  <c r="A3131" i="221" s="1"/>
  <c r="A3132" i="221" s="1"/>
  <c r="A3133" i="221" s="1"/>
  <c r="A3134" i="221" s="1"/>
  <c r="A3135" i="221" s="1"/>
  <c r="A3136" i="221" s="1"/>
  <c r="A3137" i="221" s="1"/>
  <c r="A3138" i="221" s="1"/>
  <c r="A3139" i="221" s="1"/>
  <c r="A3140" i="221" s="1"/>
  <c r="A3141" i="221" s="1"/>
  <c r="A3142" i="221" s="1"/>
  <c r="A3143" i="221" s="1"/>
  <c r="A3144" i="221" s="1"/>
  <c r="A3145" i="221" s="1"/>
  <c r="A3146" i="221" s="1"/>
  <c r="A3147" i="221" s="1"/>
  <c r="A3148" i="221" s="1"/>
  <c r="A3149" i="221" s="1"/>
  <c r="A3150" i="221" s="1"/>
  <c r="A3151" i="221" s="1"/>
  <c r="A3152" i="221" s="1"/>
  <c r="A3153" i="221" s="1"/>
  <c r="A3154" i="221" s="1"/>
  <c r="A3155" i="221" s="1"/>
  <c r="A3156" i="221" s="1"/>
  <c r="A3157" i="221" s="1"/>
  <c r="A3158" i="221" s="1"/>
  <c r="A3159" i="221" s="1"/>
  <c r="A3160" i="221" s="1"/>
  <c r="A3161" i="221" s="1"/>
  <c r="A3162" i="221" s="1"/>
  <c r="A3163" i="221" s="1"/>
  <c r="A3164" i="221" s="1"/>
  <c r="A3165" i="221" s="1"/>
  <c r="A3166" i="221" s="1"/>
  <c r="A3167" i="221" s="1"/>
  <c r="A3168" i="221" s="1"/>
  <c r="A3169" i="221" s="1"/>
  <c r="A3170" i="221" s="1"/>
  <c r="A3171" i="221" s="1"/>
  <c r="A3172" i="221" s="1"/>
  <c r="A3173" i="221" s="1"/>
  <c r="A3174" i="221" s="1"/>
  <c r="A3175" i="221" s="1"/>
  <c r="A3176" i="221" s="1"/>
  <c r="A3177" i="221" s="1"/>
  <c r="A3178" i="221" s="1"/>
  <c r="A3179" i="221" s="1"/>
  <c r="A3180" i="221" s="1"/>
  <c r="A3181" i="221" s="1"/>
  <c r="A3182" i="221" s="1"/>
  <c r="A3183" i="221" s="1"/>
  <c r="A3184" i="221" s="1"/>
  <c r="A3185" i="221" s="1"/>
  <c r="A3186" i="221" s="1"/>
  <c r="A3187" i="221" s="1"/>
  <c r="A3188" i="221" s="1"/>
  <c r="A3189" i="221" s="1"/>
  <c r="A3190" i="221" s="1"/>
  <c r="A3191" i="221" s="1"/>
  <c r="A3192" i="221" s="1"/>
  <c r="A3193" i="221" s="1"/>
  <c r="A3194" i="221" s="1"/>
  <c r="A3195" i="221" s="1"/>
  <c r="A3196" i="221" s="1"/>
  <c r="A3197" i="221" s="1"/>
  <c r="A3198" i="221" s="1"/>
  <c r="A3199" i="221" s="1"/>
  <c r="A3200" i="221" s="1"/>
  <c r="A3201" i="221" s="1"/>
  <c r="A3202" i="221" s="1"/>
  <c r="A3203" i="221" s="1"/>
  <c r="A3204" i="221" s="1"/>
  <c r="A3205" i="221" s="1"/>
  <c r="A3206" i="221" s="1"/>
  <c r="A3207" i="221" s="1"/>
  <c r="A3208" i="221" s="1"/>
  <c r="A3209" i="221" s="1"/>
  <c r="A3210" i="221" s="1"/>
  <c r="A3211" i="221" s="1"/>
  <c r="A3212" i="221" s="1"/>
  <c r="A3213" i="221" s="1"/>
  <c r="A3214" i="221" s="1"/>
  <c r="A3215" i="221" s="1"/>
  <c r="A3216" i="221" s="1"/>
  <c r="A3217" i="221" s="1"/>
  <c r="A3218" i="221" s="1"/>
  <c r="A3219" i="221" s="1"/>
  <c r="A3220" i="221" s="1"/>
  <c r="A3221" i="221" s="1"/>
  <c r="A3222" i="221" s="1"/>
  <c r="A3223" i="221" s="1"/>
  <c r="A3224" i="221" s="1"/>
  <c r="A3225" i="221" s="1"/>
  <c r="A3226" i="221" s="1"/>
  <c r="A3227" i="221" s="1"/>
  <c r="A3228" i="221" s="1"/>
  <c r="A3229" i="221" s="1"/>
  <c r="A3230" i="221" s="1"/>
  <c r="A3231" i="221" s="1"/>
  <c r="A3232" i="221" s="1"/>
  <c r="A3233" i="221" s="1"/>
  <c r="A3234" i="221" s="1"/>
  <c r="A3235" i="221" s="1"/>
  <c r="A3236" i="221" s="1"/>
  <c r="A3237" i="221" s="1"/>
  <c r="A3238" i="221" s="1"/>
  <c r="A3239" i="221" s="1"/>
  <c r="A3240" i="221" s="1"/>
  <c r="A3241" i="221" s="1"/>
  <c r="A3242" i="221" s="1"/>
  <c r="A3243" i="221" s="1"/>
  <c r="A3244" i="221" s="1"/>
  <c r="A3245" i="221" s="1"/>
  <c r="A3246" i="221" s="1"/>
  <c r="A3247" i="221" s="1"/>
  <c r="A3248" i="221" s="1"/>
  <c r="A3249" i="221" s="1"/>
  <c r="A3250" i="221" s="1"/>
  <c r="A3251" i="221" s="1"/>
  <c r="A3252" i="221" s="1"/>
  <c r="A3253" i="221" s="1"/>
  <c r="A3254" i="221" s="1"/>
  <c r="A3255" i="221" s="1"/>
  <c r="A3256" i="221" s="1"/>
  <c r="A3257" i="221" s="1"/>
  <c r="A3258" i="221" s="1"/>
  <c r="A3259" i="221" s="1"/>
  <c r="A3260" i="221" s="1"/>
  <c r="A3261" i="221" s="1"/>
  <c r="A3262" i="221" s="1"/>
  <c r="A3263" i="221" s="1"/>
  <c r="A3264" i="221" s="1"/>
  <c r="A3265" i="221" s="1"/>
  <c r="A3266" i="221" s="1"/>
  <c r="A3267" i="221" s="1"/>
  <c r="A3268" i="221" s="1"/>
  <c r="A3269" i="221" s="1"/>
  <c r="A3270" i="221" s="1"/>
  <c r="A3271" i="221" s="1"/>
  <c r="A3272" i="221" s="1"/>
  <c r="A3273" i="221" s="1"/>
  <c r="A3274" i="221" s="1"/>
  <c r="A3275" i="221" s="1"/>
  <c r="A3276" i="221" s="1"/>
  <c r="A3277" i="221" s="1"/>
  <c r="A3278" i="221" s="1"/>
  <c r="A3279" i="221" s="1"/>
  <c r="A3280" i="221" s="1"/>
  <c r="A3281" i="221" s="1"/>
  <c r="A3282" i="221" s="1"/>
  <c r="A3283" i="221" s="1"/>
  <c r="A3284" i="221" s="1"/>
  <c r="A3285" i="221" s="1"/>
  <c r="A3286" i="221" s="1"/>
  <c r="A3287" i="221" s="1"/>
  <c r="A3288" i="221" s="1"/>
  <c r="A3289" i="221" s="1"/>
  <c r="A3290" i="221" s="1"/>
  <c r="A3291" i="221" s="1"/>
  <c r="A3292" i="221" s="1"/>
  <c r="A3293" i="221" s="1"/>
  <c r="A3294" i="221" s="1"/>
  <c r="A3295" i="221" s="1"/>
  <c r="A3296" i="221" s="1"/>
  <c r="A3297" i="221" s="1"/>
  <c r="A3298" i="221" s="1"/>
  <c r="A3299" i="221" s="1"/>
  <c r="A3300" i="221" s="1"/>
  <c r="A3301" i="221" s="1"/>
  <c r="A3302" i="221" s="1"/>
  <c r="A3303" i="221" s="1"/>
  <c r="A3304" i="221" s="1"/>
  <c r="A3305" i="221" s="1"/>
  <c r="A3306" i="221" s="1"/>
  <c r="A3307" i="221" s="1"/>
  <c r="A3308" i="221" s="1"/>
  <c r="A3309" i="221" s="1"/>
  <c r="A3310" i="221" s="1"/>
  <c r="A3311" i="221" s="1"/>
  <c r="A3312" i="221" s="1"/>
  <c r="A3313" i="221" s="1"/>
  <c r="A3314" i="221" s="1"/>
  <c r="A3315" i="221" s="1"/>
  <c r="A3316" i="221" s="1"/>
  <c r="A3317" i="221" s="1"/>
  <c r="A3318" i="221" s="1"/>
  <c r="A3319" i="221" s="1"/>
  <c r="A3320" i="221" s="1"/>
  <c r="A3321" i="221" s="1"/>
  <c r="A3322" i="221" s="1"/>
  <c r="A3323" i="221" s="1"/>
  <c r="A3324" i="221" s="1"/>
  <c r="A3325" i="221" s="1"/>
  <c r="A3326" i="221" s="1"/>
  <c r="A3327" i="221" s="1"/>
  <c r="A3328" i="221" s="1"/>
  <c r="A3329" i="221" s="1"/>
  <c r="A3330" i="221" s="1"/>
  <c r="A3331" i="221" s="1"/>
  <c r="A3332" i="221" s="1"/>
  <c r="A3333" i="221" s="1"/>
  <c r="A3334" i="221" s="1"/>
  <c r="A3335" i="221" s="1"/>
  <c r="A3336" i="221" s="1"/>
  <c r="A3337" i="221" s="1"/>
  <c r="A3338" i="221" s="1"/>
  <c r="A3339" i="221" s="1"/>
  <c r="A3340" i="221" s="1"/>
  <c r="A3341" i="221" s="1"/>
  <c r="A3342" i="221" s="1"/>
  <c r="A3343" i="221" s="1"/>
  <c r="A3344" i="221" s="1"/>
  <c r="A3345" i="221" s="1"/>
  <c r="A3346" i="221" s="1"/>
  <c r="A3347" i="221" s="1"/>
  <c r="A3348" i="221" s="1"/>
  <c r="A3349" i="221" s="1"/>
  <c r="A3350" i="221" s="1"/>
  <c r="A3351" i="221" s="1"/>
  <c r="A3352" i="221" s="1"/>
  <c r="A3353" i="221" s="1"/>
  <c r="A3354" i="221" s="1"/>
  <c r="A3355" i="221" s="1"/>
  <c r="A3356" i="221" s="1"/>
  <c r="A3357" i="221" s="1"/>
  <c r="A3358" i="221" s="1"/>
  <c r="A3359" i="221" s="1"/>
  <c r="A3360" i="221" s="1"/>
  <c r="A3361" i="221" s="1"/>
  <c r="A3362" i="221" s="1"/>
  <c r="A3363" i="221" s="1"/>
  <c r="A3364" i="221" s="1"/>
  <c r="A3365" i="221" s="1"/>
  <c r="A3366" i="221" s="1"/>
  <c r="A3367" i="221" s="1"/>
  <c r="A3368" i="221" s="1"/>
  <c r="A3369" i="221" s="1"/>
  <c r="A3370" i="221" s="1"/>
  <c r="A3371" i="221" s="1"/>
  <c r="A3372" i="221" s="1"/>
  <c r="A3373" i="221" s="1"/>
  <c r="A3374" i="221" s="1"/>
  <c r="A3375" i="221" s="1"/>
  <c r="A3376" i="221" s="1"/>
  <c r="A3377" i="221" s="1"/>
  <c r="A3378" i="221" s="1"/>
  <c r="A3379" i="221" s="1"/>
  <c r="A3380" i="221" s="1"/>
  <c r="A3381" i="221" s="1"/>
  <c r="A3382" i="221" s="1"/>
  <c r="A3383" i="221" s="1"/>
  <c r="A3384" i="221" s="1"/>
  <c r="A3385" i="221" s="1"/>
  <c r="A3386" i="221" s="1"/>
  <c r="A3387" i="221" s="1"/>
  <c r="A3388" i="221" s="1"/>
  <c r="A3389" i="221" s="1"/>
  <c r="A3390" i="221" s="1"/>
  <c r="A3391" i="221" s="1"/>
  <c r="A3392" i="221" s="1"/>
  <c r="A3393" i="221" s="1"/>
  <c r="A3394" i="221" s="1"/>
  <c r="A3395" i="221" s="1"/>
  <c r="A3396" i="221" s="1"/>
  <c r="A3397" i="221" s="1"/>
  <c r="A3398" i="221" s="1"/>
  <c r="A3399" i="221" s="1"/>
  <c r="A3400" i="221" s="1"/>
  <c r="A3401" i="221" s="1"/>
  <c r="A3402" i="221" s="1"/>
  <c r="A3403" i="221" s="1"/>
  <c r="A3404" i="221" s="1"/>
  <c r="A3405" i="221" s="1"/>
  <c r="A3406" i="221" s="1"/>
  <c r="A3407" i="221" s="1"/>
  <c r="A3408" i="221" s="1"/>
  <c r="A3409" i="221" s="1"/>
  <c r="A3410" i="221" s="1"/>
  <c r="A3411" i="221" s="1"/>
  <c r="A3412" i="221" s="1"/>
  <c r="A3413" i="221" s="1"/>
  <c r="A3414" i="221" s="1"/>
  <c r="A3415" i="221" s="1"/>
  <c r="A3416" i="221" s="1"/>
  <c r="A3417" i="221" s="1"/>
  <c r="A3418" i="221" s="1"/>
  <c r="A3419" i="221" s="1"/>
  <c r="A3420" i="221" s="1"/>
  <c r="A3421" i="221" s="1"/>
  <c r="A3422" i="221" s="1"/>
  <c r="A3423" i="221" s="1"/>
  <c r="A3424" i="221" s="1"/>
  <c r="A3425" i="221" s="1"/>
  <c r="A3426" i="221" s="1"/>
  <c r="A3427" i="221" s="1"/>
  <c r="A3428" i="221" s="1"/>
  <c r="A3429" i="221" s="1"/>
  <c r="A3430" i="221" s="1"/>
  <c r="A3431" i="221" s="1"/>
  <c r="A3432" i="221" s="1"/>
  <c r="A3433" i="221" s="1"/>
  <c r="A3434" i="221" s="1"/>
  <c r="A3435" i="221" s="1"/>
  <c r="A3436" i="221" s="1"/>
  <c r="A3437" i="221" s="1"/>
  <c r="A3438" i="221" s="1"/>
  <c r="A3439" i="221" s="1"/>
  <c r="A3440" i="221" s="1"/>
  <c r="A3441" i="221" s="1"/>
  <c r="A3442" i="221" s="1"/>
  <c r="A3443" i="221" s="1"/>
  <c r="A3444" i="221" s="1"/>
  <c r="A3445" i="221" s="1"/>
  <c r="A3446" i="221" s="1"/>
  <c r="A3447" i="221" s="1"/>
  <c r="A3448" i="221" s="1"/>
  <c r="A3449" i="221" s="1"/>
  <c r="A3450" i="221" s="1"/>
  <c r="A3451" i="221" s="1"/>
  <c r="A3452" i="221" s="1"/>
  <c r="A3453" i="221" s="1"/>
  <c r="A3454" i="221" s="1"/>
  <c r="A3455" i="221" s="1"/>
  <c r="A3456" i="221" s="1"/>
  <c r="A3457" i="221" s="1"/>
  <c r="A3458" i="221" s="1"/>
  <c r="A3459" i="221" s="1"/>
  <c r="A3460" i="221" s="1"/>
  <c r="A3461" i="221" s="1"/>
  <c r="A3462" i="221" s="1"/>
  <c r="A3463" i="221" s="1"/>
  <c r="A3464" i="221" s="1"/>
  <c r="A3465" i="221" s="1"/>
  <c r="A3466" i="221" s="1"/>
  <c r="A3467" i="221" s="1"/>
  <c r="A3468" i="221" s="1"/>
  <c r="A3469" i="221" s="1"/>
  <c r="A3470" i="221" s="1"/>
  <c r="A3471" i="221" s="1"/>
  <c r="A3472" i="221" s="1"/>
  <c r="A3473" i="221" s="1"/>
  <c r="A3474" i="221" s="1"/>
  <c r="A3475" i="221" s="1"/>
  <c r="A3476" i="221" s="1"/>
  <c r="A3477" i="221" s="1"/>
  <c r="A3478" i="221" s="1"/>
  <c r="A3479" i="221" s="1"/>
  <c r="A3480" i="221" s="1"/>
  <c r="A3481" i="221" s="1"/>
  <c r="A3482" i="221" s="1"/>
  <c r="A3483" i="221" s="1"/>
  <c r="A3484" i="221" s="1"/>
  <c r="A3485" i="221" s="1"/>
  <c r="A3486" i="221" s="1"/>
  <c r="A3487" i="221" s="1"/>
  <c r="A3488" i="221" s="1"/>
  <c r="A3489" i="221" s="1"/>
  <c r="A3490" i="221" s="1"/>
  <c r="A3491" i="221" s="1"/>
  <c r="A3492" i="221" s="1"/>
  <c r="A3493" i="221" s="1"/>
  <c r="A3494" i="221" s="1"/>
  <c r="A3495" i="221" s="1"/>
  <c r="A3496" i="221" s="1"/>
  <c r="A3497" i="221" s="1"/>
  <c r="A3498" i="221" s="1"/>
  <c r="A3499" i="221" s="1"/>
  <c r="A3500" i="221" s="1"/>
  <c r="A3501" i="221" s="1"/>
  <c r="A3502" i="221" s="1"/>
  <c r="A3503" i="221" s="1"/>
  <c r="A3504" i="221" s="1"/>
  <c r="A3505" i="221" s="1"/>
  <c r="A3506" i="221" s="1"/>
  <c r="A3507" i="221" s="1"/>
  <c r="A3508" i="221" s="1"/>
  <c r="A3509" i="221" s="1"/>
  <c r="A3510" i="221" s="1"/>
  <c r="A3511" i="221" s="1"/>
  <c r="A3512" i="221" s="1"/>
  <c r="A3513" i="221" s="1"/>
  <c r="A3514" i="221" s="1"/>
  <c r="A3515" i="221" s="1"/>
  <c r="A3516" i="221" s="1"/>
  <c r="A3517" i="221" s="1"/>
  <c r="A3518" i="221" s="1"/>
  <c r="A3519" i="221" s="1"/>
  <c r="A3520" i="221" s="1"/>
  <c r="A3521" i="221" s="1"/>
  <c r="A3522" i="221" s="1"/>
  <c r="A3523" i="221" s="1"/>
  <c r="A3524" i="221" s="1"/>
  <c r="A3525" i="221" s="1"/>
  <c r="A3526" i="221" s="1"/>
  <c r="A3527" i="221" s="1"/>
  <c r="A3528" i="221" s="1"/>
  <c r="A3529" i="221" s="1"/>
  <c r="A3530" i="221" s="1"/>
  <c r="A3531" i="221" s="1"/>
  <c r="A3532" i="221" s="1"/>
  <c r="A3533" i="221" s="1"/>
  <c r="A3534" i="221" s="1"/>
  <c r="A3535" i="221" s="1"/>
  <c r="A3536" i="221" s="1"/>
  <c r="A3537" i="221" s="1"/>
  <c r="A3538" i="221" s="1"/>
  <c r="A3539" i="221" s="1"/>
  <c r="A3540" i="221" s="1"/>
  <c r="A3541" i="221" s="1"/>
  <c r="A3542" i="221" s="1"/>
  <c r="A3543" i="221" s="1"/>
  <c r="A3544" i="221" s="1"/>
  <c r="A3545" i="221" s="1"/>
  <c r="A3546" i="221" s="1"/>
  <c r="A3547" i="221" s="1"/>
  <c r="A3548" i="221" s="1"/>
  <c r="A3549" i="221" s="1"/>
  <c r="A3550" i="221" s="1"/>
  <c r="A3551" i="221" s="1"/>
  <c r="A3552" i="221" s="1"/>
  <c r="A3553" i="221" s="1"/>
  <c r="A3554" i="221" s="1"/>
  <c r="A3555" i="221" s="1"/>
  <c r="A3556" i="221" s="1"/>
  <c r="A3557" i="221" s="1"/>
  <c r="A3558" i="221" s="1"/>
  <c r="A3559" i="221" s="1"/>
  <c r="A3560" i="221" s="1"/>
  <c r="A3561" i="221" s="1"/>
  <c r="A3562" i="221" s="1"/>
  <c r="A3563" i="221" s="1"/>
  <c r="A3564" i="221" s="1"/>
  <c r="A3565" i="221" s="1"/>
  <c r="A3566" i="221" s="1"/>
  <c r="A3567" i="221" s="1"/>
  <c r="A3568" i="221" s="1"/>
  <c r="A3569" i="221" s="1"/>
  <c r="A3570" i="221" s="1"/>
  <c r="A3571" i="221" s="1"/>
  <c r="A3572" i="221" s="1"/>
  <c r="A3573" i="221" s="1"/>
  <c r="A3574" i="221" s="1"/>
  <c r="A3575" i="221" s="1"/>
  <c r="A3576" i="221" s="1"/>
  <c r="A3577" i="221" s="1"/>
  <c r="A3578" i="221" s="1"/>
  <c r="A3579" i="221" s="1"/>
  <c r="A3580" i="221" s="1"/>
  <c r="A3581" i="221" s="1"/>
  <c r="A3582" i="221" s="1"/>
  <c r="A3583" i="221" s="1"/>
  <c r="A3584" i="221" s="1"/>
  <c r="A3585" i="221" s="1"/>
  <c r="A3586" i="221" s="1"/>
  <c r="A3587" i="221" s="1"/>
  <c r="A3588" i="221" s="1"/>
  <c r="A3589" i="221" s="1"/>
  <c r="A3590" i="221" s="1"/>
  <c r="A3591" i="221" s="1"/>
  <c r="A3592" i="221" s="1"/>
  <c r="A3593" i="221" s="1"/>
  <c r="A3594" i="221" s="1"/>
  <c r="A3595" i="221" s="1"/>
  <c r="A3596" i="221" s="1"/>
  <c r="A3597" i="221" s="1"/>
  <c r="A3598" i="221" s="1"/>
  <c r="A3599" i="221" s="1"/>
  <c r="A3600" i="221" s="1"/>
  <c r="A3601" i="221" s="1"/>
  <c r="A3602" i="221" s="1"/>
  <c r="A3603" i="221" s="1"/>
  <c r="A3604" i="221" s="1"/>
  <c r="A3605" i="221" s="1"/>
  <c r="A3606" i="221" s="1"/>
  <c r="A3607" i="221" s="1"/>
  <c r="A3608" i="221" s="1"/>
  <c r="A3609" i="221" s="1"/>
  <c r="A3610" i="221" s="1"/>
  <c r="A3611" i="221" s="1"/>
  <c r="A3612" i="221" s="1"/>
  <c r="A3613" i="221" s="1"/>
  <c r="A3614" i="221" s="1"/>
  <c r="A3615" i="221" s="1"/>
  <c r="A3616" i="221" s="1"/>
  <c r="A3617" i="221" s="1"/>
  <c r="A3618" i="221" s="1"/>
  <c r="A3619" i="221" s="1"/>
  <c r="A3620" i="221" s="1"/>
  <c r="A3621" i="221" s="1"/>
  <c r="A3622" i="221" s="1"/>
  <c r="A3623" i="221" s="1"/>
  <c r="A3624" i="221" s="1"/>
  <c r="A3625" i="221" s="1"/>
  <c r="A3626" i="221" s="1"/>
  <c r="A3627" i="221" s="1"/>
  <c r="A3628" i="221" s="1"/>
  <c r="A3629" i="221" s="1"/>
  <c r="A3630" i="221" s="1"/>
  <c r="A3631" i="221" s="1"/>
  <c r="A3632" i="221" s="1"/>
  <c r="A3633" i="221" s="1"/>
  <c r="A3634" i="221" s="1"/>
  <c r="A3635" i="221" s="1"/>
  <c r="A3636" i="221" s="1"/>
  <c r="A3637" i="221" s="1"/>
  <c r="A3638" i="221" s="1"/>
  <c r="A3639" i="221" s="1"/>
  <c r="A3640" i="221" s="1"/>
  <c r="A3641" i="221" s="1"/>
  <c r="A3642" i="221" s="1"/>
  <c r="A3643" i="221" s="1"/>
  <c r="A3644" i="221" s="1"/>
  <c r="A3645" i="221" s="1"/>
  <c r="A3646" i="221" s="1"/>
  <c r="A3647" i="221" s="1"/>
  <c r="A3648" i="221" s="1"/>
  <c r="A3649" i="221" s="1"/>
  <c r="A3650" i="221" s="1"/>
  <c r="A3651" i="221" s="1"/>
  <c r="A3652" i="221" s="1"/>
  <c r="A3653" i="221" s="1"/>
  <c r="A3654" i="221" s="1"/>
  <c r="A3655" i="221" s="1"/>
  <c r="A3656" i="221" s="1"/>
  <c r="A3657" i="221" s="1"/>
  <c r="A3658" i="221" s="1"/>
  <c r="A3659" i="221" s="1"/>
  <c r="A3660" i="221" s="1"/>
  <c r="A3661" i="221" s="1"/>
  <c r="A3662" i="221" s="1"/>
  <c r="A3663" i="221" s="1"/>
  <c r="A3664" i="221" s="1"/>
  <c r="A3665" i="221" s="1"/>
  <c r="A3666" i="221" s="1"/>
  <c r="A3667" i="221" s="1"/>
  <c r="A3668" i="221" s="1"/>
  <c r="A3669" i="221" s="1"/>
  <c r="A3670" i="221" s="1"/>
  <c r="A3671" i="221" s="1"/>
  <c r="A3672" i="221" s="1"/>
  <c r="A3673" i="221" s="1"/>
  <c r="A3674" i="221" s="1"/>
  <c r="A3675" i="221" s="1"/>
  <c r="A3676" i="221" s="1"/>
  <c r="A3677" i="221" s="1"/>
  <c r="A3678" i="221" s="1"/>
  <c r="A3679" i="221" s="1"/>
  <c r="A3680" i="221" s="1"/>
  <c r="A3681" i="221" s="1"/>
  <c r="A3682" i="221" s="1"/>
  <c r="A3683" i="221" s="1"/>
  <c r="A3684" i="221" s="1"/>
  <c r="A3685" i="221" s="1"/>
  <c r="A3686" i="221" s="1"/>
  <c r="A3687" i="221" s="1"/>
  <c r="A3688" i="221" s="1"/>
  <c r="A3689" i="221" s="1"/>
  <c r="A3690" i="221" s="1"/>
  <c r="A3691" i="221" s="1"/>
  <c r="A3692" i="221" s="1"/>
  <c r="A3693" i="221" s="1"/>
  <c r="A3694" i="221" s="1"/>
  <c r="A3695" i="221" s="1"/>
  <c r="A3696" i="221" s="1"/>
  <c r="A3697" i="221" s="1"/>
  <c r="A3698" i="221" s="1"/>
  <c r="A3699" i="221" s="1"/>
  <c r="A3700" i="221" s="1"/>
  <c r="A3701" i="221" s="1"/>
  <c r="A3702" i="221" s="1"/>
  <c r="A3703" i="221" s="1"/>
  <c r="A3704" i="221" s="1"/>
  <c r="A3705" i="221" s="1"/>
  <c r="A3706" i="221" s="1"/>
  <c r="A3707" i="221" s="1"/>
  <c r="A3708" i="221" s="1"/>
  <c r="A3709" i="221" s="1"/>
  <c r="A3710" i="221" s="1"/>
  <c r="A3711" i="221" s="1"/>
  <c r="A3712" i="221" s="1"/>
  <c r="A3713" i="221" s="1"/>
  <c r="A3714" i="221" s="1"/>
  <c r="A3715" i="221" s="1"/>
  <c r="A3716" i="221" s="1"/>
  <c r="A3717" i="221" s="1"/>
  <c r="A3718" i="221" s="1"/>
  <c r="A3719" i="221" s="1"/>
  <c r="A3720" i="221" s="1"/>
  <c r="A3721" i="221" s="1"/>
  <c r="A3722" i="221" s="1"/>
  <c r="A3723" i="221" s="1"/>
  <c r="A3724" i="221" s="1"/>
  <c r="A3725" i="221" s="1"/>
  <c r="A3726" i="221" s="1"/>
  <c r="A3727" i="221" s="1"/>
  <c r="A3728" i="221" s="1"/>
  <c r="A3729" i="221" s="1"/>
  <c r="A3730" i="221" s="1"/>
  <c r="A3731" i="221" s="1"/>
  <c r="A3732" i="221" s="1"/>
  <c r="A3733" i="221" s="1"/>
  <c r="A3734" i="221" s="1"/>
  <c r="A3735" i="221" s="1"/>
  <c r="A3736" i="221" s="1"/>
  <c r="A3737" i="221" s="1"/>
  <c r="A3738" i="221" s="1"/>
  <c r="A3739" i="221" s="1"/>
  <c r="A3740" i="221" s="1"/>
  <c r="A3741" i="221" s="1"/>
  <c r="A3742" i="221" s="1"/>
  <c r="A3743" i="221" s="1"/>
  <c r="A3744" i="221" s="1"/>
  <c r="A3745" i="221" s="1"/>
  <c r="A3746" i="221" s="1"/>
  <c r="A3747" i="221" s="1"/>
  <c r="A3748" i="221" s="1"/>
  <c r="A3749" i="221" s="1"/>
  <c r="A3750" i="221" s="1"/>
  <c r="A3751" i="221" s="1"/>
  <c r="A3752" i="221" s="1"/>
  <c r="A3753" i="221" s="1"/>
  <c r="A3754" i="221" s="1"/>
  <c r="A3755" i="221" s="1"/>
  <c r="A3756" i="221" s="1"/>
  <c r="A3757" i="221" s="1"/>
  <c r="A3758" i="221" s="1"/>
  <c r="A3759" i="221" s="1"/>
  <c r="A3760" i="221" s="1"/>
  <c r="A3761" i="221" s="1"/>
  <c r="A3762" i="221" s="1"/>
  <c r="A3763" i="221" s="1"/>
  <c r="A3764" i="221" s="1"/>
  <c r="A3765" i="221" s="1"/>
  <c r="A3766" i="221" s="1"/>
  <c r="A3767" i="221" s="1"/>
  <c r="A3768" i="221" s="1"/>
  <c r="A3769" i="221" s="1"/>
  <c r="A3770" i="221" s="1"/>
  <c r="A3771" i="221" s="1"/>
  <c r="A3772" i="221" s="1"/>
  <c r="A3773" i="221" s="1"/>
  <c r="A3774" i="221" s="1"/>
  <c r="A3775" i="221" s="1"/>
  <c r="A3776" i="221" s="1"/>
  <c r="A3777" i="221" s="1"/>
  <c r="A3778" i="221" s="1"/>
  <c r="A3779" i="221" s="1"/>
  <c r="A3780" i="221" s="1"/>
  <c r="A3781" i="221" s="1"/>
  <c r="A3782" i="221" s="1"/>
  <c r="A3783" i="221" s="1"/>
  <c r="A3784" i="221" s="1"/>
  <c r="A3785" i="221" s="1"/>
  <c r="A3786" i="221" s="1"/>
  <c r="A3787" i="221" s="1"/>
  <c r="A3788" i="221" s="1"/>
  <c r="A3789" i="221" s="1"/>
  <c r="A3790" i="221" s="1"/>
  <c r="A3791" i="221" s="1"/>
  <c r="A3792" i="221" s="1"/>
  <c r="A3793" i="221" s="1"/>
  <c r="A3794" i="221" s="1"/>
  <c r="A3795" i="221" s="1"/>
  <c r="A3796" i="221" s="1"/>
  <c r="A3797" i="221" s="1"/>
  <c r="A3798" i="221" s="1"/>
  <c r="A3799" i="221" s="1"/>
  <c r="A3800" i="221" s="1"/>
  <c r="A3801" i="221" s="1"/>
  <c r="A3802" i="221" s="1"/>
  <c r="A3803" i="221" s="1"/>
  <c r="A3804" i="221" s="1"/>
  <c r="A3805" i="221" s="1"/>
  <c r="A3806" i="221" s="1"/>
  <c r="A3807" i="221" s="1"/>
  <c r="A3808" i="221" s="1"/>
  <c r="A3809" i="221" s="1"/>
  <c r="A3810" i="221" s="1"/>
  <c r="A3811" i="221" s="1"/>
  <c r="A3812" i="221" s="1"/>
  <c r="A3813" i="221" s="1"/>
  <c r="A3814" i="221" s="1"/>
  <c r="A3815" i="221" s="1"/>
  <c r="A3816" i="221" s="1"/>
  <c r="A3817" i="221" s="1"/>
  <c r="A3818" i="221" s="1"/>
  <c r="A3819" i="221" s="1"/>
  <c r="A3820" i="221" s="1"/>
  <c r="A3821" i="221" s="1"/>
  <c r="A3822" i="221" s="1"/>
  <c r="A3823" i="221" s="1"/>
  <c r="A3824" i="221" s="1"/>
  <c r="A3825" i="221" s="1"/>
  <c r="A3826" i="221" s="1"/>
  <c r="A3827" i="221" s="1"/>
  <c r="A3828" i="221" s="1"/>
  <c r="A3829" i="221" s="1"/>
  <c r="A3830" i="221" s="1"/>
  <c r="A3831" i="221" s="1"/>
  <c r="A3832" i="221" s="1"/>
  <c r="A3833" i="221" s="1"/>
  <c r="A3834" i="221" s="1"/>
  <c r="A3835" i="221" s="1"/>
  <c r="A3836" i="221" s="1"/>
  <c r="A3837" i="221" s="1"/>
  <c r="A3838" i="221" s="1"/>
  <c r="A3839" i="221" s="1"/>
  <c r="A3840" i="221" s="1"/>
  <c r="A3841" i="221" s="1"/>
  <c r="A3842" i="221" s="1"/>
  <c r="A3843" i="221" s="1"/>
  <c r="A3844" i="221" s="1"/>
  <c r="A3845" i="221" s="1"/>
  <c r="A3846" i="221" s="1"/>
  <c r="A3847" i="221" s="1"/>
  <c r="A3848" i="221" s="1"/>
  <c r="A3849" i="221" s="1"/>
  <c r="A3850" i="221" s="1"/>
  <c r="A3851" i="221" s="1"/>
  <c r="A3852" i="221" s="1"/>
  <c r="A3853" i="221" s="1"/>
  <c r="A3854" i="221" s="1"/>
  <c r="A3855" i="221" s="1"/>
  <c r="A3856" i="221" s="1"/>
  <c r="A3857" i="221" s="1"/>
  <c r="A3858" i="221" s="1"/>
  <c r="A3859" i="221" s="1"/>
  <c r="A3860" i="221" s="1"/>
  <c r="A3861" i="221" s="1"/>
  <c r="A3862" i="221" s="1"/>
  <c r="A3863" i="221" s="1"/>
  <c r="A3864" i="221" s="1"/>
  <c r="A3865" i="221" s="1"/>
  <c r="A3866" i="221" s="1"/>
  <c r="A3867" i="221" s="1"/>
  <c r="A3868" i="221" s="1"/>
  <c r="A3869" i="221" s="1"/>
  <c r="A3870" i="221" s="1"/>
  <c r="A3871" i="221" s="1"/>
  <c r="A3872" i="221" s="1"/>
  <c r="A3873" i="221" s="1"/>
  <c r="A3874" i="221" s="1"/>
  <c r="A3875" i="221" s="1"/>
  <c r="A3876" i="221" s="1"/>
  <c r="A3877" i="221" s="1"/>
  <c r="A3878" i="221" s="1"/>
  <c r="A3879" i="221" s="1"/>
  <c r="A3880" i="221" s="1"/>
  <c r="A3881" i="221" s="1"/>
  <c r="A3882" i="221" s="1"/>
  <c r="A3883" i="221" s="1"/>
  <c r="A3884" i="221" s="1"/>
  <c r="A3885" i="221" s="1"/>
  <c r="A3886" i="221" s="1"/>
  <c r="A3887" i="221" s="1"/>
  <c r="A3888" i="221" s="1"/>
  <c r="A3889" i="221" s="1"/>
  <c r="A3890" i="221" s="1"/>
  <c r="A3891" i="221" s="1"/>
  <c r="A3892" i="221" s="1"/>
  <c r="A3893" i="221" s="1"/>
  <c r="A3894" i="221" s="1"/>
  <c r="A3895" i="221" s="1"/>
  <c r="A3896" i="221" s="1"/>
  <c r="A3897" i="221" s="1"/>
  <c r="A3898" i="221" s="1"/>
  <c r="A3899" i="221" s="1"/>
  <c r="A3900" i="221" s="1"/>
  <c r="A3901" i="221" s="1"/>
  <c r="A3902" i="221" s="1"/>
  <c r="A3903" i="221" s="1"/>
  <c r="A3904" i="221" s="1"/>
  <c r="A3905" i="221" s="1"/>
  <c r="A3906" i="221" s="1"/>
  <c r="A3907" i="221" s="1"/>
  <c r="A3908" i="221" s="1"/>
  <c r="A3909" i="221" s="1"/>
  <c r="A3910" i="221" s="1"/>
  <c r="A3911" i="221" s="1"/>
  <c r="A3912" i="221" s="1"/>
  <c r="A3913" i="221" s="1"/>
  <c r="A3914" i="221" s="1"/>
  <c r="A3915" i="221" s="1"/>
  <c r="A3916" i="221" s="1"/>
  <c r="A3917" i="221" s="1"/>
  <c r="A3918" i="221" s="1"/>
  <c r="A3919" i="221" s="1"/>
  <c r="A3920" i="221" s="1"/>
  <c r="A3921" i="221" s="1"/>
  <c r="A3922" i="221" s="1"/>
  <c r="A3923" i="221" s="1"/>
  <c r="A3924" i="221" s="1"/>
  <c r="A3925" i="221" s="1"/>
  <c r="A3926" i="221" s="1"/>
  <c r="A3927" i="221" s="1"/>
  <c r="A3928" i="221" s="1"/>
  <c r="A3929" i="221" s="1"/>
  <c r="A3930" i="221" s="1"/>
  <c r="A3931" i="221" s="1"/>
  <c r="A3932" i="221" s="1"/>
  <c r="A3933" i="221" s="1"/>
  <c r="A3934" i="221" s="1"/>
  <c r="A3935" i="221" s="1"/>
  <c r="A3936" i="221" s="1"/>
  <c r="A3937" i="221" s="1"/>
  <c r="A3938" i="221" s="1"/>
  <c r="A3939" i="221" s="1"/>
  <c r="A3940" i="221" s="1"/>
  <c r="A3941" i="221" s="1"/>
  <c r="A3942" i="221" s="1"/>
  <c r="A3943" i="221" s="1"/>
  <c r="A3944" i="221" s="1"/>
  <c r="A3945" i="221" s="1"/>
  <c r="A3946" i="221" s="1"/>
  <c r="A3947" i="221" s="1"/>
  <c r="A3948" i="221" s="1"/>
  <c r="A3949" i="221" s="1"/>
  <c r="A3950" i="221" s="1"/>
  <c r="A3951" i="221" s="1"/>
  <c r="A3952" i="221" s="1"/>
  <c r="A3953" i="221" s="1"/>
  <c r="A3954" i="221" s="1"/>
  <c r="A3955" i="221" s="1"/>
  <c r="A3956" i="221" s="1"/>
  <c r="A3957" i="221" s="1"/>
  <c r="A3958" i="221" s="1"/>
  <c r="A3959" i="221" s="1"/>
  <c r="A3960" i="221" s="1"/>
  <c r="A3961" i="221" s="1"/>
  <c r="A3962" i="221" s="1"/>
  <c r="A3963" i="221" s="1"/>
  <c r="A3964" i="221" s="1"/>
  <c r="A3965" i="221" s="1"/>
  <c r="A3966" i="221" s="1"/>
  <c r="A3967" i="221" s="1"/>
  <c r="A3968" i="221" s="1"/>
  <c r="A3969" i="221" s="1"/>
  <c r="A3970" i="221" s="1"/>
  <c r="A3971" i="221" s="1"/>
  <c r="A3972" i="221" s="1"/>
  <c r="A3973" i="221" s="1"/>
  <c r="A3974" i="221" s="1"/>
  <c r="A3975" i="221" s="1"/>
  <c r="A3976" i="221" s="1"/>
  <c r="A3977" i="221" s="1"/>
  <c r="A3978" i="221" s="1"/>
  <c r="A3979" i="221" s="1"/>
  <c r="A3980" i="221" s="1"/>
  <c r="A3981" i="221" s="1"/>
  <c r="A3982" i="221" s="1"/>
  <c r="A3983" i="221" s="1"/>
  <c r="A3984" i="221" s="1"/>
  <c r="A3985" i="221" s="1"/>
  <c r="A3986" i="221" s="1"/>
  <c r="A3987" i="221" s="1"/>
  <c r="A3988" i="221" s="1"/>
  <c r="A3989" i="221" s="1"/>
  <c r="A3990" i="221" s="1"/>
  <c r="A3991" i="221" s="1"/>
  <c r="A3992" i="221" s="1"/>
  <c r="A3993" i="221" s="1"/>
  <c r="A3994" i="221" s="1"/>
  <c r="A3995" i="221" s="1"/>
  <c r="A3996" i="221" s="1"/>
  <c r="A3997" i="221" s="1"/>
  <c r="A3998" i="221" s="1"/>
  <c r="A3999" i="221" s="1"/>
  <c r="A4000" i="221" s="1"/>
  <c r="A4001" i="221" s="1"/>
  <c r="A4002" i="221" s="1"/>
  <c r="A4003" i="221" s="1"/>
  <c r="A4004" i="221" s="1"/>
  <c r="A4005" i="221" s="1"/>
  <c r="A4006" i="221" s="1"/>
  <c r="A4007" i="221" s="1"/>
  <c r="A4008" i="221" s="1"/>
  <c r="A4009" i="221" s="1"/>
  <c r="A4010" i="221" s="1"/>
  <c r="A4011" i="221" s="1"/>
  <c r="A4012" i="221" s="1"/>
  <c r="A4013" i="221" s="1"/>
  <c r="A4014" i="221" s="1"/>
  <c r="A4015" i="221" s="1"/>
  <c r="A4016" i="221" s="1"/>
  <c r="A4017" i="221" s="1"/>
  <c r="A4018" i="221" s="1"/>
  <c r="A4019" i="221" s="1"/>
  <c r="A4020" i="221" s="1"/>
  <c r="A4021" i="221" s="1"/>
  <c r="A4022" i="221" s="1"/>
  <c r="A4023" i="221" s="1"/>
  <c r="A4024" i="221" s="1"/>
  <c r="A4025" i="221" s="1"/>
  <c r="A4026" i="221" s="1"/>
  <c r="A4027" i="221" s="1"/>
  <c r="A4028" i="221" s="1"/>
  <c r="A4029" i="221" s="1"/>
  <c r="A4030" i="221" s="1"/>
  <c r="A4031" i="221" s="1"/>
  <c r="A4032" i="221" s="1"/>
  <c r="A4033" i="221" s="1"/>
  <c r="A4034" i="221" s="1"/>
  <c r="A4035" i="221" s="1"/>
  <c r="A4036" i="221" s="1"/>
  <c r="A4037" i="221" s="1"/>
  <c r="A4038" i="221" s="1"/>
  <c r="A4039" i="221" s="1"/>
  <c r="A4040" i="221" s="1"/>
  <c r="A4041" i="221" s="1"/>
  <c r="A4042" i="221" s="1"/>
  <c r="A4043" i="221" s="1"/>
  <c r="A4044" i="221" s="1"/>
  <c r="A4045" i="221" s="1"/>
  <c r="A4046" i="221" s="1"/>
  <c r="A4047" i="221" s="1"/>
  <c r="A4048" i="221" s="1"/>
  <c r="A4049" i="221" s="1"/>
  <c r="A4050" i="221" s="1"/>
  <c r="A4051" i="221" s="1"/>
  <c r="A4052" i="221" s="1"/>
  <c r="A4053" i="221" s="1"/>
  <c r="A4054" i="221" s="1"/>
  <c r="A4055" i="221" s="1"/>
  <c r="A4056" i="221" s="1"/>
  <c r="A4057" i="221" s="1"/>
  <c r="A4058" i="221" s="1"/>
  <c r="A4059" i="221" s="1"/>
  <c r="A4060" i="221" s="1"/>
  <c r="A4061" i="221" s="1"/>
  <c r="A4062" i="221" s="1"/>
  <c r="A4063" i="221" s="1"/>
  <c r="A4064" i="221" s="1"/>
  <c r="A4065" i="221" s="1"/>
  <c r="A4066" i="221" s="1"/>
  <c r="A4067" i="221" s="1"/>
  <c r="A4068" i="221" s="1"/>
  <c r="A4069" i="221" s="1"/>
  <c r="A4070" i="221" s="1"/>
  <c r="A4071" i="221" s="1"/>
  <c r="A4072" i="221" s="1"/>
  <c r="A4073" i="221" s="1"/>
  <c r="A4074" i="221" s="1"/>
  <c r="A4075" i="221" s="1"/>
  <c r="A4076" i="221" s="1"/>
  <c r="A4077" i="221" s="1"/>
  <c r="A4078" i="221" s="1"/>
  <c r="A4079" i="221" s="1"/>
  <c r="A4080" i="221" s="1"/>
  <c r="A4081" i="221" s="1"/>
  <c r="A4082" i="221" s="1"/>
  <c r="A4083" i="221" s="1"/>
  <c r="A4084" i="221" s="1"/>
  <c r="A4085" i="221" s="1"/>
  <c r="A4086" i="221" s="1"/>
  <c r="A4087" i="221" s="1"/>
  <c r="A4088" i="221" s="1"/>
  <c r="A4089" i="221" s="1"/>
  <c r="A4090" i="221" s="1"/>
  <c r="A4091" i="221" s="1"/>
  <c r="A4092" i="221" s="1"/>
  <c r="A4093" i="221" s="1"/>
  <c r="A4094" i="221" s="1"/>
  <c r="A4095" i="221" s="1"/>
  <c r="A4096" i="221" s="1"/>
  <c r="A4097" i="221" s="1"/>
  <c r="A4098" i="221" s="1"/>
  <c r="A4099" i="221" s="1"/>
  <c r="A4100" i="221" s="1"/>
  <c r="A4101" i="221" s="1"/>
  <c r="A4102" i="221" s="1"/>
  <c r="A4103" i="221" s="1"/>
  <c r="A4104" i="221" s="1"/>
  <c r="A4105" i="221" s="1"/>
  <c r="A4106" i="221" s="1"/>
  <c r="A4107" i="221" s="1"/>
  <c r="A4108" i="221" s="1"/>
  <c r="A4109" i="221" s="1"/>
  <c r="A4110" i="221" s="1"/>
  <c r="A4111" i="221" s="1"/>
  <c r="A4112" i="221" s="1"/>
  <c r="A4113" i="221" s="1"/>
  <c r="A4114" i="221" s="1"/>
  <c r="A4115" i="221" s="1"/>
  <c r="A4116" i="221" s="1"/>
  <c r="A4117" i="221" s="1"/>
  <c r="A4118" i="221" s="1"/>
  <c r="A4119" i="221" s="1"/>
  <c r="A4120" i="221" s="1"/>
  <c r="A4121" i="221" s="1"/>
  <c r="A4122" i="221" s="1"/>
  <c r="A4123" i="221" s="1"/>
  <c r="A4124" i="221" s="1"/>
  <c r="A4125" i="221" s="1"/>
  <c r="A4126" i="221" s="1"/>
  <c r="A4127" i="221" s="1"/>
  <c r="A4128" i="221" s="1"/>
  <c r="A4129" i="221" s="1"/>
  <c r="A4130" i="221" s="1"/>
  <c r="A4131" i="221" s="1"/>
  <c r="A4132" i="221" s="1"/>
  <c r="A4133" i="221" s="1"/>
  <c r="A4134" i="221" s="1"/>
  <c r="A4135" i="221" s="1"/>
  <c r="A4136" i="221" s="1"/>
  <c r="A4137" i="221" s="1"/>
  <c r="A4138" i="221" s="1"/>
  <c r="A4139" i="221" s="1"/>
  <c r="A4140" i="221" s="1"/>
  <c r="A4141" i="221" s="1"/>
  <c r="A4142" i="221" s="1"/>
  <c r="A4143" i="221" s="1"/>
  <c r="A4144" i="221" s="1"/>
  <c r="A4145" i="221" s="1"/>
  <c r="A4146" i="221" s="1"/>
  <c r="A4147" i="221" s="1"/>
  <c r="A4148" i="221" s="1"/>
  <c r="A4149" i="221" s="1"/>
  <c r="A4150" i="221" s="1"/>
  <c r="A4151" i="221" s="1"/>
  <c r="A4152" i="221" s="1"/>
  <c r="A4153" i="221" s="1"/>
  <c r="A4154" i="221" s="1"/>
  <c r="A4155" i="221" s="1"/>
  <c r="A4156" i="221" s="1"/>
  <c r="A4157" i="221" s="1"/>
  <c r="A4158" i="221" s="1"/>
  <c r="A4159" i="221" s="1"/>
  <c r="A4160" i="221" s="1"/>
  <c r="A4161" i="221" s="1"/>
  <c r="A4162" i="221" s="1"/>
  <c r="A4163" i="221" s="1"/>
  <c r="A4164" i="221" s="1"/>
  <c r="A4165" i="221" s="1"/>
  <c r="A4166" i="221" s="1"/>
  <c r="A4167" i="221" s="1"/>
  <c r="A4168" i="221" s="1"/>
  <c r="A4169" i="221" s="1"/>
  <c r="A4170" i="221" s="1"/>
  <c r="A4171" i="221" s="1"/>
  <c r="A4172" i="221" s="1"/>
  <c r="A4173" i="221" s="1"/>
  <c r="A4174" i="221" s="1"/>
  <c r="A4175" i="221" s="1"/>
  <c r="A4176" i="221" s="1"/>
  <c r="A4177" i="221" s="1"/>
  <c r="A4178" i="221" s="1"/>
  <c r="A4179" i="221" s="1"/>
  <c r="A4180" i="221" s="1"/>
  <c r="A4181" i="221" s="1"/>
  <c r="A4182" i="221" s="1"/>
  <c r="A4183" i="221" s="1"/>
  <c r="A4184" i="221" s="1"/>
  <c r="A4185" i="221" s="1"/>
  <c r="A4186" i="221" s="1"/>
  <c r="A4187" i="221" s="1"/>
  <c r="A4188" i="221" s="1"/>
  <c r="A4189" i="221" s="1"/>
  <c r="A4190" i="221" s="1"/>
  <c r="A4191" i="221" s="1"/>
  <c r="A4192" i="221" s="1"/>
  <c r="A4193" i="221" s="1"/>
  <c r="A4194" i="221" s="1"/>
  <c r="A4195" i="221" s="1"/>
  <c r="A4196" i="221" s="1"/>
  <c r="A4197" i="221" s="1"/>
  <c r="A4198" i="221" s="1"/>
  <c r="A4199" i="221" s="1"/>
  <c r="A4200" i="221" s="1"/>
  <c r="A4201" i="221" s="1"/>
  <c r="A4202" i="221" s="1"/>
  <c r="A4203" i="221" s="1"/>
  <c r="A4204" i="221" s="1"/>
  <c r="A4205" i="221" s="1"/>
  <c r="A4206" i="221" s="1"/>
  <c r="A4207" i="221" s="1"/>
  <c r="A4208" i="221" s="1"/>
  <c r="A4209" i="221" s="1"/>
  <c r="A4210" i="221" s="1"/>
  <c r="A4211" i="221" s="1"/>
  <c r="A4212" i="221" s="1"/>
  <c r="A4213" i="221" s="1"/>
  <c r="A4214" i="221" s="1"/>
  <c r="A4215" i="221" s="1"/>
  <c r="A4216" i="221" s="1"/>
  <c r="A4217" i="221" s="1"/>
  <c r="A4218" i="221" s="1"/>
  <c r="A4219" i="221" s="1"/>
  <c r="A4220" i="221" s="1"/>
  <c r="A4221" i="221" s="1"/>
  <c r="A4222" i="221" s="1"/>
  <c r="A4223" i="221" s="1"/>
  <c r="A4224" i="221" s="1"/>
  <c r="A4225" i="221" s="1"/>
  <c r="A4226" i="221" s="1"/>
  <c r="A4227" i="221" s="1"/>
  <c r="A4228" i="221" s="1"/>
  <c r="A4229" i="221" s="1"/>
  <c r="A4230" i="221" s="1"/>
  <c r="A4231" i="221" s="1"/>
  <c r="A4232" i="221" s="1"/>
  <c r="A4233" i="221" s="1"/>
  <c r="A4234" i="221" s="1"/>
  <c r="A4235" i="221" s="1"/>
  <c r="A4236" i="221" s="1"/>
  <c r="A4237" i="221" s="1"/>
  <c r="A4238" i="221" s="1"/>
  <c r="A4239" i="221" s="1"/>
  <c r="A4240" i="221" s="1"/>
  <c r="A4241" i="221" s="1"/>
  <c r="A4242" i="221" s="1"/>
  <c r="A4243" i="221" s="1"/>
  <c r="A4244" i="221" s="1"/>
  <c r="A4245" i="221" s="1"/>
  <c r="A4246" i="221" s="1"/>
  <c r="A4247" i="221" s="1"/>
  <c r="A4248" i="221" s="1"/>
  <c r="A4249" i="221" s="1"/>
  <c r="A4250" i="221" s="1"/>
  <c r="A4251" i="221" s="1"/>
  <c r="A4252" i="221" s="1"/>
  <c r="A4253" i="221" s="1"/>
  <c r="A4254" i="221" s="1"/>
  <c r="A4255" i="221" s="1"/>
  <c r="A4256" i="221" s="1"/>
  <c r="A4257" i="221" s="1"/>
  <c r="A4258" i="221" s="1"/>
  <c r="A4259" i="221" s="1"/>
  <c r="A4260" i="221" s="1"/>
  <c r="A4261" i="221" s="1"/>
  <c r="A4262" i="221" s="1"/>
  <c r="A4263" i="221" s="1"/>
  <c r="A4264" i="221" s="1"/>
  <c r="A4265" i="221" s="1"/>
  <c r="A4266" i="221" s="1"/>
  <c r="A4267" i="221" s="1"/>
  <c r="A4268" i="221" s="1"/>
  <c r="A4269" i="221" s="1"/>
  <c r="A4270" i="221" s="1"/>
  <c r="A4271" i="221" s="1"/>
  <c r="A4272" i="221" s="1"/>
  <c r="A4273" i="221" s="1"/>
  <c r="A4274" i="221" s="1"/>
  <c r="A4275" i="221" s="1"/>
  <c r="A4276" i="221" s="1"/>
  <c r="A4277" i="221" s="1"/>
  <c r="A4278" i="221" s="1"/>
  <c r="A4279" i="221" s="1"/>
  <c r="A4280" i="221" s="1"/>
  <c r="A4281" i="221" s="1"/>
  <c r="A4282" i="221" s="1"/>
  <c r="A4283" i="221" s="1"/>
  <c r="A4284" i="221" s="1"/>
  <c r="A4285" i="221" s="1"/>
  <c r="A4286" i="221" s="1"/>
  <c r="A4287" i="221" s="1"/>
  <c r="A4288" i="221" s="1"/>
  <c r="A4289" i="221" s="1"/>
  <c r="A4290" i="221" s="1"/>
  <c r="A4291" i="221" s="1"/>
  <c r="A4292" i="221" s="1"/>
  <c r="A4293" i="221" s="1"/>
  <c r="A4294" i="221" s="1"/>
  <c r="A4295" i="221" s="1"/>
  <c r="A4296" i="221" s="1"/>
  <c r="A4297" i="221" s="1"/>
  <c r="A4298" i="221" s="1"/>
  <c r="A4299" i="221" s="1"/>
  <c r="A4300" i="221" s="1"/>
  <c r="A4301" i="221" s="1"/>
  <c r="A4302" i="221" s="1"/>
  <c r="A4303" i="221" s="1"/>
  <c r="A4304" i="221" s="1"/>
  <c r="A4305" i="221" s="1"/>
  <c r="A4306" i="221" s="1"/>
  <c r="A4307" i="221" s="1"/>
  <c r="A4308" i="221" s="1"/>
  <c r="A4309" i="221" s="1"/>
  <c r="A4310" i="221" s="1"/>
  <c r="A4311" i="221" s="1"/>
  <c r="A4312" i="221" s="1"/>
  <c r="A4313" i="221" s="1"/>
  <c r="A4314" i="221" s="1"/>
  <c r="A4315" i="221" s="1"/>
  <c r="A4316" i="221" s="1"/>
  <c r="A4317" i="221" s="1"/>
  <c r="A4318" i="221" s="1"/>
  <c r="A4319" i="221" s="1"/>
  <c r="A4320" i="221" s="1"/>
  <c r="A4321" i="221" s="1"/>
  <c r="A4322" i="221" s="1"/>
  <c r="A4323" i="221" s="1"/>
  <c r="A4324" i="221" s="1"/>
  <c r="A4325" i="221" s="1"/>
  <c r="A4326" i="221" s="1"/>
  <c r="A4327" i="221" s="1"/>
  <c r="A4328" i="221" s="1"/>
  <c r="A4329" i="221" s="1"/>
  <c r="A4330" i="221" s="1"/>
  <c r="A4331" i="221" s="1"/>
  <c r="A4332" i="221" s="1"/>
  <c r="A4333" i="221" s="1"/>
  <c r="A4334" i="221" s="1"/>
  <c r="A4335" i="221" s="1"/>
  <c r="A4336" i="221" s="1"/>
  <c r="A4337" i="221" s="1"/>
  <c r="A4338" i="221" s="1"/>
  <c r="A4339" i="221" s="1"/>
  <c r="A4340" i="221" s="1"/>
  <c r="A4341" i="221" s="1"/>
  <c r="A4342" i="221" s="1"/>
  <c r="A4343" i="221" s="1"/>
  <c r="A4344" i="221" s="1"/>
  <c r="A4345" i="221" s="1"/>
  <c r="A4346" i="221" s="1"/>
  <c r="A4347" i="221" s="1"/>
  <c r="A4348" i="221" s="1"/>
  <c r="A4349" i="221" s="1"/>
  <c r="A4350" i="221" s="1"/>
  <c r="A4351" i="221" s="1"/>
  <c r="A4352" i="221" s="1"/>
  <c r="A4353" i="221" s="1"/>
  <c r="A4354" i="221" s="1"/>
  <c r="A4355" i="221" s="1"/>
  <c r="A4356" i="221" s="1"/>
  <c r="A4357" i="221" s="1"/>
  <c r="A4358" i="221" s="1"/>
  <c r="A4359" i="221" s="1"/>
  <c r="A4360" i="221" s="1"/>
  <c r="A4361" i="221" s="1"/>
  <c r="A4362" i="221" s="1"/>
  <c r="A4363" i="221" s="1"/>
  <c r="A4364" i="221" s="1"/>
  <c r="A4365" i="221" s="1"/>
  <c r="A4366" i="221" s="1"/>
  <c r="A4367" i="221" s="1"/>
  <c r="A4368" i="221" s="1"/>
  <c r="A4369" i="221" s="1"/>
  <c r="A4370" i="221" s="1"/>
  <c r="A4371" i="221" s="1"/>
  <c r="A4372" i="221" s="1"/>
  <c r="A4373" i="221" s="1"/>
  <c r="A4374" i="221" s="1"/>
  <c r="A4375" i="221" s="1"/>
  <c r="A4376" i="221" s="1"/>
  <c r="A4377" i="221" s="1"/>
  <c r="A4378" i="221" s="1"/>
  <c r="A4379" i="221" s="1"/>
  <c r="A4380" i="221" s="1"/>
  <c r="A4381" i="221" s="1"/>
  <c r="A4382" i="221" s="1"/>
  <c r="A4383" i="221" s="1"/>
  <c r="A4384" i="221" s="1"/>
  <c r="A4385" i="221" s="1"/>
  <c r="A4386" i="221" s="1"/>
  <c r="A4387" i="221" s="1"/>
  <c r="A4388" i="221" s="1"/>
  <c r="A4389" i="221" s="1"/>
  <c r="A4390" i="221" s="1"/>
  <c r="A4391" i="221" s="1"/>
  <c r="A4392" i="221" s="1"/>
  <c r="A4393" i="221" s="1"/>
  <c r="A4394" i="221" s="1"/>
  <c r="A4395" i="221" s="1"/>
  <c r="A4396" i="221" s="1"/>
  <c r="A4397" i="221" s="1"/>
  <c r="A4398" i="221" s="1"/>
  <c r="A4399" i="221" s="1"/>
  <c r="A4400" i="221" s="1"/>
  <c r="A4401" i="221" s="1"/>
  <c r="A4402" i="221" s="1"/>
  <c r="A4403" i="221" s="1"/>
  <c r="A4404" i="221" s="1"/>
  <c r="A4405" i="221" s="1"/>
  <c r="A4406" i="221" s="1"/>
  <c r="A4407" i="221" s="1"/>
  <c r="A4408" i="221" s="1"/>
  <c r="A4409" i="221" s="1"/>
  <c r="A4410" i="221" s="1"/>
  <c r="A4411" i="221" s="1"/>
  <c r="A4412" i="221" s="1"/>
  <c r="A4413" i="221" s="1"/>
  <c r="A4414" i="221" s="1"/>
  <c r="A4415" i="221" s="1"/>
  <c r="A4416" i="221" s="1"/>
  <c r="A4417" i="221" s="1"/>
  <c r="A4418" i="221" s="1"/>
  <c r="A4419" i="221" s="1"/>
  <c r="A4420" i="221" s="1"/>
  <c r="A4421" i="221" s="1"/>
  <c r="A4422" i="221" s="1"/>
  <c r="A4423" i="221" s="1"/>
  <c r="A4424" i="221" s="1"/>
  <c r="A4425" i="221" s="1"/>
  <c r="A4426" i="221" s="1"/>
  <c r="A4427" i="221" s="1"/>
  <c r="A4428" i="221" s="1"/>
  <c r="A4429" i="221" s="1"/>
  <c r="A4430" i="221" s="1"/>
  <c r="A4431" i="221" s="1"/>
  <c r="A4432" i="221" s="1"/>
  <c r="A4433" i="221" s="1"/>
  <c r="A4434" i="221" s="1"/>
  <c r="A4435" i="221" s="1"/>
  <c r="A4436" i="221" s="1"/>
  <c r="A4437" i="221" s="1"/>
  <c r="A4438" i="221" s="1"/>
  <c r="A4439" i="221" s="1"/>
  <c r="A4440" i="221" s="1"/>
  <c r="A4441" i="221" s="1"/>
  <c r="A4442" i="221" s="1"/>
  <c r="A4443" i="221" s="1"/>
  <c r="A4444" i="221" s="1"/>
  <c r="A4445" i="221" s="1"/>
  <c r="A4446" i="221" s="1"/>
  <c r="A4447" i="221" s="1"/>
  <c r="A4448" i="221" s="1"/>
  <c r="A4449" i="221" s="1"/>
  <c r="A4450" i="221" s="1"/>
  <c r="A4451" i="221" s="1"/>
  <c r="A4452" i="221" s="1"/>
  <c r="A4453" i="221" s="1"/>
  <c r="A4454" i="221" s="1"/>
  <c r="A4455" i="221" s="1"/>
  <c r="A4456" i="221" s="1"/>
  <c r="A4457" i="221" s="1"/>
  <c r="A4458" i="221" s="1"/>
  <c r="A4459" i="221" s="1"/>
  <c r="A4460" i="221" s="1"/>
  <c r="A4461" i="221" s="1"/>
  <c r="A4462" i="221" s="1"/>
  <c r="A4463" i="221" s="1"/>
  <c r="A4464" i="221" s="1"/>
  <c r="A4465" i="221" s="1"/>
  <c r="A4466" i="221" s="1"/>
  <c r="A4467" i="221" s="1"/>
  <c r="A4468" i="221" s="1"/>
  <c r="A4469" i="221" s="1"/>
  <c r="A4470" i="221" s="1"/>
  <c r="A4471" i="221" s="1"/>
  <c r="A4472" i="221" s="1"/>
  <c r="A4473" i="221" s="1"/>
  <c r="A4474" i="221" s="1"/>
  <c r="A4475" i="221" s="1"/>
  <c r="A4476" i="221" s="1"/>
  <c r="A4477" i="221" s="1"/>
  <c r="A4478" i="221" s="1"/>
  <c r="A4479" i="221" s="1"/>
  <c r="A4480" i="221" s="1"/>
  <c r="A4481" i="221" s="1"/>
  <c r="A4482" i="221" s="1"/>
  <c r="A4483" i="221" s="1"/>
  <c r="A4484" i="221" s="1"/>
  <c r="A4485" i="221" s="1"/>
  <c r="A4486" i="221" s="1"/>
  <c r="A4487" i="221" s="1"/>
  <c r="A4488" i="221" s="1"/>
  <c r="A4489" i="221" s="1"/>
  <c r="A4490" i="221" s="1"/>
  <c r="A4491" i="221" s="1"/>
  <c r="A4492" i="221" s="1"/>
  <c r="A4493" i="221" s="1"/>
  <c r="A4494" i="221" s="1"/>
  <c r="A4495" i="221" s="1"/>
  <c r="A4496" i="221" s="1"/>
  <c r="A4497" i="221" s="1"/>
  <c r="A4498" i="221" s="1"/>
  <c r="A4499" i="221" s="1"/>
  <c r="A4500" i="221" s="1"/>
  <c r="A4501" i="221" s="1"/>
  <c r="A4502" i="221" s="1"/>
  <c r="A4503" i="221" s="1"/>
  <c r="A4504" i="221" s="1"/>
  <c r="A4505" i="221" s="1"/>
  <c r="A4506" i="221" s="1"/>
  <c r="A4507" i="221" s="1"/>
  <c r="A4508" i="221" s="1"/>
  <c r="A4509" i="221" s="1"/>
  <c r="A4510" i="221" s="1"/>
  <c r="A4511" i="221" s="1"/>
  <c r="A4512" i="221" s="1"/>
  <c r="A4513" i="221" s="1"/>
  <c r="A4514" i="221" s="1"/>
  <c r="A4515" i="221" s="1"/>
  <c r="A4516" i="221" s="1"/>
  <c r="A4517" i="221" s="1"/>
  <c r="A4518" i="221" s="1"/>
  <c r="A4519" i="221" s="1"/>
  <c r="A4520" i="221" s="1"/>
  <c r="A4521" i="221" s="1"/>
  <c r="A4522" i="221" s="1"/>
  <c r="A4523" i="221" s="1"/>
  <c r="A4524" i="221" s="1"/>
  <c r="A4525" i="221" s="1"/>
  <c r="A4526" i="221" s="1"/>
  <c r="A4527" i="221" s="1"/>
  <c r="A4528" i="221" s="1"/>
  <c r="A4529" i="221" s="1"/>
  <c r="A4530" i="221" s="1"/>
  <c r="A4531" i="221" s="1"/>
  <c r="A4532" i="221" s="1"/>
  <c r="A4533" i="221" s="1"/>
  <c r="A4534" i="221" s="1"/>
  <c r="A4535" i="221" s="1"/>
  <c r="A4536" i="221" s="1"/>
  <c r="A4537" i="221" s="1"/>
  <c r="A4538" i="221" s="1"/>
  <c r="A4539" i="221" s="1"/>
  <c r="A4540" i="221" s="1"/>
  <c r="A4541" i="221" s="1"/>
  <c r="A4542" i="221" s="1"/>
  <c r="A4543" i="221" s="1"/>
  <c r="A4544" i="221" s="1"/>
  <c r="A4545" i="221" s="1"/>
  <c r="A4546" i="221" s="1"/>
  <c r="A4547" i="221" s="1"/>
  <c r="A4548" i="221" s="1"/>
  <c r="A4549" i="221" s="1"/>
  <c r="A4550" i="221" s="1"/>
  <c r="A4551" i="221" s="1"/>
  <c r="A4552" i="221" s="1"/>
  <c r="A4553" i="221" s="1"/>
  <c r="A4554" i="221" s="1"/>
  <c r="A4555" i="221" s="1"/>
  <c r="A4556" i="221" s="1"/>
  <c r="A4557" i="221" s="1"/>
  <c r="A4558" i="221" s="1"/>
  <c r="A4559" i="221" s="1"/>
  <c r="A4560" i="221" s="1"/>
  <c r="A4561" i="221" s="1"/>
  <c r="A4562" i="221" s="1"/>
  <c r="A4563" i="221" s="1"/>
  <c r="A4564" i="221" s="1"/>
  <c r="A4565" i="221" s="1"/>
  <c r="A4566" i="221" s="1"/>
  <c r="A4567" i="221" s="1"/>
  <c r="A4568" i="221" s="1"/>
  <c r="A4569" i="221" s="1"/>
  <c r="A4570" i="221" s="1"/>
  <c r="A4571" i="221" s="1"/>
  <c r="A4572" i="221" s="1"/>
  <c r="A4573" i="221" s="1"/>
  <c r="A4574" i="221" s="1"/>
  <c r="A4575" i="221" s="1"/>
  <c r="A4576" i="221" s="1"/>
  <c r="A4577" i="221" s="1"/>
  <c r="A4578" i="221" s="1"/>
  <c r="A4579" i="221" s="1"/>
  <c r="A4580" i="221" s="1"/>
  <c r="A4581" i="221" s="1"/>
  <c r="A4582" i="221" s="1"/>
  <c r="A4583" i="221" s="1"/>
  <c r="A4584" i="221" s="1"/>
  <c r="A4585" i="221" s="1"/>
  <c r="A4586" i="221" s="1"/>
  <c r="A4587" i="221" s="1"/>
  <c r="A4588" i="221" s="1"/>
  <c r="A4589" i="221" s="1"/>
  <c r="A4590" i="221" s="1"/>
  <c r="A4591" i="221" s="1"/>
  <c r="A4592" i="221" s="1"/>
  <c r="A4593" i="221" s="1"/>
  <c r="A4594" i="221" s="1"/>
  <c r="A4595" i="221" s="1"/>
  <c r="A4596" i="221" s="1"/>
  <c r="A4597" i="221" s="1"/>
  <c r="A4598" i="221" s="1"/>
  <c r="A4599" i="221" s="1"/>
  <c r="A4600" i="221" s="1"/>
  <c r="A4601" i="221" s="1"/>
  <c r="A4602" i="221" s="1"/>
  <c r="A4603" i="221" s="1"/>
  <c r="A4604" i="221" s="1"/>
  <c r="A4605" i="221" s="1"/>
  <c r="A4606" i="221" s="1"/>
  <c r="A4607" i="221" s="1"/>
  <c r="A4608" i="221" s="1"/>
  <c r="A4609" i="221" s="1"/>
  <c r="A4610" i="221" s="1"/>
  <c r="A4611" i="221" s="1"/>
  <c r="A4612" i="221" s="1"/>
  <c r="A4613" i="221" s="1"/>
  <c r="A4614" i="221" s="1"/>
  <c r="A4615" i="221" s="1"/>
  <c r="A4616" i="221" s="1"/>
  <c r="A4617" i="221" s="1"/>
  <c r="A4618" i="221" s="1"/>
  <c r="A4619" i="221" s="1"/>
  <c r="A4620" i="221" s="1"/>
  <c r="A4621" i="221" s="1"/>
  <c r="A4622" i="221" s="1"/>
  <c r="A4623" i="221" s="1"/>
  <c r="A4624" i="221" s="1"/>
  <c r="A4625" i="221" s="1"/>
  <c r="A4626" i="221" s="1"/>
  <c r="A4627" i="221" s="1"/>
  <c r="A4628" i="221" s="1"/>
  <c r="A4629" i="221" s="1"/>
  <c r="A4630" i="221" s="1"/>
  <c r="A4631" i="221" s="1"/>
  <c r="A4632" i="221" s="1"/>
  <c r="A4633" i="221" s="1"/>
  <c r="A4634" i="221" s="1"/>
  <c r="A4635" i="221" s="1"/>
  <c r="A4636" i="221" s="1"/>
  <c r="A4637" i="221" s="1"/>
  <c r="A4638" i="221" s="1"/>
  <c r="A4639" i="221" s="1"/>
  <c r="A4640" i="221" s="1"/>
  <c r="A4641" i="221" s="1"/>
  <c r="A4642" i="221" s="1"/>
  <c r="A4643" i="221" s="1"/>
  <c r="A4644" i="221" s="1"/>
  <c r="A4645" i="221" s="1"/>
  <c r="A4646" i="221" s="1"/>
  <c r="A4647" i="221" s="1"/>
  <c r="A4648" i="221" s="1"/>
  <c r="A4649" i="221" s="1"/>
  <c r="A4650" i="221" s="1"/>
  <c r="A4651" i="221" s="1"/>
  <c r="A4652" i="221" s="1"/>
  <c r="A4653" i="221" s="1"/>
  <c r="A4654" i="221" s="1"/>
  <c r="A4655" i="221" s="1"/>
  <c r="A4656" i="221" s="1"/>
  <c r="A4657" i="221" s="1"/>
  <c r="A4658" i="221" s="1"/>
  <c r="A4659" i="221" s="1"/>
  <c r="A4660" i="221" s="1"/>
  <c r="A4661" i="221" s="1"/>
  <c r="A4662" i="221" s="1"/>
  <c r="A4663" i="221" s="1"/>
  <c r="A4664" i="221" s="1"/>
  <c r="A4665" i="221" s="1"/>
  <c r="A4666" i="221" s="1"/>
  <c r="A4667" i="221" s="1"/>
  <c r="A4668" i="221" s="1"/>
  <c r="A4669" i="221" s="1"/>
  <c r="A4670" i="221" s="1"/>
  <c r="A4671" i="221" s="1"/>
  <c r="A4672" i="221" s="1"/>
  <c r="A4673" i="221" s="1"/>
  <c r="A4674" i="221" s="1"/>
  <c r="A4675" i="221" s="1"/>
  <c r="A4676" i="221" s="1"/>
  <c r="A4677" i="221" s="1"/>
  <c r="A4678" i="221" s="1"/>
  <c r="A4679" i="221" s="1"/>
  <c r="A4680" i="221" s="1"/>
  <c r="A4681" i="221" s="1"/>
  <c r="A4682" i="221" s="1"/>
  <c r="A4683" i="221" s="1"/>
  <c r="A4684" i="221" s="1"/>
  <c r="A4685" i="221" s="1"/>
  <c r="A4686" i="221" s="1"/>
  <c r="A4687" i="221" s="1"/>
  <c r="A4688" i="221" s="1"/>
  <c r="A4689" i="221" s="1"/>
  <c r="A4690" i="221" s="1"/>
  <c r="A4691" i="221" s="1"/>
  <c r="A4692" i="221" s="1"/>
  <c r="A4693" i="221" s="1"/>
  <c r="A4694" i="221" s="1"/>
  <c r="A4695" i="221" s="1"/>
  <c r="A4696" i="221" s="1"/>
  <c r="A4697" i="221" s="1"/>
  <c r="A4698" i="221" s="1"/>
  <c r="A4699" i="221" s="1"/>
  <c r="A4700" i="221" s="1"/>
  <c r="A4701" i="221" s="1"/>
  <c r="A4702" i="221" s="1"/>
  <c r="A4703" i="221" s="1"/>
  <c r="A4704" i="221" s="1"/>
  <c r="A4705" i="221" s="1"/>
  <c r="A4706" i="221" s="1"/>
  <c r="A4707" i="221" s="1"/>
  <c r="A4708" i="221" s="1"/>
  <c r="A4709" i="221" s="1"/>
  <c r="A4710" i="221" s="1"/>
  <c r="A4711" i="221" s="1"/>
  <c r="A4712" i="221" s="1"/>
  <c r="A4713" i="221" s="1"/>
  <c r="A4714" i="221" s="1"/>
  <c r="A4715" i="221" s="1"/>
  <c r="A4716" i="221" s="1"/>
  <c r="A4717" i="221" s="1"/>
  <c r="A4718" i="221" s="1"/>
  <c r="A4719" i="221" s="1"/>
  <c r="A4720" i="221" s="1"/>
  <c r="A4721" i="221" s="1"/>
  <c r="A4722" i="221" s="1"/>
  <c r="A4723" i="221" s="1"/>
  <c r="A4724" i="221" s="1"/>
  <c r="A4725" i="221" s="1"/>
  <c r="A4726" i="221" s="1"/>
  <c r="A4727" i="221" s="1"/>
  <c r="A4728" i="221" s="1"/>
  <c r="A4729" i="221" s="1"/>
  <c r="A4730" i="221" s="1"/>
  <c r="A4731" i="221" s="1"/>
  <c r="A4732" i="221" s="1"/>
  <c r="A4733" i="221" s="1"/>
  <c r="A4734" i="221" s="1"/>
  <c r="A4735" i="221" s="1"/>
  <c r="A4736" i="221" s="1"/>
  <c r="A4737" i="221" s="1"/>
  <c r="A4738" i="221" s="1"/>
  <c r="A4739" i="221" s="1"/>
  <c r="A4740" i="221" s="1"/>
  <c r="A4741" i="221" s="1"/>
  <c r="A4742" i="221" s="1"/>
  <c r="A4743" i="221" s="1"/>
  <c r="A4744" i="221" s="1"/>
  <c r="A4745" i="221" s="1"/>
  <c r="A4746" i="221" s="1"/>
  <c r="A4747" i="221" s="1"/>
  <c r="A4748" i="221" s="1"/>
  <c r="A4749" i="221" s="1"/>
  <c r="A4750" i="221" s="1"/>
  <c r="A4751" i="221" s="1"/>
  <c r="A4752" i="221" s="1"/>
  <c r="A4753" i="221" s="1"/>
  <c r="A4754" i="221" s="1"/>
  <c r="A4755" i="221" s="1"/>
  <c r="A4756" i="221" s="1"/>
  <c r="A4757" i="221" s="1"/>
  <c r="A4758" i="221" s="1"/>
  <c r="A4759" i="221" s="1"/>
  <c r="A4760" i="221" s="1"/>
  <c r="A4761" i="221" s="1"/>
  <c r="A4762" i="221" s="1"/>
  <c r="A4763" i="221" s="1"/>
  <c r="A4764" i="221" s="1"/>
  <c r="A4765" i="221" s="1"/>
  <c r="A4766" i="221" s="1"/>
  <c r="A4767" i="221" s="1"/>
  <c r="A4768" i="221" s="1"/>
  <c r="A4769" i="221" s="1"/>
  <c r="A4770" i="221" s="1"/>
  <c r="A4771" i="221" s="1"/>
  <c r="A4772" i="221" s="1"/>
  <c r="A4773" i="221" s="1"/>
  <c r="A4774" i="221" s="1"/>
  <c r="A4775" i="221" s="1"/>
  <c r="A4776" i="221" s="1"/>
  <c r="A4777" i="221" s="1"/>
  <c r="A4778" i="221" s="1"/>
  <c r="A4779" i="221" s="1"/>
  <c r="A4780" i="221" s="1"/>
  <c r="A4781" i="221" s="1"/>
  <c r="A4782" i="221" s="1"/>
  <c r="A4783" i="221" s="1"/>
  <c r="A4784" i="221" s="1"/>
  <c r="A4785" i="221" s="1"/>
  <c r="A4786" i="221" s="1"/>
  <c r="A4787" i="221" s="1"/>
  <c r="A4788" i="221" s="1"/>
  <c r="A4789" i="221" s="1"/>
  <c r="A4790" i="221" s="1"/>
  <c r="A4791" i="221" s="1"/>
  <c r="A4792" i="221" s="1"/>
  <c r="A4793" i="221" s="1"/>
  <c r="A4794" i="221" s="1"/>
  <c r="A4795" i="221" s="1"/>
  <c r="A4796" i="221" s="1"/>
  <c r="A4797" i="221" s="1"/>
  <c r="A4798" i="221" s="1"/>
  <c r="A4799" i="221" s="1"/>
  <c r="A4800" i="221" s="1"/>
  <c r="A4801" i="221" s="1"/>
  <c r="A4802" i="221" s="1"/>
  <c r="A4803" i="221" s="1"/>
  <c r="A4804" i="221" s="1"/>
  <c r="A4805" i="221" s="1"/>
  <c r="A4806" i="221" s="1"/>
  <c r="A4807" i="221" s="1"/>
  <c r="A4808" i="221" s="1"/>
  <c r="A4809" i="221" s="1"/>
  <c r="A4810" i="221" s="1"/>
  <c r="A4811" i="221" s="1"/>
  <c r="A4812" i="221" s="1"/>
  <c r="A4813" i="221" s="1"/>
  <c r="A4814" i="221" s="1"/>
  <c r="A4815" i="221" s="1"/>
  <c r="A4816" i="221" s="1"/>
  <c r="A4817" i="221" s="1"/>
  <c r="A4818" i="221" s="1"/>
  <c r="A4819" i="221" s="1"/>
  <c r="A4820" i="221" s="1"/>
  <c r="A4821" i="221" s="1"/>
  <c r="A4822" i="221" s="1"/>
  <c r="A4823" i="221" s="1"/>
  <c r="A4824" i="221" s="1"/>
  <c r="A4825" i="221" s="1"/>
  <c r="A4826" i="221" s="1"/>
  <c r="A4827" i="221" s="1"/>
  <c r="A4828" i="221" s="1"/>
  <c r="A4829" i="221" s="1"/>
  <c r="A4830" i="221" s="1"/>
  <c r="A4831" i="221" s="1"/>
  <c r="A4832" i="221" s="1"/>
  <c r="A4833" i="221" s="1"/>
  <c r="A4834" i="221" s="1"/>
  <c r="A4835" i="221" s="1"/>
  <c r="A4836" i="221" s="1"/>
  <c r="A4837" i="221" s="1"/>
  <c r="A4838" i="221" s="1"/>
  <c r="A4839" i="221" s="1"/>
  <c r="A4840" i="221" s="1"/>
  <c r="A4841" i="221" s="1"/>
  <c r="A4842" i="221" s="1"/>
  <c r="A4843" i="221" s="1"/>
  <c r="A4844" i="221" s="1"/>
  <c r="A4845" i="221" s="1"/>
  <c r="A4846" i="221" s="1"/>
  <c r="A4847" i="221" s="1"/>
  <c r="A4848" i="221" s="1"/>
  <c r="A4849" i="221" s="1"/>
  <c r="A4850" i="221" s="1"/>
  <c r="A4851" i="221" s="1"/>
  <c r="A4852" i="221" s="1"/>
  <c r="A4853" i="221" s="1"/>
  <c r="A4854" i="221" s="1"/>
  <c r="A4855" i="221" s="1"/>
  <c r="A4856" i="221" s="1"/>
  <c r="A4857" i="221" s="1"/>
  <c r="A4858" i="221" s="1"/>
  <c r="A4859" i="221" s="1"/>
  <c r="F4859" i="221"/>
  <c r="D4859" i="221"/>
  <c r="C4859" i="221"/>
  <c r="F4858" i="221"/>
  <c r="D4858" i="221"/>
  <c r="C4858" i="221"/>
  <c r="F4857" i="221"/>
  <c r="D4857" i="221"/>
  <c r="C4857" i="221"/>
  <c r="F4856" i="221"/>
  <c r="D4856" i="221"/>
  <c r="C4856" i="221"/>
  <c r="F4855" i="221"/>
  <c r="D4855" i="221"/>
  <c r="C4855" i="221"/>
  <c r="F4854" i="221"/>
  <c r="D4854" i="221"/>
  <c r="C4854" i="221"/>
  <c r="F4853" i="221"/>
  <c r="D4853" i="221"/>
  <c r="C4853" i="221"/>
  <c r="F4852" i="221"/>
  <c r="D4852" i="221"/>
  <c r="C4852" i="221"/>
  <c r="F4851" i="221"/>
  <c r="D4851" i="221"/>
  <c r="C4851" i="221"/>
  <c r="F4850" i="221"/>
  <c r="D4850" i="221"/>
  <c r="C4850" i="221"/>
  <c r="F4849" i="221"/>
  <c r="D4849" i="221"/>
  <c r="C4849" i="221"/>
  <c r="F4848" i="221"/>
  <c r="D4848" i="221"/>
  <c r="C4848" i="221"/>
  <c r="D4847" i="221"/>
  <c r="C4847" i="221"/>
  <c r="B4847" i="221"/>
  <c r="F4846" i="221"/>
  <c r="D4846" i="221"/>
  <c r="C4846" i="221"/>
  <c r="F4845" i="221"/>
  <c r="D4845" i="221"/>
  <c r="C4845" i="221"/>
  <c r="F4844" i="221"/>
  <c r="D4844" i="221"/>
  <c r="C4844" i="221"/>
  <c r="F4843" i="221"/>
  <c r="D4843" i="221"/>
  <c r="C4843" i="221"/>
  <c r="F4842" i="221"/>
  <c r="D4842" i="221"/>
  <c r="C4842" i="221"/>
  <c r="F4841" i="221"/>
  <c r="D4841" i="221"/>
  <c r="C4841" i="221"/>
  <c r="F4840" i="221"/>
  <c r="D4840" i="221"/>
  <c r="C4840" i="221"/>
  <c r="F4839" i="221"/>
  <c r="D4839" i="221"/>
  <c r="C4839" i="221"/>
  <c r="F4838" i="221"/>
  <c r="D4838" i="221"/>
  <c r="C4838" i="221"/>
  <c r="F4837" i="221"/>
  <c r="D4837" i="221"/>
  <c r="C4837" i="221"/>
  <c r="F4836" i="221"/>
  <c r="D4836" i="221"/>
  <c r="C4836" i="221"/>
  <c r="F4835" i="221"/>
  <c r="D4835" i="221"/>
  <c r="C4835" i="221"/>
  <c r="BH4834" i="221"/>
  <c r="BG4834" i="221"/>
  <c r="BF4834" i="221"/>
  <c r="BE4834" i="221"/>
  <c r="BD4834" i="221"/>
  <c r="BC4834" i="221"/>
  <c r="BB4834" i="221"/>
  <c r="BA4834" i="221"/>
  <c r="AZ4834" i="221"/>
  <c r="AY4834" i="221"/>
  <c r="AX4834" i="221"/>
  <c r="AW4834" i="221"/>
  <c r="AV4834" i="221"/>
  <c r="AU4834" i="221"/>
  <c r="AT4834" i="221"/>
  <c r="AS4834" i="221"/>
  <c r="AR4834" i="221"/>
  <c r="AQ4834" i="221"/>
  <c r="AP4834" i="221"/>
  <c r="AO4834" i="221"/>
  <c r="AN4834" i="221"/>
  <c r="AM4834" i="221"/>
  <c r="AL4834" i="221"/>
  <c r="AK4834" i="221"/>
  <c r="AJ4834" i="221"/>
  <c r="AI4834" i="221"/>
  <c r="AH4834" i="221"/>
  <c r="AG4834" i="221"/>
  <c r="AF4834" i="221"/>
  <c r="AE4834" i="221"/>
  <c r="AD4834" i="221"/>
  <c r="AC4834" i="221"/>
  <c r="AB4834" i="221"/>
  <c r="AA4834" i="221"/>
  <c r="Z4834" i="221"/>
  <c r="Y4834" i="221"/>
  <c r="X4834" i="221"/>
  <c r="W4834" i="221"/>
  <c r="V4834" i="221"/>
  <c r="U4834" i="221"/>
  <c r="T4834" i="221"/>
  <c r="D4834" i="221"/>
  <c r="C4834" i="221"/>
  <c r="B4834" i="221"/>
  <c r="F4833" i="221"/>
  <c r="D4833" i="221"/>
  <c r="C4833" i="221"/>
  <c r="F4832" i="221"/>
  <c r="D4832" i="221"/>
  <c r="C4832" i="221"/>
  <c r="F4831" i="221"/>
  <c r="D4831" i="221"/>
  <c r="C4831" i="221"/>
  <c r="F4830" i="221"/>
  <c r="D4830" i="221"/>
  <c r="C4830" i="221"/>
  <c r="F4829" i="221"/>
  <c r="D4829" i="221"/>
  <c r="C4829" i="221"/>
  <c r="F4828" i="221"/>
  <c r="D4828" i="221"/>
  <c r="C4828" i="221"/>
  <c r="F4827" i="221"/>
  <c r="D4827" i="221"/>
  <c r="C4827" i="221"/>
  <c r="F4826" i="221"/>
  <c r="D4826" i="221"/>
  <c r="C4826" i="221"/>
  <c r="F4825" i="221"/>
  <c r="D4825" i="221"/>
  <c r="C4825" i="221"/>
  <c r="F4824" i="221"/>
  <c r="D4824" i="221"/>
  <c r="C4824" i="221"/>
  <c r="F4823" i="221"/>
  <c r="D4823" i="221"/>
  <c r="C4823" i="221"/>
  <c r="F4822" i="221"/>
  <c r="D4822" i="221"/>
  <c r="C4822" i="221"/>
  <c r="BH4821" i="221"/>
  <c r="BG4821" i="221"/>
  <c r="BF4821" i="221"/>
  <c r="BE4821" i="221"/>
  <c r="BD4821" i="221"/>
  <c r="BC4821" i="221"/>
  <c r="BB4821" i="221"/>
  <c r="BA4821" i="221"/>
  <c r="AZ4821" i="221"/>
  <c r="AY4821" i="221"/>
  <c r="AX4821" i="221"/>
  <c r="AW4821" i="221"/>
  <c r="AV4821" i="221"/>
  <c r="AU4821" i="221"/>
  <c r="AT4821" i="221"/>
  <c r="AS4821" i="221"/>
  <c r="AR4821" i="221"/>
  <c r="AQ4821" i="221"/>
  <c r="AP4821" i="221"/>
  <c r="AO4821" i="221"/>
  <c r="AN4821" i="221"/>
  <c r="AM4821" i="221"/>
  <c r="AL4821" i="221"/>
  <c r="AK4821" i="221"/>
  <c r="AJ4821" i="221"/>
  <c r="AI4821" i="221"/>
  <c r="AH4821" i="221"/>
  <c r="AG4821" i="221"/>
  <c r="AF4821" i="221"/>
  <c r="AE4821" i="221"/>
  <c r="AD4821" i="221"/>
  <c r="AC4821" i="221"/>
  <c r="AB4821" i="221"/>
  <c r="AA4821" i="221"/>
  <c r="Z4821" i="221"/>
  <c r="Y4821" i="221"/>
  <c r="X4821" i="221"/>
  <c r="W4821" i="221"/>
  <c r="V4821" i="221"/>
  <c r="U4821" i="221"/>
  <c r="T4821" i="221"/>
  <c r="D4821" i="221"/>
  <c r="C4821" i="221"/>
  <c r="B4821" i="221"/>
  <c r="F4820" i="221"/>
  <c r="D4820" i="221"/>
  <c r="C4820" i="221"/>
  <c r="F4819" i="221"/>
  <c r="D4819" i="221"/>
  <c r="C4819" i="221"/>
  <c r="F4818" i="221"/>
  <c r="D4818" i="221"/>
  <c r="C4818" i="221"/>
  <c r="F4817" i="221"/>
  <c r="D4817" i="221"/>
  <c r="C4817" i="221"/>
  <c r="F4816" i="221"/>
  <c r="D4816" i="221"/>
  <c r="C4816" i="221"/>
  <c r="F4815" i="221"/>
  <c r="D4815" i="221"/>
  <c r="C4815" i="221"/>
  <c r="F4814" i="221"/>
  <c r="D4814" i="221"/>
  <c r="C4814" i="221"/>
  <c r="F4813" i="221"/>
  <c r="D4813" i="221"/>
  <c r="C4813" i="221"/>
  <c r="F4812" i="221"/>
  <c r="D4812" i="221"/>
  <c r="C4812" i="221"/>
  <c r="F4811" i="221"/>
  <c r="D4811" i="221"/>
  <c r="C4811" i="221"/>
  <c r="F4810" i="221"/>
  <c r="D4810" i="221"/>
  <c r="C4810" i="221"/>
  <c r="F4809" i="221"/>
  <c r="D4809" i="221"/>
  <c r="C4809" i="221"/>
  <c r="BH4808" i="221"/>
  <c r="BG4808" i="221"/>
  <c r="BF4808" i="221"/>
  <c r="BE4808" i="221"/>
  <c r="BD4808" i="221"/>
  <c r="BC4808" i="221"/>
  <c r="BB4808" i="221"/>
  <c r="BA4808" i="221"/>
  <c r="AZ4808" i="221"/>
  <c r="AY4808" i="221"/>
  <c r="AX4808" i="221"/>
  <c r="AW4808" i="221"/>
  <c r="AV4808" i="221"/>
  <c r="AU4808" i="221"/>
  <c r="AT4808" i="221"/>
  <c r="AS4808" i="221"/>
  <c r="AR4808" i="221"/>
  <c r="AQ4808" i="221"/>
  <c r="AP4808" i="221"/>
  <c r="AO4808" i="221"/>
  <c r="AN4808" i="221"/>
  <c r="AM4808" i="221"/>
  <c r="AL4808" i="221"/>
  <c r="AK4808" i="221"/>
  <c r="AJ4808" i="221"/>
  <c r="AI4808" i="221"/>
  <c r="AH4808" i="221"/>
  <c r="AG4808" i="221"/>
  <c r="AF4808" i="221"/>
  <c r="AE4808" i="221"/>
  <c r="AD4808" i="221"/>
  <c r="AC4808" i="221"/>
  <c r="AB4808" i="221"/>
  <c r="AA4808" i="221"/>
  <c r="Z4808" i="221"/>
  <c r="Y4808" i="221"/>
  <c r="X4808" i="221"/>
  <c r="W4808" i="221"/>
  <c r="V4808" i="221"/>
  <c r="U4808" i="221"/>
  <c r="T4808" i="221"/>
  <c r="D4808" i="221"/>
  <c r="C4808" i="221"/>
  <c r="B4808" i="221"/>
  <c r="F4807" i="221"/>
  <c r="D4807" i="221"/>
  <c r="C4807" i="221"/>
  <c r="F4806" i="221"/>
  <c r="D4806" i="221"/>
  <c r="C4806" i="221"/>
  <c r="F4805" i="221"/>
  <c r="D4805" i="221"/>
  <c r="C4805" i="221"/>
  <c r="F4804" i="221"/>
  <c r="D4804" i="221"/>
  <c r="C4804" i="221"/>
  <c r="F4803" i="221"/>
  <c r="D4803" i="221"/>
  <c r="C4803" i="221"/>
  <c r="F4802" i="221"/>
  <c r="D4802" i="221"/>
  <c r="C4802" i="221"/>
  <c r="F4801" i="221"/>
  <c r="D4801" i="221"/>
  <c r="C4801" i="221"/>
  <c r="F4800" i="221"/>
  <c r="D4800" i="221"/>
  <c r="C4800" i="221"/>
  <c r="F4799" i="221"/>
  <c r="D4799" i="221"/>
  <c r="C4799" i="221"/>
  <c r="F4798" i="221"/>
  <c r="D4798" i="221"/>
  <c r="C4798" i="221"/>
  <c r="F4797" i="221"/>
  <c r="D4797" i="221"/>
  <c r="C4797" i="221"/>
  <c r="F4796" i="221"/>
  <c r="D4796" i="221"/>
  <c r="C4796" i="221"/>
  <c r="BH4795" i="221"/>
  <c r="BG4795" i="221"/>
  <c r="BF4795" i="221"/>
  <c r="BE4795" i="221"/>
  <c r="BD4795" i="221"/>
  <c r="BC4795" i="221"/>
  <c r="BB4795" i="221"/>
  <c r="BA4795" i="221"/>
  <c r="AZ4795" i="221"/>
  <c r="AY4795" i="221"/>
  <c r="AX4795" i="221"/>
  <c r="AW4795" i="221"/>
  <c r="AV4795" i="221"/>
  <c r="AU4795" i="221"/>
  <c r="AT4795" i="221"/>
  <c r="AS4795" i="221"/>
  <c r="AR4795" i="221"/>
  <c r="AQ4795" i="221"/>
  <c r="AP4795" i="221"/>
  <c r="AO4795" i="221"/>
  <c r="AN4795" i="221"/>
  <c r="AM4795" i="221"/>
  <c r="AL4795" i="221"/>
  <c r="AK4795" i="221"/>
  <c r="AJ4795" i="221"/>
  <c r="AI4795" i="221"/>
  <c r="AH4795" i="221"/>
  <c r="AG4795" i="221"/>
  <c r="AF4795" i="221"/>
  <c r="AE4795" i="221"/>
  <c r="AD4795" i="221"/>
  <c r="AC4795" i="221"/>
  <c r="AB4795" i="221"/>
  <c r="AA4795" i="221"/>
  <c r="Z4795" i="221"/>
  <c r="Y4795" i="221"/>
  <c r="X4795" i="221"/>
  <c r="W4795" i="221"/>
  <c r="V4795" i="221"/>
  <c r="U4795" i="221"/>
  <c r="T4795" i="221"/>
  <c r="D4795" i="221"/>
  <c r="C4795" i="221"/>
  <c r="B4795" i="221"/>
  <c r="F4794" i="221"/>
  <c r="D4794" i="221"/>
  <c r="C4794" i="221"/>
  <c r="F4793" i="221"/>
  <c r="D4793" i="221"/>
  <c r="C4793" i="221"/>
  <c r="F4792" i="221"/>
  <c r="D4792" i="221"/>
  <c r="C4792" i="221"/>
  <c r="F4791" i="221"/>
  <c r="D4791" i="221"/>
  <c r="C4791" i="221"/>
  <c r="F4790" i="221"/>
  <c r="D4790" i="221"/>
  <c r="C4790" i="221"/>
  <c r="F4789" i="221"/>
  <c r="D4789" i="221"/>
  <c r="C4789" i="221"/>
  <c r="F4788" i="221"/>
  <c r="D4788" i="221"/>
  <c r="C4788" i="221"/>
  <c r="F4787" i="221"/>
  <c r="D4787" i="221"/>
  <c r="C4787" i="221"/>
  <c r="F4786" i="221"/>
  <c r="D4786" i="221"/>
  <c r="C4786" i="221"/>
  <c r="F4785" i="221"/>
  <c r="D4785" i="221"/>
  <c r="C4785" i="221"/>
  <c r="F4784" i="221"/>
  <c r="D4784" i="221"/>
  <c r="C4784" i="221"/>
  <c r="F4783" i="221"/>
  <c r="D4783" i="221"/>
  <c r="C4783" i="221"/>
  <c r="BH4782" i="221"/>
  <c r="BG4782" i="221"/>
  <c r="BF4782" i="221"/>
  <c r="BE4782" i="221"/>
  <c r="BD4782" i="221"/>
  <c r="BC4782" i="221"/>
  <c r="BB4782" i="221"/>
  <c r="BA4782" i="221"/>
  <c r="AZ4782" i="221"/>
  <c r="AY4782" i="221"/>
  <c r="AX4782" i="221"/>
  <c r="AW4782" i="221"/>
  <c r="AV4782" i="221"/>
  <c r="AU4782" i="221"/>
  <c r="AT4782" i="221"/>
  <c r="AS4782" i="221"/>
  <c r="AR4782" i="221"/>
  <c r="AQ4782" i="221"/>
  <c r="AP4782" i="221"/>
  <c r="AO4782" i="221"/>
  <c r="AN4782" i="221"/>
  <c r="AM4782" i="221"/>
  <c r="AL4782" i="221"/>
  <c r="AK4782" i="221"/>
  <c r="AJ4782" i="221"/>
  <c r="AI4782" i="221"/>
  <c r="AH4782" i="221"/>
  <c r="AG4782" i="221"/>
  <c r="AF4782" i="221"/>
  <c r="AE4782" i="221"/>
  <c r="AD4782" i="221"/>
  <c r="AC4782" i="221"/>
  <c r="AB4782" i="221"/>
  <c r="AA4782" i="221"/>
  <c r="Z4782" i="221"/>
  <c r="Y4782" i="221"/>
  <c r="X4782" i="221"/>
  <c r="W4782" i="221"/>
  <c r="V4782" i="221"/>
  <c r="U4782" i="221"/>
  <c r="T4782" i="221"/>
  <c r="D4782" i="221"/>
  <c r="C4782" i="221"/>
  <c r="B4782" i="221"/>
  <c r="F4781" i="221"/>
  <c r="D4781" i="221"/>
  <c r="C4781" i="221"/>
  <c r="F4780" i="221"/>
  <c r="D4780" i="221"/>
  <c r="C4780" i="221"/>
  <c r="F4779" i="221"/>
  <c r="D4779" i="221"/>
  <c r="C4779" i="221"/>
  <c r="F4778" i="221"/>
  <c r="D4778" i="221"/>
  <c r="C4778" i="221"/>
  <c r="F4777" i="221"/>
  <c r="D4777" i="221"/>
  <c r="C4777" i="221"/>
  <c r="F4776" i="221"/>
  <c r="D4776" i="221"/>
  <c r="C4776" i="221"/>
  <c r="F4775" i="221"/>
  <c r="D4775" i="221"/>
  <c r="C4775" i="221"/>
  <c r="F4774" i="221"/>
  <c r="D4774" i="221"/>
  <c r="C4774" i="221"/>
  <c r="F4773" i="221"/>
  <c r="D4773" i="221"/>
  <c r="C4773" i="221"/>
  <c r="F4772" i="221"/>
  <c r="D4772" i="221"/>
  <c r="C4772" i="221"/>
  <c r="F4771" i="221"/>
  <c r="D4771" i="221"/>
  <c r="C4771" i="221"/>
  <c r="F4770" i="221"/>
  <c r="D4770" i="221"/>
  <c r="C4770" i="221"/>
  <c r="BH4769" i="221"/>
  <c r="BG4769" i="221"/>
  <c r="BF4769" i="221"/>
  <c r="BE4769" i="221"/>
  <c r="BD4769" i="221"/>
  <c r="BC4769" i="221"/>
  <c r="BB4769" i="221"/>
  <c r="BA4769" i="221"/>
  <c r="AZ4769" i="221"/>
  <c r="AY4769" i="221"/>
  <c r="AX4769" i="221"/>
  <c r="AW4769" i="221"/>
  <c r="AV4769" i="221"/>
  <c r="AU4769" i="221"/>
  <c r="AT4769" i="221"/>
  <c r="AS4769" i="221"/>
  <c r="AR4769" i="221"/>
  <c r="AQ4769" i="221"/>
  <c r="AP4769" i="221"/>
  <c r="AO4769" i="221"/>
  <c r="AN4769" i="221"/>
  <c r="AM4769" i="221"/>
  <c r="AL4769" i="221"/>
  <c r="AK4769" i="221"/>
  <c r="AJ4769" i="221"/>
  <c r="AI4769" i="221"/>
  <c r="AH4769" i="221"/>
  <c r="AG4769" i="221"/>
  <c r="AF4769" i="221"/>
  <c r="AE4769" i="221"/>
  <c r="AD4769" i="221"/>
  <c r="AC4769" i="221"/>
  <c r="AB4769" i="221"/>
  <c r="AA4769" i="221"/>
  <c r="Z4769" i="221"/>
  <c r="Y4769" i="221"/>
  <c r="X4769" i="221"/>
  <c r="W4769" i="221"/>
  <c r="V4769" i="221"/>
  <c r="U4769" i="221"/>
  <c r="T4769" i="221"/>
  <c r="D4769" i="221"/>
  <c r="C4769" i="221"/>
  <c r="B4769" i="221"/>
  <c r="F4768" i="221"/>
  <c r="D4768" i="221"/>
  <c r="C4768" i="221"/>
  <c r="F4767" i="221"/>
  <c r="D4767" i="221"/>
  <c r="C4767" i="221"/>
  <c r="F4766" i="221"/>
  <c r="D4766" i="221"/>
  <c r="C4766" i="221"/>
  <c r="F4765" i="221"/>
  <c r="D4765" i="221"/>
  <c r="C4765" i="221"/>
  <c r="F4764" i="221"/>
  <c r="D4764" i="221"/>
  <c r="C4764" i="221"/>
  <c r="F4763" i="221"/>
  <c r="D4763" i="221"/>
  <c r="C4763" i="221"/>
  <c r="F4762" i="221"/>
  <c r="D4762" i="221"/>
  <c r="C4762" i="221"/>
  <c r="F4761" i="221"/>
  <c r="D4761" i="221"/>
  <c r="C4761" i="221"/>
  <c r="F4760" i="221"/>
  <c r="D4760" i="221"/>
  <c r="C4760" i="221"/>
  <c r="F4759" i="221"/>
  <c r="D4759" i="221"/>
  <c r="C4759" i="221"/>
  <c r="F4758" i="221"/>
  <c r="D4758" i="221"/>
  <c r="C4758" i="221"/>
  <c r="F4757" i="221"/>
  <c r="D4757" i="221"/>
  <c r="C4757" i="221"/>
  <c r="BH4756" i="221"/>
  <c r="BG4756" i="221"/>
  <c r="BF4756" i="221"/>
  <c r="BE4756" i="221"/>
  <c r="BD4756" i="221"/>
  <c r="BC4756" i="221"/>
  <c r="BB4756" i="221"/>
  <c r="BA4756" i="221"/>
  <c r="AZ4756" i="221"/>
  <c r="AY4756" i="221"/>
  <c r="AX4756" i="221"/>
  <c r="AW4756" i="221"/>
  <c r="AV4756" i="221"/>
  <c r="AU4756" i="221"/>
  <c r="AT4756" i="221"/>
  <c r="AS4756" i="221"/>
  <c r="AR4756" i="221"/>
  <c r="AQ4756" i="221"/>
  <c r="AP4756" i="221"/>
  <c r="AO4756" i="221"/>
  <c r="AN4756" i="221"/>
  <c r="AM4756" i="221"/>
  <c r="AL4756" i="221"/>
  <c r="AK4756" i="221"/>
  <c r="AJ4756" i="221"/>
  <c r="AI4756" i="221"/>
  <c r="AH4756" i="221"/>
  <c r="AG4756" i="221"/>
  <c r="AF4756" i="221"/>
  <c r="AE4756" i="221"/>
  <c r="AD4756" i="221"/>
  <c r="AC4756" i="221"/>
  <c r="AB4756" i="221"/>
  <c r="AA4756" i="221"/>
  <c r="Z4756" i="221"/>
  <c r="Y4756" i="221"/>
  <c r="X4756" i="221"/>
  <c r="W4756" i="221"/>
  <c r="V4756" i="221"/>
  <c r="U4756" i="221"/>
  <c r="T4756" i="221"/>
  <c r="D4756" i="221"/>
  <c r="C4756" i="221"/>
  <c r="B4756" i="221"/>
  <c r="F4755" i="221"/>
  <c r="D4755" i="221"/>
  <c r="C4755" i="221"/>
  <c r="B4755" i="221"/>
  <c r="F4754" i="221"/>
  <c r="D4754" i="221"/>
  <c r="C4754" i="221"/>
  <c r="B4754" i="221"/>
  <c r="F4753" i="221"/>
  <c r="D4753" i="221"/>
  <c r="C4753" i="221"/>
  <c r="B4753" i="221"/>
  <c r="F4752" i="221"/>
  <c r="D4752" i="221"/>
  <c r="C4752" i="221"/>
  <c r="B4752" i="221"/>
  <c r="F4751" i="221"/>
  <c r="D4751" i="221"/>
  <c r="C4751" i="221"/>
  <c r="B4751" i="221"/>
  <c r="F4750" i="221"/>
  <c r="D4750" i="221"/>
  <c r="C4750" i="221"/>
  <c r="B4750" i="221"/>
  <c r="F4749" i="221"/>
  <c r="D4749" i="221"/>
  <c r="C4749" i="221"/>
  <c r="B4749" i="221"/>
  <c r="F4748" i="221"/>
  <c r="D4748" i="221"/>
  <c r="C4748" i="221"/>
  <c r="B4748" i="221"/>
  <c r="F4747" i="221"/>
  <c r="D4747" i="221"/>
  <c r="C4747" i="221"/>
  <c r="B4747" i="221"/>
  <c r="F4746" i="221"/>
  <c r="D4746" i="221"/>
  <c r="C4746" i="221"/>
  <c r="B4746" i="221"/>
  <c r="F4745" i="221"/>
  <c r="D4745" i="221"/>
  <c r="C4745" i="221"/>
  <c r="B4745" i="221"/>
  <c r="F4744" i="221"/>
  <c r="D4744" i="221"/>
  <c r="C4744" i="221"/>
  <c r="B4744" i="221"/>
  <c r="BH4743" i="221"/>
  <c r="BG4743" i="221"/>
  <c r="BF4743" i="221"/>
  <c r="BE4743" i="221"/>
  <c r="BD4743" i="221"/>
  <c r="BC4743" i="221"/>
  <c r="BB4743" i="221"/>
  <c r="BA4743" i="221"/>
  <c r="AZ4743" i="221"/>
  <c r="AY4743" i="221"/>
  <c r="AX4743" i="221"/>
  <c r="AW4743" i="221"/>
  <c r="AV4743" i="221"/>
  <c r="AU4743" i="221"/>
  <c r="AT4743" i="221"/>
  <c r="AS4743" i="221"/>
  <c r="AR4743" i="221"/>
  <c r="AQ4743" i="221"/>
  <c r="AP4743" i="221"/>
  <c r="AO4743" i="221"/>
  <c r="AN4743" i="221"/>
  <c r="AM4743" i="221"/>
  <c r="AL4743" i="221"/>
  <c r="AK4743" i="221"/>
  <c r="AJ4743" i="221"/>
  <c r="AI4743" i="221"/>
  <c r="AH4743" i="221"/>
  <c r="AG4743" i="221"/>
  <c r="AF4743" i="221"/>
  <c r="AE4743" i="221"/>
  <c r="AD4743" i="221"/>
  <c r="AC4743" i="221"/>
  <c r="AB4743" i="221"/>
  <c r="AA4743" i="221"/>
  <c r="Z4743" i="221"/>
  <c r="Y4743" i="221"/>
  <c r="X4743" i="221"/>
  <c r="W4743" i="221"/>
  <c r="V4743" i="221"/>
  <c r="U4743" i="221"/>
  <c r="T4743" i="221"/>
  <c r="D4743" i="221"/>
  <c r="C4743" i="221"/>
  <c r="B4743" i="221"/>
  <c r="F4742" i="221"/>
  <c r="D4742" i="221"/>
  <c r="C4742" i="221"/>
  <c r="B4742" i="221"/>
  <c r="F4741" i="221"/>
  <c r="D4741" i="221"/>
  <c r="C4741" i="221"/>
  <c r="F4740" i="221"/>
  <c r="D4740" i="221"/>
  <c r="C4740" i="221"/>
  <c r="F4739" i="221"/>
  <c r="D4739" i="221"/>
  <c r="C4739" i="221"/>
  <c r="F4738" i="221"/>
  <c r="D4738" i="221"/>
  <c r="C4738" i="221"/>
  <c r="F4737" i="221"/>
  <c r="D4737" i="221"/>
  <c r="C4737" i="221"/>
  <c r="F4736" i="221"/>
  <c r="D4736" i="221"/>
  <c r="C4736" i="221"/>
  <c r="F4735" i="221"/>
  <c r="D4735" i="221"/>
  <c r="C4735" i="221"/>
  <c r="F4734" i="221"/>
  <c r="D4734" i="221"/>
  <c r="C4734" i="221"/>
  <c r="F4733" i="221"/>
  <c r="D4733" i="221"/>
  <c r="C4733" i="221"/>
  <c r="F4732" i="221"/>
  <c r="D4732" i="221"/>
  <c r="C4732" i="221"/>
  <c r="F4731" i="221"/>
  <c r="D4731" i="221"/>
  <c r="C4731" i="221"/>
  <c r="F4730" i="221"/>
  <c r="D4730" i="221"/>
  <c r="C4730" i="221"/>
  <c r="D4729" i="221"/>
  <c r="C4729" i="221"/>
  <c r="B4729" i="221"/>
  <c r="F4728" i="221"/>
  <c r="D4728" i="221"/>
  <c r="C4728" i="221"/>
  <c r="F4727" i="221"/>
  <c r="D4727" i="221"/>
  <c r="C4727" i="221"/>
  <c r="F4726" i="221"/>
  <c r="D4726" i="221"/>
  <c r="C4726" i="221"/>
  <c r="F4725" i="221"/>
  <c r="D4725" i="221"/>
  <c r="C4725" i="221"/>
  <c r="F4724" i="221"/>
  <c r="D4724" i="221"/>
  <c r="C4724" i="221"/>
  <c r="F4723" i="221"/>
  <c r="D4723" i="221"/>
  <c r="C4723" i="221"/>
  <c r="F4722" i="221"/>
  <c r="D4722" i="221"/>
  <c r="C4722" i="221"/>
  <c r="F4721" i="221"/>
  <c r="D4721" i="221"/>
  <c r="C4721" i="221"/>
  <c r="F4720" i="221"/>
  <c r="D4720" i="221"/>
  <c r="C4720" i="221"/>
  <c r="F4719" i="221"/>
  <c r="D4719" i="221"/>
  <c r="C4719" i="221"/>
  <c r="F4718" i="221"/>
  <c r="D4718" i="221"/>
  <c r="C4718" i="221"/>
  <c r="F4717" i="221"/>
  <c r="D4717" i="221"/>
  <c r="C4717" i="221"/>
  <c r="BH4716" i="221"/>
  <c r="BG4716" i="221"/>
  <c r="BF4716" i="221"/>
  <c r="BE4716" i="221"/>
  <c r="BD4716" i="221"/>
  <c r="BC4716" i="221"/>
  <c r="BB4716" i="221"/>
  <c r="BA4716" i="221"/>
  <c r="AZ4716" i="221"/>
  <c r="AY4716" i="221"/>
  <c r="AX4716" i="221"/>
  <c r="AW4716" i="221"/>
  <c r="AV4716" i="221"/>
  <c r="AU4716" i="221"/>
  <c r="AT4716" i="221"/>
  <c r="AS4716" i="221"/>
  <c r="AR4716" i="221"/>
  <c r="AQ4716" i="221"/>
  <c r="AP4716" i="221"/>
  <c r="AO4716" i="221"/>
  <c r="AN4716" i="221"/>
  <c r="AM4716" i="221"/>
  <c r="AL4716" i="221"/>
  <c r="AK4716" i="221"/>
  <c r="AJ4716" i="221"/>
  <c r="AI4716" i="221"/>
  <c r="AH4716" i="221"/>
  <c r="AG4716" i="221"/>
  <c r="AF4716" i="221"/>
  <c r="AE4716" i="221"/>
  <c r="AD4716" i="221"/>
  <c r="AC4716" i="221"/>
  <c r="AB4716" i="221"/>
  <c r="AA4716" i="221"/>
  <c r="Z4716" i="221"/>
  <c r="Y4716" i="221"/>
  <c r="X4716" i="221"/>
  <c r="W4716" i="221"/>
  <c r="V4716" i="221"/>
  <c r="U4716" i="221"/>
  <c r="T4716" i="221"/>
  <c r="D4716" i="221"/>
  <c r="C4716" i="221"/>
  <c r="B4716" i="221"/>
  <c r="F4715" i="221"/>
  <c r="D4715" i="221"/>
  <c r="C4715" i="221"/>
  <c r="F4714" i="221"/>
  <c r="D4714" i="221"/>
  <c r="C4714" i="221"/>
  <c r="F4713" i="221"/>
  <c r="D4713" i="221"/>
  <c r="C4713" i="221"/>
  <c r="F4712" i="221"/>
  <c r="D4712" i="221"/>
  <c r="C4712" i="221"/>
  <c r="F4711" i="221"/>
  <c r="D4711" i="221"/>
  <c r="C4711" i="221"/>
  <c r="F4710" i="221"/>
  <c r="D4710" i="221"/>
  <c r="C4710" i="221"/>
  <c r="F4709" i="221"/>
  <c r="D4709" i="221"/>
  <c r="C4709" i="221"/>
  <c r="F4708" i="221"/>
  <c r="D4708" i="221"/>
  <c r="C4708" i="221"/>
  <c r="F4707" i="221"/>
  <c r="D4707" i="221"/>
  <c r="C4707" i="221"/>
  <c r="F4706" i="221"/>
  <c r="D4706" i="221"/>
  <c r="C4706" i="221"/>
  <c r="F4705" i="221"/>
  <c r="D4705" i="221"/>
  <c r="C4705" i="221"/>
  <c r="F4704" i="221"/>
  <c r="D4704" i="221"/>
  <c r="C4704" i="221"/>
  <c r="BH4703" i="221"/>
  <c r="BG4703" i="221"/>
  <c r="BF4703" i="221"/>
  <c r="BE4703" i="221"/>
  <c r="BD4703" i="221"/>
  <c r="BC4703" i="221"/>
  <c r="BB4703" i="221"/>
  <c r="BA4703" i="221"/>
  <c r="AZ4703" i="221"/>
  <c r="AY4703" i="221"/>
  <c r="AX4703" i="221"/>
  <c r="AW4703" i="221"/>
  <c r="AV4703" i="221"/>
  <c r="AU4703" i="221"/>
  <c r="AT4703" i="221"/>
  <c r="AS4703" i="221"/>
  <c r="AR4703" i="221"/>
  <c r="AQ4703" i="221"/>
  <c r="AP4703" i="221"/>
  <c r="AO4703" i="221"/>
  <c r="AN4703" i="221"/>
  <c r="AM4703" i="221"/>
  <c r="AL4703" i="221"/>
  <c r="AK4703" i="221"/>
  <c r="AJ4703" i="221"/>
  <c r="AI4703" i="221"/>
  <c r="AH4703" i="221"/>
  <c r="AG4703" i="221"/>
  <c r="AF4703" i="221"/>
  <c r="AE4703" i="221"/>
  <c r="AD4703" i="221"/>
  <c r="AC4703" i="221"/>
  <c r="AB4703" i="221"/>
  <c r="AA4703" i="221"/>
  <c r="Z4703" i="221"/>
  <c r="Y4703" i="221"/>
  <c r="X4703" i="221"/>
  <c r="W4703" i="221"/>
  <c r="V4703" i="221"/>
  <c r="U4703" i="221"/>
  <c r="T4703" i="221"/>
  <c r="D4703" i="221"/>
  <c r="C4703" i="221"/>
  <c r="B4703" i="221"/>
  <c r="F4702" i="221"/>
  <c r="D4702" i="221"/>
  <c r="C4702" i="221"/>
  <c r="F4701" i="221"/>
  <c r="D4701" i="221"/>
  <c r="C4701" i="221"/>
  <c r="F4700" i="221"/>
  <c r="D4700" i="221"/>
  <c r="C4700" i="221"/>
  <c r="F4699" i="221"/>
  <c r="D4699" i="221"/>
  <c r="C4699" i="221"/>
  <c r="F4698" i="221"/>
  <c r="D4698" i="221"/>
  <c r="C4698" i="221"/>
  <c r="F4697" i="221"/>
  <c r="D4697" i="221"/>
  <c r="C4697" i="221"/>
  <c r="F4696" i="221"/>
  <c r="D4696" i="221"/>
  <c r="C4696" i="221"/>
  <c r="F4695" i="221"/>
  <c r="D4695" i="221"/>
  <c r="C4695" i="221"/>
  <c r="F4694" i="221"/>
  <c r="D4694" i="221"/>
  <c r="C4694" i="221"/>
  <c r="F4693" i="221"/>
  <c r="D4693" i="221"/>
  <c r="C4693" i="221"/>
  <c r="F4692" i="221"/>
  <c r="D4692" i="221"/>
  <c r="C4692" i="221"/>
  <c r="F4691" i="221"/>
  <c r="D4691" i="221"/>
  <c r="C4691" i="221"/>
  <c r="BH4690" i="221"/>
  <c r="BG4690" i="221"/>
  <c r="BF4690" i="221"/>
  <c r="BE4690" i="221"/>
  <c r="BD4690" i="221"/>
  <c r="BC4690" i="221"/>
  <c r="BB4690" i="221"/>
  <c r="BA4690" i="221"/>
  <c r="AZ4690" i="221"/>
  <c r="AY4690" i="221"/>
  <c r="AX4690" i="221"/>
  <c r="AW4690" i="221"/>
  <c r="AV4690" i="221"/>
  <c r="AU4690" i="221"/>
  <c r="AT4690" i="221"/>
  <c r="AS4690" i="221"/>
  <c r="AR4690" i="221"/>
  <c r="AQ4690" i="221"/>
  <c r="AP4690" i="221"/>
  <c r="AO4690" i="221"/>
  <c r="AN4690" i="221"/>
  <c r="AM4690" i="221"/>
  <c r="AL4690" i="221"/>
  <c r="AK4690" i="221"/>
  <c r="AJ4690" i="221"/>
  <c r="AI4690" i="221"/>
  <c r="AH4690" i="221"/>
  <c r="AG4690" i="221"/>
  <c r="AF4690" i="221"/>
  <c r="AE4690" i="221"/>
  <c r="AD4690" i="221"/>
  <c r="AC4690" i="221"/>
  <c r="AB4690" i="221"/>
  <c r="AA4690" i="221"/>
  <c r="Z4690" i="221"/>
  <c r="Y4690" i="221"/>
  <c r="X4690" i="221"/>
  <c r="W4690" i="221"/>
  <c r="V4690" i="221"/>
  <c r="U4690" i="221"/>
  <c r="T4690" i="221"/>
  <c r="D4690" i="221"/>
  <c r="C4690" i="221"/>
  <c r="B4690" i="221"/>
  <c r="F4689" i="221"/>
  <c r="D4689" i="221"/>
  <c r="C4689" i="221"/>
  <c r="F4688" i="221"/>
  <c r="D4688" i="221"/>
  <c r="C4688" i="221"/>
  <c r="F4687" i="221"/>
  <c r="D4687" i="221"/>
  <c r="C4687" i="221"/>
  <c r="F4686" i="221"/>
  <c r="D4686" i="221"/>
  <c r="C4686" i="221"/>
  <c r="F4685" i="221"/>
  <c r="D4685" i="221"/>
  <c r="C4685" i="221"/>
  <c r="F4684" i="221"/>
  <c r="D4684" i="221"/>
  <c r="C4684" i="221"/>
  <c r="F4683" i="221"/>
  <c r="D4683" i="221"/>
  <c r="C4683" i="221"/>
  <c r="F4682" i="221"/>
  <c r="D4682" i="221"/>
  <c r="C4682" i="221"/>
  <c r="F4681" i="221"/>
  <c r="D4681" i="221"/>
  <c r="C4681" i="221"/>
  <c r="F4680" i="221"/>
  <c r="D4680" i="221"/>
  <c r="C4680" i="221"/>
  <c r="F4679" i="221"/>
  <c r="D4679" i="221"/>
  <c r="C4679" i="221"/>
  <c r="F4678" i="221"/>
  <c r="D4678" i="221"/>
  <c r="C4678" i="221"/>
  <c r="BH4677" i="221"/>
  <c r="BG4677" i="221"/>
  <c r="BF4677" i="221"/>
  <c r="BE4677" i="221"/>
  <c r="BD4677" i="221"/>
  <c r="BC4677" i="221"/>
  <c r="BB4677" i="221"/>
  <c r="BA4677" i="221"/>
  <c r="AZ4677" i="221"/>
  <c r="AY4677" i="221"/>
  <c r="AX4677" i="221"/>
  <c r="AW4677" i="221"/>
  <c r="AV4677" i="221"/>
  <c r="AU4677" i="221"/>
  <c r="AT4677" i="221"/>
  <c r="AS4677" i="221"/>
  <c r="AR4677" i="221"/>
  <c r="AQ4677" i="221"/>
  <c r="AP4677" i="221"/>
  <c r="AO4677" i="221"/>
  <c r="AN4677" i="221"/>
  <c r="AM4677" i="221"/>
  <c r="AL4677" i="221"/>
  <c r="AK4677" i="221"/>
  <c r="AJ4677" i="221"/>
  <c r="AI4677" i="221"/>
  <c r="AH4677" i="221"/>
  <c r="AG4677" i="221"/>
  <c r="AF4677" i="221"/>
  <c r="AE4677" i="221"/>
  <c r="AD4677" i="221"/>
  <c r="AC4677" i="221"/>
  <c r="AB4677" i="221"/>
  <c r="AA4677" i="221"/>
  <c r="Z4677" i="221"/>
  <c r="Y4677" i="221"/>
  <c r="X4677" i="221"/>
  <c r="W4677" i="221"/>
  <c r="V4677" i="221"/>
  <c r="U4677" i="221"/>
  <c r="T4677" i="221"/>
  <c r="D4677" i="221"/>
  <c r="C4677" i="221"/>
  <c r="B4677" i="221"/>
  <c r="F4676" i="221"/>
  <c r="D4676" i="221"/>
  <c r="C4676" i="221"/>
  <c r="F4675" i="221"/>
  <c r="D4675" i="221"/>
  <c r="C4675" i="221"/>
  <c r="F4674" i="221"/>
  <c r="D4674" i="221"/>
  <c r="C4674" i="221"/>
  <c r="F4673" i="221"/>
  <c r="D4673" i="221"/>
  <c r="C4673" i="221"/>
  <c r="F4672" i="221"/>
  <c r="D4672" i="221"/>
  <c r="C4672" i="221"/>
  <c r="F4671" i="221"/>
  <c r="D4671" i="221"/>
  <c r="C4671" i="221"/>
  <c r="F4670" i="221"/>
  <c r="D4670" i="221"/>
  <c r="C4670" i="221"/>
  <c r="F4669" i="221"/>
  <c r="D4669" i="221"/>
  <c r="C4669" i="221"/>
  <c r="F4668" i="221"/>
  <c r="D4668" i="221"/>
  <c r="C4668" i="221"/>
  <c r="F4667" i="221"/>
  <c r="D4667" i="221"/>
  <c r="C4667" i="221"/>
  <c r="F4666" i="221"/>
  <c r="D4666" i="221"/>
  <c r="C4666" i="221"/>
  <c r="F4665" i="221"/>
  <c r="D4665" i="221"/>
  <c r="C4665" i="221"/>
  <c r="BH4664" i="221"/>
  <c r="BG4664" i="221"/>
  <c r="BF4664" i="221"/>
  <c r="BE4664" i="221"/>
  <c r="BD4664" i="221"/>
  <c r="BC4664" i="221"/>
  <c r="BB4664" i="221"/>
  <c r="BA4664" i="221"/>
  <c r="AZ4664" i="221"/>
  <c r="AY4664" i="221"/>
  <c r="AX4664" i="221"/>
  <c r="AW4664" i="221"/>
  <c r="AV4664" i="221"/>
  <c r="AU4664" i="221"/>
  <c r="AT4664" i="221"/>
  <c r="AS4664" i="221"/>
  <c r="AR4664" i="221"/>
  <c r="AQ4664" i="221"/>
  <c r="AP4664" i="221"/>
  <c r="AO4664" i="221"/>
  <c r="AN4664" i="221"/>
  <c r="AM4664" i="221"/>
  <c r="AL4664" i="221"/>
  <c r="AK4664" i="221"/>
  <c r="AJ4664" i="221"/>
  <c r="AI4664" i="221"/>
  <c r="AH4664" i="221"/>
  <c r="AG4664" i="221"/>
  <c r="AF4664" i="221"/>
  <c r="AE4664" i="221"/>
  <c r="AD4664" i="221"/>
  <c r="AC4664" i="221"/>
  <c r="AB4664" i="221"/>
  <c r="AA4664" i="221"/>
  <c r="Z4664" i="221"/>
  <c r="Y4664" i="221"/>
  <c r="X4664" i="221"/>
  <c r="W4664" i="221"/>
  <c r="V4664" i="221"/>
  <c r="U4664" i="221"/>
  <c r="T4664" i="221"/>
  <c r="D4664" i="221"/>
  <c r="C4664" i="221"/>
  <c r="B4664" i="221"/>
  <c r="F4663" i="221"/>
  <c r="D4663" i="221"/>
  <c r="C4663" i="221"/>
  <c r="F4662" i="221"/>
  <c r="D4662" i="221"/>
  <c r="C4662" i="221"/>
  <c r="F4661" i="221"/>
  <c r="D4661" i="221"/>
  <c r="C4661" i="221"/>
  <c r="F4660" i="221"/>
  <c r="D4660" i="221"/>
  <c r="C4660" i="221"/>
  <c r="F4659" i="221"/>
  <c r="D4659" i="221"/>
  <c r="C4659" i="221"/>
  <c r="F4658" i="221"/>
  <c r="D4658" i="221"/>
  <c r="C4658" i="221"/>
  <c r="F4657" i="221"/>
  <c r="D4657" i="221"/>
  <c r="C4657" i="221"/>
  <c r="F4656" i="221"/>
  <c r="D4656" i="221"/>
  <c r="C4656" i="221"/>
  <c r="F4655" i="221"/>
  <c r="D4655" i="221"/>
  <c r="C4655" i="221"/>
  <c r="F4654" i="221"/>
  <c r="D4654" i="221"/>
  <c r="C4654" i="221"/>
  <c r="F4653" i="221"/>
  <c r="D4653" i="221"/>
  <c r="C4653" i="221"/>
  <c r="F4652" i="221"/>
  <c r="D4652" i="221"/>
  <c r="C4652" i="221"/>
  <c r="BH4651" i="221"/>
  <c r="BG4651" i="221"/>
  <c r="BF4651" i="221"/>
  <c r="BE4651" i="221"/>
  <c r="BD4651" i="221"/>
  <c r="BC4651" i="221"/>
  <c r="BB4651" i="221"/>
  <c r="BA4651" i="221"/>
  <c r="AZ4651" i="221"/>
  <c r="AY4651" i="221"/>
  <c r="AX4651" i="221"/>
  <c r="AW4651" i="221"/>
  <c r="AV4651" i="221"/>
  <c r="AU4651" i="221"/>
  <c r="AT4651" i="221"/>
  <c r="AS4651" i="221"/>
  <c r="AR4651" i="221"/>
  <c r="AQ4651" i="221"/>
  <c r="AP4651" i="221"/>
  <c r="AO4651" i="221"/>
  <c r="AN4651" i="221"/>
  <c r="AM4651" i="221"/>
  <c r="AL4651" i="221"/>
  <c r="AK4651" i="221"/>
  <c r="AJ4651" i="221"/>
  <c r="AI4651" i="221"/>
  <c r="AH4651" i="221"/>
  <c r="AG4651" i="221"/>
  <c r="AF4651" i="221"/>
  <c r="AE4651" i="221"/>
  <c r="AD4651" i="221"/>
  <c r="AC4651" i="221"/>
  <c r="AB4651" i="221"/>
  <c r="AA4651" i="221"/>
  <c r="Z4651" i="221"/>
  <c r="Y4651" i="221"/>
  <c r="X4651" i="221"/>
  <c r="W4651" i="221"/>
  <c r="V4651" i="221"/>
  <c r="U4651" i="221"/>
  <c r="T4651" i="221"/>
  <c r="D4651" i="221"/>
  <c r="C4651" i="221"/>
  <c r="B4651" i="221"/>
  <c r="F4650" i="221"/>
  <c r="D4650" i="221"/>
  <c r="C4650" i="221"/>
  <c r="F4649" i="221"/>
  <c r="D4649" i="221"/>
  <c r="C4649" i="221"/>
  <c r="F4648" i="221"/>
  <c r="D4648" i="221"/>
  <c r="C4648" i="221"/>
  <c r="F4647" i="221"/>
  <c r="D4647" i="221"/>
  <c r="C4647" i="221"/>
  <c r="F4646" i="221"/>
  <c r="D4646" i="221"/>
  <c r="C4646" i="221"/>
  <c r="F4645" i="221"/>
  <c r="D4645" i="221"/>
  <c r="C4645" i="221"/>
  <c r="F4644" i="221"/>
  <c r="D4644" i="221"/>
  <c r="C4644" i="221"/>
  <c r="F4643" i="221"/>
  <c r="D4643" i="221"/>
  <c r="C4643" i="221"/>
  <c r="F4642" i="221"/>
  <c r="D4642" i="221"/>
  <c r="C4642" i="221"/>
  <c r="F4641" i="221"/>
  <c r="D4641" i="221"/>
  <c r="C4641" i="221"/>
  <c r="F4640" i="221"/>
  <c r="D4640" i="221"/>
  <c r="C4640" i="221"/>
  <c r="F4639" i="221"/>
  <c r="D4639" i="221"/>
  <c r="C4639" i="221"/>
  <c r="BH4638" i="221"/>
  <c r="BG4638" i="221"/>
  <c r="BF4638" i="221"/>
  <c r="BE4638" i="221"/>
  <c r="BD4638" i="221"/>
  <c r="BC4638" i="221"/>
  <c r="BB4638" i="221"/>
  <c r="BA4638" i="221"/>
  <c r="AZ4638" i="221"/>
  <c r="AY4638" i="221"/>
  <c r="AX4638" i="221"/>
  <c r="AW4638" i="221"/>
  <c r="AV4638" i="221"/>
  <c r="AU4638" i="221"/>
  <c r="AT4638" i="221"/>
  <c r="AS4638" i="221"/>
  <c r="AR4638" i="221"/>
  <c r="AQ4638" i="221"/>
  <c r="AP4638" i="221"/>
  <c r="AO4638" i="221"/>
  <c r="AN4638" i="221"/>
  <c r="AM4638" i="221"/>
  <c r="AL4638" i="221"/>
  <c r="AK4638" i="221"/>
  <c r="AJ4638" i="221"/>
  <c r="AI4638" i="221"/>
  <c r="AH4638" i="221"/>
  <c r="AG4638" i="221"/>
  <c r="AF4638" i="221"/>
  <c r="AE4638" i="221"/>
  <c r="AD4638" i="221"/>
  <c r="AC4638" i="221"/>
  <c r="AB4638" i="221"/>
  <c r="AA4638" i="221"/>
  <c r="Z4638" i="221"/>
  <c r="Y4638" i="221"/>
  <c r="X4638" i="221"/>
  <c r="W4638" i="221"/>
  <c r="V4638" i="221"/>
  <c r="U4638" i="221"/>
  <c r="T4638" i="221"/>
  <c r="D4638" i="221"/>
  <c r="C4638" i="221"/>
  <c r="B4638" i="221"/>
  <c r="F4637" i="221"/>
  <c r="D4637" i="221"/>
  <c r="C4637" i="221"/>
  <c r="B4637" i="221"/>
  <c r="F4636" i="221"/>
  <c r="D4636" i="221"/>
  <c r="C4636" i="221"/>
  <c r="B4636" i="221"/>
  <c r="F4635" i="221"/>
  <c r="D4635" i="221"/>
  <c r="C4635" i="221"/>
  <c r="B4635" i="221"/>
  <c r="F4634" i="221"/>
  <c r="D4634" i="221"/>
  <c r="C4634" i="221"/>
  <c r="B4634" i="221"/>
  <c r="F4633" i="221"/>
  <c r="D4633" i="221"/>
  <c r="C4633" i="221"/>
  <c r="B4633" i="221"/>
  <c r="F4632" i="221"/>
  <c r="D4632" i="221"/>
  <c r="C4632" i="221"/>
  <c r="B4632" i="221"/>
  <c r="F4631" i="221"/>
  <c r="D4631" i="221"/>
  <c r="C4631" i="221"/>
  <c r="B4631" i="221"/>
  <c r="F4630" i="221"/>
  <c r="D4630" i="221"/>
  <c r="C4630" i="221"/>
  <c r="B4630" i="221"/>
  <c r="F4629" i="221"/>
  <c r="D4629" i="221"/>
  <c r="C4629" i="221"/>
  <c r="B4629" i="221"/>
  <c r="F4628" i="221"/>
  <c r="D4628" i="221"/>
  <c r="C4628" i="221"/>
  <c r="B4628" i="221"/>
  <c r="F4627" i="221"/>
  <c r="D4627" i="221"/>
  <c r="C4627" i="221"/>
  <c r="B4627" i="221"/>
  <c r="F4626" i="221"/>
  <c r="D4626" i="221"/>
  <c r="C4626" i="221"/>
  <c r="B4626" i="221"/>
  <c r="BH4625" i="221"/>
  <c r="BG4625" i="221"/>
  <c r="BF4625" i="221"/>
  <c r="BE4625" i="221"/>
  <c r="BD4625" i="221"/>
  <c r="BC4625" i="221"/>
  <c r="BB4625" i="221"/>
  <c r="BA4625" i="221"/>
  <c r="AZ4625" i="221"/>
  <c r="AY4625" i="221"/>
  <c r="AX4625" i="221"/>
  <c r="AW4625" i="221"/>
  <c r="AV4625" i="221"/>
  <c r="AU4625" i="221"/>
  <c r="AT4625" i="221"/>
  <c r="AS4625" i="221"/>
  <c r="AR4625" i="221"/>
  <c r="AQ4625" i="221"/>
  <c r="AP4625" i="221"/>
  <c r="AO4625" i="221"/>
  <c r="AN4625" i="221"/>
  <c r="AM4625" i="221"/>
  <c r="AL4625" i="221"/>
  <c r="AK4625" i="221"/>
  <c r="AJ4625" i="221"/>
  <c r="AI4625" i="221"/>
  <c r="AH4625" i="221"/>
  <c r="AG4625" i="221"/>
  <c r="AF4625" i="221"/>
  <c r="AE4625" i="221"/>
  <c r="AD4625" i="221"/>
  <c r="AC4625" i="221"/>
  <c r="AB4625" i="221"/>
  <c r="AA4625" i="221"/>
  <c r="Z4625" i="221"/>
  <c r="Y4625" i="221"/>
  <c r="X4625" i="221"/>
  <c r="W4625" i="221"/>
  <c r="V4625" i="221"/>
  <c r="U4625" i="221"/>
  <c r="T4625" i="221"/>
  <c r="D4625" i="221"/>
  <c r="C4625" i="221"/>
  <c r="B4625" i="221"/>
  <c r="F4624" i="221"/>
  <c r="D4624" i="221"/>
  <c r="C4624" i="221"/>
  <c r="B4624" i="221"/>
  <c r="F4623" i="221"/>
  <c r="D4623" i="221"/>
  <c r="C4623" i="221"/>
  <c r="F4622" i="221"/>
  <c r="D4622" i="221"/>
  <c r="C4622" i="221"/>
  <c r="F4621" i="221"/>
  <c r="D4621" i="221"/>
  <c r="C4621" i="221"/>
  <c r="F4620" i="221"/>
  <c r="D4620" i="221"/>
  <c r="C4620" i="221"/>
  <c r="F4619" i="221"/>
  <c r="D4619" i="221"/>
  <c r="C4619" i="221"/>
  <c r="F4618" i="221"/>
  <c r="D4618" i="221"/>
  <c r="C4618" i="221"/>
  <c r="F4617" i="221"/>
  <c r="D4617" i="221"/>
  <c r="C4617" i="221"/>
  <c r="F4616" i="221"/>
  <c r="D4616" i="221"/>
  <c r="C4616" i="221"/>
  <c r="F4615" i="221"/>
  <c r="D4615" i="221"/>
  <c r="C4615" i="221"/>
  <c r="F4614" i="221"/>
  <c r="D4614" i="221"/>
  <c r="C4614" i="221"/>
  <c r="F4613" i="221"/>
  <c r="D4613" i="221"/>
  <c r="C4613" i="221"/>
  <c r="F4612" i="221"/>
  <c r="D4612" i="221"/>
  <c r="C4612" i="221"/>
  <c r="D4611" i="221"/>
  <c r="C4611" i="221"/>
  <c r="B4611" i="221"/>
  <c r="F4610" i="221"/>
  <c r="D4610" i="221"/>
  <c r="C4610" i="221"/>
  <c r="F4609" i="221"/>
  <c r="D4609" i="221"/>
  <c r="C4609" i="221"/>
  <c r="F4608" i="221"/>
  <c r="D4608" i="221"/>
  <c r="C4608" i="221"/>
  <c r="F4607" i="221"/>
  <c r="D4607" i="221"/>
  <c r="C4607" i="221"/>
  <c r="F4606" i="221"/>
  <c r="D4606" i="221"/>
  <c r="C4606" i="221"/>
  <c r="F4605" i="221"/>
  <c r="D4605" i="221"/>
  <c r="C4605" i="221"/>
  <c r="F4604" i="221"/>
  <c r="D4604" i="221"/>
  <c r="C4604" i="221"/>
  <c r="F4603" i="221"/>
  <c r="D4603" i="221"/>
  <c r="C4603" i="221"/>
  <c r="F4602" i="221"/>
  <c r="D4602" i="221"/>
  <c r="C4602" i="221"/>
  <c r="F4601" i="221"/>
  <c r="D4601" i="221"/>
  <c r="C4601" i="221"/>
  <c r="F4600" i="221"/>
  <c r="D4600" i="221"/>
  <c r="C4600" i="221"/>
  <c r="F4599" i="221"/>
  <c r="D4599" i="221"/>
  <c r="C4599" i="221"/>
  <c r="BH4598" i="221"/>
  <c r="BG4598" i="221"/>
  <c r="BF4598" i="221"/>
  <c r="BE4598" i="221"/>
  <c r="BD4598" i="221"/>
  <c r="BC4598" i="221"/>
  <c r="BB4598" i="221"/>
  <c r="BA4598" i="221"/>
  <c r="AZ4598" i="221"/>
  <c r="AY4598" i="221"/>
  <c r="AX4598" i="221"/>
  <c r="AW4598" i="221"/>
  <c r="AV4598" i="221"/>
  <c r="AU4598" i="221"/>
  <c r="AT4598" i="221"/>
  <c r="AS4598" i="221"/>
  <c r="AR4598" i="221"/>
  <c r="AQ4598" i="221"/>
  <c r="AP4598" i="221"/>
  <c r="AO4598" i="221"/>
  <c r="AN4598" i="221"/>
  <c r="AM4598" i="221"/>
  <c r="AL4598" i="221"/>
  <c r="AK4598" i="221"/>
  <c r="AJ4598" i="221"/>
  <c r="AI4598" i="221"/>
  <c r="AH4598" i="221"/>
  <c r="AG4598" i="221"/>
  <c r="AF4598" i="221"/>
  <c r="AE4598" i="221"/>
  <c r="AD4598" i="221"/>
  <c r="AC4598" i="221"/>
  <c r="AB4598" i="221"/>
  <c r="AA4598" i="221"/>
  <c r="Z4598" i="221"/>
  <c r="Y4598" i="221"/>
  <c r="X4598" i="221"/>
  <c r="W4598" i="221"/>
  <c r="V4598" i="221"/>
  <c r="U4598" i="221"/>
  <c r="T4598" i="221"/>
  <c r="D4598" i="221"/>
  <c r="C4598" i="221"/>
  <c r="B4598" i="221"/>
  <c r="F4597" i="221"/>
  <c r="D4597" i="221"/>
  <c r="C4597" i="221"/>
  <c r="F4596" i="221"/>
  <c r="D4596" i="221"/>
  <c r="C4596" i="221"/>
  <c r="F4595" i="221"/>
  <c r="D4595" i="221"/>
  <c r="C4595" i="221"/>
  <c r="F4594" i="221"/>
  <c r="D4594" i="221"/>
  <c r="C4594" i="221"/>
  <c r="F4593" i="221"/>
  <c r="D4593" i="221"/>
  <c r="C4593" i="221"/>
  <c r="F4592" i="221"/>
  <c r="D4592" i="221"/>
  <c r="C4592" i="221"/>
  <c r="F4591" i="221"/>
  <c r="D4591" i="221"/>
  <c r="C4591" i="221"/>
  <c r="F4590" i="221"/>
  <c r="D4590" i="221"/>
  <c r="C4590" i="221"/>
  <c r="F4589" i="221"/>
  <c r="D4589" i="221"/>
  <c r="C4589" i="221"/>
  <c r="F4588" i="221"/>
  <c r="D4588" i="221"/>
  <c r="C4588" i="221"/>
  <c r="F4587" i="221"/>
  <c r="D4587" i="221"/>
  <c r="C4587" i="221"/>
  <c r="F4586" i="221"/>
  <c r="D4586" i="221"/>
  <c r="C4586" i="221"/>
  <c r="BH4585" i="221"/>
  <c r="BG4585" i="221"/>
  <c r="BF4585" i="221"/>
  <c r="BE4585" i="221"/>
  <c r="BD4585" i="221"/>
  <c r="BC4585" i="221"/>
  <c r="BB4585" i="221"/>
  <c r="BA4585" i="221"/>
  <c r="AZ4585" i="221"/>
  <c r="AY4585" i="221"/>
  <c r="AX4585" i="221"/>
  <c r="AW4585" i="221"/>
  <c r="AV4585" i="221"/>
  <c r="AU4585" i="221"/>
  <c r="AT4585" i="221"/>
  <c r="AS4585" i="221"/>
  <c r="AR4585" i="221"/>
  <c r="AQ4585" i="221"/>
  <c r="AP4585" i="221"/>
  <c r="AO4585" i="221"/>
  <c r="AN4585" i="221"/>
  <c r="AM4585" i="221"/>
  <c r="AL4585" i="221"/>
  <c r="AK4585" i="221"/>
  <c r="AJ4585" i="221"/>
  <c r="AI4585" i="221"/>
  <c r="AH4585" i="221"/>
  <c r="AG4585" i="221"/>
  <c r="AF4585" i="221"/>
  <c r="AE4585" i="221"/>
  <c r="AD4585" i="221"/>
  <c r="AC4585" i="221"/>
  <c r="AB4585" i="221"/>
  <c r="AA4585" i="221"/>
  <c r="Z4585" i="221"/>
  <c r="Y4585" i="221"/>
  <c r="X4585" i="221"/>
  <c r="W4585" i="221"/>
  <c r="V4585" i="221"/>
  <c r="U4585" i="221"/>
  <c r="T4585" i="221"/>
  <c r="D4585" i="221"/>
  <c r="C4585" i="221"/>
  <c r="B4585" i="221"/>
  <c r="F4584" i="221"/>
  <c r="D4584" i="221"/>
  <c r="C4584" i="221"/>
  <c r="F4583" i="221"/>
  <c r="D4583" i="221"/>
  <c r="C4583" i="221"/>
  <c r="F4582" i="221"/>
  <c r="D4582" i="221"/>
  <c r="C4582" i="221"/>
  <c r="F4581" i="221"/>
  <c r="D4581" i="221"/>
  <c r="C4581" i="221"/>
  <c r="F4580" i="221"/>
  <c r="D4580" i="221"/>
  <c r="C4580" i="221"/>
  <c r="F4579" i="221"/>
  <c r="D4579" i="221"/>
  <c r="C4579" i="221"/>
  <c r="F4578" i="221"/>
  <c r="D4578" i="221"/>
  <c r="C4578" i="221"/>
  <c r="F4577" i="221"/>
  <c r="D4577" i="221"/>
  <c r="C4577" i="221"/>
  <c r="F4576" i="221"/>
  <c r="D4576" i="221"/>
  <c r="C4576" i="221"/>
  <c r="F4575" i="221"/>
  <c r="D4575" i="221"/>
  <c r="C4575" i="221"/>
  <c r="F4574" i="221"/>
  <c r="D4574" i="221"/>
  <c r="C4574" i="221"/>
  <c r="F4573" i="221"/>
  <c r="D4573" i="221"/>
  <c r="C4573" i="221"/>
  <c r="BH4572" i="221"/>
  <c r="BG4572" i="221"/>
  <c r="BF4572" i="221"/>
  <c r="BE4572" i="221"/>
  <c r="BD4572" i="221"/>
  <c r="BC4572" i="221"/>
  <c r="BB4572" i="221"/>
  <c r="BA4572" i="221"/>
  <c r="AZ4572" i="221"/>
  <c r="AY4572" i="221"/>
  <c r="AX4572" i="221"/>
  <c r="AW4572" i="221"/>
  <c r="AV4572" i="221"/>
  <c r="AU4572" i="221"/>
  <c r="AT4572" i="221"/>
  <c r="AS4572" i="221"/>
  <c r="AR4572" i="221"/>
  <c r="AQ4572" i="221"/>
  <c r="AP4572" i="221"/>
  <c r="AO4572" i="221"/>
  <c r="AN4572" i="221"/>
  <c r="AM4572" i="221"/>
  <c r="AL4572" i="221"/>
  <c r="AK4572" i="221"/>
  <c r="AJ4572" i="221"/>
  <c r="AI4572" i="221"/>
  <c r="AH4572" i="221"/>
  <c r="AG4572" i="221"/>
  <c r="AF4572" i="221"/>
  <c r="AE4572" i="221"/>
  <c r="AD4572" i="221"/>
  <c r="AC4572" i="221"/>
  <c r="AB4572" i="221"/>
  <c r="AA4572" i="221"/>
  <c r="Z4572" i="221"/>
  <c r="Y4572" i="221"/>
  <c r="X4572" i="221"/>
  <c r="W4572" i="221"/>
  <c r="V4572" i="221"/>
  <c r="U4572" i="221"/>
  <c r="T4572" i="221"/>
  <c r="D4572" i="221"/>
  <c r="C4572" i="221"/>
  <c r="B4572" i="221"/>
  <c r="F4571" i="221"/>
  <c r="D4571" i="221"/>
  <c r="C4571" i="221"/>
  <c r="F4570" i="221"/>
  <c r="D4570" i="221"/>
  <c r="C4570" i="221"/>
  <c r="F4569" i="221"/>
  <c r="D4569" i="221"/>
  <c r="C4569" i="221"/>
  <c r="F4568" i="221"/>
  <c r="D4568" i="221"/>
  <c r="C4568" i="221"/>
  <c r="F4567" i="221"/>
  <c r="D4567" i="221"/>
  <c r="C4567" i="221"/>
  <c r="F4566" i="221"/>
  <c r="D4566" i="221"/>
  <c r="C4566" i="221"/>
  <c r="F4565" i="221"/>
  <c r="D4565" i="221"/>
  <c r="C4565" i="221"/>
  <c r="F4564" i="221"/>
  <c r="D4564" i="221"/>
  <c r="C4564" i="221"/>
  <c r="F4563" i="221"/>
  <c r="D4563" i="221"/>
  <c r="C4563" i="221"/>
  <c r="F4562" i="221"/>
  <c r="D4562" i="221"/>
  <c r="C4562" i="221"/>
  <c r="F4561" i="221"/>
  <c r="D4561" i="221"/>
  <c r="C4561" i="221"/>
  <c r="F4560" i="221"/>
  <c r="D4560" i="221"/>
  <c r="C4560" i="221"/>
  <c r="BH4559" i="221"/>
  <c r="BG4559" i="221"/>
  <c r="BF4559" i="221"/>
  <c r="BE4559" i="221"/>
  <c r="BD4559" i="221"/>
  <c r="BC4559" i="221"/>
  <c r="BB4559" i="221"/>
  <c r="BA4559" i="221"/>
  <c r="AZ4559" i="221"/>
  <c r="AY4559" i="221"/>
  <c r="AX4559" i="221"/>
  <c r="AW4559" i="221"/>
  <c r="AV4559" i="221"/>
  <c r="AU4559" i="221"/>
  <c r="AT4559" i="221"/>
  <c r="AS4559" i="221"/>
  <c r="AR4559" i="221"/>
  <c r="AQ4559" i="221"/>
  <c r="AP4559" i="221"/>
  <c r="AO4559" i="221"/>
  <c r="AN4559" i="221"/>
  <c r="AM4559" i="221"/>
  <c r="AL4559" i="221"/>
  <c r="AK4559" i="221"/>
  <c r="AJ4559" i="221"/>
  <c r="AI4559" i="221"/>
  <c r="AH4559" i="221"/>
  <c r="AG4559" i="221"/>
  <c r="AF4559" i="221"/>
  <c r="AE4559" i="221"/>
  <c r="AD4559" i="221"/>
  <c r="AC4559" i="221"/>
  <c r="AB4559" i="221"/>
  <c r="AA4559" i="221"/>
  <c r="Z4559" i="221"/>
  <c r="Y4559" i="221"/>
  <c r="X4559" i="221"/>
  <c r="W4559" i="221"/>
  <c r="V4559" i="221"/>
  <c r="U4559" i="221"/>
  <c r="T4559" i="221"/>
  <c r="D4559" i="221"/>
  <c r="C4559" i="221"/>
  <c r="B4559" i="221"/>
  <c r="F4558" i="221"/>
  <c r="D4558" i="221"/>
  <c r="C4558" i="221"/>
  <c r="F4557" i="221"/>
  <c r="D4557" i="221"/>
  <c r="C4557" i="221"/>
  <c r="F4556" i="221"/>
  <c r="D4556" i="221"/>
  <c r="C4556" i="221"/>
  <c r="F4555" i="221"/>
  <c r="D4555" i="221"/>
  <c r="C4555" i="221"/>
  <c r="F4554" i="221"/>
  <c r="D4554" i="221"/>
  <c r="C4554" i="221"/>
  <c r="F4553" i="221"/>
  <c r="D4553" i="221"/>
  <c r="C4553" i="221"/>
  <c r="F4552" i="221"/>
  <c r="D4552" i="221"/>
  <c r="C4552" i="221"/>
  <c r="F4551" i="221"/>
  <c r="D4551" i="221"/>
  <c r="C4551" i="221"/>
  <c r="F4550" i="221"/>
  <c r="D4550" i="221"/>
  <c r="C4550" i="221"/>
  <c r="F4549" i="221"/>
  <c r="D4549" i="221"/>
  <c r="C4549" i="221"/>
  <c r="F4548" i="221"/>
  <c r="D4548" i="221"/>
  <c r="C4548" i="221"/>
  <c r="F4547" i="221"/>
  <c r="D4547" i="221"/>
  <c r="C4547" i="221"/>
  <c r="BH4546" i="221"/>
  <c r="BG4546" i="221"/>
  <c r="BF4546" i="221"/>
  <c r="BE4546" i="221"/>
  <c r="BD4546" i="221"/>
  <c r="BC4546" i="221"/>
  <c r="BB4546" i="221"/>
  <c r="BA4546" i="221"/>
  <c r="AZ4546" i="221"/>
  <c r="AY4546" i="221"/>
  <c r="AX4546" i="221"/>
  <c r="AW4546" i="221"/>
  <c r="AV4546" i="221"/>
  <c r="AU4546" i="221"/>
  <c r="AT4546" i="221"/>
  <c r="AS4546" i="221"/>
  <c r="AR4546" i="221"/>
  <c r="AQ4546" i="221"/>
  <c r="AP4546" i="221"/>
  <c r="AO4546" i="221"/>
  <c r="AN4546" i="221"/>
  <c r="AM4546" i="221"/>
  <c r="AL4546" i="221"/>
  <c r="AK4546" i="221"/>
  <c r="AJ4546" i="221"/>
  <c r="AI4546" i="221"/>
  <c r="AH4546" i="221"/>
  <c r="AG4546" i="221"/>
  <c r="AF4546" i="221"/>
  <c r="AE4546" i="221"/>
  <c r="AD4546" i="221"/>
  <c r="AC4546" i="221"/>
  <c r="AB4546" i="221"/>
  <c r="AA4546" i="221"/>
  <c r="Z4546" i="221"/>
  <c r="Y4546" i="221"/>
  <c r="X4546" i="221"/>
  <c r="W4546" i="221"/>
  <c r="V4546" i="221"/>
  <c r="U4546" i="221"/>
  <c r="T4546" i="221"/>
  <c r="D4546" i="221"/>
  <c r="C4546" i="221"/>
  <c r="B4546" i="221"/>
  <c r="F4545" i="221"/>
  <c r="D4545" i="221"/>
  <c r="C4545" i="221"/>
  <c r="F4544" i="221"/>
  <c r="D4544" i="221"/>
  <c r="C4544" i="221"/>
  <c r="F4543" i="221"/>
  <c r="D4543" i="221"/>
  <c r="C4543" i="221"/>
  <c r="F4542" i="221"/>
  <c r="D4542" i="221"/>
  <c r="C4542" i="221"/>
  <c r="F4541" i="221"/>
  <c r="D4541" i="221"/>
  <c r="C4541" i="221"/>
  <c r="F4540" i="221"/>
  <c r="D4540" i="221"/>
  <c r="C4540" i="221"/>
  <c r="F4539" i="221"/>
  <c r="D4539" i="221"/>
  <c r="C4539" i="221"/>
  <c r="F4538" i="221"/>
  <c r="D4538" i="221"/>
  <c r="C4538" i="221"/>
  <c r="F4537" i="221"/>
  <c r="D4537" i="221"/>
  <c r="C4537" i="221"/>
  <c r="F4536" i="221"/>
  <c r="D4536" i="221"/>
  <c r="C4536" i="221"/>
  <c r="F4535" i="221"/>
  <c r="D4535" i="221"/>
  <c r="C4535" i="221"/>
  <c r="F4534" i="221"/>
  <c r="D4534" i="221"/>
  <c r="C4534" i="221"/>
  <c r="BH4533" i="221"/>
  <c r="BG4533" i="221"/>
  <c r="BF4533" i="221"/>
  <c r="BE4533" i="221"/>
  <c r="BD4533" i="221"/>
  <c r="BC4533" i="221"/>
  <c r="BB4533" i="221"/>
  <c r="BA4533" i="221"/>
  <c r="AZ4533" i="221"/>
  <c r="AY4533" i="221"/>
  <c r="AX4533" i="221"/>
  <c r="AW4533" i="221"/>
  <c r="AV4533" i="221"/>
  <c r="AU4533" i="221"/>
  <c r="AT4533" i="221"/>
  <c r="AS4533" i="221"/>
  <c r="AR4533" i="221"/>
  <c r="AQ4533" i="221"/>
  <c r="AP4533" i="221"/>
  <c r="AO4533" i="221"/>
  <c r="AN4533" i="221"/>
  <c r="AM4533" i="221"/>
  <c r="AL4533" i="221"/>
  <c r="AK4533" i="221"/>
  <c r="AJ4533" i="221"/>
  <c r="AI4533" i="221"/>
  <c r="AH4533" i="221"/>
  <c r="AG4533" i="221"/>
  <c r="AF4533" i="221"/>
  <c r="AE4533" i="221"/>
  <c r="AD4533" i="221"/>
  <c r="AC4533" i="221"/>
  <c r="AB4533" i="221"/>
  <c r="AA4533" i="221"/>
  <c r="Z4533" i="221"/>
  <c r="Y4533" i="221"/>
  <c r="X4533" i="221"/>
  <c r="W4533" i="221"/>
  <c r="V4533" i="221"/>
  <c r="U4533" i="221"/>
  <c r="T4533" i="221"/>
  <c r="D4533" i="221"/>
  <c r="C4533" i="221"/>
  <c r="B4533" i="221"/>
  <c r="F4532" i="221"/>
  <c r="D4532" i="221"/>
  <c r="C4532" i="221"/>
  <c r="F4531" i="221"/>
  <c r="D4531" i="221"/>
  <c r="C4531" i="221"/>
  <c r="F4530" i="221"/>
  <c r="D4530" i="221"/>
  <c r="C4530" i="221"/>
  <c r="F4529" i="221"/>
  <c r="D4529" i="221"/>
  <c r="C4529" i="221"/>
  <c r="F4528" i="221"/>
  <c r="D4528" i="221"/>
  <c r="C4528" i="221"/>
  <c r="F4527" i="221"/>
  <c r="D4527" i="221"/>
  <c r="C4527" i="221"/>
  <c r="F4526" i="221"/>
  <c r="D4526" i="221"/>
  <c r="C4526" i="221"/>
  <c r="F4525" i="221"/>
  <c r="D4525" i="221"/>
  <c r="C4525" i="221"/>
  <c r="F4524" i="221"/>
  <c r="D4524" i="221"/>
  <c r="C4524" i="221"/>
  <c r="F4523" i="221"/>
  <c r="D4523" i="221"/>
  <c r="C4523" i="221"/>
  <c r="F4522" i="221"/>
  <c r="D4522" i="221"/>
  <c r="C4522" i="221"/>
  <c r="F4521" i="221"/>
  <c r="D4521" i="221"/>
  <c r="C4521" i="221"/>
  <c r="BH4520" i="221"/>
  <c r="BG4520" i="221"/>
  <c r="BF4520" i="221"/>
  <c r="BE4520" i="221"/>
  <c r="BD4520" i="221"/>
  <c r="BC4520" i="221"/>
  <c r="BB4520" i="221"/>
  <c r="BA4520" i="221"/>
  <c r="AZ4520" i="221"/>
  <c r="AY4520" i="221"/>
  <c r="AX4520" i="221"/>
  <c r="AW4520" i="221"/>
  <c r="AV4520" i="221"/>
  <c r="AU4520" i="221"/>
  <c r="AT4520" i="221"/>
  <c r="AS4520" i="221"/>
  <c r="AR4520" i="221"/>
  <c r="AQ4520" i="221"/>
  <c r="AP4520" i="221"/>
  <c r="AO4520" i="221"/>
  <c r="AN4520" i="221"/>
  <c r="AM4520" i="221"/>
  <c r="AL4520" i="221"/>
  <c r="AK4520" i="221"/>
  <c r="AJ4520" i="221"/>
  <c r="AI4520" i="221"/>
  <c r="AH4520" i="221"/>
  <c r="AG4520" i="221"/>
  <c r="AF4520" i="221"/>
  <c r="AE4520" i="221"/>
  <c r="AD4520" i="221"/>
  <c r="AC4520" i="221"/>
  <c r="AB4520" i="221"/>
  <c r="AA4520" i="221"/>
  <c r="Z4520" i="221"/>
  <c r="Y4520" i="221"/>
  <c r="X4520" i="221"/>
  <c r="W4520" i="221"/>
  <c r="V4520" i="221"/>
  <c r="U4520" i="221"/>
  <c r="T4520" i="221"/>
  <c r="D4520" i="221"/>
  <c r="C4520" i="221"/>
  <c r="B4520" i="221"/>
  <c r="F4519" i="221"/>
  <c r="D4519" i="221"/>
  <c r="C4519" i="221"/>
  <c r="B4519" i="221"/>
  <c r="F4518" i="221"/>
  <c r="D4518" i="221"/>
  <c r="C4518" i="221"/>
  <c r="B4518" i="221"/>
  <c r="F4517" i="221"/>
  <c r="D4517" i="221"/>
  <c r="C4517" i="221"/>
  <c r="B4517" i="221"/>
  <c r="F4516" i="221"/>
  <c r="D4516" i="221"/>
  <c r="C4516" i="221"/>
  <c r="B4516" i="221"/>
  <c r="F4515" i="221"/>
  <c r="D4515" i="221"/>
  <c r="C4515" i="221"/>
  <c r="B4515" i="221"/>
  <c r="F4514" i="221"/>
  <c r="D4514" i="221"/>
  <c r="C4514" i="221"/>
  <c r="B4514" i="221"/>
  <c r="F4513" i="221"/>
  <c r="D4513" i="221"/>
  <c r="C4513" i="221"/>
  <c r="B4513" i="221"/>
  <c r="F4512" i="221"/>
  <c r="D4512" i="221"/>
  <c r="C4512" i="221"/>
  <c r="B4512" i="221"/>
  <c r="F4511" i="221"/>
  <c r="D4511" i="221"/>
  <c r="C4511" i="221"/>
  <c r="B4511" i="221"/>
  <c r="F4510" i="221"/>
  <c r="D4510" i="221"/>
  <c r="C4510" i="221"/>
  <c r="B4510" i="221"/>
  <c r="F4509" i="221"/>
  <c r="D4509" i="221"/>
  <c r="C4509" i="221"/>
  <c r="B4509" i="221"/>
  <c r="F4508" i="221"/>
  <c r="D4508" i="221"/>
  <c r="C4508" i="221"/>
  <c r="B4508" i="221"/>
  <c r="BH4507" i="221"/>
  <c r="BG4507" i="221"/>
  <c r="BF4507" i="221"/>
  <c r="BE4507" i="221"/>
  <c r="BD4507" i="221"/>
  <c r="BC4507" i="221"/>
  <c r="BB4507" i="221"/>
  <c r="BA4507" i="221"/>
  <c r="AZ4507" i="221"/>
  <c r="AY4507" i="221"/>
  <c r="AX4507" i="221"/>
  <c r="AW4507" i="221"/>
  <c r="AV4507" i="221"/>
  <c r="AU4507" i="221"/>
  <c r="AT4507" i="221"/>
  <c r="AS4507" i="221"/>
  <c r="AR4507" i="221"/>
  <c r="AQ4507" i="221"/>
  <c r="AP4507" i="221"/>
  <c r="AO4507" i="221"/>
  <c r="AN4507" i="221"/>
  <c r="AM4507" i="221"/>
  <c r="AL4507" i="221"/>
  <c r="AK4507" i="221"/>
  <c r="AJ4507" i="221"/>
  <c r="AI4507" i="221"/>
  <c r="AH4507" i="221"/>
  <c r="AG4507" i="221"/>
  <c r="AF4507" i="221"/>
  <c r="AE4507" i="221"/>
  <c r="AD4507" i="221"/>
  <c r="AC4507" i="221"/>
  <c r="AB4507" i="221"/>
  <c r="AA4507" i="221"/>
  <c r="Z4507" i="221"/>
  <c r="Y4507" i="221"/>
  <c r="X4507" i="221"/>
  <c r="W4507" i="221"/>
  <c r="V4507" i="221"/>
  <c r="U4507" i="221"/>
  <c r="T4507" i="221"/>
  <c r="D4507" i="221"/>
  <c r="C4507" i="221"/>
  <c r="B4507" i="221"/>
  <c r="F4506" i="221"/>
  <c r="D4506" i="221"/>
  <c r="C4506" i="221"/>
  <c r="B4506" i="221"/>
  <c r="F4505" i="221"/>
  <c r="D4505" i="221"/>
  <c r="C4505" i="221"/>
  <c r="F4504" i="221"/>
  <c r="D4504" i="221"/>
  <c r="C4504" i="221"/>
  <c r="F4503" i="221"/>
  <c r="D4503" i="221"/>
  <c r="C4503" i="221"/>
  <c r="F4502" i="221"/>
  <c r="D4502" i="221"/>
  <c r="C4502" i="221"/>
  <c r="F4501" i="221"/>
  <c r="D4501" i="221"/>
  <c r="C4501" i="221"/>
  <c r="F4500" i="221"/>
  <c r="D4500" i="221"/>
  <c r="C4500" i="221"/>
  <c r="F4499" i="221"/>
  <c r="D4499" i="221"/>
  <c r="C4499" i="221"/>
  <c r="F4498" i="221"/>
  <c r="D4498" i="221"/>
  <c r="C4498" i="221"/>
  <c r="F4497" i="221"/>
  <c r="D4497" i="221"/>
  <c r="C4497" i="221"/>
  <c r="F4496" i="221"/>
  <c r="D4496" i="221"/>
  <c r="C4496" i="221"/>
  <c r="F4495" i="221"/>
  <c r="D4495" i="221"/>
  <c r="C4495" i="221"/>
  <c r="F4494" i="221"/>
  <c r="D4494" i="221"/>
  <c r="C4494" i="221"/>
  <c r="D4493" i="221"/>
  <c r="C4493" i="221"/>
  <c r="B4493" i="221"/>
  <c r="F4492" i="221"/>
  <c r="D4492" i="221"/>
  <c r="C4492" i="221"/>
  <c r="F4491" i="221"/>
  <c r="D4491" i="221"/>
  <c r="C4491" i="221"/>
  <c r="F4490" i="221"/>
  <c r="D4490" i="221"/>
  <c r="C4490" i="221"/>
  <c r="F4489" i="221"/>
  <c r="D4489" i="221"/>
  <c r="C4489" i="221"/>
  <c r="F4488" i="221"/>
  <c r="D4488" i="221"/>
  <c r="C4488" i="221"/>
  <c r="F4487" i="221"/>
  <c r="D4487" i="221"/>
  <c r="C4487" i="221"/>
  <c r="F4486" i="221"/>
  <c r="D4486" i="221"/>
  <c r="C4486" i="221"/>
  <c r="F4485" i="221"/>
  <c r="D4485" i="221"/>
  <c r="C4485" i="221"/>
  <c r="F4484" i="221"/>
  <c r="D4484" i="221"/>
  <c r="C4484" i="221"/>
  <c r="F4483" i="221"/>
  <c r="D4483" i="221"/>
  <c r="C4483" i="221"/>
  <c r="F4482" i="221"/>
  <c r="D4482" i="221"/>
  <c r="C4482" i="221"/>
  <c r="F4481" i="221"/>
  <c r="D4481" i="221"/>
  <c r="C4481" i="221"/>
  <c r="BH4480" i="221"/>
  <c r="BG4480" i="221"/>
  <c r="BF4480" i="221"/>
  <c r="BE4480" i="221"/>
  <c r="BD4480" i="221"/>
  <c r="BC4480" i="221"/>
  <c r="BB4480" i="221"/>
  <c r="BA4480" i="221"/>
  <c r="AZ4480" i="221"/>
  <c r="AY4480" i="221"/>
  <c r="AX4480" i="221"/>
  <c r="AW4480" i="221"/>
  <c r="AV4480" i="221"/>
  <c r="AU4480" i="221"/>
  <c r="AT4480" i="221"/>
  <c r="AS4480" i="221"/>
  <c r="AR4480" i="221"/>
  <c r="AQ4480" i="221"/>
  <c r="AP4480" i="221"/>
  <c r="AO4480" i="221"/>
  <c r="AN4480" i="221"/>
  <c r="AM4480" i="221"/>
  <c r="AL4480" i="221"/>
  <c r="AK4480" i="221"/>
  <c r="AJ4480" i="221"/>
  <c r="AI4480" i="221"/>
  <c r="AH4480" i="221"/>
  <c r="AG4480" i="221"/>
  <c r="AF4480" i="221"/>
  <c r="AE4480" i="221"/>
  <c r="AD4480" i="221"/>
  <c r="AC4480" i="221"/>
  <c r="AB4480" i="221"/>
  <c r="AA4480" i="221"/>
  <c r="Z4480" i="221"/>
  <c r="Y4480" i="221"/>
  <c r="X4480" i="221"/>
  <c r="W4480" i="221"/>
  <c r="V4480" i="221"/>
  <c r="U4480" i="221"/>
  <c r="T4480" i="221"/>
  <c r="D4480" i="221"/>
  <c r="C4480" i="221"/>
  <c r="B4480" i="221"/>
  <c r="F4479" i="221"/>
  <c r="D4479" i="221"/>
  <c r="C4479" i="221"/>
  <c r="F4478" i="221"/>
  <c r="D4478" i="221"/>
  <c r="C4478" i="221"/>
  <c r="F4477" i="221"/>
  <c r="D4477" i="221"/>
  <c r="C4477" i="221"/>
  <c r="F4476" i="221"/>
  <c r="D4476" i="221"/>
  <c r="C4476" i="221"/>
  <c r="F4475" i="221"/>
  <c r="D4475" i="221"/>
  <c r="C4475" i="221"/>
  <c r="F4474" i="221"/>
  <c r="D4474" i="221"/>
  <c r="C4474" i="221"/>
  <c r="F4473" i="221"/>
  <c r="D4473" i="221"/>
  <c r="C4473" i="221"/>
  <c r="F4472" i="221"/>
  <c r="D4472" i="221"/>
  <c r="C4472" i="221"/>
  <c r="F4471" i="221"/>
  <c r="D4471" i="221"/>
  <c r="C4471" i="221"/>
  <c r="F4470" i="221"/>
  <c r="D4470" i="221"/>
  <c r="C4470" i="221"/>
  <c r="F4469" i="221"/>
  <c r="D4469" i="221"/>
  <c r="C4469" i="221"/>
  <c r="F4468" i="221"/>
  <c r="D4468" i="221"/>
  <c r="C4468" i="221"/>
  <c r="BH4467" i="221"/>
  <c r="BG4467" i="221"/>
  <c r="BF4467" i="221"/>
  <c r="BE4467" i="221"/>
  <c r="BD4467" i="221"/>
  <c r="BC4467" i="221"/>
  <c r="BB4467" i="221"/>
  <c r="BA4467" i="221"/>
  <c r="AZ4467" i="221"/>
  <c r="AY4467" i="221"/>
  <c r="AX4467" i="221"/>
  <c r="AW4467" i="221"/>
  <c r="AV4467" i="221"/>
  <c r="AU4467" i="221"/>
  <c r="AT4467" i="221"/>
  <c r="AS4467" i="221"/>
  <c r="AR4467" i="221"/>
  <c r="AQ4467" i="221"/>
  <c r="AP4467" i="221"/>
  <c r="AO4467" i="221"/>
  <c r="AN4467" i="221"/>
  <c r="AM4467" i="221"/>
  <c r="AL4467" i="221"/>
  <c r="AK4467" i="221"/>
  <c r="AJ4467" i="221"/>
  <c r="AI4467" i="221"/>
  <c r="AH4467" i="221"/>
  <c r="AG4467" i="221"/>
  <c r="AF4467" i="221"/>
  <c r="AE4467" i="221"/>
  <c r="AD4467" i="221"/>
  <c r="AC4467" i="221"/>
  <c r="AB4467" i="221"/>
  <c r="AA4467" i="221"/>
  <c r="Z4467" i="221"/>
  <c r="Y4467" i="221"/>
  <c r="X4467" i="221"/>
  <c r="W4467" i="221"/>
  <c r="V4467" i="221"/>
  <c r="U4467" i="221"/>
  <c r="T4467" i="221"/>
  <c r="D4467" i="221"/>
  <c r="C4467" i="221"/>
  <c r="B4467" i="221"/>
  <c r="F4466" i="221"/>
  <c r="D4466" i="221"/>
  <c r="C4466" i="221"/>
  <c r="F4465" i="221"/>
  <c r="D4465" i="221"/>
  <c r="C4465" i="221"/>
  <c r="F4464" i="221"/>
  <c r="D4464" i="221"/>
  <c r="C4464" i="221"/>
  <c r="F4463" i="221"/>
  <c r="D4463" i="221"/>
  <c r="C4463" i="221"/>
  <c r="F4462" i="221"/>
  <c r="D4462" i="221"/>
  <c r="C4462" i="221"/>
  <c r="F4461" i="221"/>
  <c r="D4461" i="221"/>
  <c r="C4461" i="221"/>
  <c r="F4460" i="221"/>
  <c r="D4460" i="221"/>
  <c r="C4460" i="221"/>
  <c r="F4459" i="221"/>
  <c r="D4459" i="221"/>
  <c r="C4459" i="221"/>
  <c r="F4458" i="221"/>
  <c r="D4458" i="221"/>
  <c r="C4458" i="221"/>
  <c r="F4457" i="221"/>
  <c r="D4457" i="221"/>
  <c r="C4457" i="221"/>
  <c r="F4456" i="221"/>
  <c r="D4456" i="221"/>
  <c r="C4456" i="221"/>
  <c r="F4455" i="221"/>
  <c r="D4455" i="221"/>
  <c r="C4455" i="221"/>
  <c r="BH4454" i="221"/>
  <c r="BG4454" i="221"/>
  <c r="BF4454" i="221"/>
  <c r="BE4454" i="221"/>
  <c r="BD4454" i="221"/>
  <c r="BC4454" i="221"/>
  <c r="BB4454" i="221"/>
  <c r="BA4454" i="221"/>
  <c r="AZ4454" i="221"/>
  <c r="AY4454" i="221"/>
  <c r="AX4454" i="221"/>
  <c r="AW4454" i="221"/>
  <c r="AV4454" i="221"/>
  <c r="AU4454" i="221"/>
  <c r="AT4454" i="221"/>
  <c r="AS4454" i="221"/>
  <c r="AR4454" i="221"/>
  <c r="AQ4454" i="221"/>
  <c r="AP4454" i="221"/>
  <c r="AO4454" i="221"/>
  <c r="AN4454" i="221"/>
  <c r="AM4454" i="221"/>
  <c r="AL4454" i="221"/>
  <c r="AK4454" i="221"/>
  <c r="AJ4454" i="221"/>
  <c r="AI4454" i="221"/>
  <c r="AH4454" i="221"/>
  <c r="AG4454" i="221"/>
  <c r="AF4454" i="221"/>
  <c r="AE4454" i="221"/>
  <c r="AD4454" i="221"/>
  <c r="AC4454" i="221"/>
  <c r="AB4454" i="221"/>
  <c r="AA4454" i="221"/>
  <c r="Z4454" i="221"/>
  <c r="Y4454" i="221"/>
  <c r="X4454" i="221"/>
  <c r="W4454" i="221"/>
  <c r="V4454" i="221"/>
  <c r="U4454" i="221"/>
  <c r="T4454" i="221"/>
  <c r="D4454" i="221"/>
  <c r="C4454" i="221"/>
  <c r="B4454" i="221"/>
  <c r="F4453" i="221"/>
  <c r="D4453" i="221"/>
  <c r="C4453" i="221"/>
  <c r="F4452" i="221"/>
  <c r="D4452" i="221"/>
  <c r="C4452" i="221"/>
  <c r="F4451" i="221"/>
  <c r="D4451" i="221"/>
  <c r="C4451" i="221"/>
  <c r="F4450" i="221"/>
  <c r="D4450" i="221"/>
  <c r="C4450" i="221"/>
  <c r="F4449" i="221"/>
  <c r="D4449" i="221"/>
  <c r="C4449" i="221"/>
  <c r="F4448" i="221"/>
  <c r="D4448" i="221"/>
  <c r="C4448" i="221"/>
  <c r="F4447" i="221"/>
  <c r="D4447" i="221"/>
  <c r="C4447" i="221"/>
  <c r="F4446" i="221"/>
  <c r="D4446" i="221"/>
  <c r="C4446" i="221"/>
  <c r="F4445" i="221"/>
  <c r="D4445" i="221"/>
  <c r="C4445" i="221"/>
  <c r="F4444" i="221"/>
  <c r="D4444" i="221"/>
  <c r="C4444" i="221"/>
  <c r="F4443" i="221"/>
  <c r="D4443" i="221"/>
  <c r="C4443" i="221"/>
  <c r="F4442" i="221"/>
  <c r="D4442" i="221"/>
  <c r="C4442" i="221"/>
  <c r="BH4441" i="221"/>
  <c r="BG4441" i="221"/>
  <c r="BF4441" i="221"/>
  <c r="BE4441" i="221"/>
  <c r="BD4441" i="221"/>
  <c r="BC4441" i="221"/>
  <c r="BB4441" i="221"/>
  <c r="BA4441" i="221"/>
  <c r="AZ4441" i="221"/>
  <c r="AY4441" i="221"/>
  <c r="AX4441" i="221"/>
  <c r="AW4441" i="221"/>
  <c r="AV4441" i="221"/>
  <c r="AU4441" i="221"/>
  <c r="AT4441" i="221"/>
  <c r="AS4441" i="221"/>
  <c r="AR4441" i="221"/>
  <c r="AQ4441" i="221"/>
  <c r="AP4441" i="221"/>
  <c r="AO4441" i="221"/>
  <c r="AN4441" i="221"/>
  <c r="AM4441" i="221"/>
  <c r="AL4441" i="221"/>
  <c r="AK4441" i="221"/>
  <c r="AJ4441" i="221"/>
  <c r="AI4441" i="221"/>
  <c r="AH4441" i="221"/>
  <c r="AG4441" i="221"/>
  <c r="AF4441" i="221"/>
  <c r="AE4441" i="221"/>
  <c r="AD4441" i="221"/>
  <c r="AC4441" i="221"/>
  <c r="AB4441" i="221"/>
  <c r="AA4441" i="221"/>
  <c r="Z4441" i="221"/>
  <c r="Y4441" i="221"/>
  <c r="X4441" i="221"/>
  <c r="W4441" i="221"/>
  <c r="V4441" i="221"/>
  <c r="U4441" i="221"/>
  <c r="T4441" i="221"/>
  <c r="D4441" i="221"/>
  <c r="C4441" i="221"/>
  <c r="B4441" i="221"/>
  <c r="F4440" i="221"/>
  <c r="D4440" i="221"/>
  <c r="C4440" i="221"/>
  <c r="F4439" i="221"/>
  <c r="D4439" i="221"/>
  <c r="C4439" i="221"/>
  <c r="F4438" i="221"/>
  <c r="D4438" i="221"/>
  <c r="C4438" i="221"/>
  <c r="F4437" i="221"/>
  <c r="D4437" i="221"/>
  <c r="C4437" i="221"/>
  <c r="F4436" i="221"/>
  <c r="D4436" i="221"/>
  <c r="C4436" i="221"/>
  <c r="F4435" i="221"/>
  <c r="D4435" i="221"/>
  <c r="C4435" i="221"/>
  <c r="F4434" i="221"/>
  <c r="D4434" i="221"/>
  <c r="C4434" i="221"/>
  <c r="F4433" i="221"/>
  <c r="D4433" i="221"/>
  <c r="C4433" i="221"/>
  <c r="F4432" i="221"/>
  <c r="D4432" i="221"/>
  <c r="C4432" i="221"/>
  <c r="F4431" i="221"/>
  <c r="D4431" i="221"/>
  <c r="C4431" i="221"/>
  <c r="F4430" i="221"/>
  <c r="D4430" i="221"/>
  <c r="C4430" i="221"/>
  <c r="F4429" i="221"/>
  <c r="D4429" i="221"/>
  <c r="C4429" i="221"/>
  <c r="BH4428" i="221"/>
  <c r="BG4428" i="221"/>
  <c r="BF4428" i="221"/>
  <c r="BE4428" i="221"/>
  <c r="BD4428" i="221"/>
  <c r="BC4428" i="221"/>
  <c r="BB4428" i="221"/>
  <c r="BA4428" i="221"/>
  <c r="AZ4428" i="221"/>
  <c r="AY4428" i="221"/>
  <c r="AX4428" i="221"/>
  <c r="AW4428" i="221"/>
  <c r="AV4428" i="221"/>
  <c r="AU4428" i="221"/>
  <c r="AT4428" i="221"/>
  <c r="AS4428" i="221"/>
  <c r="AR4428" i="221"/>
  <c r="AQ4428" i="221"/>
  <c r="AP4428" i="221"/>
  <c r="AO4428" i="221"/>
  <c r="AN4428" i="221"/>
  <c r="AM4428" i="221"/>
  <c r="AL4428" i="221"/>
  <c r="AK4428" i="221"/>
  <c r="AJ4428" i="221"/>
  <c r="AI4428" i="221"/>
  <c r="AH4428" i="221"/>
  <c r="AG4428" i="221"/>
  <c r="AF4428" i="221"/>
  <c r="AE4428" i="221"/>
  <c r="AD4428" i="221"/>
  <c r="AC4428" i="221"/>
  <c r="AB4428" i="221"/>
  <c r="AA4428" i="221"/>
  <c r="Z4428" i="221"/>
  <c r="Y4428" i="221"/>
  <c r="X4428" i="221"/>
  <c r="W4428" i="221"/>
  <c r="V4428" i="221"/>
  <c r="U4428" i="221"/>
  <c r="T4428" i="221"/>
  <c r="D4428" i="221"/>
  <c r="C4428" i="221"/>
  <c r="B4428" i="221"/>
  <c r="F4427" i="221"/>
  <c r="D4427" i="221"/>
  <c r="C4427" i="221"/>
  <c r="F4426" i="221"/>
  <c r="D4426" i="221"/>
  <c r="C4426" i="221"/>
  <c r="F4425" i="221"/>
  <c r="D4425" i="221"/>
  <c r="C4425" i="221"/>
  <c r="F4424" i="221"/>
  <c r="D4424" i="221"/>
  <c r="C4424" i="221"/>
  <c r="F4423" i="221"/>
  <c r="D4423" i="221"/>
  <c r="C4423" i="221"/>
  <c r="F4422" i="221"/>
  <c r="D4422" i="221"/>
  <c r="C4422" i="221"/>
  <c r="F4421" i="221"/>
  <c r="D4421" i="221"/>
  <c r="C4421" i="221"/>
  <c r="F4420" i="221"/>
  <c r="D4420" i="221"/>
  <c r="C4420" i="221"/>
  <c r="F4419" i="221"/>
  <c r="D4419" i="221"/>
  <c r="C4419" i="221"/>
  <c r="F4418" i="221"/>
  <c r="D4418" i="221"/>
  <c r="C4418" i="221"/>
  <c r="F4417" i="221"/>
  <c r="D4417" i="221"/>
  <c r="C4417" i="221"/>
  <c r="F4416" i="221"/>
  <c r="D4416" i="221"/>
  <c r="C4416" i="221"/>
  <c r="BH4415" i="221"/>
  <c r="BG4415" i="221"/>
  <c r="BF4415" i="221"/>
  <c r="BE4415" i="221"/>
  <c r="BD4415" i="221"/>
  <c r="BC4415" i="221"/>
  <c r="BB4415" i="221"/>
  <c r="BA4415" i="221"/>
  <c r="AZ4415" i="221"/>
  <c r="AY4415" i="221"/>
  <c r="AX4415" i="221"/>
  <c r="AW4415" i="221"/>
  <c r="AV4415" i="221"/>
  <c r="AU4415" i="221"/>
  <c r="AT4415" i="221"/>
  <c r="AS4415" i="221"/>
  <c r="AR4415" i="221"/>
  <c r="AQ4415" i="221"/>
  <c r="AP4415" i="221"/>
  <c r="AO4415" i="221"/>
  <c r="AN4415" i="221"/>
  <c r="AM4415" i="221"/>
  <c r="AL4415" i="221"/>
  <c r="AK4415" i="221"/>
  <c r="AJ4415" i="221"/>
  <c r="AI4415" i="221"/>
  <c r="AH4415" i="221"/>
  <c r="AG4415" i="221"/>
  <c r="AF4415" i="221"/>
  <c r="AE4415" i="221"/>
  <c r="AD4415" i="221"/>
  <c r="AC4415" i="221"/>
  <c r="AB4415" i="221"/>
  <c r="AA4415" i="221"/>
  <c r="Z4415" i="221"/>
  <c r="Y4415" i="221"/>
  <c r="X4415" i="221"/>
  <c r="W4415" i="221"/>
  <c r="V4415" i="221"/>
  <c r="U4415" i="221"/>
  <c r="T4415" i="221"/>
  <c r="D4415" i="221"/>
  <c r="C4415" i="221"/>
  <c r="B4415" i="221"/>
  <c r="F4414" i="221"/>
  <c r="D4414" i="221"/>
  <c r="C4414" i="221"/>
  <c r="F4413" i="221"/>
  <c r="D4413" i="221"/>
  <c r="C4413" i="221"/>
  <c r="F4412" i="221"/>
  <c r="D4412" i="221"/>
  <c r="C4412" i="221"/>
  <c r="F4411" i="221"/>
  <c r="D4411" i="221"/>
  <c r="C4411" i="221"/>
  <c r="F4410" i="221"/>
  <c r="D4410" i="221"/>
  <c r="C4410" i="221"/>
  <c r="F4409" i="221"/>
  <c r="D4409" i="221"/>
  <c r="C4409" i="221"/>
  <c r="F4408" i="221"/>
  <c r="D4408" i="221"/>
  <c r="C4408" i="221"/>
  <c r="F4407" i="221"/>
  <c r="D4407" i="221"/>
  <c r="C4407" i="221"/>
  <c r="F4406" i="221"/>
  <c r="D4406" i="221"/>
  <c r="C4406" i="221"/>
  <c r="F4405" i="221"/>
  <c r="D4405" i="221"/>
  <c r="C4405" i="221"/>
  <c r="F4404" i="221"/>
  <c r="D4404" i="221"/>
  <c r="C4404" i="221"/>
  <c r="F4403" i="221"/>
  <c r="D4403" i="221"/>
  <c r="C4403" i="221"/>
  <c r="BH4402" i="221"/>
  <c r="BG4402" i="221"/>
  <c r="BF4402" i="221"/>
  <c r="BE4402" i="221"/>
  <c r="BD4402" i="221"/>
  <c r="BC4402" i="221"/>
  <c r="BB4402" i="221"/>
  <c r="BA4402" i="221"/>
  <c r="AZ4402" i="221"/>
  <c r="AY4402" i="221"/>
  <c r="AX4402" i="221"/>
  <c r="AW4402" i="221"/>
  <c r="AV4402" i="221"/>
  <c r="AU4402" i="221"/>
  <c r="AT4402" i="221"/>
  <c r="AS4402" i="221"/>
  <c r="AR4402" i="221"/>
  <c r="AQ4402" i="221"/>
  <c r="AP4402" i="221"/>
  <c r="AO4402" i="221"/>
  <c r="AN4402" i="221"/>
  <c r="AM4402" i="221"/>
  <c r="AL4402" i="221"/>
  <c r="AK4402" i="221"/>
  <c r="AJ4402" i="221"/>
  <c r="AI4402" i="221"/>
  <c r="AH4402" i="221"/>
  <c r="AG4402" i="221"/>
  <c r="AF4402" i="221"/>
  <c r="AE4402" i="221"/>
  <c r="AD4402" i="221"/>
  <c r="AC4402" i="221"/>
  <c r="AB4402" i="221"/>
  <c r="AA4402" i="221"/>
  <c r="Z4402" i="221"/>
  <c r="Y4402" i="221"/>
  <c r="X4402" i="221"/>
  <c r="W4402" i="221"/>
  <c r="V4402" i="221"/>
  <c r="U4402" i="221"/>
  <c r="T4402" i="221"/>
  <c r="D4402" i="221"/>
  <c r="C4402" i="221"/>
  <c r="B4402" i="221"/>
  <c r="F4401" i="221"/>
  <c r="D4401" i="221"/>
  <c r="C4401" i="221"/>
  <c r="B4401" i="221"/>
  <c r="F4400" i="221"/>
  <c r="D4400" i="221"/>
  <c r="C4400" i="221"/>
  <c r="B4400" i="221"/>
  <c r="F4399" i="221"/>
  <c r="D4399" i="221"/>
  <c r="C4399" i="221"/>
  <c r="B4399" i="221"/>
  <c r="F4398" i="221"/>
  <c r="D4398" i="221"/>
  <c r="C4398" i="221"/>
  <c r="B4398" i="221"/>
  <c r="F4397" i="221"/>
  <c r="D4397" i="221"/>
  <c r="C4397" i="221"/>
  <c r="B4397" i="221"/>
  <c r="F4396" i="221"/>
  <c r="D4396" i="221"/>
  <c r="C4396" i="221"/>
  <c r="B4396" i="221"/>
  <c r="F4395" i="221"/>
  <c r="D4395" i="221"/>
  <c r="C4395" i="221"/>
  <c r="F4394" i="221"/>
  <c r="D4394" i="221"/>
  <c r="C4394" i="221"/>
  <c r="B4394" i="221"/>
  <c r="F4393" i="221"/>
  <c r="D4393" i="221"/>
  <c r="C4393" i="221"/>
  <c r="B4393" i="221"/>
  <c r="F4392" i="221"/>
  <c r="D4392" i="221"/>
  <c r="C4392" i="221"/>
  <c r="B4392" i="221"/>
  <c r="F4391" i="221"/>
  <c r="D4391" i="221"/>
  <c r="C4391" i="221"/>
  <c r="B4391" i="221"/>
  <c r="F4390" i="221"/>
  <c r="D4390" i="221"/>
  <c r="C4390" i="221"/>
  <c r="B4390" i="221"/>
  <c r="BH4389" i="221"/>
  <c r="BG4389" i="221"/>
  <c r="BF4389" i="221"/>
  <c r="BE4389" i="221"/>
  <c r="BD4389" i="221"/>
  <c r="BC4389" i="221"/>
  <c r="BB4389" i="221"/>
  <c r="BA4389" i="221"/>
  <c r="AZ4389" i="221"/>
  <c r="AY4389" i="221"/>
  <c r="AX4389" i="221"/>
  <c r="AW4389" i="221"/>
  <c r="AV4389" i="221"/>
  <c r="AU4389" i="221"/>
  <c r="AT4389" i="221"/>
  <c r="AS4389" i="221"/>
  <c r="AR4389" i="221"/>
  <c r="AQ4389" i="221"/>
  <c r="AP4389" i="221"/>
  <c r="AO4389" i="221"/>
  <c r="AN4389" i="221"/>
  <c r="AM4389" i="221"/>
  <c r="AL4389" i="221"/>
  <c r="AK4389" i="221"/>
  <c r="AJ4389" i="221"/>
  <c r="AI4389" i="221"/>
  <c r="AH4389" i="221"/>
  <c r="AG4389" i="221"/>
  <c r="AF4389" i="221"/>
  <c r="AE4389" i="221"/>
  <c r="AD4389" i="221"/>
  <c r="AC4389" i="221"/>
  <c r="AB4389" i="221"/>
  <c r="AA4389" i="221"/>
  <c r="Z4389" i="221"/>
  <c r="Y4389" i="221"/>
  <c r="X4389" i="221"/>
  <c r="W4389" i="221"/>
  <c r="V4389" i="221"/>
  <c r="U4389" i="221"/>
  <c r="T4389" i="221"/>
  <c r="D4389" i="221"/>
  <c r="C4389" i="221"/>
  <c r="B4389" i="221"/>
  <c r="F4388" i="221"/>
  <c r="D4388" i="221"/>
  <c r="C4388" i="221"/>
  <c r="B4388" i="221"/>
  <c r="F4387" i="221"/>
  <c r="D4387" i="221"/>
  <c r="C4387" i="221"/>
  <c r="F4386" i="221"/>
  <c r="D4386" i="221"/>
  <c r="C4386" i="221"/>
  <c r="F4385" i="221"/>
  <c r="D4385" i="221"/>
  <c r="C4385" i="221"/>
  <c r="F4384" i="221"/>
  <c r="D4384" i="221"/>
  <c r="C4384" i="221"/>
  <c r="F4383" i="221"/>
  <c r="D4383" i="221"/>
  <c r="C4383" i="221"/>
  <c r="F4382" i="221"/>
  <c r="D4382" i="221"/>
  <c r="C4382" i="221"/>
  <c r="F4381" i="221"/>
  <c r="D4381" i="221"/>
  <c r="C4381" i="221"/>
  <c r="F4380" i="221"/>
  <c r="D4380" i="221"/>
  <c r="C4380" i="221"/>
  <c r="F4379" i="221"/>
  <c r="D4379" i="221"/>
  <c r="C4379" i="221"/>
  <c r="F4378" i="221"/>
  <c r="D4378" i="221"/>
  <c r="C4378" i="221"/>
  <c r="F4377" i="221"/>
  <c r="D4377" i="221"/>
  <c r="C4377" i="221"/>
  <c r="F4376" i="221"/>
  <c r="D4376" i="221"/>
  <c r="C4376" i="221"/>
  <c r="D4375" i="221"/>
  <c r="C4375" i="221"/>
  <c r="B4375" i="221"/>
  <c r="F4374" i="221"/>
  <c r="D4374" i="221"/>
  <c r="C4374" i="221"/>
  <c r="F4373" i="221"/>
  <c r="D4373" i="221"/>
  <c r="C4373" i="221"/>
  <c r="F4372" i="221"/>
  <c r="D4372" i="221"/>
  <c r="C4372" i="221"/>
  <c r="F4371" i="221"/>
  <c r="D4371" i="221"/>
  <c r="C4371" i="221"/>
  <c r="F4370" i="221"/>
  <c r="D4370" i="221"/>
  <c r="C4370" i="221"/>
  <c r="F4369" i="221"/>
  <c r="D4369" i="221"/>
  <c r="C4369" i="221"/>
  <c r="F4368" i="221"/>
  <c r="D4368" i="221"/>
  <c r="C4368" i="221"/>
  <c r="F4367" i="221"/>
  <c r="D4367" i="221"/>
  <c r="C4367" i="221"/>
  <c r="F4366" i="221"/>
  <c r="D4366" i="221"/>
  <c r="C4366" i="221"/>
  <c r="F4365" i="221"/>
  <c r="D4365" i="221"/>
  <c r="C4365" i="221"/>
  <c r="F4364" i="221"/>
  <c r="D4364" i="221"/>
  <c r="C4364" i="221"/>
  <c r="F4363" i="221"/>
  <c r="D4363" i="221"/>
  <c r="C4363" i="221"/>
  <c r="BH4362" i="221"/>
  <c r="BG4362" i="221"/>
  <c r="BF4362" i="221"/>
  <c r="BE4362" i="221"/>
  <c r="BD4362" i="221"/>
  <c r="BC4362" i="221"/>
  <c r="BB4362" i="221"/>
  <c r="BA4362" i="221"/>
  <c r="AZ4362" i="221"/>
  <c r="AY4362" i="221"/>
  <c r="AX4362" i="221"/>
  <c r="AW4362" i="221"/>
  <c r="AV4362" i="221"/>
  <c r="AU4362" i="221"/>
  <c r="AT4362" i="221"/>
  <c r="AS4362" i="221"/>
  <c r="AR4362" i="221"/>
  <c r="AQ4362" i="221"/>
  <c r="AP4362" i="221"/>
  <c r="AO4362" i="221"/>
  <c r="AN4362" i="221"/>
  <c r="AM4362" i="221"/>
  <c r="AL4362" i="221"/>
  <c r="AK4362" i="221"/>
  <c r="AJ4362" i="221"/>
  <c r="AI4362" i="221"/>
  <c r="AH4362" i="221"/>
  <c r="AG4362" i="221"/>
  <c r="AF4362" i="221"/>
  <c r="AE4362" i="221"/>
  <c r="AD4362" i="221"/>
  <c r="AC4362" i="221"/>
  <c r="AB4362" i="221"/>
  <c r="AA4362" i="221"/>
  <c r="Z4362" i="221"/>
  <c r="Y4362" i="221"/>
  <c r="X4362" i="221"/>
  <c r="W4362" i="221"/>
  <c r="V4362" i="221"/>
  <c r="U4362" i="221"/>
  <c r="T4362" i="221"/>
  <c r="D4362" i="221"/>
  <c r="C4362" i="221"/>
  <c r="B4362" i="221"/>
  <c r="F4361" i="221"/>
  <c r="D4361" i="221"/>
  <c r="C4361" i="221"/>
  <c r="F4360" i="221"/>
  <c r="D4360" i="221"/>
  <c r="C4360" i="221"/>
  <c r="F4359" i="221"/>
  <c r="D4359" i="221"/>
  <c r="C4359" i="221"/>
  <c r="F4358" i="221"/>
  <c r="D4358" i="221"/>
  <c r="C4358" i="221"/>
  <c r="F4357" i="221"/>
  <c r="D4357" i="221"/>
  <c r="C4357" i="221"/>
  <c r="F4356" i="221"/>
  <c r="D4356" i="221"/>
  <c r="C4356" i="221"/>
  <c r="F4355" i="221"/>
  <c r="D4355" i="221"/>
  <c r="C4355" i="221"/>
  <c r="F4354" i="221"/>
  <c r="D4354" i="221"/>
  <c r="C4354" i="221"/>
  <c r="F4353" i="221"/>
  <c r="D4353" i="221"/>
  <c r="C4353" i="221"/>
  <c r="F4352" i="221"/>
  <c r="D4352" i="221"/>
  <c r="C4352" i="221"/>
  <c r="F4351" i="221"/>
  <c r="D4351" i="221"/>
  <c r="C4351" i="221"/>
  <c r="F4350" i="221"/>
  <c r="D4350" i="221"/>
  <c r="C4350" i="221"/>
  <c r="BH4349" i="221"/>
  <c r="BG4349" i="221"/>
  <c r="BF4349" i="221"/>
  <c r="BE4349" i="221"/>
  <c r="BD4349" i="221"/>
  <c r="BC4349" i="221"/>
  <c r="BB4349" i="221"/>
  <c r="BA4349" i="221"/>
  <c r="AZ4349" i="221"/>
  <c r="AY4349" i="221"/>
  <c r="AX4349" i="221"/>
  <c r="AW4349" i="221"/>
  <c r="AV4349" i="221"/>
  <c r="AU4349" i="221"/>
  <c r="AT4349" i="221"/>
  <c r="AS4349" i="221"/>
  <c r="AR4349" i="221"/>
  <c r="AQ4349" i="221"/>
  <c r="AP4349" i="221"/>
  <c r="AO4349" i="221"/>
  <c r="AN4349" i="221"/>
  <c r="AM4349" i="221"/>
  <c r="AL4349" i="221"/>
  <c r="AK4349" i="221"/>
  <c r="AJ4349" i="221"/>
  <c r="AI4349" i="221"/>
  <c r="AH4349" i="221"/>
  <c r="AG4349" i="221"/>
  <c r="AF4349" i="221"/>
  <c r="AE4349" i="221"/>
  <c r="AD4349" i="221"/>
  <c r="AC4349" i="221"/>
  <c r="AB4349" i="221"/>
  <c r="AA4349" i="221"/>
  <c r="Z4349" i="221"/>
  <c r="Y4349" i="221"/>
  <c r="X4349" i="221"/>
  <c r="W4349" i="221"/>
  <c r="V4349" i="221"/>
  <c r="U4349" i="221"/>
  <c r="T4349" i="221"/>
  <c r="D4349" i="221"/>
  <c r="C4349" i="221"/>
  <c r="B4349" i="221"/>
  <c r="F4348" i="221"/>
  <c r="D4348" i="221"/>
  <c r="C4348" i="221"/>
  <c r="F4347" i="221"/>
  <c r="D4347" i="221"/>
  <c r="C4347" i="221"/>
  <c r="F4346" i="221"/>
  <c r="D4346" i="221"/>
  <c r="C4346" i="221"/>
  <c r="F4345" i="221"/>
  <c r="D4345" i="221"/>
  <c r="C4345" i="221"/>
  <c r="F4344" i="221"/>
  <c r="D4344" i="221"/>
  <c r="C4344" i="221"/>
  <c r="F4343" i="221"/>
  <c r="D4343" i="221"/>
  <c r="C4343" i="221"/>
  <c r="F4342" i="221"/>
  <c r="D4342" i="221"/>
  <c r="C4342" i="221"/>
  <c r="F4341" i="221"/>
  <c r="D4341" i="221"/>
  <c r="C4341" i="221"/>
  <c r="F4340" i="221"/>
  <c r="D4340" i="221"/>
  <c r="C4340" i="221"/>
  <c r="F4339" i="221"/>
  <c r="D4339" i="221"/>
  <c r="C4339" i="221"/>
  <c r="F4338" i="221"/>
  <c r="D4338" i="221"/>
  <c r="C4338" i="221"/>
  <c r="F4337" i="221"/>
  <c r="D4337" i="221"/>
  <c r="C4337" i="221"/>
  <c r="BH4336" i="221"/>
  <c r="BG4336" i="221"/>
  <c r="BF4336" i="221"/>
  <c r="BE4336" i="221"/>
  <c r="BD4336" i="221"/>
  <c r="BC4336" i="221"/>
  <c r="BB4336" i="221"/>
  <c r="BA4336" i="221"/>
  <c r="AZ4336" i="221"/>
  <c r="AY4336" i="221"/>
  <c r="AX4336" i="221"/>
  <c r="AW4336" i="221"/>
  <c r="AV4336" i="221"/>
  <c r="AU4336" i="221"/>
  <c r="AT4336" i="221"/>
  <c r="AS4336" i="221"/>
  <c r="AR4336" i="221"/>
  <c r="AQ4336" i="221"/>
  <c r="AP4336" i="221"/>
  <c r="AO4336" i="221"/>
  <c r="AN4336" i="221"/>
  <c r="AM4336" i="221"/>
  <c r="AL4336" i="221"/>
  <c r="AK4336" i="221"/>
  <c r="AJ4336" i="221"/>
  <c r="AI4336" i="221"/>
  <c r="AH4336" i="221"/>
  <c r="AG4336" i="221"/>
  <c r="AF4336" i="221"/>
  <c r="AE4336" i="221"/>
  <c r="AD4336" i="221"/>
  <c r="AC4336" i="221"/>
  <c r="AB4336" i="221"/>
  <c r="AA4336" i="221"/>
  <c r="Z4336" i="221"/>
  <c r="Y4336" i="221"/>
  <c r="X4336" i="221"/>
  <c r="W4336" i="221"/>
  <c r="V4336" i="221"/>
  <c r="U4336" i="221"/>
  <c r="T4336" i="221"/>
  <c r="D4336" i="221"/>
  <c r="C4336" i="221"/>
  <c r="B4336" i="221"/>
  <c r="F4335" i="221"/>
  <c r="D4335" i="221"/>
  <c r="C4335" i="221"/>
  <c r="F4334" i="221"/>
  <c r="D4334" i="221"/>
  <c r="C4334" i="221"/>
  <c r="F4333" i="221"/>
  <c r="D4333" i="221"/>
  <c r="C4333" i="221"/>
  <c r="F4332" i="221"/>
  <c r="D4332" i="221"/>
  <c r="C4332" i="221"/>
  <c r="F4331" i="221"/>
  <c r="D4331" i="221"/>
  <c r="C4331" i="221"/>
  <c r="F4330" i="221"/>
  <c r="D4330" i="221"/>
  <c r="C4330" i="221"/>
  <c r="F4329" i="221"/>
  <c r="D4329" i="221"/>
  <c r="C4329" i="221"/>
  <c r="F4328" i="221"/>
  <c r="D4328" i="221"/>
  <c r="C4328" i="221"/>
  <c r="F4327" i="221"/>
  <c r="D4327" i="221"/>
  <c r="C4327" i="221"/>
  <c r="F4326" i="221"/>
  <c r="D4326" i="221"/>
  <c r="C4326" i="221"/>
  <c r="F4325" i="221"/>
  <c r="D4325" i="221"/>
  <c r="C4325" i="221"/>
  <c r="F4324" i="221"/>
  <c r="D4324" i="221"/>
  <c r="C4324" i="221"/>
  <c r="BH4323" i="221"/>
  <c r="BG4323" i="221"/>
  <c r="BF4323" i="221"/>
  <c r="BE4323" i="221"/>
  <c r="BD4323" i="221"/>
  <c r="BC4323" i="221"/>
  <c r="BB4323" i="221"/>
  <c r="BA4323" i="221"/>
  <c r="AZ4323" i="221"/>
  <c r="AY4323" i="221"/>
  <c r="AX4323" i="221"/>
  <c r="AW4323" i="221"/>
  <c r="AV4323" i="221"/>
  <c r="AU4323" i="221"/>
  <c r="AT4323" i="221"/>
  <c r="AS4323" i="221"/>
  <c r="AR4323" i="221"/>
  <c r="AQ4323" i="221"/>
  <c r="AP4323" i="221"/>
  <c r="AO4323" i="221"/>
  <c r="AN4323" i="221"/>
  <c r="AM4323" i="221"/>
  <c r="AL4323" i="221"/>
  <c r="AK4323" i="221"/>
  <c r="AJ4323" i="221"/>
  <c r="AI4323" i="221"/>
  <c r="AH4323" i="221"/>
  <c r="AG4323" i="221"/>
  <c r="AF4323" i="221"/>
  <c r="AE4323" i="221"/>
  <c r="AD4323" i="221"/>
  <c r="AC4323" i="221"/>
  <c r="AB4323" i="221"/>
  <c r="AA4323" i="221"/>
  <c r="Z4323" i="221"/>
  <c r="Y4323" i="221"/>
  <c r="X4323" i="221"/>
  <c r="W4323" i="221"/>
  <c r="V4323" i="221"/>
  <c r="U4323" i="221"/>
  <c r="T4323" i="221"/>
  <c r="D4323" i="221"/>
  <c r="C4323" i="221"/>
  <c r="B4323" i="221"/>
  <c r="F4322" i="221"/>
  <c r="D4322" i="221"/>
  <c r="C4322" i="221"/>
  <c r="F4321" i="221"/>
  <c r="D4321" i="221"/>
  <c r="C4321" i="221"/>
  <c r="F4320" i="221"/>
  <c r="D4320" i="221"/>
  <c r="C4320" i="221"/>
  <c r="F4319" i="221"/>
  <c r="D4319" i="221"/>
  <c r="C4319" i="221"/>
  <c r="F4318" i="221"/>
  <c r="D4318" i="221"/>
  <c r="C4318" i="221"/>
  <c r="F4317" i="221"/>
  <c r="D4317" i="221"/>
  <c r="C4317" i="221"/>
  <c r="F4316" i="221"/>
  <c r="D4316" i="221"/>
  <c r="C4316" i="221"/>
  <c r="F4315" i="221"/>
  <c r="D4315" i="221"/>
  <c r="C4315" i="221"/>
  <c r="F4314" i="221"/>
  <c r="D4314" i="221"/>
  <c r="C4314" i="221"/>
  <c r="F4313" i="221"/>
  <c r="D4313" i="221"/>
  <c r="C4313" i="221"/>
  <c r="F4312" i="221"/>
  <c r="D4312" i="221"/>
  <c r="C4312" i="221"/>
  <c r="F4311" i="221"/>
  <c r="D4311" i="221"/>
  <c r="C4311" i="221"/>
  <c r="BH4310" i="221"/>
  <c r="BG4310" i="221"/>
  <c r="BF4310" i="221"/>
  <c r="BE4310" i="221"/>
  <c r="BD4310" i="221"/>
  <c r="BC4310" i="221"/>
  <c r="BB4310" i="221"/>
  <c r="BA4310" i="221"/>
  <c r="AZ4310" i="221"/>
  <c r="AY4310" i="221"/>
  <c r="AX4310" i="221"/>
  <c r="AW4310" i="221"/>
  <c r="AV4310" i="221"/>
  <c r="AU4310" i="221"/>
  <c r="AT4310" i="221"/>
  <c r="AS4310" i="221"/>
  <c r="AR4310" i="221"/>
  <c r="AQ4310" i="221"/>
  <c r="AP4310" i="221"/>
  <c r="AO4310" i="221"/>
  <c r="AN4310" i="221"/>
  <c r="AM4310" i="221"/>
  <c r="AL4310" i="221"/>
  <c r="AK4310" i="221"/>
  <c r="AJ4310" i="221"/>
  <c r="AI4310" i="221"/>
  <c r="AH4310" i="221"/>
  <c r="AG4310" i="221"/>
  <c r="AF4310" i="221"/>
  <c r="AE4310" i="221"/>
  <c r="AD4310" i="221"/>
  <c r="AC4310" i="221"/>
  <c r="AB4310" i="221"/>
  <c r="AA4310" i="221"/>
  <c r="Z4310" i="221"/>
  <c r="Y4310" i="221"/>
  <c r="X4310" i="221"/>
  <c r="W4310" i="221"/>
  <c r="V4310" i="221"/>
  <c r="U4310" i="221"/>
  <c r="T4310" i="221"/>
  <c r="D4310" i="221"/>
  <c r="C4310" i="221"/>
  <c r="B4310" i="221"/>
  <c r="F4309" i="221"/>
  <c r="D4309" i="221"/>
  <c r="C4309" i="221"/>
  <c r="F4308" i="221"/>
  <c r="D4308" i="221"/>
  <c r="C4308" i="221"/>
  <c r="F4307" i="221"/>
  <c r="D4307" i="221"/>
  <c r="C4307" i="221"/>
  <c r="F4306" i="221"/>
  <c r="D4306" i="221"/>
  <c r="C4306" i="221"/>
  <c r="F4305" i="221"/>
  <c r="D4305" i="221"/>
  <c r="C4305" i="221"/>
  <c r="F4304" i="221"/>
  <c r="D4304" i="221"/>
  <c r="C4304" i="221"/>
  <c r="F4303" i="221"/>
  <c r="D4303" i="221"/>
  <c r="C4303" i="221"/>
  <c r="F4302" i="221"/>
  <c r="D4302" i="221"/>
  <c r="C4302" i="221"/>
  <c r="F4301" i="221"/>
  <c r="D4301" i="221"/>
  <c r="C4301" i="221"/>
  <c r="F4300" i="221"/>
  <c r="D4300" i="221"/>
  <c r="C4300" i="221"/>
  <c r="F4299" i="221"/>
  <c r="D4299" i="221"/>
  <c r="C4299" i="221"/>
  <c r="F4298" i="221"/>
  <c r="D4298" i="221"/>
  <c r="C4298" i="221"/>
  <c r="BH4297" i="221"/>
  <c r="BG4297" i="221"/>
  <c r="BF4297" i="221"/>
  <c r="BE4297" i="221"/>
  <c r="BD4297" i="221"/>
  <c r="BC4297" i="221"/>
  <c r="BB4297" i="221"/>
  <c r="BA4297" i="221"/>
  <c r="AZ4297" i="221"/>
  <c r="AY4297" i="221"/>
  <c r="AX4297" i="221"/>
  <c r="AW4297" i="221"/>
  <c r="AV4297" i="221"/>
  <c r="AU4297" i="221"/>
  <c r="AT4297" i="221"/>
  <c r="AS4297" i="221"/>
  <c r="AR4297" i="221"/>
  <c r="AQ4297" i="221"/>
  <c r="AP4297" i="221"/>
  <c r="AO4297" i="221"/>
  <c r="AN4297" i="221"/>
  <c r="AM4297" i="221"/>
  <c r="AL4297" i="221"/>
  <c r="AK4297" i="221"/>
  <c r="AJ4297" i="221"/>
  <c r="AI4297" i="221"/>
  <c r="AH4297" i="221"/>
  <c r="AG4297" i="221"/>
  <c r="AF4297" i="221"/>
  <c r="AE4297" i="221"/>
  <c r="AD4297" i="221"/>
  <c r="AC4297" i="221"/>
  <c r="AB4297" i="221"/>
  <c r="AA4297" i="221"/>
  <c r="Z4297" i="221"/>
  <c r="Y4297" i="221"/>
  <c r="X4297" i="221"/>
  <c r="W4297" i="221"/>
  <c r="V4297" i="221"/>
  <c r="U4297" i="221"/>
  <c r="T4297" i="221"/>
  <c r="D4297" i="221"/>
  <c r="C4297" i="221"/>
  <c r="B4297" i="221"/>
  <c r="F4296" i="221"/>
  <c r="D4296" i="221"/>
  <c r="C4296" i="221"/>
  <c r="F4295" i="221"/>
  <c r="D4295" i="221"/>
  <c r="C4295" i="221"/>
  <c r="F4294" i="221"/>
  <c r="D4294" i="221"/>
  <c r="C4294" i="221"/>
  <c r="F4293" i="221"/>
  <c r="D4293" i="221"/>
  <c r="C4293" i="221"/>
  <c r="F4292" i="221"/>
  <c r="D4292" i="221"/>
  <c r="C4292" i="221"/>
  <c r="F4291" i="221"/>
  <c r="D4291" i="221"/>
  <c r="C4291" i="221"/>
  <c r="F4290" i="221"/>
  <c r="D4290" i="221"/>
  <c r="C4290" i="221"/>
  <c r="F4289" i="221"/>
  <c r="D4289" i="221"/>
  <c r="C4289" i="221"/>
  <c r="F4288" i="221"/>
  <c r="D4288" i="221"/>
  <c r="C4288" i="221"/>
  <c r="F4287" i="221"/>
  <c r="D4287" i="221"/>
  <c r="C4287" i="221"/>
  <c r="F4286" i="221"/>
  <c r="D4286" i="221"/>
  <c r="C4286" i="221"/>
  <c r="F4285" i="221"/>
  <c r="D4285" i="221"/>
  <c r="C4285" i="221"/>
  <c r="BH4284" i="221"/>
  <c r="BG4284" i="221"/>
  <c r="BF4284" i="221"/>
  <c r="BE4284" i="221"/>
  <c r="BD4284" i="221"/>
  <c r="BC4284" i="221"/>
  <c r="BB4284" i="221"/>
  <c r="BA4284" i="221"/>
  <c r="AZ4284" i="221"/>
  <c r="AY4284" i="221"/>
  <c r="AX4284" i="221"/>
  <c r="AW4284" i="221"/>
  <c r="AV4284" i="221"/>
  <c r="AU4284" i="221"/>
  <c r="AT4284" i="221"/>
  <c r="AS4284" i="221"/>
  <c r="AR4284" i="221"/>
  <c r="AQ4284" i="221"/>
  <c r="AP4284" i="221"/>
  <c r="AO4284" i="221"/>
  <c r="AN4284" i="221"/>
  <c r="AM4284" i="221"/>
  <c r="AL4284" i="221"/>
  <c r="AK4284" i="221"/>
  <c r="AJ4284" i="221"/>
  <c r="AI4284" i="221"/>
  <c r="AH4284" i="221"/>
  <c r="AG4284" i="221"/>
  <c r="AF4284" i="221"/>
  <c r="AE4284" i="221"/>
  <c r="AD4284" i="221"/>
  <c r="AC4284" i="221"/>
  <c r="AB4284" i="221"/>
  <c r="AA4284" i="221"/>
  <c r="Z4284" i="221"/>
  <c r="Y4284" i="221"/>
  <c r="X4284" i="221"/>
  <c r="W4284" i="221"/>
  <c r="V4284" i="221"/>
  <c r="U4284" i="221"/>
  <c r="T4284" i="221"/>
  <c r="D4284" i="221"/>
  <c r="C4284" i="221"/>
  <c r="B4284" i="221"/>
  <c r="F4283" i="221"/>
  <c r="D4283" i="221"/>
  <c r="C4283" i="221"/>
  <c r="B4283" i="221"/>
  <c r="F4282" i="221"/>
  <c r="D4282" i="221"/>
  <c r="C4282" i="221"/>
  <c r="B4282" i="221"/>
  <c r="F4281" i="221"/>
  <c r="D4281" i="221"/>
  <c r="C4281" i="221"/>
  <c r="B4281" i="221"/>
  <c r="F4280" i="221"/>
  <c r="D4280" i="221"/>
  <c r="C4280" i="221"/>
  <c r="B4280" i="221"/>
  <c r="F4279" i="221"/>
  <c r="D4279" i="221"/>
  <c r="C4279" i="221"/>
  <c r="B4279" i="221"/>
  <c r="F4278" i="221"/>
  <c r="D4278" i="221"/>
  <c r="C4278" i="221"/>
  <c r="B4278" i="221"/>
  <c r="F4277" i="221"/>
  <c r="D4277" i="221"/>
  <c r="C4277" i="221"/>
  <c r="B4277" i="221"/>
  <c r="F4276" i="221"/>
  <c r="D4276" i="221"/>
  <c r="C4276" i="221"/>
  <c r="B4276" i="221"/>
  <c r="F4275" i="221"/>
  <c r="D4275" i="221"/>
  <c r="C4275" i="221"/>
  <c r="B4275" i="221"/>
  <c r="F4274" i="221"/>
  <c r="D4274" i="221"/>
  <c r="C4274" i="221"/>
  <c r="B4274" i="221"/>
  <c r="F4273" i="221"/>
  <c r="D4273" i="221"/>
  <c r="C4273" i="221"/>
  <c r="B4273" i="221"/>
  <c r="F4272" i="221"/>
  <c r="D4272" i="221"/>
  <c r="C4272" i="221"/>
  <c r="B4272" i="221"/>
  <c r="BH4271" i="221"/>
  <c r="BG4271" i="221"/>
  <c r="BF4271" i="221"/>
  <c r="BE4271" i="221"/>
  <c r="BD4271" i="221"/>
  <c r="BC4271" i="221"/>
  <c r="BB4271" i="221"/>
  <c r="BA4271" i="221"/>
  <c r="AZ4271" i="221"/>
  <c r="AY4271" i="221"/>
  <c r="AX4271" i="221"/>
  <c r="AW4271" i="221"/>
  <c r="AV4271" i="221"/>
  <c r="AU4271" i="221"/>
  <c r="AT4271" i="221"/>
  <c r="AS4271" i="221"/>
  <c r="AR4271" i="221"/>
  <c r="AQ4271" i="221"/>
  <c r="AP4271" i="221"/>
  <c r="AO4271" i="221"/>
  <c r="AN4271" i="221"/>
  <c r="AM4271" i="221"/>
  <c r="AL4271" i="221"/>
  <c r="AK4271" i="221"/>
  <c r="AJ4271" i="221"/>
  <c r="AI4271" i="221"/>
  <c r="AH4271" i="221"/>
  <c r="AG4271" i="221"/>
  <c r="AF4271" i="221"/>
  <c r="AE4271" i="221"/>
  <c r="AD4271" i="221"/>
  <c r="AC4271" i="221"/>
  <c r="AB4271" i="221"/>
  <c r="AA4271" i="221"/>
  <c r="Z4271" i="221"/>
  <c r="Y4271" i="221"/>
  <c r="X4271" i="221"/>
  <c r="W4271" i="221"/>
  <c r="V4271" i="221"/>
  <c r="U4271" i="221"/>
  <c r="T4271" i="221"/>
  <c r="D4271" i="221"/>
  <c r="C4271" i="221"/>
  <c r="B4271" i="221"/>
  <c r="F4270" i="221"/>
  <c r="D4270" i="221"/>
  <c r="C4270" i="221"/>
  <c r="B4270" i="221"/>
  <c r="F4269" i="221"/>
  <c r="D4269" i="221"/>
  <c r="C4269" i="221"/>
  <c r="F4268" i="221"/>
  <c r="D4268" i="221"/>
  <c r="C4268" i="221"/>
  <c r="F4267" i="221"/>
  <c r="D4267" i="221"/>
  <c r="C4267" i="221"/>
  <c r="F4266" i="221"/>
  <c r="D4266" i="221"/>
  <c r="C4266" i="221"/>
  <c r="F4265" i="221"/>
  <c r="D4265" i="221"/>
  <c r="C4265" i="221"/>
  <c r="F4264" i="221"/>
  <c r="D4264" i="221"/>
  <c r="C4264" i="221"/>
  <c r="F4263" i="221"/>
  <c r="D4263" i="221"/>
  <c r="C4263" i="221"/>
  <c r="F4262" i="221"/>
  <c r="D4262" i="221"/>
  <c r="C4262" i="221"/>
  <c r="F4261" i="221"/>
  <c r="D4261" i="221"/>
  <c r="C4261" i="221"/>
  <c r="F4260" i="221"/>
  <c r="D4260" i="221"/>
  <c r="C4260" i="221"/>
  <c r="F4259" i="221"/>
  <c r="D4259" i="221"/>
  <c r="C4259" i="221"/>
  <c r="F4258" i="221"/>
  <c r="D4258" i="221"/>
  <c r="C4258" i="221"/>
  <c r="D4257" i="221"/>
  <c r="C4257" i="221"/>
  <c r="B4257" i="221"/>
  <c r="F4256" i="221"/>
  <c r="D4256" i="221"/>
  <c r="C4256" i="221"/>
  <c r="F4255" i="221"/>
  <c r="D4255" i="221"/>
  <c r="C4255" i="221"/>
  <c r="F4254" i="221"/>
  <c r="D4254" i="221"/>
  <c r="C4254" i="221"/>
  <c r="F4253" i="221"/>
  <c r="D4253" i="221"/>
  <c r="C4253" i="221"/>
  <c r="F4252" i="221"/>
  <c r="D4252" i="221"/>
  <c r="C4252" i="221"/>
  <c r="F4251" i="221"/>
  <c r="D4251" i="221"/>
  <c r="C4251" i="221"/>
  <c r="F4250" i="221"/>
  <c r="D4250" i="221"/>
  <c r="C4250" i="221"/>
  <c r="F4249" i="221"/>
  <c r="D4249" i="221"/>
  <c r="C4249" i="221"/>
  <c r="F4248" i="221"/>
  <c r="D4248" i="221"/>
  <c r="C4248" i="221"/>
  <c r="F4247" i="221"/>
  <c r="D4247" i="221"/>
  <c r="C4247" i="221"/>
  <c r="F4246" i="221"/>
  <c r="D4246" i="221"/>
  <c r="C4246" i="221"/>
  <c r="F4245" i="221"/>
  <c r="D4245" i="221"/>
  <c r="C4245" i="221"/>
  <c r="BH4244" i="221"/>
  <c r="BG4244" i="221"/>
  <c r="BF4244" i="221"/>
  <c r="BE4244" i="221"/>
  <c r="BD4244" i="221"/>
  <c r="BC4244" i="221"/>
  <c r="BB4244" i="221"/>
  <c r="BA4244" i="221"/>
  <c r="AZ4244" i="221"/>
  <c r="AY4244" i="221"/>
  <c r="AX4244" i="221"/>
  <c r="AW4244" i="221"/>
  <c r="AV4244" i="221"/>
  <c r="AU4244" i="221"/>
  <c r="AT4244" i="221"/>
  <c r="AS4244" i="221"/>
  <c r="AR4244" i="221"/>
  <c r="AQ4244" i="221"/>
  <c r="AP4244" i="221"/>
  <c r="AO4244" i="221"/>
  <c r="AN4244" i="221"/>
  <c r="AM4244" i="221"/>
  <c r="AL4244" i="221"/>
  <c r="AK4244" i="221"/>
  <c r="AJ4244" i="221"/>
  <c r="AI4244" i="221"/>
  <c r="AH4244" i="221"/>
  <c r="AG4244" i="221"/>
  <c r="AF4244" i="221"/>
  <c r="AE4244" i="221"/>
  <c r="AD4244" i="221"/>
  <c r="AC4244" i="221"/>
  <c r="AB4244" i="221"/>
  <c r="AA4244" i="221"/>
  <c r="Z4244" i="221"/>
  <c r="Y4244" i="221"/>
  <c r="X4244" i="221"/>
  <c r="W4244" i="221"/>
  <c r="V4244" i="221"/>
  <c r="U4244" i="221"/>
  <c r="T4244" i="221"/>
  <c r="D4244" i="221"/>
  <c r="C4244" i="221"/>
  <c r="B4244" i="221"/>
  <c r="F4243" i="221"/>
  <c r="D4243" i="221"/>
  <c r="C4243" i="221"/>
  <c r="F4242" i="221"/>
  <c r="D4242" i="221"/>
  <c r="C4242" i="221"/>
  <c r="F4241" i="221"/>
  <c r="D4241" i="221"/>
  <c r="C4241" i="221"/>
  <c r="F4240" i="221"/>
  <c r="D4240" i="221"/>
  <c r="C4240" i="221"/>
  <c r="F4239" i="221"/>
  <c r="D4239" i="221"/>
  <c r="C4239" i="221"/>
  <c r="F4238" i="221"/>
  <c r="D4238" i="221"/>
  <c r="C4238" i="221"/>
  <c r="F4237" i="221"/>
  <c r="D4237" i="221"/>
  <c r="C4237" i="221"/>
  <c r="F4236" i="221"/>
  <c r="D4236" i="221"/>
  <c r="C4236" i="221"/>
  <c r="F4235" i="221"/>
  <c r="D4235" i="221"/>
  <c r="C4235" i="221"/>
  <c r="F4234" i="221"/>
  <c r="D4234" i="221"/>
  <c r="C4234" i="221"/>
  <c r="F4233" i="221"/>
  <c r="D4233" i="221"/>
  <c r="C4233" i="221"/>
  <c r="F4232" i="221"/>
  <c r="D4232" i="221"/>
  <c r="C4232" i="221"/>
  <c r="BH4231" i="221"/>
  <c r="BG4231" i="221"/>
  <c r="BF4231" i="221"/>
  <c r="BE4231" i="221"/>
  <c r="BD4231" i="221"/>
  <c r="BC4231" i="221"/>
  <c r="BB4231" i="221"/>
  <c r="BA4231" i="221"/>
  <c r="AZ4231" i="221"/>
  <c r="AY4231" i="221"/>
  <c r="AX4231" i="221"/>
  <c r="AW4231" i="221"/>
  <c r="AV4231" i="221"/>
  <c r="AU4231" i="221"/>
  <c r="AT4231" i="221"/>
  <c r="AS4231" i="221"/>
  <c r="AR4231" i="221"/>
  <c r="AQ4231" i="221"/>
  <c r="AP4231" i="221"/>
  <c r="AO4231" i="221"/>
  <c r="AN4231" i="221"/>
  <c r="AM4231" i="221"/>
  <c r="AL4231" i="221"/>
  <c r="AK4231" i="221"/>
  <c r="AJ4231" i="221"/>
  <c r="AI4231" i="221"/>
  <c r="AH4231" i="221"/>
  <c r="AG4231" i="221"/>
  <c r="AF4231" i="221"/>
  <c r="AE4231" i="221"/>
  <c r="AD4231" i="221"/>
  <c r="AC4231" i="221"/>
  <c r="AB4231" i="221"/>
  <c r="AA4231" i="221"/>
  <c r="Z4231" i="221"/>
  <c r="Y4231" i="221"/>
  <c r="X4231" i="221"/>
  <c r="W4231" i="221"/>
  <c r="V4231" i="221"/>
  <c r="U4231" i="221"/>
  <c r="T4231" i="221"/>
  <c r="D4231" i="221"/>
  <c r="C4231" i="221"/>
  <c r="B4231" i="221"/>
  <c r="F4230" i="221"/>
  <c r="D4230" i="221"/>
  <c r="C4230" i="221"/>
  <c r="F4229" i="221"/>
  <c r="D4229" i="221"/>
  <c r="C4229" i="221"/>
  <c r="F4228" i="221"/>
  <c r="D4228" i="221"/>
  <c r="C4228" i="221"/>
  <c r="F4227" i="221"/>
  <c r="D4227" i="221"/>
  <c r="C4227" i="221"/>
  <c r="F4226" i="221"/>
  <c r="D4226" i="221"/>
  <c r="C4226" i="221"/>
  <c r="F4225" i="221"/>
  <c r="D4225" i="221"/>
  <c r="C4225" i="221"/>
  <c r="F4224" i="221"/>
  <c r="D4224" i="221"/>
  <c r="C4224" i="221"/>
  <c r="F4223" i="221"/>
  <c r="D4223" i="221"/>
  <c r="C4223" i="221"/>
  <c r="F4222" i="221"/>
  <c r="D4222" i="221"/>
  <c r="C4222" i="221"/>
  <c r="F4221" i="221"/>
  <c r="D4221" i="221"/>
  <c r="C4221" i="221"/>
  <c r="F4220" i="221"/>
  <c r="D4220" i="221"/>
  <c r="C4220" i="221"/>
  <c r="F4219" i="221"/>
  <c r="D4219" i="221"/>
  <c r="C4219" i="221"/>
  <c r="BH4218" i="221"/>
  <c r="BG4218" i="221"/>
  <c r="BF4218" i="221"/>
  <c r="BE4218" i="221"/>
  <c r="BD4218" i="221"/>
  <c r="BC4218" i="221"/>
  <c r="BB4218" i="221"/>
  <c r="BA4218" i="221"/>
  <c r="AZ4218" i="221"/>
  <c r="AY4218" i="221"/>
  <c r="AX4218" i="221"/>
  <c r="AW4218" i="221"/>
  <c r="AV4218" i="221"/>
  <c r="AU4218" i="221"/>
  <c r="AT4218" i="221"/>
  <c r="AS4218" i="221"/>
  <c r="AR4218" i="221"/>
  <c r="AQ4218" i="221"/>
  <c r="AP4218" i="221"/>
  <c r="AO4218" i="221"/>
  <c r="AN4218" i="221"/>
  <c r="AM4218" i="221"/>
  <c r="AL4218" i="221"/>
  <c r="AK4218" i="221"/>
  <c r="AJ4218" i="221"/>
  <c r="AI4218" i="221"/>
  <c r="AH4218" i="221"/>
  <c r="AG4218" i="221"/>
  <c r="AF4218" i="221"/>
  <c r="AE4218" i="221"/>
  <c r="AD4218" i="221"/>
  <c r="AC4218" i="221"/>
  <c r="AB4218" i="221"/>
  <c r="AA4218" i="221"/>
  <c r="Z4218" i="221"/>
  <c r="Y4218" i="221"/>
  <c r="X4218" i="221"/>
  <c r="W4218" i="221"/>
  <c r="V4218" i="221"/>
  <c r="U4218" i="221"/>
  <c r="T4218" i="221"/>
  <c r="D4218" i="221"/>
  <c r="C4218" i="221"/>
  <c r="B4218" i="221"/>
  <c r="F4217" i="221"/>
  <c r="D4217" i="221"/>
  <c r="C4217" i="221"/>
  <c r="F4216" i="221"/>
  <c r="D4216" i="221"/>
  <c r="C4216" i="221"/>
  <c r="F4215" i="221"/>
  <c r="D4215" i="221"/>
  <c r="C4215" i="221"/>
  <c r="F4214" i="221"/>
  <c r="D4214" i="221"/>
  <c r="C4214" i="221"/>
  <c r="F4213" i="221"/>
  <c r="D4213" i="221"/>
  <c r="C4213" i="221"/>
  <c r="F4212" i="221"/>
  <c r="D4212" i="221"/>
  <c r="C4212" i="221"/>
  <c r="F4211" i="221"/>
  <c r="D4211" i="221"/>
  <c r="C4211" i="221"/>
  <c r="F4210" i="221"/>
  <c r="D4210" i="221"/>
  <c r="C4210" i="221"/>
  <c r="F4209" i="221"/>
  <c r="D4209" i="221"/>
  <c r="C4209" i="221"/>
  <c r="F4208" i="221"/>
  <c r="D4208" i="221"/>
  <c r="C4208" i="221"/>
  <c r="F4207" i="221"/>
  <c r="D4207" i="221"/>
  <c r="C4207" i="221"/>
  <c r="F4206" i="221"/>
  <c r="D4206" i="221"/>
  <c r="C4206" i="221"/>
  <c r="BH4205" i="221"/>
  <c r="BG4205" i="221"/>
  <c r="BF4205" i="221"/>
  <c r="BE4205" i="221"/>
  <c r="BD4205" i="221"/>
  <c r="BC4205" i="221"/>
  <c r="BB4205" i="221"/>
  <c r="BA4205" i="221"/>
  <c r="AZ4205" i="221"/>
  <c r="AY4205" i="221"/>
  <c r="AX4205" i="221"/>
  <c r="AW4205" i="221"/>
  <c r="AV4205" i="221"/>
  <c r="AU4205" i="221"/>
  <c r="AT4205" i="221"/>
  <c r="AS4205" i="221"/>
  <c r="AR4205" i="221"/>
  <c r="AQ4205" i="221"/>
  <c r="AP4205" i="221"/>
  <c r="AO4205" i="221"/>
  <c r="AN4205" i="221"/>
  <c r="AM4205" i="221"/>
  <c r="AL4205" i="221"/>
  <c r="AK4205" i="221"/>
  <c r="AJ4205" i="221"/>
  <c r="AI4205" i="221"/>
  <c r="AH4205" i="221"/>
  <c r="AG4205" i="221"/>
  <c r="AF4205" i="221"/>
  <c r="AE4205" i="221"/>
  <c r="AD4205" i="221"/>
  <c r="AC4205" i="221"/>
  <c r="AB4205" i="221"/>
  <c r="AA4205" i="221"/>
  <c r="Z4205" i="221"/>
  <c r="Y4205" i="221"/>
  <c r="X4205" i="221"/>
  <c r="W4205" i="221"/>
  <c r="V4205" i="221"/>
  <c r="U4205" i="221"/>
  <c r="T4205" i="221"/>
  <c r="D4205" i="221"/>
  <c r="C4205" i="221"/>
  <c r="B4205" i="221"/>
  <c r="F4204" i="221"/>
  <c r="D4204" i="221"/>
  <c r="C4204" i="221"/>
  <c r="F4203" i="221"/>
  <c r="D4203" i="221"/>
  <c r="C4203" i="221"/>
  <c r="F4202" i="221"/>
  <c r="D4202" i="221"/>
  <c r="C4202" i="221"/>
  <c r="F4201" i="221"/>
  <c r="D4201" i="221"/>
  <c r="C4201" i="221"/>
  <c r="F4200" i="221"/>
  <c r="D4200" i="221"/>
  <c r="C4200" i="221"/>
  <c r="F4199" i="221"/>
  <c r="D4199" i="221"/>
  <c r="C4199" i="221"/>
  <c r="F4198" i="221"/>
  <c r="D4198" i="221"/>
  <c r="C4198" i="221"/>
  <c r="F4197" i="221"/>
  <c r="D4197" i="221"/>
  <c r="C4197" i="221"/>
  <c r="F4196" i="221"/>
  <c r="D4196" i="221"/>
  <c r="C4196" i="221"/>
  <c r="F4195" i="221"/>
  <c r="D4195" i="221"/>
  <c r="C4195" i="221"/>
  <c r="F4194" i="221"/>
  <c r="D4194" i="221"/>
  <c r="C4194" i="221"/>
  <c r="F4193" i="221"/>
  <c r="D4193" i="221"/>
  <c r="C4193" i="221"/>
  <c r="BH4192" i="221"/>
  <c r="BG4192" i="221"/>
  <c r="BF4192" i="221"/>
  <c r="BE4192" i="221"/>
  <c r="BD4192" i="221"/>
  <c r="BC4192" i="221"/>
  <c r="BB4192" i="221"/>
  <c r="BA4192" i="221"/>
  <c r="AZ4192" i="221"/>
  <c r="AY4192" i="221"/>
  <c r="AX4192" i="221"/>
  <c r="AW4192" i="221"/>
  <c r="AV4192" i="221"/>
  <c r="AU4192" i="221"/>
  <c r="AT4192" i="221"/>
  <c r="AS4192" i="221"/>
  <c r="AR4192" i="221"/>
  <c r="AQ4192" i="221"/>
  <c r="AP4192" i="221"/>
  <c r="AO4192" i="221"/>
  <c r="AN4192" i="221"/>
  <c r="AM4192" i="221"/>
  <c r="AL4192" i="221"/>
  <c r="AK4192" i="221"/>
  <c r="AJ4192" i="221"/>
  <c r="AI4192" i="221"/>
  <c r="AH4192" i="221"/>
  <c r="AG4192" i="221"/>
  <c r="AF4192" i="221"/>
  <c r="AE4192" i="221"/>
  <c r="AD4192" i="221"/>
  <c r="AC4192" i="221"/>
  <c r="AB4192" i="221"/>
  <c r="AA4192" i="221"/>
  <c r="Z4192" i="221"/>
  <c r="Y4192" i="221"/>
  <c r="X4192" i="221"/>
  <c r="W4192" i="221"/>
  <c r="V4192" i="221"/>
  <c r="U4192" i="221"/>
  <c r="T4192" i="221"/>
  <c r="D4192" i="221"/>
  <c r="C4192" i="221"/>
  <c r="B4192" i="221"/>
  <c r="F4191" i="221"/>
  <c r="D4191" i="221"/>
  <c r="C4191" i="221"/>
  <c r="F4190" i="221"/>
  <c r="D4190" i="221"/>
  <c r="C4190" i="221"/>
  <c r="F4189" i="221"/>
  <c r="D4189" i="221"/>
  <c r="C4189" i="221"/>
  <c r="F4188" i="221"/>
  <c r="D4188" i="221"/>
  <c r="C4188" i="221"/>
  <c r="F4187" i="221"/>
  <c r="D4187" i="221"/>
  <c r="C4187" i="221"/>
  <c r="F4186" i="221"/>
  <c r="D4186" i="221"/>
  <c r="C4186" i="221"/>
  <c r="F4185" i="221"/>
  <c r="D4185" i="221"/>
  <c r="C4185" i="221"/>
  <c r="F4184" i="221"/>
  <c r="D4184" i="221"/>
  <c r="C4184" i="221"/>
  <c r="F4183" i="221"/>
  <c r="D4183" i="221"/>
  <c r="C4183" i="221"/>
  <c r="F4182" i="221"/>
  <c r="D4182" i="221"/>
  <c r="C4182" i="221"/>
  <c r="F4181" i="221"/>
  <c r="D4181" i="221"/>
  <c r="C4181" i="221"/>
  <c r="F4180" i="221"/>
  <c r="D4180" i="221"/>
  <c r="C4180" i="221"/>
  <c r="BH4179" i="221"/>
  <c r="BG4179" i="221"/>
  <c r="BF4179" i="221"/>
  <c r="BE4179" i="221"/>
  <c r="BD4179" i="221"/>
  <c r="BC4179" i="221"/>
  <c r="BB4179" i="221"/>
  <c r="BA4179" i="221"/>
  <c r="AZ4179" i="221"/>
  <c r="AY4179" i="221"/>
  <c r="AX4179" i="221"/>
  <c r="AW4179" i="221"/>
  <c r="AV4179" i="221"/>
  <c r="AU4179" i="221"/>
  <c r="AT4179" i="221"/>
  <c r="AS4179" i="221"/>
  <c r="AR4179" i="221"/>
  <c r="AQ4179" i="221"/>
  <c r="AP4179" i="221"/>
  <c r="AO4179" i="221"/>
  <c r="AN4179" i="221"/>
  <c r="AM4179" i="221"/>
  <c r="AL4179" i="221"/>
  <c r="AK4179" i="221"/>
  <c r="AJ4179" i="221"/>
  <c r="AI4179" i="221"/>
  <c r="AH4179" i="221"/>
  <c r="AG4179" i="221"/>
  <c r="AF4179" i="221"/>
  <c r="AE4179" i="221"/>
  <c r="AD4179" i="221"/>
  <c r="AC4179" i="221"/>
  <c r="AB4179" i="221"/>
  <c r="AA4179" i="221"/>
  <c r="Z4179" i="221"/>
  <c r="Y4179" i="221"/>
  <c r="X4179" i="221"/>
  <c r="W4179" i="221"/>
  <c r="V4179" i="221"/>
  <c r="U4179" i="221"/>
  <c r="T4179" i="221"/>
  <c r="D4179" i="221"/>
  <c r="C4179" i="221"/>
  <c r="B4179" i="221"/>
  <c r="F4178" i="221"/>
  <c r="D4178" i="221"/>
  <c r="C4178" i="221"/>
  <c r="F4177" i="221"/>
  <c r="D4177" i="221"/>
  <c r="C4177" i="221"/>
  <c r="F4176" i="221"/>
  <c r="D4176" i="221"/>
  <c r="C4176" i="221"/>
  <c r="F4175" i="221"/>
  <c r="D4175" i="221"/>
  <c r="C4175" i="221"/>
  <c r="F4174" i="221"/>
  <c r="D4174" i="221"/>
  <c r="C4174" i="221"/>
  <c r="F4173" i="221"/>
  <c r="D4173" i="221"/>
  <c r="C4173" i="221"/>
  <c r="F4172" i="221"/>
  <c r="D4172" i="221"/>
  <c r="C4172" i="221"/>
  <c r="F4171" i="221"/>
  <c r="D4171" i="221"/>
  <c r="C4171" i="221"/>
  <c r="F4170" i="221"/>
  <c r="D4170" i="221"/>
  <c r="C4170" i="221"/>
  <c r="F4169" i="221"/>
  <c r="D4169" i="221"/>
  <c r="C4169" i="221"/>
  <c r="F4168" i="221"/>
  <c r="D4168" i="221"/>
  <c r="C4168" i="221"/>
  <c r="F4167" i="221"/>
  <c r="D4167" i="221"/>
  <c r="C4167" i="221"/>
  <c r="BH4166" i="221"/>
  <c r="BG4166" i="221"/>
  <c r="BF4166" i="221"/>
  <c r="BE4166" i="221"/>
  <c r="BD4166" i="221"/>
  <c r="BC4166" i="221"/>
  <c r="BB4166" i="221"/>
  <c r="BA4166" i="221"/>
  <c r="AZ4166" i="221"/>
  <c r="AY4166" i="221"/>
  <c r="AX4166" i="221"/>
  <c r="AW4166" i="221"/>
  <c r="AV4166" i="221"/>
  <c r="AU4166" i="221"/>
  <c r="AT4166" i="221"/>
  <c r="AS4166" i="221"/>
  <c r="AR4166" i="221"/>
  <c r="AQ4166" i="221"/>
  <c r="AP4166" i="221"/>
  <c r="AO4166" i="221"/>
  <c r="AN4166" i="221"/>
  <c r="AM4166" i="221"/>
  <c r="AL4166" i="221"/>
  <c r="AK4166" i="221"/>
  <c r="AJ4166" i="221"/>
  <c r="AI4166" i="221"/>
  <c r="AH4166" i="221"/>
  <c r="AG4166" i="221"/>
  <c r="AF4166" i="221"/>
  <c r="AE4166" i="221"/>
  <c r="AD4166" i="221"/>
  <c r="AC4166" i="221"/>
  <c r="AB4166" i="221"/>
  <c r="AA4166" i="221"/>
  <c r="Z4166" i="221"/>
  <c r="Y4166" i="221"/>
  <c r="X4166" i="221"/>
  <c r="W4166" i="221"/>
  <c r="V4166" i="221"/>
  <c r="U4166" i="221"/>
  <c r="T4166" i="221"/>
  <c r="D4166" i="221"/>
  <c r="C4166" i="221"/>
  <c r="B4166" i="221"/>
  <c r="F4165" i="221"/>
  <c r="D4165" i="221"/>
  <c r="C4165" i="221"/>
  <c r="B4165" i="221"/>
  <c r="F4164" i="221"/>
  <c r="D4164" i="221"/>
  <c r="C4164" i="221"/>
  <c r="B4164" i="221"/>
  <c r="F4163" i="221"/>
  <c r="D4163" i="221"/>
  <c r="C4163" i="221"/>
  <c r="B4163" i="221"/>
  <c r="F4162" i="221"/>
  <c r="D4162" i="221"/>
  <c r="C4162" i="221"/>
  <c r="B4162" i="221"/>
  <c r="F4161" i="221"/>
  <c r="D4161" i="221"/>
  <c r="C4161" i="221"/>
  <c r="B4161" i="221"/>
  <c r="F4160" i="221"/>
  <c r="D4160" i="221"/>
  <c r="C4160" i="221"/>
  <c r="B4160" i="221"/>
  <c r="F4159" i="221"/>
  <c r="D4159" i="221"/>
  <c r="C4159" i="221"/>
  <c r="B4159" i="221"/>
  <c r="F4158" i="221"/>
  <c r="D4158" i="221"/>
  <c r="C4158" i="221"/>
  <c r="B4158" i="221"/>
  <c r="F4157" i="221"/>
  <c r="D4157" i="221"/>
  <c r="C4157" i="221"/>
  <c r="B4157" i="221"/>
  <c r="F4156" i="221"/>
  <c r="D4156" i="221"/>
  <c r="C4156" i="221"/>
  <c r="B4156" i="221"/>
  <c r="F4155" i="221"/>
  <c r="D4155" i="221"/>
  <c r="C4155" i="221"/>
  <c r="B4155" i="221"/>
  <c r="F4154" i="221"/>
  <c r="D4154" i="221"/>
  <c r="C4154" i="221"/>
  <c r="B4154" i="221"/>
  <c r="BH4153" i="221"/>
  <c r="BG4153" i="221"/>
  <c r="BF4153" i="221"/>
  <c r="BE4153" i="221"/>
  <c r="BD4153" i="221"/>
  <c r="BC4153" i="221"/>
  <c r="BB4153" i="221"/>
  <c r="BA4153" i="221"/>
  <c r="AZ4153" i="221"/>
  <c r="AY4153" i="221"/>
  <c r="AX4153" i="221"/>
  <c r="AW4153" i="221"/>
  <c r="AV4153" i="221"/>
  <c r="AU4153" i="221"/>
  <c r="AT4153" i="221"/>
  <c r="AS4153" i="221"/>
  <c r="AR4153" i="221"/>
  <c r="AQ4153" i="221"/>
  <c r="AP4153" i="221"/>
  <c r="AO4153" i="221"/>
  <c r="AN4153" i="221"/>
  <c r="AM4153" i="221"/>
  <c r="AL4153" i="221"/>
  <c r="AK4153" i="221"/>
  <c r="AJ4153" i="221"/>
  <c r="AI4153" i="221"/>
  <c r="AH4153" i="221"/>
  <c r="AG4153" i="221"/>
  <c r="AF4153" i="221"/>
  <c r="AE4153" i="221"/>
  <c r="AD4153" i="221"/>
  <c r="AC4153" i="221"/>
  <c r="AB4153" i="221"/>
  <c r="AA4153" i="221"/>
  <c r="Z4153" i="221"/>
  <c r="Y4153" i="221"/>
  <c r="X4153" i="221"/>
  <c r="W4153" i="221"/>
  <c r="V4153" i="221"/>
  <c r="U4153" i="221"/>
  <c r="T4153" i="221"/>
  <c r="D4153" i="221"/>
  <c r="C4153" i="221"/>
  <c r="B4153" i="221"/>
  <c r="F4152" i="221"/>
  <c r="D4152" i="221"/>
  <c r="C4152" i="221"/>
  <c r="B4152" i="221"/>
  <c r="F4151" i="221"/>
  <c r="D4151" i="221"/>
  <c r="C4151" i="221"/>
  <c r="F4150" i="221"/>
  <c r="D4150" i="221"/>
  <c r="C4150" i="221"/>
  <c r="F4149" i="221"/>
  <c r="D4149" i="221"/>
  <c r="C4149" i="221"/>
  <c r="F4148" i="221"/>
  <c r="D4148" i="221"/>
  <c r="C4148" i="221"/>
  <c r="F4147" i="221"/>
  <c r="D4147" i="221"/>
  <c r="C4147" i="221"/>
  <c r="F4146" i="221"/>
  <c r="D4146" i="221"/>
  <c r="C4146" i="221"/>
  <c r="F4145" i="221"/>
  <c r="D4145" i="221"/>
  <c r="C4145" i="221"/>
  <c r="F4144" i="221"/>
  <c r="D4144" i="221"/>
  <c r="C4144" i="221"/>
  <c r="F4143" i="221"/>
  <c r="D4143" i="221"/>
  <c r="C4143" i="221"/>
  <c r="F4142" i="221"/>
  <c r="D4142" i="221"/>
  <c r="C4142" i="221"/>
  <c r="F4141" i="221"/>
  <c r="D4141" i="221"/>
  <c r="C4141" i="221"/>
  <c r="F4140" i="221"/>
  <c r="D4140" i="221"/>
  <c r="C4140" i="221"/>
  <c r="D4139" i="221"/>
  <c r="C4139" i="221"/>
  <c r="B4139" i="221"/>
  <c r="F4138" i="221"/>
  <c r="D4138" i="221"/>
  <c r="C4138" i="221"/>
  <c r="F4137" i="221"/>
  <c r="D4137" i="221"/>
  <c r="C4137" i="221"/>
  <c r="F4136" i="221"/>
  <c r="D4136" i="221"/>
  <c r="C4136" i="221"/>
  <c r="F4135" i="221"/>
  <c r="D4135" i="221"/>
  <c r="C4135" i="221"/>
  <c r="F4134" i="221"/>
  <c r="D4134" i="221"/>
  <c r="C4134" i="221"/>
  <c r="F4133" i="221"/>
  <c r="D4133" i="221"/>
  <c r="C4133" i="221"/>
  <c r="F4132" i="221"/>
  <c r="D4132" i="221"/>
  <c r="C4132" i="221"/>
  <c r="F4131" i="221"/>
  <c r="D4131" i="221"/>
  <c r="C4131" i="221"/>
  <c r="F4130" i="221"/>
  <c r="D4130" i="221"/>
  <c r="C4130" i="221"/>
  <c r="F4129" i="221"/>
  <c r="D4129" i="221"/>
  <c r="C4129" i="221"/>
  <c r="F4128" i="221"/>
  <c r="D4128" i="221"/>
  <c r="C4128" i="221"/>
  <c r="F4127" i="221"/>
  <c r="D4127" i="221"/>
  <c r="C4127" i="221"/>
  <c r="BH4126" i="221"/>
  <c r="BG4126" i="221"/>
  <c r="BF4126" i="221"/>
  <c r="BE4126" i="221"/>
  <c r="BD4126" i="221"/>
  <c r="BC4126" i="221"/>
  <c r="BB4126" i="221"/>
  <c r="BA4126" i="221"/>
  <c r="AZ4126" i="221"/>
  <c r="AY4126" i="221"/>
  <c r="AX4126" i="221"/>
  <c r="AW4126" i="221"/>
  <c r="AV4126" i="221"/>
  <c r="AU4126" i="221"/>
  <c r="AT4126" i="221"/>
  <c r="AS4126" i="221"/>
  <c r="AR4126" i="221"/>
  <c r="AQ4126" i="221"/>
  <c r="AP4126" i="221"/>
  <c r="AO4126" i="221"/>
  <c r="AN4126" i="221"/>
  <c r="AM4126" i="221"/>
  <c r="AL4126" i="221"/>
  <c r="AK4126" i="221"/>
  <c r="AJ4126" i="221"/>
  <c r="AI4126" i="221"/>
  <c r="AH4126" i="221"/>
  <c r="AG4126" i="221"/>
  <c r="AF4126" i="221"/>
  <c r="AE4126" i="221"/>
  <c r="AD4126" i="221"/>
  <c r="AC4126" i="221"/>
  <c r="AB4126" i="221"/>
  <c r="AA4126" i="221"/>
  <c r="Z4126" i="221"/>
  <c r="Y4126" i="221"/>
  <c r="X4126" i="221"/>
  <c r="W4126" i="221"/>
  <c r="V4126" i="221"/>
  <c r="U4126" i="221"/>
  <c r="T4126" i="221"/>
  <c r="D4126" i="221"/>
  <c r="C4126" i="221"/>
  <c r="B4126" i="221"/>
  <c r="F4125" i="221"/>
  <c r="D4125" i="221"/>
  <c r="C4125" i="221"/>
  <c r="F4124" i="221"/>
  <c r="D4124" i="221"/>
  <c r="C4124" i="221"/>
  <c r="F4123" i="221"/>
  <c r="D4123" i="221"/>
  <c r="C4123" i="221"/>
  <c r="F4122" i="221"/>
  <c r="D4122" i="221"/>
  <c r="C4122" i="221"/>
  <c r="F4121" i="221"/>
  <c r="D4121" i="221"/>
  <c r="C4121" i="221"/>
  <c r="F4120" i="221"/>
  <c r="D4120" i="221"/>
  <c r="C4120" i="221"/>
  <c r="F4119" i="221"/>
  <c r="D4119" i="221"/>
  <c r="C4119" i="221"/>
  <c r="F4118" i="221"/>
  <c r="D4118" i="221"/>
  <c r="C4118" i="221"/>
  <c r="F4117" i="221"/>
  <c r="D4117" i="221"/>
  <c r="C4117" i="221"/>
  <c r="F4116" i="221"/>
  <c r="D4116" i="221"/>
  <c r="C4116" i="221"/>
  <c r="F4115" i="221"/>
  <c r="D4115" i="221"/>
  <c r="C4115" i="221"/>
  <c r="F4114" i="221"/>
  <c r="D4114" i="221"/>
  <c r="C4114" i="221"/>
  <c r="BH4113" i="221"/>
  <c r="BG4113" i="221"/>
  <c r="BF4113" i="221"/>
  <c r="BE4113" i="221"/>
  <c r="BD4113" i="221"/>
  <c r="BC4113" i="221"/>
  <c r="BB4113" i="221"/>
  <c r="BA4113" i="221"/>
  <c r="AZ4113" i="221"/>
  <c r="AY4113" i="221"/>
  <c r="AX4113" i="221"/>
  <c r="AW4113" i="221"/>
  <c r="AV4113" i="221"/>
  <c r="AU4113" i="221"/>
  <c r="AT4113" i="221"/>
  <c r="AS4113" i="221"/>
  <c r="AR4113" i="221"/>
  <c r="AQ4113" i="221"/>
  <c r="AP4113" i="221"/>
  <c r="AO4113" i="221"/>
  <c r="AN4113" i="221"/>
  <c r="AM4113" i="221"/>
  <c r="AL4113" i="221"/>
  <c r="AK4113" i="221"/>
  <c r="AJ4113" i="221"/>
  <c r="AI4113" i="221"/>
  <c r="AH4113" i="221"/>
  <c r="AG4113" i="221"/>
  <c r="AF4113" i="221"/>
  <c r="AE4113" i="221"/>
  <c r="AD4113" i="221"/>
  <c r="AC4113" i="221"/>
  <c r="AB4113" i="221"/>
  <c r="AA4113" i="221"/>
  <c r="Z4113" i="221"/>
  <c r="Y4113" i="221"/>
  <c r="X4113" i="221"/>
  <c r="W4113" i="221"/>
  <c r="V4113" i="221"/>
  <c r="U4113" i="221"/>
  <c r="T4113" i="221"/>
  <c r="D4113" i="221"/>
  <c r="C4113" i="221"/>
  <c r="B4113" i="221"/>
  <c r="F4112" i="221"/>
  <c r="D4112" i="221"/>
  <c r="C4112" i="221"/>
  <c r="F4111" i="221"/>
  <c r="D4111" i="221"/>
  <c r="C4111" i="221"/>
  <c r="F4110" i="221"/>
  <c r="D4110" i="221"/>
  <c r="C4110" i="221"/>
  <c r="F4109" i="221"/>
  <c r="D4109" i="221"/>
  <c r="C4109" i="221"/>
  <c r="F4108" i="221"/>
  <c r="D4108" i="221"/>
  <c r="C4108" i="221"/>
  <c r="F4107" i="221"/>
  <c r="D4107" i="221"/>
  <c r="C4107" i="221"/>
  <c r="F4106" i="221"/>
  <c r="D4106" i="221"/>
  <c r="C4106" i="221"/>
  <c r="F4105" i="221"/>
  <c r="D4105" i="221"/>
  <c r="C4105" i="221"/>
  <c r="F4104" i="221"/>
  <c r="D4104" i="221"/>
  <c r="C4104" i="221"/>
  <c r="F4103" i="221"/>
  <c r="D4103" i="221"/>
  <c r="C4103" i="221"/>
  <c r="F4102" i="221"/>
  <c r="D4102" i="221"/>
  <c r="C4102" i="221"/>
  <c r="F4101" i="221"/>
  <c r="D4101" i="221"/>
  <c r="C4101" i="221"/>
  <c r="BH4100" i="221"/>
  <c r="BG4100" i="221"/>
  <c r="BF4100" i="221"/>
  <c r="BE4100" i="221"/>
  <c r="BD4100" i="221"/>
  <c r="BC4100" i="221"/>
  <c r="BB4100" i="221"/>
  <c r="BA4100" i="221"/>
  <c r="AZ4100" i="221"/>
  <c r="AY4100" i="221"/>
  <c r="AX4100" i="221"/>
  <c r="AW4100" i="221"/>
  <c r="AV4100" i="221"/>
  <c r="AU4100" i="221"/>
  <c r="AT4100" i="221"/>
  <c r="AS4100" i="221"/>
  <c r="AR4100" i="221"/>
  <c r="AQ4100" i="221"/>
  <c r="AP4100" i="221"/>
  <c r="AO4100" i="221"/>
  <c r="AN4100" i="221"/>
  <c r="AM4100" i="221"/>
  <c r="AL4100" i="221"/>
  <c r="AK4100" i="221"/>
  <c r="AJ4100" i="221"/>
  <c r="AI4100" i="221"/>
  <c r="AH4100" i="221"/>
  <c r="AG4100" i="221"/>
  <c r="AF4100" i="221"/>
  <c r="AE4100" i="221"/>
  <c r="AD4100" i="221"/>
  <c r="AC4100" i="221"/>
  <c r="AB4100" i="221"/>
  <c r="AA4100" i="221"/>
  <c r="Z4100" i="221"/>
  <c r="Y4100" i="221"/>
  <c r="X4100" i="221"/>
  <c r="W4100" i="221"/>
  <c r="V4100" i="221"/>
  <c r="U4100" i="221"/>
  <c r="T4100" i="221"/>
  <c r="D4100" i="221"/>
  <c r="C4100" i="221"/>
  <c r="B4100" i="221"/>
  <c r="F4099" i="221"/>
  <c r="D4099" i="221"/>
  <c r="C4099" i="221"/>
  <c r="F4098" i="221"/>
  <c r="D4098" i="221"/>
  <c r="C4098" i="221"/>
  <c r="F4097" i="221"/>
  <c r="D4097" i="221"/>
  <c r="C4097" i="221"/>
  <c r="F4096" i="221"/>
  <c r="D4096" i="221"/>
  <c r="C4096" i="221"/>
  <c r="F4095" i="221"/>
  <c r="D4095" i="221"/>
  <c r="C4095" i="221"/>
  <c r="F4094" i="221"/>
  <c r="D4094" i="221"/>
  <c r="C4094" i="221"/>
  <c r="F4093" i="221"/>
  <c r="D4093" i="221"/>
  <c r="C4093" i="221"/>
  <c r="F4092" i="221"/>
  <c r="D4092" i="221"/>
  <c r="C4092" i="221"/>
  <c r="F4091" i="221"/>
  <c r="D4091" i="221"/>
  <c r="C4091" i="221"/>
  <c r="F4090" i="221"/>
  <c r="D4090" i="221"/>
  <c r="C4090" i="221"/>
  <c r="F4089" i="221"/>
  <c r="D4089" i="221"/>
  <c r="C4089" i="221"/>
  <c r="F4088" i="221"/>
  <c r="D4088" i="221"/>
  <c r="C4088" i="221"/>
  <c r="BH4087" i="221"/>
  <c r="BG4087" i="221"/>
  <c r="BF4087" i="221"/>
  <c r="BE4087" i="221"/>
  <c r="BD4087" i="221"/>
  <c r="BC4087" i="221"/>
  <c r="BB4087" i="221"/>
  <c r="BA4087" i="221"/>
  <c r="AZ4087" i="221"/>
  <c r="AY4087" i="221"/>
  <c r="AX4087" i="221"/>
  <c r="AW4087" i="221"/>
  <c r="AV4087" i="221"/>
  <c r="AU4087" i="221"/>
  <c r="AT4087" i="221"/>
  <c r="AS4087" i="221"/>
  <c r="AR4087" i="221"/>
  <c r="AQ4087" i="221"/>
  <c r="AP4087" i="221"/>
  <c r="AO4087" i="221"/>
  <c r="AN4087" i="221"/>
  <c r="AM4087" i="221"/>
  <c r="AL4087" i="221"/>
  <c r="AK4087" i="221"/>
  <c r="AJ4087" i="221"/>
  <c r="AI4087" i="221"/>
  <c r="AH4087" i="221"/>
  <c r="AG4087" i="221"/>
  <c r="AF4087" i="221"/>
  <c r="AE4087" i="221"/>
  <c r="AD4087" i="221"/>
  <c r="AC4087" i="221"/>
  <c r="AB4087" i="221"/>
  <c r="AA4087" i="221"/>
  <c r="Z4087" i="221"/>
  <c r="Y4087" i="221"/>
  <c r="X4087" i="221"/>
  <c r="W4087" i="221"/>
  <c r="V4087" i="221"/>
  <c r="U4087" i="221"/>
  <c r="T4087" i="221"/>
  <c r="D4087" i="221"/>
  <c r="C4087" i="221"/>
  <c r="B4087" i="221"/>
  <c r="F4086" i="221"/>
  <c r="D4086" i="221"/>
  <c r="C4086" i="221"/>
  <c r="F4085" i="221"/>
  <c r="D4085" i="221"/>
  <c r="C4085" i="221"/>
  <c r="F4084" i="221"/>
  <c r="D4084" i="221"/>
  <c r="C4084" i="221"/>
  <c r="F4083" i="221"/>
  <c r="D4083" i="221"/>
  <c r="C4083" i="221"/>
  <c r="F4082" i="221"/>
  <c r="D4082" i="221"/>
  <c r="C4082" i="221"/>
  <c r="F4081" i="221"/>
  <c r="D4081" i="221"/>
  <c r="C4081" i="221"/>
  <c r="F4080" i="221"/>
  <c r="D4080" i="221"/>
  <c r="C4080" i="221"/>
  <c r="F4079" i="221"/>
  <c r="D4079" i="221"/>
  <c r="C4079" i="221"/>
  <c r="F4078" i="221"/>
  <c r="D4078" i="221"/>
  <c r="C4078" i="221"/>
  <c r="F4077" i="221"/>
  <c r="D4077" i="221"/>
  <c r="C4077" i="221"/>
  <c r="F4076" i="221"/>
  <c r="D4076" i="221"/>
  <c r="C4076" i="221"/>
  <c r="F4075" i="221"/>
  <c r="D4075" i="221"/>
  <c r="C4075" i="221"/>
  <c r="BH4074" i="221"/>
  <c r="BG4074" i="221"/>
  <c r="BF4074" i="221"/>
  <c r="BE4074" i="221"/>
  <c r="BD4074" i="221"/>
  <c r="BC4074" i="221"/>
  <c r="BB4074" i="221"/>
  <c r="BA4074" i="221"/>
  <c r="AZ4074" i="221"/>
  <c r="AY4074" i="221"/>
  <c r="AX4074" i="221"/>
  <c r="AW4074" i="221"/>
  <c r="AV4074" i="221"/>
  <c r="AU4074" i="221"/>
  <c r="AT4074" i="221"/>
  <c r="AS4074" i="221"/>
  <c r="AR4074" i="221"/>
  <c r="AQ4074" i="221"/>
  <c r="AP4074" i="221"/>
  <c r="AO4074" i="221"/>
  <c r="AN4074" i="221"/>
  <c r="AM4074" i="221"/>
  <c r="AL4074" i="221"/>
  <c r="AK4074" i="221"/>
  <c r="AJ4074" i="221"/>
  <c r="AI4074" i="221"/>
  <c r="AH4074" i="221"/>
  <c r="AG4074" i="221"/>
  <c r="AF4074" i="221"/>
  <c r="AE4074" i="221"/>
  <c r="AD4074" i="221"/>
  <c r="AC4074" i="221"/>
  <c r="AB4074" i="221"/>
  <c r="AA4074" i="221"/>
  <c r="Z4074" i="221"/>
  <c r="Y4074" i="221"/>
  <c r="X4074" i="221"/>
  <c r="W4074" i="221"/>
  <c r="V4074" i="221"/>
  <c r="U4074" i="221"/>
  <c r="T4074" i="221"/>
  <c r="D4074" i="221"/>
  <c r="C4074" i="221"/>
  <c r="B4074" i="221"/>
  <c r="F4073" i="221"/>
  <c r="D4073" i="221"/>
  <c r="C4073" i="221"/>
  <c r="F4072" i="221"/>
  <c r="D4072" i="221"/>
  <c r="C4072" i="221"/>
  <c r="F4071" i="221"/>
  <c r="D4071" i="221"/>
  <c r="C4071" i="221"/>
  <c r="F4070" i="221"/>
  <c r="D4070" i="221"/>
  <c r="C4070" i="221"/>
  <c r="F4069" i="221"/>
  <c r="D4069" i="221"/>
  <c r="C4069" i="221"/>
  <c r="F4068" i="221"/>
  <c r="D4068" i="221"/>
  <c r="C4068" i="221"/>
  <c r="F4067" i="221"/>
  <c r="D4067" i="221"/>
  <c r="C4067" i="221"/>
  <c r="F4066" i="221"/>
  <c r="D4066" i="221"/>
  <c r="C4066" i="221"/>
  <c r="F4065" i="221"/>
  <c r="D4065" i="221"/>
  <c r="C4065" i="221"/>
  <c r="F4064" i="221"/>
  <c r="D4064" i="221"/>
  <c r="C4064" i="221"/>
  <c r="F4063" i="221"/>
  <c r="D4063" i="221"/>
  <c r="C4063" i="221"/>
  <c r="F4062" i="221"/>
  <c r="D4062" i="221"/>
  <c r="C4062" i="221"/>
  <c r="BH4061" i="221"/>
  <c r="BG4061" i="221"/>
  <c r="BF4061" i="221"/>
  <c r="BE4061" i="221"/>
  <c r="BD4061" i="221"/>
  <c r="BC4061" i="221"/>
  <c r="BB4061" i="221"/>
  <c r="BA4061" i="221"/>
  <c r="AZ4061" i="221"/>
  <c r="AY4061" i="221"/>
  <c r="AX4061" i="221"/>
  <c r="AW4061" i="221"/>
  <c r="AV4061" i="221"/>
  <c r="AU4061" i="221"/>
  <c r="AT4061" i="221"/>
  <c r="AS4061" i="221"/>
  <c r="AR4061" i="221"/>
  <c r="AQ4061" i="221"/>
  <c r="AP4061" i="221"/>
  <c r="AO4061" i="221"/>
  <c r="AN4061" i="221"/>
  <c r="AM4061" i="221"/>
  <c r="AL4061" i="221"/>
  <c r="AK4061" i="221"/>
  <c r="AJ4061" i="221"/>
  <c r="AI4061" i="221"/>
  <c r="AH4061" i="221"/>
  <c r="AG4061" i="221"/>
  <c r="AF4061" i="221"/>
  <c r="AE4061" i="221"/>
  <c r="AD4061" i="221"/>
  <c r="AC4061" i="221"/>
  <c r="AB4061" i="221"/>
  <c r="AA4061" i="221"/>
  <c r="Z4061" i="221"/>
  <c r="Y4061" i="221"/>
  <c r="X4061" i="221"/>
  <c r="W4061" i="221"/>
  <c r="V4061" i="221"/>
  <c r="U4061" i="221"/>
  <c r="T4061" i="221"/>
  <c r="D4061" i="221"/>
  <c r="C4061" i="221"/>
  <c r="B4061" i="221"/>
  <c r="F4060" i="221"/>
  <c r="D4060" i="221"/>
  <c r="C4060" i="221"/>
  <c r="F4059" i="221"/>
  <c r="D4059" i="221"/>
  <c r="C4059" i="221"/>
  <c r="F4058" i="221"/>
  <c r="D4058" i="221"/>
  <c r="C4058" i="221"/>
  <c r="F4057" i="221"/>
  <c r="D4057" i="221"/>
  <c r="C4057" i="221"/>
  <c r="F4056" i="221"/>
  <c r="D4056" i="221"/>
  <c r="C4056" i="221"/>
  <c r="F4055" i="221"/>
  <c r="D4055" i="221"/>
  <c r="C4055" i="221"/>
  <c r="F4054" i="221"/>
  <c r="D4054" i="221"/>
  <c r="C4054" i="221"/>
  <c r="F4053" i="221"/>
  <c r="D4053" i="221"/>
  <c r="C4053" i="221"/>
  <c r="F4052" i="221"/>
  <c r="D4052" i="221"/>
  <c r="C4052" i="221"/>
  <c r="F4051" i="221"/>
  <c r="D4051" i="221"/>
  <c r="C4051" i="221"/>
  <c r="F4050" i="221"/>
  <c r="D4050" i="221"/>
  <c r="C4050" i="221"/>
  <c r="F4049" i="221"/>
  <c r="D4049" i="221"/>
  <c r="C4049" i="221"/>
  <c r="BH4048" i="221"/>
  <c r="BG4048" i="221"/>
  <c r="BF4048" i="221"/>
  <c r="BE4048" i="221"/>
  <c r="BD4048" i="221"/>
  <c r="BC4048" i="221"/>
  <c r="BB4048" i="221"/>
  <c r="BA4048" i="221"/>
  <c r="AZ4048" i="221"/>
  <c r="AY4048" i="221"/>
  <c r="AX4048" i="221"/>
  <c r="AW4048" i="221"/>
  <c r="AV4048" i="221"/>
  <c r="AU4048" i="221"/>
  <c r="AT4048" i="221"/>
  <c r="AS4048" i="221"/>
  <c r="AR4048" i="221"/>
  <c r="AQ4048" i="221"/>
  <c r="AP4048" i="221"/>
  <c r="AO4048" i="221"/>
  <c r="AN4048" i="221"/>
  <c r="AM4048" i="221"/>
  <c r="AL4048" i="221"/>
  <c r="AK4048" i="221"/>
  <c r="AJ4048" i="221"/>
  <c r="AI4048" i="221"/>
  <c r="AH4048" i="221"/>
  <c r="AG4048" i="221"/>
  <c r="AF4048" i="221"/>
  <c r="AE4048" i="221"/>
  <c r="AD4048" i="221"/>
  <c r="AC4048" i="221"/>
  <c r="AB4048" i="221"/>
  <c r="AA4048" i="221"/>
  <c r="Z4048" i="221"/>
  <c r="Y4048" i="221"/>
  <c r="X4048" i="221"/>
  <c r="W4048" i="221"/>
  <c r="V4048" i="221"/>
  <c r="U4048" i="221"/>
  <c r="T4048" i="221"/>
  <c r="D4048" i="221"/>
  <c r="C4048" i="221"/>
  <c r="B4048" i="221"/>
  <c r="F4047" i="221"/>
  <c r="D4047" i="221"/>
  <c r="C4047" i="221"/>
  <c r="B4047" i="221"/>
  <c r="F4046" i="221"/>
  <c r="D4046" i="221"/>
  <c r="C4046" i="221"/>
  <c r="B4046" i="221"/>
  <c r="F4045" i="221"/>
  <c r="D4045" i="221"/>
  <c r="C4045" i="221"/>
  <c r="B4045" i="221"/>
  <c r="F4044" i="221"/>
  <c r="D4044" i="221"/>
  <c r="C4044" i="221"/>
  <c r="B4044" i="221"/>
  <c r="F4043" i="221"/>
  <c r="D4043" i="221"/>
  <c r="C4043" i="221"/>
  <c r="B4043" i="221"/>
  <c r="F4042" i="221"/>
  <c r="D4042" i="221"/>
  <c r="C4042" i="221"/>
  <c r="B4042" i="221"/>
  <c r="F4041" i="221"/>
  <c r="D4041" i="221"/>
  <c r="C4041" i="221"/>
  <c r="B4041" i="221"/>
  <c r="F4040" i="221"/>
  <c r="D4040" i="221"/>
  <c r="C4040" i="221"/>
  <c r="B4040" i="221"/>
  <c r="F4039" i="221"/>
  <c r="D4039" i="221"/>
  <c r="C4039" i="221"/>
  <c r="B4039" i="221"/>
  <c r="F4038" i="221"/>
  <c r="D4038" i="221"/>
  <c r="C4038" i="221"/>
  <c r="B4038" i="221"/>
  <c r="F4037" i="221"/>
  <c r="D4037" i="221"/>
  <c r="C4037" i="221"/>
  <c r="B4037" i="221"/>
  <c r="F4036" i="221"/>
  <c r="D4036" i="221"/>
  <c r="C4036" i="221"/>
  <c r="B4036" i="221"/>
  <c r="BH4035" i="221"/>
  <c r="BG4035" i="221"/>
  <c r="BF4035" i="221"/>
  <c r="BE4035" i="221"/>
  <c r="BD4035" i="221"/>
  <c r="BC4035" i="221"/>
  <c r="BB4035" i="221"/>
  <c r="BA4035" i="221"/>
  <c r="AZ4035" i="221"/>
  <c r="AY4035" i="221"/>
  <c r="AX4035" i="221"/>
  <c r="AW4035" i="221"/>
  <c r="AV4035" i="221"/>
  <c r="AU4035" i="221"/>
  <c r="AT4035" i="221"/>
  <c r="AS4035" i="221"/>
  <c r="AR4035" i="221"/>
  <c r="AQ4035" i="221"/>
  <c r="AP4035" i="221"/>
  <c r="AO4035" i="221"/>
  <c r="AN4035" i="221"/>
  <c r="AM4035" i="221"/>
  <c r="AL4035" i="221"/>
  <c r="AK4035" i="221"/>
  <c r="AJ4035" i="221"/>
  <c r="AI4035" i="221"/>
  <c r="AH4035" i="221"/>
  <c r="AG4035" i="221"/>
  <c r="AF4035" i="221"/>
  <c r="AE4035" i="221"/>
  <c r="AD4035" i="221"/>
  <c r="AC4035" i="221"/>
  <c r="AB4035" i="221"/>
  <c r="AA4035" i="221"/>
  <c r="Z4035" i="221"/>
  <c r="Y4035" i="221"/>
  <c r="X4035" i="221"/>
  <c r="W4035" i="221"/>
  <c r="V4035" i="221"/>
  <c r="U4035" i="221"/>
  <c r="T4035" i="221"/>
  <c r="D4035" i="221"/>
  <c r="C4035" i="221"/>
  <c r="B4035" i="221"/>
  <c r="F4034" i="221"/>
  <c r="D4034" i="221"/>
  <c r="C4034" i="221"/>
  <c r="B4034" i="221"/>
  <c r="F4033" i="221"/>
  <c r="D4033" i="221"/>
  <c r="C4033" i="221"/>
  <c r="F4032" i="221"/>
  <c r="D4032" i="221"/>
  <c r="C4032" i="221"/>
  <c r="F4031" i="221"/>
  <c r="D4031" i="221"/>
  <c r="C4031" i="221"/>
  <c r="F4030" i="221"/>
  <c r="D4030" i="221"/>
  <c r="C4030" i="221"/>
  <c r="F4029" i="221"/>
  <c r="D4029" i="221"/>
  <c r="C4029" i="221"/>
  <c r="F4028" i="221"/>
  <c r="D4028" i="221"/>
  <c r="C4028" i="221"/>
  <c r="F4027" i="221"/>
  <c r="D4027" i="221"/>
  <c r="C4027" i="221"/>
  <c r="F4026" i="221"/>
  <c r="D4026" i="221"/>
  <c r="C4026" i="221"/>
  <c r="F4025" i="221"/>
  <c r="D4025" i="221"/>
  <c r="C4025" i="221"/>
  <c r="F4024" i="221"/>
  <c r="D4024" i="221"/>
  <c r="C4024" i="221"/>
  <c r="F4023" i="221"/>
  <c r="D4023" i="221"/>
  <c r="C4023" i="221"/>
  <c r="F4022" i="221"/>
  <c r="D4022" i="221"/>
  <c r="C4022" i="221"/>
  <c r="D4021" i="221"/>
  <c r="C4021" i="221"/>
  <c r="B4021" i="221"/>
  <c r="F4020" i="221"/>
  <c r="D4020" i="221"/>
  <c r="C4020" i="221"/>
  <c r="F4019" i="221"/>
  <c r="D4019" i="221"/>
  <c r="C4019" i="221"/>
  <c r="F4018" i="221"/>
  <c r="D4018" i="221"/>
  <c r="C4018" i="221"/>
  <c r="F4017" i="221"/>
  <c r="D4017" i="221"/>
  <c r="C4017" i="221"/>
  <c r="F4016" i="221"/>
  <c r="D4016" i="221"/>
  <c r="C4016" i="221"/>
  <c r="F4015" i="221"/>
  <c r="D4015" i="221"/>
  <c r="C4015" i="221"/>
  <c r="F4014" i="221"/>
  <c r="D4014" i="221"/>
  <c r="C4014" i="221"/>
  <c r="F4013" i="221"/>
  <c r="D4013" i="221"/>
  <c r="C4013" i="221"/>
  <c r="F4012" i="221"/>
  <c r="D4012" i="221"/>
  <c r="C4012" i="221"/>
  <c r="F4011" i="221"/>
  <c r="D4011" i="221"/>
  <c r="C4011" i="221"/>
  <c r="F4010" i="221"/>
  <c r="D4010" i="221"/>
  <c r="C4010" i="221"/>
  <c r="F4009" i="221"/>
  <c r="D4009" i="221"/>
  <c r="C4009" i="221"/>
  <c r="BH4008" i="221"/>
  <c r="BG4008" i="221"/>
  <c r="BF4008" i="221"/>
  <c r="BE4008" i="221"/>
  <c r="BD4008" i="221"/>
  <c r="BC4008" i="221"/>
  <c r="BB4008" i="221"/>
  <c r="BA4008" i="221"/>
  <c r="AZ4008" i="221"/>
  <c r="AY4008" i="221"/>
  <c r="AX4008" i="221"/>
  <c r="AW4008" i="221"/>
  <c r="AV4008" i="221"/>
  <c r="AU4008" i="221"/>
  <c r="AT4008" i="221"/>
  <c r="AS4008" i="221"/>
  <c r="AR4008" i="221"/>
  <c r="AQ4008" i="221"/>
  <c r="AP4008" i="221"/>
  <c r="AO4008" i="221"/>
  <c r="AN4008" i="221"/>
  <c r="AM4008" i="221"/>
  <c r="AL4008" i="221"/>
  <c r="AK4008" i="221"/>
  <c r="AJ4008" i="221"/>
  <c r="AI4008" i="221"/>
  <c r="AH4008" i="221"/>
  <c r="AG4008" i="221"/>
  <c r="AF4008" i="221"/>
  <c r="AE4008" i="221"/>
  <c r="AD4008" i="221"/>
  <c r="AC4008" i="221"/>
  <c r="AB4008" i="221"/>
  <c r="AA4008" i="221"/>
  <c r="Z4008" i="221"/>
  <c r="Y4008" i="221"/>
  <c r="X4008" i="221"/>
  <c r="W4008" i="221"/>
  <c r="V4008" i="221"/>
  <c r="U4008" i="221"/>
  <c r="T4008" i="221"/>
  <c r="D4008" i="221"/>
  <c r="C4008" i="221"/>
  <c r="B4008" i="221"/>
  <c r="F4007" i="221"/>
  <c r="D4007" i="221"/>
  <c r="C4007" i="221"/>
  <c r="F4006" i="221"/>
  <c r="D4006" i="221"/>
  <c r="C4006" i="221"/>
  <c r="F4005" i="221"/>
  <c r="D4005" i="221"/>
  <c r="C4005" i="221"/>
  <c r="F4004" i="221"/>
  <c r="D4004" i="221"/>
  <c r="C4004" i="221"/>
  <c r="F4003" i="221"/>
  <c r="D4003" i="221"/>
  <c r="C4003" i="221"/>
  <c r="F4002" i="221"/>
  <c r="D4002" i="221"/>
  <c r="C4002" i="221"/>
  <c r="F4001" i="221"/>
  <c r="D4001" i="221"/>
  <c r="C4001" i="221"/>
  <c r="F4000" i="221"/>
  <c r="D4000" i="221"/>
  <c r="C4000" i="221"/>
  <c r="F3999" i="221"/>
  <c r="D3999" i="221"/>
  <c r="C3999" i="221"/>
  <c r="F3998" i="221"/>
  <c r="D3998" i="221"/>
  <c r="C3998" i="221"/>
  <c r="F3997" i="221"/>
  <c r="D3997" i="221"/>
  <c r="C3997" i="221"/>
  <c r="F3996" i="221"/>
  <c r="D3996" i="221"/>
  <c r="C3996" i="221"/>
  <c r="BH3995" i="221"/>
  <c r="BG3995" i="221"/>
  <c r="BF3995" i="221"/>
  <c r="BE3995" i="221"/>
  <c r="BD3995" i="221"/>
  <c r="BC3995" i="221"/>
  <c r="BB3995" i="221"/>
  <c r="BA3995" i="221"/>
  <c r="AZ3995" i="221"/>
  <c r="AY3995" i="221"/>
  <c r="AX3995" i="221"/>
  <c r="AW3995" i="221"/>
  <c r="AV3995" i="221"/>
  <c r="AU3995" i="221"/>
  <c r="AT3995" i="221"/>
  <c r="AS3995" i="221"/>
  <c r="AR3995" i="221"/>
  <c r="AQ3995" i="221"/>
  <c r="AP3995" i="221"/>
  <c r="AO3995" i="221"/>
  <c r="AN3995" i="221"/>
  <c r="AM3995" i="221"/>
  <c r="AL3995" i="221"/>
  <c r="AK3995" i="221"/>
  <c r="AJ3995" i="221"/>
  <c r="AI3995" i="221"/>
  <c r="AH3995" i="221"/>
  <c r="AG3995" i="221"/>
  <c r="AF3995" i="221"/>
  <c r="AE3995" i="221"/>
  <c r="AD3995" i="221"/>
  <c r="AC3995" i="221"/>
  <c r="AB3995" i="221"/>
  <c r="AA3995" i="221"/>
  <c r="Z3995" i="221"/>
  <c r="Y3995" i="221"/>
  <c r="X3995" i="221"/>
  <c r="W3995" i="221"/>
  <c r="V3995" i="221"/>
  <c r="U3995" i="221"/>
  <c r="T3995" i="221"/>
  <c r="D3995" i="221"/>
  <c r="C3995" i="221"/>
  <c r="B3995" i="221"/>
  <c r="F3994" i="221"/>
  <c r="D3994" i="221"/>
  <c r="C3994" i="221"/>
  <c r="F3993" i="221"/>
  <c r="D3993" i="221"/>
  <c r="C3993" i="221"/>
  <c r="F3992" i="221"/>
  <c r="D3992" i="221"/>
  <c r="C3992" i="221"/>
  <c r="F3991" i="221"/>
  <c r="D3991" i="221"/>
  <c r="C3991" i="221"/>
  <c r="F3990" i="221"/>
  <c r="D3990" i="221"/>
  <c r="C3990" i="221"/>
  <c r="F3989" i="221"/>
  <c r="D3989" i="221"/>
  <c r="C3989" i="221"/>
  <c r="F3988" i="221"/>
  <c r="D3988" i="221"/>
  <c r="C3988" i="221"/>
  <c r="F3987" i="221"/>
  <c r="D3987" i="221"/>
  <c r="C3987" i="221"/>
  <c r="F3986" i="221"/>
  <c r="D3986" i="221"/>
  <c r="C3986" i="221"/>
  <c r="F3985" i="221"/>
  <c r="D3985" i="221"/>
  <c r="C3985" i="221"/>
  <c r="F3984" i="221"/>
  <c r="D3984" i="221"/>
  <c r="C3984" i="221"/>
  <c r="F3983" i="221"/>
  <c r="D3983" i="221"/>
  <c r="C3983" i="221"/>
  <c r="BH3982" i="221"/>
  <c r="BG3982" i="221"/>
  <c r="BF3982" i="221"/>
  <c r="BE3982" i="221"/>
  <c r="BD3982" i="221"/>
  <c r="BC3982" i="221"/>
  <c r="BB3982" i="221"/>
  <c r="BA3982" i="221"/>
  <c r="AZ3982" i="221"/>
  <c r="AY3982" i="221"/>
  <c r="AX3982" i="221"/>
  <c r="AW3982" i="221"/>
  <c r="AV3982" i="221"/>
  <c r="AU3982" i="221"/>
  <c r="AT3982" i="221"/>
  <c r="AS3982" i="221"/>
  <c r="AR3982" i="221"/>
  <c r="AQ3982" i="221"/>
  <c r="AP3982" i="221"/>
  <c r="AO3982" i="221"/>
  <c r="AN3982" i="221"/>
  <c r="AM3982" i="221"/>
  <c r="AL3982" i="221"/>
  <c r="AK3982" i="221"/>
  <c r="AJ3982" i="221"/>
  <c r="AI3982" i="221"/>
  <c r="AH3982" i="221"/>
  <c r="AG3982" i="221"/>
  <c r="AF3982" i="221"/>
  <c r="AE3982" i="221"/>
  <c r="AD3982" i="221"/>
  <c r="AC3982" i="221"/>
  <c r="AB3982" i="221"/>
  <c r="AA3982" i="221"/>
  <c r="Z3982" i="221"/>
  <c r="Y3982" i="221"/>
  <c r="X3982" i="221"/>
  <c r="W3982" i="221"/>
  <c r="V3982" i="221"/>
  <c r="U3982" i="221"/>
  <c r="T3982" i="221"/>
  <c r="D3982" i="221"/>
  <c r="C3982" i="221"/>
  <c r="B3982" i="221"/>
  <c r="F3981" i="221"/>
  <c r="D3981" i="221"/>
  <c r="C3981" i="221"/>
  <c r="F3980" i="221"/>
  <c r="D3980" i="221"/>
  <c r="C3980" i="221"/>
  <c r="F3979" i="221"/>
  <c r="D3979" i="221"/>
  <c r="C3979" i="221"/>
  <c r="F3978" i="221"/>
  <c r="D3978" i="221"/>
  <c r="C3978" i="221"/>
  <c r="F3977" i="221"/>
  <c r="D3977" i="221"/>
  <c r="C3977" i="221"/>
  <c r="F3976" i="221"/>
  <c r="D3976" i="221"/>
  <c r="C3976" i="221"/>
  <c r="F3975" i="221"/>
  <c r="D3975" i="221"/>
  <c r="C3975" i="221"/>
  <c r="F3974" i="221"/>
  <c r="D3974" i="221"/>
  <c r="C3974" i="221"/>
  <c r="F3973" i="221"/>
  <c r="D3973" i="221"/>
  <c r="C3973" i="221"/>
  <c r="F3972" i="221"/>
  <c r="D3972" i="221"/>
  <c r="C3972" i="221"/>
  <c r="F3971" i="221"/>
  <c r="D3971" i="221"/>
  <c r="C3971" i="221"/>
  <c r="F3970" i="221"/>
  <c r="D3970" i="221"/>
  <c r="C3970" i="221"/>
  <c r="BH3969" i="221"/>
  <c r="BG3969" i="221"/>
  <c r="BF3969" i="221"/>
  <c r="BE3969" i="221"/>
  <c r="BD3969" i="221"/>
  <c r="BC3969" i="221"/>
  <c r="BB3969" i="221"/>
  <c r="BA3969" i="221"/>
  <c r="AZ3969" i="221"/>
  <c r="AY3969" i="221"/>
  <c r="AX3969" i="221"/>
  <c r="AW3969" i="221"/>
  <c r="AV3969" i="221"/>
  <c r="AU3969" i="221"/>
  <c r="AT3969" i="221"/>
  <c r="AS3969" i="221"/>
  <c r="AR3969" i="221"/>
  <c r="AQ3969" i="221"/>
  <c r="AP3969" i="221"/>
  <c r="AO3969" i="221"/>
  <c r="AN3969" i="221"/>
  <c r="AM3969" i="221"/>
  <c r="AL3969" i="221"/>
  <c r="AK3969" i="221"/>
  <c r="AJ3969" i="221"/>
  <c r="AI3969" i="221"/>
  <c r="AH3969" i="221"/>
  <c r="AG3969" i="221"/>
  <c r="AF3969" i="221"/>
  <c r="AE3969" i="221"/>
  <c r="AD3969" i="221"/>
  <c r="AC3969" i="221"/>
  <c r="AB3969" i="221"/>
  <c r="AA3969" i="221"/>
  <c r="Z3969" i="221"/>
  <c r="Y3969" i="221"/>
  <c r="X3969" i="221"/>
  <c r="W3969" i="221"/>
  <c r="V3969" i="221"/>
  <c r="U3969" i="221"/>
  <c r="T3969" i="221"/>
  <c r="D3969" i="221"/>
  <c r="C3969" i="221"/>
  <c r="B3969" i="221"/>
  <c r="F3968" i="221"/>
  <c r="D3968" i="221"/>
  <c r="C3968" i="221"/>
  <c r="F3967" i="221"/>
  <c r="D3967" i="221"/>
  <c r="C3967" i="221"/>
  <c r="F3966" i="221"/>
  <c r="D3966" i="221"/>
  <c r="C3966" i="221"/>
  <c r="F3965" i="221"/>
  <c r="D3965" i="221"/>
  <c r="C3965" i="221"/>
  <c r="F3964" i="221"/>
  <c r="D3964" i="221"/>
  <c r="C3964" i="221"/>
  <c r="F3963" i="221"/>
  <c r="D3963" i="221"/>
  <c r="C3963" i="221"/>
  <c r="F3962" i="221"/>
  <c r="D3962" i="221"/>
  <c r="C3962" i="221"/>
  <c r="F3961" i="221"/>
  <c r="D3961" i="221"/>
  <c r="C3961" i="221"/>
  <c r="F3960" i="221"/>
  <c r="D3960" i="221"/>
  <c r="C3960" i="221"/>
  <c r="F3959" i="221"/>
  <c r="D3959" i="221"/>
  <c r="C3959" i="221"/>
  <c r="F3958" i="221"/>
  <c r="D3958" i="221"/>
  <c r="C3958" i="221"/>
  <c r="F3957" i="221"/>
  <c r="D3957" i="221"/>
  <c r="C3957" i="221"/>
  <c r="BH3956" i="221"/>
  <c r="BG3956" i="221"/>
  <c r="BF3956" i="221"/>
  <c r="BE3956" i="221"/>
  <c r="BD3956" i="221"/>
  <c r="BC3956" i="221"/>
  <c r="BB3956" i="221"/>
  <c r="BA3956" i="221"/>
  <c r="AZ3956" i="221"/>
  <c r="AY3956" i="221"/>
  <c r="AX3956" i="221"/>
  <c r="AW3956" i="221"/>
  <c r="AV3956" i="221"/>
  <c r="AU3956" i="221"/>
  <c r="AT3956" i="221"/>
  <c r="AS3956" i="221"/>
  <c r="AR3956" i="221"/>
  <c r="AQ3956" i="221"/>
  <c r="AP3956" i="221"/>
  <c r="AO3956" i="221"/>
  <c r="AN3956" i="221"/>
  <c r="AM3956" i="221"/>
  <c r="AL3956" i="221"/>
  <c r="AK3956" i="221"/>
  <c r="AJ3956" i="221"/>
  <c r="AI3956" i="221"/>
  <c r="AH3956" i="221"/>
  <c r="AG3956" i="221"/>
  <c r="AF3956" i="221"/>
  <c r="AE3956" i="221"/>
  <c r="AD3956" i="221"/>
  <c r="AC3956" i="221"/>
  <c r="AB3956" i="221"/>
  <c r="AA3956" i="221"/>
  <c r="Z3956" i="221"/>
  <c r="Y3956" i="221"/>
  <c r="X3956" i="221"/>
  <c r="W3956" i="221"/>
  <c r="V3956" i="221"/>
  <c r="U3956" i="221"/>
  <c r="T3956" i="221"/>
  <c r="D3956" i="221"/>
  <c r="C3956" i="221"/>
  <c r="B3956" i="221"/>
  <c r="F3955" i="221"/>
  <c r="D3955" i="221"/>
  <c r="C3955" i="221"/>
  <c r="F3954" i="221"/>
  <c r="D3954" i="221"/>
  <c r="C3954" i="221"/>
  <c r="F3953" i="221"/>
  <c r="D3953" i="221"/>
  <c r="C3953" i="221"/>
  <c r="F3952" i="221"/>
  <c r="D3952" i="221"/>
  <c r="C3952" i="221"/>
  <c r="F3951" i="221"/>
  <c r="D3951" i="221"/>
  <c r="C3951" i="221"/>
  <c r="F3950" i="221"/>
  <c r="D3950" i="221"/>
  <c r="C3950" i="221"/>
  <c r="F3949" i="221"/>
  <c r="D3949" i="221"/>
  <c r="C3949" i="221"/>
  <c r="F3948" i="221"/>
  <c r="D3948" i="221"/>
  <c r="C3948" i="221"/>
  <c r="F3947" i="221"/>
  <c r="D3947" i="221"/>
  <c r="C3947" i="221"/>
  <c r="F3946" i="221"/>
  <c r="D3946" i="221"/>
  <c r="C3946" i="221"/>
  <c r="F3945" i="221"/>
  <c r="D3945" i="221"/>
  <c r="C3945" i="221"/>
  <c r="F3944" i="221"/>
  <c r="D3944" i="221"/>
  <c r="C3944" i="221"/>
  <c r="BH3943" i="221"/>
  <c r="BG3943" i="221"/>
  <c r="BF3943" i="221"/>
  <c r="BE3943" i="221"/>
  <c r="BD3943" i="221"/>
  <c r="BC3943" i="221"/>
  <c r="BB3943" i="221"/>
  <c r="BA3943" i="221"/>
  <c r="AZ3943" i="221"/>
  <c r="AY3943" i="221"/>
  <c r="AX3943" i="221"/>
  <c r="AW3943" i="221"/>
  <c r="AV3943" i="221"/>
  <c r="AU3943" i="221"/>
  <c r="AT3943" i="221"/>
  <c r="AS3943" i="221"/>
  <c r="AR3943" i="221"/>
  <c r="AQ3943" i="221"/>
  <c r="AP3943" i="221"/>
  <c r="AO3943" i="221"/>
  <c r="AN3943" i="221"/>
  <c r="AM3943" i="221"/>
  <c r="AL3943" i="221"/>
  <c r="AK3943" i="221"/>
  <c r="AJ3943" i="221"/>
  <c r="AI3943" i="221"/>
  <c r="AH3943" i="221"/>
  <c r="AG3943" i="221"/>
  <c r="AF3943" i="221"/>
  <c r="AE3943" i="221"/>
  <c r="AD3943" i="221"/>
  <c r="AC3943" i="221"/>
  <c r="AB3943" i="221"/>
  <c r="AA3943" i="221"/>
  <c r="Z3943" i="221"/>
  <c r="Y3943" i="221"/>
  <c r="X3943" i="221"/>
  <c r="W3943" i="221"/>
  <c r="V3943" i="221"/>
  <c r="U3943" i="221"/>
  <c r="T3943" i="221"/>
  <c r="D3943" i="221"/>
  <c r="C3943" i="221"/>
  <c r="B3943" i="221"/>
  <c r="F3942" i="221"/>
  <c r="D3942" i="221"/>
  <c r="C3942" i="221"/>
  <c r="F3941" i="221"/>
  <c r="D3941" i="221"/>
  <c r="C3941" i="221"/>
  <c r="F3940" i="221"/>
  <c r="D3940" i="221"/>
  <c r="C3940" i="221"/>
  <c r="F3939" i="221"/>
  <c r="D3939" i="221"/>
  <c r="C3939" i="221"/>
  <c r="F3938" i="221"/>
  <c r="D3938" i="221"/>
  <c r="C3938" i="221"/>
  <c r="F3937" i="221"/>
  <c r="D3937" i="221"/>
  <c r="C3937" i="221"/>
  <c r="F3936" i="221"/>
  <c r="D3936" i="221"/>
  <c r="C3936" i="221"/>
  <c r="F3935" i="221"/>
  <c r="D3935" i="221"/>
  <c r="C3935" i="221"/>
  <c r="F3934" i="221"/>
  <c r="D3934" i="221"/>
  <c r="C3934" i="221"/>
  <c r="F3933" i="221"/>
  <c r="D3933" i="221"/>
  <c r="C3933" i="221"/>
  <c r="F3932" i="221"/>
  <c r="D3932" i="221"/>
  <c r="C3932" i="221"/>
  <c r="F3931" i="221"/>
  <c r="D3931" i="221"/>
  <c r="C3931" i="221"/>
  <c r="BH3930" i="221"/>
  <c r="BG3930" i="221"/>
  <c r="BF3930" i="221"/>
  <c r="BE3930" i="221"/>
  <c r="BD3930" i="221"/>
  <c r="BC3930" i="221"/>
  <c r="BB3930" i="221"/>
  <c r="BA3930" i="221"/>
  <c r="AZ3930" i="221"/>
  <c r="AY3930" i="221"/>
  <c r="AX3930" i="221"/>
  <c r="AW3930" i="221"/>
  <c r="AV3930" i="221"/>
  <c r="AU3930" i="221"/>
  <c r="AT3930" i="221"/>
  <c r="AS3930" i="221"/>
  <c r="AR3930" i="221"/>
  <c r="AQ3930" i="221"/>
  <c r="AP3930" i="221"/>
  <c r="AO3930" i="221"/>
  <c r="AN3930" i="221"/>
  <c r="AM3930" i="221"/>
  <c r="AL3930" i="221"/>
  <c r="AK3930" i="221"/>
  <c r="AJ3930" i="221"/>
  <c r="AI3930" i="221"/>
  <c r="AH3930" i="221"/>
  <c r="AG3930" i="221"/>
  <c r="AF3930" i="221"/>
  <c r="AE3930" i="221"/>
  <c r="AD3930" i="221"/>
  <c r="AC3930" i="221"/>
  <c r="AB3930" i="221"/>
  <c r="AA3930" i="221"/>
  <c r="Z3930" i="221"/>
  <c r="Y3930" i="221"/>
  <c r="X3930" i="221"/>
  <c r="W3930" i="221"/>
  <c r="V3930" i="221"/>
  <c r="U3930" i="221"/>
  <c r="T3930" i="221"/>
  <c r="D3930" i="221"/>
  <c r="C3930" i="221"/>
  <c r="B3930" i="221"/>
  <c r="F3929" i="221"/>
  <c r="D3929" i="221"/>
  <c r="C3929" i="221"/>
  <c r="B3929" i="221"/>
  <c r="F3928" i="221"/>
  <c r="D3928" i="221"/>
  <c r="C3928" i="221"/>
  <c r="B3928" i="221"/>
  <c r="F3927" i="221"/>
  <c r="D3927" i="221"/>
  <c r="C3927" i="221"/>
  <c r="B3927" i="221"/>
  <c r="F3926" i="221"/>
  <c r="D3926" i="221"/>
  <c r="C3926" i="221"/>
  <c r="B3926" i="221"/>
  <c r="F3925" i="221"/>
  <c r="D3925" i="221"/>
  <c r="C3925" i="221"/>
  <c r="B3925" i="221"/>
  <c r="F3924" i="221"/>
  <c r="D3924" i="221"/>
  <c r="C3924" i="221"/>
  <c r="B3924" i="221"/>
  <c r="F3923" i="221"/>
  <c r="D3923" i="221"/>
  <c r="C3923" i="221"/>
  <c r="B3923" i="221"/>
  <c r="F3922" i="221"/>
  <c r="D3922" i="221"/>
  <c r="C3922" i="221"/>
  <c r="B3922" i="221"/>
  <c r="F3921" i="221"/>
  <c r="D3921" i="221"/>
  <c r="C3921" i="221"/>
  <c r="B3921" i="221"/>
  <c r="F3920" i="221"/>
  <c r="D3920" i="221"/>
  <c r="C3920" i="221"/>
  <c r="B3920" i="221"/>
  <c r="F3919" i="221"/>
  <c r="D3919" i="221"/>
  <c r="C3919" i="221"/>
  <c r="B3919" i="221"/>
  <c r="F3918" i="221"/>
  <c r="D3918" i="221"/>
  <c r="C3918" i="221"/>
  <c r="B3918" i="221"/>
  <c r="BH3917" i="221"/>
  <c r="BG3917" i="221"/>
  <c r="BF3917" i="221"/>
  <c r="BE3917" i="221"/>
  <c r="BD3917" i="221"/>
  <c r="BC3917" i="221"/>
  <c r="BB3917" i="221"/>
  <c r="BA3917" i="221"/>
  <c r="AZ3917" i="221"/>
  <c r="AY3917" i="221"/>
  <c r="AX3917" i="221"/>
  <c r="AW3917" i="221"/>
  <c r="AV3917" i="221"/>
  <c r="AU3917" i="221"/>
  <c r="AT3917" i="221"/>
  <c r="AS3917" i="221"/>
  <c r="AR3917" i="221"/>
  <c r="AQ3917" i="221"/>
  <c r="AP3917" i="221"/>
  <c r="AO3917" i="221"/>
  <c r="AN3917" i="221"/>
  <c r="AM3917" i="221"/>
  <c r="AL3917" i="221"/>
  <c r="AK3917" i="221"/>
  <c r="AJ3917" i="221"/>
  <c r="AI3917" i="221"/>
  <c r="AH3917" i="221"/>
  <c r="AG3917" i="221"/>
  <c r="AF3917" i="221"/>
  <c r="AE3917" i="221"/>
  <c r="AD3917" i="221"/>
  <c r="AC3917" i="221"/>
  <c r="AB3917" i="221"/>
  <c r="AA3917" i="221"/>
  <c r="Z3917" i="221"/>
  <c r="Y3917" i="221"/>
  <c r="X3917" i="221"/>
  <c r="W3917" i="221"/>
  <c r="V3917" i="221"/>
  <c r="U3917" i="221"/>
  <c r="T3917" i="221"/>
  <c r="D3917" i="221"/>
  <c r="C3917" i="221"/>
  <c r="B3917" i="221"/>
  <c r="F3916" i="221"/>
  <c r="D3916" i="221"/>
  <c r="C3916" i="221"/>
  <c r="B3916" i="221"/>
  <c r="F3915" i="221"/>
  <c r="D3915" i="221"/>
  <c r="C3915" i="221"/>
  <c r="F3914" i="221"/>
  <c r="D3914" i="221"/>
  <c r="C3914" i="221"/>
  <c r="F3913" i="221"/>
  <c r="D3913" i="221"/>
  <c r="C3913" i="221"/>
  <c r="F3912" i="221"/>
  <c r="D3912" i="221"/>
  <c r="C3912" i="221"/>
  <c r="F3911" i="221"/>
  <c r="D3911" i="221"/>
  <c r="C3911" i="221"/>
  <c r="F3910" i="221"/>
  <c r="D3910" i="221"/>
  <c r="C3910" i="221"/>
  <c r="F3909" i="221"/>
  <c r="D3909" i="221"/>
  <c r="C3909" i="221"/>
  <c r="F3908" i="221"/>
  <c r="D3908" i="221"/>
  <c r="C3908" i="221"/>
  <c r="F3907" i="221"/>
  <c r="D3907" i="221"/>
  <c r="C3907" i="221"/>
  <c r="F3906" i="221"/>
  <c r="D3906" i="221"/>
  <c r="C3906" i="221"/>
  <c r="F3905" i="221"/>
  <c r="D3905" i="221"/>
  <c r="C3905" i="221"/>
  <c r="F3904" i="221"/>
  <c r="D3904" i="221"/>
  <c r="C3904" i="221"/>
  <c r="D3903" i="221"/>
  <c r="C3903" i="221"/>
  <c r="B3903" i="221"/>
  <c r="F3902" i="221"/>
  <c r="D3902" i="221"/>
  <c r="C3902" i="221"/>
  <c r="F3901" i="221"/>
  <c r="D3901" i="221"/>
  <c r="C3901" i="221"/>
  <c r="F3900" i="221"/>
  <c r="D3900" i="221"/>
  <c r="C3900" i="221"/>
  <c r="F3899" i="221"/>
  <c r="D3899" i="221"/>
  <c r="C3899" i="221"/>
  <c r="F3898" i="221"/>
  <c r="D3898" i="221"/>
  <c r="C3898" i="221"/>
  <c r="F3897" i="221"/>
  <c r="D3897" i="221"/>
  <c r="C3897" i="221"/>
  <c r="F3896" i="221"/>
  <c r="D3896" i="221"/>
  <c r="C3896" i="221"/>
  <c r="F3895" i="221"/>
  <c r="D3895" i="221"/>
  <c r="C3895" i="221"/>
  <c r="F3894" i="221"/>
  <c r="D3894" i="221"/>
  <c r="C3894" i="221"/>
  <c r="F3893" i="221"/>
  <c r="D3893" i="221"/>
  <c r="C3893" i="221"/>
  <c r="F3892" i="221"/>
  <c r="D3892" i="221"/>
  <c r="C3892" i="221"/>
  <c r="F3891" i="221"/>
  <c r="D3891" i="221"/>
  <c r="C3891" i="221"/>
  <c r="BH3890" i="221"/>
  <c r="BG3890" i="221"/>
  <c r="BF3890" i="221"/>
  <c r="BE3890" i="221"/>
  <c r="BD3890" i="221"/>
  <c r="BC3890" i="221"/>
  <c r="BB3890" i="221"/>
  <c r="BA3890" i="221"/>
  <c r="AZ3890" i="221"/>
  <c r="AY3890" i="221"/>
  <c r="AX3890" i="221"/>
  <c r="AW3890" i="221"/>
  <c r="AV3890" i="221"/>
  <c r="AU3890" i="221"/>
  <c r="AT3890" i="221"/>
  <c r="AS3890" i="221"/>
  <c r="AR3890" i="221"/>
  <c r="AQ3890" i="221"/>
  <c r="AP3890" i="221"/>
  <c r="AO3890" i="221"/>
  <c r="AN3890" i="221"/>
  <c r="AM3890" i="221"/>
  <c r="AL3890" i="221"/>
  <c r="AK3890" i="221"/>
  <c r="AJ3890" i="221"/>
  <c r="AI3890" i="221"/>
  <c r="AH3890" i="221"/>
  <c r="AG3890" i="221"/>
  <c r="AF3890" i="221"/>
  <c r="AE3890" i="221"/>
  <c r="AD3890" i="221"/>
  <c r="AC3890" i="221"/>
  <c r="AB3890" i="221"/>
  <c r="AA3890" i="221"/>
  <c r="Z3890" i="221"/>
  <c r="Y3890" i="221"/>
  <c r="X3890" i="221"/>
  <c r="W3890" i="221"/>
  <c r="V3890" i="221"/>
  <c r="U3890" i="221"/>
  <c r="T3890" i="221"/>
  <c r="D3890" i="221"/>
  <c r="C3890" i="221"/>
  <c r="B3890" i="221"/>
  <c r="F3889" i="221"/>
  <c r="D3889" i="221"/>
  <c r="C3889" i="221"/>
  <c r="F3888" i="221"/>
  <c r="D3888" i="221"/>
  <c r="C3888" i="221"/>
  <c r="F3887" i="221"/>
  <c r="D3887" i="221"/>
  <c r="C3887" i="221"/>
  <c r="F3886" i="221"/>
  <c r="D3886" i="221"/>
  <c r="C3886" i="221"/>
  <c r="F3885" i="221"/>
  <c r="D3885" i="221"/>
  <c r="C3885" i="221"/>
  <c r="F3884" i="221"/>
  <c r="D3884" i="221"/>
  <c r="C3884" i="221"/>
  <c r="F3883" i="221"/>
  <c r="D3883" i="221"/>
  <c r="C3883" i="221"/>
  <c r="F3882" i="221"/>
  <c r="D3882" i="221"/>
  <c r="C3882" i="221"/>
  <c r="F3881" i="221"/>
  <c r="D3881" i="221"/>
  <c r="C3881" i="221"/>
  <c r="F3880" i="221"/>
  <c r="D3880" i="221"/>
  <c r="C3880" i="221"/>
  <c r="F3879" i="221"/>
  <c r="D3879" i="221"/>
  <c r="C3879" i="221"/>
  <c r="F3878" i="221"/>
  <c r="D3878" i="221"/>
  <c r="C3878" i="221"/>
  <c r="BH3877" i="221"/>
  <c r="BG3877" i="221"/>
  <c r="BF3877" i="221"/>
  <c r="BE3877" i="221"/>
  <c r="BD3877" i="221"/>
  <c r="BC3877" i="221"/>
  <c r="BB3877" i="221"/>
  <c r="BA3877" i="221"/>
  <c r="AZ3877" i="221"/>
  <c r="AY3877" i="221"/>
  <c r="AX3877" i="221"/>
  <c r="AW3877" i="221"/>
  <c r="AV3877" i="221"/>
  <c r="AU3877" i="221"/>
  <c r="AT3877" i="221"/>
  <c r="AS3877" i="221"/>
  <c r="AR3877" i="221"/>
  <c r="AQ3877" i="221"/>
  <c r="AP3877" i="221"/>
  <c r="AO3877" i="221"/>
  <c r="AN3877" i="221"/>
  <c r="AM3877" i="221"/>
  <c r="AL3877" i="221"/>
  <c r="AK3877" i="221"/>
  <c r="AJ3877" i="221"/>
  <c r="AI3877" i="221"/>
  <c r="AH3877" i="221"/>
  <c r="AG3877" i="221"/>
  <c r="AF3877" i="221"/>
  <c r="AE3877" i="221"/>
  <c r="AD3877" i="221"/>
  <c r="AC3877" i="221"/>
  <c r="AB3877" i="221"/>
  <c r="AA3877" i="221"/>
  <c r="Z3877" i="221"/>
  <c r="Y3877" i="221"/>
  <c r="X3877" i="221"/>
  <c r="W3877" i="221"/>
  <c r="V3877" i="221"/>
  <c r="U3877" i="221"/>
  <c r="T3877" i="221"/>
  <c r="D3877" i="221"/>
  <c r="C3877" i="221"/>
  <c r="B3877" i="221"/>
  <c r="F3876" i="221"/>
  <c r="D3876" i="221"/>
  <c r="C3876" i="221"/>
  <c r="F3875" i="221"/>
  <c r="D3875" i="221"/>
  <c r="C3875" i="221"/>
  <c r="F3874" i="221"/>
  <c r="D3874" i="221"/>
  <c r="C3874" i="221"/>
  <c r="F3873" i="221"/>
  <c r="D3873" i="221"/>
  <c r="C3873" i="221"/>
  <c r="F3872" i="221"/>
  <c r="D3872" i="221"/>
  <c r="C3872" i="221"/>
  <c r="F3871" i="221"/>
  <c r="D3871" i="221"/>
  <c r="C3871" i="221"/>
  <c r="F3870" i="221"/>
  <c r="D3870" i="221"/>
  <c r="C3870" i="221"/>
  <c r="F3869" i="221"/>
  <c r="D3869" i="221"/>
  <c r="C3869" i="221"/>
  <c r="F3868" i="221"/>
  <c r="D3868" i="221"/>
  <c r="C3868" i="221"/>
  <c r="F3867" i="221"/>
  <c r="D3867" i="221"/>
  <c r="C3867" i="221"/>
  <c r="F3866" i="221"/>
  <c r="D3866" i="221"/>
  <c r="C3866" i="221"/>
  <c r="F3865" i="221"/>
  <c r="D3865" i="221"/>
  <c r="C3865" i="221"/>
  <c r="BH3864" i="221"/>
  <c r="BG3864" i="221"/>
  <c r="BF3864" i="221"/>
  <c r="BE3864" i="221"/>
  <c r="BD3864" i="221"/>
  <c r="BC3864" i="221"/>
  <c r="BB3864" i="221"/>
  <c r="BA3864" i="221"/>
  <c r="AZ3864" i="221"/>
  <c r="AY3864" i="221"/>
  <c r="AX3864" i="221"/>
  <c r="AW3864" i="221"/>
  <c r="AV3864" i="221"/>
  <c r="AU3864" i="221"/>
  <c r="AT3864" i="221"/>
  <c r="AS3864" i="221"/>
  <c r="AR3864" i="221"/>
  <c r="AQ3864" i="221"/>
  <c r="AP3864" i="221"/>
  <c r="AO3864" i="221"/>
  <c r="AN3864" i="221"/>
  <c r="AM3864" i="221"/>
  <c r="AL3864" i="221"/>
  <c r="AK3864" i="221"/>
  <c r="AJ3864" i="221"/>
  <c r="AI3864" i="221"/>
  <c r="AH3864" i="221"/>
  <c r="AG3864" i="221"/>
  <c r="AF3864" i="221"/>
  <c r="AE3864" i="221"/>
  <c r="AD3864" i="221"/>
  <c r="AC3864" i="221"/>
  <c r="AB3864" i="221"/>
  <c r="AA3864" i="221"/>
  <c r="Z3864" i="221"/>
  <c r="Y3864" i="221"/>
  <c r="X3864" i="221"/>
  <c r="W3864" i="221"/>
  <c r="V3864" i="221"/>
  <c r="U3864" i="221"/>
  <c r="T3864" i="221"/>
  <c r="D3864" i="221"/>
  <c r="C3864" i="221"/>
  <c r="B3864" i="221"/>
  <c r="F3863" i="221"/>
  <c r="D3863" i="221"/>
  <c r="C3863" i="221"/>
  <c r="F3862" i="221"/>
  <c r="D3862" i="221"/>
  <c r="C3862" i="221"/>
  <c r="F3861" i="221"/>
  <c r="D3861" i="221"/>
  <c r="C3861" i="221"/>
  <c r="F3860" i="221"/>
  <c r="D3860" i="221"/>
  <c r="C3860" i="221"/>
  <c r="F3859" i="221"/>
  <c r="D3859" i="221"/>
  <c r="C3859" i="221"/>
  <c r="F3858" i="221"/>
  <c r="D3858" i="221"/>
  <c r="C3858" i="221"/>
  <c r="F3857" i="221"/>
  <c r="D3857" i="221"/>
  <c r="C3857" i="221"/>
  <c r="F3856" i="221"/>
  <c r="D3856" i="221"/>
  <c r="C3856" i="221"/>
  <c r="F3855" i="221"/>
  <c r="D3855" i="221"/>
  <c r="C3855" i="221"/>
  <c r="F3854" i="221"/>
  <c r="D3854" i="221"/>
  <c r="C3854" i="221"/>
  <c r="F3853" i="221"/>
  <c r="D3853" i="221"/>
  <c r="C3853" i="221"/>
  <c r="F3852" i="221"/>
  <c r="D3852" i="221"/>
  <c r="C3852" i="221"/>
  <c r="BH3851" i="221"/>
  <c r="BG3851" i="221"/>
  <c r="BF3851" i="221"/>
  <c r="BE3851" i="221"/>
  <c r="BD3851" i="221"/>
  <c r="BC3851" i="221"/>
  <c r="BB3851" i="221"/>
  <c r="BA3851" i="221"/>
  <c r="AZ3851" i="221"/>
  <c r="AY3851" i="221"/>
  <c r="AX3851" i="221"/>
  <c r="AW3851" i="221"/>
  <c r="AV3851" i="221"/>
  <c r="AU3851" i="221"/>
  <c r="AT3851" i="221"/>
  <c r="AS3851" i="221"/>
  <c r="AR3851" i="221"/>
  <c r="AQ3851" i="221"/>
  <c r="AP3851" i="221"/>
  <c r="AO3851" i="221"/>
  <c r="AN3851" i="221"/>
  <c r="AM3851" i="221"/>
  <c r="AL3851" i="221"/>
  <c r="AK3851" i="221"/>
  <c r="AJ3851" i="221"/>
  <c r="AI3851" i="221"/>
  <c r="AH3851" i="221"/>
  <c r="AG3851" i="221"/>
  <c r="AF3851" i="221"/>
  <c r="AE3851" i="221"/>
  <c r="AD3851" i="221"/>
  <c r="AC3851" i="221"/>
  <c r="AB3851" i="221"/>
  <c r="AA3851" i="221"/>
  <c r="Z3851" i="221"/>
  <c r="Y3851" i="221"/>
  <c r="X3851" i="221"/>
  <c r="W3851" i="221"/>
  <c r="V3851" i="221"/>
  <c r="U3851" i="221"/>
  <c r="T3851" i="221"/>
  <c r="D3851" i="221"/>
  <c r="C3851" i="221"/>
  <c r="B3851" i="221"/>
  <c r="F3850" i="221"/>
  <c r="D3850" i="221"/>
  <c r="C3850" i="221"/>
  <c r="F3849" i="221"/>
  <c r="D3849" i="221"/>
  <c r="C3849" i="221"/>
  <c r="F3848" i="221"/>
  <c r="D3848" i="221"/>
  <c r="C3848" i="221"/>
  <c r="F3847" i="221"/>
  <c r="D3847" i="221"/>
  <c r="C3847" i="221"/>
  <c r="F3846" i="221"/>
  <c r="D3846" i="221"/>
  <c r="C3846" i="221"/>
  <c r="F3845" i="221"/>
  <c r="D3845" i="221"/>
  <c r="C3845" i="221"/>
  <c r="F3844" i="221"/>
  <c r="D3844" i="221"/>
  <c r="C3844" i="221"/>
  <c r="F3843" i="221"/>
  <c r="D3843" i="221"/>
  <c r="C3843" i="221"/>
  <c r="F3842" i="221"/>
  <c r="D3842" i="221"/>
  <c r="C3842" i="221"/>
  <c r="F3841" i="221"/>
  <c r="D3841" i="221"/>
  <c r="C3841" i="221"/>
  <c r="F3840" i="221"/>
  <c r="D3840" i="221"/>
  <c r="C3840" i="221"/>
  <c r="F3839" i="221"/>
  <c r="D3839" i="221"/>
  <c r="C3839" i="221"/>
  <c r="BH3838" i="221"/>
  <c r="BG3838" i="221"/>
  <c r="BF3838" i="221"/>
  <c r="BE3838" i="221"/>
  <c r="BD3838" i="221"/>
  <c r="BC3838" i="221"/>
  <c r="BB3838" i="221"/>
  <c r="BA3838" i="221"/>
  <c r="AZ3838" i="221"/>
  <c r="AY3838" i="221"/>
  <c r="AX3838" i="221"/>
  <c r="AW3838" i="221"/>
  <c r="AV3838" i="221"/>
  <c r="AU3838" i="221"/>
  <c r="AT3838" i="221"/>
  <c r="AS3838" i="221"/>
  <c r="AR3838" i="221"/>
  <c r="AQ3838" i="221"/>
  <c r="AP3838" i="221"/>
  <c r="AO3838" i="221"/>
  <c r="AN3838" i="221"/>
  <c r="AM3838" i="221"/>
  <c r="AL3838" i="221"/>
  <c r="AK3838" i="221"/>
  <c r="AJ3838" i="221"/>
  <c r="AI3838" i="221"/>
  <c r="AH3838" i="221"/>
  <c r="AG3838" i="221"/>
  <c r="AF3838" i="221"/>
  <c r="AE3838" i="221"/>
  <c r="AD3838" i="221"/>
  <c r="AC3838" i="221"/>
  <c r="AB3838" i="221"/>
  <c r="AA3838" i="221"/>
  <c r="Z3838" i="221"/>
  <c r="Y3838" i="221"/>
  <c r="X3838" i="221"/>
  <c r="W3838" i="221"/>
  <c r="V3838" i="221"/>
  <c r="U3838" i="221"/>
  <c r="T3838" i="221"/>
  <c r="D3838" i="221"/>
  <c r="C3838" i="221"/>
  <c r="B3838" i="221"/>
  <c r="F3837" i="221"/>
  <c r="D3837" i="221"/>
  <c r="C3837" i="221"/>
  <c r="F3836" i="221"/>
  <c r="D3836" i="221"/>
  <c r="C3836" i="221"/>
  <c r="F3835" i="221"/>
  <c r="D3835" i="221"/>
  <c r="C3835" i="221"/>
  <c r="F3834" i="221"/>
  <c r="D3834" i="221"/>
  <c r="C3834" i="221"/>
  <c r="F3833" i="221"/>
  <c r="D3833" i="221"/>
  <c r="C3833" i="221"/>
  <c r="F3832" i="221"/>
  <c r="D3832" i="221"/>
  <c r="C3832" i="221"/>
  <c r="F3831" i="221"/>
  <c r="D3831" i="221"/>
  <c r="C3831" i="221"/>
  <c r="F3830" i="221"/>
  <c r="D3830" i="221"/>
  <c r="C3830" i="221"/>
  <c r="F3829" i="221"/>
  <c r="D3829" i="221"/>
  <c r="C3829" i="221"/>
  <c r="F3828" i="221"/>
  <c r="D3828" i="221"/>
  <c r="C3828" i="221"/>
  <c r="F3827" i="221"/>
  <c r="D3827" i="221"/>
  <c r="C3827" i="221"/>
  <c r="F3826" i="221"/>
  <c r="D3826" i="221"/>
  <c r="C3826" i="221"/>
  <c r="BH3825" i="221"/>
  <c r="BG3825" i="221"/>
  <c r="BF3825" i="221"/>
  <c r="BE3825" i="221"/>
  <c r="BD3825" i="221"/>
  <c r="BC3825" i="221"/>
  <c r="BB3825" i="221"/>
  <c r="BA3825" i="221"/>
  <c r="AZ3825" i="221"/>
  <c r="AY3825" i="221"/>
  <c r="AX3825" i="221"/>
  <c r="AW3825" i="221"/>
  <c r="AV3825" i="221"/>
  <c r="AU3825" i="221"/>
  <c r="AT3825" i="221"/>
  <c r="AS3825" i="221"/>
  <c r="AR3825" i="221"/>
  <c r="AQ3825" i="221"/>
  <c r="AP3825" i="221"/>
  <c r="AO3825" i="221"/>
  <c r="AN3825" i="221"/>
  <c r="AM3825" i="221"/>
  <c r="AL3825" i="221"/>
  <c r="AK3825" i="221"/>
  <c r="AJ3825" i="221"/>
  <c r="AI3825" i="221"/>
  <c r="AH3825" i="221"/>
  <c r="AG3825" i="221"/>
  <c r="AF3825" i="221"/>
  <c r="AE3825" i="221"/>
  <c r="AD3825" i="221"/>
  <c r="AC3825" i="221"/>
  <c r="AB3825" i="221"/>
  <c r="AA3825" i="221"/>
  <c r="Z3825" i="221"/>
  <c r="Y3825" i="221"/>
  <c r="X3825" i="221"/>
  <c r="W3825" i="221"/>
  <c r="V3825" i="221"/>
  <c r="U3825" i="221"/>
  <c r="T3825" i="221"/>
  <c r="D3825" i="221"/>
  <c r="C3825" i="221"/>
  <c r="B3825" i="221"/>
  <c r="F3824" i="221"/>
  <c r="D3824" i="221"/>
  <c r="C3824" i="221"/>
  <c r="F3823" i="221"/>
  <c r="D3823" i="221"/>
  <c r="C3823" i="221"/>
  <c r="F3822" i="221"/>
  <c r="D3822" i="221"/>
  <c r="C3822" i="221"/>
  <c r="F3821" i="221"/>
  <c r="D3821" i="221"/>
  <c r="C3821" i="221"/>
  <c r="F3820" i="221"/>
  <c r="D3820" i="221"/>
  <c r="C3820" i="221"/>
  <c r="F3819" i="221"/>
  <c r="D3819" i="221"/>
  <c r="C3819" i="221"/>
  <c r="F3818" i="221"/>
  <c r="D3818" i="221"/>
  <c r="C3818" i="221"/>
  <c r="F3817" i="221"/>
  <c r="D3817" i="221"/>
  <c r="C3817" i="221"/>
  <c r="F3816" i="221"/>
  <c r="D3816" i="221"/>
  <c r="C3816" i="221"/>
  <c r="F3815" i="221"/>
  <c r="D3815" i="221"/>
  <c r="C3815" i="221"/>
  <c r="F3814" i="221"/>
  <c r="D3814" i="221"/>
  <c r="C3814" i="221"/>
  <c r="F3813" i="221"/>
  <c r="D3813" i="221"/>
  <c r="C3813" i="221"/>
  <c r="BH3812" i="221"/>
  <c r="BG3812" i="221"/>
  <c r="BF3812" i="221"/>
  <c r="BE3812" i="221"/>
  <c r="BD3812" i="221"/>
  <c r="BC3812" i="221"/>
  <c r="BB3812" i="221"/>
  <c r="BA3812" i="221"/>
  <c r="AZ3812" i="221"/>
  <c r="AY3812" i="221"/>
  <c r="AX3812" i="221"/>
  <c r="AW3812" i="221"/>
  <c r="AV3812" i="221"/>
  <c r="AU3812" i="221"/>
  <c r="AT3812" i="221"/>
  <c r="AS3812" i="221"/>
  <c r="AR3812" i="221"/>
  <c r="AQ3812" i="221"/>
  <c r="AP3812" i="221"/>
  <c r="AO3812" i="221"/>
  <c r="AN3812" i="221"/>
  <c r="AM3812" i="221"/>
  <c r="AL3812" i="221"/>
  <c r="AK3812" i="221"/>
  <c r="AJ3812" i="221"/>
  <c r="AI3812" i="221"/>
  <c r="AH3812" i="221"/>
  <c r="AG3812" i="221"/>
  <c r="AF3812" i="221"/>
  <c r="AE3812" i="221"/>
  <c r="AD3812" i="221"/>
  <c r="AC3812" i="221"/>
  <c r="AB3812" i="221"/>
  <c r="AA3812" i="221"/>
  <c r="Z3812" i="221"/>
  <c r="Y3812" i="221"/>
  <c r="X3812" i="221"/>
  <c r="W3812" i="221"/>
  <c r="V3812" i="221"/>
  <c r="U3812" i="221"/>
  <c r="T3812" i="221"/>
  <c r="D3812" i="221"/>
  <c r="C3812" i="221"/>
  <c r="B3812" i="221"/>
  <c r="F3811" i="221"/>
  <c r="D3811" i="221"/>
  <c r="C3811" i="221"/>
  <c r="B3811" i="221"/>
  <c r="F3810" i="221"/>
  <c r="D3810" i="221"/>
  <c r="C3810" i="221"/>
  <c r="B3810" i="221"/>
  <c r="F3809" i="221"/>
  <c r="D3809" i="221"/>
  <c r="C3809" i="221"/>
  <c r="B3809" i="221"/>
  <c r="F3808" i="221"/>
  <c r="D3808" i="221"/>
  <c r="C3808" i="221"/>
  <c r="B3808" i="221"/>
  <c r="F3807" i="221"/>
  <c r="D3807" i="221"/>
  <c r="C3807" i="221"/>
  <c r="B3807" i="221"/>
  <c r="F3806" i="221"/>
  <c r="D3806" i="221"/>
  <c r="C3806" i="221"/>
  <c r="B3806" i="221"/>
  <c r="F3805" i="221"/>
  <c r="D3805" i="221"/>
  <c r="C3805" i="221"/>
  <c r="B3805" i="221"/>
  <c r="F3804" i="221"/>
  <c r="D3804" i="221"/>
  <c r="C3804" i="221"/>
  <c r="B3804" i="221"/>
  <c r="F3803" i="221"/>
  <c r="D3803" i="221"/>
  <c r="C3803" i="221"/>
  <c r="B3803" i="221"/>
  <c r="F3802" i="221"/>
  <c r="D3802" i="221"/>
  <c r="C3802" i="221"/>
  <c r="B3802" i="221"/>
  <c r="F3801" i="221"/>
  <c r="D3801" i="221"/>
  <c r="C3801" i="221"/>
  <c r="B3801" i="221"/>
  <c r="F3800" i="221"/>
  <c r="D3800" i="221"/>
  <c r="C3800" i="221"/>
  <c r="B3800" i="221"/>
  <c r="BH3799" i="221"/>
  <c r="BG3799" i="221"/>
  <c r="BF3799" i="221"/>
  <c r="BE3799" i="221"/>
  <c r="BD3799" i="221"/>
  <c r="BC3799" i="221"/>
  <c r="BB3799" i="221"/>
  <c r="BA3799" i="221"/>
  <c r="AZ3799" i="221"/>
  <c r="AY3799" i="221"/>
  <c r="AX3799" i="221"/>
  <c r="AW3799" i="221"/>
  <c r="AV3799" i="221"/>
  <c r="AU3799" i="221"/>
  <c r="AT3799" i="221"/>
  <c r="AS3799" i="221"/>
  <c r="AR3799" i="221"/>
  <c r="AQ3799" i="221"/>
  <c r="AP3799" i="221"/>
  <c r="AO3799" i="221"/>
  <c r="AN3799" i="221"/>
  <c r="AM3799" i="221"/>
  <c r="AL3799" i="221"/>
  <c r="AK3799" i="221"/>
  <c r="AJ3799" i="221"/>
  <c r="AI3799" i="221"/>
  <c r="AH3799" i="221"/>
  <c r="AG3799" i="221"/>
  <c r="AF3799" i="221"/>
  <c r="AE3799" i="221"/>
  <c r="AD3799" i="221"/>
  <c r="AC3799" i="221"/>
  <c r="AB3799" i="221"/>
  <c r="AA3799" i="221"/>
  <c r="Z3799" i="221"/>
  <c r="Y3799" i="221"/>
  <c r="X3799" i="221"/>
  <c r="W3799" i="221"/>
  <c r="V3799" i="221"/>
  <c r="U3799" i="221"/>
  <c r="T3799" i="221"/>
  <c r="D3799" i="221"/>
  <c r="C3799" i="221"/>
  <c r="B3799" i="221"/>
  <c r="F3798" i="221"/>
  <c r="D3798" i="221"/>
  <c r="C3798" i="221"/>
  <c r="B3798" i="221"/>
  <c r="F3797" i="221"/>
  <c r="D3797" i="221"/>
  <c r="C3797" i="221"/>
  <c r="F3796" i="221"/>
  <c r="D3796" i="221"/>
  <c r="C3796" i="221"/>
  <c r="F3795" i="221"/>
  <c r="D3795" i="221"/>
  <c r="C3795" i="221"/>
  <c r="F3794" i="221"/>
  <c r="D3794" i="221"/>
  <c r="C3794" i="221"/>
  <c r="F3793" i="221"/>
  <c r="D3793" i="221"/>
  <c r="C3793" i="221"/>
  <c r="F3792" i="221"/>
  <c r="D3792" i="221"/>
  <c r="C3792" i="221"/>
  <c r="F3791" i="221"/>
  <c r="D3791" i="221"/>
  <c r="C3791" i="221"/>
  <c r="F3790" i="221"/>
  <c r="D3790" i="221"/>
  <c r="C3790" i="221"/>
  <c r="F3789" i="221"/>
  <c r="D3789" i="221"/>
  <c r="C3789" i="221"/>
  <c r="F3788" i="221"/>
  <c r="D3788" i="221"/>
  <c r="C3788" i="221"/>
  <c r="F3787" i="221"/>
  <c r="D3787" i="221"/>
  <c r="C3787" i="221"/>
  <c r="F3786" i="221"/>
  <c r="D3786" i="221"/>
  <c r="C3786" i="221"/>
  <c r="D3785" i="221"/>
  <c r="C3785" i="221"/>
  <c r="B3785" i="221"/>
  <c r="F3784" i="221"/>
  <c r="D3784" i="221"/>
  <c r="C3784" i="221"/>
  <c r="F3783" i="221"/>
  <c r="D3783" i="221"/>
  <c r="C3783" i="221"/>
  <c r="F3782" i="221"/>
  <c r="D3782" i="221"/>
  <c r="C3782" i="221"/>
  <c r="F3781" i="221"/>
  <c r="D3781" i="221"/>
  <c r="C3781" i="221"/>
  <c r="F3780" i="221"/>
  <c r="D3780" i="221"/>
  <c r="C3780" i="221"/>
  <c r="F3779" i="221"/>
  <c r="D3779" i="221"/>
  <c r="C3779" i="221"/>
  <c r="F3778" i="221"/>
  <c r="D3778" i="221"/>
  <c r="C3778" i="221"/>
  <c r="F3777" i="221"/>
  <c r="D3777" i="221"/>
  <c r="C3777" i="221"/>
  <c r="F3776" i="221"/>
  <c r="D3776" i="221"/>
  <c r="C3776" i="221"/>
  <c r="F3775" i="221"/>
  <c r="D3775" i="221"/>
  <c r="C3775" i="221"/>
  <c r="F3774" i="221"/>
  <c r="D3774" i="221"/>
  <c r="C3774" i="221"/>
  <c r="F3773" i="221"/>
  <c r="D3773" i="221"/>
  <c r="C3773" i="221"/>
  <c r="BH3772" i="221"/>
  <c r="BG3772" i="221"/>
  <c r="BF3772" i="221"/>
  <c r="BE3772" i="221"/>
  <c r="BD3772" i="221"/>
  <c r="BC3772" i="221"/>
  <c r="BB3772" i="221"/>
  <c r="BA3772" i="221"/>
  <c r="AZ3772" i="221"/>
  <c r="AY3772" i="221"/>
  <c r="AX3772" i="221"/>
  <c r="AW3772" i="221"/>
  <c r="AV3772" i="221"/>
  <c r="AU3772" i="221"/>
  <c r="AT3772" i="221"/>
  <c r="AS3772" i="221"/>
  <c r="AR3772" i="221"/>
  <c r="AQ3772" i="221"/>
  <c r="AP3772" i="221"/>
  <c r="AO3772" i="221"/>
  <c r="AN3772" i="221"/>
  <c r="AM3772" i="221"/>
  <c r="AL3772" i="221"/>
  <c r="AK3772" i="221"/>
  <c r="AJ3772" i="221"/>
  <c r="AI3772" i="221"/>
  <c r="AH3772" i="221"/>
  <c r="AG3772" i="221"/>
  <c r="AF3772" i="221"/>
  <c r="AE3772" i="221"/>
  <c r="AD3772" i="221"/>
  <c r="AC3772" i="221"/>
  <c r="AB3772" i="221"/>
  <c r="AA3772" i="221"/>
  <c r="Z3772" i="221"/>
  <c r="Y3772" i="221"/>
  <c r="X3772" i="221"/>
  <c r="W3772" i="221"/>
  <c r="V3772" i="221"/>
  <c r="U3772" i="221"/>
  <c r="T3772" i="221"/>
  <c r="D3772" i="221"/>
  <c r="C3772" i="221"/>
  <c r="B3772" i="221"/>
  <c r="F3771" i="221"/>
  <c r="D3771" i="221"/>
  <c r="C3771" i="221"/>
  <c r="F3770" i="221"/>
  <c r="D3770" i="221"/>
  <c r="C3770" i="221"/>
  <c r="F3769" i="221"/>
  <c r="D3769" i="221"/>
  <c r="C3769" i="221"/>
  <c r="F3768" i="221"/>
  <c r="D3768" i="221"/>
  <c r="C3768" i="221"/>
  <c r="F3767" i="221"/>
  <c r="D3767" i="221"/>
  <c r="C3767" i="221"/>
  <c r="F3766" i="221"/>
  <c r="D3766" i="221"/>
  <c r="C3766" i="221"/>
  <c r="F3765" i="221"/>
  <c r="D3765" i="221"/>
  <c r="C3765" i="221"/>
  <c r="F3764" i="221"/>
  <c r="D3764" i="221"/>
  <c r="C3764" i="221"/>
  <c r="F3763" i="221"/>
  <c r="D3763" i="221"/>
  <c r="C3763" i="221"/>
  <c r="F3762" i="221"/>
  <c r="D3762" i="221"/>
  <c r="C3762" i="221"/>
  <c r="F3761" i="221"/>
  <c r="D3761" i="221"/>
  <c r="C3761" i="221"/>
  <c r="F3760" i="221"/>
  <c r="D3760" i="221"/>
  <c r="C3760" i="221"/>
  <c r="BH3759" i="221"/>
  <c r="BG3759" i="221"/>
  <c r="BF3759" i="221"/>
  <c r="BE3759" i="221"/>
  <c r="BD3759" i="221"/>
  <c r="BC3759" i="221"/>
  <c r="BB3759" i="221"/>
  <c r="BA3759" i="221"/>
  <c r="AZ3759" i="221"/>
  <c r="AY3759" i="221"/>
  <c r="AX3759" i="221"/>
  <c r="AW3759" i="221"/>
  <c r="AV3759" i="221"/>
  <c r="AU3759" i="221"/>
  <c r="AT3759" i="221"/>
  <c r="AS3759" i="221"/>
  <c r="AR3759" i="221"/>
  <c r="AQ3759" i="221"/>
  <c r="AP3759" i="221"/>
  <c r="AO3759" i="221"/>
  <c r="AN3759" i="221"/>
  <c r="AM3759" i="221"/>
  <c r="AL3759" i="221"/>
  <c r="AK3759" i="221"/>
  <c r="AJ3759" i="221"/>
  <c r="AI3759" i="221"/>
  <c r="AH3759" i="221"/>
  <c r="AG3759" i="221"/>
  <c r="AF3759" i="221"/>
  <c r="AE3759" i="221"/>
  <c r="AD3759" i="221"/>
  <c r="AC3759" i="221"/>
  <c r="AB3759" i="221"/>
  <c r="AA3759" i="221"/>
  <c r="Z3759" i="221"/>
  <c r="Y3759" i="221"/>
  <c r="X3759" i="221"/>
  <c r="W3759" i="221"/>
  <c r="V3759" i="221"/>
  <c r="U3759" i="221"/>
  <c r="T3759" i="221"/>
  <c r="D3759" i="221"/>
  <c r="C3759" i="221"/>
  <c r="B3759" i="221"/>
  <c r="F3758" i="221"/>
  <c r="D3758" i="221"/>
  <c r="C3758" i="221"/>
  <c r="F3757" i="221"/>
  <c r="D3757" i="221"/>
  <c r="C3757" i="221"/>
  <c r="F3756" i="221"/>
  <c r="D3756" i="221"/>
  <c r="C3756" i="221"/>
  <c r="F3755" i="221"/>
  <c r="D3755" i="221"/>
  <c r="C3755" i="221"/>
  <c r="F3754" i="221"/>
  <c r="D3754" i="221"/>
  <c r="C3754" i="221"/>
  <c r="F3753" i="221"/>
  <c r="D3753" i="221"/>
  <c r="C3753" i="221"/>
  <c r="F3752" i="221"/>
  <c r="D3752" i="221"/>
  <c r="C3752" i="221"/>
  <c r="F3751" i="221"/>
  <c r="D3751" i="221"/>
  <c r="C3751" i="221"/>
  <c r="F3750" i="221"/>
  <c r="D3750" i="221"/>
  <c r="C3750" i="221"/>
  <c r="F3749" i="221"/>
  <c r="D3749" i="221"/>
  <c r="C3749" i="221"/>
  <c r="F3748" i="221"/>
  <c r="D3748" i="221"/>
  <c r="C3748" i="221"/>
  <c r="F3747" i="221"/>
  <c r="D3747" i="221"/>
  <c r="C3747" i="221"/>
  <c r="BH3746" i="221"/>
  <c r="BG3746" i="221"/>
  <c r="BF3746" i="221"/>
  <c r="BE3746" i="221"/>
  <c r="BD3746" i="221"/>
  <c r="BC3746" i="221"/>
  <c r="BB3746" i="221"/>
  <c r="BA3746" i="221"/>
  <c r="AZ3746" i="221"/>
  <c r="AY3746" i="221"/>
  <c r="AX3746" i="221"/>
  <c r="AW3746" i="221"/>
  <c r="AV3746" i="221"/>
  <c r="AU3746" i="221"/>
  <c r="AT3746" i="221"/>
  <c r="AS3746" i="221"/>
  <c r="AR3746" i="221"/>
  <c r="AQ3746" i="221"/>
  <c r="AP3746" i="221"/>
  <c r="AO3746" i="221"/>
  <c r="AN3746" i="221"/>
  <c r="AM3746" i="221"/>
  <c r="AL3746" i="221"/>
  <c r="AK3746" i="221"/>
  <c r="AJ3746" i="221"/>
  <c r="AI3746" i="221"/>
  <c r="AH3746" i="221"/>
  <c r="AG3746" i="221"/>
  <c r="AF3746" i="221"/>
  <c r="AE3746" i="221"/>
  <c r="AD3746" i="221"/>
  <c r="AC3746" i="221"/>
  <c r="AB3746" i="221"/>
  <c r="AA3746" i="221"/>
  <c r="Z3746" i="221"/>
  <c r="Y3746" i="221"/>
  <c r="X3746" i="221"/>
  <c r="W3746" i="221"/>
  <c r="V3746" i="221"/>
  <c r="U3746" i="221"/>
  <c r="T3746" i="221"/>
  <c r="D3746" i="221"/>
  <c r="C3746" i="221"/>
  <c r="B3746" i="221"/>
  <c r="F3745" i="221"/>
  <c r="D3745" i="221"/>
  <c r="C3745" i="221"/>
  <c r="F3744" i="221"/>
  <c r="D3744" i="221"/>
  <c r="C3744" i="221"/>
  <c r="F3743" i="221"/>
  <c r="D3743" i="221"/>
  <c r="C3743" i="221"/>
  <c r="F3742" i="221"/>
  <c r="D3742" i="221"/>
  <c r="C3742" i="221"/>
  <c r="F3741" i="221"/>
  <c r="D3741" i="221"/>
  <c r="C3741" i="221"/>
  <c r="F3740" i="221"/>
  <c r="D3740" i="221"/>
  <c r="C3740" i="221"/>
  <c r="F3739" i="221"/>
  <c r="D3739" i="221"/>
  <c r="C3739" i="221"/>
  <c r="F3738" i="221"/>
  <c r="D3738" i="221"/>
  <c r="C3738" i="221"/>
  <c r="F3737" i="221"/>
  <c r="D3737" i="221"/>
  <c r="C3737" i="221"/>
  <c r="F3736" i="221"/>
  <c r="D3736" i="221"/>
  <c r="C3736" i="221"/>
  <c r="F3735" i="221"/>
  <c r="D3735" i="221"/>
  <c r="C3735" i="221"/>
  <c r="F3734" i="221"/>
  <c r="D3734" i="221"/>
  <c r="C3734" i="221"/>
  <c r="BH3733" i="221"/>
  <c r="BG3733" i="221"/>
  <c r="BF3733" i="221"/>
  <c r="BE3733" i="221"/>
  <c r="BD3733" i="221"/>
  <c r="BC3733" i="221"/>
  <c r="BB3733" i="221"/>
  <c r="BA3733" i="221"/>
  <c r="AZ3733" i="221"/>
  <c r="AY3733" i="221"/>
  <c r="AX3733" i="221"/>
  <c r="AW3733" i="221"/>
  <c r="AV3733" i="221"/>
  <c r="AU3733" i="221"/>
  <c r="AT3733" i="221"/>
  <c r="AS3733" i="221"/>
  <c r="AR3733" i="221"/>
  <c r="AQ3733" i="221"/>
  <c r="AP3733" i="221"/>
  <c r="AO3733" i="221"/>
  <c r="AN3733" i="221"/>
  <c r="AM3733" i="221"/>
  <c r="AL3733" i="221"/>
  <c r="AK3733" i="221"/>
  <c r="AJ3733" i="221"/>
  <c r="AI3733" i="221"/>
  <c r="AH3733" i="221"/>
  <c r="AG3733" i="221"/>
  <c r="AF3733" i="221"/>
  <c r="AE3733" i="221"/>
  <c r="AD3733" i="221"/>
  <c r="AC3733" i="221"/>
  <c r="AB3733" i="221"/>
  <c r="AA3733" i="221"/>
  <c r="Z3733" i="221"/>
  <c r="Y3733" i="221"/>
  <c r="X3733" i="221"/>
  <c r="W3733" i="221"/>
  <c r="V3733" i="221"/>
  <c r="U3733" i="221"/>
  <c r="T3733" i="221"/>
  <c r="D3733" i="221"/>
  <c r="C3733" i="221"/>
  <c r="B3733" i="221"/>
  <c r="F3732" i="221"/>
  <c r="D3732" i="221"/>
  <c r="C3732" i="221"/>
  <c r="F3731" i="221"/>
  <c r="D3731" i="221"/>
  <c r="C3731" i="221"/>
  <c r="F3730" i="221"/>
  <c r="D3730" i="221"/>
  <c r="C3730" i="221"/>
  <c r="F3729" i="221"/>
  <c r="D3729" i="221"/>
  <c r="C3729" i="221"/>
  <c r="F3728" i="221"/>
  <c r="D3728" i="221"/>
  <c r="C3728" i="221"/>
  <c r="F3727" i="221"/>
  <c r="D3727" i="221"/>
  <c r="C3727" i="221"/>
  <c r="F3726" i="221"/>
  <c r="D3726" i="221"/>
  <c r="C3726" i="221"/>
  <c r="F3725" i="221"/>
  <c r="D3725" i="221"/>
  <c r="C3725" i="221"/>
  <c r="F3724" i="221"/>
  <c r="D3724" i="221"/>
  <c r="C3724" i="221"/>
  <c r="F3723" i="221"/>
  <c r="D3723" i="221"/>
  <c r="C3723" i="221"/>
  <c r="F3722" i="221"/>
  <c r="D3722" i="221"/>
  <c r="C3722" i="221"/>
  <c r="F3721" i="221"/>
  <c r="D3721" i="221"/>
  <c r="C3721" i="221"/>
  <c r="BH3720" i="221"/>
  <c r="BG3720" i="221"/>
  <c r="BF3720" i="221"/>
  <c r="BE3720" i="221"/>
  <c r="BD3720" i="221"/>
  <c r="BC3720" i="221"/>
  <c r="BB3720" i="221"/>
  <c r="BA3720" i="221"/>
  <c r="AZ3720" i="221"/>
  <c r="AY3720" i="221"/>
  <c r="AX3720" i="221"/>
  <c r="AW3720" i="221"/>
  <c r="AV3720" i="221"/>
  <c r="AU3720" i="221"/>
  <c r="AT3720" i="221"/>
  <c r="AS3720" i="221"/>
  <c r="AR3720" i="221"/>
  <c r="AQ3720" i="221"/>
  <c r="AP3720" i="221"/>
  <c r="AO3720" i="221"/>
  <c r="AN3720" i="221"/>
  <c r="AM3720" i="221"/>
  <c r="AL3720" i="221"/>
  <c r="AK3720" i="221"/>
  <c r="AJ3720" i="221"/>
  <c r="AI3720" i="221"/>
  <c r="AH3720" i="221"/>
  <c r="AG3720" i="221"/>
  <c r="AF3720" i="221"/>
  <c r="AE3720" i="221"/>
  <c r="AD3720" i="221"/>
  <c r="AC3720" i="221"/>
  <c r="AB3720" i="221"/>
  <c r="AA3720" i="221"/>
  <c r="Z3720" i="221"/>
  <c r="Y3720" i="221"/>
  <c r="X3720" i="221"/>
  <c r="W3720" i="221"/>
  <c r="V3720" i="221"/>
  <c r="U3720" i="221"/>
  <c r="T3720" i="221"/>
  <c r="D3720" i="221"/>
  <c r="C3720" i="221"/>
  <c r="B3720" i="221"/>
  <c r="F3719" i="221"/>
  <c r="D3719" i="221"/>
  <c r="C3719" i="221"/>
  <c r="F3718" i="221"/>
  <c r="D3718" i="221"/>
  <c r="C3718" i="221"/>
  <c r="F3717" i="221"/>
  <c r="D3717" i="221"/>
  <c r="C3717" i="221"/>
  <c r="F3716" i="221"/>
  <c r="D3716" i="221"/>
  <c r="C3716" i="221"/>
  <c r="F3715" i="221"/>
  <c r="D3715" i="221"/>
  <c r="C3715" i="221"/>
  <c r="F3714" i="221"/>
  <c r="D3714" i="221"/>
  <c r="C3714" i="221"/>
  <c r="F3713" i="221"/>
  <c r="D3713" i="221"/>
  <c r="C3713" i="221"/>
  <c r="F3712" i="221"/>
  <c r="D3712" i="221"/>
  <c r="C3712" i="221"/>
  <c r="F3711" i="221"/>
  <c r="D3711" i="221"/>
  <c r="C3711" i="221"/>
  <c r="F3710" i="221"/>
  <c r="D3710" i="221"/>
  <c r="C3710" i="221"/>
  <c r="F3709" i="221"/>
  <c r="D3709" i="221"/>
  <c r="C3709" i="221"/>
  <c r="F3708" i="221"/>
  <c r="D3708" i="221"/>
  <c r="C3708" i="221"/>
  <c r="BH3707" i="221"/>
  <c r="BG3707" i="221"/>
  <c r="BF3707" i="221"/>
  <c r="BE3707" i="221"/>
  <c r="BD3707" i="221"/>
  <c r="BC3707" i="221"/>
  <c r="BB3707" i="221"/>
  <c r="BA3707" i="221"/>
  <c r="AZ3707" i="221"/>
  <c r="AY3707" i="221"/>
  <c r="AX3707" i="221"/>
  <c r="AW3707" i="221"/>
  <c r="AV3707" i="221"/>
  <c r="AU3707" i="221"/>
  <c r="AT3707" i="221"/>
  <c r="AS3707" i="221"/>
  <c r="AR3707" i="221"/>
  <c r="AQ3707" i="221"/>
  <c r="AP3707" i="221"/>
  <c r="AO3707" i="221"/>
  <c r="AN3707" i="221"/>
  <c r="AM3707" i="221"/>
  <c r="AL3707" i="221"/>
  <c r="AK3707" i="221"/>
  <c r="AJ3707" i="221"/>
  <c r="AI3707" i="221"/>
  <c r="AH3707" i="221"/>
  <c r="AG3707" i="221"/>
  <c r="AF3707" i="221"/>
  <c r="AE3707" i="221"/>
  <c r="AD3707" i="221"/>
  <c r="AC3707" i="221"/>
  <c r="AB3707" i="221"/>
  <c r="AA3707" i="221"/>
  <c r="Z3707" i="221"/>
  <c r="Y3707" i="221"/>
  <c r="X3707" i="221"/>
  <c r="W3707" i="221"/>
  <c r="V3707" i="221"/>
  <c r="U3707" i="221"/>
  <c r="T3707" i="221"/>
  <c r="D3707" i="221"/>
  <c r="C3707" i="221"/>
  <c r="B3707" i="221"/>
  <c r="F3706" i="221"/>
  <c r="D3706" i="221"/>
  <c r="C3706" i="221"/>
  <c r="F3705" i="221"/>
  <c r="D3705" i="221"/>
  <c r="C3705" i="221"/>
  <c r="F3704" i="221"/>
  <c r="D3704" i="221"/>
  <c r="C3704" i="221"/>
  <c r="F3703" i="221"/>
  <c r="D3703" i="221"/>
  <c r="C3703" i="221"/>
  <c r="F3702" i="221"/>
  <c r="D3702" i="221"/>
  <c r="C3702" i="221"/>
  <c r="F3701" i="221"/>
  <c r="D3701" i="221"/>
  <c r="C3701" i="221"/>
  <c r="F3700" i="221"/>
  <c r="D3700" i="221"/>
  <c r="C3700" i="221"/>
  <c r="F3699" i="221"/>
  <c r="D3699" i="221"/>
  <c r="C3699" i="221"/>
  <c r="F3698" i="221"/>
  <c r="D3698" i="221"/>
  <c r="C3698" i="221"/>
  <c r="F3697" i="221"/>
  <c r="D3697" i="221"/>
  <c r="C3697" i="221"/>
  <c r="F3696" i="221"/>
  <c r="D3696" i="221"/>
  <c r="C3696" i="221"/>
  <c r="F3695" i="221"/>
  <c r="D3695" i="221"/>
  <c r="C3695" i="221"/>
  <c r="BH3694" i="221"/>
  <c r="BG3694" i="221"/>
  <c r="BF3694" i="221"/>
  <c r="BE3694" i="221"/>
  <c r="BD3694" i="221"/>
  <c r="BC3694" i="221"/>
  <c r="BB3694" i="221"/>
  <c r="BA3694" i="221"/>
  <c r="AZ3694" i="221"/>
  <c r="AY3694" i="221"/>
  <c r="AX3694" i="221"/>
  <c r="AW3694" i="221"/>
  <c r="AV3694" i="221"/>
  <c r="AU3694" i="221"/>
  <c r="AT3694" i="221"/>
  <c r="AS3694" i="221"/>
  <c r="AR3694" i="221"/>
  <c r="AQ3694" i="221"/>
  <c r="AP3694" i="221"/>
  <c r="AO3694" i="221"/>
  <c r="AN3694" i="221"/>
  <c r="AM3694" i="221"/>
  <c r="AL3694" i="221"/>
  <c r="AK3694" i="221"/>
  <c r="AJ3694" i="221"/>
  <c r="AI3694" i="221"/>
  <c r="AH3694" i="221"/>
  <c r="AG3694" i="221"/>
  <c r="AF3694" i="221"/>
  <c r="AE3694" i="221"/>
  <c r="AD3694" i="221"/>
  <c r="AC3694" i="221"/>
  <c r="AB3694" i="221"/>
  <c r="AA3694" i="221"/>
  <c r="Z3694" i="221"/>
  <c r="Y3694" i="221"/>
  <c r="X3694" i="221"/>
  <c r="W3694" i="221"/>
  <c r="V3694" i="221"/>
  <c r="U3694" i="221"/>
  <c r="T3694" i="221"/>
  <c r="D3694" i="221"/>
  <c r="C3694" i="221"/>
  <c r="B3694" i="221"/>
  <c r="F3693" i="221"/>
  <c r="D3693" i="221"/>
  <c r="C3693" i="221"/>
  <c r="B3693" i="221"/>
  <c r="F3692" i="221"/>
  <c r="D3692" i="221"/>
  <c r="C3692" i="221"/>
  <c r="B3692" i="221"/>
  <c r="F3691" i="221"/>
  <c r="D3691" i="221"/>
  <c r="C3691" i="221"/>
  <c r="B3691" i="221"/>
  <c r="F3690" i="221"/>
  <c r="D3690" i="221"/>
  <c r="C3690" i="221"/>
  <c r="B3690" i="221"/>
  <c r="F3689" i="221"/>
  <c r="D3689" i="221"/>
  <c r="C3689" i="221"/>
  <c r="B3689" i="221"/>
  <c r="F3688" i="221"/>
  <c r="D3688" i="221"/>
  <c r="C3688" i="221"/>
  <c r="B3688" i="221"/>
  <c r="F3687" i="221"/>
  <c r="D3687" i="221"/>
  <c r="C3687" i="221"/>
  <c r="B3687" i="221"/>
  <c r="F3686" i="221"/>
  <c r="D3686" i="221"/>
  <c r="C3686" i="221"/>
  <c r="B3686" i="221"/>
  <c r="F3685" i="221"/>
  <c r="D3685" i="221"/>
  <c r="C3685" i="221"/>
  <c r="B3685" i="221"/>
  <c r="F3684" i="221"/>
  <c r="D3684" i="221"/>
  <c r="C3684" i="221"/>
  <c r="B3684" i="221"/>
  <c r="F3683" i="221"/>
  <c r="D3683" i="221"/>
  <c r="C3683" i="221"/>
  <c r="B3683" i="221"/>
  <c r="F3682" i="221"/>
  <c r="D3682" i="221"/>
  <c r="C3682" i="221"/>
  <c r="B3682" i="221"/>
  <c r="BH3681" i="221"/>
  <c r="BG3681" i="221"/>
  <c r="BF3681" i="221"/>
  <c r="BE3681" i="221"/>
  <c r="BD3681" i="221"/>
  <c r="BC3681" i="221"/>
  <c r="BB3681" i="221"/>
  <c r="BA3681" i="221"/>
  <c r="AZ3681" i="221"/>
  <c r="AY3681" i="221"/>
  <c r="AX3681" i="221"/>
  <c r="AW3681" i="221"/>
  <c r="AV3681" i="221"/>
  <c r="AU3681" i="221"/>
  <c r="AT3681" i="221"/>
  <c r="AS3681" i="221"/>
  <c r="AR3681" i="221"/>
  <c r="AQ3681" i="221"/>
  <c r="AP3681" i="221"/>
  <c r="AO3681" i="221"/>
  <c r="AN3681" i="221"/>
  <c r="AM3681" i="221"/>
  <c r="AL3681" i="221"/>
  <c r="AK3681" i="221"/>
  <c r="AJ3681" i="221"/>
  <c r="AI3681" i="221"/>
  <c r="AH3681" i="221"/>
  <c r="AG3681" i="221"/>
  <c r="AF3681" i="221"/>
  <c r="AE3681" i="221"/>
  <c r="AD3681" i="221"/>
  <c r="AC3681" i="221"/>
  <c r="AB3681" i="221"/>
  <c r="AA3681" i="221"/>
  <c r="Z3681" i="221"/>
  <c r="Y3681" i="221"/>
  <c r="X3681" i="221"/>
  <c r="W3681" i="221"/>
  <c r="V3681" i="221"/>
  <c r="U3681" i="221"/>
  <c r="T3681" i="221"/>
  <c r="D3681" i="221"/>
  <c r="C3681" i="221"/>
  <c r="B3681" i="221"/>
  <c r="F3680" i="221"/>
  <c r="D3680" i="221"/>
  <c r="C3680" i="221"/>
  <c r="B3680" i="221"/>
  <c r="F3679" i="221"/>
  <c r="D3679" i="221"/>
  <c r="C3679" i="221"/>
  <c r="F3678" i="221"/>
  <c r="D3678" i="221"/>
  <c r="C3678" i="221"/>
  <c r="F3677" i="221"/>
  <c r="D3677" i="221"/>
  <c r="C3677" i="221"/>
  <c r="F3676" i="221"/>
  <c r="D3676" i="221"/>
  <c r="C3676" i="221"/>
  <c r="F3675" i="221"/>
  <c r="D3675" i="221"/>
  <c r="C3675" i="221"/>
  <c r="F3674" i="221"/>
  <c r="D3674" i="221"/>
  <c r="C3674" i="221"/>
  <c r="F3673" i="221"/>
  <c r="D3673" i="221"/>
  <c r="C3673" i="221"/>
  <c r="F3672" i="221"/>
  <c r="D3672" i="221"/>
  <c r="C3672" i="221"/>
  <c r="F3671" i="221"/>
  <c r="D3671" i="221"/>
  <c r="C3671" i="221"/>
  <c r="F3670" i="221"/>
  <c r="D3670" i="221"/>
  <c r="C3670" i="221"/>
  <c r="F3669" i="221"/>
  <c r="D3669" i="221"/>
  <c r="C3669" i="221"/>
  <c r="F3668" i="221"/>
  <c r="D3668" i="221"/>
  <c r="C3668" i="221"/>
  <c r="D3667" i="221"/>
  <c r="C3667" i="221"/>
  <c r="B3667" i="221"/>
  <c r="F3666" i="221"/>
  <c r="D3666" i="221"/>
  <c r="C3666" i="221"/>
  <c r="F3665" i="221"/>
  <c r="D3665" i="221"/>
  <c r="C3665" i="221"/>
  <c r="F3664" i="221"/>
  <c r="D3664" i="221"/>
  <c r="C3664" i="221"/>
  <c r="F3663" i="221"/>
  <c r="D3663" i="221"/>
  <c r="C3663" i="221"/>
  <c r="F3662" i="221"/>
  <c r="D3662" i="221"/>
  <c r="C3662" i="221"/>
  <c r="F3661" i="221"/>
  <c r="D3661" i="221"/>
  <c r="C3661" i="221"/>
  <c r="F3660" i="221"/>
  <c r="D3660" i="221"/>
  <c r="C3660" i="221"/>
  <c r="F3659" i="221"/>
  <c r="D3659" i="221"/>
  <c r="C3659" i="221"/>
  <c r="F3658" i="221"/>
  <c r="D3658" i="221"/>
  <c r="C3658" i="221"/>
  <c r="F3657" i="221"/>
  <c r="D3657" i="221"/>
  <c r="C3657" i="221"/>
  <c r="F3656" i="221"/>
  <c r="D3656" i="221"/>
  <c r="C3656" i="221"/>
  <c r="F3655" i="221"/>
  <c r="D3655" i="221"/>
  <c r="C3655" i="221"/>
  <c r="BH3654" i="221"/>
  <c r="BG3654" i="221"/>
  <c r="BF3654" i="221"/>
  <c r="BE3654" i="221"/>
  <c r="BD3654" i="221"/>
  <c r="BC3654" i="221"/>
  <c r="BB3654" i="221"/>
  <c r="BA3654" i="221"/>
  <c r="AZ3654" i="221"/>
  <c r="AY3654" i="221"/>
  <c r="AX3654" i="221"/>
  <c r="AW3654" i="221"/>
  <c r="AV3654" i="221"/>
  <c r="AU3654" i="221"/>
  <c r="AT3654" i="221"/>
  <c r="AS3654" i="221"/>
  <c r="AR3654" i="221"/>
  <c r="AQ3654" i="221"/>
  <c r="AP3654" i="221"/>
  <c r="AO3654" i="221"/>
  <c r="AN3654" i="221"/>
  <c r="AM3654" i="221"/>
  <c r="AL3654" i="221"/>
  <c r="AK3654" i="221"/>
  <c r="AJ3654" i="221"/>
  <c r="AI3654" i="221"/>
  <c r="AH3654" i="221"/>
  <c r="AG3654" i="221"/>
  <c r="AF3654" i="221"/>
  <c r="AE3654" i="221"/>
  <c r="AD3654" i="221"/>
  <c r="AC3654" i="221"/>
  <c r="AB3654" i="221"/>
  <c r="AA3654" i="221"/>
  <c r="Z3654" i="221"/>
  <c r="Y3654" i="221"/>
  <c r="X3654" i="221"/>
  <c r="W3654" i="221"/>
  <c r="V3654" i="221"/>
  <c r="U3654" i="221"/>
  <c r="T3654" i="221"/>
  <c r="D3654" i="221"/>
  <c r="C3654" i="221"/>
  <c r="B3654" i="221"/>
  <c r="F3653" i="221"/>
  <c r="D3653" i="221"/>
  <c r="C3653" i="221"/>
  <c r="F3652" i="221"/>
  <c r="D3652" i="221"/>
  <c r="C3652" i="221"/>
  <c r="F3651" i="221"/>
  <c r="D3651" i="221"/>
  <c r="C3651" i="221"/>
  <c r="F3650" i="221"/>
  <c r="D3650" i="221"/>
  <c r="C3650" i="221"/>
  <c r="F3649" i="221"/>
  <c r="D3649" i="221"/>
  <c r="C3649" i="221"/>
  <c r="F3648" i="221"/>
  <c r="D3648" i="221"/>
  <c r="C3648" i="221"/>
  <c r="F3647" i="221"/>
  <c r="D3647" i="221"/>
  <c r="C3647" i="221"/>
  <c r="F3646" i="221"/>
  <c r="D3646" i="221"/>
  <c r="C3646" i="221"/>
  <c r="F3645" i="221"/>
  <c r="D3645" i="221"/>
  <c r="C3645" i="221"/>
  <c r="F3644" i="221"/>
  <c r="D3644" i="221"/>
  <c r="C3644" i="221"/>
  <c r="F3643" i="221"/>
  <c r="D3643" i="221"/>
  <c r="C3643" i="221"/>
  <c r="F3642" i="221"/>
  <c r="D3642" i="221"/>
  <c r="C3642" i="221"/>
  <c r="BH3641" i="221"/>
  <c r="BG3641" i="221"/>
  <c r="BF3641" i="221"/>
  <c r="BE3641" i="221"/>
  <c r="BD3641" i="221"/>
  <c r="BC3641" i="221"/>
  <c r="BB3641" i="221"/>
  <c r="BA3641" i="221"/>
  <c r="AZ3641" i="221"/>
  <c r="AY3641" i="221"/>
  <c r="AX3641" i="221"/>
  <c r="AW3641" i="221"/>
  <c r="AV3641" i="221"/>
  <c r="AU3641" i="221"/>
  <c r="AT3641" i="221"/>
  <c r="AS3641" i="221"/>
  <c r="AR3641" i="221"/>
  <c r="AQ3641" i="221"/>
  <c r="AP3641" i="221"/>
  <c r="AO3641" i="221"/>
  <c r="AN3641" i="221"/>
  <c r="AM3641" i="221"/>
  <c r="AL3641" i="221"/>
  <c r="AK3641" i="221"/>
  <c r="AJ3641" i="221"/>
  <c r="AI3641" i="221"/>
  <c r="AH3641" i="221"/>
  <c r="AG3641" i="221"/>
  <c r="AF3641" i="221"/>
  <c r="AE3641" i="221"/>
  <c r="AD3641" i="221"/>
  <c r="AC3641" i="221"/>
  <c r="AB3641" i="221"/>
  <c r="AA3641" i="221"/>
  <c r="Z3641" i="221"/>
  <c r="Y3641" i="221"/>
  <c r="X3641" i="221"/>
  <c r="W3641" i="221"/>
  <c r="V3641" i="221"/>
  <c r="U3641" i="221"/>
  <c r="T3641" i="221"/>
  <c r="D3641" i="221"/>
  <c r="C3641" i="221"/>
  <c r="B3641" i="221"/>
  <c r="F3640" i="221"/>
  <c r="D3640" i="221"/>
  <c r="C3640" i="221"/>
  <c r="F3639" i="221"/>
  <c r="D3639" i="221"/>
  <c r="C3639" i="221"/>
  <c r="F3638" i="221"/>
  <c r="D3638" i="221"/>
  <c r="C3638" i="221"/>
  <c r="F3637" i="221"/>
  <c r="D3637" i="221"/>
  <c r="C3637" i="221"/>
  <c r="F3636" i="221"/>
  <c r="D3636" i="221"/>
  <c r="C3636" i="221"/>
  <c r="F3635" i="221"/>
  <c r="D3635" i="221"/>
  <c r="C3635" i="221"/>
  <c r="F3634" i="221"/>
  <c r="D3634" i="221"/>
  <c r="C3634" i="221"/>
  <c r="F3633" i="221"/>
  <c r="D3633" i="221"/>
  <c r="C3633" i="221"/>
  <c r="F3632" i="221"/>
  <c r="D3632" i="221"/>
  <c r="C3632" i="221"/>
  <c r="F3631" i="221"/>
  <c r="D3631" i="221"/>
  <c r="C3631" i="221"/>
  <c r="F3630" i="221"/>
  <c r="D3630" i="221"/>
  <c r="C3630" i="221"/>
  <c r="F3629" i="221"/>
  <c r="D3629" i="221"/>
  <c r="C3629" i="221"/>
  <c r="BH3628" i="221"/>
  <c r="BG3628" i="221"/>
  <c r="BF3628" i="221"/>
  <c r="BE3628" i="221"/>
  <c r="BD3628" i="221"/>
  <c r="BC3628" i="221"/>
  <c r="BB3628" i="221"/>
  <c r="BA3628" i="221"/>
  <c r="AZ3628" i="221"/>
  <c r="AY3628" i="221"/>
  <c r="AX3628" i="221"/>
  <c r="AW3628" i="221"/>
  <c r="AV3628" i="221"/>
  <c r="AU3628" i="221"/>
  <c r="AT3628" i="221"/>
  <c r="AS3628" i="221"/>
  <c r="AR3628" i="221"/>
  <c r="AQ3628" i="221"/>
  <c r="AP3628" i="221"/>
  <c r="AO3628" i="221"/>
  <c r="AN3628" i="221"/>
  <c r="AM3628" i="221"/>
  <c r="AL3628" i="221"/>
  <c r="AK3628" i="221"/>
  <c r="AJ3628" i="221"/>
  <c r="AI3628" i="221"/>
  <c r="AH3628" i="221"/>
  <c r="AG3628" i="221"/>
  <c r="AF3628" i="221"/>
  <c r="AE3628" i="221"/>
  <c r="AD3628" i="221"/>
  <c r="AC3628" i="221"/>
  <c r="AB3628" i="221"/>
  <c r="AA3628" i="221"/>
  <c r="Z3628" i="221"/>
  <c r="Y3628" i="221"/>
  <c r="X3628" i="221"/>
  <c r="W3628" i="221"/>
  <c r="V3628" i="221"/>
  <c r="U3628" i="221"/>
  <c r="T3628" i="221"/>
  <c r="D3628" i="221"/>
  <c r="C3628" i="221"/>
  <c r="B3628" i="221"/>
  <c r="F3627" i="221"/>
  <c r="D3627" i="221"/>
  <c r="C3627" i="221"/>
  <c r="F3626" i="221"/>
  <c r="D3626" i="221"/>
  <c r="C3626" i="221"/>
  <c r="F3625" i="221"/>
  <c r="D3625" i="221"/>
  <c r="C3625" i="221"/>
  <c r="F3624" i="221"/>
  <c r="D3624" i="221"/>
  <c r="C3624" i="221"/>
  <c r="F3623" i="221"/>
  <c r="D3623" i="221"/>
  <c r="C3623" i="221"/>
  <c r="F3622" i="221"/>
  <c r="D3622" i="221"/>
  <c r="C3622" i="221"/>
  <c r="F3621" i="221"/>
  <c r="D3621" i="221"/>
  <c r="C3621" i="221"/>
  <c r="F3620" i="221"/>
  <c r="D3620" i="221"/>
  <c r="C3620" i="221"/>
  <c r="F3619" i="221"/>
  <c r="D3619" i="221"/>
  <c r="C3619" i="221"/>
  <c r="F3618" i="221"/>
  <c r="D3618" i="221"/>
  <c r="C3618" i="221"/>
  <c r="F3617" i="221"/>
  <c r="D3617" i="221"/>
  <c r="C3617" i="221"/>
  <c r="F3616" i="221"/>
  <c r="D3616" i="221"/>
  <c r="C3616" i="221"/>
  <c r="BH3615" i="221"/>
  <c r="BG3615" i="221"/>
  <c r="BF3615" i="221"/>
  <c r="BE3615" i="221"/>
  <c r="BD3615" i="221"/>
  <c r="BC3615" i="221"/>
  <c r="BB3615" i="221"/>
  <c r="BA3615" i="221"/>
  <c r="AZ3615" i="221"/>
  <c r="AY3615" i="221"/>
  <c r="AX3615" i="221"/>
  <c r="AW3615" i="221"/>
  <c r="AV3615" i="221"/>
  <c r="AU3615" i="221"/>
  <c r="AT3615" i="221"/>
  <c r="AS3615" i="221"/>
  <c r="AR3615" i="221"/>
  <c r="AQ3615" i="221"/>
  <c r="AP3615" i="221"/>
  <c r="AO3615" i="221"/>
  <c r="AN3615" i="221"/>
  <c r="AM3615" i="221"/>
  <c r="AL3615" i="221"/>
  <c r="AK3615" i="221"/>
  <c r="AJ3615" i="221"/>
  <c r="AI3615" i="221"/>
  <c r="AH3615" i="221"/>
  <c r="AG3615" i="221"/>
  <c r="AF3615" i="221"/>
  <c r="AE3615" i="221"/>
  <c r="AD3615" i="221"/>
  <c r="AC3615" i="221"/>
  <c r="AB3615" i="221"/>
  <c r="AA3615" i="221"/>
  <c r="Z3615" i="221"/>
  <c r="Y3615" i="221"/>
  <c r="X3615" i="221"/>
  <c r="W3615" i="221"/>
  <c r="V3615" i="221"/>
  <c r="U3615" i="221"/>
  <c r="T3615" i="221"/>
  <c r="D3615" i="221"/>
  <c r="C3615" i="221"/>
  <c r="B3615" i="221"/>
  <c r="F3614" i="221"/>
  <c r="D3614" i="221"/>
  <c r="C3614" i="221"/>
  <c r="F3613" i="221"/>
  <c r="D3613" i="221"/>
  <c r="C3613" i="221"/>
  <c r="F3612" i="221"/>
  <c r="D3612" i="221"/>
  <c r="C3612" i="221"/>
  <c r="F3611" i="221"/>
  <c r="D3611" i="221"/>
  <c r="C3611" i="221"/>
  <c r="F3610" i="221"/>
  <c r="D3610" i="221"/>
  <c r="C3610" i="221"/>
  <c r="F3609" i="221"/>
  <c r="D3609" i="221"/>
  <c r="C3609" i="221"/>
  <c r="F3608" i="221"/>
  <c r="D3608" i="221"/>
  <c r="C3608" i="221"/>
  <c r="F3607" i="221"/>
  <c r="D3607" i="221"/>
  <c r="C3607" i="221"/>
  <c r="F3606" i="221"/>
  <c r="D3606" i="221"/>
  <c r="C3606" i="221"/>
  <c r="F3605" i="221"/>
  <c r="D3605" i="221"/>
  <c r="C3605" i="221"/>
  <c r="F3604" i="221"/>
  <c r="D3604" i="221"/>
  <c r="C3604" i="221"/>
  <c r="F3603" i="221"/>
  <c r="D3603" i="221"/>
  <c r="C3603" i="221"/>
  <c r="BH3602" i="221"/>
  <c r="BG3602" i="221"/>
  <c r="BF3602" i="221"/>
  <c r="BE3602" i="221"/>
  <c r="BD3602" i="221"/>
  <c r="BC3602" i="221"/>
  <c r="BB3602" i="221"/>
  <c r="BA3602" i="221"/>
  <c r="AZ3602" i="221"/>
  <c r="AY3602" i="221"/>
  <c r="AX3602" i="221"/>
  <c r="AW3602" i="221"/>
  <c r="AV3602" i="221"/>
  <c r="AU3602" i="221"/>
  <c r="AT3602" i="221"/>
  <c r="AS3602" i="221"/>
  <c r="AR3602" i="221"/>
  <c r="AQ3602" i="221"/>
  <c r="AP3602" i="221"/>
  <c r="AO3602" i="221"/>
  <c r="AN3602" i="221"/>
  <c r="AM3602" i="221"/>
  <c r="AL3602" i="221"/>
  <c r="AK3602" i="221"/>
  <c r="AJ3602" i="221"/>
  <c r="AI3602" i="221"/>
  <c r="AH3602" i="221"/>
  <c r="AG3602" i="221"/>
  <c r="AF3602" i="221"/>
  <c r="AE3602" i="221"/>
  <c r="AD3602" i="221"/>
  <c r="AC3602" i="221"/>
  <c r="AB3602" i="221"/>
  <c r="AA3602" i="221"/>
  <c r="Z3602" i="221"/>
  <c r="Y3602" i="221"/>
  <c r="X3602" i="221"/>
  <c r="W3602" i="221"/>
  <c r="V3602" i="221"/>
  <c r="U3602" i="221"/>
  <c r="T3602" i="221"/>
  <c r="D3602" i="221"/>
  <c r="C3602" i="221"/>
  <c r="B3602" i="221"/>
  <c r="F3601" i="221"/>
  <c r="D3601" i="221"/>
  <c r="C3601" i="221"/>
  <c r="F3600" i="221"/>
  <c r="D3600" i="221"/>
  <c r="C3600" i="221"/>
  <c r="F3599" i="221"/>
  <c r="D3599" i="221"/>
  <c r="C3599" i="221"/>
  <c r="F3598" i="221"/>
  <c r="D3598" i="221"/>
  <c r="C3598" i="221"/>
  <c r="F3597" i="221"/>
  <c r="D3597" i="221"/>
  <c r="C3597" i="221"/>
  <c r="F3596" i="221"/>
  <c r="D3596" i="221"/>
  <c r="C3596" i="221"/>
  <c r="F3595" i="221"/>
  <c r="D3595" i="221"/>
  <c r="C3595" i="221"/>
  <c r="F3594" i="221"/>
  <c r="D3594" i="221"/>
  <c r="C3594" i="221"/>
  <c r="F3593" i="221"/>
  <c r="D3593" i="221"/>
  <c r="C3593" i="221"/>
  <c r="F3592" i="221"/>
  <c r="D3592" i="221"/>
  <c r="C3592" i="221"/>
  <c r="F3591" i="221"/>
  <c r="D3591" i="221"/>
  <c r="C3591" i="221"/>
  <c r="F3590" i="221"/>
  <c r="D3590" i="221"/>
  <c r="C3590" i="221"/>
  <c r="BH3589" i="221"/>
  <c r="BG3589" i="221"/>
  <c r="BF3589" i="221"/>
  <c r="BE3589" i="221"/>
  <c r="BD3589" i="221"/>
  <c r="BC3589" i="221"/>
  <c r="BB3589" i="221"/>
  <c r="BA3589" i="221"/>
  <c r="AZ3589" i="221"/>
  <c r="AY3589" i="221"/>
  <c r="AX3589" i="221"/>
  <c r="AW3589" i="221"/>
  <c r="AV3589" i="221"/>
  <c r="AU3589" i="221"/>
  <c r="AT3589" i="221"/>
  <c r="AS3589" i="221"/>
  <c r="AR3589" i="221"/>
  <c r="AQ3589" i="221"/>
  <c r="AP3589" i="221"/>
  <c r="AO3589" i="221"/>
  <c r="AN3589" i="221"/>
  <c r="AM3589" i="221"/>
  <c r="AL3589" i="221"/>
  <c r="AK3589" i="221"/>
  <c r="AJ3589" i="221"/>
  <c r="AI3589" i="221"/>
  <c r="AH3589" i="221"/>
  <c r="AG3589" i="221"/>
  <c r="AF3589" i="221"/>
  <c r="AE3589" i="221"/>
  <c r="AD3589" i="221"/>
  <c r="AC3589" i="221"/>
  <c r="AB3589" i="221"/>
  <c r="AA3589" i="221"/>
  <c r="Z3589" i="221"/>
  <c r="Y3589" i="221"/>
  <c r="X3589" i="221"/>
  <c r="W3589" i="221"/>
  <c r="V3589" i="221"/>
  <c r="U3589" i="221"/>
  <c r="T3589" i="221"/>
  <c r="D3589" i="221"/>
  <c r="C3589" i="221"/>
  <c r="B3589" i="221"/>
  <c r="F3588" i="221"/>
  <c r="D3588" i="221"/>
  <c r="C3588" i="221"/>
  <c r="F3587" i="221"/>
  <c r="D3587" i="221"/>
  <c r="C3587" i="221"/>
  <c r="F3586" i="221"/>
  <c r="D3586" i="221"/>
  <c r="C3586" i="221"/>
  <c r="F3585" i="221"/>
  <c r="D3585" i="221"/>
  <c r="C3585" i="221"/>
  <c r="F3584" i="221"/>
  <c r="D3584" i="221"/>
  <c r="C3584" i="221"/>
  <c r="F3583" i="221"/>
  <c r="D3583" i="221"/>
  <c r="C3583" i="221"/>
  <c r="F3582" i="221"/>
  <c r="D3582" i="221"/>
  <c r="C3582" i="221"/>
  <c r="F3581" i="221"/>
  <c r="D3581" i="221"/>
  <c r="C3581" i="221"/>
  <c r="F3580" i="221"/>
  <c r="D3580" i="221"/>
  <c r="C3580" i="221"/>
  <c r="F3579" i="221"/>
  <c r="D3579" i="221"/>
  <c r="C3579" i="221"/>
  <c r="F3578" i="221"/>
  <c r="D3578" i="221"/>
  <c r="C3578" i="221"/>
  <c r="F3577" i="221"/>
  <c r="D3577" i="221"/>
  <c r="C3577" i="221"/>
  <c r="BH3576" i="221"/>
  <c r="BG3576" i="221"/>
  <c r="BF3576" i="221"/>
  <c r="BE3576" i="221"/>
  <c r="BD3576" i="221"/>
  <c r="BC3576" i="221"/>
  <c r="BB3576" i="221"/>
  <c r="BA3576" i="221"/>
  <c r="AZ3576" i="221"/>
  <c r="AY3576" i="221"/>
  <c r="AX3576" i="221"/>
  <c r="AW3576" i="221"/>
  <c r="AV3576" i="221"/>
  <c r="AU3576" i="221"/>
  <c r="AT3576" i="221"/>
  <c r="AS3576" i="221"/>
  <c r="AR3576" i="221"/>
  <c r="AQ3576" i="221"/>
  <c r="AP3576" i="221"/>
  <c r="AO3576" i="221"/>
  <c r="AN3576" i="221"/>
  <c r="AM3576" i="221"/>
  <c r="AL3576" i="221"/>
  <c r="AK3576" i="221"/>
  <c r="AJ3576" i="221"/>
  <c r="AI3576" i="221"/>
  <c r="AH3576" i="221"/>
  <c r="AG3576" i="221"/>
  <c r="AF3576" i="221"/>
  <c r="AE3576" i="221"/>
  <c r="AD3576" i="221"/>
  <c r="AC3576" i="221"/>
  <c r="AB3576" i="221"/>
  <c r="AA3576" i="221"/>
  <c r="Z3576" i="221"/>
  <c r="Y3576" i="221"/>
  <c r="X3576" i="221"/>
  <c r="W3576" i="221"/>
  <c r="V3576" i="221"/>
  <c r="U3576" i="221"/>
  <c r="T3576" i="221"/>
  <c r="D3576" i="221"/>
  <c r="C3576" i="221"/>
  <c r="B3576" i="221"/>
  <c r="F3575" i="221"/>
  <c r="D3575" i="221"/>
  <c r="C3575" i="221"/>
  <c r="B3575" i="221"/>
  <c r="F3574" i="221"/>
  <c r="D3574" i="221"/>
  <c r="C3574" i="221"/>
  <c r="B3574" i="221"/>
  <c r="F3573" i="221"/>
  <c r="D3573" i="221"/>
  <c r="C3573" i="221"/>
  <c r="B3573" i="221"/>
  <c r="F3572" i="221"/>
  <c r="D3572" i="221"/>
  <c r="C3572" i="221"/>
  <c r="B3572" i="221"/>
  <c r="F3571" i="221"/>
  <c r="D3571" i="221"/>
  <c r="C3571" i="221"/>
  <c r="B3571" i="221"/>
  <c r="F3570" i="221"/>
  <c r="D3570" i="221"/>
  <c r="C3570" i="221"/>
  <c r="B3570" i="221"/>
  <c r="F3569" i="221"/>
  <c r="D3569" i="221"/>
  <c r="C3569" i="221"/>
  <c r="B3569" i="221"/>
  <c r="F3568" i="221"/>
  <c r="D3568" i="221"/>
  <c r="C3568" i="221"/>
  <c r="B3568" i="221"/>
  <c r="F3567" i="221"/>
  <c r="D3567" i="221"/>
  <c r="C3567" i="221"/>
  <c r="B3567" i="221"/>
  <c r="F3566" i="221"/>
  <c r="D3566" i="221"/>
  <c r="C3566" i="221"/>
  <c r="B3566" i="221"/>
  <c r="F3565" i="221"/>
  <c r="D3565" i="221"/>
  <c r="C3565" i="221"/>
  <c r="B3565" i="221"/>
  <c r="F3564" i="221"/>
  <c r="D3564" i="221"/>
  <c r="C3564" i="221"/>
  <c r="B3564" i="221"/>
  <c r="BH3563" i="221"/>
  <c r="BG3563" i="221"/>
  <c r="BF3563" i="221"/>
  <c r="BE3563" i="221"/>
  <c r="BD3563" i="221"/>
  <c r="BC3563" i="221"/>
  <c r="BB3563" i="221"/>
  <c r="BA3563" i="221"/>
  <c r="AZ3563" i="221"/>
  <c r="AY3563" i="221"/>
  <c r="AX3563" i="221"/>
  <c r="AW3563" i="221"/>
  <c r="AV3563" i="221"/>
  <c r="AU3563" i="221"/>
  <c r="AT3563" i="221"/>
  <c r="AS3563" i="221"/>
  <c r="AR3563" i="221"/>
  <c r="AQ3563" i="221"/>
  <c r="AP3563" i="221"/>
  <c r="AO3563" i="221"/>
  <c r="AN3563" i="221"/>
  <c r="AM3563" i="221"/>
  <c r="AL3563" i="221"/>
  <c r="AK3563" i="221"/>
  <c r="AJ3563" i="221"/>
  <c r="AI3563" i="221"/>
  <c r="AH3563" i="221"/>
  <c r="AG3563" i="221"/>
  <c r="AF3563" i="221"/>
  <c r="AE3563" i="221"/>
  <c r="AD3563" i="221"/>
  <c r="AC3563" i="221"/>
  <c r="AB3563" i="221"/>
  <c r="AA3563" i="221"/>
  <c r="Z3563" i="221"/>
  <c r="Y3563" i="221"/>
  <c r="X3563" i="221"/>
  <c r="W3563" i="221"/>
  <c r="V3563" i="221"/>
  <c r="U3563" i="221"/>
  <c r="T3563" i="221"/>
  <c r="D3563" i="221"/>
  <c r="C3563" i="221"/>
  <c r="B3563" i="221"/>
  <c r="F3562" i="221"/>
  <c r="D3562" i="221"/>
  <c r="C3562" i="221"/>
  <c r="B3562" i="221"/>
  <c r="F3561" i="221"/>
  <c r="D3561" i="221"/>
  <c r="C3561" i="221"/>
  <c r="F3560" i="221"/>
  <c r="D3560" i="221"/>
  <c r="C3560" i="221"/>
  <c r="F3559" i="221"/>
  <c r="D3559" i="221"/>
  <c r="C3559" i="221"/>
  <c r="F3558" i="221"/>
  <c r="D3558" i="221"/>
  <c r="C3558" i="221"/>
  <c r="F3557" i="221"/>
  <c r="D3557" i="221"/>
  <c r="C3557" i="221"/>
  <c r="F3556" i="221"/>
  <c r="D3556" i="221"/>
  <c r="C3556" i="221"/>
  <c r="F3555" i="221"/>
  <c r="D3555" i="221"/>
  <c r="C3555" i="221"/>
  <c r="F3554" i="221"/>
  <c r="D3554" i="221"/>
  <c r="C3554" i="221"/>
  <c r="F3553" i="221"/>
  <c r="D3553" i="221"/>
  <c r="C3553" i="221"/>
  <c r="F3552" i="221"/>
  <c r="D3552" i="221"/>
  <c r="C3552" i="221"/>
  <c r="F3551" i="221"/>
  <c r="D3551" i="221"/>
  <c r="C3551" i="221"/>
  <c r="F3550" i="221"/>
  <c r="D3550" i="221"/>
  <c r="C3550" i="221"/>
  <c r="D3549" i="221"/>
  <c r="C3549" i="221"/>
  <c r="B3549" i="221"/>
  <c r="F3548" i="221"/>
  <c r="D3548" i="221"/>
  <c r="C3548" i="221"/>
  <c r="F3547" i="221"/>
  <c r="D3547" i="221"/>
  <c r="C3547" i="221"/>
  <c r="F3546" i="221"/>
  <c r="D3546" i="221"/>
  <c r="C3546" i="221"/>
  <c r="F3545" i="221"/>
  <c r="D3545" i="221"/>
  <c r="C3545" i="221"/>
  <c r="F3544" i="221"/>
  <c r="D3544" i="221"/>
  <c r="C3544" i="221"/>
  <c r="F3543" i="221"/>
  <c r="D3543" i="221"/>
  <c r="C3543" i="221"/>
  <c r="F3542" i="221"/>
  <c r="D3542" i="221"/>
  <c r="C3542" i="221"/>
  <c r="F3541" i="221"/>
  <c r="D3541" i="221"/>
  <c r="C3541" i="221"/>
  <c r="F3540" i="221"/>
  <c r="D3540" i="221"/>
  <c r="C3540" i="221"/>
  <c r="F3539" i="221"/>
  <c r="D3539" i="221"/>
  <c r="C3539" i="221"/>
  <c r="F3538" i="221"/>
  <c r="D3538" i="221"/>
  <c r="C3538" i="221"/>
  <c r="F3537" i="221"/>
  <c r="D3537" i="221"/>
  <c r="C3537" i="221"/>
  <c r="BH3536" i="221"/>
  <c r="BG3536" i="221"/>
  <c r="BF3536" i="221"/>
  <c r="BE3536" i="221"/>
  <c r="BD3536" i="221"/>
  <c r="BC3536" i="221"/>
  <c r="BB3536" i="221"/>
  <c r="BA3536" i="221"/>
  <c r="AZ3536" i="221"/>
  <c r="AY3536" i="221"/>
  <c r="AX3536" i="221"/>
  <c r="AW3536" i="221"/>
  <c r="AV3536" i="221"/>
  <c r="AU3536" i="221"/>
  <c r="AT3536" i="221"/>
  <c r="AS3536" i="221"/>
  <c r="AR3536" i="221"/>
  <c r="AQ3536" i="221"/>
  <c r="AP3536" i="221"/>
  <c r="AO3536" i="221"/>
  <c r="AN3536" i="221"/>
  <c r="AM3536" i="221"/>
  <c r="AL3536" i="221"/>
  <c r="AK3536" i="221"/>
  <c r="AJ3536" i="221"/>
  <c r="AI3536" i="221"/>
  <c r="AH3536" i="221"/>
  <c r="AG3536" i="221"/>
  <c r="AF3536" i="221"/>
  <c r="AE3536" i="221"/>
  <c r="AD3536" i="221"/>
  <c r="AC3536" i="221"/>
  <c r="AB3536" i="221"/>
  <c r="AA3536" i="221"/>
  <c r="Z3536" i="221"/>
  <c r="Y3536" i="221"/>
  <c r="X3536" i="221"/>
  <c r="W3536" i="221"/>
  <c r="V3536" i="221"/>
  <c r="U3536" i="221"/>
  <c r="T3536" i="221"/>
  <c r="D3536" i="221"/>
  <c r="C3536" i="221"/>
  <c r="B3536" i="221"/>
  <c r="F3535" i="221"/>
  <c r="D3535" i="221"/>
  <c r="C3535" i="221"/>
  <c r="F3534" i="221"/>
  <c r="D3534" i="221"/>
  <c r="C3534" i="221"/>
  <c r="F3533" i="221"/>
  <c r="D3533" i="221"/>
  <c r="C3533" i="221"/>
  <c r="F3532" i="221"/>
  <c r="D3532" i="221"/>
  <c r="C3532" i="221"/>
  <c r="F3531" i="221"/>
  <c r="D3531" i="221"/>
  <c r="C3531" i="221"/>
  <c r="F3530" i="221"/>
  <c r="D3530" i="221"/>
  <c r="C3530" i="221"/>
  <c r="F3529" i="221"/>
  <c r="D3529" i="221"/>
  <c r="C3529" i="221"/>
  <c r="F3528" i="221"/>
  <c r="D3528" i="221"/>
  <c r="C3528" i="221"/>
  <c r="F3527" i="221"/>
  <c r="D3527" i="221"/>
  <c r="C3527" i="221"/>
  <c r="F3526" i="221"/>
  <c r="D3526" i="221"/>
  <c r="C3526" i="221"/>
  <c r="F3525" i="221"/>
  <c r="D3525" i="221"/>
  <c r="C3525" i="221"/>
  <c r="F3524" i="221"/>
  <c r="D3524" i="221"/>
  <c r="C3524" i="221"/>
  <c r="BH3523" i="221"/>
  <c r="BG3523" i="221"/>
  <c r="BF3523" i="221"/>
  <c r="BE3523" i="221"/>
  <c r="BD3523" i="221"/>
  <c r="BC3523" i="221"/>
  <c r="BB3523" i="221"/>
  <c r="BA3523" i="221"/>
  <c r="AZ3523" i="221"/>
  <c r="AY3523" i="221"/>
  <c r="AX3523" i="221"/>
  <c r="AW3523" i="221"/>
  <c r="AV3523" i="221"/>
  <c r="AU3523" i="221"/>
  <c r="AT3523" i="221"/>
  <c r="AS3523" i="221"/>
  <c r="AR3523" i="221"/>
  <c r="AQ3523" i="221"/>
  <c r="AP3523" i="221"/>
  <c r="AO3523" i="221"/>
  <c r="AN3523" i="221"/>
  <c r="AM3523" i="221"/>
  <c r="AL3523" i="221"/>
  <c r="AK3523" i="221"/>
  <c r="AJ3523" i="221"/>
  <c r="AI3523" i="221"/>
  <c r="AH3523" i="221"/>
  <c r="AG3523" i="221"/>
  <c r="AF3523" i="221"/>
  <c r="AE3523" i="221"/>
  <c r="AD3523" i="221"/>
  <c r="AC3523" i="221"/>
  <c r="AB3523" i="221"/>
  <c r="AA3523" i="221"/>
  <c r="Z3523" i="221"/>
  <c r="Y3523" i="221"/>
  <c r="X3523" i="221"/>
  <c r="W3523" i="221"/>
  <c r="V3523" i="221"/>
  <c r="U3523" i="221"/>
  <c r="T3523" i="221"/>
  <c r="D3523" i="221"/>
  <c r="C3523" i="221"/>
  <c r="B3523" i="221"/>
  <c r="F3522" i="221"/>
  <c r="D3522" i="221"/>
  <c r="C3522" i="221"/>
  <c r="F3521" i="221"/>
  <c r="D3521" i="221"/>
  <c r="C3521" i="221"/>
  <c r="F3520" i="221"/>
  <c r="D3520" i="221"/>
  <c r="C3520" i="221"/>
  <c r="F3519" i="221"/>
  <c r="D3519" i="221"/>
  <c r="C3519" i="221"/>
  <c r="F3518" i="221"/>
  <c r="D3518" i="221"/>
  <c r="C3518" i="221"/>
  <c r="F3517" i="221"/>
  <c r="D3517" i="221"/>
  <c r="C3517" i="221"/>
  <c r="F3516" i="221"/>
  <c r="D3516" i="221"/>
  <c r="C3516" i="221"/>
  <c r="F3515" i="221"/>
  <c r="D3515" i="221"/>
  <c r="C3515" i="221"/>
  <c r="F3514" i="221"/>
  <c r="D3514" i="221"/>
  <c r="C3514" i="221"/>
  <c r="F3513" i="221"/>
  <c r="D3513" i="221"/>
  <c r="C3513" i="221"/>
  <c r="F3512" i="221"/>
  <c r="D3512" i="221"/>
  <c r="C3512" i="221"/>
  <c r="F3511" i="221"/>
  <c r="D3511" i="221"/>
  <c r="C3511" i="221"/>
  <c r="BH3510" i="221"/>
  <c r="BG3510" i="221"/>
  <c r="BF3510" i="221"/>
  <c r="BE3510" i="221"/>
  <c r="BD3510" i="221"/>
  <c r="BC3510" i="221"/>
  <c r="BB3510" i="221"/>
  <c r="BA3510" i="221"/>
  <c r="AZ3510" i="221"/>
  <c r="AY3510" i="221"/>
  <c r="AX3510" i="221"/>
  <c r="AW3510" i="221"/>
  <c r="AV3510" i="221"/>
  <c r="AU3510" i="221"/>
  <c r="AT3510" i="221"/>
  <c r="AS3510" i="221"/>
  <c r="AR3510" i="221"/>
  <c r="AQ3510" i="221"/>
  <c r="AP3510" i="221"/>
  <c r="AO3510" i="221"/>
  <c r="AN3510" i="221"/>
  <c r="AM3510" i="221"/>
  <c r="AL3510" i="221"/>
  <c r="AK3510" i="221"/>
  <c r="AJ3510" i="221"/>
  <c r="AI3510" i="221"/>
  <c r="AH3510" i="221"/>
  <c r="AG3510" i="221"/>
  <c r="AF3510" i="221"/>
  <c r="AE3510" i="221"/>
  <c r="AD3510" i="221"/>
  <c r="AC3510" i="221"/>
  <c r="AB3510" i="221"/>
  <c r="AA3510" i="221"/>
  <c r="Z3510" i="221"/>
  <c r="Y3510" i="221"/>
  <c r="X3510" i="221"/>
  <c r="W3510" i="221"/>
  <c r="V3510" i="221"/>
  <c r="U3510" i="221"/>
  <c r="T3510" i="221"/>
  <c r="D3510" i="221"/>
  <c r="C3510" i="221"/>
  <c r="B3510" i="221"/>
  <c r="F3509" i="221"/>
  <c r="D3509" i="221"/>
  <c r="C3509" i="221"/>
  <c r="F3508" i="221"/>
  <c r="D3508" i="221"/>
  <c r="C3508" i="221"/>
  <c r="F3507" i="221"/>
  <c r="D3507" i="221"/>
  <c r="C3507" i="221"/>
  <c r="F3506" i="221"/>
  <c r="D3506" i="221"/>
  <c r="C3506" i="221"/>
  <c r="F3505" i="221"/>
  <c r="D3505" i="221"/>
  <c r="C3505" i="221"/>
  <c r="F3504" i="221"/>
  <c r="D3504" i="221"/>
  <c r="C3504" i="221"/>
  <c r="F3503" i="221"/>
  <c r="D3503" i="221"/>
  <c r="C3503" i="221"/>
  <c r="F3502" i="221"/>
  <c r="D3502" i="221"/>
  <c r="C3502" i="221"/>
  <c r="F3501" i="221"/>
  <c r="D3501" i="221"/>
  <c r="C3501" i="221"/>
  <c r="F3500" i="221"/>
  <c r="D3500" i="221"/>
  <c r="C3500" i="221"/>
  <c r="F3499" i="221"/>
  <c r="D3499" i="221"/>
  <c r="C3499" i="221"/>
  <c r="F3498" i="221"/>
  <c r="D3498" i="221"/>
  <c r="C3498" i="221"/>
  <c r="BH3497" i="221"/>
  <c r="BG3497" i="221"/>
  <c r="BF3497" i="221"/>
  <c r="BE3497" i="221"/>
  <c r="BD3497" i="221"/>
  <c r="BC3497" i="221"/>
  <c r="BB3497" i="221"/>
  <c r="BA3497" i="221"/>
  <c r="AZ3497" i="221"/>
  <c r="AY3497" i="221"/>
  <c r="AX3497" i="221"/>
  <c r="AW3497" i="221"/>
  <c r="AV3497" i="221"/>
  <c r="AU3497" i="221"/>
  <c r="AT3497" i="221"/>
  <c r="AS3497" i="221"/>
  <c r="AR3497" i="221"/>
  <c r="AQ3497" i="221"/>
  <c r="AP3497" i="221"/>
  <c r="AO3497" i="221"/>
  <c r="AN3497" i="221"/>
  <c r="AM3497" i="221"/>
  <c r="AL3497" i="221"/>
  <c r="AK3497" i="221"/>
  <c r="AJ3497" i="221"/>
  <c r="AI3497" i="221"/>
  <c r="AH3497" i="221"/>
  <c r="AG3497" i="221"/>
  <c r="AF3497" i="221"/>
  <c r="AE3497" i="221"/>
  <c r="AD3497" i="221"/>
  <c r="AC3497" i="221"/>
  <c r="AB3497" i="221"/>
  <c r="AA3497" i="221"/>
  <c r="Z3497" i="221"/>
  <c r="Y3497" i="221"/>
  <c r="X3497" i="221"/>
  <c r="W3497" i="221"/>
  <c r="V3497" i="221"/>
  <c r="U3497" i="221"/>
  <c r="T3497" i="221"/>
  <c r="D3497" i="221"/>
  <c r="C3497" i="221"/>
  <c r="B3497" i="221"/>
  <c r="F3496" i="221"/>
  <c r="D3496" i="221"/>
  <c r="C3496" i="221"/>
  <c r="F3495" i="221"/>
  <c r="D3495" i="221"/>
  <c r="C3495" i="221"/>
  <c r="F3494" i="221"/>
  <c r="D3494" i="221"/>
  <c r="C3494" i="221"/>
  <c r="F3493" i="221"/>
  <c r="D3493" i="221"/>
  <c r="C3493" i="221"/>
  <c r="F3492" i="221"/>
  <c r="D3492" i="221"/>
  <c r="C3492" i="221"/>
  <c r="F3491" i="221"/>
  <c r="D3491" i="221"/>
  <c r="C3491" i="221"/>
  <c r="F3490" i="221"/>
  <c r="D3490" i="221"/>
  <c r="C3490" i="221"/>
  <c r="F3489" i="221"/>
  <c r="D3489" i="221"/>
  <c r="C3489" i="221"/>
  <c r="F3488" i="221"/>
  <c r="D3488" i="221"/>
  <c r="C3488" i="221"/>
  <c r="F3487" i="221"/>
  <c r="D3487" i="221"/>
  <c r="C3487" i="221"/>
  <c r="F3486" i="221"/>
  <c r="D3486" i="221"/>
  <c r="C3486" i="221"/>
  <c r="F3485" i="221"/>
  <c r="D3485" i="221"/>
  <c r="C3485" i="221"/>
  <c r="BH3484" i="221"/>
  <c r="BG3484" i="221"/>
  <c r="BF3484" i="221"/>
  <c r="BE3484" i="221"/>
  <c r="BD3484" i="221"/>
  <c r="BC3484" i="221"/>
  <c r="BB3484" i="221"/>
  <c r="BA3484" i="221"/>
  <c r="AZ3484" i="221"/>
  <c r="AY3484" i="221"/>
  <c r="AX3484" i="221"/>
  <c r="AW3484" i="221"/>
  <c r="AV3484" i="221"/>
  <c r="AU3484" i="221"/>
  <c r="AT3484" i="221"/>
  <c r="AS3484" i="221"/>
  <c r="AR3484" i="221"/>
  <c r="AQ3484" i="221"/>
  <c r="AP3484" i="221"/>
  <c r="AO3484" i="221"/>
  <c r="AN3484" i="221"/>
  <c r="AM3484" i="221"/>
  <c r="AL3484" i="221"/>
  <c r="AK3484" i="221"/>
  <c r="AJ3484" i="221"/>
  <c r="AI3484" i="221"/>
  <c r="AH3484" i="221"/>
  <c r="AG3484" i="221"/>
  <c r="AF3484" i="221"/>
  <c r="AE3484" i="221"/>
  <c r="AD3484" i="221"/>
  <c r="AC3484" i="221"/>
  <c r="AB3484" i="221"/>
  <c r="AA3484" i="221"/>
  <c r="Z3484" i="221"/>
  <c r="Y3484" i="221"/>
  <c r="X3484" i="221"/>
  <c r="W3484" i="221"/>
  <c r="V3484" i="221"/>
  <c r="U3484" i="221"/>
  <c r="T3484" i="221"/>
  <c r="D3484" i="221"/>
  <c r="C3484" i="221"/>
  <c r="B3484" i="221"/>
  <c r="F3483" i="221"/>
  <c r="D3483" i="221"/>
  <c r="C3483" i="221"/>
  <c r="F3482" i="221"/>
  <c r="D3482" i="221"/>
  <c r="C3482" i="221"/>
  <c r="F3481" i="221"/>
  <c r="D3481" i="221"/>
  <c r="C3481" i="221"/>
  <c r="F3480" i="221"/>
  <c r="D3480" i="221"/>
  <c r="C3480" i="221"/>
  <c r="F3479" i="221"/>
  <c r="D3479" i="221"/>
  <c r="C3479" i="221"/>
  <c r="F3478" i="221"/>
  <c r="D3478" i="221"/>
  <c r="C3478" i="221"/>
  <c r="F3477" i="221"/>
  <c r="D3477" i="221"/>
  <c r="C3477" i="221"/>
  <c r="F3476" i="221"/>
  <c r="D3476" i="221"/>
  <c r="C3476" i="221"/>
  <c r="F3475" i="221"/>
  <c r="D3475" i="221"/>
  <c r="C3475" i="221"/>
  <c r="F3474" i="221"/>
  <c r="D3474" i="221"/>
  <c r="C3474" i="221"/>
  <c r="F3473" i="221"/>
  <c r="D3473" i="221"/>
  <c r="C3473" i="221"/>
  <c r="F3472" i="221"/>
  <c r="D3472" i="221"/>
  <c r="C3472" i="221"/>
  <c r="BH3471" i="221"/>
  <c r="BG3471" i="221"/>
  <c r="BF3471" i="221"/>
  <c r="BE3471" i="221"/>
  <c r="BD3471" i="221"/>
  <c r="BC3471" i="221"/>
  <c r="BB3471" i="221"/>
  <c r="BA3471" i="221"/>
  <c r="AZ3471" i="221"/>
  <c r="AY3471" i="221"/>
  <c r="AX3471" i="221"/>
  <c r="AW3471" i="221"/>
  <c r="AV3471" i="221"/>
  <c r="AU3471" i="221"/>
  <c r="AT3471" i="221"/>
  <c r="AS3471" i="221"/>
  <c r="AR3471" i="221"/>
  <c r="AQ3471" i="221"/>
  <c r="AP3471" i="221"/>
  <c r="AO3471" i="221"/>
  <c r="AN3471" i="221"/>
  <c r="AM3471" i="221"/>
  <c r="AL3471" i="221"/>
  <c r="AK3471" i="221"/>
  <c r="AJ3471" i="221"/>
  <c r="AI3471" i="221"/>
  <c r="AH3471" i="221"/>
  <c r="AG3471" i="221"/>
  <c r="AF3471" i="221"/>
  <c r="AE3471" i="221"/>
  <c r="AD3471" i="221"/>
  <c r="AC3471" i="221"/>
  <c r="AB3471" i="221"/>
  <c r="AA3471" i="221"/>
  <c r="Z3471" i="221"/>
  <c r="Y3471" i="221"/>
  <c r="X3471" i="221"/>
  <c r="W3471" i="221"/>
  <c r="V3471" i="221"/>
  <c r="U3471" i="221"/>
  <c r="T3471" i="221"/>
  <c r="D3471" i="221"/>
  <c r="C3471" i="221"/>
  <c r="B3471" i="221"/>
  <c r="F3470" i="221"/>
  <c r="D3470" i="221"/>
  <c r="C3470" i="221"/>
  <c r="F3469" i="221"/>
  <c r="D3469" i="221"/>
  <c r="C3469" i="221"/>
  <c r="F3468" i="221"/>
  <c r="D3468" i="221"/>
  <c r="C3468" i="221"/>
  <c r="F3467" i="221"/>
  <c r="D3467" i="221"/>
  <c r="C3467" i="221"/>
  <c r="F3466" i="221"/>
  <c r="D3466" i="221"/>
  <c r="C3466" i="221"/>
  <c r="F3465" i="221"/>
  <c r="D3465" i="221"/>
  <c r="C3465" i="221"/>
  <c r="F3464" i="221"/>
  <c r="D3464" i="221"/>
  <c r="C3464" i="221"/>
  <c r="F3463" i="221"/>
  <c r="D3463" i="221"/>
  <c r="C3463" i="221"/>
  <c r="F3462" i="221"/>
  <c r="D3462" i="221"/>
  <c r="C3462" i="221"/>
  <c r="F3461" i="221"/>
  <c r="D3461" i="221"/>
  <c r="C3461" i="221"/>
  <c r="F3460" i="221"/>
  <c r="D3460" i="221"/>
  <c r="C3460" i="221"/>
  <c r="F3459" i="221"/>
  <c r="D3459" i="221"/>
  <c r="C3459" i="221"/>
  <c r="BH3458" i="221"/>
  <c r="BG3458" i="221"/>
  <c r="BF3458" i="221"/>
  <c r="BE3458" i="221"/>
  <c r="BD3458" i="221"/>
  <c r="BC3458" i="221"/>
  <c r="BB3458" i="221"/>
  <c r="BA3458" i="221"/>
  <c r="AZ3458" i="221"/>
  <c r="AY3458" i="221"/>
  <c r="AX3458" i="221"/>
  <c r="AW3458" i="221"/>
  <c r="AV3458" i="221"/>
  <c r="AU3458" i="221"/>
  <c r="AT3458" i="221"/>
  <c r="AS3458" i="221"/>
  <c r="AR3458" i="221"/>
  <c r="AQ3458" i="221"/>
  <c r="AP3458" i="221"/>
  <c r="AO3458" i="221"/>
  <c r="AN3458" i="221"/>
  <c r="AM3458" i="221"/>
  <c r="AL3458" i="221"/>
  <c r="AK3458" i="221"/>
  <c r="AJ3458" i="221"/>
  <c r="AI3458" i="221"/>
  <c r="AH3458" i="221"/>
  <c r="AG3458" i="221"/>
  <c r="AF3458" i="221"/>
  <c r="AE3458" i="221"/>
  <c r="AD3458" i="221"/>
  <c r="AC3458" i="221"/>
  <c r="AB3458" i="221"/>
  <c r="AA3458" i="221"/>
  <c r="Z3458" i="221"/>
  <c r="Y3458" i="221"/>
  <c r="X3458" i="221"/>
  <c r="W3458" i="221"/>
  <c r="V3458" i="221"/>
  <c r="U3458" i="221"/>
  <c r="T3458" i="221"/>
  <c r="D3458" i="221"/>
  <c r="C3458" i="221"/>
  <c r="B3458" i="221"/>
  <c r="F3457" i="221"/>
  <c r="D3457" i="221"/>
  <c r="C3457" i="221"/>
  <c r="B3457" i="221"/>
  <c r="F3456" i="221"/>
  <c r="D3456" i="221"/>
  <c r="C3456" i="221"/>
  <c r="B3456" i="221"/>
  <c r="F3455" i="221"/>
  <c r="D3455" i="221"/>
  <c r="C3455" i="221"/>
  <c r="B3455" i="221"/>
  <c r="F3454" i="221"/>
  <c r="D3454" i="221"/>
  <c r="C3454" i="221"/>
  <c r="B3454" i="221"/>
  <c r="F3453" i="221"/>
  <c r="D3453" i="221"/>
  <c r="C3453" i="221"/>
  <c r="B3453" i="221"/>
  <c r="F3452" i="221"/>
  <c r="D3452" i="221"/>
  <c r="C3452" i="221"/>
  <c r="B3452" i="221"/>
  <c r="F3451" i="221"/>
  <c r="D3451" i="221"/>
  <c r="C3451" i="221"/>
  <c r="B3451" i="221"/>
  <c r="F3450" i="221"/>
  <c r="D3450" i="221"/>
  <c r="C3450" i="221"/>
  <c r="B3450" i="221"/>
  <c r="F3449" i="221"/>
  <c r="D3449" i="221"/>
  <c r="C3449" i="221"/>
  <c r="B3449" i="221"/>
  <c r="F3448" i="221"/>
  <c r="D3448" i="221"/>
  <c r="C3448" i="221"/>
  <c r="B3448" i="221"/>
  <c r="F3447" i="221"/>
  <c r="D3447" i="221"/>
  <c r="C3447" i="221"/>
  <c r="B3447" i="221"/>
  <c r="F3446" i="221"/>
  <c r="D3446" i="221"/>
  <c r="C3446" i="221"/>
  <c r="B3446" i="221"/>
  <c r="BH3445" i="221"/>
  <c r="BG3445" i="221"/>
  <c r="BF3445" i="221"/>
  <c r="BE3445" i="221"/>
  <c r="BD3445" i="221"/>
  <c r="BC3445" i="221"/>
  <c r="BB3445" i="221"/>
  <c r="BA3445" i="221"/>
  <c r="AZ3445" i="221"/>
  <c r="AY3445" i="221"/>
  <c r="AX3445" i="221"/>
  <c r="AW3445" i="221"/>
  <c r="AV3445" i="221"/>
  <c r="AU3445" i="221"/>
  <c r="AT3445" i="221"/>
  <c r="AS3445" i="221"/>
  <c r="AR3445" i="221"/>
  <c r="AQ3445" i="221"/>
  <c r="AP3445" i="221"/>
  <c r="AO3445" i="221"/>
  <c r="AN3445" i="221"/>
  <c r="AM3445" i="221"/>
  <c r="AL3445" i="221"/>
  <c r="AK3445" i="221"/>
  <c r="AJ3445" i="221"/>
  <c r="AI3445" i="221"/>
  <c r="AH3445" i="221"/>
  <c r="AG3445" i="221"/>
  <c r="AF3445" i="221"/>
  <c r="AE3445" i="221"/>
  <c r="AD3445" i="221"/>
  <c r="AC3445" i="221"/>
  <c r="AB3445" i="221"/>
  <c r="AA3445" i="221"/>
  <c r="Z3445" i="221"/>
  <c r="Y3445" i="221"/>
  <c r="X3445" i="221"/>
  <c r="W3445" i="221"/>
  <c r="V3445" i="221"/>
  <c r="U3445" i="221"/>
  <c r="T3445" i="221"/>
  <c r="D3445" i="221"/>
  <c r="C3445" i="221"/>
  <c r="B3445" i="221"/>
  <c r="F3444" i="221"/>
  <c r="D3444" i="221"/>
  <c r="C3444" i="221"/>
  <c r="B3444" i="221"/>
  <c r="F3443" i="221"/>
  <c r="D3443" i="221"/>
  <c r="C3443" i="221"/>
  <c r="F3442" i="221"/>
  <c r="D3442" i="221"/>
  <c r="C3442" i="221"/>
  <c r="F3441" i="221"/>
  <c r="D3441" i="221"/>
  <c r="C3441" i="221"/>
  <c r="F3440" i="221"/>
  <c r="D3440" i="221"/>
  <c r="C3440" i="221"/>
  <c r="F3439" i="221"/>
  <c r="D3439" i="221"/>
  <c r="C3439" i="221"/>
  <c r="F3438" i="221"/>
  <c r="D3438" i="221"/>
  <c r="C3438" i="221"/>
  <c r="F3437" i="221"/>
  <c r="D3437" i="221"/>
  <c r="C3437" i="221"/>
  <c r="F3436" i="221"/>
  <c r="D3436" i="221"/>
  <c r="C3436" i="221"/>
  <c r="F3435" i="221"/>
  <c r="D3435" i="221"/>
  <c r="C3435" i="221"/>
  <c r="F3434" i="221"/>
  <c r="D3434" i="221"/>
  <c r="C3434" i="221"/>
  <c r="F3433" i="221"/>
  <c r="D3433" i="221"/>
  <c r="C3433" i="221"/>
  <c r="F3432" i="221"/>
  <c r="D3432" i="221"/>
  <c r="C3432" i="221"/>
  <c r="D3431" i="221"/>
  <c r="C3431" i="221"/>
  <c r="B3431" i="221"/>
  <c r="F3430" i="221"/>
  <c r="D3430" i="221"/>
  <c r="C3430" i="221"/>
  <c r="F3429" i="221"/>
  <c r="D3429" i="221"/>
  <c r="C3429" i="221"/>
  <c r="F3428" i="221"/>
  <c r="D3428" i="221"/>
  <c r="C3428" i="221"/>
  <c r="F3427" i="221"/>
  <c r="D3427" i="221"/>
  <c r="C3427" i="221"/>
  <c r="F3426" i="221"/>
  <c r="D3426" i="221"/>
  <c r="C3426" i="221"/>
  <c r="F3425" i="221"/>
  <c r="D3425" i="221"/>
  <c r="C3425" i="221"/>
  <c r="F3424" i="221"/>
  <c r="D3424" i="221"/>
  <c r="C3424" i="221"/>
  <c r="F3423" i="221"/>
  <c r="D3423" i="221"/>
  <c r="C3423" i="221"/>
  <c r="F3422" i="221"/>
  <c r="D3422" i="221"/>
  <c r="C3422" i="221"/>
  <c r="F3421" i="221"/>
  <c r="D3421" i="221"/>
  <c r="C3421" i="221"/>
  <c r="F3420" i="221"/>
  <c r="D3420" i="221"/>
  <c r="C3420" i="221"/>
  <c r="F3419" i="221"/>
  <c r="D3419" i="221"/>
  <c r="C3419" i="221"/>
  <c r="BH3418" i="221"/>
  <c r="BG3418" i="221"/>
  <c r="BF3418" i="221"/>
  <c r="BE3418" i="221"/>
  <c r="BD3418" i="221"/>
  <c r="BC3418" i="221"/>
  <c r="BB3418" i="221"/>
  <c r="BA3418" i="221"/>
  <c r="AZ3418" i="221"/>
  <c r="AY3418" i="221"/>
  <c r="AX3418" i="221"/>
  <c r="AW3418" i="221"/>
  <c r="AV3418" i="221"/>
  <c r="AU3418" i="221"/>
  <c r="AT3418" i="221"/>
  <c r="AS3418" i="221"/>
  <c r="AR3418" i="221"/>
  <c r="AQ3418" i="221"/>
  <c r="AP3418" i="221"/>
  <c r="AO3418" i="221"/>
  <c r="AN3418" i="221"/>
  <c r="AM3418" i="221"/>
  <c r="AL3418" i="221"/>
  <c r="AK3418" i="221"/>
  <c r="AJ3418" i="221"/>
  <c r="AI3418" i="221"/>
  <c r="AH3418" i="221"/>
  <c r="AG3418" i="221"/>
  <c r="AF3418" i="221"/>
  <c r="AE3418" i="221"/>
  <c r="AD3418" i="221"/>
  <c r="AC3418" i="221"/>
  <c r="AB3418" i="221"/>
  <c r="AA3418" i="221"/>
  <c r="Z3418" i="221"/>
  <c r="Y3418" i="221"/>
  <c r="X3418" i="221"/>
  <c r="W3418" i="221"/>
  <c r="V3418" i="221"/>
  <c r="U3418" i="221"/>
  <c r="T3418" i="221"/>
  <c r="D3418" i="221"/>
  <c r="C3418" i="221"/>
  <c r="B3418" i="221"/>
  <c r="F3417" i="221"/>
  <c r="D3417" i="221"/>
  <c r="C3417" i="221"/>
  <c r="F3416" i="221"/>
  <c r="D3416" i="221"/>
  <c r="C3416" i="221"/>
  <c r="F3415" i="221"/>
  <c r="D3415" i="221"/>
  <c r="C3415" i="221"/>
  <c r="F3414" i="221"/>
  <c r="D3414" i="221"/>
  <c r="C3414" i="221"/>
  <c r="F3413" i="221"/>
  <c r="D3413" i="221"/>
  <c r="C3413" i="221"/>
  <c r="F3412" i="221"/>
  <c r="D3412" i="221"/>
  <c r="C3412" i="221"/>
  <c r="F3411" i="221"/>
  <c r="D3411" i="221"/>
  <c r="C3411" i="221"/>
  <c r="F3410" i="221"/>
  <c r="D3410" i="221"/>
  <c r="C3410" i="221"/>
  <c r="F3409" i="221"/>
  <c r="D3409" i="221"/>
  <c r="C3409" i="221"/>
  <c r="F3408" i="221"/>
  <c r="D3408" i="221"/>
  <c r="C3408" i="221"/>
  <c r="F3407" i="221"/>
  <c r="D3407" i="221"/>
  <c r="C3407" i="221"/>
  <c r="F3406" i="221"/>
  <c r="D3406" i="221"/>
  <c r="C3406" i="221"/>
  <c r="BH3405" i="221"/>
  <c r="BG3405" i="221"/>
  <c r="BF3405" i="221"/>
  <c r="BE3405" i="221"/>
  <c r="BD3405" i="221"/>
  <c r="BC3405" i="221"/>
  <c r="BB3405" i="221"/>
  <c r="BA3405" i="221"/>
  <c r="AZ3405" i="221"/>
  <c r="AY3405" i="221"/>
  <c r="AX3405" i="221"/>
  <c r="AW3405" i="221"/>
  <c r="AV3405" i="221"/>
  <c r="AU3405" i="221"/>
  <c r="AT3405" i="221"/>
  <c r="AS3405" i="221"/>
  <c r="AR3405" i="221"/>
  <c r="AQ3405" i="221"/>
  <c r="AP3405" i="221"/>
  <c r="AO3405" i="221"/>
  <c r="AN3405" i="221"/>
  <c r="AM3405" i="221"/>
  <c r="AL3405" i="221"/>
  <c r="AK3405" i="221"/>
  <c r="AJ3405" i="221"/>
  <c r="AI3405" i="221"/>
  <c r="AH3405" i="221"/>
  <c r="AG3405" i="221"/>
  <c r="AF3405" i="221"/>
  <c r="AE3405" i="221"/>
  <c r="AD3405" i="221"/>
  <c r="AC3405" i="221"/>
  <c r="AB3405" i="221"/>
  <c r="AA3405" i="221"/>
  <c r="Z3405" i="221"/>
  <c r="Y3405" i="221"/>
  <c r="X3405" i="221"/>
  <c r="W3405" i="221"/>
  <c r="V3405" i="221"/>
  <c r="U3405" i="221"/>
  <c r="T3405" i="221"/>
  <c r="D3405" i="221"/>
  <c r="C3405" i="221"/>
  <c r="B3405" i="221"/>
  <c r="F3404" i="221"/>
  <c r="D3404" i="221"/>
  <c r="C3404" i="221"/>
  <c r="F3403" i="221"/>
  <c r="D3403" i="221"/>
  <c r="C3403" i="221"/>
  <c r="F3402" i="221"/>
  <c r="D3402" i="221"/>
  <c r="C3402" i="221"/>
  <c r="F3401" i="221"/>
  <c r="D3401" i="221"/>
  <c r="C3401" i="221"/>
  <c r="F3400" i="221"/>
  <c r="D3400" i="221"/>
  <c r="C3400" i="221"/>
  <c r="F3399" i="221"/>
  <c r="D3399" i="221"/>
  <c r="C3399" i="221"/>
  <c r="F3398" i="221"/>
  <c r="D3398" i="221"/>
  <c r="C3398" i="221"/>
  <c r="F3397" i="221"/>
  <c r="D3397" i="221"/>
  <c r="C3397" i="221"/>
  <c r="F3396" i="221"/>
  <c r="D3396" i="221"/>
  <c r="C3396" i="221"/>
  <c r="F3395" i="221"/>
  <c r="D3395" i="221"/>
  <c r="C3395" i="221"/>
  <c r="F3394" i="221"/>
  <c r="D3394" i="221"/>
  <c r="C3394" i="221"/>
  <c r="F3393" i="221"/>
  <c r="D3393" i="221"/>
  <c r="C3393" i="221"/>
  <c r="BH3392" i="221"/>
  <c r="BG3392" i="221"/>
  <c r="BF3392" i="221"/>
  <c r="BE3392" i="221"/>
  <c r="BD3392" i="221"/>
  <c r="BC3392" i="221"/>
  <c r="BB3392" i="221"/>
  <c r="BA3392" i="221"/>
  <c r="AZ3392" i="221"/>
  <c r="AY3392" i="221"/>
  <c r="AX3392" i="221"/>
  <c r="AW3392" i="221"/>
  <c r="AV3392" i="221"/>
  <c r="AU3392" i="221"/>
  <c r="AT3392" i="221"/>
  <c r="AS3392" i="221"/>
  <c r="AR3392" i="221"/>
  <c r="AQ3392" i="221"/>
  <c r="AP3392" i="221"/>
  <c r="AO3392" i="221"/>
  <c r="AN3392" i="221"/>
  <c r="AM3392" i="221"/>
  <c r="AL3392" i="221"/>
  <c r="AK3392" i="221"/>
  <c r="AJ3392" i="221"/>
  <c r="AI3392" i="221"/>
  <c r="AH3392" i="221"/>
  <c r="AG3392" i="221"/>
  <c r="AF3392" i="221"/>
  <c r="AE3392" i="221"/>
  <c r="AD3392" i="221"/>
  <c r="AC3392" i="221"/>
  <c r="AB3392" i="221"/>
  <c r="AA3392" i="221"/>
  <c r="Z3392" i="221"/>
  <c r="Y3392" i="221"/>
  <c r="X3392" i="221"/>
  <c r="W3392" i="221"/>
  <c r="V3392" i="221"/>
  <c r="U3392" i="221"/>
  <c r="T3392" i="221"/>
  <c r="D3392" i="221"/>
  <c r="C3392" i="221"/>
  <c r="B3392" i="221"/>
  <c r="F3391" i="221"/>
  <c r="D3391" i="221"/>
  <c r="C3391" i="221"/>
  <c r="F3390" i="221"/>
  <c r="D3390" i="221"/>
  <c r="C3390" i="221"/>
  <c r="F3389" i="221"/>
  <c r="D3389" i="221"/>
  <c r="C3389" i="221"/>
  <c r="F3388" i="221"/>
  <c r="D3388" i="221"/>
  <c r="C3388" i="221"/>
  <c r="F3387" i="221"/>
  <c r="D3387" i="221"/>
  <c r="C3387" i="221"/>
  <c r="F3386" i="221"/>
  <c r="D3386" i="221"/>
  <c r="C3386" i="221"/>
  <c r="F3385" i="221"/>
  <c r="D3385" i="221"/>
  <c r="C3385" i="221"/>
  <c r="F3384" i="221"/>
  <c r="D3384" i="221"/>
  <c r="C3384" i="221"/>
  <c r="F3383" i="221"/>
  <c r="D3383" i="221"/>
  <c r="C3383" i="221"/>
  <c r="F3382" i="221"/>
  <c r="D3382" i="221"/>
  <c r="C3382" i="221"/>
  <c r="F3381" i="221"/>
  <c r="D3381" i="221"/>
  <c r="C3381" i="221"/>
  <c r="F3380" i="221"/>
  <c r="D3380" i="221"/>
  <c r="C3380" i="221"/>
  <c r="BH3379" i="221"/>
  <c r="BG3379" i="221"/>
  <c r="BF3379" i="221"/>
  <c r="BE3379" i="221"/>
  <c r="BD3379" i="221"/>
  <c r="BC3379" i="221"/>
  <c r="BB3379" i="221"/>
  <c r="BA3379" i="221"/>
  <c r="AZ3379" i="221"/>
  <c r="AY3379" i="221"/>
  <c r="AX3379" i="221"/>
  <c r="AW3379" i="221"/>
  <c r="AV3379" i="221"/>
  <c r="AU3379" i="221"/>
  <c r="AT3379" i="221"/>
  <c r="AS3379" i="221"/>
  <c r="AR3379" i="221"/>
  <c r="AQ3379" i="221"/>
  <c r="AP3379" i="221"/>
  <c r="AO3379" i="221"/>
  <c r="AN3379" i="221"/>
  <c r="AM3379" i="221"/>
  <c r="AL3379" i="221"/>
  <c r="AK3379" i="221"/>
  <c r="AJ3379" i="221"/>
  <c r="AI3379" i="221"/>
  <c r="AH3379" i="221"/>
  <c r="AG3379" i="221"/>
  <c r="AF3379" i="221"/>
  <c r="AE3379" i="221"/>
  <c r="AD3379" i="221"/>
  <c r="AC3379" i="221"/>
  <c r="AB3379" i="221"/>
  <c r="AA3379" i="221"/>
  <c r="Z3379" i="221"/>
  <c r="Y3379" i="221"/>
  <c r="X3379" i="221"/>
  <c r="W3379" i="221"/>
  <c r="V3379" i="221"/>
  <c r="U3379" i="221"/>
  <c r="T3379" i="221"/>
  <c r="D3379" i="221"/>
  <c r="C3379" i="221"/>
  <c r="B3379" i="221"/>
  <c r="F3378" i="221"/>
  <c r="D3378" i="221"/>
  <c r="C3378" i="221"/>
  <c r="F3377" i="221"/>
  <c r="D3377" i="221"/>
  <c r="C3377" i="221"/>
  <c r="F3376" i="221"/>
  <c r="D3376" i="221"/>
  <c r="C3376" i="221"/>
  <c r="F3375" i="221"/>
  <c r="D3375" i="221"/>
  <c r="C3375" i="221"/>
  <c r="F3374" i="221"/>
  <c r="D3374" i="221"/>
  <c r="C3374" i="221"/>
  <c r="F3373" i="221"/>
  <c r="D3373" i="221"/>
  <c r="C3373" i="221"/>
  <c r="F3372" i="221"/>
  <c r="D3372" i="221"/>
  <c r="C3372" i="221"/>
  <c r="F3371" i="221"/>
  <c r="D3371" i="221"/>
  <c r="C3371" i="221"/>
  <c r="F3370" i="221"/>
  <c r="D3370" i="221"/>
  <c r="C3370" i="221"/>
  <c r="F3369" i="221"/>
  <c r="D3369" i="221"/>
  <c r="C3369" i="221"/>
  <c r="F3368" i="221"/>
  <c r="D3368" i="221"/>
  <c r="C3368" i="221"/>
  <c r="F3367" i="221"/>
  <c r="D3367" i="221"/>
  <c r="C3367" i="221"/>
  <c r="BH3366" i="221"/>
  <c r="BG3366" i="221"/>
  <c r="BF3366" i="221"/>
  <c r="BE3366" i="221"/>
  <c r="BD3366" i="221"/>
  <c r="BC3366" i="221"/>
  <c r="BB3366" i="221"/>
  <c r="BA3366" i="221"/>
  <c r="AZ3366" i="221"/>
  <c r="AY3366" i="221"/>
  <c r="AX3366" i="221"/>
  <c r="AW3366" i="221"/>
  <c r="AV3366" i="221"/>
  <c r="AU3366" i="221"/>
  <c r="AT3366" i="221"/>
  <c r="AS3366" i="221"/>
  <c r="AR3366" i="221"/>
  <c r="AQ3366" i="221"/>
  <c r="AP3366" i="221"/>
  <c r="AO3366" i="221"/>
  <c r="AN3366" i="221"/>
  <c r="AM3366" i="221"/>
  <c r="AL3366" i="221"/>
  <c r="AK3366" i="221"/>
  <c r="AJ3366" i="221"/>
  <c r="AI3366" i="221"/>
  <c r="AH3366" i="221"/>
  <c r="AG3366" i="221"/>
  <c r="AF3366" i="221"/>
  <c r="AE3366" i="221"/>
  <c r="AD3366" i="221"/>
  <c r="AC3366" i="221"/>
  <c r="AB3366" i="221"/>
  <c r="AA3366" i="221"/>
  <c r="Z3366" i="221"/>
  <c r="Y3366" i="221"/>
  <c r="X3366" i="221"/>
  <c r="W3366" i="221"/>
  <c r="V3366" i="221"/>
  <c r="U3366" i="221"/>
  <c r="T3366" i="221"/>
  <c r="D3366" i="221"/>
  <c r="C3366" i="221"/>
  <c r="B3366" i="221"/>
  <c r="F3365" i="221"/>
  <c r="D3365" i="221"/>
  <c r="C3365" i="221"/>
  <c r="F3364" i="221"/>
  <c r="D3364" i="221"/>
  <c r="C3364" i="221"/>
  <c r="F3363" i="221"/>
  <c r="D3363" i="221"/>
  <c r="C3363" i="221"/>
  <c r="F3362" i="221"/>
  <c r="D3362" i="221"/>
  <c r="C3362" i="221"/>
  <c r="F3361" i="221"/>
  <c r="D3361" i="221"/>
  <c r="C3361" i="221"/>
  <c r="F3360" i="221"/>
  <c r="D3360" i="221"/>
  <c r="C3360" i="221"/>
  <c r="F3359" i="221"/>
  <c r="D3359" i="221"/>
  <c r="C3359" i="221"/>
  <c r="F3358" i="221"/>
  <c r="D3358" i="221"/>
  <c r="C3358" i="221"/>
  <c r="F3357" i="221"/>
  <c r="D3357" i="221"/>
  <c r="C3357" i="221"/>
  <c r="F3356" i="221"/>
  <c r="D3356" i="221"/>
  <c r="C3356" i="221"/>
  <c r="F3355" i="221"/>
  <c r="D3355" i="221"/>
  <c r="C3355" i="221"/>
  <c r="F3354" i="221"/>
  <c r="D3354" i="221"/>
  <c r="C3354" i="221"/>
  <c r="BH3353" i="221"/>
  <c r="BG3353" i="221"/>
  <c r="BF3353" i="221"/>
  <c r="BE3353" i="221"/>
  <c r="BD3353" i="221"/>
  <c r="BC3353" i="221"/>
  <c r="BB3353" i="221"/>
  <c r="BA3353" i="221"/>
  <c r="AZ3353" i="221"/>
  <c r="AY3353" i="221"/>
  <c r="AX3353" i="221"/>
  <c r="AW3353" i="221"/>
  <c r="AV3353" i="221"/>
  <c r="AU3353" i="221"/>
  <c r="AT3353" i="221"/>
  <c r="AS3353" i="221"/>
  <c r="AR3353" i="221"/>
  <c r="AQ3353" i="221"/>
  <c r="AP3353" i="221"/>
  <c r="AO3353" i="221"/>
  <c r="AN3353" i="221"/>
  <c r="AM3353" i="221"/>
  <c r="AL3353" i="221"/>
  <c r="AK3353" i="221"/>
  <c r="AJ3353" i="221"/>
  <c r="AI3353" i="221"/>
  <c r="AH3353" i="221"/>
  <c r="AG3353" i="221"/>
  <c r="AF3353" i="221"/>
  <c r="AE3353" i="221"/>
  <c r="AD3353" i="221"/>
  <c r="AC3353" i="221"/>
  <c r="AB3353" i="221"/>
  <c r="AA3353" i="221"/>
  <c r="Z3353" i="221"/>
  <c r="Y3353" i="221"/>
  <c r="X3353" i="221"/>
  <c r="W3353" i="221"/>
  <c r="V3353" i="221"/>
  <c r="U3353" i="221"/>
  <c r="T3353" i="221"/>
  <c r="D3353" i="221"/>
  <c r="C3353" i="221"/>
  <c r="B3353" i="221"/>
  <c r="F3352" i="221"/>
  <c r="D3352" i="221"/>
  <c r="C3352" i="221"/>
  <c r="F3351" i="221"/>
  <c r="D3351" i="221"/>
  <c r="C3351" i="221"/>
  <c r="F3350" i="221"/>
  <c r="D3350" i="221"/>
  <c r="C3350" i="221"/>
  <c r="F3349" i="221"/>
  <c r="D3349" i="221"/>
  <c r="C3349" i="221"/>
  <c r="F3348" i="221"/>
  <c r="D3348" i="221"/>
  <c r="C3348" i="221"/>
  <c r="F3347" i="221"/>
  <c r="D3347" i="221"/>
  <c r="C3347" i="221"/>
  <c r="F3346" i="221"/>
  <c r="D3346" i="221"/>
  <c r="C3346" i="221"/>
  <c r="F3345" i="221"/>
  <c r="D3345" i="221"/>
  <c r="C3345" i="221"/>
  <c r="F3344" i="221"/>
  <c r="D3344" i="221"/>
  <c r="C3344" i="221"/>
  <c r="F3343" i="221"/>
  <c r="D3343" i="221"/>
  <c r="C3343" i="221"/>
  <c r="F3342" i="221"/>
  <c r="D3342" i="221"/>
  <c r="C3342" i="221"/>
  <c r="F3341" i="221"/>
  <c r="D3341" i="221"/>
  <c r="C3341" i="221"/>
  <c r="BH3340" i="221"/>
  <c r="BG3340" i="221"/>
  <c r="BF3340" i="221"/>
  <c r="BE3340" i="221"/>
  <c r="BD3340" i="221"/>
  <c r="BC3340" i="221"/>
  <c r="BB3340" i="221"/>
  <c r="BA3340" i="221"/>
  <c r="AZ3340" i="221"/>
  <c r="AY3340" i="221"/>
  <c r="AX3340" i="221"/>
  <c r="AW3340" i="221"/>
  <c r="AV3340" i="221"/>
  <c r="AU3340" i="221"/>
  <c r="AT3340" i="221"/>
  <c r="AS3340" i="221"/>
  <c r="AR3340" i="221"/>
  <c r="AQ3340" i="221"/>
  <c r="AP3340" i="221"/>
  <c r="AO3340" i="221"/>
  <c r="AN3340" i="221"/>
  <c r="AM3340" i="221"/>
  <c r="AL3340" i="221"/>
  <c r="AK3340" i="221"/>
  <c r="AJ3340" i="221"/>
  <c r="AI3340" i="221"/>
  <c r="AH3340" i="221"/>
  <c r="AG3340" i="221"/>
  <c r="AF3340" i="221"/>
  <c r="AE3340" i="221"/>
  <c r="AD3340" i="221"/>
  <c r="AC3340" i="221"/>
  <c r="AB3340" i="221"/>
  <c r="AA3340" i="221"/>
  <c r="Z3340" i="221"/>
  <c r="Y3340" i="221"/>
  <c r="X3340" i="221"/>
  <c r="W3340" i="221"/>
  <c r="V3340" i="221"/>
  <c r="U3340" i="221"/>
  <c r="T3340" i="221"/>
  <c r="D3340" i="221"/>
  <c r="C3340" i="221"/>
  <c r="B3340" i="221"/>
  <c r="F3339" i="221"/>
  <c r="D3339" i="221"/>
  <c r="C3339" i="221"/>
  <c r="B3339" i="221"/>
  <c r="F3338" i="221"/>
  <c r="D3338" i="221"/>
  <c r="C3338" i="221"/>
  <c r="B3338" i="221"/>
  <c r="F3337" i="221"/>
  <c r="D3337" i="221"/>
  <c r="C3337" i="221"/>
  <c r="B3337" i="221"/>
  <c r="F3336" i="221"/>
  <c r="D3336" i="221"/>
  <c r="C3336" i="221"/>
  <c r="B3336" i="221"/>
  <c r="F3335" i="221"/>
  <c r="D3335" i="221"/>
  <c r="C3335" i="221"/>
  <c r="B3335" i="221"/>
  <c r="F3334" i="221"/>
  <c r="D3334" i="221"/>
  <c r="C3334" i="221"/>
  <c r="B3334" i="221"/>
  <c r="F3333" i="221"/>
  <c r="D3333" i="221"/>
  <c r="C3333" i="221"/>
  <c r="B3333" i="221"/>
  <c r="F3332" i="221"/>
  <c r="D3332" i="221"/>
  <c r="C3332" i="221"/>
  <c r="B3332" i="221"/>
  <c r="F3331" i="221"/>
  <c r="D3331" i="221"/>
  <c r="C3331" i="221"/>
  <c r="B3331" i="221"/>
  <c r="F3330" i="221"/>
  <c r="D3330" i="221"/>
  <c r="C3330" i="221"/>
  <c r="B3330" i="221"/>
  <c r="F3329" i="221"/>
  <c r="D3329" i="221"/>
  <c r="C3329" i="221"/>
  <c r="B3329" i="221"/>
  <c r="F3328" i="221"/>
  <c r="D3328" i="221"/>
  <c r="C3328" i="221"/>
  <c r="B3328" i="221"/>
  <c r="BH3327" i="221"/>
  <c r="BG3327" i="221"/>
  <c r="BF3327" i="221"/>
  <c r="BE3327" i="221"/>
  <c r="BD3327" i="221"/>
  <c r="BC3327" i="221"/>
  <c r="BB3327" i="221"/>
  <c r="BA3327" i="221"/>
  <c r="AZ3327" i="221"/>
  <c r="AY3327" i="221"/>
  <c r="AX3327" i="221"/>
  <c r="AW3327" i="221"/>
  <c r="AV3327" i="221"/>
  <c r="AU3327" i="221"/>
  <c r="AT3327" i="221"/>
  <c r="AS3327" i="221"/>
  <c r="AR3327" i="221"/>
  <c r="AQ3327" i="221"/>
  <c r="AP3327" i="221"/>
  <c r="AO3327" i="221"/>
  <c r="AN3327" i="221"/>
  <c r="AM3327" i="221"/>
  <c r="AL3327" i="221"/>
  <c r="AK3327" i="221"/>
  <c r="AJ3327" i="221"/>
  <c r="AI3327" i="221"/>
  <c r="AH3327" i="221"/>
  <c r="AG3327" i="221"/>
  <c r="AF3327" i="221"/>
  <c r="AE3327" i="221"/>
  <c r="AD3327" i="221"/>
  <c r="AC3327" i="221"/>
  <c r="AB3327" i="221"/>
  <c r="AA3327" i="221"/>
  <c r="Z3327" i="221"/>
  <c r="Y3327" i="221"/>
  <c r="X3327" i="221"/>
  <c r="W3327" i="221"/>
  <c r="V3327" i="221"/>
  <c r="U3327" i="221"/>
  <c r="T3327" i="221"/>
  <c r="D3327" i="221"/>
  <c r="C3327" i="221"/>
  <c r="B3327" i="221"/>
  <c r="F3326" i="221"/>
  <c r="D3326" i="221"/>
  <c r="C3326" i="221"/>
  <c r="B3326" i="221"/>
  <c r="F3325" i="221"/>
  <c r="D3325" i="221"/>
  <c r="C3325" i="221"/>
  <c r="F3324" i="221"/>
  <c r="D3324" i="221"/>
  <c r="C3324" i="221"/>
  <c r="F3323" i="221"/>
  <c r="D3323" i="221"/>
  <c r="C3323" i="221"/>
  <c r="F3322" i="221"/>
  <c r="D3322" i="221"/>
  <c r="C3322" i="221"/>
  <c r="F3321" i="221"/>
  <c r="D3321" i="221"/>
  <c r="C3321" i="221"/>
  <c r="F3320" i="221"/>
  <c r="D3320" i="221"/>
  <c r="C3320" i="221"/>
  <c r="F3319" i="221"/>
  <c r="D3319" i="221"/>
  <c r="C3319" i="221"/>
  <c r="F3318" i="221"/>
  <c r="D3318" i="221"/>
  <c r="C3318" i="221"/>
  <c r="F3317" i="221"/>
  <c r="D3317" i="221"/>
  <c r="C3317" i="221"/>
  <c r="F3316" i="221"/>
  <c r="D3316" i="221"/>
  <c r="C3316" i="221"/>
  <c r="F3315" i="221"/>
  <c r="D3315" i="221"/>
  <c r="C3315" i="221"/>
  <c r="F3314" i="221"/>
  <c r="D3314" i="221"/>
  <c r="C3314" i="221"/>
  <c r="D3313" i="221"/>
  <c r="C3313" i="221"/>
  <c r="B3313" i="221"/>
  <c r="F3312" i="221"/>
  <c r="D3312" i="221"/>
  <c r="C3312" i="221"/>
  <c r="F3311" i="221"/>
  <c r="D3311" i="221"/>
  <c r="C3311" i="221"/>
  <c r="F3310" i="221"/>
  <c r="D3310" i="221"/>
  <c r="C3310" i="221"/>
  <c r="F3309" i="221"/>
  <c r="D3309" i="221"/>
  <c r="C3309" i="221"/>
  <c r="F3308" i="221"/>
  <c r="D3308" i="221"/>
  <c r="C3308" i="221"/>
  <c r="F3307" i="221"/>
  <c r="D3307" i="221"/>
  <c r="C3307" i="221"/>
  <c r="F3306" i="221"/>
  <c r="D3306" i="221"/>
  <c r="C3306" i="221"/>
  <c r="F3305" i="221"/>
  <c r="D3305" i="221"/>
  <c r="C3305" i="221"/>
  <c r="F3304" i="221"/>
  <c r="D3304" i="221"/>
  <c r="C3304" i="221"/>
  <c r="F3303" i="221"/>
  <c r="D3303" i="221"/>
  <c r="C3303" i="221"/>
  <c r="F3302" i="221"/>
  <c r="D3302" i="221"/>
  <c r="C3302" i="221"/>
  <c r="F3301" i="221"/>
  <c r="D3301" i="221"/>
  <c r="C3301" i="221"/>
  <c r="BH3300" i="221"/>
  <c r="BG3300" i="221"/>
  <c r="BF3300" i="221"/>
  <c r="BE3300" i="221"/>
  <c r="BD3300" i="221"/>
  <c r="BC3300" i="221"/>
  <c r="BB3300" i="221"/>
  <c r="BA3300" i="221"/>
  <c r="AZ3300" i="221"/>
  <c r="AY3300" i="221"/>
  <c r="AX3300" i="221"/>
  <c r="AW3300" i="221"/>
  <c r="AV3300" i="221"/>
  <c r="AU3300" i="221"/>
  <c r="AT3300" i="221"/>
  <c r="AS3300" i="221"/>
  <c r="AR3300" i="221"/>
  <c r="AQ3300" i="221"/>
  <c r="AP3300" i="221"/>
  <c r="AO3300" i="221"/>
  <c r="AN3300" i="221"/>
  <c r="AM3300" i="221"/>
  <c r="AL3300" i="221"/>
  <c r="AK3300" i="221"/>
  <c r="AJ3300" i="221"/>
  <c r="AI3300" i="221"/>
  <c r="AH3300" i="221"/>
  <c r="AG3300" i="221"/>
  <c r="AF3300" i="221"/>
  <c r="AE3300" i="221"/>
  <c r="AD3300" i="221"/>
  <c r="AC3300" i="221"/>
  <c r="AB3300" i="221"/>
  <c r="AA3300" i="221"/>
  <c r="Z3300" i="221"/>
  <c r="Y3300" i="221"/>
  <c r="X3300" i="221"/>
  <c r="W3300" i="221"/>
  <c r="V3300" i="221"/>
  <c r="U3300" i="221"/>
  <c r="T3300" i="221"/>
  <c r="D3300" i="221"/>
  <c r="C3300" i="221"/>
  <c r="B3300" i="221"/>
  <c r="F3299" i="221"/>
  <c r="D3299" i="221"/>
  <c r="C3299" i="221"/>
  <c r="F3298" i="221"/>
  <c r="D3298" i="221"/>
  <c r="C3298" i="221"/>
  <c r="F3297" i="221"/>
  <c r="D3297" i="221"/>
  <c r="C3297" i="221"/>
  <c r="F3296" i="221"/>
  <c r="D3296" i="221"/>
  <c r="C3296" i="221"/>
  <c r="F3295" i="221"/>
  <c r="D3295" i="221"/>
  <c r="C3295" i="221"/>
  <c r="F3294" i="221"/>
  <c r="D3294" i="221"/>
  <c r="C3294" i="221"/>
  <c r="F3293" i="221"/>
  <c r="D3293" i="221"/>
  <c r="C3293" i="221"/>
  <c r="F3292" i="221"/>
  <c r="D3292" i="221"/>
  <c r="C3292" i="221"/>
  <c r="F3291" i="221"/>
  <c r="D3291" i="221"/>
  <c r="C3291" i="221"/>
  <c r="F3290" i="221"/>
  <c r="D3290" i="221"/>
  <c r="C3290" i="221"/>
  <c r="F3289" i="221"/>
  <c r="D3289" i="221"/>
  <c r="C3289" i="221"/>
  <c r="F3288" i="221"/>
  <c r="D3288" i="221"/>
  <c r="C3288" i="221"/>
  <c r="BH3287" i="221"/>
  <c r="BG3287" i="221"/>
  <c r="BF3287" i="221"/>
  <c r="BE3287" i="221"/>
  <c r="BD3287" i="221"/>
  <c r="BC3287" i="221"/>
  <c r="BB3287" i="221"/>
  <c r="BA3287" i="221"/>
  <c r="AZ3287" i="221"/>
  <c r="AY3287" i="221"/>
  <c r="AX3287" i="221"/>
  <c r="AW3287" i="221"/>
  <c r="AV3287" i="221"/>
  <c r="AU3287" i="221"/>
  <c r="AT3287" i="221"/>
  <c r="AS3287" i="221"/>
  <c r="AR3287" i="221"/>
  <c r="AQ3287" i="221"/>
  <c r="AP3287" i="221"/>
  <c r="AO3287" i="221"/>
  <c r="AN3287" i="221"/>
  <c r="AM3287" i="221"/>
  <c r="AL3287" i="221"/>
  <c r="AK3287" i="221"/>
  <c r="AJ3287" i="221"/>
  <c r="AI3287" i="221"/>
  <c r="AH3287" i="221"/>
  <c r="AG3287" i="221"/>
  <c r="AF3287" i="221"/>
  <c r="AE3287" i="221"/>
  <c r="AD3287" i="221"/>
  <c r="AC3287" i="221"/>
  <c r="AB3287" i="221"/>
  <c r="AA3287" i="221"/>
  <c r="Z3287" i="221"/>
  <c r="Y3287" i="221"/>
  <c r="X3287" i="221"/>
  <c r="W3287" i="221"/>
  <c r="V3287" i="221"/>
  <c r="U3287" i="221"/>
  <c r="T3287" i="221"/>
  <c r="D3287" i="221"/>
  <c r="C3287" i="221"/>
  <c r="B3287" i="221"/>
  <c r="F3286" i="221"/>
  <c r="D3286" i="221"/>
  <c r="C3286" i="221"/>
  <c r="F3285" i="221"/>
  <c r="D3285" i="221"/>
  <c r="C3285" i="221"/>
  <c r="F3284" i="221"/>
  <c r="D3284" i="221"/>
  <c r="C3284" i="221"/>
  <c r="F3283" i="221"/>
  <c r="D3283" i="221"/>
  <c r="C3283" i="221"/>
  <c r="F3282" i="221"/>
  <c r="D3282" i="221"/>
  <c r="C3282" i="221"/>
  <c r="F3281" i="221"/>
  <c r="D3281" i="221"/>
  <c r="C3281" i="221"/>
  <c r="F3280" i="221"/>
  <c r="D3280" i="221"/>
  <c r="C3280" i="221"/>
  <c r="F3279" i="221"/>
  <c r="D3279" i="221"/>
  <c r="C3279" i="221"/>
  <c r="F3278" i="221"/>
  <c r="D3278" i="221"/>
  <c r="C3278" i="221"/>
  <c r="F3277" i="221"/>
  <c r="D3277" i="221"/>
  <c r="C3277" i="221"/>
  <c r="F3276" i="221"/>
  <c r="D3276" i="221"/>
  <c r="C3276" i="221"/>
  <c r="F3275" i="221"/>
  <c r="D3275" i="221"/>
  <c r="C3275" i="221"/>
  <c r="BH3274" i="221"/>
  <c r="BG3274" i="221"/>
  <c r="BF3274" i="221"/>
  <c r="BE3274" i="221"/>
  <c r="BD3274" i="221"/>
  <c r="BC3274" i="221"/>
  <c r="BB3274" i="221"/>
  <c r="BA3274" i="221"/>
  <c r="AZ3274" i="221"/>
  <c r="AY3274" i="221"/>
  <c r="AX3274" i="221"/>
  <c r="AW3274" i="221"/>
  <c r="AV3274" i="221"/>
  <c r="AU3274" i="221"/>
  <c r="AT3274" i="221"/>
  <c r="AS3274" i="221"/>
  <c r="AR3274" i="221"/>
  <c r="AQ3274" i="221"/>
  <c r="AP3274" i="221"/>
  <c r="AO3274" i="221"/>
  <c r="AN3274" i="221"/>
  <c r="AM3274" i="221"/>
  <c r="AL3274" i="221"/>
  <c r="AK3274" i="221"/>
  <c r="AJ3274" i="221"/>
  <c r="AI3274" i="221"/>
  <c r="AH3274" i="221"/>
  <c r="AG3274" i="221"/>
  <c r="AF3274" i="221"/>
  <c r="AE3274" i="221"/>
  <c r="AD3274" i="221"/>
  <c r="AC3274" i="221"/>
  <c r="AB3274" i="221"/>
  <c r="AA3274" i="221"/>
  <c r="Z3274" i="221"/>
  <c r="Y3274" i="221"/>
  <c r="X3274" i="221"/>
  <c r="W3274" i="221"/>
  <c r="V3274" i="221"/>
  <c r="U3274" i="221"/>
  <c r="T3274" i="221"/>
  <c r="D3274" i="221"/>
  <c r="C3274" i="221"/>
  <c r="B3274" i="221"/>
  <c r="F3273" i="221"/>
  <c r="D3273" i="221"/>
  <c r="C3273" i="221"/>
  <c r="F3272" i="221"/>
  <c r="D3272" i="221"/>
  <c r="C3272" i="221"/>
  <c r="F3271" i="221"/>
  <c r="D3271" i="221"/>
  <c r="C3271" i="221"/>
  <c r="F3270" i="221"/>
  <c r="D3270" i="221"/>
  <c r="C3270" i="221"/>
  <c r="F3269" i="221"/>
  <c r="D3269" i="221"/>
  <c r="C3269" i="221"/>
  <c r="F3268" i="221"/>
  <c r="D3268" i="221"/>
  <c r="C3268" i="221"/>
  <c r="F3267" i="221"/>
  <c r="D3267" i="221"/>
  <c r="C3267" i="221"/>
  <c r="F3266" i="221"/>
  <c r="D3266" i="221"/>
  <c r="C3266" i="221"/>
  <c r="F3265" i="221"/>
  <c r="D3265" i="221"/>
  <c r="C3265" i="221"/>
  <c r="F3264" i="221"/>
  <c r="D3264" i="221"/>
  <c r="C3264" i="221"/>
  <c r="F3263" i="221"/>
  <c r="D3263" i="221"/>
  <c r="C3263" i="221"/>
  <c r="F3262" i="221"/>
  <c r="D3262" i="221"/>
  <c r="C3262" i="221"/>
  <c r="BH3261" i="221"/>
  <c r="BG3261" i="221"/>
  <c r="BF3261" i="221"/>
  <c r="BE3261" i="221"/>
  <c r="BD3261" i="221"/>
  <c r="BC3261" i="221"/>
  <c r="BB3261" i="221"/>
  <c r="BA3261" i="221"/>
  <c r="AZ3261" i="221"/>
  <c r="AY3261" i="221"/>
  <c r="AX3261" i="221"/>
  <c r="AW3261" i="221"/>
  <c r="AV3261" i="221"/>
  <c r="AU3261" i="221"/>
  <c r="AT3261" i="221"/>
  <c r="AS3261" i="221"/>
  <c r="AR3261" i="221"/>
  <c r="AQ3261" i="221"/>
  <c r="AP3261" i="221"/>
  <c r="AO3261" i="221"/>
  <c r="AN3261" i="221"/>
  <c r="AM3261" i="221"/>
  <c r="AL3261" i="221"/>
  <c r="AK3261" i="221"/>
  <c r="AJ3261" i="221"/>
  <c r="AI3261" i="221"/>
  <c r="AH3261" i="221"/>
  <c r="AG3261" i="221"/>
  <c r="AF3261" i="221"/>
  <c r="AE3261" i="221"/>
  <c r="AD3261" i="221"/>
  <c r="AC3261" i="221"/>
  <c r="AB3261" i="221"/>
  <c r="AA3261" i="221"/>
  <c r="Z3261" i="221"/>
  <c r="Y3261" i="221"/>
  <c r="X3261" i="221"/>
  <c r="W3261" i="221"/>
  <c r="V3261" i="221"/>
  <c r="U3261" i="221"/>
  <c r="T3261" i="221"/>
  <c r="D3261" i="221"/>
  <c r="C3261" i="221"/>
  <c r="B3261" i="221"/>
  <c r="F3260" i="221"/>
  <c r="D3260" i="221"/>
  <c r="C3260" i="221"/>
  <c r="F3259" i="221"/>
  <c r="D3259" i="221"/>
  <c r="C3259" i="221"/>
  <c r="F3258" i="221"/>
  <c r="D3258" i="221"/>
  <c r="C3258" i="221"/>
  <c r="F3257" i="221"/>
  <c r="D3257" i="221"/>
  <c r="C3257" i="221"/>
  <c r="F3256" i="221"/>
  <c r="D3256" i="221"/>
  <c r="C3256" i="221"/>
  <c r="F3255" i="221"/>
  <c r="D3255" i="221"/>
  <c r="C3255" i="221"/>
  <c r="F3254" i="221"/>
  <c r="D3254" i="221"/>
  <c r="C3254" i="221"/>
  <c r="F3253" i="221"/>
  <c r="D3253" i="221"/>
  <c r="C3253" i="221"/>
  <c r="F3252" i="221"/>
  <c r="D3252" i="221"/>
  <c r="C3252" i="221"/>
  <c r="F3251" i="221"/>
  <c r="D3251" i="221"/>
  <c r="C3251" i="221"/>
  <c r="F3250" i="221"/>
  <c r="D3250" i="221"/>
  <c r="C3250" i="221"/>
  <c r="F3249" i="221"/>
  <c r="D3249" i="221"/>
  <c r="C3249" i="221"/>
  <c r="BH3248" i="221"/>
  <c r="BG3248" i="221"/>
  <c r="BF3248" i="221"/>
  <c r="BE3248" i="221"/>
  <c r="BD3248" i="221"/>
  <c r="BC3248" i="221"/>
  <c r="BB3248" i="221"/>
  <c r="BA3248" i="221"/>
  <c r="AZ3248" i="221"/>
  <c r="AY3248" i="221"/>
  <c r="AX3248" i="221"/>
  <c r="AW3248" i="221"/>
  <c r="AV3248" i="221"/>
  <c r="AU3248" i="221"/>
  <c r="AT3248" i="221"/>
  <c r="AS3248" i="221"/>
  <c r="AR3248" i="221"/>
  <c r="AQ3248" i="221"/>
  <c r="AP3248" i="221"/>
  <c r="AO3248" i="221"/>
  <c r="AN3248" i="221"/>
  <c r="AM3248" i="221"/>
  <c r="AL3248" i="221"/>
  <c r="AK3248" i="221"/>
  <c r="AJ3248" i="221"/>
  <c r="AI3248" i="221"/>
  <c r="AH3248" i="221"/>
  <c r="AG3248" i="221"/>
  <c r="AF3248" i="221"/>
  <c r="AE3248" i="221"/>
  <c r="AD3248" i="221"/>
  <c r="AC3248" i="221"/>
  <c r="AB3248" i="221"/>
  <c r="AA3248" i="221"/>
  <c r="Z3248" i="221"/>
  <c r="Y3248" i="221"/>
  <c r="X3248" i="221"/>
  <c r="W3248" i="221"/>
  <c r="V3248" i="221"/>
  <c r="U3248" i="221"/>
  <c r="T3248" i="221"/>
  <c r="D3248" i="221"/>
  <c r="C3248" i="221"/>
  <c r="B3248" i="221"/>
  <c r="F3247" i="221"/>
  <c r="D3247" i="221"/>
  <c r="C3247" i="221"/>
  <c r="F3246" i="221"/>
  <c r="D3246" i="221"/>
  <c r="C3246" i="221"/>
  <c r="F3245" i="221"/>
  <c r="D3245" i="221"/>
  <c r="C3245" i="221"/>
  <c r="F3244" i="221"/>
  <c r="D3244" i="221"/>
  <c r="C3244" i="221"/>
  <c r="F3243" i="221"/>
  <c r="D3243" i="221"/>
  <c r="C3243" i="221"/>
  <c r="F3242" i="221"/>
  <c r="D3242" i="221"/>
  <c r="C3242" i="221"/>
  <c r="F3241" i="221"/>
  <c r="D3241" i="221"/>
  <c r="C3241" i="221"/>
  <c r="F3240" i="221"/>
  <c r="D3240" i="221"/>
  <c r="C3240" i="221"/>
  <c r="F3239" i="221"/>
  <c r="D3239" i="221"/>
  <c r="C3239" i="221"/>
  <c r="F3238" i="221"/>
  <c r="D3238" i="221"/>
  <c r="C3238" i="221"/>
  <c r="F3237" i="221"/>
  <c r="D3237" i="221"/>
  <c r="C3237" i="221"/>
  <c r="F3236" i="221"/>
  <c r="D3236" i="221"/>
  <c r="C3236" i="221"/>
  <c r="BH3235" i="221"/>
  <c r="BG3235" i="221"/>
  <c r="BF3235" i="221"/>
  <c r="BE3235" i="221"/>
  <c r="BD3235" i="221"/>
  <c r="BC3235" i="221"/>
  <c r="BB3235" i="221"/>
  <c r="BA3235" i="221"/>
  <c r="AZ3235" i="221"/>
  <c r="AY3235" i="221"/>
  <c r="AX3235" i="221"/>
  <c r="AW3235" i="221"/>
  <c r="AV3235" i="221"/>
  <c r="AU3235" i="221"/>
  <c r="AT3235" i="221"/>
  <c r="AS3235" i="221"/>
  <c r="AR3235" i="221"/>
  <c r="AQ3235" i="221"/>
  <c r="AP3235" i="221"/>
  <c r="AO3235" i="221"/>
  <c r="AN3235" i="221"/>
  <c r="AM3235" i="221"/>
  <c r="AL3235" i="221"/>
  <c r="AK3235" i="221"/>
  <c r="AJ3235" i="221"/>
  <c r="AI3235" i="221"/>
  <c r="AH3235" i="221"/>
  <c r="AG3235" i="221"/>
  <c r="AF3235" i="221"/>
  <c r="AE3235" i="221"/>
  <c r="AD3235" i="221"/>
  <c r="AC3235" i="221"/>
  <c r="AB3235" i="221"/>
  <c r="AA3235" i="221"/>
  <c r="Z3235" i="221"/>
  <c r="Y3235" i="221"/>
  <c r="X3235" i="221"/>
  <c r="W3235" i="221"/>
  <c r="V3235" i="221"/>
  <c r="U3235" i="221"/>
  <c r="T3235" i="221"/>
  <c r="D3235" i="221"/>
  <c r="C3235" i="221"/>
  <c r="B3235" i="221"/>
  <c r="F3234" i="221"/>
  <c r="D3234" i="221"/>
  <c r="C3234" i="221"/>
  <c r="F3233" i="221"/>
  <c r="D3233" i="221"/>
  <c r="C3233" i="221"/>
  <c r="F3232" i="221"/>
  <c r="D3232" i="221"/>
  <c r="C3232" i="221"/>
  <c r="F3231" i="221"/>
  <c r="D3231" i="221"/>
  <c r="C3231" i="221"/>
  <c r="F3230" i="221"/>
  <c r="D3230" i="221"/>
  <c r="C3230" i="221"/>
  <c r="F3229" i="221"/>
  <c r="D3229" i="221"/>
  <c r="C3229" i="221"/>
  <c r="F3228" i="221"/>
  <c r="D3228" i="221"/>
  <c r="C3228" i="221"/>
  <c r="F3227" i="221"/>
  <c r="D3227" i="221"/>
  <c r="C3227" i="221"/>
  <c r="F3226" i="221"/>
  <c r="D3226" i="221"/>
  <c r="C3226" i="221"/>
  <c r="F3225" i="221"/>
  <c r="D3225" i="221"/>
  <c r="C3225" i="221"/>
  <c r="F3224" i="221"/>
  <c r="D3224" i="221"/>
  <c r="C3224" i="221"/>
  <c r="F3223" i="221"/>
  <c r="D3223" i="221"/>
  <c r="C3223" i="221"/>
  <c r="BH3222" i="221"/>
  <c r="BG3222" i="221"/>
  <c r="BF3222" i="221"/>
  <c r="BE3222" i="221"/>
  <c r="BD3222" i="221"/>
  <c r="BC3222" i="221"/>
  <c r="BB3222" i="221"/>
  <c r="BA3222" i="221"/>
  <c r="AZ3222" i="221"/>
  <c r="AY3222" i="221"/>
  <c r="AX3222" i="221"/>
  <c r="AW3222" i="221"/>
  <c r="AV3222" i="221"/>
  <c r="AU3222" i="221"/>
  <c r="AT3222" i="221"/>
  <c r="AS3222" i="221"/>
  <c r="AR3222" i="221"/>
  <c r="AQ3222" i="221"/>
  <c r="AP3222" i="221"/>
  <c r="AO3222" i="221"/>
  <c r="AN3222" i="221"/>
  <c r="AM3222" i="221"/>
  <c r="AL3222" i="221"/>
  <c r="AK3222" i="221"/>
  <c r="AJ3222" i="221"/>
  <c r="AI3222" i="221"/>
  <c r="AH3222" i="221"/>
  <c r="AG3222" i="221"/>
  <c r="AF3222" i="221"/>
  <c r="AE3222" i="221"/>
  <c r="AD3222" i="221"/>
  <c r="AC3222" i="221"/>
  <c r="AB3222" i="221"/>
  <c r="AA3222" i="221"/>
  <c r="Z3222" i="221"/>
  <c r="Y3222" i="221"/>
  <c r="X3222" i="221"/>
  <c r="W3222" i="221"/>
  <c r="V3222" i="221"/>
  <c r="U3222" i="221"/>
  <c r="T3222" i="221"/>
  <c r="D3222" i="221"/>
  <c r="C3222" i="221"/>
  <c r="B3222" i="221"/>
  <c r="F3221" i="221"/>
  <c r="D3221" i="221"/>
  <c r="C3221" i="221"/>
  <c r="B3221" i="221"/>
  <c r="F3220" i="221"/>
  <c r="D3220" i="221"/>
  <c r="C3220" i="221"/>
  <c r="B3220" i="221"/>
  <c r="F3219" i="221"/>
  <c r="D3219" i="221"/>
  <c r="C3219" i="221"/>
  <c r="B3219" i="221"/>
  <c r="F3218" i="221"/>
  <c r="D3218" i="221"/>
  <c r="C3218" i="221"/>
  <c r="B3218" i="221"/>
  <c r="F3217" i="221"/>
  <c r="D3217" i="221"/>
  <c r="C3217" i="221"/>
  <c r="B3217" i="221"/>
  <c r="F3216" i="221"/>
  <c r="D3216" i="221"/>
  <c r="C3216" i="221"/>
  <c r="B3216" i="221"/>
  <c r="F3215" i="221"/>
  <c r="D3215" i="221"/>
  <c r="C3215" i="221"/>
  <c r="B3215" i="221"/>
  <c r="F3214" i="221"/>
  <c r="D3214" i="221"/>
  <c r="C3214" i="221"/>
  <c r="B3214" i="221"/>
  <c r="F3213" i="221"/>
  <c r="D3213" i="221"/>
  <c r="C3213" i="221"/>
  <c r="B3213" i="221"/>
  <c r="F3212" i="221"/>
  <c r="D3212" i="221"/>
  <c r="C3212" i="221"/>
  <c r="B3212" i="221"/>
  <c r="F3211" i="221"/>
  <c r="D3211" i="221"/>
  <c r="C3211" i="221"/>
  <c r="B3211" i="221"/>
  <c r="F3210" i="221"/>
  <c r="D3210" i="221"/>
  <c r="C3210" i="221"/>
  <c r="B3210" i="221"/>
  <c r="BH3209" i="221"/>
  <c r="BG3209" i="221"/>
  <c r="BF3209" i="221"/>
  <c r="BE3209" i="221"/>
  <c r="BD3209" i="221"/>
  <c r="BC3209" i="221"/>
  <c r="BB3209" i="221"/>
  <c r="BA3209" i="221"/>
  <c r="AZ3209" i="221"/>
  <c r="AY3209" i="221"/>
  <c r="AX3209" i="221"/>
  <c r="AW3209" i="221"/>
  <c r="AV3209" i="221"/>
  <c r="AU3209" i="221"/>
  <c r="AT3209" i="221"/>
  <c r="AS3209" i="221"/>
  <c r="AR3209" i="221"/>
  <c r="AQ3209" i="221"/>
  <c r="AP3209" i="221"/>
  <c r="AO3209" i="221"/>
  <c r="AN3209" i="221"/>
  <c r="AM3209" i="221"/>
  <c r="AL3209" i="221"/>
  <c r="AK3209" i="221"/>
  <c r="AJ3209" i="221"/>
  <c r="AI3209" i="221"/>
  <c r="AH3209" i="221"/>
  <c r="AG3209" i="221"/>
  <c r="AF3209" i="221"/>
  <c r="AE3209" i="221"/>
  <c r="AD3209" i="221"/>
  <c r="AC3209" i="221"/>
  <c r="AB3209" i="221"/>
  <c r="AA3209" i="221"/>
  <c r="Z3209" i="221"/>
  <c r="Y3209" i="221"/>
  <c r="X3209" i="221"/>
  <c r="W3209" i="221"/>
  <c r="V3209" i="221"/>
  <c r="U3209" i="221"/>
  <c r="T3209" i="221"/>
  <c r="D3209" i="221"/>
  <c r="C3209" i="221"/>
  <c r="B3209" i="221"/>
  <c r="F3208" i="221"/>
  <c r="D3208" i="221"/>
  <c r="C3208" i="221"/>
  <c r="B3208" i="221"/>
  <c r="F3207" i="221"/>
  <c r="D3207" i="221"/>
  <c r="C3207" i="221"/>
  <c r="F3206" i="221"/>
  <c r="D3206" i="221"/>
  <c r="C3206" i="221"/>
  <c r="F3205" i="221"/>
  <c r="D3205" i="221"/>
  <c r="C3205" i="221"/>
  <c r="F3204" i="221"/>
  <c r="D3204" i="221"/>
  <c r="C3204" i="221"/>
  <c r="F3203" i="221"/>
  <c r="D3203" i="221"/>
  <c r="C3203" i="221"/>
  <c r="F3202" i="221"/>
  <c r="D3202" i="221"/>
  <c r="C3202" i="221"/>
  <c r="F3201" i="221"/>
  <c r="D3201" i="221"/>
  <c r="C3201" i="221"/>
  <c r="F3200" i="221"/>
  <c r="D3200" i="221"/>
  <c r="C3200" i="221"/>
  <c r="F3199" i="221"/>
  <c r="D3199" i="221"/>
  <c r="C3199" i="221"/>
  <c r="F3198" i="221"/>
  <c r="D3198" i="221"/>
  <c r="C3198" i="221"/>
  <c r="F3197" i="221"/>
  <c r="D3197" i="221"/>
  <c r="C3197" i="221"/>
  <c r="F3196" i="221"/>
  <c r="D3196" i="221"/>
  <c r="C3196" i="221"/>
  <c r="D3195" i="221"/>
  <c r="C3195" i="221"/>
  <c r="B3195" i="221"/>
  <c r="F3194" i="221"/>
  <c r="D3194" i="221"/>
  <c r="C3194" i="221"/>
  <c r="F3193" i="221"/>
  <c r="D3193" i="221"/>
  <c r="C3193" i="221"/>
  <c r="F3192" i="221"/>
  <c r="D3192" i="221"/>
  <c r="C3192" i="221"/>
  <c r="F3191" i="221"/>
  <c r="D3191" i="221"/>
  <c r="C3191" i="221"/>
  <c r="F3190" i="221"/>
  <c r="D3190" i="221"/>
  <c r="C3190" i="221"/>
  <c r="F3189" i="221"/>
  <c r="D3189" i="221"/>
  <c r="C3189" i="221"/>
  <c r="F3188" i="221"/>
  <c r="D3188" i="221"/>
  <c r="C3188" i="221"/>
  <c r="F3187" i="221"/>
  <c r="D3187" i="221"/>
  <c r="C3187" i="221"/>
  <c r="F3186" i="221"/>
  <c r="D3186" i="221"/>
  <c r="C3186" i="221"/>
  <c r="F3185" i="221"/>
  <c r="D3185" i="221"/>
  <c r="C3185" i="221"/>
  <c r="F3184" i="221"/>
  <c r="D3184" i="221"/>
  <c r="C3184" i="221"/>
  <c r="F3183" i="221"/>
  <c r="D3183" i="221"/>
  <c r="C3183" i="221"/>
  <c r="BH3182" i="221"/>
  <c r="BG3182" i="221"/>
  <c r="BF3182" i="221"/>
  <c r="BE3182" i="221"/>
  <c r="BD3182" i="221"/>
  <c r="BC3182" i="221"/>
  <c r="BB3182" i="221"/>
  <c r="BA3182" i="221"/>
  <c r="AZ3182" i="221"/>
  <c r="AY3182" i="221"/>
  <c r="AX3182" i="221"/>
  <c r="AW3182" i="221"/>
  <c r="AV3182" i="221"/>
  <c r="AU3182" i="221"/>
  <c r="AT3182" i="221"/>
  <c r="AS3182" i="221"/>
  <c r="AR3182" i="221"/>
  <c r="AQ3182" i="221"/>
  <c r="AP3182" i="221"/>
  <c r="AO3182" i="221"/>
  <c r="AN3182" i="221"/>
  <c r="AM3182" i="221"/>
  <c r="AL3182" i="221"/>
  <c r="AK3182" i="221"/>
  <c r="AJ3182" i="221"/>
  <c r="AI3182" i="221"/>
  <c r="AH3182" i="221"/>
  <c r="AG3182" i="221"/>
  <c r="AF3182" i="221"/>
  <c r="AE3182" i="221"/>
  <c r="AD3182" i="221"/>
  <c r="AC3182" i="221"/>
  <c r="AB3182" i="221"/>
  <c r="AA3182" i="221"/>
  <c r="Z3182" i="221"/>
  <c r="Y3182" i="221"/>
  <c r="X3182" i="221"/>
  <c r="W3182" i="221"/>
  <c r="V3182" i="221"/>
  <c r="U3182" i="221"/>
  <c r="T3182" i="221"/>
  <c r="D3182" i="221"/>
  <c r="C3182" i="221"/>
  <c r="B3182" i="221"/>
  <c r="F3181" i="221"/>
  <c r="D3181" i="221"/>
  <c r="C3181" i="221"/>
  <c r="F3180" i="221"/>
  <c r="D3180" i="221"/>
  <c r="C3180" i="221"/>
  <c r="F3179" i="221"/>
  <c r="D3179" i="221"/>
  <c r="C3179" i="221"/>
  <c r="F3178" i="221"/>
  <c r="D3178" i="221"/>
  <c r="C3178" i="221"/>
  <c r="F3177" i="221"/>
  <c r="D3177" i="221"/>
  <c r="C3177" i="221"/>
  <c r="F3176" i="221"/>
  <c r="D3176" i="221"/>
  <c r="C3176" i="221"/>
  <c r="F3175" i="221"/>
  <c r="D3175" i="221"/>
  <c r="C3175" i="221"/>
  <c r="F3174" i="221"/>
  <c r="D3174" i="221"/>
  <c r="C3174" i="221"/>
  <c r="F3173" i="221"/>
  <c r="D3173" i="221"/>
  <c r="C3173" i="221"/>
  <c r="F3172" i="221"/>
  <c r="D3172" i="221"/>
  <c r="C3172" i="221"/>
  <c r="F3171" i="221"/>
  <c r="D3171" i="221"/>
  <c r="C3171" i="221"/>
  <c r="F3170" i="221"/>
  <c r="D3170" i="221"/>
  <c r="C3170" i="221"/>
  <c r="BH3169" i="221"/>
  <c r="BG3169" i="221"/>
  <c r="BF3169" i="221"/>
  <c r="BE3169" i="221"/>
  <c r="BD3169" i="221"/>
  <c r="BC3169" i="221"/>
  <c r="BB3169" i="221"/>
  <c r="BA3169" i="221"/>
  <c r="AZ3169" i="221"/>
  <c r="AY3169" i="221"/>
  <c r="AX3169" i="221"/>
  <c r="AW3169" i="221"/>
  <c r="AV3169" i="221"/>
  <c r="AU3169" i="221"/>
  <c r="AT3169" i="221"/>
  <c r="AS3169" i="221"/>
  <c r="AR3169" i="221"/>
  <c r="AQ3169" i="221"/>
  <c r="AP3169" i="221"/>
  <c r="AO3169" i="221"/>
  <c r="AN3169" i="221"/>
  <c r="AM3169" i="221"/>
  <c r="AL3169" i="221"/>
  <c r="AK3169" i="221"/>
  <c r="AJ3169" i="221"/>
  <c r="AI3169" i="221"/>
  <c r="AH3169" i="221"/>
  <c r="AG3169" i="221"/>
  <c r="AF3169" i="221"/>
  <c r="AE3169" i="221"/>
  <c r="AD3169" i="221"/>
  <c r="AC3169" i="221"/>
  <c r="AB3169" i="221"/>
  <c r="AA3169" i="221"/>
  <c r="Z3169" i="221"/>
  <c r="Y3169" i="221"/>
  <c r="X3169" i="221"/>
  <c r="W3169" i="221"/>
  <c r="V3169" i="221"/>
  <c r="U3169" i="221"/>
  <c r="T3169" i="221"/>
  <c r="D3169" i="221"/>
  <c r="C3169" i="221"/>
  <c r="B3169" i="221"/>
  <c r="F3168" i="221"/>
  <c r="D3168" i="221"/>
  <c r="C3168" i="221"/>
  <c r="F3167" i="221"/>
  <c r="D3167" i="221"/>
  <c r="C3167" i="221"/>
  <c r="F3166" i="221"/>
  <c r="D3166" i="221"/>
  <c r="C3166" i="221"/>
  <c r="F3165" i="221"/>
  <c r="D3165" i="221"/>
  <c r="C3165" i="221"/>
  <c r="F3164" i="221"/>
  <c r="D3164" i="221"/>
  <c r="C3164" i="221"/>
  <c r="F3163" i="221"/>
  <c r="D3163" i="221"/>
  <c r="C3163" i="221"/>
  <c r="F3162" i="221"/>
  <c r="D3162" i="221"/>
  <c r="C3162" i="221"/>
  <c r="F3161" i="221"/>
  <c r="D3161" i="221"/>
  <c r="C3161" i="221"/>
  <c r="F3160" i="221"/>
  <c r="D3160" i="221"/>
  <c r="C3160" i="221"/>
  <c r="F3159" i="221"/>
  <c r="D3159" i="221"/>
  <c r="C3159" i="221"/>
  <c r="F3158" i="221"/>
  <c r="D3158" i="221"/>
  <c r="C3158" i="221"/>
  <c r="F3157" i="221"/>
  <c r="D3157" i="221"/>
  <c r="C3157" i="221"/>
  <c r="BH3156" i="221"/>
  <c r="BG3156" i="221"/>
  <c r="BF3156" i="221"/>
  <c r="BE3156" i="221"/>
  <c r="BD3156" i="221"/>
  <c r="BC3156" i="221"/>
  <c r="BB3156" i="221"/>
  <c r="BA3156" i="221"/>
  <c r="AZ3156" i="221"/>
  <c r="AY3156" i="221"/>
  <c r="AX3156" i="221"/>
  <c r="AW3156" i="221"/>
  <c r="AV3156" i="221"/>
  <c r="AU3156" i="221"/>
  <c r="AT3156" i="221"/>
  <c r="AS3156" i="221"/>
  <c r="AR3156" i="221"/>
  <c r="AQ3156" i="221"/>
  <c r="AP3156" i="221"/>
  <c r="AO3156" i="221"/>
  <c r="AN3156" i="221"/>
  <c r="AM3156" i="221"/>
  <c r="AL3156" i="221"/>
  <c r="AK3156" i="221"/>
  <c r="AJ3156" i="221"/>
  <c r="AI3156" i="221"/>
  <c r="AH3156" i="221"/>
  <c r="AG3156" i="221"/>
  <c r="AF3156" i="221"/>
  <c r="AE3156" i="221"/>
  <c r="AD3156" i="221"/>
  <c r="AC3156" i="221"/>
  <c r="AB3156" i="221"/>
  <c r="AA3156" i="221"/>
  <c r="Z3156" i="221"/>
  <c r="Y3156" i="221"/>
  <c r="X3156" i="221"/>
  <c r="W3156" i="221"/>
  <c r="V3156" i="221"/>
  <c r="U3156" i="221"/>
  <c r="T3156" i="221"/>
  <c r="D3156" i="221"/>
  <c r="C3156" i="221"/>
  <c r="B3156" i="221"/>
  <c r="F3155" i="221"/>
  <c r="D3155" i="221"/>
  <c r="C3155" i="221"/>
  <c r="F3154" i="221"/>
  <c r="D3154" i="221"/>
  <c r="C3154" i="221"/>
  <c r="F3153" i="221"/>
  <c r="D3153" i="221"/>
  <c r="C3153" i="221"/>
  <c r="F3152" i="221"/>
  <c r="D3152" i="221"/>
  <c r="C3152" i="221"/>
  <c r="F3151" i="221"/>
  <c r="D3151" i="221"/>
  <c r="C3151" i="221"/>
  <c r="F3150" i="221"/>
  <c r="D3150" i="221"/>
  <c r="C3150" i="221"/>
  <c r="F3149" i="221"/>
  <c r="D3149" i="221"/>
  <c r="C3149" i="221"/>
  <c r="F3148" i="221"/>
  <c r="D3148" i="221"/>
  <c r="C3148" i="221"/>
  <c r="F3147" i="221"/>
  <c r="D3147" i="221"/>
  <c r="C3147" i="221"/>
  <c r="F3146" i="221"/>
  <c r="D3146" i="221"/>
  <c r="C3146" i="221"/>
  <c r="F3145" i="221"/>
  <c r="D3145" i="221"/>
  <c r="C3145" i="221"/>
  <c r="F3144" i="221"/>
  <c r="D3144" i="221"/>
  <c r="C3144" i="221"/>
  <c r="BH3143" i="221"/>
  <c r="BG3143" i="221"/>
  <c r="BF3143" i="221"/>
  <c r="BE3143" i="221"/>
  <c r="BD3143" i="221"/>
  <c r="BC3143" i="221"/>
  <c r="BB3143" i="221"/>
  <c r="BA3143" i="221"/>
  <c r="AZ3143" i="221"/>
  <c r="AY3143" i="221"/>
  <c r="AX3143" i="221"/>
  <c r="AW3143" i="221"/>
  <c r="AV3143" i="221"/>
  <c r="AU3143" i="221"/>
  <c r="AT3143" i="221"/>
  <c r="AS3143" i="221"/>
  <c r="AR3143" i="221"/>
  <c r="AQ3143" i="221"/>
  <c r="AP3143" i="221"/>
  <c r="AO3143" i="221"/>
  <c r="AN3143" i="221"/>
  <c r="AM3143" i="221"/>
  <c r="AL3143" i="221"/>
  <c r="AK3143" i="221"/>
  <c r="AJ3143" i="221"/>
  <c r="AI3143" i="221"/>
  <c r="AH3143" i="221"/>
  <c r="AG3143" i="221"/>
  <c r="AF3143" i="221"/>
  <c r="AE3143" i="221"/>
  <c r="AD3143" i="221"/>
  <c r="AC3143" i="221"/>
  <c r="AB3143" i="221"/>
  <c r="AA3143" i="221"/>
  <c r="Z3143" i="221"/>
  <c r="Y3143" i="221"/>
  <c r="X3143" i="221"/>
  <c r="W3143" i="221"/>
  <c r="V3143" i="221"/>
  <c r="U3143" i="221"/>
  <c r="T3143" i="221"/>
  <c r="D3143" i="221"/>
  <c r="C3143" i="221"/>
  <c r="B3143" i="221"/>
  <c r="F3142" i="221"/>
  <c r="D3142" i="221"/>
  <c r="C3142" i="221"/>
  <c r="F3141" i="221"/>
  <c r="D3141" i="221"/>
  <c r="C3141" i="221"/>
  <c r="F3140" i="221"/>
  <c r="D3140" i="221"/>
  <c r="C3140" i="221"/>
  <c r="F3139" i="221"/>
  <c r="D3139" i="221"/>
  <c r="C3139" i="221"/>
  <c r="F3138" i="221"/>
  <c r="D3138" i="221"/>
  <c r="C3138" i="221"/>
  <c r="F3137" i="221"/>
  <c r="D3137" i="221"/>
  <c r="C3137" i="221"/>
  <c r="F3136" i="221"/>
  <c r="D3136" i="221"/>
  <c r="C3136" i="221"/>
  <c r="F3135" i="221"/>
  <c r="D3135" i="221"/>
  <c r="C3135" i="221"/>
  <c r="F3134" i="221"/>
  <c r="D3134" i="221"/>
  <c r="C3134" i="221"/>
  <c r="F3133" i="221"/>
  <c r="D3133" i="221"/>
  <c r="C3133" i="221"/>
  <c r="F3132" i="221"/>
  <c r="D3132" i="221"/>
  <c r="C3132" i="221"/>
  <c r="F3131" i="221"/>
  <c r="D3131" i="221"/>
  <c r="C3131" i="221"/>
  <c r="BH3130" i="221"/>
  <c r="BG3130" i="221"/>
  <c r="BF3130" i="221"/>
  <c r="BE3130" i="221"/>
  <c r="BD3130" i="221"/>
  <c r="BC3130" i="221"/>
  <c r="BB3130" i="221"/>
  <c r="BA3130" i="221"/>
  <c r="AZ3130" i="221"/>
  <c r="AY3130" i="221"/>
  <c r="AX3130" i="221"/>
  <c r="AW3130" i="221"/>
  <c r="AV3130" i="221"/>
  <c r="AU3130" i="221"/>
  <c r="AT3130" i="221"/>
  <c r="AS3130" i="221"/>
  <c r="AR3130" i="221"/>
  <c r="AQ3130" i="221"/>
  <c r="AP3130" i="221"/>
  <c r="AO3130" i="221"/>
  <c r="AN3130" i="221"/>
  <c r="AM3130" i="221"/>
  <c r="AL3130" i="221"/>
  <c r="AK3130" i="221"/>
  <c r="AJ3130" i="221"/>
  <c r="AI3130" i="221"/>
  <c r="AH3130" i="221"/>
  <c r="AG3130" i="221"/>
  <c r="AF3130" i="221"/>
  <c r="AE3130" i="221"/>
  <c r="AD3130" i="221"/>
  <c r="AC3130" i="221"/>
  <c r="AB3130" i="221"/>
  <c r="AA3130" i="221"/>
  <c r="Z3130" i="221"/>
  <c r="Y3130" i="221"/>
  <c r="X3130" i="221"/>
  <c r="W3130" i="221"/>
  <c r="V3130" i="221"/>
  <c r="U3130" i="221"/>
  <c r="T3130" i="221"/>
  <c r="D3130" i="221"/>
  <c r="C3130" i="221"/>
  <c r="B3130" i="221"/>
  <c r="F3129" i="221"/>
  <c r="D3129" i="221"/>
  <c r="C3129" i="221"/>
  <c r="F3128" i="221"/>
  <c r="D3128" i="221"/>
  <c r="C3128" i="221"/>
  <c r="F3127" i="221"/>
  <c r="D3127" i="221"/>
  <c r="C3127" i="221"/>
  <c r="F3126" i="221"/>
  <c r="D3126" i="221"/>
  <c r="C3126" i="221"/>
  <c r="F3125" i="221"/>
  <c r="D3125" i="221"/>
  <c r="C3125" i="221"/>
  <c r="F3124" i="221"/>
  <c r="D3124" i="221"/>
  <c r="C3124" i="221"/>
  <c r="F3123" i="221"/>
  <c r="D3123" i="221"/>
  <c r="C3123" i="221"/>
  <c r="F3122" i="221"/>
  <c r="D3122" i="221"/>
  <c r="C3122" i="221"/>
  <c r="F3121" i="221"/>
  <c r="D3121" i="221"/>
  <c r="C3121" i="221"/>
  <c r="F3120" i="221"/>
  <c r="D3120" i="221"/>
  <c r="C3120" i="221"/>
  <c r="F3119" i="221"/>
  <c r="D3119" i="221"/>
  <c r="C3119" i="221"/>
  <c r="F3118" i="221"/>
  <c r="D3118" i="221"/>
  <c r="C3118" i="221"/>
  <c r="BH3117" i="221"/>
  <c r="BG3117" i="221"/>
  <c r="BF3117" i="221"/>
  <c r="BE3117" i="221"/>
  <c r="BD3117" i="221"/>
  <c r="BC3117" i="221"/>
  <c r="BB3117" i="221"/>
  <c r="BA3117" i="221"/>
  <c r="AZ3117" i="221"/>
  <c r="AY3117" i="221"/>
  <c r="AX3117" i="221"/>
  <c r="AW3117" i="221"/>
  <c r="AV3117" i="221"/>
  <c r="AU3117" i="221"/>
  <c r="AT3117" i="221"/>
  <c r="AS3117" i="221"/>
  <c r="AR3117" i="221"/>
  <c r="AQ3117" i="221"/>
  <c r="AP3117" i="221"/>
  <c r="AO3117" i="221"/>
  <c r="AN3117" i="221"/>
  <c r="AM3117" i="221"/>
  <c r="AL3117" i="221"/>
  <c r="AK3117" i="221"/>
  <c r="AJ3117" i="221"/>
  <c r="AI3117" i="221"/>
  <c r="AH3117" i="221"/>
  <c r="AG3117" i="221"/>
  <c r="AF3117" i="221"/>
  <c r="AE3117" i="221"/>
  <c r="AD3117" i="221"/>
  <c r="AC3117" i="221"/>
  <c r="AB3117" i="221"/>
  <c r="AA3117" i="221"/>
  <c r="Z3117" i="221"/>
  <c r="Y3117" i="221"/>
  <c r="X3117" i="221"/>
  <c r="W3117" i="221"/>
  <c r="V3117" i="221"/>
  <c r="U3117" i="221"/>
  <c r="T3117" i="221"/>
  <c r="D3117" i="221"/>
  <c r="C3117" i="221"/>
  <c r="B3117" i="221"/>
  <c r="F3116" i="221"/>
  <c r="D3116" i="221"/>
  <c r="C3116" i="221"/>
  <c r="F3115" i="221"/>
  <c r="D3115" i="221"/>
  <c r="C3115" i="221"/>
  <c r="F3114" i="221"/>
  <c r="D3114" i="221"/>
  <c r="C3114" i="221"/>
  <c r="F3113" i="221"/>
  <c r="D3113" i="221"/>
  <c r="C3113" i="221"/>
  <c r="F3112" i="221"/>
  <c r="D3112" i="221"/>
  <c r="C3112" i="221"/>
  <c r="F3111" i="221"/>
  <c r="D3111" i="221"/>
  <c r="C3111" i="221"/>
  <c r="F3110" i="221"/>
  <c r="D3110" i="221"/>
  <c r="C3110" i="221"/>
  <c r="F3109" i="221"/>
  <c r="D3109" i="221"/>
  <c r="C3109" i="221"/>
  <c r="F3108" i="221"/>
  <c r="D3108" i="221"/>
  <c r="C3108" i="221"/>
  <c r="F3107" i="221"/>
  <c r="D3107" i="221"/>
  <c r="C3107" i="221"/>
  <c r="F3106" i="221"/>
  <c r="D3106" i="221"/>
  <c r="C3106" i="221"/>
  <c r="F3105" i="221"/>
  <c r="D3105" i="221"/>
  <c r="C3105" i="221"/>
  <c r="BH3104" i="221"/>
  <c r="BG3104" i="221"/>
  <c r="BF3104" i="221"/>
  <c r="BE3104" i="221"/>
  <c r="BD3104" i="221"/>
  <c r="BC3104" i="221"/>
  <c r="BB3104" i="221"/>
  <c r="BA3104" i="221"/>
  <c r="AZ3104" i="221"/>
  <c r="AY3104" i="221"/>
  <c r="AX3104" i="221"/>
  <c r="AW3104" i="221"/>
  <c r="AV3104" i="221"/>
  <c r="AU3104" i="221"/>
  <c r="AT3104" i="221"/>
  <c r="AS3104" i="221"/>
  <c r="AR3104" i="221"/>
  <c r="AQ3104" i="221"/>
  <c r="AP3104" i="221"/>
  <c r="AO3104" i="221"/>
  <c r="AN3104" i="221"/>
  <c r="AM3104" i="221"/>
  <c r="AL3104" i="221"/>
  <c r="AK3104" i="221"/>
  <c r="AJ3104" i="221"/>
  <c r="AI3104" i="221"/>
  <c r="AH3104" i="221"/>
  <c r="AG3104" i="221"/>
  <c r="AF3104" i="221"/>
  <c r="AE3104" i="221"/>
  <c r="AD3104" i="221"/>
  <c r="AC3104" i="221"/>
  <c r="AB3104" i="221"/>
  <c r="AA3104" i="221"/>
  <c r="Z3104" i="221"/>
  <c r="Y3104" i="221"/>
  <c r="X3104" i="221"/>
  <c r="W3104" i="221"/>
  <c r="V3104" i="221"/>
  <c r="U3104" i="221"/>
  <c r="T3104" i="221"/>
  <c r="D3104" i="221"/>
  <c r="C3104" i="221"/>
  <c r="B3104" i="221"/>
  <c r="F3103" i="221"/>
  <c r="D3103" i="221"/>
  <c r="C3103" i="221"/>
  <c r="B3103" i="221"/>
  <c r="F3102" i="221"/>
  <c r="D3102" i="221"/>
  <c r="C3102" i="221"/>
  <c r="B3102" i="221"/>
  <c r="F3101" i="221"/>
  <c r="D3101" i="221"/>
  <c r="C3101" i="221"/>
  <c r="B3101" i="221"/>
  <c r="F3100" i="221"/>
  <c r="D3100" i="221"/>
  <c r="C3100" i="221"/>
  <c r="B3100" i="221"/>
  <c r="F3099" i="221"/>
  <c r="D3099" i="221"/>
  <c r="C3099" i="221"/>
  <c r="B3099" i="221"/>
  <c r="F3098" i="221"/>
  <c r="D3098" i="221"/>
  <c r="C3098" i="221"/>
  <c r="B3098" i="221"/>
  <c r="F3097" i="221"/>
  <c r="D3097" i="221"/>
  <c r="C3097" i="221"/>
  <c r="B3097" i="221"/>
  <c r="F3096" i="221"/>
  <c r="D3096" i="221"/>
  <c r="C3096" i="221"/>
  <c r="B3096" i="221"/>
  <c r="F3095" i="221"/>
  <c r="D3095" i="221"/>
  <c r="C3095" i="221"/>
  <c r="B3095" i="221"/>
  <c r="F3094" i="221"/>
  <c r="D3094" i="221"/>
  <c r="C3094" i="221"/>
  <c r="B3094" i="221"/>
  <c r="F3093" i="221"/>
  <c r="D3093" i="221"/>
  <c r="C3093" i="221"/>
  <c r="B3093" i="221"/>
  <c r="F3092" i="221"/>
  <c r="D3092" i="221"/>
  <c r="C3092" i="221"/>
  <c r="B3092" i="221"/>
  <c r="BH3091" i="221"/>
  <c r="BG3091" i="221"/>
  <c r="BF3091" i="221"/>
  <c r="BE3091" i="221"/>
  <c r="BD3091" i="221"/>
  <c r="BC3091" i="221"/>
  <c r="BB3091" i="221"/>
  <c r="BA3091" i="221"/>
  <c r="AZ3091" i="221"/>
  <c r="AY3091" i="221"/>
  <c r="AX3091" i="221"/>
  <c r="AW3091" i="221"/>
  <c r="AV3091" i="221"/>
  <c r="AU3091" i="221"/>
  <c r="AT3091" i="221"/>
  <c r="AS3091" i="221"/>
  <c r="AR3091" i="221"/>
  <c r="AQ3091" i="221"/>
  <c r="AP3091" i="221"/>
  <c r="AO3091" i="221"/>
  <c r="AN3091" i="221"/>
  <c r="AM3091" i="221"/>
  <c r="AL3091" i="221"/>
  <c r="AK3091" i="221"/>
  <c r="AJ3091" i="221"/>
  <c r="AI3091" i="221"/>
  <c r="AH3091" i="221"/>
  <c r="AG3091" i="221"/>
  <c r="AF3091" i="221"/>
  <c r="AE3091" i="221"/>
  <c r="AD3091" i="221"/>
  <c r="AC3091" i="221"/>
  <c r="AB3091" i="221"/>
  <c r="AA3091" i="221"/>
  <c r="Z3091" i="221"/>
  <c r="Y3091" i="221"/>
  <c r="X3091" i="221"/>
  <c r="W3091" i="221"/>
  <c r="V3091" i="221"/>
  <c r="U3091" i="221"/>
  <c r="T3091" i="221"/>
  <c r="D3091" i="221"/>
  <c r="C3091" i="221"/>
  <c r="B3091" i="221"/>
  <c r="F3090" i="221"/>
  <c r="D3090" i="221"/>
  <c r="C3090" i="221"/>
  <c r="B3090" i="221"/>
  <c r="F3089" i="221"/>
  <c r="D3089" i="221"/>
  <c r="C3089" i="221"/>
  <c r="F3088" i="221"/>
  <c r="D3088" i="221"/>
  <c r="C3088" i="221"/>
  <c r="F3087" i="221"/>
  <c r="D3087" i="221"/>
  <c r="C3087" i="221"/>
  <c r="F3086" i="221"/>
  <c r="D3086" i="221"/>
  <c r="C3086" i="221"/>
  <c r="F3085" i="221"/>
  <c r="D3085" i="221"/>
  <c r="C3085" i="221"/>
  <c r="F3084" i="221"/>
  <c r="D3084" i="221"/>
  <c r="C3084" i="221"/>
  <c r="F3083" i="221"/>
  <c r="D3083" i="221"/>
  <c r="C3083" i="221"/>
  <c r="F3082" i="221"/>
  <c r="D3082" i="221"/>
  <c r="C3082" i="221"/>
  <c r="F3081" i="221"/>
  <c r="D3081" i="221"/>
  <c r="C3081" i="221"/>
  <c r="F3080" i="221"/>
  <c r="D3080" i="221"/>
  <c r="C3080" i="221"/>
  <c r="F3079" i="221"/>
  <c r="D3079" i="221"/>
  <c r="C3079" i="221"/>
  <c r="F3078" i="221"/>
  <c r="D3078" i="221"/>
  <c r="C3078" i="221"/>
  <c r="D3077" i="221"/>
  <c r="C3077" i="221"/>
  <c r="B3077" i="221"/>
  <c r="F3076" i="221"/>
  <c r="D3076" i="221"/>
  <c r="C3076" i="221"/>
  <c r="F3075" i="221"/>
  <c r="D3075" i="221"/>
  <c r="C3075" i="221"/>
  <c r="F3074" i="221"/>
  <c r="D3074" i="221"/>
  <c r="C3074" i="221"/>
  <c r="F3073" i="221"/>
  <c r="D3073" i="221"/>
  <c r="C3073" i="221"/>
  <c r="F3072" i="221"/>
  <c r="D3072" i="221"/>
  <c r="C3072" i="221"/>
  <c r="F3071" i="221"/>
  <c r="D3071" i="221"/>
  <c r="C3071" i="221"/>
  <c r="F3070" i="221"/>
  <c r="D3070" i="221"/>
  <c r="C3070" i="221"/>
  <c r="F3069" i="221"/>
  <c r="D3069" i="221"/>
  <c r="C3069" i="221"/>
  <c r="F3068" i="221"/>
  <c r="D3068" i="221"/>
  <c r="C3068" i="221"/>
  <c r="F3067" i="221"/>
  <c r="D3067" i="221"/>
  <c r="C3067" i="221"/>
  <c r="F3066" i="221"/>
  <c r="D3066" i="221"/>
  <c r="C3066" i="221"/>
  <c r="F3065" i="221"/>
  <c r="D3065" i="221"/>
  <c r="C3065" i="221"/>
  <c r="BH3064" i="221"/>
  <c r="BG3064" i="221"/>
  <c r="BF3064" i="221"/>
  <c r="BE3064" i="221"/>
  <c r="BD3064" i="221"/>
  <c r="BC3064" i="221"/>
  <c r="BB3064" i="221"/>
  <c r="BA3064" i="221"/>
  <c r="AZ3064" i="221"/>
  <c r="AY3064" i="221"/>
  <c r="AX3064" i="221"/>
  <c r="AW3064" i="221"/>
  <c r="AV3064" i="221"/>
  <c r="AU3064" i="221"/>
  <c r="AT3064" i="221"/>
  <c r="AS3064" i="221"/>
  <c r="AR3064" i="221"/>
  <c r="AQ3064" i="221"/>
  <c r="AP3064" i="221"/>
  <c r="AO3064" i="221"/>
  <c r="AN3064" i="221"/>
  <c r="AM3064" i="221"/>
  <c r="AL3064" i="221"/>
  <c r="AK3064" i="221"/>
  <c r="AJ3064" i="221"/>
  <c r="AI3064" i="221"/>
  <c r="AH3064" i="221"/>
  <c r="AG3064" i="221"/>
  <c r="AF3064" i="221"/>
  <c r="AE3064" i="221"/>
  <c r="AD3064" i="221"/>
  <c r="AC3064" i="221"/>
  <c r="AB3064" i="221"/>
  <c r="AA3064" i="221"/>
  <c r="Z3064" i="221"/>
  <c r="Y3064" i="221"/>
  <c r="X3064" i="221"/>
  <c r="W3064" i="221"/>
  <c r="V3064" i="221"/>
  <c r="U3064" i="221"/>
  <c r="T3064" i="221"/>
  <c r="D3064" i="221"/>
  <c r="C3064" i="221"/>
  <c r="B3064" i="221"/>
  <c r="F3063" i="221"/>
  <c r="D3063" i="221"/>
  <c r="C3063" i="221"/>
  <c r="F3062" i="221"/>
  <c r="D3062" i="221"/>
  <c r="C3062" i="221"/>
  <c r="F3061" i="221"/>
  <c r="D3061" i="221"/>
  <c r="C3061" i="221"/>
  <c r="F3060" i="221"/>
  <c r="D3060" i="221"/>
  <c r="C3060" i="221"/>
  <c r="F3059" i="221"/>
  <c r="D3059" i="221"/>
  <c r="C3059" i="221"/>
  <c r="F3058" i="221"/>
  <c r="D3058" i="221"/>
  <c r="C3058" i="221"/>
  <c r="F3057" i="221"/>
  <c r="D3057" i="221"/>
  <c r="C3057" i="221"/>
  <c r="F3056" i="221"/>
  <c r="D3056" i="221"/>
  <c r="C3056" i="221"/>
  <c r="F3055" i="221"/>
  <c r="D3055" i="221"/>
  <c r="C3055" i="221"/>
  <c r="F3054" i="221"/>
  <c r="D3054" i="221"/>
  <c r="C3054" i="221"/>
  <c r="F3053" i="221"/>
  <c r="D3053" i="221"/>
  <c r="C3053" i="221"/>
  <c r="F3052" i="221"/>
  <c r="D3052" i="221"/>
  <c r="C3052" i="221"/>
  <c r="BH3051" i="221"/>
  <c r="BG3051" i="221"/>
  <c r="BF3051" i="221"/>
  <c r="BE3051" i="221"/>
  <c r="BD3051" i="221"/>
  <c r="BC3051" i="221"/>
  <c r="BB3051" i="221"/>
  <c r="BA3051" i="221"/>
  <c r="AZ3051" i="221"/>
  <c r="AY3051" i="221"/>
  <c r="AX3051" i="221"/>
  <c r="AW3051" i="221"/>
  <c r="AV3051" i="221"/>
  <c r="AU3051" i="221"/>
  <c r="AT3051" i="221"/>
  <c r="AS3051" i="221"/>
  <c r="AR3051" i="221"/>
  <c r="AQ3051" i="221"/>
  <c r="AP3051" i="221"/>
  <c r="AO3051" i="221"/>
  <c r="AN3051" i="221"/>
  <c r="AM3051" i="221"/>
  <c r="AL3051" i="221"/>
  <c r="AK3051" i="221"/>
  <c r="AJ3051" i="221"/>
  <c r="AI3051" i="221"/>
  <c r="AH3051" i="221"/>
  <c r="AG3051" i="221"/>
  <c r="AF3051" i="221"/>
  <c r="AE3051" i="221"/>
  <c r="AD3051" i="221"/>
  <c r="AC3051" i="221"/>
  <c r="AB3051" i="221"/>
  <c r="AA3051" i="221"/>
  <c r="Z3051" i="221"/>
  <c r="Y3051" i="221"/>
  <c r="X3051" i="221"/>
  <c r="W3051" i="221"/>
  <c r="V3051" i="221"/>
  <c r="U3051" i="221"/>
  <c r="T3051" i="221"/>
  <c r="D3051" i="221"/>
  <c r="C3051" i="221"/>
  <c r="B3051" i="221"/>
  <c r="F3050" i="221"/>
  <c r="D3050" i="221"/>
  <c r="C3050" i="221"/>
  <c r="F3049" i="221"/>
  <c r="D3049" i="221"/>
  <c r="C3049" i="221"/>
  <c r="F3048" i="221"/>
  <c r="D3048" i="221"/>
  <c r="C3048" i="221"/>
  <c r="F3047" i="221"/>
  <c r="D3047" i="221"/>
  <c r="C3047" i="221"/>
  <c r="F3046" i="221"/>
  <c r="D3046" i="221"/>
  <c r="C3046" i="221"/>
  <c r="F3045" i="221"/>
  <c r="D3045" i="221"/>
  <c r="C3045" i="221"/>
  <c r="F3044" i="221"/>
  <c r="D3044" i="221"/>
  <c r="C3044" i="221"/>
  <c r="F3043" i="221"/>
  <c r="D3043" i="221"/>
  <c r="C3043" i="221"/>
  <c r="F3042" i="221"/>
  <c r="D3042" i="221"/>
  <c r="C3042" i="221"/>
  <c r="F3041" i="221"/>
  <c r="D3041" i="221"/>
  <c r="C3041" i="221"/>
  <c r="F3040" i="221"/>
  <c r="D3040" i="221"/>
  <c r="C3040" i="221"/>
  <c r="F3039" i="221"/>
  <c r="D3039" i="221"/>
  <c r="C3039" i="221"/>
  <c r="BH3038" i="221"/>
  <c r="BG3038" i="221"/>
  <c r="BF3038" i="221"/>
  <c r="BE3038" i="221"/>
  <c r="BD3038" i="221"/>
  <c r="BC3038" i="221"/>
  <c r="BB3038" i="221"/>
  <c r="BA3038" i="221"/>
  <c r="AZ3038" i="221"/>
  <c r="AY3038" i="221"/>
  <c r="AX3038" i="221"/>
  <c r="AW3038" i="221"/>
  <c r="AV3038" i="221"/>
  <c r="AU3038" i="221"/>
  <c r="AT3038" i="221"/>
  <c r="AS3038" i="221"/>
  <c r="AR3038" i="221"/>
  <c r="AQ3038" i="221"/>
  <c r="AP3038" i="221"/>
  <c r="AO3038" i="221"/>
  <c r="AN3038" i="221"/>
  <c r="AM3038" i="221"/>
  <c r="AL3038" i="221"/>
  <c r="AK3038" i="221"/>
  <c r="AJ3038" i="221"/>
  <c r="AI3038" i="221"/>
  <c r="AH3038" i="221"/>
  <c r="AG3038" i="221"/>
  <c r="AF3038" i="221"/>
  <c r="AE3038" i="221"/>
  <c r="AD3038" i="221"/>
  <c r="AC3038" i="221"/>
  <c r="AB3038" i="221"/>
  <c r="AA3038" i="221"/>
  <c r="Z3038" i="221"/>
  <c r="Y3038" i="221"/>
  <c r="X3038" i="221"/>
  <c r="W3038" i="221"/>
  <c r="V3038" i="221"/>
  <c r="U3038" i="221"/>
  <c r="T3038" i="221"/>
  <c r="D3038" i="221"/>
  <c r="C3038" i="221"/>
  <c r="B3038" i="221"/>
  <c r="F3037" i="221"/>
  <c r="D3037" i="221"/>
  <c r="C3037" i="221"/>
  <c r="F3036" i="221"/>
  <c r="D3036" i="221"/>
  <c r="C3036" i="221"/>
  <c r="F3035" i="221"/>
  <c r="D3035" i="221"/>
  <c r="C3035" i="221"/>
  <c r="F3034" i="221"/>
  <c r="D3034" i="221"/>
  <c r="C3034" i="221"/>
  <c r="F3033" i="221"/>
  <c r="D3033" i="221"/>
  <c r="C3033" i="221"/>
  <c r="F3032" i="221"/>
  <c r="D3032" i="221"/>
  <c r="C3032" i="221"/>
  <c r="F3031" i="221"/>
  <c r="D3031" i="221"/>
  <c r="C3031" i="221"/>
  <c r="F3030" i="221"/>
  <c r="D3030" i="221"/>
  <c r="C3030" i="221"/>
  <c r="F3029" i="221"/>
  <c r="D3029" i="221"/>
  <c r="C3029" i="221"/>
  <c r="F3028" i="221"/>
  <c r="D3028" i="221"/>
  <c r="C3028" i="221"/>
  <c r="F3027" i="221"/>
  <c r="D3027" i="221"/>
  <c r="C3027" i="221"/>
  <c r="F3026" i="221"/>
  <c r="D3026" i="221"/>
  <c r="C3026" i="221"/>
  <c r="BH3025" i="221"/>
  <c r="BG3025" i="221"/>
  <c r="BF3025" i="221"/>
  <c r="BE3025" i="221"/>
  <c r="BD3025" i="221"/>
  <c r="BC3025" i="221"/>
  <c r="BB3025" i="221"/>
  <c r="BA3025" i="221"/>
  <c r="AZ3025" i="221"/>
  <c r="AY3025" i="221"/>
  <c r="AX3025" i="221"/>
  <c r="AW3025" i="221"/>
  <c r="AV3025" i="221"/>
  <c r="AU3025" i="221"/>
  <c r="AT3025" i="221"/>
  <c r="AS3025" i="221"/>
  <c r="AR3025" i="221"/>
  <c r="AQ3025" i="221"/>
  <c r="AP3025" i="221"/>
  <c r="AO3025" i="221"/>
  <c r="AN3025" i="221"/>
  <c r="AM3025" i="221"/>
  <c r="AL3025" i="221"/>
  <c r="AK3025" i="221"/>
  <c r="AJ3025" i="221"/>
  <c r="AI3025" i="221"/>
  <c r="AH3025" i="221"/>
  <c r="AG3025" i="221"/>
  <c r="AF3025" i="221"/>
  <c r="AE3025" i="221"/>
  <c r="AD3025" i="221"/>
  <c r="AC3025" i="221"/>
  <c r="AB3025" i="221"/>
  <c r="AA3025" i="221"/>
  <c r="Z3025" i="221"/>
  <c r="Y3025" i="221"/>
  <c r="X3025" i="221"/>
  <c r="W3025" i="221"/>
  <c r="V3025" i="221"/>
  <c r="U3025" i="221"/>
  <c r="T3025" i="221"/>
  <c r="D3025" i="221"/>
  <c r="C3025" i="221"/>
  <c r="B3025" i="221"/>
  <c r="F3024" i="221"/>
  <c r="D3024" i="221"/>
  <c r="C3024" i="221"/>
  <c r="F3023" i="221"/>
  <c r="D3023" i="221"/>
  <c r="C3023" i="221"/>
  <c r="F3022" i="221"/>
  <c r="D3022" i="221"/>
  <c r="C3022" i="221"/>
  <c r="F3021" i="221"/>
  <c r="D3021" i="221"/>
  <c r="C3021" i="221"/>
  <c r="F3020" i="221"/>
  <c r="D3020" i="221"/>
  <c r="C3020" i="221"/>
  <c r="F3019" i="221"/>
  <c r="D3019" i="221"/>
  <c r="C3019" i="221"/>
  <c r="F3018" i="221"/>
  <c r="D3018" i="221"/>
  <c r="C3018" i="221"/>
  <c r="F3017" i="221"/>
  <c r="D3017" i="221"/>
  <c r="C3017" i="221"/>
  <c r="F3016" i="221"/>
  <c r="D3016" i="221"/>
  <c r="C3016" i="221"/>
  <c r="F3015" i="221"/>
  <c r="D3015" i="221"/>
  <c r="C3015" i="221"/>
  <c r="F3014" i="221"/>
  <c r="D3014" i="221"/>
  <c r="C3014" i="221"/>
  <c r="F3013" i="221"/>
  <c r="D3013" i="221"/>
  <c r="C3013" i="221"/>
  <c r="BH3012" i="221"/>
  <c r="BG3012" i="221"/>
  <c r="BF3012" i="221"/>
  <c r="BE3012" i="221"/>
  <c r="BD3012" i="221"/>
  <c r="BC3012" i="221"/>
  <c r="BB3012" i="221"/>
  <c r="BA3012" i="221"/>
  <c r="AZ3012" i="221"/>
  <c r="AY3012" i="221"/>
  <c r="AX3012" i="221"/>
  <c r="AW3012" i="221"/>
  <c r="AV3012" i="221"/>
  <c r="AU3012" i="221"/>
  <c r="AT3012" i="221"/>
  <c r="AS3012" i="221"/>
  <c r="AR3012" i="221"/>
  <c r="AQ3012" i="221"/>
  <c r="AP3012" i="221"/>
  <c r="AO3012" i="221"/>
  <c r="AN3012" i="221"/>
  <c r="AM3012" i="221"/>
  <c r="AL3012" i="221"/>
  <c r="AK3012" i="221"/>
  <c r="AJ3012" i="221"/>
  <c r="AI3012" i="221"/>
  <c r="AH3012" i="221"/>
  <c r="AG3012" i="221"/>
  <c r="AF3012" i="221"/>
  <c r="AE3012" i="221"/>
  <c r="AD3012" i="221"/>
  <c r="AC3012" i="221"/>
  <c r="AB3012" i="221"/>
  <c r="AA3012" i="221"/>
  <c r="Z3012" i="221"/>
  <c r="Y3012" i="221"/>
  <c r="X3012" i="221"/>
  <c r="W3012" i="221"/>
  <c r="V3012" i="221"/>
  <c r="U3012" i="221"/>
  <c r="T3012" i="221"/>
  <c r="D3012" i="221"/>
  <c r="C3012" i="221"/>
  <c r="B3012" i="221"/>
  <c r="F3011" i="221"/>
  <c r="D3011" i="221"/>
  <c r="C3011" i="221"/>
  <c r="F3010" i="221"/>
  <c r="D3010" i="221"/>
  <c r="C3010" i="221"/>
  <c r="F3009" i="221"/>
  <c r="D3009" i="221"/>
  <c r="C3009" i="221"/>
  <c r="F3008" i="221"/>
  <c r="D3008" i="221"/>
  <c r="C3008" i="221"/>
  <c r="F3007" i="221"/>
  <c r="D3007" i="221"/>
  <c r="C3007" i="221"/>
  <c r="F3006" i="221"/>
  <c r="D3006" i="221"/>
  <c r="C3006" i="221"/>
  <c r="F3005" i="221"/>
  <c r="D3005" i="221"/>
  <c r="C3005" i="221"/>
  <c r="F3004" i="221"/>
  <c r="D3004" i="221"/>
  <c r="C3004" i="221"/>
  <c r="F3003" i="221"/>
  <c r="D3003" i="221"/>
  <c r="C3003" i="221"/>
  <c r="F3002" i="221"/>
  <c r="D3002" i="221"/>
  <c r="C3002" i="221"/>
  <c r="F3001" i="221"/>
  <c r="D3001" i="221"/>
  <c r="C3001" i="221"/>
  <c r="F3000" i="221"/>
  <c r="D3000" i="221"/>
  <c r="C3000" i="221"/>
  <c r="BH2999" i="221"/>
  <c r="BG2999" i="221"/>
  <c r="BF2999" i="221"/>
  <c r="BE2999" i="221"/>
  <c r="BD2999" i="221"/>
  <c r="BC2999" i="221"/>
  <c r="BB2999" i="221"/>
  <c r="BA2999" i="221"/>
  <c r="AZ2999" i="221"/>
  <c r="AY2999" i="221"/>
  <c r="AX2999" i="221"/>
  <c r="AW2999" i="221"/>
  <c r="AV2999" i="221"/>
  <c r="AU2999" i="221"/>
  <c r="AT2999" i="221"/>
  <c r="AS2999" i="221"/>
  <c r="AR2999" i="221"/>
  <c r="AQ2999" i="221"/>
  <c r="AP2999" i="221"/>
  <c r="AO2999" i="221"/>
  <c r="AN2999" i="221"/>
  <c r="AM2999" i="221"/>
  <c r="AL2999" i="221"/>
  <c r="AK2999" i="221"/>
  <c r="AJ2999" i="221"/>
  <c r="AI2999" i="221"/>
  <c r="AH2999" i="221"/>
  <c r="AG2999" i="221"/>
  <c r="AF2999" i="221"/>
  <c r="AE2999" i="221"/>
  <c r="AD2999" i="221"/>
  <c r="AC2999" i="221"/>
  <c r="AB2999" i="221"/>
  <c r="AA2999" i="221"/>
  <c r="Z2999" i="221"/>
  <c r="Y2999" i="221"/>
  <c r="X2999" i="221"/>
  <c r="W2999" i="221"/>
  <c r="V2999" i="221"/>
  <c r="U2999" i="221"/>
  <c r="T2999" i="221"/>
  <c r="D2999" i="221"/>
  <c r="C2999" i="221"/>
  <c r="B2999" i="221"/>
  <c r="F2998" i="221"/>
  <c r="D2998" i="221"/>
  <c r="C2998" i="221"/>
  <c r="F2997" i="221"/>
  <c r="D2997" i="221"/>
  <c r="C2997" i="221"/>
  <c r="F2996" i="221"/>
  <c r="D2996" i="221"/>
  <c r="C2996" i="221"/>
  <c r="F2995" i="221"/>
  <c r="D2995" i="221"/>
  <c r="C2995" i="221"/>
  <c r="F2994" i="221"/>
  <c r="D2994" i="221"/>
  <c r="C2994" i="221"/>
  <c r="F2993" i="221"/>
  <c r="D2993" i="221"/>
  <c r="C2993" i="221"/>
  <c r="F2992" i="221"/>
  <c r="D2992" i="221"/>
  <c r="C2992" i="221"/>
  <c r="F2991" i="221"/>
  <c r="D2991" i="221"/>
  <c r="C2991" i="221"/>
  <c r="F2990" i="221"/>
  <c r="D2990" i="221"/>
  <c r="C2990" i="221"/>
  <c r="F2989" i="221"/>
  <c r="D2989" i="221"/>
  <c r="C2989" i="221"/>
  <c r="F2988" i="221"/>
  <c r="D2988" i="221"/>
  <c r="C2988" i="221"/>
  <c r="F2987" i="221"/>
  <c r="D2987" i="221"/>
  <c r="C2987" i="221"/>
  <c r="BH2986" i="221"/>
  <c r="BG2986" i="221"/>
  <c r="BF2986" i="221"/>
  <c r="BE2986" i="221"/>
  <c r="BD2986" i="221"/>
  <c r="BC2986" i="221"/>
  <c r="BB2986" i="221"/>
  <c r="BA2986" i="221"/>
  <c r="AZ2986" i="221"/>
  <c r="AY2986" i="221"/>
  <c r="AX2986" i="221"/>
  <c r="AW2986" i="221"/>
  <c r="AV2986" i="221"/>
  <c r="AU2986" i="221"/>
  <c r="AT2986" i="221"/>
  <c r="AS2986" i="221"/>
  <c r="AR2986" i="221"/>
  <c r="AQ2986" i="221"/>
  <c r="AP2986" i="221"/>
  <c r="AO2986" i="221"/>
  <c r="AN2986" i="221"/>
  <c r="AM2986" i="221"/>
  <c r="AL2986" i="221"/>
  <c r="AK2986" i="221"/>
  <c r="AJ2986" i="221"/>
  <c r="AI2986" i="221"/>
  <c r="AH2986" i="221"/>
  <c r="AG2986" i="221"/>
  <c r="AF2986" i="221"/>
  <c r="AE2986" i="221"/>
  <c r="AD2986" i="221"/>
  <c r="AC2986" i="221"/>
  <c r="AB2986" i="221"/>
  <c r="AA2986" i="221"/>
  <c r="Z2986" i="221"/>
  <c r="Y2986" i="221"/>
  <c r="X2986" i="221"/>
  <c r="W2986" i="221"/>
  <c r="V2986" i="221"/>
  <c r="U2986" i="221"/>
  <c r="T2986" i="221"/>
  <c r="D2986" i="221"/>
  <c r="C2986" i="221"/>
  <c r="B2986" i="221"/>
  <c r="F2985" i="221"/>
  <c r="D2985" i="221"/>
  <c r="C2985" i="221"/>
  <c r="B2985" i="221"/>
  <c r="F2984" i="221"/>
  <c r="D2984" i="221"/>
  <c r="C2984" i="221"/>
  <c r="B2984" i="221"/>
  <c r="F2983" i="221"/>
  <c r="D2983" i="221"/>
  <c r="C2983" i="221"/>
  <c r="B2983" i="221"/>
  <c r="F2982" i="221"/>
  <c r="D2982" i="221"/>
  <c r="C2982" i="221"/>
  <c r="B2982" i="221"/>
  <c r="F2981" i="221"/>
  <c r="D2981" i="221"/>
  <c r="C2981" i="221"/>
  <c r="B2981" i="221"/>
  <c r="F2980" i="221"/>
  <c r="D2980" i="221"/>
  <c r="C2980" i="221"/>
  <c r="B2980" i="221"/>
  <c r="F2979" i="221"/>
  <c r="D2979" i="221"/>
  <c r="C2979" i="221"/>
  <c r="B2979" i="221"/>
  <c r="F2978" i="221"/>
  <c r="D2978" i="221"/>
  <c r="C2978" i="221"/>
  <c r="B2978" i="221"/>
  <c r="F2977" i="221"/>
  <c r="D2977" i="221"/>
  <c r="C2977" i="221"/>
  <c r="B2977" i="221"/>
  <c r="F2976" i="221"/>
  <c r="D2976" i="221"/>
  <c r="C2976" i="221"/>
  <c r="B2976" i="221"/>
  <c r="F2975" i="221"/>
  <c r="D2975" i="221"/>
  <c r="C2975" i="221"/>
  <c r="B2975" i="221"/>
  <c r="F2974" i="221"/>
  <c r="D2974" i="221"/>
  <c r="C2974" i="221"/>
  <c r="B2974" i="221"/>
  <c r="BH2973" i="221"/>
  <c r="BG2973" i="221"/>
  <c r="BF2973" i="221"/>
  <c r="BE2973" i="221"/>
  <c r="BD2973" i="221"/>
  <c r="BC2973" i="221"/>
  <c r="BB2973" i="221"/>
  <c r="BA2973" i="221"/>
  <c r="AZ2973" i="221"/>
  <c r="AY2973" i="221"/>
  <c r="AX2973" i="221"/>
  <c r="AW2973" i="221"/>
  <c r="AV2973" i="221"/>
  <c r="AU2973" i="221"/>
  <c r="AT2973" i="221"/>
  <c r="AS2973" i="221"/>
  <c r="AR2973" i="221"/>
  <c r="AQ2973" i="221"/>
  <c r="AP2973" i="221"/>
  <c r="AO2973" i="221"/>
  <c r="AN2973" i="221"/>
  <c r="AM2973" i="221"/>
  <c r="AL2973" i="221"/>
  <c r="AK2973" i="221"/>
  <c r="AJ2973" i="221"/>
  <c r="AI2973" i="221"/>
  <c r="AH2973" i="221"/>
  <c r="AG2973" i="221"/>
  <c r="AF2973" i="221"/>
  <c r="AE2973" i="221"/>
  <c r="AD2973" i="221"/>
  <c r="AC2973" i="221"/>
  <c r="AB2973" i="221"/>
  <c r="AA2973" i="221"/>
  <c r="Z2973" i="221"/>
  <c r="Y2973" i="221"/>
  <c r="X2973" i="221"/>
  <c r="W2973" i="221"/>
  <c r="V2973" i="221"/>
  <c r="U2973" i="221"/>
  <c r="T2973" i="221"/>
  <c r="D2973" i="221"/>
  <c r="C2973" i="221"/>
  <c r="B2973" i="221"/>
  <c r="F2972" i="221"/>
  <c r="D2972" i="221"/>
  <c r="C2972" i="221"/>
  <c r="B2972" i="221"/>
  <c r="D2971" i="221"/>
  <c r="C2971" i="221"/>
  <c r="B2971" i="221"/>
  <c r="D2970" i="221"/>
  <c r="C2970" i="221"/>
  <c r="B2970" i="221"/>
  <c r="D2969" i="221"/>
  <c r="C2969" i="221"/>
  <c r="B2969" i="221"/>
  <c r="D2968" i="221"/>
  <c r="C2968" i="221"/>
  <c r="B2968" i="221"/>
  <c r="D2967" i="221"/>
  <c r="C2967" i="221"/>
  <c r="B2967" i="221"/>
  <c r="S2966" i="221"/>
  <c r="D2966" i="221"/>
  <c r="C2966" i="221"/>
  <c r="B2966" i="221"/>
  <c r="D2965" i="221"/>
  <c r="C2965" i="221"/>
  <c r="B2965" i="221"/>
  <c r="D2964" i="221"/>
  <c r="C2964" i="221"/>
  <c r="B2964" i="221"/>
  <c r="R2963" i="221"/>
  <c r="Q2963" i="221"/>
  <c r="P2963" i="221"/>
  <c r="O2963" i="221"/>
  <c r="N2963" i="221"/>
  <c r="M2963" i="221"/>
  <c r="L2963" i="221"/>
  <c r="K2963" i="221"/>
  <c r="J2963" i="221"/>
  <c r="I2963" i="221"/>
  <c r="H2963" i="221"/>
  <c r="G2963" i="221"/>
  <c r="D2963" i="221"/>
  <c r="C2963" i="221"/>
  <c r="B2963" i="221"/>
  <c r="D2962" i="221"/>
  <c r="C2962" i="221"/>
  <c r="B2962" i="221"/>
  <c r="R2961" i="221"/>
  <c r="Q2961" i="221"/>
  <c r="P2961" i="221"/>
  <c r="O2961" i="221"/>
  <c r="N2961" i="221"/>
  <c r="M2961" i="221"/>
  <c r="L2961" i="221"/>
  <c r="K2961" i="221"/>
  <c r="J2961" i="221"/>
  <c r="I2961" i="221"/>
  <c r="H2961" i="221"/>
  <c r="G2961" i="221"/>
  <c r="D2961" i="221"/>
  <c r="C2961" i="221"/>
  <c r="B2961" i="221"/>
  <c r="S2960" i="221"/>
  <c r="D2960" i="221"/>
  <c r="C2960" i="221"/>
  <c r="B2960" i="221"/>
  <c r="D2959" i="221"/>
  <c r="C2959" i="221"/>
  <c r="B2959" i="221"/>
  <c r="D2958" i="221"/>
  <c r="C2958" i="221"/>
  <c r="B2958" i="221"/>
  <c r="R2957" i="221"/>
  <c r="Q2957" i="221"/>
  <c r="P2957" i="221"/>
  <c r="O2957" i="221"/>
  <c r="N2957" i="221"/>
  <c r="M2957" i="221"/>
  <c r="L2957" i="221"/>
  <c r="K2957" i="221"/>
  <c r="J2957" i="221"/>
  <c r="I2957" i="221"/>
  <c r="H2957" i="221"/>
  <c r="G2957" i="221"/>
  <c r="D2957" i="221"/>
  <c r="C2957" i="221"/>
  <c r="B2957" i="221"/>
  <c r="D2956" i="221"/>
  <c r="C2956" i="221"/>
  <c r="B2956" i="221"/>
  <c r="R2955" i="221"/>
  <c r="Q2955" i="221"/>
  <c r="P2955" i="221"/>
  <c r="O2955" i="221"/>
  <c r="N2955" i="221"/>
  <c r="M2955" i="221"/>
  <c r="L2955" i="221"/>
  <c r="K2955" i="221"/>
  <c r="J2955" i="221"/>
  <c r="I2955" i="221"/>
  <c r="H2955" i="221"/>
  <c r="G2955" i="221"/>
  <c r="D2955" i="221"/>
  <c r="C2955" i="221"/>
  <c r="B2955" i="221"/>
  <c r="S2954" i="221"/>
  <c r="D2954" i="221"/>
  <c r="C2954" i="221"/>
  <c r="B2954" i="221"/>
  <c r="D2953" i="221"/>
  <c r="C2953" i="221"/>
  <c r="B2953" i="221"/>
  <c r="D2952" i="221"/>
  <c r="C2952" i="221"/>
  <c r="B2952" i="221"/>
  <c r="R2951" i="221"/>
  <c r="Q2951" i="221"/>
  <c r="P2951" i="221"/>
  <c r="O2951" i="221"/>
  <c r="N2951" i="221"/>
  <c r="M2951" i="221"/>
  <c r="L2951" i="221"/>
  <c r="K2951" i="221"/>
  <c r="J2951" i="221"/>
  <c r="I2951" i="221"/>
  <c r="H2951" i="221"/>
  <c r="G2951" i="221"/>
  <c r="D2951" i="221"/>
  <c r="C2951" i="221"/>
  <c r="B2951" i="221"/>
  <c r="D2950" i="221"/>
  <c r="C2950" i="221"/>
  <c r="B2950" i="221"/>
  <c r="R2949" i="221"/>
  <c r="Q2949" i="221"/>
  <c r="P2949" i="221"/>
  <c r="O2949" i="221"/>
  <c r="N2949" i="221"/>
  <c r="H2949" i="221"/>
  <c r="G2949" i="221"/>
  <c r="D2949" i="221"/>
  <c r="C2949" i="221"/>
  <c r="B2949" i="221"/>
  <c r="S2948" i="221"/>
  <c r="D2948" i="221"/>
  <c r="C2948" i="221"/>
  <c r="B2948" i="221"/>
  <c r="D2947" i="221"/>
  <c r="C2947" i="221"/>
  <c r="B2947" i="221"/>
  <c r="D2946" i="221"/>
  <c r="C2946" i="221"/>
  <c r="B2946" i="221"/>
  <c r="R2945" i="221"/>
  <c r="Q2945" i="221"/>
  <c r="P2945" i="221"/>
  <c r="O2945" i="221"/>
  <c r="N2945" i="221"/>
  <c r="M2945" i="221"/>
  <c r="L2945" i="221"/>
  <c r="K2945" i="221"/>
  <c r="J2945" i="221"/>
  <c r="I2945" i="221"/>
  <c r="H2945" i="221"/>
  <c r="G2945" i="221"/>
  <c r="D2945" i="221"/>
  <c r="C2945" i="221"/>
  <c r="B2945" i="221"/>
  <c r="D2944" i="221"/>
  <c r="C2944" i="221"/>
  <c r="B2944" i="221"/>
  <c r="H2943" i="221"/>
  <c r="G2943" i="221"/>
  <c r="D2943" i="221"/>
  <c r="C2943" i="221"/>
  <c r="B2943" i="221"/>
  <c r="S2942" i="221"/>
  <c r="D2942" i="221"/>
  <c r="C2942" i="221"/>
  <c r="B2942" i="221"/>
  <c r="D2941" i="221"/>
  <c r="C2941" i="221"/>
  <c r="B2941" i="221"/>
  <c r="D2940" i="221"/>
  <c r="C2940" i="221"/>
  <c r="B2940" i="221"/>
  <c r="R2939" i="221"/>
  <c r="Q2939" i="221"/>
  <c r="P2939" i="221"/>
  <c r="O2939" i="221"/>
  <c r="N2939" i="221"/>
  <c r="M2939" i="221"/>
  <c r="L2939" i="221"/>
  <c r="K2939" i="221"/>
  <c r="J2939" i="221"/>
  <c r="I2939" i="221"/>
  <c r="H2939" i="221"/>
  <c r="G2939" i="221"/>
  <c r="D2939" i="221"/>
  <c r="C2939" i="221"/>
  <c r="B2939" i="221"/>
  <c r="D2938" i="221"/>
  <c r="C2938" i="221"/>
  <c r="B2938" i="221"/>
  <c r="R2937" i="221"/>
  <c r="Q2937" i="221"/>
  <c r="P2937" i="221"/>
  <c r="O2937" i="221"/>
  <c r="N2937" i="221"/>
  <c r="M2937" i="221"/>
  <c r="L2937" i="221"/>
  <c r="K2937" i="221"/>
  <c r="J2937" i="221"/>
  <c r="I2937" i="221"/>
  <c r="H2937" i="221"/>
  <c r="G2937" i="221"/>
  <c r="D2937" i="221"/>
  <c r="C2937" i="221"/>
  <c r="B2937" i="221"/>
  <c r="S2936" i="221"/>
  <c r="D2936" i="221"/>
  <c r="C2936" i="221"/>
  <c r="B2936" i="221"/>
  <c r="D2935" i="221"/>
  <c r="C2935" i="221"/>
  <c r="B2935" i="221"/>
  <c r="D2934" i="221"/>
  <c r="C2934" i="221"/>
  <c r="B2934" i="221"/>
  <c r="R2933" i="221"/>
  <c r="Q2933" i="221"/>
  <c r="P2933" i="221"/>
  <c r="O2933" i="221"/>
  <c r="N2933" i="221"/>
  <c r="M2933" i="221"/>
  <c r="L2933" i="221"/>
  <c r="K2933" i="221"/>
  <c r="J2933" i="221"/>
  <c r="I2933" i="221"/>
  <c r="H2933" i="221"/>
  <c r="G2933" i="221"/>
  <c r="D2933" i="221"/>
  <c r="C2933" i="221"/>
  <c r="B2933" i="221"/>
  <c r="D2932" i="221"/>
  <c r="C2932" i="221"/>
  <c r="B2932" i="221"/>
  <c r="R2931" i="221"/>
  <c r="Q2931" i="221"/>
  <c r="P2931" i="221"/>
  <c r="O2931" i="221"/>
  <c r="N2931" i="221"/>
  <c r="M2931" i="221"/>
  <c r="L2931" i="221"/>
  <c r="K2931" i="221"/>
  <c r="J2931" i="221"/>
  <c r="I2931" i="221"/>
  <c r="H2931" i="221"/>
  <c r="G2931" i="221"/>
  <c r="D2931" i="221"/>
  <c r="C2931" i="221"/>
  <c r="B2931" i="221"/>
  <c r="S2930" i="221"/>
  <c r="D2930" i="221"/>
  <c r="C2930" i="221"/>
  <c r="B2930" i="221"/>
  <c r="D2929" i="221"/>
  <c r="C2929" i="221"/>
  <c r="B2929" i="221"/>
  <c r="D2928" i="221"/>
  <c r="C2928" i="221"/>
  <c r="B2928" i="221"/>
  <c r="R2927" i="221"/>
  <c r="Q2927" i="221"/>
  <c r="P2927" i="221"/>
  <c r="O2927" i="221"/>
  <c r="N2927" i="221"/>
  <c r="M2927" i="221"/>
  <c r="L2927" i="221"/>
  <c r="K2927" i="221"/>
  <c r="J2927" i="221"/>
  <c r="I2927" i="221"/>
  <c r="H2927" i="221"/>
  <c r="G2927" i="221"/>
  <c r="D2927" i="221"/>
  <c r="C2927" i="221"/>
  <c r="B2927" i="221"/>
  <c r="D2926" i="221"/>
  <c r="C2926" i="221"/>
  <c r="B2926" i="221"/>
  <c r="R2925" i="221"/>
  <c r="Q2925" i="221"/>
  <c r="P2925" i="221"/>
  <c r="O2925" i="221"/>
  <c r="N2925" i="221"/>
  <c r="M2925" i="221"/>
  <c r="L2925" i="221"/>
  <c r="K2925" i="221"/>
  <c r="J2925" i="221"/>
  <c r="I2925" i="221"/>
  <c r="H2925" i="221"/>
  <c r="G2925" i="221"/>
  <c r="D2925" i="221"/>
  <c r="C2925" i="221"/>
  <c r="B2925" i="221"/>
  <c r="S2924" i="221"/>
  <c r="D2924" i="221"/>
  <c r="C2924" i="221"/>
  <c r="B2924" i="221"/>
  <c r="D2923" i="221"/>
  <c r="C2923" i="221"/>
  <c r="B2923" i="221"/>
  <c r="D2922" i="221"/>
  <c r="C2922" i="221"/>
  <c r="B2922" i="221"/>
  <c r="R2921" i="221"/>
  <c r="Q2921" i="221"/>
  <c r="P2921" i="221"/>
  <c r="O2921" i="221"/>
  <c r="N2921" i="221"/>
  <c r="M2921" i="221"/>
  <c r="L2921" i="221"/>
  <c r="K2921" i="221"/>
  <c r="J2921" i="221"/>
  <c r="I2921" i="221"/>
  <c r="H2921" i="221"/>
  <c r="G2921" i="221"/>
  <c r="D2921" i="221"/>
  <c r="C2921" i="221"/>
  <c r="B2921" i="221"/>
  <c r="D2920" i="221"/>
  <c r="C2920" i="221"/>
  <c r="B2920" i="221"/>
  <c r="R2919" i="221"/>
  <c r="Q2919" i="221"/>
  <c r="P2919" i="221"/>
  <c r="O2919" i="221"/>
  <c r="N2919" i="221"/>
  <c r="M2919" i="221"/>
  <c r="L2919" i="221"/>
  <c r="K2919" i="221"/>
  <c r="J2919" i="221"/>
  <c r="I2919" i="221"/>
  <c r="H2919" i="221"/>
  <c r="G2919" i="221"/>
  <c r="D2919" i="221"/>
  <c r="C2919" i="221"/>
  <c r="B2919" i="221"/>
  <c r="S2918" i="221"/>
  <c r="D2918" i="221"/>
  <c r="C2918" i="221"/>
  <c r="B2918" i="221"/>
  <c r="D2917" i="221"/>
  <c r="C2917" i="221"/>
  <c r="B2917" i="221"/>
  <c r="D2916" i="221"/>
  <c r="C2916" i="221"/>
  <c r="B2916" i="221"/>
  <c r="R2915" i="221"/>
  <c r="Q2915" i="221"/>
  <c r="P2915" i="221"/>
  <c r="O2915" i="221"/>
  <c r="N2915" i="221"/>
  <c r="M2915" i="221"/>
  <c r="L2915" i="221"/>
  <c r="K2915" i="221"/>
  <c r="J2915" i="221"/>
  <c r="I2915" i="221"/>
  <c r="H2915" i="221"/>
  <c r="G2915" i="221"/>
  <c r="D2915" i="221"/>
  <c r="C2915" i="221"/>
  <c r="B2915" i="221"/>
  <c r="D2914" i="221"/>
  <c r="C2914" i="221"/>
  <c r="B2914" i="221"/>
  <c r="R2913" i="221"/>
  <c r="Q2913" i="221"/>
  <c r="P2913" i="221"/>
  <c r="O2913" i="221"/>
  <c r="N2913" i="221"/>
  <c r="M2913" i="221"/>
  <c r="L2913" i="221"/>
  <c r="K2913" i="221"/>
  <c r="J2913" i="221"/>
  <c r="I2913" i="221"/>
  <c r="H2913" i="221"/>
  <c r="G2913" i="221"/>
  <c r="D2913" i="221"/>
  <c r="C2913" i="221"/>
  <c r="B2913" i="221"/>
  <c r="S2912" i="221"/>
  <c r="D2912" i="221"/>
  <c r="C2912" i="221"/>
  <c r="B2912" i="221"/>
  <c r="D2911" i="221"/>
  <c r="C2911" i="221"/>
  <c r="B2911" i="221"/>
  <c r="D2910" i="221"/>
  <c r="C2910" i="221"/>
  <c r="B2910" i="221"/>
  <c r="R2909" i="221"/>
  <c r="Q2909" i="221"/>
  <c r="P2909" i="221"/>
  <c r="O2909" i="221"/>
  <c r="N2909" i="221"/>
  <c r="M2909" i="221"/>
  <c r="L2909" i="221"/>
  <c r="K2909" i="221"/>
  <c r="J2909" i="221"/>
  <c r="I2909" i="221"/>
  <c r="H2909" i="221"/>
  <c r="G2909" i="221"/>
  <c r="D2909" i="221"/>
  <c r="C2909" i="221"/>
  <c r="B2909" i="221"/>
  <c r="D2908" i="221"/>
  <c r="C2908" i="221"/>
  <c r="B2908" i="221"/>
  <c r="R2907" i="221"/>
  <c r="Q2907" i="221"/>
  <c r="P2907" i="221"/>
  <c r="O2907" i="221"/>
  <c r="N2907" i="221"/>
  <c r="M2907" i="221"/>
  <c r="L2907" i="221"/>
  <c r="K2907" i="221"/>
  <c r="J2907" i="221"/>
  <c r="I2907" i="221"/>
  <c r="H2907" i="221"/>
  <c r="G2907" i="221"/>
  <c r="D2907" i="221"/>
  <c r="C2907" i="221"/>
  <c r="B2907" i="221"/>
  <c r="S2906" i="221"/>
  <c r="D2906" i="221"/>
  <c r="C2906" i="221"/>
  <c r="B2906" i="221"/>
  <c r="D2905" i="221"/>
  <c r="C2905" i="221"/>
  <c r="B2905" i="221"/>
  <c r="D2904" i="221"/>
  <c r="C2904" i="221"/>
  <c r="B2904" i="221"/>
  <c r="R2903" i="221"/>
  <c r="Q2903" i="221"/>
  <c r="P2903" i="221"/>
  <c r="O2903" i="221"/>
  <c r="N2903" i="221"/>
  <c r="M2903" i="221"/>
  <c r="L2903" i="221"/>
  <c r="K2903" i="221"/>
  <c r="J2903" i="221"/>
  <c r="I2903" i="221"/>
  <c r="H2903" i="221"/>
  <c r="G2903" i="221"/>
  <c r="D2903" i="221"/>
  <c r="C2903" i="221"/>
  <c r="B2903" i="221"/>
  <c r="D2902" i="221"/>
  <c r="C2902" i="221"/>
  <c r="B2902" i="221"/>
  <c r="R2901" i="221"/>
  <c r="Q2901" i="221"/>
  <c r="P2901" i="221"/>
  <c r="O2901" i="221"/>
  <c r="N2901" i="221"/>
  <c r="M2901" i="221"/>
  <c r="L2901" i="221"/>
  <c r="K2901" i="221"/>
  <c r="J2901" i="221"/>
  <c r="I2901" i="221"/>
  <c r="H2901" i="221"/>
  <c r="G2901" i="221"/>
  <c r="D2901" i="221"/>
  <c r="C2901" i="221"/>
  <c r="B2901" i="221"/>
  <c r="S2900" i="221"/>
  <c r="D2900" i="221"/>
  <c r="C2900" i="221"/>
  <c r="B2900" i="221"/>
  <c r="D2899" i="221"/>
  <c r="C2899" i="221"/>
  <c r="B2899" i="221"/>
  <c r="D2898" i="221"/>
  <c r="C2898" i="221"/>
  <c r="B2898" i="221"/>
  <c r="R2897" i="221"/>
  <c r="Q2897" i="221"/>
  <c r="P2897" i="221"/>
  <c r="O2897" i="221"/>
  <c r="N2897" i="221"/>
  <c r="M2897" i="221"/>
  <c r="L2897" i="221"/>
  <c r="K2897" i="221"/>
  <c r="J2897" i="221"/>
  <c r="I2897" i="221"/>
  <c r="H2897" i="221"/>
  <c r="G2897" i="221"/>
  <c r="D2897" i="221"/>
  <c r="C2897" i="221"/>
  <c r="B2897" i="221"/>
  <c r="D2896" i="221"/>
  <c r="C2896" i="221"/>
  <c r="B2896" i="221"/>
  <c r="R2895" i="221"/>
  <c r="Q2895" i="221"/>
  <c r="P2895" i="221"/>
  <c r="O2895" i="221"/>
  <c r="N2895" i="221"/>
  <c r="M2895" i="221"/>
  <c r="L2895" i="221"/>
  <c r="K2895" i="221"/>
  <c r="J2895" i="221"/>
  <c r="I2895" i="221"/>
  <c r="H2895" i="221"/>
  <c r="G2895" i="221"/>
  <c r="D2895" i="221"/>
  <c r="C2895" i="221"/>
  <c r="B2895" i="221"/>
  <c r="S2894" i="221"/>
  <c r="D2894" i="221"/>
  <c r="C2894" i="221"/>
  <c r="B2894" i="221"/>
  <c r="D2893" i="221"/>
  <c r="C2893" i="221"/>
  <c r="B2893" i="221"/>
  <c r="D2892" i="221"/>
  <c r="C2892" i="221"/>
  <c r="B2892" i="221"/>
  <c r="R2891" i="221"/>
  <c r="Q2891" i="221"/>
  <c r="P2891" i="221"/>
  <c r="O2891" i="221"/>
  <c r="N2891" i="221"/>
  <c r="M2891" i="221"/>
  <c r="L2891" i="221"/>
  <c r="K2891" i="221"/>
  <c r="J2891" i="221"/>
  <c r="I2891" i="221"/>
  <c r="H2891" i="221"/>
  <c r="G2891" i="221"/>
  <c r="D2891" i="221"/>
  <c r="C2891" i="221"/>
  <c r="B2891" i="221"/>
  <c r="D2890" i="221"/>
  <c r="C2890" i="221"/>
  <c r="B2890" i="221"/>
  <c r="R2889" i="221"/>
  <c r="Q2889" i="221"/>
  <c r="P2889" i="221"/>
  <c r="O2889" i="221"/>
  <c r="N2889" i="221"/>
  <c r="M2889" i="221"/>
  <c r="L2889" i="221"/>
  <c r="K2889" i="221"/>
  <c r="J2889" i="221"/>
  <c r="I2889" i="221"/>
  <c r="H2889" i="221"/>
  <c r="G2889" i="221"/>
  <c r="D2889" i="221"/>
  <c r="C2889" i="221"/>
  <c r="B2889" i="221"/>
  <c r="S2888" i="221"/>
  <c r="D2888" i="221"/>
  <c r="C2888" i="221"/>
  <c r="B2888" i="221"/>
  <c r="D2887" i="221"/>
  <c r="C2887" i="221"/>
  <c r="B2887" i="221"/>
  <c r="D2886" i="221"/>
  <c r="C2886" i="221"/>
  <c r="B2886" i="221"/>
  <c r="R2885" i="221"/>
  <c r="Q2885" i="221"/>
  <c r="P2885" i="221"/>
  <c r="O2885" i="221"/>
  <c r="N2885" i="221"/>
  <c r="M2885" i="221"/>
  <c r="L2885" i="221"/>
  <c r="K2885" i="221"/>
  <c r="J2885" i="221"/>
  <c r="I2885" i="221"/>
  <c r="H2885" i="221"/>
  <c r="G2885" i="221"/>
  <c r="D2885" i="221"/>
  <c r="C2885" i="221"/>
  <c r="B2885" i="221"/>
  <c r="D2884" i="221"/>
  <c r="C2884" i="221"/>
  <c r="B2884" i="221"/>
  <c r="R2883" i="221"/>
  <c r="Q2883" i="221"/>
  <c r="P2883" i="221"/>
  <c r="O2883" i="221"/>
  <c r="N2883" i="221"/>
  <c r="M2883" i="221"/>
  <c r="L2883" i="221"/>
  <c r="K2883" i="221"/>
  <c r="J2883" i="221"/>
  <c r="I2883" i="221"/>
  <c r="H2883" i="221"/>
  <c r="G2883" i="221"/>
  <c r="D2883" i="221"/>
  <c r="C2883" i="221"/>
  <c r="B2883" i="221"/>
  <c r="S2882" i="221"/>
  <c r="D2882" i="221"/>
  <c r="C2882" i="221"/>
  <c r="B2882" i="221"/>
  <c r="D2881" i="221"/>
  <c r="C2881" i="221"/>
  <c r="B2881" i="221"/>
  <c r="D2880" i="221"/>
  <c r="C2880" i="221"/>
  <c r="B2880" i="221"/>
  <c r="R2879" i="221"/>
  <c r="Q2879" i="221"/>
  <c r="P2879" i="221"/>
  <c r="O2879" i="221"/>
  <c r="N2879" i="221"/>
  <c r="M2879" i="221"/>
  <c r="L2879" i="221"/>
  <c r="K2879" i="221"/>
  <c r="J2879" i="221"/>
  <c r="I2879" i="221"/>
  <c r="H2879" i="221"/>
  <c r="G2879" i="221"/>
  <c r="D2879" i="221"/>
  <c r="C2879" i="221"/>
  <c r="B2879" i="221"/>
  <c r="D2878" i="221"/>
  <c r="C2878" i="221"/>
  <c r="B2878" i="221"/>
  <c r="R2877" i="221"/>
  <c r="Q2877" i="221"/>
  <c r="P2877" i="221"/>
  <c r="O2877" i="221"/>
  <c r="N2877" i="221"/>
  <c r="M2877" i="221"/>
  <c r="L2877" i="221"/>
  <c r="K2877" i="221"/>
  <c r="J2877" i="221"/>
  <c r="I2877" i="221"/>
  <c r="H2877" i="221"/>
  <c r="G2877" i="221"/>
  <c r="D2877" i="221"/>
  <c r="C2877" i="221"/>
  <c r="B2877" i="221"/>
  <c r="S2876" i="221"/>
  <c r="D2876" i="221"/>
  <c r="C2876" i="221"/>
  <c r="B2876" i="221"/>
  <c r="D2875" i="221"/>
  <c r="C2875" i="221"/>
  <c r="B2875" i="221"/>
  <c r="D2874" i="221"/>
  <c r="C2874" i="221"/>
  <c r="B2874" i="221"/>
  <c r="R2873" i="221"/>
  <c r="Q2873" i="221"/>
  <c r="P2873" i="221"/>
  <c r="O2873" i="221"/>
  <c r="N2873" i="221"/>
  <c r="M2873" i="221"/>
  <c r="L2873" i="221"/>
  <c r="K2873" i="221"/>
  <c r="J2873" i="221"/>
  <c r="I2873" i="221"/>
  <c r="H2873" i="221"/>
  <c r="G2873" i="221"/>
  <c r="D2873" i="221"/>
  <c r="C2873" i="221"/>
  <c r="B2873" i="221"/>
  <c r="D2872" i="221"/>
  <c r="C2872" i="221"/>
  <c r="B2872" i="221"/>
  <c r="R2871" i="221"/>
  <c r="Q2871" i="221"/>
  <c r="P2871" i="221"/>
  <c r="O2871" i="221"/>
  <c r="N2871" i="221"/>
  <c r="M2871" i="221"/>
  <c r="L2871" i="221"/>
  <c r="K2871" i="221"/>
  <c r="J2871" i="221"/>
  <c r="I2871" i="221"/>
  <c r="H2871" i="221"/>
  <c r="G2871" i="221"/>
  <c r="D2871" i="221"/>
  <c r="C2871" i="221"/>
  <c r="B2871" i="221"/>
  <c r="S2870" i="221"/>
  <c r="D2870" i="221"/>
  <c r="C2870" i="221"/>
  <c r="B2870" i="221"/>
  <c r="D2869" i="221"/>
  <c r="C2869" i="221"/>
  <c r="B2869" i="221"/>
  <c r="D2868" i="221"/>
  <c r="C2868" i="221"/>
  <c r="B2868" i="221"/>
  <c r="R2867" i="221"/>
  <c r="Q2867" i="221"/>
  <c r="P2867" i="221"/>
  <c r="O2867" i="221"/>
  <c r="N2867" i="221"/>
  <c r="M2867" i="221"/>
  <c r="L2867" i="221"/>
  <c r="K2867" i="221"/>
  <c r="J2867" i="221"/>
  <c r="I2867" i="221"/>
  <c r="H2867" i="221"/>
  <c r="G2867" i="221"/>
  <c r="D2867" i="221"/>
  <c r="C2867" i="221"/>
  <c r="B2867" i="221"/>
  <c r="D2866" i="221"/>
  <c r="C2866" i="221"/>
  <c r="B2866" i="221"/>
  <c r="R2865" i="221"/>
  <c r="Q2865" i="221"/>
  <c r="P2865" i="221"/>
  <c r="O2865" i="221"/>
  <c r="N2865" i="221"/>
  <c r="M2865" i="221"/>
  <c r="L2865" i="221"/>
  <c r="K2865" i="221"/>
  <c r="J2865" i="221"/>
  <c r="I2865" i="221"/>
  <c r="H2865" i="221"/>
  <c r="G2865" i="221"/>
  <c r="D2865" i="221"/>
  <c r="C2865" i="221"/>
  <c r="B2865" i="221"/>
  <c r="S2864" i="221"/>
  <c r="D2864" i="221"/>
  <c r="C2864" i="221"/>
  <c r="B2864" i="221"/>
  <c r="D2863" i="221"/>
  <c r="C2863" i="221"/>
  <c r="B2863" i="221"/>
  <c r="D2862" i="221"/>
  <c r="C2862" i="221"/>
  <c r="B2862" i="221"/>
  <c r="R2861" i="221"/>
  <c r="Q2861" i="221"/>
  <c r="P2861" i="221"/>
  <c r="O2861" i="221"/>
  <c r="N2861" i="221"/>
  <c r="M2861" i="221"/>
  <c r="L2861" i="221"/>
  <c r="K2861" i="221"/>
  <c r="J2861" i="221"/>
  <c r="I2861" i="221"/>
  <c r="H2861" i="221"/>
  <c r="G2861" i="221"/>
  <c r="D2861" i="221"/>
  <c r="C2861" i="221"/>
  <c r="B2861" i="221"/>
  <c r="D2860" i="221"/>
  <c r="C2860" i="221"/>
  <c r="B2860" i="221"/>
  <c r="R2859" i="221"/>
  <c r="Q2859" i="221"/>
  <c r="P2859" i="221"/>
  <c r="O2859" i="221"/>
  <c r="N2859" i="221"/>
  <c r="M2859" i="221"/>
  <c r="L2859" i="221"/>
  <c r="K2859" i="221"/>
  <c r="J2859" i="221"/>
  <c r="I2859" i="221"/>
  <c r="H2859" i="221"/>
  <c r="G2859" i="221"/>
  <c r="D2859" i="221"/>
  <c r="C2859" i="221"/>
  <c r="B2859" i="221"/>
  <c r="S2858" i="221"/>
  <c r="D2858" i="221"/>
  <c r="C2858" i="221"/>
  <c r="B2858" i="221"/>
  <c r="D2857" i="221"/>
  <c r="C2857" i="221"/>
  <c r="B2857" i="221"/>
  <c r="D2856" i="221"/>
  <c r="C2856" i="221"/>
  <c r="B2856" i="221"/>
  <c r="R2855" i="221"/>
  <c r="Q2855" i="221"/>
  <c r="P2855" i="221"/>
  <c r="O2855" i="221"/>
  <c r="N2855" i="221"/>
  <c r="M2855" i="221"/>
  <c r="L2855" i="221"/>
  <c r="K2855" i="221"/>
  <c r="J2855" i="221"/>
  <c r="I2855" i="221"/>
  <c r="H2855" i="221"/>
  <c r="G2855" i="221"/>
  <c r="D2855" i="221"/>
  <c r="C2855" i="221"/>
  <c r="B2855" i="221"/>
  <c r="D2854" i="221"/>
  <c r="C2854" i="221"/>
  <c r="B2854" i="221"/>
  <c r="R2853" i="221"/>
  <c r="Q2853" i="221"/>
  <c r="P2853" i="221"/>
  <c r="O2853" i="221"/>
  <c r="N2853" i="221"/>
  <c r="M2853" i="221"/>
  <c r="L2853" i="221"/>
  <c r="K2853" i="221"/>
  <c r="J2853" i="221"/>
  <c r="I2853" i="221"/>
  <c r="H2853" i="221"/>
  <c r="G2853" i="221"/>
  <c r="D2853" i="221"/>
  <c r="C2853" i="221"/>
  <c r="B2853" i="221"/>
  <c r="S2852" i="221"/>
  <c r="D2852" i="221"/>
  <c r="C2852" i="221"/>
  <c r="B2852" i="221"/>
  <c r="D2851" i="221"/>
  <c r="C2851" i="221"/>
  <c r="B2851" i="221"/>
  <c r="D2850" i="221"/>
  <c r="C2850" i="221"/>
  <c r="B2850" i="221"/>
  <c r="G2849" i="221"/>
  <c r="D2849" i="221"/>
  <c r="C2849" i="221"/>
  <c r="B2849" i="221"/>
  <c r="D2848" i="221"/>
  <c r="C2848" i="221"/>
  <c r="B2848" i="221"/>
  <c r="R2847" i="221"/>
  <c r="Q2847" i="221"/>
  <c r="P2847" i="221"/>
  <c r="O2847" i="221"/>
  <c r="N2847" i="221"/>
  <c r="H2847" i="221"/>
  <c r="G2847" i="221"/>
  <c r="D2847" i="221"/>
  <c r="C2847" i="221"/>
  <c r="B2847" i="221"/>
  <c r="S2846" i="221"/>
  <c r="D2846" i="221"/>
  <c r="C2846" i="221"/>
  <c r="B2846" i="221"/>
  <c r="D2845" i="221"/>
  <c r="C2845" i="221"/>
  <c r="B2845" i="221"/>
  <c r="D2844" i="221"/>
  <c r="C2844" i="221"/>
  <c r="B2844" i="221"/>
  <c r="R2843" i="221"/>
  <c r="Q2843" i="221"/>
  <c r="P2843" i="221"/>
  <c r="O2843" i="221"/>
  <c r="N2843" i="221"/>
  <c r="M2843" i="221"/>
  <c r="L2843" i="221"/>
  <c r="K2843" i="221"/>
  <c r="J2843" i="221"/>
  <c r="I2843" i="221"/>
  <c r="H2843" i="221"/>
  <c r="G2843" i="221"/>
  <c r="D2843" i="221"/>
  <c r="C2843" i="221"/>
  <c r="B2843" i="221"/>
  <c r="D2842" i="221"/>
  <c r="C2842" i="221"/>
  <c r="B2842" i="221"/>
  <c r="R2841" i="221"/>
  <c r="Q2841" i="221"/>
  <c r="P2841" i="221"/>
  <c r="O2841" i="221"/>
  <c r="N2841" i="221"/>
  <c r="H2841" i="221"/>
  <c r="G2841" i="221"/>
  <c r="D2841" i="221"/>
  <c r="C2841" i="221"/>
  <c r="B2841" i="221"/>
  <c r="S2840" i="221"/>
  <c r="D2840" i="221"/>
  <c r="C2840" i="221"/>
  <c r="B2840" i="221"/>
  <c r="D2839" i="221"/>
  <c r="C2839" i="221"/>
  <c r="B2839" i="221"/>
  <c r="D2838" i="221"/>
  <c r="C2838" i="221"/>
  <c r="B2838" i="221"/>
  <c r="M2837" i="221"/>
  <c r="L2837" i="221"/>
  <c r="K2837" i="221"/>
  <c r="J2837" i="221"/>
  <c r="I2837" i="221"/>
  <c r="H2837" i="221"/>
  <c r="G2837" i="221"/>
  <c r="D2837" i="221"/>
  <c r="C2837" i="221"/>
  <c r="B2837" i="221"/>
  <c r="D2836" i="221"/>
  <c r="C2836" i="221"/>
  <c r="B2836" i="221"/>
  <c r="R2835" i="221"/>
  <c r="Q2835" i="221"/>
  <c r="P2835" i="221"/>
  <c r="O2835" i="221"/>
  <c r="N2835" i="221"/>
  <c r="H2835" i="221"/>
  <c r="G2835" i="221"/>
  <c r="D2835" i="221"/>
  <c r="C2835" i="221"/>
  <c r="B2835" i="221"/>
  <c r="S2834" i="221"/>
  <c r="D2834" i="221"/>
  <c r="C2834" i="221"/>
  <c r="B2834" i="221"/>
  <c r="D2833" i="221"/>
  <c r="C2833" i="221"/>
  <c r="B2833" i="221"/>
  <c r="D2832" i="221"/>
  <c r="C2832" i="221"/>
  <c r="B2832" i="221"/>
  <c r="R2831" i="221"/>
  <c r="Q2831" i="221"/>
  <c r="P2831" i="221"/>
  <c r="O2831" i="221"/>
  <c r="N2831" i="221"/>
  <c r="M2831" i="221"/>
  <c r="L2831" i="221"/>
  <c r="K2831" i="221"/>
  <c r="J2831" i="221"/>
  <c r="I2831" i="221"/>
  <c r="H2831" i="221"/>
  <c r="G2831" i="221"/>
  <c r="D2831" i="221"/>
  <c r="C2831" i="221"/>
  <c r="B2831" i="221"/>
  <c r="D2830" i="221"/>
  <c r="C2830" i="221"/>
  <c r="B2830" i="221"/>
  <c r="R2829" i="221"/>
  <c r="Q2829" i="221"/>
  <c r="P2829" i="221"/>
  <c r="O2829" i="221"/>
  <c r="N2829" i="221"/>
  <c r="H2829" i="221"/>
  <c r="G2829" i="221"/>
  <c r="D2829" i="221"/>
  <c r="C2829" i="221"/>
  <c r="B2829" i="221"/>
  <c r="S2828" i="221"/>
  <c r="D2828" i="221"/>
  <c r="C2828" i="221"/>
  <c r="B2828" i="221"/>
  <c r="D2827" i="221"/>
  <c r="C2827" i="221"/>
  <c r="B2827" i="221"/>
  <c r="D2826" i="221"/>
  <c r="C2826" i="221"/>
  <c r="B2826" i="221"/>
  <c r="R2825" i="221"/>
  <c r="Q2825" i="221"/>
  <c r="P2825" i="221"/>
  <c r="O2825" i="221"/>
  <c r="N2825" i="221"/>
  <c r="M2825" i="221"/>
  <c r="L2825" i="221"/>
  <c r="K2825" i="221"/>
  <c r="J2825" i="221"/>
  <c r="I2825" i="221"/>
  <c r="H2825" i="221"/>
  <c r="G2825" i="221"/>
  <c r="D2825" i="221"/>
  <c r="C2825" i="221"/>
  <c r="B2825" i="221"/>
  <c r="D2824" i="221"/>
  <c r="C2824" i="221"/>
  <c r="B2824" i="221"/>
  <c r="R2823" i="221"/>
  <c r="Q2823" i="221"/>
  <c r="P2823" i="221"/>
  <c r="O2823" i="221"/>
  <c r="N2823" i="221"/>
  <c r="M2823" i="221"/>
  <c r="L2823" i="221"/>
  <c r="K2823" i="221"/>
  <c r="J2823" i="221"/>
  <c r="I2823" i="221"/>
  <c r="H2823" i="221"/>
  <c r="G2823" i="221"/>
  <c r="D2823" i="221"/>
  <c r="C2823" i="221"/>
  <c r="B2823" i="221"/>
  <c r="S2822" i="221"/>
  <c r="D2822" i="221"/>
  <c r="C2822" i="221"/>
  <c r="B2822" i="221"/>
  <c r="D2821" i="221"/>
  <c r="C2821" i="221"/>
  <c r="B2821" i="221"/>
  <c r="D2820" i="221"/>
  <c r="C2820" i="221"/>
  <c r="B2820" i="221"/>
  <c r="R2819" i="221"/>
  <c r="Q2819" i="221"/>
  <c r="P2819" i="221"/>
  <c r="O2819" i="221"/>
  <c r="N2819" i="221"/>
  <c r="M2819" i="221"/>
  <c r="L2819" i="221"/>
  <c r="K2819" i="221"/>
  <c r="J2819" i="221"/>
  <c r="I2819" i="221"/>
  <c r="H2819" i="221"/>
  <c r="G2819" i="221"/>
  <c r="D2819" i="221"/>
  <c r="C2819" i="221"/>
  <c r="B2819" i="221"/>
  <c r="D2818" i="221"/>
  <c r="C2818" i="221"/>
  <c r="B2818" i="221"/>
  <c r="R2817" i="221"/>
  <c r="Q2817" i="221"/>
  <c r="P2817" i="221"/>
  <c r="O2817" i="221"/>
  <c r="N2817" i="221"/>
  <c r="D2817" i="221"/>
  <c r="C2817" i="221"/>
  <c r="B2817" i="221"/>
  <c r="S2816" i="221"/>
  <c r="D2816" i="221"/>
  <c r="C2816" i="221"/>
  <c r="B2816" i="221"/>
  <c r="D2815" i="221"/>
  <c r="C2815" i="221"/>
  <c r="B2815" i="221"/>
  <c r="D2814" i="221"/>
  <c r="C2814" i="221"/>
  <c r="B2814" i="221"/>
  <c r="R2813" i="221"/>
  <c r="Q2813" i="221"/>
  <c r="P2813" i="221"/>
  <c r="O2813" i="221"/>
  <c r="N2813" i="221"/>
  <c r="M2813" i="221"/>
  <c r="L2813" i="221"/>
  <c r="K2813" i="221"/>
  <c r="J2813" i="221"/>
  <c r="H2813" i="221"/>
  <c r="G2813" i="221"/>
  <c r="D2813" i="221"/>
  <c r="C2813" i="221"/>
  <c r="B2813" i="221"/>
  <c r="D2812" i="221"/>
  <c r="C2812" i="221"/>
  <c r="B2812" i="221"/>
  <c r="R2811" i="221"/>
  <c r="Q2811" i="221"/>
  <c r="P2811" i="221"/>
  <c r="O2811" i="221"/>
  <c r="N2811" i="221"/>
  <c r="G2811" i="221"/>
  <c r="D2811" i="221"/>
  <c r="C2811" i="221"/>
  <c r="B2811" i="221"/>
  <c r="S2810" i="221"/>
  <c r="D2810" i="221"/>
  <c r="C2810" i="221"/>
  <c r="B2810" i="221"/>
  <c r="D2809" i="221"/>
  <c r="C2809" i="221"/>
  <c r="B2809" i="221"/>
  <c r="D2808" i="221"/>
  <c r="C2808" i="221"/>
  <c r="B2808" i="221"/>
  <c r="R2807" i="221"/>
  <c r="Q2807" i="221"/>
  <c r="P2807" i="221"/>
  <c r="O2807" i="221"/>
  <c r="N2807" i="221"/>
  <c r="M2807" i="221"/>
  <c r="L2807" i="221"/>
  <c r="K2807" i="221"/>
  <c r="J2807" i="221"/>
  <c r="I2807" i="221"/>
  <c r="H2807" i="221"/>
  <c r="G2807" i="221"/>
  <c r="D2807" i="221"/>
  <c r="C2807" i="221"/>
  <c r="B2807" i="221"/>
  <c r="D2806" i="221"/>
  <c r="C2806" i="221"/>
  <c r="B2806" i="221"/>
  <c r="R2805" i="221"/>
  <c r="Q2805" i="221"/>
  <c r="P2805" i="221"/>
  <c r="O2805" i="221"/>
  <c r="N2805" i="221"/>
  <c r="M2805" i="221"/>
  <c r="L2805" i="221"/>
  <c r="K2805" i="221"/>
  <c r="J2805" i="221"/>
  <c r="I2805" i="221"/>
  <c r="H2805" i="221"/>
  <c r="G2805" i="221"/>
  <c r="D2805" i="221"/>
  <c r="C2805" i="221"/>
  <c r="B2805" i="221"/>
  <c r="S2804" i="221"/>
  <c r="D2804" i="221"/>
  <c r="C2804" i="221"/>
  <c r="B2804" i="221"/>
  <c r="D2803" i="221"/>
  <c r="C2803" i="221"/>
  <c r="B2803" i="221"/>
  <c r="D2802" i="221"/>
  <c r="C2802" i="221"/>
  <c r="B2802" i="221"/>
  <c r="R2801" i="221"/>
  <c r="Q2801" i="221"/>
  <c r="P2801" i="221"/>
  <c r="O2801" i="221"/>
  <c r="N2801" i="221"/>
  <c r="M2801" i="221"/>
  <c r="L2801" i="221"/>
  <c r="K2801" i="221"/>
  <c r="J2801" i="221"/>
  <c r="I2801" i="221"/>
  <c r="H2801" i="221"/>
  <c r="G2801" i="221"/>
  <c r="D2801" i="221"/>
  <c r="C2801" i="221"/>
  <c r="B2801" i="221"/>
  <c r="D2800" i="221"/>
  <c r="C2800" i="221"/>
  <c r="B2800" i="221"/>
  <c r="R2799" i="221"/>
  <c r="Q2799" i="221"/>
  <c r="P2799" i="221"/>
  <c r="O2799" i="221"/>
  <c r="N2799" i="221"/>
  <c r="M2799" i="221"/>
  <c r="L2799" i="221"/>
  <c r="K2799" i="221"/>
  <c r="J2799" i="221"/>
  <c r="I2799" i="221"/>
  <c r="H2799" i="221"/>
  <c r="G2799" i="221"/>
  <c r="D2799" i="221"/>
  <c r="C2799" i="221"/>
  <c r="B2799" i="221"/>
  <c r="S2798" i="221"/>
  <c r="D2798" i="221"/>
  <c r="C2798" i="221"/>
  <c r="B2798" i="221"/>
  <c r="D2797" i="221"/>
  <c r="C2797" i="221"/>
  <c r="B2797" i="221"/>
  <c r="D2796" i="221"/>
  <c r="C2796" i="221"/>
  <c r="B2796" i="221"/>
  <c r="R2795" i="221"/>
  <c r="Q2795" i="221"/>
  <c r="P2795" i="221"/>
  <c r="O2795" i="221"/>
  <c r="N2795" i="221"/>
  <c r="M2795" i="221"/>
  <c r="L2795" i="221"/>
  <c r="K2795" i="221"/>
  <c r="J2795" i="221"/>
  <c r="I2795" i="221"/>
  <c r="H2795" i="221"/>
  <c r="G2795" i="221"/>
  <c r="D2795" i="221"/>
  <c r="C2795" i="221"/>
  <c r="B2795" i="221"/>
  <c r="D2794" i="221"/>
  <c r="C2794" i="221"/>
  <c r="B2794" i="221"/>
  <c r="R2793" i="221"/>
  <c r="Q2793" i="221"/>
  <c r="P2793" i="221"/>
  <c r="O2793" i="221"/>
  <c r="N2793" i="221"/>
  <c r="G2793" i="221"/>
  <c r="D2793" i="221"/>
  <c r="C2793" i="221"/>
  <c r="B2793" i="221"/>
  <c r="S2792" i="221"/>
  <c r="D2792" i="221"/>
  <c r="C2792" i="221"/>
  <c r="B2792" i="221"/>
  <c r="D2791" i="221"/>
  <c r="C2791" i="221"/>
  <c r="B2791" i="221"/>
  <c r="D2790" i="221"/>
  <c r="C2790" i="221"/>
  <c r="B2790" i="221"/>
  <c r="R2789" i="221"/>
  <c r="Q2789" i="221"/>
  <c r="P2789" i="221"/>
  <c r="O2789" i="221"/>
  <c r="N2789" i="221"/>
  <c r="M2789" i="221"/>
  <c r="L2789" i="221"/>
  <c r="K2789" i="221"/>
  <c r="J2789" i="221"/>
  <c r="I2789" i="221"/>
  <c r="H2789" i="221"/>
  <c r="G2789" i="221"/>
  <c r="D2789" i="221"/>
  <c r="C2789" i="221"/>
  <c r="B2789" i="221"/>
  <c r="D2788" i="221"/>
  <c r="C2788" i="221"/>
  <c r="B2788" i="221"/>
  <c r="R2787" i="221"/>
  <c r="Q2787" i="221"/>
  <c r="P2787" i="221"/>
  <c r="O2787" i="221"/>
  <c r="N2787" i="221"/>
  <c r="G2787" i="221"/>
  <c r="D2787" i="221"/>
  <c r="C2787" i="221"/>
  <c r="B2787" i="221"/>
  <c r="S2786" i="221"/>
  <c r="D2786" i="221"/>
  <c r="C2786" i="221"/>
  <c r="B2786" i="221"/>
  <c r="D2785" i="221"/>
  <c r="C2785" i="221"/>
  <c r="B2785" i="221"/>
  <c r="D2784" i="221"/>
  <c r="C2784" i="221"/>
  <c r="B2784" i="221"/>
  <c r="R2783" i="221"/>
  <c r="Q2783" i="221"/>
  <c r="P2783" i="221"/>
  <c r="O2783" i="221"/>
  <c r="N2783" i="221"/>
  <c r="M2783" i="221"/>
  <c r="L2783" i="221"/>
  <c r="K2783" i="221"/>
  <c r="J2783" i="221"/>
  <c r="I2783" i="221"/>
  <c r="H2783" i="221"/>
  <c r="G2783" i="221"/>
  <c r="D2783" i="221"/>
  <c r="C2783" i="221"/>
  <c r="B2783" i="221"/>
  <c r="D2782" i="221"/>
  <c r="C2782" i="221"/>
  <c r="B2782" i="221"/>
  <c r="R2781" i="221"/>
  <c r="Q2781" i="221"/>
  <c r="P2781" i="221"/>
  <c r="O2781" i="221"/>
  <c r="N2781" i="221"/>
  <c r="G2781" i="221"/>
  <c r="D2781" i="221"/>
  <c r="C2781" i="221"/>
  <c r="B2781" i="221"/>
  <c r="S2780" i="221"/>
  <c r="D2780" i="221"/>
  <c r="C2780" i="221"/>
  <c r="B2780" i="221"/>
  <c r="D2779" i="221"/>
  <c r="C2779" i="221"/>
  <c r="B2779" i="221"/>
  <c r="D2778" i="221"/>
  <c r="C2778" i="221"/>
  <c r="B2778" i="221"/>
  <c r="R2777" i="221"/>
  <c r="Q2777" i="221"/>
  <c r="P2777" i="221"/>
  <c r="O2777" i="221"/>
  <c r="N2777" i="221"/>
  <c r="M2777" i="221"/>
  <c r="L2777" i="221"/>
  <c r="K2777" i="221"/>
  <c r="J2777" i="221"/>
  <c r="I2777" i="221"/>
  <c r="H2777" i="221"/>
  <c r="G2777" i="221"/>
  <c r="D2777" i="221"/>
  <c r="C2777" i="221"/>
  <c r="B2777" i="221"/>
  <c r="D2776" i="221"/>
  <c r="C2776" i="221"/>
  <c r="B2776" i="221"/>
  <c r="R2775" i="221"/>
  <c r="Q2775" i="221"/>
  <c r="P2775" i="221"/>
  <c r="O2775" i="221"/>
  <c r="N2775" i="221"/>
  <c r="G2775" i="221"/>
  <c r="D2775" i="221"/>
  <c r="C2775" i="221"/>
  <c r="B2775" i="221"/>
  <c r="S2774" i="221"/>
  <c r="D2774" i="221"/>
  <c r="C2774" i="221"/>
  <c r="B2774" i="221"/>
  <c r="D2773" i="221"/>
  <c r="C2773" i="221"/>
  <c r="B2773" i="221"/>
  <c r="D2772" i="221"/>
  <c r="C2772" i="221"/>
  <c r="B2772" i="221"/>
  <c r="R2771" i="221"/>
  <c r="Q2771" i="221"/>
  <c r="P2771" i="221"/>
  <c r="O2771" i="221"/>
  <c r="N2771" i="221"/>
  <c r="M2771" i="221"/>
  <c r="L2771" i="221"/>
  <c r="K2771" i="221"/>
  <c r="J2771" i="221"/>
  <c r="I2771" i="221"/>
  <c r="H2771" i="221"/>
  <c r="G2771" i="221"/>
  <c r="D2771" i="221"/>
  <c r="C2771" i="221"/>
  <c r="B2771" i="221"/>
  <c r="D2770" i="221"/>
  <c r="C2770" i="221"/>
  <c r="B2770" i="221"/>
  <c r="R2769" i="221"/>
  <c r="Q2769" i="221"/>
  <c r="P2769" i="221"/>
  <c r="O2769" i="221"/>
  <c r="N2769" i="221"/>
  <c r="M2769" i="221"/>
  <c r="L2769" i="221"/>
  <c r="K2769" i="221"/>
  <c r="J2769" i="221"/>
  <c r="I2769" i="221"/>
  <c r="H2769" i="221"/>
  <c r="G2769" i="221"/>
  <c r="D2769" i="221"/>
  <c r="C2769" i="221"/>
  <c r="B2769" i="221"/>
  <c r="S2768" i="221"/>
  <c r="D2768" i="221"/>
  <c r="C2768" i="221"/>
  <c r="B2768" i="221"/>
  <c r="D2767" i="221"/>
  <c r="C2767" i="221"/>
  <c r="B2767" i="221"/>
  <c r="D2766" i="221"/>
  <c r="C2766" i="221"/>
  <c r="B2766" i="221"/>
  <c r="R2765" i="221"/>
  <c r="Q2765" i="221"/>
  <c r="P2765" i="221"/>
  <c r="O2765" i="221"/>
  <c r="N2765" i="221"/>
  <c r="M2765" i="221"/>
  <c r="L2765" i="221"/>
  <c r="K2765" i="221"/>
  <c r="J2765" i="221"/>
  <c r="I2765" i="221"/>
  <c r="H2765" i="221"/>
  <c r="G2765" i="221"/>
  <c r="D2765" i="221"/>
  <c r="C2765" i="221"/>
  <c r="B2765" i="221"/>
  <c r="D2764" i="221"/>
  <c r="C2764" i="221"/>
  <c r="B2764" i="221"/>
  <c r="R2763" i="221"/>
  <c r="Q2763" i="221"/>
  <c r="P2763" i="221"/>
  <c r="O2763" i="221"/>
  <c r="N2763" i="221"/>
  <c r="M2763" i="221"/>
  <c r="L2763" i="221"/>
  <c r="K2763" i="221"/>
  <c r="J2763" i="221"/>
  <c r="I2763" i="221"/>
  <c r="H2763" i="221"/>
  <c r="G2763" i="221"/>
  <c r="D2763" i="221"/>
  <c r="C2763" i="221"/>
  <c r="B2763" i="221"/>
  <c r="S2762" i="221"/>
  <c r="D2762" i="221"/>
  <c r="C2762" i="221"/>
  <c r="B2762" i="221"/>
  <c r="D2761" i="221"/>
  <c r="C2761" i="221"/>
  <c r="B2761" i="221"/>
  <c r="D2760" i="221"/>
  <c r="C2760" i="221"/>
  <c r="B2760" i="221"/>
  <c r="R2759" i="221"/>
  <c r="Q2759" i="221"/>
  <c r="P2759" i="221"/>
  <c r="O2759" i="221"/>
  <c r="N2759" i="221"/>
  <c r="M2759" i="221"/>
  <c r="L2759" i="221"/>
  <c r="K2759" i="221"/>
  <c r="J2759" i="221"/>
  <c r="H2759" i="221"/>
  <c r="G2759" i="221"/>
  <c r="D2759" i="221"/>
  <c r="C2759" i="221"/>
  <c r="B2759" i="221"/>
  <c r="D2758" i="221"/>
  <c r="C2758" i="221"/>
  <c r="B2758" i="221"/>
  <c r="R2757" i="221"/>
  <c r="Q2757" i="221"/>
  <c r="P2757" i="221"/>
  <c r="O2757" i="221"/>
  <c r="N2757" i="221"/>
  <c r="H2757" i="221"/>
  <c r="G2757" i="221"/>
  <c r="D2757" i="221"/>
  <c r="C2757" i="221"/>
  <c r="B2757" i="221"/>
  <c r="S2756" i="221"/>
  <c r="D2756" i="221"/>
  <c r="C2756" i="221"/>
  <c r="B2756" i="221"/>
  <c r="D2755" i="221"/>
  <c r="C2755" i="221"/>
  <c r="B2755" i="221"/>
  <c r="D2754" i="221"/>
  <c r="C2754" i="221"/>
  <c r="B2754" i="221"/>
  <c r="R2753" i="221"/>
  <c r="Q2753" i="221"/>
  <c r="P2753" i="221"/>
  <c r="O2753" i="221"/>
  <c r="N2753" i="221"/>
  <c r="M2753" i="221"/>
  <c r="L2753" i="221"/>
  <c r="K2753" i="221"/>
  <c r="J2753" i="221"/>
  <c r="I2753" i="221"/>
  <c r="H2753" i="221"/>
  <c r="G2753" i="221"/>
  <c r="D2753" i="221"/>
  <c r="C2753" i="221"/>
  <c r="B2753" i="221"/>
  <c r="D2752" i="221"/>
  <c r="C2752" i="221"/>
  <c r="B2752" i="221"/>
  <c r="R2751" i="221"/>
  <c r="Q2751" i="221"/>
  <c r="P2751" i="221"/>
  <c r="O2751" i="221"/>
  <c r="N2751" i="221"/>
  <c r="H2751" i="221"/>
  <c r="G2751" i="221"/>
  <c r="D2751" i="221"/>
  <c r="C2751" i="221"/>
  <c r="B2751" i="221"/>
  <c r="S2750" i="221"/>
  <c r="D2750" i="221"/>
  <c r="C2750" i="221"/>
  <c r="B2750" i="221"/>
  <c r="D2749" i="221"/>
  <c r="C2749" i="221"/>
  <c r="B2749" i="221"/>
  <c r="D2748" i="221"/>
  <c r="C2748" i="221"/>
  <c r="B2748" i="221"/>
  <c r="R2747" i="221"/>
  <c r="Q2747" i="221"/>
  <c r="P2747" i="221"/>
  <c r="O2747" i="221"/>
  <c r="N2747" i="221"/>
  <c r="M2747" i="221"/>
  <c r="L2747" i="221"/>
  <c r="K2747" i="221"/>
  <c r="J2747" i="221"/>
  <c r="I2747" i="221"/>
  <c r="H2747" i="221"/>
  <c r="G2747" i="221"/>
  <c r="D2747" i="221"/>
  <c r="C2747" i="221"/>
  <c r="B2747" i="221"/>
  <c r="D2746" i="221"/>
  <c r="C2746" i="221"/>
  <c r="B2746" i="221"/>
  <c r="R2745" i="221"/>
  <c r="Q2745" i="221"/>
  <c r="P2745" i="221"/>
  <c r="O2745" i="221"/>
  <c r="N2745" i="221"/>
  <c r="H2745" i="221"/>
  <c r="G2745" i="221"/>
  <c r="D2745" i="221"/>
  <c r="C2745" i="221"/>
  <c r="B2745" i="221"/>
  <c r="S2744" i="221"/>
  <c r="D2744" i="221"/>
  <c r="C2744" i="221"/>
  <c r="B2744" i="221"/>
  <c r="D2743" i="221"/>
  <c r="C2743" i="221"/>
  <c r="B2743" i="221"/>
  <c r="D2742" i="221"/>
  <c r="C2742" i="221"/>
  <c r="B2742" i="221"/>
  <c r="R2741" i="221"/>
  <c r="Q2741" i="221"/>
  <c r="P2741" i="221"/>
  <c r="O2741" i="221"/>
  <c r="N2741" i="221"/>
  <c r="M2741" i="221"/>
  <c r="L2741" i="221"/>
  <c r="K2741" i="221"/>
  <c r="J2741" i="221"/>
  <c r="I2741" i="221"/>
  <c r="H2741" i="221"/>
  <c r="G2741" i="221"/>
  <c r="D2741" i="221"/>
  <c r="C2741" i="221"/>
  <c r="B2741" i="221"/>
  <c r="D2740" i="221"/>
  <c r="C2740" i="221"/>
  <c r="B2740" i="221"/>
  <c r="R2739" i="221"/>
  <c r="Q2739" i="221"/>
  <c r="P2739" i="221"/>
  <c r="O2739" i="221"/>
  <c r="N2739" i="221"/>
  <c r="M2739" i="221"/>
  <c r="H2739" i="221"/>
  <c r="G2739" i="221"/>
  <c r="D2739" i="221"/>
  <c r="C2739" i="221"/>
  <c r="B2739" i="221"/>
  <c r="S2738" i="221"/>
  <c r="D2738" i="221"/>
  <c r="C2738" i="221"/>
  <c r="B2738" i="221"/>
  <c r="D2737" i="221"/>
  <c r="C2737" i="221"/>
  <c r="B2737" i="221"/>
  <c r="D2736" i="221"/>
  <c r="C2736" i="221"/>
  <c r="B2736" i="221"/>
  <c r="R2735" i="221"/>
  <c r="Q2735" i="221"/>
  <c r="P2735" i="221"/>
  <c r="O2735" i="221"/>
  <c r="N2735" i="221"/>
  <c r="M2735" i="221"/>
  <c r="L2735" i="221"/>
  <c r="K2735" i="221"/>
  <c r="J2735" i="221"/>
  <c r="I2735" i="221"/>
  <c r="H2735" i="221"/>
  <c r="G2735" i="221"/>
  <c r="D2735" i="221"/>
  <c r="C2735" i="221"/>
  <c r="B2735" i="221"/>
  <c r="D2734" i="221"/>
  <c r="C2734" i="221"/>
  <c r="B2734" i="221"/>
  <c r="R2733" i="221"/>
  <c r="Q2733" i="221"/>
  <c r="P2733" i="221"/>
  <c r="O2733" i="221"/>
  <c r="N2733" i="221"/>
  <c r="D2733" i="221"/>
  <c r="C2733" i="221"/>
  <c r="B2733" i="221"/>
  <c r="S2732" i="221"/>
  <c r="D2732" i="221"/>
  <c r="C2732" i="221"/>
  <c r="B2732" i="221"/>
  <c r="D2731" i="221"/>
  <c r="C2731" i="221"/>
  <c r="B2731" i="221"/>
  <c r="D2730" i="221"/>
  <c r="C2730" i="221"/>
  <c r="B2730" i="221"/>
  <c r="R2729" i="221"/>
  <c r="Q2729" i="221"/>
  <c r="P2729" i="221"/>
  <c r="O2729" i="221"/>
  <c r="N2729" i="221"/>
  <c r="M2729" i="221"/>
  <c r="L2729" i="221"/>
  <c r="K2729" i="221"/>
  <c r="J2729" i="221"/>
  <c r="I2729" i="221"/>
  <c r="H2729" i="221"/>
  <c r="G2729" i="221"/>
  <c r="D2729" i="221"/>
  <c r="C2729" i="221"/>
  <c r="B2729" i="221"/>
  <c r="D2728" i="221"/>
  <c r="C2728" i="221"/>
  <c r="B2728" i="221"/>
  <c r="R2727" i="221"/>
  <c r="Q2727" i="221"/>
  <c r="P2727" i="221"/>
  <c r="O2727" i="221"/>
  <c r="N2727" i="221"/>
  <c r="M2727" i="221"/>
  <c r="L2727" i="221"/>
  <c r="K2727" i="221"/>
  <c r="J2727" i="221"/>
  <c r="I2727" i="221"/>
  <c r="H2727" i="221"/>
  <c r="G2727" i="221"/>
  <c r="D2727" i="221"/>
  <c r="C2727" i="221"/>
  <c r="B2727" i="221"/>
  <c r="S2726" i="221"/>
  <c r="D2726" i="221"/>
  <c r="C2726" i="221"/>
  <c r="B2726" i="221"/>
  <c r="D2725" i="221"/>
  <c r="C2725" i="221"/>
  <c r="B2725" i="221"/>
  <c r="D2724" i="221"/>
  <c r="C2724" i="221"/>
  <c r="B2724" i="221"/>
  <c r="R2723" i="221"/>
  <c r="Q2723" i="221"/>
  <c r="P2723" i="221"/>
  <c r="O2723" i="221"/>
  <c r="N2723" i="221"/>
  <c r="M2723" i="221"/>
  <c r="L2723" i="221"/>
  <c r="K2723" i="221"/>
  <c r="J2723" i="221"/>
  <c r="I2723" i="221"/>
  <c r="H2723" i="221"/>
  <c r="G2723" i="221"/>
  <c r="D2723" i="221"/>
  <c r="C2723" i="221"/>
  <c r="B2723" i="221"/>
  <c r="D2722" i="221"/>
  <c r="C2722" i="221"/>
  <c r="B2722" i="221"/>
  <c r="R2721" i="221"/>
  <c r="Q2721" i="221"/>
  <c r="P2721" i="221"/>
  <c r="O2721" i="221"/>
  <c r="N2721" i="221"/>
  <c r="M2721" i="221"/>
  <c r="L2721" i="221"/>
  <c r="K2721" i="221"/>
  <c r="J2721" i="221"/>
  <c r="I2721" i="221"/>
  <c r="H2721" i="221"/>
  <c r="G2721" i="221"/>
  <c r="D2721" i="221"/>
  <c r="C2721" i="221"/>
  <c r="B2721" i="221"/>
  <c r="S2720" i="221"/>
  <c r="D2720" i="221"/>
  <c r="C2720" i="221"/>
  <c r="B2720" i="221"/>
  <c r="D2719" i="221"/>
  <c r="C2719" i="221"/>
  <c r="B2719" i="221"/>
  <c r="D2718" i="221"/>
  <c r="C2718" i="221"/>
  <c r="B2718" i="221"/>
  <c r="R2717" i="221"/>
  <c r="Q2717" i="221"/>
  <c r="P2717" i="221"/>
  <c r="O2717" i="221"/>
  <c r="N2717" i="221"/>
  <c r="M2717" i="221"/>
  <c r="L2717" i="221"/>
  <c r="K2717" i="221"/>
  <c r="J2717" i="221"/>
  <c r="I2717" i="221"/>
  <c r="H2717" i="221"/>
  <c r="G2717" i="221"/>
  <c r="D2717" i="221"/>
  <c r="C2717" i="221"/>
  <c r="B2717" i="221"/>
  <c r="D2716" i="221"/>
  <c r="C2716" i="221"/>
  <c r="B2716" i="221"/>
  <c r="R2715" i="221"/>
  <c r="Q2715" i="221"/>
  <c r="P2715" i="221"/>
  <c r="O2715" i="221"/>
  <c r="N2715" i="221"/>
  <c r="M2715" i="221"/>
  <c r="L2715" i="221"/>
  <c r="K2715" i="221"/>
  <c r="J2715" i="221"/>
  <c r="I2715" i="221"/>
  <c r="H2715" i="221"/>
  <c r="G2715" i="221"/>
  <c r="D2715" i="221"/>
  <c r="C2715" i="221"/>
  <c r="B2715" i="221"/>
  <c r="S2714" i="221"/>
  <c r="D2714" i="221"/>
  <c r="C2714" i="221"/>
  <c r="B2714" i="221"/>
  <c r="D2713" i="221"/>
  <c r="C2713" i="221"/>
  <c r="B2713" i="221"/>
  <c r="D2712" i="221"/>
  <c r="C2712" i="221"/>
  <c r="B2712" i="221"/>
  <c r="R2711" i="221"/>
  <c r="Q2711" i="221"/>
  <c r="P2711" i="221"/>
  <c r="O2711" i="221"/>
  <c r="N2711" i="221"/>
  <c r="M2711" i="221"/>
  <c r="L2711" i="221"/>
  <c r="K2711" i="221"/>
  <c r="J2711" i="221"/>
  <c r="I2711" i="221"/>
  <c r="H2711" i="221"/>
  <c r="G2711" i="221"/>
  <c r="D2711" i="221"/>
  <c r="C2711" i="221"/>
  <c r="B2711" i="221"/>
  <c r="D2710" i="221"/>
  <c r="C2710" i="221"/>
  <c r="B2710" i="221"/>
  <c r="R2709" i="221"/>
  <c r="Q2709" i="221"/>
  <c r="P2709" i="221"/>
  <c r="O2709" i="221"/>
  <c r="N2709" i="221"/>
  <c r="M2709" i="221"/>
  <c r="L2709" i="221"/>
  <c r="K2709" i="221"/>
  <c r="J2709" i="221"/>
  <c r="I2709" i="221"/>
  <c r="H2709" i="221"/>
  <c r="G2709" i="221"/>
  <c r="D2709" i="221"/>
  <c r="C2709" i="221"/>
  <c r="B2709" i="221"/>
  <c r="S2708" i="221"/>
  <c r="D2708" i="221"/>
  <c r="C2708" i="221"/>
  <c r="B2708" i="221"/>
  <c r="D2707" i="221"/>
  <c r="C2707" i="221"/>
  <c r="B2707" i="221"/>
  <c r="D2706" i="221"/>
  <c r="C2706" i="221"/>
  <c r="B2706" i="221"/>
  <c r="R2705" i="221"/>
  <c r="Q2705" i="221"/>
  <c r="P2705" i="221"/>
  <c r="O2705" i="221"/>
  <c r="N2705" i="221"/>
  <c r="M2705" i="221"/>
  <c r="L2705" i="221"/>
  <c r="K2705" i="221"/>
  <c r="J2705" i="221"/>
  <c r="I2705" i="221"/>
  <c r="H2705" i="221"/>
  <c r="G2705" i="221"/>
  <c r="D2705" i="221"/>
  <c r="C2705" i="221"/>
  <c r="B2705" i="221"/>
  <c r="D2704" i="221"/>
  <c r="C2704" i="221"/>
  <c r="B2704" i="221"/>
  <c r="R2703" i="221"/>
  <c r="Q2703" i="221"/>
  <c r="P2703" i="221"/>
  <c r="O2703" i="221"/>
  <c r="N2703" i="221"/>
  <c r="M2703" i="221"/>
  <c r="L2703" i="221"/>
  <c r="K2703" i="221"/>
  <c r="J2703" i="221"/>
  <c r="I2703" i="221"/>
  <c r="H2703" i="221"/>
  <c r="G2703" i="221"/>
  <c r="D2703" i="221"/>
  <c r="C2703" i="221"/>
  <c r="B2703" i="221"/>
  <c r="S2702" i="221"/>
  <c r="D2702" i="221"/>
  <c r="C2702" i="221"/>
  <c r="B2702" i="221"/>
  <c r="D2701" i="221"/>
  <c r="C2701" i="221"/>
  <c r="B2701" i="221"/>
  <c r="D2700" i="221"/>
  <c r="C2700" i="221"/>
  <c r="B2700" i="221"/>
  <c r="R2699" i="221"/>
  <c r="Q2699" i="221"/>
  <c r="P2699" i="221"/>
  <c r="O2699" i="221"/>
  <c r="N2699" i="221"/>
  <c r="M2699" i="221"/>
  <c r="L2699" i="221"/>
  <c r="K2699" i="221"/>
  <c r="J2699" i="221"/>
  <c r="I2699" i="221"/>
  <c r="H2699" i="221"/>
  <c r="G2699" i="221"/>
  <c r="D2699" i="221"/>
  <c r="C2699" i="221"/>
  <c r="B2699" i="221"/>
  <c r="D2698" i="221"/>
  <c r="C2698" i="221"/>
  <c r="B2698" i="221"/>
  <c r="R2697" i="221"/>
  <c r="Q2697" i="221"/>
  <c r="P2697" i="221"/>
  <c r="O2697" i="221"/>
  <c r="N2697" i="221"/>
  <c r="M2697" i="221"/>
  <c r="L2697" i="221"/>
  <c r="K2697" i="221"/>
  <c r="J2697" i="221"/>
  <c r="I2697" i="221"/>
  <c r="H2697" i="221"/>
  <c r="G2697" i="221"/>
  <c r="D2697" i="221"/>
  <c r="C2697" i="221"/>
  <c r="B2697" i="221"/>
  <c r="D2696" i="221"/>
  <c r="C2696" i="221"/>
  <c r="B2696" i="221"/>
  <c r="D2695" i="221"/>
  <c r="C2695" i="221"/>
  <c r="B2695" i="221"/>
  <c r="R2694" i="221"/>
  <c r="Q2694" i="221"/>
  <c r="P2694" i="221"/>
  <c r="O2694" i="221"/>
  <c r="N2694" i="221"/>
  <c r="M2694" i="221"/>
  <c r="L2694" i="221"/>
  <c r="K2694" i="221"/>
  <c r="J2694" i="221"/>
  <c r="I2694" i="221"/>
  <c r="H2694" i="221"/>
  <c r="G2694" i="221"/>
  <c r="D2694" i="221"/>
  <c r="C2694" i="221"/>
  <c r="B2694" i="221"/>
  <c r="D2693" i="221"/>
  <c r="C2693" i="221"/>
  <c r="B2693" i="221"/>
  <c r="R2692" i="221"/>
  <c r="Q2692" i="221"/>
  <c r="P2692" i="221"/>
  <c r="O2692" i="221"/>
  <c r="N2692" i="221"/>
  <c r="M2692" i="221"/>
  <c r="L2692" i="221"/>
  <c r="K2692" i="221"/>
  <c r="J2692" i="221"/>
  <c r="I2692" i="221"/>
  <c r="H2692" i="221"/>
  <c r="G2692" i="221"/>
  <c r="D2692" i="221"/>
  <c r="C2692" i="221"/>
  <c r="B2692" i="221"/>
  <c r="D2691" i="221"/>
  <c r="C2691" i="221"/>
  <c r="B2691" i="221"/>
  <c r="D2690" i="221"/>
  <c r="C2690" i="221"/>
  <c r="B2690" i="221"/>
  <c r="R2689" i="221"/>
  <c r="Q2689" i="221"/>
  <c r="P2689" i="221"/>
  <c r="O2689" i="221"/>
  <c r="N2689" i="221"/>
  <c r="M2689" i="221"/>
  <c r="L2689" i="221"/>
  <c r="K2689" i="221"/>
  <c r="J2689" i="221"/>
  <c r="I2689" i="221"/>
  <c r="H2689" i="221"/>
  <c r="G2689" i="221"/>
  <c r="D2689" i="221"/>
  <c r="C2689" i="221"/>
  <c r="B2689" i="221"/>
  <c r="D2688" i="221"/>
  <c r="C2688" i="221"/>
  <c r="B2688" i="221"/>
  <c r="R2687" i="221"/>
  <c r="Q2687" i="221"/>
  <c r="P2687" i="221"/>
  <c r="O2687" i="221"/>
  <c r="N2687" i="221"/>
  <c r="M2687" i="221"/>
  <c r="L2687" i="221"/>
  <c r="K2687" i="221"/>
  <c r="J2687" i="221"/>
  <c r="I2687" i="221"/>
  <c r="H2687" i="221"/>
  <c r="G2687" i="221"/>
  <c r="D2687" i="221"/>
  <c r="C2687" i="221"/>
  <c r="B2687" i="221"/>
  <c r="D2686" i="221"/>
  <c r="C2686" i="221"/>
  <c r="B2686" i="221"/>
  <c r="D2685" i="221"/>
  <c r="C2685" i="221"/>
  <c r="B2685" i="221"/>
  <c r="R2684" i="221"/>
  <c r="Q2684" i="221"/>
  <c r="P2684" i="221"/>
  <c r="O2684" i="221"/>
  <c r="N2684" i="221"/>
  <c r="M2684" i="221"/>
  <c r="L2684" i="221"/>
  <c r="K2684" i="221"/>
  <c r="J2684" i="221"/>
  <c r="I2684" i="221"/>
  <c r="H2684" i="221"/>
  <c r="G2684" i="221"/>
  <c r="D2684" i="221"/>
  <c r="C2684" i="221"/>
  <c r="B2684" i="221"/>
  <c r="D2683" i="221"/>
  <c r="C2683" i="221"/>
  <c r="B2683" i="221"/>
  <c r="R2682" i="221"/>
  <c r="Q2682" i="221"/>
  <c r="P2682" i="221"/>
  <c r="O2682" i="221"/>
  <c r="N2682" i="221"/>
  <c r="M2682" i="221"/>
  <c r="L2682" i="221"/>
  <c r="K2682" i="221"/>
  <c r="J2682" i="221"/>
  <c r="I2682" i="221"/>
  <c r="H2682" i="221"/>
  <c r="G2682" i="221"/>
  <c r="D2682" i="221"/>
  <c r="C2682" i="221"/>
  <c r="B2682" i="221"/>
  <c r="D2681" i="221"/>
  <c r="C2681" i="221"/>
  <c r="B2681" i="221"/>
  <c r="D2680" i="221"/>
  <c r="C2680" i="221"/>
  <c r="B2680" i="221"/>
  <c r="R2679" i="221"/>
  <c r="Q2679" i="221"/>
  <c r="P2679" i="221"/>
  <c r="O2679" i="221"/>
  <c r="N2679" i="221"/>
  <c r="M2679" i="221"/>
  <c r="L2679" i="221"/>
  <c r="K2679" i="221"/>
  <c r="J2679" i="221"/>
  <c r="I2679" i="221"/>
  <c r="H2679" i="221"/>
  <c r="G2679" i="221"/>
  <c r="D2679" i="221"/>
  <c r="C2679" i="221"/>
  <c r="B2679" i="221"/>
  <c r="D2678" i="221"/>
  <c r="C2678" i="221"/>
  <c r="B2678" i="221"/>
  <c r="R2677" i="221"/>
  <c r="Q2677" i="221"/>
  <c r="P2677" i="221"/>
  <c r="O2677" i="221"/>
  <c r="N2677" i="221"/>
  <c r="M2677" i="221"/>
  <c r="L2677" i="221"/>
  <c r="K2677" i="221"/>
  <c r="J2677" i="221"/>
  <c r="I2677" i="221"/>
  <c r="H2677" i="221"/>
  <c r="G2677" i="221"/>
  <c r="D2677" i="221"/>
  <c r="C2677" i="221"/>
  <c r="B2677" i="221"/>
  <c r="D2676" i="221"/>
  <c r="C2676" i="221"/>
  <c r="B2676" i="221"/>
  <c r="D2675" i="221"/>
  <c r="C2675" i="221"/>
  <c r="B2675" i="221"/>
  <c r="R2674" i="221"/>
  <c r="Q2674" i="221"/>
  <c r="P2674" i="221"/>
  <c r="O2674" i="221"/>
  <c r="N2674" i="221"/>
  <c r="M2674" i="221"/>
  <c r="L2674" i="221"/>
  <c r="K2674" i="221"/>
  <c r="J2674" i="221"/>
  <c r="I2674" i="221"/>
  <c r="H2674" i="221"/>
  <c r="G2674" i="221"/>
  <c r="D2674" i="221"/>
  <c r="C2674" i="221"/>
  <c r="B2674" i="221"/>
  <c r="D2673" i="221"/>
  <c r="C2673" i="221"/>
  <c r="B2673" i="221"/>
  <c r="R2672" i="221"/>
  <c r="Q2672" i="221"/>
  <c r="P2672" i="221"/>
  <c r="O2672" i="221"/>
  <c r="N2672" i="221"/>
  <c r="M2672" i="221"/>
  <c r="L2672" i="221"/>
  <c r="K2672" i="221"/>
  <c r="J2672" i="221"/>
  <c r="I2672" i="221"/>
  <c r="H2672" i="221"/>
  <c r="G2672" i="221"/>
  <c r="D2672" i="221"/>
  <c r="C2672" i="221"/>
  <c r="B2672" i="221"/>
  <c r="D2671" i="221"/>
  <c r="C2671" i="221"/>
  <c r="B2671" i="221"/>
  <c r="D2670" i="221"/>
  <c r="C2670" i="221"/>
  <c r="B2670" i="221"/>
  <c r="R2669" i="221"/>
  <c r="Q2669" i="221"/>
  <c r="P2669" i="221"/>
  <c r="O2669" i="221"/>
  <c r="N2669" i="221"/>
  <c r="M2669" i="221"/>
  <c r="L2669" i="221"/>
  <c r="K2669" i="221"/>
  <c r="J2669" i="221"/>
  <c r="I2669" i="221"/>
  <c r="H2669" i="221"/>
  <c r="G2669" i="221"/>
  <c r="D2669" i="221"/>
  <c r="C2669" i="221"/>
  <c r="B2669" i="221"/>
  <c r="D2668" i="221"/>
  <c r="C2668" i="221"/>
  <c r="B2668" i="221"/>
  <c r="R2667" i="221"/>
  <c r="Q2667" i="221"/>
  <c r="P2667" i="221"/>
  <c r="O2667" i="221"/>
  <c r="N2667" i="221"/>
  <c r="M2667" i="221"/>
  <c r="L2667" i="221"/>
  <c r="K2667" i="221"/>
  <c r="J2667" i="221"/>
  <c r="I2667" i="221"/>
  <c r="H2667" i="221"/>
  <c r="G2667" i="221"/>
  <c r="D2667" i="221"/>
  <c r="C2667" i="221"/>
  <c r="B2667" i="221"/>
  <c r="D2666" i="221"/>
  <c r="C2666" i="221"/>
  <c r="B2666" i="221"/>
  <c r="D2665" i="221"/>
  <c r="C2665" i="221"/>
  <c r="B2665" i="221"/>
  <c r="R2664" i="221"/>
  <c r="Q2664" i="221"/>
  <c r="P2664" i="221"/>
  <c r="O2664" i="221"/>
  <c r="N2664" i="221"/>
  <c r="M2664" i="221"/>
  <c r="L2664" i="221"/>
  <c r="K2664" i="221"/>
  <c r="J2664" i="221"/>
  <c r="I2664" i="221"/>
  <c r="H2664" i="221"/>
  <c r="G2664" i="221"/>
  <c r="D2664" i="221"/>
  <c r="C2664" i="221"/>
  <c r="B2664" i="221"/>
  <c r="D2663" i="221"/>
  <c r="C2663" i="221"/>
  <c r="B2663" i="221"/>
  <c r="R2662" i="221"/>
  <c r="Q2662" i="221"/>
  <c r="P2662" i="221"/>
  <c r="O2662" i="221"/>
  <c r="N2662" i="221"/>
  <c r="M2662" i="221"/>
  <c r="L2662" i="221"/>
  <c r="K2662" i="221"/>
  <c r="J2662" i="221"/>
  <c r="I2662" i="221"/>
  <c r="H2662" i="221"/>
  <c r="G2662" i="221"/>
  <c r="D2662" i="221"/>
  <c r="C2662" i="221"/>
  <c r="B2662" i="221"/>
  <c r="D2661" i="221"/>
  <c r="C2661" i="221"/>
  <c r="B2661" i="221"/>
  <c r="D2660" i="221"/>
  <c r="C2660" i="221"/>
  <c r="B2660" i="221"/>
  <c r="R2659" i="221"/>
  <c r="Q2659" i="221"/>
  <c r="P2659" i="221"/>
  <c r="O2659" i="221"/>
  <c r="N2659" i="221"/>
  <c r="M2659" i="221"/>
  <c r="L2659" i="221"/>
  <c r="K2659" i="221"/>
  <c r="J2659" i="221"/>
  <c r="I2659" i="221"/>
  <c r="H2659" i="221"/>
  <c r="G2659" i="221"/>
  <c r="D2659" i="221"/>
  <c r="C2659" i="221"/>
  <c r="B2659" i="221"/>
  <c r="D2658" i="221"/>
  <c r="C2658" i="221"/>
  <c r="B2658" i="221"/>
  <c r="R2657" i="221"/>
  <c r="Q2657" i="221"/>
  <c r="P2657" i="221"/>
  <c r="O2657" i="221"/>
  <c r="N2657" i="221"/>
  <c r="M2657" i="221"/>
  <c r="L2657" i="221"/>
  <c r="K2657" i="221"/>
  <c r="J2657" i="221"/>
  <c r="I2657" i="221"/>
  <c r="H2657" i="221"/>
  <c r="G2657" i="221"/>
  <c r="D2657" i="221"/>
  <c r="C2657" i="221"/>
  <c r="B2657" i="221"/>
  <c r="D2656" i="221"/>
  <c r="C2656" i="221"/>
  <c r="B2656" i="221"/>
  <c r="D2655" i="221"/>
  <c r="C2655" i="221"/>
  <c r="B2655" i="221"/>
  <c r="R2654" i="221"/>
  <c r="Q2654" i="221"/>
  <c r="P2654" i="221"/>
  <c r="O2654" i="221"/>
  <c r="N2654" i="221"/>
  <c r="M2654" i="221"/>
  <c r="L2654" i="221"/>
  <c r="K2654" i="221"/>
  <c r="J2654" i="221"/>
  <c r="I2654" i="221"/>
  <c r="H2654" i="221"/>
  <c r="G2654" i="221"/>
  <c r="D2654" i="221"/>
  <c r="C2654" i="221"/>
  <c r="B2654" i="221"/>
  <c r="D2653" i="221"/>
  <c r="C2653" i="221"/>
  <c r="B2653" i="221"/>
  <c r="R2652" i="221"/>
  <c r="Q2652" i="221"/>
  <c r="P2652" i="221"/>
  <c r="O2652" i="221"/>
  <c r="N2652" i="221"/>
  <c r="M2652" i="221"/>
  <c r="L2652" i="221"/>
  <c r="K2652" i="221"/>
  <c r="J2652" i="221"/>
  <c r="I2652" i="221"/>
  <c r="H2652" i="221"/>
  <c r="G2652" i="221"/>
  <c r="D2652" i="221"/>
  <c r="C2652" i="221"/>
  <c r="B2652" i="221"/>
  <c r="D2651" i="221"/>
  <c r="C2651" i="221"/>
  <c r="B2651" i="221"/>
  <c r="D2650" i="221"/>
  <c r="C2650" i="221"/>
  <c r="B2650" i="221"/>
  <c r="R2649" i="221"/>
  <c r="Q2649" i="221"/>
  <c r="P2649" i="221"/>
  <c r="O2649" i="221"/>
  <c r="N2649" i="221"/>
  <c r="M2649" i="221"/>
  <c r="L2649" i="221"/>
  <c r="K2649" i="221"/>
  <c r="J2649" i="221"/>
  <c r="I2649" i="221"/>
  <c r="H2649" i="221"/>
  <c r="G2649" i="221"/>
  <c r="D2649" i="221"/>
  <c r="C2649" i="221"/>
  <c r="B2649" i="221"/>
  <c r="D2648" i="221"/>
  <c r="C2648" i="221"/>
  <c r="B2648" i="221"/>
  <c r="R2647" i="221"/>
  <c r="Q2647" i="221"/>
  <c r="P2647" i="221"/>
  <c r="O2647" i="221"/>
  <c r="N2647" i="221"/>
  <c r="M2647" i="221"/>
  <c r="L2647" i="221"/>
  <c r="K2647" i="221"/>
  <c r="J2647" i="221"/>
  <c r="I2647" i="221"/>
  <c r="H2647" i="221"/>
  <c r="G2647" i="221"/>
  <c r="D2647" i="221"/>
  <c r="C2647" i="221"/>
  <c r="B2647" i="221"/>
  <c r="D2646" i="221"/>
  <c r="C2646" i="221"/>
  <c r="B2646" i="221"/>
  <c r="D2645" i="221"/>
  <c r="C2645" i="221"/>
  <c r="B2645" i="221"/>
  <c r="R2644" i="221"/>
  <c r="Q2644" i="221"/>
  <c r="P2644" i="221"/>
  <c r="O2644" i="221"/>
  <c r="N2644" i="221"/>
  <c r="M2644" i="221"/>
  <c r="L2644" i="221"/>
  <c r="K2644" i="221"/>
  <c r="J2644" i="221"/>
  <c r="I2644" i="221"/>
  <c r="H2644" i="221"/>
  <c r="G2644" i="221"/>
  <c r="D2644" i="221"/>
  <c r="C2644" i="221"/>
  <c r="B2644" i="221"/>
  <c r="D2643" i="221"/>
  <c r="C2643" i="221"/>
  <c r="B2643" i="221"/>
  <c r="R2642" i="221"/>
  <c r="Q2642" i="221"/>
  <c r="P2642" i="221"/>
  <c r="O2642" i="221"/>
  <c r="N2642" i="221"/>
  <c r="M2642" i="221"/>
  <c r="L2642" i="221"/>
  <c r="K2642" i="221"/>
  <c r="J2642" i="221"/>
  <c r="I2642" i="221"/>
  <c r="H2642" i="221"/>
  <c r="G2642" i="221"/>
  <c r="D2642" i="221"/>
  <c r="C2642" i="221"/>
  <c r="B2642" i="221"/>
  <c r="D2641" i="221"/>
  <c r="C2641" i="221"/>
  <c r="B2641" i="221"/>
  <c r="D2640" i="221"/>
  <c r="C2640" i="221"/>
  <c r="B2640" i="221"/>
  <c r="R2639" i="221"/>
  <c r="Q2639" i="221"/>
  <c r="P2639" i="221"/>
  <c r="O2639" i="221"/>
  <c r="N2639" i="221"/>
  <c r="M2639" i="221"/>
  <c r="L2639" i="221"/>
  <c r="K2639" i="221"/>
  <c r="J2639" i="221"/>
  <c r="I2639" i="221"/>
  <c r="H2639" i="221"/>
  <c r="G2639" i="221"/>
  <c r="D2639" i="221"/>
  <c r="C2639" i="221"/>
  <c r="B2639" i="221"/>
  <c r="D2638" i="221"/>
  <c r="C2638" i="221"/>
  <c r="B2638" i="221"/>
  <c r="R2637" i="221"/>
  <c r="Q2637" i="221"/>
  <c r="P2637" i="221"/>
  <c r="O2637" i="221"/>
  <c r="N2637" i="221"/>
  <c r="M2637" i="221"/>
  <c r="L2637" i="221"/>
  <c r="K2637" i="221"/>
  <c r="J2637" i="221"/>
  <c r="I2637" i="221"/>
  <c r="H2637" i="221"/>
  <c r="G2637" i="221"/>
  <c r="D2637" i="221"/>
  <c r="C2637" i="221"/>
  <c r="B2637" i="221"/>
  <c r="D2636" i="221"/>
  <c r="C2636" i="221"/>
  <c r="B2636" i="221"/>
  <c r="D2635" i="221"/>
  <c r="C2635" i="221"/>
  <c r="B2635" i="221"/>
  <c r="R2634" i="221"/>
  <c r="Q2634" i="221"/>
  <c r="P2634" i="221"/>
  <c r="O2634" i="221"/>
  <c r="N2634" i="221"/>
  <c r="M2634" i="221"/>
  <c r="L2634" i="221"/>
  <c r="K2634" i="221"/>
  <c r="J2634" i="221"/>
  <c r="I2634" i="221"/>
  <c r="H2634" i="221"/>
  <c r="G2634" i="221"/>
  <c r="D2634" i="221"/>
  <c r="C2634" i="221"/>
  <c r="B2634" i="221"/>
  <c r="D2633" i="221"/>
  <c r="C2633" i="221"/>
  <c r="B2633" i="221"/>
  <c r="R2632" i="221"/>
  <c r="Q2632" i="221"/>
  <c r="P2632" i="221"/>
  <c r="O2632" i="221"/>
  <c r="N2632" i="221"/>
  <c r="M2632" i="221"/>
  <c r="L2632" i="221"/>
  <c r="K2632" i="221"/>
  <c r="J2632" i="221"/>
  <c r="I2632" i="221"/>
  <c r="H2632" i="221"/>
  <c r="G2632" i="221"/>
  <c r="D2632" i="221"/>
  <c r="C2632" i="221"/>
  <c r="B2632" i="221"/>
  <c r="D2631" i="221"/>
  <c r="C2631" i="221"/>
  <c r="B2631" i="221"/>
  <c r="D2630" i="221"/>
  <c r="C2630" i="221"/>
  <c r="B2630" i="221"/>
  <c r="R2629" i="221"/>
  <c r="Q2629" i="221"/>
  <c r="P2629" i="221"/>
  <c r="O2629" i="221"/>
  <c r="N2629" i="221"/>
  <c r="M2629" i="221"/>
  <c r="L2629" i="221"/>
  <c r="K2629" i="221"/>
  <c r="J2629" i="221"/>
  <c r="I2629" i="221"/>
  <c r="H2629" i="221"/>
  <c r="G2629" i="221"/>
  <c r="D2629" i="221"/>
  <c r="C2629" i="221"/>
  <c r="B2629" i="221"/>
  <c r="D2628" i="221"/>
  <c r="C2628" i="221"/>
  <c r="B2628" i="221"/>
  <c r="R2627" i="221"/>
  <c r="Q2627" i="221"/>
  <c r="P2627" i="221"/>
  <c r="O2627" i="221"/>
  <c r="N2627" i="221"/>
  <c r="M2627" i="221"/>
  <c r="L2627" i="221"/>
  <c r="K2627" i="221"/>
  <c r="J2627" i="221"/>
  <c r="I2627" i="221"/>
  <c r="H2627" i="221"/>
  <c r="G2627" i="221"/>
  <c r="D2627" i="221"/>
  <c r="C2627" i="221"/>
  <c r="B2627" i="221"/>
  <c r="D2626" i="221"/>
  <c r="C2626" i="221"/>
  <c r="B2626" i="221"/>
  <c r="D2625" i="221"/>
  <c r="C2625" i="221"/>
  <c r="B2625" i="221"/>
  <c r="R2624" i="221"/>
  <c r="Q2624" i="221"/>
  <c r="P2624" i="221"/>
  <c r="O2624" i="221"/>
  <c r="N2624" i="221"/>
  <c r="M2624" i="221"/>
  <c r="L2624" i="221"/>
  <c r="K2624" i="221"/>
  <c r="J2624" i="221"/>
  <c r="I2624" i="221"/>
  <c r="H2624" i="221"/>
  <c r="G2624" i="221"/>
  <c r="D2624" i="221"/>
  <c r="C2624" i="221"/>
  <c r="B2624" i="221"/>
  <c r="D2623" i="221"/>
  <c r="C2623" i="221"/>
  <c r="B2623" i="221"/>
  <c r="R2622" i="221"/>
  <c r="Q2622" i="221"/>
  <c r="P2622" i="221"/>
  <c r="O2622" i="221"/>
  <c r="N2622" i="221"/>
  <c r="M2622" i="221"/>
  <c r="L2622" i="221"/>
  <c r="K2622" i="221"/>
  <c r="J2622" i="221"/>
  <c r="I2622" i="221"/>
  <c r="H2622" i="221"/>
  <c r="G2622" i="221"/>
  <c r="D2622" i="221"/>
  <c r="C2622" i="221"/>
  <c r="B2622" i="221"/>
  <c r="D2621" i="221"/>
  <c r="C2621" i="221"/>
  <c r="B2621" i="221"/>
  <c r="D2620" i="221"/>
  <c r="C2620" i="221"/>
  <c r="B2620" i="221"/>
  <c r="R2619" i="221"/>
  <c r="Q2619" i="221"/>
  <c r="P2619" i="221"/>
  <c r="O2619" i="221"/>
  <c r="N2619" i="221"/>
  <c r="M2619" i="221"/>
  <c r="L2619" i="221"/>
  <c r="K2619" i="221"/>
  <c r="J2619" i="221"/>
  <c r="I2619" i="221"/>
  <c r="H2619" i="221"/>
  <c r="G2619" i="221"/>
  <c r="D2619" i="221"/>
  <c r="C2619" i="221"/>
  <c r="B2619" i="221"/>
  <c r="D2618" i="221"/>
  <c r="C2618" i="221"/>
  <c r="B2618" i="221"/>
  <c r="R2617" i="221"/>
  <c r="Q2617" i="221"/>
  <c r="P2617" i="221"/>
  <c r="O2617" i="221"/>
  <c r="N2617" i="221"/>
  <c r="M2617" i="221"/>
  <c r="L2617" i="221"/>
  <c r="K2617" i="221"/>
  <c r="J2617" i="221"/>
  <c r="I2617" i="221"/>
  <c r="H2617" i="221"/>
  <c r="G2617" i="221"/>
  <c r="D2617" i="221"/>
  <c r="C2617" i="221"/>
  <c r="B2617" i="221"/>
  <c r="D2616" i="221"/>
  <c r="C2616" i="221"/>
  <c r="B2616" i="221"/>
  <c r="D2615" i="221"/>
  <c r="C2615" i="221"/>
  <c r="B2615" i="221"/>
  <c r="R2614" i="221"/>
  <c r="Q2614" i="221"/>
  <c r="P2614" i="221"/>
  <c r="O2614" i="221"/>
  <c r="N2614" i="221"/>
  <c r="M2614" i="221"/>
  <c r="L2614" i="221"/>
  <c r="K2614" i="221"/>
  <c r="J2614" i="221"/>
  <c r="I2614" i="221"/>
  <c r="H2614" i="221"/>
  <c r="G2614" i="221"/>
  <c r="D2614" i="221"/>
  <c r="C2614" i="221"/>
  <c r="B2614" i="221"/>
  <c r="D2613" i="221"/>
  <c r="C2613" i="221"/>
  <c r="B2613" i="221"/>
  <c r="R2612" i="221"/>
  <c r="Q2612" i="221"/>
  <c r="P2612" i="221"/>
  <c r="O2612" i="221"/>
  <c r="N2612" i="221"/>
  <c r="M2612" i="221"/>
  <c r="L2612" i="221"/>
  <c r="K2612" i="221"/>
  <c r="J2612" i="221"/>
  <c r="I2612" i="221"/>
  <c r="H2612" i="221"/>
  <c r="G2612" i="221"/>
  <c r="D2612" i="221"/>
  <c r="C2612" i="221"/>
  <c r="B2612" i="221"/>
  <c r="D2611" i="221"/>
  <c r="C2611" i="221"/>
  <c r="B2611" i="221"/>
  <c r="D2610" i="221"/>
  <c r="C2610" i="221"/>
  <c r="B2610" i="221"/>
  <c r="R2609" i="221"/>
  <c r="Q2609" i="221"/>
  <c r="P2609" i="221"/>
  <c r="O2609" i="221"/>
  <c r="N2609" i="221"/>
  <c r="M2609" i="221"/>
  <c r="L2609" i="221"/>
  <c r="K2609" i="221"/>
  <c r="J2609" i="221"/>
  <c r="I2609" i="221"/>
  <c r="H2609" i="221"/>
  <c r="G2609" i="221"/>
  <c r="D2609" i="221"/>
  <c r="C2609" i="221"/>
  <c r="B2609" i="221"/>
  <c r="D2608" i="221"/>
  <c r="C2608" i="221"/>
  <c r="B2608" i="221"/>
  <c r="R2607" i="221"/>
  <c r="Q2607" i="221"/>
  <c r="P2607" i="221"/>
  <c r="O2607" i="221"/>
  <c r="N2607" i="221"/>
  <c r="M2607" i="221"/>
  <c r="L2607" i="221"/>
  <c r="K2607" i="221"/>
  <c r="J2607" i="221"/>
  <c r="I2607" i="221"/>
  <c r="H2607" i="221"/>
  <c r="G2607" i="221"/>
  <c r="D2607" i="221"/>
  <c r="C2607" i="221"/>
  <c r="B2607" i="221"/>
  <c r="D2606" i="221"/>
  <c r="C2606" i="221"/>
  <c r="B2606" i="221"/>
  <c r="D2605" i="221"/>
  <c r="C2605" i="221"/>
  <c r="B2605" i="221"/>
  <c r="R2604" i="221"/>
  <c r="Q2604" i="221"/>
  <c r="P2604" i="221"/>
  <c r="O2604" i="221"/>
  <c r="N2604" i="221"/>
  <c r="M2604" i="221"/>
  <c r="L2604" i="221"/>
  <c r="K2604" i="221"/>
  <c r="J2604" i="221"/>
  <c r="I2604" i="221"/>
  <c r="H2604" i="221"/>
  <c r="G2604" i="221"/>
  <c r="D2604" i="221"/>
  <c r="C2604" i="221"/>
  <c r="B2604" i="221"/>
  <c r="D2603" i="221"/>
  <c r="C2603" i="221"/>
  <c r="B2603" i="221"/>
  <c r="R2602" i="221"/>
  <c r="Q2602" i="221"/>
  <c r="P2602" i="221"/>
  <c r="O2602" i="221"/>
  <c r="N2602" i="221"/>
  <c r="M2602" i="221"/>
  <c r="L2602" i="221"/>
  <c r="K2602" i="221"/>
  <c r="J2602" i="221"/>
  <c r="I2602" i="221"/>
  <c r="H2602" i="221"/>
  <c r="G2602" i="221"/>
  <c r="D2602" i="221"/>
  <c r="C2602" i="221"/>
  <c r="B2602" i="221"/>
  <c r="D2601" i="221"/>
  <c r="C2601" i="221"/>
  <c r="B2601" i="221"/>
  <c r="D2600" i="221"/>
  <c r="C2600" i="221"/>
  <c r="B2600" i="221"/>
  <c r="R2599" i="221"/>
  <c r="Q2599" i="221"/>
  <c r="P2599" i="221"/>
  <c r="O2599" i="221"/>
  <c r="N2599" i="221"/>
  <c r="M2599" i="221"/>
  <c r="L2599" i="221"/>
  <c r="K2599" i="221"/>
  <c r="J2599" i="221"/>
  <c r="I2599" i="221"/>
  <c r="H2599" i="221"/>
  <c r="G2599" i="221"/>
  <c r="D2599" i="221"/>
  <c r="C2599" i="221"/>
  <c r="B2599" i="221"/>
  <c r="D2598" i="221"/>
  <c r="C2598" i="221"/>
  <c r="B2598" i="221"/>
  <c r="R2597" i="221"/>
  <c r="Q2597" i="221"/>
  <c r="P2597" i="221"/>
  <c r="O2597" i="221"/>
  <c r="N2597" i="221"/>
  <c r="M2597" i="221"/>
  <c r="L2597" i="221"/>
  <c r="K2597" i="221"/>
  <c r="J2597" i="221"/>
  <c r="I2597" i="221"/>
  <c r="H2597" i="221"/>
  <c r="G2597" i="221"/>
  <c r="D2597" i="221"/>
  <c r="C2597" i="221"/>
  <c r="B2597" i="221"/>
  <c r="D2596" i="221"/>
  <c r="C2596" i="221"/>
  <c r="B2596" i="221"/>
  <c r="D2595" i="221"/>
  <c r="C2595" i="221"/>
  <c r="B2595" i="221"/>
  <c r="R2594" i="221"/>
  <c r="Q2594" i="221"/>
  <c r="P2594" i="221"/>
  <c r="O2594" i="221"/>
  <c r="N2594" i="221"/>
  <c r="M2594" i="221"/>
  <c r="L2594" i="221"/>
  <c r="K2594" i="221"/>
  <c r="J2594" i="221"/>
  <c r="I2594" i="221"/>
  <c r="H2594" i="221"/>
  <c r="G2594" i="221"/>
  <c r="D2594" i="221"/>
  <c r="C2594" i="221"/>
  <c r="B2594" i="221"/>
  <c r="D2593" i="221"/>
  <c r="C2593" i="221"/>
  <c r="B2593" i="221"/>
  <c r="R2592" i="221"/>
  <c r="Q2592" i="221"/>
  <c r="P2592" i="221"/>
  <c r="O2592" i="221"/>
  <c r="N2592" i="221"/>
  <c r="M2592" i="221"/>
  <c r="L2592" i="221"/>
  <c r="K2592" i="221"/>
  <c r="J2592" i="221"/>
  <c r="I2592" i="221"/>
  <c r="H2592" i="221"/>
  <c r="G2592" i="221"/>
  <c r="D2592" i="221"/>
  <c r="C2592" i="221"/>
  <c r="B2592" i="221"/>
  <c r="D2591" i="221"/>
  <c r="C2591" i="221"/>
  <c r="B2591" i="221"/>
  <c r="D2590" i="221"/>
  <c r="C2590" i="221"/>
  <c r="B2590" i="221"/>
  <c r="R2589" i="221"/>
  <c r="Q2589" i="221"/>
  <c r="P2589" i="221"/>
  <c r="O2589" i="221"/>
  <c r="N2589" i="221"/>
  <c r="M2589" i="221"/>
  <c r="L2589" i="221"/>
  <c r="K2589" i="221"/>
  <c r="J2589" i="221"/>
  <c r="I2589" i="221"/>
  <c r="H2589" i="221"/>
  <c r="G2589" i="221"/>
  <c r="D2589" i="221"/>
  <c r="C2589" i="221"/>
  <c r="B2589" i="221"/>
  <c r="D2588" i="221"/>
  <c r="C2588" i="221"/>
  <c r="B2588" i="221"/>
  <c r="R2587" i="221"/>
  <c r="Q2587" i="221"/>
  <c r="P2587" i="221"/>
  <c r="O2587" i="221"/>
  <c r="N2587" i="221"/>
  <c r="M2587" i="221"/>
  <c r="L2587" i="221"/>
  <c r="K2587" i="221"/>
  <c r="J2587" i="221"/>
  <c r="I2587" i="221"/>
  <c r="H2587" i="221"/>
  <c r="G2587" i="221"/>
  <c r="D2587" i="221"/>
  <c r="C2587" i="221"/>
  <c r="B2587" i="221"/>
  <c r="D2586" i="221"/>
  <c r="C2586" i="221"/>
  <c r="B2586" i="221"/>
  <c r="D2585" i="221"/>
  <c r="C2585" i="221"/>
  <c r="B2585" i="221"/>
  <c r="R2584" i="221"/>
  <c r="Q2584" i="221"/>
  <c r="P2584" i="221"/>
  <c r="O2584" i="221"/>
  <c r="N2584" i="221"/>
  <c r="M2584" i="221"/>
  <c r="L2584" i="221"/>
  <c r="K2584" i="221"/>
  <c r="J2584" i="221"/>
  <c r="I2584" i="221"/>
  <c r="H2584" i="221"/>
  <c r="G2584" i="221"/>
  <c r="D2584" i="221"/>
  <c r="C2584" i="221"/>
  <c r="B2584" i="221"/>
  <c r="D2583" i="221"/>
  <c r="C2583" i="221"/>
  <c r="B2583" i="221"/>
  <c r="R2582" i="221"/>
  <c r="Q2582" i="221"/>
  <c r="P2582" i="221"/>
  <c r="O2582" i="221"/>
  <c r="N2582" i="221"/>
  <c r="M2582" i="221"/>
  <c r="L2582" i="221"/>
  <c r="K2582" i="221"/>
  <c r="J2582" i="221"/>
  <c r="I2582" i="221"/>
  <c r="H2582" i="221"/>
  <c r="G2582" i="221"/>
  <c r="D2582" i="221"/>
  <c r="C2582" i="221"/>
  <c r="B2582" i="221"/>
  <c r="D2581" i="221"/>
  <c r="C2581" i="221"/>
  <c r="B2581" i="221"/>
  <c r="D2580" i="221"/>
  <c r="C2580" i="221"/>
  <c r="B2580" i="221"/>
  <c r="R2579" i="221"/>
  <c r="Q2579" i="221"/>
  <c r="P2579" i="221"/>
  <c r="O2579" i="221"/>
  <c r="N2579" i="221"/>
  <c r="M2579" i="221"/>
  <c r="L2579" i="221"/>
  <c r="K2579" i="221"/>
  <c r="J2579" i="221"/>
  <c r="I2579" i="221"/>
  <c r="H2579" i="221"/>
  <c r="G2579" i="221"/>
  <c r="D2579" i="221"/>
  <c r="C2579" i="221"/>
  <c r="B2579" i="221"/>
  <c r="D2578" i="221"/>
  <c r="C2578" i="221"/>
  <c r="B2578" i="221"/>
  <c r="R2577" i="221"/>
  <c r="Q2577" i="221"/>
  <c r="P2577" i="221"/>
  <c r="O2577" i="221"/>
  <c r="N2577" i="221"/>
  <c r="M2577" i="221"/>
  <c r="L2577" i="221"/>
  <c r="K2577" i="221"/>
  <c r="J2577" i="221"/>
  <c r="I2577" i="221"/>
  <c r="H2577" i="221"/>
  <c r="G2577" i="221"/>
  <c r="D2577" i="221"/>
  <c r="C2577" i="221"/>
  <c r="B2577" i="221"/>
  <c r="D2576" i="221"/>
  <c r="C2576" i="221"/>
  <c r="B2576" i="221"/>
  <c r="D2575" i="221"/>
  <c r="C2575" i="221"/>
  <c r="B2575" i="221"/>
  <c r="R2574" i="221"/>
  <c r="Q2574" i="221"/>
  <c r="P2574" i="221"/>
  <c r="O2574" i="221"/>
  <c r="N2574" i="221"/>
  <c r="M2574" i="221"/>
  <c r="L2574" i="221"/>
  <c r="K2574" i="221"/>
  <c r="J2574" i="221"/>
  <c r="I2574" i="221"/>
  <c r="H2574" i="221"/>
  <c r="G2574" i="221"/>
  <c r="D2574" i="221"/>
  <c r="C2574" i="221"/>
  <c r="B2574" i="221"/>
  <c r="D2573" i="221"/>
  <c r="C2573" i="221"/>
  <c r="B2573" i="221"/>
  <c r="R2572" i="221"/>
  <c r="Q2572" i="221"/>
  <c r="P2572" i="221"/>
  <c r="O2572" i="221"/>
  <c r="N2572" i="221"/>
  <c r="M2572" i="221"/>
  <c r="L2572" i="221"/>
  <c r="K2572" i="221"/>
  <c r="J2572" i="221"/>
  <c r="I2572" i="221"/>
  <c r="H2572" i="221"/>
  <c r="G2572" i="221"/>
  <c r="D2572" i="221"/>
  <c r="C2572" i="221"/>
  <c r="B2572" i="221"/>
  <c r="D2571" i="221"/>
  <c r="C2571" i="221"/>
  <c r="B2571" i="221"/>
  <c r="D2570" i="221"/>
  <c r="C2570" i="221"/>
  <c r="B2570" i="221"/>
  <c r="R2569" i="221"/>
  <c r="Q2569" i="221"/>
  <c r="P2569" i="221"/>
  <c r="O2569" i="221"/>
  <c r="N2569" i="221"/>
  <c r="M2569" i="221"/>
  <c r="L2569" i="221"/>
  <c r="K2569" i="221"/>
  <c r="J2569" i="221"/>
  <c r="I2569" i="221"/>
  <c r="H2569" i="221"/>
  <c r="G2569" i="221"/>
  <c r="D2569" i="221"/>
  <c r="C2569" i="221"/>
  <c r="B2569" i="221"/>
  <c r="D2568" i="221"/>
  <c r="C2568" i="221"/>
  <c r="B2568" i="221"/>
  <c r="R2567" i="221"/>
  <c r="Q2567" i="221"/>
  <c r="P2567" i="221"/>
  <c r="O2567" i="221"/>
  <c r="N2567" i="221"/>
  <c r="M2567" i="221"/>
  <c r="L2567" i="221"/>
  <c r="K2567" i="221"/>
  <c r="J2567" i="221"/>
  <c r="I2567" i="221"/>
  <c r="H2567" i="221"/>
  <c r="G2567" i="221"/>
  <c r="D2567" i="221"/>
  <c r="C2567" i="221"/>
  <c r="B2567" i="221"/>
  <c r="D2566" i="221"/>
  <c r="C2566" i="221"/>
  <c r="B2566" i="221"/>
  <c r="D2565" i="221"/>
  <c r="C2565" i="221"/>
  <c r="B2565" i="221"/>
  <c r="R2564" i="221"/>
  <c r="Q2564" i="221"/>
  <c r="P2564" i="221"/>
  <c r="O2564" i="221"/>
  <c r="N2564" i="221"/>
  <c r="M2564" i="221"/>
  <c r="L2564" i="221"/>
  <c r="K2564" i="221"/>
  <c r="J2564" i="221"/>
  <c r="I2564" i="221"/>
  <c r="H2564" i="221"/>
  <c r="G2564" i="221"/>
  <c r="D2564" i="221"/>
  <c r="C2564" i="221"/>
  <c r="B2564" i="221"/>
  <c r="D2563" i="221"/>
  <c r="C2563" i="221"/>
  <c r="B2563" i="221"/>
  <c r="R2562" i="221"/>
  <c r="Q2562" i="221"/>
  <c r="P2562" i="221"/>
  <c r="O2562" i="221"/>
  <c r="N2562" i="221"/>
  <c r="M2562" i="221"/>
  <c r="L2562" i="221"/>
  <c r="K2562" i="221"/>
  <c r="J2562" i="221"/>
  <c r="I2562" i="221"/>
  <c r="H2562" i="221"/>
  <c r="G2562" i="221"/>
  <c r="D2562" i="221"/>
  <c r="C2562" i="221"/>
  <c r="B2562" i="221"/>
  <c r="D2561" i="221"/>
  <c r="C2561" i="221"/>
  <c r="B2561" i="221"/>
  <c r="D2560" i="221"/>
  <c r="C2560" i="221"/>
  <c r="B2560" i="221"/>
  <c r="R2559" i="221"/>
  <c r="Q2559" i="221"/>
  <c r="P2559" i="221"/>
  <c r="O2559" i="221"/>
  <c r="N2559" i="221"/>
  <c r="M2559" i="221"/>
  <c r="L2559" i="221"/>
  <c r="K2559" i="221"/>
  <c r="J2559" i="221"/>
  <c r="I2559" i="221"/>
  <c r="H2559" i="221"/>
  <c r="G2559" i="221"/>
  <c r="D2559" i="221"/>
  <c r="C2559" i="221"/>
  <c r="B2559" i="221"/>
  <c r="D2558" i="221"/>
  <c r="C2558" i="221"/>
  <c r="B2558" i="221"/>
  <c r="R2557" i="221"/>
  <c r="Q2557" i="221"/>
  <c r="P2557" i="221"/>
  <c r="O2557" i="221"/>
  <c r="N2557" i="221"/>
  <c r="M2557" i="221"/>
  <c r="L2557" i="221"/>
  <c r="K2557" i="221"/>
  <c r="J2557" i="221"/>
  <c r="I2557" i="221"/>
  <c r="H2557" i="221"/>
  <c r="G2557" i="221"/>
  <c r="D2557" i="221"/>
  <c r="C2557" i="221"/>
  <c r="B2557" i="221"/>
  <c r="D2556" i="221"/>
  <c r="C2556" i="221"/>
  <c r="B2556" i="221"/>
  <c r="D2555" i="221"/>
  <c r="C2555" i="221"/>
  <c r="B2555" i="221"/>
  <c r="R2554" i="221"/>
  <c r="Q2554" i="221"/>
  <c r="P2554" i="221"/>
  <c r="O2554" i="221"/>
  <c r="N2554" i="221"/>
  <c r="M2554" i="221"/>
  <c r="L2554" i="221"/>
  <c r="K2554" i="221"/>
  <c r="J2554" i="221"/>
  <c r="I2554" i="221"/>
  <c r="H2554" i="221"/>
  <c r="G2554" i="221"/>
  <c r="D2554" i="221"/>
  <c r="C2554" i="221"/>
  <c r="B2554" i="221"/>
  <c r="D2553" i="221"/>
  <c r="C2553" i="221"/>
  <c r="B2553" i="221"/>
  <c r="R2552" i="221"/>
  <c r="Q2552" i="221"/>
  <c r="P2552" i="221"/>
  <c r="O2552" i="221"/>
  <c r="N2552" i="221"/>
  <c r="M2552" i="221"/>
  <c r="L2552" i="221"/>
  <c r="K2552" i="221"/>
  <c r="J2552" i="221"/>
  <c r="I2552" i="221"/>
  <c r="H2552" i="221"/>
  <c r="G2552" i="221"/>
  <c r="D2552" i="221"/>
  <c r="C2552" i="221"/>
  <c r="B2552" i="221"/>
  <c r="D2551" i="221"/>
  <c r="C2551" i="221"/>
  <c r="B2551" i="221"/>
  <c r="D2550" i="221"/>
  <c r="C2550" i="221"/>
  <c r="B2550" i="221"/>
  <c r="R2549" i="221"/>
  <c r="Q2549" i="221"/>
  <c r="P2549" i="221"/>
  <c r="O2549" i="221"/>
  <c r="N2549" i="221"/>
  <c r="H2549" i="221"/>
  <c r="G2549" i="221"/>
  <c r="D2549" i="221"/>
  <c r="C2549" i="221"/>
  <c r="B2549" i="221"/>
  <c r="D2548" i="221"/>
  <c r="C2548" i="221"/>
  <c r="B2548" i="221"/>
  <c r="R2547" i="221"/>
  <c r="Q2547" i="221"/>
  <c r="P2547" i="221"/>
  <c r="O2547" i="221"/>
  <c r="N2547" i="221"/>
  <c r="M2547" i="221"/>
  <c r="L2547" i="221"/>
  <c r="K2547" i="221"/>
  <c r="J2547" i="221"/>
  <c r="I2547" i="221"/>
  <c r="H2547" i="221"/>
  <c r="G2547" i="221"/>
  <c r="D2547" i="221"/>
  <c r="C2547" i="221"/>
  <c r="B2547" i="221"/>
  <c r="D2546" i="221"/>
  <c r="C2546" i="221"/>
  <c r="B2546" i="221"/>
  <c r="D2545" i="221"/>
  <c r="C2545" i="221"/>
  <c r="B2545" i="221"/>
  <c r="R2544" i="221"/>
  <c r="Q2544" i="221"/>
  <c r="P2544" i="221"/>
  <c r="O2544" i="221"/>
  <c r="N2544" i="221"/>
  <c r="M2544" i="221"/>
  <c r="L2544" i="221"/>
  <c r="K2544" i="221"/>
  <c r="J2544" i="221"/>
  <c r="I2544" i="221"/>
  <c r="H2544" i="221"/>
  <c r="G2544" i="221"/>
  <c r="D2544" i="221"/>
  <c r="C2544" i="221"/>
  <c r="B2544" i="221"/>
  <c r="D2543" i="221"/>
  <c r="C2543" i="221"/>
  <c r="B2543" i="221"/>
  <c r="R2542" i="221"/>
  <c r="Q2542" i="221"/>
  <c r="P2542" i="221"/>
  <c r="O2542" i="221"/>
  <c r="N2542" i="221"/>
  <c r="M2542" i="221"/>
  <c r="L2542" i="221"/>
  <c r="K2542" i="221"/>
  <c r="J2542" i="221"/>
  <c r="I2542" i="221"/>
  <c r="H2542" i="221"/>
  <c r="G2542" i="221"/>
  <c r="D2542" i="221"/>
  <c r="C2542" i="221"/>
  <c r="B2542" i="221"/>
  <c r="D2541" i="221"/>
  <c r="C2541" i="221"/>
  <c r="B2541" i="221"/>
  <c r="D2540" i="221"/>
  <c r="C2540" i="221"/>
  <c r="B2540" i="221"/>
  <c r="R2539" i="221"/>
  <c r="Q2539" i="221"/>
  <c r="P2539" i="221"/>
  <c r="O2539" i="221"/>
  <c r="N2539" i="221"/>
  <c r="M2539" i="221"/>
  <c r="L2539" i="221"/>
  <c r="K2539" i="221"/>
  <c r="J2539" i="221"/>
  <c r="I2539" i="221"/>
  <c r="H2539" i="221"/>
  <c r="G2539" i="221"/>
  <c r="D2539" i="221"/>
  <c r="C2539" i="221"/>
  <c r="B2539" i="221"/>
  <c r="D2538" i="221"/>
  <c r="C2538" i="221"/>
  <c r="B2538" i="221"/>
  <c r="R2537" i="221"/>
  <c r="Q2537" i="221"/>
  <c r="P2537" i="221"/>
  <c r="O2537" i="221"/>
  <c r="N2537" i="221"/>
  <c r="M2537" i="221"/>
  <c r="L2537" i="221"/>
  <c r="K2537" i="221"/>
  <c r="J2537" i="221"/>
  <c r="I2537" i="221"/>
  <c r="H2537" i="221"/>
  <c r="G2537" i="221"/>
  <c r="D2537" i="221"/>
  <c r="C2537" i="221"/>
  <c r="B2537" i="221"/>
  <c r="D2536" i="221"/>
  <c r="C2536" i="221"/>
  <c r="B2536" i="221"/>
  <c r="D2535" i="221"/>
  <c r="C2535" i="221"/>
  <c r="B2535" i="221"/>
  <c r="R2534" i="221"/>
  <c r="Q2534" i="221"/>
  <c r="P2534" i="221"/>
  <c r="O2534" i="221"/>
  <c r="N2534" i="221"/>
  <c r="M2534" i="221"/>
  <c r="L2534" i="221"/>
  <c r="K2534" i="221"/>
  <c r="J2534" i="221"/>
  <c r="I2534" i="221"/>
  <c r="H2534" i="221"/>
  <c r="G2534" i="221"/>
  <c r="D2534" i="221"/>
  <c r="C2534" i="221"/>
  <c r="B2534" i="221"/>
  <c r="D2533" i="221"/>
  <c r="C2533" i="221"/>
  <c r="B2533" i="221"/>
  <c r="R2532" i="221"/>
  <c r="Q2532" i="221"/>
  <c r="P2532" i="221"/>
  <c r="O2532" i="221"/>
  <c r="N2532" i="221"/>
  <c r="M2532" i="221"/>
  <c r="L2532" i="221"/>
  <c r="K2532" i="221"/>
  <c r="J2532" i="221"/>
  <c r="I2532" i="221"/>
  <c r="H2532" i="221"/>
  <c r="G2532" i="221"/>
  <c r="D2532" i="221"/>
  <c r="C2532" i="221"/>
  <c r="B2532" i="221"/>
  <c r="D2531" i="221"/>
  <c r="C2531" i="221"/>
  <c r="B2531" i="221"/>
  <c r="D2530" i="221"/>
  <c r="C2530" i="221"/>
  <c r="B2530" i="221"/>
  <c r="R2529" i="221"/>
  <c r="Q2529" i="221"/>
  <c r="P2529" i="221"/>
  <c r="O2529" i="221"/>
  <c r="N2529" i="221"/>
  <c r="M2529" i="221"/>
  <c r="L2529" i="221"/>
  <c r="K2529" i="221"/>
  <c r="J2529" i="221"/>
  <c r="I2529" i="221"/>
  <c r="H2529" i="221"/>
  <c r="G2529" i="221"/>
  <c r="D2529" i="221"/>
  <c r="C2529" i="221"/>
  <c r="B2529" i="221"/>
  <c r="D2528" i="221"/>
  <c r="C2528" i="221"/>
  <c r="B2528" i="221"/>
  <c r="R2527" i="221"/>
  <c r="Q2527" i="221"/>
  <c r="P2527" i="221"/>
  <c r="O2527" i="221"/>
  <c r="N2527" i="221"/>
  <c r="M2527" i="221"/>
  <c r="L2527" i="221"/>
  <c r="K2527" i="221"/>
  <c r="J2527" i="221"/>
  <c r="I2527" i="221"/>
  <c r="H2527" i="221"/>
  <c r="G2527" i="221"/>
  <c r="D2527" i="221"/>
  <c r="C2527" i="221"/>
  <c r="B2527" i="221"/>
  <c r="D2526" i="221"/>
  <c r="C2526" i="221"/>
  <c r="B2526" i="221"/>
  <c r="D2525" i="221"/>
  <c r="C2525" i="221"/>
  <c r="B2525" i="221"/>
  <c r="R2524" i="221"/>
  <c r="Q2524" i="221"/>
  <c r="P2524" i="221"/>
  <c r="O2524" i="221"/>
  <c r="N2524" i="221"/>
  <c r="M2524" i="221"/>
  <c r="L2524" i="221"/>
  <c r="K2524" i="221"/>
  <c r="J2524" i="221"/>
  <c r="I2524" i="221"/>
  <c r="H2524" i="221"/>
  <c r="G2524" i="221"/>
  <c r="D2524" i="221"/>
  <c r="C2524" i="221"/>
  <c r="B2524" i="221"/>
  <c r="D2523" i="221"/>
  <c r="C2523" i="221"/>
  <c r="B2523" i="221"/>
  <c r="R2522" i="221"/>
  <c r="Q2522" i="221"/>
  <c r="P2522" i="221"/>
  <c r="O2522" i="221"/>
  <c r="N2522" i="221"/>
  <c r="M2522" i="221"/>
  <c r="L2522" i="221"/>
  <c r="K2522" i="221"/>
  <c r="J2522" i="221"/>
  <c r="I2522" i="221"/>
  <c r="H2522" i="221"/>
  <c r="G2522" i="221"/>
  <c r="D2522" i="221"/>
  <c r="C2522" i="221"/>
  <c r="B2522" i="221"/>
  <c r="D2521" i="221"/>
  <c r="C2521" i="221"/>
  <c r="B2521" i="221"/>
  <c r="D2520" i="221"/>
  <c r="C2520" i="221"/>
  <c r="B2520" i="221"/>
  <c r="R2519" i="221"/>
  <c r="Q2519" i="221"/>
  <c r="P2519" i="221"/>
  <c r="O2519" i="221"/>
  <c r="N2519" i="221"/>
  <c r="M2519" i="221"/>
  <c r="L2519" i="221"/>
  <c r="K2519" i="221"/>
  <c r="J2519" i="221"/>
  <c r="I2519" i="221"/>
  <c r="H2519" i="221"/>
  <c r="G2519" i="221"/>
  <c r="D2519" i="221"/>
  <c r="C2519" i="221"/>
  <c r="B2519" i="221"/>
  <c r="D2518" i="221"/>
  <c r="C2518" i="221"/>
  <c r="B2518" i="221"/>
  <c r="R2517" i="221"/>
  <c r="Q2517" i="221"/>
  <c r="P2517" i="221"/>
  <c r="O2517" i="221"/>
  <c r="N2517" i="221"/>
  <c r="M2517" i="221"/>
  <c r="L2517" i="221"/>
  <c r="K2517" i="221"/>
  <c r="J2517" i="221"/>
  <c r="I2517" i="221"/>
  <c r="H2517" i="221"/>
  <c r="G2517" i="221"/>
  <c r="D2517" i="221"/>
  <c r="C2517" i="221"/>
  <c r="B2517" i="221"/>
  <c r="D2516" i="221"/>
  <c r="C2516" i="221"/>
  <c r="B2516" i="221"/>
  <c r="D2515" i="221"/>
  <c r="C2515" i="221"/>
  <c r="B2515" i="221"/>
  <c r="R2514" i="221"/>
  <c r="Q2514" i="221"/>
  <c r="P2514" i="221"/>
  <c r="O2514" i="221"/>
  <c r="N2514" i="221"/>
  <c r="M2514" i="221"/>
  <c r="L2514" i="221"/>
  <c r="K2514" i="221"/>
  <c r="J2514" i="221"/>
  <c r="I2514" i="221"/>
  <c r="H2514" i="221"/>
  <c r="G2514" i="221"/>
  <c r="D2514" i="221"/>
  <c r="C2514" i="221"/>
  <c r="B2514" i="221"/>
  <c r="D2513" i="221"/>
  <c r="C2513" i="221"/>
  <c r="B2513" i="221"/>
  <c r="R2512" i="221"/>
  <c r="Q2512" i="221"/>
  <c r="P2512" i="221"/>
  <c r="O2512" i="221"/>
  <c r="N2512" i="221"/>
  <c r="M2512" i="221"/>
  <c r="L2512" i="221"/>
  <c r="K2512" i="221"/>
  <c r="J2512" i="221"/>
  <c r="I2512" i="221"/>
  <c r="H2512" i="221"/>
  <c r="G2512" i="221"/>
  <c r="D2512" i="221"/>
  <c r="C2512" i="221"/>
  <c r="B2512" i="221"/>
  <c r="D2511" i="221"/>
  <c r="C2511" i="221"/>
  <c r="B2511" i="221"/>
  <c r="D2510" i="221"/>
  <c r="C2510" i="221"/>
  <c r="B2510" i="221"/>
  <c r="R2509" i="221"/>
  <c r="Q2509" i="221"/>
  <c r="P2509" i="221"/>
  <c r="O2509" i="221"/>
  <c r="N2509" i="221"/>
  <c r="M2509" i="221"/>
  <c r="L2509" i="221"/>
  <c r="K2509" i="221"/>
  <c r="J2509" i="221"/>
  <c r="I2509" i="221"/>
  <c r="H2509" i="221"/>
  <c r="G2509" i="221"/>
  <c r="D2509" i="221"/>
  <c r="C2509" i="221"/>
  <c r="B2509" i="221"/>
  <c r="D2508" i="221"/>
  <c r="C2508" i="221"/>
  <c r="B2508" i="221"/>
  <c r="R2507" i="221"/>
  <c r="Q2507" i="221"/>
  <c r="P2507" i="221"/>
  <c r="O2507" i="221"/>
  <c r="N2507" i="221"/>
  <c r="M2507" i="221"/>
  <c r="L2507" i="221"/>
  <c r="K2507" i="221"/>
  <c r="J2507" i="221"/>
  <c r="I2507" i="221"/>
  <c r="H2507" i="221"/>
  <c r="G2507" i="221"/>
  <c r="D2507" i="221"/>
  <c r="C2507" i="221"/>
  <c r="B2507" i="221"/>
  <c r="D2506" i="221"/>
  <c r="C2506" i="221"/>
  <c r="B2506" i="221"/>
  <c r="D2505" i="221"/>
  <c r="C2505" i="221"/>
  <c r="B2505" i="221"/>
  <c r="R2504" i="221"/>
  <c r="Q2504" i="221"/>
  <c r="P2504" i="221"/>
  <c r="O2504" i="221"/>
  <c r="N2504" i="221"/>
  <c r="M2504" i="221"/>
  <c r="L2504" i="221"/>
  <c r="K2504" i="221"/>
  <c r="J2504" i="221"/>
  <c r="I2504" i="221"/>
  <c r="H2504" i="221"/>
  <c r="G2504" i="221"/>
  <c r="D2504" i="221"/>
  <c r="C2504" i="221"/>
  <c r="B2504" i="221"/>
  <c r="D2503" i="221"/>
  <c r="C2503" i="221"/>
  <c r="B2503" i="221"/>
  <c r="R2502" i="221"/>
  <c r="Q2502" i="221"/>
  <c r="P2502" i="221"/>
  <c r="O2502" i="221"/>
  <c r="N2502" i="221"/>
  <c r="M2502" i="221"/>
  <c r="L2502" i="221"/>
  <c r="K2502" i="221"/>
  <c r="J2502" i="221"/>
  <c r="I2502" i="221"/>
  <c r="H2502" i="221"/>
  <c r="G2502" i="221"/>
  <c r="D2502" i="221"/>
  <c r="C2502" i="221"/>
  <c r="B2502" i="221"/>
  <c r="D2501" i="221"/>
  <c r="C2501" i="221"/>
  <c r="B2501" i="221"/>
  <c r="D2500" i="221"/>
  <c r="C2500" i="221"/>
  <c r="B2500" i="221"/>
  <c r="R2499" i="221"/>
  <c r="Q2499" i="221"/>
  <c r="P2499" i="221"/>
  <c r="O2499" i="221"/>
  <c r="N2499" i="221"/>
  <c r="M2499" i="221"/>
  <c r="L2499" i="221"/>
  <c r="K2499" i="221"/>
  <c r="J2499" i="221"/>
  <c r="I2499" i="221"/>
  <c r="H2499" i="221"/>
  <c r="G2499" i="221"/>
  <c r="D2499" i="221"/>
  <c r="C2499" i="221"/>
  <c r="B2499" i="221"/>
  <c r="D2498" i="221"/>
  <c r="C2498" i="221"/>
  <c r="B2498" i="221"/>
  <c r="R2497" i="221"/>
  <c r="Q2497" i="221"/>
  <c r="P2497" i="221"/>
  <c r="O2497" i="221"/>
  <c r="N2497" i="221"/>
  <c r="M2497" i="221"/>
  <c r="L2497" i="221"/>
  <c r="K2497" i="221"/>
  <c r="J2497" i="221"/>
  <c r="I2497" i="221"/>
  <c r="H2497" i="221"/>
  <c r="G2497" i="221"/>
  <c r="D2497" i="221"/>
  <c r="C2497" i="221"/>
  <c r="B2497" i="221"/>
  <c r="D2496" i="221"/>
  <c r="C2496" i="221"/>
  <c r="B2496" i="221"/>
  <c r="D2495" i="221"/>
  <c r="C2495" i="221"/>
  <c r="B2495" i="221"/>
  <c r="R2494" i="221"/>
  <c r="Q2494" i="221"/>
  <c r="P2494" i="221"/>
  <c r="O2494" i="221"/>
  <c r="N2494" i="221"/>
  <c r="M2494" i="221"/>
  <c r="L2494" i="221"/>
  <c r="K2494" i="221"/>
  <c r="J2494" i="221"/>
  <c r="I2494" i="221"/>
  <c r="H2494" i="221"/>
  <c r="G2494" i="221"/>
  <c r="D2494" i="221"/>
  <c r="C2494" i="221"/>
  <c r="B2494" i="221"/>
  <c r="D2493" i="221"/>
  <c r="C2493" i="221"/>
  <c r="B2493" i="221"/>
  <c r="R2492" i="221"/>
  <c r="Q2492" i="221"/>
  <c r="P2492" i="221"/>
  <c r="O2492" i="221"/>
  <c r="N2492" i="221"/>
  <c r="M2492" i="221"/>
  <c r="L2492" i="221"/>
  <c r="K2492" i="221"/>
  <c r="J2492" i="221"/>
  <c r="I2492" i="221"/>
  <c r="H2492" i="221"/>
  <c r="G2492" i="221"/>
  <c r="D2492" i="221"/>
  <c r="C2492" i="221"/>
  <c r="B2492" i="221"/>
  <c r="D2491" i="221"/>
  <c r="C2491" i="221"/>
  <c r="B2491" i="221"/>
  <c r="D2490" i="221"/>
  <c r="C2490" i="221"/>
  <c r="B2490" i="221"/>
  <c r="R2489" i="221"/>
  <c r="Q2489" i="221"/>
  <c r="P2489" i="221"/>
  <c r="O2489" i="221"/>
  <c r="N2489" i="221"/>
  <c r="M2489" i="221"/>
  <c r="L2489" i="221"/>
  <c r="K2489" i="221"/>
  <c r="J2489" i="221"/>
  <c r="I2489" i="221"/>
  <c r="H2489" i="221"/>
  <c r="G2489" i="221"/>
  <c r="D2489" i="221"/>
  <c r="C2489" i="221"/>
  <c r="B2489" i="221"/>
  <c r="D2488" i="221"/>
  <c r="C2488" i="221"/>
  <c r="B2488" i="221"/>
  <c r="R2487" i="221"/>
  <c r="Q2487" i="221"/>
  <c r="P2487" i="221"/>
  <c r="O2487" i="221"/>
  <c r="N2487" i="221"/>
  <c r="M2487" i="221"/>
  <c r="L2487" i="221"/>
  <c r="K2487" i="221"/>
  <c r="J2487" i="221"/>
  <c r="I2487" i="221"/>
  <c r="H2487" i="221"/>
  <c r="G2487" i="221"/>
  <c r="D2487" i="221"/>
  <c r="C2487" i="221"/>
  <c r="B2487" i="221"/>
  <c r="F2486" i="221"/>
  <c r="D2486" i="221"/>
  <c r="C2486" i="221"/>
  <c r="F2485" i="221"/>
  <c r="D2485" i="221"/>
  <c r="C2485" i="221"/>
  <c r="F2484" i="221"/>
  <c r="D2484" i="221"/>
  <c r="C2484" i="221"/>
  <c r="F2483" i="221"/>
  <c r="D2483" i="221"/>
  <c r="C2483" i="221"/>
  <c r="F2482" i="221"/>
  <c r="D2482" i="221"/>
  <c r="C2482" i="221"/>
  <c r="F2481" i="221"/>
  <c r="D2481" i="221"/>
  <c r="C2481" i="221"/>
  <c r="F2480" i="221"/>
  <c r="D2480" i="221"/>
  <c r="C2480" i="221"/>
  <c r="F2479" i="221"/>
  <c r="D2479" i="221"/>
  <c r="C2479" i="221"/>
  <c r="F2478" i="221"/>
  <c r="D2478" i="221"/>
  <c r="C2478" i="221"/>
  <c r="F2477" i="221"/>
  <c r="D2477" i="221"/>
  <c r="C2477" i="221"/>
  <c r="F2476" i="221"/>
  <c r="D2476" i="221"/>
  <c r="C2476" i="221"/>
  <c r="F2475" i="221"/>
  <c r="D2475" i="221"/>
  <c r="C2475" i="221"/>
  <c r="D2474" i="221"/>
  <c r="C2474" i="221"/>
  <c r="B2474" i="221"/>
  <c r="F2473" i="221"/>
  <c r="D2473" i="221"/>
  <c r="C2473" i="221"/>
  <c r="F2472" i="221"/>
  <c r="D2472" i="221"/>
  <c r="C2472" i="221"/>
  <c r="F2471" i="221"/>
  <c r="D2471" i="221"/>
  <c r="C2471" i="221"/>
  <c r="F2470" i="221"/>
  <c r="D2470" i="221"/>
  <c r="C2470" i="221"/>
  <c r="F2469" i="221"/>
  <c r="D2469" i="221"/>
  <c r="C2469" i="221"/>
  <c r="F2468" i="221"/>
  <c r="D2468" i="221"/>
  <c r="C2468" i="221"/>
  <c r="F2467" i="221"/>
  <c r="D2467" i="221"/>
  <c r="C2467" i="221"/>
  <c r="F2466" i="221"/>
  <c r="D2466" i="221"/>
  <c r="C2466" i="221"/>
  <c r="F2465" i="221"/>
  <c r="D2465" i="221"/>
  <c r="C2465" i="221"/>
  <c r="F2464" i="221"/>
  <c r="D2464" i="221"/>
  <c r="C2464" i="221"/>
  <c r="F2463" i="221"/>
  <c r="D2463" i="221"/>
  <c r="C2463" i="221"/>
  <c r="F2462" i="221"/>
  <c r="D2462" i="221"/>
  <c r="C2462" i="221"/>
  <c r="AN2461" i="221"/>
  <c r="AM2461" i="221"/>
  <c r="AL2461" i="221"/>
  <c r="AK2461" i="221"/>
  <c r="AJ2461" i="221"/>
  <c r="AI2461" i="221"/>
  <c r="AH2461" i="221"/>
  <c r="AG2461" i="221"/>
  <c r="AF2461" i="221"/>
  <c r="AE2461" i="221"/>
  <c r="AD2461" i="221"/>
  <c r="AC2461" i="221"/>
  <c r="AB2461" i="221"/>
  <c r="AA2461" i="221"/>
  <c r="Z2461" i="221"/>
  <c r="Y2461" i="221"/>
  <c r="X2461" i="221"/>
  <c r="W2461" i="221"/>
  <c r="V2461" i="221"/>
  <c r="U2461" i="221"/>
  <c r="T2461" i="221"/>
  <c r="D2461" i="221"/>
  <c r="C2461" i="221"/>
  <c r="B2461" i="221"/>
  <c r="F2460" i="221"/>
  <c r="D2460" i="221"/>
  <c r="C2460" i="221"/>
  <c r="F2459" i="221"/>
  <c r="D2459" i="221"/>
  <c r="C2459" i="221"/>
  <c r="F2458" i="221"/>
  <c r="D2458" i="221"/>
  <c r="C2458" i="221"/>
  <c r="F2457" i="221"/>
  <c r="D2457" i="221"/>
  <c r="C2457" i="221"/>
  <c r="F2456" i="221"/>
  <c r="D2456" i="221"/>
  <c r="C2456" i="221"/>
  <c r="F2455" i="221"/>
  <c r="D2455" i="221"/>
  <c r="C2455" i="221"/>
  <c r="F2454" i="221"/>
  <c r="D2454" i="221"/>
  <c r="C2454" i="221"/>
  <c r="F2453" i="221"/>
  <c r="D2453" i="221"/>
  <c r="C2453" i="221"/>
  <c r="F2452" i="221"/>
  <c r="D2452" i="221"/>
  <c r="C2452" i="221"/>
  <c r="F2451" i="221"/>
  <c r="D2451" i="221"/>
  <c r="C2451" i="221"/>
  <c r="F2450" i="221"/>
  <c r="D2450" i="221"/>
  <c r="C2450" i="221"/>
  <c r="F2449" i="221"/>
  <c r="D2449" i="221"/>
  <c r="C2449" i="221"/>
  <c r="AN2448" i="221"/>
  <c r="AM2448" i="221"/>
  <c r="AL2448" i="221"/>
  <c r="AK2448" i="221"/>
  <c r="AJ2448" i="221"/>
  <c r="AI2448" i="221"/>
  <c r="AH2448" i="221"/>
  <c r="AG2448" i="221"/>
  <c r="AF2448" i="221"/>
  <c r="AE2448" i="221"/>
  <c r="AD2448" i="221"/>
  <c r="AC2448" i="221"/>
  <c r="AB2448" i="221"/>
  <c r="AA2448" i="221"/>
  <c r="Z2448" i="221"/>
  <c r="Y2448" i="221"/>
  <c r="X2448" i="221"/>
  <c r="W2448" i="221"/>
  <c r="V2448" i="221"/>
  <c r="U2448" i="221"/>
  <c r="T2448" i="221"/>
  <c r="D2448" i="221"/>
  <c r="C2448" i="221"/>
  <c r="B2448" i="221"/>
  <c r="F2447" i="221"/>
  <c r="D2447" i="221"/>
  <c r="C2447" i="221"/>
  <c r="F2446" i="221"/>
  <c r="D2446" i="221"/>
  <c r="C2446" i="221"/>
  <c r="F2445" i="221"/>
  <c r="D2445" i="221"/>
  <c r="C2445" i="221"/>
  <c r="F2444" i="221"/>
  <c r="D2444" i="221"/>
  <c r="C2444" i="221"/>
  <c r="F2443" i="221"/>
  <c r="D2443" i="221"/>
  <c r="C2443" i="221"/>
  <c r="F2442" i="221"/>
  <c r="D2442" i="221"/>
  <c r="C2442" i="221"/>
  <c r="F2441" i="221"/>
  <c r="D2441" i="221"/>
  <c r="C2441" i="221"/>
  <c r="F2440" i="221"/>
  <c r="D2440" i="221"/>
  <c r="C2440" i="221"/>
  <c r="F2439" i="221"/>
  <c r="D2439" i="221"/>
  <c r="C2439" i="221"/>
  <c r="F2438" i="221"/>
  <c r="D2438" i="221"/>
  <c r="C2438" i="221"/>
  <c r="F2437" i="221"/>
  <c r="D2437" i="221"/>
  <c r="C2437" i="221"/>
  <c r="F2436" i="221"/>
  <c r="D2436" i="221"/>
  <c r="C2436" i="221"/>
  <c r="AN2435" i="221"/>
  <c r="AM2435" i="221"/>
  <c r="AL2435" i="221"/>
  <c r="AK2435" i="221"/>
  <c r="AJ2435" i="221"/>
  <c r="AI2435" i="221"/>
  <c r="AH2435" i="221"/>
  <c r="AG2435" i="221"/>
  <c r="AF2435" i="221"/>
  <c r="AE2435" i="221"/>
  <c r="AD2435" i="221"/>
  <c r="AC2435" i="221"/>
  <c r="AB2435" i="221"/>
  <c r="AA2435" i="221"/>
  <c r="Z2435" i="221"/>
  <c r="Y2435" i="221"/>
  <c r="X2435" i="221"/>
  <c r="W2435" i="221"/>
  <c r="V2435" i="221"/>
  <c r="U2435" i="221"/>
  <c r="T2435" i="221"/>
  <c r="D2435" i="221"/>
  <c r="C2435" i="221"/>
  <c r="B2435" i="221"/>
  <c r="F2434" i="221"/>
  <c r="D2434" i="221"/>
  <c r="C2434" i="221"/>
  <c r="F2433" i="221"/>
  <c r="D2433" i="221"/>
  <c r="C2433" i="221"/>
  <c r="F2432" i="221"/>
  <c r="D2432" i="221"/>
  <c r="C2432" i="221"/>
  <c r="F2431" i="221"/>
  <c r="D2431" i="221"/>
  <c r="C2431" i="221"/>
  <c r="F2430" i="221"/>
  <c r="D2430" i="221"/>
  <c r="C2430" i="221"/>
  <c r="F2429" i="221"/>
  <c r="D2429" i="221"/>
  <c r="C2429" i="221"/>
  <c r="F2428" i="221"/>
  <c r="D2428" i="221"/>
  <c r="C2428" i="221"/>
  <c r="F2427" i="221"/>
  <c r="D2427" i="221"/>
  <c r="C2427" i="221"/>
  <c r="F2426" i="221"/>
  <c r="D2426" i="221"/>
  <c r="C2426" i="221"/>
  <c r="F2425" i="221"/>
  <c r="D2425" i="221"/>
  <c r="C2425" i="221"/>
  <c r="F2424" i="221"/>
  <c r="D2424" i="221"/>
  <c r="C2424" i="221"/>
  <c r="F2423" i="221"/>
  <c r="D2423" i="221"/>
  <c r="C2423" i="221"/>
  <c r="AN2422" i="221"/>
  <c r="AM2422" i="221"/>
  <c r="AL2422" i="221"/>
  <c r="AK2422" i="221"/>
  <c r="AJ2422" i="221"/>
  <c r="AI2422" i="221"/>
  <c r="AH2422" i="221"/>
  <c r="AG2422" i="221"/>
  <c r="AF2422" i="221"/>
  <c r="AE2422" i="221"/>
  <c r="AD2422" i="221"/>
  <c r="AC2422" i="221"/>
  <c r="AB2422" i="221"/>
  <c r="AA2422" i="221"/>
  <c r="Z2422" i="221"/>
  <c r="Y2422" i="221"/>
  <c r="X2422" i="221"/>
  <c r="W2422" i="221"/>
  <c r="V2422" i="221"/>
  <c r="U2422" i="221"/>
  <c r="T2422" i="221"/>
  <c r="D2422" i="221"/>
  <c r="C2422" i="221"/>
  <c r="B2422" i="221"/>
  <c r="F2421" i="221"/>
  <c r="D2421" i="221"/>
  <c r="C2421" i="221"/>
  <c r="F2420" i="221"/>
  <c r="D2420" i="221"/>
  <c r="C2420" i="221"/>
  <c r="F2419" i="221"/>
  <c r="D2419" i="221"/>
  <c r="C2419" i="221"/>
  <c r="F2418" i="221"/>
  <c r="D2418" i="221"/>
  <c r="C2418" i="221"/>
  <c r="F2417" i="221"/>
  <c r="D2417" i="221"/>
  <c r="C2417" i="221"/>
  <c r="F2416" i="221"/>
  <c r="D2416" i="221"/>
  <c r="C2416" i="221"/>
  <c r="F2415" i="221"/>
  <c r="D2415" i="221"/>
  <c r="C2415" i="221"/>
  <c r="F2414" i="221"/>
  <c r="D2414" i="221"/>
  <c r="C2414" i="221"/>
  <c r="F2413" i="221"/>
  <c r="D2413" i="221"/>
  <c r="C2413" i="221"/>
  <c r="F2412" i="221"/>
  <c r="D2412" i="221"/>
  <c r="C2412" i="221"/>
  <c r="F2411" i="221"/>
  <c r="D2411" i="221"/>
  <c r="C2411" i="221"/>
  <c r="F2410" i="221"/>
  <c r="D2410" i="221"/>
  <c r="C2410" i="221"/>
  <c r="AN2409" i="221"/>
  <c r="AM2409" i="221"/>
  <c r="AL2409" i="221"/>
  <c r="AK2409" i="221"/>
  <c r="AJ2409" i="221"/>
  <c r="AI2409" i="221"/>
  <c r="AH2409" i="221"/>
  <c r="AG2409" i="221"/>
  <c r="AF2409" i="221"/>
  <c r="AE2409" i="221"/>
  <c r="AD2409" i="221"/>
  <c r="AC2409" i="221"/>
  <c r="AB2409" i="221"/>
  <c r="AA2409" i="221"/>
  <c r="Z2409" i="221"/>
  <c r="Y2409" i="221"/>
  <c r="X2409" i="221"/>
  <c r="W2409" i="221"/>
  <c r="V2409" i="221"/>
  <c r="U2409" i="221"/>
  <c r="T2409" i="221"/>
  <c r="D2409" i="221"/>
  <c r="C2409" i="221"/>
  <c r="B2409" i="221"/>
  <c r="F2408" i="221"/>
  <c r="D2408" i="221"/>
  <c r="C2408" i="221"/>
  <c r="F2407" i="221"/>
  <c r="D2407" i="221"/>
  <c r="C2407" i="221"/>
  <c r="F2406" i="221"/>
  <c r="D2406" i="221"/>
  <c r="C2406" i="221"/>
  <c r="F2405" i="221"/>
  <c r="D2405" i="221"/>
  <c r="C2405" i="221"/>
  <c r="F2404" i="221"/>
  <c r="D2404" i="221"/>
  <c r="C2404" i="221"/>
  <c r="F2403" i="221"/>
  <c r="D2403" i="221"/>
  <c r="C2403" i="221"/>
  <c r="F2402" i="221"/>
  <c r="D2402" i="221"/>
  <c r="C2402" i="221"/>
  <c r="F2401" i="221"/>
  <c r="D2401" i="221"/>
  <c r="C2401" i="221"/>
  <c r="F2400" i="221"/>
  <c r="D2400" i="221"/>
  <c r="C2400" i="221"/>
  <c r="F2399" i="221"/>
  <c r="D2399" i="221"/>
  <c r="C2399" i="221"/>
  <c r="F2398" i="221"/>
  <c r="D2398" i="221"/>
  <c r="C2398" i="221"/>
  <c r="F2397" i="221"/>
  <c r="D2397" i="221"/>
  <c r="C2397" i="221"/>
  <c r="AN2396" i="221"/>
  <c r="AM2396" i="221"/>
  <c r="AL2396" i="221"/>
  <c r="AK2396" i="221"/>
  <c r="AJ2396" i="221"/>
  <c r="AI2396" i="221"/>
  <c r="AH2396" i="221"/>
  <c r="AG2396" i="221"/>
  <c r="AF2396" i="221"/>
  <c r="AE2396" i="221"/>
  <c r="AD2396" i="221"/>
  <c r="AC2396" i="221"/>
  <c r="AB2396" i="221"/>
  <c r="AA2396" i="221"/>
  <c r="Z2396" i="221"/>
  <c r="Y2396" i="221"/>
  <c r="X2396" i="221"/>
  <c r="W2396" i="221"/>
  <c r="V2396" i="221"/>
  <c r="U2396" i="221"/>
  <c r="T2396" i="221"/>
  <c r="D2396" i="221"/>
  <c r="C2396" i="221"/>
  <c r="B2396" i="221"/>
  <c r="F2395" i="221"/>
  <c r="D2395" i="221"/>
  <c r="C2395" i="221"/>
  <c r="F2394" i="221"/>
  <c r="D2394" i="221"/>
  <c r="C2394" i="221"/>
  <c r="F2393" i="221"/>
  <c r="D2393" i="221"/>
  <c r="C2393" i="221"/>
  <c r="F2392" i="221"/>
  <c r="D2392" i="221"/>
  <c r="C2392" i="221"/>
  <c r="F2391" i="221"/>
  <c r="D2391" i="221"/>
  <c r="C2391" i="221"/>
  <c r="F2390" i="221"/>
  <c r="D2390" i="221"/>
  <c r="C2390" i="221"/>
  <c r="F2389" i="221"/>
  <c r="D2389" i="221"/>
  <c r="C2389" i="221"/>
  <c r="F2388" i="221"/>
  <c r="D2388" i="221"/>
  <c r="C2388" i="221"/>
  <c r="F2387" i="221"/>
  <c r="D2387" i="221"/>
  <c r="C2387" i="221"/>
  <c r="F2386" i="221"/>
  <c r="D2386" i="221"/>
  <c r="C2386" i="221"/>
  <c r="F2385" i="221"/>
  <c r="D2385" i="221"/>
  <c r="C2385" i="221"/>
  <c r="F2384" i="221"/>
  <c r="D2384" i="221"/>
  <c r="C2384" i="221"/>
  <c r="AN2383" i="221"/>
  <c r="AM2383" i="221"/>
  <c r="AL2383" i="221"/>
  <c r="AK2383" i="221"/>
  <c r="AJ2383" i="221"/>
  <c r="AI2383" i="221"/>
  <c r="AH2383" i="221"/>
  <c r="AG2383" i="221"/>
  <c r="AF2383" i="221"/>
  <c r="AE2383" i="221"/>
  <c r="AD2383" i="221"/>
  <c r="AC2383" i="221"/>
  <c r="AB2383" i="221"/>
  <c r="AA2383" i="221"/>
  <c r="Z2383" i="221"/>
  <c r="Y2383" i="221"/>
  <c r="X2383" i="221"/>
  <c r="W2383" i="221"/>
  <c r="V2383" i="221"/>
  <c r="U2383" i="221"/>
  <c r="T2383" i="221"/>
  <c r="D2383" i="221"/>
  <c r="C2383" i="221"/>
  <c r="B2383" i="221"/>
  <c r="F2382" i="221"/>
  <c r="D2382" i="221"/>
  <c r="C2382" i="221"/>
  <c r="B2382" i="221"/>
  <c r="F2381" i="221"/>
  <c r="D2381" i="221"/>
  <c r="C2381" i="221"/>
  <c r="B2381" i="221"/>
  <c r="F2380" i="221"/>
  <c r="D2380" i="221"/>
  <c r="C2380" i="221"/>
  <c r="B2380" i="221"/>
  <c r="F2379" i="221"/>
  <c r="D2379" i="221"/>
  <c r="C2379" i="221"/>
  <c r="B2379" i="221"/>
  <c r="F2378" i="221"/>
  <c r="D2378" i="221"/>
  <c r="C2378" i="221"/>
  <c r="B2378" i="221"/>
  <c r="F2377" i="221"/>
  <c r="D2377" i="221"/>
  <c r="C2377" i="221"/>
  <c r="B2377" i="221"/>
  <c r="F2376" i="221"/>
  <c r="D2376" i="221"/>
  <c r="C2376" i="221"/>
  <c r="B2376" i="221"/>
  <c r="F2375" i="221"/>
  <c r="D2375" i="221"/>
  <c r="C2375" i="221"/>
  <c r="B2375" i="221"/>
  <c r="F2374" i="221"/>
  <c r="D2374" i="221"/>
  <c r="C2374" i="221"/>
  <c r="B2374" i="221"/>
  <c r="F2373" i="221"/>
  <c r="D2373" i="221"/>
  <c r="C2373" i="221"/>
  <c r="B2373" i="221"/>
  <c r="F2372" i="221"/>
  <c r="D2372" i="221"/>
  <c r="C2372" i="221"/>
  <c r="B2372" i="221"/>
  <c r="F2371" i="221"/>
  <c r="D2371" i="221"/>
  <c r="C2371" i="221"/>
  <c r="B2371" i="221"/>
  <c r="AN2370" i="221"/>
  <c r="AM2370" i="221"/>
  <c r="AL2370" i="221"/>
  <c r="AK2370" i="221"/>
  <c r="AJ2370" i="221"/>
  <c r="AI2370" i="221"/>
  <c r="AH2370" i="221"/>
  <c r="AG2370" i="221"/>
  <c r="AF2370" i="221"/>
  <c r="AE2370" i="221"/>
  <c r="AD2370" i="221"/>
  <c r="AC2370" i="221"/>
  <c r="AB2370" i="221"/>
  <c r="AA2370" i="221"/>
  <c r="Z2370" i="221"/>
  <c r="Y2370" i="221"/>
  <c r="X2370" i="221"/>
  <c r="W2370" i="221"/>
  <c r="V2370" i="221"/>
  <c r="U2370" i="221"/>
  <c r="T2370" i="221"/>
  <c r="D2370" i="221"/>
  <c r="C2370" i="221"/>
  <c r="B2370" i="221"/>
  <c r="F2369" i="221"/>
  <c r="D2369" i="221"/>
  <c r="C2369" i="221"/>
  <c r="B2369" i="221"/>
  <c r="F2368" i="221"/>
  <c r="D2368" i="221"/>
  <c r="C2368" i="221"/>
  <c r="F2367" i="221"/>
  <c r="D2367" i="221"/>
  <c r="C2367" i="221"/>
  <c r="F2366" i="221"/>
  <c r="D2366" i="221"/>
  <c r="C2366" i="221"/>
  <c r="F2365" i="221"/>
  <c r="D2365" i="221"/>
  <c r="C2365" i="221"/>
  <c r="F2364" i="221"/>
  <c r="D2364" i="221"/>
  <c r="C2364" i="221"/>
  <c r="F2363" i="221"/>
  <c r="D2363" i="221"/>
  <c r="C2363" i="221"/>
  <c r="F2362" i="221"/>
  <c r="D2362" i="221"/>
  <c r="C2362" i="221"/>
  <c r="F2361" i="221"/>
  <c r="D2361" i="221"/>
  <c r="C2361" i="221"/>
  <c r="F2360" i="221"/>
  <c r="D2360" i="221"/>
  <c r="C2360" i="221"/>
  <c r="F2359" i="221"/>
  <c r="D2359" i="221"/>
  <c r="C2359" i="221"/>
  <c r="F2358" i="221"/>
  <c r="D2358" i="221"/>
  <c r="C2358" i="221"/>
  <c r="F2357" i="221"/>
  <c r="D2357" i="221"/>
  <c r="C2357" i="221"/>
  <c r="D2356" i="221"/>
  <c r="C2356" i="221"/>
  <c r="B2356" i="221"/>
  <c r="F2355" i="221"/>
  <c r="D2355" i="221"/>
  <c r="C2355" i="221"/>
  <c r="F2354" i="221"/>
  <c r="D2354" i="221"/>
  <c r="C2354" i="221"/>
  <c r="F2353" i="221"/>
  <c r="D2353" i="221"/>
  <c r="C2353" i="221"/>
  <c r="F2352" i="221"/>
  <c r="D2352" i="221"/>
  <c r="C2352" i="221"/>
  <c r="F2351" i="221"/>
  <c r="D2351" i="221"/>
  <c r="C2351" i="221"/>
  <c r="F2350" i="221"/>
  <c r="D2350" i="221"/>
  <c r="C2350" i="221"/>
  <c r="F2349" i="221"/>
  <c r="D2349" i="221"/>
  <c r="C2349" i="221"/>
  <c r="F2348" i="221"/>
  <c r="D2348" i="221"/>
  <c r="C2348" i="221"/>
  <c r="F2347" i="221"/>
  <c r="D2347" i="221"/>
  <c r="C2347" i="221"/>
  <c r="F2346" i="221"/>
  <c r="D2346" i="221"/>
  <c r="C2346" i="221"/>
  <c r="F2345" i="221"/>
  <c r="D2345" i="221"/>
  <c r="C2345" i="221"/>
  <c r="F2344" i="221"/>
  <c r="D2344" i="221"/>
  <c r="C2344" i="221"/>
  <c r="AN2343" i="221"/>
  <c r="AM2343" i="221"/>
  <c r="AL2343" i="221"/>
  <c r="AK2343" i="221"/>
  <c r="AJ2343" i="221"/>
  <c r="AI2343" i="221"/>
  <c r="AH2343" i="221"/>
  <c r="AG2343" i="221"/>
  <c r="AF2343" i="221"/>
  <c r="AE2343" i="221"/>
  <c r="AD2343" i="221"/>
  <c r="AC2343" i="221"/>
  <c r="AB2343" i="221"/>
  <c r="AA2343" i="221"/>
  <c r="Z2343" i="221"/>
  <c r="Y2343" i="221"/>
  <c r="X2343" i="221"/>
  <c r="W2343" i="221"/>
  <c r="V2343" i="221"/>
  <c r="U2343" i="221"/>
  <c r="T2343" i="221"/>
  <c r="D2343" i="221"/>
  <c r="C2343" i="221"/>
  <c r="B2343" i="221"/>
  <c r="F2342" i="221"/>
  <c r="D2342" i="221"/>
  <c r="C2342" i="221"/>
  <c r="F2341" i="221"/>
  <c r="D2341" i="221"/>
  <c r="C2341" i="221"/>
  <c r="F2340" i="221"/>
  <c r="D2340" i="221"/>
  <c r="C2340" i="221"/>
  <c r="F2339" i="221"/>
  <c r="D2339" i="221"/>
  <c r="C2339" i="221"/>
  <c r="F2338" i="221"/>
  <c r="D2338" i="221"/>
  <c r="C2338" i="221"/>
  <c r="F2337" i="221"/>
  <c r="D2337" i="221"/>
  <c r="C2337" i="221"/>
  <c r="F2336" i="221"/>
  <c r="D2336" i="221"/>
  <c r="C2336" i="221"/>
  <c r="F2335" i="221"/>
  <c r="D2335" i="221"/>
  <c r="C2335" i="221"/>
  <c r="F2334" i="221"/>
  <c r="D2334" i="221"/>
  <c r="C2334" i="221"/>
  <c r="F2333" i="221"/>
  <c r="D2333" i="221"/>
  <c r="C2333" i="221"/>
  <c r="F2332" i="221"/>
  <c r="D2332" i="221"/>
  <c r="C2332" i="221"/>
  <c r="F2331" i="221"/>
  <c r="D2331" i="221"/>
  <c r="C2331" i="221"/>
  <c r="AN2330" i="221"/>
  <c r="AM2330" i="221"/>
  <c r="AL2330" i="221"/>
  <c r="AK2330" i="221"/>
  <c r="AJ2330" i="221"/>
  <c r="AI2330" i="221"/>
  <c r="AH2330" i="221"/>
  <c r="AG2330" i="221"/>
  <c r="AF2330" i="221"/>
  <c r="AE2330" i="221"/>
  <c r="AD2330" i="221"/>
  <c r="AC2330" i="221"/>
  <c r="AB2330" i="221"/>
  <c r="AA2330" i="221"/>
  <c r="Z2330" i="221"/>
  <c r="Y2330" i="221"/>
  <c r="X2330" i="221"/>
  <c r="W2330" i="221"/>
  <c r="V2330" i="221"/>
  <c r="U2330" i="221"/>
  <c r="T2330" i="221"/>
  <c r="D2330" i="221"/>
  <c r="C2330" i="221"/>
  <c r="B2330" i="221"/>
  <c r="F2329" i="221"/>
  <c r="D2329" i="221"/>
  <c r="C2329" i="221"/>
  <c r="F2328" i="221"/>
  <c r="D2328" i="221"/>
  <c r="C2328" i="221"/>
  <c r="F2327" i="221"/>
  <c r="D2327" i="221"/>
  <c r="C2327" i="221"/>
  <c r="F2326" i="221"/>
  <c r="D2326" i="221"/>
  <c r="C2326" i="221"/>
  <c r="F2325" i="221"/>
  <c r="D2325" i="221"/>
  <c r="C2325" i="221"/>
  <c r="F2324" i="221"/>
  <c r="D2324" i="221"/>
  <c r="C2324" i="221"/>
  <c r="F2323" i="221"/>
  <c r="D2323" i="221"/>
  <c r="C2323" i="221"/>
  <c r="F2322" i="221"/>
  <c r="D2322" i="221"/>
  <c r="C2322" i="221"/>
  <c r="F2321" i="221"/>
  <c r="D2321" i="221"/>
  <c r="C2321" i="221"/>
  <c r="F2320" i="221"/>
  <c r="D2320" i="221"/>
  <c r="C2320" i="221"/>
  <c r="F2319" i="221"/>
  <c r="D2319" i="221"/>
  <c r="C2319" i="221"/>
  <c r="F2318" i="221"/>
  <c r="D2318" i="221"/>
  <c r="C2318" i="221"/>
  <c r="AN2317" i="221"/>
  <c r="AM2317" i="221"/>
  <c r="AL2317" i="221"/>
  <c r="AK2317" i="221"/>
  <c r="AJ2317" i="221"/>
  <c r="AI2317" i="221"/>
  <c r="AH2317" i="221"/>
  <c r="AG2317" i="221"/>
  <c r="AF2317" i="221"/>
  <c r="AE2317" i="221"/>
  <c r="AD2317" i="221"/>
  <c r="AC2317" i="221"/>
  <c r="AB2317" i="221"/>
  <c r="AA2317" i="221"/>
  <c r="Z2317" i="221"/>
  <c r="Y2317" i="221"/>
  <c r="X2317" i="221"/>
  <c r="W2317" i="221"/>
  <c r="V2317" i="221"/>
  <c r="U2317" i="221"/>
  <c r="T2317" i="221"/>
  <c r="D2317" i="221"/>
  <c r="C2317" i="221"/>
  <c r="B2317" i="221"/>
  <c r="F2316" i="221"/>
  <c r="D2316" i="221"/>
  <c r="C2316" i="221"/>
  <c r="F2315" i="221"/>
  <c r="D2315" i="221"/>
  <c r="C2315" i="221"/>
  <c r="F2314" i="221"/>
  <c r="D2314" i="221"/>
  <c r="C2314" i="221"/>
  <c r="F2313" i="221"/>
  <c r="D2313" i="221"/>
  <c r="C2313" i="221"/>
  <c r="F2312" i="221"/>
  <c r="D2312" i="221"/>
  <c r="C2312" i="221"/>
  <c r="F2311" i="221"/>
  <c r="D2311" i="221"/>
  <c r="C2311" i="221"/>
  <c r="F2310" i="221"/>
  <c r="D2310" i="221"/>
  <c r="C2310" i="221"/>
  <c r="F2309" i="221"/>
  <c r="D2309" i="221"/>
  <c r="C2309" i="221"/>
  <c r="F2308" i="221"/>
  <c r="D2308" i="221"/>
  <c r="C2308" i="221"/>
  <c r="F2307" i="221"/>
  <c r="D2307" i="221"/>
  <c r="C2307" i="221"/>
  <c r="F2306" i="221"/>
  <c r="D2306" i="221"/>
  <c r="C2306" i="221"/>
  <c r="F2305" i="221"/>
  <c r="D2305" i="221"/>
  <c r="C2305" i="221"/>
  <c r="AN2304" i="221"/>
  <c r="AM2304" i="221"/>
  <c r="AL2304" i="221"/>
  <c r="AK2304" i="221"/>
  <c r="AJ2304" i="221"/>
  <c r="AI2304" i="221"/>
  <c r="AH2304" i="221"/>
  <c r="AG2304" i="221"/>
  <c r="AF2304" i="221"/>
  <c r="AE2304" i="221"/>
  <c r="AD2304" i="221"/>
  <c r="AC2304" i="221"/>
  <c r="AB2304" i="221"/>
  <c r="AA2304" i="221"/>
  <c r="Z2304" i="221"/>
  <c r="Y2304" i="221"/>
  <c r="X2304" i="221"/>
  <c r="W2304" i="221"/>
  <c r="V2304" i="221"/>
  <c r="U2304" i="221"/>
  <c r="T2304" i="221"/>
  <c r="D2304" i="221"/>
  <c r="C2304" i="221"/>
  <c r="B2304" i="221"/>
  <c r="F2303" i="221"/>
  <c r="D2303" i="221"/>
  <c r="C2303" i="221"/>
  <c r="F2302" i="221"/>
  <c r="D2302" i="221"/>
  <c r="C2302" i="221"/>
  <c r="F2301" i="221"/>
  <c r="D2301" i="221"/>
  <c r="C2301" i="221"/>
  <c r="F2300" i="221"/>
  <c r="D2300" i="221"/>
  <c r="C2300" i="221"/>
  <c r="F2299" i="221"/>
  <c r="D2299" i="221"/>
  <c r="C2299" i="221"/>
  <c r="F2298" i="221"/>
  <c r="D2298" i="221"/>
  <c r="C2298" i="221"/>
  <c r="F2297" i="221"/>
  <c r="D2297" i="221"/>
  <c r="C2297" i="221"/>
  <c r="F2296" i="221"/>
  <c r="D2296" i="221"/>
  <c r="C2296" i="221"/>
  <c r="F2295" i="221"/>
  <c r="D2295" i="221"/>
  <c r="C2295" i="221"/>
  <c r="F2294" i="221"/>
  <c r="D2294" i="221"/>
  <c r="C2294" i="221"/>
  <c r="F2293" i="221"/>
  <c r="D2293" i="221"/>
  <c r="C2293" i="221"/>
  <c r="F2292" i="221"/>
  <c r="D2292" i="221"/>
  <c r="C2292" i="221"/>
  <c r="AN2291" i="221"/>
  <c r="AM2291" i="221"/>
  <c r="AL2291" i="221"/>
  <c r="AK2291" i="221"/>
  <c r="AJ2291" i="221"/>
  <c r="AI2291" i="221"/>
  <c r="AH2291" i="221"/>
  <c r="AG2291" i="221"/>
  <c r="AF2291" i="221"/>
  <c r="AE2291" i="221"/>
  <c r="AD2291" i="221"/>
  <c r="AC2291" i="221"/>
  <c r="AB2291" i="221"/>
  <c r="AA2291" i="221"/>
  <c r="Z2291" i="221"/>
  <c r="Y2291" i="221"/>
  <c r="X2291" i="221"/>
  <c r="W2291" i="221"/>
  <c r="V2291" i="221"/>
  <c r="U2291" i="221"/>
  <c r="T2291" i="221"/>
  <c r="D2291" i="221"/>
  <c r="C2291" i="221"/>
  <c r="B2291" i="221"/>
  <c r="F2290" i="221"/>
  <c r="D2290" i="221"/>
  <c r="C2290" i="221"/>
  <c r="F2289" i="221"/>
  <c r="D2289" i="221"/>
  <c r="C2289" i="221"/>
  <c r="F2288" i="221"/>
  <c r="D2288" i="221"/>
  <c r="C2288" i="221"/>
  <c r="F2287" i="221"/>
  <c r="D2287" i="221"/>
  <c r="C2287" i="221"/>
  <c r="F2286" i="221"/>
  <c r="D2286" i="221"/>
  <c r="C2286" i="221"/>
  <c r="F2285" i="221"/>
  <c r="D2285" i="221"/>
  <c r="C2285" i="221"/>
  <c r="F2284" i="221"/>
  <c r="D2284" i="221"/>
  <c r="C2284" i="221"/>
  <c r="F2283" i="221"/>
  <c r="D2283" i="221"/>
  <c r="C2283" i="221"/>
  <c r="F2282" i="221"/>
  <c r="D2282" i="221"/>
  <c r="C2282" i="221"/>
  <c r="F2281" i="221"/>
  <c r="D2281" i="221"/>
  <c r="C2281" i="221"/>
  <c r="F2280" i="221"/>
  <c r="D2280" i="221"/>
  <c r="C2280" i="221"/>
  <c r="F2279" i="221"/>
  <c r="D2279" i="221"/>
  <c r="C2279" i="221"/>
  <c r="AN2278" i="221"/>
  <c r="AM2278" i="221"/>
  <c r="AL2278" i="221"/>
  <c r="AK2278" i="221"/>
  <c r="AJ2278" i="221"/>
  <c r="AI2278" i="221"/>
  <c r="AH2278" i="221"/>
  <c r="AG2278" i="221"/>
  <c r="AF2278" i="221"/>
  <c r="AE2278" i="221"/>
  <c r="AD2278" i="221"/>
  <c r="AC2278" i="221"/>
  <c r="AB2278" i="221"/>
  <c r="AA2278" i="221"/>
  <c r="Z2278" i="221"/>
  <c r="Y2278" i="221"/>
  <c r="X2278" i="221"/>
  <c r="W2278" i="221"/>
  <c r="V2278" i="221"/>
  <c r="U2278" i="221"/>
  <c r="T2278" i="221"/>
  <c r="D2278" i="221"/>
  <c r="C2278" i="221"/>
  <c r="B2278" i="221"/>
  <c r="F2277" i="221"/>
  <c r="D2277" i="221"/>
  <c r="C2277" i="221"/>
  <c r="F2276" i="221"/>
  <c r="D2276" i="221"/>
  <c r="C2276" i="221"/>
  <c r="F2275" i="221"/>
  <c r="D2275" i="221"/>
  <c r="C2275" i="221"/>
  <c r="F2274" i="221"/>
  <c r="D2274" i="221"/>
  <c r="C2274" i="221"/>
  <c r="F2273" i="221"/>
  <c r="D2273" i="221"/>
  <c r="C2273" i="221"/>
  <c r="F2272" i="221"/>
  <c r="D2272" i="221"/>
  <c r="C2272" i="221"/>
  <c r="F2271" i="221"/>
  <c r="D2271" i="221"/>
  <c r="C2271" i="221"/>
  <c r="F2270" i="221"/>
  <c r="D2270" i="221"/>
  <c r="C2270" i="221"/>
  <c r="F2269" i="221"/>
  <c r="D2269" i="221"/>
  <c r="C2269" i="221"/>
  <c r="F2268" i="221"/>
  <c r="D2268" i="221"/>
  <c r="C2268" i="221"/>
  <c r="F2267" i="221"/>
  <c r="D2267" i="221"/>
  <c r="C2267" i="221"/>
  <c r="F2266" i="221"/>
  <c r="D2266" i="221"/>
  <c r="C2266" i="221"/>
  <c r="AN2265" i="221"/>
  <c r="AM2265" i="221"/>
  <c r="AL2265" i="221"/>
  <c r="AK2265" i="221"/>
  <c r="AJ2265" i="221"/>
  <c r="AI2265" i="221"/>
  <c r="AH2265" i="221"/>
  <c r="AG2265" i="221"/>
  <c r="AF2265" i="221"/>
  <c r="AE2265" i="221"/>
  <c r="AD2265" i="221"/>
  <c r="AC2265" i="221"/>
  <c r="AB2265" i="221"/>
  <c r="AA2265" i="221"/>
  <c r="Z2265" i="221"/>
  <c r="Y2265" i="221"/>
  <c r="X2265" i="221"/>
  <c r="W2265" i="221"/>
  <c r="V2265" i="221"/>
  <c r="U2265" i="221"/>
  <c r="T2265" i="221"/>
  <c r="D2265" i="221"/>
  <c r="C2265" i="221"/>
  <c r="B2265" i="221"/>
  <c r="F2264" i="221"/>
  <c r="D2264" i="221"/>
  <c r="C2264" i="221"/>
  <c r="B2264" i="221"/>
  <c r="F2263" i="221"/>
  <c r="D2263" i="221"/>
  <c r="C2263" i="221"/>
  <c r="B2263" i="221"/>
  <c r="F2262" i="221"/>
  <c r="D2262" i="221"/>
  <c r="C2262" i="221"/>
  <c r="B2262" i="221"/>
  <c r="F2261" i="221"/>
  <c r="D2261" i="221"/>
  <c r="C2261" i="221"/>
  <c r="B2261" i="221"/>
  <c r="F2260" i="221"/>
  <c r="D2260" i="221"/>
  <c r="C2260" i="221"/>
  <c r="B2260" i="221"/>
  <c r="F2259" i="221"/>
  <c r="D2259" i="221"/>
  <c r="C2259" i="221"/>
  <c r="B2259" i="221"/>
  <c r="F2258" i="221"/>
  <c r="D2258" i="221"/>
  <c r="C2258" i="221"/>
  <c r="B2258" i="221"/>
  <c r="F2257" i="221"/>
  <c r="D2257" i="221"/>
  <c r="C2257" i="221"/>
  <c r="B2257" i="221"/>
  <c r="F2256" i="221"/>
  <c r="D2256" i="221"/>
  <c r="C2256" i="221"/>
  <c r="B2256" i="221"/>
  <c r="F2255" i="221"/>
  <c r="D2255" i="221"/>
  <c r="C2255" i="221"/>
  <c r="B2255" i="221"/>
  <c r="F2254" i="221"/>
  <c r="D2254" i="221"/>
  <c r="C2254" i="221"/>
  <c r="B2254" i="221"/>
  <c r="F2253" i="221"/>
  <c r="D2253" i="221"/>
  <c r="C2253" i="221"/>
  <c r="B2253" i="221"/>
  <c r="AN2252" i="221"/>
  <c r="AM2252" i="221"/>
  <c r="AL2252" i="221"/>
  <c r="AK2252" i="221"/>
  <c r="AJ2252" i="221"/>
  <c r="AI2252" i="221"/>
  <c r="AH2252" i="221"/>
  <c r="AG2252" i="221"/>
  <c r="AF2252" i="221"/>
  <c r="AE2252" i="221"/>
  <c r="AD2252" i="221"/>
  <c r="AC2252" i="221"/>
  <c r="AB2252" i="221"/>
  <c r="AA2252" i="221"/>
  <c r="Z2252" i="221"/>
  <c r="Y2252" i="221"/>
  <c r="X2252" i="221"/>
  <c r="W2252" i="221"/>
  <c r="V2252" i="221"/>
  <c r="U2252" i="221"/>
  <c r="T2252" i="221"/>
  <c r="D2252" i="221"/>
  <c r="C2252" i="221"/>
  <c r="B2252" i="221"/>
  <c r="F2251" i="221"/>
  <c r="D2251" i="221"/>
  <c r="C2251" i="221"/>
  <c r="B2251" i="221"/>
  <c r="F2250" i="221"/>
  <c r="D2250" i="221"/>
  <c r="C2250" i="221"/>
  <c r="F2249" i="221"/>
  <c r="D2249" i="221"/>
  <c r="C2249" i="221"/>
  <c r="F2248" i="221"/>
  <c r="D2248" i="221"/>
  <c r="C2248" i="221"/>
  <c r="F2247" i="221"/>
  <c r="D2247" i="221"/>
  <c r="C2247" i="221"/>
  <c r="F2246" i="221"/>
  <c r="D2246" i="221"/>
  <c r="C2246" i="221"/>
  <c r="F2245" i="221"/>
  <c r="D2245" i="221"/>
  <c r="C2245" i="221"/>
  <c r="F2244" i="221"/>
  <c r="D2244" i="221"/>
  <c r="C2244" i="221"/>
  <c r="F2243" i="221"/>
  <c r="D2243" i="221"/>
  <c r="C2243" i="221"/>
  <c r="F2242" i="221"/>
  <c r="D2242" i="221"/>
  <c r="C2242" i="221"/>
  <c r="F2241" i="221"/>
  <c r="D2241" i="221"/>
  <c r="C2241" i="221"/>
  <c r="F2240" i="221"/>
  <c r="D2240" i="221"/>
  <c r="C2240" i="221"/>
  <c r="F2239" i="221"/>
  <c r="D2239" i="221"/>
  <c r="C2239" i="221"/>
  <c r="D2238" i="221"/>
  <c r="C2238" i="221"/>
  <c r="B2238" i="221"/>
  <c r="F2237" i="221"/>
  <c r="D2237" i="221"/>
  <c r="C2237" i="221"/>
  <c r="F2236" i="221"/>
  <c r="D2236" i="221"/>
  <c r="C2236" i="221"/>
  <c r="F2235" i="221"/>
  <c r="D2235" i="221"/>
  <c r="C2235" i="221"/>
  <c r="F2234" i="221"/>
  <c r="D2234" i="221"/>
  <c r="C2234" i="221"/>
  <c r="F2233" i="221"/>
  <c r="D2233" i="221"/>
  <c r="C2233" i="221"/>
  <c r="F2232" i="221"/>
  <c r="D2232" i="221"/>
  <c r="C2232" i="221"/>
  <c r="F2231" i="221"/>
  <c r="D2231" i="221"/>
  <c r="C2231" i="221"/>
  <c r="F2230" i="221"/>
  <c r="D2230" i="221"/>
  <c r="C2230" i="221"/>
  <c r="F2229" i="221"/>
  <c r="D2229" i="221"/>
  <c r="C2229" i="221"/>
  <c r="F2228" i="221"/>
  <c r="D2228" i="221"/>
  <c r="C2228" i="221"/>
  <c r="F2227" i="221"/>
  <c r="D2227" i="221"/>
  <c r="C2227" i="221"/>
  <c r="F2226" i="221"/>
  <c r="D2226" i="221"/>
  <c r="C2226" i="221"/>
  <c r="AN2225" i="221"/>
  <c r="AM2225" i="221"/>
  <c r="AL2225" i="221"/>
  <c r="AK2225" i="221"/>
  <c r="AJ2225" i="221"/>
  <c r="AI2225" i="221"/>
  <c r="AH2225" i="221"/>
  <c r="AG2225" i="221"/>
  <c r="AF2225" i="221"/>
  <c r="AE2225" i="221"/>
  <c r="AD2225" i="221"/>
  <c r="AC2225" i="221"/>
  <c r="AB2225" i="221"/>
  <c r="AA2225" i="221"/>
  <c r="Z2225" i="221"/>
  <c r="Y2225" i="221"/>
  <c r="X2225" i="221"/>
  <c r="W2225" i="221"/>
  <c r="V2225" i="221"/>
  <c r="U2225" i="221"/>
  <c r="T2225" i="221"/>
  <c r="D2225" i="221"/>
  <c r="C2225" i="221"/>
  <c r="B2225" i="221"/>
  <c r="F2224" i="221"/>
  <c r="D2224" i="221"/>
  <c r="C2224" i="221"/>
  <c r="F2223" i="221"/>
  <c r="D2223" i="221"/>
  <c r="C2223" i="221"/>
  <c r="F2222" i="221"/>
  <c r="D2222" i="221"/>
  <c r="C2222" i="221"/>
  <c r="F2221" i="221"/>
  <c r="D2221" i="221"/>
  <c r="C2221" i="221"/>
  <c r="F2220" i="221"/>
  <c r="D2220" i="221"/>
  <c r="C2220" i="221"/>
  <c r="F2219" i="221"/>
  <c r="D2219" i="221"/>
  <c r="C2219" i="221"/>
  <c r="F2218" i="221"/>
  <c r="D2218" i="221"/>
  <c r="C2218" i="221"/>
  <c r="F2217" i="221"/>
  <c r="D2217" i="221"/>
  <c r="C2217" i="221"/>
  <c r="F2216" i="221"/>
  <c r="D2216" i="221"/>
  <c r="C2216" i="221"/>
  <c r="F2215" i="221"/>
  <c r="D2215" i="221"/>
  <c r="C2215" i="221"/>
  <c r="F2214" i="221"/>
  <c r="D2214" i="221"/>
  <c r="C2214" i="221"/>
  <c r="F2213" i="221"/>
  <c r="D2213" i="221"/>
  <c r="C2213" i="221"/>
  <c r="AN2212" i="221"/>
  <c r="AM2212" i="221"/>
  <c r="AL2212" i="221"/>
  <c r="AK2212" i="221"/>
  <c r="AJ2212" i="221"/>
  <c r="AI2212" i="221"/>
  <c r="AH2212" i="221"/>
  <c r="AG2212" i="221"/>
  <c r="AF2212" i="221"/>
  <c r="AE2212" i="221"/>
  <c r="AD2212" i="221"/>
  <c r="AC2212" i="221"/>
  <c r="AB2212" i="221"/>
  <c r="AA2212" i="221"/>
  <c r="Z2212" i="221"/>
  <c r="Y2212" i="221"/>
  <c r="X2212" i="221"/>
  <c r="W2212" i="221"/>
  <c r="V2212" i="221"/>
  <c r="U2212" i="221"/>
  <c r="T2212" i="221"/>
  <c r="D2212" i="221"/>
  <c r="C2212" i="221"/>
  <c r="B2212" i="221"/>
  <c r="F2211" i="221"/>
  <c r="D2211" i="221"/>
  <c r="C2211" i="221"/>
  <c r="F2210" i="221"/>
  <c r="D2210" i="221"/>
  <c r="C2210" i="221"/>
  <c r="F2209" i="221"/>
  <c r="D2209" i="221"/>
  <c r="C2209" i="221"/>
  <c r="F2208" i="221"/>
  <c r="D2208" i="221"/>
  <c r="C2208" i="221"/>
  <c r="F2207" i="221"/>
  <c r="D2207" i="221"/>
  <c r="C2207" i="221"/>
  <c r="F2206" i="221"/>
  <c r="D2206" i="221"/>
  <c r="C2206" i="221"/>
  <c r="F2205" i="221"/>
  <c r="D2205" i="221"/>
  <c r="C2205" i="221"/>
  <c r="F2204" i="221"/>
  <c r="D2204" i="221"/>
  <c r="C2204" i="221"/>
  <c r="F2203" i="221"/>
  <c r="D2203" i="221"/>
  <c r="C2203" i="221"/>
  <c r="F2202" i="221"/>
  <c r="D2202" i="221"/>
  <c r="C2202" i="221"/>
  <c r="F2201" i="221"/>
  <c r="D2201" i="221"/>
  <c r="C2201" i="221"/>
  <c r="F2200" i="221"/>
  <c r="D2200" i="221"/>
  <c r="C2200" i="221"/>
  <c r="AN2199" i="221"/>
  <c r="AM2199" i="221"/>
  <c r="AL2199" i="221"/>
  <c r="AK2199" i="221"/>
  <c r="AJ2199" i="221"/>
  <c r="AI2199" i="221"/>
  <c r="AH2199" i="221"/>
  <c r="AG2199" i="221"/>
  <c r="AF2199" i="221"/>
  <c r="AE2199" i="221"/>
  <c r="AD2199" i="221"/>
  <c r="AC2199" i="221"/>
  <c r="AB2199" i="221"/>
  <c r="AA2199" i="221"/>
  <c r="Z2199" i="221"/>
  <c r="Y2199" i="221"/>
  <c r="X2199" i="221"/>
  <c r="W2199" i="221"/>
  <c r="V2199" i="221"/>
  <c r="U2199" i="221"/>
  <c r="T2199" i="221"/>
  <c r="D2199" i="221"/>
  <c r="C2199" i="221"/>
  <c r="B2199" i="221"/>
  <c r="F2198" i="221"/>
  <c r="D2198" i="221"/>
  <c r="C2198" i="221"/>
  <c r="F2197" i="221"/>
  <c r="D2197" i="221"/>
  <c r="C2197" i="221"/>
  <c r="F2196" i="221"/>
  <c r="D2196" i="221"/>
  <c r="C2196" i="221"/>
  <c r="F2195" i="221"/>
  <c r="D2195" i="221"/>
  <c r="C2195" i="221"/>
  <c r="F2194" i="221"/>
  <c r="D2194" i="221"/>
  <c r="C2194" i="221"/>
  <c r="F2193" i="221"/>
  <c r="D2193" i="221"/>
  <c r="C2193" i="221"/>
  <c r="F2192" i="221"/>
  <c r="D2192" i="221"/>
  <c r="C2192" i="221"/>
  <c r="F2191" i="221"/>
  <c r="D2191" i="221"/>
  <c r="C2191" i="221"/>
  <c r="F2190" i="221"/>
  <c r="D2190" i="221"/>
  <c r="C2190" i="221"/>
  <c r="F2189" i="221"/>
  <c r="D2189" i="221"/>
  <c r="C2189" i="221"/>
  <c r="F2188" i="221"/>
  <c r="D2188" i="221"/>
  <c r="C2188" i="221"/>
  <c r="F2187" i="221"/>
  <c r="D2187" i="221"/>
  <c r="C2187" i="221"/>
  <c r="AN2186" i="221"/>
  <c r="AM2186" i="221"/>
  <c r="AL2186" i="221"/>
  <c r="AK2186" i="221"/>
  <c r="AJ2186" i="221"/>
  <c r="AI2186" i="221"/>
  <c r="AH2186" i="221"/>
  <c r="AG2186" i="221"/>
  <c r="AF2186" i="221"/>
  <c r="AE2186" i="221"/>
  <c r="AD2186" i="221"/>
  <c r="AC2186" i="221"/>
  <c r="AB2186" i="221"/>
  <c r="AA2186" i="221"/>
  <c r="Z2186" i="221"/>
  <c r="Y2186" i="221"/>
  <c r="X2186" i="221"/>
  <c r="W2186" i="221"/>
  <c r="V2186" i="221"/>
  <c r="U2186" i="221"/>
  <c r="T2186" i="221"/>
  <c r="D2186" i="221"/>
  <c r="C2186" i="221"/>
  <c r="B2186" i="221"/>
  <c r="F2185" i="221"/>
  <c r="D2185" i="221"/>
  <c r="C2185" i="221"/>
  <c r="F2184" i="221"/>
  <c r="D2184" i="221"/>
  <c r="C2184" i="221"/>
  <c r="F2183" i="221"/>
  <c r="D2183" i="221"/>
  <c r="C2183" i="221"/>
  <c r="F2182" i="221"/>
  <c r="D2182" i="221"/>
  <c r="C2182" i="221"/>
  <c r="F2181" i="221"/>
  <c r="D2181" i="221"/>
  <c r="C2181" i="221"/>
  <c r="F2180" i="221"/>
  <c r="D2180" i="221"/>
  <c r="C2180" i="221"/>
  <c r="F2179" i="221"/>
  <c r="D2179" i="221"/>
  <c r="C2179" i="221"/>
  <c r="F2178" i="221"/>
  <c r="D2178" i="221"/>
  <c r="C2178" i="221"/>
  <c r="F2177" i="221"/>
  <c r="D2177" i="221"/>
  <c r="C2177" i="221"/>
  <c r="F2176" i="221"/>
  <c r="D2176" i="221"/>
  <c r="C2176" i="221"/>
  <c r="F2175" i="221"/>
  <c r="D2175" i="221"/>
  <c r="C2175" i="221"/>
  <c r="F2174" i="221"/>
  <c r="D2174" i="221"/>
  <c r="C2174" i="221"/>
  <c r="AN2173" i="221"/>
  <c r="AM2173" i="221"/>
  <c r="AL2173" i="221"/>
  <c r="AK2173" i="221"/>
  <c r="AJ2173" i="221"/>
  <c r="AI2173" i="221"/>
  <c r="AH2173" i="221"/>
  <c r="AG2173" i="221"/>
  <c r="AF2173" i="221"/>
  <c r="AE2173" i="221"/>
  <c r="AD2173" i="221"/>
  <c r="AC2173" i="221"/>
  <c r="AB2173" i="221"/>
  <c r="AA2173" i="221"/>
  <c r="Z2173" i="221"/>
  <c r="Y2173" i="221"/>
  <c r="X2173" i="221"/>
  <c r="W2173" i="221"/>
  <c r="V2173" i="221"/>
  <c r="U2173" i="221"/>
  <c r="T2173" i="221"/>
  <c r="D2173" i="221"/>
  <c r="C2173" i="221"/>
  <c r="B2173" i="221"/>
  <c r="F2172" i="221"/>
  <c r="D2172" i="221"/>
  <c r="C2172" i="221"/>
  <c r="F2171" i="221"/>
  <c r="D2171" i="221"/>
  <c r="C2171" i="221"/>
  <c r="F2170" i="221"/>
  <c r="D2170" i="221"/>
  <c r="C2170" i="221"/>
  <c r="F2169" i="221"/>
  <c r="D2169" i="221"/>
  <c r="C2169" i="221"/>
  <c r="F2168" i="221"/>
  <c r="D2168" i="221"/>
  <c r="C2168" i="221"/>
  <c r="F2167" i="221"/>
  <c r="D2167" i="221"/>
  <c r="C2167" i="221"/>
  <c r="F2166" i="221"/>
  <c r="D2166" i="221"/>
  <c r="C2166" i="221"/>
  <c r="F2165" i="221"/>
  <c r="D2165" i="221"/>
  <c r="C2165" i="221"/>
  <c r="F2164" i="221"/>
  <c r="D2164" i="221"/>
  <c r="C2164" i="221"/>
  <c r="F2163" i="221"/>
  <c r="D2163" i="221"/>
  <c r="C2163" i="221"/>
  <c r="F2162" i="221"/>
  <c r="D2162" i="221"/>
  <c r="C2162" i="221"/>
  <c r="F2161" i="221"/>
  <c r="D2161" i="221"/>
  <c r="C2161" i="221"/>
  <c r="AN2160" i="221"/>
  <c r="AM2160" i="221"/>
  <c r="AL2160" i="221"/>
  <c r="AK2160" i="221"/>
  <c r="AJ2160" i="221"/>
  <c r="AI2160" i="221"/>
  <c r="AH2160" i="221"/>
  <c r="AG2160" i="221"/>
  <c r="AF2160" i="221"/>
  <c r="AE2160" i="221"/>
  <c r="AD2160" i="221"/>
  <c r="AC2160" i="221"/>
  <c r="AB2160" i="221"/>
  <c r="AA2160" i="221"/>
  <c r="Z2160" i="221"/>
  <c r="Y2160" i="221"/>
  <c r="X2160" i="221"/>
  <c r="W2160" i="221"/>
  <c r="V2160" i="221"/>
  <c r="U2160" i="221"/>
  <c r="T2160" i="221"/>
  <c r="D2160" i="221"/>
  <c r="C2160" i="221"/>
  <c r="B2160" i="221"/>
  <c r="F2159" i="221"/>
  <c r="D2159" i="221"/>
  <c r="C2159" i="221"/>
  <c r="F2158" i="221"/>
  <c r="D2158" i="221"/>
  <c r="C2158" i="221"/>
  <c r="F2157" i="221"/>
  <c r="D2157" i="221"/>
  <c r="C2157" i="221"/>
  <c r="F2156" i="221"/>
  <c r="D2156" i="221"/>
  <c r="C2156" i="221"/>
  <c r="F2155" i="221"/>
  <c r="D2155" i="221"/>
  <c r="C2155" i="221"/>
  <c r="F2154" i="221"/>
  <c r="D2154" i="221"/>
  <c r="C2154" i="221"/>
  <c r="F2153" i="221"/>
  <c r="D2153" i="221"/>
  <c r="C2153" i="221"/>
  <c r="F2152" i="221"/>
  <c r="D2152" i="221"/>
  <c r="C2152" i="221"/>
  <c r="F2151" i="221"/>
  <c r="D2151" i="221"/>
  <c r="C2151" i="221"/>
  <c r="F2150" i="221"/>
  <c r="D2150" i="221"/>
  <c r="C2150" i="221"/>
  <c r="F2149" i="221"/>
  <c r="D2149" i="221"/>
  <c r="C2149" i="221"/>
  <c r="F2148" i="221"/>
  <c r="D2148" i="221"/>
  <c r="C2148" i="221"/>
  <c r="AN2147" i="221"/>
  <c r="AM2147" i="221"/>
  <c r="AL2147" i="221"/>
  <c r="AK2147" i="221"/>
  <c r="AJ2147" i="221"/>
  <c r="AI2147" i="221"/>
  <c r="AH2147" i="221"/>
  <c r="AG2147" i="221"/>
  <c r="AF2147" i="221"/>
  <c r="AE2147" i="221"/>
  <c r="AD2147" i="221"/>
  <c r="AC2147" i="221"/>
  <c r="AB2147" i="221"/>
  <c r="AA2147" i="221"/>
  <c r="Z2147" i="221"/>
  <c r="Y2147" i="221"/>
  <c r="X2147" i="221"/>
  <c r="W2147" i="221"/>
  <c r="V2147" i="221"/>
  <c r="U2147" i="221"/>
  <c r="T2147" i="221"/>
  <c r="D2147" i="221"/>
  <c r="C2147" i="221"/>
  <c r="B2147" i="221"/>
  <c r="F2146" i="221"/>
  <c r="D2146" i="221"/>
  <c r="C2146" i="221"/>
  <c r="B2146" i="221"/>
  <c r="F2145" i="221"/>
  <c r="D2145" i="221"/>
  <c r="C2145" i="221"/>
  <c r="B2145" i="221"/>
  <c r="F2144" i="221"/>
  <c r="D2144" i="221"/>
  <c r="C2144" i="221"/>
  <c r="B2144" i="221"/>
  <c r="F2143" i="221"/>
  <c r="D2143" i="221"/>
  <c r="C2143" i="221"/>
  <c r="B2143" i="221"/>
  <c r="F2142" i="221"/>
  <c r="D2142" i="221"/>
  <c r="C2142" i="221"/>
  <c r="B2142" i="221"/>
  <c r="F2141" i="221"/>
  <c r="D2141" i="221"/>
  <c r="C2141" i="221"/>
  <c r="B2141" i="221"/>
  <c r="F2140" i="221"/>
  <c r="D2140" i="221"/>
  <c r="C2140" i="221"/>
  <c r="B2140" i="221"/>
  <c r="F2139" i="221"/>
  <c r="D2139" i="221"/>
  <c r="C2139" i="221"/>
  <c r="B2139" i="221"/>
  <c r="F2138" i="221"/>
  <c r="D2138" i="221"/>
  <c r="C2138" i="221"/>
  <c r="B2138" i="221"/>
  <c r="F2137" i="221"/>
  <c r="D2137" i="221"/>
  <c r="C2137" i="221"/>
  <c r="B2137" i="221"/>
  <c r="F2136" i="221"/>
  <c r="D2136" i="221"/>
  <c r="C2136" i="221"/>
  <c r="B2136" i="221"/>
  <c r="F2135" i="221"/>
  <c r="D2135" i="221"/>
  <c r="C2135" i="221"/>
  <c r="B2135" i="221"/>
  <c r="AN2134" i="221"/>
  <c r="AM2134" i="221"/>
  <c r="AL2134" i="221"/>
  <c r="AK2134" i="221"/>
  <c r="AJ2134" i="221"/>
  <c r="AI2134" i="221"/>
  <c r="AH2134" i="221"/>
  <c r="AG2134" i="221"/>
  <c r="AF2134" i="221"/>
  <c r="AE2134" i="221"/>
  <c r="AD2134" i="221"/>
  <c r="AC2134" i="221"/>
  <c r="AB2134" i="221"/>
  <c r="AA2134" i="221"/>
  <c r="Z2134" i="221"/>
  <c r="Y2134" i="221"/>
  <c r="X2134" i="221"/>
  <c r="W2134" i="221"/>
  <c r="V2134" i="221"/>
  <c r="U2134" i="221"/>
  <c r="T2134" i="221"/>
  <c r="D2134" i="221"/>
  <c r="C2134" i="221"/>
  <c r="B2134" i="221"/>
  <c r="F2133" i="221"/>
  <c r="D2133" i="221"/>
  <c r="C2133" i="221"/>
  <c r="B2133" i="221"/>
  <c r="F2132" i="221"/>
  <c r="D2132" i="221"/>
  <c r="C2132" i="221"/>
  <c r="F2131" i="221"/>
  <c r="D2131" i="221"/>
  <c r="C2131" i="221"/>
  <c r="F2130" i="221"/>
  <c r="D2130" i="221"/>
  <c r="C2130" i="221"/>
  <c r="F2129" i="221"/>
  <c r="D2129" i="221"/>
  <c r="C2129" i="221"/>
  <c r="F2128" i="221"/>
  <c r="D2128" i="221"/>
  <c r="C2128" i="221"/>
  <c r="F2127" i="221"/>
  <c r="D2127" i="221"/>
  <c r="C2127" i="221"/>
  <c r="F2126" i="221"/>
  <c r="D2126" i="221"/>
  <c r="C2126" i="221"/>
  <c r="F2125" i="221"/>
  <c r="D2125" i="221"/>
  <c r="C2125" i="221"/>
  <c r="F2124" i="221"/>
  <c r="D2124" i="221"/>
  <c r="C2124" i="221"/>
  <c r="F2123" i="221"/>
  <c r="D2123" i="221"/>
  <c r="C2123" i="221"/>
  <c r="F2122" i="221"/>
  <c r="D2122" i="221"/>
  <c r="C2122" i="221"/>
  <c r="F2121" i="221"/>
  <c r="D2121" i="221"/>
  <c r="C2121" i="221"/>
  <c r="D2120" i="221"/>
  <c r="C2120" i="221"/>
  <c r="B2120" i="221"/>
  <c r="F2119" i="221"/>
  <c r="D2119" i="221"/>
  <c r="C2119" i="221"/>
  <c r="F2118" i="221"/>
  <c r="D2118" i="221"/>
  <c r="C2118" i="221"/>
  <c r="F2117" i="221"/>
  <c r="D2117" i="221"/>
  <c r="C2117" i="221"/>
  <c r="F2116" i="221"/>
  <c r="D2116" i="221"/>
  <c r="C2116" i="221"/>
  <c r="F2115" i="221"/>
  <c r="D2115" i="221"/>
  <c r="C2115" i="221"/>
  <c r="F2114" i="221"/>
  <c r="D2114" i="221"/>
  <c r="C2114" i="221"/>
  <c r="F2113" i="221"/>
  <c r="D2113" i="221"/>
  <c r="C2113" i="221"/>
  <c r="F2112" i="221"/>
  <c r="D2112" i="221"/>
  <c r="C2112" i="221"/>
  <c r="F2111" i="221"/>
  <c r="D2111" i="221"/>
  <c r="C2111" i="221"/>
  <c r="F2110" i="221"/>
  <c r="D2110" i="221"/>
  <c r="C2110" i="221"/>
  <c r="F2109" i="221"/>
  <c r="D2109" i="221"/>
  <c r="C2109" i="221"/>
  <c r="F2108" i="221"/>
  <c r="D2108" i="221"/>
  <c r="C2108" i="221"/>
  <c r="AN2107" i="221"/>
  <c r="AM2107" i="221"/>
  <c r="AL2107" i="221"/>
  <c r="AK2107" i="221"/>
  <c r="AJ2107" i="221"/>
  <c r="AI2107" i="221"/>
  <c r="AH2107" i="221"/>
  <c r="AG2107" i="221"/>
  <c r="AF2107" i="221"/>
  <c r="AE2107" i="221"/>
  <c r="AD2107" i="221"/>
  <c r="AC2107" i="221"/>
  <c r="AB2107" i="221"/>
  <c r="AA2107" i="221"/>
  <c r="Z2107" i="221"/>
  <c r="Y2107" i="221"/>
  <c r="X2107" i="221"/>
  <c r="W2107" i="221"/>
  <c r="V2107" i="221"/>
  <c r="U2107" i="221"/>
  <c r="T2107" i="221"/>
  <c r="D2107" i="221"/>
  <c r="C2107" i="221"/>
  <c r="B2107" i="221"/>
  <c r="F2106" i="221"/>
  <c r="D2106" i="221"/>
  <c r="C2106" i="221"/>
  <c r="F2105" i="221"/>
  <c r="D2105" i="221"/>
  <c r="C2105" i="221"/>
  <c r="F2104" i="221"/>
  <c r="D2104" i="221"/>
  <c r="C2104" i="221"/>
  <c r="F2103" i="221"/>
  <c r="D2103" i="221"/>
  <c r="C2103" i="221"/>
  <c r="F2102" i="221"/>
  <c r="D2102" i="221"/>
  <c r="C2102" i="221"/>
  <c r="F2101" i="221"/>
  <c r="D2101" i="221"/>
  <c r="C2101" i="221"/>
  <c r="F2100" i="221"/>
  <c r="D2100" i="221"/>
  <c r="C2100" i="221"/>
  <c r="F2099" i="221"/>
  <c r="D2099" i="221"/>
  <c r="C2099" i="221"/>
  <c r="F2098" i="221"/>
  <c r="D2098" i="221"/>
  <c r="C2098" i="221"/>
  <c r="F2097" i="221"/>
  <c r="D2097" i="221"/>
  <c r="C2097" i="221"/>
  <c r="F2096" i="221"/>
  <c r="D2096" i="221"/>
  <c r="C2096" i="221"/>
  <c r="F2095" i="221"/>
  <c r="D2095" i="221"/>
  <c r="C2095" i="221"/>
  <c r="AN2094" i="221"/>
  <c r="AM2094" i="221"/>
  <c r="AL2094" i="221"/>
  <c r="AK2094" i="221"/>
  <c r="AJ2094" i="221"/>
  <c r="AI2094" i="221"/>
  <c r="AH2094" i="221"/>
  <c r="AG2094" i="221"/>
  <c r="AF2094" i="221"/>
  <c r="AE2094" i="221"/>
  <c r="AD2094" i="221"/>
  <c r="AC2094" i="221"/>
  <c r="AB2094" i="221"/>
  <c r="AA2094" i="221"/>
  <c r="Z2094" i="221"/>
  <c r="Y2094" i="221"/>
  <c r="X2094" i="221"/>
  <c r="W2094" i="221"/>
  <c r="V2094" i="221"/>
  <c r="U2094" i="221"/>
  <c r="T2094" i="221"/>
  <c r="D2094" i="221"/>
  <c r="C2094" i="221"/>
  <c r="B2094" i="221"/>
  <c r="F2093" i="221"/>
  <c r="D2093" i="221"/>
  <c r="C2093" i="221"/>
  <c r="F2092" i="221"/>
  <c r="D2092" i="221"/>
  <c r="C2092" i="221"/>
  <c r="F2091" i="221"/>
  <c r="D2091" i="221"/>
  <c r="C2091" i="221"/>
  <c r="F2090" i="221"/>
  <c r="D2090" i="221"/>
  <c r="C2090" i="221"/>
  <c r="F2089" i="221"/>
  <c r="D2089" i="221"/>
  <c r="C2089" i="221"/>
  <c r="F2088" i="221"/>
  <c r="D2088" i="221"/>
  <c r="C2088" i="221"/>
  <c r="F2087" i="221"/>
  <c r="D2087" i="221"/>
  <c r="C2087" i="221"/>
  <c r="F2086" i="221"/>
  <c r="D2086" i="221"/>
  <c r="C2086" i="221"/>
  <c r="F2085" i="221"/>
  <c r="D2085" i="221"/>
  <c r="C2085" i="221"/>
  <c r="F2084" i="221"/>
  <c r="D2084" i="221"/>
  <c r="C2084" i="221"/>
  <c r="F2083" i="221"/>
  <c r="D2083" i="221"/>
  <c r="C2083" i="221"/>
  <c r="F2082" i="221"/>
  <c r="D2082" i="221"/>
  <c r="C2082" i="221"/>
  <c r="AN2081" i="221"/>
  <c r="AM2081" i="221"/>
  <c r="AL2081" i="221"/>
  <c r="AK2081" i="221"/>
  <c r="AJ2081" i="221"/>
  <c r="AI2081" i="221"/>
  <c r="AH2081" i="221"/>
  <c r="AG2081" i="221"/>
  <c r="AF2081" i="221"/>
  <c r="AE2081" i="221"/>
  <c r="AD2081" i="221"/>
  <c r="AC2081" i="221"/>
  <c r="AB2081" i="221"/>
  <c r="AA2081" i="221"/>
  <c r="Z2081" i="221"/>
  <c r="Y2081" i="221"/>
  <c r="X2081" i="221"/>
  <c r="W2081" i="221"/>
  <c r="V2081" i="221"/>
  <c r="U2081" i="221"/>
  <c r="T2081" i="221"/>
  <c r="D2081" i="221"/>
  <c r="C2081" i="221"/>
  <c r="B2081" i="221"/>
  <c r="F2080" i="221"/>
  <c r="D2080" i="221"/>
  <c r="C2080" i="221"/>
  <c r="F2079" i="221"/>
  <c r="D2079" i="221"/>
  <c r="C2079" i="221"/>
  <c r="F2078" i="221"/>
  <c r="D2078" i="221"/>
  <c r="C2078" i="221"/>
  <c r="F2077" i="221"/>
  <c r="D2077" i="221"/>
  <c r="C2077" i="221"/>
  <c r="F2076" i="221"/>
  <c r="D2076" i="221"/>
  <c r="C2076" i="221"/>
  <c r="F2075" i="221"/>
  <c r="D2075" i="221"/>
  <c r="C2075" i="221"/>
  <c r="F2074" i="221"/>
  <c r="D2074" i="221"/>
  <c r="C2074" i="221"/>
  <c r="F2073" i="221"/>
  <c r="D2073" i="221"/>
  <c r="C2073" i="221"/>
  <c r="F2072" i="221"/>
  <c r="D2072" i="221"/>
  <c r="C2072" i="221"/>
  <c r="F2071" i="221"/>
  <c r="D2071" i="221"/>
  <c r="C2071" i="221"/>
  <c r="F2070" i="221"/>
  <c r="D2070" i="221"/>
  <c r="C2070" i="221"/>
  <c r="F2069" i="221"/>
  <c r="D2069" i="221"/>
  <c r="C2069" i="221"/>
  <c r="AN2068" i="221"/>
  <c r="AM2068" i="221"/>
  <c r="AL2068" i="221"/>
  <c r="AK2068" i="221"/>
  <c r="AJ2068" i="221"/>
  <c r="AI2068" i="221"/>
  <c r="AH2068" i="221"/>
  <c r="AG2068" i="221"/>
  <c r="AF2068" i="221"/>
  <c r="AE2068" i="221"/>
  <c r="AD2068" i="221"/>
  <c r="AC2068" i="221"/>
  <c r="AB2068" i="221"/>
  <c r="AA2068" i="221"/>
  <c r="Z2068" i="221"/>
  <c r="Y2068" i="221"/>
  <c r="X2068" i="221"/>
  <c r="W2068" i="221"/>
  <c r="V2068" i="221"/>
  <c r="U2068" i="221"/>
  <c r="T2068" i="221"/>
  <c r="D2068" i="221"/>
  <c r="C2068" i="221"/>
  <c r="B2068" i="221"/>
  <c r="F2067" i="221"/>
  <c r="D2067" i="221"/>
  <c r="C2067" i="221"/>
  <c r="F2066" i="221"/>
  <c r="D2066" i="221"/>
  <c r="C2066" i="221"/>
  <c r="F2065" i="221"/>
  <c r="D2065" i="221"/>
  <c r="C2065" i="221"/>
  <c r="F2064" i="221"/>
  <c r="D2064" i="221"/>
  <c r="C2064" i="221"/>
  <c r="F2063" i="221"/>
  <c r="D2063" i="221"/>
  <c r="C2063" i="221"/>
  <c r="F2062" i="221"/>
  <c r="D2062" i="221"/>
  <c r="C2062" i="221"/>
  <c r="F2061" i="221"/>
  <c r="D2061" i="221"/>
  <c r="C2061" i="221"/>
  <c r="F2060" i="221"/>
  <c r="D2060" i="221"/>
  <c r="C2060" i="221"/>
  <c r="F2059" i="221"/>
  <c r="D2059" i="221"/>
  <c r="C2059" i="221"/>
  <c r="F2058" i="221"/>
  <c r="D2058" i="221"/>
  <c r="C2058" i="221"/>
  <c r="F2057" i="221"/>
  <c r="D2057" i="221"/>
  <c r="C2057" i="221"/>
  <c r="F2056" i="221"/>
  <c r="D2056" i="221"/>
  <c r="C2056" i="221"/>
  <c r="AN2055" i="221"/>
  <c r="AM2055" i="221"/>
  <c r="AL2055" i="221"/>
  <c r="AK2055" i="221"/>
  <c r="AJ2055" i="221"/>
  <c r="AI2055" i="221"/>
  <c r="AH2055" i="221"/>
  <c r="AG2055" i="221"/>
  <c r="AF2055" i="221"/>
  <c r="AE2055" i="221"/>
  <c r="AD2055" i="221"/>
  <c r="AC2055" i="221"/>
  <c r="AB2055" i="221"/>
  <c r="AA2055" i="221"/>
  <c r="Z2055" i="221"/>
  <c r="Y2055" i="221"/>
  <c r="X2055" i="221"/>
  <c r="W2055" i="221"/>
  <c r="V2055" i="221"/>
  <c r="U2055" i="221"/>
  <c r="T2055" i="221"/>
  <c r="D2055" i="221"/>
  <c r="C2055" i="221"/>
  <c r="B2055" i="221"/>
  <c r="F2054" i="221"/>
  <c r="D2054" i="221"/>
  <c r="C2054" i="221"/>
  <c r="F2053" i="221"/>
  <c r="D2053" i="221"/>
  <c r="C2053" i="221"/>
  <c r="F2052" i="221"/>
  <c r="D2052" i="221"/>
  <c r="C2052" i="221"/>
  <c r="F2051" i="221"/>
  <c r="D2051" i="221"/>
  <c r="C2051" i="221"/>
  <c r="F2050" i="221"/>
  <c r="D2050" i="221"/>
  <c r="C2050" i="221"/>
  <c r="F2049" i="221"/>
  <c r="D2049" i="221"/>
  <c r="C2049" i="221"/>
  <c r="F2048" i="221"/>
  <c r="D2048" i="221"/>
  <c r="C2048" i="221"/>
  <c r="F2047" i="221"/>
  <c r="D2047" i="221"/>
  <c r="C2047" i="221"/>
  <c r="F2046" i="221"/>
  <c r="D2046" i="221"/>
  <c r="C2046" i="221"/>
  <c r="F2045" i="221"/>
  <c r="D2045" i="221"/>
  <c r="C2045" i="221"/>
  <c r="F2044" i="221"/>
  <c r="D2044" i="221"/>
  <c r="C2044" i="221"/>
  <c r="F2043" i="221"/>
  <c r="D2043" i="221"/>
  <c r="C2043" i="221"/>
  <c r="AN2042" i="221"/>
  <c r="AM2042" i="221"/>
  <c r="AL2042" i="221"/>
  <c r="AK2042" i="221"/>
  <c r="AJ2042" i="221"/>
  <c r="AI2042" i="221"/>
  <c r="AH2042" i="221"/>
  <c r="AG2042" i="221"/>
  <c r="AF2042" i="221"/>
  <c r="AE2042" i="221"/>
  <c r="AD2042" i="221"/>
  <c r="AC2042" i="221"/>
  <c r="AB2042" i="221"/>
  <c r="AA2042" i="221"/>
  <c r="Z2042" i="221"/>
  <c r="Y2042" i="221"/>
  <c r="X2042" i="221"/>
  <c r="W2042" i="221"/>
  <c r="V2042" i="221"/>
  <c r="U2042" i="221"/>
  <c r="T2042" i="221"/>
  <c r="D2042" i="221"/>
  <c r="C2042" i="221"/>
  <c r="B2042" i="221"/>
  <c r="F2041" i="221"/>
  <c r="D2041" i="221"/>
  <c r="C2041" i="221"/>
  <c r="F2040" i="221"/>
  <c r="D2040" i="221"/>
  <c r="C2040" i="221"/>
  <c r="F2039" i="221"/>
  <c r="D2039" i="221"/>
  <c r="C2039" i="221"/>
  <c r="F2038" i="221"/>
  <c r="D2038" i="221"/>
  <c r="C2038" i="221"/>
  <c r="F2037" i="221"/>
  <c r="D2037" i="221"/>
  <c r="C2037" i="221"/>
  <c r="F2036" i="221"/>
  <c r="D2036" i="221"/>
  <c r="C2036" i="221"/>
  <c r="F2035" i="221"/>
  <c r="D2035" i="221"/>
  <c r="C2035" i="221"/>
  <c r="F2034" i="221"/>
  <c r="D2034" i="221"/>
  <c r="C2034" i="221"/>
  <c r="F2033" i="221"/>
  <c r="D2033" i="221"/>
  <c r="C2033" i="221"/>
  <c r="F2032" i="221"/>
  <c r="D2032" i="221"/>
  <c r="C2032" i="221"/>
  <c r="F2031" i="221"/>
  <c r="D2031" i="221"/>
  <c r="C2031" i="221"/>
  <c r="F2030" i="221"/>
  <c r="D2030" i="221"/>
  <c r="C2030" i="221"/>
  <c r="AN2029" i="221"/>
  <c r="AM2029" i="221"/>
  <c r="AL2029" i="221"/>
  <c r="AK2029" i="221"/>
  <c r="AJ2029" i="221"/>
  <c r="AI2029" i="221"/>
  <c r="AH2029" i="221"/>
  <c r="AG2029" i="221"/>
  <c r="AF2029" i="221"/>
  <c r="AE2029" i="221"/>
  <c r="AD2029" i="221"/>
  <c r="AC2029" i="221"/>
  <c r="AB2029" i="221"/>
  <c r="AA2029" i="221"/>
  <c r="Z2029" i="221"/>
  <c r="Y2029" i="221"/>
  <c r="X2029" i="221"/>
  <c r="W2029" i="221"/>
  <c r="V2029" i="221"/>
  <c r="U2029" i="221"/>
  <c r="T2029" i="221"/>
  <c r="D2029" i="221"/>
  <c r="C2029" i="221"/>
  <c r="B2029" i="221"/>
  <c r="F2028" i="221"/>
  <c r="D2028" i="221"/>
  <c r="C2028" i="221"/>
  <c r="B2028" i="221"/>
  <c r="F2027" i="221"/>
  <c r="D2027" i="221"/>
  <c r="C2027" i="221"/>
  <c r="B2027" i="221"/>
  <c r="F2026" i="221"/>
  <c r="D2026" i="221"/>
  <c r="C2026" i="221"/>
  <c r="B2026" i="221"/>
  <c r="F2025" i="221"/>
  <c r="D2025" i="221"/>
  <c r="C2025" i="221"/>
  <c r="B2025" i="221"/>
  <c r="F2024" i="221"/>
  <c r="D2024" i="221"/>
  <c r="C2024" i="221"/>
  <c r="B2024" i="221"/>
  <c r="F2023" i="221"/>
  <c r="D2023" i="221"/>
  <c r="C2023" i="221"/>
  <c r="B2023" i="221"/>
  <c r="F2022" i="221"/>
  <c r="D2022" i="221"/>
  <c r="C2022" i="221"/>
  <c r="B2022" i="221"/>
  <c r="F2021" i="221"/>
  <c r="D2021" i="221"/>
  <c r="C2021" i="221"/>
  <c r="B2021" i="221"/>
  <c r="F2020" i="221"/>
  <c r="D2020" i="221"/>
  <c r="C2020" i="221"/>
  <c r="B2020" i="221"/>
  <c r="F2019" i="221"/>
  <c r="D2019" i="221"/>
  <c r="C2019" i="221"/>
  <c r="B2019" i="221"/>
  <c r="F2018" i="221"/>
  <c r="D2018" i="221"/>
  <c r="C2018" i="221"/>
  <c r="B2018" i="221"/>
  <c r="F2017" i="221"/>
  <c r="D2017" i="221"/>
  <c r="C2017" i="221"/>
  <c r="B2017" i="221"/>
  <c r="AN2016" i="221"/>
  <c r="AM2016" i="221"/>
  <c r="AL2016" i="221"/>
  <c r="AK2016" i="221"/>
  <c r="AJ2016" i="221"/>
  <c r="AI2016" i="221"/>
  <c r="AH2016" i="221"/>
  <c r="AG2016" i="221"/>
  <c r="AF2016" i="221"/>
  <c r="AE2016" i="221"/>
  <c r="AD2016" i="221"/>
  <c r="AC2016" i="221"/>
  <c r="AB2016" i="221"/>
  <c r="AA2016" i="221"/>
  <c r="Z2016" i="221"/>
  <c r="Y2016" i="221"/>
  <c r="X2016" i="221"/>
  <c r="W2016" i="221"/>
  <c r="V2016" i="221"/>
  <c r="U2016" i="221"/>
  <c r="T2016" i="221"/>
  <c r="D2016" i="221"/>
  <c r="C2016" i="221"/>
  <c r="B2016" i="221"/>
  <c r="F2015" i="221"/>
  <c r="D2015" i="221"/>
  <c r="C2015" i="221"/>
  <c r="B2015" i="221"/>
  <c r="F2014" i="221"/>
  <c r="D2014" i="221"/>
  <c r="C2014" i="221"/>
  <c r="F2013" i="221"/>
  <c r="D2013" i="221"/>
  <c r="C2013" i="221"/>
  <c r="F2012" i="221"/>
  <c r="D2012" i="221"/>
  <c r="C2012" i="221"/>
  <c r="F2011" i="221"/>
  <c r="D2011" i="221"/>
  <c r="C2011" i="221"/>
  <c r="F2010" i="221"/>
  <c r="D2010" i="221"/>
  <c r="C2010" i="221"/>
  <c r="F2009" i="221"/>
  <c r="D2009" i="221"/>
  <c r="C2009" i="221"/>
  <c r="F2008" i="221"/>
  <c r="D2008" i="221"/>
  <c r="C2008" i="221"/>
  <c r="F2007" i="221"/>
  <c r="D2007" i="221"/>
  <c r="C2007" i="221"/>
  <c r="F2006" i="221"/>
  <c r="D2006" i="221"/>
  <c r="C2006" i="221"/>
  <c r="F2005" i="221"/>
  <c r="D2005" i="221"/>
  <c r="C2005" i="221"/>
  <c r="F2004" i="221"/>
  <c r="D2004" i="221"/>
  <c r="C2004" i="221"/>
  <c r="F2003" i="221"/>
  <c r="D2003" i="221"/>
  <c r="C2003" i="221"/>
  <c r="D2002" i="221"/>
  <c r="C2002" i="221"/>
  <c r="B2002" i="221"/>
  <c r="F2001" i="221"/>
  <c r="D2001" i="221"/>
  <c r="C2001" i="221"/>
  <c r="F2000" i="221"/>
  <c r="D2000" i="221"/>
  <c r="C2000" i="221"/>
  <c r="F1999" i="221"/>
  <c r="D1999" i="221"/>
  <c r="C1999" i="221"/>
  <c r="F1998" i="221"/>
  <c r="D1998" i="221"/>
  <c r="C1998" i="221"/>
  <c r="F1997" i="221"/>
  <c r="D1997" i="221"/>
  <c r="C1997" i="221"/>
  <c r="F1996" i="221"/>
  <c r="D1996" i="221"/>
  <c r="C1996" i="221"/>
  <c r="F1995" i="221"/>
  <c r="D1995" i="221"/>
  <c r="C1995" i="221"/>
  <c r="F1994" i="221"/>
  <c r="D1994" i="221"/>
  <c r="C1994" i="221"/>
  <c r="F1993" i="221"/>
  <c r="D1993" i="221"/>
  <c r="C1993" i="221"/>
  <c r="F1992" i="221"/>
  <c r="D1992" i="221"/>
  <c r="C1992" i="221"/>
  <c r="F1991" i="221"/>
  <c r="D1991" i="221"/>
  <c r="C1991" i="221"/>
  <c r="F1990" i="221"/>
  <c r="D1990" i="221"/>
  <c r="C1990" i="221"/>
  <c r="AN1989" i="221"/>
  <c r="AM1989" i="221"/>
  <c r="AL1989" i="221"/>
  <c r="AK1989" i="221"/>
  <c r="AJ1989" i="221"/>
  <c r="AI1989" i="221"/>
  <c r="AH1989" i="221"/>
  <c r="AG1989" i="221"/>
  <c r="AF1989" i="221"/>
  <c r="AE1989" i="221"/>
  <c r="AD1989" i="221"/>
  <c r="AC1989" i="221"/>
  <c r="AB1989" i="221"/>
  <c r="AA1989" i="221"/>
  <c r="Z1989" i="221"/>
  <c r="Y1989" i="221"/>
  <c r="X1989" i="221"/>
  <c r="W1989" i="221"/>
  <c r="V1989" i="221"/>
  <c r="U1989" i="221"/>
  <c r="T1989" i="221"/>
  <c r="D1989" i="221"/>
  <c r="C1989" i="221"/>
  <c r="B1989" i="221"/>
  <c r="F1988" i="221"/>
  <c r="D1988" i="221"/>
  <c r="C1988" i="221"/>
  <c r="F1987" i="221"/>
  <c r="D1987" i="221"/>
  <c r="C1987" i="221"/>
  <c r="F1986" i="221"/>
  <c r="D1986" i="221"/>
  <c r="C1986" i="221"/>
  <c r="F1985" i="221"/>
  <c r="D1985" i="221"/>
  <c r="C1985" i="221"/>
  <c r="F1984" i="221"/>
  <c r="D1984" i="221"/>
  <c r="C1984" i="221"/>
  <c r="F1983" i="221"/>
  <c r="D1983" i="221"/>
  <c r="C1983" i="221"/>
  <c r="F1982" i="221"/>
  <c r="D1982" i="221"/>
  <c r="C1982" i="221"/>
  <c r="F1981" i="221"/>
  <c r="D1981" i="221"/>
  <c r="C1981" i="221"/>
  <c r="F1980" i="221"/>
  <c r="D1980" i="221"/>
  <c r="C1980" i="221"/>
  <c r="F1979" i="221"/>
  <c r="D1979" i="221"/>
  <c r="C1979" i="221"/>
  <c r="F1978" i="221"/>
  <c r="D1978" i="221"/>
  <c r="C1978" i="221"/>
  <c r="F1977" i="221"/>
  <c r="D1977" i="221"/>
  <c r="C1977" i="221"/>
  <c r="AN1976" i="221"/>
  <c r="AM1976" i="221"/>
  <c r="AL1976" i="221"/>
  <c r="AK1976" i="221"/>
  <c r="AJ1976" i="221"/>
  <c r="AI1976" i="221"/>
  <c r="AH1976" i="221"/>
  <c r="AG1976" i="221"/>
  <c r="AF1976" i="221"/>
  <c r="AE1976" i="221"/>
  <c r="AD1976" i="221"/>
  <c r="AC1976" i="221"/>
  <c r="AB1976" i="221"/>
  <c r="AA1976" i="221"/>
  <c r="Z1976" i="221"/>
  <c r="Y1976" i="221"/>
  <c r="X1976" i="221"/>
  <c r="W1976" i="221"/>
  <c r="V1976" i="221"/>
  <c r="U1976" i="221"/>
  <c r="T1976" i="221"/>
  <c r="D1976" i="221"/>
  <c r="C1976" i="221"/>
  <c r="B1976" i="221"/>
  <c r="F1975" i="221"/>
  <c r="D1975" i="221"/>
  <c r="C1975" i="221"/>
  <c r="F1974" i="221"/>
  <c r="D1974" i="221"/>
  <c r="C1974" i="221"/>
  <c r="F1973" i="221"/>
  <c r="D1973" i="221"/>
  <c r="C1973" i="221"/>
  <c r="F1972" i="221"/>
  <c r="D1972" i="221"/>
  <c r="C1972" i="221"/>
  <c r="F1971" i="221"/>
  <c r="D1971" i="221"/>
  <c r="C1971" i="221"/>
  <c r="F1970" i="221"/>
  <c r="D1970" i="221"/>
  <c r="C1970" i="221"/>
  <c r="F1969" i="221"/>
  <c r="D1969" i="221"/>
  <c r="C1969" i="221"/>
  <c r="F1968" i="221"/>
  <c r="D1968" i="221"/>
  <c r="C1968" i="221"/>
  <c r="F1967" i="221"/>
  <c r="D1967" i="221"/>
  <c r="C1967" i="221"/>
  <c r="F1966" i="221"/>
  <c r="D1966" i="221"/>
  <c r="C1966" i="221"/>
  <c r="F1965" i="221"/>
  <c r="D1965" i="221"/>
  <c r="C1965" i="221"/>
  <c r="F1964" i="221"/>
  <c r="D1964" i="221"/>
  <c r="C1964" i="221"/>
  <c r="AN1963" i="221"/>
  <c r="AM1963" i="221"/>
  <c r="AL1963" i="221"/>
  <c r="AK1963" i="221"/>
  <c r="AJ1963" i="221"/>
  <c r="AI1963" i="221"/>
  <c r="AH1963" i="221"/>
  <c r="AG1963" i="221"/>
  <c r="AF1963" i="221"/>
  <c r="AE1963" i="221"/>
  <c r="AD1963" i="221"/>
  <c r="AC1963" i="221"/>
  <c r="AB1963" i="221"/>
  <c r="AA1963" i="221"/>
  <c r="Z1963" i="221"/>
  <c r="Y1963" i="221"/>
  <c r="X1963" i="221"/>
  <c r="W1963" i="221"/>
  <c r="V1963" i="221"/>
  <c r="U1963" i="221"/>
  <c r="T1963" i="221"/>
  <c r="D1963" i="221"/>
  <c r="C1963" i="221"/>
  <c r="B1963" i="221"/>
  <c r="F1962" i="221"/>
  <c r="D1962" i="221"/>
  <c r="C1962" i="221"/>
  <c r="F1961" i="221"/>
  <c r="D1961" i="221"/>
  <c r="C1961" i="221"/>
  <c r="F1960" i="221"/>
  <c r="D1960" i="221"/>
  <c r="C1960" i="221"/>
  <c r="F1959" i="221"/>
  <c r="D1959" i="221"/>
  <c r="C1959" i="221"/>
  <c r="F1958" i="221"/>
  <c r="D1958" i="221"/>
  <c r="C1958" i="221"/>
  <c r="F1957" i="221"/>
  <c r="D1957" i="221"/>
  <c r="C1957" i="221"/>
  <c r="F1956" i="221"/>
  <c r="D1956" i="221"/>
  <c r="C1956" i="221"/>
  <c r="F1955" i="221"/>
  <c r="D1955" i="221"/>
  <c r="C1955" i="221"/>
  <c r="F1954" i="221"/>
  <c r="D1954" i="221"/>
  <c r="C1954" i="221"/>
  <c r="F1953" i="221"/>
  <c r="D1953" i="221"/>
  <c r="C1953" i="221"/>
  <c r="F1952" i="221"/>
  <c r="D1952" i="221"/>
  <c r="C1952" i="221"/>
  <c r="F1951" i="221"/>
  <c r="D1951" i="221"/>
  <c r="C1951" i="221"/>
  <c r="AN1950" i="221"/>
  <c r="AM1950" i="221"/>
  <c r="AL1950" i="221"/>
  <c r="AK1950" i="221"/>
  <c r="AJ1950" i="221"/>
  <c r="AI1950" i="221"/>
  <c r="AH1950" i="221"/>
  <c r="AG1950" i="221"/>
  <c r="AF1950" i="221"/>
  <c r="AE1950" i="221"/>
  <c r="AD1950" i="221"/>
  <c r="AC1950" i="221"/>
  <c r="AB1950" i="221"/>
  <c r="AA1950" i="221"/>
  <c r="Z1950" i="221"/>
  <c r="Y1950" i="221"/>
  <c r="X1950" i="221"/>
  <c r="W1950" i="221"/>
  <c r="V1950" i="221"/>
  <c r="U1950" i="221"/>
  <c r="T1950" i="221"/>
  <c r="D1950" i="221"/>
  <c r="C1950" i="221"/>
  <c r="B1950" i="221"/>
  <c r="F1949" i="221"/>
  <c r="D1949" i="221"/>
  <c r="C1949" i="221"/>
  <c r="F1948" i="221"/>
  <c r="D1948" i="221"/>
  <c r="C1948" i="221"/>
  <c r="F1947" i="221"/>
  <c r="D1947" i="221"/>
  <c r="C1947" i="221"/>
  <c r="F1946" i="221"/>
  <c r="D1946" i="221"/>
  <c r="C1946" i="221"/>
  <c r="F1945" i="221"/>
  <c r="D1945" i="221"/>
  <c r="C1945" i="221"/>
  <c r="F1944" i="221"/>
  <c r="D1944" i="221"/>
  <c r="C1944" i="221"/>
  <c r="F1943" i="221"/>
  <c r="D1943" i="221"/>
  <c r="C1943" i="221"/>
  <c r="F1942" i="221"/>
  <c r="D1942" i="221"/>
  <c r="C1942" i="221"/>
  <c r="F1941" i="221"/>
  <c r="D1941" i="221"/>
  <c r="C1941" i="221"/>
  <c r="F1940" i="221"/>
  <c r="D1940" i="221"/>
  <c r="C1940" i="221"/>
  <c r="F1939" i="221"/>
  <c r="D1939" i="221"/>
  <c r="C1939" i="221"/>
  <c r="F1938" i="221"/>
  <c r="D1938" i="221"/>
  <c r="C1938" i="221"/>
  <c r="AN1937" i="221"/>
  <c r="AM1937" i="221"/>
  <c r="AL1937" i="221"/>
  <c r="AK1937" i="221"/>
  <c r="AJ1937" i="221"/>
  <c r="AI1937" i="221"/>
  <c r="AH1937" i="221"/>
  <c r="AG1937" i="221"/>
  <c r="AF1937" i="221"/>
  <c r="AE1937" i="221"/>
  <c r="AD1937" i="221"/>
  <c r="AC1937" i="221"/>
  <c r="AB1937" i="221"/>
  <c r="AA1937" i="221"/>
  <c r="Z1937" i="221"/>
  <c r="Y1937" i="221"/>
  <c r="X1937" i="221"/>
  <c r="W1937" i="221"/>
  <c r="V1937" i="221"/>
  <c r="U1937" i="221"/>
  <c r="T1937" i="221"/>
  <c r="D1937" i="221"/>
  <c r="C1937" i="221"/>
  <c r="B1937" i="221"/>
  <c r="F1936" i="221"/>
  <c r="D1936" i="221"/>
  <c r="C1936" i="221"/>
  <c r="F1935" i="221"/>
  <c r="D1935" i="221"/>
  <c r="C1935" i="221"/>
  <c r="F1934" i="221"/>
  <c r="D1934" i="221"/>
  <c r="C1934" i="221"/>
  <c r="F1933" i="221"/>
  <c r="D1933" i="221"/>
  <c r="C1933" i="221"/>
  <c r="F1932" i="221"/>
  <c r="D1932" i="221"/>
  <c r="C1932" i="221"/>
  <c r="F1931" i="221"/>
  <c r="D1931" i="221"/>
  <c r="C1931" i="221"/>
  <c r="F1930" i="221"/>
  <c r="D1930" i="221"/>
  <c r="C1930" i="221"/>
  <c r="F1929" i="221"/>
  <c r="D1929" i="221"/>
  <c r="C1929" i="221"/>
  <c r="F1928" i="221"/>
  <c r="D1928" i="221"/>
  <c r="C1928" i="221"/>
  <c r="F1927" i="221"/>
  <c r="D1927" i="221"/>
  <c r="C1927" i="221"/>
  <c r="F1926" i="221"/>
  <c r="D1926" i="221"/>
  <c r="C1926" i="221"/>
  <c r="F1925" i="221"/>
  <c r="D1925" i="221"/>
  <c r="C1925" i="221"/>
  <c r="AN1924" i="221"/>
  <c r="AM1924" i="221"/>
  <c r="AL1924" i="221"/>
  <c r="AK1924" i="221"/>
  <c r="AJ1924" i="221"/>
  <c r="AI1924" i="221"/>
  <c r="AH1924" i="221"/>
  <c r="AG1924" i="221"/>
  <c r="AF1924" i="221"/>
  <c r="AE1924" i="221"/>
  <c r="AD1924" i="221"/>
  <c r="AC1924" i="221"/>
  <c r="AB1924" i="221"/>
  <c r="AA1924" i="221"/>
  <c r="Z1924" i="221"/>
  <c r="Y1924" i="221"/>
  <c r="X1924" i="221"/>
  <c r="W1924" i="221"/>
  <c r="V1924" i="221"/>
  <c r="U1924" i="221"/>
  <c r="T1924" i="221"/>
  <c r="D1924" i="221"/>
  <c r="C1924" i="221"/>
  <c r="B1924" i="221"/>
  <c r="F1923" i="221"/>
  <c r="D1923" i="221"/>
  <c r="C1923" i="221"/>
  <c r="F1922" i="221"/>
  <c r="D1922" i="221"/>
  <c r="C1922" i="221"/>
  <c r="F1921" i="221"/>
  <c r="D1921" i="221"/>
  <c r="C1921" i="221"/>
  <c r="F1920" i="221"/>
  <c r="D1920" i="221"/>
  <c r="C1920" i="221"/>
  <c r="F1919" i="221"/>
  <c r="D1919" i="221"/>
  <c r="C1919" i="221"/>
  <c r="F1918" i="221"/>
  <c r="D1918" i="221"/>
  <c r="C1918" i="221"/>
  <c r="F1917" i="221"/>
  <c r="D1917" i="221"/>
  <c r="C1917" i="221"/>
  <c r="F1916" i="221"/>
  <c r="D1916" i="221"/>
  <c r="C1916" i="221"/>
  <c r="F1915" i="221"/>
  <c r="D1915" i="221"/>
  <c r="C1915" i="221"/>
  <c r="F1914" i="221"/>
  <c r="D1914" i="221"/>
  <c r="C1914" i="221"/>
  <c r="F1913" i="221"/>
  <c r="D1913" i="221"/>
  <c r="C1913" i="221"/>
  <c r="F1912" i="221"/>
  <c r="D1912" i="221"/>
  <c r="C1912" i="221"/>
  <c r="AN1911" i="221"/>
  <c r="AM1911" i="221"/>
  <c r="AL1911" i="221"/>
  <c r="AK1911" i="221"/>
  <c r="AJ1911" i="221"/>
  <c r="AI1911" i="221"/>
  <c r="AH1911" i="221"/>
  <c r="AG1911" i="221"/>
  <c r="AF1911" i="221"/>
  <c r="AE1911" i="221"/>
  <c r="AD1911" i="221"/>
  <c r="AC1911" i="221"/>
  <c r="AB1911" i="221"/>
  <c r="AA1911" i="221"/>
  <c r="Z1911" i="221"/>
  <c r="Y1911" i="221"/>
  <c r="X1911" i="221"/>
  <c r="W1911" i="221"/>
  <c r="V1911" i="221"/>
  <c r="U1911" i="221"/>
  <c r="T1911" i="221"/>
  <c r="D1911" i="221"/>
  <c r="C1911" i="221"/>
  <c r="B1911" i="221"/>
  <c r="F1910" i="221"/>
  <c r="D1910" i="221"/>
  <c r="C1910" i="221"/>
  <c r="B1910" i="221"/>
  <c r="F1909" i="221"/>
  <c r="D1909" i="221"/>
  <c r="C1909" i="221"/>
  <c r="B1909" i="221"/>
  <c r="F1908" i="221"/>
  <c r="D1908" i="221"/>
  <c r="C1908" i="221"/>
  <c r="B1908" i="221"/>
  <c r="F1907" i="221"/>
  <c r="D1907" i="221"/>
  <c r="C1907" i="221"/>
  <c r="B1907" i="221"/>
  <c r="F1906" i="221"/>
  <c r="D1906" i="221"/>
  <c r="C1906" i="221"/>
  <c r="B1906" i="221"/>
  <c r="F1905" i="221"/>
  <c r="D1905" i="221"/>
  <c r="C1905" i="221"/>
  <c r="B1905" i="221"/>
  <c r="F1904" i="221"/>
  <c r="D1904" i="221"/>
  <c r="C1904" i="221"/>
  <c r="B1904" i="221"/>
  <c r="F1903" i="221"/>
  <c r="D1903" i="221"/>
  <c r="C1903" i="221"/>
  <c r="B1903" i="221"/>
  <c r="F1902" i="221"/>
  <c r="D1902" i="221"/>
  <c r="C1902" i="221"/>
  <c r="B1902" i="221"/>
  <c r="F1901" i="221"/>
  <c r="D1901" i="221"/>
  <c r="C1901" i="221"/>
  <c r="B1901" i="221"/>
  <c r="F1900" i="221"/>
  <c r="D1900" i="221"/>
  <c r="C1900" i="221"/>
  <c r="B1900" i="221"/>
  <c r="F1899" i="221"/>
  <c r="D1899" i="221"/>
  <c r="C1899" i="221"/>
  <c r="B1899" i="221"/>
  <c r="AN1898" i="221"/>
  <c r="AM1898" i="221"/>
  <c r="AL1898" i="221"/>
  <c r="AK1898" i="221"/>
  <c r="AJ1898" i="221"/>
  <c r="AI1898" i="221"/>
  <c r="AH1898" i="221"/>
  <c r="AG1898" i="221"/>
  <c r="AF1898" i="221"/>
  <c r="AE1898" i="221"/>
  <c r="AD1898" i="221"/>
  <c r="AC1898" i="221"/>
  <c r="AB1898" i="221"/>
  <c r="AA1898" i="221"/>
  <c r="Z1898" i="221"/>
  <c r="Y1898" i="221"/>
  <c r="X1898" i="221"/>
  <c r="W1898" i="221"/>
  <c r="V1898" i="221"/>
  <c r="U1898" i="221"/>
  <c r="T1898" i="221"/>
  <c r="D1898" i="221"/>
  <c r="C1898" i="221"/>
  <c r="B1898" i="221"/>
  <c r="F1897" i="221"/>
  <c r="D1897" i="221"/>
  <c r="C1897" i="221"/>
  <c r="B1897" i="221"/>
  <c r="F1896" i="221"/>
  <c r="D1896" i="221"/>
  <c r="C1896" i="221"/>
  <c r="F1895" i="221"/>
  <c r="D1895" i="221"/>
  <c r="C1895" i="221"/>
  <c r="F1894" i="221"/>
  <c r="D1894" i="221"/>
  <c r="C1894" i="221"/>
  <c r="F1893" i="221"/>
  <c r="D1893" i="221"/>
  <c r="C1893" i="221"/>
  <c r="F1892" i="221"/>
  <c r="D1892" i="221"/>
  <c r="C1892" i="221"/>
  <c r="F1891" i="221"/>
  <c r="D1891" i="221"/>
  <c r="C1891" i="221"/>
  <c r="F1890" i="221"/>
  <c r="D1890" i="221"/>
  <c r="C1890" i="221"/>
  <c r="F1889" i="221"/>
  <c r="D1889" i="221"/>
  <c r="C1889" i="221"/>
  <c r="F1888" i="221"/>
  <c r="D1888" i="221"/>
  <c r="C1888" i="221"/>
  <c r="F1887" i="221"/>
  <c r="D1887" i="221"/>
  <c r="C1887" i="221"/>
  <c r="F1886" i="221"/>
  <c r="D1886" i="221"/>
  <c r="C1886" i="221"/>
  <c r="F1885" i="221"/>
  <c r="D1885" i="221"/>
  <c r="C1885" i="221"/>
  <c r="D1884" i="221"/>
  <c r="C1884" i="221"/>
  <c r="B1884" i="221"/>
  <c r="F1883" i="221"/>
  <c r="D1883" i="221"/>
  <c r="C1883" i="221"/>
  <c r="F1882" i="221"/>
  <c r="D1882" i="221"/>
  <c r="C1882" i="221"/>
  <c r="F1881" i="221"/>
  <c r="D1881" i="221"/>
  <c r="C1881" i="221"/>
  <c r="F1880" i="221"/>
  <c r="D1880" i="221"/>
  <c r="C1880" i="221"/>
  <c r="F1879" i="221"/>
  <c r="D1879" i="221"/>
  <c r="C1879" i="221"/>
  <c r="F1878" i="221"/>
  <c r="D1878" i="221"/>
  <c r="C1878" i="221"/>
  <c r="F1877" i="221"/>
  <c r="D1877" i="221"/>
  <c r="C1877" i="221"/>
  <c r="F1876" i="221"/>
  <c r="D1876" i="221"/>
  <c r="C1876" i="221"/>
  <c r="F1875" i="221"/>
  <c r="D1875" i="221"/>
  <c r="C1875" i="221"/>
  <c r="F1874" i="221"/>
  <c r="D1874" i="221"/>
  <c r="C1874" i="221"/>
  <c r="F1873" i="221"/>
  <c r="D1873" i="221"/>
  <c r="C1873" i="221"/>
  <c r="F1872" i="221"/>
  <c r="D1872" i="221"/>
  <c r="C1872" i="221"/>
  <c r="AN1871" i="221"/>
  <c r="AM1871" i="221"/>
  <c r="AL1871" i="221"/>
  <c r="AK1871" i="221"/>
  <c r="AJ1871" i="221"/>
  <c r="AI1871" i="221"/>
  <c r="AH1871" i="221"/>
  <c r="AG1871" i="221"/>
  <c r="AF1871" i="221"/>
  <c r="AE1871" i="221"/>
  <c r="AD1871" i="221"/>
  <c r="AC1871" i="221"/>
  <c r="AB1871" i="221"/>
  <c r="AA1871" i="221"/>
  <c r="Z1871" i="221"/>
  <c r="Y1871" i="221"/>
  <c r="X1871" i="221"/>
  <c r="W1871" i="221"/>
  <c r="V1871" i="221"/>
  <c r="U1871" i="221"/>
  <c r="T1871" i="221"/>
  <c r="D1871" i="221"/>
  <c r="C1871" i="221"/>
  <c r="B1871" i="221"/>
  <c r="F1870" i="221"/>
  <c r="D1870" i="221"/>
  <c r="C1870" i="221"/>
  <c r="F1869" i="221"/>
  <c r="D1869" i="221"/>
  <c r="C1869" i="221"/>
  <c r="F1868" i="221"/>
  <c r="D1868" i="221"/>
  <c r="C1868" i="221"/>
  <c r="F1867" i="221"/>
  <c r="D1867" i="221"/>
  <c r="C1867" i="221"/>
  <c r="F1866" i="221"/>
  <c r="D1866" i="221"/>
  <c r="C1866" i="221"/>
  <c r="F1865" i="221"/>
  <c r="D1865" i="221"/>
  <c r="C1865" i="221"/>
  <c r="F1864" i="221"/>
  <c r="D1864" i="221"/>
  <c r="C1864" i="221"/>
  <c r="F1863" i="221"/>
  <c r="D1863" i="221"/>
  <c r="C1863" i="221"/>
  <c r="F1862" i="221"/>
  <c r="D1862" i="221"/>
  <c r="C1862" i="221"/>
  <c r="F1861" i="221"/>
  <c r="D1861" i="221"/>
  <c r="C1861" i="221"/>
  <c r="F1860" i="221"/>
  <c r="D1860" i="221"/>
  <c r="C1860" i="221"/>
  <c r="F1859" i="221"/>
  <c r="D1859" i="221"/>
  <c r="C1859" i="221"/>
  <c r="AN1858" i="221"/>
  <c r="AM1858" i="221"/>
  <c r="AL1858" i="221"/>
  <c r="AK1858" i="221"/>
  <c r="AJ1858" i="221"/>
  <c r="AI1858" i="221"/>
  <c r="AH1858" i="221"/>
  <c r="AG1858" i="221"/>
  <c r="AF1858" i="221"/>
  <c r="AE1858" i="221"/>
  <c r="AD1858" i="221"/>
  <c r="AC1858" i="221"/>
  <c r="AB1858" i="221"/>
  <c r="AA1858" i="221"/>
  <c r="Z1858" i="221"/>
  <c r="Y1858" i="221"/>
  <c r="X1858" i="221"/>
  <c r="W1858" i="221"/>
  <c r="V1858" i="221"/>
  <c r="U1858" i="221"/>
  <c r="T1858" i="221"/>
  <c r="D1858" i="221"/>
  <c r="C1858" i="221"/>
  <c r="B1858" i="221"/>
  <c r="F1857" i="221"/>
  <c r="D1857" i="221"/>
  <c r="C1857" i="221"/>
  <c r="F1856" i="221"/>
  <c r="D1856" i="221"/>
  <c r="C1856" i="221"/>
  <c r="F1855" i="221"/>
  <c r="D1855" i="221"/>
  <c r="C1855" i="221"/>
  <c r="F1854" i="221"/>
  <c r="D1854" i="221"/>
  <c r="C1854" i="221"/>
  <c r="F1853" i="221"/>
  <c r="D1853" i="221"/>
  <c r="C1853" i="221"/>
  <c r="F1852" i="221"/>
  <c r="D1852" i="221"/>
  <c r="C1852" i="221"/>
  <c r="F1851" i="221"/>
  <c r="D1851" i="221"/>
  <c r="C1851" i="221"/>
  <c r="F1850" i="221"/>
  <c r="D1850" i="221"/>
  <c r="C1850" i="221"/>
  <c r="F1849" i="221"/>
  <c r="D1849" i="221"/>
  <c r="C1849" i="221"/>
  <c r="F1848" i="221"/>
  <c r="D1848" i="221"/>
  <c r="C1848" i="221"/>
  <c r="F1847" i="221"/>
  <c r="D1847" i="221"/>
  <c r="C1847" i="221"/>
  <c r="F1846" i="221"/>
  <c r="D1846" i="221"/>
  <c r="C1846" i="221"/>
  <c r="AN1845" i="221"/>
  <c r="AM1845" i="221"/>
  <c r="AL1845" i="221"/>
  <c r="AK1845" i="221"/>
  <c r="AJ1845" i="221"/>
  <c r="AI1845" i="221"/>
  <c r="AH1845" i="221"/>
  <c r="AG1845" i="221"/>
  <c r="AF1845" i="221"/>
  <c r="AE1845" i="221"/>
  <c r="AD1845" i="221"/>
  <c r="AC1845" i="221"/>
  <c r="AB1845" i="221"/>
  <c r="AA1845" i="221"/>
  <c r="Z1845" i="221"/>
  <c r="Y1845" i="221"/>
  <c r="X1845" i="221"/>
  <c r="W1845" i="221"/>
  <c r="V1845" i="221"/>
  <c r="U1845" i="221"/>
  <c r="T1845" i="221"/>
  <c r="D1845" i="221"/>
  <c r="C1845" i="221"/>
  <c r="B1845" i="221"/>
  <c r="F1844" i="221"/>
  <c r="D1844" i="221"/>
  <c r="C1844" i="221"/>
  <c r="F1843" i="221"/>
  <c r="D1843" i="221"/>
  <c r="C1843" i="221"/>
  <c r="F1842" i="221"/>
  <c r="D1842" i="221"/>
  <c r="C1842" i="221"/>
  <c r="F1841" i="221"/>
  <c r="D1841" i="221"/>
  <c r="C1841" i="221"/>
  <c r="F1840" i="221"/>
  <c r="D1840" i="221"/>
  <c r="C1840" i="221"/>
  <c r="F1839" i="221"/>
  <c r="D1839" i="221"/>
  <c r="C1839" i="221"/>
  <c r="F1838" i="221"/>
  <c r="D1838" i="221"/>
  <c r="C1838" i="221"/>
  <c r="F1837" i="221"/>
  <c r="D1837" i="221"/>
  <c r="C1837" i="221"/>
  <c r="F1836" i="221"/>
  <c r="D1836" i="221"/>
  <c r="C1836" i="221"/>
  <c r="F1835" i="221"/>
  <c r="D1835" i="221"/>
  <c r="C1835" i="221"/>
  <c r="F1834" i="221"/>
  <c r="D1834" i="221"/>
  <c r="C1834" i="221"/>
  <c r="F1833" i="221"/>
  <c r="D1833" i="221"/>
  <c r="C1833" i="221"/>
  <c r="AN1832" i="221"/>
  <c r="AM1832" i="221"/>
  <c r="AL1832" i="221"/>
  <c r="AK1832" i="221"/>
  <c r="AJ1832" i="221"/>
  <c r="AI1832" i="221"/>
  <c r="AH1832" i="221"/>
  <c r="AG1832" i="221"/>
  <c r="AF1832" i="221"/>
  <c r="AE1832" i="221"/>
  <c r="AD1832" i="221"/>
  <c r="AC1832" i="221"/>
  <c r="AB1832" i="221"/>
  <c r="AA1832" i="221"/>
  <c r="Z1832" i="221"/>
  <c r="Y1832" i="221"/>
  <c r="X1832" i="221"/>
  <c r="W1832" i="221"/>
  <c r="V1832" i="221"/>
  <c r="U1832" i="221"/>
  <c r="T1832" i="221"/>
  <c r="D1832" i="221"/>
  <c r="C1832" i="221"/>
  <c r="B1832" i="221"/>
  <c r="F1831" i="221"/>
  <c r="D1831" i="221"/>
  <c r="C1831" i="221"/>
  <c r="F1830" i="221"/>
  <c r="D1830" i="221"/>
  <c r="C1830" i="221"/>
  <c r="F1829" i="221"/>
  <c r="D1829" i="221"/>
  <c r="C1829" i="221"/>
  <c r="F1828" i="221"/>
  <c r="D1828" i="221"/>
  <c r="C1828" i="221"/>
  <c r="F1827" i="221"/>
  <c r="D1827" i="221"/>
  <c r="C1827" i="221"/>
  <c r="F1826" i="221"/>
  <c r="D1826" i="221"/>
  <c r="C1826" i="221"/>
  <c r="F1825" i="221"/>
  <c r="D1825" i="221"/>
  <c r="C1825" i="221"/>
  <c r="F1824" i="221"/>
  <c r="D1824" i="221"/>
  <c r="C1824" i="221"/>
  <c r="F1823" i="221"/>
  <c r="D1823" i="221"/>
  <c r="C1823" i="221"/>
  <c r="F1822" i="221"/>
  <c r="D1822" i="221"/>
  <c r="C1822" i="221"/>
  <c r="F1821" i="221"/>
  <c r="D1821" i="221"/>
  <c r="C1821" i="221"/>
  <c r="F1820" i="221"/>
  <c r="D1820" i="221"/>
  <c r="C1820" i="221"/>
  <c r="AN1819" i="221"/>
  <c r="AM1819" i="221"/>
  <c r="AL1819" i="221"/>
  <c r="AK1819" i="221"/>
  <c r="AJ1819" i="221"/>
  <c r="AI1819" i="221"/>
  <c r="AH1819" i="221"/>
  <c r="AG1819" i="221"/>
  <c r="AF1819" i="221"/>
  <c r="AE1819" i="221"/>
  <c r="AD1819" i="221"/>
  <c r="AC1819" i="221"/>
  <c r="AB1819" i="221"/>
  <c r="AA1819" i="221"/>
  <c r="Z1819" i="221"/>
  <c r="Y1819" i="221"/>
  <c r="X1819" i="221"/>
  <c r="W1819" i="221"/>
  <c r="V1819" i="221"/>
  <c r="U1819" i="221"/>
  <c r="T1819" i="221"/>
  <c r="D1819" i="221"/>
  <c r="C1819" i="221"/>
  <c r="B1819" i="221"/>
  <c r="F1818" i="221"/>
  <c r="D1818" i="221"/>
  <c r="C1818" i="221"/>
  <c r="F1817" i="221"/>
  <c r="D1817" i="221"/>
  <c r="C1817" i="221"/>
  <c r="F1816" i="221"/>
  <c r="D1816" i="221"/>
  <c r="C1816" i="221"/>
  <c r="F1815" i="221"/>
  <c r="D1815" i="221"/>
  <c r="C1815" i="221"/>
  <c r="F1814" i="221"/>
  <c r="D1814" i="221"/>
  <c r="C1814" i="221"/>
  <c r="F1813" i="221"/>
  <c r="D1813" i="221"/>
  <c r="C1813" i="221"/>
  <c r="F1812" i="221"/>
  <c r="D1812" i="221"/>
  <c r="C1812" i="221"/>
  <c r="F1811" i="221"/>
  <c r="D1811" i="221"/>
  <c r="C1811" i="221"/>
  <c r="F1810" i="221"/>
  <c r="D1810" i="221"/>
  <c r="C1810" i="221"/>
  <c r="F1809" i="221"/>
  <c r="D1809" i="221"/>
  <c r="C1809" i="221"/>
  <c r="F1808" i="221"/>
  <c r="D1808" i="221"/>
  <c r="C1808" i="221"/>
  <c r="F1807" i="221"/>
  <c r="D1807" i="221"/>
  <c r="C1807" i="221"/>
  <c r="AN1806" i="221"/>
  <c r="AM1806" i="221"/>
  <c r="AL1806" i="221"/>
  <c r="AK1806" i="221"/>
  <c r="AJ1806" i="221"/>
  <c r="AI1806" i="221"/>
  <c r="AH1806" i="221"/>
  <c r="AG1806" i="221"/>
  <c r="AF1806" i="221"/>
  <c r="AE1806" i="221"/>
  <c r="AD1806" i="221"/>
  <c r="AC1806" i="221"/>
  <c r="AB1806" i="221"/>
  <c r="AA1806" i="221"/>
  <c r="Z1806" i="221"/>
  <c r="Y1806" i="221"/>
  <c r="X1806" i="221"/>
  <c r="W1806" i="221"/>
  <c r="V1806" i="221"/>
  <c r="U1806" i="221"/>
  <c r="T1806" i="221"/>
  <c r="D1806" i="221"/>
  <c r="C1806" i="221"/>
  <c r="B1806" i="221"/>
  <c r="F1805" i="221"/>
  <c r="D1805" i="221"/>
  <c r="C1805" i="221"/>
  <c r="F1804" i="221"/>
  <c r="D1804" i="221"/>
  <c r="C1804" i="221"/>
  <c r="F1803" i="221"/>
  <c r="D1803" i="221"/>
  <c r="C1803" i="221"/>
  <c r="F1802" i="221"/>
  <c r="D1802" i="221"/>
  <c r="C1802" i="221"/>
  <c r="F1801" i="221"/>
  <c r="D1801" i="221"/>
  <c r="C1801" i="221"/>
  <c r="F1800" i="221"/>
  <c r="D1800" i="221"/>
  <c r="C1800" i="221"/>
  <c r="F1799" i="221"/>
  <c r="D1799" i="221"/>
  <c r="C1799" i="221"/>
  <c r="F1798" i="221"/>
  <c r="D1798" i="221"/>
  <c r="C1798" i="221"/>
  <c r="F1797" i="221"/>
  <c r="D1797" i="221"/>
  <c r="C1797" i="221"/>
  <c r="F1796" i="221"/>
  <c r="D1796" i="221"/>
  <c r="C1796" i="221"/>
  <c r="F1795" i="221"/>
  <c r="D1795" i="221"/>
  <c r="C1795" i="221"/>
  <c r="F1794" i="221"/>
  <c r="D1794" i="221"/>
  <c r="C1794" i="221"/>
  <c r="AN1793" i="221"/>
  <c r="AM1793" i="221"/>
  <c r="AL1793" i="221"/>
  <c r="AK1793" i="221"/>
  <c r="AJ1793" i="221"/>
  <c r="AI1793" i="221"/>
  <c r="AH1793" i="221"/>
  <c r="AG1793" i="221"/>
  <c r="AF1793" i="221"/>
  <c r="AE1793" i="221"/>
  <c r="AD1793" i="221"/>
  <c r="AC1793" i="221"/>
  <c r="AB1793" i="221"/>
  <c r="AA1793" i="221"/>
  <c r="Z1793" i="221"/>
  <c r="Y1793" i="221"/>
  <c r="X1793" i="221"/>
  <c r="W1793" i="221"/>
  <c r="V1793" i="221"/>
  <c r="U1793" i="221"/>
  <c r="T1793" i="221"/>
  <c r="D1793" i="221"/>
  <c r="C1793" i="221"/>
  <c r="B1793" i="221"/>
  <c r="F1792" i="221"/>
  <c r="D1792" i="221"/>
  <c r="C1792" i="221"/>
  <c r="B1792" i="221"/>
  <c r="F1791" i="221"/>
  <c r="D1791" i="221"/>
  <c r="C1791" i="221"/>
  <c r="B1791" i="221"/>
  <c r="F1790" i="221"/>
  <c r="D1790" i="221"/>
  <c r="C1790" i="221"/>
  <c r="B1790" i="221"/>
  <c r="F1789" i="221"/>
  <c r="D1789" i="221"/>
  <c r="C1789" i="221"/>
  <c r="B1789" i="221"/>
  <c r="F1788" i="221"/>
  <c r="D1788" i="221"/>
  <c r="C1788" i="221"/>
  <c r="B1788" i="221"/>
  <c r="F1787" i="221"/>
  <c r="D1787" i="221"/>
  <c r="C1787" i="221"/>
  <c r="B1787" i="221"/>
  <c r="F1786" i="221"/>
  <c r="D1786" i="221"/>
  <c r="C1786" i="221"/>
  <c r="B1786" i="221"/>
  <c r="F1785" i="221"/>
  <c r="D1785" i="221"/>
  <c r="C1785" i="221"/>
  <c r="B1785" i="221"/>
  <c r="F1784" i="221"/>
  <c r="D1784" i="221"/>
  <c r="C1784" i="221"/>
  <c r="B1784" i="221"/>
  <c r="F1783" i="221"/>
  <c r="D1783" i="221"/>
  <c r="C1783" i="221"/>
  <c r="B1783" i="221"/>
  <c r="F1782" i="221"/>
  <c r="D1782" i="221"/>
  <c r="C1782" i="221"/>
  <c r="B1782" i="221"/>
  <c r="F1781" i="221"/>
  <c r="D1781" i="221"/>
  <c r="C1781" i="221"/>
  <c r="B1781" i="221"/>
  <c r="AN1780" i="221"/>
  <c r="AM1780" i="221"/>
  <c r="AL1780" i="221"/>
  <c r="AK1780" i="221"/>
  <c r="AJ1780" i="221"/>
  <c r="AI1780" i="221"/>
  <c r="AH1780" i="221"/>
  <c r="AG1780" i="221"/>
  <c r="AF1780" i="221"/>
  <c r="AE1780" i="221"/>
  <c r="AD1780" i="221"/>
  <c r="AC1780" i="221"/>
  <c r="AB1780" i="221"/>
  <c r="AA1780" i="221"/>
  <c r="Z1780" i="221"/>
  <c r="Y1780" i="221"/>
  <c r="X1780" i="221"/>
  <c r="W1780" i="221"/>
  <c r="V1780" i="221"/>
  <c r="U1780" i="221"/>
  <c r="T1780" i="221"/>
  <c r="D1780" i="221"/>
  <c r="C1780" i="221"/>
  <c r="B1780" i="221"/>
  <c r="F1779" i="221"/>
  <c r="D1779" i="221"/>
  <c r="C1779" i="221"/>
  <c r="B1779" i="221"/>
  <c r="F1778" i="221"/>
  <c r="D1778" i="221"/>
  <c r="C1778" i="221"/>
  <c r="F1777" i="221"/>
  <c r="D1777" i="221"/>
  <c r="C1777" i="221"/>
  <c r="F1776" i="221"/>
  <c r="D1776" i="221"/>
  <c r="C1776" i="221"/>
  <c r="F1775" i="221"/>
  <c r="D1775" i="221"/>
  <c r="C1775" i="221"/>
  <c r="F1774" i="221"/>
  <c r="D1774" i="221"/>
  <c r="C1774" i="221"/>
  <c r="F1773" i="221"/>
  <c r="D1773" i="221"/>
  <c r="C1773" i="221"/>
  <c r="F1772" i="221"/>
  <c r="D1772" i="221"/>
  <c r="C1772" i="221"/>
  <c r="F1771" i="221"/>
  <c r="D1771" i="221"/>
  <c r="C1771" i="221"/>
  <c r="F1770" i="221"/>
  <c r="D1770" i="221"/>
  <c r="C1770" i="221"/>
  <c r="F1769" i="221"/>
  <c r="D1769" i="221"/>
  <c r="C1769" i="221"/>
  <c r="F1768" i="221"/>
  <c r="D1768" i="221"/>
  <c r="C1768" i="221"/>
  <c r="F1767" i="221"/>
  <c r="D1767" i="221"/>
  <c r="C1767" i="221"/>
  <c r="D1766" i="221"/>
  <c r="C1766" i="221"/>
  <c r="B1766" i="221"/>
  <c r="F1765" i="221"/>
  <c r="D1765" i="221"/>
  <c r="C1765" i="221"/>
  <c r="F1764" i="221"/>
  <c r="D1764" i="221"/>
  <c r="C1764" i="221"/>
  <c r="F1763" i="221"/>
  <c r="D1763" i="221"/>
  <c r="C1763" i="221"/>
  <c r="F1762" i="221"/>
  <c r="D1762" i="221"/>
  <c r="C1762" i="221"/>
  <c r="F1761" i="221"/>
  <c r="D1761" i="221"/>
  <c r="C1761" i="221"/>
  <c r="F1760" i="221"/>
  <c r="D1760" i="221"/>
  <c r="C1760" i="221"/>
  <c r="F1759" i="221"/>
  <c r="D1759" i="221"/>
  <c r="C1759" i="221"/>
  <c r="F1758" i="221"/>
  <c r="D1758" i="221"/>
  <c r="C1758" i="221"/>
  <c r="F1757" i="221"/>
  <c r="D1757" i="221"/>
  <c r="C1757" i="221"/>
  <c r="F1756" i="221"/>
  <c r="D1756" i="221"/>
  <c r="C1756" i="221"/>
  <c r="F1755" i="221"/>
  <c r="D1755" i="221"/>
  <c r="C1755" i="221"/>
  <c r="F1754" i="221"/>
  <c r="D1754" i="221"/>
  <c r="C1754" i="221"/>
  <c r="AN1753" i="221"/>
  <c r="AM1753" i="221"/>
  <c r="AL1753" i="221"/>
  <c r="AK1753" i="221"/>
  <c r="AJ1753" i="221"/>
  <c r="AI1753" i="221"/>
  <c r="AH1753" i="221"/>
  <c r="AG1753" i="221"/>
  <c r="AF1753" i="221"/>
  <c r="AE1753" i="221"/>
  <c r="AD1753" i="221"/>
  <c r="AC1753" i="221"/>
  <c r="AB1753" i="221"/>
  <c r="AA1753" i="221"/>
  <c r="Z1753" i="221"/>
  <c r="Y1753" i="221"/>
  <c r="X1753" i="221"/>
  <c r="W1753" i="221"/>
  <c r="V1753" i="221"/>
  <c r="U1753" i="221"/>
  <c r="T1753" i="221"/>
  <c r="D1753" i="221"/>
  <c r="C1753" i="221"/>
  <c r="B1753" i="221"/>
  <c r="F1752" i="221"/>
  <c r="D1752" i="221"/>
  <c r="C1752" i="221"/>
  <c r="F1751" i="221"/>
  <c r="D1751" i="221"/>
  <c r="C1751" i="221"/>
  <c r="F1750" i="221"/>
  <c r="D1750" i="221"/>
  <c r="C1750" i="221"/>
  <c r="F1749" i="221"/>
  <c r="D1749" i="221"/>
  <c r="C1749" i="221"/>
  <c r="F1748" i="221"/>
  <c r="D1748" i="221"/>
  <c r="C1748" i="221"/>
  <c r="F1747" i="221"/>
  <c r="D1747" i="221"/>
  <c r="C1747" i="221"/>
  <c r="F1746" i="221"/>
  <c r="D1746" i="221"/>
  <c r="C1746" i="221"/>
  <c r="F1745" i="221"/>
  <c r="D1745" i="221"/>
  <c r="C1745" i="221"/>
  <c r="F1744" i="221"/>
  <c r="D1744" i="221"/>
  <c r="C1744" i="221"/>
  <c r="F1743" i="221"/>
  <c r="D1743" i="221"/>
  <c r="C1743" i="221"/>
  <c r="F1742" i="221"/>
  <c r="D1742" i="221"/>
  <c r="C1742" i="221"/>
  <c r="F1741" i="221"/>
  <c r="D1741" i="221"/>
  <c r="C1741" i="221"/>
  <c r="AN1740" i="221"/>
  <c r="AM1740" i="221"/>
  <c r="AL1740" i="221"/>
  <c r="AK1740" i="221"/>
  <c r="AJ1740" i="221"/>
  <c r="AI1740" i="221"/>
  <c r="AH1740" i="221"/>
  <c r="AG1740" i="221"/>
  <c r="AF1740" i="221"/>
  <c r="AE1740" i="221"/>
  <c r="AD1740" i="221"/>
  <c r="AC1740" i="221"/>
  <c r="AB1740" i="221"/>
  <c r="AA1740" i="221"/>
  <c r="Z1740" i="221"/>
  <c r="Y1740" i="221"/>
  <c r="X1740" i="221"/>
  <c r="W1740" i="221"/>
  <c r="V1740" i="221"/>
  <c r="U1740" i="221"/>
  <c r="T1740" i="221"/>
  <c r="D1740" i="221"/>
  <c r="C1740" i="221"/>
  <c r="B1740" i="221"/>
  <c r="F1739" i="221"/>
  <c r="D1739" i="221"/>
  <c r="C1739" i="221"/>
  <c r="F1738" i="221"/>
  <c r="D1738" i="221"/>
  <c r="C1738" i="221"/>
  <c r="F1737" i="221"/>
  <c r="D1737" i="221"/>
  <c r="C1737" i="221"/>
  <c r="F1736" i="221"/>
  <c r="D1736" i="221"/>
  <c r="C1736" i="221"/>
  <c r="F1735" i="221"/>
  <c r="D1735" i="221"/>
  <c r="C1735" i="221"/>
  <c r="F1734" i="221"/>
  <c r="D1734" i="221"/>
  <c r="C1734" i="221"/>
  <c r="F1733" i="221"/>
  <c r="D1733" i="221"/>
  <c r="C1733" i="221"/>
  <c r="F1732" i="221"/>
  <c r="D1732" i="221"/>
  <c r="C1732" i="221"/>
  <c r="F1731" i="221"/>
  <c r="D1731" i="221"/>
  <c r="C1731" i="221"/>
  <c r="F1730" i="221"/>
  <c r="D1730" i="221"/>
  <c r="C1730" i="221"/>
  <c r="F1729" i="221"/>
  <c r="D1729" i="221"/>
  <c r="C1729" i="221"/>
  <c r="F1728" i="221"/>
  <c r="D1728" i="221"/>
  <c r="C1728" i="221"/>
  <c r="AN1727" i="221"/>
  <c r="AM1727" i="221"/>
  <c r="AL1727" i="221"/>
  <c r="AK1727" i="221"/>
  <c r="AJ1727" i="221"/>
  <c r="AI1727" i="221"/>
  <c r="AH1727" i="221"/>
  <c r="AG1727" i="221"/>
  <c r="AF1727" i="221"/>
  <c r="AE1727" i="221"/>
  <c r="AD1727" i="221"/>
  <c r="AC1727" i="221"/>
  <c r="AB1727" i="221"/>
  <c r="AA1727" i="221"/>
  <c r="Z1727" i="221"/>
  <c r="Y1727" i="221"/>
  <c r="X1727" i="221"/>
  <c r="W1727" i="221"/>
  <c r="V1727" i="221"/>
  <c r="U1727" i="221"/>
  <c r="T1727" i="221"/>
  <c r="D1727" i="221"/>
  <c r="C1727" i="221"/>
  <c r="B1727" i="221"/>
  <c r="F1726" i="221"/>
  <c r="D1726" i="221"/>
  <c r="C1726" i="221"/>
  <c r="F1725" i="221"/>
  <c r="D1725" i="221"/>
  <c r="C1725" i="221"/>
  <c r="F1724" i="221"/>
  <c r="D1724" i="221"/>
  <c r="C1724" i="221"/>
  <c r="F1723" i="221"/>
  <c r="D1723" i="221"/>
  <c r="C1723" i="221"/>
  <c r="F1722" i="221"/>
  <c r="D1722" i="221"/>
  <c r="C1722" i="221"/>
  <c r="F1721" i="221"/>
  <c r="D1721" i="221"/>
  <c r="C1721" i="221"/>
  <c r="F1720" i="221"/>
  <c r="D1720" i="221"/>
  <c r="C1720" i="221"/>
  <c r="F1719" i="221"/>
  <c r="D1719" i="221"/>
  <c r="C1719" i="221"/>
  <c r="F1718" i="221"/>
  <c r="D1718" i="221"/>
  <c r="C1718" i="221"/>
  <c r="F1717" i="221"/>
  <c r="D1717" i="221"/>
  <c r="C1717" i="221"/>
  <c r="F1716" i="221"/>
  <c r="D1716" i="221"/>
  <c r="C1716" i="221"/>
  <c r="F1715" i="221"/>
  <c r="D1715" i="221"/>
  <c r="C1715" i="221"/>
  <c r="AN1714" i="221"/>
  <c r="AM1714" i="221"/>
  <c r="AL1714" i="221"/>
  <c r="AK1714" i="221"/>
  <c r="AJ1714" i="221"/>
  <c r="AI1714" i="221"/>
  <c r="AH1714" i="221"/>
  <c r="AG1714" i="221"/>
  <c r="AF1714" i="221"/>
  <c r="AE1714" i="221"/>
  <c r="AD1714" i="221"/>
  <c r="AC1714" i="221"/>
  <c r="AB1714" i="221"/>
  <c r="AA1714" i="221"/>
  <c r="Z1714" i="221"/>
  <c r="Y1714" i="221"/>
  <c r="X1714" i="221"/>
  <c r="W1714" i="221"/>
  <c r="V1714" i="221"/>
  <c r="U1714" i="221"/>
  <c r="T1714" i="221"/>
  <c r="D1714" i="221"/>
  <c r="C1714" i="221"/>
  <c r="B1714" i="221"/>
  <c r="F1713" i="221"/>
  <c r="D1713" i="221"/>
  <c r="C1713" i="221"/>
  <c r="F1712" i="221"/>
  <c r="D1712" i="221"/>
  <c r="C1712" i="221"/>
  <c r="F1711" i="221"/>
  <c r="D1711" i="221"/>
  <c r="C1711" i="221"/>
  <c r="F1710" i="221"/>
  <c r="D1710" i="221"/>
  <c r="C1710" i="221"/>
  <c r="F1709" i="221"/>
  <c r="D1709" i="221"/>
  <c r="C1709" i="221"/>
  <c r="F1708" i="221"/>
  <c r="D1708" i="221"/>
  <c r="C1708" i="221"/>
  <c r="F1707" i="221"/>
  <c r="D1707" i="221"/>
  <c r="C1707" i="221"/>
  <c r="F1706" i="221"/>
  <c r="D1706" i="221"/>
  <c r="C1706" i="221"/>
  <c r="F1705" i="221"/>
  <c r="D1705" i="221"/>
  <c r="C1705" i="221"/>
  <c r="F1704" i="221"/>
  <c r="D1704" i="221"/>
  <c r="C1704" i="221"/>
  <c r="F1703" i="221"/>
  <c r="D1703" i="221"/>
  <c r="C1703" i="221"/>
  <c r="F1702" i="221"/>
  <c r="D1702" i="221"/>
  <c r="C1702" i="221"/>
  <c r="AN1701" i="221"/>
  <c r="AM1701" i="221"/>
  <c r="AL1701" i="221"/>
  <c r="AK1701" i="221"/>
  <c r="AJ1701" i="221"/>
  <c r="AI1701" i="221"/>
  <c r="AH1701" i="221"/>
  <c r="AG1701" i="221"/>
  <c r="AF1701" i="221"/>
  <c r="AE1701" i="221"/>
  <c r="AD1701" i="221"/>
  <c r="AC1701" i="221"/>
  <c r="AB1701" i="221"/>
  <c r="AA1701" i="221"/>
  <c r="Z1701" i="221"/>
  <c r="Y1701" i="221"/>
  <c r="X1701" i="221"/>
  <c r="W1701" i="221"/>
  <c r="V1701" i="221"/>
  <c r="U1701" i="221"/>
  <c r="T1701" i="221"/>
  <c r="D1701" i="221"/>
  <c r="C1701" i="221"/>
  <c r="B1701" i="221"/>
  <c r="F1700" i="221"/>
  <c r="D1700" i="221"/>
  <c r="C1700" i="221"/>
  <c r="F1699" i="221"/>
  <c r="D1699" i="221"/>
  <c r="C1699" i="221"/>
  <c r="F1698" i="221"/>
  <c r="D1698" i="221"/>
  <c r="C1698" i="221"/>
  <c r="F1697" i="221"/>
  <c r="D1697" i="221"/>
  <c r="C1697" i="221"/>
  <c r="F1696" i="221"/>
  <c r="D1696" i="221"/>
  <c r="C1696" i="221"/>
  <c r="F1695" i="221"/>
  <c r="D1695" i="221"/>
  <c r="C1695" i="221"/>
  <c r="F1694" i="221"/>
  <c r="D1694" i="221"/>
  <c r="C1694" i="221"/>
  <c r="F1693" i="221"/>
  <c r="D1693" i="221"/>
  <c r="C1693" i="221"/>
  <c r="F1692" i="221"/>
  <c r="D1692" i="221"/>
  <c r="C1692" i="221"/>
  <c r="F1691" i="221"/>
  <c r="D1691" i="221"/>
  <c r="C1691" i="221"/>
  <c r="F1690" i="221"/>
  <c r="D1690" i="221"/>
  <c r="C1690" i="221"/>
  <c r="F1689" i="221"/>
  <c r="D1689" i="221"/>
  <c r="C1689" i="221"/>
  <c r="AN1688" i="221"/>
  <c r="AM1688" i="221"/>
  <c r="AL1688" i="221"/>
  <c r="AK1688" i="221"/>
  <c r="AJ1688" i="221"/>
  <c r="AI1688" i="221"/>
  <c r="AH1688" i="221"/>
  <c r="AG1688" i="221"/>
  <c r="AF1688" i="221"/>
  <c r="AE1688" i="221"/>
  <c r="AD1688" i="221"/>
  <c r="AC1688" i="221"/>
  <c r="AB1688" i="221"/>
  <c r="AA1688" i="221"/>
  <c r="Z1688" i="221"/>
  <c r="Y1688" i="221"/>
  <c r="X1688" i="221"/>
  <c r="W1688" i="221"/>
  <c r="V1688" i="221"/>
  <c r="U1688" i="221"/>
  <c r="T1688" i="221"/>
  <c r="D1688" i="221"/>
  <c r="C1688" i="221"/>
  <c r="B1688" i="221"/>
  <c r="F1687" i="221"/>
  <c r="D1687" i="221"/>
  <c r="C1687" i="221"/>
  <c r="F1686" i="221"/>
  <c r="D1686" i="221"/>
  <c r="C1686" i="221"/>
  <c r="F1685" i="221"/>
  <c r="D1685" i="221"/>
  <c r="C1685" i="221"/>
  <c r="F1684" i="221"/>
  <c r="D1684" i="221"/>
  <c r="C1684" i="221"/>
  <c r="F1683" i="221"/>
  <c r="D1683" i="221"/>
  <c r="C1683" i="221"/>
  <c r="F1682" i="221"/>
  <c r="D1682" i="221"/>
  <c r="C1682" i="221"/>
  <c r="F1681" i="221"/>
  <c r="D1681" i="221"/>
  <c r="C1681" i="221"/>
  <c r="F1680" i="221"/>
  <c r="D1680" i="221"/>
  <c r="C1680" i="221"/>
  <c r="F1679" i="221"/>
  <c r="D1679" i="221"/>
  <c r="C1679" i="221"/>
  <c r="F1678" i="221"/>
  <c r="D1678" i="221"/>
  <c r="C1678" i="221"/>
  <c r="F1677" i="221"/>
  <c r="D1677" i="221"/>
  <c r="C1677" i="221"/>
  <c r="F1676" i="221"/>
  <c r="D1676" i="221"/>
  <c r="C1676" i="221"/>
  <c r="AN1675" i="221"/>
  <c r="AM1675" i="221"/>
  <c r="AL1675" i="221"/>
  <c r="AK1675" i="221"/>
  <c r="AJ1675" i="221"/>
  <c r="AI1675" i="221"/>
  <c r="AH1675" i="221"/>
  <c r="AG1675" i="221"/>
  <c r="AF1675" i="221"/>
  <c r="AE1675" i="221"/>
  <c r="AD1675" i="221"/>
  <c r="AC1675" i="221"/>
  <c r="AB1675" i="221"/>
  <c r="AA1675" i="221"/>
  <c r="Z1675" i="221"/>
  <c r="Y1675" i="221"/>
  <c r="X1675" i="221"/>
  <c r="W1675" i="221"/>
  <c r="V1675" i="221"/>
  <c r="U1675" i="221"/>
  <c r="T1675" i="221"/>
  <c r="D1675" i="221"/>
  <c r="C1675" i="221"/>
  <c r="B1675" i="221"/>
  <c r="F1674" i="221"/>
  <c r="D1674" i="221"/>
  <c r="C1674" i="221"/>
  <c r="B1674" i="221"/>
  <c r="F1673" i="221"/>
  <c r="D1673" i="221"/>
  <c r="C1673" i="221"/>
  <c r="B1673" i="221"/>
  <c r="F1672" i="221"/>
  <c r="D1672" i="221"/>
  <c r="C1672" i="221"/>
  <c r="B1672" i="221"/>
  <c r="F1671" i="221"/>
  <c r="D1671" i="221"/>
  <c r="C1671" i="221"/>
  <c r="B1671" i="221"/>
  <c r="F1670" i="221"/>
  <c r="D1670" i="221"/>
  <c r="C1670" i="221"/>
  <c r="B1670" i="221"/>
  <c r="F1669" i="221"/>
  <c r="D1669" i="221"/>
  <c r="C1669" i="221"/>
  <c r="B1669" i="221"/>
  <c r="F1668" i="221"/>
  <c r="D1668" i="221"/>
  <c r="C1668" i="221"/>
  <c r="B1668" i="221"/>
  <c r="F1667" i="221"/>
  <c r="D1667" i="221"/>
  <c r="C1667" i="221"/>
  <c r="B1667" i="221"/>
  <c r="F1666" i="221"/>
  <c r="D1666" i="221"/>
  <c r="C1666" i="221"/>
  <c r="B1666" i="221"/>
  <c r="F1665" i="221"/>
  <c r="D1665" i="221"/>
  <c r="C1665" i="221"/>
  <c r="B1665" i="221"/>
  <c r="F1664" i="221"/>
  <c r="D1664" i="221"/>
  <c r="C1664" i="221"/>
  <c r="B1664" i="221"/>
  <c r="F1663" i="221"/>
  <c r="D1663" i="221"/>
  <c r="C1663" i="221"/>
  <c r="B1663" i="221"/>
  <c r="AN1662" i="221"/>
  <c r="AM1662" i="221"/>
  <c r="AL1662" i="221"/>
  <c r="AK1662" i="221"/>
  <c r="AJ1662" i="221"/>
  <c r="AI1662" i="221"/>
  <c r="AH1662" i="221"/>
  <c r="AG1662" i="221"/>
  <c r="AF1662" i="221"/>
  <c r="AE1662" i="221"/>
  <c r="AD1662" i="221"/>
  <c r="AC1662" i="221"/>
  <c r="AB1662" i="221"/>
  <c r="AA1662" i="221"/>
  <c r="Z1662" i="221"/>
  <c r="Y1662" i="221"/>
  <c r="X1662" i="221"/>
  <c r="W1662" i="221"/>
  <c r="V1662" i="221"/>
  <c r="U1662" i="221"/>
  <c r="T1662" i="221"/>
  <c r="D1662" i="221"/>
  <c r="C1662" i="221"/>
  <c r="B1662" i="221"/>
  <c r="F1661" i="221"/>
  <c r="D1661" i="221"/>
  <c r="C1661" i="221"/>
  <c r="B1661" i="221"/>
  <c r="F1660" i="221"/>
  <c r="D1660" i="221"/>
  <c r="C1660" i="221"/>
  <c r="F1659" i="221"/>
  <c r="D1659" i="221"/>
  <c r="C1659" i="221"/>
  <c r="F1658" i="221"/>
  <c r="D1658" i="221"/>
  <c r="C1658" i="221"/>
  <c r="F1657" i="221"/>
  <c r="D1657" i="221"/>
  <c r="C1657" i="221"/>
  <c r="F1656" i="221"/>
  <c r="D1656" i="221"/>
  <c r="C1656" i="221"/>
  <c r="F1655" i="221"/>
  <c r="D1655" i="221"/>
  <c r="C1655" i="221"/>
  <c r="F1654" i="221"/>
  <c r="D1654" i="221"/>
  <c r="C1654" i="221"/>
  <c r="F1653" i="221"/>
  <c r="D1653" i="221"/>
  <c r="C1653" i="221"/>
  <c r="F1652" i="221"/>
  <c r="D1652" i="221"/>
  <c r="C1652" i="221"/>
  <c r="F1651" i="221"/>
  <c r="D1651" i="221"/>
  <c r="C1651" i="221"/>
  <c r="F1650" i="221"/>
  <c r="D1650" i="221"/>
  <c r="C1650" i="221"/>
  <c r="F1649" i="221"/>
  <c r="D1649" i="221"/>
  <c r="C1649" i="221"/>
  <c r="D1648" i="221"/>
  <c r="C1648" i="221"/>
  <c r="B1648" i="221"/>
  <c r="F1647" i="221"/>
  <c r="D1647" i="221"/>
  <c r="C1647" i="221"/>
  <c r="F1646" i="221"/>
  <c r="D1646" i="221"/>
  <c r="C1646" i="221"/>
  <c r="F1645" i="221"/>
  <c r="D1645" i="221"/>
  <c r="C1645" i="221"/>
  <c r="F1644" i="221"/>
  <c r="D1644" i="221"/>
  <c r="C1644" i="221"/>
  <c r="F1643" i="221"/>
  <c r="D1643" i="221"/>
  <c r="C1643" i="221"/>
  <c r="F1642" i="221"/>
  <c r="D1642" i="221"/>
  <c r="C1642" i="221"/>
  <c r="F1641" i="221"/>
  <c r="D1641" i="221"/>
  <c r="C1641" i="221"/>
  <c r="F1640" i="221"/>
  <c r="D1640" i="221"/>
  <c r="C1640" i="221"/>
  <c r="F1639" i="221"/>
  <c r="D1639" i="221"/>
  <c r="C1639" i="221"/>
  <c r="F1638" i="221"/>
  <c r="D1638" i="221"/>
  <c r="C1638" i="221"/>
  <c r="F1637" i="221"/>
  <c r="D1637" i="221"/>
  <c r="C1637" i="221"/>
  <c r="F1636" i="221"/>
  <c r="D1636" i="221"/>
  <c r="C1636" i="221"/>
  <c r="AN1635" i="221"/>
  <c r="AM1635" i="221"/>
  <c r="AL1635" i="221"/>
  <c r="AK1635" i="221"/>
  <c r="AJ1635" i="221"/>
  <c r="AI1635" i="221"/>
  <c r="AH1635" i="221"/>
  <c r="AG1635" i="221"/>
  <c r="AF1635" i="221"/>
  <c r="AE1635" i="221"/>
  <c r="AD1635" i="221"/>
  <c r="AC1635" i="221"/>
  <c r="AB1635" i="221"/>
  <c r="AA1635" i="221"/>
  <c r="Z1635" i="221"/>
  <c r="Y1635" i="221"/>
  <c r="X1635" i="221"/>
  <c r="W1635" i="221"/>
  <c r="V1635" i="221"/>
  <c r="U1635" i="221"/>
  <c r="T1635" i="221"/>
  <c r="D1635" i="221"/>
  <c r="C1635" i="221"/>
  <c r="B1635" i="221"/>
  <c r="F1634" i="221"/>
  <c r="D1634" i="221"/>
  <c r="C1634" i="221"/>
  <c r="F1633" i="221"/>
  <c r="D1633" i="221"/>
  <c r="C1633" i="221"/>
  <c r="F1632" i="221"/>
  <c r="D1632" i="221"/>
  <c r="C1632" i="221"/>
  <c r="F1631" i="221"/>
  <c r="D1631" i="221"/>
  <c r="C1631" i="221"/>
  <c r="F1630" i="221"/>
  <c r="D1630" i="221"/>
  <c r="C1630" i="221"/>
  <c r="F1629" i="221"/>
  <c r="D1629" i="221"/>
  <c r="C1629" i="221"/>
  <c r="F1628" i="221"/>
  <c r="D1628" i="221"/>
  <c r="C1628" i="221"/>
  <c r="F1627" i="221"/>
  <c r="D1627" i="221"/>
  <c r="C1627" i="221"/>
  <c r="F1626" i="221"/>
  <c r="D1626" i="221"/>
  <c r="C1626" i="221"/>
  <c r="F1625" i="221"/>
  <c r="D1625" i="221"/>
  <c r="C1625" i="221"/>
  <c r="F1624" i="221"/>
  <c r="D1624" i="221"/>
  <c r="C1624" i="221"/>
  <c r="F1623" i="221"/>
  <c r="D1623" i="221"/>
  <c r="C1623" i="221"/>
  <c r="AN1622" i="221"/>
  <c r="AM1622" i="221"/>
  <c r="AL1622" i="221"/>
  <c r="AK1622" i="221"/>
  <c r="AJ1622" i="221"/>
  <c r="AI1622" i="221"/>
  <c r="AH1622" i="221"/>
  <c r="AG1622" i="221"/>
  <c r="AF1622" i="221"/>
  <c r="AE1622" i="221"/>
  <c r="AD1622" i="221"/>
  <c r="AC1622" i="221"/>
  <c r="AB1622" i="221"/>
  <c r="AA1622" i="221"/>
  <c r="Z1622" i="221"/>
  <c r="Y1622" i="221"/>
  <c r="X1622" i="221"/>
  <c r="W1622" i="221"/>
  <c r="V1622" i="221"/>
  <c r="U1622" i="221"/>
  <c r="T1622" i="221"/>
  <c r="D1622" i="221"/>
  <c r="C1622" i="221"/>
  <c r="B1622" i="221"/>
  <c r="F1621" i="221"/>
  <c r="D1621" i="221"/>
  <c r="C1621" i="221"/>
  <c r="F1620" i="221"/>
  <c r="D1620" i="221"/>
  <c r="C1620" i="221"/>
  <c r="F1619" i="221"/>
  <c r="D1619" i="221"/>
  <c r="C1619" i="221"/>
  <c r="F1618" i="221"/>
  <c r="D1618" i="221"/>
  <c r="C1618" i="221"/>
  <c r="F1617" i="221"/>
  <c r="D1617" i="221"/>
  <c r="C1617" i="221"/>
  <c r="F1616" i="221"/>
  <c r="D1616" i="221"/>
  <c r="C1616" i="221"/>
  <c r="F1615" i="221"/>
  <c r="D1615" i="221"/>
  <c r="C1615" i="221"/>
  <c r="F1614" i="221"/>
  <c r="D1614" i="221"/>
  <c r="C1614" i="221"/>
  <c r="F1613" i="221"/>
  <c r="D1613" i="221"/>
  <c r="C1613" i="221"/>
  <c r="F1612" i="221"/>
  <c r="D1612" i="221"/>
  <c r="C1612" i="221"/>
  <c r="F1611" i="221"/>
  <c r="D1611" i="221"/>
  <c r="C1611" i="221"/>
  <c r="F1610" i="221"/>
  <c r="D1610" i="221"/>
  <c r="C1610" i="221"/>
  <c r="AN1609" i="221"/>
  <c r="AM1609" i="221"/>
  <c r="AL1609" i="221"/>
  <c r="AK1609" i="221"/>
  <c r="AJ1609" i="221"/>
  <c r="AI1609" i="221"/>
  <c r="AH1609" i="221"/>
  <c r="AG1609" i="221"/>
  <c r="AF1609" i="221"/>
  <c r="AE1609" i="221"/>
  <c r="AD1609" i="221"/>
  <c r="AC1609" i="221"/>
  <c r="AB1609" i="221"/>
  <c r="AA1609" i="221"/>
  <c r="Z1609" i="221"/>
  <c r="Y1609" i="221"/>
  <c r="X1609" i="221"/>
  <c r="W1609" i="221"/>
  <c r="V1609" i="221"/>
  <c r="U1609" i="221"/>
  <c r="T1609" i="221"/>
  <c r="D1609" i="221"/>
  <c r="C1609" i="221"/>
  <c r="B1609" i="221"/>
  <c r="F1608" i="221"/>
  <c r="D1608" i="221"/>
  <c r="C1608" i="221"/>
  <c r="F1607" i="221"/>
  <c r="D1607" i="221"/>
  <c r="C1607" i="221"/>
  <c r="F1606" i="221"/>
  <c r="D1606" i="221"/>
  <c r="C1606" i="221"/>
  <c r="F1605" i="221"/>
  <c r="D1605" i="221"/>
  <c r="C1605" i="221"/>
  <c r="F1604" i="221"/>
  <c r="D1604" i="221"/>
  <c r="C1604" i="221"/>
  <c r="F1603" i="221"/>
  <c r="D1603" i="221"/>
  <c r="C1603" i="221"/>
  <c r="F1602" i="221"/>
  <c r="D1602" i="221"/>
  <c r="C1602" i="221"/>
  <c r="F1601" i="221"/>
  <c r="D1601" i="221"/>
  <c r="C1601" i="221"/>
  <c r="F1600" i="221"/>
  <c r="D1600" i="221"/>
  <c r="C1600" i="221"/>
  <c r="F1599" i="221"/>
  <c r="D1599" i="221"/>
  <c r="C1599" i="221"/>
  <c r="F1598" i="221"/>
  <c r="D1598" i="221"/>
  <c r="C1598" i="221"/>
  <c r="F1597" i="221"/>
  <c r="D1597" i="221"/>
  <c r="C1597" i="221"/>
  <c r="AN1596" i="221"/>
  <c r="AM1596" i="221"/>
  <c r="AL1596" i="221"/>
  <c r="AK1596" i="221"/>
  <c r="AJ1596" i="221"/>
  <c r="AI1596" i="221"/>
  <c r="AH1596" i="221"/>
  <c r="AG1596" i="221"/>
  <c r="AF1596" i="221"/>
  <c r="AE1596" i="221"/>
  <c r="AD1596" i="221"/>
  <c r="AC1596" i="221"/>
  <c r="AB1596" i="221"/>
  <c r="AA1596" i="221"/>
  <c r="Z1596" i="221"/>
  <c r="Y1596" i="221"/>
  <c r="X1596" i="221"/>
  <c r="W1596" i="221"/>
  <c r="V1596" i="221"/>
  <c r="U1596" i="221"/>
  <c r="T1596" i="221"/>
  <c r="D1596" i="221"/>
  <c r="C1596" i="221"/>
  <c r="B1596" i="221"/>
  <c r="F1595" i="221"/>
  <c r="D1595" i="221"/>
  <c r="C1595" i="221"/>
  <c r="F1594" i="221"/>
  <c r="D1594" i="221"/>
  <c r="C1594" i="221"/>
  <c r="F1593" i="221"/>
  <c r="D1593" i="221"/>
  <c r="C1593" i="221"/>
  <c r="F1592" i="221"/>
  <c r="D1592" i="221"/>
  <c r="C1592" i="221"/>
  <c r="F1591" i="221"/>
  <c r="D1591" i="221"/>
  <c r="C1591" i="221"/>
  <c r="F1590" i="221"/>
  <c r="D1590" i="221"/>
  <c r="C1590" i="221"/>
  <c r="F1589" i="221"/>
  <c r="D1589" i="221"/>
  <c r="C1589" i="221"/>
  <c r="F1588" i="221"/>
  <c r="D1588" i="221"/>
  <c r="C1588" i="221"/>
  <c r="F1587" i="221"/>
  <c r="D1587" i="221"/>
  <c r="C1587" i="221"/>
  <c r="F1586" i="221"/>
  <c r="D1586" i="221"/>
  <c r="C1586" i="221"/>
  <c r="F1585" i="221"/>
  <c r="D1585" i="221"/>
  <c r="C1585" i="221"/>
  <c r="F1584" i="221"/>
  <c r="D1584" i="221"/>
  <c r="C1584" i="221"/>
  <c r="AN1583" i="221"/>
  <c r="AM1583" i="221"/>
  <c r="AL1583" i="221"/>
  <c r="AK1583" i="221"/>
  <c r="AJ1583" i="221"/>
  <c r="AI1583" i="221"/>
  <c r="AH1583" i="221"/>
  <c r="AG1583" i="221"/>
  <c r="AF1583" i="221"/>
  <c r="AE1583" i="221"/>
  <c r="AD1583" i="221"/>
  <c r="AC1583" i="221"/>
  <c r="AB1583" i="221"/>
  <c r="AA1583" i="221"/>
  <c r="Z1583" i="221"/>
  <c r="Y1583" i="221"/>
  <c r="X1583" i="221"/>
  <c r="W1583" i="221"/>
  <c r="V1583" i="221"/>
  <c r="U1583" i="221"/>
  <c r="T1583" i="221"/>
  <c r="D1583" i="221"/>
  <c r="C1583" i="221"/>
  <c r="B1583" i="221"/>
  <c r="F1582" i="221"/>
  <c r="D1582" i="221"/>
  <c r="C1582" i="221"/>
  <c r="F1581" i="221"/>
  <c r="D1581" i="221"/>
  <c r="C1581" i="221"/>
  <c r="F1580" i="221"/>
  <c r="D1580" i="221"/>
  <c r="C1580" i="221"/>
  <c r="F1579" i="221"/>
  <c r="D1579" i="221"/>
  <c r="C1579" i="221"/>
  <c r="F1578" i="221"/>
  <c r="D1578" i="221"/>
  <c r="C1578" i="221"/>
  <c r="F1577" i="221"/>
  <c r="D1577" i="221"/>
  <c r="C1577" i="221"/>
  <c r="F1576" i="221"/>
  <c r="D1576" i="221"/>
  <c r="C1576" i="221"/>
  <c r="F1575" i="221"/>
  <c r="D1575" i="221"/>
  <c r="C1575" i="221"/>
  <c r="F1574" i="221"/>
  <c r="D1574" i="221"/>
  <c r="C1574" i="221"/>
  <c r="F1573" i="221"/>
  <c r="D1573" i="221"/>
  <c r="C1573" i="221"/>
  <c r="F1572" i="221"/>
  <c r="D1572" i="221"/>
  <c r="C1572" i="221"/>
  <c r="F1571" i="221"/>
  <c r="D1571" i="221"/>
  <c r="C1571" i="221"/>
  <c r="AN1570" i="221"/>
  <c r="AM1570" i="221"/>
  <c r="AL1570" i="221"/>
  <c r="AK1570" i="221"/>
  <c r="AJ1570" i="221"/>
  <c r="AI1570" i="221"/>
  <c r="AH1570" i="221"/>
  <c r="AG1570" i="221"/>
  <c r="AF1570" i="221"/>
  <c r="AE1570" i="221"/>
  <c r="AD1570" i="221"/>
  <c r="AC1570" i="221"/>
  <c r="AB1570" i="221"/>
  <c r="AA1570" i="221"/>
  <c r="Z1570" i="221"/>
  <c r="Y1570" i="221"/>
  <c r="X1570" i="221"/>
  <c r="W1570" i="221"/>
  <c r="V1570" i="221"/>
  <c r="U1570" i="221"/>
  <c r="T1570" i="221"/>
  <c r="D1570" i="221"/>
  <c r="C1570" i="221"/>
  <c r="B1570" i="221"/>
  <c r="F1569" i="221"/>
  <c r="D1569" i="221"/>
  <c r="C1569" i="221"/>
  <c r="F1568" i="221"/>
  <c r="D1568" i="221"/>
  <c r="C1568" i="221"/>
  <c r="F1567" i="221"/>
  <c r="D1567" i="221"/>
  <c r="C1567" i="221"/>
  <c r="F1566" i="221"/>
  <c r="D1566" i="221"/>
  <c r="C1566" i="221"/>
  <c r="F1565" i="221"/>
  <c r="D1565" i="221"/>
  <c r="C1565" i="221"/>
  <c r="F1564" i="221"/>
  <c r="D1564" i="221"/>
  <c r="C1564" i="221"/>
  <c r="F1563" i="221"/>
  <c r="D1563" i="221"/>
  <c r="C1563" i="221"/>
  <c r="F1562" i="221"/>
  <c r="D1562" i="221"/>
  <c r="C1562" i="221"/>
  <c r="F1561" i="221"/>
  <c r="D1561" i="221"/>
  <c r="C1561" i="221"/>
  <c r="F1560" i="221"/>
  <c r="D1560" i="221"/>
  <c r="C1560" i="221"/>
  <c r="F1559" i="221"/>
  <c r="D1559" i="221"/>
  <c r="C1559" i="221"/>
  <c r="F1558" i="221"/>
  <c r="D1558" i="221"/>
  <c r="C1558" i="221"/>
  <c r="AN1557" i="221"/>
  <c r="AM1557" i="221"/>
  <c r="AL1557" i="221"/>
  <c r="AK1557" i="221"/>
  <c r="AJ1557" i="221"/>
  <c r="AI1557" i="221"/>
  <c r="AH1557" i="221"/>
  <c r="AG1557" i="221"/>
  <c r="AF1557" i="221"/>
  <c r="AE1557" i="221"/>
  <c r="AD1557" i="221"/>
  <c r="AC1557" i="221"/>
  <c r="AB1557" i="221"/>
  <c r="AA1557" i="221"/>
  <c r="Z1557" i="221"/>
  <c r="Y1557" i="221"/>
  <c r="X1557" i="221"/>
  <c r="W1557" i="221"/>
  <c r="V1557" i="221"/>
  <c r="U1557" i="221"/>
  <c r="T1557" i="221"/>
  <c r="D1557" i="221"/>
  <c r="C1557" i="221"/>
  <c r="B1557" i="221"/>
  <c r="F1556" i="221"/>
  <c r="D1556" i="221"/>
  <c r="C1556" i="221"/>
  <c r="B1556" i="221"/>
  <c r="F1555" i="221"/>
  <c r="D1555" i="221"/>
  <c r="C1555" i="221"/>
  <c r="B1555" i="221"/>
  <c r="F1554" i="221"/>
  <c r="D1554" i="221"/>
  <c r="C1554" i="221"/>
  <c r="B1554" i="221"/>
  <c r="F1553" i="221"/>
  <c r="D1553" i="221"/>
  <c r="C1553" i="221"/>
  <c r="B1553" i="221"/>
  <c r="F1552" i="221"/>
  <c r="D1552" i="221"/>
  <c r="C1552" i="221"/>
  <c r="B1552" i="221"/>
  <c r="F1551" i="221"/>
  <c r="D1551" i="221"/>
  <c r="C1551" i="221"/>
  <c r="B1551" i="221"/>
  <c r="F1550" i="221"/>
  <c r="D1550" i="221"/>
  <c r="C1550" i="221"/>
  <c r="B1550" i="221"/>
  <c r="F1549" i="221"/>
  <c r="D1549" i="221"/>
  <c r="C1549" i="221"/>
  <c r="B1549" i="221"/>
  <c r="F1548" i="221"/>
  <c r="D1548" i="221"/>
  <c r="C1548" i="221"/>
  <c r="B1548" i="221"/>
  <c r="F1547" i="221"/>
  <c r="D1547" i="221"/>
  <c r="C1547" i="221"/>
  <c r="B1547" i="221"/>
  <c r="F1546" i="221"/>
  <c r="D1546" i="221"/>
  <c r="C1546" i="221"/>
  <c r="B1546" i="221"/>
  <c r="F1545" i="221"/>
  <c r="D1545" i="221"/>
  <c r="C1545" i="221"/>
  <c r="B1545" i="221"/>
  <c r="AN1544" i="221"/>
  <c r="AM1544" i="221"/>
  <c r="AL1544" i="221"/>
  <c r="AK1544" i="221"/>
  <c r="AJ1544" i="221"/>
  <c r="AI1544" i="221"/>
  <c r="AH1544" i="221"/>
  <c r="AG1544" i="221"/>
  <c r="AF1544" i="221"/>
  <c r="AE1544" i="221"/>
  <c r="AD1544" i="221"/>
  <c r="AC1544" i="221"/>
  <c r="AB1544" i="221"/>
  <c r="AA1544" i="221"/>
  <c r="Z1544" i="221"/>
  <c r="Y1544" i="221"/>
  <c r="X1544" i="221"/>
  <c r="W1544" i="221"/>
  <c r="V1544" i="221"/>
  <c r="U1544" i="221"/>
  <c r="T1544" i="221"/>
  <c r="D1544" i="221"/>
  <c r="C1544" i="221"/>
  <c r="B1544" i="221"/>
  <c r="F1543" i="221"/>
  <c r="D1543" i="221"/>
  <c r="C1543" i="221"/>
  <c r="B1543" i="221"/>
  <c r="F1542" i="221"/>
  <c r="D1542" i="221"/>
  <c r="C1542" i="221"/>
  <c r="F1541" i="221"/>
  <c r="D1541" i="221"/>
  <c r="C1541" i="221"/>
  <c r="F1540" i="221"/>
  <c r="D1540" i="221"/>
  <c r="C1540" i="221"/>
  <c r="F1539" i="221"/>
  <c r="D1539" i="221"/>
  <c r="C1539" i="221"/>
  <c r="F1538" i="221"/>
  <c r="D1538" i="221"/>
  <c r="C1538" i="221"/>
  <c r="F1537" i="221"/>
  <c r="D1537" i="221"/>
  <c r="C1537" i="221"/>
  <c r="F1536" i="221"/>
  <c r="D1536" i="221"/>
  <c r="C1536" i="221"/>
  <c r="F1535" i="221"/>
  <c r="D1535" i="221"/>
  <c r="C1535" i="221"/>
  <c r="F1534" i="221"/>
  <c r="D1534" i="221"/>
  <c r="C1534" i="221"/>
  <c r="F1533" i="221"/>
  <c r="D1533" i="221"/>
  <c r="C1533" i="221"/>
  <c r="F1532" i="221"/>
  <c r="D1532" i="221"/>
  <c r="C1532" i="221"/>
  <c r="F1531" i="221"/>
  <c r="D1531" i="221"/>
  <c r="C1531" i="221"/>
  <c r="D1530" i="221"/>
  <c r="C1530" i="221"/>
  <c r="B1530" i="221"/>
  <c r="F1529" i="221"/>
  <c r="D1529" i="221"/>
  <c r="C1529" i="221"/>
  <c r="F1528" i="221"/>
  <c r="D1528" i="221"/>
  <c r="C1528" i="221"/>
  <c r="F1527" i="221"/>
  <c r="D1527" i="221"/>
  <c r="C1527" i="221"/>
  <c r="F1526" i="221"/>
  <c r="D1526" i="221"/>
  <c r="C1526" i="221"/>
  <c r="F1525" i="221"/>
  <c r="D1525" i="221"/>
  <c r="C1525" i="221"/>
  <c r="F1524" i="221"/>
  <c r="D1524" i="221"/>
  <c r="C1524" i="221"/>
  <c r="F1523" i="221"/>
  <c r="D1523" i="221"/>
  <c r="C1523" i="221"/>
  <c r="F1522" i="221"/>
  <c r="D1522" i="221"/>
  <c r="C1522" i="221"/>
  <c r="F1521" i="221"/>
  <c r="D1521" i="221"/>
  <c r="C1521" i="221"/>
  <c r="F1520" i="221"/>
  <c r="D1520" i="221"/>
  <c r="C1520" i="221"/>
  <c r="F1519" i="221"/>
  <c r="D1519" i="221"/>
  <c r="C1519" i="221"/>
  <c r="F1518" i="221"/>
  <c r="D1518" i="221"/>
  <c r="C1518" i="221"/>
  <c r="AN1517" i="221"/>
  <c r="AM1517" i="221"/>
  <c r="AL1517" i="221"/>
  <c r="AK1517" i="221"/>
  <c r="AJ1517" i="221"/>
  <c r="AI1517" i="221"/>
  <c r="AH1517" i="221"/>
  <c r="AG1517" i="221"/>
  <c r="AF1517" i="221"/>
  <c r="AE1517" i="221"/>
  <c r="AD1517" i="221"/>
  <c r="AC1517" i="221"/>
  <c r="AB1517" i="221"/>
  <c r="AA1517" i="221"/>
  <c r="Z1517" i="221"/>
  <c r="Y1517" i="221"/>
  <c r="X1517" i="221"/>
  <c r="W1517" i="221"/>
  <c r="V1517" i="221"/>
  <c r="U1517" i="221"/>
  <c r="T1517" i="221"/>
  <c r="D1517" i="221"/>
  <c r="C1517" i="221"/>
  <c r="B1517" i="221"/>
  <c r="F1516" i="221"/>
  <c r="D1516" i="221"/>
  <c r="C1516" i="221"/>
  <c r="F1515" i="221"/>
  <c r="D1515" i="221"/>
  <c r="C1515" i="221"/>
  <c r="F1514" i="221"/>
  <c r="D1514" i="221"/>
  <c r="C1514" i="221"/>
  <c r="F1513" i="221"/>
  <c r="D1513" i="221"/>
  <c r="C1513" i="221"/>
  <c r="F1512" i="221"/>
  <c r="D1512" i="221"/>
  <c r="C1512" i="221"/>
  <c r="F1511" i="221"/>
  <c r="D1511" i="221"/>
  <c r="C1511" i="221"/>
  <c r="F1510" i="221"/>
  <c r="D1510" i="221"/>
  <c r="C1510" i="221"/>
  <c r="F1509" i="221"/>
  <c r="D1509" i="221"/>
  <c r="C1509" i="221"/>
  <c r="F1508" i="221"/>
  <c r="D1508" i="221"/>
  <c r="C1508" i="221"/>
  <c r="F1507" i="221"/>
  <c r="D1507" i="221"/>
  <c r="C1507" i="221"/>
  <c r="F1506" i="221"/>
  <c r="D1506" i="221"/>
  <c r="C1506" i="221"/>
  <c r="F1505" i="221"/>
  <c r="D1505" i="221"/>
  <c r="C1505" i="221"/>
  <c r="AN1504" i="221"/>
  <c r="AM1504" i="221"/>
  <c r="AL1504" i="221"/>
  <c r="AK1504" i="221"/>
  <c r="AJ1504" i="221"/>
  <c r="AI1504" i="221"/>
  <c r="AH1504" i="221"/>
  <c r="AG1504" i="221"/>
  <c r="AF1504" i="221"/>
  <c r="AE1504" i="221"/>
  <c r="AD1504" i="221"/>
  <c r="AC1504" i="221"/>
  <c r="AB1504" i="221"/>
  <c r="AA1504" i="221"/>
  <c r="Z1504" i="221"/>
  <c r="Y1504" i="221"/>
  <c r="X1504" i="221"/>
  <c r="W1504" i="221"/>
  <c r="V1504" i="221"/>
  <c r="U1504" i="221"/>
  <c r="T1504" i="221"/>
  <c r="D1504" i="221"/>
  <c r="C1504" i="221"/>
  <c r="B1504" i="221"/>
  <c r="F1503" i="221"/>
  <c r="D1503" i="221"/>
  <c r="C1503" i="221"/>
  <c r="F1502" i="221"/>
  <c r="D1502" i="221"/>
  <c r="C1502" i="221"/>
  <c r="F1501" i="221"/>
  <c r="D1501" i="221"/>
  <c r="C1501" i="221"/>
  <c r="F1500" i="221"/>
  <c r="D1500" i="221"/>
  <c r="C1500" i="221"/>
  <c r="F1499" i="221"/>
  <c r="D1499" i="221"/>
  <c r="C1499" i="221"/>
  <c r="F1498" i="221"/>
  <c r="D1498" i="221"/>
  <c r="C1498" i="221"/>
  <c r="F1497" i="221"/>
  <c r="D1497" i="221"/>
  <c r="C1497" i="221"/>
  <c r="F1496" i="221"/>
  <c r="D1496" i="221"/>
  <c r="C1496" i="221"/>
  <c r="F1495" i="221"/>
  <c r="D1495" i="221"/>
  <c r="C1495" i="221"/>
  <c r="F1494" i="221"/>
  <c r="D1494" i="221"/>
  <c r="C1494" i="221"/>
  <c r="F1493" i="221"/>
  <c r="D1493" i="221"/>
  <c r="C1493" i="221"/>
  <c r="F1492" i="221"/>
  <c r="D1492" i="221"/>
  <c r="C1492" i="221"/>
  <c r="AN1491" i="221"/>
  <c r="AM1491" i="221"/>
  <c r="AL1491" i="221"/>
  <c r="AK1491" i="221"/>
  <c r="AJ1491" i="221"/>
  <c r="AI1491" i="221"/>
  <c r="AH1491" i="221"/>
  <c r="AG1491" i="221"/>
  <c r="AF1491" i="221"/>
  <c r="AE1491" i="221"/>
  <c r="AD1491" i="221"/>
  <c r="AC1491" i="221"/>
  <c r="AB1491" i="221"/>
  <c r="AA1491" i="221"/>
  <c r="Z1491" i="221"/>
  <c r="Y1491" i="221"/>
  <c r="X1491" i="221"/>
  <c r="W1491" i="221"/>
  <c r="V1491" i="221"/>
  <c r="U1491" i="221"/>
  <c r="T1491" i="221"/>
  <c r="D1491" i="221"/>
  <c r="C1491" i="221"/>
  <c r="B1491" i="221"/>
  <c r="F1490" i="221"/>
  <c r="D1490" i="221"/>
  <c r="C1490" i="221"/>
  <c r="F1489" i="221"/>
  <c r="D1489" i="221"/>
  <c r="C1489" i="221"/>
  <c r="F1488" i="221"/>
  <c r="D1488" i="221"/>
  <c r="C1488" i="221"/>
  <c r="F1487" i="221"/>
  <c r="D1487" i="221"/>
  <c r="C1487" i="221"/>
  <c r="F1486" i="221"/>
  <c r="D1486" i="221"/>
  <c r="C1486" i="221"/>
  <c r="F1485" i="221"/>
  <c r="D1485" i="221"/>
  <c r="C1485" i="221"/>
  <c r="F1484" i="221"/>
  <c r="D1484" i="221"/>
  <c r="C1484" i="221"/>
  <c r="F1483" i="221"/>
  <c r="D1483" i="221"/>
  <c r="C1483" i="221"/>
  <c r="F1482" i="221"/>
  <c r="D1482" i="221"/>
  <c r="C1482" i="221"/>
  <c r="F1481" i="221"/>
  <c r="D1481" i="221"/>
  <c r="C1481" i="221"/>
  <c r="F1480" i="221"/>
  <c r="D1480" i="221"/>
  <c r="C1480" i="221"/>
  <c r="F1479" i="221"/>
  <c r="D1479" i="221"/>
  <c r="C1479" i="221"/>
  <c r="AN1478" i="221"/>
  <c r="AM1478" i="221"/>
  <c r="AL1478" i="221"/>
  <c r="AK1478" i="221"/>
  <c r="AJ1478" i="221"/>
  <c r="AI1478" i="221"/>
  <c r="AH1478" i="221"/>
  <c r="AG1478" i="221"/>
  <c r="AF1478" i="221"/>
  <c r="AE1478" i="221"/>
  <c r="AD1478" i="221"/>
  <c r="AC1478" i="221"/>
  <c r="AB1478" i="221"/>
  <c r="AA1478" i="221"/>
  <c r="Z1478" i="221"/>
  <c r="Y1478" i="221"/>
  <c r="X1478" i="221"/>
  <c r="W1478" i="221"/>
  <c r="V1478" i="221"/>
  <c r="U1478" i="221"/>
  <c r="T1478" i="221"/>
  <c r="D1478" i="221"/>
  <c r="C1478" i="221"/>
  <c r="B1478" i="221"/>
  <c r="F1477" i="221"/>
  <c r="D1477" i="221"/>
  <c r="C1477" i="221"/>
  <c r="F1476" i="221"/>
  <c r="D1476" i="221"/>
  <c r="C1476" i="221"/>
  <c r="F1475" i="221"/>
  <c r="D1475" i="221"/>
  <c r="C1475" i="221"/>
  <c r="F1474" i="221"/>
  <c r="D1474" i="221"/>
  <c r="C1474" i="221"/>
  <c r="F1473" i="221"/>
  <c r="D1473" i="221"/>
  <c r="C1473" i="221"/>
  <c r="F1472" i="221"/>
  <c r="D1472" i="221"/>
  <c r="C1472" i="221"/>
  <c r="F1471" i="221"/>
  <c r="D1471" i="221"/>
  <c r="C1471" i="221"/>
  <c r="F1470" i="221"/>
  <c r="D1470" i="221"/>
  <c r="C1470" i="221"/>
  <c r="F1469" i="221"/>
  <c r="D1469" i="221"/>
  <c r="C1469" i="221"/>
  <c r="F1468" i="221"/>
  <c r="D1468" i="221"/>
  <c r="C1468" i="221"/>
  <c r="F1467" i="221"/>
  <c r="D1467" i="221"/>
  <c r="C1467" i="221"/>
  <c r="F1466" i="221"/>
  <c r="D1466" i="221"/>
  <c r="C1466" i="221"/>
  <c r="AN1465" i="221"/>
  <c r="AM1465" i="221"/>
  <c r="AL1465" i="221"/>
  <c r="AK1465" i="221"/>
  <c r="AJ1465" i="221"/>
  <c r="AI1465" i="221"/>
  <c r="AH1465" i="221"/>
  <c r="AG1465" i="221"/>
  <c r="AF1465" i="221"/>
  <c r="AE1465" i="221"/>
  <c r="AD1465" i="221"/>
  <c r="AC1465" i="221"/>
  <c r="AB1465" i="221"/>
  <c r="AA1465" i="221"/>
  <c r="Z1465" i="221"/>
  <c r="Y1465" i="221"/>
  <c r="X1465" i="221"/>
  <c r="W1465" i="221"/>
  <c r="V1465" i="221"/>
  <c r="U1465" i="221"/>
  <c r="T1465" i="221"/>
  <c r="D1465" i="221"/>
  <c r="C1465" i="221"/>
  <c r="B1465" i="221"/>
  <c r="F1464" i="221"/>
  <c r="D1464" i="221"/>
  <c r="C1464" i="221"/>
  <c r="F1463" i="221"/>
  <c r="D1463" i="221"/>
  <c r="C1463" i="221"/>
  <c r="F1462" i="221"/>
  <c r="D1462" i="221"/>
  <c r="C1462" i="221"/>
  <c r="F1461" i="221"/>
  <c r="D1461" i="221"/>
  <c r="C1461" i="221"/>
  <c r="F1460" i="221"/>
  <c r="D1460" i="221"/>
  <c r="C1460" i="221"/>
  <c r="F1459" i="221"/>
  <c r="D1459" i="221"/>
  <c r="C1459" i="221"/>
  <c r="F1458" i="221"/>
  <c r="D1458" i="221"/>
  <c r="C1458" i="221"/>
  <c r="F1457" i="221"/>
  <c r="D1457" i="221"/>
  <c r="C1457" i="221"/>
  <c r="F1456" i="221"/>
  <c r="D1456" i="221"/>
  <c r="C1456" i="221"/>
  <c r="F1455" i="221"/>
  <c r="D1455" i="221"/>
  <c r="C1455" i="221"/>
  <c r="F1454" i="221"/>
  <c r="D1454" i="221"/>
  <c r="C1454" i="221"/>
  <c r="F1453" i="221"/>
  <c r="D1453" i="221"/>
  <c r="C1453" i="221"/>
  <c r="AN1452" i="221"/>
  <c r="AM1452" i="221"/>
  <c r="AL1452" i="221"/>
  <c r="AK1452" i="221"/>
  <c r="AJ1452" i="221"/>
  <c r="AI1452" i="221"/>
  <c r="AH1452" i="221"/>
  <c r="AG1452" i="221"/>
  <c r="AF1452" i="221"/>
  <c r="AE1452" i="221"/>
  <c r="AD1452" i="221"/>
  <c r="AC1452" i="221"/>
  <c r="AB1452" i="221"/>
  <c r="AA1452" i="221"/>
  <c r="Z1452" i="221"/>
  <c r="Y1452" i="221"/>
  <c r="X1452" i="221"/>
  <c r="W1452" i="221"/>
  <c r="V1452" i="221"/>
  <c r="U1452" i="221"/>
  <c r="T1452" i="221"/>
  <c r="D1452" i="221"/>
  <c r="C1452" i="221"/>
  <c r="B1452" i="221"/>
  <c r="F1451" i="221"/>
  <c r="D1451" i="221"/>
  <c r="C1451" i="221"/>
  <c r="F1450" i="221"/>
  <c r="D1450" i="221"/>
  <c r="C1450" i="221"/>
  <c r="F1449" i="221"/>
  <c r="D1449" i="221"/>
  <c r="C1449" i="221"/>
  <c r="F1448" i="221"/>
  <c r="D1448" i="221"/>
  <c r="C1448" i="221"/>
  <c r="F1447" i="221"/>
  <c r="D1447" i="221"/>
  <c r="C1447" i="221"/>
  <c r="F1446" i="221"/>
  <c r="D1446" i="221"/>
  <c r="C1446" i="221"/>
  <c r="F1445" i="221"/>
  <c r="D1445" i="221"/>
  <c r="C1445" i="221"/>
  <c r="F1444" i="221"/>
  <c r="D1444" i="221"/>
  <c r="C1444" i="221"/>
  <c r="F1443" i="221"/>
  <c r="D1443" i="221"/>
  <c r="C1443" i="221"/>
  <c r="F1442" i="221"/>
  <c r="D1442" i="221"/>
  <c r="C1442" i="221"/>
  <c r="F1441" i="221"/>
  <c r="D1441" i="221"/>
  <c r="C1441" i="221"/>
  <c r="F1440" i="221"/>
  <c r="D1440" i="221"/>
  <c r="C1440" i="221"/>
  <c r="AN1439" i="221"/>
  <c r="AM1439" i="221"/>
  <c r="AL1439" i="221"/>
  <c r="AK1439" i="221"/>
  <c r="AJ1439" i="221"/>
  <c r="AI1439" i="221"/>
  <c r="AH1439" i="221"/>
  <c r="AG1439" i="221"/>
  <c r="AF1439" i="221"/>
  <c r="AE1439" i="221"/>
  <c r="AD1439" i="221"/>
  <c r="AC1439" i="221"/>
  <c r="AB1439" i="221"/>
  <c r="AA1439" i="221"/>
  <c r="Z1439" i="221"/>
  <c r="Y1439" i="221"/>
  <c r="X1439" i="221"/>
  <c r="W1439" i="221"/>
  <c r="V1439" i="221"/>
  <c r="U1439" i="221"/>
  <c r="T1439" i="221"/>
  <c r="D1439" i="221"/>
  <c r="C1439" i="221"/>
  <c r="B1439" i="221"/>
  <c r="F1438" i="221"/>
  <c r="D1438" i="221"/>
  <c r="C1438" i="221"/>
  <c r="B1438" i="221"/>
  <c r="F1437" i="221"/>
  <c r="D1437" i="221"/>
  <c r="C1437" i="221"/>
  <c r="B1437" i="221"/>
  <c r="F1436" i="221"/>
  <c r="D1436" i="221"/>
  <c r="C1436" i="221"/>
  <c r="B1436" i="221"/>
  <c r="F1435" i="221"/>
  <c r="D1435" i="221"/>
  <c r="C1435" i="221"/>
  <c r="B1435" i="221"/>
  <c r="F1434" i="221"/>
  <c r="D1434" i="221"/>
  <c r="C1434" i="221"/>
  <c r="B1434" i="221"/>
  <c r="F1433" i="221"/>
  <c r="D1433" i="221"/>
  <c r="C1433" i="221"/>
  <c r="B1433" i="221"/>
  <c r="F1432" i="221"/>
  <c r="D1432" i="221"/>
  <c r="C1432" i="221"/>
  <c r="B1432" i="221"/>
  <c r="F1431" i="221"/>
  <c r="D1431" i="221"/>
  <c r="C1431" i="221"/>
  <c r="B1431" i="221"/>
  <c r="F1430" i="221"/>
  <c r="D1430" i="221"/>
  <c r="C1430" i="221"/>
  <c r="B1430" i="221"/>
  <c r="F1429" i="221"/>
  <c r="D1429" i="221"/>
  <c r="C1429" i="221"/>
  <c r="B1429" i="221"/>
  <c r="F1428" i="221"/>
  <c r="D1428" i="221"/>
  <c r="C1428" i="221"/>
  <c r="B1428" i="221"/>
  <c r="F1427" i="221"/>
  <c r="D1427" i="221"/>
  <c r="C1427" i="221"/>
  <c r="B1427" i="221"/>
  <c r="AN1426" i="221"/>
  <c r="AM1426" i="221"/>
  <c r="AL1426" i="221"/>
  <c r="AK1426" i="221"/>
  <c r="AJ1426" i="221"/>
  <c r="AI1426" i="221"/>
  <c r="AH1426" i="221"/>
  <c r="AG1426" i="221"/>
  <c r="AF1426" i="221"/>
  <c r="AE1426" i="221"/>
  <c r="AD1426" i="221"/>
  <c r="AC1426" i="221"/>
  <c r="AB1426" i="221"/>
  <c r="AA1426" i="221"/>
  <c r="Z1426" i="221"/>
  <c r="Y1426" i="221"/>
  <c r="X1426" i="221"/>
  <c r="W1426" i="221"/>
  <c r="V1426" i="221"/>
  <c r="U1426" i="221"/>
  <c r="T1426" i="221"/>
  <c r="D1426" i="221"/>
  <c r="C1426" i="221"/>
  <c r="B1426" i="221"/>
  <c r="F1425" i="221"/>
  <c r="D1425" i="221"/>
  <c r="C1425" i="221"/>
  <c r="B1425" i="221"/>
  <c r="F1424" i="221"/>
  <c r="D1424" i="221"/>
  <c r="C1424" i="221"/>
  <c r="F1423" i="221"/>
  <c r="D1423" i="221"/>
  <c r="C1423" i="221"/>
  <c r="F1422" i="221"/>
  <c r="D1422" i="221"/>
  <c r="C1422" i="221"/>
  <c r="F1421" i="221"/>
  <c r="D1421" i="221"/>
  <c r="C1421" i="221"/>
  <c r="F1420" i="221"/>
  <c r="D1420" i="221"/>
  <c r="C1420" i="221"/>
  <c r="F1419" i="221"/>
  <c r="D1419" i="221"/>
  <c r="C1419" i="221"/>
  <c r="F1418" i="221"/>
  <c r="D1418" i="221"/>
  <c r="C1418" i="221"/>
  <c r="F1417" i="221"/>
  <c r="D1417" i="221"/>
  <c r="C1417" i="221"/>
  <c r="F1416" i="221"/>
  <c r="D1416" i="221"/>
  <c r="C1416" i="221"/>
  <c r="F1415" i="221"/>
  <c r="D1415" i="221"/>
  <c r="C1415" i="221"/>
  <c r="F1414" i="221"/>
  <c r="D1414" i="221"/>
  <c r="C1414" i="221"/>
  <c r="F1413" i="221"/>
  <c r="D1413" i="221"/>
  <c r="C1413" i="221"/>
  <c r="D1412" i="221"/>
  <c r="C1412" i="221"/>
  <c r="B1412" i="221"/>
  <c r="F1411" i="221"/>
  <c r="D1411" i="221"/>
  <c r="C1411" i="221"/>
  <c r="F1410" i="221"/>
  <c r="D1410" i="221"/>
  <c r="C1410" i="221"/>
  <c r="F1409" i="221"/>
  <c r="D1409" i="221"/>
  <c r="C1409" i="221"/>
  <c r="F1408" i="221"/>
  <c r="D1408" i="221"/>
  <c r="C1408" i="221"/>
  <c r="F1407" i="221"/>
  <c r="D1407" i="221"/>
  <c r="C1407" i="221"/>
  <c r="F1406" i="221"/>
  <c r="D1406" i="221"/>
  <c r="C1406" i="221"/>
  <c r="F1405" i="221"/>
  <c r="D1405" i="221"/>
  <c r="C1405" i="221"/>
  <c r="F1404" i="221"/>
  <c r="D1404" i="221"/>
  <c r="C1404" i="221"/>
  <c r="F1403" i="221"/>
  <c r="D1403" i="221"/>
  <c r="C1403" i="221"/>
  <c r="F1402" i="221"/>
  <c r="D1402" i="221"/>
  <c r="C1402" i="221"/>
  <c r="F1401" i="221"/>
  <c r="D1401" i="221"/>
  <c r="C1401" i="221"/>
  <c r="F1400" i="221"/>
  <c r="D1400" i="221"/>
  <c r="C1400" i="221"/>
  <c r="AN1399" i="221"/>
  <c r="AM1399" i="221"/>
  <c r="AL1399" i="221"/>
  <c r="AK1399" i="221"/>
  <c r="AJ1399" i="221"/>
  <c r="AI1399" i="221"/>
  <c r="AH1399" i="221"/>
  <c r="AG1399" i="221"/>
  <c r="AF1399" i="221"/>
  <c r="AE1399" i="221"/>
  <c r="AD1399" i="221"/>
  <c r="AC1399" i="221"/>
  <c r="AB1399" i="221"/>
  <c r="AA1399" i="221"/>
  <c r="Z1399" i="221"/>
  <c r="Y1399" i="221"/>
  <c r="X1399" i="221"/>
  <c r="W1399" i="221"/>
  <c r="V1399" i="221"/>
  <c r="U1399" i="221"/>
  <c r="T1399" i="221"/>
  <c r="D1399" i="221"/>
  <c r="C1399" i="221"/>
  <c r="B1399" i="221"/>
  <c r="F1398" i="221"/>
  <c r="D1398" i="221"/>
  <c r="C1398" i="221"/>
  <c r="F1397" i="221"/>
  <c r="D1397" i="221"/>
  <c r="C1397" i="221"/>
  <c r="F1396" i="221"/>
  <c r="D1396" i="221"/>
  <c r="C1396" i="221"/>
  <c r="F1395" i="221"/>
  <c r="D1395" i="221"/>
  <c r="C1395" i="221"/>
  <c r="F1394" i="221"/>
  <c r="D1394" i="221"/>
  <c r="C1394" i="221"/>
  <c r="F1393" i="221"/>
  <c r="D1393" i="221"/>
  <c r="C1393" i="221"/>
  <c r="F1392" i="221"/>
  <c r="D1392" i="221"/>
  <c r="C1392" i="221"/>
  <c r="F1391" i="221"/>
  <c r="D1391" i="221"/>
  <c r="C1391" i="221"/>
  <c r="F1390" i="221"/>
  <c r="D1390" i="221"/>
  <c r="C1390" i="221"/>
  <c r="F1389" i="221"/>
  <c r="D1389" i="221"/>
  <c r="C1389" i="221"/>
  <c r="F1388" i="221"/>
  <c r="D1388" i="221"/>
  <c r="C1388" i="221"/>
  <c r="F1387" i="221"/>
  <c r="D1387" i="221"/>
  <c r="C1387" i="221"/>
  <c r="AN1386" i="221"/>
  <c r="AM1386" i="221"/>
  <c r="AL1386" i="221"/>
  <c r="AK1386" i="221"/>
  <c r="AJ1386" i="221"/>
  <c r="AI1386" i="221"/>
  <c r="AH1386" i="221"/>
  <c r="AG1386" i="221"/>
  <c r="AF1386" i="221"/>
  <c r="AE1386" i="221"/>
  <c r="AD1386" i="221"/>
  <c r="AC1386" i="221"/>
  <c r="AB1386" i="221"/>
  <c r="AA1386" i="221"/>
  <c r="Z1386" i="221"/>
  <c r="Y1386" i="221"/>
  <c r="X1386" i="221"/>
  <c r="W1386" i="221"/>
  <c r="V1386" i="221"/>
  <c r="U1386" i="221"/>
  <c r="T1386" i="221"/>
  <c r="D1386" i="221"/>
  <c r="C1386" i="221"/>
  <c r="B1386" i="221"/>
  <c r="F1385" i="221"/>
  <c r="D1385" i="221"/>
  <c r="C1385" i="221"/>
  <c r="F1384" i="221"/>
  <c r="D1384" i="221"/>
  <c r="C1384" i="221"/>
  <c r="F1383" i="221"/>
  <c r="D1383" i="221"/>
  <c r="C1383" i="221"/>
  <c r="F1382" i="221"/>
  <c r="D1382" i="221"/>
  <c r="C1382" i="221"/>
  <c r="F1381" i="221"/>
  <c r="D1381" i="221"/>
  <c r="C1381" i="221"/>
  <c r="F1380" i="221"/>
  <c r="D1380" i="221"/>
  <c r="C1380" i="221"/>
  <c r="F1379" i="221"/>
  <c r="D1379" i="221"/>
  <c r="C1379" i="221"/>
  <c r="F1378" i="221"/>
  <c r="D1378" i="221"/>
  <c r="C1378" i="221"/>
  <c r="F1377" i="221"/>
  <c r="D1377" i="221"/>
  <c r="C1377" i="221"/>
  <c r="F1376" i="221"/>
  <c r="D1376" i="221"/>
  <c r="C1376" i="221"/>
  <c r="F1375" i="221"/>
  <c r="D1375" i="221"/>
  <c r="C1375" i="221"/>
  <c r="F1374" i="221"/>
  <c r="D1374" i="221"/>
  <c r="C1374" i="221"/>
  <c r="AN1373" i="221"/>
  <c r="AM1373" i="221"/>
  <c r="AL1373" i="221"/>
  <c r="AK1373" i="221"/>
  <c r="AJ1373" i="221"/>
  <c r="AI1373" i="221"/>
  <c r="AH1373" i="221"/>
  <c r="AG1373" i="221"/>
  <c r="AF1373" i="221"/>
  <c r="AE1373" i="221"/>
  <c r="AD1373" i="221"/>
  <c r="AC1373" i="221"/>
  <c r="AB1373" i="221"/>
  <c r="AA1373" i="221"/>
  <c r="Z1373" i="221"/>
  <c r="Y1373" i="221"/>
  <c r="X1373" i="221"/>
  <c r="W1373" i="221"/>
  <c r="V1373" i="221"/>
  <c r="U1373" i="221"/>
  <c r="T1373" i="221"/>
  <c r="D1373" i="221"/>
  <c r="C1373" i="221"/>
  <c r="B1373" i="221"/>
  <c r="F1372" i="221"/>
  <c r="D1372" i="221"/>
  <c r="C1372" i="221"/>
  <c r="F1371" i="221"/>
  <c r="D1371" i="221"/>
  <c r="C1371" i="221"/>
  <c r="F1370" i="221"/>
  <c r="D1370" i="221"/>
  <c r="C1370" i="221"/>
  <c r="F1369" i="221"/>
  <c r="D1369" i="221"/>
  <c r="C1369" i="221"/>
  <c r="F1368" i="221"/>
  <c r="D1368" i="221"/>
  <c r="C1368" i="221"/>
  <c r="F1367" i="221"/>
  <c r="D1367" i="221"/>
  <c r="C1367" i="221"/>
  <c r="F1366" i="221"/>
  <c r="D1366" i="221"/>
  <c r="C1366" i="221"/>
  <c r="F1365" i="221"/>
  <c r="D1365" i="221"/>
  <c r="C1365" i="221"/>
  <c r="F1364" i="221"/>
  <c r="D1364" i="221"/>
  <c r="C1364" i="221"/>
  <c r="F1363" i="221"/>
  <c r="D1363" i="221"/>
  <c r="C1363" i="221"/>
  <c r="F1362" i="221"/>
  <c r="D1362" i="221"/>
  <c r="C1362" i="221"/>
  <c r="F1361" i="221"/>
  <c r="D1361" i="221"/>
  <c r="C1361" i="221"/>
  <c r="AN1360" i="221"/>
  <c r="AM1360" i="221"/>
  <c r="AL1360" i="221"/>
  <c r="AK1360" i="221"/>
  <c r="AJ1360" i="221"/>
  <c r="AI1360" i="221"/>
  <c r="AH1360" i="221"/>
  <c r="AG1360" i="221"/>
  <c r="AF1360" i="221"/>
  <c r="AE1360" i="221"/>
  <c r="AD1360" i="221"/>
  <c r="AC1360" i="221"/>
  <c r="AB1360" i="221"/>
  <c r="AA1360" i="221"/>
  <c r="Z1360" i="221"/>
  <c r="Y1360" i="221"/>
  <c r="X1360" i="221"/>
  <c r="W1360" i="221"/>
  <c r="V1360" i="221"/>
  <c r="U1360" i="221"/>
  <c r="T1360" i="221"/>
  <c r="D1360" i="221"/>
  <c r="C1360" i="221"/>
  <c r="B1360" i="221"/>
  <c r="F1359" i="221"/>
  <c r="D1359" i="221"/>
  <c r="C1359" i="221"/>
  <c r="F1358" i="221"/>
  <c r="D1358" i="221"/>
  <c r="C1358" i="221"/>
  <c r="F1357" i="221"/>
  <c r="D1357" i="221"/>
  <c r="C1357" i="221"/>
  <c r="F1356" i="221"/>
  <c r="D1356" i="221"/>
  <c r="C1356" i="221"/>
  <c r="F1355" i="221"/>
  <c r="D1355" i="221"/>
  <c r="C1355" i="221"/>
  <c r="F1354" i="221"/>
  <c r="D1354" i="221"/>
  <c r="C1354" i="221"/>
  <c r="F1353" i="221"/>
  <c r="D1353" i="221"/>
  <c r="C1353" i="221"/>
  <c r="F1352" i="221"/>
  <c r="D1352" i="221"/>
  <c r="C1352" i="221"/>
  <c r="F1351" i="221"/>
  <c r="D1351" i="221"/>
  <c r="C1351" i="221"/>
  <c r="F1350" i="221"/>
  <c r="D1350" i="221"/>
  <c r="C1350" i="221"/>
  <c r="F1349" i="221"/>
  <c r="D1349" i="221"/>
  <c r="C1349" i="221"/>
  <c r="F1348" i="221"/>
  <c r="D1348" i="221"/>
  <c r="C1348" i="221"/>
  <c r="AN1347" i="221"/>
  <c r="AM1347" i="221"/>
  <c r="AL1347" i="221"/>
  <c r="AK1347" i="221"/>
  <c r="AJ1347" i="221"/>
  <c r="AI1347" i="221"/>
  <c r="AH1347" i="221"/>
  <c r="AG1347" i="221"/>
  <c r="AF1347" i="221"/>
  <c r="AE1347" i="221"/>
  <c r="AD1347" i="221"/>
  <c r="AC1347" i="221"/>
  <c r="AB1347" i="221"/>
  <c r="AA1347" i="221"/>
  <c r="Z1347" i="221"/>
  <c r="Y1347" i="221"/>
  <c r="X1347" i="221"/>
  <c r="W1347" i="221"/>
  <c r="V1347" i="221"/>
  <c r="U1347" i="221"/>
  <c r="T1347" i="221"/>
  <c r="D1347" i="221"/>
  <c r="C1347" i="221"/>
  <c r="B1347" i="221"/>
  <c r="F1346" i="221"/>
  <c r="D1346" i="221"/>
  <c r="C1346" i="221"/>
  <c r="F1345" i="221"/>
  <c r="D1345" i="221"/>
  <c r="C1345" i="221"/>
  <c r="F1344" i="221"/>
  <c r="D1344" i="221"/>
  <c r="C1344" i="221"/>
  <c r="F1343" i="221"/>
  <c r="D1343" i="221"/>
  <c r="C1343" i="221"/>
  <c r="F1342" i="221"/>
  <c r="D1342" i="221"/>
  <c r="C1342" i="221"/>
  <c r="F1341" i="221"/>
  <c r="D1341" i="221"/>
  <c r="C1341" i="221"/>
  <c r="F1340" i="221"/>
  <c r="D1340" i="221"/>
  <c r="C1340" i="221"/>
  <c r="F1339" i="221"/>
  <c r="D1339" i="221"/>
  <c r="C1339" i="221"/>
  <c r="F1338" i="221"/>
  <c r="D1338" i="221"/>
  <c r="C1338" i="221"/>
  <c r="F1337" i="221"/>
  <c r="D1337" i="221"/>
  <c r="C1337" i="221"/>
  <c r="F1336" i="221"/>
  <c r="D1336" i="221"/>
  <c r="C1336" i="221"/>
  <c r="F1335" i="221"/>
  <c r="D1335" i="221"/>
  <c r="C1335" i="221"/>
  <c r="AN1334" i="221"/>
  <c r="AM1334" i="221"/>
  <c r="AL1334" i="221"/>
  <c r="AK1334" i="221"/>
  <c r="AJ1334" i="221"/>
  <c r="AI1334" i="221"/>
  <c r="AH1334" i="221"/>
  <c r="AG1334" i="221"/>
  <c r="AF1334" i="221"/>
  <c r="AE1334" i="221"/>
  <c r="AD1334" i="221"/>
  <c r="AC1334" i="221"/>
  <c r="AB1334" i="221"/>
  <c r="AA1334" i="221"/>
  <c r="Z1334" i="221"/>
  <c r="Y1334" i="221"/>
  <c r="X1334" i="221"/>
  <c r="W1334" i="221"/>
  <c r="V1334" i="221"/>
  <c r="U1334" i="221"/>
  <c r="T1334" i="221"/>
  <c r="D1334" i="221"/>
  <c r="C1334" i="221"/>
  <c r="B1334" i="221"/>
  <c r="F1333" i="221"/>
  <c r="D1333" i="221"/>
  <c r="C1333" i="221"/>
  <c r="F1332" i="221"/>
  <c r="D1332" i="221"/>
  <c r="C1332" i="221"/>
  <c r="F1331" i="221"/>
  <c r="D1331" i="221"/>
  <c r="C1331" i="221"/>
  <c r="F1330" i="221"/>
  <c r="D1330" i="221"/>
  <c r="C1330" i="221"/>
  <c r="F1329" i="221"/>
  <c r="D1329" i="221"/>
  <c r="C1329" i="221"/>
  <c r="F1328" i="221"/>
  <c r="D1328" i="221"/>
  <c r="C1328" i="221"/>
  <c r="F1327" i="221"/>
  <c r="D1327" i="221"/>
  <c r="C1327" i="221"/>
  <c r="F1326" i="221"/>
  <c r="D1326" i="221"/>
  <c r="C1326" i="221"/>
  <c r="F1325" i="221"/>
  <c r="D1325" i="221"/>
  <c r="C1325" i="221"/>
  <c r="F1324" i="221"/>
  <c r="D1324" i="221"/>
  <c r="C1324" i="221"/>
  <c r="F1323" i="221"/>
  <c r="D1323" i="221"/>
  <c r="C1323" i="221"/>
  <c r="F1322" i="221"/>
  <c r="D1322" i="221"/>
  <c r="C1322" i="221"/>
  <c r="AN1321" i="221"/>
  <c r="AM1321" i="221"/>
  <c r="AL1321" i="221"/>
  <c r="AK1321" i="221"/>
  <c r="AJ1321" i="221"/>
  <c r="AI1321" i="221"/>
  <c r="AH1321" i="221"/>
  <c r="AG1321" i="221"/>
  <c r="AF1321" i="221"/>
  <c r="AE1321" i="221"/>
  <c r="AD1321" i="221"/>
  <c r="AC1321" i="221"/>
  <c r="AB1321" i="221"/>
  <c r="AA1321" i="221"/>
  <c r="Z1321" i="221"/>
  <c r="Y1321" i="221"/>
  <c r="X1321" i="221"/>
  <c r="W1321" i="221"/>
  <c r="V1321" i="221"/>
  <c r="U1321" i="221"/>
  <c r="T1321" i="221"/>
  <c r="D1321" i="221"/>
  <c r="C1321" i="221"/>
  <c r="B1321" i="221"/>
  <c r="F1320" i="221"/>
  <c r="D1320" i="221"/>
  <c r="C1320" i="221"/>
  <c r="B1320" i="221"/>
  <c r="F1319" i="221"/>
  <c r="D1319" i="221"/>
  <c r="C1319" i="221"/>
  <c r="B1319" i="221"/>
  <c r="F1318" i="221"/>
  <c r="D1318" i="221"/>
  <c r="C1318" i="221"/>
  <c r="B1318" i="221"/>
  <c r="F1317" i="221"/>
  <c r="D1317" i="221"/>
  <c r="C1317" i="221"/>
  <c r="B1317" i="221"/>
  <c r="F1316" i="221"/>
  <c r="D1316" i="221"/>
  <c r="C1316" i="221"/>
  <c r="B1316" i="221"/>
  <c r="F1315" i="221"/>
  <c r="D1315" i="221"/>
  <c r="C1315" i="221"/>
  <c r="B1315" i="221"/>
  <c r="F1314" i="221"/>
  <c r="D1314" i="221"/>
  <c r="C1314" i="221"/>
  <c r="B1314" i="221"/>
  <c r="F1313" i="221"/>
  <c r="D1313" i="221"/>
  <c r="C1313" i="221"/>
  <c r="B1313" i="221"/>
  <c r="F1312" i="221"/>
  <c r="D1312" i="221"/>
  <c r="C1312" i="221"/>
  <c r="B1312" i="221"/>
  <c r="F1311" i="221"/>
  <c r="D1311" i="221"/>
  <c r="C1311" i="221"/>
  <c r="B1311" i="221"/>
  <c r="F1310" i="221"/>
  <c r="D1310" i="221"/>
  <c r="C1310" i="221"/>
  <c r="B1310" i="221"/>
  <c r="F1309" i="221"/>
  <c r="D1309" i="221"/>
  <c r="C1309" i="221"/>
  <c r="B1309" i="221"/>
  <c r="AN1308" i="221"/>
  <c r="AM1308" i="221"/>
  <c r="AL1308" i="221"/>
  <c r="AK1308" i="221"/>
  <c r="AJ1308" i="221"/>
  <c r="AI1308" i="221"/>
  <c r="AH1308" i="221"/>
  <c r="AG1308" i="221"/>
  <c r="AF1308" i="221"/>
  <c r="AE1308" i="221"/>
  <c r="AD1308" i="221"/>
  <c r="AC1308" i="221"/>
  <c r="AB1308" i="221"/>
  <c r="AA1308" i="221"/>
  <c r="Z1308" i="221"/>
  <c r="Y1308" i="221"/>
  <c r="X1308" i="221"/>
  <c r="W1308" i="221"/>
  <c r="V1308" i="221"/>
  <c r="U1308" i="221"/>
  <c r="T1308" i="221"/>
  <c r="D1308" i="221"/>
  <c r="C1308" i="221"/>
  <c r="B1308" i="221"/>
  <c r="F1307" i="221"/>
  <c r="D1307" i="221"/>
  <c r="C1307" i="221"/>
  <c r="B1307" i="221"/>
  <c r="F1306" i="221"/>
  <c r="D1306" i="221"/>
  <c r="C1306" i="221"/>
  <c r="F1305" i="221"/>
  <c r="D1305" i="221"/>
  <c r="C1305" i="221"/>
  <c r="F1304" i="221"/>
  <c r="D1304" i="221"/>
  <c r="C1304" i="221"/>
  <c r="F1303" i="221"/>
  <c r="D1303" i="221"/>
  <c r="C1303" i="221"/>
  <c r="F1302" i="221"/>
  <c r="D1302" i="221"/>
  <c r="C1302" i="221"/>
  <c r="F1301" i="221"/>
  <c r="D1301" i="221"/>
  <c r="C1301" i="221"/>
  <c r="F1300" i="221"/>
  <c r="D1300" i="221"/>
  <c r="C1300" i="221"/>
  <c r="F1299" i="221"/>
  <c r="D1299" i="221"/>
  <c r="C1299" i="221"/>
  <c r="F1298" i="221"/>
  <c r="D1298" i="221"/>
  <c r="C1298" i="221"/>
  <c r="F1297" i="221"/>
  <c r="D1297" i="221"/>
  <c r="C1297" i="221"/>
  <c r="F1296" i="221"/>
  <c r="D1296" i="221"/>
  <c r="C1296" i="221"/>
  <c r="F1295" i="221"/>
  <c r="D1295" i="221"/>
  <c r="C1295" i="221"/>
  <c r="D1294" i="221"/>
  <c r="C1294" i="221"/>
  <c r="B1294" i="221"/>
  <c r="F1293" i="221"/>
  <c r="D1293" i="221"/>
  <c r="C1293" i="221"/>
  <c r="F1292" i="221"/>
  <c r="D1292" i="221"/>
  <c r="C1292" i="221"/>
  <c r="F1291" i="221"/>
  <c r="D1291" i="221"/>
  <c r="C1291" i="221"/>
  <c r="F1290" i="221"/>
  <c r="D1290" i="221"/>
  <c r="C1290" i="221"/>
  <c r="F1289" i="221"/>
  <c r="D1289" i="221"/>
  <c r="C1289" i="221"/>
  <c r="F1288" i="221"/>
  <c r="D1288" i="221"/>
  <c r="C1288" i="221"/>
  <c r="F1287" i="221"/>
  <c r="D1287" i="221"/>
  <c r="C1287" i="221"/>
  <c r="F1286" i="221"/>
  <c r="D1286" i="221"/>
  <c r="C1286" i="221"/>
  <c r="F1285" i="221"/>
  <c r="D1285" i="221"/>
  <c r="C1285" i="221"/>
  <c r="F1284" i="221"/>
  <c r="D1284" i="221"/>
  <c r="C1284" i="221"/>
  <c r="F1283" i="221"/>
  <c r="D1283" i="221"/>
  <c r="C1283" i="221"/>
  <c r="F1282" i="221"/>
  <c r="D1282" i="221"/>
  <c r="C1282" i="221"/>
  <c r="AN1281" i="221"/>
  <c r="AM1281" i="221"/>
  <c r="AL1281" i="221"/>
  <c r="AK1281" i="221"/>
  <c r="AJ1281" i="221"/>
  <c r="AI1281" i="221"/>
  <c r="AH1281" i="221"/>
  <c r="AG1281" i="221"/>
  <c r="AF1281" i="221"/>
  <c r="AE1281" i="221"/>
  <c r="AD1281" i="221"/>
  <c r="AC1281" i="221"/>
  <c r="AB1281" i="221"/>
  <c r="AA1281" i="221"/>
  <c r="Z1281" i="221"/>
  <c r="Y1281" i="221"/>
  <c r="X1281" i="221"/>
  <c r="W1281" i="221"/>
  <c r="V1281" i="221"/>
  <c r="U1281" i="221"/>
  <c r="T1281" i="221"/>
  <c r="D1281" i="221"/>
  <c r="C1281" i="221"/>
  <c r="B1281" i="221"/>
  <c r="F1280" i="221"/>
  <c r="D1280" i="221"/>
  <c r="C1280" i="221"/>
  <c r="F1279" i="221"/>
  <c r="D1279" i="221"/>
  <c r="C1279" i="221"/>
  <c r="F1278" i="221"/>
  <c r="D1278" i="221"/>
  <c r="C1278" i="221"/>
  <c r="F1277" i="221"/>
  <c r="D1277" i="221"/>
  <c r="C1277" i="221"/>
  <c r="F1276" i="221"/>
  <c r="D1276" i="221"/>
  <c r="C1276" i="221"/>
  <c r="F1275" i="221"/>
  <c r="D1275" i="221"/>
  <c r="C1275" i="221"/>
  <c r="F1274" i="221"/>
  <c r="D1274" i="221"/>
  <c r="C1274" i="221"/>
  <c r="F1273" i="221"/>
  <c r="D1273" i="221"/>
  <c r="C1273" i="221"/>
  <c r="F1272" i="221"/>
  <c r="D1272" i="221"/>
  <c r="C1272" i="221"/>
  <c r="F1271" i="221"/>
  <c r="D1271" i="221"/>
  <c r="C1271" i="221"/>
  <c r="F1270" i="221"/>
  <c r="D1270" i="221"/>
  <c r="C1270" i="221"/>
  <c r="F1269" i="221"/>
  <c r="D1269" i="221"/>
  <c r="C1269" i="221"/>
  <c r="AN1268" i="221"/>
  <c r="AM1268" i="221"/>
  <c r="AL1268" i="221"/>
  <c r="AK1268" i="221"/>
  <c r="AJ1268" i="221"/>
  <c r="AI1268" i="221"/>
  <c r="AH1268" i="221"/>
  <c r="AG1268" i="221"/>
  <c r="AF1268" i="221"/>
  <c r="AE1268" i="221"/>
  <c r="AD1268" i="221"/>
  <c r="AC1268" i="221"/>
  <c r="AB1268" i="221"/>
  <c r="AA1268" i="221"/>
  <c r="Z1268" i="221"/>
  <c r="Y1268" i="221"/>
  <c r="X1268" i="221"/>
  <c r="W1268" i="221"/>
  <c r="V1268" i="221"/>
  <c r="U1268" i="221"/>
  <c r="T1268" i="221"/>
  <c r="D1268" i="221"/>
  <c r="C1268" i="221"/>
  <c r="B1268" i="221"/>
  <c r="F1267" i="221"/>
  <c r="D1267" i="221"/>
  <c r="C1267" i="221"/>
  <c r="F1266" i="221"/>
  <c r="D1266" i="221"/>
  <c r="C1266" i="221"/>
  <c r="F1265" i="221"/>
  <c r="D1265" i="221"/>
  <c r="C1265" i="221"/>
  <c r="F1264" i="221"/>
  <c r="D1264" i="221"/>
  <c r="C1264" i="221"/>
  <c r="F1263" i="221"/>
  <c r="D1263" i="221"/>
  <c r="C1263" i="221"/>
  <c r="F1262" i="221"/>
  <c r="D1262" i="221"/>
  <c r="C1262" i="221"/>
  <c r="F1261" i="221"/>
  <c r="D1261" i="221"/>
  <c r="C1261" i="221"/>
  <c r="F1260" i="221"/>
  <c r="D1260" i="221"/>
  <c r="C1260" i="221"/>
  <c r="F1259" i="221"/>
  <c r="D1259" i="221"/>
  <c r="C1259" i="221"/>
  <c r="F1258" i="221"/>
  <c r="D1258" i="221"/>
  <c r="C1258" i="221"/>
  <c r="F1257" i="221"/>
  <c r="D1257" i="221"/>
  <c r="C1257" i="221"/>
  <c r="F1256" i="221"/>
  <c r="D1256" i="221"/>
  <c r="C1256" i="221"/>
  <c r="AN1255" i="221"/>
  <c r="AM1255" i="221"/>
  <c r="AL1255" i="221"/>
  <c r="AK1255" i="221"/>
  <c r="AJ1255" i="221"/>
  <c r="AI1255" i="221"/>
  <c r="AH1255" i="221"/>
  <c r="AG1255" i="221"/>
  <c r="AF1255" i="221"/>
  <c r="AE1255" i="221"/>
  <c r="AD1255" i="221"/>
  <c r="AC1255" i="221"/>
  <c r="AB1255" i="221"/>
  <c r="AA1255" i="221"/>
  <c r="Z1255" i="221"/>
  <c r="Y1255" i="221"/>
  <c r="X1255" i="221"/>
  <c r="W1255" i="221"/>
  <c r="V1255" i="221"/>
  <c r="U1255" i="221"/>
  <c r="T1255" i="221"/>
  <c r="D1255" i="221"/>
  <c r="C1255" i="221"/>
  <c r="B1255" i="221"/>
  <c r="F1254" i="221"/>
  <c r="D1254" i="221"/>
  <c r="C1254" i="221"/>
  <c r="F1253" i="221"/>
  <c r="D1253" i="221"/>
  <c r="C1253" i="221"/>
  <c r="F1252" i="221"/>
  <c r="D1252" i="221"/>
  <c r="C1252" i="221"/>
  <c r="F1251" i="221"/>
  <c r="D1251" i="221"/>
  <c r="C1251" i="221"/>
  <c r="F1250" i="221"/>
  <c r="D1250" i="221"/>
  <c r="C1250" i="221"/>
  <c r="F1249" i="221"/>
  <c r="D1249" i="221"/>
  <c r="C1249" i="221"/>
  <c r="F1248" i="221"/>
  <c r="D1248" i="221"/>
  <c r="C1248" i="221"/>
  <c r="F1247" i="221"/>
  <c r="D1247" i="221"/>
  <c r="C1247" i="221"/>
  <c r="F1246" i="221"/>
  <c r="D1246" i="221"/>
  <c r="C1246" i="221"/>
  <c r="F1245" i="221"/>
  <c r="D1245" i="221"/>
  <c r="C1245" i="221"/>
  <c r="F1244" i="221"/>
  <c r="D1244" i="221"/>
  <c r="C1244" i="221"/>
  <c r="F1243" i="221"/>
  <c r="D1243" i="221"/>
  <c r="C1243" i="221"/>
  <c r="AN1242" i="221"/>
  <c r="AM1242" i="221"/>
  <c r="AL1242" i="221"/>
  <c r="AK1242" i="221"/>
  <c r="AJ1242" i="221"/>
  <c r="AI1242" i="221"/>
  <c r="AH1242" i="221"/>
  <c r="AG1242" i="221"/>
  <c r="AF1242" i="221"/>
  <c r="AE1242" i="221"/>
  <c r="AD1242" i="221"/>
  <c r="AC1242" i="221"/>
  <c r="AB1242" i="221"/>
  <c r="AA1242" i="221"/>
  <c r="Z1242" i="221"/>
  <c r="Y1242" i="221"/>
  <c r="X1242" i="221"/>
  <c r="W1242" i="221"/>
  <c r="V1242" i="221"/>
  <c r="U1242" i="221"/>
  <c r="T1242" i="221"/>
  <c r="D1242" i="221"/>
  <c r="C1242" i="221"/>
  <c r="B1242" i="221"/>
  <c r="F1241" i="221"/>
  <c r="D1241" i="221"/>
  <c r="C1241" i="221"/>
  <c r="F1240" i="221"/>
  <c r="D1240" i="221"/>
  <c r="C1240" i="221"/>
  <c r="F1239" i="221"/>
  <c r="D1239" i="221"/>
  <c r="C1239" i="221"/>
  <c r="F1238" i="221"/>
  <c r="D1238" i="221"/>
  <c r="C1238" i="221"/>
  <c r="F1237" i="221"/>
  <c r="D1237" i="221"/>
  <c r="C1237" i="221"/>
  <c r="F1236" i="221"/>
  <c r="D1236" i="221"/>
  <c r="C1236" i="221"/>
  <c r="F1235" i="221"/>
  <c r="D1235" i="221"/>
  <c r="C1235" i="221"/>
  <c r="F1234" i="221"/>
  <c r="D1234" i="221"/>
  <c r="C1234" i="221"/>
  <c r="F1233" i="221"/>
  <c r="D1233" i="221"/>
  <c r="C1233" i="221"/>
  <c r="F1232" i="221"/>
  <c r="D1232" i="221"/>
  <c r="C1232" i="221"/>
  <c r="F1231" i="221"/>
  <c r="D1231" i="221"/>
  <c r="C1231" i="221"/>
  <c r="F1230" i="221"/>
  <c r="D1230" i="221"/>
  <c r="C1230" i="221"/>
  <c r="AN1229" i="221"/>
  <c r="AM1229" i="221"/>
  <c r="AL1229" i="221"/>
  <c r="AK1229" i="221"/>
  <c r="AJ1229" i="221"/>
  <c r="AI1229" i="221"/>
  <c r="AH1229" i="221"/>
  <c r="AG1229" i="221"/>
  <c r="AF1229" i="221"/>
  <c r="AE1229" i="221"/>
  <c r="AD1229" i="221"/>
  <c r="AC1229" i="221"/>
  <c r="AB1229" i="221"/>
  <c r="AA1229" i="221"/>
  <c r="Z1229" i="221"/>
  <c r="Y1229" i="221"/>
  <c r="X1229" i="221"/>
  <c r="W1229" i="221"/>
  <c r="V1229" i="221"/>
  <c r="U1229" i="221"/>
  <c r="T1229" i="221"/>
  <c r="D1229" i="221"/>
  <c r="C1229" i="221"/>
  <c r="B1229" i="221"/>
  <c r="F1228" i="221"/>
  <c r="D1228" i="221"/>
  <c r="C1228" i="221"/>
  <c r="F1227" i="221"/>
  <c r="D1227" i="221"/>
  <c r="C1227" i="221"/>
  <c r="F1226" i="221"/>
  <c r="D1226" i="221"/>
  <c r="C1226" i="221"/>
  <c r="F1225" i="221"/>
  <c r="D1225" i="221"/>
  <c r="C1225" i="221"/>
  <c r="F1224" i="221"/>
  <c r="D1224" i="221"/>
  <c r="C1224" i="221"/>
  <c r="F1223" i="221"/>
  <c r="D1223" i="221"/>
  <c r="C1223" i="221"/>
  <c r="F1222" i="221"/>
  <c r="D1222" i="221"/>
  <c r="C1222" i="221"/>
  <c r="F1221" i="221"/>
  <c r="D1221" i="221"/>
  <c r="C1221" i="221"/>
  <c r="F1220" i="221"/>
  <c r="D1220" i="221"/>
  <c r="C1220" i="221"/>
  <c r="F1219" i="221"/>
  <c r="D1219" i="221"/>
  <c r="C1219" i="221"/>
  <c r="F1218" i="221"/>
  <c r="D1218" i="221"/>
  <c r="C1218" i="221"/>
  <c r="F1217" i="221"/>
  <c r="D1217" i="221"/>
  <c r="C1217" i="221"/>
  <c r="AN1216" i="221"/>
  <c r="AM1216" i="221"/>
  <c r="AL1216" i="221"/>
  <c r="AK1216" i="221"/>
  <c r="AJ1216" i="221"/>
  <c r="AI1216" i="221"/>
  <c r="AH1216" i="221"/>
  <c r="AG1216" i="221"/>
  <c r="AF1216" i="221"/>
  <c r="AE1216" i="221"/>
  <c r="AD1216" i="221"/>
  <c r="AC1216" i="221"/>
  <c r="AB1216" i="221"/>
  <c r="AA1216" i="221"/>
  <c r="Z1216" i="221"/>
  <c r="Y1216" i="221"/>
  <c r="X1216" i="221"/>
  <c r="W1216" i="221"/>
  <c r="V1216" i="221"/>
  <c r="U1216" i="221"/>
  <c r="T1216" i="221"/>
  <c r="D1216" i="221"/>
  <c r="C1216" i="221"/>
  <c r="B1216" i="221"/>
  <c r="F1215" i="221"/>
  <c r="D1215" i="221"/>
  <c r="C1215" i="221"/>
  <c r="F1214" i="221"/>
  <c r="D1214" i="221"/>
  <c r="C1214" i="221"/>
  <c r="F1213" i="221"/>
  <c r="D1213" i="221"/>
  <c r="C1213" i="221"/>
  <c r="F1212" i="221"/>
  <c r="D1212" i="221"/>
  <c r="C1212" i="221"/>
  <c r="F1211" i="221"/>
  <c r="D1211" i="221"/>
  <c r="C1211" i="221"/>
  <c r="F1210" i="221"/>
  <c r="D1210" i="221"/>
  <c r="C1210" i="221"/>
  <c r="F1209" i="221"/>
  <c r="D1209" i="221"/>
  <c r="C1209" i="221"/>
  <c r="F1208" i="221"/>
  <c r="D1208" i="221"/>
  <c r="C1208" i="221"/>
  <c r="F1207" i="221"/>
  <c r="D1207" i="221"/>
  <c r="C1207" i="221"/>
  <c r="F1206" i="221"/>
  <c r="D1206" i="221"/>
  <c r="C1206" i="221"/>
  <c r="F1205" i="221"/>
  <c r="D1205" i="221"/>
  <c r="C1205" i="221"/>
  <c r="F1204" i="221"/>
  <c r="D1204" i="221"/>
  <c r="C1204" i="221"/>
  <c r="AN1203" i="221"/>
  <c r="AM1203" i="221"/>
  <c r="AL1203" i="221"/>
  <c r="AK1203" i="221"/>
  <c r="AJ1203" i="221"/>
  <c r="AI1203" i="221"/>
  <c r="AH1203" i="221"/>
  <c r="AG1203" i="221"/>
  <c r="AF1203" i="221"/>
  <c r="AE1203" i="221"/>
  <c r="AD1203" i="221"/>
  <c r="AC1203" i="221"/>
  <c r="AB1203" i="221"/>
  <c r="AA1203" i="221"/>
  <c r="Z1203" i="221"/>
  <c r="Y1203" i="221"/>
  <c r="X1203" i="221"/>
  <c r="W1203" i="221"/>
  <c r="V1203" i="221"/>
  <c r="U1203" i="221"/>
  <c r="T1203" i="221"/>
  <c r="D1203" i="221"/>
  <c r="C1203" i="221"/>
  <c r="B1203" i="221"/>
  <c r="F1202" i="221"/>
  <c r="D1202" i="221"/>
  <c r="C1202" i="221"/>
  <c r="B1202" i="221"/>
  <c r="F1201" i="221"/>
  <c r="D1201" i="221"/>
  <c r="C1201" i="221"/>
  <c r="B1201" i="221"/>
  <c r="F1200" i="221"/>
  <c r="D1200" i="221"/>
  <c r="C1200" i="221"/>
  <c r="B1200" i="221"/>
  <c r="F1199" i="221"/>
  <c r="D1199" i="221"/>
  <c r="C1199" i="221"/>
  <c r="B1199" i="221"/>
  <c r="F1198" i="221"/>
  <c r="D1198" i="221"/>
  <c r="C1198" i="221"/>
  <c r="B1198" i="221"/>
  <c r="F1197" i="221"/>
  <c r="D1197" i="221"/>
  <c r="C1197" i="221"/>
  <c r="B1197" i="221"/>
  <c r="F1196" i="221"/>
  <c r="D1196" i="221"/>
  <c r="C1196" i="221"/>
  <c r="B1196" i="221"/>
  <c r="F1195" i="221"/>
  <c r="D1195" i="221"/>
  <c r="C1195" i="221"/>
  <c r="B1195" i="221"/>
  <c r="F1194" i="221"/>
  <c r="D1194" i="221"/>
  <c r="C1194" i="221"/>
  <c r="B1194" i="221"/>
  <c r="F1193" i="221"/>
  <c r="D1193" i="221"/>
  <c r="C1193" i="221"/>
  <c r="B1193" i="221"/>
  <c r="F1192" i="221"/>
  <c r="D1192" i="221"/>
  <c r="C1192" i="221"/>
  <c r="B1192" i="221"/>
  <c r="F1191" i="221"/>
  <c r="D1191" i="221"/>
  <c r="C1191" i="221"/>
  <c r="B1191" i="221"/>
  <c r="AN1190" i="221"/>
  <c r="AM1190" i="221"/>
  <c r="AL1190" i="221"/>
  <c r="AK1190" i="221"/>
  <c r="AJ1190" i="221"/>
  <c r="AI1190" i="221"/>
  <c r="AH1190" i="221"/>
  <c r="AG1190" i="221"/>
  <c r="AF1190" i="221"/>
  <c r="AE1190" i="221"/>
  <c r="AD1190" i="221"/>
  <c r="AC1190" i="221"/>
  <c r="AB1190" i="221"/>
  <c r="AA1190" i="221"/>
  <c r="Z1190" i="221"/>
  <c r="Y1190" i="221"/>
  <c r="X1190" i="221"/>
  <c r="W1190" i="221"/>
  <c r="V1190" i="221"/>
  <c r="U1190" i="221"/>
  <c r="T1190" i="221"/>
  <c r="D1190" i="221"/>
  <c r="C1190" i="221"/>
  <c r="B1190" i="221"/>
  <c r="F1189" i="221"/>
  <c r="D1189" i="221"/>
  <c r="C1189" i="221"/>
  <c r="B1189" i="221"/>
  <c r="F1188" i="221"/>
  <c r="D1188" i="221"/>
  <c r="C1188" i="221"/>
  <c r="F1187" i="221"/>
  <c r="D1187" i="221"/>
  <c r="C1187" i="221"/>
  <c r="F1186" i="221"/>
  <c r="D1186" i="221"/>
  <c r="C1186" i="221"/>
  <c r="F1185" i="221"/>
  <c r="D1185" i="221"/>
  <c r="C1185" i="221"/>
  <c r="F1184" i="221"/>
  <c r="D1184" i="221"/>
  <c r="C1184" i="221"/>
  <c r="F1183" i="221"/>
  <c r="D1183" i="221"/>
  <c r="C1183" i="221"/>
  <c r="F1182" i="221"/>
  <c r="D1182" i="221"/>
  <c r="C1182" i="221"/>
  <c r="F1181" i="221"/>
  <c r="D1181" i="221"/>
  <c r="C1181" i="221"/>
  <c r="F1180" i="221"/>
  <c r="D1180" i="221"/>
  <c r="C1180" i="221"/>
  <c r="F1179" i="221"/>
  <c r="D1179" i="221"/>
  <c r="C1179" i="221"/>
  <c r="F1178" i="221"/>
  <c r="D1178" i="221"/>
  <c r="C1178" i="221"/>
  <c r="F1177" i="221"/>
  <c r="D1177" i="221"/>
  <c r="C1177" i="221"/>
  <c r="D1176" i="221"/>
  <c r="C1176" i="221"/>
  <c r="B1176" i="221"/>
  <c r="F1175" i="221"/>
  <c r="D1175" i="221"/>
  <c r="C1175" i="221"/>
  <c r="F1174" i="221"/>
  <c r="D1174" i="221"/>
  <c r="C1174" i="221"/>
  <c r="F1173" i="221"/>
  <c r="D1173" i="221"/>
  <c r="C1173" i="221"/>
  <c r="F1172" i="221"/>
  <c r="D1172" i="221"/>
  <c r="C1172" i="221"/>
  <c r="F1171" i="221"/>
  <c r="D1171" i="221"/>
  <c r="C1171" i="221"/>
  <c r="F1170" i="221"/>
  <c r="D1170" i="221"/>
  <c r="C1170" i="221"/>
  <c r="F1169" i="221"/>
  <c r="D1169" i="221"/>
  <c r="C1169" i="221"/>
  <c r="F1168" i="221"/>
  <c r="D1168" i="221"/>
  <c r="C1168" i="221"/>
  <c r="F1167" i="221"/>
  <c r="D1167" i="221"/>
  <c r="C1167" i="221"/>
  <c r="F1166" i="221"/>
  <c r="D1166" i="221"/>
  <c r="C1166" i="221"/>
  <c r="F1165" i="221"/>
  <c r="D1165" i="221"/>
  <c r="C1165" i="221"/>
  <c r="F1164" i="221"/>
  <c r="D1164" i="221"/>
  <c r="C1164" i="221"/>
  <c r="AN1163" i="221"/>
  <c r="AM1163" i="221"/>
  <c r="AL1163" i="221"/>
  <c r="AK1163" i="221"/>
  <c r="AJ1163" i="221"/>
  <c r="AI1163" i="221"/>
  <c r="AH1163" i="221"/>
  <c r="AG1163" i="221"/>
  <c r="AF1163" i="221"/>
  <c r="AE1163" i="221"/>
  <c r="AD1163" i="221"/>
  <c r="AC1163" i="221"/>
  <c r="AB1163" i="221"/>
  <c r="AA1163" i="221"/>
  <c r="Z1163" i="221"/>
  <c r="Y1163" i="221"/>
  <c r="X1163" i="221"/>
  <c r="W1163" i="221"/>
  <c r="V1163" i="221"/>
  <c r="U1163" i="221"/>
  <c r="T1163" i="221"/>
  <c r="D1163" i="221"/>
  <c r="C1163" i="221"/>
  <c r="B1163" i="221"/>
  <c r="F1162" i="221"/>
  <c r="D1162" i="221"/>
  <c r="C1162" i="221"/>
  <c r="F1161" i="221"/>
  <c r="D1161" i="221"/>
  <c r="C1161" i="221"/>
  <c r="F1160" i="221"/>
  <c r="D1160" i="221"/>
  <c r="C1160" i="221"/>
  <c r="F1159" i="221"/>
  <c r="D1159" i="221"/>
  <c r="C1159" i="221"/>
  <c r="F1158" i="221"/>
  <c r="D1158" i="221"/>
  <c r="C1158" i="221"/>
  <c r="F1157" i="221"/>
  <c r="D1157" i="221"/>
  <c r="C1157" i="221"/>
  <c r="F1156" i="221"/>
  <c r="D1156" i="221"/>
  <c r="C1156" i="221"/>
  <c r="F1155" i="221"/>
  <c r="D1155" i="221"/>
  <c r="C1155" i="221"/>
  <c r="F1154" i="221"/>
  <c r="D1154" i="221"/>
  <c r="C1154" i="221"/>
  <c r="F1153" i="221"/>
  <c r="D1153" i="221"/>
  <c r="C1153" i="221"/>
  <c r="F1152" i="221"/>
  <c r="D1152" i="221"/>
  <c r="C1152" i="221"/>
  <c r="F1151" i="221"/>
  <c r="D1151" i="221"/>
  <c r="C1151" i="221"/>
  <c r="AN1150" i="221"/>
  <c r="AM1150" i="221"/>
  <c r="AL1150" i="221"/>
  <c r="AK1150" i="221"/>
  <c r="AJ1150" i="221"/>
  <c r="AI1150" i="221"/>
  <c r="AH1150" i="221"/>
  <c r="AG1150" i="221"/>
  <c r="AF1150" i="221"/>
  <c r="AE1150" i="221"/>
  <c r="AD1150" i="221"/>
  <c r="AC1150" i="221"/>
  <c r="AB1150" i="221"/>
  <c r="AA1150" i="221"/>
  <c r="Z1150" i="221"/>
  <c r="Y1150" i="221"/>
  <c r="X1150" i="221"/>
  <c r="W1150" i="221"/>
  <c r="V1150" i="221"/>
  <c r="U1150" i="221"/>
  <c r="T1150" i="221"/>
  <c r="D1150" i="221"/>
  <c r="C1150" i="221"/>
  <c r="B1150" i="221"/>
  <c r="F1149" i="221"/>
  <c r="D1149" i="221"/>
  <c r="C1149" i="221"/>
  <c r="F1148" i="221"/>
  <c r="D1148" i="221"/>
  <c r="C1148" i="221"/>
  <c r="F1147" i="221"/>
  <c r="D1147" i="221"/>
  <c r="C1147" i="221"/>
  <c r="F1146" i="221"/>
  <c r="D1146" i="221"/>
  <c r="C1146" i="221"/>
  <c r="F1145" i="221"/>
  <c r="D1145" i="221"/>
  <c r="C1145" i="221"/>
  <c r="F1144" i="221"/>
  <c r="D1144" i="221"/>
  <c r="C1144" i="221"/>
  <c r="F1143" i="221"/>
  <c r="D1143" i="221"/>
  <c r="C1143" i="221"/>
  <c r="F1142" i="221"/>
  <c r="D1142" i="221"/>
  <c r="C1142" i="221"/>
  <c r="F1141" i="221"/>
  <c r="D1141" i="221"/>
  <c r="C1141" i="221"/>
  <c r="F1140" i="221"/>
  <c r="D1140" i="221"/>
  <c r="C1140" i="221"/>
  <c r="F1139" i="221"/>
  <c r="D1139" i="221"/>
  <c r="C1139" i="221"/>
  <c r="F1138" i="221"/>
  <c r="D1138" i="221"/>
  <c r="C1138" i="221"/>
  <c r="AN1137" i="221"/>
  <c r="AM1137" i="221"/>
  <c r="AL1137" i="221"/>
  <c r="AK1137" i="221"/>
  <c r="AJ1137" i="221"/>
  <c r="AI1137" i="221"/>
  <c r="AH1137" i="221"/>
  <c r="AG1137" i="221"/>
  <c r="AF1137" i="221"/>
  <c r="AE1137" i="221"/>
  <c r="AD1137" i="221"/>
  <c r="AC1137" i="221"/>
  <c r="AB1137" i="221"/>
  <c r="AA1137" i="221"/>
  <c r="Z1137" i="221"/>
  <c r="Y1137" i="221"/>
  <c r="X1137" i="221"/>
  <c r="W1137" i="221"/>
  <c r="V1137" i="221"/>
  <c r="U1137" i="221"/>
  <c r="T1137" i="221"/>
  <c r="D1137" i="221"/>
  <c r="C1137" i="221"/>
  <c r="B1137" i="221"/>
  <c r="F1136" i="221"/>
  <c r="D1136" i="221"/>
  <c r="C1136" i="221"/>
  <c r="F1135" i="221"/>
  <c r="D1135" i="221"/>
  <c r="C1135" i="221"/>
  <c r="F1134" i="221"/>
  <c r="D1134" i="221"/>
  <c r="C1134" i="221"/>
  <c r="F1133" i="221"/>
  <c r="D1133" i="221"/>
  <c r="C1133" i="221"/>
  <c r="F1132" i="221"/>
  <c r="D1132" i="221"/>
  <c r="C1132" i="221"/>
  <c r="F1131" i="221"/>
  <c r="D1131" i="221"/>
  <c r="C1131" i="221"/>
  <c r="F1130" i="221"/>
  <c r="D1130" i="221"/>
  <c r="C1130" i="221"/>
  <c r="F1129" i="221"/>
  <c r="D1129" i="221"/>
  <c r="C1129" i="221"/>
  <c r="F1128" i="221"/>
  <c r="D1128" i="221"/>
  <c r="C1128" i="221"/>
  <c r="F1127" i="221"/>
  <c r="D1127" i="221"/>
  <c r="C1127" i="221"/>
  <c r="F1126" i="221"/>
  <c r="D1126" i="221"/>
  <c r="C1126" i="221"/>
  <c r="F1125" i="221"/>
  <c r="D1125" i="221"/>
  <c r="C1125" i="221"/>
  <c r="AN1124" i="221"/>
  <c r="AM1124" i="221"/>
  <c r="AL1124" i="221"/>
  <c r="AK1124" i="221"/>
  <c r="AJ1124" i="221"/>
  <c r="AI1124" i="221"/>
  <c r="AH1124" i="221"/>
  <c r="AG1124" i="221"/>
  <c r="AF1124" i="221"/>
  <c r="AE1124" i="221"/>
  <c r="AD1124" i="221"/>
  <c r="AC1124" i="221"/>
  <c r="AB1124" i="221"/>
  <c r="AA1124" i="221"/>
  <c r="Z1124" i="221"/>
  <c r="Y1124" i="221"/>
  <c r="X1124" i="221"/>
  <c r="W1124" i="221"/>
  <c r="V1124" i="221"/>
  <c r="U1124" i="221"/>
  <c r="T1124" i="221"/>
  <c r="D1124" i="221"/>
  <c r="C1124" i="221"/>
  <c r="B1124" i="221"/>
  <c r="F1123" i="221"/>
  <c r="D1123" i="221"/>
  <c r="C1123" i="221"/>
  <c r="F1122" i="221"/>
  <c r="D1122" i="221"/>
  <c r="C1122" i="221"/>
  <c r="F1121" i="221"/>
  <c r="D1121" i="221"/>
  <c r="C1121" i="221"/>
  <c r="F1120" i="221"/>
  <c r="D1120" i="221"/>
  <c r="C1120" i="221"/>
  <c r="F1119" i="221"/>
  <c r="D1119" i="221"/>
  <c r="C1119" i="221"/>
  <c r="F1118" i="221"/>
  <c r="D1118" i="221"/>
  <c r="C1118" i="221"/>
  <c r="F1117" i="221"/>
  <c r="D1117" i="221"/>
  <c r="C1117" i="221"/>
  <c r="F1116" i="221"/>
  <c r="D1116" i="221"/>
  <c r="C1116" i="221"/>
  <c r="F1115" i="221"/>
  <c r="D1115" i="221"/>
  <c r="C1115" i="221"/>
  <c r="F1114" i="221"/>
  <c r="D1114" i="221"/>
  <c r="C1114" i="221"/>
  <c r="F1113" i="221"/>
  <c r="D1113" i="221"/>
  <c r="C1113" i="221"/>
  <c r="F1112" i="221"/>
  <c r="D1112" i="221"/>
  <c r="C1112" i="221"/>
  <c r="AN1111" i="221"/>
  <c r="AM1111" i="221"/>
  <c r="AL1111" i="221"/>
  <c r="AK1111" i="221"/>
  <c r="AJ1111" i="221"/>
  <c r="AI1111" i="221"/>
  <c r="AH1111" i="221"/>
  <c r="AG1111" i="221"/>
  <c r="AF1111" i="221"/>
  <c r="AE1111" i="221"/>
  <c r="AD1111" i="221"/>
  <c r="AC1111" i="221"/>
  <c r="AB1111" i="221"/>
  <c r="AA1111" i="221"/>
  <c r="Z1111" i="221"/>
  <c r="Y1111" i="221"/>
  <c r="X1111" i="221"/>
  <c r="W1111" i="221"/>
  <c r="V1111" i="221"/>
  <c r="U1111" i="221"/>
  <c r="T1111" i="221"/>
  <c r="D1111" i="221"/>
  <c r="C1111" i="221"/>
  <c r="B1111" i="221"/>
  <c r="F1110" i="221"/>
  <c r="D1110" i="221"/>
  <c r="C1110" i="221"/>
  <c r="F1109" i="221"/>
  <c r="D1109" i="221"/>
  <c r="C1109" i="221"/>
  <c r="F1108" i="221"/>
  <c r="D1108" i="221"/>
  <c r="C1108" i="221"/>
  <c r="F1107" i="221"/>
  <c r="D1107" i="221"/>
  <c r="C1107" i="221"/>
  <c r="F1106" i="221"/>
  <c r="D1106" i="221"/>
  <c r="C1106" i="221"/>
  <c r="F1105" i="221"/>
  <c r="D1105" i="221"/>
  <c r="C1105" i="221"/>
  <c r="F1104" i="221"/>
  <c r="D1104" i="221"/>
  <c r="C1104" i="221"/>
  <c r="F1103" i="221"/>
  <c r="D1103" i="221"/>
  <c r="C1103" i="221"/>
  <c r="F1102" i="221"/>
  <c r="D1102" i="221"/>
  <c r="C1102" i="221"/>
  <c r="F1101" i="221"/>
  <c r="D1101" i="221"/>
  <c r="C1101" i="221"/>
  <c r="F1100" i="221"/>
  <c r="D1100" i="221"/>
  <c r="C1100" i="221"/>
  <c r="F1099" i="221"/>
  <c r="D1099" i="221"/>
  <c r="C1099" i="221"/>
  <c r="AN1098" i="221"/>
  <c r="AM1098" i="221"/>
  <c r="AL1098" i="221"/>
  <c r="AK1098" i="221"/>
  <c r="AJ1098" i="221"/>
  <c r="AI1098" i="221"/>
  <c r="AH1098" i="221"/>
  <c r="AG1098" i="221"/>
  <c r="AF1098" i="221"/>
  <c r="AE1098" i="221"/>
  <c r="AD1098" i="221"/>
  <c r="AC1098" i="221"/>
  <c r="AB1098" i="221"/>
  <c r="AA1098" i="221"/>
  <c r="Z1098" i="221"/>
  <c r="Y1098" i="221"/>
  <c r="X1098" i="221"/>
  <c r="W1098" i="221"/>
  <c r="V1098" i="221"/>
  <c r="U1098" i="221"/>
  <c r="T1098" i="221"/>
  <c r="D1098" i="221"/>
  <c r="C1098" i="221"/>
  <c r="B1098" i="221"/>
  <c r="F1097" i="221"/>
  <c r="D1097" i="221"/>
  <c r="C1097" i="221"/>
  <c r="F1096" i="221"/>
  <c r="D1096" i="221"/>
  <c r="C1096" i="221"/>
  <c r="F1095" i="221"/>
  <c r="D1095" i="221"/>
  <c r="C1095" i="221"/>
  <c r="F1094" i="221"/>
  <c r="D1094" i="221"/>
  <c r="C1094" i="221"/>
  <c r="F1093" i="221"/>
  <c r="D1093" i="221"/>
  <c r="C1093" i="221"/>
  <c r="F1092" i="221"/>
  <c r="D1092" i="221"/>
  <c r="C1092" i="221"/>
  <c r="F1091" i="221"/>
  <c r="D1091" i="221"/>
  <c r="C1091" i="221"/>
  <c r="F1090" i="221"/>
  <c r="D1090" i="221"/>
  <c r="C1090" i="221"/>
  <c r="F1089" i="221"/>
  <c r="D1089" i="221"/>
  <c r="C1089" i="221"/>
  <c r="F1088" i="221"/>
  <c r="D1088" i="221"/>
  <c r="C1088" i="221"/>
  <c r="F1087" i="221"/>
  <c r="D1087" i="221"/>
  <c r="C1087" i="221"/>
  <c r="F1086" i="221"/>
  <c r="D1086" i="221"/>
  <c r="C1086" i="221"/>
  <c r="AN1085" i="221"/>
  <c r="AM1085" i="221"/>
  <c r="AL1085" i="221"/>
  <c r="AK1085" i="221"/>
  <c r="AJ1085" i="221"/>
  <c r="AI1085" i="221"/>
  <c r="AH1085" i="221"/>
  <c r="AG1085" i="221"/>
  <c r="AF1085" i="221"/>
  <c r="AE1085" i="221"/>
  <c r="AD1085" i="221"/>
  <c r="AC1085" i="221"/>
  <c r="AB1085" i="221"/>
  <c r="AA1085" i="221"/>
  <c r="Z1085" i="221"/>
  <c r="Y1085" i="221"/>
  <c r="X1085" i="221"/>
  <c r="W1085" i="221"/>
  <c r="V1085" i="221"/>
  <c r="U1085" i="221"/>
  <c r="T1085" i="221"/>
  <c r="D1085" i="221"/>
  <c r="C1085" i="221"/>
  <c r="B1085" i="221"/>
  <c r="F1084" i="221"/>
  <c r="D1084" i="221"/>
  <c r="C1084" i="221"/>
  <c r="B1084" i="221"/>
  <c r="F1083" i="221"/>
  <c r="D1083" i="221"/>
  <c r="C1083" i="221"/>
  <c r="B1083" i="221"/>
  <c r="F1082" i="221"/>
  <c r="D1082" i="221"/>
  <c r="C1082" i="221"/>
  <c r="B1082" i="221"/>
  <c r="F1081" i="221"/>
  <c r="D1081" i="221"/>
  <c r="C1081" i="221"/>
  <c r="B1081" i="221"/>
  <c r="F1080" i="221"/>
  <c r="D1080" i="221"/>
  <c r="C1080" i="221"/>
  <c r="B1080" i="221"/>
  <c r="F1079" i="221"/>
  <c r="D1079" i="221"/>
  <c r="C1079" i="221"/>
  <c r="B1079" i="221"/>
  <c r="F1078" i="221"/>
  <c r="D1078" i="221"/>
  <c r="C1078" i="221"/>
  <c r="B1078" i="221"/>
  <c r="F1077" i="221"/>
  <c r="D1077" i="221"/>
  <c r="C1077" i="221"/>
  <c r="B1077" i="221"/>
  <c r="F1076" i="221"/>
  <c r="D1076" i="221"/>
  <c r="C1076" i="221"/>
  <c r="B1076" i="221"/>
  <c r="F1075" i="221"/>
  <c r="D1075" i="221"/>
  <c r="C1075" i="221"/>
  <c r="B1075" i="221"/>
  <c r="F1074" i="221"/>
  <c r="D1074" i="221"/>
  <c r="C1074" i="221"/>
  <c r="B1074" i="221"/>
  <c r="F1073" i="221"/>
  <c r="D1073" i="221"/>
  <c r="C1073" i="221"/>
  <c r="B1073" i="221"/>
  <c r="AN1072" i="221"/>
  <c r="AM1072" i="221"/>
  <c r="AL1072" i="221"/>
  <c r="AK1072" i="221"/>
  <c r="AJ1072" i="221"/>
  <c r="AI1072" i="221"/>
  <c r="AH1072" i="221"/>
  <c r="AG1072" i="221"/>
  <c r="AF1072" i="221"/>
  <c r="AE1072" i="221"/>
  <c r="AD1072" i="221"/>
  <c r="AC1072" i="221"/>
  <c r="AB1072" i="221"/>
  <c r="AA1072" i="221"/>
  <c r="Z1072" i="221"/>
  <c r="Y1072" i="221"/>
  <c r="X1072" i="221"/>
  <c r="W1072" i="221"/>
  <c r="V1072" i="221"/>
  <c r="U1072" i="221"/>
  <c r="T1072" i="221"/>
  <c r="D1072" i="221"/>
  <c r="C1072" i="221"/>
  <c r="B1072" i="221"/>
  <c r="F1071" i="221"/>
  <c r="D1071" i="221"/>
  <c r="C1071" i="221"/>
  <c r="B1071" i="221"/>
  <c r="F1070" i="221"/>
  <c r="D1070" i="221"/>
  <c r="C1070" i="221"/>
  <c r="F1069" i="221"/>
  <c r="D1069" i="221"/>
  <c r="C1069" i="221"/>
  <c r="F1068" i="221"/>
  <c r="D1068" i="221"/>
  <c r="C1068" i="221"/>
  <c r="F1067" i="221"/>
  <c r="D1067" i="221"/>
  <c r="C1067" i="221"/>
  <c r="F1066" i="221"/>
  <c r="D1066" i="221"/>
  <c r="C1066" i="221"/>
  <c r="F1065" i="221"/>
  <c r="D1065" i="221"/>
  <c r="C1065" i="221"/>
  <c r="F1064" i="221"/>
  <c r="D1064" i="221"/>
  <c r="C1064" i="221"/>
  <c r="F1063" i="221"/>
  <c r="D1063" i="221"/>
  <c r="C1063" i="221"/>
  <c r="F1062" i="221"/>
  <c r="D1062" i="221"/>
  <c r="C1062" i="221"/>
  <c r="F1061" i="221"/>
  <c r="D1061" i="221"/>
  <c r="C1061" i="221"/>
  <c r="F1060" i="221"/>
  <c r="D1060" i="221"/>
  <c r="C1060" i="221"/>
  <c r="F1059" i="221"/>
  <c r="D1059" i="221"/>
  <c r="C1059" i="221"/>
  <c r="D1058" i="221"/>
  <c r="C1058" i="221"/>
  <c r="B1058" i="221"/>
  <c r="F1057" i="221"/>
  <c r="D1057" i="221"/>
  <c r="C1057" i="221"/>
  <c r="F1056" i="221"/>
  <c r="D1056" i="221"/>
  <c r="C1056" i="221"/>
  <c r="F1055" i="221"/>
  <c r="D1055" i="221"/>
  <c r="C1055" i="221"/>
  <c r="F1054" i="221"/>
  <c r="D1054" i="221"/>
  <c r="C1054" i="221"/>
  <c r="F1053" i="221"/>
  <c r="D1053" i="221"/>
  <c r="C1053" i="221"/>
  <c r="F1052" i="221"/>
  <c r="D1052" i="221"/>
  <c r="C1052" i="221"/>
  <c r="F1051" i="221"/>
  <c r="D1051" i="221"/>
  <c r="C1051" i="221"/>
  <c r="F1050" i="221"/>
  <c r="D1050" i="221"/>
  <c r="C1050" i="221"/>
  <c r="F1049" i="221"/>
  <c r="D1049" i="221"/>
  <c r="C1049" i="221"/>
  <c r="F1048" i="221"/>
  <c r="D1048" i="221"/>
  <c r="C1048" i="221"/>
  <c r="F1047" i="221"/>
  <c r="D1047" i="221"/>
  <c r="C1047" i="221"/>
  <c r="F1046" i="221"/>
  <c r="D1046" i="221"/>
  <c r="C1046" i="221"/>
  <c r="AN1045" i="221"/>
  <c r="AM1045" i="221"/>
  <c r="AL1045" i="221"/>
  <c r="AK1045" i="221"/>
  <c r="AJ1045" i="221"/>
  <c r="AI1045" i="221"/>
  <c r="AH1045" i="221"/>
  <c r="AG1045" i="221"/>
  <c r="AF1045" i="221"/>
  <c r="AE1045" i="221"/>
  <c r="AD1045" i="221"/>
  <c r="AC1045" i="221"/>
  <c r="AB1045" i="221"/>
  <c r="AA1045" i="221"/>
  <c r="Z1045" i="221"/>
  <c r="Y1045" i="221"/>
  <c r="X1045" i="221"/>
  <c r="W1045" i="221"/>
  <c r="V1045" i="221"/>
  <c r="U1045" i="221"/>
  <c r="T1045" i="221"/>
  <c r="D1045" i="221"/>
  <c r="C1045" i="221"/>
  <c r="B1045" i="221"/>
  <c r="F1044" i="221"/>
  <c r="D1044" i="221"/>
  <c r="C1044" i="221"/>
  <c r="F1043" i="221"/>
  <c r="D1043" i="221"/>
  <c r="C1043" i="221"/>
  <c r="F1042" i="221"/>
  <c r="D1042" i="221"/>
  <c r="C1042" i="221"/>
  <c r="F1041" i="221"/>
  <c r="D1041" i="221"/>
  <c r="C1041" i="221"/>
  <c r="F1040" i="221"/>
  <c r="D1040" i="221"/>
  <c r="C1040" i="221"/>
  <c r="F1039" i="221"/>
  <c r="D1039" i="221"/>
  <c r="C1039" i="221"/>
  <c r="F1038" i="221"/>
  <c r="D1038" i="221"/>
  <c r="C1038" i="221"/>
  <c r="F1037" i="221"/>
  <c r="D1037" i="221"/>
  <c r="C1037" i="221"/>
  <c r="F1036" i="221"/>
  <c r="D1036" i="221"/>
  <c r="C1036" i="221"/>
  <c r="F1035" i="221"/>
  <c r="D1035" i="221"/>
  <c r="C1035" i="221"/>
  <c r="F1034" i="221"/>
  <c r="D1034" i="221"/>
  <c r="C1034" i="221"/>
  <c r="F1033" i="221"/>
  <c r="D1033" i="221"/>
  <c r="C1033" i="221"/>
  <c r="AN1032" i="221"/>
  <c r="AM1032" i="221"/>
  <c r="AL1032" i="221"/>
  <c r="AK1032" i="221"/>
  <c r="AJ1032" i="221"/>
  <c r="AI1032" i="221"/>
  <c r="AH1032" i="221"/>
  <c r="AG1032" i="221"/>
  <c r="AF1032" i="221"/>
  <c r="AE1032" i="221"/>
  <c r="AD1032" i="221"/>
  <c r="AC1032" i="221"/>
  <c r="AB1032" i="221"/>
  <c r="AA1032" i="221"/>
  <c r="Z1032" i="221"/>
  <c r="Y1032" i="221"/>
  <c r="X1032" i="221"/>
  <c r="W1032" i="221"/>
  <c r="V1032" i="221"/>
  <c r="U1032" i="221"/>
  <c r="T1032" i="221"/>
  <c r="D1032" i="221"/>
  <c r="C1032" i="221"/>
  <c r="B1032" i="221"/>
  <c r="F1031" i="221"/>
  <c r="D1031" i="221"/>
  <c r="C1031" i="221"/>
  <c r="F1030" i="221"/>
  <c r="D1030" i="221"/>
  <c r="C1030" i="221"/>
  <c r="F1029" i="221"/>
  <c r="D1029" i="221"/>
  <c r="C1029" i="221"/>
  <c r="F1028" i="221"/>
  <c r="D1028" i="221"/>
  <c r="C1028" i="221"/>
  <c r="F1027" i="221"/>
  <c r="D1027" i="221"/>
  <c r="C1027" i="221"/>
  <c r="F1026" i="221"/>
  <c r="D1026" i="221"/>
  <c r="C1026" i="221"/>
  <c r="F1025" i="221"/>
  <c r="D1025" i="221"/>
  <c r="C1025" i="221"/>
  <c r="F1024" i="221"/>
  <c r="D1024" i="221"/>
  <c r="C1024" i="221"/>
  <c r="F1023" i="221"/>
  <c r="D1023" i="221"/>
  <c r="C1023" i="221"/>
  <c r="F1022" i="221"/>
  <c r="D1022" i="221"/>
  <c r="C1022" i="221"/>
  <c r="F1021" i="221"/>
  <c r="D1021" i="221"/>
  <c r="C1021" i="221"/>
  <c r="F1020" i="221"/>
  <c r="D1020" i="221"/>
  <c r="C1020" i="221"/>
  <c r="AN1019" i="221"/>
  <c r="AM1019" i="221"/>
  <c r="AL1019" i="221"/>
  <c r="AK1019" i="221"/>
  <c r="AJ1019" i="221"/>
  <c r="AI1019" i="221"/>
  <c r="AH1019" i="221"/>
  <c r="AG1019" i="221"/>
  <c r="AF1019" i="221"/>
  <c r="AE1019" i="221"/>
  <c r="AD1019" i="221"/>
  <c r="AC1019" i="221"/>
  <c r="AB1019" i="221"/>
  <c r="AA1019" i="221"/>
  <c r="Z1019" i="221"/>
  <c r="Y1019" i="221"/>
  <c r="X1019" i="221"/>
  <c r="W1019" i="221"/>
  <c r="V1019" i="221"/>
  <c r="U1019" i="221"/>
  <c r="T1019" i="221"/>
  <c r="D1019" i="221"/>
  <c r="C1019" i="221"/>
  <c r="B1019" i="221"/>
  <c r="F1018" i="221"/>
  <c r="D1018" i="221"/>
  <c r="C1018" i="221"/>
  <c r="F1017" i="221"/>
  <c r="D1017" i="221"/>
  <c r="C1017" i="221"/>
  <c r="F1016" i="221"/>
  <c r="D1016" i="221"/>
  <c r="C1016" i="221"/>
  <c r="F1015" i="221"/>
  <c r="D1015" i="221"/>
  <c r="C1015" i="221"/>
  <c r="F1014" i="221"/>
  <c r="D1014" i="221"/>
  <c r="C1014" i="221"/>
  <c r="F1013" i="221"/>
  <c r="D1013" i="221"/>
  <c r="C1013" i="221"/>
  <c r="F1012" i="221"/>
  <c r="D1012" i="221"/>
  <c r="C1012" i="221"/>
  <c r="F1011" i="221"/>
  <c r="D1011" i="221"/>
  <c r="C1011" i="221"/>
  <c r="F1010" i="221"/>
  <c r="D1010" i="221"/>
  <c r="C1010" i="221"/>
  <c r="F1009" i="221"/>
  <c r="D1009" i="221"/>
  <c r="C1009" i="221"/>
  <c r="F1008" i="221"/>
  <c r="D1008" i="221"/>
  <c r="C1008" i="221"/>
  <c r="F1007" i="221"/>
  <c r="D1007" i="221"/>
  <c r="C1007" i="221"/>
  <c r="AN1006" i="221"/>
  <c r="AM1006" i="221"/>
  <c r="AL1006" i="221"/>
  <c r="AK1006" i="221"/>
  <c r="AJ1006" i="221"/>
  <c r="AI1006" i="221"/>
  <c r="AH1006" i="221"/>
  <c r="AG1006" i="221"/>
  <c r="AF1006" i="221"/>
  <c r="AE1006" i="221"/>
  <c r="AD1006" i="221"/>
  <c r="AC1006" i="221"/>
  <c r="AB1006" i="221"/>
  <c r="AA1006" i="221"/>
  <c r="Z1006" i="221"/>
  <c r="Y1006" i="221"/>
  <c r="X1006" i="221"/>
  <c r="W1006" i="221"/>
  <c r="V1006" i="221"/>
  <c r="U1006" i="221"/>
  <c r="T1006" i="221"/>
  <c r="D1006" i="221"/>
  <c r="C1006" i="221"/>
  <c r="B1006" i="221"/>
  <c r="F1005" i="221"/>
  <c r="D1005" i="221"/>
  <c r="C1005" i="221"/>
  <c r="F1004" i="221"/>
  <c r="D1004" i="221"/>
  <c r="C1004" i="221"/>
  <c r="F1003" i="221"/>
  <c r="D1003" i="221"/>
  <c r="C1003" i="221"/>
  <c r="F1002" i="221"/>
  <c r="D1002" i="221"/>
  <c r="C1002" i="221"/>
  <c r="F1001" i="221"/>
  <c r="D1001" i="221"/>
  <c r="C1001" i="221"/>
  <c r="F1000" i="221"/>
  <c r="D1000" i="221"/>
  <c r="C1000" i="221"/>
  <c r="F999" i="221"/>
  <c r="D999" i="221"/>
  <c r="C999" i="221"/>
  <c r="F998" i="221"/>
  <c r="D998" i="221"/>
  <c r="C998" i="221"/>
  <c r="F997" i="221"/>
  <c r="D997" i="221"/>
  <c r="C997" i="221"/>
  <c r="F996" i="221"/>
  <c r="D996" i="221"/>
  <c r="C996" i="221"/>
  <c r="F995" i="221"/>
  <c r="D995" i="221"/>
  <c r="C995" i="221"/>
  <c r="F994" i="221"/>
  <c r="D994" i="221"/>
  <c r="C994" i="221"/>
  <c r="AN993" i="221"/>
  <c r="AM993" i="221"/>
  <c r="AL993" i="221"/>
  <c r="AK993" i="221"/>
  <c r="AJ993" i="221"/>
  <c r="AI993" i="221"/>
  <c r="AH993" i="221"/>
  <c r="AG993" i="221"/>
  <c r="AF993" i="221"/>
  <c r="AE993" i="221"/>
  <c r="AD993" i="221"/>
  <c r="AC993" i="221"/>
  <c r="AB993" i="221"/>
  <c r="AA993" i="221"/>
  <c r="Z993" i="221"/>
  <c r="Y993" i="221"/>
  <c r="X993" i="221"/>
  <c r="W993" i="221"/>
  <c r="V993" i="221"/>
  <c r="U993" i="221"/>
  <c r="T993" i="221"/>
  <c r="D993" i="221"/>
  <c r="C993" i="221"/>
  <c r="B993" i="221"/>
  <c r="F992" i="221"/>
  <c r="D992" i="221"/>
  <c r="C992" i="221"/>
  <c r="F991" i="221"/>
  <c r="D991" i="221"/>
  <c r="C991" i="221"/>
  <c r="F990" i="221"/>
  <c r="D990" i="221"/>
  <c r="C990" i="221"/>
  <c r="F989" i="221"/>
  <c r="D989" i="221"/>
  <c r="C989" i="221"/>
  <c r="F988" i="221"/>
  <c r="D988" i="221"/>
  <c r="C988" i="221"/>
  <c r="F987" i="221"/>
  <c r="D987" i="221"/>
  <c r="C987" i="221"/>
  <c r="F986" i="221"/>
  <c r="D986" i="221"/>
  <c r="C986" i="221"/>
  <c r="F985" i="221"/>
  <c r="D985" i="221"/>
  <c r="C985" i="221"/>
  <c r="F984" i="221"/>
  <c r="D984" i="221"/>
  <c r="C984" i="221"/>
  <c r="F983" i="221"/>
  <c r="D983" i="221"/>
  <c r="C983" i="221"/>
  <c r="F982" i="221"/>
  <c r="D982" i="221"/>
  <c r="C982" i="221"/>
  <c r="F981" i="221"/>
  <c r="D981" i="221"/>
  <c r="C981" i="221"/>
  <c r="AN980" i="221"/>
  <c r="AM980" i="221"/>
  <c r="AL980" i="221"/>
  <c r="AK980" i="221"/>
  <c r="AJ980" i="221"/>
  <c r="AI980" i="221"/>
  <c r="AH980" i="221"/>
  <c r="AG980" i="221"/>
  <c r="AF980" i="221"/>
  <c r="AE980" i="221"/>
  <c r="AD980" i="221"/>
  <c r="AC980" i="221"/>
  <c r="AB980" i="221"/>
  <c r="AA980" i="221"/>
  <c r="Z980" i="221"/>
  <c r="Y980" i="221"/>
  <c r="X980" i="221"/>
  <c r="W980" i="221"/>
  <c r="V980" i="221"/>
  <c r="U980" i="221"/>
  <c r="T980" i="221"/>
  <c r="D980" i="221"/>
  <c r="C980" i="221"/>
  <c r="B980" i="221"/>
  <c r="F979" i="221"/>
  <c r="D979" i="221"/>
  <c r="C979" i="221"/>
  <c r="F978" i="221"/>
  <c r="D978" i="221"/>
  <c r="C978" i="221"/>
  <c r="F977" i="221"/>
  <c r="D977" i="221"/>
  <c r="C977" i="221"/>
  <c r="F976" i="221"/>
  <c r="D976" i="221"/>
  <c r="C976" i="221"/>
  <c r="F975" i="221"/>
  <c r="D975" i="221"/>
  <c r="C975" i="221"/>
  <c r="F974" i="221"/>
  <c r="D974" i="221"/>
  <c r="C974" i="221"/>
  <c r="F973" i="221"/>
  <c r="D973" i="221"/>
  <c r="C973" i="221"/>
  <c r="F972" i="221"/>
  <c r="D972" i="221"/>
  <c r="C972" i="221"/>
  <c r="F971" i="221"/>
  <c r="D971" i="221"/>
  <c r="C971" i="221"/>
  <c r="F970" i="221"/>
  <c r="D970" i="221"/>
  <c r="C970" i="221"/>
  <c r="F969" i="221"/>
  <c r="D969" i="221"/>
  <c r="C969" i="221"/>
  <c r="F968" i="221"/>
  <c r="D968" i="221"/>
  <c r="C968" i="221"/>
  <c r="AN967" i="221"/>
  <c r="AM967" i="221"/>
  <c r="AL967" i="221"/>
  <c r="AK967" i="221"/>
  <c r="AJ967" i="221"/>
  <c r="AI967" i="221"/>
  <c r="AH967" i="221"/>
  <c r="AG967" i="221"/>
  <c r="AF967" i="221"/>
  <c r="AE967" i="221"/>
  <c r="AD967" i="221"/>
  <c r="AC967" i="221"/>
  <c r="AB967" i="221"/>
  <c r="AA967" i="221"/>
  <c r="Z967" i="221"/>
  <c r="Y967" i="221"/>
  <c r="X967" i="221"/>
  <c r="W967" i="221"/>
  <c r="V967" i="221"/>
  <c r="U967" i="221"/>
  <c r="T967" i="221"/>
  <c r="D967" i="221"/>
  <c r="C967" i="221"/>
  <c r="B967" i="221"/>
  <c r="F966" i="221"/>
  <c r="D966" i="221"/>
  <c r="C966" i="221"/>
  <c r="B966" i="221"/>
  <c r="F965" i="221"/>
  <c r="D965" i="221"/>
  <c r="C965" i="221"/>
  <c r="B965" i="221"/>
  <c r="F964" i="221"/>
  <c r="D964" i="221"/>
  <c r="C964" i="221"/>
  <c r="B964" i="221"/>
  <c r="F963" i="221"/>
  <c r="D963" i="221"/>
  <c r="C963" i="221"/>
  <c r="B963" i="221"/>
  <c r="F962" i="221"/>
  <c r="D962" i="221"/>
  <c r="C962" i="221"/>
  <c r="B962" i="221"/>
  <c r="F961" i="221"/>
  <c r="D961" i="221"/>
  <c r="C961" i="221"/>
  <c r="B961" i="221"/>
  <c r="F960" i="221"/>
  <c r="D960" i="221"/>
  <c r="C960" i="221"/>
  <c r="B960" i="221"/>
  <c r="F959" i="221"/>
  <c r="D959" i="221"/>
  <c r="C959" i="221"/>
  <c r="B959" i="221"/>
  <c r="F958" i="221"/>
  <c r="D958" i="221"/>
  <c r="C958" i="221"/>
  <c r="B958" i="221"/>
  <c r="F957" i="221"/>
  <c r="D957" i="221"/>
  <c r="C957" i="221"/>
  <c r="B957" i="221"/>
  <c r="F956" i="221"/>
  <c r="D956" i="221"/>
  <c r="C956" i="221"/>
  <c r="B956" i="221"/>
  <c r="F955" i="221"/>
  <c r="D955" i="221"/>
  <c r="C955" i="221"/>
  <c r="B955" i="221"/>
  <c r="AN954" i="221"/>
  <c r="AM954" i="221"/>
  <c r="AL954" i="221"/>
  <c r="AK954" i="221"/>
  <c r="AJ954" i="221"/>
  <c r="AI954" i="221"/>
  <c r="AH954" i="221"/>
  <c r="AG954" i="221"/>
  <c r="AF954" i="221"/>
  <c r="AE954" i="221"/>
  <c r="AD954" i="221"/>
  <c r="AC954" i="221"/>
  <c r="AB954" i="221"/>
  <c r="AA954" i="221"/>
  <c r="Z954" i="221"/>
  <c r="Y954" i="221"/>
  <c r="X954" i="221"/>
  <c r="W954" i="221"/>
  <c r="V954" i="221"/>
  <c r="U954" i="221"/>
  <c r="T954" i="221"/>
  <c r="D954" i="221"/>
  <c r="C954" i="221"/>
  <c r="B954" i="221"/>
  <c r="F953" i="221"/>
  <c r="D953" i="221"/>
  <c r="C953" i="221"/>
  <c r="B953" i="221"/>
  <c r="F952" i="221"/>
  <c r="D952" i="221"/>
  <c r="C952" i="221"/>
  <c r="F951" i="221"/>
  <c r="D951" i="221"/>
  <c r="C951" i="221"/>
  <c r="F950" i="221"/>
  <c r="D950" i="221"/>
  <c r="C950" i="221"/>
  <c r="F949" i="221"/>
  <c r="D949" i="221"/>
  <c r="C949" i="221"/>
  <c r="F948" i="221"/>
  <c r="D948" i="221"/>
  <c r="C948" i="221"/>
  <c r="F947" i="221"/>
  <c r="D947" i="221"/>
  <c r="C947" i="221"/>
  <c r="F946" i="221"/>
  <c r="D946" i="221"/>
  <c r="C946" i="221"/>
  <c r="F945" i="221"/>
  <c r="D945" i="221"/>
  <c r="C945" i="221"/>
  <c r="F944" i="221"/>
  <c r="D944" i="221"/>
  <c r="C944" i="221"/>
  <c r="F943" i="221"/>
  <c r="D943" i="221"/>
  <c r="C943" i="221"/>
  <c r="F942" i="221"/>
  <c r="D942" i="221"/>
  <c r="C942" i="221"/>
  <c r="F941" i="221"/>
  <c r="D941" i="221"/>
  <c r="C941" i="221"/>
  <c r="D940" i="221"/>
  <c r="C940" i="221"/>
  <c r="B940" i="221"/>
  <c r="F939" i="221"/>
  <c r="D939" i="221"/>
  <c r="C939" i="221"/>
  <c r="F938" i="221"/>
  <c r="D938" i="221"/>
  <c r="C938" i="221"/>
  <c r="F937" i="221"/>
  <c r="D937" i="221"/>
  <c r="C937" i="221"/>
  <c r="F936" i="221"/>
  <c r="D936" i="221"/>
  <c r="C936" i="221"/>
  <c r="F935" i="221"/>
  <c r="D935" i="221"/>
  <c r="C935" i="221"/>
  <c r="F934" i="221"/>
  <c r="D934" i="221"/>
  <c r="C934" i="221"/>
  <c r="F933" i="221"/>
  <c r="D933" i="221"/>
  <c r="C933" i="221"/>
  <c r="F932" i="221"/>
  <c r="D932" i="221"/>
  <c r="C932" i="221"/>
  <c r="F931" i="221"/>
  <c r="D931" i="221"/>
  <c r="C931" i="221"/>
  <c r="F930" i="221"/>
  <c r="D930" i="221"/>
  <c r="C930" i="221"/>
  <c r="F929" i="221"/>
  <c r="D929" i="221"/>
  <c r="C929" i="221"/>
  <c r="F928" i="221"/>
  <c r="D928" i="221"/>
  <c r="C928" i="221"/>
  <c r="AN927" i="221"/>
  <c r="AM927" i="221"/>
  <c r="AL927" i="221"/>
  <c r="AK927" i="221"/>
  <c r="AJ927" i="221"/>
  <c r="AI927" i="221"/>
  <c r="AH927" i="221"/>
  <c r="AG927" i="221"/>
  <c r="AF927" i="221"/>
  <c r="AE927" i="221"/>
  <c r="AD927" i="221"/>
  <c r="AC927" i="221"/>
  <c r="AB927" i="221"/>
  <c r="AA927" i="221"/>
  <c r="Z927" i="221"/>
  <c r="Y927" i="221"/>
  <c r="X927" i="221"/>
  <c r="W927" i="221"/>
  <c r="V927" i="221"/>
  <c r="U927" i="221"/>
  <c r="T927" i="221"/>
  <c r="D927" i="221"/>
  <c r="C927" i="221"/>
  <c r="B927" i="221"/>
  <c r="F926" i="221"/>
  <c r="D926" i="221"/>
  <c r="C926" i="221"/>
  <c r="F925" i="221"/>
  <c r="D925" i="221"/>
  <c r="C925" i="221"/>
  <c r="F924" i="221"/>
  <c r="D924" i="221"/>
  <c r="C924" i="221"/>
  <c r="F923" i="221"/>
  <c r="D923" i="221"/>
  <c r="C923" i="221"/>
  <c r="F922" i="221"/>
  <c r="D922" i="221"/>
  <c r="C922" i="221"/>
  <c r="F921" i="221"/>
  <c r="D921" i="221"/>
  <c r="C921" i="221"/>
  <c r="F920" i="221"/>
  <c r="D920" i="221"/>
  <c r="C920" i="221"/>
  <c r="F919" i="221"/>
  <c r="D919" i="221"/>
  <c r="C919" i="221"/>
  <c r="F918" i="221"/>
  <c r="D918" i="221"/>
  <c r="C918" i="221"/>
  <c r="F917" i="221"/>
  <c r="D917" i="221"/>
  <c r="C917" i="221"/>
  <c r="F916" i="221"/>
  <c r="D916" i="221"/>
  <c r="C916" i="221"/>
  <c r="F915" i="221"/>
  <c r="D915" i="221"/>
  <c r="C915" i="221"/>
  <c r="AN914" i="221"/>
  <c r="AM914" i="221"/>
  <c r="AL914" i="221"/>
  <c r="AK914" i="221"/>
  <c r="AJ914" i="221"/>
  <c r="AI914" i="221"/>
  <c r="AH914" i="221"/>
  <c r="AG914" i="221"/>
  <c r="AF914" i="221"/>
  <c r="AE914" i="221"/>
  <c r="AD914" i="221"/>
  <c r="AC914" i="221"/>
  <c r="AB914" i="221"/>
  <c r="AA914" i="221"/>
  <c r="Z914" i="221"/>
  <c r="Y914" i="221"/>
  <c r="X914" i="221"/>
  <c r="W914" i="221"/>
  <c r="V914" i="221"/>
  <c r="U914" i="221"/>
  <c r="T914" i="221"/>
  <c r="D914" i="221"/>
  <c r="C914" i="221"/>
  <c r="B914" i="221"/>
  <c r="F913" i="221"/>
  <c r="D913" i="221"/>
  <c r="C913" i="221"/>
  <c r="F912" i="221"/>
  <c r="D912" i="221"/>
  <c r="C912" i="221"/>
  <c r="F911" i="221"/>
  <c r="D911" i="221"/>
  <c r="C911" i="221"/>
  <c r="F910" i="221"/>
  <c r="D910" i="221"/>
  <c r="C910" i="221"/>
  <c r="F909" i="221"/>
  <c r="D909" i="221"/>
  <c r="C909" i="221"/>
  <c r="F908" i="221"/>
  <c r="D908" i="221"/>
  <c r="C908" i="221"/>
  <c r="F907" i="221"/>
  <c r="D907" i="221"/>
  <c r="C907" i="221"/>
  <c r="F906" i="221"/>
  <c r="D906" i="221"/>
  <c r="C906" i="221"/>
  <c r="F905" i="221"/>
  <c r="D905" i="221"/>
  <c r="C905" i="221"/>
  <c r="F904" i="221"/>
  <c r="D904" i="221"/>
  <c r="C904" i="221"/>
  <c r="F903" i="221"/>
  <c r="D903" i="221"/>
  <c r="C903" i="221"/>
  <c r="F902" i="221"/>
  <c r="D902" i="221"/>
  <c r="C902" i="221"/>
  <c r="AN901" i="221"/>
  <c r="AM901" i="221"/>
  <c r="AL901" i="221"/>
  <c r="AK901" i="221"/>
  <c r="AJ901" i="221"/>
  <c r="AI901" i="221"/>
  <c r="AH901" i="221"/>
  <c r="AG901" i="221"/>
  <c r="AF901" i="221"/>
  <c r="AE901" i="221"/>
  <c r="AD901" i="221"/>
  <c r="AC901" i="221"/>
  <c r="AB901" i="221"/>
  <c r="AA901" i="221"/>
  <c r="Z901" i="221"/>
  <c r="Y901" i="221"/>
  <c r="X901" i="221"/>
  <c r="W901" i="221"/>
  <c r="V901" i="221"/>
  <c r="U901" i="221"/>
  <c r="T901" i="221"/>
  <c r="D901" i="221"/>
  <c r="C901" i="221"/>
  <c r="B901" i="221"/>
  <c r="F900" i="221"/>
  <c r="D900" i="221"/>
  <c r="C900" i="221"/>
  <c r="F899" i="221"/>
  <c r="D899" i="221"/>
  <c r="C899" i="221"/>
  <c r="F898" i="221"/>
  <c r="D898" i="221"/>
  <c r="C898" i="221"/>
  <c r="F897" i="221"/>
  <c r="D897" i="221"/>
  <c r="C897" i="221"/>
  <c r="F896" i="221"/>
  <c r="D896" i="221"/>
  <c r="C896" i="221"/>
  <c r="F895" i="221"/>
  <c r="D895" i="221"/>
  <c r="C895" i="221"/>
  <c r="F894" i="221"/>
  <c r="D894" i="221"/>
  <c r="C894" i="221"/>
  <c r="F893" i="221"/>
  <c r="D893" i="221"/>
  <c r="C893" i="221"/>
  <c r="F892" i="221"/>
  <c r="D892" i="221"/>
  <c r="C892" i="221"/>
  <c r="F891" i="221"/>
  <c r="D891" i="221"/>
  <c r="C891" i="221"/>
  <c r="F890" i="221"/>
  <c r="D890" i="221"/>
  <c r="C890" i="221"/>
  <c r="F889" i="221"/>
  <c r="D889" i="221"/>
  <c r="C889" i="221"/>
  <c r="AN888" i="221"/>
  <c r="AM888" i="221"/>
  <c r="AL888" i="221"/>
  <c r="AK888" i="221"/>
  <c r="AJ888" i="221"/>
  <c r="AI888" i="221"/>
  <c r="AH888" i="221"/>
  <c r="AG888" i="221"/>
  <c r="AF888" i="221"/>
  <c r="AE888" i="221"/>
  <c r="AD888" i="221"/>
  <c r="AC888" i="221"/>
  <c r="AB888" i="221"/>
  <c r="AA888" i="221"/>
  <c r="Z888" i="221"/>
  <c r="Y888" i="221"/>
  <c r="X888" i="221"/>
  <c r="W888" i="221"/>
  <c r="V888" i="221"/>
  <c r="U888" i="221"/>
  <c r="T888" i="221"/>
  <c r="D888" i="221"/>
  <c r="C888" i="221"/>
  <c r="B888" i="221"/>
  <c r="F887" i="221"/>
  <c r="D887" i="221"/>
  <c r="C887" i="221"/>
  <c r="F886" i="221"/>
  <c r="D886" i="221"/>
  <c r="C886" i="221"/>
  <c r="F885" i="221"/>
  <c r="D885" i="221"/>
  <c r="C885" i="221"/>
  <c r="F884" i="221"/>
  <c r="D884" i="221"/>
  <c r="C884" i="221"/>
  <c r="F883" i="221"/>
  <c r="D883" i="221"/>
  <c r="C883" i="221"/>
  <c r="F882" i="221"/>
  <c r="D882" i="221"/>
  <c r="C882" i="221"/>
  <c r="F881" i="221"/>
  <c r="D881" i="221"/>
  <c r="C881" i="221"/>
  <c r="F880" i="221"/>
  <c r="D880" i="221"/>
  <c r="C880" i="221"/>
  <c r="F879" i="221"/>
  <c r="D879" i="221"/>
  <c r="C879" i="221"/>
  <c r="F878" i="221"/>
  <c r="D878" i="221"/>
  <c r="C878" i="221"/>
  <c r="F877" i="221"/>
  <c r="D877" i="221"/>
  <c r="C877" i="221"/>
  <c r="F876" i="221"/>
  <c r="D876" i="221"/>
  <c r="C876" i="221"/>
  <c r="AN875" i="221"/>
  <c r="AM875" i="221"/>
  <c r="AL875" i="221"/>
  <c r="AK875" i="221"/>
  <c r="AJ875" i="221"/>
  <c r="AI875" i="221"/>
  <c r="AH875" i="221"/>
  <c r="AG875" i="221"/>
  <c r="AF875" i="221"/>
  <c r="AE875" i="221"/>
  <c r="AD875" i="221"/>
  <c r="AC875" i="221"/>
  <c r="AB875" i="221"/>
  <c r="AA875" i="221"/>
  <c r="Z875" i="221"/>
  <c r="Y875" i="221"/>
  <c r="X875" i="221"/>
  <c r="W875" i="221"/>
  <c r="V875" i="221"/>
  <c r="U875" i="221"/>
  <c r="T875" i="221"/>
  <c r="D875" i="221"/>
  <c r="C875" i="221"/>
  <c r="B875" i="221"/>
  <c r="F874" i="221"/>
  <c r="D874" i="221"/>
  <c r="C874" i="221"/>
  <c r="F873" i="221"/>
  <c r="D873" i="221"/>
  <c r="C873" i="221"/>
  <c r="F872" i="221"/>
  <c r="D872" i="221"/>
  <c r="C872" i="221"/>
  <c r="F871" i="221"/>
  <c r="D871" i="221"/>
  <c r="C871" i="221"/>
  <c r="F870" i="221"/>
  <c r="D870" i="221"/>
  <c r="C870" i="221"/>
  <c r="F869" i="221"/>
  <c r="D869" i="221"/>
  <c r="C869" i="221"/>
  <c r="F868" i="221"/>
  <c r="D868" i="221"/>
  <c r="C868" i="221"/>
  <c r="F867" i="221"/>
  <c r="D867" i="221"/>
  <c r="C867" i="221"/>
  <c r="F866" i="221"/>
  <c r="D866" i="221"/>
  <c r="C866" i="221"/>
  <c r="F865" i="221"/>
  <c r="D865" i="221"/>
  <c r="C865" i="221"/>
  <c r="F864" i="221"/>
  <c r="D864" i="221"/>
  <c r="C864" i="221"/>
  <c r="F863" i="221"/>
  <c r="D863" i="221"/>
  <c r="C863" i="221"/>
  <c r="AN862" i="221"/>
  <c r="AM862" i="221"/>
  <c r="AL862" i="221"/>
  <c r="AK862" i="221"/>
  <c r="AJ862" i="221"/>
  <c r="AI862" i="221"/>
  <c r="AH862" i="221"/>
  <c r="AG862" i="221"/>
  <c r="AF862" i="221"/>
  <c r="AE862" i="221"/>
  <c r="AD862" i="221"/>
  <c r="AC862" i="221"/>
  <c r="AB862" i="221"/>
  <c r="AA862" i="221"/>
  <c r="Z862" i="221"/>
  <c r="Y862" i="221"/>
  <c r="X862" i="221"/>
  <c r="W862" i="221"/>
  <c r="V862" i="221"/>
  <c r="U862" i="221"/>
  <c r="T862" i="221"/>
  <c r="D862" i="221"/>
  <c r="C862" i="221"/>
  <c r="B862" i="221"/>
  <c r="F861" i="221"/>
  <c r="D861" i="221"/>
  <c r="C861" i="221"/>
  <c r="F860" i="221"/>
  <c r="D860" i="221"/>
  <c r="C860" i="221"/>
  <c r="F859" i="221"/>
  <c r="D859" i="221"/>
  <c r="C859" i="221"/>
  <c r="F858" i="221"/>
  <c r="D858" i="221"/>
  <c r="C858" i="221"/>
  <c r="F857" i="221"/>
  <c r="D857" i="221"/>
  <c r="C857" i="221"/>
  <c r="F856" i="221"/>
  <c r="D856" i="221"/>
  <c r="C856" i="221"/>
  <c r="F855" i="221"/>
  <c r="D855" i="221"/>
  <c r="C855" i="221"/>
  <c r="F854" i="221"/>
  <c r="D854" i="221"/>
  <c r="C854" i="221"/>
  <c r="F853" i="221"/>
  <c r="D853" i="221"/>
  <c r="C853" i="221"/>
  <c r="F852" i="221"/>
  <c r="D852" i="221"/>
  <c r="C852" i="221"/>
  <c r="F851" i="221"/>
  <c r="D851" i="221"/>
  <c r="C851" i="221"/>
  <c r="F850" i="221"/>
  <c r="D850" i="221"/>
  <c r="C850" i="221"/>
  <c r="AN849" i="221"/>
  <c r="AM849" i="221"/>
  <c r="AL849" i="221"/>
  <c r="AK849" i="221"/>
  <c r="AJ849" i="221"/>
  <c r="AI849" i="221"/>
  <c r="AH849" i="221"/>
  <c r="AG849" i="221"/>
  <c r="AF849" i="221"/>
  <c r="AE849" i="221"/>
  <c r="AD849" i="221"/>
  <c r="AC849" i="221"/>
  <c r="AB849" i="221"/>
  <c r="AA849" i="221"/>
  <c r="Z849" i="221"/>
  <c r="Y849" i="221"/>
  <c r="X849" i="221"/>
  <c r="W849" i="221"/>
  <c r="V849" i="221"/>
  <c r="U849" i="221"/>
  <c r="T849" i="221"/>
  <c r="D849" i="221"/>
  <c r="C849" i="221"/>
  <c r="B849" i="221"/>
  <c r="F848" i="221"/>
  <c r="D848" i="221"/>
  <c r="C848" i="221"/>
  <c r="B848" i="221"/>
  <c r="F847" i="221"/>
  <c r="D847" i="221"/>
  <c r="C847" i="221"/>
  <c r="B847" i="221"/>
  <c r="F846" i="221"/>
  <c r="D846" i="221"/>
  <c r="C846" i="221"/>
  <c r="B846" i="221"/>
  <c r="F845" i="221"/>
  <c r="D845" i="221"/>
  <c r="C845" i="221"/>
  <c r="B845" i="221"/>
  <c r="F844" i="221"/>
  <c r="D844" i="221"/>
  <c r="C844" i="221"/>
  <c r="B844" i="221"/>
  <c r="F843" i="221"/>
  <c r="D843" i="221"/>
  <c r="C843" i="221"/>
  <c r="B843" i="221"/>
  <c r="F842" i="221"/>
  <c r="D842" i="221"/>
  <c r="C842" i="221"/>
  <c r="B842" i="221"/>
  <c r="F841" i="221"/>
  <c r="D841" i="221"/>
  <c r="C841" i="221"/>
  <c r="B841" i="221"/>
  <c r="F840" i="221"/>
  <c r="D840" i="221"/>
  <c r="C840" i="221"/>
  <c r="B840" i="221"/>
  <c r="F839" i="221"/>
  <c r="D839" i="221"/>
  <c r="C839" i="221"/>
  <c r="B839" i="221"/>
  <c r="F838" i="221"/>
  <c r="D838" i="221"/>
  <c r="C838" i="221"/>
  <c r="B838" i="221"/>
  <c r="F837" i="221"/>
  <c r="D837" i="221"/>
  <c r="C837" i="221"/>
  <c r="B837" i="221"/>
  <c r="AN836" i="221"/>
  <c r="AM836" i="221"/>
  <c r="AL836" i="221"/>
  <c r="AK836" i="221"/>
  <c r="AJ836" i="221"/>
  <c r="AI836" i="221"/>
  <c r="AH836" i="221"/>
  <c r="AG836" i="221"/>
  <c r="AF836" i="221"/>
  <c r="AE836" i="221"/>
  <c r="AD836" i="221"/>
  <c r="AC836" i="221"/>
  <c r="AB836" i="221"/>
  <c r="AA836" i="221"/>
  <c r="Z836" i="221"/>
  <c r="Y836" i="221"/>
  <c r="X836" i="221"/>
  <c r="W836" i="221"/>
  <c r="V836" i="221"/>
  <c r="U836" i="221"/>
  <c r="T836" i="221"/>
  <c r="D836" i="221"/>
  <c r="C836" i="221"/>
  <c r="B836" i="221"/>
  <c r="F835" i="221"/>
  <c r="D835" i="221"/>
  <c r="C835" i="221"/>
  <c r="B835" i="221"/>
  <c r="F834" i="221"/>
  <c r="D834" i="221"/>
  <c r="C834" i="221"/>
  <c r="F833" i="221"/>
  <c r="D833" i="221"/>
  <c r="C833" i="221"/>
  <c r="F832" i="221"/>
  <c r="D832" i="221"/>
  <c r="C832" i="221"/>
  <c r="F831" i="221"/>
  <c r="D831" i="221"/>
  <c r="C831" i="221"/>
  <c r="F830" i="221"/>
  <c r="D830" i="221"/>
  <c r="C830" i="221"/>
  <c r="F829" i="221"/>
  <c r="D829" i="221"/>
  <c r="C829" i="221"/>
  <c r="F828" i="221"/>
  <c r="D828" i="221"/>
  <c r="C828" i="221"/>
  <c r="F827" i="221"/>
  <c r="D827" i="221"/>
  <c r="C827" i="221"/>
  <c r="F826" i="221"/>
  <c r="D826" i="221"/>
  <c r="C826" i="221"/>
  <c r="F825" i="221"/>
  <c r="D825" i="221"/>
  <c r="C825" i="221"/>
  <c r="F824" i="221"/>
  <c r="D824" i="221"/>
  <c r="C824" i="221"/>
  <c r="F823" i="221"/>
  <c r="D823" i="221"/>
  <c r="C823" i="221"/>
  <c r="D822" i="221"/>
  <c r="C822" i="221"/>
  <c r="B822" i="221"/>
  <c r="F821" i="221"/>
  <c r="D821" i="221"/>
  <c r="C821" i="221"/>
  <c r="F820" i="221"/>
  <c r="D820" i="221"/>
  <c r="C820" i="221"/>
  <c r="F819" i="221"/>
  <c r="D819" i="221"/>
  <c r="C819" i="221"/>
  <c r="F818" i="221"/>
  <c r="D818" i="221"/>
  <c r="C818" i="221"/>
  <c r="F817" i="221"/>
  <c r="D817" i="221"/>
  <c r="C817" i="221"/>
  <c r="F816" i="221"/>
  <c r="D816" i="221"/>
  <c r="C816" i="221"/>
  <c r="F815" i="221"/>
  <c r="D815" i="221"/>
  <c r="C815" i="221"/>
  <c r="F814" i="221"/>
  <c r="D814" i="221"/>
  <c r="C814" i="221"/>
  <c r="F813" i="221"/>
  <c r="D813" i="221"/>
  <c r="C813" i="221"/>
  <c r="F812" i="221"/>
  <c r="D812" i="221"/>
  <c r="C812" i="221"/>
  <c r="F811" i="221"/>
  <c r="D811" i="221"/>
  <c r="C811" i="221"/>
  <c r="F810" i="221"/>
  <c r="D810" i="221"/>
  <c r="C810" i="221"/>
  <c r="AN809" i="221"/>
  <c r="AM809" i="221"/>
  <c r="AL809" i="221"/>
  <c r="AK809" i="221"/>
  <c r="AJ809" i="221"/>
  <c r="AI809" i="221"/>
  <c r="AH809" i="221"/>
  <c r="AG809" i="221"/>
  <c r="AF809" i="221"/>
  <c r="AE809" i="221"/>
  <c r="AD809" i="221"/>
  <c r="AC809" i="221"/>
  <c r="AB809" i="221"/>
  <c r="AA809" i="221"/>
  <c r="Z809" i="221"/>
  <c r="Y809" i="221"/>
  <c r="X809" i="221"/>
  <c r="W809" i="221"/>
  <c r="V809" i="221"/>
  <c r="U809" i="221"/>
  <c r="T809" i="221"/>
  <c r="D809" i="221"/>
  <c r="C809" i="221"/>
  <c r="B809" i="221"/>
  <c r="F808" i="221"/>
  <c r="D808" i="221"/>
  <c r="C808" i="221"/>
  <c r="F807" i="221"/>
  <c r="D807" i="221"/>
  <c r="C807" i="221"/>
  <c r="F806" i="221"/>
  <c r="D806" i="221"/>
  <c r="C806" i="221"/>
  <c r="F805" i="221"/>
  <c r="D805" i="221"/>
  <c r="C805" i="221"/>
  <c r="F804" i="221"/>
  <c r="D804" i="221"/>
  <c r="C804" i="221"/>
  <c r="F803" i="221"/>
  <c r="D803" i="221"/>
  <c r="C803" i="221"/>
  <c r="F802" i="221"/>
  <c r="D802" i="221"/>
  <c r="C802" i="221"/>
  <c r="F801" i="221"/>
  <c r="D801" i="221"/>
  <c r="C801" i="221"/>
  <c r="F800" i="221"/>
  <c r="D800" i="221"/>
  <c r="C800" i="221"/>
  <c r="F799" i="221"/>
  <c r="D799" i="221"/>
  <c r="C799" i="221"/>
  <c r="F798" i="221"/>
  <c r="D798" i="221"/>
  <c r="C798" i="221"/>
  <c r="F797" i="221"/>
  <c r="D797" i="221"/>
  <c r="C797" i="221"/>
  <c r="AN796" i="221"/>
  <c r="AM796" i="221"/>
  <c r="AL796" i="221"/>
  <c r="AK796" i="221"/>
  <c r="AJ796" i="221"/>
  <c r="AI796" i="221"/>
  <c r="AH796" i="221"/>
  <c r="AG796" i="221"/>
  <c r="AF796" i="221"/>
  <c r="AE796" i="221"/>
  <c r="AD796" i="221"/>
  <c r="AC796" i="221"/>
  <c r="AB796" i="221"/>
  <c r="AA796" i="221"/>
  <c r="Z796" i="221"/>
  <c r="Y796" i="221"/>
  <c r="X796" i="221"/>
  <c r="W796" i="221"/>
  <c r="V796" i="221"/>
  <c r="U796" i="221"/>
  <c r="T796" i="221"/>
  <c r="D796" i="221"/>
  <c r="C796" i="221"/>
  <c r="B796" i="221"/>
  <c r="F795" i="221"/>
  <c r="D795" i="221"/>
  <c r="C795" i="221"/>
  <c r="F794" i="221"/>
  <c r="D794" i="221"/>
  <c r="C794" i="221"/>
  <c r="F793" i="221"/>
  <c r="D793" i="221"/>
  <c r="C793" i="221"/>
  <c r="F792" i="221"/>
  <c r="D792" i="221"/>
  <c r="C792" i="221"/>
  <c r="F791" i="221"/>
  <c r="D791" i="221"/>
  <c r="C791" i="221"/>
  <c r="F790" i="221"/>
  <c r="D790" i="221"/>
  <c r="C790" i="221"/>
  <c r="F789" i="221"/>
  <c r="D789" i="221"/>
  <c r="C789" i="221"/>
  <c r="F788" i="221"/>
  <c r="D788" i="221"/>
  <c r="C788" i="221"/>
  <c r="F787" i="221"/>
  <c r="D787" i="221"/>
  <c r="C787" i="221"/>
  <c r="F786" i="221"/>
  <c r="D786" i="221"/>
  <c r="C786" i="221"/>
  <c r="F785" i="221"/>
  <c r="D785" i="221"/>
  <c r="C785" i="221"/>
  <c r="F784" i="221"/>
  <c r="D784" i="221"/>
  <c r="C784" i="221"/>
  <c r="AN783" i="221"/>
  <c r="AM783" i="221"/>
  <c r="AL783" i="221"/>
  <c r="AK783" i="221"/>
  <c r="AJ783" i="221"/>
  <c r="AI783" i="221"/>
  <c r="AH783" i="221"/>
  <c r="AG783" i="221"/>
  <c r="AF783" i="221"/>
  <c r="AE783" i="221"/>
  <c r="AD783" i="221"/>
  <c r="AC783" i="221"/>
  <c r="AB783" i="221"/>
  <c r="AA783" i="221"/>
  <c r="Z783" i="221"/>
  <c r="Y783" i="221"/>
  <c r="X783" i="221"/>
  <c r="W783" i="221"/>
  <c r="V783" i="221"/>
  <c r="U783" i="221"/>
  <c r="T783" i="221"/>
  <c r="D783" i="221"/>
  <c r="C783" i="221"/>
  <c r="B783" i="221"/>
  <c r="F782" i="221"/>
  <c r="D782" i="221"/>
  <c r="C782" i="221"/>
  <c r="F781" i="221"/>
  <c r="D781" i="221"/>
  <c r="C781" i="221"/>
  <c r="F780" i="221"/>
  <c r="D780" i="221"/>
  <c r="C780" i="221"/>
  <c r="F779" i="221"/>
  <c r="D779" i="221"/>
  <c r="C779" i="221"/>
  <c r="F778" i="221"/>
  <c r="D778" i="221"/>
  <c r="C778" i="221"/>
  <c r="F777" i="221"/>
  <c r="D777" i="221"/>
  <c r="C777" i="221"/>
  <c r="F776" i="221"/>
  <c r="D776" i="221"/>
  <c r="C776" i="221"/>
  <c r="F775" i="221"/>
  <c r="D775" i="221"/>
  <c r="C775" i="221"/>
  <c r="F774" i="221"/>
  <c r="D774" i="221"/>
  <c r="C774" i="221"/>
  <c r="F773" i="221"/>
  <c r="D773" i="221"/>
  <c r="C773" i="221"/>
  <c r="F772" i="221"/>
  <c r="D772" i="221"/>
  <c r="C772" i="221"/>
  <c r="F771" i="221"/>
  <c r="D771" i="221"/>
  <c r="C771" i="221"/>
  <c r="AN770" i="221"/>
  <c r="AM770" i="221"/>
  <c r="AL770" i="221"/>
  <c r="AK770" i="221"/>
  <c r="AJ770" i="221"/>
  <c r="AI770" i="221"/>
  <c r="AH770" i="221"/>
  <c r="AG770" i="221"/>
  <c r="AF770" i="221"/>
  <c r="AE770" i="221"/>
  <c r="AD770" i="221"/>
  <c r="AC770" i="221"/>
  <c r="AB770" i="221"/>
  <c r="AA770" i="221"/>
  <c r="Z770" i="221"/>
  <c r="Y770" i="221"/>
  <c r="X770" i="221"/>
  <c r="W770" i="221"/>
  <c r="V770" i="221"/>
  <c r="U770" i="221"/>
  <c r="T770" i="221"/>
  <c r="D770" i="221"/>
  <c r="C770" i="221"/>
  <c r="B770" i="221"/>
  <c r="F769" i="221"/>
  <c r="D769" i="221"/>
  <c r="C769" i="221"/>
  <c r="F768" i="221"/>
  <c r="D768" i="221"/>
  <c r="C768" i="221"/>
  <c r="F767" i="221"/>
  <c r="D767" i="221"/>
  <c r="C767" i="221"/>
  <c r="F766" i="221"/>
  <c r="D766" i="221"/>
  <c r="C766" i="221"/>
  <c r="F765" i="221"/>
  <c r="D765" i="221"/>
  <c r="C765" i="221"/>
  <c r="F764" i="221"/>
  <c r="D764" i="221"/>
  <c r="C764" i="221"/>
  <c r="F763" i="221"/>
  <c r="D763" i="221"/>
  <c r="C763" i="221"/>
  <c r="F762" i="221"/>
  <c r="D762" i="221"/>
  <c r="C762" i="221"/>
  <c r="F761" i="221"/>
  <c r="D761" i="221"/>
  <c r="C761" i="221"/>
  <c r="F760" i="221"/>
  <c r="D760" i="221"/>
  <c r="C760" i="221"/>
  <c r="F759" i="221"/>
  <c r="D759" i="221"/>
  <c r="C759" i="221"/>
  <c r="F758" i="221"/>
  <c r="D758" i="221"/>
  <c r="C758" i="221"/>
  <c r="AN757" i="221"/>
  <c r="AM757" i="221"/>
  <c r="AL757" i="221"/>
  <c r="AK757" i="221"/>
  <c r="AJ757" i="221"/>
  <c r="AI757" i="221"/>
  <c r="AH757" i="221"/>
  <c r="AG757" i="221"/>
  <c r="AF757" i="221"/>
  <c r="AE757" i="221"/>
  <c r="AD757" i="221"/>
  <c r="AC757" i="221"/>
  <c r="AB757" i="221"/>
  <c r="AA757" i="221"/>
  <c r="Z757" i="221"/>
  <c r="Y757" i="221"/>
  <c r="X757" i="221"/>
  <c r="W757" i="221"/>
  <c r="V757" i="221"/>
  <c r="U757" i="221"/>
  <c r="T757" i="221"/>
  <c r="D757" i="221"/>
  <c r="C757" i="221"/>
  <c r="B757" i="221"/>
  <c r="F756" i="221"/>
  <c r="D756" i="221"/>
  <c r="C756" i="221"/>
  <c r="F755" i="221"/>
  <c r="D755" i="221"/>
  <c r="C755" i="221"/>
  <c r="F754" i="221"/>
  <c r="D754" i="221"/>
  <c r="C754" i="221"/>
  <c r="F753" i="221"/>
  <c r="D753" i="221"/>
  <c r="C753" i="221"/>
  <c r="F752" i="221"/>
  <c r="D752" i="221"/>
  <c r="C752" i="221"/>
  <c r="F751" i="221"/>
  <c r="D751" i="221"/>
  <c r="C751" i="221"/>
  <c r="F750" i="221"/>
  <c r="D750" i="221"/>
  <c r="C750" i="221"/>
  <c r="F749" i="221"/>
  <c r="D749" i="221"/>
  <c r="C749" i="221"/>
  <c r="F748" i="221"/>
  <c r="D748" i="221"/>
  <c r="C748" i="221"/>
  <c r="F747" i="221"/>
  <c r="D747" i="221"/>
  <c r="C747" i="221"/>
  <c r="F746" i="221"/>
  <c r="D746" i="221"/>
  <c r="C746" i="221"/>
  <c r="F745" i="221"/>
  <c r="D745" i="221"/>
  <c r="C745" i="221"/>
  <c r="AN744" i="221"/>
  <c r="AM744" i="221"/>
  <c r="AL744" i="221"/>
  <c r="AK744" i="221"/>
  <c r="AJ744" i="221"/>
  <c r="AI744" i="221"/>
  <c r="AH744" i="221"/>
  <c r="AG744" i="221"/>
  <c r="AF744" i="221"/>
  <c r="AE744" i="221"/>
  <c r="AD744" i="221"/>
  <c r="AC744" i="221"/>
  <c r="AB744" i="221"/>
  <c r="AA744" i="221"/>
  <c r="Z744" i="221"/>
  <c r="Y744" i="221"/>
  <c r="X744" i="221"/>
  <c r="W744" i="221"/>
  <c r="V744" i="221"/>
  <c r="U744" i="221"/>
  <c r="T744" i="221"/>
  <c r="D744" i="221"/>
  <c r="C744" i="221"/>
  <c r="B744" i="221"/>
  <c r="F743" i="221"/>
  <c r="D743" i="221"/>
  <c r="C743" i="221"/>
  <c r="F742" i="221"/>
  <c r="D742" i="221"/>
  <c r="C742" i="221"/>
  <c r="F741" i="221"/>
  <c r="D741" i="221"/>
  <c r="C741" i="221"/>
  <c r="F740" i="221"/>
  <c r="D740" i="221"/>
  <c r="C740" i="221"/>
  <c r="F739" i="221"/>
  <c r="D739" i="221"/>
  <c r="C739" i="221"/>
  <c r="F738" i="221"/>
  <c r="D738" i="221"/>
  <c r="C738" i="221"/>
  <c r="F737" i="221"/>
  <c r="D737" i="221"/>
  <c r="C737" i="221"/>
  <c r="F736" i="221"/>
  <c r="D736" i="221"/>
  <c r="C736" i="221"/>
  <c r="F735" i="221"/>
  <c r="D735" i="221"/>
  <c r="C735" i="221"/>
  <c r="F734" i="221"/>
  <c r="D734" i="221"/>
  <c r="C734" i="221"/>
  <c r="F733" i="221"/>
  <c r="D733" i="221"/>
  <c r="C733" i="221"/>
  <c r="F732" i="221"/>
  <c r="D732" i="221"/>
  <c r="C732" i="221"/>
  <c r="AN731" i="221"/>
  <c r="AM731" i="221"/>
  <c r="AL731" i="221"/>
  <c r="AK731" i="221"/>
  <c r="AJ731" i="221"/>
  <c r="AI731" i="221"/>
  <c r="AH731" i="221"/>
  <c r="AG731" i="221"/>
  <c r="AF731" i="221"/>
  <c r="AE731" i="221"/>
  <c r="AD731" i="221"/>
  <c r="AC731" i="221"/>
  <c r="AB731" i="221"/>
  <c r="AA731" i="221"/>
  <c r="Z731" i="221"/>
  <c r="Y731" i="221"/>
  <c r="X731" i="221"/>
  <c r="W731" i="221"/>
  <c r="V731" i="221"/>
  <c r="U731" i="221"/>
  <c r="T731" i="221"/>
  <c r="D731" i="221"/>
  <c r="C731" i="221"/>
  <c r="B731" i="221"/>
  <c r="F730" i="221"/>
  <c r="D730" i="221"/>
  <c r="C730" i="221"/>
  <c r="B730" i="221"/>
  <c r="F729" i="221"/>
  <c r="D729" i="221"/>
  <c r="C729" i="221"/>
  <c r="B729" i="221"/>
  <c r="F728" i="221"/>
  <c r="D728" i="221"/>
  <c r="C728" i="221"/>
  <c r="B728" i="221"/>
  <c r="F727" i="221"/>
  <c r="D727" i="221"/>
  <c r="C727" i="221"/>
  <c r="B727" i="221"/>
  <c r="F726" i="221"/>
  <c r="D726" i="221"/>
  <c r="C726" i="221"/>
  <c r="B726" i="221"/>
  <c r="F725" i="221"/>
  <c r="D725" i="221"/>
  <c r="C725" i="221"/>
  <c r="B725" i="221"/>
  <c r="F724" i="221"/>
  <c r="D724" i="221"/>
  <c r="C724" i="221"/>
  <c r="B724" i="221"/>
  <c r="F723" i="221"/>
  <c r="D723" i="221"/>
  <c r="C723" i="221"/>
  <c r="B723" i="221"/>
  <c r="F722" i="221"/>
  <c r="D722" i="221"/>
  <c r="C722" i="221"/>
  <c r="B722" i="221"/>
  <c r="F721" i="221"/>
  <c r="D721" i="221"/>
  <c r="C721" i="221"/>
  <c r="B721" i="221"/>
  <c r="F720" i="221"/>
  <c r="D720" i="221"/>
  <c r="C720" i="221"/>
  <c r="B720" i="221"/>
  <c r="F719" i="221"/>
  <c r="D719" i="221"/>
  <c r="C719" i="221"/>
  <c r="B719" i="221"/>
  <c r="AN718" i="221"/>
  <c r="AM718" i="221"/>
  <c r="AL718" i="221"/>
  <c r="AK718" i="221"/>
  <c r="AJ718" i="221"/>
  <c r="AI718" i="221"/>
  <c r="AH718" i="221"/>
  <c r="AG718" i="221"/>
  <c r="AF718" i="221"/>
  <c r="AE718" i="221"/>
  <c r="AD718" i="221"/>
  <c r="AC718" i="221"/>
  <c r="AB718" i="221"/>
  <c r="AA718" i="221"/>
  <c r="Z718" i="221"/>
  <c r="Y718" i="221"/>
  <c r="X718" i="221"/>
  <c r="W718" i="221"/>
  <c r="V718" i="221"/>
  <c r="U718" i="221"/>
  <c r="T718" i="221"/>
  <c r="D718" i="221"/>
  <c r="C718" i="221"/>
  <c r="B718" i="221"/>
  <c r="F717" i="221"/>
  <c r="D717" i="221"/>
  <c r="C717" i="221"/>
  <c r="B717" i="221"/>
  <c r="F716" i="221"/>
  <c r="D716" i="221"/>
  <c r="C716" i="221"/>
  <c r="F715" i="221"/>
  <c r="D715" i="221"/>
  <c r="C715" i="221"/>
  <c r="F714" i="221"/>
  <c r="D714" i="221"/>
  <c r="C714" i="221"/>
  <c r="F713" i="221"/>
  <c r="D713" i="221"/>
  <c r="C713" i="221"/>
  <c r="F712" i="221"/>
  <c r="D712" i="221"/>
  <c r="C712" i="221"/>
  <c r="F711" i="221"/>
  <c r="D711" i="221"/>
  <c r="C711" i="221"/>
  <c r="F710" i="221"/>
  <c r="D710" i="221"/>
  <c r="C710" i="221"/>
  <c r="F709" i="221"/>
  <c r="D709" i="221"/>
  <c r="C709" i="221"/>
  <c r="F708" i="221"/>
  <c r="D708" i="221"/>
  <c r="C708" i="221"/>
  <c r="F707" i="221"/>
  <c r="D707" i="221"/>
  <c r="C707" i="221"/>
  <c r="F706" i="221"/>
  <c r="D706" i="221"/>
  <c r="C706" i="221"/>
  <c r="F705" i="221"/>
  <c r="D705" i="221"/>
  <c r="C705" i="221"/>
  <c r="D704" i="221"/>
  <c r="C704" i="221"/>
  <c r="B704" i="221"/>
  <c r="F703" i="221"/>
  <c r="D703" i="221"/>
  <c r="C703" i="221"/>
  <c r="F702" i="221"/>
  <c r="D702" i="221"/>
  <c r="C702" i="221"/>
  <c r="F701" i="221"/>
  <c r="D701" i="221"/>
  <c r="C701" i="221"/>
  <c r="F700" i="221"/>
  <c r="D700" i="221"/>
  <c r="C700" i="221"/>
  <c r="F699" i="221"/>
  <c r="D699" i="221"/>
  <c r="C699" i="221"/>
  <c r="F698" i="221"/>
  <c r="D698" i="221"/>
  <c r="C698" i="221"/>
  <c r="F697" i="221"/>
  <c r="D697" i="221"/>
  <c r="C697" i="221"/>
  <c r="F696" i="221"/>
  <c r="D696" i="221"/>
  <c r="C696" i="221"/>
  <c r="F695" i="221"/>
  <c r="D695" i="221"/>
  <c r="C695" i="221"/>
  <c r="F694" i="221"/>
  <c r="D694" i="221"/>
  <c r="C694" i="221"/>
  <c r="F693" i="221"/>
  <c r="D693" i="221"/>
  <c r="C693" i="221"/>
  <c r="F692" i="221"/>
  <c r="D692" i="221"/>
  <c r="C692" i="221"/>
  <c r="AN691" i="221"/>
  <c r="AM691" i="221"/>
  <c r="AL691" i="221"/>
  <c r="AK691" i="221"/>
  <c r="AJ691" i="221"/>
  <c r="AI691" i="221"/>
  <c r="AH691" i="221"/>
  <c r="AG691" i="221"/>
  <c r="AF691" i="221"/>
  <c r="AE691" i="221"/>
  <c r="AD691" i="221"/>
  <c r="AC691" i="221"/>
  <c r="AB691" i="221"/>
  <c r="AA691" i="221"/>
  <c r="Z691" i="221"/>
  <c r="Y691" i="221"/>
  <c r="X691" i="221"/>
  <c r="W691" i="221"/>
  <c r="V691" i="221"/>
  <c r="U691" i="221"/>
  <c r="T691" i="221"/>
  <c r="D691" i="221"/>
  <c r="C691" i="221"/>
  <c r="B691" i="221"/>
  <c r="F690" i="221"/>
  <c r="D690" i="221"/>
  <c r="C690" i="221"/>
  <c r="F689" i="221"/>
  <c r="D689" i="221"/>
  <c r="C689" i="221"/>
  <c r="F688" i="221"/>
  <c r="D688" i="221"/>
  <c r="C688" i="221"/>
  <c r="F687" i="221"/>
  <c r="D687" i="221"/>
  <c r="C687" i="221"/>
  <c r="F686" i="221"/>
  <c r="D686" i="221"/>
  <c r="C686" i="221"/>
  <c r="F685" i="221"/>
  <c r="D685" i="221"/>
  <c r="C685" i="221"/>
  <c r="F684" i="221"/>
  <c r="D684" i="221"/>
  <c r="C684" i="221"/>
  <c r="F683" i="221"/>
  <c r="D683" i="221"/>
  <c r="C683" i="221"/>
  <c r="F682" i="221"/>
  <c r="D682" i="221"/>
  <c r="C682" i="221"/>
  <c r="F681" i="221"/>
  <c r="D681" i="221"/>
  <c r="C681" i="221"/>
  <c r="F680" i="221"/>
  <c r="D680" i="221"/>
  <c r="C680" i="221"/>
  <c r="F679" i="221"/>
  <c r="D679" i="221"/>
  <c r="C679" i="221"/>
  <c r="AN678" i="221"/>
  <c r="AM678" i="221"/>
  <c r="AL678" i="221"/>
  <c r="AK678" i="221"/>
  <c r="AJ678" i="221"/>
  <c r="AI678" i="221"/>
  <c r="AH678" i="221"/>
  <c r="AG678" i="221"/>
  <c r="AF678" i="221"/>
  <c r="AE678" i="221"/>
  <c r="AD678" i="221"/>
  <c r="AC678" i="221"/>
  <c r="AB678" i="221"/>
  <c r="AA678" i="221"/>
  <c r="Z678" i="221"/>
  <c r="Y678" i="221"/>
  <c r="X678" i="221"/>
  <c r="W678" i="221"/>
  <c r="V678" i="221"/>
  <c r="U678" i="221"/>
  <c r="T678" i="221"/>
  <c r="D678" i="221"/>
  <c r="C678" i="221"/>
  <c r="B678" i="221"/>
  <c r="F677" i="221"/>
  <c r="D677" i="221"/>
  <c r="C677" i="221"/>
  <c r="F676" i="221"/>
  <c r="D676" i="221"/>
  <c r="C676" i="221"/>
  <c r="F675" i="221"/>
  <c r="D675" i="221"/>
  <c r="C675" i="221"/>
  <c r="F674" i="221"/>
  <c r="D674" i="221"/>
  <c r="C674" i="221"/>
  <c r="F673" i="221"/>
  <c r="D673" i="221"/>
  <c r="C673" i="221"/>
  <c r="F672" i="221"/>
  <c r="D672" i="221"/>
  <c r="C672" i="221"/>
  <c r="F671" i="221"/>
  <c r="D671" i="221"/>
  <c r="C671" i="221"/>
  <c r="F670" i="221"/>
  <c r="D670" i="221"/>
  <c r="C670" i="221"/>
  <c r="F669" i="221"/>
  <c r="D669" i="221"/>
  <c r="C669" i="221"/>
  <c r="F668" i="221"/>
  <c r="D668" i="221"/>
  <c r="C668" i="221"/>
  <c r="F667" i="221"/>
  <c r="D667" i="221"/>
  <c r="C667" i="221"/>
  <c r="F666" i="221"/>
  <c r="D666" i="221"/>
  <c r="C666" i="221"/>
  <c r="AN665" i="221"/>
  <c r="AM665" i="221"/>
  <c r="AL665" i="221"/>
  <c r="AK665" i="221"/>
  <c r="AJ665" i="221"/>
  <c r="AI665" i="221"/>
  <c r="AH665" i="221"/>
  <c r="AG665" i="221"/>
  <c r="AF665" i="221"/>
  <c r="AE665" i="221"/>
  <c r="AD665" i="221"/>
  <c r="AC665" i="221"/>
  <c r="AB665" i="221"/>
  <c r="AA665" i="221"/>
  <c r="Z665" i="221"/>
  <c r="Y665" i="221"/>
  <c r="X665" i="221"/>
  <c r="W665" i="221"/>
  <c r="V665" i="221"/>
  <c r="U665" i="221"/>
  <c r="T665" i="221"/>
  <c r="D665" i="221"/>
  <c r="C665" i="221"/>
  <c r="B665" i="221"/>
  <c r="F664" i="221"/>
  <c r="D664" i="221"/>
  <c r="C664" i="221"/>
  <c r="F663" i="221"/>
  <c r="D663" i="221"/>
  <c r="C663" i="221"/>
  <c r="F662" i="221"/>
  <c r="D662" i="221"/>
  <c r="C662" i="221"/>
  <c r="F661" i="221"/>
  <c r="D661" i="221"/>
  <c r="C661" i="221"/>
  <c r="F660" i="221"/>
  <c r="D660" i="221"/>
  <c r="C660" i="221"/>
  <c r="F659" i="221"/>
  <c r="D659" i="221"/>
  <c r="C659" i="221"/>
  <c r="F658" i="221"/>
  <c r="D658" i="221"/>
  <c r="C658" i="221"/>
  <c r="F657" i="221"/>
  <c r="D657" i="221"/>
  <c r="C657" i="221"/>
  <c r="F656" i="221"/>
  <c r="D656" i="221"/>
  <c r="C656" i="221"/>
  <c r="F655" i="221"/>
  <c r="D655" i="221"/>
  <c r="C655" i="221"/>
  <c r="F654" i="221"/>
  <c r="D654" i="221"/>
  <c r="C654" i="221"/>
  <c r="F653" i="221"/>
  <c r="D653" i="221"/>
  <c r="C653" i="221"/>
  <c r="AN652" i="221"/>
  <c r="AM652" i="221"/>
  <c r="AL652" i="221"/>
  <c r="AK652" i="221"/>
  <c r="AJ652" i="221"/>
  <c r="AI652" i="221"/>
  <c r="AH652" i="221"/>
  <c r="AG652" i="221"/>
  <c r="AF652" i="221"/>
  <c r="AE652" i="221"/>
  <c r="AD652" i="221"/>
  <c r="AC652" i="221"/>
  <c r="AB652" i="221"/>
  <c r="AA652" i="221"/>
  <c r="Z652" i="221"/>
  <c r="Y652" i="221"/>
  <c r="X652" i="221"/>
  <c r="W652" i="221"/>
  <c r="V652" i="221"/>
  <c r="U652" i="221"/>
  <c r="T652" i="221"/>
  <c r="D652" i="221"/>
  <c r="C652" i="221"/>
  <c r="B652" i="221"/>
  <c r="F651" i="221"/>
  <c r="D651" i="221"/>
  <c r="C651" i="221"/>
  <c r="F650" i="221"/>
  <c r="D650" i="221"/>
  <c r="C650" i="221"/>
  <c r="F649" i="221"/>
  <c r="D649" i="221"/>
  <c r="C649" i="221"/>
  <c r="F648" i="221"/>
  <c r="D648" i="221"/>
  <c r="C648" i="221"/>
  <c r="F647" i="221"/>
  <c r="D647" i="221"/>
  <c r="C647" i="221"/>
  <c r="F646" i="221"/>
  <c r="D646" i="221"/>
  <c r="C646" i="221"/>
  <c r="F645" i="221"/>
  <c r="D645" i="221"/>
  <c r="C645" i="221"/>
  <c r="F644" i="221"/>
  <c r="D644" i="221"/>
  <c r="C644" i="221"/>
  <c r="F643" i="221"/>
  <c r="D643" i="221"/>
  <c r="C643" i="221"/>
  <c r="F642" i="221"/>
  <c r="D642" i="221"/>
  <c r="C642" i="221"/>
  <c r="F641" i="221"/>
  <c r="D641" i="221"/>
  <c r="C641" i="221"/>
  <c r="F640" i="221"/>
  <c r="D640" i="221"/>
  <c r="C640" i="221"/>
  <c r="AN639" i="221"/>
  <c r="AM639" i="221"/>
  <c r="AL639" i="221"/>
  <c r="AK639" i="221"/>
  <c r="AJ639" i="221"/>
  <c r="AI639" i="221"/>
  <c r="AH639" i="221"/>
  <c r="AG639" i="221"/>
  <c r="AF639" i="221"/>
  <c r="AE639" i="221"/>
  <c r="AD639" i="221"/>
  <c r="AC639" i="221"/>
  <c r="AB639" i="221"/>
  <c r="AA639" i="221"/>
  <c r="Z639" i="221"/>
  <c r="Y639" i="221"/>
  <c r="X639" i="221"/>
  <c r="W639" i="221"/>
  <c r="V639" i="221"/>
  <c r="U639" i="221"/>
  <c r="T639" i="221"/>
  <c r="D639" i="221"/>
  <c r="C639" i="221"/>
  <c r="B639" i="221"/>
  <c r="F638" i="221"/>
  <c r="D638" i="221"/>
  <c r="C638" i="221"/>
  <c r="F637" i="221"/>
  <c r="D637" i="221"/>
  <c r="C637" i="221"/>
  <c r="F636" i="221"/>
  <c r="D636" i="221"/>
  <c r="C636" i="221"/>
  <c r="F635" i="221"/>
  <c r="D635" i="221"/>
  <c r="C635" i="221"/>
  <c r="F634" i="221"/>
  <c r="D634" i="221"/>
  <c r="C634" i="221"/>
  <c r="F633" i="221"/>
  <c r="D633" i="221"/>
  <c r="C633" i="221"/>
  <c r="F632" i="221"/>
  <c r="D632" i="221"/>
  <c r="C632" i="221"/>
  <c r="F631" i="221"/>
  <c r="D631" i="221"/>
  <c r="C631" i="221"/>
  <c r="F630" i="221"/>
  <c r="D630" i="221"/>
  <c r="C630" i="221"/>
  <c r="F629" i="221"/>
  <c r="D629" i="221"/>
  <c r="C629" i="221"/>
  <c r="F628" i="221"/>
  <c r="D628" i="221"/>
  <c r="C628" i="221"/>
  <c r="F627" i="221"/>
  <c r="D627" i="221"/>
  <c r="C627" i="221"/>
  <c r="AN626" i="221"/>
  <c r="AM626" i="221"/>
  <c r="AL626" i="221"/>
  <c r="AK626" i="221"/>
  <c r="AJ626" i="221"/>
  <c r="AI626" i="221"/>
  <c r="AH626" i="221"/>
  <c r="AG626" i="221"/>
  <c r="AF626" i="221"/>
  <c r="AE626" i="221"/>
  <c r="AD626" i="221"/>
  <c r="AC626" i="221"/>
  <c r="AB626" i="221"/>
  <c r="AA626" i="221"/>
  <c r="Z626" i="221"/>
  <c r="Y626" i="221"/>
  <c r="X626" i="221"/>
  <c r="W626" i="221"/>
  <c r="V626" i="221"/>
  <c r="U626" i="221"/>
  <c r="T626" i="221"/>
  <c r="D626" i="221"/>
  <c r="C626" i="221"/>
  <c r="B626" i="221"/>
  <c r="F625" i="221"/>
  <c r="D625" i="221"/>
  <c r="C625" i="221"/>
  <c r="F624" i="221"/>
  <c r="D624" i="221"/>
  <c r="C624" i="221"/>
  <c r="F623" i="221"/>
  <c r="D623" i="221"/>
  <c r="C623" i="221"/>
  <c r="F622" i="221"/>
  <c r="D622" i="221"/>
  <c r="C622" i="221"/>
  <c r="F621" i="221"/>
  <c r="D621" i="221"/>
  <c r="C621" i="221"/>
  <c r="F620" i="221"/>
  <c r="D620" i="221"/>
  <c r="C620" i="221"/>
  <c r="F619" i="221"/>
  <c r="D619" i="221"/>
  <c r="C619" i="221"/>
  <c r="F618" i="221"/>
  <c r="D618" i="221"/>
  <c r="C618" i="221"/>
  <c r="F617" i="221"/>
  <c r="D617" i="221"/>
  <c r="C617" i="221"/>
  <c r="F616" i="221"/>
  <c r="D616" i="221"/>
  <c r="C616" i="221"/>
  <c r="F615" i="221"/>
  <c r="D615" i="221"/>
  <c r="C615" i="221"/>
  <c r="F614" i="221"/>
  <c r="D614" i="221"/>
  <c r="C614" i="221"/>
  <c r="AN613" i="221"/>
  <c r="AM613" i="221"/>
  <c r="AL613" i="221"/>
  <c r="AK613" i="221"/>
  <c r="AJ613" i="221"/>
  <c r="AI613" i="221"/>
  <c r="AH613" i="221"/>
  <c r="AG613" i="221"/>
  <c r="AF613" i="221"/>
  <c r="AE613" i="221"/>
  <c r="AD613" i="221"/>
  <c r="AC613" i="221"/>
  <c r="AB613" i="221"/>
  <c r="AA613" i="221"/>
  <c r="Z613" i="221"/>
  <c r="Y613" i="221"/>
  <c r="X613" i="221"/>
  <c r="W613" i="221"/>
  <c r="V613" i="221"/>
  <c r="U613" i="221"/>
  <c r="T613" i="221"/>
  <c r="D613" i="221"/>
  <c r="C613" i="221"/>
  <c r="B613" i="221"/>
  <c r="F612" i="221"/>
  <c r="D612" i="221"/>
  <c r="C612" i="221"/>
  <c r="B612" i="221"/>
  <c r="F611" i="221"/>
  <c r="D611" i="221"/>
  <c r="C611" i="221"/>
  <c r="B611" i="221"/>
  <c r="F610" i="221"/>
  <c r="D610" i="221"/>
  <c r="C610" i="221"/>
  <c r="B610" i="221"/>
  <c r="F609" i="221"/>
  <c r="D609" i="221"/>
  <c r="C609" i="221"/>
  <c r="B609" i="221"/>
  <c r="F608" i="221"/>
  <c r="D608" i="221"/>
  <c r="C608" i="221"/>
  <c r="B608" i="221"/>
  <c r="F607" i="221"/>
  <c r="D607" i="221"/>
  <c r="C607" i="221"/>
  <c r="B607" i="221"/>
  <c r="F606" i="221"/>
  <c r="D606" i="221"/>
  <c r="C606" i="221"/>
  <c r="B606" i="221"/>
  <c r="F605" i="221"/>
  <c r="D605" i="221"/>
  <c r="C605" i="221"/>
  <c r="B605" i="221"/>
  <c r="F604" i="221"/>
  <c r="D604" i="221"/>
  <c r="C604" i="221"/>
  <c r="B604" i="221"/>
  <c r="F603" i="221"/>
  <c r="D603" i="221"/>
  <c r="C603" i="221"/>
  <c r="B603" i="221"/>
  <c r="F602" i="221"/>
  <c r="D602" i="221"/>
  <c r="C602" i="221"/>
  <c r="B602" i="221"/>
  <c r="F601" i="221"/>
  <c r="D601" i="221"/>
  <c r="C601" i="221"/>
  <c r="B601" i="221"/>
  <c r="AN600" i="221"/>
  <c r="AM600" i="221"/>
  <c r="AL600" i="221"/>
  <c r="AK600" i="221"/>
  <c r="AJ600" i="221"/>
  <c r="AI600" i="221"/>
  <c r="AH600" i="221"/>
  <c r="AG600" i="221"/>
  <c r="AF600" i="221"/>
  <c r="AE600" i="221"/>
  <c r="AD600" i="221"/>
  <c r="AC600" i="221"/>
  <c r="AB600" i="221"/>
  <c r="AA600" i="221"/>
  <c r="Z600" i="221"/>
  <c r="Y600" i="221"/>
  <c r="X600" i="221"/>
  <c r="W600" i="221"/>
  <c r="V600" i="221"/>
  <c r="U600" i="221"/>
  <c r="T600" i="221"/>
  <c r="D600" i="221"/>
  <c r="C600" i="221"/>
  <c r="B600" i="221"/>
  <c r="F599" i="221"/>
  <c r="D599" i="221"/>
  <c r="C599" i="221"/>
  <c r="B599" i="221"/>
  <c r="D598" i="221"/>
  <c r="C598" i="221"/>
  <c r="B598" i="221"/>
  <c r="D597" i="221"/>
  <c r="C597" i="221"/>
  <c r="B597" i="221"/>
  <c r="D596" i="221"/>
  <c r="C596" i="221"/>
  <c r="B596" i="221"/>
  <c r="D595" i="221"/>
  <c r="C595" i="221"/>
  <c r="B595" i="221"/>
  <c r="H594" i="221"/>
  <c r="D594" i="221"/>
  <c r="C594" i="221"/>
  <c r="B594" i="221"/>
  <c r="S593" i="221"/>
  <c r="D593" i="221"/>
  <c r="C593" i="221"/>
  <c r="B593" i="221"/>
  <c r="D592" i="221"/>
  <c r="C592" i="221"/>
  <c r="B592" i="221"/>
  <c r="D591" i="221"/>
  <c r="C591" i="221"/>
  <c r="B591" i="221"/>
  <c r="R590" i="221"/>
  <c r="Q590" i="221"/>
  <c r="P590" i="221"/>
  <c r="O590" i="221"/>
  <c r="N590" i="221"/>
  <c r="M590" i="221"/>
  <c r="L590" i="221"/>
  <c r="K590" i="221"/>
  <c r="J590" i="221"/>
  <c r="I590" i="221"/>
  <c r="H590" i="221"/>
  <c r="D590" i="221"/>
  <c r="C590" i="221"/>
  <c r="B590" i="221"/>
  <c r="D589" i="221"/>
  <c r="C589" i="221"/>
  <c r="B589" i="221"/>
  <c r="R588" i="221"/>
  <c r="Q588" i="221"/>
  <c r="P588" i="221"/>
  <c r="O588" i="221"/>
  <c r="N588" i="221"/>
  <c r="M588" i="221"/>
  <c r="L588" i="221"/>
  <c r="K588" i="221"/>
  <c r="J588" i="221"/>
  <c r="I588" i="221"/>
  <c r="H588" i="221"/>
  <c r="D588" i="221"/>
  <c r="C588" i="221"/>
  <c r="B588" i="221"/>
  <c r="S587" i="221"/>
  <c r="D587" i="221"/>
  <c r="C587" i="221"/>
  <c r="B587" i="221"/>
  <c r="D586" i="221"/>
  <c r="C586" i="221"/>
  <c r="B586" i="221"/>
  <c r="D585" i="221"/>
  <c r="C585" i="221"/>
  <c r="B585" i="221"/>
  <c r="R584" i="221"/>
  <c r="Q584" i="221"/>
  <c r="P584" i="221"/>
  <c r="O584" i="221"/>
  <c r="N584" i="221"/>
  <c r="M584" i="221"/>
  <c r="L584" i="221"/>
  <c r="K584" i="221"/>
  <c r="J584" i="221"/>
  <c r="I584" i="221"/>
  <c r="H584" i="221"/>
  <c r="D584" i="221"/>
  <c r="C584" i="221"/>
  <c r="B584" i="221"/>
  <c r="D583" i="221"/>
  <c r="C583" i="221"/>
  <c r="B583" i="221"/>
  <c r="R582" i="221"/>
  <c r="Q582" i="221"/>
  <c r="P582" i="221"/>
  <c r="O582" i="221"/>
  <c r="N582" i="221"/>
  <c r="H582" i="221"/>
  <c r="D582" i="221"/>
  <c r="C582" i="221"/>
  <c r="B582" i="221"/>
  <c r="S581" i="221"/>
  <c r="D581" i="221"/>
  <c r="C581" i="221"/>
  <c r="B581" i="221"/>
  <c r="D580" i="221"/>
  <c r="C580" i="221"/>
  <c r="B580" i="221"/>
  <c r="D579" i="221"/>
  <c r="C579" i="221"/>
  <c r="B579" i="221"/>
  <c r="R578" i="221"/>
  <c r="Q578" i="221"/>
  <c r="P578" i="221"/>
  <c r="O578" i="221"/>
  <c r="N578" i="221"/>
  <c r="M578" i="221"/>
  <c r="L578" i="221"/>
  <c r="K578" i="221"/>
  <c r="J578" i="221"/>
  <c r="I578" i="221"/>
  <c r="H578" i="221"/>
  <c r="D578" i="221"/>
  <c r="C578" i="221"/>
  <c r="B578" i="221"/>
  <c r="D577" i="221"/>
  <c r="C577" i="221"/>
  <c r="B577" i="221"/>
  <c r="R576" i="221"/>
  <c r="Q576" i="221"/>
  <c r="P576" i="221"/>
  <c r="O576" i="221"/>
  <c r="N576" i="221"/>
  <c r="M576" i="221"/>
  <c r="H576" i="221"/>
  <c r="D576" i="221"/>
  <c r="C576" i="221"/>
  <c r="B576" i="221"/>
  <c r="S575" i="221"/>
  <c r="D575" i="221"/>
  <c r="C575" i="221"/>
  <c r="B575" i="221"/>
  <c r="D574" i="221"/>
  <c r="C574" i="221"/>
  <c r="B574" i="221"/>
  <c r="D573" i="221"/>
  <c r="C573" i="221"/>
  <c r="B573" i="221"/>
  <c r="R572" i="221"/>
  <c r="Q572" i="221"/>
  <c r="P572" i="221"/>
  <c r="O572" i="221"/>
  <c r="N572" i="221"/>
  <c r="M572" i="221"/>
  <c r="L572" i="221"/>
  <c r="K572" i="221"/>
  <c r="J572" i="221"/>
  <c r="I572" i="221"/>
  <c r="H572" i="221"/>
  <c r="D572" i="221"/>
  <c r="C572" i="221"/>
  <c r="B572" i="221"/>
  <c r="D571" i="221"/>
  <c r="C571" i="221"/>
  <c r="B571" i="221"/>
  <c r="R570" i="221"/>
  <c r="Q570" i="221"/>
  <c r="P570" i="221"/>
  <c r="O570" i="221"/>
  <c r="N570" i="221"/>
  <c r="M570" i="221"/>
  <c r="H570" i="221"/>
  <c r="D570" i="221"/>
  <c r="C570" i="221"/>
  <c r="B570" i="221"/>
  <c r="S569" i="221"/>
  <c r="D569" i="221"/>
  <c r="C569" i="221"/>
  <c r="B569" i="221"/>
  <c r="D568" i="221"/>
  <c r="C568" i="221"/>
  <c r="B568" i="221"/>
  <c r="D567" i="221"/>
  <c r="C567" i="221"/>
  <c r="B567" i="221"/>
  <c r="R566" i="221"/>
  <c r="Q566" i="221"/>
  <c r="P566" i="221"/>
  <c r="O566" i="221"/>
  <c r="N566" i="221"/>
  <c r="M566" i="221"/>
  <c r="L566" i="221"/>
  <c r="K566" i="221"/>
  <c r="J566" i="221"/>
  <c r="I566" i="221"/>
  <c r="H566" i="221"/>
  <c r="D566" i="221"/>
  <c r="C566" i="221"/>
  <c r="B566" i="221"/>
  <c r="D565" i="221"/>
  <c r="C565" i="221"/>
  <c r="B565" i="221"/>
  <c r="R564" i="221"/>
  <c r="Q564" i="221"/>
  <c r="P564" i="221"/>
  <c r="O564" i="221"/>
  <c r="N564" i="221"/>
  <c r="M564" i="221"/>
  <c r="H564" i="221"/>
  <c r="D564" i="221"/>
  <c r="C564" i="221"/>
  <c r="B564" i="221"/>
  <c r="S563" i="221"/>
  <c r="D563" i="221"/>
  <c r="C563" i="221"/>
  <c r="B563" i="221"/>
  <c r="D562" i="221"/>
  <c r="C562" i="221"/>
  <c r="B562" i="221"/>
  <c r="D561" i="221"/>
  <c r="C561" i="221"/>
  <c r="B561" i="221"/>
  <c r="R560" i="221"/>
  <c r="Q560" i="221"/>
  <c r="P560" i="221"/>
  <c r="O560" i="221"/>
  <c r="N560" i="221"/>
  <c r="M560" i="221"/>
  <c r="L560" i="221"/>
  <c r="K560" i="221"/>
  <c r="J560" i="221"/>
  <c r="I560" i="221"/>
  <c r="H560" i="221"/>
  <c r="D560" i="221"/>
  <c r="C560" i="221"/>
  <c r="B560" i="221"/>
  <c r="D559" i="221"/>
  <c r="C559" i="221"/>
  <c r="B559" i="221"/>
  <c r="R558" i="221"/>
  <c r="Q558" i="221"/>
  <c r="P558" i="221"/>
  <c r="O558" i="221"/>
  <c r="N558" i="221"/>
  <c r="M558" i="221"/>
  <c r="H558" i="221"/>
  <c r="D558" i="221"/>
  <c r="C558" i="221"/>
  <c r="B558" i="221"/>
  <c r="S557" i="221"/>
  <c r="D557" i="221"/>
  <c r="C557" i="221"/>
  <c r="B557" i="221"/>
  <c r="D556" i="221"/>
  <c r="C556" i="221"/>
  <c r="B556" i="221"/>
  <c r="D555" i="221"/>
  <c r="C555" i="221"/>
  <c r="B555" i="221"/>
  <c r="R554" i="221"/>
  <c r="Q554" i="221"/>
  <c r="P554" i="221"/>
  <c r="O554" i="221"/>
  <c r="N554" i="221"/>
  <c r="M554" i="221"/>
  <c r="L554" i="221"/>
  <c r="K554" i="221"/>
  <c r="J554" i="221"/>
  <c r="I554" i="221"/>
  <c r="H554" i="221"/>
  <c r="D554" i="221"/>
  <c r="C554" i="221"/>
  <c r="B554" i="221"/>
  <c r="D553" i="221"/>
  <c r="C553" i="221"/>
  <c r="B553" i="221"/>
  <c r="R552" i="221"/>
  <c r="Q552" i="221"/>
  <c r="P552" i="221"/>
  <c r="O552" i="221"/>
  <c r="N552" i="221"/>
  <c r="M552" i="221"/>
  <c r="H552" i="221"/>
  <c r="D552" i="221"/>
  <c r="C552" i="221"/>
  <c r="B552" i="221"/>
  <c r="S551" i="221"/>
  <c r="D551" i="221"/>
  <c r="C551" i="221"/>
  <c r="B551" i="221"/>
  <c r="D550" i="221"/>
  <c r="C550" i="221"/>
  <c r="B550" i="221"/>
  <c r="D549" i="221"/>
  <c r="C549" i="221"/>
  <c r="B549" i="221"/>
  <c r="R548" i="221"/>
  <c r="Q548" i="221"/>
  <c r="P548" i="221"/>
  <c r="O548" i="221"/>
  <c r="N548" i="221"/>
  <c r="H548" i="221"/>
  <c r="D548" i="221"/>
  <c r="C548" i="221"/>
  <c r="B548" i="221"/>
  <c r="D547" i="221"/>
  <c r="C547" i="221"/>
  <c r="B547" i="221"/>
  <c r="R546" i="221"/>
  <c r="Q546" i="221"/>
  <c r="P546" i="221"/>
  <c r="O546" i="221"/>
  <c r="N546" i="221"/>
  <c r="M546" i="221"/>
  <c r="H546" i="221"/>
  <c r="D546" i="221"/>
  <c r="C546" i="221"/>
  <c r="B546" i="221"/>
  <c r="S545" i="221"/>
  <c r="D545" i="221"/>
  <c r="C545" i="221"/>
  <c r="B545" i="221"/>
  <c r="D544" i="221"/>
  <c r="C544" i="221"/>
  <c r="B544" i="221"/>
  <c r="D543" i="221"/>
  <c r="C543" i="221"/>
  <c r="B543" i="221"/>
  <c r="R542" i="221"/>
  <c r="Q542" i="221"/>
  <c r="P542" i="221"/>
  <c r="O542" i="221"/>
  <c r="N542" i="221"/>
  <c r="M542" i="221"/>
  <c r="L542" i="221"/>
  <c r="K542" i="221"/>
  <c r="J542" i="221"/>
  <c r="I542" i="221"/>
  <c r="H542" i="221"/>
  <c r="D542" i="221"/>
  <c r="C542" i="221"/>
  <c r="B542" i="221"/>
  <c r="D541" i="221"/>
  <c r="C541" i="221"/>
  <c r="B541" i="221"/>
  <c r="R540" i="221"/>
  <c r="Q540" i="221"/>
  <c r="P540" i="221"/>
  <c r="O540" i="221"/>
  <c r="N540" i="221"/>
  <c r="M540" i="221"/>
  <c r="L540" i="221"/>
  <c r="K540" i="221"/>
  <c r="J540" i="221"/>
  <c r="I540" i="221"/>
  <c r="H540" i="221"/>
  <c r="D540" i="221"/>
  <c r="C540" i="221"/>
  <c r="B540" i="221"/>
  <c r="S539" i="221"/>
  <c r="D539" i="221"/>
  <c r="C539" i="221"/>
  <c r="B539" i="221"/>
  <c r="D538" i="221"/>
  <c r="C538" i="221"/>
  <c r="B538" i="221"/>
  <c r="D537" i="221"/>
  <c r="C537" i="221"/>
  <c r="B537" i="221"/>
  <c r="R536" i="221"/>
  <c r="Q536" i="221"/>
  <c r="P536" i="221"/>
  <c r="O536" i="221"/>
  <c r="N536" i="221"/>
  <c r="M536" i="221"/>
  <c r="L536" i="221"/>
  <c r="K536" i="221"/>
  <c r="J536" i="221"/>
  <c r="I536" i="221"/>
  <c r="H536" i="221"/>
  <c r="D536" i="221"/>
  <c r="C536" i="221"/>
  <c r="B536" i="221"/>
  <c r="D535" i="221"/>
  <c r="C535" i="221"/>
  <c r="B535" i="221"/>
  <c r="R534" i="221"/>
  <c r="Q534" i="221"/>
  <c r="P534" i="221"/>
  <c r="O534" i="221"/>
  <c r="N534" i="221"/>
  <c r="M534" i="221"/>
  <c r="L534" i="221"/>
  <c r="K534" i="221"/>
  <c r="J534" i="221"/>
  <c r="I534" i="221"/>
  <c r="H534" i="221"/>
  <c r="D534" i="221"/>
  <c r="C534" i="221"/>
  <c r="B534" i="221"/>
  <c r="S533" i="221"/>
  <c r="D533" i="221"/>
  <c r="C533" i="221"/>
  <c r="B533" i="221"/>
  <c r="D532" i="221"/>
  <c r="C532" i="221"/>
  <c r="B532" i="221"/>
  <c r="D531" i="221"/>
  <c r="C531" i="221"/>
  <c r="B531" i="221"/>
  <c r="R530" i="221"/>
  <c r="Q530" i="221"/>
  <c r="P530" i="221"/>
  <c r="O530" i="221"/>
  <c r="N530" i="221"/>
  <c r="M530" i="221"/>
  <c r="L530" i="221"/>
  <c r="K530" i="221"/>
  <c r="J530" i="221"/>
  <c r="I530" i="221"/>
  <c r="H530" i="221"/>
  <c r="D530" i="221"/>
  <c r="C530" i="221"/>
  <c r="B530" i="221"/>
  <c r="D529" i="221"/>
  <c r="C529" i="221"/>
  <c r="B529" i="221"/>
  <c r="R528" i="221"/>
  <c r="Q528" i="221"/>
  <c r="P528" i="221"/>
  <c r="O528" i="221"/>
  <c r="N528" i="221"/>
  <c r="M528" i="221"/>
  <c r="L528" i="221"/>
  <c r="K528" i="221"/>
  <c r="J528" i="221"/>
  <c r="I528" i="221"/>
  <c r="H528" i="221"/>
  <c r="D528" i="221"/>
  <c r="C528" i="221"/>
  <c r="B528" i="221"/>
  <c r="S527" i="221"/>
  <c r="D527" i="221"/>
  <c r="C527" i="221"/>
  <c r="B527" i="221"/>
  <c r="D526" i="221"/>
  <c r="C526" i="221"/>
  <c r="B526" i="221"/>
  <c r="D525" i="221"/>
  <c r="C525" i="221"/>
  <c r="B525" i="221"/>
  <c r="R524" i="221"/>
  <c r="Q524" i="221"/>
  <c r="P524" i="221"/>
  <c r="O524" i="221"/>
  <c r="N524" i="221"/>
  <c r="M524" i="221"/>
  <c r="L524" i="221"/>
  <c r="K524" i="221"/>
  <c r="J524" i="221"/>
  <c r="I524" i="221"/>
  <c r="H524" i="221"/>
  <c r="D524" i="221"/>
  <c r="C524" i="221"/>
  <c r="B524" i="221"/>
  <c r="D523" i="221"/>
  <c r="C523" i="221"/>
  <c r="B523" i="221"/>
  <c r="R522" i="221"/>
  <c r="Q522" i="221"/>
  <c r="P522" i="221"/>
  <c r="O522" i="221"/>
  <c r="N522" i="221"/>
  <c r="M522" i="221"/>
  <c r="L522" i="221"/>
  <c r="K522" i="221"/>
  <c r="J522" i="221"/>
  <c r="I522" i="221"/>
  <c r="H522" i="221"/>
  <c r="D522" i="221"/>
  <c r="C522" i="221"/>
  <c r="B522" i="221"/>
  <c r="S521" i="221"/>
  <c r="D521" i="221"/>
  <c r="C521" i="221"/>
  <c r="B521" i="221"/>
  <c r="D520" i="221"/>
  <c r="C520" i="221"/>
  <c r="B520" i="221"/>
  <c r="D519" i="221"/>
  <c r="C519" i="221"/>
  <c r="B519" i="221"/>
  <c r="R518" i="221"/>
  <c r="Q518" i="221"/>
  <c r="P518" i="221"/>
  <c r="O518" i="221"/>
  <c r="N518" i="221"/>
  <c r="M518" i="221"/>
  <c r="L518" i="221"/>
  <c r="K518" i="221"/>
  <c r="J518" i="221"/>
  <c r="I518" i="221"/>
  <c r="H518" i="221"/>
  <c r="D518" i="221"/>
  <c r="C518" i="221"/>
  <c r="B518" i="221"/>
  <c r="D517" i="221"/>
  <c r="C517" i="221"/>
  <c r="B517" i="221"/>
  <c r="R516" i="221"/>
  <c r="Q516" i="221"/>
  <c r="P516" i="221"/>
  <c r="O516" i="221"/>
  <c r="N516" i="221"/>
  <c r="M516" i="221"/>
  <c r="L516" i="221"/>
  <c r="K516" i="221"/>
  <c r="J516" i="221"/>
  <c r="I516" i="221"/>
  <c r="H516" i="221"/>
  <c r="D516" i="221"/>
  <c r="C516" i="221"/>
  <c r="B516" i="221"/>
  <c r="S515" i="221"/>
  <c r="D515" i="221"/>
  <c r="C515" i="221"/>
  <c r="B515" i="221"/>
  <c r="D514" i="221"/>
  <c r="C514" i="221"/>
  <c r="B514" i="221"/>
  <c r="D513" i="221"/>
  <c r="C513" i="221"/>
  <c r="B513" i="221"/>
  <c r="R512" i="221"/>
  <c r="Q512" i="221"/>
  <c r="P512" i="221"/>
  <c r="O512" i="221"/>
  <c r="N512" i="221"/>
  <c r="M512" i="221"/>
  <c r="L512" i="221"/>
  <c r="K512" i="221"/>
  <c r="J512" i="221"/>
  <c r="I512" i="221"/>
  <c r="H512" i="221"/>
  <c r="D512" i="221"/>
  <c r="C512" i="221"/>
  <c r="B512" i="221"/>
  <c r="D511" i="221"/>
  <c r="C511" i="221"/>
  <c r="B511" i="221"/>
  <c r="R510" i="221"/>
  <c r="Q510" i="221"/>
  <c r="P510" i="221"/>
  <c r="O510" i="221"/>
  <c r="N510" i="221"/>
  <c r="M510" i="221"/>
  <c r="L510" i="221"/>
  <c r="K510" i="221"/>
  <c r="J510" i="221"/>
  <c r="I510" i="221"/>
  <c r="H510" i="221"/>
  <c r="D510" i="221"/>
  <c r="C510" i="221"/>
  <c r="B510" i="221"/>
  <c r="S509" i="221"/>
  <c r="D509" i="221"/>
  <c r="C509" i="221"/>
  <c r="B509" i="221"/>
  <c r="D508" i="221"/>
  <c r="C508" i="221"/>
  <c r="B508" i="221"/>
  <c r="D507" i="221"/>
  <c r="C507" i="221"/>
  <c r="B507" i="221"/>
  <c r="R506" i="221"/>
  <c r="Q506" i="221"/>
  <c r="P506" i="221"/>
  <c r="O506" i="221"/>
  <c r="N506" i="221"/>
  <c r="M506" i="221"/>
  <c r="L506" i="221"/>
  <c r="K506" i="221"/>
  <c r="J506" i="221"/>
  <c r="I506" i="221"/>
  <c r="H506" i="221"/>
  <c r="D506" i="221"/>
  <c r="C506" i="221"/>
  <c r="B506" i="221"/>
  <c r="D505" i="221"/>
  <c r="C505" i="221"/>
  <c r="B505" i="221"/>
  <c r="R504" i="221"/>
  <c r="Q504" i="221"/>
  <c r="P504" i="221"/>
  <c r="O504" i="221"/>
  <c r="N504" i="221"/>
  <c r="M504" i="221"/>
  <c r="L504" i="221"/>
  <c r="K504" i="221"/>
  <c r="J504" i="221"/>
  <c r="I504" i="221"/>
  <c r="H504" i="221"/>
  <c r="D504" i="221"/>
  <c r="C504" i="221"/>
  <c r="B504" i="221"/>
  <c r="S503" i="221"/>
  <c r="D503" i="221"/>
  <c r="C503" i="221"/>
  <c r="B503" i="221"/>
  <c r="D502" i="221"/>
  <c r="C502" i="221"/>
  <c r="B502" i="221"/>
  <c r="D501" i="221"/>
  <c r="C501" i="221"/>
  <c r="B501" i="221"/>
  <c r="R500" i="221"/>
  <c r="Q500" i="221"/>
  <c r="P500" i="221"/>
  <c r="O500" i="221"/>
  <c r="N500" i="221"/>
  <c r="M500" i="221"/>
  <c r="L500" i="221"/>
  <c r="K500" i="221"/>
  <c r="J500" i="221"/>
  <c r="I500" i="221"/>
  <c r="H500" i="221"/>
  <c r="D500" i="221"/>
  <c r="C500" i="221"/>
  <c r="B500" i="221"/>
  <c r="D499" i="221"/>
  <c r="C499" i="221"/>
  <c r="B499" i="221"/>
  <c r="R498" i="221"/>
  <c r="Q498" i="221"/>
  <c r="P498" i="221"/>
  <c r="O498" i="221"/>
  <c r="N498" i="221"/>
  <c r="M498" i="221"/>
  <c r="L498" i="221"/>
  <c r="K498" i="221"/>
  <c r="J498" i="221"/>
  <c r="I498" i="221"/>
  <c r="H498" i="221"/>
  <c r="D498" i="221"/>
  <c r="C498" i="221"/>
  <c r="B498" i="221"/>
  <c r="S497" i="221"/>
  <c r="D497" i="221"/>
  <c r="C497" i="221"/>
  <c r="B497" i="221"/>
  <c r="D496" i="221"/>
  <c r="C496" i="221"/>
  <c r="B496" i="221"/>
  <c r="D495" i="221"/>
  <c r="C495" i="221"/>
  <c r="B495" i="221"/>
  <c r="R494" i="221"/>
  <c r="Q494" i="221"/>
  <c r="P494" i="221"/>
  <c r="O494" i="221"/>
  <c r="N494" i="221"/>
  <c r="M494" i="221"/>
  <c r="L494" i="221"/>
  <c r="K494" i="221"/>
  <c r="J494" i="221"/>
  <c r="I494" i="221"/>
  <c r="H494" i="221"/>
  <c r="D494" i="221"/>
  <c r="C494" i="221"/>
  <c r="B494" i="221"/>
  <c r="D493" i="221"/>
  <c r="C493" i="221"/>
  <c r="B493" i="221"/>
  <c r="R492" i="221"/>
  <c r="Q492" i="221"/>
  <c r="P492" i="221"/>
  <c r="O492" i="221"/>
  <c r="N492" i="221"/>
  <c r="H492" i="221"/>
  <c r="D492" i="221"/>
  <c r="C492" i="221"/>
  <c r="B492" i="221"/>
  <c r="S491" i="221"/>
  <c r="D491" i="221"/>
  <c r="C491" i="221"/>
  <c r="B491" i="221"/>
  <c r="D490" i="221"/>
  <c r="C490" i="221"/>
  <c r="B490" i="221"/>
  <c r="D489" i="221"/>
  <c r="C489" i="221"/>
  <c r="B489" i="221"/>
  <c r="R488" i="221"/>
  <c r="Q488" i="221"/>
  <c r="P488" i="221"/>
  <c r="O488" i="221"/>
  <c r="N488" i="221"/>
  <c r="M488" i="221"/>
  <c r="L488" i="221"/>
  <c r="K488" i="221"/>
  <c r="J488" i="221"/>
  <c r="I488" i="221"/>
  <c r="H488" i="221"/>
  <c r="D488" i="221"/>
  <c r="C488" i="221"/>
  <c r="B488" i="221"/>
  <c r="D487" i="221"/>
  <c r="C487" i="221"/>
  <c r="B487" i="221"/>
  <c r="R486" i="221"/>
  <c r="Q486" i="221"/>
  <c r="P486" i="221"/>
  <c r="O486" i="221"/>
  <c r="N486" i="221"/>
  <c r="M486" i="221"/>
  <c r="H486" i="221"/>
  <c r="D486" i="221"/>
  <c r="C486" i="221"/>
  <c r="B486" i="221"/>
  <c r="S485" i="221"/>
  <c r="D485" i="221"/>
  <c r="C485" i="221"/>
  <c r="B485" i="221"/>
  <c r="D484" i="221"/>
  <c r="C484" i="221"/>
  <c r="B484" i="221"/>
  <c r="D483" i="221"/>
  <c r="C483" i="221"/>
  <c r="B483" i="221"/>
  <c r="R482" i="221"/>
  <c r="Q482" i="221"/>
  <c r="P482" i="221"/>
  <c r="O482" i="221"/>
  <c r="N482" i="221"/>
  <c r="M482" i="221"/>
  <c r="L482" i="221"/>
  <c r="K482" i="221"/>
  <c r="J482" i="221"/>
  <c r="I482" i="221"/>
  <c r="H482" i="221"/>
  <c r="D482" i="221"/>
  <c r="C482" i="221"/>
  <c r="B482" i="221"/>
  <c r="D481" i="221"/>
  <c r="C481" i="221"/>
  <c r="B481" i="221"/>
  <c r="R480" i="221"/>
  <c r="Q480" i="221"/>
  <c r="P480" i="221"/>
  <c r="O480" i="221"/>
  <c r="N480" i="221"/>
  <c r="M480" i="221"/>
  <c r="L480" i="221"/>
  <c r="K480" i="221"/>
  <c r="J480" i="221"/>
  <c r="I480" i="221"/>
  <c r="H480" i="221"/>
  <c r="D480" i="221"/>
  <c r="C480" i="221"/>
  <c r="B480" i="221"/>
  <c r="S479" i="221"/>
  <c r="D479" i="221"/>
  <c r="C479" i="221"/>
  <c r="B479" i="221"/>
  <c r="D478" i="221"/>
  <c r="C478" i="221"/>
  <c r="B478" i="221"/>
  <c r="D477" i="221"/>
  <c r="C477" i="221"/>
  <c r="B477" i="221"/>
  <c r="R476" i="221"/>
  <c r="Q476" i="221"/>
  <c r="P476" i="221"/>
  <c r="O476" i="221"/>
  <c r="N476" i="221"/>
  <c r="M476" i="221"/>
  <c r="L476" i="221"/>
  <c r="K476" i="221"/>
  <c r="J476" i="221"/>
  <c r="I476" i="221"/>
  <c r="H476" i="221"/>
  <c r="D476" i="221"/>
  <c r="C476" i="221"/>
  <c r="B476" i="221"/>
  <c r="D475" i="221"/>
  <c r="C475" i="221"/>
  <c r="B475" i="221"/>
  <c r="R474" i="221"/>
  <c r="Q474" i="221"/>
  <c r="P474" i="221"/>
  <c r="O474" i="221"/>
  <c r="N474" i="221"/>
  <c r="M474" i="221"/>
  <c r="L474" i="221"/>
  <c r="K474" i="221"/>
  <c r="J474" i="221"/>
  <c r="I474" i="221"/>
  <c r="H474" i="221"/>
  <c r="D474" i="221"/>
  <c r="C474" i="221"/>
  <c r="B474" i="221"/>
  <c r="S473" i="221"/>
  <c r="D473" i="221"/>
  <c r="C473" i="221"/>
  <c r="B473" i="221"/>
  <c r="D472" i="221"/>
  <c r="C472" i="221"/>
  <c r="B472" i="221"/>
  <c r="D471" i="221"/>
  <c r="C471" i="221"/>
  <c r="B471" i="221"/>
  <c r="R470" i="221"/>
  <c r="Q470" i="221"/>
  <c r="P470" i="221"/>
  <c r="O470" i="221"/>
  <c r="N470" i="221"/>
  <c r="M470" i="221"/>
  <c r="L470" i="221"/>
  <c r="K470" i="221"/>
  <c r="J470" i="221"/>
  <c r="I470" i="221"/>
  <c r="H470" i="221"/>
  <c r="D470" i="221"/>
  <c r="C470" i="221"/>
  <c r="B470" i="221"/>
  <c r="D469" i="221"/>
  <c r="C469" i="221"/>
  <c r="B469" i="221"/>
  <c r="R468" i="221"/>
  <c r="Q468" i="221"/>
  <c r="P468" i="221"/>
  <c r="O468" i="221"/>
  <c r="N468" i="221"/>
  <c r="M468" i="221"/>
  <c r="L468" i="221"/>
  <c r="K468" i="221"/>
  <c r="J468" i="221"/>
  <c r="I468" i="221"/>
  <c r="H468" i="221"/>
  <c r="D468" i="221"/>
  <c r="C468" i="221"/>
  <c r="B468" i="221"/>
  <c r="S467" i="221"/>
  <c r="D467" i="221"/>
  <c r="C467" i="221"/>
  <c r="B467" i="221"/>
  <c r="D466" i="221"/>
  <c r="C466" i="221"/>
  <c r="B466" i="221"/>
  <c r="D465" i="221"/>
  <c r="C465" i="221"/>
  <c r="B465" i="221"/>
  <c r="R464" i="221"/>
  <c r="Q464" i="221"/>
  <c r="P464" i="221"/>
  <c r="O464" i="221"/>
  <c r="N464" i="221"/>
  <c r="M464" i="221"/>
  <c r="L464" i="221"/>
  <c r="K464" i="221"/>
  <c r="I464" i="221"/>
  <c r="H464" i="221"/>
  <c r="D464" i="221"/>
  <c r="C464" i="221"/>
  <c r="B464" i="221"/>
  <c r="D463" i="221"/>
  <c r="C463" i="221"/>
  <c r="B463" i="221"/>
  <c r="R462" i="221"/>
  <c r="Q462" i="221"/>
  <c r="P462" i="221"/>
  <c r="O462" i="221"/>
  <c r="N462" i="221"/>
  <c r="H462" i="221"/>
  <c r="D462" i="221"/>
  <c r="C462" i="221"/>
  <c r="B462" i="221"/>
  <c r="S461" i="221"/>
  <c r="D461" i="221"/>
  <c r="C461" i="221"/>
  <c r="B461" i="221"/>
  <c r="D460" i="221"/>
  <c r="C460" i="221"/>
  <c r="B460" i="221"/>
  <c r="D459" i="221"/>
  <c r="C459" i="221"/>
  <c r="B459" i="221"/>
  <c r="R458" i="221"/>
  <c r="Q458" i="221"/>
  <c r="P458" i="221"/>
  <c r="O458" i="221"/>
  <c r="N458" i="221"/>
  <c r="M458" i="221"/>
  <c r="L458" i="221"/>
  <c r="K458" i="221"/>
  <c r="J458" i="221"/>
  <c r="I458" i="221"/>
  <c r="H458" i="221"/>
  <c r="D458" i="221"/>
  <c r="C458" i="221"/>
  <c r="B458" i="221"/>
  <c r="D457" i="221"/>
  <c r="C457" i="221"/>
  <c r="B457" i="221"/>
  <c r="R456" i="221"/>
  <c r="Q456" i="221"/>
  <c r="P456" i="221"/>
  <c r="O456" i="221"/>
  <c r="N456" i="221"/>
  <c r="M456" i="221"/>
  <c r="L456" i="221"/>
  <c r="K456" i="221"/>
  <c r="J456" i="221"/>
  <c r="I456" i="221"/>
  <c r="H456" i="221"/>
  <c r="D456" i="221"/>
  <c r="C456" i="221"/>
  <c r="B456" i="221"/>
  <c r="S455" i="221"/>
  <c r="D455" i="221"/>
  <c r="C455" i="221"/>
  <c r="B455" i="221"/>
  <c r="D454" i="221"/>
  <c r="C454" i="221"/>
  <c r="B454" i="221"/>
  <c r="D453" i="221"/>
  <c r="C453" i="221"/>
  <c r="B453" i="221"/>
  <c r="R452" i="221"/>
  <c r="Q452" i="221"/>
  <c r="P452" i="221"/>
  <c r="O452" i="221"/>
  <c r="N452" i="221"/>
  <c r="M452" i="221"/>
  <c r="L452" i="221"/>
  <c r="K452" i="221"/>
  <c r="J452" i="221"/>
  <c r="I452" i="221"/>
  <c r="H452" i="221"/>
  <c r="D452" i="221"/>
  <c r="C452" i="221"/>
  <c r="B452" i="221"/>
  <c r="D451" i="221"/>
  <c r="C451" i="221"/>
  <c r="B451" i="221"/>
  <c r="R450" i="221"/>
  <c r="Q450" i="221"/>
  <c r="P450" i="221"/>
  <c r="O450" i="221"/>
  <c r="N450" i="221"/>
  <c r="M450" i="221"/>
  <c r="L450" i="221"/>
  <c r="K450" i="221"/>
  <c r="J450" i="221"/>
  <c r="I450" i="221"/>
  <c r="H450" i="221"/>
  <c r="D450" i="221"/>
  <c r="C450" i="221"/>
  <c r="B450" i="221"/>
  <c r="S449" i="221"/>
  <c r="D449" i="221"/>
  <c r="C449" i="221"/>
  <c r="B449" i="221"/>
  <c r="D448" i="221"/>
  <c r="C448" i="221"/>
  <c r="B448" i="221"/>
  <c r="D447" i="221"/>
  <c r="C447" i="221"/>
  <c r="B447" i="221"/>
  <c r="R446" i="221"/>
  <c r="Q446" i="221"/>
  <c r="P446" i="221"/>
  <c r="O446" i="221"/>
  <c r="N446" i="221"/>
  <c r="M446" i="221"/>
  <c r="L446" i="221"/>
  <c r="K446" i="221"/>
  <c r="J446" i="221"/>
  <c r="I446" i="221"/>
  <c r="H446" i="221"/>
  <c r="D446" i="221"/>
  <c r="C446" i="221"/>
  <c r="B446" i="221"/>
  <c r="D445" i="221"/>
  <c r="C445" i="221"/>
  <c r="B445" i="221"/>
  <c r="R444" i="221"/>
  <c r="Q444" i="221"/>
  <c r="P444" i="221"/>
  <c r="O444" i="221"/>
  <c r="N444" i="221"/>
  <c r="M444" i="221"/>
  <c r="L444" i="221"/>
  <c r="K444" i="221"/>
  <c r="J444" i="221"/>
  <c r="I444" i="221"/>
  <c r="H444" i="221"/>
  <c r="D444" i="221"/>
  <c r="C444" i="221"/>
  <c r="B444" i="221"/>
  <c r="S443" i="221"/>
  <c r="D443" i="221"/>
  <c r="C443" i="221"/>
  <c r="B443" i="221"/>
  <c r="D442" i="221"/>
  <c r="C442" i="221"/>
  <c r="B442" i="221"/>
  <c r="D441" i="221"/>
  <c r="C441" i="221"/>
  <c r="B441" i="221"/>
  <c r="R440" i="221"/>
  <c r="Q440" i="221"/>
  <c r="P440" i="221"/>
  <c r="O440" i="221"/>
  <c r="N440" i="221"/>
  <c r="M440" i="221"/>
  <c r="L440" i="221"/>
  <c r="K440" i="221"/>
  <c r="J440" i="221"/>
  <c r="I440" i="221"/>
  <c r="H440" i="221"/>
  <c r="D440" i="221"/>
  <c r="C440" i="221"/>
  <c r="B440" i="221"/>
  <c r="D439" i="221"/>
  <c r="C439" i="221"/>
  <c r="B439" i="221"/>
  <c r="R438" i="221"/>
  <c r="Q438" i="221"/>
  <c r="P438" i="221"/>
  <c r="O438" i="221"/>
  <c r="N438" i="221"/>
  <c r="H438" i="221"/>
  <c r="D438" i="221"/>
  <c r="C438" i="221"/>
  <c r="B438" i="221"/>
  <c r="S437" i="221"/>
  <c r="D437" i="221"/>
  <c r="C437" i="221"/>
  <c r="B437" i="221"/>
  <c r="D436" i="221"/>
  <c r="C436" i="221"/>
  <c r="B436" i="221"/>
  <c r="D435" i="221"/>
  <c r="C435" i="221"/>
  <c r="B435" i="221"/>
  <c r="R434" i="221"/>
  <c r="Q434" i="221"/>
  <c r="P434" i="221"/>
  <c r="O434" i="221"/>
  <c r="N434" i="221"/>
  <c r="M434" i="221"/>
  <c r="L434" i="221"/>
  <c r="K434" i="221"/>
  <c r="J434" i="221"/>
  <c r="I434" i="221"/>
  <c r="H434" i="221"/>
  <c r="D434" i="221"/>
  <c r="C434" i="221"/>
  <c r="B434" i="221"/>
  <c r="D433" i="221"/>
  <c r="C433" i="221"/>
  <c r="B433" i="221"/>
  <c r="R432" i="221"/>
  <c r="Q432" i="221"/>
  <c r="P432" i="221"/>
  <c r="O432" i="221"/>
  <c r="N432" i="221"/>
  <c r="M432" i="221"/>
  <c r="L432" i="221"/>
  <c r="K432" i="221"/>
  <c r="J432" i="221"/>
  <c r="I432" i="221"/>
  <c r="H432" i="221"/>
  <c r="D432" i="221"/>
  <c r="C432" i="221"/>
  <c r="B432" i="221"/>
  <c r="S431" i="221"/>
  <c r="D431" i="221"/>
  <c r="C431" i="221"/>
  <c r="B431" i="221"/>
  <c r="D430" i="221"/>
  <c r="C430" i="221"/>
  <c r="B430" i="221"/>
  <c r="D429" i="221"/>
  <c r="C429" i="221"/>
  <c r="B429" i="221"/>
  <c r="R428" i="221"/>
  <c r="Q428" i="221"/>
  <c r="P428" i="221"/>
  <c r="O428" i="221"/>
  <c r="N428" i="221"/>
  <c r="M428" i="221"/>
  <c r="L428" i="221"/>
  <c r="K428" i="221"/>
  <c r="J428" i="221"/>
  <c r="I428" i="221"/>
  <c r="H428" i="221"/>
  <c r="D428" i="221"/>
  <c r="C428" i="221"/>
  <c r="B428" i="221"/>
  <c r="D427" i="221"/>
  <c r="C427" i="221"/>
  <c r="B427" i="221"/>
  <c r="R426" i="221"/>
  <c r="Q426" i="221"/>
  <c r="P426" i="221"/>
  <c r="O426" i="221"/>
  <c r="N426" i="221"/>
  <c r="M426" i="221"/>
  <c r="L426" i="221"/>
  <c r="K426" i="221"/>
  <c r="J426" i="221"/>
  <c r="I426" i="221"/>
  <c r="H426" i="221"/>
  <c r="D426" i="221"/>
  <c r="C426" i="221"/>
  <c r="B426" i="221"/>
  <c r="S425" i="221"/>
  <c r="D425" i="221"/>
  <c r="C425" i="221"/>
  <c r="B425" i="221"/>
  <c r="D424" i="221"/>
  <c r="C424" i="221"/>
  <c r="B424" i="221"/>
  <c r="D423" i="221"/>
  <c r="C423" i="221"/>
  <c r="B423" i="221"/>
  <c r="R422" i="221"/>
  <c r="Q422" i="221"/>
  <c r="P422" i="221"/>
  <c r="O422" i="221"/>
  <c r="N422" i="221"/>
  <c r="M422" i="221"/>
  <c r="L422" i="221"/>
  <c r="K422" i="221"/>
  <c r="J422" i="221"/>
  <c r="I422" i="221"/>
  <c r="H422" i="221"/>
  <c r="D422" i="221"/>
  <c r="C422" i="221"/>
  <c r="B422" i="221"/>
  <c r="D421" i="221"/>
  <c r="C421" i="221"/>
  <c r="B421" i="221"/>
  <c r="R420" i="221"/>
  <c r="Q420" i="221"/>
  <c r="P420" i="221"/>
  <c r="O420" i="221"/>
  <c r="N420" i="221"/>
  <c r="M420" i="221"/>
  <c r="L420" i="221"/>
  <c r="K420" i="221"/>
  <c r="J420" i="221"/>
  <c r="I420" i="221"/>
  <c r="H420" i="221"/>
  <c r="D420" i="221"/>
  <c r="C420" i="221"/>
  <c r="B420" i="221"/>
  <c r="S419" i="221"/>
  <c r="D419" i="221"/>
  <c r="C419" i="221"/>
  <c r="B419" i="221"/>
  <c r="D418" i="221"/>
  <c r="C418" i="221"/>
  <c r="B418" i="221"/>
  <c r="D417" i="221"/>
  <c r="C417" i="221"/>
  <c r="B417" i="221"/>
  <c r="R416" i="221"/>
  <c r="Q416" i="221"/>
  <c r="P416" i="221"/>
  <c r="O416" i="221"/>
  <c r="N416" i="221"/>
  <c r="M416" i="221"/>
  <c r="L416" i="221"/>
  <c r="K416" i="221"/>
  <c r="J416" i="221"/>
  <c r="I416" i="221"/>
  <c r="H416" i="221"/>
  <c r="D416" i="221"/>
  <c r="C416" i="221"/>
  <c r="B416" i="221"/>
  <c r="D415" i="221"/>
  <c r="C415" i="221"/>
  <c r="B415" i="221"/>
  <c r="R414" i="221"/>
  <c r="Q414" i="221"/>
  <c r="P414" i="221"/>
  <c r="O414" i="221"/>
  <c r="N414" i="221"/>
  <c r="M414" i="221"/>
  <c r="L414" i="221"/>
  <c r="K414" i="221"/>
  <c r="J414" i="221"/>
  <c r="I414" i="221"/>
  <c r="H414" i="221"/>
  <c r="D414" i="221"/>
  <c r="C414" i="221"/>
  <c r="B414" i="221"/>
  <c r="S413" i="221"/>
  <c r="D413" i="221"/>
  <c r="C413" i="221"/>
  <c r="B413" i="221"/>
  <c r="D412" i="221"/>
  <c r="C412" i="221"/>
  <c r="B412" i="221"/>
  <c r="D411" i="221"/>
  <c r="C411" i="221"/>
  <c r="B411" i="221"/>
  <c r="R410" i="221"/>
  <c r="Q410" i="221"/>
  <c r="P410" i="221"/>
  <c r="O410" i="221"/>
  <c r="N410" i="221"/>
  <c r="M410" i="221"/>
  <c r="L410" i="221"/>
  <c r="K410" i="221"/>
  <c r="J410" i="221"/>
  <c r="I410" i="221"/>
  <c r="H410" i="221"/>
  <c r="D410" i="221"/>
  <c r="C410" i="221"/>
  <c r="B410" i="221"/>
  <c r="D409" i="221"/>
  <c r="C409" i="221"/>
  <c r="B409" i="221"/>
  <c r="R408" i="221"/>
  <c r="Q408" i="221"/>
  <c r="P408" i="221"/>
  <c r="O408" i="221"/>
  <c r="N408" i="221"/>
  <c r="M408" i="221"/>
  <c r="L408" i="221"/>
  <c r="K408" i="221"/>
  <c r="J408" i="221"/>
  <c r="I408" i="221"/>
  <c r="H408" i="221"/>
  <c r="D408" i="221"/>
  <c r="C408" i="221"/>
  <c r="B408" i="221"/>
  <c r="S407" i="221"/>
  <c r="D407" i="221"/>
  <c r="C407" i="221"/>
  <c r="B407" i="221"/>
  <c r="D406" i="221"/>
  <c r="C406" i="221"/>
  <c r="B406" i="221"/>
  <c r="D405" i="221"/>
  <c r="C405" i="221"/>
  <c r="B405" i="221"/>
  <c r="R404" i="221"/>
  <c r="Q404" i="221"/>
  <c r="P404" i="221"/>
  <c r="O404" i="221"/>
  <c r="N404" i="221"/>
  <c r="M404" i="221"/>
  <c r="L404" i="221"/>
  <c r="K404" i="221"/>
  <c r="J404" i="221"/>
  <c r="I404" i="221"/>
  <c r="H404" i="221"/>
  <c r="D404" i="221"/>
  <c r="C404" i="221"/>
  <c r="B404" i="221"/>
  <c r="D403" i="221"/>
  <c r="C403" i="221"/>
  <c r="B403" i="221"/>
  <c r="R402" i="221"/>
  <c r="Q402" i="221"/>
  <c r="P402" i="221"/>
  <c r="O402" i="221"/>
  <c r="N402" i="221"/>
  <c r="M402" i="221"/>
  <c r="L402" i="221"/>
  <c r="K402" i="221"/>
  <c r="J402" i="221"/>
  <c r="I402" i="221"/>
  <c r="H402" i="221"/>
  <c r="D402" i="221"/>
  <c r="C402" i="221"/>
  <c r="B402" i="221"/>
  <c r="S401" i="221"/>
  <c r="D401" i="221"/>
  <c r="C401" i="221"/>
  <c r="B401" i="221"/>
  <c r="D400" i="221"/>
  <c r="C400" i="221"/>
  <c r="B400" i="221"/>
  <c r="D399" i="221"/>
  <c r="C399" i="221"/>
  <c r="B399" i="221"/>
  <c r="R398" i="221"/>
  <c r="Q398" i="221"/>
  <c r="P398" i="221"/>
  <c r="O398" i="221"/>
  <c r="N398" i="221"/>
  <c r="M398" i="221"/>
  <c r="L398" i="221"/>
  <c r="K398" i="221"/>
  <c r="J398" i="221"/>
  <c r="I398" i="221"/>
  <c r="H398" i="221"/>
  <c r="D398" i="221"/>
  <c r="C398" i="221"/>
  <c r="B398" i="221"/>
  <c r="D397" i="221"/>
  <c r="C397" i="221"/>
  <c r="B397" i="221"/>
  <c r="R396" i="221"/>
  <c r="Q396" i="221"/>
  <c r="P396" i="221"/>
  <c r="O396" i="221"/>
  <c r="N396" i="221"/>
  <c r="M396" i="221"/>
  <c r="L396" i="221"/>
  <c r="K396" i="221"/>
  <c r="J396" i="221"/>
  <c r="I396" i="221"/>
  <c r="H396" i="221"/>
  <c r="D396" i="221"/>
  <c r="C396" i="221"/>
  <c r="B396" i="221"/>
  <c r="S395" i="221"/>
  <c r="D395" i="221"/>
  <c r="C395" i="221"/>
  <c r="B395" i="221"/>
  <c r="D394" i="221"/>
  <c r="C394" i="221"/>
  <c r="B394" i="221"/>
  <c r="D393" i="221"/>
  <c r="C393" i="221"/>
  <c r="B393" i="221"/>
  <c r="R392" i="221"/>
  <c r="Q392" i="221"/>
  <c r="P392" i="221"/>
  <c r="O392" i="221"/>
  <c r="N392" i="221"/>
  <c r="M392" i="221"/>
  <c r="L392" i="221"/>
  <c r="K392" i="221"/>
  <c r="J392" i="221"/>
  <c r="I392" i="221"/>
  <c r="H392" i="221"/>
  <c r="D392" i="221"/>
  <c r="C392" i="221"/>
  <c r="B392" i="221"/>
  <c r="D391" i="221"/>
  <c r="C391" i="221"/>
  <c r="B391" i="221"/>
  <c r="R390" i="221"/>
  <c r="Q390" i="221"/>
  <c r="P390" i="221"/>
  <c r="O390" i="221"/>
  <c r="N390" i="221"/>
  <c r="M390" i="221"/>
  <c r="L390" i="221"/>
  <c r="K390" i="221"/>
  <c r="J390" i="221"/>
  <c r="I390" i="221"/>
  <c r="H390" i="221"/>
  <c r="D390" i="221"/>
  <c r="C390" i="221"/>
  <c r="B390" i="221"/>
  <c r="S389" i="221"/>
  <c r="D389" i="221"/>
  <c r="C389" i="221"/>
  <c r="B389" i="221"/>
  <c r="D388" i="221"/>
  <c r="C388" i="221"/>
  <c r="B388" i="221"/>
  <c r="D387" i="221"/>
  <c r="C387" i="221"/>
  <c r="B387" i="221"/>
  <c r="R386" i="221"/>
  <c r="Q386" i="221"/>
  <c r="P386" i="221"/>
  <c r="O386" i="221"/>
  <c r="N386" i="221"/>
  <c r="M386" i="221"/>
  <c r="L386" i="221"/>
  <c r="K386" i="221"/>
  <c r="J386" i="221"/>
  <c r="I386" i="221"/>
  <c r="H386" i="221"/>
  <c r="D386" i="221"/>
  <c r="C386" i="221"/>
  <c r="B386" i="221"/>
  <c r="D385" i="221"/>
  <c r="C385" i="221"/>
  <c r="B385" i="221"/>
  <c r="R384" i="221"/>
  <c r="Q384" i="221"/>
  <c r="P384" i="221"/>
  <c r="O384" i="221"/>
  <c r="N384" i="221"/>
  <c r="M384" i="221"/>
  <c r="L384" i="221"/>
  <c r="K384" i="221"/>
  <c r="J384" i="221"/>
  <c r="I384" i="221"/>
  <c r="H384" i="221"/>
  <c r="D384" i="221"/>
  <c r="C384" i="221"/>
  <c r="B384" i="221"/>
  <c r="S383" i="221"/>
  <c r="D383" i="221"/>
  <c r="C383" i="221"/>
  <c r="B383" i="221"/>
  <c r="D382" i="221"/>
  <c r="C382" i="221"/>
  <c r="B382" i="221"/>
  <c r="D381" i="221"/>
  <c r="C381" i="221"/>
  <c r="B381" i="221"/>
  <c r="R380" i="221"/>
  <c r="Q380" i="221"/>
  <c r="P380" i="221"/>
  <c r="O380" i="221"/>
  <c r="N380" i="221"/>
  <c r="M380" i="221"/>
  <c r="L380" i="221"/>
  <c r="K380" i="221"/>
  <c r="J380" i="221"/>
  <c r="I380" i="221"/>
  <c r="H380" i="221"/>
  <c r="D380" i="221"/>
  <c r="C380" i="221"/>
  <c r="B380" i="221"/>
  <c r="D379" i="221"/>
  <c r="C379" i="221"/>
  <c r="B379" i="221"/>
  <c r="R378" i="221"/>
  <c r="Q378" i="221"/>
  <c r="P378" i="221"/>
  <c r="O378" i="221"/>
  <c r="N378" i="221"/>
  <c r="M378" i="221"/>
  <c r="L378" i="221"/>
  <c r="K378" i="221"/>
  <c r="J378" i="221"/>
  <c r="I378" i="221"/>
  <c r="H378" i="221"/>
  <c r="D378" i="221"/>
  <c r="C378" i="221"/>
  <c r="B378" i="221"/>
  <c r="S377" i="221"/>
  <c r="D377" i="221"/>
  <c r="C377" i="221"/>
  <c r="B377" i="221"/>
  <c r="D376" i="221"/>
  <c r="C376" i="221"/>
  <c r="B376" i="221"/>
  <c r="D375" i="221"/>
  <c r="C375" i="221"/>
  <c r="B375" i="221"/>
  <c r="R374" i="221"/>
  <c r="Q374" i="221"/>
  <c r="P374" i="221"/>
  <c r="O374" i="221"/>
  <c r="N374" i="221"/>
  <c r="M374" i="221"/>
  <c r="L374" i="221"/>
  <c r="K374" i="221"/>
  <c r="J374" i="221"/>
  <c r="I374" i="221"/>
  <c r="H374" i="221"/>
  <c r="D374" i="221"/>
  <c r="C374" i="221"/>
  <c r="B374" i="221"/>
  <c r="D373" i="221"/>
  <c r="C373" i="221"/>
  <c r="B373" i="221"/>
  <c r="R372" i="221"/>
  <c r="Q372" i="221"/>
  <c r="P372" i="221"/>
  <c r="O372" i="221"/>
  <c r="N372" i="221"/>
  <c r="M372" i="221"/>
  <c r="L372" i="221"/>
  <c r="K372" i="221"/>
  <c r="J372" i="221"/>
  <c r="I372" i="221"/>
  <c r="H372" i="221"/>
  <c r="D372" i="221"/>
  <c r="C372" i="221"/>
  <c r="B372" i="221"/>
  <c r="S371" i="221"/>
  <c r="D371" i="221"/>
  <c r="C371" i="221"/>
  <c r="B371" i="221"/>
  <c r="D370" i="221"/>
  <c r="C370" i="221"/>
  <c r="B370" i="221"/>
  <c r="D369" i="221"/>
  <c r="C369" i="221"/>
  <c r="B369" i="221"/>
  <c r="R368" i="221"/>
  <c r="Q368" i="221"/>
  <c r="P368" i="221"/>
  <c r="O368" i="221"/>
  <c r="N368" i="221"/>
  <c r="M368" i="221"/>
  <c r="L368" i="221"/>
  <c r="K368" i="221"/>
  <c r="J368" i="221"/>
  <c r="I368" i="221"/>
  <c r="H368" i="221"/>
  <c r="D368" i="221"/>
  <c r="C368" i="221"/>
  <c r="B368" i="221"/>
  <c r="D367" i="221"/>
  <c r="C367" i="221"/>
  <c r="B367" i="221"/>
  <c r="R366" i="221"/>
  <c r="Q366" i="221"/>
  <c r="P366" i="221"/>
  <c r="O366" i="221"/>
  <c r="N366" i="221"/>
  <c r="H366" i="221"/>
  <c r="D366" i="221"/>
  <c r="C366" i="221"/>
  <c r="B366" i="221"/>
  <c r="S365" i="221"/>
  <c r="D365" i="221"/>
  <c r="C365" i="221"/>
  <c r="B365" i="221"/>
  <c r="D364" i="221"/>
  <c r="C364" i="221"/>
  <c r="B364" i="221"/>
  <c r="D363" i="221"/>
  <c r="C363" i="221"/>
  <c r="B363" i="221"/>
  <c r="R362" i="221"/>
  <c r="Q362" i="221"/>
  <c r="P362" i="221"/>
  <c r="O362" i="221"/>
  <c r="N362" i="221"/>
  <c r="M362" i="221"/>
  <c r="L362" i="221"/>
  <c r="K362" i="221"/>
  <c r="J362" i="221"/>
  <c r="I362" i="221"/>
  <c r="H362" i="221"/>
  <c r="D362" i="221"/>
  <c r="C362" i="221"/>
  <c r="B362" i="221"/>
  <c r="D361" i="221"/>
  <c r="C361" i="221"/>
  <c r="B361" i="221"/>
  <c r="R360" i="221"/>
  <c r="Q360" i="221"/>
  <c r="P360" i="221"/>
  <c r="O360" i="221"/>
  <c r="N360" i="221"/>
  <c r="H360" i="221"/>
  <c r="D360" i="221"/>
  <c r="C360" i="221"/>
  <c r="B360" i="221"/>
  <c r="S359" i="221"/>
  <c r="D359" i="221"/>
  <c r="C359" i="221"/>
  <c r="B359" i="221"/>
  <c r="D358" i="221"/>
  <c r="C358" i="221"/>
  <c r="B358" i="221"/>
  <c r="D357" i="221"/>
  <c r="C357" i="221"/>
  <c r="B357" i="221"/>
  <c r="R356" i="221"/>
  <c r="Q356" i="221"/>
  <c r="P356" i="221"/>
  <c r="O356" i="221"/>
  <c r="N356" i="221"/>
  <c r="M356" i="221"/>
  <c r="L356" i="221"/>
  <c r="K356" i="221"/>
  <c r="J356" i="221"/>
  <c r="I356" i="221"/>
  <c r="H356" i="221"/>
  <c r="D356" i="221"/>
  <c r="C356" i="221"/>
  <c r="B356" i="221"/>
  <c r="D355" i="221"/>
  <c r="C355" i="221"/>
  <c r="B355" i="221"/>
  <c r="R354" i="221"/>
  <c r="Q354" i="221"/>
  <c r="P354" i="221"/>
  <c r="O354" i="221"/>
  <c r="N354" i="221"/>
  <c r="M354" i="221"/>
  <c r="L354" i="221"/>
  <c r="K354" i="221"/>
  <c r="J354" i="221"/>
  <c r="I354" i="221"/>
  <c r="H354" i="221"/>
  <c r="D354" i="221"/>
  <c r="C354" i="221"/>
  <c r="B354" i="221"/>
  <c r="S353" i="221"/>
  <c r="D353" i="221"/>
  <c r="C353" i="221"/>
  <c r="B353" i="221"/>
  <c r="D352" i="221"/>
  <c r="C352" i="221"/>
  <c r="B352" i="221"/>
  <c r="D351" i="221"/>
  <c r="C351" i="221"/>
  <c r="B351" i="221"/>
  <c r="R350" i="221"/>
  <c r="Q350" i="221"/>
  <c r="P350" i="221"/>
  <c r="O350" i="221"/>
  <c r="N350" i="221"/>
  <c r="M350" i="221"/>
  <c r="L350" i="221"/>
  <c r="K350" i="221"/>
  <c r="J350" i="221"/>
  <c r="I350" i="221"/>
  <c r="H350" i="221"/>
  <c r="D350" i="221"/>
  <c r="C350" i="221"/>
  <c r="B350" i="221"/>
  <c r="D349" i="221"/>
  <c r="C349" i="221"/>
  <c r="B349" i="221"/>
  <c r="R348" i="221"/>
  <c r="Q348" i="221"/>
  <c r="P348" i="221"/>
  <c r="O348" i="221"/>
  <c r="N348" i="221"/>
  <c r="H348" i="221"/>
  <c r="D348" i="221"/>
  <c r="C348" i="221"/>
  <c r="B348" i="221"/>
  <c r="S347" i="221"/>
  <c r="D347" i="221"/>
  <c r="C347" i="221"/>
  <c r="B347" i="221"/>
  <c r="D346" i="221"/>
  <c r="C346" i="221"/>
  <c r="B346" i="221"/>
  <c r="D345" i="221"/>
  <c r="C345" i="221"/>
  <c r="B345" i="221"/>
  <c r="R344" i="221"/>
  <c r="Q344" i="221"/>
  <c r="P344" i="221"/>
  <c r="O344" i="221"/>
  <c r="N344" i="221"/>
  <c r="M344" i="221"/>
  <c r="L344" i="221"/>
  <c r="K344" i="221"/>
  <c r="J344" i="221"/>
  <c r="I344" i="221"/>
  <c r="H344" i="221"/>
  <c r="D344" i="221"/>
  <c r="C344" i="221"/>
  <c r="B344" i="221"/>
  <c r="D343" i="221"/>
  <c r="C343" i="221"/>
  <c r="B343" i="221"/>
  <c r="R342" i="221"/>
  <c r="Q342" i="221"/>
  <c r="P342" i="221"/>
  <c r="O342" i="221"/>
  <c r="N342" i="221"/>
  <c r="H342" i="221"/>
  <c r="D342" i="221"/>
  <c r="C342" i="221"/>
  <c r="B342" i="221"/>
  <c r="S341" i="221"/>
  <c r="D341" i="221"/>
  <c r="C341" i="221"/>
  <c r="B341" i="221"/>
  <c r="D340" i="221"/>
  <c r="C340" i="221"/>
  <c r="B340" i="221"/>
  <c r="D339" i="221"/>
  <c r="C339" i="221"/>
  <c r="B339" i="221"/>
  <c r="R338" i="221"/>
  <c r="Q338" i="221"/>
  <c r="P338" i="221"/>
  <c r="O338" i="221"/>
  <c r="N338" i="221"/>
  <c r="M338" i="221"/>
  <c r="L338" i="221"/>
  <c r="K338" i="221"/>
  <c r="J338" i="221"/>
  <c r="I338" i="221"/>
  <c r="H338" i="221"/>
  <c r="D338" i="221"/>
  <c r="C338" i="221"/>
  <c r="B338" i="221"/>
  <c r="D337" i="221"/>
  <c r="C337" i="221"/>
  <c r="B337" i="221"/>
  <c r="R336" i="221"/>
  <c r="Q336" i="221"/>
  <c r="P336" i="221"/>
  <c r="O336" i="221"/>
  <c r="N336" i="221"/>
  <c r="M336" i="221"/>
  <c r="L336" i="221"/>
  <c r="K336" i="221"/>
  <c r="J336" i="221"/>
  <c r="I336" i="221"/>
  <c r="H336" i="221"/>
  <c r="D336" i="221"/>
  <c r="C336" i="221"/>
  <c r="B336" i="221"/>
  <c r="S335" i="221"/>
  <c r="D335" i="221"/>
  <c r="C335" i="221"/>
  <c r="B335" i="221"/>
  <c r="D334" i="221"/>
  <c r="C334" i="221"/>
  <c r="B334" i="221"/>
  <c r="D333" i="221"/>
  <c r="C333" i="221"/>
  <c r="B333" i="221"/>
  <c r="R332" i="221"/>
  <c r="Q332" i="221"/>
  <c r="P332" i="221"/>
  <c r="O332" i="221"/>
  <c r="N332" i="221"/>
  <c r="M332" i="221"/>
  <c r="L332" i="221"/>
  <c r="K332" i="221"/>
  <c r="J332" i="221"/>
  <c r="I332" i="221"/>
  <c r="H332" i="221"/>
  <c r="D332" i="221"/>
  <c r="C332" i="221"/>
  <c r="B332" i="221"/>
  <c r="D331" i="221"/>
  <c r="C331" i="221"/>
  <c r="B331" i="221"/>
  <c r="R330" i="221"/>
  <c r="Q330" i="221"/>
  <c r="P330" i="221"/>
  <c r="O330" i="221"/>
  <c r="N330" i="221"/>
  <c r="M330" i="221"/>
  <c r="L330" i="221"/>
  <c r="K330" i="221"/>
  <c r="J330" i="221"/>
  <c r="I330" i="221"/>
  <c r="H330" i="221"/>
  <c r="D330" i="221"/>
  <c r="C330" i="221"/>
  <c r="B330" i="221"/>
  <c r="S329" i="221"/>
  <c r="D329" i="221"/>
  <c r="C329" i="221"/>
  <c r="B329" i="221"/>
  <c r="D328" i="221"/>
  <c r="C328" i="221"/>
  <c r="B328" i="221"/>
  <c r="D327" i="221"/>
  <c r="C327" i="221"/>
  <c r="B327" i="221"/>
  <c r="R326" i="221"/>
  <c r="Q326" i="221"/>
  <c r="P326" i="221"/>
  <c r="O326" i="221"/>
  <c r="N326" i="221"/>
  <c r="M326" i="221"/>
  <c r="L326" i="221"/>
  <c r="K326" i="221"/>
  <c r="J326" i="221"/>
  <c r="I326" i="221"/>
  <c r="H326" i="221"/>
  <c r="D326" i="221"/>
  <c r="C326" i="221"/>
  <c r="B326" i="221"/>
  <c r="D325" i="221"/>
  <c r="C325" i="221"/>
  <c r="B325" i="221"/>
  <c r="R324" i="221"/>
  <c r="Q324" i="221"/>
  <c r="P324" i="221"/>
  <c r="O324" i="221"/>
  <c r="N324" i="221"/>
  <c r="H324" i="221"/>
  <c r="D324" i="221"/>
  <c r="C324" i="221"/>
  <c r="B324" i="221"/>
  <c r="D323" i="221"/>
  <c r="C323" i="221"/>
  <c r="B323" i="221"/>
  <c r="D322" i="221"/>
  <c r="C322" i="221"/>
  <c r="B322" i="221"/>
  <c r="R321" i="221"/>
  <c r="Q321" i="221"/>
  <c r="P321" i="221"/>
  <c r="O321" i="221"/>
  <c r="N321" i="221"/>
  <c r="M321" i="221"/>
  <c r="L321" i="221"/>
  <c r="K321" i="221"/>
  <c r="J321" i="221"/>
  <c r="I321" i="221"/>
  <c r="H321" i="221"/>
  <c r="D321" i="221"/>
  <c r="C321" i="221"/>
  <c r="B321" i="221"/>
  <c r="D320" i="221"/>
  <c r="C320" i="221"/>
  <c r="B320" i="221"/>
  <c r="R319" i="221"/>
  <c r="Q319" i="221"/>
  <c r="P319" i="221"/>
  <c r="O319" i="221"/>
  <c r="N319" i="221"/>
  <c r="H319" i="221"/>
  <c r="D319" i="221"/>
  <c r="C319" i="221"/>
  <c r="B319" i="221"/>
  <c r="D318" i="221"/>
  <c r="C318" i="221"/>
  <c r="B318" i="221"/>
  <c r="D317" i="221"/>
  <c r="C317" i="221"/>
  <c r="B317" i="221"/>
  <c r="R316" i="221"/>
  <c r="Q316" i="221"/>
  <c r="P316" i="221"/>
  <c r="O316" i="221"/>
  <c r="N316" i="221"/>
  <c r="M316" i="221"/>
  <c r="L316" i="221"/>
  <c r="K316" i="221"/>
  <c r="J316" i="221"/>
  <c r="I316" i="221"/>
  <c r="H316" i="221"/>
  <c r="D316" i="221"/>
  <c r="C316" i="221"/>
  <c r="B316" i="221"/>
  <c r="D315" i="221"/>
  <c r="C315" i="221"/>
  <c r="B315" i="221"/>
  <c r="R314" i="221"/>
  <c r="Q314" i="221"/>
  <c r="P314" i="221"/>
  <c r="O314" i="221"/>
  <c r="N314" i="221"/>
  <c r="M314" i="221"/>
  <c r="L314" i="221"/>
  <c r="K314" i="221"/>
  <c r="J314" i="221"/>
  <c r="I314" i="221"/>
  <c r="H314" i="221"/>
  <c r="D314" i="221"/>
  <c r="C314" i="221"/>
  <c r="B314" i="221"/>
  <c r="D313" i="221"/>
  <c r="C313" i="221"/>
  <c r="B313" i="221"/>
  <c r="D312" i="221"/>
  <c r="C312" i="221"/>
  <c r="B312" i="221"/>
  <c r="R311" i="221"/>
  <c r="Q311" i="221"/>
  <c r="P311" i="221"/>
  <c r="O311" i="221"/>
  <c r="N311" i="221"/>
  <c r="M311" i="221"/>
  <c r="L311" i="221"/>
  <c r="K311" i="221"/>
  <c r="J311" i="221"/>
  <c r="I311" i="221"/>
  <c r="H311" i="221"/>
  <c r="D311" i="221"/>
  <c r="C311" i="221"/>
  <c r="B311" i="221"/>
  <c r="D310" i="221"/>
  <c r="C310" i="221"/>
  <c r="B310" i="221"/>
  <c r="R309" i="221"/>
  <c r="Q309" i="221"/>
  <c r="P309" i="221"/>
  <c r="O309" i="221"/>
  <c r="N309" i="221"/>
  <c r="M309" i="221"/>
  <c r="L309" i="221"/>
  <c r="K309" i="221"/>
  <c r="J309" i="221"/>
  <c r="I309" i="221"/>
  <c r="H309" i="221"/>
  <c r="D309" i="221"/>
  <c r="C309" i="221"/>
  <c r="B309" i="221"/>
  <c r="D308" i="221"/>
  <c r="C308" i="221"/>
  <c r="B308" i="221"/>
  <c r="D307" i="221"/>
  <c r="C307" i="221"/>
  <c r="B307" i="221"/>
  <c r="R306" i="221"/>
  <c r="Q306" i="221"/>
  <c r="P306" i="221"/>
  <c r="O306" i="221"/>
  <c r="N306" i="221"/>
  <c r="M306" i="221"/>
  <c r="L306" i="221"/>
  <c r="K306" i="221"/>
  <c r="J306" i="221"/>
  <c r="I306" i="221"/>
  <c r="H306" i="221"/>
  <c r="D306" i="221"/>
  <c r="C306" i="221"/>
  <c r="B306" i="221"/>
  <c r="D305" i="221"/>
  <c r="C305" i="221"/>
  <c r="B305" i="221"/>
  <c r="R304" i="221"/>
  <c r="Q304" i="221"/>
  <c r="P304" i="221"/>
  <c r="O304" i="221"/>
  <c r="N304" i="221"/>
  <c r="M304" i="221"/>
  <c r="L304" i="221"/>
  <c r="K304" i="221"/>
  <c r="J304" i="221"/>
  <c r="I304" i="221"/>
  <c r="H304" i="221"/>
  <c r="D304" i="221"/>
  <c r="C304" i="221"/>
  <c r="B304" i="221"/>
  <c r="D303" i="221"/>
  <c r="C303" i="221"/>
  <c r="B303" i="221"/>
  <c r="D302" i="221"/>
  <c r="C302" i="221"/>
  <c r="B302" i="221"/>
  <c r="R301" i="221"/>
  <c r="Q301" i="221"/>
  <c r="P301" i="221"/>
  <c r="O301" i="221"/>
  <c r="N301" i="221"/>
  <c r="M301" i="221"/>
  <c r="L301" i="221"/>
  <c r="K301" i="221"/>
  <c r="J301" i="221"/>
  <c r="I301" i="221"/>
  <c r="H301" i="221"/>
  <c r="D301" i="221"/>
  <c r="C301" i="221"/>
  <c r="B301" i="221"/>
  <c r="D300" i="221"/>
  <c r="C300" i="221"/>
  <c r="B300" i="221"/>
  <c r="R299" i="221"/>
  <c r="Q299" i="221"/>
  <c r="P299" i="221"/>
  <c r="O299" i="221"/>
  <c r="N299" i="221"/>
  <c r="M299" i="221"/>
  <c r="L299" i="221"/>
  <c r="K299" i="221"/>
  <c r="J299" i="221"/>
  <c r="I299" i="221"/>
  <c r="H299" i="221"/>
  <c r="D299" i="221"/>
  <c r="C299" i="221"/>
  <c r="B299" i="221"/>
  <c r="D298" i="221"/>
  <c r="C298" i="221"/>
  <c r="B298" i="221"/>
  <c r="D297" i="221"/>
  <c r="C297" i="221"/>
  <c r="B297" i="221"/>
  <c r="R296" i="221"/>
  <c r="Q296" i="221"/>
  <c r="P296" i="221"/>
  <c r="O296" i="221"/>
  <c r="N296" i="221"/>
  <c r="M296" i="221"/>
  <c r="L296" i="221"/>
  <c r="K296" i="221"/>
  <c r="J296" i="221"/>
  <c r="I296" i="221"/>
  <c r="H296" i="221"/>
  <c r="D296" i="221"/>
  <c r="C296" i="221"/>
  <c r="B296" i="221"/>
  <c r="D295" i="221"/>
  <c r="C295" i="221"/>
  <c r="B295" i="221"/>
  <c r="R294" i="221"/>
  <c r="Q294" i="221"/>
  <c r="P294" i="221"/>
  <c r="O294" i="221"/>
  <c r="N294" i="221"/>
  <c r="M294" i="221"/>
  <c r="L294" i="221"/>
  <c r="K294" i="221"/>
  <c r="J294" i="221"/>
  <c r="I294" i="221"/>
  <c r="H294" i="221"/>
  <c r="D294" i="221"/>
  <c r="C294" i="221"/>
  <c r="B294" i="221"/>
  <c r="D293" i="221"/>
  <c r="C293" i="221"/>
  <c r="B293" i="221"/>
  <c r="D292" i="221"/>
  <c r="C292" i="221"/>
  <c r="B292" i="221"/>
  <c r="R291" i="221"/>
  <c r="Q291" i="221"/>
  <c r="P291" i="221"/>
  <c r="O291" i="221"/>
  <c r="N291" i="221"/>
  <c r="M291" i="221"/>
  <c r="L291" i="221"/>
  <c r="K291" i="221"/>
  <c r="J291" i="221"/>
  <c r="I291" i="221"/>
  <c r="H291" i="221"/>
  <c r="D291" i="221"/>
  <c r="C291" i="221"/>
  <c r="B291" i="221"/>
  <c r="D290" i="221"/>
  <c r="C290" i="221"/>
  <c r="B290" i="221"/>
  <c r="R289" i="221"/>
  <c r="Q289" i="221"/>
  <c r="P289" i="221"/>
  <c r="O289" i="221"/>
  <c r="N289" i="221"/>
  <c r="M289" i="221"/>
  <c r="L289" i="221"/>
  <c r="K289" i="221"/>
  <c r="J289" i="221"/>
  <c r="I289" i="221"/>
  <c r="H289" i="221"/>
  <c r="D289" i="221"/>
  <c r="C289" i="221"/>
  <c r="B289" i="221"/>
  <c r="D288" i="221"/>
  <c r="C288" i="221"/>
  <c r="B288" i="221"/>
  <c r="D287" i="221"/>
  <c r="C287" i="221"/>
  <c r="B287" i="221"/>
  <c r="R286" i="221"/>
  <c r="Q286" i="221"/>
  <c r="P286" i="221"/>
  <c r="O286" i="221"/>
  <c r="N286" i="221"/>
  <c r="M286" i="221"/>
  <c r="L286" i="221"/>
  <c r="K286" i="221"/>
  <c r="J286" i="221"/>
  <c r="I286" i="221"/>
  <c r="H286" i="221"/>
  <c r="D286" i="221"/>
  <c r="C286" i="221"/>
  <c r="B286" i="221"/>
  <c r="D285" i="221"/>
  <c r="C285" i="221"/>
  <c r="B285" i="221"/>
  <c r="R284" i="221"/>
  <c r="Q284" i="221"/>
  <c r="P284" i="221"/>
  <c r="O284" i="221"/>
  <c r="N284" i="221"/>
  <c r="M284" i="221"/>
  <c r="L284" i="221"/>
  <c r="K284" i="221"/>
  <c r="J284" i="221"/>
  <c r="I284" i="221"/>
  <c r="H284" i="221"/>
  <c r="D284" i="221"/>
  <c r="C284" i="221"/>
  <c r="B284" i="221"/>
  <c r="D283" i="221"/>
  <c r="C283" i="221"/>
  <c r="B283" i="221"/>
  <c r="D282" i="221"/>
  <c r="C282" i="221"/>
  <c r="B282" i="221"/>
  <c r="R281" i="221"/>
  <c r="Q281" i="221"/>
  <c r="P281" i="221"/>
  <c r="O281" i="221"/>
  <c r="N281" i="221"/>
  <c r="M281" i="221"/>
  <c r="L281" i="221"/>
  <c r="K281" i="221"/>
  <c r="J281" i="221"/>
  <c r="I281" i="221"/>
  <c r="H281" i="221"/>
  <c r="D281" i="221"/>
  <c r="C281" i="221"/>
  <c r="B281" i="221"/>
  <c r="D280" i="221"/>
  <c r="C280" i="221"/>
  <c r="B280" i="221"/>
  <c r="R279" i="221"/>
  <c r="Q279" i="221"/>
  <c r="P279" i="221"/>
  <c r="O279" i="221"/>
  <c r="N279" i="221"/>
  <c r="M279" i="221"/>
  <c r="L279" i="221"/>
  <c r="K279" i="221"/>
  <c r="J279" i="221"/>
  <c r="I279" i="221"/>
  <c r="H279" i="221"/>
  <c r="D279" i="221"/>
  <c r="C279" i="221"/>
  <c r="B279" i="221"/>
  <c r="D278" i="221"/>
  <c r="C278" i="221"/>
  <c r="B278" i="221"/>
  <c r="D277" i="221"/>
  <c r="C277" i="221"/>
  <c r="B277" i="221"/>
  <c r="R276" i="221"/>
  <c r="Q276" i="221"/>
  <c r="P276" i="221"/>
  <c r="O276" i="221"/>
  <c r="N276" i="221"/>
  <c r="M276" i="221"/>
  <c r="L276" i="221"/>
  <c r="K276" i="221"/>
  <c r="J276" i="221"/>
  <c r="I276" i="221"/>
  <c r="H276" i="221"/>
  <c r="D276" i="221"/>
  <c r="C276" i="221"/>
  <c r="B276" i="221"/>
  <c r="D275" i="221"/>
  <c r="C275" i="221"/>
  <c r="B275" i="221"/>
  <c r="R274" i="221"/>
  <c r="Q274" i="221"/>
  <c r="P274" i="221"/>
  <c r="O274" i="221"/>
  <c r="N274" i="221"/>
  <c r="M274" i="221"/>
  <c r="L274" i="221"/>
  <c r="K274" i="221"/>
  <c r="J274" i="221"/>
  <c r="I274" i="221"/>
  <c r="H274" i="221"/>
  <c r="D274" i="221"/>
  <c r="C274" i="221"/>
  <c r="B274" i="221"/>
  <c r="D273" i="221"/>
  <c r="C273" i="221"/>
  <c r="B273" i="221"/>
  <c r="D272" i="221"/>
  <c r="C272" i="221"/>
  <c r="B272" i="221"/>
  <c r="R271" i="221"/>
  <c r="Q271" i="221"/>
  <c r="P271" i="221"/>
  <c r="O271" i="221"/>
  <c r="N271" i="221"/>
  <c r="M271" i="221"/>
  <c r="L271" i="221"/>
  <c r="K271" i="221"/>
  <c r="J271" i="221"/>
  <c r="I271" i="221"/>
  <c r="H271" i="221"/>
  <c r="D271" i="221"/>
  <c r="C271" i="221"/>
  <c r="B271" i="221"/>
  <c r="D270" i="221"/>
  <c r="C270" i="221"/>
  <c r="B270" i="221"/>
  <c r="R269" i="221"/>
  <c r="Q269" i="221"/>
  <c r="P269" i="221"/>
  <c r="O269" i="221"/>
  <c r="N269" i="221"/>
  <c r="M269" i="221"/>
  <c r="L269" i="221"/>
  <c r="K269" i="221"/>
  <c r="J269" i="221"/>
  <c r="I269" i="221"/>
  <c r="H269" i="221"/>
  <c r="D269" i="221"/>
  <c r="C269" i="221"/>
  <c r="B269" i="221"/>
  <c r="D268" i="221"/>
  <c r="C268" i="221"/>
  <c r="B268" i="221"/>
  <c r="D267" i="221"/>
  <c r="C267" i="221"/>
  <c r="B267" i="221"/>
  <c r="R266" i="221"/>
  <c r="Q266" i="221"/>
  <c r="P266" i="221"/>
  <c r="O266" i="221"/>
  <c r="N266" i="221"/>
  <c r="M266" i="221"/>
  <c r="L266" i="221"/>
  <c r="K266" i="221"/>
  <c r="J266" i="221"/>
  <c r="I266" i="221"/>
  <c r="H266" i="221"/>
  <c r="D266" i="221"/>
  <c r="C266" i="221"/>
  <c r="B266" i="221"/>
  <c r="D265" i="221"/>
  <c r="C265" i="221"/>
  <c r="B265" i="221"/>
  <c r="R264" i="221"/>
  <c r="Q264" i="221"/>
  <c r="P264" i="221"/>
  <c r="O264" i="221"/>
  <c r="N264" i="221"/>
  <c r="M264" i="221"/>
  <c r="L264" i="221"/>
  <c r="K264" i="221"/>
  <c r="J264" i="221"/>
  <c r="I264" i="221"/>
  <c r="H264" i="221"/>
  <c r="D264" i="221"/>
  <c r="C264" i="221"/>
  <c r="B264" i="221"/>
  <c r="D263" i="221"/>
  <c r="C263" i="221"/>
  <c r="B263" i="221"/>
  <c r="D262" i="221"/>
  <c r="C262" i="221"/>
  <c r="B262" i="221"/>
  <c r="R261" i="221"/>
  <c r="Q261" i="221"/>
  <c r="P261" i="221"/>
  <c r="O261" i="221"/>
  <c r="N261" i="221"/>
  <c r="M261" i="221"/>
  <c r="L261" i="221"/>
  <c r="K261" i="221"/>
  <c r="J261" i="221"/>
  <c r="I261" i="221"/>
  <c r="H261" i="221"/>
  <c r="D261" i="221"/>
  <c r="C261" i="221"/>
  <c r="B261" i="221"/>
  <c r="D260" i="221"/>
  <c r="C260" i="221"/>
  <c r="B260" i="221"/>
  <c r="R259" i="221"/>
  <c r="Q259" i="221"/>
  <c r="P259" i="221"/>
  <c r="O259" i="221"/>
  <c r="N259" i="221"/>
  <c r="M259" i="221"/>
  <c r="L259" i="221"/>
  <c r="K259" i="221"/>
  <c r="J259" i="221"/>
  <c r="I259" i="221"/>
  <c r="H259" i="221"/>
  <c r="D259" i="221"/>
  <c r="C259" i="221"/>
  <c r="B259" i="221"/>
  <c r="D258" i="221"/>
  <c r="C258" i="221"/>
  <c r="B258" i="221"/>
  <c r="D257" i="221"/>
  <c r="C257" i="221"/>
  <c r="B257" i="221"/>
  <c r="R256" i="221"/>
  <c r="Q256" i="221"/>
  <c r="P256" i="221"/>
  <c r="O256" i="221"/>
  <c r="N256" i="221"/>
  <c r="M256" i="221"/>
  <c r="L256" i="221"/>
  <c r="K256" i="221"/>
  <c r="J256" i="221"/>
  <c r="I256" i="221"/>
  <c r="H256" i="221"/>
  <c r="D256" i="221"/>
  <c r="C256" i="221"/>
  <c r="B256" i="221"/>
  <c r="D255" i="221"/>
  <c r="C255" i="221"/>
  <c r="B255" i="221"/>
  <c r="R254" i="221"/>
  <c r="Q254" i="221"/>
  <c r="P254" i="221"/>
  <c r="O254" i="221"/>
  <c r="N254" i="221"/>
  <c r="M254" i="221"/>
  <c r="L254" i="221"/>
  <c r="K254" i="221"/>
  <c r="J254" i="221"/>
  <c r="I254" i="221"/>
  <c r="H254" i="221"/>
  <c r="D254" i="221"/>
  <c r="C254" i="221"/>
  <c r="B254" i="221"/>
  <c r="D253" i="221"/>
  <c r="C253" i="221"/>
  <c r="B253" i="221"/>
  <c r="D252" i="221"/>
  <c r="C252" i="221"/>
  <c r="B252" i="221"/>
  <c r="R251" i="221"/>
  <c r="Q251" i="221"/>
  <c r="P251" i="221"/>
  <c r="O251" i="221"/>
  <c r="N251" i="221"/>
  <c r="M251" i="221"/>
  <c r="L251" i="221"/>
  <c r="K251" i="221"/>
  <c r="J251" i="221"/>
  <c r="I251" i="221"/>
  <c r="H251" i="221"/>
  <c r="D251" i="221"/>
  <c r="C251" i="221"/>
  <c r="B251" i="221"/>
  <c r="D250" i="221"/>
  <c r="C250" i="221"/>
  <c r="B250" i="221"/>
  <c r="R249" i="221"/>
  <c r="Q249" i="221"/>
  <c r="P249" i="221"/>
  <c r="O249" i="221"/>
  <c r="N249" i="221"/>
  <c r="M249" i="221"/>
  <c r="L249" i="221"/>
  <c r="K249" i="221"/>
  <c r="J249" i="221"/>
  <c r="I249" i="221"/>
  <c r="H249" i="221"/>
  <c r="D249" i="221"/>
  <c r="C249" i="221"/>
  <c r="B249" i="221"/>
  <c r="D248" i="221"/>
  <c r="C248" i="221"/>
  <c r="B248" i="221"/>
  <c r="D247" i="221"/>
  <c r="C247" i="221"/>
  <c r="B247" i="221"/>
  <c r="R246" i="221"/>
  <c r="Q246" i="221"/>
  <c r="P246" i="221"/>
  <c r="O246" i="221"/>
  <c r="N246" i="221"/>
  <c r="M246" i="221"/>
  <c r="L246" i="221"/>
  <c r="K246" i="221"/>
  <c r="J246" i="221"/>
  <c r="I246" i="221"/>
  <c r="H246" i="221"/>
  <c r="D246" i="221"/>
  <c r="C246" i="221"/>
  <c r="B246" i="221"/>
  <c r="D245" i="221"/>
  <c r="C245" i="221"/>
  <c r="B245" i="221"/>
  <c r="R244" i="221"/>
  <c r="Q244" i="221"/>
  <c r="P244" i="221"/>
  <c r="O244" i="221"/>
  <c r="N244" i="221"/>
  <c r="M244" i="221"/>
  <c r="L244" i="221"/>
  <c r="K244" i="221"/>
  <c r="J244" i="221"/>
  <c r="I244" i="221"/>
  <c r="H244" i="221"/>
  <c r="D244" i="221"/>
  <c r="C244" i="221"/>
  <c r="B244" i="221"/>
  <c r="D243" i="221"/>
  <c r="C243" i="221"/>
  <c r="B243" i="221"/>
  <c r="D242" i="221"/>
  <c r="C242" i="221"/>
  <c r="B242" i="221"/>
  <c r="R241" i="221"/>
  <c r="Q241" i="221"/>
  <c r="P241" i="221"/>
  <c r="O241" i="221"/>
  <c r="N241" i="221"/>
  <c r="M241" i="221"/>
  <c r="L241" i="221"/>
  <c r="K241" i="221"/>
  <c r="J241" i="221"/>
  <c r="I241" i="221"/>
  <c r="H241" i="221"/>
  <c r="D241" i="221"/>
  <c r="C241" i="221"/>
  <c r="B241" i="221"/>
  <c r="D240" i="221"/>
  <c r="C240" i="221"/>
  <c r="B240" i="221"/>
  <c r="R239" i="221"/>
  <c r="Q239" i="221"/>
  <c r="P239" i="221"/>
  <c r="O239" i="221"/>
  <c r="N239" i="221"/>
  <c r="M239" i="221"/>
  <c r="L239" i="221"/>
  <c r="K239" i="221"/>
  <c r="J239" i="221"/>
  <c r="I239" i="221"/>
  <c r="H239" i="221"/>
  <c r="D239" i="221"/>
  <c r="C239" i="221"/>
  <c r="B239" i="221"/>
  <c r="D238" i="221"/>
  <c r="C238" i="221"/>
  <c r="B238" i="221"/>
  <c r="D237" i="221"/>
  <c r="C237" i="221"/>
  <c r="B237" i="221"/>
  <c r="R236" i="221"/>
  <c r="Q236" i="221"/>
  <c r="P236" i="221"/>
  <c r="O236" i="221"/>
  <c r="N236" i="221"/>
  <c r="M236" i="221"/>
  <c r="L236" i="221"/>
  <c r="K236" i="221"/>
  <c r="J236" i="221"/>
  <c r="I236" i="221"/>
  <c r="H236" i="221"/>
  <c r="D236" i="221"/>
  <c r="C236" i="221"/>
  <c r="B236" i="221"/>
  <c r="D235" i="221"/>
  <c r="C235" i="221"/>
  <c r="B235" i="221"/>
  <c r="R234" i="221"/>
  <c r="Q234" i="221"/>
  <c r="P234" i="221"/>
  <c r="O234" i="221"/>
  <c r="N234" i="221"/>
  <c r="M234" i="221"/>
  <c r="L234" i="221"/>
  <c r="K234" i="221"/>
  <c r="J234" i="221"/>
  <c r="I234" i="221"/>
  <c r="H234" i="221"/>
  <c r="D234" i="221"/>
  <c r="C234" i="221"/>
  <c r="B234" i="221"/>
  <c r="D233" i="221"/>
  <c r="C233" i="221"/>
  <c r="B233" i="221"/>
  <c r="D232" i="221"/>
  <c r="C232" i="221"/>
  <c r="B232" i="221"/>
  <c r="R231" i="221"/>
  <c r="Q231" i="221"/>
  <c r="P231" i="221"/>
  <c r="O231" i="221"/>
  <c r="N231" i="221"/>
  <c r="M231" i="221"/>
  <c r="L231" i="221"/>
  <c r="K231" i="221"/>
  <c r="J231" i="221"/>
  <c r="I231" i="221"/>
  <c r="H231" i="221"/>
  <c r="D231" i="221"/>
  <c r="C231" i="221"/>
  <c r="B231" i="221"/>
  <c r="D230" i="221"/>
  <c r="C230" i="221"/>
  <c r="B230" i="221"/>
  <c r="R229" i="221"/>
  <c r="Q229" i="221"/>
  <c r="P229" i="221"/>
  <c r="O229" i="221"/>
  <c r="N229" i="221"/>
  <c r="M229" i="221"/>
  <c r="L229" i="221"/>
  <c r="K229" i="221"/>
  <c r="J229" i="221"/>
  <c r="I229" i="221"/>
  <c r="H229" i="221"/>
  <c r="D229" i="221"/>
  <c r="C229" i="221"/>
  <c r="B229" i="221"/>
  <c r="D228" i="221"/>
  <c r="C228" i="221"/>
  <c r="B228" i="221"/>
  <c r="D227" i="221"/>
  <c r="C227" i="221"/>
  <c r="B227" i="221"/>
  <c r="R226" i="221"/>
  <c r="Q226" i="221"/>
  <c r="P226" i="221"/>
  <c r="O226" i="221"/>
  <c r="N226" i="221"/>
  <c r="M226" i="221"/>
  <c r="L226" i="221"/>
  <c r="K226" i="221"/>
  <c r="J226" i="221"/>
  <c r="I226" i="221"/>
  <c r="H226" i="221"/>
  <c r="D226" i="221"/>
  <c r="C226" i="221"/>
  <c r="B226" i="221"/>
  <c r="D225" i="221"/>
  <c r="C225" i="221"/>
  <c r="B225" i="221"/>
  <c r="R224" i="221"/>
  <c r="Q224" i="221"/>
  <c r="P224" i="221"/>
  <c r="O224" i="221"/>
  <c r="N224" i="221"/>
  <c r="M224" i="221"/>
  <c r="L224" i="221"/>
  <c r="K224" i="221"/>
  <c r="J224" i="221"/>
  <c r="I224" i="221"/>
  <c r="H224" i="221"/>
  <c r="D224" i="221"/>
  <c r="C224" i="221"/>
  <c r="B224" i="221"/>
  <c r="D223" i="221"/>
  <c r="C223" i="221"/>
  <c r="B223" i="221"/>
  <c r="D222" i="221"/>
  <c r="C222" i="221"/>
  <c r="B222" i="221"/>
  <c r="R221" i="221"/>
  <c r="Q221" i="221"/>
  <c r="P221" i="221"/>
  <c r="O221" i="221"/>
  <c r="N221" i="221"/>
  <c r="M221" i="221"/>
  <c r="L221" i="221"/>
  <c r="K221" i="221"/>
  <c r="J221" i="221"/>
  <c r="I221" i="221"/>
  <c r="H221" i="221"/>
  <c r="D221" i="221"/>
  <c r="C221" i="221"/>
  <c r="B221" i="221"/>
  <c r="D220" i="221"/>
  <c r="C220" i="221"/>
  <c r="B220" i="221"/>
  <c r="R219" i="221"/>
  <c r="Q219" i="221"/>
  <c r="P219" i="221"/>
  <c r="O219" i="221"/>
  <c r="N219" i="221"/>
  <c r="M219" i="221"/>
  <c r="L219" i="221"/>
  <c r="K219" i="221"/>
  <c r="J219" i="221"/>
  <c r="I219" i="221"/>
  <c r="H219" i="221"/>
  <c r="D219" i="221"/>
  <c r="C219" i="221"/>
  <c r="B219" i="221"/>
  <c r="D218" i="221"/>
  <c r="C218" i="221"/>
  <c r="B218" i="221"/>
  <c r="D217" i="221"/>
  <c r="C217" i="221"/>
  <c r="B217" i="221"/>
  <c r="R216" i="221"/>
  <c r="Q216" i="221"/>
  <c r="P216" i="221"/>
  <c r="O216" i="221"/>
  <c r="N216" i="221"/>
  <c r="M216" i="221"/>
  <c r="L216" i="221"/>
  <c r="K216" i="221"/>
  <c r="J216" i="221"/>
  <c r="I216" i="221"/>
  <c r="H216" i="221"/>
  <c r="D216" i="221"/>
  <c r="C216" i="221"/>
  <c r="B216" i="221"/>
  <c r="D215" i="221"/>
  <c r="C215" i="221"/>
  <c r="B215" i="221"/>
  <c r="R214" i="221"/>
  <c r="Q214" i="221"/>
  <c r="P214" i="221"/>
  <c r="O214" i="221"/>
  <c r="N214" i="221"/>
  <c r="M214" i="221"/>
  <c r="L214" i="221"/>
  <c r="K214" i="221"/>
  <c r="J214" i="221"/>
  <c r="I214" i="221"/>
  <c r="H214" i="221"/>
  <c r="D214" i="221"/>
  <c r="C214" i="221"/>
  <c r="B214" i="221"/>
  <c r="D213" i="221"/>
  <c r="C213" i="221"/>
  <c r="B213" i="221"/>
  <c r="D212" i="221"/>
  <c r="C212" i="221"/>
  <c r="B212" i="221"/>
  <c r="R211" i="221"/>
  <c r="Q211" i="221"/>
  <c r="P211" i="221"/>
  <c r="O211" i="221"/>
  <c r="N211" i="221"/>
  <c r="M211" i="221"/>
  <c r="L211" i="221"/>
  <c r="K211" i="221"/>
  <c r="J211" i="221"/>
  <c r="I211" i="221"/>
  <c r="H211" i="221"/>
  <c r="D211" i="221"/>
  <c r="C211" i="221"/>
  <c r="B211" i="221"/>
  <c r="D210" i="221"/>
  <c r="C210" i="221"/>
  <c r="B210" i="221"/>
  <c r="R209" i="221"/>
  <c r="Q209" i="221"/>
  <c r="P209" i="221"/>
  <c r="O209" i="221"/>
  <c r="N209" i="221"/>
  <c r="M209" i="221"/>
  <c r="L209" i="221"/>
  <c r="K209" i="221"/>
  <c r="J209" i="221"/>
  <c r="I209" i="221"/>
  <c r="H209" i="221"/>
  <c r="D209" i="221"/>
  <c r="C209" i="221"/>
  <c r="B209" i="221"/>
  <c r="D208" i="221"/>
  <c r="C208" i="221"/>
  <c r="B208" i="221"/>
  <c r="D207" i="221"/>
  <c r="C207" i="221"/>
  <c r="B207" i="221"/>
  <c r="R206" i="221"/>
  <c r="Q206" i="221"/>
  <c r="P206" i="221"/>
  <c r="O206" i="221"/>
  <c r="N206" i="221"/>
  <c r="H206" i="221"/>
  <c r="D206" i="221"/>
  <c r="C206" i="221"/>
  <c r="B206" i="221"/>
  <c r="D205" i="221"/>
  <c r="C205" i="221"/>
  <c r="B205" i="221"/>
  <c r="R204" i="221"/>
  <c r="Q204" i="221"/>
  <c r="P204" i="221"/>
  <c r="O204" i="221"/>
  <c r="N204" i="221"/>
  <c r="M204" i="221"/>
  <c r="L204" i="221"/>
  <c r="K204" i="221"/>
  <c r="J204" i="221"/>
  <c r="I204" i="221"/>
  <c r="H204" i="221"/>
  <c r="D204" i="221"/>
  <c r="C204" i="221"/>
  <c r="B204" i="221"/>
  <c r="D203" i="221"/>
  <c r="C203" i="221"/>
  <c r="B203" i="221"/>
  <c r="D202" i="221"/>
  <c r="C202" i="221"/>
  <c r="B202" i="221"/>
  <c r="R201" i="221"/>
  <c r="Q201" i="221"/>
  <c r="P201" i="221"/>
  <c r="O201" i="221"/>
  <c r="N201" i="221"/>
  <c r="M201" i="221"/>
  <c r="L201" i="221"/>
  <c r="K201" i="221"/>
  <c r="J201" i="221"/>
  <c r="I201" i="221"/>
  <c r="H201" i="221"/>
  <c r="D201" i="221"/>
  <c r="C201" i="221"/>
  <c r="B201" i="221"/>
  <c r="D200" i="221"/>
  <c r="C200" i="221"/>
  <c r="B200" i="221"/>
  <c r="R199" i="221"/>
  <c r="Q199" i="221"/>
  <c r="P199" i="221"/>
  <c r="O199" i="221"/>
  <c r="N199" i="221"/>
  <c r="M199" i="221"/>
  <c r="L199" i="221"/>
  <c r="K199" i="221"/>
  <c r="J199" i="221"/>
  <c r="I199" i="221"/>
  <c r="H199" i="221"/>
  <c r="D199" i="221"/>
  <c r="C199" i="221"/>
  <c r="B199" i="221"/>
  <c r="D198" i="221"/>
  <c r="C198" i="221"/>
  <c r="B198" i="221"/>
  <c r="D197" i="221"/>
  <c r="C197" i="221"/>
  <c r="B197" i="221"/>
  <c r="R196" i="221"/>
  <c r="Q196" i="221"/>
  <c r="P196" i="221"/>
  <c r="O196" i="221"/>
  <c r="N196" i="221"/>
  <c r="M196" i="221"/>
  <c r="L196" i="221"/>
  <c r="K196" i="221"/>
  <c r="J196" i="221"/>
  <c r="I196" i="221"/>
  <c r="H196" i="221"/>
  <c r="D196" i="221"/>
  <c r="C196" i="221"/>
  <c r="B196" i="221"/>
  <c r="D195" i="221"/>
  <c r="C195" i="221"/>
  <c r="B195" i="221"/>
  <c r="R194" i="221"/>
  <c r="Q194" i="221"/>
  <c r="P194" i="221"/>
  <c r="O194" i="221"/>
  <c r="N194" i="221"/>
  <c r="M194" i="221"/>
  <c r="L194" i="221"/>
  <c r="K194" i="221"/>
  <c r="J194" i="221"/>
  <c r="I194" i="221"/>
  <c r="H194" i="221"/>
  <c r="D194" i="221"/>
  <c r="C194" i="221"/>
  <c r="B194" i="221"/>
  <c r="D193" i="221"/>
  <c r="C193" i="221"/>
  <c r="B193" i="221"/>
  <c r="D192" i="221"/>
  <c r="C192" i="221"/>
  <c r="B192" i="221"/>
  <c r="R191" i="221"/>
  <c r="Q191" i="221"/>
  <c r="P191" i="221"/>
  <c r="O191" i="221"/>
  <c r="N191" i="221"/>
  <c r="M191" i="221"/>
  <c r="L191" i="221"/>
  <c r="K191" i="221"/>
  <c r="J191" i="221"/>
  <c r="I191" i="221"/>
  <c r="H191" i="221"/>
  <c r="D191" i="221"/>
  <c r="C191" i="221"/>
  <c r="B191" i="221"/>
  <c r="D190" i="221"/>
  <c r="C190" i="221"/>
  <c r="B190" i="221"/>
  <c r="R189" i="221"/>
  <c r="Q189" i="221"/>
  <c r="P189" i="221"/>
  <c r="O189" i="221"/>
  <c r="N189" i="221"/>
  <c r="M189" i="221"/>
  <c r="L189" i="221"/>
  <c r="K189" i="221"/>
  <c r="J189" i="221"/>
  <c r="I189" i="221"/>
  <c r="H189" i="221"/>
  <c r="D189" i="221"/>
  <c r="C189" i="221"/>
  <c r="B189" i="221"/>
  <c r="D188" i="221"/>
  <c r="C188" i="221"/>
  <c r="B188" i="221"/>
  <c r="D187" i="221"/>
  <c r="C187" i="221"/>
  <c r="B187" i="221"/>
  <c r="R186" i="221"/>
  <c r="Q186" i="221"/>
  <c r="P186" i="221"/>
  <c r="O186" i="221"/>
  <c r="N186" i="221"/>
  <c r="M186" i="221"/>
  <c r="L186" i="221"/>
  <c r="K186" i="221"/>
  <c r="J186" i="221"/>
  <c r="I186" i="221"/>
  <c r="H186" i="221"/>
  <c r="D186" i="221"/>
  <c r="C186" i="221"/>
  <c r="B186" i="221"/>
  <c r="D185" i="221"/>
  <c r="C185" i="221"/>
  <c r="B185" i="221"/>
  <c r="R184" i="221"/>
  <c r="Q184" i="221"/>
  <c r="P184" i="221"/>
  <c r="O184" i="221"/>
  <c r="N184" i="221"/>
  <c r="M184" i="221"/>
  <c r="L184" i="221"/>
  <c r="K184" i="221"/>
  <c r="J184" i="221"/>
  <c r="I184" i="221"/>
  <c r="H184" i="221"/>
  <c r="D184" i="221"/>
  <c r="C184" i="221"/>
  <c r="B184" i="221"/>
  <c r="D183" i="221"/>
  <c r="C183" i="221"/>
  <c r="B183" i="221"/>
  <c r="D182" i="221"/>
  <c r="C182" i="221"/>
  <c r="B182" i="221"/>
  <c r="R181" i="221"/>
  <c r="Q181" i="221"/>
  <c r="P181" i="221"/>
  <c r="O181" i="221"/>
  <c r="N181" i="221"/>
  <c r="M181" i="221"/>
  <c r="L181" i="221"/>
  <c r="K181" i="221"/>
  <c r="J181" i="221"/>
  <c r="I181" i="221"/>
  <c r="H181" i="221"/>
  <c r="D181" i="221"/>
  <c r="C181" i="221"/>
  <c r="B181" i="221"/>
  <c r="D180" i="221"/>
  <c r="C180" i="221"/>
  <c r="B180" i="221"/>
  <c r="R179" i="221"/>
  <c r="Q179" i="221"/>
  <c r="P179" i="221"/>
  <c r="O179" i="221"/>
  <c r="N179" i="221"/>
  <c r="M179" i="221"/>
  <c r="H179" i="221"/>
  <c r="D179" i="221"/>
  <c r="C179" i="221"/>
  <c r="B179" i="221"/>
  <c r="D178" i="221"/>
  <c r="C178" i="221"/>
  <c r="B178" i="221"/>
  <c r="D177" i="221"/>
  <c r="C177" i="221"/>
  <c r="B177" i="221"/>
  <c r="R176" i="221"/>
  <c r="Q176" i="221"/>
  <c r="P176" i="221"/>
  <c r="O176" i="221"/>
  <c r="N176" i="221"/>
  <c r="M176" i="221"/>
  <c r="L176" i="221"/>
  <c r="K176" i="221"/>
  <c r="J176" i="221"/>
  <c r="I176" i="221"/>
  <c r="H176" i="221"/>
  <c r="D176" i="221"/>
  <c r="C176" i="221"/>
  <c r="B176" i="221"/>
  <c r="D175" i="221"/>
  <c r="C175" i="221"/>
  <c r="B175" i="221"/>
  <c r="R174" i="221"/>
  <c r="Q174" i="221"/>
  <c r="P174" i="221"/>
  <c r="O174" i="221"/>
  <c r="N174" i="221"/>
  <c r="M174" i="221"/>
  <c r="L174" i="221"/>
  <c r="K174" i="221"/>
  <c r="J174" i="221"/>
  <c r="I174" i="221"/>
  <c r="H174" i="221"/>
  <c r="D174" i="221"/>
  <c r="C174" i="221"/>
  <c r="B174" i="221"/>
  <c r="D173" i="221"/>
  <c r="C173" i="221"/>
  <c r="B173" i="221"/>
  <c r="D172" i="221"/>
  <c r="C172" i="221"/>
  <c r="B172" i="221"/>
  <c r="R171" i="221"/>
  <c r="Q171" i="221"/>
  <c r="P171" i="221"/>
  <c r="O171" i="221"/>
  <c r="N171" i="221"/>
  <c r="M171" i="221"/>
  <c r="L171" i="221"/>
  <c r="K171" i="221"/>
  <c r="J171" i="221"/>
  <c r="I171" i="221"/>
  <c r="H171" i="221"/>
  <c r="D171" i="221"/>
  <c r="C171" i="221"/>
  <c r="B171" i="221"/>
  <c r="D170" i="221"/>
  <c r="C170" i="221"/>
  <c r="B170" i="221"/>
  <c r="R169" i="221"/>
  <c r="Q169" i="221"/>
  <c r="P169" i="221"/>
  <c r="O169" i="221"/>
  <c r="N169" i="221"/>
  <c r="M169" i="221"/>
  <c r="L169" i="221"/>
  <c r="K169" i="221"/>
  <c r="J169" i="221"/>
  <c r="I169" i="221"/>
  <c r="H169" i="221"/>
  <c r="D169" i="221"/>
  <c r="C169" i="221"/>
  <c r="B169" i="221"/>
  <c r="D168" i="221"/>
  <c r="C168" i="221"/>
  <c r="B168" i="221"/>
  <c r="D167" i="221"/>
  <c r="C167" i="221"/>
  <c r="B167" i="221"/>
  <c r="R166" i="221"/>
  <c r="Q166" i="221"/>
  <c r="P166" i="221"/>
  <c r="O166" i="221"/>
  <c r="N166" i="221"/>
  <c r="M166" i="221"/>
  <c r="L166" i="221"/>
  <c r="K166" i="221"/>
  <c r="J166" i="221"/>
  <c r="I166" i="221"/>
  <c r="H166" i="221"/>
  <c r="D166" i="221"/>
  <c r="C166" i="221"/>
  <c r="B166" i="221"/>
  <c r="D165" i="221"/>
  <c r="C165" i="221"/>
  <c r="B165" i="221"/>
  <c r="R164" i="221"/>
  <c r="Q164" i="221"/>
  <c r="P164" i="221"/>
  <c r="O164" i="221"/>
  <c r="N164" i="221"/>
  <c r="M164" i="221"/>
  <c r="L164" i="221"/>
  <c r="K164" i="221"/>
  <c r="J164" i="221"/>
  <c r="I164" i="221"/>
  <c r="H164" i="221"/>
  <c r="D164" i="221"/>
  <c r="C164" i="221"/>
  <c r="B164" i="221"/>
  <c r="D163" i="221"/>
  <c r="C163" i="221"/>
  <c r="B163" i="221"/>
  <c r="D162" i="221"/>
  <c r="C162" i="221"/>
  <c r="B162" i="221"/>
  <c r="R161" i="221"/>
  <c r="Q161" i="221"/>
  <c r="P161" i="221"/>
  <c r="O161" i="221"/>
  <c r="N161" i="221"/>
  <c r="M161" i="221"/>
  <c r="L161" i="221"/>
  <c r="K161" i="221"/>
  <c r="J161" i="221"/>
  <c r="I161" i="221"/>
  <c r="H161" i="221"/>
  <c r="D161" i="221"/>
  <c r="C161" i="221"/>
  <c r="B161" i="221"/>
  <c r="D160" i="221"/>
  <c r="C160" i="221"/>
  <c r="B160" i="221"/>
  <c r="R159" i="221"/>
  <c r="Q159" i="221"/>
  <c r="P159" i="221"/>
  <c r="O159" i="221"/>
  <c r="N159" i="221"/>
  <c r="M159" i="221"/>
  <c r="L159" i="221"/>
  <c r="K159" i="221"/>
  <c r="J159" i="221"/>
  <c r="I159" i="221"/>
  <c r="H159" i="221"/>
  <c r="D159" i="221"/>
  <c r="C159" i="221"/>
  <c r="B159" i="221"/>
  <c r="D158" i="221"/>
  <c r="C158" i="221"/>
  <c r="B158" i="221"/>
  <c r="D157" i="221"/>
  <c r="C157" i="221"/>
  <c r="B157" i="221"/>
  <c r="R156" i="221"/>
  <c r="Q156" i="221"/>
  <c r="P156" i="221"/>
  <c r="O156" i="221"/>
  <c r="N156" i="221"/>
  <c r="M156" i="221"/>
  <c r="L156" i="221"/>
  <c r="K156" i="221"/>
  <c r="J156" i="221"/>
  <c r="I156" i="221"/>
  <c r="H156" i="221"/>
  <c r="D156" i="221"/>
  <c r="C156" i="221"/>
  <c r="B156" i="221"/>
  <c r="D155" i="221"/>
  <c r="C155" i="221"/>
  <c r="B155" i="221"/>
  <c r="R154" i="221"/>
  <c r="Q154" i="221"/>
  <c r="P154" i="221"/>
  <c r="O154" i="221"/>
  <c r="N154" i="221"/>
  <c r="M154" i="221"/>
  <c r="H154" i="221"/>
  <c r="D154" i="221"/>
  <c r="C154" i="221"/>
  <c r="B154" i="221"/>
  <c r="D153" i="221"/>
  <c r="C153" i="221"/>
  <c r="B153" i="221"/>
  <c r="D152" i="221"/>
  <c r="C152" i="221"/>
  <c r="B152" i="221"/>
  <c r="R151" i="221"/>
  <c r="Q151" i="221"/>
  <c r="P151" i="221"/>
  <c r="O151" i="221"/>
  <c r="N151" i="221"/>
  <c r="M151" i="221"/>
  <c r="L151" i="221"/>
  <c r="K151" i="221"/>
  <c r="J151" i="221"/>
  <c r="I151" i="221"/>
  <c r="H151" i="221"/>
  <c r="D151" i="221"/>
  <c r="C151" i="221"/>
  <c r="B151" i="221"/>
  <c r="D150" i="221"/>
  <c r="C150" i="221"/>
  <c r="B150" i="221"/>
  <c r="R149" i="221"/>
  <c r="Q149" i="221"/>
  <c r="P149" i="221"/>
  <c r="O149" i="221"/>
  <c r="N149" i="221"/>
  <c r="M149" i="221"/>
  <c r="L149" i="221"/>
  <c r="K149" i="221"/>
  <c r="J149" i="221"/>
  <c r="I149" i="221"/>
  <c r="H149" i="221"/>
  <c r="D149" i="221"/>
  <c r="C149" i="221"/>
  <c r="B149" i="221"/>
  <c r="D148" i="221"/>
  <c r="C148" i="221"/>
  <c r="B148" i="221"/>
  <c r="D147" i="221"/>
  <c r="C147" i="221"/>
  <c r="B147" i="221"/>
  <c r="R146" i="221"/>
  <c r="Q146" i="221"/>
  <c r="P146" i="221"/>
  <c r="O146" i="221"/>
  <c r="N146" i="221"/>
  <c r="M146" i="221"/>
  <c r="L146" i="221"/>
  <c r="K146" i="221"/>
  <c r="J146" i="221"/>
  <c r="I146" i="221"/>
  <c r="H146" i="221"/>
  <c r="D146" i="221"/>
  <c r="C146" i="221"/>
  <c r="B146" i="221"/>
  <c r="D145" i="221"/>
  <c r="C145" i="221"/>
  <c r="B145" i="221"/>
  <c r="R144" i="221"/>
  <c r="Q144" i="221"/>
  <c r="P144" i="221"/>
  <c r="O144" i="221"/>
  <c r="N144" i="221"/>
  <c r="M144" i="221"/>
  <c r="L144" i="221"/>
  <c r="K144" i="221"/>
  <c r="J144" i="221"/>
  <c r="I144" i="221"/>
  <c r="H144" i="221"/>
  <c r="D144" i="221"/>
  <c r="C144" i="221"/>
  <c r="B144" i="221"/>
  <c r="D143" i="221"/>
  <c r="C143" i="221"/>
  <c r="B143" i="221"/>
  <c r="D142" i="221"/>
  <c r="C142" i="221"/>
  <c r="B142" i="221"/>
  <c r="R141" i="221"/>
  <c r="Q141" i="221"/>
  <c r="P141" i="221"/>
  <c r="O141" i="221"/>
  <c r="N141" i="221"/>
  <c r="M141" i="221"/>
  <c r="L141" i="221"/>
  <c r="K141" i="221"/>
  <c r="J141" i="221"/>
  <c r="I141" i="221"/>
  <c r="H141" i="221"/>
  <c r="D141" i="221"/>
  <c r="C141" i="221"/>
  <c r="B141" i="221"/>
  <c r="D140" i="221"/>
  <c r="C140" i="221"/>
  <c r="B140" i="221"/>
  <c r="R139" i="221"/>
  <c r="Q139" i="221"/>
  <c r="P139" i="221"/>
  <c r="O139" i="221"/>
  <c r="N139" i="221"/>
  <c r="M139" i="221"/>
  <c r="L139" i="221"/>
  <c r="K139" i="221"/>
  <c r="J139" i="221"/>
  <c r="I139" i="221"/>
  <c r="H139" i="221"/>
  <c r="D139" i="221"/>
  <c r="C139" i="221"/>
  <c r="B139" i="221"/>
  <c r="D138" i="221"/>
  <c r="C138" i="221"/>
  <c r="B138" i="221"/>
  <c r="D137" i="221"/>
  <c r="C137" i="221"/>
  <c r="B137" i="221"/>
  <c r="R136" i="221"/>
  <c r="Q136" i="221"/>
  <c r="P136" i="221"/>
  <c r="O136" i="221"/>
  <c r="N136" i="221"/>
  <c r="M136" i="221"/>
  <c r="L136" i="221"/>
  <c r="K136" i="221"/>
  <c r="J136" i="221"/>
  <c r="I136" i="221"/>
  <c r="H136" i="221"/>
  <c r="D136" i="221"/>
  <c r="C136" i="221"/>
  <c r="B136" i="221"/>
  <c r="D135" i="221"/>
  <c r="C135" i="221"/>
  <c r="B135" i="221"/>
  <c r="R134" i="221"/>
  <c r="Q134" i="221"/>
  <c r="P134" i="221"/>
  <c r="O134" i="221"/>
  <c r="N134" i="221"/>
  <c r="M134" i="221"/>
  <c r="L134" i="221"/>
  <c r="K134" i="221"/>
  <c r="J134" i="221"/>
  <c r="I134" i="221"/>
  <c r="H134" i="221"/>
  <c r="D134" i="221"/>
  <c r="C134" i="221"/>
  <c r="B134" i="221"/>
  <c r="D133" i="221"/>
  <c r="C133" i="221"/>
  <c r="B133" i="221"/>
  <c r="D132" i="221"/>
  <c r="C132" i="221"/>
  <c r="B132" i="221"/>
  <c r="R131" i="221"/>
  <c r="Q131" i="221"/>
  <c r="P131" i="221"/>
  <c r="O131" i="221"/>
  <c r="N131" i="221"/>
  <c r="M131" i="221"/>
  <c r="L131" i="221"/>
  <c r="K131" i="221"/>
  <c r="J131" i="221"/>
  <c r="I131" i="221"/>
  <c r="H131" i="221"/>
  <c r="D131" i="221"/>
  <c r="C131" i="221"/>
  <c r="B131" i="221"/>
  <c r="D130" i="221"/>
  <c r="C130" i="221"/>
  <c r="B130" i="221"/>
  <c r="R129" i="221"/>
  <c r="Q129" i="221"/>
  <c r="P129" i="221"/>
  <c r="O129" i="221"/>
  <c r="N129" i="221"/>
  <c r="M129" i="221"/>
  <c r="L129" i="221"/>
  <c r="K129" i="221"/>
  <c r="J129" i="221"/>
  <c r="I129" i="221"/>
  <c r="H129" i="221"/>
  <c r="D129" i="221"/>
  <c r="C129" i="221"/>
  <c r="B129" i="221"/>
  <c r="D128" i="221"/>
  <c r="C128" i="221"/>
  <c r="B128" i="221"/>
  <c r="D127" i="221"/>
  <c r="C127" i="221"/>
  <c r="B127" i="221"/>
  <c r="R126" i="221"/>
  <c r="Q126" i="221"/>
  <c r="P126" i="221"/>
  <c r="O126" i="221"/>
  <c r="N126" i="221"/>
  <c r="M126" i="221"/>
  <c r="L126" i="221"/>
  <c r="K126" i="221"/>
  <c r="J126" i="221"/>
  <c r="I126" i="221"/>
  <c r="H126" i="221"/>
  <c r="D126" i="221"/>
  <c r="C126" i="221"/>
  <c r="B126" i="221"/>
  <c r="D125" i="221"/>
  <c r="C125" i="221"/>
  <c r="B125" i="221"/>
  <c r="R124" i="221"/>
  <c r="Q124" i="221"/>
  <c r="P124" i="221"/>
  <c r="O124" i="221"/>
  <c r="N124" i="221"/>
  <c r="M124" i="221"/>
  <c r="L124" i="221"/>
  <c r="K124" i="221"/>
  <c r="J124" i="221"/>
  <c r="I124" i="221"/>
  <c r="H124" i="221"/>
  <c r="D124" i="221"/>
  <c r="C124" i="221"/>
  <c r="B124" i="221"/>
  <c r="D123" i="221"/>
  <c r="C123" i="221"/>
  <c r="B123" i="221"/>
  <c r="D122" i="221"/>
  <c r="C122" i="221"/>
  <c r="B122" i="221"/>
  <c r="R121" i="221"/>
  <c r="Q121" i="221"/>
  <c r="P121" i="221"/>
  <c r="O121" i="221"/>
  <c r="N121" i="221"/>
  <c r="M121" i="221"/>
  <c r="L121" i="221"/>
  <c r="K121" i="221"/>
  <c r="J121" i="221"/>
  <c r="I121" i="221"/>
  <c r="H121" i="221"/>
  <c r="D121" i="221"/>
  <c r="C121" i="221"/>
  <c r="B121" i="221"/>
  <c r="D120" i="221"/>
  <c r="C120" i="221"/>
  <c r="B120" i="221"/>
  <c r="R119" i="221"/>
  <c r="Q119" i="221"/>
  <c r="P119" i="221"/>
  <c r="O119" i="221"/>
  <c r="N119" i="221"/>
  <c r="M119" i="221"/>
  <c r="L119" i="221"/>
  <c r="K119" i="221"/>
  <c r="J119" i="221"/>
  <c r="I119" i="221"/>
  <c r="H119" i="221"/>
  <c r="D119" i="221"/>
  <c r="C119" i="221"/>
  <c r="B119" i="221"/>
  <c r="D118" i="221"/>
  <c r="C118" i="221"/>
  <c r="B118" i="221"/>
  <c r="D117" i="221"/>
  <c r="C117" i="221"/>
  <c r="B117" i="221"/>
  <c r="R116" i="221"/>
  <c r="Q116" i="221"/>
  <c r="P116" i="221"/>
  <c r="O116" i="221"/>
  <c r="N116" i="221"/>
  <c r="M116" i="221"/>
  <c r="L116" i="221"/>
  <c r="K116" i="221"/>
  <c r="J116" i="221"/>
  <c r="I116" i="221"/>
  <c r="H116" i="221"/>
  <c r="D116" i="221"/>
  <c r="C116" i="221"/>
  <c r="B116" i="221"/>
  <c r="D115" i="221"/>
  <c r="C115" i="221"/>
  <c r="B115" i="221"/>
  <c r="R114" i="221"/>
  <c r="Q114" i="221"/>
  <c r="P114" i="221"/>
  <c r="O114" i="221"/>
  <c r="N114" i="221"/>
  <c r="M114" i="221"/>
  <c r="L114" i="221"/>
  <c r="K114" i="221"/>
  <c r="J114" i="221"/>
  <c r="I114" i="221"/>
  <c r="H114" i="221"/>
  <c r="D114" i="221"/>
  <c r="C114" i="221"/>
  <c r="B114" i="221"/>
  <c r="D113" i="221"/>
  <c r="C113" i="221"/>
  <c r="B113" i="221"/>
  <c r="D112" i="221"/>
  <c r="C112" i="221"/>
  <c r="B112" i="221"/>
  <c r="R111" i="221"/>
  <c r="Q111" i="221"/>
  <c r="P111" i="221"/>
  <c r="O111" i="221"/>
  <c r="N111" i="221"/>
  <c r="M111" i="221"/>
  <c r="L111" i="221"/>
  <c r="K111" i="221"/>
  <c r="J111" i="221"/>
  <c r="I111" i="221"/>
  <c r="H111" i="221"/>
  <c r="D111" i="221"/>
  <c r="C111" i="221"/>
  <c r="B111" i="221"/>
  <c r="D110" i="221"/>
  <c r="C110" i="221"/>
  <c r="B110" i="221"/>
  <c r="R109" i="221"/>
  <c r="Q109" i="221"/>
  <c r="P109" i="221"/>
  <c r="O109" i="221"/>
  <c r="N109" i="221"/>
  <c r="M109" i="221"/>
  <c r="L109" i="221"/>
  <c r="K109" i="221"/>
  <c r="J109" i="221"/>
  <c r="I109" i="221"/>
  <c r="H109" i="221"/>
  <c r="D109" i="221"/>
  <c r="C109" i="221"/>
  <c r="B109" i="221"/>
  <c r="D108" i="221"/>
  <c r="C108" i="221"/>
  <c r="B108" i="221"/>
  <c r="D107" i="221"/>
  <c r="C107" i="221"/>
  <c r="B107" i="221"/>
  <c r="R106" i="221"/>
  <c r="Q106" i="221"/>
  <c r="P106" i="221"/>
  <c r="O106" i="221"/>
  <c r="N106" i="221"/>
  <c r="M106" i="221"/>
  <c r="L106" i="221"/>
  <c r="K106" i="221"/>
  <c r="J106" i="221"/>
  <c r="I106" i="221"/>
  <c r="H106" i="221"/>
  <c r="D106" i="221"/>
  <c r="C106" i="221"/>
  <c r="B106" i="221"/>
  <c r="D105" i="221"/>
  <c r="C105" i="221"/>
  <c r="B105" i="221"/>
  <c r="R104" i="221"/>
  <c r="Q104" i="221"/>
  <c r="P104" i="221"/>
  <c r="O104" i="221"/>
  <c r="N104" i="221"/>
  <c r="M104" i="221"/>
  <c r="L104" i="221"/>
  <c r="K104" i="221"/>
  <c r="J104" i="221"/>
  <c r="I104" i="221"/>
  <c r="H104" i="221"/>
  <c r="D104" i="221"/>
  <c r="C104" i="221"/>
  <c r="B104" i="221"/>
  <c r="D103" i="221"/>
  <c r="C103" i="221"/>
  <c r="B103" i="221"/>
  <c r="D102" i="221"/>
  <c r="C102" i="221"/>
  <c r="B102" i="221"/>
  <c r="R101" i="221"/>
  <c r="Q101" i="221"/>
  <c r="P101" i="221"/>
  <c r="O101" i="221"/>
  <c r="N101" i="221"/>
  <c r="M101" i="221"/>
  <c r="L101" i="221"/>
  <c r="K101" i="221"/>
  <c r="J101" i="221"/>
  <c r="I101" i="221"/>
  <c r="H101" i="221"/>
  <c r="D101" i="221"/>
  <c r="C101" i="221"/>
  <c r="B101" i="221"/>
  <c r="D100" i="221"/>
  <c r="C100" i="221"/>
  <c r="B100" i="221"/>
  <c r="R99" i="221"/>
  <c r="Q99" i="221"/>
  <c r="P99" i="221"/>
  <c r="O99" i="221"/>
  <c r="N99" i="221"/>
  <c r="M99" i="221"/>
  <c r="L99" i="221"/>
  <c r="K99" i="221"/>
  <c r="J99" i="221"/>
  <c r="I99" i="221"/>
  <c r="H99" i="221"/>
  <c r="D99" i="221"/>
  <c r="C99" i="221"/>
  <c r="B99" i="221"/>
  <c r="D98" i="221"/>
  <c r="C98" i="221"/>
  <c r="B98" i="221"/>
  <c r="D97" i="221"/>
  <c r="C97" i="221"/>
  <c r="B97" i="221"/>
  <c r="R96" i="221"/>
  <c r="Q96" i="221"/>
  <c r="P96" i="221"/>
  <c r="O96" i="221"/>
  <c r="N96" i="221"/>
  <c r="M96" i="221"/>
  <c r="L96" i="221"/>
  <c r="K96" i="221"/>
  <c r="J96" i="221"/>
  <c r="I96" i="221"/>
  <c r="H96" i="221"/>
  <c r="D96" i="221"/>
  <c r="C96" i="221"/>
  <c r="B96" i="221"/>
  <c r="D95" i="221"/>
  <c r="C95" i="221"/>
  <c r="B95" i="221"/>
  <c r="R94" i="221"/>
  <c r="Q94" i="221"/>
  <c r="P94" i="221"/>
  <c r="O94" i="221"/>
  <c r="N94" i="221"/>
  <c r="M94" i="221"/>
  <c r="L94" i="221"/>
  <c r="K94" i="221"/>
  <c r="J94" i="221"/>
  <c r="I94" i="221"/>
  <c r="H94" i="221"/>
  <c r="D94" i="221"/>
  <c r="C94" i="221"/>
  <c r="B94" i="221"/>
  <c r="D93" i="221"/>
  <c r="C93" i="221"/>
  <c r="B93" i="221"/>
  <c r="D92" i="221"/>
  <c r="C92" i="221"/>
  <c r="B92" i="221"/>
  <c r="R91" i="221"/>
  <c r="Q91" i="221"/>
  <c r="P91" i="221"/>
  <c r="O91" i="221"/>
  <c r="N91" i="221"/>
  <c r="M91" i="221"/>
  <c r="L91" i="221"/>
  <c r="K91" i="221"/>
  <c r="J91" i="221"/>
  <c r="I91" i="221"/>
  <c r="H91" i="221"/>
  <c r="D91" i="221"/>
  <c r="C91" i="221"/>
  <c r="B91" i="221"/>
  <c r="D90" i="221"/>
  <c r="C90" i="221"/>
  <c r="B90" i="221"/>
  <c r="R89" i="221"/>
  <c r="Q89" i="221"/>
  <c r="P89" i="221"/>
  <c r="O89" i="221"/>
  <c r="N89" i="221"/>
  <c r="M89" i="221"/>
  <c r="L89" i="221"/>
  <c r="K89" i="221"/>
  <c r="J89" i="221"/>
  <c r="I89" i="221"/>
  <c r="H89" i="221"/>
  <c r="D89" i="221"/>
  <c r="C89" i="221"/>
  <c r="B89" i="221"/>
  <c r="D88" i="221"/>
  <c r="C88" i="221"/>
  <c r="B88" i="221"/>
  <c r="D87" i="221"/>
  <c r="C87" i="221"/>
  <c r="B87" i="221"/>
  <c r="R86" i="221"/>
  <c r="Q86" i="221"/>
  <c r="P86" i="221"/>
  <c r="O86" i="221"/>
  <c r="N86" i="221"/>
  <c r="M86" i="221"/>
  <c r="L86" i="221"/>
  <c r="K86" i="221"/>
  <c r="J86" i="221"/>
  <c r="I86" i="221"/>
  <c r="H86" i="221"/>
  <c r="D86" i="221"/>
  <c r="C86" i="221"/>
  <c r="B86" i="221"/>
  <c r="D85" i="221"/>
  <c r="C85" i="221"/>
  <c r="B85" i="221"/>
  <c r="R84" i="221"/>
  <c r="Q84" i="221"/>
  <c r="P84" i="221"/>
  <c r="O84" i="221"/>
  <c r="N84" i="221"/>
  <c r="M84" i="221"/>
  <c r="L84" i="221"/>
  <c r="K84" i="221"/>
  <c r="J84" i="221"/>
  <c r="I84" i="221"/>
  <c r="H84" i="221"/>
  <c r="D84" i="221"/>
  <c r="C84" i="221"/>
  <c r="B84" i="221"/>
  <c r="D83" i="221"/>
  <c r="C83" i="221"/>
  <c r="B83" i="221"/>
  <c r="D82" i="221"/>
  <c r="C82" i="221"/>
  <c r="B82" i="221"/>
  <c r="R81" i="221"/>
  <c r="Q81" i="221"/>
  <c r="P81" i="221"/>
  <c r="O81" i="221"/>
  <c r="N81" i="221"/>
  <c r="M81" i="221"/>
  <c r="L81" i="221"/>
  <c r="K81" i="221"/>
  <c r="J81" i="221"/>
  <c r="I81" i="221"/>
  <c r="H81" i="221"/>
  <c r="D81" i="221"/>
  <c r="C81" i="221"/>
  <c r="B81" i="221"/>
  <c r="D80" i="221"/>
  <c r="C80" i="221"/>
  <c r="B80" i="221"/>
  <c r="R79" i="221"/>
  <c r="Q79" i="221"/>
  <c r="P79" i="221"/>
  <c r="O79" i="221"/>
  <c r="N79" i="221"/>
  <c r="M79" i="221"/>
  <c r="L79" i="221"/>
  <c r="K79" i="221"/>
  <c r="J79" i="221"/>
  <c r="I79" i="221"/>
  <c r="H79" i="221"/>
  <c r="D79" i="221"/>
  <c r="C79" i="221"/>
  <c r="B79" i="221"/>
  <c r="D78" i="221"/>
  <c r="C78" i="221"/>
  <c r="B78" i="221"/>
  <c r="D77" i="221"/>
  <c r="C77" i="221"/>
  <c r="B77" i="221"/>
  <c r="R76" i="221"/>
  <c r="Q76" i="221"/>
  <c r="P76" i="221"/>
  <c r="O76" i="221"/>
  <c r="N76" i="221"/>
  <c r="M76" i="221"/>
  <c r="L76" i="221"/>
  <c r="K76" i="221"/>
  <c r="J76" i="221"/>
  <c r="I76" i="221"/>
  <c r="H76" i="221"/>
  <c r="D76" i="221"/>
  <c r="C76" i="221"/>
  <c r="B76" i="221"/>
  <c r="D75" i="221"/>
  <c r="C75" i="221"/>
  <c r="B75" i="221"/>
  <c r="R74" i="221"/>
  <c r="Q74" i="221"/>
  <c r="P74" i="221"/>
  <c r="O74" i="221"/>
  <c r="N74" i="221"/>
  <c r="M74" i="221"/>
  <c r="H74" i="221"/>
  <c r="D74" i="221"/>
  <c r="C74" i="221"/>
  <c r="B74" i="221"/>
  <c r="D73" i="221"/>
  <c r="C73" i="221"/>
  <c r="B73" i="221"/>
  <c r="D72" i="221"/>
  <c r="C72" i="221"/>
  <c r="B72" i="221"/>
  <c r="R71" i="221"/>
  <c r="Q71" i="221"/>
  <c r="P71" i="221"/>
  <c r="O71" i="221"/>
  <c r="N71" i="221"/>
  <c r="M71" i="221"/>
  <c r="L71" i="221"/>
  <c r="K71" i="221"/>
  <c r="J71" i="221"/>
  <c r="I71" i="221"/>
  <c r="H71" i="221"/>
  <c r="D71" i="221"/>
  <c r="C71" i="221"/>
  <c r="B71" i="221"/>
  <c r="D70" i="221"/>
  <c r="C70" i="221"/>
  <c r="B70" i="221"/>
  <c r="R69" i="221"/>
  <c r="Q69" i="221"/>
  <c r="P69" i="221"/>
  <c r="O69" i="221"/>
  <c r="N69" i="221"/>
  <c r="M69" i="221"/>
  <c r="L69" i="221"/>
  <c r="K69" i="221"/>
  <c r="J69" i="221"/>
  <c r="I69" i="221"/>
  <c r="H69" i="221"/>
  <c r="D69" i="221"/>
  <c r="C69" i="221"/>
  <c r="B69" i="221"/>
  <c r="D68" i="221"/>
  <c r="C68" i="221"/>
  <c r="B68" i="221"/>
  <c r="D67" i="221"/>
  <c r="C67" i="221"/>
  <c r="B67" i="221"/>
  <c r="R66" i="221"/>
  <c r="Q66" i="221"/>
  <c r="P66" i="221"/>
  <c r="O66" i="221"/>
  <c r="N66" i="221"/>
  <c r="M66" i="221"/>
  <c r="L66" i="221"/>
  <c r="K66" i="221"/>
  <c r="J66" i="221"/>
  <c r="I66" i="221"/>
  <c r="H66" i="221"/>
  <c r="D66" i="221"/>
  <c r="C66" i="221"/>
  <c r="B66" i="221"/>
  <c r="D65" i="221"/>
  <c r="C65" i="221"/>
  <c r="B65" i="221"/>
  <c r="R64" i="221"/>
  <c r="Q64" i="221"/>
  <c r="P64" i="221"/>
  <c r="O64" i="221"/>
  <c r="N64" i="221"/>
  <c r="M64" i="221"/>
  <c r="L64" i="221"/>
  <c r="K64" i="221"/>
  <c r="J64" i="221"/>
  <c r="I64" i="221"/>
  <c r="H64" i="221"/>
  <c r="D64" i="221"/>
  <c r="C64" i="221"/>
  <c r="B64" i="221"/>
  <c r="D63" i="221"/>
  <c r="C63" i="221"/>
  <c r="B63" i="221"/>
  <c r="D62" i="221"/>
  <c r="C62" i="221"/>
  <c r="B62" i="221"/>
  <c r="R61" i="221"/>
  <c r="Q61" i="221"/>
  <c r="P61" i="221"/>
  <c r="O61" i="221"/>
  <c r="N61" i="221"/>
  <c r="M61" i="221"/>
  <c r="L61" i="221"/>
  <c r="K61" i="221"/>
  <c r="J61" i="221"/>
  <c r="I61" i="221"/>
  <c r="H61" i="221"/>
  <c r="D61" i="221"/>
  <c r="C61" i="221"/>
  <c r="B61" i="221"/>
  <c r="D60" i="221"/>
  <c r="C60" i="221"/>
  <c r="B60" i="221"/>
  <c r="R59" i="221"/>
  <c r="Q59" i="221"/>
  <c r="P59" i="221"/>
  <c r="O59" i="221"/>
  <c r="N59" i="221"/>
  <c r="M59" i="221"/>
  <c r="H59" i="221"/>
  <c r="D59" i="221"/>
  <c r="C59" i="221"/>
  <c r="B59" i="221"/>
  <c r="D58" i="221"/>
  <c r="C58" i="221"/>
  <c r="B58" i="221"/>
  <c r="D57" i="221"/>
  <c r="C57" i="221"/>
  <c r="B57" i="221"/>
  <c r="R56" i="221"/>
  <c r="Q56" i="221"/>
  <c r="P56" i="221"/>
  <c r="O56" i="221"/>
  <c r="N56" i="221"/>
  <c r="M56" i="221"/>
  <c r="L56" i="221"/>
  <c r="K56" i="221"/>
  <c r="J56" i="221"/>
  <c r="I56" i="221"/>
  <c r="H56" i="221"/>
  <c r="D56" i="221"/>
  <c r="C56" i="221"/>
  <c r="B56" i="221"/>
  <c r="D55" i="221"/>
  <c r="C55" i="221"/>
  <c r="B55" i="221"/>
  <c r="R54" i="221"/>
  <c r="Q54" i="221"/>
  <c r="P54" i="221"/>
  <c r="O54" i="221"/>
  <c r="N54" i="221"/>
  <c r="M54" i="221"/>
  <c r="H54" i="221"/>
  <c r="D54" i="221"/>
  <c r="C54" i="221"/>
  <c r="B54" i="221"/>
  <c r="D53" i="221"/>
  <c r="C53" i="221"/>
  <c r="B53" i="221"/>
  <c r="D52" i="221"/>
  <c r="C52" i="221"/>
  <c r="B52" i="221"/>
  <c r="R51" i="221"/>
  <c r="Q51" i="221"/>
  <c r="P51" i="221"/>
  <c r="O51" i="221"/>
  <c r="N51" i="221"/>
  <c r="M51" i="221"/>
  <c r="L51" i="221"/>
  <c r="K51" i="221"/>
  <c r="J51" i="221"/>
  <c r="I51" i="221"/>
  <c r="H51" i="221"/>
  <c r="D51" i="221"/>
  <c r="C51" i="221"/>
  <c r="B51" i="221"/>
  <c r="D50" i="221"/>
  <c r="C50" i="221"/>
  <c r="B50" i="221"/>
  <c r="R49" i="221"/>
  <c r="Q49" i="221"/>
  <c r="P49" i="221"/>
  <c r="O49" i="221"/>
  <c r="N49" i="221"/>
  <c r="M49" i="221"/>
  <c r="L49" i="221"/>
  <c r="K49" i="221"/>
  <c r="J49" i="221"/>
  <c r="I49" i="221"/>
  <c r="H49" i="221"/>
  <c r="D49" i="221"/>
  <c r="C49" i="221"/>
  <c r="B49" i="221"/>
  <c r="D48" i="221"/>
  <c r="C48" i="221"/>
  <c r="B48" i="221"/>
  <c r="D47" i="221"/>
  <c r="C47" i="221"/>
  <c r="B47" i="221"/>
  <c r="R46" i="221"/>
  <c r="Q46" i="221"/>
  <c r="P46" i="221"/>
  <c r="O46" i="221"/>
  <c r="N46" i="221"/>
  <c r="M46" i="221"/>
  <c r="L46" i="221"/>
  <c r="K46" i="221"/>
  <c r="J46" i="221"/>
  <c r="I46" i="221"/>
  <c r="H46" i="221"/>
  <c r="D46" i="221"/>
  <c r="C46" i="221"/>
  <c r="B46" i="221"/>
  <c r="D45" i="221"/>
  <c r="C45" i="221"/>
  <c r="B45" i="221"/>
  <c r="R44" i="221"/>
  <c r="Q44" i="221"/>
  <c r="P44" i="221"/>
  <c r="O44" i="221"/>
  <c r="N44" i="221"/>
  <c r="M44" i="221"/>
  <c r="L44" i="221"/>
  <c r="K44" i="221"/>
  <c r="J44" i="221"/>
  <c r="I44" i="221"/>
  <c r="H44" i="221"/>
  <c r="D44" i="221"/>
  <c r="C44" i="221"/>
  <c r="B44" i="221"/>
  <c r="D43" i="221"/>
  <c r="C43" i="221"/>
  <c r="B43" i="221"/>
  <c r="D42" i="221"/>
  <c r="C42" i="221"/>
  <c r="B42" i="221"/>
  <c r="R41" i="221"/>
  <c r="Q41" i="221"/>
  <c r="P41" i="221"/>
  <c r="O41" i="221"/>
  <c r="N41" i="221"/>
  <c r="M41" i="221"/>
  <c r="L41" i="221"/>
  <c r="K41" i="221"/>
  <c r="J41" i="221"/>
  <c r="I41" i="221"/>
  <c r="D41" i="221"/>
  <c r="C41" i="221"/>
  <c r="B41" i="221"/>
  <c r="D40" i="221"/>
  <c r="C40" i="221"/>
  <c r="B40" i="221"/>
  <c r="R39" i="221"/>
  <c r="Q39" i="221"/>
  <c r="P39" i="221"/>
  <c r="O39" i="221"/>
  <c r="N39" i="221"/>
  <c r="M39" i="221"/>
  <c r="L39" i="221"/>
  <c r="K39" i="221"/>
  <c r="J39" i="221"/>
  <c r="I39" i="221"/>
  <c r="D39" i="221"/>
  <c r="C39" i="221"/>
  <c r="B39" i="221"/>
  <c r="D38" i="221"/>
  <c r="C38" i="221"/>
  <c r="B38" i="221"/>
  <c r="D37" i="221"/>
  <c r="C37" i="221"/>
  <c r="B37" i="221"/>
  <c r="R36" i="221"/>
  <c r="Q36" i="221"/>
  <c r="P36" i="221"/>
  <c r="O36" i="221"/>
  <c r="N36" i="221"/>
  <c r="M36" i="221"/>
  <c r="L36" i="221"/>
  <c r="K36" i="221"/>
  <c r="J36" i="221"/>
  <c r="I36" i="221"/>
  <c r="D36" i="221"/>
  <c r="C36" i="221"/>
  <c r="B36" i="221"/>
  <c r="D35" i="221"/>
  <c r="C35" i="221"/>
  <c r="B35" i="221"/>
  <c r="R34" i="221"/>
  <c r="Q34" i="221"/>
  <c r="P34" i="221"/>
  <c r="O34" i="221"/>
  <c r="N34" i="221"/>
  <c r="M34" i="221"/>
  <c r="L34" i="221"/>
  <c r="K34" i="221"/>
  <c r="J34" i="221"/>
  <c r="I34" i="221"/>
  <c r="D34" i="221"/>
  <c r="C34" i="221"/>
  <c r="B34" i="221"/>
  <c r="D33" i="221"/>
  <c r="C33" i="221"/>
  <c r="B33" i="221"/>
  <c r="D32" i="221"/>
  <c r="C32" i="221"/>
  <c r="B32" i="221"/>
  <c r="R31" i="221"/>
  <c r="Q31" i="221"/>
  <c r="P31" i="221"/>
  <c r="O31" i="221"/>
  <c r="N31" i="221"/>
  <c r="M31" i="221"/>
  <c r="L31" i="221"/>
  <c r="K31" i="221"/>
  <c r="J31" i="221"/>
  <c r="I31" i="221"/>
  <c r="D31" i="221"/>
  <c r="C31" i="221"/>
  <c r="B31" i="221"/>
  <c r="D30" i="221"/>
  <c r="C30" i="221"/>
  <c r="B30" i="221"/>
  <c r="R29" i="221"/>
  <c r="Q29" i="221"/>
  <c r="P29" i="221"/>
  <c r="O29" i="221"/>
  <c r="N29" i="221"/>
  <c r="M29" i="221"/>
  <c r="L29" i="221"/>
  <c r="K29" i="221"/>
  <c r="J29" i="221"/>
  <c r="I29" i="221"/>
  <c r="D29" i="221"/>
  <c r="C29" i="221"/>
  <c r="B29" i="221"/>
  <c r="D28" i="221"/>
  <c r="C28" i="221"/>
  <c r="B28" i="221"/>
  <c r="D27" i="221"/>
  <c r="C27" i="221"/>
  <c r="B27" i="221"/>
  <c r="R26" i="221"/>
  <c r="Q26" i="221"/>
  <c r="P26" i="221"/>
  <c r="O26" i="221"/>
  <c r="N26" i="221"/>
  <c r="M26" i="221"/>
  <c r="L26" i="221"/>
  <c r="K26" i="221"/>
  <c r="J26" i="221"/>
  <c r="I26" i="221"/>
  <c r="D26" i="221"/>
  <c r="C26" i="221"/>
  <c r="B26" i="221"/>
  <c r="D25" i="221"/>
  <c r="C25" i="221"/>
  <c r="B25" i="221"/>
  <c r="R24" i="221"/>
  <c r="Q24" i="221"/>
  <c r="P24" i="221"/>
  <c r="O24" i="221"/>
  <c r="N24" i="221"/>
  <c r="M24" i="221"/>
  <c r="L24" i="221"/>
  <c r="K24" i="221"/>
  <c r="J24" i="221"/>
  <c r="I24" i="221"/>
  <c r="D24" i="221"/>
  <c r="C24" i="221"/>
  <c r="B24" i="221"/>
  <c r="D23" i="221"/>
  <c r="C23" i="221"/>
  <c r="B23" i="221"/>
  <c r="D22" i="221"/>
  <c r="C22" i="221"/>
  <c r="B22" i="221"/>
  <c r="R21" i="221"/>
  <c r="Q21" i="221"/>
  <c r="P21" i="221"/>
  <c r="O21" i="221"/>
  <c r="N21" i="221"/>
  <c r="M21" i="221"/>
  <c r="L21" i="221"/>
  <c r="K21" i="221"/>
  <c r="J21" i="221"/>
  <c r="I21" i="221"/>
  <c r="D21" i="221"/>
  <c r="C21" i="221"/>
  <c r="B21" i="221"/>
  <c r="D20" i="221"/>
  <c r="C20" i="221"/>
  <c r="B20" i="221"/>
  <c r="R19" i="221"/>
  <c r="Q19" i="221"/>
  <c r="P19" i="221"/>
  <c r="O19" i="221"/>
  <c r="N19" i="221"/>
  <c r="M19" i="221"/>
  <c r="L19" i="221"/>
  <c r="K19" i="221"/>
  <c r="J19" i="221"/>
  <c r="I19" i="221"/>
  <c r="D19" i="221"/>
  <c r="C19" i="221"/>
  <c r="B19" i="221"/>
  <c r="D18" i="221"/>
  <c r="C18" i="221"/>
  <c r="B18" i="221"/>
  <c r="D17" i="221"/>
  <c r="C17" i="221"/>
  <c r="B17" i="221"/>
  <c r="R16" i="221"/>
  <c r="Q16" i="221"/>
  <c r="P16" i="221"/>
  <c r="O16" i="221"/>
  <c r="N16" i="221"/>
  <c r="M16" i="221"/>
  <c r="L16" i="221"/>
  <c r="K16" i="221"/>
  <c r="J16" i="221"/>
  <c r="I16" i="221"/>
  <c r="D16" i="221"/>
  <c r="C16" i="221"/>
  <c r="B16" i="221"/>
  <c r="D15" i="221"/>
  <c r="C15" i="221"/>
  <c r="B15" i="221"/>
  <c r="R14" i="221"/>
  <c r="Q14" i="221"/>
  <c r="P14" i="221"/>
  <c r="O14" i="221"/>
  <c r="N14" i="221"/>
  <c r="M14" i="221"/>
  <c r="L14" i="221"/>
  <c r="K14" i="221"/>
  <c r="J14" i="221"/>
  <c r="I14" i="221"/>
  <c r="D14" i="221"/>
  <c r="C14" i="221"/>
  <c r="B14" i="221"/>
  <c r="D13" i="221"/>
  <c r="C13" i="221"/>
  <c r="B13" i="221"/>
  <c r="D12" i="221"/>
  <c r="C12" i="221"/>
  <c r="B12" i="221"/>
  <c r="R11" i="221"/>
  <c r="Q11" i="221"/>
  <c r="P11" i="221"/>
  <c r="O11" i="221"/>
  <c r="N11" i="221"/>
  <c r="M11" i="221"/>
  <c r="L11" i="221"/>
  <c r="K11" i="221"/>
  <c r="J11" i="221"/>
  <c r="I11" i="221"/>
  <c r="D11" i="221"/>
  <c r="C11" i="221"/>
  <c r="B11" i="221"/>
  <c r="D10" i="221"/>
  <c r="C10" i="221"/>
  <c r="B10" i="221"/>
  <c r="R9" i="221"/>
  <c r="Q9" i="221"/>
  <c r="P9" i="221"/>
  <c r="O9" i="221"/>
  <c r="N9" i="221"/>
  <c r="M9" i="221"/>
  <c r="L9" i="221"/>
  <c r="K9" i="221"/>
  <c r="J9" i="221"/>
  <c r="I9" i="221"/>
  <c r="D9" i="221"/>
  <c r="C9" i="221"/>
  <c r="B9" i="221"/>
  <c r="D8" i="221"/>
  <c r="C8" i="221"/>
  <c r="B8" i="221"/>
  <c r="D7" i="221"/>
  <c r="C7" i="221"/>
  <c r="B7" i="221"/>
  <c r="R6" i="221"/>
  <c r="Q6" i="221"/>
  <c r="P6" i="221"/>
  <c r="O6" i="221"/>
  <c r="N6" i="221"/>
  <c r="M6" i="221"/>
  <c r="L6" i="221"/>
  <c r="K6" i="221"/>
  <c r="J6" i="221"/>
  <c r="I6" i="221"/>
  <c r="D6" i="221"/>
  <c r="C6" i="221"/>
  <c r="B6" i="221"/>
  <c r="D5" i="221"/>
  <c r="C5" i="221"/>
  <c r="B5" i="221"/>
  <c r="R4" i="221"/>
  <c r="Q4" i="221"/>
  <c r="P4" i="221"/>
  <c r="O4" i="221"/>
  <c r="N4" i="221"/>
  <c r="M4" i="221"/>
  <c r="L4" i="221"/>
  <c r="K4" i="221"/>
  <c r="J4" i="221"/>
  <c r="I4" i="221"/>
  <c r="D4" i="221"/>
  <c r="C4" i="221"/>
  <c r="B4" i="221"/>
  <c r="F12" i="256"/>
  <c r="F13" i="256"/>
  <c r="F14" i="256"/>
  <c r="F15" i="256"/>
  <c r="F16" i="256"/>
  <c r="F17" i="256"/>
  <c r="F18" i="256"/>
  <c r="F19" i="256"/>
  <c r="F20" i="256"/>
  <c r="F21" i="256"/>
  <c r="F22" i="256"/>
  <c r="F23" i="256"/>
  <c r="F24" i="256"/>
  <c r="F25" i="256"/>
  <c r="F26" i="256"/>
  <c r="F27" i="256"/>
  <c r="F28" i="256"/>
  <c r="F29" i="256"/>
  <c r="F30" i="256"/>
  <c r="F31" i="256"/>
  <c r="F32" i="256"/>
  <c r="F33" i="256"/>
  <c r="F34" i="256"/>
  <c r="F35" i="256"/>
  <c r="F36" i="256"/>
  <c r="F37" i="256"/>
  <c r="F38" i="256"/>
  <c r="F39" i="256"/>
  <c r="F40" i="256"/>
  <c r="F41" i="256"/>
  <c r="F42" i="256"/>
  <c r="F43" i="256"/>
  <c r="F44" i="256"/>
  <c r="F45" i="256"/>
  <c r="F46" i="256"/>
  <c r="F47" i="256"/>
  <c r="F48" i="256"/>
  <c r="F49" i="256"/>
  <c r="F50" i="256"/>
  <c r="F51" i="256"/>
  <c r="F52" i="256"/>
  <c r="F53" i="256"/>
  <c r="F54" i="256"/>
  <c r="F55" i="256"/>
  <c r="F56" i="256"/>
  <c r="F57" i="256"/>
  <c r="F58" i="256"/>
  <c r="F59" i="256"/>
  <c r="F60" i="256"/>
  <c r="F61" i="256"/>
  <c r="F62" i="256"/>
  <c r="F63" i="256"/>
  <c r="F64" i="256"/>
  <c r="F65" i="256"/>
  <c r="F66" i="256"/>
  <c r="F67" i="256"/>
  <c r="F68" i="256"/>
  <c r="F69" i="256"/>
  <c r="F70" i="256"/>
  <c r="F71" i="256"/>
  <c r="F72" i="256"/>
  <c r="F73" i="256"/>
  <c r="F74" i="256"/>
  <c r="F75" i="256"/>
  <c r="F76" i="256"/>
  <c r="F77" i="256"/>
  <c r="F78" i="256"/>
  <c r="F79" i="256"/>
  <c r="F80" i="256"/>
  <c r="F81" i="256"/>
  <c r="F82" i="256"/>
  <c r="F83" i="256"/>
  <c r="F84" i="256"/>
  <c r="F85" i="256"/>
  <c r="F86" i="256"/>
  <c r="F87" i="256"/>
  <c r="F88" i="256"/>
  <c r="F89" i="256"/>
  <c r="F90" i="256"/>
  <c r="F91" i="256"/>
  <c r="F92" i="256"/>
  <c r="F93" i="256"/>
  <c r="F94" i="256"/>
  <c r="F95" i="256"/>
  <c r="F96" i="256"/>
  <c r="F97" i="256"/>
  <c r="F98" i="256"/>
  <c r="F99" i="256"/>
  <c r="F100" i="256"/>
  <c r="F101" i="256"/>
  <c r="F102" i="256"/>
  <c r="F103" i="256"/>
  <c r="F104" i="256"/>
  <c r="F105" i="256"/>
  <c r="F106" i="256"/>
  <c r="F107" i="256"/>
  <c r="F108" i="256"/>
  <c r="F109" i="256"/>
  <c r="F110" i="256"/>
  <c r="F111" i="256"/>
  <c r="F112" i="256"/>
  <c r="F113" i="256"/>
  <c r="F114" i="256"/>
  <c r="F115" i="256"/>
  <c r="F116" i="256"/>
  <c r="F117" i="256"/>
  <c r="F118" i="256"/>
  <c r="F119" i="256"/>
  <c r="F120" i="256"/>
  <c r="F121" i="256"/>
  <c r="F122" i="256"/>
  <c r="F123" i="256"/>
  <c r="F124" i="256"/>
  <c r="F125" i="256"/>
  <c r="F126" i="256"/>
  <c r="F127" i="256"/>
  <c r="F128" i="256"/>
  <c r="F129" i="256"/>
  <c r="F130" i="256"/>
  <c r="F131" i="256"/>
  <c r="F132" i="256"/>
  <c r="F133" i="256"/>
  <c r="F134" i="256"/>
  <c r="F135" i="256"/>
  <c r="F136" i="256"/>
  <c r="F137" i="256"/>
  <c r="F138" i="256"/>
  <c r="F139" i="256"/>
  <c r="F140" i="256"/>
  <c r="F141" i="256"/>
  <c r="F142" i="256"/>
  <c r="F143" i="256"/>
  <c r="F144" i="256"/>
  <c r="F145" i="256"/>
  <c r="F146" i="256"/>
  <c r="F147" i="256"/>
  <c r="F148" i="256"/>
  <c r="F149" i="256"/>
  <c r="F150" i="256"/>
  <c r="F151" i="256"/>
  <c r="F152" i="256"/>
  <c r="F153" i="256"/>
  <c r="F154" i="256"/>
  <c r="F155" i="256"/>
  <c r="F156" i="256"/>
  <c r="F157" i="256"/>
  <c r="AF157" i="257"/>
  <c r="AG157" i="257" s="1"/>
  <c r="AF156" i="257"/>
  <c r="AG156" i="257" s="1"/>
  <c r="AF155" i="257"/>
  <c r="AG155" i="257" s="1"/>
  <c r="AF154" i="257"/>
  <c r="AG154" i="257" s="1"/>
  <c r="AF153" i="257"/>
  <c r="AG153" i="257" s="1"/>
  <c r="AF152" i="257"/>
  <c r="AG152" i="257" s="1"/>
  <c r="AF151" i="257"/>
  <c r="AG151" i="257" s="1"/>
  <c r="AF150" i="257"/>
  <c r="AG150" i="257" s="1"/>
  <c r="AF149" i="257"/>
  <c r="AG149" i="257" s="1"/>
  <c r="AF148" i="257"/>
  <c r="AG148" i="257" s="1"/>
  <c r="AF147" i="257"/>
  <c r="AG147" i="257" s="1"/>
  <c r="AF146" i="257"/>
  <c r="AG146" i="257" s="1"/>
  <c r="AF145" i="257"/>
  <c r="AG145" i="257" s="1"/>
  <c r="AF144" i="257"/>
  <c r="AG144" i="257" s="1"/>
  <c r="AF143" i="257"/>
  <c r="AG143" i="257" s="1"/>
  <c r="AF142" i="257"/>
  <c r="AG142" i="257" s="1"/>
  <c r="AF141" i="257"/>
  <c r="AG141" i="257" s="1"/>
  <c r="AF140" i="257"/>
  <c r="AG140" i="257" s="1"/>
  <c r="AF139" i="257"/>
  <c r="AG139" i="257" s="1"/>
  <c r="AF138" i="257"/>
  <c r="AG138" i="257" s="1"/>
  <c r="AF137" i="257"/>
  <c r="AG137" i="257" s="1"/>
  <c r="AF136" i="257"/>
  <c r="AG136" i="257" s="1"/>
  <c r="AF135" i="257"/>
  <c r="AG135" i="257" s="1"/>
  <c r="AF134" i="257"/>
  <c r="AG134" i="257" s="1"/>
  <c r="AF133" i="257"/>
  <c r="AG133" i="257" s="1"/>
  <c r="AF132" i="257"/>
  <c r="AG132" i="257" s="1"/>
  <c r="AF131" i="257"/>
  <c r="AG131" i="257" s="1"/>
  <c r="AF130" i="257"/>
  <c r="AG130" i="257" s="1"/>
  <c r="AF129" i="257"/>
  <c r="AG129" i="257" s="1"/>
  <c r="AF128" i="257"/>
  <c r="AG128" i="257" s="1"/>
  <c r="AF127" i="257"/>
  <c r="AG127" i="257" s="1"/>
  <c r="AF126" i="257"/>
  <c r="AG126" i="257" s="1"/>
  <c r="AF125" i="257"/>
  <c r="AG125" i="257" s="1"/>
  <c r="AF124" i="257"/>
  <c r="AG124" i="257" s="1"/>
  <c r="AF123" i="257"/>
  <c r="AG123" i="257" s="1"/>
  <c r="AF122" i="257"/>
  <c r="AG122" i="257" s="1"/>
  <c r="AF121" i="257"/>
  <c r="AG121" i="257" s="1"/>
  <c r="AF120" i="257"/>
  <c r="AG120" i="257" s="1"/>
  <c r="AF119" i="257"/>
  <c r="AG119" i="257" s="1"/>
  <c r="AF118" i="257"/>
  <c r="AG118" i="257" s="1"/>
  <c r="AF117" i="257"/>
  <c r="AG117" i="257" s="1"/>
  <c r="AF116" i="257"/>
  <c r="AG116" i="257" s="1"/>
  <c r="AF115" i="257"/>
  <c r="AG115" i="257" s="1"/>
  <c r="AF114" i="257"/>
  <c r="AG114" i="257" s="1"/>
  <c r="AF113" i="257"/>
  <c r="AG113" i="257" s="1"/>
  <c r="AF112" i="257"/>
  <c r="AG112" i="257" s="1"/>
  <c r="AF111" i="257"/>
  <c r="AG111" i="257" s="1"/>
  <c r="AF110" i="257"/>
  <c r="AG110" i="257" s="1"/>
  <c r="AF109" i="257"/>
  <c r="AG109" i="257" s="1"/>
  <c r="AF108" i="257"/>
  <c r="AG108" i="257" s="1"/>
  <c r="AF107" i="257"/>
  <c r="AG107" i="257" s="1"/>
  <c r="AF106" i="257"/>
  <c r="AG106" i="257" s="1"/>
  <c r="AF105" i="257"/>
  <c r="AG105" i="257" s="1"/>
  <c r="AF104" i="257"/>
  <c r="AG104" i="257" s="1"/>
  <c r="AF103" i="257"/>
  <c r="AG103" i="257" s="1"/>
  <c r="AF102" i="257"/>
  <c r="AG102" i="257" s="1"/>
  <c r="AF101" i="257"/>
  <c r="AG101" i="257" s="1"/>
  <c r="AF100" i="257"/>
  <c r="AG100" i="257" s="1"/>
  <c r="AF99" i="257"/>
  <c r="AG99" i="257" s="1"/>
  <c r="AF98" i="257"/>
  <c r="AG98" i="257" s="1"/>
  <c r="AF97" i="257"/>
  <c r="AG97" i="257" s="1"/>
  <c r="AF96" i="257"/>
  <c r="AG96" i="257" s="1"/>
  <c r="AF95" i="257"/>
  <c r="AG95" i="257" s="1"/>
  <c r="AF94" i="257"/>
  <c r="AG94" i="257" s="1"/>
  <c r="AF93" i="257"/>
  <c r="AG93" i="257" s="1"/>
  <c r="AF92" i="257"/>
  <c r="AG92" i="257" s="1"/>
  <c r="AF91" i="257"/>
  <c r="AG91" i="257" s="1"/>
  <c r="AF90" i="257"/>
  <c r="AG90" i="257" s="1"/>
  <c r="AF89" i="257"/>
  <c r="AG89" i="257" s="1"/>
  <c r="AF88" i="257"/>
  <c r="AG88" i="257" s="1"/>
  <c r="AF87" i="257"/>
  <c r="AG87" i="257" s="1"/>
  <c r="AF86" i="257"/>
  <c r="AG86" i="257" s="1"/>
  <c r="AF85" i="257"/>
  <c r="AG85" i="257" s="1"/>
  <c r="AF84" i="257"/>
  <c r="AG84" i="257" s="1"/>
  <c r="AF83" i="257"/>
  <c r="AG83" i="257" s="1"/>
  <c r="AF82" i="257"/>
  <c r="AG82" i="257" s="1"/>
  <c r="AF81" i="257"/>
  <c r="AG81" i="257" s="1"/>
  <c r="AF80" i="257"/>
  <c r="AG80" i="257" s="1"/>
  <c r="AF79" i="257"/>
  <c r="AG79" i="257" s="1"/>
  <c r="AF78" i="257"/>
  <c r="AG78" i="257" s="1"/>
  <c r="AF77" i="257"/>
  <c r="AG77" i="257" s="1"/>
  <c r="AF76" i="257"/>
  <c r="AG76" i="257" s="1"/>
  <c r="AF75" i="257"/>
  <c r="AG75" i="257" s="1"/>
  <c r="AF74" i="257"/>
  <c r="AG74" i="257" s="1"/>
  <c r="AF73" i="257"/>
  <c r="AG73" i="257" s="1"/>
  <c r="AF72" i="257"/>
  <c r="AG72" i="257" s="1"/>
  <c r="AF71" i="257"/>
  <c r="AG71" i="257" s="1"/>
  <c r="AF70" i="257"/>
  <c r="AG70" i="257" s="1"/>
  <c r="AF69" i="257"/>
  <c r="AG69" i="257" s="1"/>
  <c r="AF68" i="257"/>
  <c r="AG68" i="257" s="1"/>
  <c r="AF67" i="257"/>
  <c r="AG67" i="257" s="1"/>
  <c r="AF66" i="257"/>
  <c r="AG66" i="257" s="1"/>
  <c r="AF65" i="257"/>
  <c r="AG65" i="257" s="1"/>
  <c r="AF64" i="257"/>
  <c r="AG64" i="257" s="1"/>
  <c r="AF63" i="257"/>
  <c r="AG63" i="257" s="1"/>
  <c r="AF62" i="257"/>
  <c r="AG62" i="257" s="1"/>
  <c r="AF61" i="257"/>
  <c r="AG61" i="257" s="1"/>
  <c r="AF60" i="257"/>
  <c r="AG60" i="257" s="1"/>
  <c r="AF59" i="257"/>
  <c r="AG59" i="257" s="1"/>
  <c r="AF58" i="257"/>
  <c r="AG58" i="257" s="1"/>
  <c r="AF57" i="257"/>
  <c r="AG57" i="257" s="1"/>
  <c r="AF56" i="257"/>
  <c r="AG56" i="257" s="1"/>
  <c r="AF55" i="257"/>
  <c r="AG55" i="257" s="1"/>
  <c r="AF54" i="257"/>
  <c r="AG54" i="257" s="1"/>
  <c r="AF53" i="257"/>
  <c r="AG53" i="257" s="1"/>
  <c r="AF52" i="257"/>
  <c r="AG52" i="257" s="1"/>
  <c r="AF51" i="257"/>
  <c r="AG51" i="257" s="1"/>
  <c r="AF50" i="257"/>
  <c r="AG50" i="257" s="1"/>
  <c r="AF49" i="257"/>
  <c r="AG49" i="257" s="1"/>
  <c r="AF48" i="257"/>
  <c r="AG48" i="257" s="1"/>
  <c r="AF47" i="257"/>
  <c r="AG47" i="257" s="1"/>
  <c r="AF46" i="257"/>
  <c r="AG46" i="257" s="1"/>
  <c r="AF45" i="257"/>
  <c r="AG45" i="257" s="1"/>
  <c r="AF44" i="257"/>
  <c r="AG44" i="257" s="1"/>
  <c r="AF43" i="257"/>
  <c r="AG43" i="257" s="1"/>
  <c r="AF42" i="257"/>
  <c r="AG42" i="257" s="1"/>
  <c r="AF41" i="257"/>
  <c r="AG41" i="257" s="1"/>
  <c r="AF40" i="257"/>
  <c r="AG40" i="257" s="1"/>
  <c r="AF39" i="257"/>
  <c r="AG39" i="257" s="1"/>
  <c r="AF38" i="257"/>
  <c r="AG38" i="257" s="1"/>
  <c r="AF37" i="257"/>
  <c r="AG37" i="257" s="1"/>
  <c r="AF36" i="257"/>
  <c r="AG36" i="257" s="1"/>
  <c r="AF35" i="257"/>
  <c r="AG35" i="257" s="1"/>
  <c r="AF34" i="257"/>
  <c r="AG34" i="257" s="1"/>
  <c r="AF33" i="257"/>
  <c r="AG33" i="257" s="1"/>
  <c r="AF32" i="257"/>
  <c r="AG32" i="257" s="1"/>
  <c r="AF31" i="257"/>
  <c r="AG31" i="257" s="1"/>
  <c r="AF30" i="257"/>
  <c r="AG30" i="257" s="1"/>
  <c r="AF29" i="257"/>
  <c r="AG29" i="257" s="1"/>
  <c r="AF28" i="257"/>
  <c r="AG28" i="257" s="1"/>
  <c r="AF27" i="257"/>
  <c r="AG27" i="257" s="1"/>
  <c r="AF26" i="257"/>
  <c r="AG26" i="257" s="1"/>
  <c r="AF25" i="257"/>
  <c r="AG25" i="257" s="1"/>
  <c r="AF24" i="257"/>
  <c r="AG24" i="257" s="1"/>
  <c r="AF23" i="257"/>
  <c r="AG23" i="257" s="1"/>
  <c r="AF22" i="257"/>
  <c r="AG22" i="257" s="1"/>
  <c r="AF21" i="257"/>
  <c r="AG21" i="257" s="1"/>
  <c r="AF20" i="257"/>
  <c r="AG20" i="257" s="1"/>
  <c r="AF19" i="257"/>
  <c r="AG19" i="257" s="1"/>
  <c r="AF18" i="257"/>
  <c r="AG18" i="257" s="1"/>
  <c r="AF17" i="257"/>
  <c r="AG17" i="257" s="1"/>
  <c r="AF16" i="257"/>
  <c r="AG16" i="257" s="1"/>
  <c r="AF15" i="257"/>
  <c r="AG15" i="257" s="1"/>
  <c r="AF14" i="257"/>
  <c r="AG14" i="257" s="1"/>
  <c r="AF13" i="257"/>
  <c r="AG13" i="257" s="1"/>
  <c r="AF12" i="257"/>
  <c r="AG12" i="257" s="1"/>
  <c r="AF11" i="257"/>
  <c r="AG11" i="257" s="1"/>
  <c r="AF10" i="257"/>
  <c r="AG10" i="257" s="1"/>
  <c r="AF9" i="257"/>
  <c r="AG9" i="257" s="1"/>
  <c r="AF8" i="257"/>
  <c r="AG8" i="257" s="1"/>
  <c r="AI157" i="256"/>
  <c r="AJ157" i="256" s="1"/>
  <c r="AI156" i="256"/>
  <c r="AJ156" i="256" s="1"/>
  <c r="AI155" i="256"/>
  <c r="AJ155" i="256" s="1"/>
  <c r="AI154" i="256"/>
  <c r="AJ154" i="256" s="1"/>
  <c r="AI153" i="256"/>
  <c r="AJ153" i="256" s="1"/>
  <c r="AI152" i="256"/>
  <c r="AJ152" i="256" s="1"/>
  <c r="AI151" i="256"/>
  <c r="AJ151" i="256" s="1"/>
  <c r="AI150" i="256"/>
  <c r="AJ150" i="256" s="1"/>
  <c r="AI149" i="256"/>
  <c r="AJ149" i="256" s="1"/>
  <c r="AI148" i="256"/>
  <c r="AJ148" i="256" s="1"/>
  <c r="AI147" i="256"/>
  <c r="AJ147" i="256" s="1"/>
  <c r="AI146" i="256"/>
  <c r="AJ146" i="256" s="1"/>
  <c r="AI145" i="256"/>
  <c r="AJ145" i="256" s="1"/>
  <c r="AI144" i="256"/>
  <c r="AJ144" i="256" s="1"/>
  <c r="AI143" i="256"/>
  <c r="AJ143" i="256" s="1"/>
  <c r="AI142" i="256"/>
  <c r="AJ142" i="256" s="1"/>
  <c r="AI141" i="256"/>
  <c r="AJ141" i="256" s="1"/>
  <c r="AI140" i="256"/>
  <c r="AJ140" i="256" s="1"/>
  <c r="AI139" i="256"/>
  <c r="AJ139" i="256" s="1"/>
  <c r="AI138" i="256"/>
  <c r="AJ138" i="256" s="1"/>
  <c r="AI137" i="256"/>
  <c r="AJ137" i="256" s="1"/>
  <c r="AI136" i="256"/>
  <c r="AJ136" i="256" s="1"/>
  <c r="AI135" i="256"/>
  <c r="AJ135" i="256" s="1"/>
  <c r="AI134" i="256"/>
  <c r="AJ134" i="256" s="1"/>
  <c r="AI133" i="256"/>
  <c r="AJ133" i="256" s="1"/>
  <c r="AI132" i="256"/>
  <c r="AJ132" i="256" s="1"/>
  <c r="AI131" i="256"/>
  <c r="AJ131" i="256" s="1"/>
  <c r="AI130" i="256"/>
  <c r="AJ130" i="256" s="1"/>
  <c r="AI129" i="256"/>
  <c r="AJ129" i="256" s="1"/>
  <c r="AI128" i="256"/>
  <c r="AJ128" i="256" s="1"/>
  <c r="AI127" i="256"/>
  <c r="AJ127" i="256" s="1"/>
  <c r="AI126" i="256"/>
  <c r="AJ126" i="256" s="1"/>
  <c r="AI125" i="256"/>
  <c r="AJ125" i="256" s="1"/>
  <c r="AI124" i="256"/>
  <c r="AJ124" i="256" s="1"/>
  <c r="AI123" i="256"/>
  <c r="AJ123" i="256" s="1"/>
  <c r="AI122" i="256"/>
  <c r="AJ122" i="256" s="1"/>
  <c r="AI121" i="256"/>
  <c r="AJ121" i="256" s="1"/>
  <c r="AI120" i="256"/>
  <c r="AJ120" i="256" s="1"/>
  <c r="AI119" i="256"/>
  <c r="AJ119" i="256" s="1"/>
  <c r="AI118" i="256"/>
  <c r="AJ118" i="256" s="1"/>
  <c r="AI117" i="256"/>
  <c r="AJ117" i="256" s="1"/>
  <c r="AI116" i="256"/>
  <c r="AJ116" i="256" s="1"/>
  <c r="AI115" i="256"/>
  <c r="AJ115" i="256" s="1"/>
  <c r="AI114" i="256"/>
  <c r="AJ114" i="256" s="1"/>
  <c r="AI113" i="256"/>
  <c r="AJ113" i="256" s="1"/>
  <c r="AI112" i="256"/>
  <c r="AJ112" i="256" s="1"/>
  <c r="AI111" i="256"/>
  <c r="AJ111" i="256" s="1"/>
  <c r="AI110" i="256"/>
  <c r="AJ110" i="256" s="1"/>
  <c r="AI109" i="256"/>
  <c r="AJ109" i="256" s="1"/>
  <c r="AI108" i="256"/>
  <c r="AJ108" i="256" s="1"/>
  <c r="AI107" i="256"/>
  <c r="AJ107" i="256" s="1"/>
  <c r="AI106" i="256"/>
  <c r="AJ106" i="256" s="1"/>
  <c r="AI105" i="256"/>
  <c r="AJ105" i="256" s="1"/>
  <c r="AI104" i="256"/>
  <c r="AJ104" i="256" s="1"/>
  <c r="AI103" i="256"/>
  <c r="AJ103" i="256" s="1"/>
  <c r="AI102" i="256"/>
  <c r="AJ102" i="256" s="1"/>
  <c r="AI101" i="256"/>
  <c r="AJ101" i="256" s="1"/>
  <c r="AI100" i="256"/>
  <c r="AJ100" i="256" s="1"/>
  <c r="AI99" i="256"/>
  <c r="AJ99" i="256" s="1"/>
  <c r="AI98" i="256"/>
  <c r="AJ98" i="256" s="1"/>
  <c r="AI97" i="256"/>
  <c r="AJ97" i="256" s="1"/>
  <c r="AI96" i="256"/>
  <c r="AJ96" i="256" s="1"/>
  <c r="AI95" i="256"/>
  <c r="AJ95" i="256" s="1"/>
  <c r="AI94" i="256"/>
  <c r="AJ94" i="256" s="1"/>
  <c r="AI93" i="256"/>
  <c r="AJ93" i="256" s="1"/>
  <c r="AI92" i="256"/>
  <c r="AJ92" i="256" s="1"/>
  <c r="AI91" i="256"/>
  <c r="AJ91" i="256" s="1"/>
  <c r="AI90" i="256"/>
  <c r="AJ90" i="256" s="1"/>
  <c r="AI89" i="256"/>
  <c r="AJ89" i="256" s="1"/>
  <c r="AI88" i="256"/>
  <c r="AJ88" i="256" s="1"/>
  <c r="AI87" i="256"/>
  <c r="AJ87" i="256" s="1"/>
  <c r="AI86" i="256"/>
  <c r="AJ86" i="256" s="1"/>
  <c r="AI85" i="256"/>
  <c r="AJ85" i="256" s="1"/>
  <c r="AI84" i="256"/>
  <c r="AJ84" i="256" s="1"/>
  <c r="AI83" i="256"/>
  <c r="AJ83" i="256" s="1"/>
  <c r="AI82" i="256"/>
  <c r="AJ82" i="256" s="1"/>
  <c r="AI81" i="256"/>
  <c r="AJ81" i="256" s="1"/>
  <c r="AI80" i="256"/>
  <c r="AJ80" i="256" s="1"/>
  <c r="AI79" i="256"/>
  <c r="AJ79" i="256" s="1"/>
  <c r="AI78" i="256"/>
  <c r="AJ78" i="256" s="1"/>
  <c r="AI77" i="256"/>
  <c r="AJ77" i="256" s="1"/>
  <c r="AI76" i="256"/>
  <c r="AJ76" i="256" s="1"/>
  <c r="AI75" i="256"/>
  <c r="AJ75" i="256" s="1"/>
  <c r="AI74" i="256"/>
  <c r="AJ74" i="256" s="1"/>
  <c r="AI73" i="256"/>
  <c r="AJ73" i="256" s="1"/>
  <c r="AI72" i="256"/>
  <c r="AJ72" i="256" s="1"/>
  <c r="AI71" i="256"/>
  <c r="AJ71" i="256" s="1"/>
  <c r="AI70" i="256"/>
  <c r="AJ70" i="256" s="1"/>
  <c r="AI69" i="256"/>
  <c r="AJ69" i="256" s="1"/>
  <c r="AI68" i="256"/>
  <c r="AJ68" i="256" s="1"/>
  <c r="AI67" i="256"/>
  <c r="AJ67" i="256" s="1"/>
  <c r="AI66" i="256"/>
  <c r="AJ66" i="256" s="1"/>
  <c r="AI65" i="256"/>
  <c r="AJ65" i="256" s="1"/>
  <c r="AI64" i="256"/>
  <c r="AJ64" i="256" s="1"/>
  <c r="AI63" i="256"/>
  <c r="AJ63" i="256" s="1"/>
  <c r="AI62" i="256"/>
  <c r="AJ62" i="256" s="1"/>
  <c r="AI61" i="256"/>
  <c r="AJ61" i="256" s="1"/>
  <c r="AI60" i="256"/>
  <c r="AJ60" i="256" s="1"/>
  <c r="AI59" i="256"/>
  <c r="AJ59" i="256" s="1"/>
  <c r="AI58" i="256"/>
  <c r="AJ58" i="256" s="1"/>
  <c r="AI57" i="256"/>
  <c r="AJ57" i="256" s="1"/>
  <c r="AI56" i="256"/>
  <c r="AJ56" i="256" s="1"/>
  <c r="AI55" i="256"/>
  <c r="AJ55" i="256" s="1"/>
  <c r="AI54" i="256"/>
  <c r="AJ54" i="256" s="1"/>
  <c r="AI53" i="256"/>
  <c r="AJ53" i="256" s="1"/>
  <c r="AI52" i="256"/>
  <c r="AJ52" i="256" s="1"/>
  <c r="AI51" i="256"/>
  <c r="AJ51" i="256" s="1"/>
  <c r="AI50" i="256"/>
  <c r="AJ50" i="256" s="1"/>
  <c r="AI49" i="256"/>
  <c r="AJ49" i="256" s="1"/>
  <c r="AI48" i="256"/>
  <c r="AJ48" i="256" s="1"/>
  <c r="AI47" i="256"/>
  <c r="AJ47" i="256" s="1"/>
  <c r="AI46" i="256"/>
  <c r="AJ46" i="256" s="1"/>
  <c r="AI45" i="256"/>
  <c r="AJ45" i="256" s="1"/>
  <c r="AI44" i="256"/>
  <c r="AJ44" i="256" s="1"/>
  <c r="AI43" i="256"/>
  <c r="AJ43" i="256" s="1"/>
  <c r="AI42" i="256"/>
  <c r="AJ42" i="256" s="1"/>
  <c r="AI41" i="256"/>
  <c r="AJ41" i="256" s="1"/>
  <c r="AI40" i="256"/>
  <c r="AJ40" i="256" s="1"/>
  <c r="AI39" i="256"/>
  <c r="AJ39" i="256" s="1"/>
  <c r="AI38" i="256"/>
  <c r="AJ38" i="256" s="1"/>
  <c r="AI37" i="256"/>
  <c r="AJ37" i="256" s="1"/>
  <c r="AI36" i="256"/>
  <c r="AJ36" i="256" s="1"/>
  <c r="AI35" i="256"/>
  <c r="AJ35" i="256" s="1"/>
  <c r="AI34" i="256"/>
  <c r="AJ34" i="256" s="1"/>
  <c r="AI33" i="256"/>
  <c r="AJ33" i="256" s="1"/>
  <c r="AI32" i="256"/>
  <c r="AJ32" i="256" s="1"/>
  <c r="AI31" i="256"/>
  <c r="AJ31" i="256" s="1"/>
  <c r="AI30" i="256"/>
  <c r="AJ30" i="256" s="1"/>
  <c r="AI29" i="256"/>
  <c r="AJ29" i="256" s="1"/>
  <c r="AI28" i="256"/>
  <c r="AJ28" i="256" s="1"/>
  <c r="AI27" i="256"/>
  <c r="AJ27" i="256" s="1"/>
  <c r="AI26" i="256"/>
  <c r="AJ26" i="256" s="1"/>
  <c r="AI25" i="256"/>
  <c r="AJ25" i="256" s="1"/>
  <c r="AI24" i="256"/>
  <c r="AJ24" i="256" s="1"/>
  <c r="AI23" i="256"/>
  <c r="AJ23" i="256" s="1"/>
  <c r="AI22" i="256"/>
  <c r="AJ22" i="256" s="1"/>
  <c r="AI21" i="256"/>
  <c r="AJ21" i="256" s="1"/>
  <c r="AI20" i="256"/>
  <c r="AJ20" i="256" s="1"/>
  <c r="AI19" i="256"/>
  <c r="AJ19" i="256" s="1"/>
  <c r="AI18" i="256"/>
  <c r="AJ18" i="256" s="1"/>
  <c r="AI17" i="256"/>
  <c r="AJ17" i="256" s="1"/>
  <c r="AI16" i="256"/>
  <c r="AJ16" i="256" s="1"/>
  <c r="AI15" i="256"/>
  <c r="AJ15" i="256" s="1"/>
  <c r="AI14" i="256"/>
  <c r="AJ14" i="256" s="1"/>
  <c r="AI13" i="256"/>
  <c r="AJ13" i="256" s="1"/>
  <c r="AI12" i="256"/>
  <c r="AJ12" i="256" s="1"/>
  <c r="AI11" i="256"/>
  <c r="AJ11" i="256" s="1"/>
  <c r="AI10" i="256"/>
  <c r="AJ10" i="256" s="1"/>
  <c r="AI9" i="256"/>
  <c r="AJ9" i="256" s="1"/>
  <c r="AI8" i="256"/>
  <c r="AJ8" i="256" s="1"/>
  <c r="W5" i="255"/>
  <c r="Z5" i="255"/>
  <c r="V5" i="255"/>
  <c r="X5" i="255"/>
  <c r="Y5" i="255"/>
  <c r="AA5" i="255"/>
  <c r="V6" i="255"/>
  <c r="X6" i="255"/>
  <c r="Y6" i="255"/>
  <c r="AA6" i="255"/>
  <c r="Z6" i="255"/>
  <c r="W6" i="255"/>
  <c r="Y7" i="255"/>
  <c r="Z7" i="255"/>
  <c r="V7" i="255"/>
  <c r="W7" i="255"/>
  <c r="X7" i="255"/>
  <c r="AA7" i="255"/>
  <c r="W8" i="255"/>
  <c r="Z8" i="255"/>
  <c r="V8" i="255"/>
  <c r="X8" i="255"/>
  <c r="Y8" i="255"/>
  <c r="AA8" i="255"/>
  <c r="V9" i="255"/>
  <c r="AC9" i="255" s="1"/>
  <c r="X9" i="255"/>
  <c r="Y9" i="255"/>
  <c r="AA9" i="255"/>
  <c r="Z9" i="255"/>
  <c r="W9" i="255"/>
  <c r="Y10" i="255"/>
  <c r="Z10" i="255"/>
  <c r="V10" i="255"/>
  <c r="W10" i="255"/>
  <c r="X10" i="255"/>
  <c r="AA10" i="255"/>
  <c r="W11" i="255"/>
  <c r="Y11" i="255"/>
  <c r="Z11" i="255"/>
  <c r="V11" i="255"/>
  <c r="X11" i="255"/>
  <c r="AA11" i="255"/>
  <c r="V12" i="255"/>
  <c r="X12" i="255"/>
  <c r="Y12" i="255"/>
  <c r="Z12" i="255"/>
  <c r="AA12" i="255"/>
  <c r="W12" i="255"/>
  <c r="Y13" i="255"/>
  <c r="Z13" i="255"/>
  <c r="V13" i="255"/>
  <c r="AC13" i="255" s="1"/>
  <c r="W13" i="255"/>
  <c r="X13" i="255"/>
  <c r="AA13" i="255"/>
  <c r="V14" i="255"/>
  <c r="AC14" i="255" s="1"/>
  <c r="W14" i="255"/>
  <c r="Y14" i="255"/>
  <c r="Z14" i="255"/>
  <c r="X14" i="255"/>
  <c r="AA14" i="255"/>
  <c r="V15" i="255"/>
  <c r="AC15" i="255" s="1"/>
  <c r="X15" i="255"/>
  <c r="Y15" i="255"/>
  <c r="Z15" i="255"/>
  <c r="AA15" i="255"/>
  <c r="W15" i="255"/>
  <c r="Y16" i="255"/>
  <c r="Z16" i="255"/>
  <c r="V16" i="255"/>
  <c r="W16" i="255"/>
  <c r="X16" i="255"/>
  <c r="AA16" i="255"/>
  <c r="V17" i="255"/>
  <c r="AC17" i="255" s="1"/>
  <c r="W17" i="255"/>
  <c r="Y17" i="255"/>
  <c r="Z17" i="255"/>
  <c r="X17" i="255"/>
  <c r="AA17" i="255"/>
  <c r="V18" i="255"/>
  <c r="X18" i="255"/>
  <c r="Y18" i="255"/>
  <c r="Z18" i="255"/>
  <c r="AA18" i="255"/>
  <c r="W18" i="255"/>
  <c r="Y19" i="255"/>
  <c r="Z19" i="255"/>
  <c r="V19" i="255"/>
  <c r="AC19" i="255" s="1"/>
  <c r="W19" i="255"/>
  <c r="X19" i="255"/>
  <c r="AA19" i="255"/>
  <c r="V20" i="255"/>
  <c r="AC20" i="255" s="1"/>
  <c r="W20" i="255"/>
  <c r="Y20" i="255"/>
  <c r="Z20" i="255"/>
  <c r="X20" i="255"/>
  <c r="AA20" i="255"/>
  <c r="V21" i="255"/>
  <c r="AC21" i="255" s="1"/>
  <c r="X21" i="255"/>
  <c r="Y21" i="255"/>
  <c r="Z21" i="255"/>
  <c r="AA21" i="255"/>
  <c r="W21" i="255"/>
  <c r="Y22" i="255"/>
  <c r="Z22" i="255"/>
  <c r="V22" i="255"/>
  <c r="W22" i="255"/>
  <c r="X22" i="255"/>
  <c r="AA22" i="255"/>
  <c r="V23" i="255"/>
  <c r="AC23" i="255" s="1"/>
  <c r="W23" i="255"/>
  <c r="Y23" i="255"/>
  <c r="Z23" i="255"/>
  <c r="X23" i="255"/>
  <c r="AA23" i="255"/>
  <c r="V24" i="255"/>
  <c r="X24" i="255"/>
  <c r="Y24" i="255"/>
  <c r="Z24" i="255"/>
  <c r="AA24" i="255"/>
  <c r="W24" i="255"/>
  <c r="Y25" i="255"/>
  <c r="Z25" i="255"/>
  <c r="V25" i="255"/>
  <c r="W25" i="255"/>
  <c r="X25" i="255"/>
  <c r="AA25" i="255"/>
  <c r="V26" i="255"/>
  <c r="W26" i="255"/>
  <c r="Y26" i="255"/>
  <c r="Z26" i="255"/>
  <c r="X26" i="255"/>
  <c r="AA26" i="255"/>
  <c r="V27" i="255"/>
  <c r="X27" i="255"/>
  <c r="Y27" i="255"/>
  <c r="Z27" i="255"/>
  <c r="AA27" i="255"/>
  <c r="W27" i="255"/>
  <c r="Y28" i="255"/>
  <c r="Z28" i="255"/>
  <c r="V28" i="255"/>
  <c r="W28" i="255"/>
  <c r="X28" i="255"/>
  <c r="AA28" i="255"/>
  <c r="V29" i="255"/>
  <c r="AC29" i="255" s="1"/>
  <c r="W29" i="255"/>
  <c r="Y29" i="255"/>
  <c r="Z29" i="255"/>
  <c r="X29" i="255"/>
  <c r="AA29" i="255"/>
  <c r="V30" i="255"/>
  <c r="AC30" i="255" s="1"/>
  <c r="X30" i="255"/>
  <c r="Y30" i="255"/>
  <c r="Z30" i="255"/>
  <c r="AA30" i="255"/>
  <c r="W30" i="255"/>
  <c r="Y31" i="255"/>
  <c r="Z31" i="255"/>
  <c r="V31" i="255"/>
  <c r="W31" i="255"/>
  <c r="X31" i="255"/>
  <c r="AA31" i="255"/>
  <c r="V32" i="255"/>
  <c r="W32" i="255"/>
  <c r="Y32" i="255"/>
  <c r="Z32" i="255"/>
  <c r="X32" i="255"/>
  <c r="AA32" i="255"/>
  <c r="V33" i="255"/>
  <c r="X33" i="255"/>
  <c r="Y33" i="255"/>
  <c r="Z33" i="255"/>
  <c r="AA33" i="255"/>
  <c r="W33" i="255"/>
  <c r="Y34" i="255"/>
  <c r="Z34" i="255"/>
  <c r="V34" i="255"/>
  <c r="AC34" i="255" s="1"/>
  <c r="W34" i="255"/>
  <c r="X34" i="255"/>
  <c r="AA34" i="255"/>
  <c r="V35" i="255"/>
  <c r="W35" i="255"/>
  <c r="Y35" i="255"/>
  <c r="Z35" i="255"/>
  <c r="X35" i="255"/>
  <c r="AA35" i="255"/>
  <c r="V36" i="255"/>
  <c r="AC36" i="255" s="1"/>
  <c r="X36" i="255"/>
  <c r="Y36" i="255"/>
  <c r="Z36" i="255"/>
  <c r="AA36" i="255"/>
  <c r="W36" i="255"/>
  <c r="Y37" i="255"/>
  <c r="Z37" i="255"/>
  <c r="V37" i="255"/>
  <c r="W37" i="255"/>
  <c r="X37" i="255"/>
  <c r="AA37" i="255"/>
  <c r="V38" i="255"/>
  <c r="AC38" i="255" s="1"/>
  <c r="W38" i="255"/>
  <c r="Y38" i="255"/>
  <c r="Z38" i="255"/>
  <c r="X38" i="255"/>
  <c r="AA38" i="255"/>
  <c r="V39" i="255"/>
  <c r="X39" i="255"/>
  <c r="Y39" i="255"/>
  <c r="Z39" i="255"/>
  <c r="AA39" i="255"/>
  <c r="W39" i="255"/>
  <c r="Y40" i="255"/>
  <c r="Z40" i="255"/>
  <c r="V40" i="255"/>
  <c r="W40" i="255"/>
  <c r="X40" i="255"/>
  <c r="AA40" i="255"/>
  <c r="V41" i="255"/>
  <c r="AC41" i="255" s="1"/>
  <c r="W41" i="255"/>
  <c r="Y41" i="255"/>
  <c r="Z41" i="255"/>
  <c r="X41" i="255"/>
  <c r="AA41" i="255"/>
  <c r="V42" i="255"/>
  <c r="AC42" i="255" s="1"/>
  <c r="X42" i="255"/>
  <c r="Y42" i="255"/>
  <c r="Z42" i="255"/>
  <c r="AA42" i="255"/>
  <c r="W42" i="255"/>
  <c r="Y43" i="255"/>
  <c r="Z43" i="255"/>
  <c r="V43" i="255"/>
  <c r="W43" i="255"/>
  <c r="X43" i="255"/>
  <c r="AA43" i="255"/>
  <c r="V44" i="255"/>
  <c r="AC44" i="255" s="1"/>
  <c r="W44" i="255"/>
  <c r="Y44" i="255"/>
  <c r="Z44" i="255"/>
  <c r="X44" i="255"/>
  <c r="AA44" i="255"/>
  <c r="V45" i="255"/>
  <c r="AC45" i="255" s="1"/>
  <c r="X45" i="255"/>
  <c r="Y45" i="255"/>
  <c r="Z45" i="255"/>
  <c r="AA45" i="255"/>
  <c r="W45" i="255"/>
  <c r="Y46" i="255"/>
  <c r="Z46" i="255"/>
  <c r="V46" i="255"/>
  <c r="W46" i="255"/>
  <c r="X46" i="255"/>
  <c r="AA46" i="255"/>
  <c r="V47" i="255"/>
  <c r="AC47" i="255" s="1"/>
  <c r="W47" i="255"/>
  <c r="Y47" i="255"/>
  <c r="Z47" i="255"/>
  <c r="X47" i="255"/>
  <c r="AA47" i="255"/>
  <c r="V48" i="255"/>
  <c r="X48" i="255"/>
  <c r="Y48" i="255"/>
  <c r="Z48" i="255"/>
  <c r="AA48" i="255"/>
  <c r="W48" i="255"/>
  <c r="Y49" i="255"/>
  <c r="Z49" i="255"/>
  <c r="V49" i="255"/>
  <c r="AC49" i="255" s="1"/>
  <c r="W49" i="255"/>
  <c r="X49" i="255"/>
  <c r="AA49" i="255"/>
  <c r="AS49" i="255"/>
  <c r="AS48" i="255"/>
  <c r="AS47" i="255"/>
  <c r="AS46" i="255"/>
  <c r="AS45" i="255"/>
  <c r="AS44" i="255"/>
  <c r="AS43" i="255"/>
  <c r="AS42" i="255"/>
  <c r="AS41" i="255"/>
  <c r="AS40" i="255"/>
  <c r="AS39" i="255"/>
  <c r="AS38" i="255"/>
  <c r="AS37" i="255"/>
  <c r="AS36" i="255"/>
  <c r="AS35" i="255"/>
  <c r="AS34" i="255"/>
  <c r="AS33" i="255"/>
  <c r="AS32" i="255"/>
  <c r="AS31" i="255"/>
  <c r="AS30" i="255"/>
  <c r="AS29" i="255"/>
  <c r="AS28" i="255"/>
  <c r="AS27" i="255"/>
  <c r="AS26" i="255"/>
  <c r="AS25" i="255"/>
  <c r="AS24" i="255"/>
  <c r="AS23" i="255"/>
  <c r="AS22" i="255"/>
  <c r="AS21" i="255"/>
  <c r="AS20" i="255"/>
  <c r="AS19" i="255"/>
  <c r="AS18" i="255"/>
  <c r="AS17" i="255"/>
  <c r="AS16" i="255"/>
  <c r="AS15" i="255"/>
  <c r="AS14" i="255"/>
  <c r="AS13" i="255"/>
  <c r="AS12" i="255"/>
  <c r="AS11" i="255"/>
  <c r="AS10" i="255"/>
  <c r="AS9" i="255"/>
  <c r="AS8" i="255"/>
  <c r="AS7" i="255"/>
  <c r="AS6" i="255"/>
  <c r="AS5" i="255"/>
  <c r="DZ9" i="193"/>
  <c r="B2997" i="221" s="1"/>
  <c r="DZ10" i="193"/>
  <c r="B3010" i="221" s="1"/>
  <c r="DZ11" i="193"/>
  <c r="B3023" i="221" s="1"/>
  <c r="DZ12" i="193"/>
  <c r="B3036" i="221" s="1"/>
  <c r="DZ13" i="193"/>
  <c r="B3049" i="221" s="1"/>
  <c r="DZ14" i="193"/>
  <c r="B3062" i="221" s="1"/>
  <c r="DZ15" i="193"/>
  <c r="B3075" i="221" s="1"/>
  <c r="DZ16" i="193"/>
  <c r="B3088" i="221" s="1"/>
  <c r="DZ18" i="193"/>
  <c r="B3115" i="221" s="1"/>
  <c r="DZ19" i="193"/>
  <c r="B3128" i="221" s="1"/>
  <c r="DZ20" i="193"/>
  <c r="B3141" i="221" s="1"/>
  <c r="DZ21" i="193"/>
  <c r="B3154" i="221" s="1"/>
  <c r="DZ22" i="193"/>
  <c r="B3167" i="221" s="1"/>
  <c r="DZ23" i="193"/>
  <c r="B3180" i="221" s="1"/>
  <c r="DZ24" i="193"/>
  <c r="B3193" i="221" s="1"/>
  <c r="DZ25" i="193"/>
  <c r="B3206" i="221" s="1"/>
  <c r="DZ27" i="193"/>
  <c r="B3233" i="221" s="1"/>
  <c r="DZ28" i="193"/>
  <c r="B3246" i="221" s="1"/>
  <c r="DZ29" i="193"/>
  <c r="B3259" i="221" s="1"/>
  <c r="DZ30" i="193"/>
  <c r="B3272" i="221" s="1"/>
  <c r="DZ31" i="193"/>
  <c r="B3285" i="221" s="1"/>
  <c r="DZ32" i="193"/>
  <c r="B3298" i="221" s="1"/>
  <c r="DZ33" i="193"/>
  <c r="B3311" i="221" s="1"/>
  <c r="DZ34" i="193"/>
  <c r="B3324" i="221" s="1"/>
  <c r="DZ36" i="193"/>
  <c r="B3351" i="221" s="1"/>
  <c r="DZ37" i="193"/>
  <c r="B3364" i="221" s="1"/>
  <c r="DZ38" i="193"/>
  <c r="B3377" i="221" s="1"/>
  <c r="DZ39" i="193"/>
  <c r="B3390" i="221" s="1"/>
  <c r="DZ40" i="193"/>
  <c r="B3403" i="221" s="1"/>
  <c r="DZ41" i="193"/>
  <c r="B3416" i="221" s="1"/>
  <c r="DZ42" i="193"/>
  <c r="B3429" i="221" s="1"/>
  <c r="DZ43" i="193"/>
  <c r="B3442" i="221" s="1"/>
  <c r="DZ45" i="193"/>
  <c r="B3469" i="221" s="1"/>
  <c r="DZ46" i="193"/>
  <c r="B3482" i="221" s="1"/>
  <c r="DZ47" i="193"/>
  <c r="B3495" i="221" s="1"/>
  <c r="DZ48" i="193"/>
  <c r="B3508" i="221" s="1"/>
  <c r="DZ49" i="193"/>
  <c r="B3521" i="221" s="1"/>
  <c r="DZ50" i="193"/>
  <c r="B3534" i="221" s="1"/>
  <c r="DZ51" i="193"/>
  <c r="B3547" i="221" s="1"/>
  <c r="DZ52" i="193"/>
  <c r="B3560" i="221" s="1"/>
  <c r="DZ54" i="193"/>
  <c r="B3587" i="221" s="1"/>
  <c r="DZ55" i="193"/>
  <c r="B3600" i="221" s="1"/>
  <c r="DZ56" i="193"/>
  <c r="B3613" i="221" s="1"/>
  <c r="DZ57" i="193"/>
  <c r="B3626" i="221" s="1"/>
  <c r="DZ58" i="193"/>
  <c r="B3639" i="221" s="1"/>
  <c r="DZ59" i="193"/>
  <c r="B3652" i="221" s="1"/>
  <c r="DZ60" i="193"/>
  <c r="B3665" i="221" s="1"/>
  <c r="DZ61" i="193"/>
  <c r="B3678" i="221" s="1"/>
  <c r="DZ63" i="193"/>
  <c r="B3705" i="221" s="1"/>
  <c r="DZ64" i="193"/>
  <c r="B3718" i="221" s="1"/>
  <c r="DZ65" i="193"/>
  <c r="B3731" i="221" s="1"/>
  <c r="DZ66" i="193"/>
  <c r="B3744" i="221" s="1"/>
  <c r="DZ67" i="193"/>
  <c r="B3757" i="221" s="1"/>
  <c r="DZ68" i="193"/>
  <c r="B3770" i="221" s="1"/>
  <c r="DZ69" i="193"/>
  <c r="B3783" i="221" s="1"/>
  <c r="DZ70" i="193"/>
  <c r="B3796" i="221" s="1"/>
  <c r="DZ72" i="193"/>
  <c r="B3823" i="221" s="1"/>
  <c r="DZ73" i="193"/>
  <c r="B3836" i="221" s="1"/>
  <c r="DZ74" i="193"/>
  <c r="B3849" i="221" s="1"/>
  <c r="DZ75" i="193"/>
  <c r="B3862" i="221" s="1"/>
  <c r="DZ76" i="193"/>
  <c r="B3875" i="221" s="1"/>
  <c r="DZ77" i="193"/>
  <c r="B3888" i="221" s="1"/>
  <c r="DZ78" i="193"/>
  <c r="B3901" i="221" s="1"/>
  <c r="DZ79" i="193"/>
  <c r="B3914" i="221" s="1"/>
  <c r="DZ81" i="193"/>
  <c r="B3941" i="221" s="1"/>
  <c r="DZ82" i="193"/>
  <c r="B3954" i="221" s="1"/>
  <c r="DZ83" i="193"/>
  <c r="B3967" i="221" s="1"/>
  <c r="DZ84" i="193"/>
  <c r="B3980" i="221" s="1"/>
  <c r="DZ85" i="193"/>
  <c r="B3993" i="221" s="1"/>
  <c r="DZ86" i="193"/>
  <c r="B4006" i="221" s="1"/>
  <c r="DZ87" i="193"/>
  <c r="B4019" i="221" s="1"/>
  <c r="DZ88" i="193"/>
  <c r="B4032" i="221" s="1"/>
  <c r="DZ90" i="193"/>
  <c r="B4059" i="221" s="1"/>
  <c r="DZ91" i="193"/>
  <c r="B4072" i="221" s="1"/>
  <c r="DZ92" i="193"/>
  <c r="B4085" i="221" s="1"/>
  <c r="DZ93" i="193"/>
  <c r="B4098" i="221" s="1"/>
  <c r="DZ94" i="193"/>
  <c r="B4111" i="221" s="1"/>
  <c r="DZ95" i="193"/>
  <c r="B4124" i="221" s="1"/>
  <c r="DZ96" i="193"/>
  <c r="B4137" i="221" s="1"/>
  <c r="DZ97" i="193"/>
  <c r="B4150" i="221" s="1"/>
  <c r="DZ99" i="193"/>
  <c r="B4177" i="221" s="1"/>
  <c r="DZ100" i="193"/>
  <c r="B4190" i="221" s="1"/>
  <c r="DZ101" i="193"/>
  <c r="B4203" i="221" s="1"/>
  <c r="DZ102" i="193"/>
  <c r="B4216" i="221" s="1"/>
  <c r="DZ103" i="193"/>
  <c r="B4229" i="221" s="1"/>
  <c r="DZ104" i="193"/>
  <c r="B4242" i="221" s="1"/>
  <c r="DZ105" i="193"/>
  <c r="B4255" i="221" s="1"/>
  <c r="DZ106" i="193"/>
  <c r="B4268" i="221" s="1"/>
  <c r="DZ108" i="193"/>
  <c r="B4295" i="221" s="1"/>
  <c r="DZ109" i="193"/>
  <c r="B4308" i="221" s="1"/>
  <c r="DZ110" i="193"/>
  <c r="B4321" i="221" s="1"/>
  <c r="DZ111" i="193"/>
  <c r="B4334" i="221" s="1"/>
  <c r="DZ112" i="193"/>
  <c r="B4347" i="221" s="1"/>
  <c r="DZ113" i="193"/>
  <c r="B4360" i="221" s="1"/>
  <c r="DZ114" i="193"/>
  <c r="B4373" i="221" s="1"/>
  <c r="DZ115" i="193"/>
  <c r="B4386" i="221" s="1"/>
  <c r="DZ117" i="193"/>
  <c r="B4413" i="221" s="1"/>
  <c r="DZ118" i="193"/>
  <c r="B4426" i="221" s="1"/>
  <c r="DZ119" i="193"/>
  <c r="B4439" i="221" s="1"/>
  <c r="DZ120" i="193"/>
  <c r="B4452" i="221" s="1"/>
  <c r="DZ121" i="193"/>
  <c r="B4465" i="221" s="1"/>
  <c r="DZ122" i="193"/>
  <c r="B4478" i="221" s="1"/>
  <c r="DZ123" i="193"/>
  <c r="B4491" i="221" s="1"/>
  <c r="DZ124" i="193"/>
  <c r="B4504" i="221" s="1"/>
  <c r="DZ126" i="193"/>
  <c r="B4531" i="221" s="1"/>
  <c r="DZ127" i="193"/>
  <c r="B4544" i="221" s="1"/>
  <c r="DZ128" i="193"/>
  <c r="B4557" i="221" s="1"/>
  <c r="DZ129" i="193"/>
  <c r="B4570" i="221" s="1"/>
  <c r="DZ130" i="193"/>
  <c r="B4583" i="221" s="1"/>
  <c r="DZ131" i="193"/>
  <c r="B4596" i="221" s="1"/>
  <c r="DZ132" i="193"/>
  <c r="B4609" i="221" s="1"/>
  <c r="DZ133" i="193"/>
  <c r="B4622" i="221" s="1"/>
  <c r="DZ135" i="193"/>
  <c r="B4649" i="221" s="1"/>
  <c r="DZ136" i="193"/>
  <c r="B4662" i="221" s="1"/>
  <c r="DZ137" i="193"/>
  <c r="B4675" i="221" s="1"/>
  <c r="DZ138" i="193"/>
  <c r="B4688" i="221" s="1"/>
  <c r="DZ139" i="193"/>
  <c r="B4701" i="221" s="1"/>
  <c r="DZ140" i="193"/>
  <c r="B4714" i="221" s="1"/>
  <c r="DZ141" i="193"/>
  <c r="B4727" i="221" s="1"/>
  <c r="DZ142" i="193"/>
  <c r="B4740" i="221" s="1"/>
  <c r="DZ144" i="193"/>
  <c r="B4767" i="221" s="1"/>
  <c r="DZ145" i="193"/>
  <c r="B4780" i="221" s="1"/>
  <c r="DZ146" i="193"/>
  <c r="B4793" i="221" s="1"/>
  <c r="DZ147" i="193"/>
  <c r="B4806" i="221" s="1"/>
  <c r="DZ148" i="193"/>
  <c r="B4819" i="221" s="1"/>
  <c r="DZ149" i="193"/>
  <c r="B4832" i="221" s="1"/>
  <c r="DZ150" i="193"/>
  <c r="B4845" i="221" s="1"/>
  <c r="DZ151" i="193"/>
  <c r="B4858" i="221" s="1"/>
  <c r="EA9" i="193"/>
  <c r="B2998" i="221" s="1"/>
  <c r="EA10" i="193"/>
  <c r="B3011" i="221" s="1"/>
  <c r="EA11" i="193"/>
  <c r="B3024" i="221" s="1"/>
  <c r="EA12" i="193"/>
  <c r="B3037" i="221" s="1"/>
  <c r="EA13" i="193"/>
  <c r="B3050" i="221" s="1"/>
  <c r="EA14" i="193"/>
  <c r="B3063" i="221" s="1"/>
  <c r="EA15" i="193"/>
  <c r="B3076" i="221" s="1"/>
  <c r="EA16" i="193"/>
  <c r="B3089" i="221" s="1"/>
  <c r="EA18" i="193"/>
  <c r="B3116" i="221" s="1"/>
  <c r="EA19" i="193"/>
  <c r="B3129" i="221" s="1"/>
  <c r="EA20" i="193"/>
  <c r="B3142" i="221" s="1"/>
  <c r="EA21" i="193"/>
  <c r="B3155" i="221" s="1"/>
  <c r="EA22" i="193"/>
  <c r="B3168" i="221" s="1"/>
  <c r="EA23" i="193"/>
  <c r="B3181" i="221" s="1"/>
  <c r="EA24" i="193"/>
  <c r="B3194" i="221" s="1"/>
  <c r="EA25" i="193"/>
  <c r="B3207" i="221" s="1"/>
  <c r="EA27" i="193"/>
  <c r="B3234" i="221" s="1"/>
  <c r="EA28" i="193"/>
  <c r="B3247" i="221" s="1"/>
  <c r="EA29" i="193"/>
  <c r="B3260" i="221" s="1"/>
  <c r="EA30" i="193"/>
  <c r="B3273" i="221" s="1"/>
  <c r="EA31" i="193"/>
  <c r="B3286" i="221" s="1"/>
  <c r="EA32" i="193"/>
  <c r="B3299" i="221" s="1"/>
  <c r="EA33" i="193"/>
  <c r="B3312" i="221" s="1"/>
  <c r="EA34" i="193"/>
  <c r="B3325" i="221" s="1"/>
  <c r="EA36" i="193"/>
  <c r="B3352" i="221" s="1"/>
  <c r="EA37" i="193"/>
  <c r="B3365" i="221" s="1"/>
  <c r="EA38" i="193"/>
  <c r="B3378" i="221" s="1"/>
  <c r="EA39" i="193"/>
  <c r="B3391" i="221" s="1"/>
  <c r="EA40" i="193"/>
  <c r="B3404" i="221" s="1"/>
  <c r="EA41" i="193"/>
  <c r="B3417" i="221" s="1"/>
  <c r="EA42" i="193"/>
  <c r="B3430" i="221" s="1"/>
  <c r="EA43" i="193"/>
  <c r="B3443" i="221" s="1"/>
  <c r="EA45" i="193"/>
  <c r="B3470" i="221" s="1"/>
  <c r="EA46" i="193"/>
  <c r="B3483" i="221" s="1"/>
  <c r="EA47" i="193"/>
  <c r="B3496" i="221" s="1"/>
  <c r="EA48" i="193"/>
  <c r="B3509" i="221" s="1"/>
  <c r="EA49" i="193"/>
  <c r="B3522" i="221" s="1"/>
  <c r="EA50" i="193"/>
  <c r="B3535" i="221" s="1"/>
  <c r="EA51" i="193"/>
  <c r="B3548" i="221" s="1"/>
  <c r="EA52" i="193"/>
  <c r="B3561" i="221" s="1"/>
  <c r="EA54" i="193"/>
  <c r="B3588" i="221" s="1"/>
  <c r="EA55" i="193"/>
  <c r="B3601" i="221" s="1"/>
  <c r="EA56" i="193"/>
  <c r="B3614" i="221" s="1"/>
  <c r="EA57" i="193"/>
  <c r="B3627" i="221" s="1"/>
  <c r="EA58" i="193"/>
  <c r="B3640" i="221" s="1"/>
  <c r="EA59" i="193"/>
  <c r="B3653" i="221" s="1"/>
  <c r="EA60" i="193"/>
  <c r="B3666" i="221" s="1"/>
  <c r="EA61" i="193"/>
  <c r="B3679" i="221" s="1"/>
  <c r="EA63" i="193"/>
  <c r="B3706" i="221" s="1"/>
  <c r="EA64" i="193"/>
  <c r="B3719" i="221" s="1"/>
  <c r="EA65" i="193"/>
  <c r="B3732" i="221" s="1"/>
  <c r="EA66" i="193"/>
  <c r="B3745" i="221" s="1"/>
  <c r="EA67" i="193"/>
  <c r="B3758" i="221" s="1"/>
  <c r="EA68" i="193"/>
  <c r="B3771" i="221" s="1"/>
  <c r="EA69" i="193"/>
  <c r="B3784" i="221" s="1"/>
  <c r="EA70" i="193"/>
  <c r="B3797" i="221" s="1"/>
  <c r="EA72" i="193"/>
  <c r="B3824" i="221" s="1"/>
  <c r="EA73" i="193"/>
  <c r="B3837" i="221" s="1"/>
  <c r="EA74" i="193"/>
  <c r="B3850" i="221" s="1"/>
  <c r="EA75" i="193"/>
  <c r="B3863" i="221" s="1"/>
  <c r="EA76" i="193"/>
  <c r="B3876" i="221" s="1"/>
  <c r="EA77" i="193"/>
  <c r="B3889" i="221" s="1"/>
  <c r="EA78" i="193"/>
  <c r="B3902" i="221" s="1"/>
  <c r="EA79" i="193"/>
  <c r="B3915" i="221" s="1"/>
  <c r="EA81" i="193"/>
  <c r="B3942" i="221" s="1"/>
  <c r="EA82" i="193"/>
  <c r="B3955" i="221" s="1"/>
  <c r="EA83" i="193"/>
  <c r="B3968" i="221" s="1"/>
  <c r="EA84" i="193"/>
  <c r="B3981" i="221" s="1"/>
  <c r="EA85" i="193"/>
  <c r="B3994" i="221" s="1"/>
  <c r="EA86" i="193"/>
  <c r="B4007" i="221" s="1"/>
  <c r="EA87" i="193"/>
  <c r="B4020" i="221" s="1"/>
  <c r="EA88" i="193"/>
  <c r="B4033" i="221" s="1"/>
  <c r="EA90" i="193"/>
  <c r="B4060" i="221" s="1"/>
  <c r="EA91" i="193"/>
  <c r="B4073" i="221" s="1"/>
  <c r="EA92" i="193"/>
  <c r="B4086" i="221" s="1"/>
  <c r="EA93" i="193"/>
  <c r="B4099" i="221" s="1"/>
  <c r="EA94" i="193"/>
  <c r="B4112" i="221" s="1"/>
  <c r="EA95" i="193"/>
  <c r="B4125" i="221" s="1"/>
  <c r="EA96" i="193"/>
  <c r="B4138" i="221" s="1"/>
  <c r="EA97" i="193"/>
  <c r="B4151" i="221" s="1"/>
  <c r="EA99" i="193"/>
  <c r="B4178" i="221" s="1"/>
  <c r="EA100" i="193"/>
  <c r="B4191" i="221" s="1"/>
  <c r="EA101" i="193"/>
  <c r="B4204" i="221" s="1"/>
  <c r="EA102" i="193"/>
  <c r="B4217" i="221" s="1"/>
  <c r="EA103" i="193"/>
  <c r="B4230" i="221" s="1"/>
  <c r="EA104" i="193"/>
  <c r="B4243" i="221" s="1"/>
  <c r="EA105" i="193"/>
  <c r="B4256" i="221" s="1"/>
  <c r="EA106" i="193"/>
  <c r="B4269" i="221" s="1"/>
  <c r="EA108" i="193"/>
  <c r="B4296" i="221" s="1"/>
  <c r="EA109" i="193"/>
  <c r="B4309" i="221" s="1"/>
  <c r="EA110" i="193"/>
  <c r="B4322" i="221" s="1"/>
  <c r="EA111" i="193"/>
  <c r="B4335" i="221" s="1"/>
  <c r="EA112" i="193"/>
  <c r="B4348" i="221" s="1"/>
  <c r="EA113" i="193"/>
  <c r="B4361" i="221" s="1"/>
  <c r="EA114" i="193"/>
  <c r="B4374" i="221" s="1"/>
  <c r="EA115" i="193"/>
  <c r="B4387" i="221" s="1"/>
  <c r="EA117" i="193"/>
  <c r="B4414" i="221" s="1"/>
  <c r="EA118" i="193"/>
  <c r="B4427" i="221" s="1"/>
  <c r="EA119" i="193"/>
  <c r="B4440" i="221" s="1"/>
  <c r="EA120" i="193"/>
  <c r="B4453" i="221" s="1"/>
  <c r="EA121" i="193"/>
  <c r="B4466" i="221" s="1"/>
  <c r="EA122" i="193"/>
  <c r="B4479" i="221" s="1"/>
  <c r="EA123" i="193"/>
  <c r="B4492" i="221" s="1"/>
  <c r="EA124" i="193"/>
  <c r="B4505" i="221" s="1"/>
  <c r="EA126" i="193"/>
  <c r="B4532" i="221" s="1"/>
  <c r="EA127" i="193"/>
  <c r="B4545" i="221" s="1"/>
  <c r="EA128" i="193"/>
  <c r="B4558" i="221" s="1"/>
  <c r="EA129" i="193"/>
  <c r="B4571" i="221" s="1"/>
  <c r="EA130" i="193"/>
  <c r="B4584" i="221" s="1"/>
  <c r="EA131" i="193"/>
  <c r="B4597" i="221" s="1"/>
  <c r="EA132" i="193"/>
  <c r="B4610" i="221" s="1"/>
  <c r="EA133" i="193"/>
  <c r="B4623" i="221" s="1"/>
  <c r="EA135" i="193"/>
  <c r="B4650" i="221" s="1"/>
  <c r="EA136" i="193"/>
  <c r="B4663" i="221" s="1"/>
  <c r="EA137" i="193"/>
  <c r="B4676" i="221" s="1"/>
  <c r="EA138" i="193"/>
  <c r="B4689" i="221" s="1"/>
  <c r="EA139" i="193"/>
  <c r="B4702" i="221" s="1"/>
  <c r="EA140" i="193"/>
  <c r="B4715" i="221" s="1"/>
  <c r="EA141" i="193"/>
  <c r="B4728" i="221" s="1"/>
  <c r="EA142" i="193"/>
  <c r="B4741" i="221" s="1"/>
  <c r="EA144" i="193"/>
  <c r="B4768" i="221" s="1"/>
  <c r="EA145" i="193"/>
  <c r="B4781" i="221" s="1"/>
  <c r="EA146" i="193"/>
  <c r="B4794" i="221" s="1"/>
  <c r="EA147" i="193"/>
  <c r="B4807" i="221" s="1"/>
  <c r="EA148" i="193"/>
  <c r="B4820" i="221" s="1"/>
  <c r="EA149" i="193"/>
  <c r="B4833" i="221" s="1"/>
  <c r="EA150" i="193"/>
  <c r="B4846" i="221" s="1"/>
  <c r="EA151" i="193"/>
  <c r="B4859" i="221" s="1"/>
  <c r="CI8" i="195"/>
  <c r="B624" i="221" s="1"/>
  <c r="CI9" i="195"/>
  <c r="B637" i="221" s="1"/>
  <c r="CI10" i="195"/>
  <c r="B650" i="221" s="1"/>
  <c r="CI11" i="195"/>
  <c r="B663" i="221" s="1"/>
  <c r="CI12" i="195"/>
  <c r="B676" i="221" s="1"/>
  <c r="CI13" i="195"/>
  <c r="B689" i="221" s="1"/>
  <c r="CI14" i="195"/>
  <c r="B702" i="221" s="1"/>
  <c r="CI15" i="195"/>
  <c r="B715" i="221" s="1"/>
  <c r="CI17" i="195"/>
  <c r="B742" i="221" s="1"/>
  <c r="CI18" i="195"/>
  <c r="B755" i="221" s="1"/>
  <c r="CI19" i="195"/>
  <c r="B768" i="221" s="1"/>
  <c r="CI20" i="195"/>
  <c r="B781" i="221" s="1"/>
  <c r="CI21" i="195"/>
  <c r="B794" i="221" s="1"/>
  <c r="CI22" i="195"/>
  <c r="B807" i="221" s="1"/>
  <c r="CI23" i="195"/>
  <c r="B820" i="221" s="1"/>
  <c r="CI24" i="195"/>
  <c r="B833" i="221" s="1"/>
  <c r="CI26" i="195"/>
  <c r="B860" i="221" s="1"/>
  <c r="CI27" i="195"/>
  <c r="B873" i="221" s="1"/>
  <c r="CI28" i="195"/>
  <c r="B886" i="221" s="1"/>
  <c r="CI29" i="195"/>
  <c r="B899" i="221" s="1"/>
  <c r="CI30" i="195"/>
  <c r="B912" i="221" s="1"/>
  <c r="CI31" i="195"/>
  <c r="B925" i="221" s="1"/>
  <c r="CI32" i="195"/>
  <c r="B938" i="221" s="1"/>
  <c r="CI33" i="195"/>
  <c r="B951" i="221" s="1"/>
  <c r="CI35" i="195"/>
  <c r="B978" i="221" s="1"/>
  <c r="CI36" i="195"/>
  <c r="B991" i="221" s="1"/>
  <c r="CI37" i="195"/>
  <c r="B1004" i="221" s="1"/>
  <c r="CI38" i="195"/>
  <c r="B1017" i="221" s="1"/>
  <c r="CI39" i="195"/>
  <c r="B1030" i="221" s="1"/>
  <c r="CI40" i="195"/>
  <c r="B1043" i="221" s="1"/>
  <c r="CI41" i="195"/>
  <c r="B1056" i="221" s="1"/>
  <c r="CI42" i="195"/>
  <c r="B1069" i="221" s="1"/>
  <c r="CI44" i="195"/>
  <c r="B1096" i="221" s="1"/>
  <c r="CI45" i="195"/>
  <c r="B1109" i="221" s="1"/>
  <c r="CI46" i="195"/>
  <c r="B1122" i="221" s="1"/>
  <c r="CI47" i="195"/>
  <c r="B1135" i="221" s="1"/>
  <c r="CI48" i="195"/>
  <c r="B1148" i="221" s="1"/>
  <c r="CI49" i="195"/>
  <c r="B1161" i="221" s="1"/>
  <c r="CI50" i="195"/>
  <c r="B1174" i="221" s="1"/>
  <c r="CI51" i="195"/>
  <c r="B1187" i="221" s="1"/>
  <c r="CI53" i="195"/>
  <c r="B1214" i="221" s="1"/>
  <c r="CI54" i="195"/>
  <c r="B1227" i="221" s="1"/>
  <c r="CI55" i="195"/>
  <c r="B1240" i="221" s="1"/>
  <c r="CI56" i="195"/>
  <c r="B1253" i="221" s="1"/>
  <c r="CI57" i="195"/>
  <c r="B1266" i="221" s="1"/>
  <c r="CI58" i="195"/>
  <c r="B1279" i="221" s="1"/>
  <c r="CI59" i="195"/>
  <c r="B1292" i="221" s="1"/>
  <c r="CI60" i="195"/>
  <c r="B1305" i="221" s="1"/>
  <c r="CI62" i="195"/>
  <c r="B1332" i="221" s="1"/>
  <c r="CI63" i="195"/>
  <c r="B1345" i="221" s="1"/>
  <c r="CI64" i="195"/>
  <c r="B1358" i="221" s="1"/>
  <c r="CI65" i="195"/>
  <c r="B1371" i="221" s="1"/>
  <c r="CI66" i="195"/>
  <c r="B1384" i="221" s="1"/>
  <c r="CI67" i="195"/>
  <c r="B1397" i="221" s="1"/>
  <c r="CI68" i="195"/>
  <c r="B1410" i="221" s="1"/>
  <c r="CI69" i="195"/>
  <c r="B1423" i="221" s="1"/>
  <c r="CI71" i="195"/>
  <c r="B1450" i="221" s="1"/>
  <c r="CI72" i="195"/>
  <c r="B1463" i="221" s="1"/>
  <c r="CI73" i="195"/>
  <c r="B1476" i="221" s="1"/>
  <c r="CI74" i="195"/>
  <c r="B1489" i="221" s="1"/>
  <c r="CI75" i="195"/>
  <c r="B1502" i="221" s="1"/>
  <c r="CI76" i="195"/>
  <c r="B1515" i="221" s="1"/>
  <c r="CI77" i="195"/>
  <c r="B1528" i="221" s="1"/>
  <c r="CI78" i="195"/>
  <c r="B1541" i="221" s="1"/>
  <c r="CI80" i="195"/>
  <c r="B1568" i="221" s="1"/>
  <c r="CI81" i="195"/>
  <c r="B1581" i="221" s="1"/>
  <c r="CI82" i="195"/>
  <c r="B1594" i="221" s="1"/>
  <c r="CI83" i="195"/>
  <c r="B1607" i="221" s="1"/>
  <c r="CI84" i="195"/>
  <c r="B1620" i="221" s="1"/>
  <c r="CI85" i="195"/>
  <c r="B1633" i="221" s="1"/>
  <c r="CI86" i="195"/>
  <c r="B1646" i="221" s="1"/>
  <c r="CI87" i="195"/>
  <c r="B1659" i="221" s="1"/>
  <c r="CI89" i="195"/>
  <c r="B1686" i="221" s="1"/>
  <c r="CI90" i="195"/>
  <c r="B1699" i="221" s="1"/>
  <c r="CI91" i="195"/>
  <c r="B1712" i="221" s="1"/>
  <c r="CI92" i="195"/>
  <c r="B1725" i="221" s="1"/>
  <c r="CI93" i="195"/>
  <c r="B1738" i="221" s="1"/>
  <c r="CI94" i="195"/>
  <c r="B1751" i="221" s="1"/>
  <c r="CI95" i="195"/>
  <c r="B1764" i="221" s="1"/>
  <c r="CI96" i="195"/>
  <c r="B1777" i="221" s="1"/>
  <c r="CI98" i="195"/>
  <c r="B1804" i="221" s="1"/>
  <c r="CI99" i="195"/>
  <c r="B1817" i="221" s="1"/>
  <c r="CI100" i="195"/>
  <c r="B1830" i="221" s="1"/>
  <c r="CI101" i="195"/>
  <c r="B1843" i="221" s="1"/>
  <c r="CI102" i="195"/>
  <c r="B1856" i="221" s="1"/>
  <c r="CI103" i="195"/>
  <c r="B1869" i="221" s="1"/>
  <c r="CI104" i="195"/>
  <c r="B1882" i="221" s="1"/>
  <c r="CI105" i="195"/>
  <c r="B1895" i="221" s="1"/>
  <c r="CI107" i="195"/>
  <c r="B1922" i="221" s="1"/>
  <c r="CI108" i="195"/>
  <c r="B1935" i="221" s="1"/>
  <c r="CI109" i="195"/>
  <c r="B1948" i="221" s="1"/>
  <c r="CI110" i="195"/>
  <c r="B1961" i="221" s="1"/>
  <c r="CI111" i="195"/>
  <c r="B1974" i="221" s="1"/>
  <c r="CI112" i="195"/>
  <c r="B1987" i="221" s="1"/>
  <c r="CI113" i="195"/>
  <c r="B2000" i="221" s="1"/>
  <c r="CI114" i="195"/>
  <c r="B2013" i="221" s="1"/>
  <c r="CI116" i="195"/>
  <c r="B2040" i="221" s="1"/>
  <c r="CI117" i="195"/>
  <c r="B2053" i="221" s="1"/>
  <c r="CI118" i="195"/>
  <c r="B2066" i="221" s="1"/>
  <c r="CI119" i="195"/>
  <c r="B2079" i="221" s="1"/>
  <c r="CI120" i="195"/>
  <c r="B2092" i="221" s="1"/>
  <c r="CI121" i="195"/>
  <c r="B2105" i="221" s="1"/>
  <c r="CI122" i="195"/>
  <c r="B2118" i="221" s="1"/>
  <c r="CI123" i="195"/>
  <c r="B2131" i="221" s="1"/>
  <c r="CI125" i="195"/>
  <c r="B2158" i="221" s="1"/>
  <c r="CI126" i="195"/>
  <c r="B2171" i="221" s="1"/>
  <c r="CI127" i="195"/>
  <c r="B2184" i="221" s="1"/>
  <c r="CI128" i="195"/>
  <c r="B2197" i="221" s="1"/>
  <c r="CI129" i="195"/>
  <c r="B2210" i="221" s="1"/>
  <c r="CI130" i="195"/>
  <c r="B2223" i="221" s="1"/>
  <c r="CI131" i="195"/>
  <c r="B2236" i="221" s="1"/>
  <c r="CI132" i="195"/>
  <c r="B2249" i="221" s="1"/>
  <c r="CI134" i="195"/>
  <c r="B2276" i="221" s="1"/>
  <c r="CI135" i="195"/>
  <c r="B2289" i="221" s="1"/>
  <c r="CI136" i="195"/>
  <c r="B2302" i="221" s="1"/>
  <c r="CI137" i="195"/>
  <c r="B2315" i="221" s="1"/>
  <c r="CI138" i="195"/>
  <c r="B2328" i="221" s="1"/>
  <c r="CI139" i="195"/>
  <c r="B2341" i="221" s="1"/>
  <c r="CI140" i="195"/>
  <c r="B2354" i="221" s="1"/>
  <c r="CI141" i="195"/>
  <c r="B2367" i="221" s="1"/>
  <c r="CI143" i="195"/>
  <c r="B2394" i="221" s="1"/>
  <c r="CI144" i="195"/>
  <c r="B2407" i="221" s="1"/>
  <c r="CI145" i="195"/>
  <c r="B2420" i="221" s="1"/>
  <c r="CI146" i="195"/>
  <c r="B2433" i="221" s="1"/>
  <c r="CI147" i="195"/>
  <c r="B2446" i="221" s="1"/>
  <c r="CI148" i="195"/>
  <c r="B2459" i="221" s="1"/>
  <c r="CI149" i="195"/>
  <c r="B2472" i="221" s="1"/>
  <c r="CI150" i="195"/>
  <c r="B2485" i="221" s="1"/>
  <c r="DQ144" i="193"/>
  <c r="B4758" i="221" s="1"/>
  <c r="DR144" i="193"/>
  <c r="B4759" i="221" s="1"/>
  <c r="DS144" i="193"/>
  <c r="B4760" i="221" s="1"/>
  <c r="DT144" i="193"/>
  <c r="B4761" i="221" s="1"/>
  <c r="DU144" i="193"/>
  <c r="B4762" i="221" s="1"/>
  <c r="DV144" i="193"/>
  <c r="B4763" i="221" s="1"/>
  <c r="DW144" i="193"/>
  <c r="B4764" i="221" s="1"/>
  <c r="DX144" i="193"/>
  <c r="B4765" i="221" s="1"/>
  <c r="DY144" i="193"/>
  <c r="B4766" i="221" s="1"/>
  <c r="DQ145" i="193"/>
  <c r="B4771" i="221" s="1"/>
  <c r="DR145" i="193"/>
  <c r="B4772" i="221" s="1"/>
  <c r="DS145" i="193"/>
  <c r="B4773" i="221" s="1"/>
  <c r="DT145" i="193"/>
  <c r="B4774" i="221" s="1"/>
  <c r="DU145" i="193"/>
  <c r="B4775" i="221" s="1"/>
  <c r="DV145" i="193"/>
  <c r="B4776" i="221" s="1"/>
  <c r="DW145" i="193"/>
  <c r="B4777" i="221" s="1"/>
  <c r="DX145" i="193"/>
  <c r="B4778" i="221" s="1"/>
  <c r="DY145" i="193"/>
  <c r="B4779" i="221" s="1"/>
  <c r="DQ146" i="193"/>
  <c r="B4784" i="221" s="1"/>
  <c r="DR146" i="193"/>
  <c r="B4785" i="221" s="1"/>
  <c r="DS146" i="193"/>
  <c r="B4786" i="221" s="1"/>
  <c r="DT146" i="193"/>
  <c r="B4787" i="221" s="1"/>
  <c r="DU146" i="193"/>
  <c r="B4788" i="221" s="1"/>
  <c r="DV146" i="193"/>
  <c r="B4789" i="221" s="1"/>
  <c r="DW146" i="193"/>
  <c r="B4790" i="221" s="1"/>
  <c r="DX146" i="193"/>
  <c r="B4791" i="221" s="1"/>
  <c r="DY146" i="193"/>
  <c r="B4792" i="221" s="1"/>
  <c r="DQ147" i="193"/>
  <c r="B4797" i="221" s="1"/>
  <c r="DR147" i="193"/>
  <c r="B4798" i="221" s="1"/>
  <c r="DS147" i="193"/>
  <c r="B4799" i="221" s="1"/>
  <c r="DT147" i="193"/>
  <c r="B4800" i="221" s="1"/>
  <c r="DU147" i="193"/>
  <c r="B4801" i="221" s="1"/>
  <c r="DV147" i="193"/>
  <c r="B4802" i="221" s="1"/>
  <c r="DW147" i="193"/>
  <c r="B4803" i="221" s="1"/>
  <c r="DX147" i="193"/>
  <c r="B4804" i="221" s="1"/>
  <c r="DY147" i="193"/>
  <c r="B4805" i="221" s="1"/>
  <c r="DQ148" i="193"/>
  <c r="B4810" i="221" s="1"/>
  <c r="DR148" i="193"/>
  <c r="B4811" i="221" s="1"/>
  <c r="DS148" i="193"/>
  <c r="B4812" i="221" s="1"/>
  <c r="DT148" i="193"/>
  <c r="B4813" i="221" s="1"/>
  <c r="DU148" i="193"/>
  <c r="B4814" i="221" s="1"/>
  <c r="DV148" i="193"/>
  <c r="B4815" i="221" s="1"/>
  <c r="DW148" i="193"/>
  <c r="B4816" i="221" s="1"/>
  <c r="DX148" i="193"/>
  <c r="B4817" i="221" s="1"/>
  <c r="DY148" i="193"/>
  <c r="B4818" i="221" s="1"/>
  <c r="DQ149" i="193"/>
  <c r="B4823" i="221" s="1"/>
  <c r="DR149" i="193"/>
  <c r="B4824" i="221" s="1"/>
  <c r="DS149" i="193"/>
  <c r="B4825" i="221" s="1"/>
  <c r="DT149" i="193"/>
  <c r="B4826" i="221" s="1"/>
  <c r="DU149" i="193"/>
  <c r="B4827" i="221" s="1"/>
  <c r="DV149" i="193"/>
  <c r="B4828" i="221" s="1"/>
  <c r="DW149" i="193"/>
  <c r="B4829" i="221" s="1"/>
  <c r="DX149" i="193"/>
  <c r="B4830" i="221" s="1"/>
  <c r="DY149" i="193"/>
  <c r="B4831" i="221" s="1"/>
  <c r="DQ150" i="193"/>
  <c r="B4836" i="221" s="1"/>
  <c r="DR150" i="193"/>
  <c r="B4837" i="221" s="1"/>
  <c r="DS150" i="193"/>
  <c r="B4838" i="221" s="1"/>
  <c r="DT150" i="193"/>
  <c r="B4839" i="221" s="1"/>
  <c r="DU150" i="193"/>
  <c r="B4840" i="221" s="1"/>
  <c r="DV150" i="193"/>
  <c r="B4841" i="221" s="1"/>
  <c r="DW150" i="193"/>
  <c r="B4842" i="221" s="1"/>
  <c r="DX150" i="193"/>
  <c r="B4843" i="221" s="1"/>
  <c r="DY150" i="193"/>
  <c r="B4844" i="221" s="1"/>
  <c r="DQ151" i="193"/>
  <c r="B4849" i="221" s="1"/>
  <c r="DR151" i="193"/>
  <c r="B4850" i="221" s="1"/>
  <c r="DS151" i="193"/>
  <c r="B4851" i="221" s="1"/>
  <c r="DT151" i="193"/>
  <c r="B4852" i="221" s="1"/>
  <c r="DU151" i="193"/>
  <c r="B4853" i="221" s="1"/>
  <c r="DV151" i="193"/>
  <c r="B4854" i="221" s="1"/>
  <c r="DW151" i="193"/>
  <c r="B4855" i="221" s="1"/>
  <c r="DX151" i="193"/>
  <c r="B4856" i="221" s="1"/>
  <c r="DY151" i="193"/>
  <c r="B4857" i="221" s="1"/>
  <c r="DP145" i="193"/>
  <c r="B4770" i="221" s="1"/>
  <c r="DP146" i="193"/>
  <c r="B4783" i="221" s="1"/>
  <c r="DP147" i="193"/>
  <c r="B4796" i="221" s="1"/>
  <c r="DP148" i="193"/>
  <c r="B4809" i="221" s="1"/>
  <c r="DP149" i="193"/>
  <c r="B4822" i="221" s="1"/>
  <c r="DP150" i="193"/>
  <c r="B4835" i="221" s="1"/>
  <c r="DP151" i="193"/>
  <c r="B4848" i="221" s="1"/>
  <c r="DP144" i="193"/>
  <c r="B4757" i="221" s="1"/>
  <c r="DQ135" i="193"/>
  <c r="B4640" i="221" s="1"/>
  <c r="DR135" i="193"/>
  <c r="B4641" i="221" s="1"/>
  <c r="DS135" i="193"/>
  <c r="B4642" i="221" s="1"/>
  <c r="DT135" i="193"/>
  <c r="B4643" i="221" s="1"/>
  <c r="DU135" i="193"/>
  <c r="B4644" i="221" s="1"/>
  <c r="DV135" i="193"/>
  <c r="B4645" i="221" s="1"/>
  <c r="DW135" i="193"/>
  <c r="B4646" i="221" s="1"/>
  <c r="DX135" i="193"/>
  <c r="B4647" i="221" s="1"/>
  <c r="DY135" i="193"/>
  <c r="B4648" i="221" s="1"/>
  <c r="DQ136" i="193"/>
  <c r="B4653" i="221" s="1"/>
  <c r="DR136" i="193"/>
  <c r="B4654" i="221" s="1"/>
  <c r="DS136" i="193"/>
  <c r="B4655" i="221" s="1"/>
  <c r="DT136" i="193"/>
  <c r="B4656" i="221" s="1"/>
  <c r="DU136" i="193"/>
  <c r="B4657" i="221" s="1"/>
  <c r="DV136" i="193"/>
  <c r="B4658" i="221" s="1"/>
  <c r="DW136" i="193"/>
  <c r="B4659" i="221" s="1"/>
  <c r="DX136" i="193"/>
  <c r="B4660" i="221" s="1"/>
  <c r="DY136" i="193"/>
  <c r="B4661" i="221" s="1"/>
  <c r="DQ137" i="193"/>
  <c r="B4666" i="221" s="1"/>
  <c r="DR137" i="193"/>
  <c r="B4667" i="221" s="1"/>
  <c r="DS137" i="193"/>
  <c r="B4668" i="221" s="1"/>
  <c r="DT137" i="193"/>
  <c r="B4669" i="221" s="1"/>
  <c r="DU137" i="193"/>
  <c r="B4670" i="221" s="1"/>
  <c r="DV137" i="193"/>
  <c r="B4671" i="221" s="1"/>
  <c r="DW137" i="193"/>
  <c r="B4672" i="221" s="1"/>
  <c r="DX137" i="193"/>
  <c r="B4673" i="221" s="1"/>
  <c r="DY137" i="193"/>
  <c r="B4674" i="221" s="1"/>
  <c r="DQ138" i="193"/>
  <c r="B4679" i="221" s="1"/>
  <c r="DR138" i="193"/>
  <c r="B4680" i="221" s="1"/>
  <c r="DS138" i="193"/>
  <c r="B4681" i="221" s="1"/>
  <c r="DT138" i="193"/>
  <c r="B4682" i="221" s="1"/>
  <c r="DU138" i="193"/>
  <c r="B4683" i="221" s="1"/>
  <c r="DV138" i="193"/>
  <c r="B4684" i="221" s="1"/>
  <c r="DW138" i="193"/>
  <c r="B4685" i="221" s="1"/>
  <c r="DX138" i="193"/>
  <c r="B4686" i="221" s="1"/>
  <c r="DY138" i="193"/>
  <c r="B4687" i="221" s="1"/>
  <c r="DQ139" i="193"/>
  <c r="B4692" i="221" s="1"/>
  <c r="DR139" i="193"/>
  <c r="B4693" i="221" s="1"/>
  <c r="DS139" i="193"/>
  <c r="B4694" i="221" s="1"/>
  <c r="DT139" i="193"/>
  <c r="B4695" i="221" s="1"/>
  <c r="DU139" i="193"/>
  <c r="B4696" i="221" s="1"/>
  <c r="DV139" i="193"/>
  <c r="B4697" i="221" s="1"/>
  <c r="DW139" i="193"/>
  <c r="B4698" i="221" s="1"/>
  <c r="DX139" i="193"/>
  <c r="B4699" i="221" s="1"/>
  <c r="DY139" i="193"/>
  <c r="B4700" i="221" s="1"/>
  <c r="DQ140" i="193"/>
  <c r="B4705" i="221" s="1"/>
  <c r="DR140" i="193"/>
  <c r="B4706" i="221" s="1"/>
  <c r="DS140" i="193"/>
  <c r="B4707" i="221" s="1"/>
  <c r="DT140" i="193"/>
  <c r="B4708" i="221" s="1"/>
  <c r="DU140" i="193"/>
  <c r="B4709" i="221" s="1"/>
  <c r="DV140" i="193"/>
  <c r="B4710" i="221" s="1"/>
  <c r="DW140" i="193"/>
  <c r="B4711" i="221" s="1"/>
  <c r="DX140" i="193"/>
  <c r="B4712" i="221" s="1"/>
  <c r="DY140" i="193"/>
  <c r="B4713" i="221" s="1"/>
  <c r="DQ141" i="193"/>
  <c r="B4718" i="221" s="1"/>
  <c r="DR141" i="193"/>
  <c r="B4719" i="221" s="1"/>
  <c r="DS141" i="193"/>
  <c r="B4720" i="221" s="1"/>
  <c r="DT141" i="193"/>
  <c r="B4721" i="221" s="1"/>
  <c r="DU141" i="193"/>
  <c r="B4722" i="221" s="1"/>
  <c r="DV141" i="193"/>
  <c r="B4723" i="221" s="1"/>
  <c r="DW141" i="193"/>
  <c r="B4724" i="221" s="1"/>
  <c r="DX141" i="193"/>
  <c r="B4725" i="221" s="1"/>
  <c r="DY141" i="193"/>
  <c r="B4726" i="221" s="1"/>
  <c r="DQ142" i="193"/>
  <c r="B4731" i="221" s="1"/>
  <c r="DR142" i="193"/>
  <c r="B4732" i="221" s="1"/>
  <c r="DS142" i="193"/>
  <c r="B4733" i="221" s="1"/>
  <c r="DT142" i="193"/>
  <c r="B4734" i="221" s="1"/>
  <c r="DU142" i="193"/>
  <c r="B4735" i="221" s="1"/>
  <c r="DV142" i="193"/>
  <c r="B4736" i="221" s="1"/>
  <c r="DW142" i="193"/>
  <c r="B4737" i="221" s="1"/>
  <c r="DX142" i="193"/>
  <c r="B4738" i="221" s="1"/>
  <c r="DY142" i="193"/>
  <c r="B4739" i="221" s="1"/>
  <c r="DP136" i="193"/>
  <c r="B4652" i="221" s="1"/>
  <c r="DP137" i="193"/>
  <c r="B4665" i="221" s="1"/>
  <c r="DP138" i="193"/>
  <c r="B4678" i="221" s="1"/>
  <c r="DP139" i="193"/>
  <c r="B4691" i="221" s="1"/>
  <c r="DP140" i="193"/>
  <c r="B4704" i="221" s="1"/>
  <c r="DP141" i="193"/>
  <c r="B4717" i="221" s="1"/>
  <c r="DP142" i="193"/>
  <c r="B4730" i="221" s="1"/>
  <c r="DP135" i="193"/>
  <c r="B4639" i="221" s="1"/>
  <c r="DQ126" i="193"/>
  <c r="B4522" i="221" s="1"/>
  <c r="DR126" i="193"/>
  <c r="B4523" i="221" s="1"/>
  <c r="DS126" i="193"/>
  <c r="B4524" i="221" s="1"/>
  <c r="DT126" i="193"/>
  <c r="B4525" i="221" s="1"/>
  <c r="DU126" i="193"/>
  <c r="B4526" i="221" s="1"/>
  <c r="DV126" i="193"/>
  <c r="B4527" i="221" s="1"/>
  <c r="DW126" i="193"/>
  <c r="B4528" i="221" s="1"/>
  <c r="DX126" i="193"/>
  <c r="B4529" i="221" s="1"/>
  <c r="DY126" i="193"/>
  <c r="B4530" i="221" s="1"/>
  <c r="DQ127" i="193"/>
  <c r="B4535" i="221" s="1"/>
  <c r="DR127" i="193"/>
  <c r="B4536" i="221" s="1"/>
  <c r="DS127" i="193"/>
  <c r="B4537" i="221" s="1"/>
  <c r="DT127" i="193"/>
  <c r="B4538" i="221" s="1"/>
  <c r="DU127" i="193"/>
  <c r="B4539" i="221" s="1"/>
  <c r="DV127" i="193"/>
  <c r="B4540" i="221" s="1"/>
  <c r="DW127" i="193"/>
  <c r="B4541" i="221" s="1"/>
  <c r="DX127" i="193"/>
  <c r="B4542" i="221" s="1"/>
  <c r="DY127" i="193"/>
  <c r="B4543" i="221" s="1"/>
  <c r="DQ128" i="193"/>
  <c r="B4548" i="221" s="1"/>
  <c r="DR128" i="193"/>
  <c r="B4549" i="221" s="1"/>
  <c r="DS128" i="193"/>
  <c r="B4550" i="221" s="1"/>
  <c r="DT128" i="193"/>
  <c r="B4551" i="221" s="1"/>
  <c r="DU128" i="193"/>
  <c r="B4552" i="221" s="1"/>
  <c r="DV128" i="193"/>
  <c r="B4553" i="221" s="1"/>
  <c r="DW128" i="193"/>
  <c r="B4554" i="221" s="1"/>
  <c r="DX128" i="193"/>
  <c r="B4555" i="221" s="1"/>
  <c r="DY128" i="193"/>
  <c r="B4556" i="221" s="1"/>
  <c r="DQ129" i="193"/>
  <c r="B4561" i="221" s="1"/>
  <c r="DR129" i="193"/>
  <c r="B4562" i="221" s="1"/>
  <c r="DS129" i="193"/>
  <c r="B4563" i="221" s="1"/>
  <c r="DT129" i="193"/>
  <c r="B4564" i="221" s="1"/>
  <c r="DU129" i="193"/>
  <c r="B4565" i="221" s="1"/>
  <c r="DV129" i="193"/>
  <c r="B4566" i="221" s="1"/>
  <c r="DW129" i="193"/>
  <c r="B4567" i="221" s="1"/>
  <c r="DX129" i="193"/>
  <c r="B4568" i="221" s="1"/>
  <c r="DY129" i="193"/>
  <c r="B4569" i="221" s="1"/>
  <c r="DQ130" i="193"/>
  <c r="B4574" i="221" s="1"/>
  <c r="DR130" i="193"/>
  <c r="B4575" i="221" s="1"/>
  <c r="DS130" i="193"/>
  <c r="B4576" i="221" s="1"/>
  <c r="DT130" i="193"/>
  <c r="B4577" i="221" s="1"/>
  <c r="DU130" i="193"/>
  <c r="B4578" i="221" s="1"/>
  <c r="DV130" i="193"/>
  <c r="B4579" i="221" s="1"/>
  <c r="DW130" i="193"/>
  <c r="B4580" i="221" s="1"/>
  <c r="DX130" i="193"/>
  <c r="B4581" i="221" s="1"/>
  <c r="DY130" i="193"/>
  <c r="B4582" i="221" s="1"/>
  <c r="DQ131" i="193"/>
  <c r="B4587" i="221" s="1"/>
  <c r="DR131" i="193"/>
  <c r="B4588" i="221" s="1"/>
  <c r="DS131" i="193"/>
  <c r="B4589" i="221" s="1"/>
  <c r="DT131" i="193"/>
  <c r="B4590" i="221" s="1"/>
  <c r="DU131" i="193"/>
  <c r="B4591" i="221" s="1"/>
  <c r="DV131" i="193"/>
  <c r="B4592" i="221" s="1"/>
  <c r="DW131" i="193"/>
  <c r="B4593" i="221" s="1"/>
  <c r="DX131" i="193"/>
  <c r="B4594" i="221" s="1"/>
  <c r="DY131" i="193"/>
  <c r="B4595" i="221" s="1"/>
  <c r="DQ132" i="193"/>
  <c r="B4600" i="221" s="1"/>
  <c r="DR132" i="193"/>
  <c r="B4601" i="221" s="1"/>
  <c r="DS132" i="193"/>
  <c r="B4602" i="221" s="1"/>
  <c r="DT132" i="193"/>
  <c r="B4603" i="221" s="1"/>
  <c r="DU132" i="193"/>
  <c r="B4604" i="221" s="1"/>
  <c r="DV132" i="193"/>
  <c r="B4605" i="221" s="1"/>
  <c r="DW132" i="193"/>
  <c r="B4606" i="221" s="1"/>
  <c r="DX132" i="193"/>
  <c r="B4607" i="221" s="1"/>
  <c r="DY132" i="193"/>
  <c r="B4608" i="221" s="1"/>
  <c r="DQ133" i="193"/>
  <c r="B4613" i="221" s="1"/>
  <c r="DR133" i="193"/>
  <c r="B4614" i="221" s="1"/>
  <c r="DS133" i="193"/>
  <c r="B4615" i="221" s="1"/>
  <c r="DT133" i="193"/>
  <c r="B4616" i="221" s="1"/>
  <c r="DU133" i="193"/>
  <c r="B4617" i="221" s="1"/>
  <c r="DV133" i="193"/>
  <c r="B4618" i="221" s="1"/>
  <c r="DW133" i="193"/>
  <c r="B4619" i="221" s="1"/>
  <c r="DX133" i="193"/>
  <c r="B4620" i="221" s="1"/>
  <c r="DY133" i="193"/>
  <c r="B4621" i="221" s="1"/>
  <c r="DP127" i="193"/>
  <c r="B4534" i="221" s="1"/>
  <c r="DP128" i="193"/>
  <c r="B4547" i="221" s="1"/>
  <c r="DP129" i="193"/>
  <c r="B4560" i="221" s="1"/>
  <c r="DP130" i="193"/>
  <c r="B4573" i="221" s="1"/>
  <c r="DP131" i="193"/>
  <c r="B4586" i="221" s="1"/>
  <c r="DP132" i="193"/>
  <c r="B4599" i="221" s="1"/>
  <c r="DP133" i="193"/>
  <c r="B4612" i="221" s="1"/>
  <c r="DP126" i="193"/>
  <c r="B4521" i="221" s="1"/>
  <c r="DQ117" i="193"/>
  <c r="B4404" i="221" s="1"/>
  <c r="DR117" i="193"/>
  <c r="B4405" i="221" s="1"/>
  <c r="DS117" i="193"/>
  <c r="B4406" i="221" s="1"/>
  <c r="DT117" i="193"/>
  <c r="B4407" i="221" s="1"/>
  <c r="DU117" i="193"/>
  <c r="B4408" i="221" s="1"/>
  <c r="DV117" i="193"/>
  <c r="B4409" i="221" s="1"/>
  <c r="DW117" i="193"/>
  <c r="B4410" i="221" s="1"/>
  <c r="DX117" i="193"/>
  <c r="B4411" i="221" s="1"/>
  <c r="DY117" i="193"/>
  <c r="B4412" i="221" s="1"/>
  <c r="DQ118" i="193"/>
  <c r="B4417" i="221" s="1"/>
  <c r="DR118" i="193"/>
  <c r="B4418" i="221" s="1"/>
  <c r="DS118" i="193"/>
  <c r="B4419" i="221" s="1"/>
  <c r="DT118" i="193"/>
  <c r="B4420" i="221" s="1"/>
  <c r="DU118" i="193"/>
  <c r="DV118" i="193"/>
  <c r="B4422" i="221" s="1"/>
  <c r="DW118" i="193"/>
  <c r="B4423" i="221" s="1"/>
  <c r="DX118" i="193"/>
  <c r="B4424" i="221" s="1"/>
  <c r="DY118" i="193"/>
  <c r="B4425" i="221" s="1"/>
  <c r="DQ119" i="193"/>
  <c r="B4430" i="221" s="1"/>
  <c r="DR119" i="193"/>
  <c r="B4431" i="221" s="1"/>
  <c r="DS119" i="193"/>
  <c r="B4432" i="221" s="1"/>
  <c r="DT119" i="193"/>
  <c r="B4433" i="221" s="1"/>
  <c r="DU119" i="193"/>
  <c r="B4434" i="221" s="1"/>
  <c r="DV119" i="193"/>
  <c r="B4435" i="221" s="1"/>
  <c r="DW119" i="193"/>
  <c r="B4436" i="221" s="1"/>
  <c r="DX119" i="193"/>
  <c r="B4437" i="221" s="1"/>
  <c r="DY119" i="193"/>
  <c r="B4438" i="221" s="1"/>
  <c r="DQ120" i="193"/>
  <c r="B4443" i="221" s="1"/>
  <c r="DR120" i="193"/>
  <c r="B4444" i="221" s="1"/>
  <c r="DS120" i="193"/>
  <c r="B4445" i="221" s="1"/>
  <c r="DT120" i="193"/>
  <c r="B4446" i="221" s="1"/>
  <c r="DU120" i="193"/>
  <c r="B4447" i="221" s="1"/>
  <c r="DV120" i="193"/>
  <c r="B4448" i="221" s="1"/>
  <c r="DW120" i="193"/>
  <c r="B4449" i="221" s="1"/>
  <c r="DX120" i="193"/>
  <c r="B4450" i="221" s="1"/>
  <c r="DY120" i="193"/>
  <c r="B4451" i="221" s="1"/>
  <c r="DQ121" i="193"/>
  <c r="B4456" i="221" s="1"/>
  <c r="DR121" i="193"/>
  <c r="B4457" i="221" s="1"/>
  <c r="DS121" i="193"/>
  <c r="B4458" i="221" s="1"/>
  <c r="DT121" i="193"/>
  <c r="B4459" i="221" s="1"/>
  <c r="DU121" i="193"/>
  <c r="B4460" i="221" s="1"/>
  <c r="DV121" i="193"/>
  <c r="B4461" i="221" s="1"/>
  <c r="DW121" i="193"/>
  <c r="B4462" i="221" s="1"/>
  <c r="DX121" i="193"/>
  <c r="B4463" i="221" s="1"/>
  <c r="DY121" i="193"/>
  <c r="B4464" i="221" s="1"/>
  <c r="DQ122" i="193"/>
  <c r="B4469" i="221" s="1"/>
  <c r="DR122" i="193"/>
  <c r="B4470" i="221" s="1"/>
  <c r="DS122" i="193"/>
  <c r="B4471" i="221" s="1"/>
  <c r="DT122" i="193"/>
  <c r="B4472" i="221" s="1"/>
  <c r="DU122" i="193"/>
  <c r="B4473" i="221" s="1"/>
  <c r="DV122" i="193"/>
  <c r="B4474" i="221" s="1"/>
  <c r="DW122" i="193"/>
  <c r="B4475" i="221" s="1"/>
  <c r="DX122" i="193"/>
  <c r="B4476" i="221" s="1"/>
  <c r="DY122" i="193"/>
  <c r="B4477" i="221" s="1"/>
  <c r="DQ123" i="193"/>
  <c r="B4482" i="221" s="1"/>
  <c r="DR123" i="193"/>
  <c r="B4483" i="221" s="1"/>
  <c r="DS123" i="193"/>
  <c r="B4484" i="221" s="1"/>
  <c r="DT123" i="193"/>
  <c r="B4485" i="221" s="1"/>
  <c r="DU123" i="193"/>
  <c r="B4486" i="221" s="1"/>
  <c r="DV123" i="193"/>
  <c r="B4487" i="221" s="1"/>
  <c r="DW123" i="193"/>
  <c r="B4488" i="221" s="1"/>
  <c r="DX123" i="193"/>
  <c r="B4489" i="221" s="1"/>
  <c r="DY123" i="193"/>
  <c r="B4490" i="221" s="1"/>
  <c r="DQ124" i="193"/>
  <c r="B4495" i="221" s="1"/>
  <c r="DR124" i="193"/>
  <c r="B4496" i="221" s="1"/>
  <c r="DS124" i="193"/>
  <c r="B4497" i="221" s="1"/>
  <c r="DT124" i="193"/>
  <c r="B4498" i="221" s="1"/>
  <c r="DU124" i="193"/>
  <c r="B4499" i="221" s="1"/>
  <c r="DV124" i="193"/>
  <c r="B4500" i="221" s="1"/>
  <c r="DW124" i="193"/>
  <c r="B4501" i="221" s="1"/>
  <c r="DX124" i="193"/>
  <c r="B4502" i="221" s="1"/>
  <c r="DY124" i="193"/>
  <c r="B4503" i="221" s="1"/>
  <c r="DP118" i="193"/>
  <c r="B4416" i="221" s="1"/>
  <c r="DP119" i="193"/>
  <c r="B4429" i="221" s="1"/>
  <c r="DP120" i="193"/>
  <c r="B4442" i="221" s="1"/>
  <c r="DP121" i="193"/>
  <c r="B4455" i="221" s="1"/>
  <c r="DP122" i="193"/>
  <c r="B4468" i="221" s="1"/>
  <c r="DP123" i="193"/>
  <c r="B4481" i="221" s="1"/>
  <c r="DP124" i="193"/>
  <c r="B4494" i="221" s="1"/>
  <c r="DP117" i="193"/>
  <c r="B4403" i="221" s="1"/>
  <c r="DQ108" i="193"/>
  <c r="B4286" i="221" s="1"/>
  <c r="DR108" i="193"/>
  <c r="B4287" i="221" s="1"/>
  <c r="DS108" i="193"/>
  <c r="B4288" i="221" s="1"/>
  <c r="DT108" i="193"/>
  <c r="B4289" i="221" s="1"/>
  <c r="DU108" i="193"/>
  <c r="B4290" i="221" s="1"/>
  <c r="DV108" i="193"/>
  <c r="B4291" i="221" s="1"/>
  <c r="DW108" i="193"/>
  <c r="B4292" i="221" s="1"/>
  <c r="DX108" i="193"/>
  <c r="B4293" i="221" s="1"/>
  <c r="DY108" i="193"/>
  <c r="B4294" i="221" s="1"/>
  <c r="DQ109" i="193"/>
  <c r="B4299" i="221" s="1"/>
  <c r="DR109" i="193"/>
  <c r="B4300" i="221" s="1"/>
  <c r="DS109" i="193"/>
  <c r="B4301" i="221" s="1"/>
  <c r="DT109" i="193"/>
  <c r="B4302" i="221" s="1"/>
  <c r="DU109" i="193"/>
  <c r="B4303" i="221" s="1"/>
  <c r="DV109" i="193"/>
  <c r="B4304" i="221" s="1"/>
  <c r="DW109" i="193"/>
  <c r="B4305" i="221" s="1"/>
  <c r="DX109" i="193"/>
  <c r="B4306" i="221" s="1"/>
  <c r="DY109" i="193"/>
  <c r="B4307" i="221" s="1"/>
  <c r="DQ110" i="193"/>
  <c r="B4312" i="221" s="1"/>
  <c r="DR110" i="193"/>
  <c r="B4313" i="221" s="1"/>
  <c r="DS110" i="193"/>
  <c r="B4314" i="221" s="1"/>
  <c r="DT110" i="193"/>
  <c r="B4315" i="221" s="1"/>
  <c r="DU110" i="193"/>
  <c r="B4316" i="221" s="1"/>
  <c r="DV110" i="193"/>
  <c r="B4317" i="221" s="1"/>
  <c r="DW110" i="193"/>
  <c r="B4318" i="221" s="1"/>
  <c r="DX110" i="193"/>
  <c r="B4319" i="221" s="1"/>
  <c r="DY110" i="193"/>
  <c r="B4320" i="221" s="1"/>
  <c r="DQ111" i="193"/>
  <c r="B4325" i="221" s="1"/>
  <c r="DR111" i="193"/>
  <c r="B4326" i="221" s="1"/>
  <c r="DS111" i="193"/>
  <c r="B4327" i="221" s="1"/>
  <c r="DT111" i="193"/>
  <c r="B4328" i="221" s="1"/>
  <c r="DU111" i="193"/>
  <c r="B4329" i="221" s="1"/>
  <c r="DV111" i="193"/>
  <c r="B4330" i="221" s="1"/>
  <c r="DW111" i="193"/>
  <c r="B4331" i="221" s="1"/>
  <c r="DX111" i="193"/>
  <c r="B4332" i="221" s="1"/>
  <c r="DY111" i="193"/>
  <c r="B4333" i="221" s="1"/>
  <c r="DQ112" i="193"/>
  <c r="B4338" i="221" s="1"/>
  <c r="DR112" i="193"/>
  <c r="B4339" i="221" s="1"/>
  <c r="DS112" i="193"/>
  <c r="B4340" i="221" s="1"/>
  <c r="DT112" i="193"/>
  <c r="B4341" i="221" s="1"/>
  <c r="DU112" i="193"/>
  <c r="B4342" i="221" s="1"/>
  <c r="DV112" i="193"/>
  <c r="B4343" i="221" s="1"/>
  <c r="DW112" i="193"/>
  <c r="B4344" i="221" s="1"/>
  <c r="DX112" i="193"/>
  <c r="B4345" i="221" s="1"/>
  <c r="DY112" i="193"/>
  <c r="B4346" i="221" s="1"/>
  <c r="DQ113" i="193"/>
  <c r="B4351" i="221" s="1"/>
  <c r="DR113" i="193"/>
  <c r="B4352" i="221" s="1"/>
  <c r="DS113" i="193"/>
  <c r="B4353" i="221" s="1"/>
  <c r="DT113" i="193"/>
  <c r="B4354" i="221" s="1"/>
  <c r="DU113" i="193"/>
  <c r="B4355" i="221" s="1"/>
  <c r="DV113" i="193"/>
  <c r="B4356" i="221" s="1"/>
  <c r="DW113" i="193"/>
  <c r="B4357" i="221" s="1"/>
  <c r="DX113" i="193"/>
  <c r="B4358" i="221" s="1"/>
  <c r="DY113" i="193"/>
  <c r="B4359" i="221" s="1"/>
  <c r="DQ114" i="193"/>
  <c r="B4364" i="221" s="1"/>
  <c r="DR114" i="193"/>
  <c r="B4365" i="221" s="1"/>
  <c r="DS114" i="193"/>
  <c r="B4366" i="221" s="1"/>
  <c r="DT114" i="193"/>
  <c r="B4367" i="221" s="1"/>
  <c r="DU114" i="193"/>
  <c r="B4368" i="221" s="1"/>
  <c r="DV114" i="193"/>
  <c r="B4369" i="221" s="1"/>
  <c r="DW114" i="193"/>
  <c r="B4370" i="221" s="1"/>
  <c r="DX114" i="193"/>
  <c r="B4371" i="221" s="1"/>
  <c r="DY114" i="193"/>
  <c r="B4372" i="221" s="1"/>
  <c r="DQ115" i="193"/>
  <c r="B4377" i="221" s="1"/>
  <c r="DR115" i="193"/>
  <c r="B4378" i="221" s="1"/>
  <c r="DS115" i="193"/>
  <c r="B4379" i="221" s="1"/>
  <c r="DT115" i="193"/>
  <c r="B4380" i="221" s="1"/>
  <c r="DU115" i="193"/>
  <c r="B4381" i="221" s="1"/>
  <c r="DV115" i="193"/>
  <c r="B4382" i="221" s="1"/>
  <c r="DW115" i="193"/>
  <c r="B4383" i="221" s="1"/>
  <c r="DX115" i="193"/>
  <c r="B4384" i="221" s="1"/>
  <c r="DY115" i="193"/>
  <c r="B4385" i="221" s="1"/>
  <c r="DP109" i="193"/>
  <c r="B4298" i="221" s="1"/>
  <c r="DP110" i="193"/>
  <c r="B4311" i="221" s="1"/>
  <c r="DP111" i="193"/>
  <c r="B4324" i="221" s="1"/>
  <c r="DP112" i="193"/>
  <c r="B4337" i="221" s="1"/>
  <c r="DP113" i="193"/>
  <c r="B4350" i="221" s="1"/>
  <c r="DP114" i="193"/>
  <c r="B4363" i="221" s="1"/>
  <c r="DP115" i="193"/>
  <c r="B4376" i="221" s="1"/>
  <c r="DP108" i="193"/>
  <c r="B4285" i="221" s="1"/>
  <c r="DQ99" i="193"/>
  <c r="B4168" i="221" s="1"/>
  <c r="DR99" i="193"/>
  <c r="B4169" i="221" s="1"/>
  <c r="DS99" i="193"/>
  <c r="B4170" i="221" s="1"/>
  <c r="DT99" i="193"/>
  <c r="B4171" i="221" s="1"/>
  <c r="DU99" i="193"/>
  <c r="B4172" i="221" s="1"/>
  <c r="DV99" i="193"/>
  <c r="B4173" i="221" s="1"/>
  <c r="DW99" i="193"/>
  <c r="B4174" i="221" s="1"/>
  <c r="DX99" i="193"/>
  <c r="B4175" i="221" s="1"/>
  <c r="DY99" i="193"/>
  <c r="B4176" i="221" s="1"/>
  <c r="DQ100" i="193"/>
  <c r="B4181" i="221" s="1"/>
  <c r="DR100" i="193"/>
  <c r="B4182" i="221" s="1"/>
  <c r="DS100" i="193"/>
  <c r="B4183" i="221" s="1"/>
  <c r="DT100" i="193"/>
  <c r="B4184" i="221" s="1"/>
  <c r="DU100" i="193"/>
  <c r="B4185" i="221" s="1"/>
  <c r="DV100" i="193"/>
  <c r="B4186" i="221" s="1"/>
  <c r="DW100" i="193"/>
  <c r="B4187" i="221" s="1"/>
  <c r="DX100" i="193"/>
  <c r="B4188" i="221" s="1"/>
  <c r="DY100" i="193"/>
  <c r="B4189" i="221" s="1"/>
  <c r="DQ101" i="193"/>
  <c r="B4194" i="221" s="1"/>
  <c r="DR101" i="193"/>
  <c r="B4195" i="221" s="1"/>
  <c r="DS101" i="193"/>
  <c r="B4196" i="221" s="1"/>
  <c r="DT101" i="193"/>
  <c r="B4197" i="221" s="1"/>
  <c r="DU101" i="193"/>
  <c r="B4198" i="221" s="1"/>
  <c r="DV101" i="193"/>
  <c r="B4199" i="221" s="1"/>
  <c r="DW101" i="193"/>
  <c r="B4200" i="221" s="1"/>
  <c r="DX101" i="193"/>
  <c r="B4201" i="221" s="1"/>
  <c r="DY101" i="193"/>
  <c r="B4202" i="221" s="1"/>
  <c r="DQ102" i="193"/>
  <c r="B4207" i="221" s="1"/>
  <c r="DR102" i="193"/>
  <c r="B4208" i="221" s="1"/>
  <c r="DS102" i="193"/>
  <c r="B4209" i="221" s="1"/>
  <c r="DT102" i="193"/>
  <c r="B4210" i="221" s="1"/>
  <c r="DU102" i="193"/>
  <c r="B4211" i="221" s="1"/>
  <c r="DV102" i="193"/>
  <c r="B4212" i="221" s="1"/>
  <c r="DW102" i="193"/>
  <c r="B4213" i="221" s="1"/>
  <c r="DX102" i="193"/>
  <c r="B4214" i="221" s="1"/>
  <c r="DY102" i="193"/>
  <c r="B4215" i="221" s="1"/>
  <c r="DQ103" i="193"/>
  <c r="B4220" i="221" s="1"/>
  <c r="DR103" i="193"/>
  <c r="B4221" i="221" s="1"/>
  <c r="DS103" i="193"/>
  <c r="B4222" i="221" s="1"/>
  <c r="DT103" i="193"/>
  <c r="B4223" i="221" s="1"/>
  <c r="DU103" i="193"/>
  <c r="B4224" i="221" s="1"/>
  <c r="DV103" i="193"/>
  <c r="B4225" i="221" s="1"/>
  <c r="DW103" i="193"/>
  <c r="B4226" i="221" s="1"/>
  <c r="DX103" i="193"/>
  <c r="B4227" i="221" s="1"/>
  <c r="DY103" i="193"/>
  <c r="B4228" i="221" s="1"/>
  <c r="DQ104" i="193"/>
  <c r="B4233" i="221" s="1"/>
  <c r="DR104" i="193"/>
  <c r="B4234" i="221" s="1"/>
  <c r="DS104" i="193"/>
  <c r="B4235" i="221" s="1"/>
  <c r="DT104" i="193"/>
  <c r="B4236" i="221" s="1"/>
  <c r="DU104" i="193"/>
  <c r="B4237" i="221" s="1"/>
  <c r="DV104" i="193"/>
  <c r="B4238" i="221" s="1"/>
  <c r="DW104" i="193"/>
  <c r="B4239" i="221" s="1"/>
  <c r="DX104" i="193"/>
  <c r="B4240" i="221" s="1"/>
  <c r="DY104" i="193"/>
  <c r="B4241" i="221" s="1"/>
  <c r="DQ105" i="193"/>
  <c r="B4246" i="221" s="1"/>
  <c r="DR105" i="193"/>
  <c r="B4247" i="221" s="1"/>
  <c r="DS105" i="193"/>
  <c r="B4248" i="221" s="1"/>
  <c r="DT105" i="193"/>
  <c r="B4249" i="221" s="1"/>
  <c r="DU105" i="193"/>
  <c r="B4250" i="221" s="1"/>
  <c r="DV105" i="193"/>
  <c r="B4251" i="221" s="1"/>
  <c r="DW105" i="193"/>
  <c r="B4252" i="221" s="1"/>
  <c r="DX105" i="193"/>
  <c r="B4253" i="221" s="1"/>
  <c r="DY105" i="193"/>
  <c r="B4254" i="221" s="1"/>
  <c r="DQ106" i="193"/>
  <c r="B4259" i="221" s="1"/>
  <c r="DR106" i="193"/>
  <c r="B4260" i="221" s="1"/>
  <c r="DS106" i="193"/>
  <c r="B4261" i="221" s="1"/>
  <c r="DT106" i="193"/>
  <c r="B4262" i="221" s="1"/>
  <c r="DU106" i="193"/>
  <c r="B4263" i="221" s="1"/>
  <c r="DV106" i="193"/>
  <c r="B4264" i="221" s="1"/>
  <c r="DW106" i="193"/>
  <c r="B4265" i="221" s="1"/>
  <c r="DX106" i="193"/>
  <c r="B4266" i="221" s="1"/>
  <c r="DY106" i="193"/>
  <c r="B4267" i="221" s="1"/>
  <c r="DP100" i="193"/>
  <c r="B4180" i="221" s="1"/>
  <c r="DP101" i="193"/>
  <c r="B4193" i="221" s="1"/>
  <c r="DP102" i="193"/>
  <c r="B4206" i="221" s="1"/>
  <c r="DP103" i="193"/>
  <c r="B4219" i="221" s="1"/>
  <c r="DP104" i="193"/>
  <c r="B4232" i="221" s="1"/>
  <c r="DP105" i="193"/>
  <c r="B4245" i="221" s="1"/>
  <c r="DP106" i="193"/>
  <c r="B4258" i="221" s="1"/>
  <c r="DP99" i="193"/>
  <c r="B4167" i="221" s="1"/>
  <c r="DQ90" i="193"/>
  <c r="B4050" i="221" s="1"/>
  <c r="DR90" i="193"/>
  <c r="B4051" i="221" s="1"/>
  <c r="DS90" i="193"/>
  <c r="B4052" i="221" s="1"/>
  <c r="DT90" i="193"/>
  <c r="B4053" i="221" s="1"/>
  <c r="DU90" i="193"/>
  <c r="B4054" i="221" s="1"/>
  <c r="DV90" i="193"/>
  <c r="B4055" i="221" s="1"/>
  <c r="DW90" i="193"/>
  <c r="B4056" i="221" s="1"/>
  <c r="DX90" i="193"/>
  <c r="B4057" i="221" s="1"/>
  <c r="DY90" i="193"/>
  <c r="B4058" i="221" s="1"/>
  <c r="DQ91" i="193"/>
  <c r="B4063" i="221" s="1"/>
  <c r="DR91" i="193"/>
  <c r="B4064" i="221" s="1"/>
  <c r="DS91" i="193"/>
  <c r="B4065" i="221" s="1"/>
  <c r="DT91" i="193"/>
  <c r="B4066" i="221" s="1"/>
  <c r="DU91" i="193"/>
  <c r="B4067" i="221" s="1"/>
  <c r="DV91" i="193"/>
  <c r="B4068" i="221" s="1"/>
  <c r="DW91" i="193"/>
  <c r="B4069" i="221" s="1"/>
  <c r="DX91" i="193"/>
  <c r="B4070" i="221" s="1"/>
  <c r="DY91" i="193"/>
  <c r="B4071" i="221" s="1"/>
  <c r="DQ92" i="193"/>
  <c r="B4076" i="221" s="1"/>
  <c r="DR92" i="193"/>
  <c r="B4077" i="221" s="1"/>
  <c r="DS92" i="193"/>
  <c r="B4078" i="221" s="1"/>
  <c r="DT92" i="193"/>
  <c r="B4079" i="221" s="1"/>
  <c r="DU92" i="193"/>
  <c r="B4080" i="221" s="1"/>
  <c r="DV92" i="193"/>
  <c r="B4081" i="221" s="1"/>
  <c r="DW92" i="193"/>
  <c r="B4082" i="221" s="1"/>
  <c r="DX92" i="193"/>
  <c r="B4083" i="221" s="1"/>
  <c r="DY92" i="193"/>
  <c r="B4084" i="221" s="1"/>
  <c r="DQ93" i="193"/>
  <c r="B4089" i="221" s="1"/>
  <c r="DR93" i="193"/>
  <c r="B4090" i="221" s="1"/>
  <c r="DS93" i="193"/>
  <c r="B4091" i="221" s="1"/>
  <c r="DT93" i="193"/>
  <c r="B4092" i="221" s="1"/>
  <c r="DU93" i="193"/>
  <c r="B4093" i="221" s="1"/>
  <c r="DV93" i="193"/>
  <c r="B4094" i="221" s="1"/>
  <c r="DW93" i="193"/>
  <c r="B4095" i="221" s="1"/>
  <c r="DX93" i="193"/>
  <c r="B4096" i="221" s="1"/>
  <c r="DY93" i="193"/>
  <c r="B4097" i="221" s="1"/>
  <c r="DQ94" i="193"/>
  <c r="B4102" i="221" s="1"/>
  <c r="DR94" i="193"/>
  <c r="B4103" i="221" s="1"/>
  <c r="DS94" i="193"/>
  <c r="B4104" i="221" s="1"/>
  <c r="DT94" i="193"/>
  <c r="B4105" i="221" s="1"/>
  <c r="DU94" i="193"/>
  <c r="B4106" i="221" s="1"/>
  <c r="DV94" i="193"/>
  <c r="B4107" i="221" s="1"/>
  <c r="DW94" i="193"/>
  <c r="B4108" i="221" s="1"/>
  <c r="DX94" i="193"/>
  <c r="B4109" i="221" s="1"/>
  <c r="DY94" i="193"/>
  <c r="B4110" i="221" s="1"/>
  <c r="DQ95" i="193"/>
  <c r="B4115" i="221" s="1"/>
  <c r="DR95" i="193"/>
  <c r="B4116" i="221" s="1"/>
  <c r="DS95" i="193"/>
  <c r="B4117" i="221" s="1"/>
  <c r="DT95" i="193"/>
  <c r="B4118" i="221" s="1"/>
  <c r="DU95" i="193"/>
  <c r="DV95" i="193"/>
  <c r="B4120" i="221" s="1"/>
  <c r="DW95" i="193"/>
  <c r="B4121" i="221" s="1"/>
  <c r="DX95" i="193"/>
  <c r="B4122" i="221" s="1"/>
  <c r="DY95" i="193"/>
  <c r="B4123" i="221" s="1"/>
  <c r="DQ96" i="193"/>
  <c r="B4128" i="221" s="1"/>
  <c r="DR96" i="193"/>
  <c r="B4129" i="221" s="1"/>
  <c r="DS96" i="193"/>
  <c r="B4130" i="221" s="1"/>
  <c r="DT96" i="193"/>
  <c r="B4131" i="221" s="1"/>
  <c r="DU96" i="193"/>
  <c r="B4132" i="221" s="1"/>
  <c r="DV96" i="193"/>
  <c r="B4133" i="221" s="1"/>
  <c r="DW96" i="193"/>
  <c r="B4134" i="221" s="1"/>
  <c r="DX96" i="193"/>
  <c r="B4135" i="221" s="1"/>
  <c r="DY96" i="193"/>
  <c r="B4136" i="221" s="1"/>
  <c r="DQ97" i="193"/>
  <c r="B4141" i="221" s="1"/>
  <c r="DR97" i="193"/>
  <c r="B4142" i="221" s="1"/>
  <c r="DS97" i="193"/>
  <c r="B4143" i="221" s="1"/>
  <c r="DT97" i="193"/>
  <c r="B4144" i="221" s="1"/>
  <c r="DU97" i="193"/>
  <c r="B4145" i="221" s="1"/>
  <c r="DV97" i="193"/>
  <c r="B4146" i="221" s="1"/>
  <c r="DW97" i="193"/>
  <c r="B4147" i="221" s="1"/>
  <c r="DX97" i="193"/>
  <c r="B4148" i="221" s="1"/>
  <c r="DY97" i="193"/>
  <c r="B4149" i="221" s="1"/>
  <c r="DP91" i="193"/>
  <c r="B4062" i="221" s="1"/>
  <c r="DP92" i="193"/>
  <c r="B4075" i="221" s="1"/>
  <c r="DP93" i="193"/>
  <c r="B4088" i="221" s="1"/>
  <c r="DP94" i="193"/>
  <c r="B4101" i="221" s="1"/>
  <c r="DP95" i="193"/>
  <c r="B4114" i="221" s="1"/>
  <c r="DP96" i="193"/>
  <c r="B4127" i="221" s="1"/>
  <c r="DP97" i="193"/>
  <c r="B4140" i="221" s="1"/>
  <c r="DP90" i="193"/>
  <c r="B4049" i="221" s="1"/>
  <c r="DQ81" i="193"/>
  <c r="B3932" i="221" s="1"/>
  <c r="DR81" i="193"/>
  <c r="B3933" i="221" s="1"/>
  <c r="DS81" i="193"/>
  <c r="B3934" i="221" s="1"/>
  <c r="DT81" i="193"/>
  <c r="B3935" i="221" s="1"/>
  <c r="DU81" i="193"/>
  <c r="B3936" i="221" s="1"/>
  <c r="DV81" i="193"/>
  <c r="B3937" i="221" s="1"/>
  <c r="DW81" i="193"/>
  <c r="B3938" i="221" s="1"/>
  <c r="DX81" i="193"/>
  <c r="B3939" i="221" s="1"/>
  <c r="DY81" i="193"/>
  <c r="B3940" i="221" s="1"/>
  <c r="DQ82" i="193"/>
  <c r="B3945" i="221" s="1"/>
  <c r="DR82" i="193"/>
  <c r="B3946" i="221" s="1"/>
  <c r="DS82" i="193"/>
  <c r="B3947" i="221" s="1"/>
  <c r="DT82" i="193"/>
  <c r="B3948" i="221" s="1"/>
  <c r="DU82" i="193"/>
  <c r="B3949" i="221" s="1"/>
  <c r="DV82" i="193"/>
  <c r="B3950" i="221" s="1"/>
  <c r="DW82" i="193"/>
  <c r="B3951" i="221" s="1"/>
  <c r="DX82" i="193"/>
  <c r="B3952" i="221" s="1"/>
  <c r="DY82" i="193"/>
  <c r="B3953" i="221" s="1"/>
  <c r="DQ83" i="193"/>
  <c r="B3958" i="221" s="1"/>
  <c r="DR83" i="193"/>
  <c r="B3959" i="221" s="1"/>
  <c r="DS83" i="193"/>
  <c r="B3960" i="221" s="1"/>
  <c r="DT83" i="193"/>
  <c r="B3961" i="221" s="1"/>
  <c r="DU83" i="193"/>
  <c r="B3962" i="221" s="1"/>
  <c r="DV83" i="193"/>
  <c r="B3963" i="221" s="1"/>
  <c r="DW83" i="193"/>
  <c r="B3964" i="221" s="1"/>
  <c r="DX83" i="193"/>
  <c r="B3965" i="221" s="1"/>
  <c r="DY83" i="193"/>
  <c r="B3966" i="221" s="1"/>
  <c r="DQ84" i="193"/>
  <c r="B3971" i="221" s="1"/>
  <c r="DR84" i="193"/>
  <c r="B3972" i="221" s="1"/>
  <c r="DS84" i="193"/>
  <c r="B3973" i="221" s="1"/>
  <c r="DT84" i="193"/>
  <c r="B3974" i="221" s="1"/>
  <c r="DU84" i="193"/>
  <c r="B3975" i="221" s="1"/>
  <c r="DV84" i="193"/>
  <c r="B3976" i="221" s="1"/>
  <c r="DW84" i="193"/>
  <c r="B3977" i="221" s="1"/>
  <c r="DX84" i="193"/>
  <c r="B3978" i="221" s="1"/>
  <c r="DY84" i="193"/>
  <c r="B3979" i="221" s="1"/>
  <c r="DQ85" i="193"/>
  <c r="B3984" i="221" s="1"/>
  <c r="DR85" i="193"/>
  <c r="B3985" i="221" s="1"/>
  <c r="DS85" i="193"/>
  <c r="B3986" i="221" s="1"/>
  <c r="DT85" i="193"/>
  <c r="B3987" i="221" s="1"/>
  <c r="DU85" i="193"/>
  <c r="B3988" i="221" s="1"/>
  <c r="DV85" i="193"/>
  <c r="B3989" i="221" s="1"/>
  <c r="DW85" i="193"/>
  <c r="B3990" i="221" s="1"/>
  <c r="DX85" i="193"/>
  <c r="B3991" i="221" s="1"/>
  <c r="DY85" i="193"/>
  <c r="B3992" i="221" s="1"/>
  <c r="DQ86" i="193"/>
  <c r="B3997" i="221" s="1"/>
  <c r="DR86" i="193"/>
  <c r="B3998" i="221" s="1"/>
  <c r="DS86" i="193"/>
  <c r="B3999" i="221" s="1"/>
  <c r="DT86" i="193"/>
  <c r="B4000" i="221" s="1"/>
  <c r="DU86" i="193"/>
  <c r="B4001" i="221" s="1"/>
  <c r="DV86" i="193"/>
  <c r="B4002" i="221" s="1"/>
  <c r="DW86" i="193"/>
  <c r="B4003" i="221" s="1"/>
  <c r="DX86" i="193"/>
  <c r="B4004" i="221" s="1"/>
  <c r="DY86" i="193"/>
  <c r="B4005" i="221" s="1"/>
  <c r="DQ87" i="193"/>
  <c r="B4010" i="221" s="1"/>
  <c r="DR87" i="193"/>
  <c r="B4011" i="221" s="1"/>
  <c r="DS87" i="193"/>
  <c r="B4012" i="221" s="1"/>
  <c r="DT87" i="193"/>
  <c r="B4013" i="221" s="1"/>
  <c r="DU87" i="193"/>
  <c r="B4014" i="221" s="1"/>
  <c r="DV87" i="193"/>
  <c r="B4015" i="221" s="1"/>
  <c r="DW87" i="193"/>
  <c r="B4016" i="221" s="1"/>
  <c r="DX87" i="193"/>
  <c r="B4017" i="221" s="1"/>
  <c r="DY87" i="193"/>
  <c r="B4018" i="221" s="1"/>
  <c r="DQ88" i="193"/>
  <c r="B4023" i="221" s="1"/>
  <c r="DR88" i="193"/>
  <c r="B4024" i="221" s="1"/>
  <c r="DS88" i="193"/>
  <c r="B4025" i="221" s="1"/>
  <c r="DT88" i="193"/>
  <c r="B4026" i="221" s="1"/>
  <c r="DU88" i="193"/>
  <c r="B4027" i="221" s="1"/>
  <c r="DV88" i="193"/>
  <c r="B4028" i="221" s="1"/>
  <c r="DW88" i="193"/>
  <c r="B4029" i="221" s="1"/>
  <c r="DX88" i="193"/>
  <c r="B4030" i="221" s="1"/>
  <c r="DY88" i="193"/>
  <c r="B4031" i="221" s="1"/>
  <c r="DP82" i="193"/>
  <c r="B3944" i="221" s="1"/>
  <c r="DP83" i="193"/>
  <c r="B3957" i="221" s="1"/>
  <c r="DP84" i="193"/>
  <c r="B3970" i="221" s="1"/>
  <c r="DP85" i="193"/>
  <c r="B3983" i="221" s="1"/>
  <c r="DP86" i="193"/>
  <c r="B3996" i="221" s="1"/>
  <c r="DP87" i="193"/>
  <c r="B4009" i="221" s="1"/>
  <c r="DP88" i="193"/>
  <c r="B4022" i="221" s="1"/>
  <c r="DP81" i="193"/>
  <c r="B3931" i="221" s="1"/>
  <c r="DQ72" i="193"/>
  <c r="B3814" i="221" s="1"/>
  <c r="DR72" i="193"/>
  <c r="B3815" i="221" s="1"/>
  <c r="DS72" i="193"/>
  <c r="B3816" i="221" s="1"/>
  <c r="DT72" i="193"/>
  <c r="B3817" i="221" s="1"/>
  <c r="DU72" i="193"/>
  <c r="B3818" i="221" s="1"/>
  <c r="DV72" i="193"/>
  <c r="B3819" i="221" s="1"/>
  <c r="DW72" i="193"/>
  <c r="B3820" i="221" s="1"/>
  <c r="DX72" i="193"/>
  <c r="B3821" i="221" s="1"/>
  <c r="DY72" i="193"/>
  <c r="B3822" i="221" s="1"/>
  <c r="DQ73" i="193"/>
  <c r="B3827" i="221" s="1"/>
  <c r="DR73" i="193"/>
  <c r="B3828" i="221" s="1"/>
  <c r="DS73" i="193"/>
  <c r="B3829" i="221" s="1"/>
  <c r="DT73" i="193"/>
  <c r="B3830" i="221" s="1"/>
  <c r="DU73" i="193"/>
  <c r="B3831" i="221" s="1"/>
  <c r="DV73" i="193"/>
  <c r="B3832" i="221" s="1"/>
  <c r="DW73" i="193"/>
  <c r="B3833" i="221" s="1"/>
  <c r="DX73" i="193"/>
  <c r="B3834" i="221" s="1"/>
  <c r="DY73" i="193"/>
  <c r="B3835" i="221" s="1"/>
  <c r="DQ74" i="193"/>
  <c r="B3840" i="221" s="1"/>
  <c r="DR74" i="193"/>
  <c r="B3841" i="221" s="1"/>
  <c r="DS74" i="193"/>
  <c r="B3842" i="221" s="1"/>
  <c r="DT74" i="193"/>
  <c r="B3843" i="221" s="1"/>
  <c r="DU74" i="193"/>
  <c r="B3844" i="221" s="1"/>
  <c r="DV74" i="193"/>
  <c r="B3845" i="221" s="1"/>
  <c r="DW74" i="193"/>
  <c r="B3846" i="221" s="1"/>
  <c r="DX74" i="193"/>
  <c r="B3847" i="221" s="1"/>
  <c r="DY74" i="193"/>
  <c r="B3848" i="221" s="1"/>
  <c r="DQ75" i="193"/>
  <c r="B3853" i="221" s="1"/>
  <c r="DR75" i="193"/>
  <c r="B3854" i="221" s="1"/>
  <c r="DS75" i="193"/>
  <c r="B3855" i="221" s="1"/>
  <c r="DT75" i="193"/>
  <c r="B3856" i="221" s="1"/>
  <c r="DU75" i="193"/>
  <c r="B3857" i="221" s="1"/>
  <c r="DV75" i="193"/>
  <c r="B3858" i="221" s="1"/>
  <c r="DW75" i="193"/>
  <c r="B3859" i="221" s="1"/>
  <c r="DX75" i="193"/>
  <c r="B3860" i="221" s="1"/>
  <c r="DY75" i="193"/>
  <c r="B3861" i="221" s="1"/>
  <c r="DQ76" i="193"/>
  <c r="B3866" i="221" s="1"/>
  <c r="DR76" i="193"/>
  <c r="B3867" i="221" s="1"/>
  <c r="DS76" i="193"/>
  <c r="B3868" i="221" s="1"/>
  <c r="DT76" i="193"/>
  <c r="B3869" i="221" s="1"/>
  <c r="DU76" i="193"/>
  <c r="B3870" i="221" s="1"/>
  <c r="DV76" i="193"/>
  <c r="B3871" i="221" s="1"/>
  <c r="DW76" i="193"/>
  <c r="B3872" i="221" s="1"/>
  <c r="DX76" i="193"/>
  <c r="B3873" i="221" s="1"/>
  <c r="DY76" i="193"/>
  <c r="B3874" i="221" s="1"/>
  <c r="DQ77" i="193"/>
  <c r="B3879" i="221" s="1"/>
  <c r="DR77" i="193"/>
  <c r="B3880" i="221" s="1"/>
  <c r="DS77" i="193"/>
  <c r="B3881" i="221" s="1"/>
  <c r="DT77" i="193"/>
  <c r="B3882" i="221" s="1"/>
  <c r="DU77" i="193"/>
  <c r="B3883" i="221" s="1"/>
  <c r="DV77" i="193"/>
  <c r="B3884" i="221" s="1"/>
  <c r="DW77" i="193"/>
  <c r="B3885" i="221" s="1"/>
  <c r="DX77" i="193"/>
  <c r="B3886" i="221" s="1"/>
  <c r="DY77" i="193"/>
  <c r="B3887" i="221" s="1"/>
  <c r="DQ78" i="193"/>
  <c r="B3892" i="221" s="1"/>
  <c r="DR78" i="193"/>
  <c r="B3893" i="221" s="1"/>
  <c r="DS78" i="193"/>
  <c r="B3894" i="221" s="1"/>
  <c r="DT78" i="193"/>
  <c r="B3895" i="221" s="1"/>
  <c r="DU78" i="193"/>
  <c r="B3896" i="221" s="1"/>
  <c r="DV78" i="193"/>
  <c r="B3897" i="221" s="1"/>
  <c r="DW78" i="193"/>
  <c r="B3898" i="221" s="1"/>
  <c r="DX78" i="193"/>
  <c r="B3899" i="221" s="1"/>
  <c r="DY78" i="193"/>
  <c r="B3900" i="221" s="1"/>
  <c r="DQ79" i="193"/>
  <c r="B3905" i="221" s="1"/>
  <c r="DR79" i="193"/>
  <c r="B3906" i="221" s="1"/>
  <c r="DS79" i="193"/>
  <c r="B3907" i="221" s="1"/>
  <c r="DT79" i="193"/>
  <c r="B3908" i="221" s="1"/>
  <c r="DU79" i="193"/>
  <c r="B3909" i="221" s="1"/>
  <c r="DV79" i="193"/>
  <c r="B3910" i="221" s="1"/>
  <c r="DW79" i="193"/>
  <c r="B3911" i="221" s="1"/>
  <c r="DX79" i="193"/>
  <c r="B3912" i="221" s="1"/>
  <c r="DY79" i="193"/>
  <c r="B3913" i="221" s="1"/>
  <c r="DP73" i="193"/>
  <c r="B3826" i="221" s="1"/>
  <c r="DP74" i="193"/>
  <c r="B3839" i="221" s="1"/>
  <c r="DP75" i="193"/>
  <c r="B3852" i="221" s="1"/>
  <c r="DP76" i="193"/>
  <c r="B3865" i="221" s="1"/>
  <c r="DP77" i="193"/>
  <c r="B3878" i="221" s="1"/>
  <c r="DP78" i="193"/>
  <c r="B3891" i="221" s="1"/>
  <c r="DP79" i="193"/>
  <c r="B3904" i="221" s="1"/>
  <c r="DP72" i="193"/>
  <c r="B3813" i="221" s="1"/>
  <c r="DQ63" i="193"/>
  <c r="B3696" i="221" s="1"/>
  <c r="DR63" i="193"/>
  <c r="B3697" i="221" s="1"/>
  <c r="DS63" i="193"/>
  <c r="B3698" i="221" s="1"/>
  <c r="DT63" i="193"/>
  <c r="B3699" i="221" s="1"/>
  <c r="DU63" i="193"/>
  <c r="B3700" i="221" s="1"/>
  <c r="DV63" i="193"/>
  <c r="B3701" i="221" s="1"/>
  <c r="DW63" i="193"/>
  <c r="B3702" i="221" s="1"/>
  <c r="DX63" i="193"/>
  <c r="B3703" i="221" s="1"/>
  <c r="DY63" i="193"/>
  <c r="B3704" i="221" s="1"/>
  <c r="DQ64" i="193"/>
  <c r="B3709" i="221" s="1"/>
  <c r="DR64" i="193"/>
  <c r="B3710" i="221" s="1"/>
  <c r="DS64" i="193"/>
  <c r="B3711" i="221" s="1"/>
  <c r="DT64" i="193"/>
  <c r="B3712" i="221" s="1"/>
  <c r="DU64" i="193"/>
  <c r="B3713" i="221" s="1"/>
  <c r="DV64" i="193"/>
  <c r="B3714" i="221" s="1"/>
  <c r="DW64" i="193"/>
  <c r="B3715" i="221" s="1"/>
  <c r="DX64" i="193"/>
  <c r="B3716" i="221" s="1"/>
  <c r="DY64" i="193"/>
  <c r="B3717" i="221" s="1"/>
  <c r="DQ65" i="193"/>
  <c r="B3722" i="221" s="1"/>
  <c r="DR65" i="193"/>
  <c r="B3723" i="221" s="1"/>
  <c r="DS65" i="193"/>
  <c r="B3724" i="221" s="1"/>
  <c r="DT65" i="193"/>
  <c r="B3725" i="221" s="1"/>
  <c r="DU65" i="193"/>
  <c r="B3726" i="221" s="1"/>
  <c r="DV65" i="193"/>
  <c r="B3727" i="221" s="1"/>
  <c r="DW65" i="193"/>
  <c r="B3728" i="221" s="1"/>
  <c r="DX65" i="193"/>
  <c r="B3729" i="221" s="1"/>
  <c r="DY65" i="193"/>
  <c r="B3730" i="221" s="1"/>
  <c r="DQ66" i="193"/>
  <c r="B3735" i="221" s="1"/>
  <c r="DR66" i="193"/>
  <c r="B3736" i="221" s="1"/>
  <c r="DS66" i="193"/>
  <c r="B3737" i="221" s="1"/>
  <c r="DT66" i="193"/>
  <c r="B3738" i="221" s="1"/>
  <c r="DU66" i="193"/>
  <c r="B3739" i="221" s="1"/>
  <c r="DV66" i="193"/>
  <c r="B3740" i="221" s="1"/>
  <c r="DW66" i="193"/>
  <c r="B3741" i="221" s="1"/>
  <c r="DX66" i="193"/>
  <c r="B3742" i="221" s="1"/>
  <c r="DY66" i="193"/>
  <c r="B3743" i="221" s="1"/>
  <c r="DQ67" i="193"/>
  <c r="B3748" i="221" s="1"/>
  <c r="DR67" i="193"/>
  <c r="B3749" i="221" s="1"/>
  <c r="DS67" i="193"/>
  <c r="B3750" i="221" s="1"/>
  <c r="DT67" i="193"/>
  <c r="B3751" i="221" s="1"/>
  <c r="DU67" i="193"/>
  <c r="B3752" i="221" s="1"/>
  <c r="DV67" i="193"/>
  <c r="B3753" i="221" s="1"/>
  <c r="DW67" i="193"/>
  <c r="B3754" i="221" s="1"/>
  <c r="DX67" i="193"/>
  <c r="B3755" i="221" s="1"/>
  <c r="DY67" i="193"/>
  <c r="B3756" i="221" s="1"/>
  <c r="DQ68" i="193"/>
  <c r="B3761" i="221" s="1"/>
  <c r="DR68" i="193"/>
  <c r="B3762" i="221" s="1"/>
  <c r="DS68" i="193"/>
  <c r="B3763" i="221" s="1"/>
  <c r="DT68" i="193"/>
  <c r="B3764" i="221" s="1"/>
  <c r="DU68" i="193"/>
  <c r="B3765" i="221" s="1"/>
  <c r="DV68" i="193"/>
  <c r="B3766" i="221" s="1"/>
  <c r="DW68" i="193"/>
  <c r="B3767" i="221" s="1"/>
  <c r="DX68" i="193"/>
  <c r="B3768" i="221" s="1"/>
  <c r="DY68" i="193"/>
  <c r="B3769" i="221" s="1"/>
  <c r="DQ69" i="193"/>
  <c r="B3774" i="221" s="1"/>
  <c r="DR69" i="193"/>
  <c r="B3775" i="221" s="1"/>
  <c r="DS69" i="193"/>
  <c r="B3776" i="221" s="1"/>
  <c r="DT69" i="193"/>
  <c r="B3777" i="221" s="1"/>
  <c r="DU69" i="193"/>
  <c r="B3778" i="221" s="1"/>
  <c r="DV69" i="193"/>
  <c r="B3779" i="221" s="1"/>
  <c r="DW69" i="193"/>
  <c r="B3780" i="221" s="1"/>
  <c r="DX69" i="193"/>
  <c r="B3781" i="221" s="1"/>
  <c r="DY69" i="193"/>
  <c r="B3782" i="221" s="1"/>
  <c r="DQ70" i="193"/>
  <c r="B3787" i="221" s="1"/>
  <c r="DR70" i="193"/>
  <c r="B3788" i="221" s="1"/>
  <c r="DS70" i="193"/>
  <c r="B3789" i="221" s="1"/>
  <c r="DT70" i="193"/>
  <c r="B3790" i="221" s="1"/>
  <c r="DU70" i="193"/>
  <c r="B3791" i="221" s="1"/>
  <c r="DV70" i="193"/>
  <c r="B3792" i="221" s="1"/>
  <c r="DW70" i="193"/>
  <c r="B3793" i="221" s="1"/>
  <c r="DX70" i="193"/>
  <c r="B3794" i="221" s="1"/>
  <c r="DY70" i="193"/>
  <c r="B3795" i="221" s="1"/>
  <c r="DP64" i="193"/>
  <c r="B3708" i="221" s="1"/>
  <c r="DP65" i="193"/>
  <c r="B3721" i="221" s="1"/>
  <c r="DP66" i="193"/>
  <c r="B3734" i="221" s="1"/>
  <c r="DP67" i="193"/>
  <c r="B3747" i="221" s="1"/>
  <c r="DP68" i="193"/>
  <c r="B3760" i="221" s="1"/>
  <c r="DP69" i="193"/>
  <c r="B3773" i="221" s="1"/>
  <c r="DP70" i="193"/>
  <c r="B3786" i="221" s="1"/>
  <c r="DP63" i="193"/>
  <c r="B3695" i="221" s="1"/>
  <c r="DQ54" i="193"/>
  <c r="B3578" i="221" s="1"/>
  <c r="DR54" i="193"/>
  <c r="B3579" i="221" s="1"/>
  <c r="DS54" i="193"/>
  <c r="B3580" i="221" s="1"/>
  <c r="DT54" i="193"/>
  <c r="B3581" i="221" s="1"/>
  <c r="DU54" i="193"/>
  <c r="B3582" i="221" s="1"/>
  <c r="DV54" i="193"/>
  <c r="B3583" i="221" s="1"/>
  <c r="DW54" i="193"/>
  <c r="B3584" i="221" s="1"/>
  <c r="DX54" i="193"/>
  <c r="B3585" i="221" s="1"/>
  <c r="DY54" i="193"/>
  <c r="B3586" i="221" s="1"/>
  <c r="DQ55" i="193"/>
  <c r="B3591" i="221" s="1"/>
  <c r="DR55" i="193"/>
  <c r="B3592" i="221" s="1"/>
  <c r="DS55" i="193"/>
  <c r="B3593" i="221" s="1"/>
  <c r="DT55" i="193"/>
  <c r="B3594" i="221" s="1"/>
  <c r="DU55" i="193"/>
  <c r="B3595" i="221" s="1"/>
  <c r="DV55" i="193"/>
  <c r="B3596" i="221" s="1"/>
  <c r="DW55" i="193"/>
  <c r="B3597" i="221" s="1"/>
  <c r="DX55" i="193"/>
  <c r="B3598" i="221" s="1"/>
  <c r="DY55" i="193"/>
  <c r="B3599" i="221" s="1"/>
  <c r="DQ56" i="193"/>
  <c r="B3604" i="221" s="1"/>
  <c r="DR56" i="193"/>
  <c r="B3605" i="221" s="1"/>
  <c r="DS56" i="193"/>
  <c r="B3606" i="221" s="1"/>
  <c r="DT56" i="193"/>
  <c r="B3607" i="221" s="1"/>
  <c r="DU56" i="193"/>
  <c r="B3608" i="221" s="1"/>
  <c r="DV56" i="193"/>
  <c r="B3609" i="221" s="1"/>
  <c r="DW56" i="193"/>
  <c r="B3610" i="221" s="1"/>
  <c r="DX56" i="193"/>
  <c r="B3611" i="221" s="1"/>
  <c r="DY56" i="193"/>
  <c r="B3612" i="221" s="1"/>
  <c r="DQ57" i="193"/>
  <c r="B3617" i="221" s="1"/>
  <c r="DR57" i="193"/>
  <c r="B3618" i="221" s="1"/>
  <c r="DS57" i="193"/>
  <c r="B3619" i="221" s="1"/>
  <c r="DT57" i="193"/>
  <c r="B3620" i="221" s="1"/>
  <c r="DU57" i="193"/>
  <c r="B3621" i="221" s="1"/>
  <c r="DV57" i="193"/>
  <c r="B3622" i="221" s="1"/>
  <c r="DW57" i="193"/>
  <c r="B3623" i="221" s="1"/>
  <c r="DX57" i="193"/>
  <c r="B3624" i="221" s="1"/>
  <c r="DY57" i="193"/>
  <c r="B3625" i="221" s="1"/>
  <c r="DQ58" i="193"/>
  <c r="B3630" i="221" s="1"/>
  <c r="DR58" i="193"/>
  <c r="B3631" i="221" s="1"/>
  <c r="DS58" i="193"/>
  <c r="B3632" i="221" s="1"/>
  <c r="DT58" i="193"/>
  <c r="B3633" i="221" s="1"/>
  <c r="DU58" i="193"/>
  <c r="B3634" i="221" s="1"/>
  <c r="DV58" i="193"/>
  <c r="B3635" i="221" s="1"/>
  <c r="DW58" i="193"/>
  <c r="B3636" i="221" s="1"/>
  <c r="DX58" i="193"/>
  <c r="B3637" i="221" s="1"/>
  <c r="DY58" i="193"/>
  <c r="B3638" i="221" s="1"/>
  <c r="DQ59" i="193"/>
  <c r="B3643" i="221" s="1"/>
  <c r="DR59" i="193"/>
  <c r="B3644" i="221" s="1"/>
  <c r="DS59" i="193"/>
  <c r="B3645" i="221" s="1"/>
  <c r="DT59" i="193"/>
  <c r="B3646" i="221" s="1"/>
  <c r="DU59" i="193"/>
  <c r="B3647" i="221" s="1"/>
  <c r="DV59" i="193"/>
  <c r="B3648" i="221" s="1"/>
  <c r="DW59" i="193"/>
  <c r="B3649" i="221" s="1"/>
  <c r="DX59" i="193"/>
  <c r="B3650" i="221" s="1"/>
  <c r="DY59" i="193"/>
  <c r="B3651" i="221" s="1"/>
  <c r="DQ60" i="193"/>
  <c r="B3656" i="221" s="1"/>
  <c r="DR60" i="193"/>
  <c r="B3657" i="221" s="1"/>
  <c r="DS60" i="193"/>
  <c r="B3658" i="221" s="1"/>
  <c r="DT60" i="193"/>
  <c r="B3659" i="221" s="1"/>
  <c r="DU60" i="193"/>
  <c r="B3660" i="221" s="1"/>
  <c r="DV60" i="193"/>
  <c r="B3661" i="221" s="1"/>
  <c r="DW60" i="193"/>
  <c r="B3662" i="221" s="1"/>
  <c r="DX60" i="193"/>
  <c r="B3663" i="221" s="1"/>
  <c r="DY60" i="193"/>
  <c r="B3664" i="221" s="1"/>
  <c r="DQ61" i="193"/>
  <c r="B3669" i="221" s="1"/>
  <c r="DR61" i="193"/>
  <c r="B3670" i="221" s="1"/>
  <c r="DS61" i="193"/>
  <c r="B3671" i="221" s="1"/>
  <c r="DT61" i="193"/>
  <c r="B3672" i="221" s="1"/>
  <c r="DU61" i="193"/>
  <c r="B3673" i="221" s="1"/>
  <c r="DV61" i="193"/>
  <c r="B3674" i="221" s="1"/>
  <c r="DW61" i="193"/>
  <c r="B3675" i="221" s="1"/>
  <c r="DX61" i="193"/>
  <c r="B3676" i="221" s="1"/>
  <c r="DY61" i="193"/>
  <c r="B3677" i="221" s="1"/>
  <c r="DP55" i="193"/>
  <c r="B3590" i="221" s="1"/>
  <c r="DP56" i="193"/>
  <c r="B3603" i="221" s="1"/>
  <c r="DP57" i="193"/>
  <c r="B3616" i="221" s="1"/>
  <c r="DP58" i="193"/>
  <c r="B3629" i="221" s="1"/>
  <c r="DP59" i="193"/>
  <c r="B3642" i="221" s="1"/>
  <c r="DP60" i="193"/>
  <c r="B3655" i="221" s="1"/>
  <c r="DP61" i="193"/>
  <c r="B3668" i="221" s="1"/>
  <c r="DP54" i="193"/>
  <c r="B3577" i="221" s="1"/>
  <c r="DQ45" i="193"/>
  <c r="B3460" i="221" s="1"/>
  <c r="DR45" i="193"/>
  <c r="B3461" i="221" s="1"/>
  <c r="DS45" i="193"/>
  <c r="B3462" i="221" s="1"/>
  <c r="DT45" i="193"/>
  <c r="B3463" i="221" s="1"/>
  <c r="DU45" i="193"/>
  <c r="B3464" i="221" s="1"/>
  <c r="DV45" i="193"/>
  <c r="B3465" i="221" s="1"/>
  <c r="DW45" i="193"/>
  <c r="B3466" i="221" s="1"/>
  <c r="DX45" i="193"/>
  <c r="B3467" i="221" s="1"/>
  <c r="DY45" i="193"/>
  <c r="B3468" i="221" s="1"/>
  <c r="DQ46" i="193"/>
  <c r="B3473" i="221" s="1"/>
  <c r="DR46" i="193"/>
  <c r="B3474" i="221" s="1"/>
  <c r="DS46" i="193"/>
  <c r="B3475" i="221" s="1"/>
  <c r="DT46" i="193"/>
  <c r="B3476" i="221" s="1"/>
  <c r="DU46" i="193"/>
  <c r="B3477" i="221" s="1"/>
  <c r="DV46" i="193"/>
  <c r="B3478" i="221" s="1"/>
  <c r="DW46" i="193"/>
  <c r="B3479" i="221" s="1"/>
  <c r="DX46" i="193"/>
  <c r="B3480" i="221" s="1"/>
  <c r="DY46" i="193"/>
  <c r="B3481" i="221" s="1"/>
  <c r="DQ47" i="193"/>
  <c r="B3486" i="221" s="1"/>
  <c r="DR47" i="193"/>
  <c r="B3487" i="221" s="1"/>
  <c r="DS47" i="193"/>
  <c r="B3488" i="221" s="1"/>
  <c r="DT47" i="193"/>
  <c r="B3489" i="221" s="1"/>
  <c r="DU47" i="193"/>
  <c r="B3490" i="221" s="1"/>
  <c r="DV47" i="193"/>
  <c r="B3491" i="221" s="1"/>
  <c r="DW47" i="193"/>
  <c r="B3492" i="221" s="1"/>
  <c r="DX47" i="193"/>
  <c r="B3493" i="221" s="1"/>
  <c r="DY47" i="193"/>
  <c r="B3494" i="221" s="1"/>
  <c r="DQ48" i="193"/>
  <c r="B3499" i="221" s="1"/>
  <c r="DR48" i="193"/>
  <c r="B3500" i="221" s="1"/>
  <c r="DS48" i="193"/>
  <c r="B3501" i="221" s="1"/>
  <c r="DT48" i="193"/>
  <c r="B3502" i="221" s="1"/>
  <c r="DU48" i="193"/>
  <c r="B3503" i="221" s="1"/>
  <c r="DV48" i="193"/>
  <c r="B3504" i="221" s="1"/>
  <c r="DW48" i="193"/>
  <c r="B3505" i="221" s="1"/>
  <c r="DX48" i="193"/>
  <c r="B3506" i="221" s="1"/>
  <c r="DY48" i="193"/>
  <c r="B3507" i="221" s="1"/>
  <c r="DQ49" i="193"/>
  <c r="B3512" i="221" s="1"/>
  <c r="DR49" i="193"/>
  <c r="B3513" i="221" s="1"/>
  <c r="DS49" i="193"/>
  <c r="B3514" i="221" s="1"/>
  <c r="DT49" i="193"/>
  <c r="B3515" i="221" s="1"/>
  <c r="DU49" i="193"/>
  <c r="B3516" i="221" s="1"/>
  <c r="DV49" i="193"/>
  <c r="B3517" i="221" s="1"/>
  <c r="DW49" i="193"/>
  <c r="B3518" i="221" s="1"/>
  <c r="DX49" i="193"/>
  <c r="B3519" i="221" s="1"/>
  <c r="DY49" i="193"/>
  <c r="B3520" i="221" s="1"/>
  <c r="DQ50" i="193"/>
  <c r="B3525" i="221" s="1"/>
  <c r="DR50" i="193"/>
  <c r="B3526" i="221" s="1"/>
  <c r="DS50" i="193"/>
  <c r="B3527" i="221" s="1"/>
  <c r="DT50" i="193"/>
  <c r="B3528" i="221" s="1"/>
  <c r="DU50" i="193"/>
  <c r="B3529" i="221" s="1"/>
  <c r="DV50" i="193"/>
  <c r="B3530" i="221" s="1"/>
  <c r="DW50" i="193"/>
  <c r="B3531" i="221" s="1"/>
  <c r="DX50" i="193"/>
  <c r="B3532" i="221" s="1"/>
  <c r="DY50" i="193"/>
  <c r="B3533" i="221" s="1"/>
  <c r="DQ51" i="193"/>
  <c r="B3538" i="221" s="1"/>
  <c r="DR51" i="193"/>
  <c r="B3539" i="221" s="1"/>
  <c r="DS51" i="193"/>
  <c r="B3540" i="221" s="1"/>
  <c r="DT51" i="193"/>
  <c r="B3541" i="221" s="1"/>
  <c r="DU51" i="193"/>
  <c r="B3542" i="221" s="1"/>
  <c r="DV51" i="193"/>
  <c r="B3543" i="221" s="1"/>
  <c r="DW51" i="193"/>
  <c r="B3544" i="221" s="1"/>
  <c r="DX51" i="193"/>
  <c r="B3545" i="221" s="1"/>
  <c r="DY51" i="193"/>
  <c r="B3546" i="221" s="1"/>
  <c r="DQ52" i="193"/>
  <c r="B3551" i="221" s="1"/>
  <c r="DR52" i="193"/>
  <c r="B3552" i="221" s="1"/>
  <c r="DS52" i="193"/>
  <c r="B3553" i="221" s="1"/>
  <c r="DT52" i="193"/>
  <c r="B3554" i="221" s="1"/>
  <c r="DU52" i="193"/>
  <c r="B3555" i="221" s="1"/>
  <c r="DV52" i="193"/>
  <c r="B3556" i="221" s="1"/>
  <c r="DW52" i="193"/>
  <c r="B3557" i="221" s="1"/>
  <c r="DX52" i="193"/>
  <c r="B3558" i="221" s="1"/>
  <c r="DY52" i="193"/>
  <c r="B3559" i="221" s="1"/>
  <c r="DP46" i="193"/>
  <c r="B3472" i="221" s="1"/>
  <c r="DP47" i="193"/>
  <c r="B3485" i="221" s="1"/>
  <c r="DP48" i="193"/>
  <c r="B3498" i="221" s="1"/>
  <c r="DP49" i="193"/>
  <c r="B3511" i="221" s="1"/>
  <c r="DP50" i="193"/>
  <c r="B3524" i="221" s="1"/>
  <c r="DP51" i="193"/>
  <c r="B3537" i="221" s="1"/>
  <c r="DP52" i="193"/>
  <c r="B3550" i="221" s="1"/>
  <c r="DP36" i="193"/>
  <c r="B3341" i="221" s="1"/>
  <c r="DP45" i="193"/>
  <c r="B3459" i="221" s="1"/>
  <c r="DQ36" i="193"/>
  <c r="B3342" i="221" s="1"/>
  <c r="DR36" i="193"/>
  <c r="B3343" i="221" s="1"/>
  <c r="DS36" i="193"/>
  <c r="B3344" i="221" s="1"/>
  <c r="DT36" i="193"/>
  <c r="B3345" i="221" s="1"/>
  <c r="DU36" i="193"/>
  <c r="B3346" i="221" s="1"/>
  <c r="DV36" i="193"/>
  <c r="B3347" i="221" s="1"/>
  <c r="DW36" i="193"/>
  <c r="B3348" i="221" s="1"/>
  <c r="DX36" i="193"/>
  <c r="B3349" i="221" s="1"/>
  <c r="DY36" i="193"/>
  <c r="B3350" i="221" s="1"/>
  <c r="DQ37" i="193"/>
  <c r="B3355" i="221" s="1"/>
  <c r="DR37" i="193"/>
  <c r="B3356" i="221" s="1"/>
  <c r="DS37" i="193"/>
  <c r="B3357" i="221" s="1"/>
  <c r="DT37" i="193"/>
  <c r="B3358" i="221" s="1"/>
  <c r="DU37" i="193"/>
  <c r="B3359" i="221" s="1"/>
  <c r="DV37" i="193"/>
  <c r="B3360" i="221" s="1"/>
  <c r="DW37" i="193"/>
  <c r="B3361" i="221" s="1"/>
  <c r="DX37" i="193"/>
  <c r="B3362" i="221" s="1"/>
  <c r="DY37" i="193"/>
  <c r="B3363" i="221" s="1"/>
  <c r="DQ38" i="193"/>
  <c r="B3368" i="221" s="1"/>
  <c r="DR38" i="193"/>
  <c r="B3369" i="221" s="1"/>
  <c r="DS38" i="193"/>
  <c r="B3370" i="221" s="1"/>
  <c r="DT38" i="193"/>
  <c r="B3371" i="221" s="1"/>
  <c r="DU38" i="193"/>
  <c r="B3372" i="221" s="1"/>
  <c r="DV38" i="193"/>
  <c r="B3373" i="221" s="1"/>
  <c r="DW38" i="193"/>
  <c r="B3374" i="221" s="1"/>
  <c r="DX38" i="193"/>
  <c r="B3375" i="221" s="1"/>
  <c r="DY38" i="193"/>
  <c r="B3376" i="221" s="1"/>
  <c r="DQ39" i="193"/>
  <c r="B3381" i="221" s="1"/>
  <c r="DR39" i="193"/>
  <c r="B3382" i="221" s="1"/>
  <c r="DS39" i="193"/>
  <c r="B3383" i="221" s="1"/>
  <c r="DT39" i="193"/>
  <c r="B3384" i="221" s="1"/>
  <c r="DU39" i="193"/>
  <c r="B3385" i="221" s="1"/>
  <c r="DV39" i="193"/>
  <c r="B3386" i="221" s="1"/>
  <c r="DW39" i="193"/>
  <c r="B3387" i="221" s="1"/>
  <c r="DX39" i="193"/>
  <c r="B3388" i="221" s="1"/>
  <c r="DY39" i="193"/>
  <c r="B3389" i="221" s="1"/>
  <c r="DQ40" i="193"/>
  <c r="B3394" i="221" s="1"/>
  <c r="DR40" i="193"/>
  <c r="B3395" i="221" s="1"/>
  <c r="DS40" i="193"/>
  <c r="B3396" i="221" s="1"/>
  <c r="DT40" i="193"/>
  <c r="B3397" i="221" s="1"/>
  <c r="DU40" i="193"/>
  <c r="B3398" i="221" s="1"/>
  <c r="DV40" i="193"/>
  <c r="B3399" i="221" s="1"/>
  <c r="DW40" i="193"/>
  <c r="B3400" i="221" s="1"/>
  <c r="DX40" i="193"/>
  <c r="B3401" i="221" s="1"/>
  <c r="DY40" i="193"/>
  <c r="B3402" i="221" s="1"/>
  <c r="DQ41" i="193"/>
  <c r="B3407" i="221" s="1"/>
  <c r="DR41" i="193"/>
  <c r="B3408" i="221" s="1"/>
  <c r="DS41" i="193"/>
  <c r="B3409" i="221" s="1"/>
  <c r="DT41" i="193"/>
  <c r="B3410" i="221" s="1"/>
  <c r="DU41" i="193"/>
  <c r="B3411" i="221" s="1"/>
  <c r="DV41" i="193"/>
  <c r="B3412" i="221" s="1"/>
  <c r="DW41" i="193"/>
  <c r="B3413" i="221" s="1"/>
  <c r="DX41" i="193"/>
  <c r="B3414" i="221" s="1"/>
  <c r="DY41" i="193"/>
  <c r="B3415" i="221" s="1"/>
  <c r="DQ42" i="193"/>
  <c r="B3420" i="221" s="1"/>
  <c r="DR42" i="193"/>
  <c r="B3421" i="221" s="1"/>
  <c r="DS42" i="193"/>
  <c r="B3422" i="221" s="1"/>
  <c r="DT42" i="193"/>
  <c r="B3423" i="221" s="1"/>
  <c r="DU42" i="193"/>
  <c r="B3424" i="221" s="1"/>
  <c r="DV42" i="193"/>
  <c r="B3425" i="221" s="1"/>
  <c r="DW42" i="193"/>
  <c r="B3426" i="221" s="1"/>
  <c r="DX42" i="193"/>
  <c r="B3427" i="221" s="1"/>
  <c r="DY42" i="193"/>
  <c r="B3428" i="221" s="1"/>
  <c r="DQ43" i="193"/>
  <c r="B3433" i="221" s="1"/>
  <c r="DR43" i="193"/>
  <c r="B3434" i="221" s="1"/>
  <c r="DS43" i="193"/>
  <c r="B3435" i="221" s="1"/>
  <c r="DT43" i="193"/>
  <c r="B3436" i="221" s="1"/>
  <c r="DU43" i="193"/>
  <c r="B3437" i="221" s="1"/>
  <c r="DV43" i="193"/>
  <c r="B3438" i="221" s="1"/>
  <c r="DW43" i="193"/>
  <c r="B3439" i="221" s="1"/>
  <c r="DX43" i="193"/>
  <c r="B3440" i="221" s="1"/>
  <c r="DY43" i="193"/>
  <c r="B3441" i="221" s="1"/>
  <c r="DP37" i="193"/>
  <c r="B3354" i="221" s="1"/>
  <c r="DP38" i="193"/>
  <c r="B3367" i="221" s="1"/>
  <c r="DP39" i="193"/>
  <c r="B3380" i="221" s="1"/>
  <c r="DP40" i="193"/>
  <c r="B3393" i="221" s="1"/>
  <c r="DP41" i="193"/>
  <c r="B3406" i="221" s="1"/>
  <c r="DP42" i="193"/>
  <c r="B3419" i="221" s="1"/>
  <c r="DP43" i="193"/>
  <c r="B3432" i="221" s="1"/>
  <c r="DP28" i="193"/>
  <c r="B3236" i="221" s="1"/>
  <c r="DQ28" i="193"/>
  <c r="B3237" i="221" s="1"/>
  <c r="DR28" i="193"/>
  <c r="B3238" i="221" s="1"/>
  <c r="DS28" i="193"/>
  <c r="B3239" i="221" s="1"/>
  <c r="DT28" i="193"/>
  <c r="B3240" i="221" s="1"/>
  <c r="DU28" i="193"/>
  <c r="B3241" i="221" s="1"/>
  <c r="DV28" i="193"/>
  <c r="B3242" i="221" s="1"/>
  <c r="DW28" i="193"/>
  <c r="B3243" i="221" s="1"/>
  <c r="DX28" i="193"/>
  <c r="B3244" i="221" s="1"/>
  <c r="DY28" i="193"/>
  <c r="B3245" i="221" s="1"/>
  <c r="DP29" i="193"/>
  <c r="B3249" i="221" s="1"/>
  <c r="DQ29" i="193"/>
  <c r="B3250" i="221" s="1"/>
  <c r="DR29" i="193"/>
  <c r="B3251" i="221" s="1"/>
  <c r="DS29" i="193"/>
  <c r="B3252" i="221" s="1"/>
  <c r="DT29" i="193"/>
  <c r="B3253" i="221" s="1"/>
  <c r="DU29" i="193"/>
  <c r="B3254" i="221" s="1"/>
  <c r="DV29" i="193"/>
  <c r="B3255" i="221" s="1"/>
  <c r="DW29" i="193"/>
  <c r="B3256" i="221" s="1"/>
  <c r="DX29" i="193"/>
  <c r="B3257" i="221" s="1"/>
  <c r="DY29" i="193"/>
  <c r="B3258" i="221" s="1"/>
  <c r="DP30" i="193"/>
  <c r="B3262" i="221" s="1"/>
  <c r="DQ30" i="193"/>
  <c r="B3263" i="221" s="1"/>
  <c r="DR30" i="193"/>
  <c r="B3264" i="221" s="1"/>
  <c r="DS30" i="193"/>
  <c r="B3265" i="221" s="1"/>
  <c r="DT30" i="193"/>
  <c r="B3266" i="221" s="1"/>
  <c r="DU30" i="193"/>
  <c r="B3267" i="221" s="1"/>
  <c r="DV30" i="193"/>
  <c r="B3268" i="221" s="1"/>
  <c r="DW30" i="193"/>
  <c r="B3269" i="221" s="1"/>
  <c r="DX30" i="193"/>
  <c r="B3270" i="221" s="1"/>
  <c r="DY30" i="193"/>
  <c r="B3271" i="221" s="1"/>
  <c r="DP31" i="193"/>
  <c r="B3275" i="221" s="1"/>
  <c r="DQ31" i="193"/>
  <c r="B3276" i="221" s="1"/>
  <c r="DR31" i="193"/>
  <c r="B3277" i="221" s="1"/>
  <c r="DS31" i="193"/>
  <c r="B3278" i="221" s="1"/>
  <c r="DT31" i="193"/>
  <c r="B3279" i="221" s="1"/>
  <c r="DU31" i="193"/>
  <c r="B3280" i="221" s="1"/>
  <c r="DV31" i="193"/>
  <c r="B3281" i="221" s="1"/>
  <c r="DW31" i="193"/>
  <c r="B3282" i="221" s="1"/>
  <c r="DX31" i="193"/>
  <c r="B3283" i="221" s="1"/>
  <c r="DY31" i="193"/>
  <c r="B3284" i="221" s="1"/>
  <c r="DP32" i="193"/>
  <c r="B3288" i="221" s="1"/>
  <c r="DQ32" i="193"/>
  <c r="B3289" i="221" s="1"/>
  <c r="DR32" i="193"/>
  <c r="B3290" i="221" s="1"/>
  <c r="DS32" i="193"/>
  <c r="B3291" i="221" s="1"/>
  <c r="DT32" i="193"/>
  <c r="B3292" i="221" s="1"/>
  <c r="DU32" i="193"/>
  <c r="B3293" i="221" s="1"/>
  <c r="DV32" i="193"/>
  <c r="B3294" i="221" s="1"/>
  <c r="DW32" i="193"/>
  <c r="B3295" i="221" s="1"/>
  <c r="DX32" i="193"/>
  <c r="B3296" i="221" s="1"/>
  <c r="DY32" i="193"/>
  <c r="B3297" i="221" s="1"/>
  <c r="DP33" i="193"/>
  <c r="B3301" i="221" s="1"/>
  <c r="DQ33" i="193"/>
  <c r="B3302" i="221" s="1"/>
  <c r="DR33" i="193"/>
  <c r="B3303" i="221" s="1"/>
  <c r="DS33" i="193"/>
  <c r="B3304" i="221" s="1"/>
  <c r="DT33" i="193"/>
  <c r="B3305" i="221" s="1"/>
  <c r="DU33" i="193"/>
  <c r="B3306" i="221" s="1"/>
  <c r="DV33" i="193"/>
  <c r="B3307" i="221" s="1"/>
  <c r="DW33" i="193"/>
  <c r="B3308" i="221" s="1"/>
  <c r="DX33" i="193"/>
  <c r="B3309" i="221" s="1"/>
  <c r="DY33" i="193"/>
  <c r="B3310" i="221" s="1"/>
  <c r="DP34" i="193"/>
  <c r="B3314" i="221" s="1"/>
  <c r="DQ34" i="193"/>
  <c r="B3315" i="221" s="1"/>
  <c r="DR34" i="193"/>
  <c r="B3316" i="221" s="1"/>
  <c r="DS34" i="193"/>
  <c r="B3317" i="221" s="1"/>
  <c r="DT34" i="193"/>
  <c r="B3318" i="221" s="1"/>
  <c r="DU34" i="193"/>
  <c r="B3319" i="221" s="1"/>
  <c r="DV34" i="193"/>
  <c r="B3320" i="221" s="1"/>
  <c r="DW34" i="193"/>
  <c r="B3321" i="221" s="1"/>
  <c r="DX34" i="193"/>
  <c r="B3322" i="221" s="1"/>
  <c r="DY34" i="193"/>
  <c r="B3323" i="221" s="1"/>
  <c r="DQ27" i="193"/>
  <c r="B3224" i="221" s="1"/>
  <c r="DR27" i="193"/>
  <c r="B3225" i="221" s="1"/>
  <c r="DS27" i="193"/>
  <c r="B3226" i="221" s="1"/>
  <c r="DT27" i="193"/>
  <c r="B3227" i="221" s="1"/>
  <c r="DU27" i="193"/>
  <c r="B3228" i="221" s="1"/>
  <c r="DV27" i="193"/>
  <c r="B3229" i="221" s="1"/>
  <c r="DW27" i="193"/>
  <c r="B3230" i="221" s="1"/>
  <c r="DX27" i="193"/>
  <c r="B3231" i="221" s="1"/>
  <c r="DY27" i="193"/>
  <c r="B3232" i="221" s="1"/>
  <c r="DP18" i="193"/>
  <c r="B3105" i="221" s="1"/>
  <c r="DP27" i="193"/>
  <c r="B3223" i="221" s="1"/>
  <c r="DQ18" i="193"/>
  <c r="B3106" i="221" s="1"/>
  <c r="DR18" i="193"/>
  <c r="B3107" i="221" s="1"/>
  <c r="DS18" i="193"/>
  <c r="B3108" i="221" s="1"/>
  <c r="DT18" i="193"/>
  <c r="B3109" i="221" s="1"/>
  <c r="DU18" i="193"/>
  <c r="B3110" i="221" s="1"/>
  <c r="DV18" i="193"/>
  <c r="B3111" i="221" s="1"/>
  <c r="DW18" i="193"/>
  <c r="B3112" i="221" s="1"/>
  <c r="DX18" i="193"/>
  <c r="B3113" i="221" s="1"/>
  <c r="DY18" i="193"/>
  <c r="B3114" i="221" s="1"/>
  <c r="DQ19" i="193"/>
  <c r="B3119" i="221" s="1"/>
  <c r="DR19" i="193"/>
  <c r="B3120" i="221" s="1"/>
  <c r="DS19" i="193"/>
  <c r="B3121" i="221" s="1"/>
  <c r="DT19" i="193"/>
  <c r="B3122" i="221" s="1"/>
  <c r="DU19" i="193"/>
  <c r="B3123" i="221" s="1"/>
  <c r="DV19" i="193"/>
  <c r="B3124" i="221" s="1"/>
  <c r="DW19" i="193"/>
  <c r="B3125" i="221" s="1"/>
  <c r="DX19" i="193"/>
  <c r="B3126" i="221" s="1"/>
  <c r="DY19" i="193"/>
  <c r="B3127" i="221" s="1"/>
  <c r="DQ20" i="193"/>
  <c r="B3132" i="221" s="1"/>
  <c r="DR20" i="193"/>
  <c r="B3133" i="221" s="1"/>
  <c r="DS20" i="193"/>
  <c r="B3134" i="221" s="1"/>
  <c r="DT20" i="193"/>
  <c r="B3135" i="221" s="1"/>
  <c r="DU20" i="193"/>
  <c r="B3136" i="221" s="1"/>
  <c r="DV20" i="193"/>
  <c r="B3137" i="221" s="1"/>
  <c r="DW20" i="193"/>
  <c r="B3138" i="221" s="1"/>
  <c r="DX20" i="193"/>
  <c r="B3139" i="221" s="1"/>
  <c r="DY20" i="193"/>
  <c r="B3140" i="221" s="1"/>
  <c r="DQ21" i="193"/>
  <c r="B3145" i="221" s="1"/>
  <c r="DR21" i="193"/>
  <c r="B3146" i="221" s="1"/>
  <c r="DS21" i="193"/>
  <c r="B3147" i="221" s="1"/>
  <c r="DT21" i="193"/>
  <c r="B3148" i="221" s="1"/>
  <c r="DU21" i="193"/>
  <c r="B3149" i="221" s="1"/>
  <c r="DV21" i="193"/>
  <c r="B3150" i="221" s="1"/>
  <c r="DW21" i="193"/>
  <c r="B3151" i="221" s="1"/>
  <c r="DX21" i="193"/>
  <c r="B3152" i="221" s="1"/>
  <c r="DY21" i="193"/>
  <c r="B3153" i="221" s="1"/>
  <c r="DQ22" i="193"/>
  <c r="B3158" i="221" s="1"/>
  <c r="DR22" i="193"/>
  <c r="B3159" i="221" s="1"/>
  <c r="DS22" i="193"/>
  <c r="B3160" i="221" s="1"/>
  <c r="DT22" i="193"/>
  <c r="B3161" i="221" s="1"/>
  <c r="DU22" i="193"/>
  <c r="B3162" i="221" s="1"/>
  <c r="DV22" i="193"/>
  <c r="B3163" i="221" s="1"/>
  <c r="DW22" i="193"/>
  <c r="B3164" i="221" s="1"/>
  <c r="DX22" i="193"/>
  <c r="B3165" i="221" s="1"/>
  <c r="DY22" i="193"/>
  <c r="B3166" i="221" s="1"/>
  <c r="DQ23" i="193"/>
  <c r="B3171" i="221" s="1"/>
  <c r="DR23" i="193"/>
  <c r="B3172" i="221" s="1"/>
  <c r="DS23" i="193"/>
  <c r="B3173" i="221" s="1"/>
  <c r="DT23" i="193"/>
  <c r="B3174" i="221" s="1"/>
  <c r="DU23" i="193"/>
  <c r="B3175" i="221" s="1"/>
  <c r="DV23" i="193"/>
  <c r="B3176" i="221" s="1"/>
  <c r="DW23" i="193"/>
  <c r="B3177" i="221" s="1"/>
  <c r="DX23" i="193"/>
  <c r="B3178" i="221" s="1"/>
  <c r="DY23" i="193"/>
  <c r="B3179" i="221" s="1"/>
  <c r="DQ24" i="193"/>
  <c r="B3184" i="221" s="1"/>
  <c r="DR24" i="193"/>
  <c r="B3185" i="221" s="1"/>
  <c r="DS24" i="193"/>
  <c r="B3186" i="221" s="1"/>
  <c r="DT24" i="193"/>
  <c r="B3187" i="221" s="1"/>
  <c r="DU24" i="193"/>
  <c r="B3188" i="221" s="1"/>
  <c r="DV24" i="193"/>
  <c r="B3189" i="221" s="1"/>
  <c r="DW24" i="193"/>
  <c r="B3190" i="221" s="1"/>
  <c r="DX24" i="193"/>
  <c r="B3191" i="221" s="1"/>
  <c r="DY24" i="193"/>
  <c r="B3192" i="221" s="1"/>
  <c r="DQ25" i="193"/>
  <c r="B3197" i="221" s="1"/>
  <c r="DR25" i="193"/>
  <c r="B3198" i="221" s="1"/>
  <c r="DS25" i="193"/>
  <c r="B3199" i="221" s="1"/>
  <c r="DT25" i="193"/>
  <c r="B3200" i="221" s="1"/>
  <c r="DU25" i="193"/>
  <c r="B3201" i="221" s="1"/>
  <c r="DV25" i="193"/>
  <c r="B3202" i="221" s="1"/>
  <c r="DW25" i="193"/>
  <c r="B3203" i="221" s="1"/>
  <c r="DX25" i="193"/>
  <c r="B3204" i="221" s="1"/>
  <c r="DY25" i="193"/>
  <c r="B3205" i="221" s="1"/>
  <c r="DP19" i="193"/>
  <c r="B3118" i="221" s="1"/>
  <c r="DP20" i="193"/>
  <c r="B3131" i="221" s="1"/>
  <c r="DP21" i="193"/>
  <c r="B3144" i="221" s="1"/>
  <c r="DP22" i="193"/>
  <c r="B3157" i="221" s="1"/>
  <c r="DP23" i="193"/>
  <c r="B3170" i="221" s="1"/>
  <c r="DP24" i="193"/>
  <c r="B3183" i="221" s="1"/>
  <c r="DP25" i="193"/>
  <c r="B3196" i="221" s="1"/>
  <c r="DQ9" i="193"/>
  <c r="B2988" i="221" s="1"/>
  <c r="DR9" i="193"/>
  <c r="B2989" i="221" s="1"/>
  <c r="DS9" i="193"/>
  <c r="B2990" i="221" s="1"/>
  <c r="DT9" i="193"/>
  <c r="B2991" i="221" s="1"/>
  <c r="DU9" i="193"/>
  <c r="B2992" i="221" s="1"/>
  <c r="DV9" i="193"/>
  <c r="B2993" i="221" s="1"/>
  <c r="DW9" i="193"/>
  <c r="B2994" i="221" s="1"/>
  <c r="DX9" i="193"/>
  <c r="B2995" i="221" s="1"/>
  <c r="DY9" i="193"/>
  <c r="B2996" i="221" s="1"/>
  <c r="DQ10" i="193"/>
  <c r="B3001" i="221" s="1"/>
  <c r="DR10" i="193"/>
  <c r="B3002" i="221" s="1"/>
  <c r="DS10" i="193"/>
  <c r="B3003" i="221" s="1"/>
  <c r="DT10" i="193"/>
  <c r="B3004" i="221" s="1"/>
  <c r="DU10" i="193"/>
  <c r="B3005" i="221" s="1"/>
  <c r="DV10" i="193"/>
  <c r="B3006" i="221" s="1"/>
  <c r="DW10" i="193"/>
  <c r="B3007" i="221" s="1"/>
  <c r="DX10" i="193"/>
  <c r="B3008" i="221" s="1"/>
  <c r="DY10" i="193"/>
  <c r="B3009" i="221" s="1"/>
  <c r="DQ11" i="193"/>
  <c r="B3014" i="221" s="1"/>
  <c r="DR11" i="193"/>
  <c r="B3015" i="221" s="1"/>
  <c r="DS11" i="193"/>
  <c r="B3016" i="221" s="1"/>
  <c r="DT11" i="193"/>
  <c r="B3017" i="221" s="1"/>
  <c r="DU11" i="193"/>
  <c r="B3018" i="221" s="1"/>
  <c r="DV11" i="193"/>
  <c r="B3019" i="221" s="1"/>
  <c r="DW11" i="193"/>
  <c r="B3020" i="221" s="1"/>
  <c r="DX11" i="193"/>
  <c r="B3021" i="221" s="1"/>
  <c r="DY11" i="193"/>
  <c r="B3022" i="221" s="1"/>
  <c r="DQ12" i="193"/>
  <c r="B3027" i="221" s="1"/>
  <c r="DR12" i="193"/>
  <c r="B3028" i="221" s="1"/>
  <c r="DS12" i="193"/>
  <c r="B3029" i="221" s="1"/>
  <c r="DT12" i="193"/>
  <c r="B3030" i="221" s="1"/>
  <c r="DU12" i="193"/>
  <c r="B3031" i="221" s="1"/>
  <c r="DV12" i="193"/>
  <c r="B3032" i="221" s="1"/>
  <c r="DW12" i="193"/>
  <c r="B3033" i="221" s="1"/>
  <c r="DX12" i="193"/>
  <c r="B3034" i="221" s="1"/>
  <c r="DY12" i="193"/>
  <c r="B3035" i="221" s="1"/>
  <c r="DQ13" i="193"/>
  <c r="B3040" i="221" s="1"/>
  <c r="DR13" i="193"/>
  <c r="B3041" i="221" s="1"/>
  <c r="DS13" i="193"/>
  <c r="B3042" i="221" s="1"/>
  <c r="DT13" i="193"/>
  <c r="B3043" i="221" s="1"/>
  <c r="DU13" i="193"/>
  <c r="B3044" i="221" s="1"/>
  <c r="DV13" i="193"/>
  <c r="B3045" i="221" s="1"/>
  <c r="DW13" i="193"/>
  <c r="B3046" i="221" s="1"/>
  <c r="DX13" i="193"/>
  <c r="B3047" i="221" s="1"/>
  <c r="DY13" i="193"/>
  <c r="B3048" i="221" s="1"/>
  <c r="DQ14" i="193"/>
  <c r="B3053" i="221" s="1"/>
  <c r="DR14" i="193"/>
  <c r="B3054" i="221" s="1"/>
  <c r="DS14" i="193"/>
  <c r="B3055" i="221" s="1"/>
  <c r="DT14" i="193"/>
  <c r="B3056" i="221" s="1"/>
  <c r="DU14" i="193"/>
  <c r="B3057" i="221" s="1"/>
  <c r="DV14" i="193"/>
  <c r="B3058" i="221" s="1"/>
  <c r="DW14" i="193"/>
  <c r="B3059" i="221" s="1"/>
  <c r="DX14" i="193"/>
  <c r="B3060" i="221" s="1"/>
  <c r="DY14" i="193"/>
  <c r="B3061" i="221" s="1"/>
  <c r="DQ15" i="193"/>
  <c r="B3066" i="221" s="1"/>
  <c r="DR15" i="193"/>
  <c r="B3067" i="221" s="1"/>
  <c r="DS15" i="193"/>
  <c r="B3068" i="221" s="1"/>
  <c r="DT15" i="193"/>
  <c r="B3069" i="221" s="1"/>
  <c r="DU15" i="193"/>
  <c r="B3070" i="221" s="1"/>
  <c r="DV15" i="193"/>
  <c r="B3071" i="221" s="1"/>
  <c r="DW15" i="193"/>
  <c r="B3072" i="221" s="1"/>
  <c r="DX15" i="193"/>
  <c r="B3073" i="221" s="1"/>
  <c r="DY15" i="193"/>
  <c r="B3074" i="221" s="1"/>
  <c r="DQ16" i="193"/>
  <c r="B3079" i="221" s="1"/>
  <c r="DR16" i="193"/>
  <c r="B3080" i="221" s="1"/>
  <c r="DS16" i="193"/>
  <c r="B3081" i="221" s="1"/>
  <c r="DT16" i="193"/>
  <c r="B3082" i="221" s="1"/>
  <c r="DU16" i="193"/>
  <c r="B3083" i="221" s="1"/>
  <c r="DV16" i="193"/>
  <c r="B3084" i="221" s="1"/>
  <c r="DW16" i="193"/>
  <c r="B3085" i="221" s="1"/>
  <c r="DX16" i="193"/>
  <c r="B3086" i="221" s="1"/>
  <c r="DY16" i="193"/>
  <c r="B3087" i="221" s="1"/>
  <c r="DP10" i="193"/>
  <c r="B3000" i="221" s="1"/>
  <c r="DP11" i="193"/>
  <c r="B3013" i="221" s="1"/>
  <c r="DP12" i="193"/>
  <c r="B3026" i="221" s="1"/>
  <c r="DP13" i="193"/>
  <c r="B3039" i="221" s="1"/>
  <c r="DP14" i="193"/>
  <c r="B3052" i="221" s="1"/>
  <c r="DP15" i="193"/>
  <c r="B3065" i="221" s="1"/>
  <c r="DP16" i="193"/>
  <c r="B3078" i="221" s="1"/>
  <c r="DP9" i="193"/>
  <c r="B2987" i="221" s="1"/>
  <c r="BZ143" i="195"/>
  <c r="B2385" i="221" s="1"/>
  <c r="CA143" i="195"/>
  <c r="B2386" i="221" s="1"/>
  <c r="CB143" i="195"/>
  <c r="B2387" i="221" s="1"/>
  <c r="CC143" i="195"/>
  <c r="B2388" i="221" s="1"/>
  <c r="CD143" i="195"/>
  <c r="B2389" i="221" s="1"/>
  <c r="CE143" i="195"/>
  <c r="B2390" i="221" s="1"/>
  <c r="CF143" i="195"/>
  <c r="B2391" i="221" s="1"/>
  <c r="CG143" i="195"/>
  <c r="B2392" i="221" s="1"/>
  <c r="CH143" i="195"/>
  <c r="B2393" i="221" s="1"/>
  <c r="CJ143" i="195"/>
  <c r="B2395" i="221" s="1"/>
  <c r="BZ144" i="195"/>
  <c r="B2398" i="221" s="1"/>
  <c r="CA144" i="195"/>
  <c r="B2399" i="221" s="1"/>
  <c r="CB144" i="195"/>
  <c r="B2400" i="221" s="1"/>
  <c r="CC144" i="195"/>
  <c r="B2401" i="221" s="1"/>
  <c r="CD144" i="195"/>
  <c r="B2402" i="221" s="1"/>
  <c r="CE144" i="195"/>
  <c r="B2403" i="221" s="1"/>
  <c r="CF144" i="195"/>
  <c r="B2404" i="221" s="1"/>
  <c r="CG144" i="195"/>
  <c r="B2405" i="221" s="1"/>
  <c r="CH144" i="195"/>
  <c r="B2406" i="221" s="1"/>
  <c r="CJ144" i="195"/>
  <c r="B2408" i="221" s="1"/>
  <c r="BZ145" i="195"/>
  <c r="B2411" i="221" s="1"/>
  <c r="CA145" i="195"/>
  <c r="B2412" i="221" s="1"/>
  <c r="CB145" i="195"/>
  <c r="B2413" i="221" s="1"/>
  <c r="CC145" i="195"/>
  <c r="B2414" i="221" s="1"/>
  <c r="CD145" i="195"/>
  <c r="B2415" i="221" s="1"/>
  <c r="CE145" i="195"/>
  <c r="B2416" i="221" s="1"/>
  <c r="CF145" i="195"/>
  <c r="B2417" i="221" s="1"/>
  <c r="CG145" i="195"/>
  <c r="B2418" i="221" s="1"/>
  <c r="CH145" i="195"/>
  <c r="B2419" i="221" s="1"/>
  <c r="CJ145" i="195"/>
  <c r="B2421" i="221" s="1"/>
  <c r="BZ146" i="195"/>
  <c r="B2424" i="221" s="1"/>
  <c r="CA146" i="195"/>
  <c r="B2425" i="221" s="1"/>
  <c r="CB146" i="195"/>
  <c r="B2426" i="221" s="1"/>
  <c r="CC146" i="195"/>
  <c r="B2427" i="221" s="1"/>
  <c r="CD146" i="195"/>
  <c r="B2428" i="221" s="1"/>
  <c r="CE146" i="195"/>
  <c r="B2429" i="221" s="1"/>
  <c r="CF146" i="195"/>
  <c r="B2430" i="221" s="1"/>
  <c r="CG146" i="195"/>
  <c r="B2431" i="221" s="1"/>
  <c r="CH146" i="195"/>
  <c r="B2432" i="221" s="1"/>
  <c r="CJ146" i="195"/>
  <c r="B2434" i="221" s="1"/>
  <c r="BZ147" i="195"/>
  <c r="B2437" i="221" s="1"/>
  <c r="CA147" i="195"/>
  <c r="B2438" i="221" s="1"/>
  <c r="CB147" i="195"/>
  <c r="B2439" i="221" s="1"/>
  <c r="CC147" i="195"/>
  <c r="B2440" i="221" s="1"/>
  <c r="CD147" i="195"/>
  <c r="B2441" i="221" s="1"/>
  <c r="CE147" i="195"/>
  <c r="B2442" i="221" s="1"/>
  <c r="CF147" i="195"/>
  <c r="B2443" i="221" s="1"/>
  <c r="CG147" i="195"/>
  <c r="B2444" i="221" s="1"/>
  <c r="CH147" i="195"/>
  <c r="B2445" i="221" s="1"/>
  <c r="CJ147" i="195"/>
  <c r="B2447" i="221" s="1"/>
  <c r="BZ148" i="195"/>
  <c r="B2450" i="221" s="1"/>
  <c r="CA148" i="195"/>
  <c r="B2451" i="221" s="1"/>
  <c r="CB148" i="195"/>
  <c r="B2452" i="221" s="1"/>
  <c r="CC148" i="195"/>
  <c r="B2453" i="221" s="1"/>
  <c r="CD148" i="195"/>
  <c r="B2454" i="221" s="1"/>
  <c r="CE148" i="195"/>
  <c r="B2455" i="221" s="1"/>
  <c r="CF148" i="195"/>
  <c r="B2456" i="221" s="1"/>
  <c r="CG148" i="195"/>
  <c r="B2457" i="221" s="1"/>
  <c r="CH148" i="195"/>
  <c r="B2458" i="221" s="1"/>
  <c r="CJ148" i="195"/>
  <c r="B2460" i="221" s="1"/>
  <c r="BZ149" i="195"/>
  <c r="B2463" i="221" s="1"/>
  <c r="CA149" i="195"/>
  <c r="B2464" i="221" s="1"/>
  <c r="CB149" i="195"/>
  <c r="B2465" i="221" s="1"/>
  <c r="CC149" i="195"/>
  <c r="B2466" i="221" s="1"/>
  <c r="CD149" i="195"/>
  <c r="B2467" i="221" s="1"/>
  <c r="CE149" i="195"/>
  <c r="B2468" i="221" s="1"/>
  <c r="CF149" i="195"/>
  <c r="B2469" i="221" s="1"/>
  <c r="CG149" i="195"/>
  <c r="B2470" i="221" s="1"/>
  <c r="CH149" i="195"/>
  <c r="B2471" i="221" s="1"/>
  <c r="CJ149" i="195"/>
  <c r="B2473" i="221" s="1"/>
  <c r="BZ150" i="195"/>
  <c r="B2476" i="221" s="1"/>
  <c r="CA150" i="195"/>
  <c r="B2477" i="221" s="1"/>
  <c r="CB150" i="195"/>
  <c r="B2478" i="221" s="1"/>
  <c r="CC150" i="195"/>
  <c r="B2479" i="221" s="1"/>
  <c r="CD150" i="195"/>
  <c r="B2480" i="221" s="1"/>
  <c r="CE150" i="195"/>
  <c r="B2481" i="221" s="1"/>
  <c r="CF150" i="195"/>
  <c r="B2482" i="221" s="1"/>
  <c r="CG150" i="195"/>
  <c r="B2483" i="221" s="1"/>
  <c r="CH150" i="195"/>
  <c r="B2484" i="221" s="1"/>
  <c r="CJ150" i="195"/>
  <c r="B2486" i="221" s="1"/>
  <c r="BY144" i="195"/>
  <c r="B2397" i="221" s="1"/>
  <c r="BY145" i="195"/>
  <c r="B2410" i="221" s="1"/>
  <c r="BY146" i="195"/>
  <c r="B2423" i="221" s="1"/>
  <c r="BY147" i="195"/>
  <c r="B2436" i="221" s="1"/>
  <c r="BY148" i="195"/>
  <c r="B2449" i="221" s="1"/>
  <c r="BY149" i="195"/>
  <c r="B2462" i="221" s="1"/>
  <c r="BY150" i="195"/>
  <c r="B2475" i="221" s="1"/>
  <c r="BY143" i="195"/>
  <c r="B2384" i="221" s="1"/>
  <c r="BZ134" i="195"/>
  <c r="B2267" i="221" s="1"/>
  <c r="CA134" i="195"/>
  <c r="B2268" i="221" s="1"/>
  <c r="CB134" i="195"/>
  <c r="B2269" i="221" s="1"/>
  <c r="CC134" i="195"/>
  <c r="B2270" i="221" s="1"/>
  <c r="CD134" i="195"/>
  <c r="B2271" i="221" s="1"/>
  <c r="CE134" i="195"/>
  <c r="B2272" i="221" s="1"/>
  <c r="CF134" i="195"/>
  <c r="B2273" i="221" s="1"/>
  <c r="CG134" i="195"/>
  <c r="B2274" i="221" s="1"/>
  <c r="CH134" i="195"/>
  <c r="B2275" i="221" s="1"/>
  <c r="CJ134" i="195"/>
  <c r="B2277" i="221" s="1"/>
  <c r="BZ135" i="195"/>
  <c r="B2280" i="221" s="1"/>
  <c r="CA135" i="195"/>
  <c r="B2281" i="221" s="1"/>
  <c r="CB135" i="195"/>
  <c r="B2282" i="221" s="1"/>
  <c r="CC135" i="195"/>
  <c r="B2283" i="221" s="1"/>
  <c r="CD135" i="195"/>
  <c r="B2284" i="221" s="1"/>
  <c r="CE135" i="195"/>
  <c r="B2285" i="221" s="1"/>
  <c r="CF135" i="195"/>
  <c r="B2286" i="221" s="1"/>
  <c r="CG135" i="195"/>
  <c r="B2287" i="221" s="1"/>
  <c r="CH135" i="195"/>
  <c r="B2288" i="221" s="1"/>
  <c r="CJ135" i="195"/>
  <c r="B2290" i="221" s="1"/>
  <c r="BZ136" i="195"/>
  <c r="B2293" i="221" s="1"/>
  <c r="CA136" i="195"/>
  <c r="B2294" i="221" s="1"/>
  <c r="CB136" i="195"/>
  <c r="B2295" i="221" s="1"/>
  <c r="CC136" i="195"/>
  <c r="B2296" i="221" s="1"/>
  <c r="CD136" i="195"/>
  <c r="B2297" i="221" s="1"/>
  <c r="CE136" i="195"/>
  <c r="B2298" i="221" s="1"/>
  <c r="CF136" i="195"/>
  <c r="B2299" i="221" s="1"/>
  <c r="CG136" i="195"/>
  <c r="B2300" i="221" s="1"/>
  <c r="CH136" i="195"/>
  <c r="B2301" i="221" s="1"/>
  <c r="CJ136" i="195"/>
  <c r="B2303" i="221" s="1"/>
  <c r="BZ137" i="195"/>
  <c r="B2306" i="221" s="1"/>
  <c r="CA137" i="195"/>
  <c r="B2307" i="221" s="1"/>
  <c r="CB137" i="195"/>
  <c r="B2308" i="221" s="1"/>
  <c r="CC137" i="195"/>
  <c r="B2309" i="221" s="1"/>
  <c r="CD137" i="195"/>
  <c r="B2310" i="221" s="1"/>
  <c r="CE137" i="195"/>
  <c r="B2311" i="221" s="1"/>
  <c r="CF137" i="195"/>
  <c r="B2312" i="221" s="1"/>
  <c r="CG137" i="195"/>
  <c r="B2313" i="221" s="1"/>
  <c r="CH137" i="195"/>
  <c r="B2314" i="221" s="1"/>
  <c r="CJ137" i="195"/>
  <c r="B2316" i="221" s="1"/>
  <c r="BZ138" i="195"/>
  <c r="B2319" i="221" s="1"/>
  <c r="CA138" i="195"/>
  <c r="B2320" i="221" s="1"/>
  <c r="CB138" i="195"/>
  <c r="B2321" i="221" s="1"/>
  <c r="CC138" i="195"/>
  <c r="B2322" i="221" s="1"/>
  <c r="CD138" i="195"/>
  <c r="B2323" i="221" s="1"/>
  <c r="CE138" i="195"/>
  <c r="B2324" i="221" s="1"/>
  <c r="CF138" i="195"/>
  <c r="B2325" i="221" s="1"/>
  <c r="CG138" i="195"/>
  <c r="B2326" i="221" s="1"/>
  <c r="CH138" i="195"/>
  <c r="B2327" i="221" s="1"/>
  <c r="CJ138" i="195"/>
  <c r="B2329" i="221" s="1"/>
  <c r="BZ139" i="195"/>
  <c r="B2332" i="221" s="1"/>
  <c r="CA139" i="195"/>
  <c r="B2333" i="221" s="1"/>
  <c r="CB139" i="195"/>
  <c r="B2334" i="221" s="1"/>
  <c r="CC139" i="195"/>
  <c r="B2335" i="221" s="1"/>
  <c r="CD139" i="195"/>
  <c r="B2336" i="221" s="1"/>
  <c r="CE139" i="195"/>
  <c r="B2337" i="221" s="1"/>
  <c r="CF139" i="195"/>
  <c r="B2338" i="221" s="1"/>
  <c r="CG139" i="195"/>
  <c r="B2339" i="221" s="1"/>
  <c r="CH139" i="195"/>
  <c r="B2340" i="221" s="1"/>
  <c r="CJ139" i="195"/>
  <c r="B2342" i="221" s="1"/>
  <c r="BZ140" i="195"/>
  <c r="B2345" i="221" s="1"/>
  <c r="CA140" i="195"/>
  <c r="B2346" i="221" s="1"/>
  <c r="CB140" i="195"/>
  <c r="B2347" i="221" s="1"/>
  <c r="CC140" i="195"/>
  <c r="B2348" i="221" s="1"/>
  <c r="CD140" i="195"/>
  <c r="B2349" i="221" s="1"/>
  <c r="CE140" i="195"/>
  <c r="B2350" i="221" s="1"/>
  <c r="CF140" i="195"/>
  <c r="B2351" i="221" s="1"/>
  <c r="CG140" i="195"/>
  <c r="B2352" i="221" s="1"/>
  <c r="CH140" i="195"/>
  <c r="B2353" i="221" s="1"/>
  <c r="CJ140" i="195"/>
  <c r="B2355" i="221" s="1"/>
  <c r="BZ141" i="195"/>
  <c r="B2358" i="221" s="1"/>
  <c r="CA141" i="195"/>
  <c r="B2359" i="221" s="1"/>
  <c r="CB141" i="195"/>
  <c r="B2360" i="221" s="1"/>
  <c r="CC141" i="195"/>
  <c r="B2361" i="221" s="1"/>
  <c r="CD141" i="195"/>
  <c r="B2362" i="221" s="1"/>
  <c r="CE141" i="195"/>
  <c r="B2363" i="221" s="1"/>
  <c r="CF141" i="195"/>
  <c r="B2364" i="221" s="1"/>
  <c r="CG141" i="195"/>
  <c r="B2365" i="221" s="1"/>
  <c r="CH141" i="195"/>
  <c r="B2366" i="221" s="1"/>
  <c r="CJ141" i="195"/>
  <c r="B2368" i="221" s="1"/>
  <c r="BY135" i="195"/>
  <c r="B2279" i="221" s="1"/>
  <c r="BY136" i="195"/>
  <c r="B2292" i="221" s="1"/>
  <c r="BY137" i="195"/>
  <c r="B2305" i="221" s="1"/>
  <c r="BY138" i="195"/>
  <c r="B2318" i="221" s="1"/>
  <c r="BY139" i="195"/>
  <c r="B2331" i="221" s="1"/>
  <c r="BY140" i="195"/>
  <c r="B2344" i="221" s="1"/>
  <c r="BY141" i="195"/>
  <c r="B2357" i="221" s="1"/>
  <c r="BY134" i="195"/>
  <c r="B2266" i="221" s="1"/>
  <c r="BZ125" i="195"/>
  <c r="B2149" i="221" s="1"/>
  <c r="CA125" i="195"/>
  <c r="B2150" i="221" s="1"/>
  <c r="CB125" i="195"/>
  <c r="B2151" i="221" s="1"/>
  <c r="CC125" i="195"/>
  <c r="B2152" i="221" s="1"/>
  <c r="CD125" i="195"/>
  <c r="B2153" i="221" s="1"/>
  <c r="CE125" i="195"/>
  <c r="B2154" i="221" s="1"/>
  <c r="CF125" i="195"/>
  <c r="B2155" i="221" s="1"/>
  <c r="CG125" i="195"/>
  <c r="B2156" i="221" s="1"/>
  <c r="CH125" i="195"/>
  <c r="B2157" i="221" s="1"/>
  <c r="CJ125" i="195"/>
  <c r="B2159" i="221" s="1"/>
  <c r="BZ126" i="195"/>
  <c r="B2162" i="221" s="1"/>
  <c r="CA126" i="195"/>
  <c r="B2163" i="221" s="1"/>
  <c r="CB126" i="195"/>
  <c r="B2164" i="221" s="1"/>
  <c r="CC126" i="195"/>
  <c r="B2165" i="221" s="1"/>
  <c r="CD126" i="195"/>
  <c r="B2166" i="221" s="1"/>
  <c r="CE126" i="195"/>
  <c r="B2167" i="221" s="1"/>
  <c r="CF126" i="195"/>
  <c r="B2168" i="221" s="1"/>
  <c r="CG126" i="195"/>
  <c r="B2169" i="221" s="1"/>
  <c r="CH126" i="195"/>
  <c r="B2170" i="221" s="1"/>
  <c r="CJ126" i="195"/>
  <c r="B2172" i="221" s="1"/>
  <c r="BZ127" i="195"/>
  <c r="B2175" i="221" s="1"/>
  <c r="CA127" i="195"/>
  <c r="B2176" i="221" s="1"/>
  <c r="CB127" i="195"/>
  <c r="B2177" i="221" s="1"/>
  <c r="CC127" i="195"/>
  <c r="B2178" i="221" s="1"/>
  <c r="CD127" i="195"/>
  <c r="B2179" i="221" s="1"/>
  <c r="CE127" i="195"/>
  <c r="B2180" i="221" s="1"/>
  <c r="CF127" i="195"/>
  <c r="B2181" i="221" s="1"/>
  <c r="CG127" i="195"/>
  <c r="B2182" i="221" s="1"/>
  <c r="CH127" i="195"/>
  <c r="B2183" i="221" s="1"/>
  <c r="CJ127" i="195"/>
  <c r="B2185" i="221" s="1"/>
  <c r="BZ128" i="195"/>
  <c r="B2188" i="221" s="1"/>
  <c r="CA128" i="195"/>
  <c r="B2189" i="221" s="1"/>
  <c r="CB128" i="195"/>
  <c r="B2190" i="221" s="1"/>
  <c r="CC128" i="195"/>
  <c r="B2191" i="221" s="1"/>
  <c r="CD128" i="195"/>
  <c r="B2192" i="221" s="1"/>
  <c r="CE128" i="195"/>
  <c r="B2193" i="221" s="1"/>
  <c r="CF128" i="195"/>
  <c r="B2194" i="221" s="1"/>
  <c r="CG128" i="195"/>
  <c r="B2195" i="221" s="1"/>
  <c r="CH128" i="195"/>
  <c r="B2196" i="221" s="1"/>
  <c r="CJ128" i="195"/>
  <c r="B2198" i="221" s="1"/>
  <c r="BZ129" i="195"/>
  <c r="B2201" i="221" s="1"/>
  <c r="CA129" i="195"/>
  <c r="B2202" i="221" s="1"/>
  <c r="CB129" i="195"/>
  <c r="B2203" i="221" s="1"/>
  <c r="CC129" i="195"/>
  <c r="B2204" i="221" s="1"/>
  <c r="CD129" i="195"/>
  <c r="B2205" i="221" s="1"/>
  <c r="CE129" i="195"/>
  <c r="B2206" i="221" s="1"/>
  <c r="CF129" i="195"/>
  <c r="B2207" i="221" s="1"/>
  <c r="CG129" i="195"/>
  <c r="B2208" i="221" s="1"/>
  <c r="CH129" i="195"/>
  <c r="B2209" i="221" s="1"/>
  <c r="CJ129" i="195"/>
  <c r="B2211" i="221" s="1"/>
  <c r="BZ130" i="195"/>
  <c r="B2214" i="221" s="1"/>
  <c r="CA130" i="195"/>
  <c r="B2215" i="221" s="1"/>
  <c r="CB130" i="195"/>
  <c r="B2216" i="221" s="1"/>
  <c r="CC130" i="195"/>
  <c r="B2217" i="221" s="1"/>
  <c r="CD130" i="195"/>
  <c r="B2218" i="221" s="1"/>
  <c r="CE130" i="195"/>
  <c r="B2219" i="221" s="1"/>
  <c r="CF130" i="195"/>
  <c r="B2220" i="221" s="1"/>
  <c r="CG130" i="195"/>
  <c r="B2221" i="221" s="1"/>
  <c r="CH130" i="195"/>
  <c r="B2222" i="221" s="1"/>
  <c r="CJ130" i="195"/>
  <c r="B2224" i="221" s="1"/>
  <c r="BZ131" i="195"/>
  <c r="B2227" i="221" s="1"/>
  <c r="CA131" i="195"/>
  <c r="B2228" i="221" s="1"/>
  <c r="CB131" i="195"/>
  <c r="B2229" i="221" s="1"/>
  <c r="CC131" i="195"/>
  <c r="B2230" i="221" s="1"/>
  <c r="CD131" i="195"/>
  <c r="B2231" i="221" s="1"/>
  <c r="CE131" i="195"/>
  <c r="B2232" i="221" s="1"/>
  <c r="CF131" i="195"/>
  <c r="B2233" i="221" s="1"/>
  <c r="CG131" i="195"/>
  <c r="B2234" i="221" s="1"/>
  <c r="CH131" i="195"/>
  <c r="B2235" i="221" s="1"/>
  <c r="CJ131" i="195"/>
  <c r="B2237" i="221" s="1"/>
  <c r="BZ132" i="195"/>
  <c r="B2240" i="221" s="1"/>
  <c r="CA132" i="195"/>
  <c r="B2241" i="221" s="1"/>
  <c r="CB132" i="195"/>
  <c r="B2242" i="221" s="1"/>
  <c r="CC132" i="195"/>
  <c r="B2243" i="221" s="1"/>
  <c r="CD132" i="195"/>
  <c r="B2244" i="221" s="1"/>
  <c r="CE132" i="195"/>
  <c r="B2245" i="221" s="1"/>
  <c r="CF132" i="195"/>
  <c r="B2246" i="221" s="1"/>
  <c r="CG132" i="195"/>
  <c r="B2247" i="221" s="1"/>
  <c r="CH132" i="195"/>
  <c r="B2248" i="221" s="1"/>
  <c r="CJ132" i="195"/>
  <c r="B2250" i="221" s="1"/>
  <c r="BY126" i="195"/>
  <c r="B2161" i="221" s="1"/>
  <c r="BY127" i="195"/>
  <c r="B2174" i="221" s="1"/>
  <c r="BY128" i="195"/>
  <c r="B2187" i="221" s="1"/>
  <c r="BY129" i="195"/>
  <c r="B2200" i="221" s="1"/>
  <c r="BY130" i="195"/>
  <c r="B2213" i="221" s="1"/>
  <c r="BY131" i="195"/>
  <c r="B2226" i="221" s="1"/>
  <c r="BY132" i="195"/>
  <c r="B2239" i="221" s="1"/>
  <c r="BY125" i="195"/>
  <c r="B2148" i="221" s="1"/>
  <c r="BZ116" i="195"/>
  <c r="B2031" i="221" s="1"/>
  <c r="CA116" i="195"/>
  <c r="B2032" i="221" s="1"/>
  <c r="CB116" i="195"/>
  <c r="B2033" i="221" s="1"/>
  <c r="CC116" i="195"/>
  <c r="B2034" i="221" s="1"/>
  <c r="CD116" i="195"/>
  <c r="B2035" i="221" s="1"/>
  <c r="CE116" i="195"/>
  <c r="B2036" i="221" s="1"/>
  <c r="CF116" i="195"/>
  <c r="B2037" i="221" s="1"/>
  <c r="CG116" i="195"/>
  <c r="B2038" i="221" s="1"/>
  <c r="CH116" i="195"/>
  <c r="B2039" i="221" s="1"/>
  <c r="CJ116" i="195"/>
  <c r="B2041" i="221" s="1"/>
  <c r="BZ117" i="195"/>
  <c r="B2044" i="221" s="1"/>
  <c r="CA117" i="195"/>
  <c r="B2045" i="221" s="1"/>
  <c r="CB117" i="195"/>
  <c r="B2046" i="221" s="1"/>
  <c r="CC117" i="195"/>
  <c r="B2047" i="221" s="1"/>
  <c r="CD117" i="195"/>
  <c r="B2048" i="221" s="1"/>
  <c r="CE117" i="195"/>
  <c r="B2049" i="221" s="1"/>
  <c r="CF117" i="195"/>
  <c r="B2050" i="221" s="1"/>
  <c r="CG117" i="195"/>
  <c r="B2051" i="221" s="1"/>
  <c r="CH117" i="195"/>
  <c r="B2052" i="221" s="1"/>
  <c r="CJ117" i="195"/>
  <c r="B2054" i="221" s="1"/>
  <c r="BZ118" i="195"/>
  <c r="B2057" i="221" s="1"/>
  <c r="CA118" i="195"/>
  <c r="B2058" i="221" s="1"/>
  <c r="CB118" i="195"/>
  <c r="B2059" i="221" s="1"/>
  <c r="CC118" i="195"/>
  <c r="B2060" i="221" s="1"/>
  <c r="CD118" i="195"/>
  <c r="B2061" i="221" s="1"/>
  <c r="CE118" i="195"/>
  <c r="B2062" i="221" s="1"/>
  <c r="CF118" i="195"/>
  <c r="B2063" i="221" s="1"/>
  <c r="CG118" i="195"/>
  <c r="B2064" i="221" s="1"/>
  <c r="CH118" i="195"/>
  <c r="B2065" i="221" s="1"/>
  <c r="CJ118" i="195"/>
  <c r="B2067" i="221" s="1"/>
  <c r="BZ119" i="195"/>
  <c r="B2070" i="221" s="1"/>
  <c r="CA119" i="195"/>
  <c r="B2071" i="221" s="1"/>
  <c r="CB119" i="195"/>
  <c r="B2072" i="221" s="1"/>
  <c r="CC119" i="195"/>
  <c r="B2073" i="221" s="1"/>
  <c r="CD119" i="195"/>
  <c r="B2074" i="221" s="1"/>
  <c r="CE119" i="195"/>
  <c r="B2075" i="221" s="1"/>
  <c r="CF119" i="195"/>
  <c r="B2076" i="221" s="1"/>
  <c r="CG119" i="195"/>
  <c r="B2077" i="221" s="1"/>
  <c r="CH119" i="195"/>
  <c r="B2078" i="221" s="1"/>
  <c r="CJ119" i="195"/>
  <c r="B2080" i="221" s="1"/>
  <c r="BZ120" i="195"/>
  <c r="B2083" i="221" s="1"/>
  <c r="CA120" i="195"/>
  <c r="B2084" i="221" s="1"/>
  <c r="CB120" i="195"/>
  <c r="B2085" i="221" s="1"/>
  <c r="CC120" i="195"/>
  <c r="B2086" i="221" s="1"/>
  <c r="CD120" i="195"/>
  <c r="B2087" i="221" s="1"/>
  <c r="CE120" i="195"/>
  <c r="B2088" i="221" s="1"/>
  <c r="CF120" i="195"/>
  <c r="B2089" i="221" s="1"/>
  <c r="CG120" i="195"/>
  <c r="B2090" i="221" s="1"/>
  <c r="CH120" i="195"/>
  <c r="B2091" i="221" s="1"/>
  <c r="CJ120" i="195"/>
  <c r="B2093" i="221" s="1"/>
  <c r="BZ121" i="195"/>
  <c r="B2096" i="221" s="1"/>
  <c r="CA121" i="195"/>
  <c r="B2097" i="221" s="1"/>
  <c r="CB121" i="195"/>
  <c r="B2098" i="221" s="1"/>
  <c r="CC121" i="195"/>
  <c r="B2099" i="221" s="1"/>
  <c r="CD121" i="195"/>
  <c r="B2100" i="221" s="1"/>
  <c r="CE121" i="195"/>
  <c r="B2101" i="221" s="1"/>
  <c r="CF121" i="195"/>
  <c r="B2102" i="221" s="1"/>
  <c r="CG121" i="195"/>
  <c r="B2103" i="221" s="1"/>
  <c r="CH121" i="195"/>
  <c r="B2104" i="221" s="1"/>
  <c r="CJ121" i="195"/>
  <c r="B2106" i="221" s="1"/>
  <c r="BZ122" i="195"/>
  <c r="B2109" i="221" s="1"/>
  <c r="CA122" i="195"/>
  <c r="B2110" i="221" s="1"/>
  <c r="CB122" i="195"/>
  <c r="B2111" i="221" s="1"/>
  <c r="CC122" i="195"/>
  <c r="B2112" i="221" s="1"/>
  <c r="CD122" i="195"/>
  <c r="B2113" i="221" s="1"/>
  <c r="CE122" i="195"/>
  <c r="B2114" i="221" s="1"/>
  <c r="CF122" i="195"/>
  <c r="B2115" i="221" s="1"/>
  <c r="CG122" i="195"/>
  <c r="B2116" i="221" s="1"/>
  <c r="CH122" i="195"/>
  <c r="B2117" i="221" s="1"/>
  <c r="CJ122" i="195"/>
  <c r="B2119" i="221" s="1"/>
  <c r="BZ123" i="195"/>
  <c r="B2122" i="221" s="1"/>
  <c r="CA123" i="195"/>
  <c r="B2123" i="221" s="1"/>
  <c r="CB123" i="195"/>
  <c r="B2124" i="221" s="1"/>
  <c r="CC123" i="195"/>
  <c r="B2125" i="221" s="1"/>
  <c r="CD123" i="195"/>
  <c r="B2126" i="221" s="1"/>
  <c r="CE123" i="195"/>
  <c r="B2127" i="221" s="1"/>
  <c r="CF123" i="195"/>
  <c r="B2128" i="221" s="1"/>
  <c r="CG123" i="195"/>
  <c r="B2129" i="221" s="1"/>
  <c r="CH123" i="195"/>
  <c r="B2130" i="221" s="1"/>
  <c r="CJ123" i="195"/>
  <c r="B2132" i="221" s="1"/>
  <c r="BY117" i="195"/>
  <c r="B2043" i="221" s="1"/>
  <c r="BY118" i="195"/>
  <c r="B2056" i="221" s="1"/>
  <c r="BY119" i="195"/>
  <c r="B2069" i="221" s="1"/>
  <c r="BY120" i="195"/>
  <c r="B2082" i="221" s="1"/>
  <c r="BY121" i="195"/>
  <c r="B2095" i="221" s="1"/>
  <c r="BY122" i="195"/>
  <c r="B2108" i="221" s="1"/>
  <c r="BY123" i="195"/>
  <c r="B2121" i="221" s="1"/>
  <c r="BY116" i="195"/>
  <c r="B2030" i="221" s="1"/>
  <c r="BZ107" i="195"/>
  <c r="B1913" i="221" s="1"/>
  <c r="CA107" i="195"/>
  <c r="B1914" i="221" s="1"/>
  <c r="CB107" i="195"/>
  <c r="B1915" i="221" s="1"/>
  <c r="CC107" i="195"/>
  <c r="B1916" i="221" s="1"/>
  <c r="CD107" i="195"/>
  <c r="B1917" i="221" s="1"/>
  <c r="CE107" i="195"/>
  <c r="B1918" i="221" s="1"/>
  <c r="CF107" i="195"/>
  <c r="B1919" i="221" s="1"/>
  <c r="CG107" i="195"/>
  <c r="B1920" i="221" s="1"/>
  <c r="CH107" i="195"/>
  <c r="B1921" i="221" s="1"/>
  <c r="CJ107" i="195"/>
  <c r="B1923" i="221" s="1"/>
  <c r="BZ108" i="195"/>
  <c r="B1926" i="221" s="1"/>
  <c r="CA108" i="195"/>
  <c r="B1927" i="221" s="1"/>
  <c r="CB108" i="195"/>
  <c r="B1928" i="221" s="1"/>
  <c r="CC108" i="195"/>
  <c r="B1929" i="221" s="1"/>
  <c r="CD108" i="195"/>
  <c r="B1930" i="221" s="1"/>
  <c r="CE108" i="195"/>
  <c r="B1931" i="221" s="1"/>
  <c r="CF108" i="195"/>
  <c r="B1932" i="221" s="1"/>
  <c r="CG108" i="195"/>
  <c r="B1933" i="221" s="1"/>
  <c r="CH108" i="195"/>
  <c r="B1934" i="221" s="1"/>
  <c r="CJ108" i="195"/>
  <c r="B1936" i="221" s="1"/>
  <c r="BZ109" i="195"/>
  <c r="B1939" i="221" s="1"/>
  <c r="CA109" i="195"/>
  <c r="B1940" i="221" s="1"/>
  <c r="CB109" i="195"/>
  <c r="B1941" i="221" s="1"/>
  <c r="CC109" i="195"/>
  <c r="B1942" i="221" s="1"/>
  <c r="CD109" i="195"/>
  <c r="B1943" i="221" s="1"/>
  <c r="CE109" i="195"/>
  <c r="B1944" i="221" s="1"/>
  <c r="CF109" i="195"/>
  <c r="B1945" i="221" s="1"/>
  <c r="CG109" i="195"/>
  <c r="B1946" i="221" s="1"/>
  <c r="CH109" i="195"/>
  <c r="B1947" i="221" s="1"/>
  <c r="CJ109" i="195"/>
  <c r="B1949" i="221" s="1"/>
  <c r="BZ110" i="195"/>
  <c r="B1952" i="221" s="1"/>
  <c r="CA110" i="195"/>
  <c r="B1953" i="221" s="1"/>
  <c r="CB110" i="195"/>
  <c r="B1954" i="221" s="1"/>
  <c r="CC110" i="195"/>
  <c r="B1955" i="221" s="1"/>
  <c r="CD110" i="195"/>
  <c r="B1956" i="221" s="1"/>
  <c r="CE110" i="195"/>
  <c r="B1957" i="221" s="1"/>
  <c r="CF110" i="195"/>
  <c r="B1958" i="221" s="1"/>
  <c r="CG110" i="195"/>
  <c r="B1959" i="221" s="1"/>
  <c r="CH110" i="195"/>
  <c r="B1960" i="221" s="1"/>
  <c r="CJ110" i="195"/>
  <c r="B1962" i="221" s="1"/>
  <c r="BZ111" i="195"/>
  <c r="B1965" i="221" s="1"/>
  <c r="CA111" i="195"/>
  <c r="B1966" i="221" s="1"/>
  <c r="CB111" i="195"/>
  <c r="B1967" i="221" s="1"/>
  <c r="CC111" i="195"/>
  <c r="B1968" i="221" s="1"/>
  <c r="CD111" i="195"/>
  <c r="B1969" i="221" s="1"/>
  <c r="CE111" i="195"/>
  <c r="B1970" i="221" s="1"/>
  <c r="CF111" i="195"/>
  <c r="B1971" i="221" s="1"/>
  <c r="CG111" i="195"/>
  <c r="B1972" i="221" s="1"/>
  <c r="CH111" i="195"/>
  <c r="B1973" i="221" s="1"/>
  <c r="CJ111" i="195"/>
  <c r="B1975" i="221" s="1"/>
  <c r="BZ112" i="195"/>
  <c r="B1978" i="221" s="1"/>
  <c r="CA112" i="195"/>
  <c r="B1979" i="221" s="1"/>
  <c r="CB112" i="195"/>
  <c r="B1980" i="221" s="1"/>
  <c r="CC112" i="195"/>
  <c r="B1981" i="221" s="1"/>
  <c r="CD112" i="195"/>
  <c r="B1982" i="221" s="1"/>
  <c r="CE112" i="195"/>
  <c r="B1983" i="221" s="1"/>
  <c r="CF112" i="195"/>
  <c r="B1984" i="221" s="1"/>
  <c r="CG112" i="195"/>
  <c r="B1985" i="221" s="1"/>
  <c r="CH112" i="195"/>
  <c r="B1986" i="221" s="1"/>
  <c r="CJ112" i="195"/>
  <c r="B1988" i="221" s="1"/>
  <c r="BZ113" i="195"/>
  <c r="B1991" i="221" s="1"/>
  <c r="CA113" i="195"/>
  <c r="B1992" i="221" s="1"/>
  <c r="CB113" i="195"/>
  <c r="B1993" i="221" s="1"/>
  <c r="CC113" i="195"/>
  <c r="B1994" i="221" s="1"/>
  <c r="CD113" i="195"/>
  <c r="B1995" i="221" s="1"/>
  <c r="CE113" i="195"/>
  <c r="B1996" i="221" s="1"/>
  <c r="CF113" i="195"/>
  <c r="B1997" i="221" s="1"/>
  <c r="CG113" i="195"/>
  <c r="B1998" i="221" s="1"/>
  <c r="CH113" i="195"/>
  <c r="B1999" i="221" s="1"/>
  <c r="CJ113" i="195"/>
  <c r="B2001" i="221" s="1"/>
  <c r="BZ114" i="195"/>
  <c r="B2004" i="221" s="1"/>
  <c r="CA114" i="195"/>
  <c r="B2005" i="221" s="1"/>
  <c r="CB114" i="195"/>
  <c r="B2006" i="221" s="1"/>
  <c r="CC114" i="195"/>
  <c r="B2007" i="221" s="1"/>
  <c r="CD114" i="195"/>
  <c r="B2008" i="221" s="1"/>
  <c r="CE114" i="195"/>
  <c r="B2009" i="221" s="1"/>
  <c r="CF114" i="195"/>
  <c r="B2010" i="221" s="1"/>
  <c r="CG114" i="195"/>
  <c r="B2011" i="221" s="1"/>
  <c r="CH114" i="195"/>
  <c r="B2012" i="221" s="1"/>
  <c r="CJ114" i="195"/>
  <c r="B2014" i="221" s="1"/>
  <c r="BY108" i="195"/>
  <c r="B1925" i="221" s="1"/>
  <c r="BY109" i="195"/>
  <c r="B1938" i="221" s="1"/>
  <c r="BY110" i="195"/>
  <c r="B1951" i="221" s="1"/>
  <c r="BY111" i="195"/>
  <c r="B1964" i="221" s="1"/>
  <c r="BY112" i="195"/>
  <c r="B1977" i="221" s="1"/>
  <c r="BY113" i="195"/>
  <c r="B1990" i="221" s="1"/>
  <c r="BY114" i="195"/>
  <c r="B2003" i="221" s="1"/>
  <c r="BY107" i="195"/>
  <c r="B1912" i="221" s="1"/>
  <c r="BZ98" i="195"/>
  <c r="B1795" i="221" s="1"/>
  <c r="CA98" i="195"/>
  <c r="B1796" i="221" s="1"/>
  <c r="CB98" i="195"/>
  <c r="B1797" i="221" s="1"/>
  <c r="CC98" i="195"/>
  <c r="B1798" i="221" s="1"/>
  <c r="CD98" i="195"/>
  <c r="B1799" i="221" s="1"/>
  <c r="CE98" i="195"/>
  <c r="B1800" i="221" s="1"/>
  <c r="CF98" i="195"/>
  <c r="B1801" i="221" s="1"/>
  <c r="CG98" i="195"/>
  <c r="B1802" i="221" s="1"/>
  <c r="CH98" i="195"/>
  <c r="B1803" i="221" s="1"/>
  <c r="CJ98" i="195"/>
  <c r="B1805" i="221" s="1"/>
  <c r="BZ99" i="195"/>
  <c r="B1808" i="221" s="1"/>
  <c r="CA99" i="195"/>
  <c r="B1809" i="221" s="1"/>
  <c r="CB99" i="195"/>
  <c r="B1810" i="221" s="1"/>
  <c r="CC99" i="195"/>
  <c r="B1811" i="221" s="1"/>
  <c r="CD99" i="195"/>
  <c r="B1812" i="221" s="1"/>
  <c r="CE99" i="195"/>
  <c r="B1813" i="221" s="1"/>
  <c r="CF99" i="195"/>
  <c r="B1814" i="221" s="1"/>
  <c r="CG99" i="195"/>
  <c r="B1815" i="221" s="1"/>
  <c r="CH99" i="195"/>
  <c r="B1816" i="221" s="1"/>
  <c r="CJ99" i="195"/>
  <c r="B1818" i="221" s="1"/>
  <c r="BZ100" i="195"/>
  <c r="B1821" i="221" s="1"/>
  <c r="CA100" i="195"/>
  <c r="B1822" i="221" s="1"/>
  <c r="CB100" i="195"/>
  <c r="B1823" i="221" s="1"/>
  <c r="CC100" i="195"/>
  <c r="B1824" i="221" s="1"/>
  <c r="CD100" i="195"/>
  <c r="B1825" i="221" s="1"/>
  <c r="CE100" i="195"/>
  <c r="B1826" i="221" s="1"/>
  <c r="CF100" i="195"/>
  <c r="B1827" i="221" s="1"/>
  <c r="CG100" i="195"/>
  <c r="B1828" i="221" s="1"/>
  <c r="CH100" i="195"/>
  <c r="B1829" i="221" s="1"/>
  <c r="CJ100" i="195"/>
  <c r="B1831" i="221" s="1"/>
  <c r="BZ101" i="195"/>
  <c r="B1834" i="221" s="1"/>
  <c r="CA101" i="195"/>
  <c r="B1835" i="221" s="1"/>
  <c r="CB101" i="195"/>
  <c r="B1836" i="221" s="1"/>
  <c r="CC101" i="195"/>
  <c r="B1837" i="221" s="1"/>
  <c r="CD101" i="195"/>
  <c r="B1838" i="221" s="1"/>
  <c r="CE101" i="195"/>
  <c r="B1839" i="221" s="1"/>
  <c r="CF101" i="195"/>
  <c r="B1840" i="221" s="1"/>
  <c r="CG101" i="195"/>
  <c r="B1841" i="221" s="1"/>
  <c r="CH101" i="195"/>
  <c r="B1842" i="221" s="1"/>
  <c r="CJ101" i="195"/>
  <c r="B1844" i="221" s="1"/>
  <c r="BZ102" i="195"/>
  <c r="B1847" i="221" s="1"/>
  <c r="CA102" i="195"/>
  <c r="B1848" i="221" s="1"/>
  <c r="CB102" i="195"/>
  <c r="B1849" i="221" s="1"/>
  <c r="CC102" i="195"/>
  <c r="B1850" i="221" s="1"/>
  <c r="CD102" i="195"/>
  <c r="B1851" i="221" s="1"/>
  <c r="CE102" i="195"/>
  <c r="B1852" i="221" s="1"/>
  <c r="CF102" i="195"/>
  <c r="B1853" i="221" s="1"/>
  <c r="CG102" i="195"/>
  <c r="B1854" i="221" s="1"/>
  <c r="CH102" i="195"/>
  <c r="B1855" i="221" s="1"/>
  <c r="CJ102" i="195"/>
  <c r="B1857" i="221" s="1"/>
  <c r="BZ103" i="195"/>
  <c r="B1860" i="221" s="1"/>
  <c r="CA103" i="195"/>
  <c r="B1861" i="221" s="1"/>
  <c r="CB103" i="195"/>
  <c r="B1862" i="221" s="1"/>
  <c r="CC103" i="195"/>
  <c r="B1863" i="221" s="1"/>
  <c r="CD103" i="195"/>
  <c r="B1864" i="221" s="1"/>
  <c r="CE103" i="195"/>
  <c r="B1865" i="221" s="1"/>
  <c r="CF103" i="195"/>
  <c r="B1866" i="221" s="1"/>
  <c r="CG103" i="195"/>
  <c r="B1867" i="221" s="1"/>
  <c r="CH103" i="195"/>
  <c r="B1868" i="221" s="1"/>
  <c r="CJ103" i="195"/>
  <c r="B1870" i="221" s="1"/>
  <c r="BZ104" i="195"/>
  <c r="B1873" i="221" s="1"/>
  <c r="CA104" i="195"/>
  <c r="B1874" i="221" s="1"/>
  <c r="CB104" i="195"/>
  <c r="B1875" i="221" s="1"/>
  <c r="CC104" i="195"/>
  <c r="B1876" i="221" s="1"/>
  <c r="CD104" i="195"/>
  <c r="B1877" i="221" s="1"/>
  <c r="CE104" i="195"/>
  <c r="B1878" i="221" s="1"/>
  <c r="CF104" i="195"/>
  <c r="B1879" i="221" s="1"/>
  <c r="CG104" i="195"/>
  <c r="B1880" i="221" s="1"/>
  <c r="CH104" i="195"/>
  <c r="B1881" i="221" s="1"/>
  <c r="CJ104" i="195"/>
  <c r="B1883" i="221" s="1"/>
  <c r="BZ105" i="195"/>
  <c r="B1886" i="221" s="1"/>
  <c r="CA105" i="195"/>
  <c r="B1887" i="221" s="1"/>
  <c r="CB105" i="195"/>
  <c r="B1888" i="221" s="1"/>
  <c r="CC105" i="195"/>
  <c r="B1889" i="221" s="1"/>
  <c r="CD105" i="195"/>
  <c r="B1890" i="221" s="1"/>
  <c r="CE105" i="195"/>
  <c r="B1891" i="221" s="1"/>
  <c r="CF105" i="195"/>
  <c r="B1892" i="221" s="1"/>
  <c r="CG105" i="195"/>
  <c r="B1893" i="221" s="1"/>
  <c r="CH105" i="195"/>
  <c r="B1894" i="221" s="1"/>
  <c r="CJ105" i="195"/>
  <c r="B1896" i="221" s="1"/>
  <c r="BY99" i="195"/>
  <c r="B1807" i="221" s="1"/>
  <c r="BY100" i="195"/>
  <c r="B1820" i="221" s="1"/>
  <c r="BY101" i="195"/>
  <c r="B1833" i="221" s="1"/>
  <c r="BY102" i="195"/>
  <c r="B1846" i="221" s="1"/>
  <c r="BY103" i="195"/>
  <c r="B1859" i="221" s="1"/>
  <c r="BY104" i="195"/>
  <c r="B1872" i="221" s="1"/>
  <c r="BY105" i="195"/>
  <c r="B1885" i="221" s="1"/>
  <c r="BY98" i="195"/>
  <c r="B1794" i="221" s="1"/>
  <c r="BZ89" i="195"/>
  <c r="B1677" i="221" s="1"/>
  <c r="CA89" i="195"/>
  <c r="B1678" i="221" s="1"/>
  <c r="CB89" i="195"/>
  <c r="B1679" i="221" s="1"/>
  <c r="CC89" i="195"/>
  <c r="B1680" i="221" s="1"/>
  <c r="CD89" i="195"/>
  <c r="B1681" i="221" s="1"/>
  <c r="CE89" i="195"/>
  <c r="B1682" i="221" s="1"/>
  <c r="CF89" i="195"/>
  <c r="B1683" i="221" s="1"/>
  <c r="CG89" i="195"/>
  <c r="B1684" i="221" s="1"/>
  <c r="CH89" i="195"/>
  <c r="B1685" i="221" s="1"/>
  <c r="CJ89" i="195"/>
  <c r="B1687" i="221" s="1"/>
  <c r="BZ90" i="195"/>
  <c r="B1690" i="221" s="1"/>
  <c r="CA90" i="195"/>
  <c r="B1691" i="221" s="1"/>
  <c r="CB90" i="195"/>
  <c r="B1692" i="221" s="1"/>
  <c r="CC90" i="195"/>
  <c r="B1693" i="221" s="1"/>
  <c r="CD90" i="195"/>
  <c r="B1694" i="221" s="1"/>
  <c r="CE90" i="195"/>
  <c r="B1695" i="221" s="1"/>
  <c r="CF90" i="195"/>
  <c r="B1696" i="221" s="1"/>
  <c r="CG90" i="195"/>
  <c r="B1697" i="221" s="1"/>
  <c r="CH90" i="195"/>
  <c r="B1698" i="221" s="1"/>
  <c r="CJ90" i="195"/>
  <c r="B1700" i="221" s="1"/>
  <c r="BZ91" i="195"/>
  <c r="B1703" i="221" s="1"/>
  <c r="CA91" i="195"/>
  <c r="B1704" i="221" s="1"/>
  <c r="CB91" i="195"/>
  <c r="B1705" i="221" s="1"/>
  <c r="CC91" i="195"/>
  <c r="B1706" i="221" s="1"/>
  <c r="CD91" i="195"/>
  <c r="B1707" i="221" s="1"/>
  <c r="CE91" i="195"/>
  <c r="B1708" i="221" s="1"/>
  <c r="CF91" i="195"/>
  <c r="B1709" i="221" s="1"/>
  <c r="CG91" i="195"/>
  <c r="B1710" i="221" s="1"/>
  <c r="CH91" i="195"/>
  <c r="B1711" i="221" s="1"/>
  <c r="CJ91" i="195"/>
  <c r="B1713" i="221" s="1"/>
  <c r="BZ92" i="195"/>
  <c r="B1716" i="221" s="1"/>
  <c r="CA92" i="195"/>
  <c r="B1717" i="221" s="1"/>
  <c r="CB92" i="195"/>
  <c r="B1718" i="221" s="1"/>
  <c r="CC92" i="195"/>
  <c r="B1719" i="221" s="1"/>
  <c r="CD92" i="195"/>
  <c r="B1720" i="221" s="1"/>
  <c r="CE92" i="195"/>
  <c r="B1721" i="221" s="1"/>
  <c r="CF92" i="195"/>
  <c r="B1722" i="221" s="1"/>
  <c r="CG92" i="195"/>
  <c r="B1723" i="221" s="1"/>
  <c r="CH92" i="195"/>
  <c r="B1724" i="221" s="1"/>
  <c r="CJ92" i="195"/>
  <c r="B1726" i="221" s="1"/>
  <c r="BZ93" i="195"/>
  <c r="B1729" i="221" s="1"/>
  <c r="CA93" i="195"/>
  <c r="B1730" i="221" s="1"/>
  <c r="CB93" i="195"/>
  <c r="B1731" i="221" s="1"/>
  <c r="CC93" i="195"/>
  <c r="B1732" i="221" s="1"/>
  <c r="CD93" i="195"/>
  <c r="B1733" i="221" s="1"/>
  <c r="CE93" i="195"/>
  <c r="B1734" i="221" s="1"/>
  <c r="CF93" i="195"/>
  <c r="B1735" i="221" s="1"/>
  <c r="CG93" i="195"/>
  <c r="B1736" i="221" s="1"/>
  <c r="CH93" i="195"/>
  <c r="B1737" i="221" s="1"/>
  <c r="CJ93" i="195"/>
  <c r="B1739" i="221" s="1"/>
  <c r="BZ94" i="195"/>
  <c r="B1742" i="221" s="1"/>
  <c r="CA94" i="195"/>
  <c r="B1743" i="221" s="1"/>
  <c r="CB94" i="195"/>
  <c r="B1744" i="221" s="1"/>
  <c r="CC94" i="195"/>
  <c r="B1745" i="221" s="1"/>
  <c r="CD94" i="195"/>
  <c r="B1746" i="221" s="1"/>
  <c r="CE94" i="195"/>
  <c r="B1747" i="221" s="1"/>
  <c r="CF94" i="195"/>
  <c r="B1748" i="221" s="1"/>
  <c r="CG94" i="195"/>
  <c r="B1749" i="221" s="1"/>
  <c r="CH94" i="195"/>
  <c r="B1750" i="221" s="1"/>
  <c r="CJ94" i="195"/>
  <c r="B1752" i="221" s="1"/>
  <c r="BZ95" i="195"/>
  <c r="B1755" i="221" s="1"/>
  <c r="CA95" i="195"/>
  <c r="B1756" i="221" s="1"/>
  <c r="CB95" i="195"/>
  <c r="B1757" i="221" s="1"/>
  <c r="CC95" i="195"/>
  <c r="B1758" i="221" s="1"/>
  <c r="CD95" i="195"/>
  <c r="B1759" i="221" s="1"/>
  <c r="CE95" i="195"/>
  <c r="B1760" i="221" s="1"/>
  <c r="CF95" i="195"/>
  <c r="B1761" i="221" s="1"/>
  <c r="CG95" i="195"/>
  <c r="B1762" i="221" s="1"/>
  <c r="CH95" i="195"/>
  <c r="B1763" i="221" s="1"/>
  <c r="CJ95" i="195"/>
  <c r="B1765" i="221" s="1"/>
  <c r="BZ96" i="195"/>
  <c r="B1768" i="221" s="1"/>
  <c r="CA96" i="195"/>
  <c r="B1769" i="221" s="1"/>
  <c r="CB96" i="195"/>
  <c r="B1770" i="221" s="1"/>
  <c r="CC96" i="195"/>
  <c r="B1771" i="221" s="1"/>
  <c r="CD96" i="195"/>
  <c r="B1772" i="221" s="1"/>
  <c r="CE96" i="195"/>
  <c r="B1773" i="221" s="1"/>
  <c r="CF96" i="195"/>
  <c r="B1774" i="221" s="1"/>
  <c r="CG96" i="195"/>
  <c r="B1775" i="221" s="1"/>
  <c r="CH96" i="195"/>
  <c r="B1776" i="221" s="1"/>
  <c r="CJ96" i="195"/>
  <c r="B1778" i="221" s="1"/>
  <c r="BY90" i="195"/>
  <c r="B1689" i="221" s="1"/>
  <c r="BY91" i="195"/>
  <c r="B1702" i="221" s="1"/>
  <c r="BY92" i="195"/>
  <c r="B1715" i="221" s="1"/>
  <c r="BY93" i="195"/>
  <c r="B1728" i="221" s="1"/>
  <c r="BY94" i="195"/>
  <c r="B1741" i="221" s="1"/>
  <c r="BY95" i="195"/>
  <c r="B1754" i="221" s="1"/>
  <c r="BY96" i="195"/>
  <c r="B1767" i="221" s="1"/>
  <c r="BY89" i="195"/>
  <c r="B1676" i="221" s="1"/>
  <c r="BZ80" i="195"/>
  <c r="B1559" i="221" s="1"/>
  <c r="CA80" i="195"/>
  <c r="B1560" i="221" s="1"/>
  <c r="CB80" i="195"/>
  <c r="B1561" i="221" s="1"/>
  <c r="CC80" i="195"/>
  <c r="B1562" i="221" s="1"/>
  <c r="CD80" i="195"/>
  <c r="B1563" i="221" s="1"/>
  <c r="CE80" i="195"/>
  <c r="B1564" i="221" s="1"/>
  <c r="CF80" i="195"/>
  <c r="B1565" i="221" s="1"/>
  <c r="CG80" i="195"/>
  <c r="B1566" i="221" s="1"/>
  <c r="CH80" i="195"/>
  <c r="B1567" i="221" s="1"/>
  <c r="CJ80" i="195"/>
  <c r="B1569" i="221" s="1"/>
  <c r="BZ81" i="195"/>
  <c r="B1572" i="221" s="1"/>
  <c r="CA81" i="195"/>
  <c r="B1573" i="221" s="1"/>
  <c r="CB81" i="195"/>
  <c r="B1574" i="221" s="1"/>
  <c r="CC81" i="195"/>
  <c r="B1575" i="221" s="1"/>
  <c r="CD81" i="195"/>
  <c r="B1576" i="221" s="1"/>
  <c r="CE81" i="195"/>
  <c r="B1577" i="221" s="1"/>
  <c r="CF81" i="195"/>
  <c r="B1578" i="221" s="1"/>
  <c r="CG81" i="195"/>
  <c r="B1579" i="221" s="1"/>
  <c r="CH81" i="195"/>
  <c r="B1580" i="221" s="1"/>
  <c r="CJ81" i="195"/>
  <c r="B1582" i="221" s="1"/>
  <c r="BZ82" i="195"/>
  <c r="B1585" i="221" s="1"/>
  <c r="CA82" i="195"/>
  <c r="B1586" i="221" s="1"/>
  <c r="CB82" i="195"/>
  <c r="B1587" i="221" s="1"/>
  <c r="CC82" i="195"/>
  <c r="B1588" i="221" s="1"/>
  <c r="CD82" i="195"/>
  <c r="B1589" i="221" s="1"/>
  <c r="CE82" i="195"/>
  <c r="B1590" i="221" s="1"/>
  <c r="CF82" i="195"/>
  <c r="B1591" i="221" s="1"/>
  <c r="CG82" i="195"/>
  <c r="B1592" i="221" s="1"/>
  <c r="CH82" i="195"/>
  <c r="B1593" i="221" s="1"/>
  <c r="CJ82" i="195"/>
  <c r="B1595" i="221" s="1"/>
  <c r="BZ83" i="195"/>
  <c r="B1598" i="221" s="1"/>
  <c r="CA83" i="195"/>
  <c r="B1599" i="221" s="1"/>
  <c r="CB83" i="195"/>
  <c r="B1600" i="221" s="1"/>
  <c r="CC83" i="195"/>
  <c r="B1601" i="221" s="1"/>
  <c r="CD83" i="195"/>
  <c r="B1602" i="221" s="1"/>
  <c r="CE83" i="195"/>
  <c r="B1603" i="221" s="1"/>
  <c r="CF83" i="195"/>
  <c r="B1604" i="221" s="1"/>
  <c r="CG83" i="195"/>
  <c r="B1605" i="221" s="1"/>
  <c r="CH83" i="195"/>
  <c r="B1606" i="221" s="1"/>
  <c r="CJ83" i="195"/>
  <c r="B1608" i="221" s="1"/>
  <c r="BZ84" i="195"/>
  <c r="B1611" i="221" s="1"/>
  <c r="CA84" i="195"/>
  <c r="B1612" i="221" s="1"/>
  <c r="CB84" i="195"/>
  <c r="B1613" i="221" s="1"/>
  <c r="CC84" i="195"/>
  <c r="B1614" i="221" s="1"/>
  <c r="CD84" i="195"/>
  <c r="B1615" i="221" s="1"/>
  <c r="CE84" i="195"/>
  <c r="B1616" i="221" s="1"/>
  <c r="CF84" i="195"/>
  <c r="B1617" i="221" s="1"/>
  <c r="CG84" i="195"/>
  <c r="B1618" i="221" s="1"/>
  <c r="CH84" i="195"/>
  <c r="B1619" i="221" s="1"/>
  <c r="CJ84" i="195"/>
  <c r="B1621" i="221" s="1"/>
  <c r="BZ85" i="195"/>
  <c r="B1624" i="221" s="1"/>
  <c r="CA85" i="195"/>
  <c r="B1625" i="221" s="1"/>
  <c r="CB85" i="195"/>
  <c r="B1626" i="221" s="1"/>
  <c r="CC85" i="195"/>
  <c r="B1627" i="221" s="1"/>
  <c r="CD85" i="195"/>
  <c r="B1628" i="221" s="1"/>
  <c r="CE85" i="195"/>
  <c r="B1629" i="221" s="1"/>
  <c r="CF85" i="195"/>
  <c r="B1630" i="221" s="1"/>
  <c r="CG85" i="195"/>
  <c r="B1631" i="221" s="1"/>
  <c r="CH85" i="195"/>
  <c r="B1632" i="221" s="1"/>
  <c r="CJ85" i="195"/>
  <c r="B1634" i="221" s="1"/>
  <c r="BZ86" i="195"/>
  <c r="B1637" i="221" s="1"/>
  <c r="CA86" i="195"/>
  <c r="B1638" i="221" s="1"/>
  <c r="CB86" i="195"/>
  <c r="B1639" i="221" s="1"/>
  <c r="CC86" i="195"/>
  <c r="B1640" i="221" s="1"/>
  <c r="CD86" i="195"/>
  <c r="B1641" i="221" s="1"/>
  <c r="CE86" i="195"/>
  <c r="B1642" i="221" s="1"/>
  <c r="CF86" i="195"/>
  <c r="B1643" i="221" s="1"/>
  <c r="CG86" i="195"/>
  <c r="B1644" i="221" s="1"/>
  <c r="CH86" i="195"/>
  <c r="B1645" i="221" s="1"/>
  <c r="CJ86" i="195"/>
  <c r="B1647" i="221" s="1"/>
  <c r="BZ87" i="195"/>
  <c r="B1650" i="221" s="1"/>
  <c r="CA87" i="195"/>
  <c r="B1651" i="221" s="1"/>
  <c r="CB87" i="195"/>
  <c r="B1652" i="221" s="1"/>
  <c r="CC87" i="195"/>
  <c r="B1653" i="221" s="1"/>
  <c r="CD87" i="195"/>
  <c r="B1654" i="221" s="1"/>
  <c r="CE87" i="195"/>
  <c r="B1655" i="221" s="1"/>
  <c r="CF87" i="195"/>
  <c r="B1656" i="221" s="1"/>
  <c r="CG87" i="195"/>
  <c r="B1657" i="221" s="1"/>
  <c r="CH87" i="195"/>
  <c r="B1658" i="221" s="1"/>
  <c r="CJ87" i="195"/>
  <c r="B1660" i="221" s="1"/>
  <c r="BY81" i="195"/>
  <c r="B1571" i="221" s="1"/>
  <c r="BY82" i="195"/>
  <c r="B1584" i="221" s="1"/>
  <c r="BY83" i="195"/>
  <c r="B1597" i="221" s="1"/>
  <c r="BY84" i="195"/>
  <c r="B1610" i="221" s="1"/>
  <c r="BY85" i="195"/>
  <c r="B1623" i="221" s="1"/>
  <c r="BY86" i="195"/>
  <c r="B1636" i="221" s="1"/>
  <c r="BY87" i="195"/>
  <c r="B1649" i="221" s="1"/>
  <c r="BY80" i="195"/>
  <c r="B1558" i="221" s="1"/>
  <c r="BZ71" i="195"/>
  <c r="B1441" i="221" s="1"/>
  <c r="CA71" i="195"/>
  <c r="B1442" i="221" s="1"/>
  <c r="CB71" i="195"/>
  <c r="B1443" i="221" s="1"/>
  <c r="CC71" i="195"/>
  <c r="B1444" i="221" s="1"/>
  <c r="CD71" i="195"/>
  <c r="B1445" i="221" s="1"/>
  <c r="CE71" i="195"/>
  <c r="B1446" i="221" s="1"/>
  <c r="CF71" i="195"/>
  <c r="B1447" i="221" s="1"/>
  <c r="CG71" i="195"/>
  <c r="B1448" i="221" s="1"/>
  <c r="CH71" i="195"/>
  <c r="B1449" i="221" s="1"/>
  <c r="CJ71" i="195"/>
  <c r="B1451" i="221" s="1"/>
  <c r="BZ72" i="195"/>
  <c r="B1454" i="221" s="1"/>
  <c r="CA72" i="195"/>
  <c r="B1455" i="221" s="1"/>
  <c r="CB72" i="195"/>
  <c r="B1456" i="221" s="1"/>
  <c r="CC72" i="195"/>
  <c r="B1457" i="221" s="1"/>
  <c r="CD72" i="195"/>
  <c r="B1458" i="221" s="1"/>
  <c r="CE72" i="195"/>
  <c r="B1459" i="221" s="1"/>
  <c r="CF72" i="195"/>
  <c r="B1460" i="221" s="1"/>
  <c r="CG72" i="195"/>
  <c r="B1461" i="221" s="1"/>
  <c r="CH72" i="195"/>
  <c r="B1462" i="221" s="1"/>
  <c r="CJ72" i="195"/>
  <c r="B1464" i="221" s="1"/>
  <c r="BZ73" i="195"/>
  <c r="B1467" i="221" s="1"/>
  <c r="CA73" i="195"/>
  <c r="B1468" i="221" s="1"/>
  <c r="CB73" i="195"/>
  <c r="B1469" i="221" s="1"/>
  <c r="CC73" i="195"/>
  <c r="B1470" i="221" s="1"/>
  <c r="CD73" i="195"/>
  <c r="B1471" i="221" s="1"/>
  <c r="CE73" i="195"/>
  <c r="B1472" i="221" s="1"/>
  <c r="CF73" i="195"/>
  <c r="B1473" i="221" s="1"/>
  <c r="CG73" i="195"/>
  <c r="B1474" i="221" s="1"/>
  <c r="CH73" i="195"/>
  <c r="B1475" i="221" s="1"/>
  <c r="CJ73" i="195"/>
  <c r="B1477" i="221" s="1"/>
  <c r="BZ74" i="195"/>
  <c r="B1480" i="221" s="1"/>
  <c r="CA74" i="195"/>
  <c r="B1481" i="221" s="1"/>
  <c r="CB74" i="195"/>
  <c r="B1482" i="221" s="1"/>
  <c r="CC74" i="195"/>
  <c r="B1483" i="221" s="1"/>
  <c r="CD74" i="195"/>
  <c r="B1484" i="221" s="1"/>
  <c r="CE74" i="195"/>
  <c r="B1485" i="221" s="1"/>
  <c r="CF74" i="195"/>
  <c r="B1486" i="221" s="1"/>
  <c r="CG74" i="195"/>
  <c r="B1487" i="221" s="1"/>
  <c r="CH74" i="195"/>
  <c r="B1488" i="221" s="1"/>
  <c r="CJ74" i="195"/>
  <c r="B1490" i="221" s="1"/>
  <c r="BZ75" i="195"/>
  <c r="B1493" i="221" s="1"/>
  <c r="CA75" i="195"/>
  <c r="B1494" i="221" s="1"/>
  <c r="CB75" i="195"/>
  <c r="B1495" i="221" s="1"/>
  <c r="CC75" i="195"/>
  <c r="B1496" i="221" s="1"/>
  <c r="CD75" i="195"/>
  <c r="B1497" i="221" s="1"/>
  <c r="CE75" i="195"/>
  <c r="B1498" i="221" s="1"/>
  <c r="CF75" i="195"/>
  <c r="B1499" i="221" s="1"/>
  <c r="CG75" i="195"/>
  <c r="B1500" i="221" s="1"/>
  <c r="CH75" i="195"/>
  <c r="B1501" i="221" s="1"/>
  <c r="CJ75" i="195"/>
  <c r="B1503" i="221" s="1"/>
  <c r="BZ76" i="195"/>
  <c r="B1506" i="221" s="1"/>
  <c r="CA76" i="195"/>
  <c r="B1507" i="221" s="1"/>
  <c r="CB76" i="195"/>
  <c r="B1508" i="221" s="1"/>
  <c r="CC76" i="195"/>
  <c r="B1509" i="221" s="1"/>
  <c r="CD76" i="195"/>
  <c r="B1510" i="221" s="1"/>
  <c r="CE76" i="195"/>
  <c r="B1511" i="221" s="1"/>
  <c r="CF76" i="195"/>
  <c r="B1512" i="221" s="1"/>
  <c r="CG76" i="195"/>
  <c r="B1513" i="221" s="1"/>
  <c r="CH76" i="195"/>
  <c r="B1514" i="221" s="1"/>
  <c r="CJ76" i="195"/>
  <c r="B1516" i="221" s="1"/>
  <c r="BZ77" i="195"/>
  <c r="B1519" i="221" s="1"/>
  <c r="CA77" i="195"/>
  <c r="B1520" i="221" s="1"/>
  <c r="CB77" i="195"/>
  <c r="B1521" i="221" s="1"/>
  <c r="CC77" i="195"/>
  <c r="B1522" i="221" s="1"/>
  <c r="CD77" i="195"/>
  <c r="B1523" i="221" s="1"/>
  <c r="CE77" i="195"/>
  <c r="B1524" i="221" s="1"/>
  <c r="CF77" i="195"/>
  <c r="B1525" i="221" s="1"/>
  <c r="CG77" i="195"/>
  <c r="B1526" i="221" s="1"/>
  <c r="CH77" i="195"/>
  <c r="B1527" i="221" s="1"/>
  <c r="CJ77" i="195"/>
  <c r="B1529" i="221" s="1"/>
  <c r="BZ78" i="195"/>
  <c r="B1532" i="221" s="1"/>
  <c r="CA78" i="195"/>
  <c r="B1533" i="221" s="1"/>
  <c r="CB78" i="195"/>
  <c r="B1534" i="221" s="1"/>
  <c r="CC78" i="195"/>
  <c r="B1535" i="221" s="1"/>
  <c r="CD78" i="195"/>
  <c r="B1536" i="221" s="1"/>
  <c r="CE78" i="195"/>
  <c r="B1537" i="221" s="1"/>
  <c r="CF78" i="195"/>
  <c r="B1538" i="221" s="1"/>
  <c r="CG78" i="195"/>
  <c r="B1539" i="221" s="1"/>
  <c r="CH78" i="195"/>
  <c r="B1540" i="221" s="1"/>
  <c r="CJ78" i="195"/>
  <c r="B1542" i="221" s="1"/>
  <c r="BY72" i="195"/>
  <c r="B1453" i="221" s="1"/>
  <c r="BY73" i="195"/>
  <c r="B1466" i="221" s="1"/>
  <c r="BY74" i="195"/>
  <c r="B1479" i="221" s="1"/>
  <c r="BY75" i="195"/>
  <c r="B1492" i="221" s="1"/>
  <c r="BY76" i="195"/>
  <c r="B1505" i="221" s="1"/>
  <c r="BY77" i="195"/>
  <c r="B1518" i="221" s="1"/>
  <c r="BY78" i="195"/>
  <c r="B1531" i="221" s="1"/>
  <c r="BY71" i="195"/>
  <c r="B1440" i="221" s="1"/>
  <c r="BZ62" i="195"/>
  <c r="B1323" i="221" s="1"/>
  <c r="CA62" i="195"/>
  <c r="B1324" i="221" s="1"/>
  <c r="CB62" i="195"/>
  <c r="B1325" i="221" s="1"/>
  <c r="CC62" i="195"/>
  <c r="B1326" i="221" s="1"/>
  <c r="CD62" i="195"/>
  <c r="B1327" i="221" s="1"/>
  <c r="CE62" i="195"/>
  <c r="B1328" i="221" s="1"/>
  <c r="CF62" i="195"/>
  <c r="B1329" i="221" s="1"/>
  <c r="CG62" i="195"/>
  <c r="B1330" i="221" s="1"/>
  <c r="CH62" i="195"/>
  <c r="B1331" i="221" s="1"/>
  <c r="CJ62" i="195"/>
  <c r="B1333" i="221" s="1"/>
  <c r="BZ63" i="195"/>
  <c r="B1336" i="221" s="1"/>
  <c r="CA63" i="195"/>
  <c r="B1337" i="221" s="1"/>
  <c r="CB63" i="195"/>
  <c r="B1338" i="221" s="1"/>
  <c r="CC63" i="195"/>
  <c r="B1339" i="221" s="1"/>
  <c r="CD63" i="195"/>
  <c r="B1340" i="221" s="1"/>
  <c r="CE63" i="195"/>
  <c r="B1341" i="221" s="1"/>
  <c r="CF63" i="195"/>
  <c r="B1342" i="221" s="1"/>
  <c r="CG63" i="195"/>
  <c r="B1343" i="221" s="1"/>
  <c r="CH63" i="195"/>
  <c r="B1344" i="221" s="1"/>
  <c r="CJ63" i="195"/>
  <c r="B1346" i="221" s="1"/>
  <c r="BZ64" i="195"/>
  <c r="B1349" i="221" s="1"/>
  <c r="CA64" i="195"/>
  <c r="B1350" i="221" s="1"/>
  <c r="CB64" i="195"/>
  <c r="B1351" i="221" s="1"/>
  <c r="CC64" i="195"/>
  <c r="B1352" i="221" s="1"/>
  <c r="CD64" i="195"/>
  <c r="B1353" i="221" s="1"/>
  <c r="CE64" i="195"/>
  <c r="B1354" i="221" s="1"/>
  <c r="CF64" i="195"/>
  <c r="B1355" i="221" s="1"/>
  <c r="CG64" i="195"/>
  <c r="B1356" i="221" s="1"/>
  <c r="CH64" i="195"/>
  <c r="B1357" i="221" s="1"/>
  <c r="CJ64" i="195"/>
  <c r="B1359" i="221" s="1"/>
  <c r="BZ65" i="195"/>
  <c r="B1362" i="221" s="1"/>
  <c r="CA65" i="195"/>
  <c r="B1363" i="221" s="1"/>
  <c r="CB65" i="195"/>
  <c r="B1364" i="221" s="1"/>
  <c r="CC65" i="195"/>
  <c r="B1365" i="221" s="1"/>
  <c r="CD65" i="195"/>
  <c r="B1366" i="221" s="1"/>
  <c r="CE65" i="195"/>
  <c r="B1367" i="221" s="1"/>
  <c r="CF65" i="195"/>
  <c r="B1368" i="221" s="1"/>
  <c r="CG65" i="195"/>
  <c r="B1369" i="221" s="1"/>
  <c r="CH65" i="195"/>
  <c r="B1370" i="221" s="1"/>
  <c r="CJ65" i="195"/>
  <c r="B1372" i="221" s="1"/>
  <c r="BZ66" i="195"/>
  <c r="B1375" i="221" s="1"/>
  <c r="CA66" i="195"/>
  <c r="B1376" i="221" s="1"/>
  <c r="CB66" i="195"/>
  <c r="B1377" i="221" s="1"/>
  <c r="CC66" i="195"/>
  <c r="B1378" i="221" s="1"/>
  <c r="CD66" i="195"/>
  <c r="B1379" i="221" s="1"/>
  <c r="CE66" i="195"/>
  <c r="B1380" i="221" s="1"/>
  <c r="CF66" i="195"/>
  <c r="B1381" i="221" s="1"/>
  <c r="CG66" i="195"/>
  <c r="B1382" i="221" s="1"/>
  <c r="CH66" i="195"/>
  <c r="B1383" i="221" s="1"/>
  <c r="CJ66" i="195"/>
  <c r="B1385" i="221" s="1"/>
  <c r="BZ67" i="195"/>
  <c r="B1388" i="221" s="1"/>
  <c r="CA67" i="195"/>
  <c r="B1389" i="221" s="1"/>
  <c r="CB67" i="195"/>
  <c r="B1390" i="221" s="1"/>
  <c r="CC67" i="195"/>
  <c r="B1391" i="221" s="1"/>
  <c r="CD67" i="195"/>
  <c r="B1392" i="221" s="1"/>
  <c r="CE67" i="195"/>
  <c r="B1393" i="221" s="1"/>
  <c r="CF67" i="195"/>
  <c r="B1394" i="221" s="1"/>
  <c r="CG67" i="195"/>
  <c r="B1395" i="221" s="1"/>
  <c r="CH67" i="195"/>
  <c r="B1396" i="221" s="1"/>
  <c r="CJ67" i="195"/>
  <c r="B1398" i="221" s="1"/>
  <c r="BZ68" i="195"/>
  <c r="B1401" i="221" s="1"/>
  <c r="CA68" i="195"/>
  <c r="B1402" i="221" s="1"/>
  <c r="CB68" i="195"/>
  <c r="B1403" i="221" s="1"/>
  <c r="CC68" i="195"/>
  <c r="B1404" i="221" s="1"/>
  <c r="CD68" i="195"/>
  <c r="B1405" i="221" s="1"/>
  <c r="CE68" i="195"/>
  <c r="B1406" i="221" s="1"/>
  <c r="CF68" i="195"/>
  <c r="B1407" i="221" s="1"/>
  <c r="CG68" i="195"/>
  <c r="B1408" i="221" s="1"/>
  <c r="CH68" i="195"/>
  <c r="B1409" i="221" s="1"/>
  <c r="CJ68" i="195"/>
  <c r="B1411" i="221" s="1"/>
  <c r="BZ69" i="195"/>
  <c r="B1414" i="221" s="1"/>
  <c r="CA69" i="195"/>
  <c r="B1415" i="221" s="1"/>
  <c r="CB69" i="195"/>
  <c r="B1416" i="221" s="1"/>
  <c r="CC69" i="195"/>
  <c r="B1417" i="221" s="1"/>
  <c r="CD69" i="195"/>
  <c r="B1418" i="221" s="1"/>
  <c r="CE69" i="195"/>
  <c r="B1419" i="221" s="1"/>
  <c r="CF69" i="195"/>
  <c r="B1420" i="221" s="1"/>
  <c r="CG69" i="195"/>
  <c r="B1421" i="221" s="1"/>
  <c r="CH69" i="195"/>
  <c r="B1422" i="221" s="1"/>
  <c r="CJ69" i="195"/>
  <c r="B1424" i="221" s="1"/>
  <c r="BY63" i="195"/>
  <c r="B1335" i="221" s="1"/>
  <c r="BY64" i="195"/>
  <c r="B1348" i="221" s="1"/>
  <c r="BY65" i="195"/>
  <c r="B1361" i="221" s="1"/>
  <c r="BY66" i="195"/>
  <c r="B1374" i="221" s="1"/>
  <c r="BY67" i="195"/>
  <c r="B1387" i="221" s="1"/>
  <c r="BY68" i="195"/>
  <c r="B1400" i="221" s="1"/>
  <c r="BY69" i="195"/>
  <c r="B1413" i="221" s="1"/>
  <c r="BY62" i="195"/>
  <c r="B1322" i="221" s="1"/>
  <c r="BZ53" i="195"/>
  <c r="B1205" i="221" s="1"/>
  <c r="CA53" i="195"/>
  <c r="B1206" i="221" s="1"/>
  <c r="CB53" i="195"/>
  <c r="B1207" i="221" s="1"/>
  <c r="CC53" i="195"/>
  <c r="B1208" i="221" s="1"/>
  <c r="CD53" i="195"/>
  <c r="B1209" i="221" s="1"/>
  <c r="CE53" i="195"/>
  <c r="B1210" i="221" s="1"/>
  <c r="CF53" i="195"/>
  <c r="B1211" i="221" s="1"/>
  <c r="CG53" i="195"/>
  <c r="B1212" i="221" s="1"/>
  <c r="CH53" i="195"/>
  <c r="B1213" i="221" s="1"/>
  <c r="CJ53" i="195"/>
  <c r="B1215" i="221" s="1"/>
  <c r="BZ54" i="195"/>
  <c r="B1218" i="221" s="1"/>
  <c r="CA54" i="195"/>
  <c r="B1219" i="221" s="1"/>
  <c r="CB54" i="195"/>
  <c r="B1220" i="221" s="1"/>
  <c r="CC54" i="195"/>
  <c r="B1221" i="221" s="1"/>
  <c r="CD54" i="195"/>
  <c r="B1222" i="221" s="1"/>
  <c r="CE54" i="195"/>
  <c r="B1223" i="221" s="1"/>
  <c r="CF54" i="195"/>
  <c r="B1224" i="221" s="1"/>
  <c r="CG54" i="195"/>
  <c r="B1225" i="221" s="1"/>
  <c r="CH54" i="195"/>
  <c r="B1226" i="221" s="1"/>
  <c r="CJ54" i="195"/>
  <c r="B1228" i="221" s="1"/>
  <c r="BZ55" i="195"/>
  <c r="B1231" i="221" s="1"/>
  <c r="CA55" i="195"/>
  <c r="B1232" i="221" s="1"/>
  <c r="CB55" i="195"/>
  <c r="B1233" i="221" s="1"/>
  <c r="CC55" i="195"/>
  <c r="B1234" i="221" s="1"/>
  <c r="CD55" i="195"/>
  <c r="B1235" i="221" s="1"/>
  <c r="CE55" i="195"/>
  <c r="B1236" i="221" s="1"/>
  <c r="CF55" i="195"/>
  <c r="B1237" i="221" s="1"/>
  <c r="CG55" i="195"/>
  <c r="B1238" i="221" s="1"/>
  <c r="CH55" i="195"/>
  <c r="B1239" i="221" s="1"/>
  <c r="CJ55" i="195"/>
  <c r="B1241" i="221" s="1"/>
  <c r="BZ56" i="195"/>
  <c r="B1244" i="221" s="1"/>
  <c r="CA56" i="195"/>
  <c r="B1245" i="221" s="1"/>
  <c r="CB56" i="195"/>
  <c r="B1246" i="221" s="1"/>
  <c r="CC56" i="195"/>
  <c r="B1247" i="221" s="1"/>
  <c r="CD56" i="195"/>
  <c r="B1248" i="221" s="1"/>
  <c r="CE56" i="195"/>
  <c r="B1249" i="221" s="1"/>
  <c r="CF56" i="195"/>
  <c r="B1250" i="221" s="1"/>
  <c r="CG56" i="195"/>
  <c r="B1251" i="221" s="1"/>
  <c r="CH56" i="195"/>
  <c r="B1252" i="221" s="1"/>
  <c r="CJ56" i="195"/>
  <c r="B1254" i="221" s="1"/>
  <c r="BZ57" i="195"/>
  <c r="B1257" i="221" s="1"/>
  <c r="CA57" i="195"/>
  <c r="B1258" i="221" s="1"/>
  <c r="CB57" i="195"/>
  <c r="B1259" i="221" s="1"/>
  <c r="CC57" i="195"/>
  <c r="B1260" i="221" s="1"/>
  <c r="CD57" i="195"/>
  <c r="B1261" i="221" s="1"/>
  <c r="CE57" i="195"/>
  <c r="B1262" i="221" s="1"/>
  <c r="CF57" i="195"/>
  <c r="B1263" i="221" s="1"/>
  <c r="CG57" i="195"/>
  <c r="B1264" i="221" s="1"/>
  <c r="CH57" i="195"/>
  <c r="B1265" i="221" s="1"/>
  <c r="CJ57" i="195"/>
  <c r="B1267" i="221" s="1"/>
  <c r="BZ58" i="195"/>
  <c r="B1270" i="221" s="1"/>
  <c r="CA58" i="195"/>
  <c r="B1271" i="221" s="1"/>
  <c r="CB58" i="195"/>
  <c r="B1272" i="221" s="1"/>
  <c r="CC58" i="195"/>
  <c r="B1273" i="221" s="1"/>
  <c r="CD58" i="195"/>
  <c r="B1274" i="221" s="1"/>
  <c r="CE58" i="195"/>
  <c r="B1275" i="221" s="1"/>
  <c r="CF58" i="195"/>
  <c r="B1276" i="221" s="1"/>
  <c r="CG58" i="195"/>
  <c r="B1277" i="221" s="1"/>
  <c r="CH58" i="195"/>
  <c r="B1278" i="221" s="1"/>
  <c r="CJ58" i="195"/>
  <c r="B1280" i="221" s="1"/>
  <c r="BZ59" i="195"/>
  <c r="B1283" i="221" s="1"/>
  <c r="CA59" i="195"/>
  <c r="B1284" i="221" s="1"/>
  <c r="CB59" i="195"/>
  <c r="B1285" i="221" s="1"/>
  <c r="CC59" i="195"/>
  <c r="B1286" i="221" s="1"/>
  <c r="CD59" i="195"/>
  <c r="B1287" i="221" s="1"/>
  <c r="CE59" i="195"/>
  <c r="B1288" i="221" s="1"/>
  <c r="CF59" i="195"/>
  <c r="B1289" i="221" s="1"/>
  <c r="CG59" i="195"/>
  <c r="B1290" i="221" s="1"/>
  <c r="CH59" i="195"/>
  <c r="B1291" i="221" s="1"/>
  <c r="CJ59" i="195"/>
  <c r="B1293" i="221" s="1"/>
  <c r="BZ60" i="195"/>
  <c r="B1296" i="221" s="1"/>
  <c r="CA60" i="195"/>
  <c r="B1297" i="221" s="1"/>
  <c r="CB60" i="195"/>
  <c r="B1298" i="221" s="1"/>
  <c r="CC60" i="195"/>
  <c r="B1299" i="221" s="1"/>
  <c r="CD60" i="195"/>
  <c r="B1300" i="221" s="1"/>
  <c r="CE60" i="195"/>
  <c r="B1301" i="221" s="1"/>
  <c r="CF60" i="195"/>
  <c r="B1302" i="221" s="1"/>
  <c r="CG60" i="195"/>
  <c r="B1303" i="221" s="1"/>
  <c r="CH60" i="195"/>
  <c r="B1304" i="221" s="1"/>
  <c r="CJ60" i="195"/>
  <c r="B1306" i="221" s="1"/>
  <c r="BY54" i="195"/>
  <c r="B1217" i="221" s="1"/>
  <c r="BY55" i="195"/>
  <c r="B1230" i="221" s="1"/>
  <c r="BY56" i="195"/>
  <c r="B1243" i="221" s="1"/>
  <c r="BY57" i="195"/>
  <c r="B1256" i="221" s="1"/>
  <c r="BY58" i="195"/>
  <c r="B1269" i="221" s="1"/>
  <c r="BY59" i="195"/>
  <c r="B1282" i="221" s="1"/>
  <c r="BY60" i="195"/>
  <c r="B1295" i="221" s="1"/>
  <c r="BY53" i="195"/>
  <c r="B1204" i="221" s="1"/>
  <c r="BY45" i="195"/>
  <c r="B1099" i="221" s="1"/>
  <c r="BZ45" i="195"/>
  <c r="B1100" i="221" s="1"/>
  <c r="CA45" i="195"/>
  <c r="B1101" i="221" s="1"/>
  <c r="CB45" i="195"/>
  <c r="B1102" i="221" s="1"/>
  <c r="CC45" i="195"/>
  <c r="B1103" i="221" s="1"/>
  <c r="CD45" i="195"/>
  <c r="B1104" i="221" s="1"/>
  <c r="CE45" i="195"/>
  <c r="B1105" i="221" s="1"/>
  <c r="CF45" i="195"/>
  <c r="B1106" i="221" s="1"/>
  <c r="CG45" i="195"/>
  <c r="B1107" i="221" s="1"/>
  <c r="CH45" i="195"/>
  <c r="B1108" i="221" s="1"/>
  <c r="CJ45" i="195"/>
  <c r="B1110" i="221" s="1"/>
  <c r="BY46" i="195"/>
  <c r="B1112" i="221" s="1"/>
  <c r="BZ46" i="195"/>
  <c r="B1113" i="221" s="1"/>
  <c r="CA46" i="195"/>
  <c r="B1114" i="221" s="1"/>
  <c r="CB46" i="195"/>
  <c r="B1115" i="221" s="1"/>
  <c r="CC46" i="195"/>
  <c r="B1116" i="221" s="1"/>
  <c r="CD46" i="195"/>
  <c r="B1117" i="221" s="1"/>
  <c r="CE46" i="195"/>
  <c r="B1118" i="221" s="1"/>
  <c r="CF46" i="195"/>
  <c r="B1119" i="221" s="1"/>
  <c r="CG46" i="195"/>
  <c r="B1120" i="221" s="1"/>
  <c r="CH46" i="195"/>
  <c r="B1121" i="221" s="1"/>
  <c r="CJ46" i="195"/>
  <c r="B1123" i="221" s="1"/>
  <c r="BY47" i="195"/>
  <c r="B1125" i="221" s="1"/>
  <c r="BZ47" i="195"/>
  <c r="B1126" i="221" s="1"/>
  <c r="CA47" i="195"/>
  <c r="B1127" i="221" s="1"/>
  <c r="CB47" i="195"/>
  <c r="B1128" i="221" s="1"/>
  <c r="CC47" i="195"/>
  <c r="B1129" i="221" s="1"/>
  <c r="CD47" i="195"/>
  <c r="B1130" i="221" s="1"/>
  <c r="CE47" i="195"/>
  <c r="B1131" i="221" s="1"/>
  <c r="CF47" i="195"/>
  <c r="B1132" i="221" s="1"/>
  <c r="CG47" i="195"/>
  <c r="B1133" i="221" s="1"/>
  <c r="CH47" i="195"/>
  <c r="B1134" i="221" s="1"/>
  <c r="CJ47" i="195"/>
  <c r="B1136" i="221" s="1"/>
  <c r="BY48" i="195"/>
  <c r="B1138" i="221" s="1"/>
  <c r="BZ48" i="195"/>
  <c r="B1139" i="221" s="1"/>
  <c r="CA48" i="195"/>
  <c r="B1140" i="221" s="1"/>
  <c r="CB48" i="195"/>
  <c r="B1141" i="221" s="1"/>
  <c r="CC48" i="195"/>
  <c r="B1142" i="221" s="1"/>
  <c r="CD48" i="195"/>
  <c r="B1143" i="221" s="1"/>
  <c r="CE48" i="195"/>
  <c r="B1144" i="221" s="1"/>
  <c r="CF48" i="195"/>
  <c r="B1145" i="221" s="1"/>
  <c r="CG48" i="195"/>
  <c r="B1146" i="221" s="1"/>
  <c r="CH48" i="195"/>
  <c r="B1147" i="221" s="1"/>
  <c r="CJ48" i="195"/>
  <c r="B1149" i="221" s="1"/>
  <c r="BY49" i="195"/>
  <c r="B1151" i="221" s="1"/>
  <c r="BZ49" i="195"/>
  <c r="B1152" i="221" s="1"/>
  <c r="CA49" i="195"/>
  <c r="B1153" i="221" s="1"/>
  <c r="CB49" i="195"/>
  <c r="B1154" i="221" s="1"/>
  <c r="CC49" i="195"/>
  <c r="B1155" i="221" s="1"/>
  <c r="CD49" i="195"/>
  <c r="B1156" i="221" s="1"/>
  <c r="CE49" i="195"/>
  <c r="B1157" i="221" s="1"/>
  <c r="CF49" i="195"/>
  <c r="B1158" i="221" s="1"/>
  <c r="CG49" i="195"/>
  <c r="B1159" i="221" s="1"/>
  <c r="CH49" i="195"/>
  <c r="B1160" i="221" s="1"/>
  <c r="CJ49" i="195"/>
  <c r="B1162" i="221" s="1"/>
  <c r="BY50" i="195"/>
  <c r="B1164" i="221" s="1"/>
  <c r="BZ50" i="195"/>
  <c r="B1165" i="221" s="1"/>
  <c r="CA50" i="195"/>
  <c r="B1166" i="221" s="1"/>
  <c r="CB50" i="195"/>
  <c r="B1167" i="221" s="1"/>
  <c r="CC50" i="195"/>
  <c r="B1168" i="221" s="1"/>
  <c r="CD50" i="195"/>
  <c r="B1169" i="221" s="1"/>
  <c r="CE50" i="195"/>
  <c r="B1170" i="221" s="1"/>
  <c r="CF50" i="195"/>
  <c r="B1171" i="221" s="1"/>
  <c r="CG50" i="195"/>
  <c r="B1172" i="221" s="1"/>
  <c r="CH50" i="195"/>
  <c r="B1173" i="221" s="1"/>
  <c r="CJ50" i="195"/>
  <c r="B1175" i="221" s="1"/>
  <c r="BY51" i="195"/>
  <c r="B1177" i="221" s="1"/>
  <c r="BZ51" i="195"/>
  <c r="B1178" i="221" s="1"/>
  <c r="CA51" i="195"/>
  <c r="B1179" i="221" s="1"/>
  <c r="CB51" i="195"/>
  <c r="B1180" i="221" s="1"/>
  <c r="CC51" i="195"/>
  <c r="B1181" i="221" s="1"/>
  <c r="CD51" i="195"/>
  <c r="B1182" i="221" s="1"/>
  <c r="CE51" i="195"/>
  <c r="B1183" i="221" s="1"/>
  <c r="CF51" i="195"/>
  <c r="B1184" i="221" s="1"/>
  <c r="CG51" i="195"/>
  <c r="B1185" i="221" s="1"/>
  <c r="CH51" i="195"/>
  <c r="B1186" i="221" s="1"/>
  <c r="CJ51" i="195"/>
  <c r="B1188" i="221" s="1"/>
  <c r="BZ44" i="195"/>
  <c r="B1087" i="221" s="1"/>
  <c r="CA44" i="195"/>
  <c r="B1088" i="221" s="1"/>
  <c r="CB44" i="195"/>
  <c r="B1089" i="221" s="1"/>
  <c r="CC44" i="195"/>
  <c r="B1090" i="221" s="1"/>
  <c r="CD44" i="195"/>
  <c r="B1091" i="221" s="1"/>
  <c r="CE44" i="195"/>
  <c r="B1092" i="221" s="1"/>
  <c r="CF44" i="195"/>
  <c r="B1093" i="221" s="1"/>
  <c r="CG44" i="195"/>
  <c r="B1094" i="221" s="1"/>
  <c r="CH44" i="195"/>
  <c r="B1095" i="221" s="1"/>
  <c r="CJ44" i="195"/>
  <c r="B1097" i="221" s="1"/>
  <c r="BY44" i="195"/>
  <c r="B1086" i="221" s="1"/>
  <c r="BZ35" i="195"/>
  <c r="B969" i="221" s="1"/>
  <c r="CA35" i="195"/>
  <c r="B970" i="221" s="1"/>
  <c r="CB35" i="195"/>
  <c r="B971" i="221" s="1"/>
  <c r="CC35" i="195"/>
  <c r="B972" i="221" s="1"/>
  <c r="CD35" i="195"/>
  <c r="B973" i="221" s="1"/>
  <c r="CE35" i="195"/>
  <c r="B974" i="221" s="1"/>
  <c r="CF35" i="195"/>
  <c r="B975" i="221" s="1"/>
  <c r="CG35" i="195"/>
  <c r="B976" i="221" s="1"/>
  <c r="CH35" i="195"/>
  <c r="B977" i="221" s="1"/>
  <c r="CJ35" i="195"/>
  <c r="B979" i="221" s="1"/>
  <c r="BZ36" i="195"/>
  <c r="B982" i="221" s="1"/>
  <c r="CA36" i="195"/>
  <c r="B983" i="221" s="1"/>
  <c r="CB36" i="195"/>
  <c r="B984" i="221" s="1"/>
  <c r="CC36" i="195"/>
  <c r="B985" i="221" s="1"/>
  <c r="CD36" i="195"/>
  <c r="B986" i="221" s="1"/>
  <c r="CE36" i="195"/>
  <c r="B987" i="221" s="1"/>
  <c r="CF36" i="195"/>
  <c r="B988" i="221" s="1"/>
  <c r="CG36" i="195"/>
  <c r="B989" i="221" s="1"/>
  <c r="CH36" i="195"/>
  <c r="B990" i="221" s="1"/>
  <c r="CJ36" i="195"/>
  <c r="B992" i="221" s="1"/>
  <c r="BZ37" i="195"/>
  <c r="B995" i="221" s="1"/>
  <c r="CA37" i="195"/>
  <c r="B996" i="221" s="1"/>
  <c r="CB37" i="195"/>
  <c r="B997" i="221" s="1"/>
  <c r="CC37" i="195"/>
  <c r="B998" i="221" s="1"/>
  <c r="CD37" i="195"/>
  <c r="B999" i="221" s="1"/>
  <c r="CE37" i="195"/>
  <c r="B1000" i="221" s="1"/>
  <c r="CF37" i="195"/>
  <c r="B1001" i="221" s="1"/>
  <c r="CG37" i="195"/>
  <c r="B1002" i="221" s="1"/>
  <c r="CH37" i="195"/>
  <c r="B1003" i="221" s="1"/>
  <c r="CJ37" i="195"/>
  <c r="B1005" i="221" s="1"/>
  <c r="BZ38" i="195"/>
  <c r="B1008" i="221" s="1"/>
  <c r="CA38" i="195"/>
  <c r="B1009" i="221" s="1"/>
  <c r="CB38" i="195"/>
  <c r="B1010" i="221" s="1"/>
  <c r="CC38" i="195"/>
  <c r="B1011" i="221" s="1"/>
  <c r="CD38" i="195"/>
  <c r="B1012" i="221" s="1"/>
  <c r="CE38" i="195"/>
  <c r="B1013" i="221" s="1"/>
  <c r="CF38" i="195"/>
  <c r="B1014" i="221" s="1"/>
  <c r="CG38" i="195"/>
  <c r="B1015" i="221" s="1"/>
  <c r="CH38" i="195"/>
  <c r="B1016" i="221" s="1"/>
  <c r="CJ38" i="195"/>
  <c r="B1018" i="221" s="1"/>
  <c r="BZ39" i="195"/>
  <c r="B1021" i="221" s="1"/>
  <c r="CA39" i="195"/>
  <c r="B1022" i="221" s="1"/>
  <c r="CB39" i="195"/>
  <c r="B1023" i="221" s="1"/>
  <c r="CC39" i="195"/>
  <c r="B1024" i="221" s="1"/>
  <c r="CD39" i="195"/>
  <c r="B1025" i="221" s="1"/>
  <c r="CE39" i="195"/>
  <c r="B1026" i="221" s="1"/>
  <c r="CF39" i="195"/>
  <c r="B1027" i="221" s="1"/>
  <c r="CG39" i="195"/>
  <c r="B1028" i="221" s="1"/>
  <c r="CH39" i="195"/>
  <c r="B1029" i="221" s="1"/>
  <c r="CJ39" i="195"/>
  <c r="B1031" i="221" s="1"/>
  <c r="BZ40" i="195"/>
  <c r="B1034" i="221" s="1"/>
  <c r="CA40" i="195"/>
  <c r="B1035" i="221" s="1"/>
  <c r="CB40" i="195"/>
  <c r="B1036" i="221" s="1"/>
  <c r="CC40" i="195"/>
  <c r="B1037" i="221" s="1"/>
  <c r="CD40" i="195"/>
  <c r="B1038" i="221" s="1"/>
  <c r="CE40" i="195"/>
  <c r="B1039" i="221" s="1"/>
  <c r="CF40" i="195"/>
  <c r="B1040" i="221" s="1"/>
  <c r="CG40" i="195"/>
  <c r="B1041" i="221" s="1"/>
  <c r="CH40" i="195"/>
  <c r="B1042" i="221" s="1"/>
  <c r="CJ40" i="195"/>
  <c r="B1044" i="221" s="1"/>
  <c r="BZ41" i="195"/>
  <c r="B1047" i="221" s="1"/>
  <c r="CA41" i="195"/>
  <c r="B1048" i="221" s="1"/>
  <c r="CB41" i="195"/>
  <c r="B1049" i="221" s="1"/>
  <c r="CC41" i="195"/>
  <c r="B1050" i="221" s="1"/>
  <c r="CD41" i="195"/>
  <c r="B1051" i="221" s="1"/>
  <c r="CE41" i="195"/>
  <c r="B1052" i="221" s="1"/>
  <c r="CF41" i="195"/>
  <c r="B1053" i="221" s="1"/>
  <c r="CG41" i="195"/>
  <c r="B1054" i="221" s="1"/>
  <c r="CH41" i="195"/>
  <c r="B1055" i="221" s="1"/>
  <c r="CJ41" i="195"/>
  <c r="B1057" i="221" s="1"/>
  <c r="BZ42" i="195"/>
  <c r="B1060" i="221" s="1"/>
  <c r="CA42" i="195"/>
  <c r="B1061" i="221" s="1"/>
  <c r="CB42" i="195"/>
  <c r="B1062" i="221" s="1"/>
  <c r="CC42" i="195"/>
  <c r="B1063" i="221" s="1"/>
  <c r="CD42" i="195"/>
  <c r="B1064" i="221" s="1"/>
  <c r="CE42" i="195"/>
  <c r="B1065" i="221" s="1"/>
  <c r="CF42" i="195"/>
  <c r="B1066" i="221" s="1"/>
  <c r="CG42" i="195"/>
  <c r="B1067" i="221" s="1"/>
  <c r="CH42" i="195"/>
  <c r="B1068" i="221" s="1"/>
  <c r="CJ42" i="195"/>
  <c r="B1070" i="221" s="1"/>
  <c r="BY36" i="195"/>
  <c r="B981" i="221" s="1"/>
  <c r="BY37" i="195"/>
  <c r="B994" i="221" s="1"/>
  <c r="BY38" i="195"/>
  <c r="B1007" i="221" s="1"/>
  <c r="BY39" i="195"/>
  <c r="B1020" i="221" s="1"/>
  <c r="BY40" i="195"/>
  <c r="B1033" i="221" s="1"/>
  <c r="BY41" i="195"/>
  <c r="B1046" i="221" s="1"/>
  <c r="BY42" i="195"/>
  <c r="B1059" i="221" s="1"/>
  <c r="BY35" i="195"/>
  <c r="B968" i="221" s="1"/>
  <c r="BZ26" i="195"/>
  <c r="B851" i="221" s="1"/>
  <c r="CA26" i="195"/>
  <c r="B852" i="221" s="1"/>
  <c r="CB26" i="195"/>
  <c r="B853" i="221" s="1"/>
  <c r="CC26" i="195"/>
  <c r="B854" i="221" s="1"/>
  <c r="CD26" i="195"/>
  <c r="B855" i="221" s="1"/>
  <c r="CE26" i="195"/>
  <c r="B856" i="221" s="1"/>
  <c r="CF26" i="195"/>
  <c r="B857" i="221" s="1"/>
  <c r="CG26" i="195"/>
  <c r="B858" i="221" s="1"/>
  <c r="CH26" i="195"/>
  <c r="B859" i="221" s="1"/>
  <c r="CJ26" i="195"/>
  <c r="B861" i="221" s="1"/>
  <c r="BZ27" i="195"/>
  <c r="B864" i="221" s="1"/>
  <c r="CA27" i="195"/>
  <c r="B865" i="221" s="1"/>
  <c r="CB27" i="195"/>
  <c r="B866" i="221" s="1"/>
  <c r="CC27" i="195"/>
  <c r="B867" i="221" s="1"/>
  <c r="CD27" i="195"/>
  <c r="B868" i="221" s="1"/>
  <c r="CE27" i="195"/>
  <c r="B869" i="221" s="1"/>
  <c r="CF27" i="195"/>
  <c r="B870" i="221" s="1"/>
  <c r="CG27" i="195"/>
  <c r="B871" i="221" s="1"/>
  <c r="CH27" i="195"/>
  <c r="B872" i="221" s="1"/>
  <c r="CJ27" i="195"/>
  <c r="B874" i="221" s="1"/>
  <c r="BZ28" i="195"/>
  <c r="B877" i="221" s="1"/>
  <c r="CA28" i="195"/>
  <c r="B878" i="221" s="1"/>
  <c r="CB28" i="195"/>
  <c r="B879" i="221" s="1"/>
  <c r="CC28" i="195"/>
  <c r="B880" i="221" s="1"/>
  <c r="CD28" i="195"/>
  <c r="B881" i="221" s="1"/>
  <c r="CE28" i="195"/>
  <c r="B882" i="221" s="1"/>
  <c r="CF28" i="195"/>
  <c r="B883" i="221" s="1"/>
  <c r="CG28" i="195"/>
  <c r="B884" i="221" s="1"/>
  <c r="CH28" i="195"/>
  <c r="B885" i="221" s="1"/>
  <c r="CJ28" i="195"/>
  <c r="B887" i="221" s="1"/>
  <c r="BZ29" i="195"/>
  <c r="B890" i="221" s="1"/>
  <c r="CA29" i="195"/>
  <c r="B891" i="221" s="1"/>
  <c r="CB29" i="195"/>
  <c r="B892" i="221" s="1"/>
  <c r="CC29" i="195"/>
  <c r="B893" i="221" s="1"/>
  <c r="CD29" i="195"/>
  <c r="B894" i="221" s="1"/>
  <c r="CE29" i="195"/>
  <c r="B895" i="221" s="1"/>
  <c r="CF29" i="195"/>
  <c r="B896" i="221" s="1"/>
  <c r="CG29" i="195"/>
  <c r="B897" i="221" s="1"/>
  <c r="CH29" i="195"/>
  <c r="B898" i="221" s="1"/>
  <c r="CJ29" i="195"/>
  <c r="B900" i="221" s="1"/>
  <c r="BZ30" i="195"/>
  <c r="B903" i="221" s="1"/>
  <c r="CA30" i="195"/>
  <c r="B904" i="221" s="1"/>
  <c r="CB30" i="195"/>
  <c r="B905" i="221" s="1"/>
  <c r="CC30" i="195"/>
  <c r="B906" i="221" s="1"/>
  <c r="CD30" i="195"/>
  <c r="B907" i="221" s="1"/>
  <c r="CE30" i="195"/>
  <c r="B908" i="221" s="1"/>
  <c r="CF30" i="195"/>
  <c r="B909" i="221" s="1"/>
  <c r="CG30" i="195"/>
  <c r="B910" i="221" s="1"/>
  <c r="CH30" i="195"/>
  <c r="B911" i="221" s="1"/>
  <c r="CJ30" i="195"/>
  <c r="B913" i="221" s="1"/>
  <c r="BZ31" i="195"/>
  <c r="B916" i="221" s="1"/>
  <c r="CA31" i="195"/>
  <c r="B917" i="221" s="1"/>
  <c r="CB31" i="195"/>
  <c r="B918" i="221" s="1"/>
  <c r="CC31" i="195"/>
  <c r="B919" i="221" s="1"/>
  <c r="CD31" i="195"/>
  <c r="B920" i="221" s="1"/>
  <c r="CE31" i="195"/>
  <c r="B921" i="221" s="1"/>
  <c r="CF31" i="195"/>
  <c r="B922" i="221" s="1"/>
  <c r="CG31" i="195"/>
  <c r="B923" i="221" s="1"/>
  <c r="CH31" i="195"/>
  <c r="B924" i="221" s="1"/>
  <c r="CJ31" i="195"/>
  <c r="B926" i="221" s="1"/>
  <c r="BZ32" i="195"/>
  <c r="B929" i="221" s="1"/>
  <c r="CA32" i="195"/>
  <c r="B930" i="221" s="1"/>
  <c r="CB32" i="195"/>
  <c r="B931" i="221" s="1"/>
  <c r="CC32" i="195"/>
  <c r="B932" i="221" s="1"/>
  <c r="CD32" i="195"/>
  <c r="B933" i="221" s="1"/>
  <c r="CE32" i="195"/>
  <c r="B934" i="221" s="1"/>
  <c r="CF32" i="195"/>
  <c r="B935" i="221" s="1"/>
  <c r="CG32" i="195"/>
  <c r="B936" i="221" s="1"/>
  <c r="CH32" i="195"/>
  <c r="B937" i="221" s="1"/>
  <c r="CJ32" i="195"/>
  <c r="B939" i="221" s="1"/>
  <c r="BZ33" i="195"/>
  <c r="B942" i="221" s="1"/>
  <c r="CA33" i="195"/>
  <c r="B943" i="221" s="1"/>
  <c r="CB33" i="195"/>
  <c r="B944" i="221" s="1"/>
  <c r="CC33" i="195"/>
  <c r="B945" i="221" s="1"/>
  <c r="CD33" i="195"/>
  <c r="B946" i="221" s="1"/>
  <c r="CE33" i="195"/>
  <c r="B947" i="221" s="1"/>
  <c r="CF33" i="195"/>
  <c r="B948" i="221" s="1"/>
  <c r="CG33" i="195"/>
  <c r="B949" i="221" s="1"/>
  <c r="CH33" i="195"/>
  <c r="B950" i="221" s="1"/>
  <c r="CJ33" i="195"/>
  <c r="B952" i="221" s="1"/>
  <c r="BY27" i="195"/>
  <c r="B863" i="221" s="1"/>
  <c r="BY28" i="195"/>
  <c r="B876" i="221" s="1"/>
  <c r="BY29" i="195"/>
  <c r="B889" i="221" s="1"/>
  <c r="BY30" i="195"/>
  <c r="B902" i="221" s="1"/>
  <c r="BY31" i="195"/>
  <c r="B915" i="221" s="1"/>
  <c r="BY32" i="195"/>
  <c r="B928" i="221" s="1"/>
  <c r="BY33" i="195"/>
  <c r="B941" i="221" s="1"/>
  <c r="BY26" i="195"/>
  <c r="B850" i="221" s="1"/>
  <c r="BZ17" i="195"/>
  <c r="B733" i="221" s="1"/>
  <c r="CA17" i="195"/>
  <c r="B734" i="221" s="1"/>
  <c r="CB17" i="195"/>
  <c r="B735" i="221" s="1"/>
  <c r="CC17" i="195"/>
  <c r="B736" i="221" s="1"/>
  <c r="CD17" i="195"/>
  <c r="B737" i="221" s="1"/>
  <c r="CE17" i="195"/>
  <c r="B738" i="221" s="1"/>
  <c r="CF17" i="195"/>
  <c r="B739" i="221" s="1"/>
  <c r="CG17" i="195"/>
  <c r="B740" i="221" s="1"/>
  <c r="CH17" i="195"/>
  <c r="B741" i="221" s="1"/>
  <c r="CJ17" i="195"/>
  <c r="B743" i="221" s="1"/>
  <c r="BZ18" i="195"/>
  <c r="B746" i="221" s="1"/>
  <c r="CA18" i="195"/>
  <c r="B747" i="221" s="1"/>
  <c r="CB18" i="195"/>
  <c r="B748" i="221" s="1"/>
  <c r="CC18" i="195"/>
  <c r="B749" i="221" s="1"/>
  <c r="CD18" i="195"/>
  <c r="B750" i="221" s="1"/>
  <c r="CE18" i="195"/>
  <c r="B751" i="221" s="1"/>
  <c r="CF18" i="195"/>
  <c r="B752" i="221" s="1"/>
  <c r="CG18" i="195"/>
  <c r="B753" i="221" s="1"/>
  <c r="CH18" i="195"/>
  <c r="B754" i="221" s="1"/>
  <c r="CJ18" i="195"/>
  <c r="B756" i="221" s="1"/>
  <c r="BZ19" i="195"/>
  <c r="B759" i="221" s="1"/>
  <c r="CA19" i="195"/>
  <c r="B760" i="221" s="1"/>
  <c r="CB19" i="195"/>
  <c r="B761" i="221" s="1"/>
  <c r="CC19" i="195"/>
  <c r="B762" i="221" s="1"/>
  <c r="CD19" i="195"/>
  <c r="B763" i="221" s="1"/>
  <c r="CE19" i="195"/>
  <c r="B764" i="221" s="1"/>
  <c r="CF19" i="195"/>
  <c r="B765" i="221" s="1"/>
  <c r="CG19" i="195"/>
  <c r="B766" i="221" s="1"/>
  <c r="CH19" i="195"/>
  <c r="B767" i="221" s="1"/>
  <c r="CJ19" i="195"/>
  <c r="B769" i="221" s="1"/>
  <c r="BZ20" i="195"/>
  <c r="B772" i="221" s="1"/>
  <c r="CA20" i="195"/>
  <c r="B773" i="221" s="1"/>
  <c r="CB20" i="195"/>
  <c r="B774" i="221" s="1"/>
  <c r="CC20" i="195"/>
  <c r="B775" i="221" s="1"/>
  <c r="CD20" i="195"/>
  <c r="B776" i="221" s="1"/>
  <c r="CE20" i="195"/>
  <c r="B777" i="221" s="1"/>
  <c r="CF20" i="195"/>
  <c r="B778" i="221" s="1"/>
  <c r="CG20" i="195"/>
  <c r="B779" i="221" s="1"/>
  <c r="CH20" i="195"/>
  <c r="B780" i="221" s="1"/>
  <c r="CJ20" i="195"/>
  <c r="B782" i="221" s="1"/>
  <c r="BZ21" i="195"/>
  <c r="B785" i="221" s="1"/>
  <c r="CA21" i="195"/>
  <c r="B786" i="221" s="1"/>
  <c r="CB21" i="195"/>
  <c r="B787" i="221" s="1"/>
  <c r="CC21" i="195"/>
  <c r="B788" i="221" s="1"/>
  <c r="CD21" i="195"/>
  <c r="B789" i="221" s="1"/>
  <c r="CE21" i="195"/>
  <c r="B790" i="221" s="1"/>
  <c r="CF21" i="195"/>
  <c r="B791" i="221" s="1"/>
  <c r="CG21" i="195"/>
  <c r="B792" i="221" s="1"/>
  <c r="CH21" i="195"/>
  <c r="B793" i="221" s="1"/>
  <c r="CJ21" i="195"/>
  <c r="B795" i="221" s="1"/>
  <c r="BZ22" i="195"/>
  <c r="B798" i="221" s="1"/>
  <c r="CA22" i="195"/>
  <c r="B799" i="221" s="1"/>
  <c r="CB22" i="195"/>
  <c r="B800" i="221" s="1"/>
  <c r="CC22" i="195"/>
  <c r="B801" i="221" s="1"/>
  <c r="CD22" i="195"/>
  <c r="B802" i="221" s="1"/>
  <c r="CE22" i="195"/>
  <c r="B803" i="221" s="1"/>
  <c r="CF22" i="195"/>
  <c r="B804" i="221" s="1"/>
  <c r="CG22" i="195"/>
  <c r="B805" i="221" s="1"/>
  <c r="CH22" i="195"/>
  <c r="B806" i="221" s="1"/>
  <c r="CJ22" i="195"/>
  <c r="B808" i="221" s="1"/>
  <c r="BZ23" i="195"/>
  <c r="B811" i="221" s="1"/>
  <c r="CA23" i="195"/>
  <c r="B812" i="221" s="1"/>
  <c r="CB23" i="195"/>
  <c r="B813" i="221" s="1"/>
  <c r="CC23" i="195"/>
  <c r="B814" i="221" s="1"/>
  <c r="CD23" i="195"/>
  <c r="B815" i="221" s="1"/>
  <c r="CE23" i="195"/>
  <c r="B816" i="221" s="1"/>
  <c r="CF23" i="195"/>
  <c r="B817" i="221" s="1"/>
  <c r="CG23" i="195"/>
  <c r="B818" i="221" s="1"/>
  <c r="CH23" i="195"/>
  <c r="B819" i="221" s="1"/>
  <c r="CJ23" i="195"/>
  <c r="B821" i="221" s="1"/>
  <c r="BZ24" i="195"/>
  <c r="B824" i="221" s="1"/>
  <c r="CA24" i="195"/>
  <c r="B825" i="221" s="1"/>
  <c r="CB24" i="195"/>
  <c r="B826" i="221" s="1"/>
  <c r="CC24" i="195"/>
  <c r="B827" i="221" s="1"/>
  <c r="CD24" i="195"/>
  <c r="B828" i="221" s="1"/>
  <c r="CE24" i="195"/>
  <c r="B829" i="221" s="1"/>
  <c r="CF24" i="195"/>
  <c r="B830" i="221" s="1"/>
  <c r="CG24" i="195"/>
  <c r="B831" i="221" s="1"/>
  <c r="CH24" i="195"/>
  <c r="B832" i="221" s="1"/>
  <c r="CJ24" i="195"/>
  <c r="B834" i="221" s="1"/>
  <c r="BY18" i="195"/>
  <c r="B745" i="221" s="1"/>
  <c r="BY19" i="195"/>
  <c r="B758" i="221" s="1"/>
  <c r="BY20" i="195"/>
  <c r="B771" i="221" s="1"/>
  <c r="BY21" i="195"/>
  <c r="B784" i="221" s="1"/>
  <c r="BY22" i="195"/>
  <c r="B797" i="221" s="1"/>
  <c r="BY23" i="195"/>
  <c r="B810" i="221" s="1"/>
  <c r="BY24" i="195"/>
  <c r="B823" i="221" s="1"/>
  <c r="BY17" i="195"/>
  <c r="B732" i="221" s="1"/>
  <c r="BZ8" i="195"/>
  <c r="B615" i="221" s="1"/>
  <c r="CA8" i="195"/>
  <c r="B616" i="221" s="1"/>
  <c r="CB8" i="195"/>
  <c r="B617" i="221" s="1"/>
  <c r="CC8" i="195"/>
  <c r="B618" i="221" s="1"/>
  <c r="CD8" i="195"/>
  <c r="B619" i="221" s="1"/>
  <c r="CE8" i="195"/>
  <c r="B620" i="221" s="1"/>
  <c r="CF8" i="195"/>
  <c r="B621" i="221" s="1"/>
  <c r="CG8" i="195"/>
  <c r="B622" i="221" s="1"/>
  <c r="CH8" i="195"/>
  <c r="B623" i="221" s="1"/>
  <c r="CJ8" i="195"/>
  <c r="B625" i="221" s="1"/>
  <c r="BZ9" i="195"/>
  <c r="B628" i="221" s="1"/>
  <c r="CA9" i="195"/>
  <c r="B629" i="221" s="1"/>
  <c r="CB9" i="195"/>
  <c r="B630" i="221" s="1"/>
  <c r="CC9" i="195"/>
  <c r="B631" i="221" s="1"/>
  <c r="CD9" i="195"/>
  <c r="B632" i="221" s="1"/>
  <c r="CE9" i="195"/>
  <c r="B633" i="221" s="1"/>
  <c r="CF9" i="195"/>
  <c r="B634" i="221" s="1"/>
  <c r="CG9" i="195"/>
  <c r="B635" i="221" s="1"/>
  <c r="CH9" i="195"/>
  <c r="B636" i="221" s="1"/>
  <c r="CJ9" i="195"/>
  <c r="B638" i="221" s="1"/>
  <c r="BZ10" i="195"/>
  <c r="B641" i="221" s="1"/>
  <c r="CA10" i="195"/>
  <c r="B642" i="221" s="1"/>
  <c r="CB10" i="195"/>
  <c r="B643" i="221" s="1"/>
  <c r="CC10" i="195"/>
  <c r="B644" i="221" s="1"/>
  <c r="CD10" i="195"/>
  <c r="B645" i="221" s="1"/>
  <c r="CE10" i="195"/>
  <c r="B646" i="221" s="1"/>
  <c r="CF10" i="195"/>
  <c r="B647" i="221" s="1"/>
  <c r="CG10" i="195"/>
  <c r="B648" i="221" s="1"/>
  <c r="CH10" i="195"/>
  <c r="B649" i="221" s="1"/>
  <c r="CJ10" i="195"/>
  <c r="B651" i="221" s="1"/>
  <c r="BZ11" i="195"/>
  <c r="B654" i="221" s="1"/>
  <c r="CA11" i="195"/>
  <c r="B655" i="221" s="1"/>
  <c r="CB11" i="195"/>
  <c r="B656" i="221" s="1"/>
  <c r="CC11" i="195"/>
  <c r="B657" i="221" s="1"/>
  <c r="CD11" i="195"/>
  <c r="B658" i="221" s="1"/>
  <c r="CE11" i="195"/>
  <c r="B659" i="221" s="1"/>
  <c r="CF11" i="195"/>
  <c r="B660" i="221" s="1"/>
  <c r="CG11" i="195"/>
  <c r="B661" i="221" s="1"/>
  <c r="CH11" i="195"/>
  <c r="B662" i="221" s="1"/>
  <c r="CJ11" i="195"/>
  <c r="B664" i="221" s="1"/>
  <c r="BZ12" i="195"/>
  <c r="B667" i="221" s="1"/>
  <c r="CA12" i="195"/>
  <c r="B668" i="221" s="1"/>
  <c r="CB12" i="195"/>
  <c r="B669" i="221" s="1"/>
  <c r="CC12" i="195"/>
  <c r="B670" i="221" s="1"/>
  <c r="CD12" i="195"/>
  <c r="B671" i="221" s="1"/>
  <c r="CE12" i="195"/>
  <c r="B672" i="221" s="1"/>
  <c r="CF12" i="195"/>
  <c r="B673" i="221" s="1"/>
  <c r="CG12" i="195"/>
  <c r="B674" i="221" s="1"/>
  <c r="CH12" i="195"/>
  <c r="B675" i="221" s="1"/>
  <c r="CJ12" i="195"/>
  <c r="B677" i="221" s="1"/>
  <c r="BZ13" i="195"/>
  <c r="B680" i="221" s="1"/>
  <c r="CA13" i="195"/>
  <c r="B681" i="221" s="1"/>
  <c r="CB13" i="195"/>
  <c r="B682" i="221" s="1"/>
  <c r="CC13" i="195"/>
  <c r="B683" i="221" s="1"/>
  <c r="CD13" i="195"/>
  <c r="B684" i="221" s="1"/>
  <c r="CE13" i="195"/>
  <c r="B685" i="221" s="1"/>
  <c r="CF13" i="195"/>
  <c r="B686" i="221" s="1"/>
  <c r="CG13" i="195"/>
  <c r="B687" i="221" s="1"/>
  <c r="CH13" i="195"/>
  <c r="B688" i="221" s="1"/>
  <c r="CJ13" i="195"/>
  <c r="B690" i="221" s="1"/>
  <c r="BZ14" i="195"/>
  <c r="B693" i="221" s="1"/>
  <c r="CA14" i="195"/>
  <c r="B694" i="221" s="1"/>
  <c r="CB14" i="195"/>
  <c r="B695" i="221" s="1"/>
  <c r="CC14" i="195"/>
  <c r="B696" i="221" s="1"/>
  <c r="CD14" i="195"/>
  <c r="B697" i="221" s="1"/>
  <c r="CE14" i="195"/>
  <c r="B698" i="221" s="1"/>
  <c r="CF14" i="195"/>
  <c r="B699" i="221" s="1"/>
  <c r="CG14" i="195"/>
  <c r="B700" i="221" s="1"/>
  <c r="CH14" i="195"/>
  <c r="B701" i="221" s="1"/>
  <c r="CJ14" i="195"/>
  <c r="B703" i="221" s="1"/>
  <c r="BZ15" i="195"/>
  <c r="B706" i="221" s="1"/>
  <c r="CA15" i="195"/>
  <c r="B707" i="221" s="1"/>
  <c r="CB15" i="195"/>
  <c r="B708" i="221" s="1"/>
  <c r="CC15" i="195"/>
  <c r="B709" i="221" s="1"/>
  <c r="CD15" i="195"/>
  <c r="B710" i="221" s="1"/>
  <c r="CE15" i="195"/>
  <c r="B711" i="221" s="1"/>
  <c r="CF15" i="195"/>
  <c r="B712" i="221" s="1"/>
  <c r="CG15" i="195"/>
  <c r="B713" i="221" s="1"/>
  <c r="CH15" i="195"/>
  <c r="B714" i="221" s="1"/>
  <c r="CJ15" i="195"/>
  <c r="B716" i="221" s="1"/>
  <c r="BY9" i="195"/>
  <c r="B627" i="221" s="1"/>
  <c r="BY10" i="195"/>
  <c r="B640" i="221" s="1"/>
  <c r="BY11" i="195"/>
  <c r="B653" i="221" s="1"/>
  <c r="BY12" i="195"/>
  <c r="B666" i="221" s="1"/>
  <c r="BY13" i="195"/>
  <c r="B679" i="221" s="1"/>
  <c r="BY14" i="195"/>
  <c r="B692" i="221" s="1"/>
  <c r="BY15" i="195"/>
  <c r="B705" i="221" s="1"/>
  <c r="BY8" i="195"/>
  <c r="B614" i="221" s="1"/>
  <c r="N42" i="22"/>
  <c r="T42" i="22" s="1"/>
  <c r="N41" i="22"/>
  <c r="T41" i="22" s="1"/>
  <c r="N15" i="195"/>
  <c r="U704" i="221" s="1"/>
  <c r="AG150" i="195"/>
  <c r="AN2474" i="221" s="1"/>
  <c r="AF150" i="195"/>
  <c r="AM2474" i="221" s="1"/>
  <c r="AE150" i="195"/>
  <c r="AL2474" i="221" s="1"/>
  <c r="AD150" i="195"/>
  <c r="AK2474" i="221" s="1"/>
  <c r="AC150" i="195"/>
  <c r="AJ2474" i="221" s="1"/>
  <c r="AB150" i="195"/>
  <c r="AI2474" i="221" s="1"/>
  <c r="AA150" i="195"/>
  <c r="AH2474" i="221" s="1"/>
  <c r="Z150" i="195"/>
  <c r="AG2474" i="221" s="1"/>
  <c r="Y150" i="195"/>
  <c r="AF2474" i="221" s="1"/>
  <c r="X150" i="195"/>
  <c r="AE2474" i="221" s="1"/>
  <c r="W150" i="195"/>
  <c r="AD2474" i="221" s="1"/>
  <c r="V150" i="195"/>
  <c r="AC2474" i="221" s="1"/>
  <c r="U150" i="195"/>
  <c r="AB2474" i="221" s="1"/>
  <c r="T150" i="195"/>
  <c r="AA2474" i="221" s="1"/>
  <c r="S150" i="195"/>
  <c r="Z2474" i="221" s="1"/>
  <c r="R150" i="195"/>
  <c r="Y2474" i="221" s="1"/>
  <c r="Q150" i="195"/>
  <c r="X2474" i="221" s="1"/>
  <c r="P150" i="195"/>
  <c r="W2474" i="221" s="1"/>
  <c r="O150" i="195"/>
  <c r="V2474" i="221" s="1"/>
  <c r="N150" i="195"/>
  <c r="U2474" i="221" s="1"/>
  <c r="M150" i="195"/>
  <c r="T2474" i="221" s="1"/>
  <c r="AG141" i="195"/>
  <c r="AN2356" i="221" s="1"/>
  <c r="AF141" i="195"/>
  <c r="AM2356" i="221" s="1"/>
  <c r="AE141" i="195"/>
  <c r="AL2356" i="221" s="1"/>
  <c r="AD141" i="195"/>
  <c r="AK2356" i="221" s="1"/>
  <c r="AC141" i="195"/>
  <c r="AJ2356" i="221" s="1"/>
  <c r="AB141" i="195"/>
  <c r="AI2356" i="221" s="1"/>
  <c r="AA141" i="195"/>
  <c r="AH2356" i="221" s="1"/>
  <c r="Z141" i="195"/>
  <c r="AG2356" i="221" s="1"/>
  <c r="Y141" i="195"/>
  <c r="AF2356" i="221" s="1"/>
  <c r="X141" i="195"/>
  <c r="AE2356" i="221" s="1"/>
  <c r="W141" i="195"/>
  <c r="AD2356" i="221" s="1"/>
  <c r="V141" i="195"/>
  <c r="AC2356" i="221" s="1"/>
  <c r="U141" i="195"/>
  <c r="AB2356" i="221" s="1"/>
  <c r="T141" i="195"/>
  <c r="AA2356" i="221" s="1"/>
  <c r="S141" i="195"/>
  <c r="Z2356" i="221" s="1"/>
  <c r="R141" i="195"/>
  <c r="Y2356" i="221" s="1"/>
  <c r="Q141" i="195"/>
  <c r="X2356" i="221" s="1"/>
  <c r="P141" i="195"/>
  <c r="W2356" i="221" s="1"/>
  <c r="O141" i="195"/>
  <c r="V2356" i="221" s="1"/>
  <c r="N141" i="195"/>
  <c r="U2356" i="221" s="1"/>
  <c r="M141" i="195"/>
  <c r="T2356" i="221" s="1"/>
  <c r="AG132" i="195"/>
  <c r="AN2238" i="221" s="1"/>
  <c r="AF132" i="195"/>
  <c r="AM2238" i="221" s="1"/>
  <c r="AE132" i="195"/>
  <c r="AL2238" i="221" s="1"/>
  <c r="AD132" i="195"/>
  <c r="AK2238" i="221" s="1"/>
  <c r="AC132" i="195"/>
  <c r="AJ2238" i="221" s="1"/>
  <c r="AB132" i="195"/>
  <c r="AI2238" i="221" s="1"/>
  <c r="AA132" i="195"/>
  <c r="AH2238" i="221" s="1"/>
  <c r="Z132" i="195"/>
  <c r="AG2238" i="221" s="1"/>
  <c r="Y132" i="195"/>
  <c r="AF2238" i="221" s="1"/>
  <c r="X132" i="195"/>
  <c r="AE2238" i="221" s="1"/>
  <c r="W132" i="195"/>
  <c r="AD2238" i="221" s="1"/>
  <c r="V132" i="195"/>
  <c r="AC2238" i="221" s="1"/>
  <c r="U132" i="195"/>
  <c r="AB2238" i="221" s="1"/>
  <c r="T132" i="195"/>
  <c r="AA2238" i="221" s="1"/>
  <c r="S132" i="195"/>
  <c r="Z2238" i="221" s="1"/>
  <c r="R132" i="195"/>
  <c r="Y2238" i="221" s="1"/>
  <c r="Q132" i="195"/>
  <c r="X2238" i="221" s="1"/>
  <c r="P132" i="195"/>
  <c r="W2238" i="221" s="1"/>
  <c r="O132" i="195"/>
  <c r="V2238" i="221" s="1"/>
  <c r="N132" i="195"/>
  <c r="U2238" i="221" s="1"/>
  <c r="M132" i="195"/>
  <c r="T2238" i="221" s="1"/>
  <c r="AN2120" i="221"/>
  <c r="AM2120" i="221"/>
  <c r="AL2120" i="221"/>
  <c r="AK2120" i="221"/>
  <c r="AJ2120" i="221"/>
  <c r="AI2120" i="221"/>
  <c r="AH2120" i="221"/>
  <c r="AG2120" i="221"/>
  <c r="AF2120" i="221"/>
  <c r="AE2120" i="221"/>
  <c r="AD2120" i="221"/>
  <c r="AC2120" i="221"/>
  <c r="AB2120" i="221"/>
  <c r="AA2120" i="221"/>
  <c r="Z2120" i="221"/>
  <c r="Y2120" i="221"/>
  <c r="X2120" i="221"/>
  <c r="W2120" i="221"/>
  <c r="V2120" i="221"/>
  <c r="U2120" i="221"/>
  <c r="T2120" i="221"/>
  <c r="AG114" i="195"/>
  <c r="AN2002" i="221" s="1"/>
  <c r="AF114" i="195"/>
  <c r="AM2002" i="221" s="1"/>
  <c r="AE114" i="195"/>
  <c r="AL2002" i="221" s="1"/>
  <c r="AD114" i="195"/>
  <c r="AK2002" i="221" s="1"/>
  <c r="AC114" i="195"/>
  <c r="AJ2002" i="221" s="1"/>
  <c r="AB114" i="195"/>
  <c r="AI2002" i="221" s="1"/>
  <c r="AA114" i="195"/>
  <c r="AH2002" i="221" s="1"/>
  <c r="Z114" i="195"/>
  <c r="AG2002" i="221" s="1"/>
  <c r="Y114" i="195"/>
  <c r="AF2002" i="221" s="1"/>
  <c r="X114" i="195"/>
  <c r="AE2002" i="221" s="1"/>
  <c r="W114" i="195"/>
  <c r="AD2002" i="221" s="1"/>
  <c r="V114" i="195"/>
  <c r="AC2002" i="221" s="1"/>
  <c r="U114" i="195"/>
  <c r="AB2002" i="221" s="1"/>
  <c r="T114" i="195"/>
  <c r="AA2002" i="221" s="1"/>
  <c r="S114" i="195"/>
  <c r="Z2002" i="221" s="1"/>
  <c r="R114" i="195"/>
  <c r="Y2002" i="221" s="1"/>
  <c r="Q114" i="195"/>
  <c r="X2002" i="221" s="1"/>
  <c r="P114" i="195"/>
  <c r="W2002" i="221" s="1"/>
  <c r="O114" i="195"/>
  <c r="V2002" i="221" s="1"/>
  <c r="N114" i="195"/>
  <c r="U2002" i="221" s="1"/>
  <c r="M114" i="195"/>
  <c r="T2002" i="221" s="1"/>
  <c r="AG105" i="195"/>
  <c r="AN1884" i="221" s="1"/>
  <c r="AF105" i="195"/>
  <c r="AM1884" i="221" s="1"/>
  <c r="AE105" i="195"/>
  <c r="AL1884" i="221" s="1"/>
  <c r="AD105" i="195"/>
  <c r="AK1884" i="221" s="1"/>
  <c r="AC105" i="195"/>
  <c r="AJ1884" i="221" s="1"/>
  <c r="AB105" i="195"/>
  <c r="AI1884" i="221" s="1"/>
  <c r="AA105" i="195"/>
  <c r="AH1884" i="221" s="1"/>
  <c r="Z105" i="195"/>
  <c r="AG1884" i="221" s="1"/>
  <c r="Y105" i="195"/>
  <c r="AF1884" i="221" s="1"/>
  <c r="X105" i="195"/>
  <c r="AE1884" i="221" s="1"/>
  <c r="W105" i="195"/>
  <c r="AD1884" i="221" s="1"/>
  <c r="V105" i="195"/>
  <c r="AC1884" i="221" s="1"/>
  <c r="U105" i="195"/>
  <c r="AB1884" i="221" s="1"/>
  <c r="T105" i="195"/>
  <c r="AA1884" i="221" s="1"/>
  <c r="S105" i="195"/>
  <c r="Z1884" i="221" s="1"/>
  <c r="R105" i="195"/>
  <c r="Y1884" i="221" s="1"/>
  <c r="Q105" i="195"/>
  <c r="X1884" i="221" s="1"/>
  <c r="P105" i="195"/>
  <c r="W1884" i="221" s="1"/>
  <c r="O105" i="195"/>
  <c r="V1884" i="221" s="1"/>
  <c r="N105" i="195"/>
  <c r="U1884" i="221" s="1"/>
  <c r="M105" i="195"/>
  <c r="T1884" i="221" s="1"/>
  <c r="AG96" i="195"/>
  <c r="AN1766" i="221" s="1"/>
  <c r="AF96" i="195"/>
  <c r="AM1766" i="221" s="1"/>
  <c r="AE96" i="195"/>
  <c r="AL1766" i="221" s="1"/>
  <c r="AD96" i="195"/>
  <c r="AK1766" i="221" s="1"/>
  <c r="AC96" i="195"/>
  <c r="AJ1766" i="221" s="1"/>
  <c r="AB96" i="195"/>
  <c r="AI1766" i="221" s="1"/>
  <c r="AA96" i="195"/>
  <c r="AH1766" i="221" s="1"/>
  <c r="Z96" i="195"/>
  <c r="AG1766" i="221" s="1"/>
  <c r="Y96" i="195"/>
  <c r="AF1766" i="221" s="1"/>
  <c r="X96" i="195"/>
  <c r="AE1766" i="221" s="1"/>
  <c r="W96" i="195"/>
  <c r="AD1766" i="221" s="1"/>
  <c r="U96" i="195"/>
  <c r="AB1766" i="221" s="1"/>
  <c r="T96" i="195"/>
  <c r="AA1766" i="221" s="1"/>
  <c r="S96" i="195"/>
  <c r="Z1766" i="221" s="1"/>
  <c r="R96" i="195"/>
  <c r="Y1766" i="221" s="1"/>
  <c r="Q96" i="195"/>
  <c r="X1766" i="221" s="1"/>
  <c r="P96" i="195"/>
  <c r="W1766" i="221" s="1"/>
  <c r="O96" i="195"/>
  <c r="V1766" i="221" s="1"/>
  <c r="N96" i="195"/>
  <c r="U1766" i="221" s="1"/>
  <c r="M96" i="195"/>
  <c r="T1766" i="221" s="1"/>
  <c r="AG78" i="195"/>
  <c r="AN1530" i="221" s="1"/>
  <c r="AF78" i="195"/>
  <c r="AM1530" i="221" s="1"/>
  <c r="AE78" i="195"/>
  <c r="AL1530" i="221" s="1"/>
  <c r="AD78" i="195"/>
  <c r="AK1530" i="221" s="1"/>
  <c r="AC78" i="195"/>
  <c r="AJ1530" i="221" s="1"/>
  <c r="AB78" i="195"/>
  <c r="AI1530" i="221" s="1"/>
  <c r="AA78" i="195"/>
  <c r="AH1530" i="221" s="1"/>
  <c r="Z78" i="195"/>
  <c r="AG1530" i="221" s="1"/>
  <c r="Y78" i="195"/>
  <c r="AF1530" i="221" s="1"/>
  <c r="X78" i="195"/>
  <c r="AE1530" i="221" s="1"/>
  <c r="W78" i="195"/>
  <c r="AD1530" i="221" s="1"/>
  <c r="V78" i="195"/>
  <c r="AC1530" i="221" s="1"/>
  <c r="U78" i="195"/>
  <c r="AB1530" i="221" s="1"/>
  <c r="T78" i="195"/>
  <c r="AA1530" i="221" s="1"/>
  <c r="S78" i="195"/>
  <c r="Z1530" i="221" s="1"/>
  <c r="R78" i="195"/>
  <c r="Y1530" i="221" s="1"/>
  <c r="Q78" i="195"/>
  <c r="X1530" i="221" s="1"/>
  <c r="P78" i="195"/>
  <c r="W1530" i="221" s="1"/>
  <c r="O78" i="195"/>
  <c r="V1530" i="221" s="1"/>
  <c r="N78" i="195"/>
  <c r="U1530" i="221" s="1"/>
  <c r="M78" i="195"/>
  <c r="T1530" i="221" s="1"/>
  <c r="AG69" i="195"/>
  <c r="AN1412" i="221" s="1"/>
  <c r="AF69" i="195"/>
  <c r="AM1412" i="221" s="1"/>
  <c r="AE69" i="195"/>
  <c r="AL1412" i="221" s="1"/>
  <c r="AD69" i="195"/>
  <c r="AK1412" i="221" s="1"/>
  <c r="AC69" i="195"/>
  <c r="AJ1412" i="221" s="1"/>
  <c r="AB69" i="195"/>
  <c r="AI1412" i="221" s="1"/>
  <c r="AA69" i="195"/>
  <c r="AH1412" i="221" s="1"/>
  <c r="Z69" i="195"/>
  <c r="AG1412" i="221" s="1"/>
  <c r="Y69" i="195"/>
  <c r="AF1412" i="221" s="1"/>
  <c r="X69" i="195"/>
  <c r="AE1412" i="221" s="1"/>
  <c r="W69" i="195"/>
  <c r="AD1412" i="221" s="1"/>
  <c r="V69" i="195"/>
  <c r="AC1412" i="221" s="1"/>
  <c r="U69" i="195"/>
  <c r="AB1412" i="221" s="1"/>
  <c r="T69" i="195"/>
  <c r="AA1412" i="221" s="1"/>
  <c r="S69" i="195"/>
  <c r="Z1412" i="221" s="1"/>
  <c r="R69" i="195"/>
  <c r="Y1412" i="221" s="1"/>
  <c r="Q69" i="195"/>
  <c r="X1412" i="221" s="1"/>
  <c r="P69" i="195"/>
  <c r="W1412" i="221" s="1"/>
  <c r="O69" i="195"/>
  <c r="V1412" i="221" s="1"/>
  <c r="N69" i="195"/>
  <c r="U1412" i="221" s="1"/>
  <c r="M69" i="195"/>
  <c r="T1412" i="221" s="1"/>
  <c r="AG60" i="195"/>
  <c r="AN1294" i="221" s="1"/>
  <c r="AF60" i="195"/>
  <c r="AM1294" i="221" s="1"/>
  <c r="AE60" i="195"/>
  <c r="AL1294" i="221" s="1"/>
  <c r="AD60" i="195"/>
  <c r="AK1294" i="221" s="1"/>
  <c r="AC60" i="195"/>
  <c r="AJ1294" i="221" s="1"/>
  <c r="AB60" i="195"/>
  <c r="AI1294" i="221" s="1"/>
  <c r="AA60" i="195"/>
  <c r="AH1294" i="221" s="1"/>
  <c r="Z60" i="195"/>
  <c r="AG1294" i="221" s="1"/>
  <c r="Y60" i="195"/>
  <c r="AF1294" i="221" s="1"/>
  <c r="X60" i="195"/>
  <c r="AE1294" i="221" s="1"/>
  <c r="W60" i="195"/>
  <c r="AD1294" i="221" s="1"/>
  <c r="V60" i="195"/>
  <c r="AC1294" i="221" s="1"/>
  <c r="U60" i="195"/>
  <c r="AB1294" i="221" s="1"/>
  <c r="T60" i="195"/>
  <c r="AA1294" i="221" s="1"/>
  <c r="S60" i="195"/>
  <c r="Z1294" i="221" s="1"/>
  <c r="R60" i="195"/>
  <c r="Y1294" i="221" s="1"/>
  <c r="Q60" i="195"/>
  <c r="X1294" i="221" s="1"/>
  <c r="P60" i="195"/>
  <c r="W1294" i="221" s="1"/>
  <c r="O60" i="195"/>
  <c r="V1294" i="221" s="1"/>
  <c r="N60" i="195"/>
  <c r="U1294" i="221" s="1"/>
  <c r="M60" i="195"/>
  <c r="T1294" i="221" s="1"/>
  <c r="AG51" i="195"/>
  <c r="AN1176" i="221" s="1"/>
  <c r="AF51" i="195"/>
  <c r="AM1176" i="221" s="1"/>
  <c r="AE51" i="195"/>
  <c r="AL1176" i="221" s="1"/>
  <c r="AD51" i="195"/>
  <c r="AK1176" i="221" s="1"/>
  <c r="AC51" i="195"/>
  <c r="AJ1176" i="221" s="1"/>
  <c r="AB51" i="195"/>
  <c r="AI1176" i="221" s="1"/>
  <c r="AA51" i="195"/>
  <c r="AH1176" i="221" s="1"/>
  <c r="Z51" i="195"/>
  <c r="AG1176" i="221" s="1"/>
  <c r="Y51" i="195"/>
  <c r="AF1176" i="221" s="1"/>
  <c r="X51" i="195"/>
  <c r="AE1176" i="221" s="1"/>
  <c r="W51" i="195"/>
  <c r="AD1176" i="221" s="1"/>
  <c r="V51" i="195"/>
  <c r="AC1176" i="221" s="1"/>
  <c r="U51" i="195"/>
  <c r="AB1176" i="221" s="1"/>
  <c r="T51" i="195"/>
  <c r="AA1176" i="221" s="1"/>
  <c r="S51" i="195"/>
  <c r="Z1176" i="221" s="1"/>
  <c r="R51" i="195"/>
  <c r="Y1176" i="221" s="1"/>
  <c r="Q51" i="195"/>
  <c r="X1176" i="221" s="1"/>
  <c r="P51" i="195"/>
  <c r="W1176" i="221" s="1"/>
  <c r="O51" i="195"/>
  <c r="V1176" i="221" s="1"/>
  <c r="N51" i="195"/>
  <c r="U1176" i="221" s="1"/>
  <c r="M51" i="195"/>
  <c r="T1176" i="221" s="1"/>
  <c r="AG42" i="195"/>
  <c r="AN1058" i="221" s="1"/>
  <c r="AF42" i="195"/>
  <c r="AM1058" i="221" s="1"/>
  <c r="AE42" i="195"/>
  <c r="AL1058" i="221" s="1"/>
  <c r="AD42" i="195"/>
  <c r="AK1058" i="221" s="1"/>
  <c r="AC42" i="195"/>
  <c r="AJ1058" i="221" s="1"/>
  <c r="AB42" i="195"/>
  <c r="AI1058" i="221" s="1"/>
  <c r="AA42" i="195"/>
  <c r="AH1058" i="221" s="1"/>
  <c r="Z42" i="195"/>
  <c r="AG1058" i="221" s="1"/>
  <c r="Y42" i="195"/>
  <c r="AF1058" i="221" s="1"/>
  <c r="X42" i="195"/>
  <c r="AE1058" i="221" s="1"/>
  <c r="W42" i="195"/>
  <c r="AD1058" i="221" s="1"/>
  <c r="V42" i="195"/>
  <c r="AC1058" i="221" s="1"/>
  <c r="U42" i="195"/>
  <c r="AB1058" i="221" s="1"/>
  <c r="T42" i="195"/>
  <c r="AA1058" i="221" s="1"/>
  <c r="S42" i="195"/>
  <c r="Z1058" i="221" s="1"/>
  <c r="R42" i="195"/>
  <c r="Y1058" i="221" s="1"/>
  <c r="Q42" i="195"/>
  <c r="X1058" i="221" s="1"/>
  <c r="P42" i="195"/>
  <c r="W1058" i="221" s="1"/>
  <c r="O42" i="195"/>
  <c r="V1058" i="221" s="1"/>
  <c r="N42" i="195"/>
  <c r="U1058" i="221" s="1"/>
  <c r="M42" i="195"/>
  <c r="T1058" i="221" s="1"/>
  <c r="AG33" i="195"/>
  <c r="AN940" i="221" s="1"/>
  <c r="AF33" i="195"/>
  <c r="AM940" i="221" s="1"/>
  <c r="AE33" i="195"/>
  <c r="AL940" i="221" s="1"/>
  <c r="AD33" i="195"/>
  <c r="AK940" i="221" s="1"/>
  <c r="AC33" i="195"/>
  <c r="AJ940" i="221" s="1"/>
  <c r="AB33" i="195"/>
  <c r="AI940" i="221" s="1"/>
  <c r="AA33" i="195"/>
  <c r="AH940" i="221" s="1"/>
  <c r="Z33" i="195"/>
  <c r="AG940" i="221" s="1"/>
  <c r="Y33" i="195"/>
  <c r="AF940" i="221" s="1"/>
  <c r="X33" i="195"/>
  <c r="AE940" i="221" s="1"/>
  <c r="W33" i="195"/>
  <c r="AD940" i="221" s="1"/>
  <c r="V33" i="195"/>
  <c r="AC940" i="221" s="1"/>
  <c r="U33" i="195"/>
  <c r="AB940" i="221" s="1"/>
  <c r="T33" i="195"/>
  <c r="AA940" i="221" s="1"/>
  <c r="S33" i="195"/>
  <c r="Z940" i="221" s="1"/>
  <c r="R33" i="195"/>
  <c r="Y940" i="221" s="1"/>
  <c r="Q33" i="195"/>
  <c r="X940" i="221" s="1"/>
  <c r="P33" i="195"/>
  <c r="W940" i="221" s="1"/>
  <c r="O33" i="195"/>
  <c r="V940" i="221" s="1"/>
  <c r="N33" i="195"/>
  <c r="U940" i="221" s="1"/>
  <c r="M33" i="195"/>
  <c r="T940" i="221" s="1"/>
  <c r="AG24" i="195"/>
  <c r="AN822" i="221" s="1"/>
  <c r="AF24" i="195"/>
  <c r="AM822" i="221" s="1"/>
  <c r="AE24" i="195"/>
  <c r="AL822" i="221" s="1"/>
  <c r="AD24" i="195"/>
  <c r="AK822" i="221" s="1"/>
  <c r="AC24" i="195"/>
  <c r="AJ822" i="221" s="1"/>
  <c r="AB24" i="195"/>
  <c r="AI822" i="221" s="1"/>
  <c r="AA24" i="195"/>
  <c r="AH822" i="221" s="1"/>
  <c r="Z24" i="195"/>
  <c r="AG822" i="221" s="1"/>
  <c r="Y24" i="195"/>
  <c r="AF822" i="221" s="1"/>
  <c r="X24" i="195"/>
  <c r="AE822" i="221" s="1"/>
  <c r="W24" i="195"/>
  <c r="AD822" i="221" s="1"/>
  <c r="V24" i="195"/>
  <c r="AC822" i="221" s="1"/>
  <c r="U24" i="195"/>
  <c r="AB822" i="221" s="1"/>
  <c r="T24" i="195"/>
  <c r="AA822" i="221" s="1"/>
  <c r="S24" i="195"/>
  <c r="Z822" i="221" s="1"/>
  <c r="R24" i="195"/>
  <c r="Y822" i="221" s="1"/>
  <c r="Q24" i="195"/>
  <c r="X822" i="221" s="1"/>
  <c r="P24" i="195"/>
  <c r="W822" i="221" s="1"/>
  <c r="O24" i="195"/>
  <c r="V822" i="221" s="1"/>
  <c r="N24" i="195"/>
  <c r="U822" i="221" s="1"/>
  <c r="M24" i="195"/>
  <c r="T822" i="221" s="1"/>
  <c r="AG15" i="195"/>
  <c r="AN704" i="221" s="1"/>
  <c r="AF15" i="195"/>
  <c r="AM704" i="221" s="1"/>
  <c r="AE15" i="195"/>
  <c r="AL704" i="221" s="1"/>
  <c r="AD15" i="195"/>
  <c r="AK704" i="221" s="1"/>
  <c r="AC15" i="195"/>
  <c r="AJ704" i="221" s="1"/>
  <c r="AB15" i="195"/>
  <c r="AI704" i="221" s="1"/>
  <c r="AA15" i="195"/>
  <c r="AH704" i="221" s="1"/>
  <c r="Z15" i="195"/>
  <c r="AG704" i="221" s="1"/>
  <c r="Y15" i="195"/>
  <c r="AF704" i="221" s="1"/>
  <c r="X15" i="195"/>
  <c r="AE704" i="221" s="1"/>
  <c r="W15" i="195"/>
  <c r="AD704" i="221" s="1"/>
  <c r="V15" i="195"/>
  <c r="AC704" i="221" s="1"/>
  <c r="U15" i="195"/>
  <c r="AB704" i="221" s="1"/>
  <c r="T15" i="195"/>
  <c r="AA704" i="221" s="1"/>
  <c r="S15" i="195"/>
  <c r="Z704" i="221" s="1"/>
  <c r="R15" i="195"/>
  <c r="Y704" i="221" s="1"/>
  <c r="Q15" i="195"/>
  <c r="X704" i="221" s="1"/>
  <c r="P15" i="195"/>
  <c r="W704" i="221" s="1"/>
  <c r="O15" i="195"/>
  <c r="V704" i="221" s="1"/>
  <c r="M15" i="195"/>
  <c r="T704" i="221" s="1"/>
  <c r="BA151" i="193"/>
  <c r="BH4847" i="221" s="1"/>
  <c r="AZ151" i="193"/>
  <c r="BG4847" i="221" s="1"/>
  <c r="AY151" i="193"/>
  <c r="BF4847" i="221" s="1"/>
  <c r="AX151" i="193"/>
  <c r="BE4847" i="221" s="1"/>
  <c r="AW151" i="193"/>
  <c r="BD4847" i="221" s="1"/>
  <c r="AV151" i="193"/>
  <c r="BC4847" i="221" s="1"/>
  <c r="AU151" i="193"/>
  <c r="BB4847" i="221" s="1"/>
  <c r="AT151" i="193"/>
  <c r="BA4847" i="221" s="1"/>
  <c r="AS151" i="193"/>
  <c r="AZ4847" i="221" s="1"/>
  <c r="AR151" i="193"/>
  <c r="AY4847" i="221" s="1"/>
  <c r="AQ151" i="193"/>
  <c r="AX4847" i="221" s="1"/>
  <c r="AP151" i="193"/>
  <c r="AW4847" i="221" s="1"/>
  <c r="AO151" i="193"/>
  <c r="AV4847" i="221" s="1"/>
  <c r="AN151" i="193"/>
  <c r="AU4847" i="221" s="1"/>
  <c r="AM151" i="193"/>
  <c r="AT4847" i="221" s="1"/>
  <c r="AL151" i="193"/>
  <c r="AS4847" i="221" s="1"/>
  <c r="AK151" i="193"/>
  <c r="AR4847" i="221" s="1"/>
  <c r="AJ151" i="193"/>
  <c r="AQ4847" i="221" s="1"/>
  <c r="AI151" i="193"/>
  <c r="AP4847" i="221" s="1"/>
  <c r="AH151" i="193"/>
  <c r="AO4847" i="221" s="1"/>
  <c r="AG151" i="193"/>
  <c r="AN4847" i="221" s="1"/>
  <c r="AF151" i="193"/>
  <c r="AM4847" i="221" s="1"/>
  <c r="AE151" i="193"/>
  <c r="AL4847" i="221" s="1"/>
  <c r="AD151" i="193"/>
  <c r="AK4847" i="221" s="1"/>
  <c r="AC151" i="193"/>
  <c r="AJ4847" i="221" s="1"/>
  <c r="AB151" i="193"/>
  <c r="AI4847" i="221" s="1"/>
  <c r="AA151" i="193"/>
  <c r="AH4847" i="221" s="1"/>
  <c r="Z151" i="193"/>
  <c r="AG4847" i="221" s="1"/>
  <c r="Y151" i="193"/>
  <c r="AF4847" i="221" s="1"/>
  <c r="X151" i="193"/>
  <c r="AE4847" i="221" s="1"/>
  <c r="W151" i="193"/>
  <c r="AD4847" i="221" s="1"/>
  <c r="V151" i="193"/>
  <c r="AC4847" i="221" s="1"/>
  <c r="U151" i="193"/>
  <c r="AB4847" i="221" s="1"/>
  <c r="T151" i="193"/>
  <c r="AA4847" i="221" s="1"/>
  <c r="S151" i="193"/>
  <c r="Z4847" i="221" s="1"/>
  <c r="R151" i="193"/>
  <c r="Y4847" i="221" s="1"/>
  <c r="Q151" i="193"/>
  <c r="X4847" i="221" s="1"/>
  <c r="P151" i="193"/>
  <c r="W4847" i="221" s="1"/>
  <c r="O151" i="193"/>
  <c r="V4847" i="221" s="1"/>
  <c r="N151" i="193"/>
  <c r="U4847" i="221" s="1"/>
  <c r="M151" i="193"/>
  <c r="T4847" i="221" s="1"/>
  <c r="BA142" i="193"/>
  <c r="BH4729" i="221" s="1"/>
  <c r="AZ142" i="193"/>
  <c r="BG4729" i="221" s="1"/>
  <c r="AY142" i="193"/>
  <c r="BF4729" i="221" s="1"/>
  <c r="AX142" i="193"/>
  <c r="BE4729" i="221" s="1"/>
  <c r="AW142" i="193"/>
  <c r="BD4729" i="221" s="1"/>
  <c r="AV142" i="193"/>
  <c r="BC4729" i="221" s="1"/>
  <c r="AU142" i="193"/>
  <c r="BB4729" i="221" s="1"/>
  <c r="AT142" i="193"/>
  <c r="BA4729" i="221" s="1"/>
  <c r="AS142" i="193"/>
  <c r="AZ4729" i="221" s="1"/>
  <c r="AR142" i="193"/>
  <c r="AY4729" i="221" s="1"/>
  <c r="AQ142" i="193"/>
  <c r="AX4729" i="221" s="1"/>
  <c r="AP142" i="193"/>
  <c r="AW4729" i="221" s="1"/>
  <c r="AO142" i="193"/>
  <c r="AV4729" i="221" s="1"/>
  <c r="AN142" i="193"/>
  <c r="AU4729" i="221" s="1"/>
  <c r="AM142" i="193"/>
  <c r="AT4729" i="221" s="1"/>
  <c r="AL142" i="193"/>
  <c r="AS4729" i="221" s="1"/>
  <c r="AK142" i="193"/>
  <c r="AR4729" i="221" s="1"/>
  <c r="AJ142" i="193"/>
  <c r="AQ4729" i="221" s="1"/>
  <c r="AI142" i="193"/>
  <c r="AP4729" i="221" s="1"/>
  <c r="AH142" i="193"/>
  <c r="AO4729" i="221" s="1"/>
  <c r="AG142" i="193"/>
  <c r="AN4729" i="221" s="1"/>
  <c r="AF142" i="193"/>
  <c r="AM4729" i="221" s="1"/>
  <c r="AE142" i="193"/>
  <c r="AL4729" i="221" s="1"/>
  <c r="AD142" i="193"/>
  <c r="AK4729" i="221" s="1"/>
  <c r="AC142" i="193"/>
  <c r="AJ4729" i="221" s="1"/>
  <c r="AB142" i="193"/>
  <c r="AI4729" i="221" s="1"/>
  <c r="AA142" i="193"/>
  <c r="AH4729" i="221" s="1"/>
  <c r="Z142" i="193"/>
  <c r="AG4729" i="221" s="1"/>
  <c r="Y142" i="193"/>
  <c r="AF4729" i="221" s="1"/>
  <c r="X142" i="193"/>
  <c r="AE4729" i="221" s="1"/>
  <c r="W142" i="193"/>
  <c r="AD4729" i="221" s="1"/>
  <c r="V142" i="193"/>
  <c r="AC4729" i="221" s="1"/>
  <c r="U142" i="193"/>
  <c r="AB4729" i="221" s="1"/>
  <c r="T142" i="193"/>
  <c r="AA4729" i="221" s="1"/>
  <c r="S142" i="193"/>
  <c r="Z4729" i="221" s="1"/>
  <c r="R142" i="193"/>
  <c r="Y4729" i="221" s="1"/>
  <c r="Q142" i="193"/>
  <c r="X4729" i="221" s="1"/>
  <c r="P142" i="193"/>
  <c r="W4729" i="221" s="1"/>
  <c r="O142" i="193"/>
  <c r="V4729" i="221" s="1"/>
  <c r="N142" i="193"/>
  <c r="U4729" i="221" s="1"/>
  <c r="M142" i="193"/>
  <c r="T4729" i="221" s="1"/>
  <c r="BA124" i="193"/>
  <c r="BH4493" i="221" s="1"/>
  <c r="AZ124" i="193"/>
  <c r="BG4493" i="221" s="1"/>
  <c r="AY124" i="193"/>
  <c r="BF4493" i="221" s="1"/>
  <c r="AX124" i="193"/>
  <c r="BE4493" i="221" s="1"/>
  <c r="AW124" i="193"/>
  <c r="BD4493" i="221" s="1"/>
  <c r="AV124" i="193"/>
  <c r="BC4493" i="221" s="1"/>
  <c r="AU124" i="193"/>
  <c r="BB4493" i="221" s="1"/>
  <c r="AT124" i="193"/>
  <c r="BA4493" i="221" s="1"/>
  <c r="AS124" i="193"/>
  <c r="AZ4493" i="221" s="1"/>
  <c r="AR124" i="193"/>
  <c r="AY4493" i="221" s="1"/>
  <c r="AQ124" i="193"/>
  <c r="AX4493" i="221" s="1"/>
  <c r="AP124" i="193"/>
  <c r="AW4493" i="221" s="1"/>
  <c r="AO124" i="193"/>
  <c r="AV4493" i="221" s="1"/>
  <c r="AN124" i="193"/>
  <c r="AU4493" i="221" s="1"/>
  <c r="AM124" i="193"/>
  <c r="AT4493" i="221" s="1"/>
  <c r="AL124" i="193"/>
  <c r="AS4493" i="221" s="1"/>
  <c r="AK124" i="193"/>
  <c r="AR4493" i="221" s="1"/>
  <c r="AJ124" i="193"/>
  <c r="AQ4493" i="221" s="1"/>
  <c r="AI124" i="193"/>
  <c r="AP4493" i="221" s="1"/>
  <c r="AH124" i="193"/>
  <c r="AO4493" i="221" s="1"/>
  <c r="AG124" i="193"/>
  <c r="AN4493" i="221" s="1"/>
  <c r="AF124" i="193"/>
  <c r="AM4493" i="221" s="1"/>
  <c r="AE124" i="193"/>
  <c r="AL4493" i="221" s="1"/>
  <c r="AD124" i="193"/>
  <c r="AK4493" i="221" s="1"/>
  <c r="AC124" i="193"/>
  <c r="AJ4493" i="221" s="1"/>
  <c r="AB124" i="193"/>
  <c r="AI4493" i="221" s="1"/>
  <c r="AA124" i="193"/>
  <c r="AH4493" i="221" s="1"/>
  <c r="Z124" i="193"/>
  <c r="AG4493" i="221" s="1"/>
  <c r="Y124" i="193"/>
  <c r="AF4493" i="221" s="1"/>
  <c r="X124" i="193"/>
  <c r="AE4493" i="221" s="1"/>
  <c r="W124" i="193"/>
  <c r="AD4493" i="221" s="1"/>
  <c r="V124" i="193"/>
  <c r="AC4493" i="221" s="1"/>
  <c r="U124" i="193"/>
  <c r="AB4493" i="221" s="1"/>
  <c r="T124" i="193"/>
  <c r="AA4493" i="221" s="1"/>
  <c r="S124" i="193"/>
  <c r="Z4493" i="221" s="1"/>
  <c r="R124" i="193"/>
  <c r="Y4493" i="221" s="1"/>
  <c r="Q124" i="193"/>
  <c r="X4493" i="221" s="1"/>
  <c r="P124" i="193"/>
  <c r="W4493" i="221" s="1"/>
  <c r="O124" i="193"/>
  <c r="V4493" i="221" s="1"/>
  <c r="N124" i="193"/>
  <c r="U4493" i="221" s="1"/>
  <c r="M124" i="193"/>
  <c r="T4493" i="221" s="1"/>
  <c r="BA115" i="193"/>
  <c r="BH4375" i="221" s="1"/>
  <c r="AZ115" i="193"/>
  <c r="BG4375" i="221" s="1"/>
  <c r="AY115" i="193"/>
  <c r="BF4375" i="221" s="1"/>
  <c r="AX115" i="193"/>
  <c r="BE4375" i="221" s="1"/>
  <c r="AW115" i="193"/>
  <c r="BD4375" i="221" s="1"/>
  <c r="AV115" i="193"/>
  <c r="BC4375" i="221" s="1"/>
  <c r="AU115" i="193"/>
  <c r="BB4375" i="221" s="1"/>
  <c r="AT115" i="193"/>
  <c r="BA4375" i="221" s="1"/>
  <c r="AS115" i="193"/>
  <c r="AZ4375" i="221" s="1"/>
  <c r="AR115" i="193"/>
  <c r="AY4375" i="221" s="1"/>
  <c r="AQ115" i="193"/>
  <c r="AX4375" i="221" s="1"/>
  <c r="AP115" i="193"/>
  <c r="AW4375" i="221" s="1"/>
  <c r="AO115" i="193"/>
  <c r="AV4375" i="221" s="1"/>
  <c r="AN115" i="193"/>
  <c r="AU4375" i="221" s="1"/>
  <c r="AM115" i="193"/>
  <c r="AT4375" i="221" s="1"/>
  <c r="AL115" i="193"/>
  <c r="AS4375" i="221" s="1"/>
  <c r="AK115" i="193"/>
  <c r="AR4375" i="221" s="1"/>
  <c r="AJ115" i="193"/>
  <c r="AQ4375" i="221" s="1"/>
  <c r="AI115" i="193"/>
  <c r="AP4375" i="221" s="1"/>
  <c r="AH115" i="193"/>
  <c r="AO4375" i="221" s="1"/>
  <c r="AG115" i="193"/>
  <c r="AN4375" i="221" s="1"/>
  <c r="AF115" i="193"/>
  <c r="AM4375" i="221" s="1"/>
  <c r="AE115" i="193"/>
  <c r="AL4375" i="221" s="1"/>
  <c r="AD115" i="193"/>
  <c r="AK4375" i="221" s="1"/>
  <c r="AC115" i="193"/>
  <c r="AJ4375" i="221" s="1"/>
  <c r="AB115" i="193"/>
  <c r="AI4375" i="221" s="1"/>
  <c r="AA115" i="193"/>
  <c r="AH4375" i="221" s="1"/>
  <c r="Z115" i="193"/>
  <c r="AG4375" i="221" s="1"/>
  <c r="Y115" i="193"/>
  <c r="AF4375" i="221" s="1"/>
  <c r="X115" i="193"/>
  <c r="AE4375" i="221" s="1"/>
  <c r="W115" i="193"/>
  <c r="AD4375" i="221" s="1"/>
  <c r="V115" i="193"/>
  <c r="AC4375" i="221" s="1"/>
  <c r="U115" i="193"/>
  <c r="AB4375" i="221" s="1"/>
  <c r="T115" i="193"/>
  <c r="AA4375" i="221" s="1"/>
  <c r="S115" i="193"/>
  <c r="Z4375" i="221" s="1"/>
  <c r="R115" i="193"/>
  <c r="Y4375" i="221" s="1"/>
  <c r="Q115" i="193"/>
  <c r="X4375" i="221" s="1"/>
  <c r="P115" i="193"/>
  <c r="W4375" i="221" s="1"/>
  <c r="O115" i="193"/>
  <c r="V4375" i="221" s="1"/>
  <c r="N115" i="193"/>
  <c r="U4375" i="221" s="1"/>
  <c r="M115" i="193"/>
  <c r="T4375" i="221" s="1"/>
  <c r="BA106" i="193"/>
  <c r="BH4257" i="221" s="1"/>
  <c r="AZ106" i="193"/>
  <c r="BG4257" i="221" s="1"/>
  <c r="AY106" i="193"/>
  <c r="BF4257" i="221" s="1"/>
  <c r="AX106" i="193"/>
  <c r="BE4257" i="221" s="1"/>
  <c r="AW106" i="193"/>
  <c r="BD4257" i="221" s="1"/>
  <c r="AV106" i="193"/>
  <c r="BC4257" i="221" s="1"/>
  <c r="AU106" i="193"/>
  <c r="BB4257" i="221" s="1"/>
  <c r="AT106" i="193"/>
  <c r="BA4257" i="221" s="1"/>
  <c r="AS106" i="193"/>
  <c r="AZ4257" i="221" s="1"/>
  <c r="AR106" i="193"/>
  <c r="AY4257" i="221" s="1"/>
  <c r="AQ106" i="193"/>
  <c r="AX4257" i="221" s="1"/>
  <c r="AP106" i="193"/>
  <c r="AW4257" i="221" s="1"/>
  <c r="AO106" i="193"/>
  <c r="AV4257" i="221" s="1"/>
  <c r="AN106" i="193"/>
  <c r="AU4257" i="221" s="1"/>
  <c r="AM106" i="193"/>
  <c r="AT4257" i="221" s="1"/>
  <c r="AL106" i="193"/>
  <c r="AS4257" i="221" s="1"/>
  <c r="AK106" i="193"/>
  <c r="AR4257" i="221" s="1"/>
  <c r="AJ106" i="193"/>
  <c r="AQ4257" i="221" s="1"/>
  <c r="AI106" i="193"/>
  <c r="AP4257" i="221" s="1"/>
  <c r="AH106" i="193"/>
  <c r="AO4257" i="221" s="1"/>
  <c r="AG106" i="193"/>
  <c r="AN4257" i="221" s="1"/>
  <c r="AF106" i="193"/>
  <c r="AM4257" i="221" s="1"/>
  <c r="AE106" i="193"/>
  <c r="AL4257" i="221" s="1"/>
  <c r="AD106" i="193"/>
  <c r="AK4257" i="221" s="1"/>
  <c r="AC106" i="193"/>
  <c r="AJ4257" i="221" s="1"/>
  <c r="AB106" i="193"/>
  <c r="AI4257" i="221" s="1"/>
  <c r="AA106" i="193"/>
  <c r="AH4257" i="221" s="1"/>
  <c r="Z106" i="193"/>
  <c r="AG4257" i="221" s="1"/>
  <c r="Y106" i="193"/>
  <c r="AF4257" i="221" s="1"/>
  <c r="X106" i="193"/>
  <c r="AE4257" i="221" s="1"/>
  <c r="W106" i="193"/>
  <c r="AD4257" i="221" s="1"/>
  <c r="V106" i="193"/>
  <c r="AC4257" i="221" s="1"/>
  <c r="U106" i="193"/>
  <c r="AB4257" i="221" s="1"/>
  <c r="T106" i="193"/>
  <c r="AA4257" i="221" s="1"/>
  <c r="S106" i="193"/>
  <c r="Z4257" i="221" s="1"/>
  <c r="R106" i="193"/>
  <c r="Y4257" i="221" s="1"/>
  <c r="Q106" i="193"/>
  <c r="X4257" i="221" s="1"/>
  <c r="P106" i="193"/>
  <c r="W4257" i="221" s="1"/>
  <c r="O106" i="193"/>
  <c r="V4257" i="221" s="1"/>
  <c r="N106" i="193"/>
  <c r="U4257" i="221" s="1"/>
  <c r="M106" i="193"/>
  <c r="T4257" i="221" s="1"/>
  <c r="BA97" i="193"/>
  <c r="BH4139" i="221" s="1"/>
  <c r="AZ97" i="193"/>
  <c r="BG4139" i="221" s="1"/>
  <c r="AY97" i="193"/>
  <c r="BF4139" i="221" s="1"/>
  <c r="AX97" i="193"/>
  <c r="BE4139" i="221" s="1"/>
  <c r="AW97" i="193"/>
  <c r="BD4139" i="221" s="1"/>
  <c r="AV97" i="193"/>
  <c r="BC4139" i="221" s="1"/>
  <c r="AU97" i="193"/>
  <c r="BB4139" i="221" s="1"/>
  <c r="AT97" i="193"/>
  <c r="BA4139" i="221" s="1"/>
  <c r="AS97" i="193"/>
  <c r="AZ4139" i="221" s="1"/>
  <c r="AR97" i="193"/>
  <c r="AY4139" i="221" s="1"/>
  <c r="AQ97" i="193"/>
  <c r="AX4139" i="221" s="1"/>
  <c r="AP97" i="193"/>
  <c r="AW4139" i="221" s="1"/>
  <c r="AO97" i="193"/>
  <c r="AV4139" i="221" s="1"/>
  <c r="AN97" i="193"/>
  <c r="AU4139" i="221" s="1"/>
  <c r="AM97" i="193"/>
  <c r="AT4139" i="221" s="1"/>
  <c r="AL97" i="193"/>
  <c r="AS4139" i="221" s="1"/>
  <c r="AK97" i="193"/>
  <c r="AR4139" i="221" s="1"/>
  <c r="AJ97" i="193"/>
  <c r="AQ4139" i="221" s="1"/>
  <c r="AI97" i="193"/>
  <c r="AP4139" i="221" s="1"/>
  <c r="AH97" i="193"/>
  <c r="AO4139" i="221" s="1"/>
  <c r="AG97" i="193"/>
  <c r="AN4139" i="221" s="1"/>
  <c r="AF97" i="193"/>
  <c r="AM4139" i="221" s="1"/>
  <c r="AE97" i="193"/>
  <c r="AL4139" i="221" s="1"/>
  <c r="AD97" i="193"/>
  <c r="AK4139" i="221" s="1"/>
  <c r="AC97" i="193"/>
  <c r="AJ4139" i="221" s="1"/>
  <c r="AB97" i="193"/>
  <c r="AI4139" i="221" s="1"/>
  <c r="AA97" i="193"/>
  <c r="AH4139" i="221" s="1"/>
  <c r="Z97" i="193"/>
  <c r="AG4139" i="221" s="1"/>
  <c r="Y97" i="193"/>
  <c r="AF4139" i="221" s="1"/>
  <c r="X97" i="193"/>
  <c r="AE4139" i="221" s="1"/>
  <c r="W97" i="193"/>
  <c r="AD4139" i="221" s="1"/>
  <c r="V97" i="193"/>
  <c r="AC4139" i="221" s="1"/>
  <c r="U97" i="193"/>
  <c r="AB4139" i="221" s="1"/>
  <c r="T97" i="193"/>
  <c r="AA4139" i="221" s="1"/>
  <c r="S97" i="193"/>
  <c r="Z4139" i="221" s="1"/>
  <c r="R97" i="193"/>
  <c r="Y4139" i="221" s="1"/>
  <c r="Q97" i="193"/>
  <c r="X4139" i="221" s="1"/>
  <c r="P97" i="193"/>
  <c r="W4139" i="221" s="1"/>
  <c r="O97" i="193"/>
  <c r="V4139" i="221" s="1"/>
  <c r="N97" i="193"/>
  <c r="U4139" i="221" s="1"/>
  <c r="M97" i="193"/>
  <c r="T4139" i="221" s="1"/>
  <c r="BA88" i="193"/>
  <c r="BH4021" i="221" s="1"/>
  <c r="AZ88" i="193"/>
  <c r="BG4021" i="221" s="1"/>
  <c r="AY88" i="193"/>
  <c r="BF4021" i="221" s="1"/>
  <c r="AX88" i="193"/>
  <c r="BE4021" i="221" s="1"/>
  <c r="AW88" i="193"/>
  <c r="BD4021" i="221" s="1"/>
  <c r="AV88" i="193"/>
  <c r="BC4021" i="221" s="1"/>
  <c r="AU88" i="193"/>
  <c r="BB4021" i="221" s="1"/>
  <c r="AT88" i="193"/>
  <c r="BA4021" i="221" s="1"/>
  <c r="AS88" i="193"/>
  <c r="AZ4021" i="221" s="1"/>
  <c r="AR88" i="193"/>
  <c r="AY4021" i="221" s="1"/>
  <c r="AQ88" i="193"/>
  <c r="AX4021" i="221" s="1"/>
  <c r="AP88" i="193"/>
  <c r="AW4021" i="221" s="1"/>
  <c r="AO88" i="193"/>
  <c r="AV4021" i="221" s="1"/>
  <c r="AN88" i="193"/>
  <c r="AU4021" i="221" s="1"/>
  <c r="AM88" i="193"/>
  <c r="AT4021" i="221" s="1"/>
  <c r="AL88" i="193"/>
  <c r="AS4021" i="221" s="1"/>
  <c r="AK88" i="193"/>
  <c r="AR4021" i="221" s="1"/>
  <c r="AJ88" i="193"/>
  <c r="AQ4021" i="221" s="1"/>
  <c r="AI88" i="193"/>
  <c r="AP4021" i="221" s="1"/>
  <c r="AH88" i="193"/>
  <c r="AO4021" i="221" s="1"/>
  <c r="AG88" i="193"/>
  <c r="AN4021" i="221" s="1"/>
  <c r="AF88" i="193"/>
  <c r="AM4021" i="221" s="1"/>
  <c r="AE88" i="193"/>
  <c r="AL4021" i="221" s="1"/>
  <c r="AD88" i="193"/>
  <c r="AK4021" i="221" s="1"/>
  <c r="AC88" i="193"/>
  <c r="AJ4021" i="221" s="1"/>
  <c r="AB88" i="193"/>
  <c r="AI4021" i="221" s="1"/>
  <c r="AA88" i="193"/>
  <c r="AH4021" i="221" s="1"/>
  <c r="Z88" i="193"/>
  <c r="AG4021" i="221" s="1"/>
  <c r="Y88" i="193"/>
  <c r="AF4021" i="221" s="1"/>
  <c r="X88" i="193"/>
  <c r="AE4021" i="221" s="1"/>
  <c r="W88" i="193"/>
  <c r="AD4021" i="221" s="1"/>
  <c r="V88" i="193"/>
  <c r="AC4021" i="221" s="1"/>
  <c r="U88" i="193"/>
  <c r="AB4021" i="221" s="1"/>
  <c r="T88" i="193"/>
  <c r="AA4021" i="221" s="1"/>
  <c r="S88" i="193"/>
  <c r="Z4021" i="221" s="1"/>
  <c r="R88" i="193"/>
  <c r="Y4021" i="221" s="1"/>
  <c r="Q88" i="193"/>
  <c r="X4021" i="221" s="1"/>
  <c r="P88" i="193"/>
  <c r="W4021" i="221" s="1"/>
  <c r="O88" i="193"/>
  <c r="V4021" i="221" s="1"/>
  <c r="N88" i="193"/>
  <c r="U4021" i="221" s="1"/>
  <c r="M88" i="193"/>
  <c r="T4021" i="221" s="1"/>
  <c r="BA79" i="193"/>
  <c r="BH3903" i="221" s="1"/>
  <c r="AZ79" i="193"/>
  <c r="BG3903" i="221" s="1"/>
  <c r="AY79" i="193"/>
  <c r="BF3903" i="221" s="1"/>
  <c r="AX79" i="193"/>
  <c r="BE3903" i="221" s="1"/>
  <c r="AW79" i="193"/>
  <c r="BD3903" i="221" s="1"/>
  <c r="AV79" i="193"/>
  <c r="BC3903" i="221" s="1"/>
  <c r="AU79" i="193"/>
  <c r="BB3903" i="221" s="1"/>
  <c r="AT79" i="193"/>
  <c r="BA3903" i="221" s="1"/>
  <c r="AS79" i="193"/>
  <c r="AZ3903" i="221" s="1"/>
  <c r="AR79" i="193"/>
  <c r="AY3903" i="221" s="1"/>
  <c r="AQ79" i="193"/>
  <c r="AX3903" i="221" s="1"/>
  <c r="AP79" i="193"/>
  <c r="AW3903" i="221" s="1"/>
  <c r="AO79" i="193"/>
  <c r="AV3903" i="221" s="1"/>
  <c r="AN79" i="193"/>
  <c r="AU3903" i="221" s="1"/>
  <c r="AM79" i="193"/>
  <c r="AT3903" i="221" s="1"/>
  <c r="AL79" i="193"/>
  <c r="AS3903" i="221" s="1"/>
  <c r="AK79" i="193"/>
  <c r="AR3903" i="221" s="1"/>
  <c r="AJ79" i="193"/>
  <c r="AQ3903" i="221" s="1"/>
  <c r="AI79" i="193"/>
  <c r="AP3903" i="221" s="1"/>
  <c r="AH79" i="193"/>
  <c r="AO3903" i="221" s="1"/>
  <c r="AG79" i="193"/>
  <c r="AN3903" i="221" s="1"/>
  <c r="AF79" i="193"/>
  <c r="AM3903" i="221" s="1"/>
  <c r="AE79" i="193"/>
  <c r="AL3903" i="221" s="1"/>
  <c r="AD79" i="193"/>
  <c r="AK3903" i="221" s="1"/>
  <c r="AC79" i="193"/>
  <c r="AJ3903" i="221" s="1"/>
  <c r="AB79" i="193"/>
  <c r="AI3903" i="221" s="1"/>
  <c r="AA79" i="193"/>
  <c r="AH3903" i="221" s="1"/>
  <c r="Z79" i="193"/>
  <c r="AG3903" i="221" s="1"/>
  <c r="Y79" i="193"/>
  <c r="AF3903" i="221" s="1"/>
  <c r="X79" i="193"/>
  <c r="AE3903" i="221" s="1"/>
  <c r="W79" i="193"/>
  <c r="AD3903" i="221" s="1"/>
  <c r="V79" i="193"/>
  <c r="AC3903" i="221" s="1"/>
  <c r="U79" i="193"/>
  <c r="AB3903" i="221" s="1"/>
  <c r="T79" i="193"/>
  <c r="AA3903" i="221" s="1"/>
  <c r="S79" i="193"/>
  <c r="Z3903" i="221" s="1"/>
  <c r="R79" i="193"/>
  <c r="Y3903" i="221" s="1"/>
  <c r="Q79" i="193"/>
  <c r="X3903" i="221" s="1"/>
  <c r="P79" i="193"/>
  <c r="W3903" i="221" s="1"/>
  <c r="O79" i="193"/>
  <c r="V3903" i="221" s="1"/>
  <c r="N79" i="193"/>
  <c r="U3903" i="221" s="1"/>
  <c r="M79" i="193"/>
  <c r="T3903" i="221" s="1"/>
  <c r="BA70" i="193"/>
  <c r="BH3785" i="221" s="1"/>
  <c r="AZ70" i="193"/>
  <c r="BG3785" i="221" s="1"/>
  <c r="AY70" i="193"/>
  <c r="BF3785" i="221" s="1"/>
  <c r="AX70" i="193"/>
  <c r="BE3785" i="221" s="1"/>
  <c r="AW70" i="193"/>
  <c r="BD3785" i="221" s="1"/>
  <c r="AV70" i="193"/>
  <c r="BC3785" i="221" s="1"/>
  <c r="AU70" i="193"/>
  <c r="BB3785" i="221" s="1"/>
  <c r="AT70" i="193"/>
  <c r="BA3785" i="221" s="1"/>
  <c r="AS70" i="193"/>
  <c r="AZ3785" i="221" s="1"/>
  <c r="AR70" i="193"/>
  <c r="AY3785" i="221" s="1"/>
  <c r="AQ70" i="193"/>
  <c r="AX3785" i="221" s="1"/>
  <c r="AP70" i="193"/>
  <c r="AW3785" i="221" s="1"/>
  <c r="AO70" i="193"/>
  <c r="AV3785" i="221" s="1"/>
  <c r="AN70" i="193"/>
  <c r="AU3785" i="221" s="1"/>
  <c r="AM70" i="193"/>
  <c r="AT3785" i="221" s="1"/>
  <c r="AL70" i="193"/>
  <c r="AS3785" i="221" s="1"/>
  <c r="AK70" i="193"/>
  <c r="AR3785" i="221" s="1"/>
  <c r="AJ70" i="193"/>
  <c r="AQ3785" i="221" s="1"/>
  <c r="AI70" i="193"/>
  <c r="AP3785" i="221" s="1"/>
  <c r="AH70" i="193"/>
  <c r="AO3785" i="221" s="1"/>
  <c r="AG70" i="193"/>
  <c r="AN3785" i="221" s="1"/>
  <c r="AF70" i="193"/>
  <c r="AM3785" i="221" s="1"/>
  <c r="AE70" i="193"/>
  <c r="AL3785" i="221" s="1"/>
  <c r="AD70" i="193"/>
  <c r="AK3785" i="221" s="1"/>
  <c r="AC70" i="193"/>
  <c r="AJ3785" i="221" s="1"/>
  <c r="AB70" i="193"/>
  <c r="AI3785" i="221" s="1"/>
  <c r="AA70" i="193"/>
  <c r="AH3785" i="221" s="1"/>
  <c r="Z70" i="193"/>
  <c r="AG3785" i="221" s="1"/>
  <c r="Y70" i="193"/>
  <c r="AF3785" i="221" s="1"/>
  <c r="X70" i="193"/>
  <c r="AE3785" i="221" s="1"/>
  <c r="W70" i="193"/>
  <c r="AD3785" i="221" s="1"/>
  <c r="V70" i="193"/>
  <c r="AC3785" i="221" s="1"/>
  <c r="U70" i="193"/>
  <c r="AB3785" i="221" s="1"/>
  <c r="T70" i="193"/>
  <c r="AA3785" i="221" s="1"/>
  <c r="S70" i="193"/>
  <c r="Z3785" i="221" s="1"/>
  <c r="R70" i="193"/>
  <c r="Y3785" i="221" s="1"/>
  <c r="Q70" i="193"/>
  <c r="X3785" i="221" s="1"/>
  <c r="P70" i="193"/>
  <c r="W3785" i="221" s="1"/>
  <c r="O70" i="193"/>
  <c r="V3785" i="221" s="1"/>
  <c r="N70" i="193"/>
  <c r="U3785" i="221" s="1"/>
  <c r="M70" i="193"/>
  <c r="T3785" i="221" s="1"/>
  <c r="BA61" i="193"/>
  <c r="BH3667" i="221" s="1"/>
  <c r="AZ61" i="193"/>
  <c r="BG3667" i="221" s="1"/>
  <c r="AY61" i="193"/>
  <c r="BF3667" i="221" s="1"/>
  <c r="AX61" i="193"/>
  <c r="BE3667" i="221" s="1"/>
  <c r="AW61" i="193"/>
  <c r="BD3667" i="221" s="1"/>
  <c r="AV61" i="193"/>
  <c r="BC3667" i="221" s="1"/>
  <c r="AU61" i="193"/>
  <c r="BB3667" i="221" s="1"/>
  <c r="AT61" i="193"/>
  <c r="BA3667" i="221" s="1"/>
  <c r="AS61" i="193"/>
  <c r="AZ3667" i="221" s="1"/>
  <c r="AR61" i="193"/>
  <c r="AY3667" i="221" s="1"/>
  <c r="AQ61" i="193"/>
  <c r="AX3667" i="221" s="1"/>
  <c r="AP61" i="193"/>
  <c r="AW3667" i="221" s="1"/>
  <c r="AO61" i="193"/>
  <c r="AV3667" i="221" s="1"/>
  <c r="AN61" i="193"/>
  <c r="AU3667" i="221" s="1"/>
  <c r="AM61" i="193"/>
  <c r="AT3667" i="221" s="1"/>
  <c r="AL61" i="193"/>
  <c r="AS3667" i="221" s="1"/>
  <c r="AK61" i="193"/>
  <c r="AR3667" i="221" s="1"/>
  <c r="AJ61" i="193"/>
  <c r="AQ3667" i="221" s="1"/>
  <c r="AI61" i="193"/>
  <c r="AP3667" i="221" s="1"/>
  <c r="AH61" i="193"/>
  <c r="AO3667" i="221" s="1"/>
  <c r="AG61" i="193"/>
  <c r="AN3667" i="221" s="1"/>
  <c r="AF61" i="193"/>
  <c r="AM3667" i="221" s="1"/>
  <c r="AE61" i="193"/>
  <c r="AL3667" i="221" s="1"/>
  <c r="AD61" i="193"/>
  <c r="AK3667" i="221" s="1"/>
  <c r="AC61" i="193"/>
  <c r="AJ3667" i="221" s="1"/>
  <c r="AB61" i="193"/>
  <c r="AI3667" i="221" s="1"/>
  <c r="AA61" i="193"/>
  <c r="AH3667" i="221" s="1"/>
  <c r="Z61" i="193"/>
  <c r="AG3667" i="221" s="1"/>
  <c r="Y61" i="193"/>
  <c r="AF3667" i="221" s="1"/>
  <c r="X61" i="193"/>
  <c r="AE3667" i="221" s="1"/>
  <c r="W61" i="193"/>
  <c r="AD3667" i="221" s="1"/>
  <c r="V61" i="193"/>
  <c r="AC3667" i="221" s="1"/>
  <c r="U61" i="193"/>
  <c r="AB3667" i="221" s="1"/>
  <c r="T61" i="193"/>
  <c r="AA3667" i="221" s="1"/>
  <c r="S61" i="193"/>
  <c r="Z3667" i="221" s="1"/>
  <c r="R61" i="193"/>
  <c r="Y3667" i="221" s="1"/>
  <c r="Q61" i="193"/>
  <c r="X3667" i="221" s="1"/>
  <c r="P61" i="193"/>
  <c r="W3667" i="221" s="1"/>
  <c r="O61" i="193"/>
  <c r="V3667" i="221" s="1"/>
  <c r="N61" i="193"/>
  <c r="U3667" i="221" s="1"/>
  <c r="M61" i="193"/>
  <c r="T3667" i="221" s="1"/>
  <c r="BA52" i="193"/>
  <c r="BH3549" i="221" s="1"/>
  <c r="AZ52" i="193"/>
  <c r="BG3549" i="221" s="1"/>
  <c r="AY52" i="193"/>
  <c r="BF3549" i="221" s="1"/>
  <c r="AX52" i="193"/>
  <c r="BE3549" i="221" s="1"/>
  <c r="AW52" i="193"/>
  <c r="BD3549" i="221" s="1"/>
  <c r="AV52" i="193"/>
  <c r="BC3549" i="221" s="1"/>
  <c r="AU52" i="193"/>
  <c r="BB3549" i="221" s="1"/>
  <c r="AT52" i="193"/>
  <c r="BA3549" i="221" s="1"/>
  <c r="AS52" i="193"/>
  <c r="AZ3549" i="221" s="1"/>
  <c r="AR52" i="193"/>
  <c r="AY3549" i="221" s="1"/>
  <c r="AQ52" i="193"/>
  <c r="AX3549" i="221" s="1"/>
  <c r="AP52" i="193"/>
  <c r="AW3549" i="221" s="1"/>
  <c r="AO52" i="193"/>
  <c r="AV3549" i="221" s="1"/>
  <c r="AN52" i="193"/>
  <c r="AU3549" i="221" s="1"/>
  <c r="AM52" i="193"/>
  <c r="AT3549" i="221" s="1"/>
  <c r="AL52" i="193"/>
  <c r="AS3549" i="221" s="1"/>
  <c r="AK52" i="193"/>
  <c r="AR3549" i="221" s="1"/>
  <c r="AJ52" i="193"/>
  <c r="AQ3549" i="221" s="1"/>
  <c r="AI52" i="193"/>
  <c r="AP3549" i="221" s="1"/>
  <c r="AH52" i="193"/>
  <c r="AO3549" i="221" s="1"/>
  <c r="AG52" i="193"/>
  <c r="AN3549" i="221" s="1"/>
  <c r="AF52" i="193"/>
  <c r="AM3549" i="221" s="1"/>
  <c r="AE52" i="193"/>
  <c r="AL3549" i="221" s="1"/>
  <c r="AD52" i="193"/>
  <c r="AK3549" i="221" s="1"/>
  <c r="AC52" i="193"/>
  <c r="AJ3549" i="221" s="1"/>
  <c r="AB52" i="193"/>
  <c r="AI3549" i="221" s="1"/>
  <c r="AA52" i="193"/>
  <c r="AH3549" i="221" s="1"/>
  <c r="Z52" i="193"/>
  <c r="AG3549" i="221" s="1"/>
  <c r="Y52" i="193"/>
  <c r="AF3549" i="221" s="1"/>
  <c r="X52" i="193"/>
  <c r="AE3549" i="221" s="1"/>
  <c r="W52" i="193"/>
  <c r="AD3549" i="221" s="1"/>
  <c r="V52" i="193"/>
  <c r="AC3549" i="221" s="1"/>
  <c r="U52" i="193"/>
  <c r="AB3549" i="221" s="1"/>
  <c r="T52" i="193"/>
  <c r="AA3549" i="221" s="1"/>
  <c r="S52" i="193"/>
  <c r="Z3549" i="221" s="1"/>
  <c r="R52" i="193"/>
  <c r="Y3549" i="221" s="1"/>
  <c r="Q52" i="193"/>
  <c r="X3549" i="221" s="1"/>
  <c r="P52" i="193"/>
  <c r="W3549" i="221" s="1"/>
  <c r="O52" i="193"/>
  <c r="V3549" i="221" s="1"/>
  <c r="N52" i="193"/>
  <c r="U3549" i="221" s="1"/>
  <c r="M52" i="193"/>
  <c r="T3549" i="221" s="1"/>
  <c r="BA43" i="193"/>
  <c r="BH3431" i="221" s="1"/>
  <c r="AZ43" i="193"/>
  <c r="BG3431" i="221" s="1"/>
  <c r="AY43" i="193"/>
  <c r="BF3431" i="221" s="1"/>
  <c r="AX43" i="193"/>
  <c r="BE3431" i="221" s="1"/>
  <c r="AW43" i="193"/>
  <c r="BD3431" i="221" s="1"/>
  <c r="AV43" i="193"/>
  <c r="BC3431" i="221" s="1"/>
  <c r="AU43" i="193"/>
  <c r="BB3431" i="221" s="1"/>
  <c r="AT43" i="193"/>
  <c r="BA3431" i="221" s="1"/>
  <c r="AS43" i="193"/>
  <c r="AZ3431" i="221" s="1"/>
  <c r="AR43" i="193"/>
  <c r="AY3431" i="221" s="1"/>
  <c r="AQ43" i="193"/>
  <c r="AX3431" i="221" s="1"/>
  <c r="AP43" i="193"/>
  <c r="AW3431" i="221" s="1"/>
  <c r="AO43" i="193"/>
  <c r="AV3431" i="221" s="1"/>
  <c r="AN43" i="193"/>
  <c r="AU3431" i="221" s="1"/>
  <c r="AM43" i="193"/>
  <c r="AT3431" i="221" s="1"/>
  <c r="AL43" i="193"/>
  <c r="AS3431" i="221" s="1"/>
  <c r="AK43" i="193"/>
  <c r="AR3431" i="221" s="1"/>
  <c r="AJ43" i="193"/>
  <c r="AQ3431" i="221" s="1"/>
  <c r="AI43" i="193"/>
  <c r="AP3431" i="221" s="1"/>
  <c r="AH43" i="193"/>
  <c r="AO3431" i="221" s="1"/>
  <c r="AG43" i="193"/>
  <c r="AN3431" i="221" s="1"/>
  <c r="AF43" i="193"/>
  <c r="AM3431" i="221" s="1"/>
  <c r="AE43" i="193"/>
  <c r="AL3431" i="221" s="1"/>
  <c r="AD43" i="193"/>
  <c r="AK3431" i="221" s="1"/>
  <c r="AC43" i="193"/>
  <c r="AJ3431" i="221" s="1"/>
  <c r="AB43" i="193"/>
  <c r="AI3431" i="221" s="1"/>
  <c r="AA43" i="193"/>
  <c r="AH3431" i="221" s="1"/>
  <c r="Z43" i="193"/>
  <c r="AG3431" i="221" s="1"/>
  <c r="Y43" i="193"/>
  <c r="AF3431" i="221" s="1"/>
  <c r="X43" i="193"/>
  <c r="AE3431" i="221" s="1"/>
  <c r="W43" i="193"/>
  <c r="AD3431" i="221" s="1"/>
  <c r="V43" i="193"/>
  <c r="AC3431" i="221" s="1"/>
  <c r="U43" i="193"/>
  <c r="AB3431" i="221" s="1"/>
  <c r="T43" i="193"/>
  <c r="AA3431" i="221" s="1"/>
  <c r="S43" i="193"/>
  <c r="Z3431" i="221" s="1"/>
  <c r="R43" i="193"/>
  <c r="Y3431" i="221" s="1"/>
  <c r="Q43" i="193"/>
  <c r="X3431" i="221" s="1"/>
  <c r="P43" i="193"/>
  <c r="W3431" i="221" s="1"/>
  <c r="O43" i="193"/>
  <c r="V3431" i="221" s="1"/>
  <c r="N43" i="193"/>
  <c r="U3431" i="221" s="1"/>
  <c r="M43" i="193"/>
  <c r="T3431" i="221" s="1"/>
  <c r="BA34" i="193"/>
  <c r="BH3313" i="221" s="1"/>
  <c r="AZ34" i="193"/>
  <c r="BG3313" i="221" s="1"/>
  <c r="AY34" i="193"/>
  <c r="BF3313" i="221" s="1"/>
  <c r="AX34" i="193"/>
  <c r="BE3313" i="221" s="1"/>
  <c r="AW34" i="193"/>
  <c r="BD3313" i="221" s="1"/>
  <c r="AV34" i="193"/>
  <c r="BC3313" i="221" s="1"/>
  <c r="AU34" i="193"/>
  <c r="BB3313" i="221" s="1"/>
  <c r="AT34" i="193"/>
  <c r="BA3313" i="221" s="1"/>
  <c r="AS34" i="193"/>
  <c r="AZ3313" i="221" s="1"/>
  <c r="AR34" i="193"/>
  <c r="AY3313" i="221" s="1"/>
  <c r="AQ34" i="193"/>
  <c r="AX3313" i="221" s="1"/>
  <c r="AP34" i="193"/>
  <c r="AW3313" i="221" s="1"/>
  <c r="AO34" i="193"/>
  <c r="AV3313" i="221" s="1"/>
  <c r="AN34" i="193"/>
  <c r="AU3313" i="221" s="1"/>
  <c r="AM34" i="193"/>
  <c r="AT3313" i="221" s="1"/>
  <c r="AL34" i="193"/>
  <c r="AS3313" i="221" s="1"/>
  <c r="AK34" i="193"/>
  <c r="AR3313" i="221" s="1"/>
  <c r="AJ34" i="193"/>
  <c r="AQ3313" i="221" s="1"/>
  <c r="AI34" i="193"/>
  <c r="AP3313" i="221" s="1"/>
  <c r="AH34" i="193"/>
  <c r="AO3313" i="221" s="1"/>
  <c r="AG34" i="193"/>
  <c r="AN3313" i="221" s="1"/>
  <c r="AF34" i="193"/>
  <c r="AM3313" i="221" s="1"/>
  <c r="AE34" i="193"/>
  <c r="AL3313" i="221" s="1"/>
  <c r="AD34" i="193"/>
  <c r="AK3313" i="221" s="1"/>
  <c r="AC34" i="193"/>
  <c r="AJ3313" i="221" s="1"/>
  <c r="AB34" i="193"/>
  <c r="AI3313" i="221" s="1"/>
  <c r="AA34" i="193"/>
  <c r="AH3313" i="221" s="1"/>
  <c r="Z34" i="193"/>
  <c r="AG3313" i="221" s="1"/>
  <c r="Y34" i="193"/>
  <c r="AF3313" i="221" s="1"/>
  <c r="X34" i="193"/>
  <c r="AE3313" i="221" s="1"/>
  <c r="W34" i="193"/>
  <c r="AD3313" i="221" s="1"/>
  <c r="V34" i="193"/>
  <c r="AC3313" i="221" s="1"/>
  <c r="U34" i="193"/>
  <c r="AB3313" i="221" s="1"/>
  <c r="T34" i="193"/>
  <c r="AA3313" i="221" s="1"/>
  <c r="S34" i="193"/>
  <c r="Z3313" i="221" s="1"/>
  <c r="R34" i="193"/>
  <c r="Y3313" i="221" s="1"/>
  <c r="Q34" i="193"/>
  <c r="X3313" i="221" s="1"/>
  <c r="P34" i="193"/>
  <c r="W3313" i="221" s="1"/>
  <c r="O34" i="193"/>
  <c r="V3313" i="221" s="1"/>
  <c r="N34" i="193"/>
  <c r="U3313" i="221" s="1"/>
  <c r="M34" i="193"/>
  <c r="T3313" i="221" s="1"/>
  <c r="BA25" i="193"/>
  <c r="BH3195" i="221" s="1"/>
  <c r="AZ25" i="193"/>
  <c r="BG3195" i="221" s="1"/>
  <c r="AY25" i="193"/>
  <c r="BF3195" i="221" s="1"/>
  <c r="AX25" i="193"/>
  <c r="BE3195" i="221" s="1"/>
  <c r="AW25" i="193"/>
  <c r="BD3195" i="221" s="1"/>
  <c r="AV25" i="193"/>
  <c r="BC3195" i="221" s="1"/>
  <c r="AU25" i="193"/>
  <c r="BB3195" i="221" s="1"/>
  <c r="AT25" i="193"/>
  <c r="BA3195" i="221" s="1"/>
  <c r="AS25" i="193"/>
  <c r="AZ3195" i="221" s="1"/>
  <c r="AR25" i="193"/>
  <c r="AY3195" i="221" s="1"/>
  <c r="AQ25" i="193"/>
  <c r="AX3195" i="221" s="1"/>
  <c r="AP25" i="193"/>
  <c r="AW3195" i="221" s="1"/>
  <c r="AO25" i="193"/>
  <c r="AV3195" i="221" s="1"/>
  <c r="AN25" i="193"/>
  <c r="AU3195" i="221" s="1"/>
  <c r="AM25" i="193"/>
  <c r="AT3195" i="221" s="1"/>
  <c r="AL25" i="193"/>
  <c r="AS3195" i="221" s="1"/>
  <c r="AK25" i="193"/>
  <c r="AR3195" i="221" s="1"/>
  <c r="AJ25" i="193"/>
  <c r="AQ3195" i="221" s="1"/>
  <c r="AI25" i="193"/>
  <c r="AP3195" i="221" s="1"/>
  <c r="AH25" i="193"/>
  <c r="AO3195" i="221" s="1"/>
  <c r="AG25" i="193"/>
  <c r="AN3195" i="221" s="1"/>
  <c r="AF25" i="193"/>
  <c r="AM3195" i="221" s="1"/>
  <c r="AE25" i="193"/>
  <c r="AL3195" i="221" s="1"/>
  <c r="AD25" i="193"/>
  <c r="AK3195" i="221" s="1"/>
  <c r="AC25" i="193"/>
  <c r="AJ3195" i="221" s="1"/>
  <c r="AB25" i="193"/>
  <c r="AI3195" i="221" s="1"/>
  <c r="AA25" i="193"/>
  <c r="AH3195" i="221" s="1"/>
  <c r="Z25" i="193"/>
  <c r="AG3195" i="221" s="1"/>
  <c r="Y25" i="193"/>
  <c r="AF3195" i="221" s="1"/>
  <c r="X25" i="193"/>
  <c r="AE3195" i="221" s="1"/>
  <c r="W25" i="193"/>
  <c r="AD3195" i="221" s="1"/>
  <c r="V25" i="193"/>
  <c r="AC3195" i="221" s="1"/>
  <c r="U25" i="193"/>
  <c r="AB3195" i="221" s="1"/>
  <c r="T25" i="193"/>
  <c r="AA3195" i="221" s="1"/>
  <c r="S25" i="193"/>
  <c r="Z3195" i="221" s="1"/>
  <c r="R25" i="193"/>
  <c r="Y3195" i="221" s="1"/>
  <c r="Q25" i="193"/>
  <c r="X3195" i="221" s="1"/>
  <c r="P25" i="193"/>
  <c r="W3195" i="221" s="1"/>
  <c r="O25" i="193"/>
  <c r="V3195" i="221" s="1"/>
  <c r="N25" i="193"/>
  <c r="U3195" i="221" s="1"/>
  <c r="M25" i="193"/>
  <c r="T3195" i="221" s="1"/>
  <c r="N16" i="193"/>
  <c r="U3077" i="221" s="1"/>
  <c r="O16" i="193"/>
  <c r="V3077" i="221" s="1"/>
  <c r="P16" i="193"/>
  <c r="W3077" i="221" s="1"/>
  <c r="Q16" i="193"/>
  <c r="X3077" i="221" s="1"/>
  <c r="R16" i="193"/>
  <c r="Y3077" i="221" s="1"/>
  <c r="S16" i="193"/>
  <c r="Z3077" i="221" s="1"/>
  <c r="T16" i="193"/>
  <c r="AA3077" i="221" s="1"/>
  <c r="U16" i="193"/>
  <c r="AB3077" i="221" s="1"/>
  <c r="V16" i="193"/>
  <c r="AC3077" i="221" s="1"/>
  <c r="W16" i="193"/>
  <c r="AD3077" i="221" s="1"/>
  <c r="X16" i="193"/>
  <c r="AE3077" i="221" s="1"/>
  <c r="Y16" i="193"/>
  <c r="AF3077" i="221" s="1"/>
  <c r="Z16" i="193"/>
  <c r="AG3077" i="221" s="1"/>
  <c r="AA16" i="193"/>
  <c r="AH3077" i="221" s="1"/>
  <c r="AB16" i="193"/>
  <c r="AI3077" i="221" s="1"/>
  <c r="AC16" i="193"/>
  <c r="AJ3077" i="221" s="1"/>
  <c r="AD16" i="193"/>
  <c r="AK3077" i="221" s="1"/>
  <c r="AE16" i="193"/>
  <c r="AL3077" i="221" s="1"/>
  <c r="AF16" i="193"/>
  <c r="AM3077" i="221" s="1"/>
  <c r="AG16" i="193"/>
  <c r="AN3077" i="221" s="1"/>
  <c r="AH16" i="193"/>
  <c r="AO3077" i="221" s="1"/>
  <c r="AI16" i="193"/>
  <c r="AP3077" i="221" s="1"/>
  <c r="AJ16" i="193"/>
  <c r="AQ3077" i="221" s="1"/>
  <c r="AK16" i="193"/>
  <c r="AR3077" i="221" s="1"/>
  <c r="AL16" i="193"/>
  <c r="AS3077" i="221" s="1"/>
  <c r="AM16" i="193"/>
  <c r="AT3077" i="221" s="1"/>
  <c r="AN16" i="193"/>
  <c r="AU3077" i="221" s="1"/>
  <c r="AO16" i="193"/>
  <c r="AV3077" i="221" s="1"/>
  <c r="AP16" i="193"/>
  <c r="AW3077" i="221" s="1"/>
  <c r="AQ16" i="193"/>
  <c r="AX3077" i="221" s="1"/>
  <c r="AR16" i="193"/>
  <c r="AY3077" i="221" s="1"/>
  <c r="AS16" i="193"/>
  <c r="AZ3077" i="221" s="1"/>
  <c r="AT16" i="193"/>
  <c r="BA3077" i="221" s="1"/>
  <c r="AU16" i="193"/>
  <c r="BB3077" i="221" s="1"/>
  <c r="AV16" i="193"/>
  <c r="BC3077" i="221" s="1"/>
  <c r="AW16" i="193"/>
  <c r="BD3077" i="221" s="1"/>
  <c r="AX16" i="193"/>
  <c r="BE3077" i="221" s="1"/>
  <c r="AY16" i="193"/>
  <c r="BF3077" i="221" s="1"/>
  <c r="AZ16" i="193"/>
  <c r="BG3077" i="221" s="1"/>
  <c r="BA16" i="193"/>
  <c r="BH3077" i="221" s="1"/>
  <c r="M16" i="193"/>
  <c r="T3077" i="221" s="1"/>
  <c r="E124" i="193" a="1"/>
  <c r="E115" i="193" a="1"/>
  <c r="E106" i="193" a="1"/>
  <c r="E97" i="193" a="1"/>
  <c r="E88" i="193" a="1"/>
  <c r="E79" i="193" a="1"/>
  <c r="E70" i="193" a="1"/>
  <c r="E61" i="193" a="1"/>
  <c r="E52" i="193" a="1"/>
  <c r="E151" i="193" a="1"/>
  <c r="W51" i="135"/>
  <c r="X51" i="135"/>
  <c r="AK51" i="135"/>
  <c r="AL51" i="135"/>
  <c r="B52" i="135"/>
  <c r="E8" i="193" a="1"/>
  <c r="E150" i="193" a="1"/>
  <c r="E149" i="193" a="1"/>
  <c r="E148" i="193" a="1"/>
  <c r="E147" i="193" a="1"/>
  <c r="E146" i="193" a="1"/>
  <c r="E145" i="193" a="1"/>
  <c r="E144" i="193" a="1"/>
  <c r="E143" i="193" a="1"/>
  <c r="E123" i="193" a="1"/>
  <c r="E122" i="193" a="1"/>
  <c r="E121" i="193" a="1"/>
  <c r="E120" i="193" a="1"/>
  <c r="E119" i="193" a="1"/>
  <c r="E118" i="193" a="1"/>
  <c r="E117" i="193" a="1"/>
  <c r="E116" i="193" a="1"/>
  <c r="E114" i="193" a="1"/>
  <c r="E113" i="193" a="1"/>
  <c r="E112" i="193" a="1"/>
  <c r="E111" i="193" a="1"/>
  <c r="E110" i="193" a="1"/>
  <c r="E109" i="193" a="1"/>
  <c r="E108" i="193" a="1"/>
  <c r="E107" i="193" a="1"/>
  <c r="E105" i="193" a="1"/>
  <c r="E104" i="193" a="1"/>
  <c r="E103" i="193" a="1"/>
  <c r="E102" i="193" a="1"/>
  <c r="E101" i="193" a="1"/>
  <c r="E100" i="193" a="1"/>
  <c r="E99" i="193" a="1"/>
  <c r="E98" i="193" a="1"/>
  <c r="E96" i="193" a="1"/>
  <c r="E95" i="193" a="1"/>
  <c r="E94" i="193" a="1"/>
  <c r="E93" i="193" a="1"/>
  <c r="E92" i="193" a="1"/>
  <c r="E91" i="193" a="1"/>
  <c r="E90" i="193" a="1"/>
  <c r="E89" i="193" a="1"/>
  <c r="E87" i="193" a="1"/>
  <c r="E86" i="193" a="1"/>
  <c r="E85" i="193" a="1"/>
  <c r="E84" i="193" a="1"/>
  <c r="E83" i="193" a="1"/>
  <c r="E82" i="193" a="1"/>
  <c r="E81" i="193" a="1"/>
  <c r="E80" i="193" a="1"/>
  <c r="E78" i="193" a="1"/>
  <c r="E77" i="193" a="1"/>
  <c r="E76" i="193" a="1"/>
  <c r="E75" i="193" a="1"/>
  <c r="E74" i="193" a="1"/>
  <c r="E73" i="193" a="1"/>
  <c r="E72" i="193" a="1"/>
  <c r="E71" i="193" a="1"/>
  <c r="E69" i="193" a="1"/>
  <c r="E68" i="193" a="1"/>
  <c r="E67" i="193" a="1"/>
  <c r="E66" i="193" a="1"/>
  <c r="E65" i="193" a="1"/>
  <c r="E64" i="193" a="1"/>
  <c r="E63" i="193" a="1"/>
  <c r="E62" i="193" a="1"/>
  <c r="E60" i="193" a="1"/>
  <c r="E59" i="193" a="1"/>
  <c r="E58" i="193" a="1"/>
  <c r="E57" i="193" a="1"/>
  <c r="E56" i="193" a="1"/>
  <c r="E55" i="193" a="1"/>
  <c r="E54" i="193" a="1"/>
  <c r="E53" i="193" a="1"/>
  <c r="E51" i="193" a="1"/>
  <c r="E50" i="193" a="1"/>
  <c r="E49" i="193" a="1"/>
  <c r="E48" i="193" a="1"/>
  <c r="E47" i="193" a="1"/>
  <c r="E46" i="193" a="1"/>
  <c r="E45" i="193" a="1"/>
  <c r="E44" i="193" a="1"/>
  <c r="E15" i="193" a="1"/>
  <c r="E14" i="193" a="1"/>
  <c r="E13" i="193" a="1"/>
  <c r="E12" i="193" a="1"/>
  <c r="E11" i="193" a="1"/>
  <c r="E10" i="193" a="1"/>
  <c r="E9" i="193" a="1"/>
  <c r="AN51" i="140"/>
  <c r="AM51" i="140"/>
  <c r="M2964" i="221" s="1"/>
  <c r="AN50" i="140"/>
  <c r="AM50" i="140"/>
  <c r="AN49" i="140"/>
  <c r="AM49" i="140"/>
  <c r="AN48" i="140"/>
  <c r="R2946" i="221" s="1"/>
  <c r="AM48" i="140"/>
  <c r="M2946" i="221" s="1"/>
  <c r="AN47" i="140"/>
  <c r="AM47" i="140"/>
  <c r="M2940" i="221" s="1"/>
  <c r="AN46" i="140"/>
  <c r="R2934" i="221" s="1"/>
  <c r="AM46" i="140"/>
  <c r="M2934" i="221" s="1"/>
  <c r="AN45" i="140"/>
  <c r="R2928" i="221" s="1"/>
  <c r="AM45" i="140"/>
  <c r="M2928" i="221" s="1"/>
  <c r="AN44" i="140"/>
  <c r="R2922" i="221" s="1"/>
  <c r="AM44" i="140"/>
  <c r="M2922" i="221" s="1"/>
  <c r="AN43" i="140"/>
  <c r="R2916" i="221" s="1"/>
  <c r="AM43" i="140"/>
  <c r="M2916" i="221" s="1"/>
  <c r="AN42" i="140"/>
  <c r="AM42" i="140"/>
  <c r="M2910" i="221" s="1"/>
  <c r="AN41" i="140"/>
  <c r="R2904" i="221" s="1"/>
  <c r="AM41" i="140"/>
  <c r="AN40" i="140"/>
  <c r="R2898" i="221" s="1"/>
  <c r="AM40" i="140"/>
  <c r="M2898" i="221" s="1"/>
  <c r="AN39" i="140"/>
  <c r="AM39" i="140"/>
  <c r="M2892" i="221" s="1"/>
  <c r="AN38" i="140"/>
  <c r="R2886" i="221" s="1"/>
  <c r="AM38" i="140"/>
  <c r="AN37" i="140"/>
  <c r="R2880" i="221" s="1"/>
  <c r="AM37" i="140"/>
  <c r="M2880" i="221" s="1"/>
  <c r="AN36" i="140"/>
  <c r="R2874" i="221" s="1"/>
  <c r="AM36" i="140"/>
  <c r="AN35" i="140"/>
  <c r="R2868" i="221" s="1"/>
  <c r="AM35" i="140"/>
  <c r="M2868" i="221" s="1"/>
  <c r="AN34" i="140"/>
  <c r="R2862" i="221" s="1"/>
  <c r="AM34" i="140"/>
  <c r="AN33" i="140"/>
  <c r="AM33" i="140"/>
  <c r="AN31" i="140"/>
  <c r="R2844" i="221" s="1"/>
  <c r="AM31" i="140"/>
  <c r="M2844" i="221" s="1"/>
  <c r="AM30" i="140"/>
  <c r="AN29" i="140"/>
  <c r="AM29" i="140"/>
  <c r="M2832" i="221" s="1"/>
  <c r="AN28" i="140"/>
  <c r="R2826" i="221" s="1"/>
  <c r="AM28" i="140"/>
  <c r="M2826" i="221" s="1"/>
  <c r="AN27" i="140"/>
  <c r="R2820" i="221" s="1"/>
  <c r="AM27" i="140"/>
  <c r="M2820" i="221" s="1"/>
  <c r="AN26" i="140"/>
  <c r="R2814" i="221" s="1"/>
  <c r="AM26" i="140"/>
  <c r="M2814" i="221" s="1"/>
  <c r="AN25" i="140"/>
  <c r="AM25" i="140"/>
  <c r="AN24" i="140"/>
  <c r="R2802" i="221" s="1"/>
  <c r="AM24" i="140"/>
  <c r="M2802" i="221" s="1"/>
  <c r="AN23" i="140"/>
  <c r="R2796" i="221" s="1"/>
  <c r="AM23" i="140"/>
  <c r="AN22" i="140"/>
  <c r="AM22" i="140"/>
  <c r="M2790" i="221" s="1"/>
  <c r="AN21" i="140"/>
  <c r="R2784" i="221" s="1"/>
  <c r="AN20" i="140"/>
  <c r="R2778" i="221" s="1"/>
  <c r="AM20" i="140"/>
  <c r="M2778" i="221" s="1"/>
  <c r="AN19" i="140"/>
  <c r="AM19" i="140"/>
  <c r="M2772" i="221" s="1"/>
  <c r="AN18" i="140"/>
  <c r="R2766" i="221" s="1"/>
  <c r="AM18" i="140"/>
  <c r="M2766" i="221" s="1"/>
  <c r="AN17" i="140"/>
  <c r="R2760" i="221" s="1"/>
  <c r="AM17" i="140"/>
  <c r="AN16" i="140"/>
  <c r="R2754" i="221" s="1"/>
  <c r="AM16" i="140"/>
  <c r="M2754" i="221" s="1"/>
  <c r="AN15" i="140"/>
  <c r="AM15" i="140"/>
  <c r="AN14" i="140"/>
  <c r="R2742" i="221" s="1"/>
  <c r="AM14" i="140"/>
  <c r="M2742" i="221" s="1"/>
  <c r="AN13" i="140"/>
  <c r="R2736" i="221" s="1"/>
  <c r="AM13" i="140"/>
  <c r="AN12" i="140"/>
  <c r="R2730" i="221" s="1"/>
  <c r="AM12" i="140"/>
  <c r="M2730" i="221" s="1"/>
  <c r="AN11" i="140"/>
  <c r="R2724" i="221" s="1"/>
  <c r="AM11" i="140"/>
  <c r="M2724" i="221" s="1"/>
  <c r="AN10" i="140"/>
  <c r="R2718" i="221" s="1"/>
  <c r="AM10" i="140"/>
  <c r="AN9" i="140"/>
  <c r="AM9" i="140"/>
  <c r="M2712" i="221" s="1"/>
  <c r="AN8" i="140"/>
  <c r="R2706" i="221" s="1"/>
  <c r="AM8" i="140"/>
  <c r="M2706" i="221" s="1"/>
  <c r="X9" i="140"/>
  <c r="M2710" i="221" s="1"/>
  <c r="Y9" i="140"/>
  <c r="R2710" i="221" s="1"/>
  <c r="X10" i="140"/>
  <c r="M2716" i="221" s="1"/>
  <c r="Y10" i="140"/>
  <c r="R2716" i="221" s="1"/>
  <c r="X11" i="140"/>
  <c r="M2722" i="221" s="1"/>
  <c r="Y11" i="140"/>
  <c r="R2722" i="221" s="1"/>
  <c r="X12" i="140"/>
  <c r="M2728" i="221" s="1"/>
  <c r="Y12" i="140"/>
  <c r="R2728" i="221" s="1"/>
  <c r="Y13" i="140"/>
  <c r="X14" i="140"/>
  <c r="M2740" i="221" s="1"/>
  <c r="Y14" i="140"/>
  <c r="R2740" i="221" s="1"/>
  <c r="Y15" i="140"/>
  <c r="R2746" i="221" s="1"/>
  <c r="Y16" i="140"/>
  <c r="R2752" i="221" s="1"/>
  <c r="Y17" i="140"/>
  <c r="R2758" i="221" s="1"/>
  <c r="X18" i="140"/>
  <c r="Y18" i="140"/>
  <c r="X19" i="140"/>
  <c r="M2770" i="221" s="1"/>
  <c r="Y19" i="140"/>
  <c r="R2770" i="221" s="1"/>
  <c r="Y20" i="140"/>
  <c r="R2776" i="221" s="1"/>
  <c r="Y21" i="140"/>
  <c r="Y22" i="140"/>
  <c r="R2788" i="221" s="1"/>
  <c r="Y23" i="140"/>
  <c r="X24" i="140"/>
  <c r="M2800" i="221" s="1"/>
  <c r="Y24" i="140"/>
  <c r="R2800" i="221" s="1"/>
  <c r="X25" i="140"/>
  <c r="M2806" i="221" s="1"/>
  <c r="Y25" i="140"/>
  <c r="R2806" i="221" s="1"/>
  <c r="Y26" i="140"/>
  <c r="R2812" i="221" s="1"/>
  <c r="Y27" i="140"/>
  <c r="R2818" i="221" s="1"/>
  <c r="X28" i="140"/>
  <c r="M2824" i="221" s="1"/>
  <c r="Y28" i="140"/>
  <c r="R2824" i="221" s="1"/>
  <c r="Y29" i="140"/>
  <c r="R2830" i="221" s="1"/>
  <c r="Y30" i="140"/>
  <c r="R2836" i="221" s="1"/>
  <c r="Y31" i="140"/>
  <c r="R2842" i="221" s="1"/>
  <c r="Y32" i="140"/>
  <c r="R2848" i="221" s="1"/>
  <c r="X33" i="140"/>
  <c r="M2854" i="221" s="1"/>
  <c r="Y33" i="140"/>
  <c r="R2854" i="221" s="1"/>
  <c r="X34" i="140"/>
  <c r="M2860" i="221" s="1"/>
  <c r="Y34" i="140"/>
  <c r="X35" i="140"/>
  <c r="Y35" i="140"/>
  <c r="R2866" i="221" s="1"/>
  <c r="X36" i="140"/>
  <c r="M2872" i="221" s="1"/>
  <c r="Y36" i="140"/>
  <c r="R2872" i="221" s="1"/>
  <c r="X37" i="140"/>
  <c r="M2878" i="221" s="1"/>
  <c r="Y37" i="140"/>
  <c r="X38" i="140"/>
  <c r="M2884" i="221" s="1"/>
  <c r="Y38" i="140"/>
  <c r="X39" i="140"/>
  <c r="M2890" i="221" s="1"/>
  <c r="Y39" i="140"/>
  <c r="R2890" i="221" s="1"/>
  <c r="X40" i="140"/>
  <c r="M2896" i="221" s="1"/>
  <c r="Y40" i="140"/>
  <c r="X41" i="140"/>
  <c r="M2902" i="221" s="1"/>
  <c r="Y41" i="140"/>
  <c r="R2902" i="221" s="1"/>
  <c r="X42" i="140"/>
  <c r="Y42" i="140"/>
  <c r="R2908" i="221" s="1"/>
  <c r="X43" i="140"/>
  <c r="M2914" i="221" s="1"/>
  <c r="Y43" i="140"/>
  <c r="X44" i="140"/>
  <c r="M2920" i="221" s="1"/>
  <c r="Y44" i="140"/>
  <c r="X45" i="140"/>
  <c r="M2926" i="221" s="1"/>
  <c r="Y45" i="140"/>
  <c r="X46" i="140"/>
  <c r="Y46" i="140"/>
  <c r="R2932" i="221" s="1"/>
  <c r="X47" i="140"/>
  <c r="M2938" i="221" s="1"/>
  <c r="Y47" i="140"/>
  <c r="R2938" i="221" s="1"/>
  <c r="Y49" i="140"/>
  <c r="R2950" i="221" s="1"/>
  <c r="X50" i="140"/>
  <c r="M2956" i="221" s="1"/>
  <c r="Y50" i="140"/>
  <c r="R2956" i="221" s="1"/>
  <c r="X51" i="140"/>
  <c r="M2962" i="221" s="1"/>
  <c r="Y51" i="140"/>
  <c r="R2962" i="221" s="1"/>
  <c r="AL8" i="139"/>
  <c r="AK9" i="135"/>
  <c r="M339" i="221" s="1"/>
  <c r="AL9" i="135"/>
  <c r="R339" i="221" s="1"/>
  <c r="AK10" i="135"/>
  <c r="M345" i="221" s="1"/>
  <c r="AL10" i="135"/>
  <c r="R345" i="221" s="1"/>
  <c r="AK11" i="135"/>
  <c r="AL11" i="135"/>
  <c r="R351" i="221" s="1"/>
  <c r="AK12" i="135"/>
  <c r="M357" i="221" s="1"/>
  <c r="AL12" i="135"/>
  <c r="AK13" i="135"/>
  <c r="M363" i="221" s="1"/>
  <c r="AL13" i="135"/>
  <c r="AK14" i="135"/>
  <c r="M369" i="221" s="1"/>
  <c r="AL14" i="135"/>
  <c r="AK15" i="135"/>
  <c r="M375" i="221" s="1"/>
  <c r="AL15" i="135"/>
  <c r="R375" i="221" s="1"/>
  <c r="AK16" i="135"/>
  <c r="M381" i="221" s="1"/>
  <c r="AL16" i="135"/>
  <c r="R381" i="221" s="1"/>
  <c r="AK17" i="135"/>
  <c r="M387" i="221" s="1"/>
  <c r="AL17" i="135"/>
  <c r="AK18" i="135"/>
  <c r="M393" i="221" s="1"/>
  <c r="AL18" i="135"/>
  <c r="R393" i="221" s="1"/>
  <c r="AK19" i="135"/>
  <c r="AL19" i="135"/>
  <c r="AK20" i="135"/>
  <c r="AL20" i="135"/>
  <c r="R405" i="221" s="1"/>
  <c r="AK21" i="135"/>
  <c r="AL21" i="135"/>
  <c r="R411" i="221" s="1"/>
  <c r="AK22" i="135"/>
  <c r="AL22" i="135"/>
  <c r="AK23" i="135"/>
  <c r="M423" i="221" s="1"/>
  <c r="AL23" i="135"/>
  <c r="AK24" i="135"/>
  <c r="M429" i="221" s="1"/>
  <c r="AL24" i="135"/>
  <c r="AK25" i="135"/>
  <c r="M435" i="221" s="1"/>
  <c r="AL25" i="135"/>
  <c r="R435" i="221" s="1"/>
  <c r="AK26" i="135"/>
  <c r="AL26" i="135"/>
  <c r="R441" i="221" s="1"/>
  <c r="AK27" i="135"/>
  <c r="AL27" i="135"/>
  <c r="R447" i="221" s="1"/>
  <c r="AK28" i="135"/>
  <c r="M453" i="221" s="1"/>
  <c r="AL28" i="135"/>
  <c r="R453" i="221" s="1"/>
  <c r="AK29" i="135"/>
  <c r="AL29" i="135"/>
  <c r="AK30" i="135"/>
  <c r="AL30" i="135"/>
  <c r="AK31" i="135"/>
  <c r="M471" i="221" s="1"/>
  <c r="AL31" i="135"/>
  <c r="R471" i="221" s="1"/>
  <c r="AK32" i="135"/>
  <c r="AL32" i="135"/>
  <c r="AK33" i="135"/>
  <c r="M483" i="221" s="1"/>
  <c r="AL33" i="135"/>
  <c r="R483" i="221" s="1"/>
  <c r="AK34" i="135"/>
  <c r="M489" i="221" s="1"/>
  <c r="AL34" i="135"/>
  <c r="AK35" i="135"/>
  <c r="M495" i="221" s="1"/>
  <c r="AL35" i="135"/>
  <c r="AK36" i="135"/>
  <c r="AL36" i="135"/>
  <c r="AK37" i="135"/>
  <c r="M507" i="221" s="1"/>
  <c r="AL37" i="135"/>
  <c r="R507" i="221" s="1"/>
  <c r="AK38" i="135"/>
  <c r="M513" i="221" s="1"/>
  <c r="AL38" i="135"/>
  <c r="AK39" i="135"/>
  <c r="M519" i="221" s="1"/>
  <c r="AL39" i="135"/>
  <c r="AK40" i="135"/>
  <c r="AL40" i="135"/>
  <c r="AK41" i="135"/>
  <c r="M531" i="221" s="1"/>
  <c r="AL41" i="135"/>
  <c r="R531" i="221" s="1"/>
  <c r="AK42" i="135"/>
  <c r="AL42" i="135"/>
  <c r="R537" i="221" s="1"/>
  <c r="AK43" i="135"/>
  <c r="M543" i="221" s="1"/>
  <c r="AL43" i="135"/>
  <c r="R543" i="221" s="1"/>
  <c r="AL44" i="135"/>
  <c r="R549" i="221" s="1"/>
  <c r="AK45" i="135"/>
  <c r="AL45" i="135"/>
  <c r="AK46" i="135"/>
  <c r="M561" i="221" s="1"/>
  <c r="AL46" i="135"/>
  <c r="R561" i="221" s="1"/>
  <c r="AK47" i="135"/>
  <c r="AL47" i="135"/>
  <c r="AK48" i="135"/>
  <c r="AL48" i="135"/>
  <c r="R573" i="221" s="1"/>
  <c r="AK49" i="135"/>
  <c r="AL49" i="135"/>
  <c r="R579" i="221" s="1"/>
  <c r="AK50" i="135"/>
  <c r="M585" i="221" s="1"/>
  <c r="AL50" i="135"/>
  <c r="AK52" i="135"/>
  <c r="AL52" i="135"/>
  <c r="W9" i="135"/>
  <c r="M337" i="221" s="1"/>
  <c r="X9" i="135"/>
  <c r="R337" i="221" s="1"/>
  <c r="X10" i="135"/>
  <c r="R343" i="221" s="1"/>
  <c r="X11" i="135"/>
  <c r="R349" i="221" s="1"/>
  <c r="W12" i="135"/>
  <c r="M355" i="221" s="1"/>
  <c r="X12" i="135"/>
  <c r="R355" i="221" s="1"/>
  <c r="X13" i="135"/>
  <c r="R361" i="221" s="1"/>
  <c r="X14" i="135"/>
  <c r="R367" i="221" s="1"/>
  <c r="W15" i="135"/>
  <c r="M373" i="221" s="1"/>
  <c r="X15" i="135"/>
  <c r="R373" i="221" s="1"/>
  <c r="W16" i="135"/>
  <c r="X16" i="135"/>
  <c r="R379" i="221" s="1"/>
  <c r="W17" i="135"/>
  <c r="M385" i="221" s="1"/>
  <c r="X17" i="135"/>
  <c r="R385" i="221" s="1"/>
  <c r="W18" i="135"/>
  <c r="X18" i="135"/>
  <c r="R391" i="221" s="1"/>
  <c r="W19" i="135"/>
  <c r="M397" i="221" s="1"/>
  <c r="X19" i="135"/>
  <c r="R397" i="221" s="1"/>
  <c r="W20" i="135"/>
  <c r="M403" i="221" s="1"/>
  <c r="X20" i="135"/>
  <c r="R403" i="221" s="1"/>
  <c r="W21" i="135"/>
  <c r="M409" i="221" s="1"/>
  <c r="X21" i="135"/>
  <c r="R409" i="221" s="1"/>
  <c r="W22" i="135"/>
  <c r="M415" i="221" s="1"/>
  <c r="X22" i="135"/>
  <c r="R415" i="221" s="1"/>
  <c r="W23" i="135"/>
  <c r="M421" i="221" s="1"/>
  <c r="X23" i="135"/>
  <c r="R421" i="221" s="1"/>
  <c r="W24" i="135"/>
  <c r="M427" i="221" s="1"/>
  <c r="X24" i="135"/>
  <c r="R427" i="221" s="1"/>
  <c r="W25" i="135"/>
  <c r="M433" i="221" s="1"/>
  <c r="X25" i="135"/>
  <c r="X26" i="135"/>
  <c r="R439" i="221" s="1"/>
  <c r="W27" i="135"/>
  <c r="M445" i="221" s="1"/>
  <c r="X27" i="135"/>
  <c r="W28" i="135"/>
  <c r="M451" i="221" s="1"/>
  <c r="X28" i="135"/>
  <c r="W29" i="135"/>
  <c r="M457" i="221" s="1"/>
  <c r="X29" i="135"/>
  <c r="R457" i="221" s="1"/>
  <c r="X30" i="135"/>
  <c r="R463" i="221" s="1"/>
  <c r="W31" i="135"/>
  <c r="M469" i="221" s="1"/>
  <c r="X31" i="135"/>
  <c r="R469" i="221" s="1"/>
  <c r="W32" i="135"/>
  <c r="M475" i="221" s="1"/>
  <c r="X32" i="135"/>
  <c r="R475" i="221" s="1"/>
  <c r="W33" i="135"/>
  <c r="X33" i="135"/>
  <c r="R481" i="221" s="1"/>
  <c r="W34" i="135"/>
  <c r="M487" i="221" s="1"/>
  <c r="X34" i="135"/>
  <c r="R487" i="221" s="1"/>
  <c r="X35" i="135"/>
  <c r="R493" i="221" s="1"/>
  <c r="W36" i="135"/>
  <c r="M499" i="221" s="1"/>
  <c r="X36" i="135"/>
  <c r="R499" i="221" s="1"/>
  <c r="W37" i="135"/>
  <c r="X37" i="135"/>
  <c r="R505" i="221" s="1"/>
  <c r="W38" i="135"/>
  <c r="X38" i="135"/>
  <c r="R511" i="221" s="1"/>
  <c r="W39" i="135"/>
  <c r="M517" i="221" s="1"/>
  <c r="X39" i="135"/>
  <c r="R517" i="221" s="1"/>
  <c r="W40" i="135"/>
  <c r="M523" i="221" s="1"/>
  <c r="X40" i="135"/>
  <c r="R523" i="221" s="1"/>
  <c r="W41" i="135"/>
  <c r="X41" i="135"/>
  <c r="W42" i="135"/>
  <c r="M535" i="221" s="1"/>
  <c r="X42" i="135"/>
  <c r="R535" i="221" s="1"/>
  <c r="W43" i="135"/>
  <c r="M541" i="221" s="1"/>
  <c r="X43" i="135"/>
  <c r="R541" i="221" s="1"/>
  <c r="W44" i="135"/>
  <c r="M547" i="221" s="1"/>
  <c r="X44" i="135"/>
  <c r="W45" i="135"/>
  <c r="M553" i="221" s="1"/>
  <c r="X45" i="135"/>
  <c r="R553" i="221" s="1"/>
  <c r="W46" i="135"/>
  <c r="M559" i="221" s="1"/>
  <c r="X46" i="135"/>
  <c r="R559" i="221" s="1"/>
  <c r="W47" i="135"/>
  <c r="M565" i="221" s="1"/>
  <c r="X47" i="135"/>
  <c r="R565" i="221" s="1"/>
  <c r="W48" i="135"/>
  <c r="M571" i="221" s="1"/>
  <c r="X48" i="135"/>
  <c r="R571" i="221" s="1"/>
  <c r="W49" i="135"/>
  <c r="M577" i="221" s="1"/>
  <c r="X49" i="135"/>
  <c r="R577" i="221" s="1"/>
  <c r="X50" i="135"/>
  <c r="R583" i="221" s="1"/>
  <c r="W52" i="135"/>
  <c r="M589" i="221" s="1"/>
  <c r="X52" i="135"/>
  <c r="R589" i="221" s="1"/>
  <c r="AI9" i="134"/>
  <c r="AJ9" i="134"/>
  <c r="AI10" i="134"/>
  <c r="M57" i="221" s="1"/>
  <c r="AJ10" i="134"/>
  <c r="R57" i="221" s="1"/>
  <c r="AI11" i="134"/>
  <c r="AJ11" i="134"/>
  <c r="R62" i="221" s="1"/>
  <c r="AI12" i="134"/>
  <c r="AJ12" i="134"/>
  <c r="R67" i="221" s="1"/>
  <c r="AI13" i="134"/>
  <c r="AJ13" i="134"/>
  <c r="R72" i="221" s="1"/>
  <c r="AI14" i="134"/>
  <c r="M77" i="221" s="1"/>
  <c r="AJ14" i="134"/>
  <c r="AI15" i="134"/>
  <c r="M82" i="221" s="1"/>
  <c r="AJ15" i="134"/>
  <c r="AI16" i="134"/>
  <c r="AJ16" i="134"/>
  <c r="R87" i="221" s="1"/>
  <c r="AI17" i="134"/>
  <c r="AJ17" i="134"/>
  <c r="R92" i="221" s="1"/>
  <c r="AI18" i="134"/>
  <c r="M97" i="221" s="1"/>
  <c r="AJ18" i="134"/>
  <c r="R97" i="221" s="1"/>
  <c r="AI19" i="134"/>
  <c r="M102" i="221" s="1"/>
  <c r="AJ19" i="134"/>
  <c r="R102" i="221" s="1"/>
  <c r="AI20" i="134"/>
  <c r="AJ20" i="134"/>
  <c r="AI21" i="134"/>
  <c r="AJ21" i="134"/>
  <c r="R112" i="221" s="1"/>
  <c r="AI22" i="134"/>
  <c r="M117" i="221" s="1"/>
  <c r="AJ22" i="134"/>
  <c r="R117" i="221" s="1"/>
  <c r="AI23" i="134"/>
  <c r="M122" i="221" s="1"/>
  <c r="AJ23" i="134"/>
  <c r="R122" i="221" s="1"/>
  <c r="AI24" i="134"/>
  <c r="M127" i="221" s="1"/>
  <c r="AJ24" i="134"/>
  <c r="AI25" i="134"/>
  <c r="M132" i="221" s="1"/>
  <c r="AJ25" i="134"/>
  <c r="AI26" i="134"/>
  <c r="M137" i="221" s="1"/>
  <c r="AJ26" i="134"/>
  <c r="R137" i="221" s="1"/>
  <c r="AI27" i="134"/>
  <c r="M142" i="221" s="1"/>
  <c r="AJ27" i="134"/>
  <c r="R142" i="221" s="1"/>
  <c r="AI28" i="134"/>
  <c r="M147" i="221" s="1"/>
  <c r="AJ28" i="134"/>
  <c r="R147" i="221" s="1"/>
  <c r="AI29" i="134"/>
  <c r="AJ29" i="134"/>
  <c r="R152" i="221" s="1"/>
  <c r="AI30" i="134"/>
  <c r="M157" i="221" s="1"/>
  <c r="AJ30" i="134"/>
  <c r="AI31" i="134"/>
  <c r="AJ31" i="134"/>
  <c r="R162" i="221" s="1"/>
  <c r="AI32" i="134"/>
  <c r="M167" i="221" s="1"/>
  <c r="AJ32" i="134"/>
  <c r="R167" i="221" s="1"/>
  <c r="AI33" i="134"/>
  <c r="AJ33" i="134"/>
  <c r="AI34" i="134"/>
  <c r="M177" i="221" s="1"/>
  <c r="AJ34" i="134"/>
  <c r="AI35" i="134"/>
  <c r="AJ35" i="134"/>
  <c r="R182" i="221" s="1"/>
  <c r="AI36" i="134"/>
  <c r="AJ36" i="134"/>
  <c r="R187" i="221" s="1"/>
  <c r="AI37" i="134"/>
  <c r="M192" i="221" s="1"/>
  <c r="AJ37" i="134"/>
  <c r="AI38" i="134"/>
  <c r="AJ38" i="134"/>
  <c r="R197" i="221" s="1"/>
  <c r="AI39" i="134"/>
  <c r="AJ39" i="134"/>
  <c r="R202" i="221" s="1"/>
  <c r="AJ40" i="134"/>
  <c r="AI41" i="134"/>
  <c r="M212" i="221" s="1"/>
  <c r="AJ41" i="134"/>
  <c r="R212" i="221" s="1"/>
  <c r="AI42" i="134"/>
  <c r="AJ42" i="134"/>
  <c r="AI43" i="134"/>
  <c r="AJ43" i="134"/>
  <c r="R222" i="221" s="1"/>
  <c r="AI44" i="134"/>
  <c r="M227" i="221" s="1"/>
  <c r="AJ44" i="134"/>
  <c r="R227" i="221" s="1"/>
  <c r="AI45" i="134"/>
  <c r="M232" i="221" s="1"/>
  <c r="AJ45" i="134"/>
  <c r="AI46" i="134"/>
  <c r="AJ46" i="134"/>
  <c r="R237" i="221" s="1"/>
  <c r="AI47" i="134"/>
  <c r="M242" i="221" s="1"/>
  <c r="AJ47" i="134"/>
  <c r="R242" i="221" s="1"/>
  <c r="AI48" i="134"/>
  <c r="AJ48" i="134"/>
  <c r="AI49" i="134"/>
  <c r="AJ49" i="134"/>
  <c r="R252" i="221" s="1"/>
  <c r="AI50" i="134"/>
  <c r="M257" i="221" s="1"/>
  <c r="AJ50" i="134"/>
  <c r="R257" i="221" s="1"/>
  <c r="AI51" i="134"/>
  <c r="M262" i="221" s="1"/>
  <c r="AJ51" i="134"/>
  <c r="AI52" i="134"/>
  <c r="AJ52" i="134"/>
  <c r="AI53" i="134"/>
  <c r="AJ53" i="134"/>
  <c r="R272" i="221" s="1"/>
  <c r="AI54" i="134"/>
  <c r="AJ54" i="134"/>
  <c r="AI55" i="134"/>
  <c r="M282" i="221" s="1"/>
  <c r="AJ55" i="134"/>
  <c r="R282" i="221" s="1"/>
  <c r="AI56" i="134"/>
  <c r="AJ56" i="134"/>
  <c r="AI57" i="134"/>
  <c r="AJ57" i="134"/>
  <c r="R292" i="221" s="1"/>
  <c r="AI58" i="134"/>
  <c r="M297" i="221" s="1"/>
  <c r="AJ58" i="134"/>
  <c r="AI59" i="134"/>
  <c r="M302" i="221" s="1"/>
  <c r="AJ59" i="134"/>
  <c r="AI60" i="134"/>
  <c r="AJ60" i="134"/>
  <c r="AI61" i="134"/>
  <c r="M312" i="221" s="1"/>
  <c r="AJ61" i="134"/>
  <c r="AI62" i="134"/>
  <c r="M317" i="221" s="1"/>
  <c r="AJ62" i="134"/>
  <c r="AI63" i="134"/>
  <c r="M322" i="221" s="1"/>
  <c r="AJ63" i="134"/>
  <c r="R322" i="221" s="1"/>
  <c r="AI64" i="134"/>
  <c r="AJ64" i="134"/>
  <c r="U9" i="134"/>
  <c r="M50" i="221" s="1"/>
  <c r="V9" i="134"/>
  <c r="R50" i="221" s="1"/>
  <c r="U10" i="134"/>
  <c r="M55" i="221" s="1"/>
  <c r="V10" i="134"/>
  <c r="R55" i="221" s="1"/>
  <c r="U11" i="134"/>
  <c r="M60" i="221" s="1"/>
  <c r="V11" i="134"/>
  <c r="U12" i="134"/>
  <c r="M65" i="221" s="1"/>
  <c r="V12" i="134"/>
  <c r="R65" i="221" s="1"/>
  <c r="U13" i="134"/>
  <c r="M70" i="221" s="1"/>
  <c r="V13" i="134"/>
  <c r="R70" i="221" s="1"/>
  <c r="U14" i="134"/>
  <c r="M75" i="221" s="1"/>
  <c r="V14" i="134"/>
  <c r="R75" i="221" s="1"/>
  <c r="U15" i="134"/>
  <c r="M80" i="221" s="1"/>
  <c r="V15" i="134"/>
  <c r="R80" i="221" s="1"/>
  <c r="U16" i="134"/>
  <c r="M85" i="221" s="1"/>
  <c r="V16" i="134"/>
  <c r="R85" i="221" s="1"/>
  <c r="U17" i="134"/>
  <c r="M90" i="221" s="1"/>
  <c r="V17" i="134"/>
  <c r="U18" i="134"/>
  <c r="V18" i="134"/>
  <c r="R95" i="221" s="1"/>
  <c r="U19" i="134"/>
  <c r="M100" i="221" s="1"/>
  <c r="V19" i="134"/>
  <c r="R100" i="221" s="1"/>
  <c r="U20" i="134"/>
  <c r="M105" i="221" s="1"/>
  <c r="V20" i="134"/>
  <c r="R105" i="221" s="1"/>
  <c r="U21" i="134"/>
  <c r="M110" i="221" s="1"/>
  <c r="V21" i="134"/>
  <c r="R110" i="221" s="1"/>
  <c r="U22" i="134"/>
  <c r="M115" i="221" s="1"/>
  <c r="V22" i="134"/>
  <c r="U23" i="134"/>
  <c r="V23" i="134"/>
  <c r="R120" i="221" s="1"/>
  <c r="U24" i="134"/>
  <c r="V24" i="134"/>
  <c r="R125" i="221" s="1"/>
  <c r="U25" i="134"/>
  <c r="M130" i="221" s="1"/>
  <c r="V25" i="134"/>
  <c r="R130" i="221" s="1"/>
  <c r="U26" i="134"/>
  <c r="M135" i="221" s="1"/>
  <c r="V26" i="134"/>
  <c r="R135" i="221" s="1"/>
  <c r="U27" i="134"/>
  <c r="V27" i="134"/>
  <c r="R140" i="221" s="1"/>
  <c r="U28" i="134"/>
  <c r="M145" i="221" s="1"/>
  <c r="V28" i="134"/>
  <c r="R145" i="221" s="1"/>
  <c r="U29" i="134"/>
  <c r="M150" i="221" s="1"/>
  <c r="V29" i="134"/>
  <c r="U30" i="134"/>
  <c r="M155" i="221" s="1"/>
  <c r="V30" i="134"/>
  <c r="R155" i="221" s="1"/>
  <c r="U31" i="134"/>
  <c r="M160" i="221" s="1"/>
  <c r="V31" i="134"/>
  <c r="U32" i="134"/>
  <c r="V32" i="134"/>
  <c r="U33" i="134"/>
  <c r="M170" i="221" s="1"/>
  <c r="V33" i="134"/>
  <c r="R170" i="221" s="1"/>
  <c r="U34" i="134"/>
  <c r="M175" i="221" s="1"/>
  <c r="V34" i="134"/>
  <c r="R175" i="221" s="1"/>
  <c r="U35" i="134"/>
  <c r="M180" i="221" s="1"/>
  <c r="V35" i="134"/>
  <c r="R180" i="221" s="1"/>
  <c r="U36" i="134"/>
  <c r="M185" i="221" s="1"/>
  <c r="V36" i="134"/>
  <c r="U37" i="134"/>
  <c r="M190" i="221" s="1"/>
  <c r="V37" i="134"/>
  <c r="R190" i="221" s="1"/>
  <c r="U38" i="134"/>
  <c r="M195" i="221" s="1"/>
  <c r="V38" i="134"/>
  <c r="R195" i="221" s="1"/>
  <c r="U39" i="134"/>
  <c r="M200" i="221" s="1"/>
  <c r="V39" i="134"/>
  <c r="R200" i="221" s="1"/>
  <c r="U40" i="134"/>
  <c r="M205" i="221" s="1"/>
  <c r="V40" i="134"/>
  <c r="R205" i="221" s="1"/>
  <c r="U41" i="134"/>
  <c r="M210" i="221" s="1"/>
  <c r="V41" i="134"/>
  <c r="R210" i="221" s="1"/>
  <c r="U42" i="134"/>
  <c r="M215" i="221" s="1"/>
  <c r="V42" i="134"/>
  <c r="R215" i="221" s="1"/>
  <c r="U43" i="134"/>
  <c r="M220" i="221" s="1"/>
  <c r="V43" i="134"/>
  <c r="R220" i="221" s="1"/>
  <c r="U44" i="134"/>
  <c r="V44" i="134"/>
  <c r="R225" i="221" s="1"/>
  <c r="U45" i="134"/>
  <c r="M230" i="221" s="1"/>
  <c r="V45" i="134"/>
  <c r="R230" i="221" s="1"/>
  <c r="U46" i="134"/>
  <c r="M235" i="221" s="1"/>
  <c r="V46" i="134"/>
  <c r="R235" i="221" s="1"/>
  <c r="U47" i="134"/>
  <c r="M240" i="221" s="1"/>
  <c r="V47" i="134"/>
  <c r="R240" i="221" s="1"/>
  <c r="U48" i="134"/>
  <c r="M245" i="221" s="1"/>
  <c r="V48" i="134"/>
  <c r="R245" i="221" s="1"/>
  <c r="U49" i="134"/>
  <c r="M250" i="221" s="1"/>
  <c r="V49" i="134"/>
  <c r="R250" i="221" s="1"/>
  <c r="U50" i="134"/>
  <c r="M255" i="221" s="1"/>
  <c r="V50" i="134"/>
  <c r="R255" i="221" s="1"/>
  <c r="U51" i="134"/>
  <c r="M260" i="221" s="1"/>
  <c r="V51" i="134"/>
  <c r="R260" i="221" s="1"/>
  <c r="U52" i="134"/>
  <c r="M265" i="221" s="1"/>
  <c r="V52" i="134"/>
  <c r="R265" i="221" s="1"/>
  <c r="U53" i="134"/>
  <c r="M270" i="221" s="1"/>
  <c r="V53" i="134"/>
  <c r="R270" i="221" s="1"/>
  <c r="U54" i="134"/>
  <c r="M275" i="221" s="1"/>
  <c r="V54" i="134"/>
  <c r="R275" i="221" s="1"/>
  <c r="U55" i="134"/>
  <c r="M280" i="221" s="1"/>
  <c r="V55" i="134"/>
  <c r="R280" i="221" s="1"/>
  <c r="U56" i="134"/>
  <c r="M285" i="221" s="1"/>
  <c r="V56" i="134"/>
  <c r="R285" i="221" s="1"/>
  <c r="U57" i="134"/>
  <c r="M290" i="221" s="1"/>
  <c r="V57" i="134"/>
  <c r="R290" i="221" s="1"/>
  <c r="U58" i="134"/>
  <c r="M295" i="221" s="1"/>
  <c r="V58" i="134"/>
  <c r="R295" i="221" s="1"/>
  <c r="U59" i="134"/>
  <c r="M300" i="221" s="1"/>
  <c r="V59" i="134"/>
  <c r="R300" i="221" s="1"/>
  <c r="U60" i="134"/>
  <c r="M305" i="221" s="1"/>
  <c r="V60" i="134"/>
  <c r="R305" i="221" s="1"/>
  <c r="U61" i="134"/>
  <c r="M310" i="221" s="1"/>
  <c r="V61" i="134"/>
  <c r="R310" i="221" s="1"/>
  <c r="U62" i="134"/>
  <c r="V62" i="134"/>
  <c r="R315" i="221" s="1"/>
  <c r="V63" i="134"/>
  <c r="V64" i="134"/>
  <c r="R325" i="221" s="1"/>
  <c r="V9" i="132"/>
  <c r="M25" i="221" s="1"/>
  <c r="V10" i="132"/>
  <c r="V11" i="132"/>
  <c r="M35" i="221" s="1"/>
  <c r="V12" i="132"/>
  <c r="M40" i="221" s="1"/>
  <c r="B6" i="231"/>
  <c r="B7" i="231" s="1"/>
  <c r="B8" i="231" s="1"/>
  <c r="B13" i="231" s="1"/>
  <c r="B14" i="231" s="1"/>
  <c r="B15" i="231" s="1"/>
  <c r="B21" i="231" s="1"/>
  <c r="B22" i="231" s="1"/>
  <c r="B23" i="231" s="1"/>
  <c r="B24" i="231" s="1"/>
  <c r="B25" i="231" s="1"/>
  <c r="B26" i="231" s="1"/>
  <c r="B27" i="231" s="1"/>
  <c r="B28" i="231" s="1"/>
  <c r="B29" i="231" s="1"/>
  <c r="B30" i="231" s="1"/>
  <c r="B31" i="231" s="1"/>
  <c r="B32" i="231" s="1"/>
  <c r="B6" i="224"/>
  <c r="B7" i="224" s="1"/>
  <c r="B8" i="224" s="1"/>
  <c r="B9" i="224" s="1"/>
  <c r="B10" i="224" s="1"/>
  <c r="B11" i="224" s="1"/>
  <c r="B12" i="224" s="1"/>
  <c r="B13" i="224" s="1"/>
  <c r="B14" i="224" s="1"/>
  <c r="B15" i="224" s="1"/>
  <c r="B16" i="224" s="1"/>
  <c r="B17" i="224" s="1"/>
  <c r="B18" i="224" s="1"/>
  <c r="B19" i="224" s="1"/>
  <c r="B20" i="224" s="1"/>
  <c r="B21" i="224" s="1"/>
  <c r="B22" i="224" s="1"/>
  <c r="B23" i="224" s="1"/>
  <c r="B24" i="224" s="1"/>
  <c r="B25" i="224" s="1"/>
  <c r="B26" i="224" s="1"/>
  <c r="B27" i="224" s="1"/>
  <c r="B28" i="224" s="1"/>
  <c r="B34" i="224" s="1"/>
  <c r="B35" i="224" s="1"/>
  <c r="B36" i="224" s="1"/>
  <c r="B37" i="224" s="1"/>
  <c r="B38" i="224" s="1"/>
  <c r="B39" i="224" s="1"/>
  <c r="B40" i="224" s="1"/>
  <c r="B41" i="224" s="1"/>
  <c r="B42" i="224" s="1"/>
  <c r="B48" i="224" s="1"/>
  <c r="B49" i="224" s="1"/>
  <c r="B50" i="224" s="1"/>
  <c r="B51" i="224" s="1"/>
  <c r="B57" i="224" s="1"/>
  <c r="B58" i="224" s="1"/>
  <c r="B59" i="224" s="1"/>
  <c r="B60" i="224" s="1"/>
  <c r="B61" i="224" s="1"/>
  <c r="B62" i="224" s="1"/>
  <c r="B63" i="224" s="1"/>
  <c r="B64" i="224" s="1"/>
  <c r="B65" i="224" s="1"/>
  <c r="B66" i="224" s="1"/>
  <c r="B67" i="224" s="1"/>
  <c r="B68" i="224" s="1"/>
  <c r="B69" i="224" s="1"/>
  <c r="B70" i="224" s="1"/>
  <c r="B71" i="224" s="1"/>
  <c r="B72" i="224" s="1"/>
  <c r="B73" i="224" s="1"/>
  <c r="B74" i="224" s="1"/>
  <c r="B75" i="224" s="1"/>
  <c r="B76" i="224" s="1"/>
  <c r="B77" i="224" s="1"/>
  <c r="B78" i="224" s="1"/>
  <c r="B79" i="224" s="1"/>
  <c r="B80" i="224" s="1"/>
  <c r="B81" i="224" s="1"/>
  <c r="B82" i="224" s="1"/>
  <c r="B88" i="224" s="1"/>
  <c r="B89" i="224" s="1"/>
  <c r="B90" i="224" s="1"/>
  <c r="B91" i="224" s="1"/>
  <c r="B92" i="224" s="1"/>
  <c r="B93" i="224" s="1"/>
  <c r="B94" i="224" s="1"/>
  <c r="W49" i="139"/>
  <c r="M2693" i="221" s="1"/>
  <c r="X49" i="139"/>
  <c r="R2693" i="221" s="1"/>
  <c r="AL49" i="139"/>
  <c r="M2695" i="221" s="1"/>
  <c r="AM49" i="139"/>
  <c r="R2695" i="221" s="1"/>
  <c r="AJ53" i="135"/>
  <c r="AI53" i="135"/>
  <c r="Q596" i="221" s="1"/>
  <c r="AH53" i="135"/>
  <c r="P596" i="221" s="1"/>
  <c r="AG53" i="135"/>
  <c r="O596" i="221" s="1"/>
  <c r="AF53" i="135"/>
  <c r="N596" i="221" s="1"/>
  <c r="AD53" i="135"/>
  <c r="L596" i="221" s="1"/>
  <c r="AC53" i="135"/>
  <c r="K596" i="221" s="1"/>
  <c r="Z53" i="135"/>
  <c r="H596" i="221" s="1"/>
  <c r="AL48" i="139"/>
  <c r="M2690" i="221" s="1"/>
  <c r="AM48" i="139"/>
  <c r="AL50" i="139"/>
  <c r="M2700" i="221" s="1"/>
  <c r="AM50" i="139"/>
  <c r="W48" i="139"/>
  <c r="X48" i="139"/>
  <c r="R2688" i="221" s="1"/>
  <c r="W50" i="139"/>
  <c r="M2698" i="221" s="1"/>
  <c r="X50" i="139"/>
  <c r="R2698" i="221" s="1"/>
  <c r="W46" i="139"/>
  <c r="M2678" i="221" s="1"/>
  <c r="M46" i="116"/>
  <c r="N43" i="22"/>
  <c r="T43" i="22" s="1"/>
  <c r="N17" i="22"/>
  <c r="T17" i="22" s="1"/>
  <c r="N15" i="22"/>
  <c r="T15" i="22" s="1"/>
  <c r="N11" i="22"/>
  <c r="T11" i="22" s="1"/>
  <c r="AI146" i="202"/>
  <c r="AJ146" i="202" s="1"/>
  <c r="AI46" i="202"/>
  <c r="AJ46" i="202" s="1"/>
  <c r="AH146" i="203"/>
  <c r="AI146" i="203" s="1"/>
  <c r="AH46" i="203"/>
  <c r="AI46" i="203" s="1"/>
  <c r="AM46" i="139"/>
  <c r="R2680" i="221" s="1"/>
  <c r="AL46" i="139"/>
  <c r="M2680" i="221" s="1"/>
  <c r="X46" i="139"/>
  <c r="R2678" i="221" s="1"/>
  <c r="Z11" i="206"/>
  <c r="Y11" i="206"/>
  <c r="Z9" i="206"/>
  <c r="Y9" i="206"/>
  <c r="M8" i="206"/>
  <c r="M9" i="206"/>
  <c r="M10" i="206"/>
  <c r="M11" i="206"/>
  <c r="AH157" i="203"/>
  <c r="AI157" i="203" s="1"/>
  <c r="AH156" i="203"/>
  <c r="AI156" i="203" s="1"/>
  <c r="AH155" i="203"/>
  <c r="AI155" i="203" s="1"/>
  <c r="AH154" i="203"/>
  <c r="AI154" i="203" s="1"/>
  <c r="AH153" i="203"/>
  <c r="AI153" i="203" s="1"/>
  <c r="AH152" i="203"/>
  <c r="AI152" i="203" s="1"/>
  <c r="AH151" i="203"/>
  <c r="AI151" i="203" s="1"/>
  <c r="AH150" i="203"/>
  <c r="AI150" i="203" s="1"/>
  <c r="AH149" i="203"/>
  <c r="AI149" i="203" s="1"/>
  <c r="AH148" i="203"/>
  <c r="AI148" i="203" s="1"/>
  <c r="AH147" i="203"/>
  <c r="AI147" i="203" s="1"/>
  <c r="AH145" i="203"/>
  <c r="AI145" i="203" s="1"/>
  <c r="AH144" i="203"/>
  <c r="AI144" i="203" s="1"/>
  <c r="AH143" i="203"/>
  <c r="AI143" i="203" s="1"/>
  <c r="AH142" i="203"/>
  <c r="AI142" i="203" s="1"/>
  <c r="AH141" i="203"/>
  <c r="AI141" i="203" s="1"/>
  <c r="AH140" i="203"/>
  <c r="AI140" i="203" s="1"/>
  <c r="AH139" i="203"/>
  <c r="AI139" i="203" s="1"/>
  <c r="AH138" i="203"/>
  <c r="AI138" i="203" s="1"/>
  <c r="AH137" i="203"/>
  <c r="AI137" i="203" s="1"/>
  <c r="AH136" i="203"/>
  <c r="AI136" i="203" s="1"/>
  <c r="AH135" i="203"/>
  <c r="AI135" i="203" s="1"/>
  <c r="AH134" i="203"/>
  <c r="AI134" i="203" s="1"/>
  <c r="AH133" i="203"/>
  <c r="AI133" i="203" s="1"/>
  <c r="AH132" i="203"/>
  <c r="AI132" i="203" s="1"/>
  <c r="AH131" i="203"/>
  <c r="AI131" i="203" s="1"/>
  <c r="AH130" i="203"/>
  <c r="AI130" i="203" s="1"/>
  <c r="AH129" i="203"/>
  <c r="AI129" i="203" s="1"/>
  <c r="AH128" i="203"/>
  <c r="AI128" i="203" s="1"/>
  <c r="AH127" i="203"/>
  <c r="AI127" i="203" s="1"/>
  <c r="AH126" i="203"/>
  <c r="AI126" i="203" s="1"/>
  <c r="AH125" i="203"/>
  <c r="AI125" i="203" s="1"/>
  <c r="AH124" i="203"/>
  <c r="AI124" i="203" s="1"/>
  <c r="AH123" i="203"/>
  <c r="AI123" i="203" s="1"/>
  <c r="AH122" i="203"/>
  <c r="AI122" i="203" s="1"/>
  <c r="AH121" i="203"/>
  <c r="AI121" i="203" s="1"/>
  <c r="AH120" i="203"/>
  <c r="AI120" i="203" s="1"/>
  <c r="AH119" i="203"/>
  <c r="AI119" i="203" s="1"/>
  <c r="AH118" i="203"/>
  <c r="AI118" i="203" s="1"/>
  <c r="AH117" i="203"/>
  <c r="AI117" i="203" s="1"/>
  <c r="AH116" i="203"/>
  <c r="AI116" i="203" s="1"/>
  <c r="AH115" i="203"/>
  <c r="AI115" i="203" s="1"/>
  <c r="AH114" i="203"/>
  <c r="AI114" i="203" s="1"/>
  <c r="AH113" i="203"/>
  <c r="AI113" i="203" s="1"/>
  <c r="AH112" i="203"/>
  <c r="AI112" i="203" s="1"/>
  <c r="AH111" i="203"/>
  <c r="AI111" i="203" s="1"/>
  <c r="AH110" i="203"/>
  <c r="AI110" i="203" s="1"/>
  <c r="AH109" i="203"/>
  <c r="AI109" i="203" s="1"/>
  <c r="AH108" i="203"/>
  <c r="AI108" i="203" s="1"/>
  <c r="AH107" i="203"/>
  <c r="AI107" i="203" s="1"/>
  <c r="AH106" i="203"/>
  <c r="AI106" i="203" s="1"/>
  <c r="AH105" i="203"/>
  <c r="AI105" i="203" s="1"/>
  <c r="AH104" i="203"/>
  <c r="AI104" i="203" s="1"/>
  <c r="AH103" i="203"/>
  <c r="AI103" i="203" s="1"/>
  <c r="AH102" i="203"/>
  <c r="AI102" i="203" s="1"/>
  <c r="AH101" i="203"/>
  <c r="AI101" i="203" s="1"/>
  <c r="AH100" i="203"/>
  <c r="AI100" i="203" s="1"/>
  <c r="AH99" i="203"/>
  <c r="AI99" i="203" s="1"/>
  <c r="AH98" i="203"/>
  <c r="AI98" i="203" s="1"/>
  <c r="AH97" i="203"/>
  <c r="AI97" i="203" s="1"/>
  <c r="AH96" i="203"/>
  <c r="AI96" i="203" s="1"/>
  <c r="AH95" i="203"/>
  <c r="AI95" i="203" s="1"/>
  <c r="AH94" i="203"/>
  <c r="AI94" i="203" s="1"/>
  <c r="AH93" i="203"/>
  <c r="AI93" i="203" s="1"/>
  <c r="AH92" i="203"/>
  <c r="AI92" i="203" s="1"/>
  <c r="AH91" i="203"/>
  <c r="AI91" i="203" s="1"/>
  <c r="AH90" i="203"/>
  <c r="AI90" i="203" s="1"/>
  <c r="AH89" i="203"/>
  <c r="AI89" i="203" s="1"/>
  <c r="AH88" i="203"/>
  <c r="AI88" i="203" s="1"/>
  <c r="AH87" i="203"/>
  <c r="AI87" i="203" s="1"/>
  <c r="AH86" i="203"/>
  <c r="AI86" i="203" s="1"/>
  <c r="AH85" i="203"/>
  <c r="AI85" i="203" s="1"/>
  <c r="AH84" i="203"/>
  <c r="AI84" i="203" s="1"/>
  <c r="AH83" i="203"/>
  <c r="AI83" i="203" s="1"/>
  <c r="AH82" i="203"/>
  <c r="AI82" i="203" s="1"/>
  <c r="AH81" i="203"/>
  <c r="AI81" i="203" s="1"/>
  <c r="AH80" i="203"/>
  <c r="AI80" i="203" s="1"/>
  <c r="AH79" i="203"/>
  <c r="AI79" i="203" s="1"/>
  <c r="AH78" i="203"/>
  <c r="AI78" i="203" s="1"/>
  <c r="AH77" i="203"/>
  <c r="AI77" i="203" s="1"/>
  <c r="AH76" i="203"/>
  <c r="AI76" i="203" s="1"/>
  <c r="AH75" i="203"/>
  <c r="AI75" i="203" s="1"/>
  <c r="AH74" i="203"/>
  <c r="AI74" i="203" s="1"/>
  <c r="AH73" i="203"/>
  <c r="AI73" i="203" s="1"/>
  <c r="AH72" i="203"/>
  <c r="AI72" i="203" s="1"/>
  <c r="AH71" i="203"/>
  <c r="AI71" i="203" s="1"/>
  <c r="AH70" i="203"/>
  <c r="AI70" i="203" s="1"/>
  <c r="AH69" i="203"/>
  <c r="AI69" i="203" s="1"/>
  <c r="AH68" i="203"/>
  <c r="AI68" i="203" s="1"/>
  <c r="AH67" i="203"/>
  <c r="AI67" i="203" s="1"/>
  <c r="AH66" i="203"/>
  <c r="AI66" i="203" s="1"/>
  <c r="AH65" i="203"/>
  <c r="AI65" i="203" s="1"/>
  <c r="AH64" i="203"/>
  <c r="AI64" i="203" s="1"/>
  <c r="AH63" i="203"/>
  <c r="AI63" i="203" s="1"/>
  <c r="AH62" i="203"/>
  <c r="AI62" i="203" s="1"/>
  <c r="AH61" i="203"/>
  <c r="AI61" i="203" s="1"/>
  <c r="AH60" i="203"/>
  <c r="AI60" i="203" s="1"/>
  <c r="AH59" i="203"/>
  <c r="AI59" i="203" s="1"/>
  <c r="AH58" i="203"/>
  <c r="AI58" i="203" s="1"/>
  <c r="AH57" i="203"/>
  <c r="AI57" i="203" s="1"/>
  <c r="AH56" i="203"/>
  <c r="AI56" i="203" s="1"/>
  <c r="AH55" i="203"/>
  <c r="AI55" i="203" s="1"/>
  <c r="AH54" i="203"/>
  <c r="AI54" i="203" s="1"/>
  <c r="AH53" i="203"/>
  <c r="AI53" i="203" s="1"/>
  <c r="AH52" i="203"/>
  <c r="AI52" i="203" s="1"/>
  <c r="AH51" i="203"/>
  <c r="AI51" i="203" s="1"/>
  <c r="AH50" i="203"/>
  <c r="AI50" i="203" s="1"/>
  <c r="AH49" i="203"/>
  <c r="AI49" i="203" s="1"/>
  <c r="AH48" i="203"/>
  <c r="AI48" i="203" s="1"/>
  <c r="AH47" i="203"/>
  <c r="AI47" i="203" s="1"/>
  <c r="AH45" i="203"/>
  <c r="AI45" i="203" s="1"/>
  <c r="AH44" i="203"/>
  <c r="AI44" i="203" s="1"/>
  <c r="AH43" i="203"/>
  <c r="AI43" i="203" s="1"/>
  <c r="AH42" i="203"/>
  <c r="AI42" i="203" s="1"/>
  <c r="AH41" i="203"/>
  <c r="AI41" i="203" s="1"/>
  <c r="AH40" i="203"/>
  <c r="AI40" i="203" s="1"/>
  <c r="AH39" i="203"/>
  <c r="AI39" i="203" s="1"/>
  <c r="AH38" i="203"/>
  <c r="AI38" i="203" s="1"/>
  <c r="AH37" i="203"/>
  <c r="AI37" i="203" s="1"/>
  <c r="AH36" i="203"/>
  <c r="AI36" i="203" s="1"/>
  <c r="AH35" i="203"/>
  <c r="AI35" i="203" s="1"/>
  <c r="AH34" i="203"/>
  <c r="AI34" i="203" s="1"/>
  <c r="AH33" i="203"/>
  <c r="AI33" i="203" s="1"/>
  <c r="AH32" i="203"/>
  <c r="AI32" i="203" s="1"/>
  <c r="AH31" i="203"/>
  <c r="AI31" i="203" s="1"/>
  <c r="AH30" i="203"/>
  <c r="AI30" i="203" s="1"/>
  <c r="AH29" i="203"/>
  <c r="AI29" i="203" s="1"/>
  <c r="AH28" i="203"/>
  <c r="AI28" i="203" s="1"/>
  <c r="AH27" i="203"/>
  <c r="AI27" i="203" s="1"/>
  <c r="AH26" i="203"/>
  <c r="AI26" i="203" s="1"/>
  <c r="AH25" i="203"/>
  <c r="AI25" i="203" s="1"/>
  <c r="AH24" i="203"/>
  <c r="AI24" i="203" s="1"/>
  <c r="AH23" i="203"/>
  <c r="AI23" i="203" s="1"/>
  <c r="AH22" i="203"/>
  <c r="AI22" i="203" s="1"/>
  <c r="AH21" i="203"/>
  <c r="AI21" i="203" s="1"/>
  <c r="AH20" i="203"/>
  <c r="AI20" i="203" s="1"/>
  <c r="AH19" i="203"/>
  <c r="AI19" i="203" s="1"/>
  <c r="AH18" i="203"/>
  <c r="AI18" i="203" s="1"/>
  <c r="AH17" i="203"/>
  <c r="AI17" i="203" s="1"/>
  <c r="AH16" i="203"/>
  <c r="AI16" i="203" s="1"/>
  <c r="AH15" i="203"/>
  <c r="AI15" i="203" s="1"/>
  <c r="AH14" i="203"/>
  <c r="AI14" i="203" s="1"/>
  <c r="AH13" i="203"/>
  <c r="AI13" i="203" s="1"/>
  <c r="AH12" i="203"/>
  <c r="AI12" i="203" s="1"/>
  <c r="AH11" i="203"/>
  <c r="AI11" i="203" s="1"/>
  <c r="AH9" i="203"/>
  <c r="AI157" i="202"/>
  <c r="AJ157" i="202" s="1"/>
  <c r="AI156" i="202"/>
  <c r="AJ156" i="202" s="1"/>
  <c r="AI155" i="202"/>
  <c r="AJ155" i="202" s="1"/>
  <c r="AI154" i="202"/>
  <c r="AJ154" i="202" s="1"/>
  <c r="AI153" i="202"/>
  <c r="AJ153" i="202" s="1"/>
  <c r="AI152" i="202"/>
  <c r="AJ152" i="202" s="1"/>
  <c r="AI151" i="202"/>
  <c r="AJ151" i="202" s="1"/>
  <c r="AI150" i="202"/>
  <c r="AJ150" i="202" s="1"/>
  <c r="AI149" i="202"/>
  <c r="AJ149" i="202" s="1"/>
  <c r="AI148" i="202"/>
  <c r="AJ148" i="202" s="1"/>
  <c r="AI147" i="202"/>
  <c r="AJ147" i="202" s="1"/>
  <c r="AI145" i="202"/>
  <c r="AJ145" i="202" s="1"/>
  <c r="AI144" i="202"/>
  <c r="AJ144" i="202" s="1"/>
  <c r="AI143" i="202"/>
  <c r="AJ143" i="202" s="1"/>
  <c r="AI142" i="202"/>
  <c r="AJ142" i="202" s="1"/>
  <c r="AI141" i="202"/>
  <c r="AJ141" i="202" s="1"/>
  <c r="AI140" i="202"/>
  <c r="AJ140" i="202" s="1"/>
  <c r="AI139" i="202"/>
  <c r="AJ139" i="202" s="1"/>
  <c r="AI138" i="202"/>
  <c r="AJ138" i="202" s="1"/>
  <c r="AI137" i="202"/>
  <c r="AJ137" i="202" s="1"/>
  <c r="AI136" i="202"/>
  <c r="AJ136" i="202" s="1"/>
  <c r="AI135" i="202"/>
  <c r="AJ135" i="202" s="1"/>
  <c r="AI134" i="202"/>
  <c r="AJ134" i="202" s="1"/>
  <c r="AI133" i="202"/>
  <c r="AJ133" i="202" s="1"/>
  <c r="AI132" i="202"/>
  <c r="AJ132" i="202" s="1"/>
  <c r="AI131" i="202"/>
  <c r="AJ131" i="202" s="1"/>
  <c r="AI130" i="202"/>
  <c r="AJ130" i="202" s="1"/>
  <c r="AI129" i="202"/>
  <c r="AJ129" i="202" s="1"/>
  <c r="AI128" i="202"/>
  <c r="AJ128" i="202" s="1"/>
  <c r="AI127" i="202"/>
  <c r="AJ127" i="202" s="1"/>
  <c r="AI126" i="202"/>
  <c r="AJ126" i="202" s="1"/>
  <c r="AI125" i="202"/>
  <c r="AJ125" i="202" s="1"/>
  <c r="AI124" i="202"/>
  <c r="AJ124" i="202" s="1"/>
  <c r="AI123" i="202"/>
  <c r="AJ123" i="202" s="1"/>
  <c r="AI122" i="202"/>
  <c r="AJ122" i="202" s="1"/>
  <c r="AI121" i="202"/>
  <c r="AJ121" i="202" s="1"/>
  <c r="AI120" i="202"/>
  <c r="AJ120" i="202" s="1"/>
  <c r="AI119" i="202"/>
  <c r="AJ119" i="202" s="1"/>
  <c r="AI118" i="202"/>
  <c r="AJ118" i="202" s="1"/>
  <c r="AI117" i="202"/>
  <c r="AJ117" i="202" s="1"/>
  <c r="AI116" i="202"/>
  <c r="AJ116" i="202" s="1"/>
  <c r="AI115" i="202"/>
  <c r="AJ115" i="202" s="1"/>
  <c r="AI114" i="202"/>
  <c r="AJ114" i="202" s="1"/>
  <c r="AI113" i="202"/>
  <c r="AJ113" i="202" s="1"/>
  <c r="AI112" i="202"/>
  <c r="AJ112" i="202" s="1"/>
  <c r="AI111" i="202"/>
  <c r="AJ111" i="202" s="1"/>
  <c r="AI110" i="202"/>
  <c r="AJ110" i="202" s="1"/>
  <c r="AI109" i="202"/>
  <c r="AJ109" i="202" s="1"/>
  <c r="AI108" i="202"/>
  <c r="AJ108" i="202" s="1"/>
  <c r="AI107" i="202"/>
  <c r="AJ107" i="202" s="1"/>
  <c r="AI106" i="202"/>
  <c r="AJ106" i="202" s="1"/>
  <c r="AI105" i="202"/>
  <c r="AJ105" i="202" s="1"/>
  <c r="AI104" i="202"/>
  <c r="AJ104" i="202" s="1"/>
  <c r="AI103" i="202"/>
  <c r="AJ103" i="202" s="1"/>
  <c r="AI102" i="202"/>
  <c r="AJ102" i="202" s="1"/>
  <c r="AI101" i="202"/>
  <c r="AJ101" i="202" s="1"/>
  <c r="AI100" i="202"/>
  <c r="AJ100" i="202" s="1"/>
  <c r="AI99" i="202"/>
  <c r="AJ99" i="202" s="1"/>
  <c r="AI98" i="202"/>
  <c r="AJ98" i="202" s="1"/>
  <c r="AI97" i="202"/>
  <c r="AJ97" i="202" s="1"/>
  <c r="AI96" i="202"/>
  <c r="AJ96" i="202" s="1"/>
  <c r="AI95" i="202"/>
  <c r="AJ95" i="202" s="1"/>
  <c r="AI94" i="202"/>
  <c r="AJ94" i="202" s="1"/>
  <c r="AI93" i="202"/>
  <c r="AJ93" i="202" s="1"/>
  <c r="AI92" i="202"/>
  <c r="AJ92" i="202" s="1"/>
  <c r="AI91" i="202"/>
  <c r="AJ91" i="202" s="1"/>
  <c r="AI90" i="202"/>
  <c r="AJ90" i="202" s="1"/>
  <c r="AI89" i="202"/>
  <c r="AJ89" i="202" s="1"/>
  <c r="AI88" i="202"/>
  <c r="AJ88" i="202" s="1"/>
  <c r="AI87" i="202"/>
  <c r="AJ87" i="202" s="1"/>
  <c r="AI86" i="202"/>
  <c r="AJ86" i="202" s="1"/>
  <c r="AI85" i="202"/>
  <c r="AJ85" i="202" s="1"/>
  <c r="AI84" i="202"/>
  <c r="AJ84" i="202" s="1"/>
  <c r="AI83" i="202"/>
  <c r="AJ83" i="202" s="1"/>
  <c r="AI82" i="202"/>
  <c r="AJ82" i="202" s="1"/>
  <c r="AI81" i="202"/>
  <c r="AJ81" i="202" s="1"/>
  <c r="AI80" i="202"/>
  <c r="AJ80" i="202" s="1"/>
  <c r="AI79" i="202"/>
  <c r="AJ79" i="202" s="1"/>
  <c r="AI78" i="202"/>
  <c r="AJ78" i="202" s="1"/>
  <c r="AI77" i="202"/>
  <c r="AJ77" i="202" s="1"/>
  <c r="AI76" i="202"/>
  <c r="AJ76" i="202" s="1"/>
  <c r="AI75" i="202"/>
  <c r="AJ75" i="202" s="1"/>
  <c r="AI74" i="202"/>
  <c r="AJ74" i="202" s="1"/>
  <c r="AI73" i="202"/>
  <c r="AJ73" i="202" s="1"/>
  <c r="AI72" i="202"/>
  <c r="AJ72" i="202" s="1"/>
  <c r="AI71" i="202"/>
  <c r="AJ71" i="202" s="1"/>
  <c r="AI70" i="202"/>
  <c r="AJ70" i="202" s="1"/>
  <c r="AI69" i="202"/>
  <c r="AJ69" i="202" s="1"/>
  <c r="AI68" i="202"/>
  <c r="AJ68" i="202" s="1"/>
  <c r="AI67" i="202"/>
  <c r="AJ67" i="202" s="1"/>
  <c r="AI66" i="202"/>
  <c r="AJ66" i="202" s="1"/>
  <c r="AI65" i="202"/>
  <c r="AJ65" i="202" s="1"/>
  <c r="AI64" i="202"/>
  <c r="AJ64" i="202" s="1"/>
  <c r="AI63" i="202"/>
  <c r="AJ63" i="202" s="1"/>
  <c r="AI62" i="202"/>
  <c r="AJ62" i="202" s="1"/>
  <c r="AI61" i="202"/>
  <c r="AJ61" i="202" s="1"/>
  <c r="AI60" i="202"/>
  <c r="AJ60" i="202" s="1"/>
  <c r="AI59" i="202"/>
  <c r="AJ59" i="202" s="1"/>
  <c r="AI58" i="202"/>
  <c r="AJ58" i="202" s="1"/>
  <c r="AI57" i="202"/>
  <c r="AJ57" i="202" s="1"/>
  <c r="AI56" i="202"/>
  <c r="AJ56" i="202" s="1"/>
  <c r="AI55" i="202"/>
  <c r="AJ55" i="202" s="1"/>
  <c r="AI54" i="202"/>
  <c r="AJ54" i="202" s="1"/>
  <c r="AI53" i="202"/>
  <c r="AJ53" i="202" s="1"/>
  <c r="AI52" i="202"/>
  <c r="AJ52" i="202" s="1"/>
  <c r="AI51" i="202"/>
  <c r="AJ51" i="202" s="1"/>
  <c r="AI50" i="202"/>
  <c r="AJ50" i="202" s="1"/>
  <c r="AI49" i="202"/>
  <c r="AJ49" i="202" s="1"/>
  <c r="AI48" i="202"/>
  <c r="AJ48" i="202" s="1"/>
  <c r="AI47" i="202"/>
  <c r="AJ47" i="202" s="1"/>
  <c r="AI45" i="202"/>
  <c r="AJ45" i="202" s="1"/>
  <c r="AI44" i="202"/>
  <c r="AJ44" i="202" s="1"/>
  <c r="AI43" i="202"/>
  <c r="AJ43" i="202" s="1"/>
  <c r="AI42" i="202"/>
  <c r="AJ42" i="202" s="1"/>
  <c r="AI41" i="202"/>
  <c r="AJ41" i="202" s="1"/>
  <c r="AI40" i="202"/>
  <c r="AJ40" i="202" s="1"/>
  <c r="AI39" i="202"/>
  <c r="AJ39" i="202" s="1"/>
  <c r="AI38" i="202"/>
  <c r="AJ38" i="202" s="1"/>
  <c r="AI37" i="202"/>
  <c r="AJ37" i="202" s="1"/>
  <c r="AI36" i="202"/>
  <c r="AJ36" i="202" s="1"/>
  <c r="AI35" i="202"/>
  <c r="AJ35" i="202" s="1"/>
  <c r="AI34" i="202"/>
  <c r="AJ34" i="202" s="1"/>
  <c r="AI33" i="202"/>
  <c r="AJ33" i="202" s="1"/>
  <c r="AI32" i="202"/>
  <c r="AJ32" i="202" s="1"/>
  <c r="AI31" i="202"/>
  <c r="AJ31" i="202" s="1"/>
  <c r="AI30" i="202"/>
  <c r="AJ30" i="202" s="1"/>
  <c r="AI29" i="202"/>
  <c r="AJ29" i="202" s="1"/>
  <c r="AI28" i="202"/>
  <c r="AJ28" i="202" s="1"/>
  <c r="AI27" i="202"/>
  <c r="AJ27" i="202" s="1"/>
  <c r="AI26" i="202"/>
  <c r="AJ26" i="202" s="1"/>
  <c r="AI25" i="202"/>
  <c r="AJ25" i="202" s="1"/>
  <c r="V10" i="185"/>
  <c r="W10" i="185"/>
  <c r="AJ10" i="185"/>
  <c r="AK10" i="185"/>
  <c r="V11" i="185"/>
  <c r="W11" i="185"/>
  <c r="AJ11" i="185"/>
  <c r="AK11" i="185"/>
  <c r="V12" i="185"/>
  <c r="W12" i="185"/>
  <c r="AJ12" i="185"/>
  <c r="AK12" i="185"/>
  <c r="T10" i="184"/>
  <c r="U10" i="184"/>
  <c r="AH10" i="184"/>
  <c r="AI10" i="184"/>
  <c r="T11" i="184"/>
  <c r="U11" i="184"/>
  <c r="AH11" i="184"/>
  <c r="AI11" i="184"/>
  <c r="T12" i="184"/>
  <c r="U12" i="184"/>
  <c r="AH12" i="184"/>
  <c r="AI12" i="184"/>
  <c r="V8" i="185"/>
  <c r="W8" i="185"/>
  <c r="AJ8" i="185"/>
  <c r="AK8" i="185"/>
  <c r="V9" i="185"/>
  <c r="W9" i="185"/>
  <c r="AJ9" i="185"/>
  <c r="AK9" i="185"/>
  <c r="T8" i="184"/>
  <c r="U8" i="184"/>
  <c r="AH8" i="184"/>
  <c r="AI8" i="184"/>
  <c r="T9" i="184"/>
  <c r="U9" i="184"/>
  <c r="AH9" i="184"/>
  <c r="AI9" i="184"/>
  <c r="AL34" i="139"/>
  <c r="M2620" i="221" s="1"/>
  <c r="AM34" i="139"/>
  <c r="R2620" i="221" s="1"/>
  <c r="AL35" i="139"/>
  <c r="AM35" i="139"/>
  <c r="R2625" i="221" s="1"/>
  <c r="W24" i="139"/>
  <c r="M2568" i="221" s="1"/>
  <c r="X24" i="139"/>
  <c r="R2568" i="221" s="1"/>
  <c r="W25" i="139"/>
  <c r="X25" i="139"/>
  <c r="R2573" i="221" s="1"/>
  <c r="W26" i="139"/>
  <c r="M2578" i="221" s="1"/>
  <c r="X26" i="139"/>
  <c r="R2578" i="221" s="1"/>
  <c r="W27" i="139"/>
  <c r="M2583" i="221" s="1"/>
  <c r="X27" i="139"/>
  <c r="R2583" i="221" s="1"/>
  <c r="W28" i="139"/>
  <c r="M2588" i="221" s="1"/>
  <c r="X28" i="139"/>
  <c r="R2588" i="221" s="1"/>
  <c r="W29" i="139"/>
  <c r="M2593" i="221" s="1"/>
  <c r="X29" i="139"/>
  <c r="R2593" i="221" s="1"/>
  <c r="W30" i="139"/>
  <c r="M2598" i="221" s="1"/>
  <c r="X30" i="139"/>
  <c r="R2598" i="221" s="1"/>
  <c r="W31" i="139"/>
  <c r="M2603" i="221" s="1"/>
  <c r="X31" i="139"/>
  <c r="R2603" i="221" s="1"/>
  <c r="W32" i="139"/>
  <c r="X32" i="139"/>
  <c r="R2608" i="221" s="1"/>
  <c r="W33" i="139"/>
  <c r="M2613" i="221" s="1"/>
  <c r="X33" i="139"/>
  <c r="R2613" i="221" s="1"/>
  <c r="W34" i="139"/>
  <c r="X34" i="139"/>
  <c r="W9" i="139"/>
  <c r="M2493" i="221" s="1"/>
  <c r="X9" i="139"/>
  <c r="R2493" i="221" s="1"/>
  <c r="W10" i="139"/>
  <c r="M2498" i="221" s="1"/>
  <c r="X10" i="139"/>
  <c r="W11" i="139"/>
  <c r="M2503" i="221" s="1"/>
  <c r="X11" i="139"/>
  <c r="R2503" i="221" s="1"/>
  <c r="W12" i="139"/>
  <c r="M2508" i="221" s="1"/>
  <c r="X12" i="139"/>
  <c r="R2508" i="221" s="1"/>
  <c r="W13" i="139"/>
  <c r="M2513" i="221" s="1"/>
  <c r="X13" i="139"/>
  <c r="R2513" i="221" s="1"/>
  <c r="W14" i="139"/>
  <c r="M2518" i="221" s="1"/>
  <c r="X14" i="139"/>
  <c r="R2518" i="221" s="1"/>
  <c r="W15" i="139"/>
  <c r="X15" i="139"/>
  <c r="W16" i="139"/>
  <c r="M2528" i="221" s="1"/>
  <c r="X16" i="139"/>
  <c r="R2528" i="221" s="1"/>
  <c r="W17" i="139"/>
  <c r="M2533" i="221" s="1"/>
  <c r="X17" i="139"/>
  <c r="R2533" i="221" s="1"/>
  <c r="W18" i="139"/>
  <c r="M2538" i="221" s="1"/>
  <c r="X18" i="139"/>
  <c r="R2538" i="221" s="1"/>
  <c r="W19" i="139"/>
  <c r="M2543" i="221" s="1"/>
  <c r="X19" i="139"/>
  <c r="W20" i="139"/>
  <c r="M2548" i="221" s="1"/>
  <c r="X20" i="139"/>
  <c r="R2548" i="221" s="1"/>
  <c r="W21" i="139"/>
  <c r="M2553" i="221" s="1"/>
  <c r="X21" i="139"/>
  <c r="R2553" i="221" s="1"/>
  <c r="W22" i="139"/>
  <c r="M2558" i="221" s="1"/>
  <c r="X22" i="139"/>
  <c r="R2558" i="221" s="1"/>
  <c r="W23" i="139"/>
  <c r="M2563" i="221" s="1"/>
  <c r="X23" i="139"/>
  <c r="R2563" i="221" s="1"/>
  <c r="W35" i="139"/>
  <c r="M2623" i="221" s="1"/>
  <c r="X35" i="139"/>
  <c r="W36" i="139"/>
  <c r="M2628" i="221" s="1"/>
  <c r="X36" i="139"/>
  <c r="W37" i="139"/>
  <c r="M2633" i="221" s="1"/>
  <c r="X37" i="139"/>
  <c r="R2633" i="221" s="1"/>
  <c r="W38" i="139"/>
  <c r="M2638" i="221" s="1"/>
  <c r="X38" i="139"/>
  <c r="R2638" i="221" s="1"/>
  <c r="W39" i="139"/>
  <c r="M2643" i="221" s="1"/>
  <c r="X39" i="139"/>
  <c r="R2643" i="221" s="1"/>
  <c r="W40" i="139"/>
  <c r="M2648" i="221" s="1"/>
  <c r="X40" i="139"/>
  <c r="R2648" i="221" s="1"/>
  <c r="W41" i="139"/>
  <c r="M2653" i="221" s="1"/>
  <c r="X41" i="139"/>
  <c r="R2653" i="221" s="1"/>
  <c r="W42" i="139"/>
  <c r="M2658" i="221" s="1"/>
  <c r="X42" i="139"/>
  <c r="R2658" i="221" s="1"/>
  <c r="W43" i="139"/>
  <c r="M2663" i="221" s="1"/>
  <c r="X43" i="139"/>
  <c r="W44" i="139"/>
  <c r="M2668" i="221" s="1"/>
  <c r="X44" i="139"/>
  <c r="R2668" i="221" s="1"/>
  <c r="W45" i="139"/>
  <c r="M2673" i="221" s="1"/>
  <c r="X45" i="139"/>
  <c r="R2673" i="221" s="1"/>
  <c r="W47" i="139"/>
  <c r="M2683" i="221" s="1"/>
  <c r="X47" i="139"/>
  <c r="R2683" i="221" s="1"/>
  <c r="Y8" i="140"/>
  <c r="X8" i="140"/>
  <c r="AM47" i="139"/>
  <c r="R2685" i="221" s="1"/>
  <c r="AL47" i="139"/>
  <c r="AM45" i="139"/>
  <c r="R2675" i="221" s="1"/>
  <c r="AL45" i="139"/>
  <c r="M2675" i="221" s="1"/>
  <c r="AM44" i="139"/>
  <c r="AL44" i="139"/>
  <c r="AM43" i="139"/>
  <c r="R2665" i="221" s="1"/>
  <c r="AL43" i="139"/>
  <c r="M2665" i="221" s="1"/>
  <c r="AM42" i="139"/>
  <c r="R2660" i="221" s="1"/>
  <c r="AL42" i="139"/>
  <c r="AM41" i="139"/>
  <c r="R2655" i="221" s="1"/>
  <c r="AL41" i="139"/>
  <c r="M2655" i="221" s="1"/>
  <c r="AM40" i="139"/>
  <c r="AL40" i="139"/>
  <c r="AM39" i="139"/>
  <c r="R2645" i="221" s="1"/>
  <c r="AL39" i="139"/>
  <c r="AM38" i="139"/>
  <c r="AL38" i="139"/>
  <c r="AM37" i="139"/>
  <c r="AL37" i="139"/>
  <c r="AM36" i="139"/>
  <c r="R2630" i="221" s="1"/>
  <c r="AL36" i="139"/>
  <c r="AM33" i="139"/>
  <c r="R2615" i="221" s="1"/>
  <c r="AL33" i="139"/>
  <c r="AM32" i="139"/>
  <c r="R2610" i="221" s="1"/>
  <c r="AL32" i="139"/>
  <c r="M2610" i="221" s="1"/>
  <c r="AM31" i="139"/>
  <c r="R2605" i="221" s="1"/>
  <c r="AL31" i="139"/>
  <c r="AM30" i="139"/>
  <c r="AL30" i="139"/>
  <c r="M2600" i="221" s="1"/>
  <c r="AM29" i="139"/>
  <c r="AL29" i="139"/>
  <c r="M2595" i="221" s="1"/>
  <c r="AM28" i="139"/>
  <c r="R2590" i="221" s="1"/>
  <c r="AL28" i="139"/>
  <c r="M2590" i="221" s="1"/>
  <c r="AM27" i="139"/>
  <c r="AL27" i="139"/>
  <c r="M2585" i="221" s="1"/>
  <c r="AM26" i="139"/>
  <c r="AL26" i="139"/>
  <c r="AM25" i="139"/>
  <c r="R2575" i="221" s="1"/>
  <c r="AL25" i="139"/>
  <c r="M2575" i="221" s="1"/>
  <c r="AM24" i="139"/>
  <c r="AL24" i="139"/>
  <c r="AM23" i="139"/>
  <c r="R2565" i="221" s="1"/>
  <c r="AL23" i="139"/>
  <c r="AM22" i="139"/>
  <c r="AL22" i="139"/>
  <c r="AM21" i="139"/>
  <c r="R2555" i="221" s="1"/>
  <c r="AL21" i="139"/>
  <c r="AM20" i="139"/>
  <c r="AM19" i="139"/>
  <c r="R2545" i="221" s="1"/>
  <c r="AL19" i="139"/>
  <c r="AM18" i="139"/>
  <c r="AL18" i="139"/>
  <c r="AM17" i="139"/>
  <c r="AL17" i="139"/>
  <c r="M2535" i="221" s="1"/>
  <c r="AM16" i="139"/>
  <c r="AL16" i="139"/>
  <c r="M2530" i="221" s="1"/>
  <c r="AM15" i="139"/>
  <c r="R2525" i="221" s="1"/>
  <c r="AL15" i="139"/>
  <c r="M2525" i="221" s="1"/>
  <c r="AM14" i="139"/>
  <c r="AL14" i="139"/>
  <c r="M2520" i="221" s="1"/>
  <c r="AM13" i="139"/>
  <c r="AL13" i="139"/>
  <c r="M2515" i="221" s="1"/>
  <c r="AM12" i="139"/>
  <c r="R2510" i="221" s="1"/>
  <c r="AL12" i="139"/>
  <c r="M2510" i="221" s="1"/>
  <c r="AM11" i="139"/>
  <c r="AL11" i="139"/>
  <c r="AM10" i="139"/>
  <c r="R2500" i="221" s="1"/>
  <c r="AL10" i="139"/>
  <c r="M2500" i="221" s="1"/>
  <c r="AM9" i="139"/>
  <c r="R2495" i="221" s="1"/>
  <c r="AL9" i="139"/>
  <c r="M2495" i="221" s="1"/>
  <c r="AM8" i="139"/>
  <c r="R2490" i="221" s="1"/>
  <c r="X8" i="139"/>
  <c r="W8" i="139"/>
  <c r="M2488" i="221" s="1"/>
  <c r="R53" i="135"/>
  <c r="N594" i="221" s="1"/>
  <c r="S53" i="135"/>
  <c r="O594" i="221" s="1"/>
  <c r="T53" i="135"/>
  <c r="P594" i="221" s="1"/>
  <c r="U53" i="135"/>
  <c r="Q594" i="221" s="1"/>
  <c r="V53" i="135"/>
  <c r="AL8" i="135"/>
  <c r="R333" i="221" s="1"/>
  <c r="AK8" i="135"/>
  <c r="X8" i="135"/>
  <c r="R331" i="221" s="1"/>
  <c r="W8" i="135"/>
  <c r="M331" i="221" s="1"/>
  <c r="AJ8" i="134"/>
  <c r="AI8" i="134"/>
  <c r="V8" i="134"/>
  <c r="R45" i="221" s="1"/>
  <c r="U8" i="134"/>
  <c r="M45" i="221" s="1"/>
  <c r="AK12" i="132"/>
  <c r="AJ12" i="132"/>
  <c r="M42" i="221" s="1"/>
  <c r="W12" i="132"/>
  <c r="R40" i="221" s="1"/>
  <c r="AK11" i="132"/>
  <c r="R37" i="221" s="1"/>
  <c r="AJ11" i="132"/>
  <c r="W11" i="132"/>
  <c r="R35" i="221" s="1"/>
  <c r="AK10" i="132"/>
  <c r="R32" i="221" s="1"/>
  <c r="AJ10" i="132"/>
  <c r="M32" i="221" s="1"/>
  <c r="W10" i="132"/>
  <c r="R30" i="221" s="1"/>
  <c r="AK9" i="132"/>
  <c r="R27" i="221" s="1"/>
  <c r="AJ9" i="132"/>
  <c r="M27" i="221" s="1"/>
  <c r="W9" i="132"/>
  <c r="R25" i="221" s="1"/>
  <c r="AK8" i="132"/>
  <c r="R22" i="221" s="1"/>
  <c r="AJ8" i="132"/>
  <c r="W8" i="132"/>
  <c r="R20" i="221" s="1"/>
  <c r="V8" i="132"/>
  <c r="M20" i="221" s="1"/>
  <c r="AI10" i="131"/>
  <c r="R17" i="221" s="1"/>
  <c r="AH10" i="131"/>
  <c r="U10" i="131"/>
  <c r="T10" i="131"/>
  <c r="M15" i="221" s="1"/>
  <c r="AI9" i="131"/>
  <c r="R12" i="221" s="1"/>
  <c r="AH9" i="131"/>
  <c r="M12" i="221" s="1"/>
  <c r="U9" i="131"/>
  <c r="R10" i="221" s="1"/>
  <c r="T9" i="131"/>
  <c r="AI8" i="131"/>
  <c r="R7" i="221" s="1"/>
  <c r="AH8" i="131"/>
  <c r="M7" i="221" s="1"/>
  <c r="U8" i="131"/>
  <c r="R5" i="221" s="1"/>
  <c r="T8" i="131"/>
  <c r="N8" i="111"/>
  <c r="N9" i="111"/>
  <c r="N10" i="111"/>
  <c r="N11" i="111"/>
  <c r="N12" i="111"/>
  <c r="N13" i="111"/>
  <c r="N14" i="111"/>
  <c r="N15" i="111"/>
  <c r="N16" i="111"/>
  <c r="N17" i="111"/>
  <c r="N18" i="111"/>
  <c r="N19" i="111"/>
  <c r="N20" i="111"/>
  <c r="N21" i="111"/>
  <c r="N22" i="111"/>
  <c r="N23" i="111"/>
  <c r="N24" i="111"/>
  <c r="N25" i="111"/>
  <c r="N26" i="111"/>
  <c r="N27" i="111"/>
  <c r="N28" i="111"/>
  <c r="N29" i="111"/>
  <c r="N30" i="111"/>
  <c r="N31" i="111"/>
  <c r="N32" i="111"/>
  <c r="N33" i="111"/>
  <c r="N34" i="111"/>
  <c r="N35" i="111"/>
  <c r="N36" i="111"/>
  <c r="N37" i="111"/>
  <c r="N38" i="111"/>
  <c r="N39" i="111"/>
  <c r="N40" i="111"/>
  <c r="N41" i="111"/>
  <c r="N42" i="111"/>
  <c r="N43" i="111"/>
  <c r="N44" i="111"/>
  <c r="N45" i="111"/>
  <c r="N46" i="111"/>
  <c r="N47" i="111"/>
  <c r="N48" i="111"/>
  <c r="N49" i="111"/>
  <c r="N50" i="111"/>
  <c r="N51" i="111"/>
  <c r="N52" i="111"/>
  <c r="N53" i="111"/>
  <c r="N54" i="111"/>
  <c r="T54" i="111" s="1"/>
  <c r="N55" i="111"/>
  <c r="U55" i="111" s="1"/>
  <c r="N56" i="111"/>
  <c r="U56" i="111" s="1"/>
  <c r="N57" i="111"/>
  <c r="N58" i="111"/>
  <c r="N59" i="111"/>
  <c r="N60" i="111"/>
  <c r="N61" i="111"/>
  <c r="N62" i="111"/>
  <c r="N63" i="111"/>
  <c r="N64" i="111"/>
  <c r="N65" i="111"/>
  <c r="N66" i="111"/>
  <c r="N67" i="111"/>
  <c r="N68" i="111"/>
  <c r="N69" i="111"/>
  <c r="W69" i="111" s="1"/>
  <c r="N70" i="111"/>
  <c r="N71" i="111"/>
  <c r="N72" i="111"/>
  <c r="N73" i="111"/>
  <c r="N74" i="111"/>
  <c r="N75" i="111"/>
  <c r="N76" i="111"/>
  <c r="N77" i="111"/>
  <c r="N78" i="111"/>
  <c r="N79" i="111"/>
  <c r="N80" i="111"/>
  <c r="N81" i="111"/>
  <c r="N82" i="111"/>
  <c r="N8" i="112"/>
  <c r="N9" i="112"/>
  <c r="N10" i="112"/>
  <c r="N11" i="112"/>
  <c r="N12" i="112"/>
  <c r="U12" i="112" s="1"/>
  <c r="N13" i="112"/>
  <c r="N14" i="112"/>
  <c r="N15" i="112"/>
  <c r="N16" i="112"/>
  <c r="N17" i="112"/>
  <c r="N18" i="112"/>
  <c r="N19" i="112"/>
  <c r="N20" i="112"/>
  <c r="N21" i="112"/>
  <c r="N22" i="112"/>
  <c r="M8" i="121"/>
  <c r="M9" i="121"/>
  <c r="Q9" i="121" s="1"/>
  <c r="M10" i="121"/>
  <c r="M11" i="121"/>
  <c r="M12" i="121"/>
  <c r="M13" i="121"/>
  <c r="T13" i="121" s="1"/>
  <c r="M14" i="121"/>
  <c r="T14" i="121" s="1"/>
  <c r="M15" i="121"/>
  <c r="M16" i="121"/>
  <c r="M17" i="121"/>
  <c r="W17" i="121" s="1"/>
  <c r="M18" i="121"/>
  <c r="M19" i="121"/>
  <c r="V19" i="121" s="1"/>
  <c r="M20" i="121"/>
  <c r="V20" i="121" s="1"/>
  <c r="M21" i="121"/>
  <c r="M22" i="121"/>
  <c r="M23" i="121"/>
  <c r="M24" i="121"/>
  <c r="T24" i="121" s="1"/>
  <c r="M25" i="121"/>
  <c r="M26" i="121"/>
  <c r="M27" i="121"/>
  <c r="M28" i="121"/>
  <c r="M29" i="121"/>
  <c r="S29" i="121" s="1"/>
  <c r="S37" i="121" s="1"/>
  <c r="M30" i="121"/>
  <c r="Q30" i="121" s="1"/>
  <c r="Y30" i="121" s="1"/>
  <c r="M31" i="121"/>
  <c r="T31" i="121" s="1"/>
  <c r="M32" i="121"/>
  <c r="M33" i="121"/>
  <c r="M34" i="121"/>
  <c r="M35" i="121"/>
  <c r="M36" i="121"/>
  <c r="M37" i="121"/>
  <c r="M38" i="121"/>
  <c r="M39" i="121"/>
  <c r="M40" i="121"/>
  <c r="M41" i="121"/>
  <c r="M8" i="116"/>
  <c r="M9" i="116"/>
  <c r="M10" i="116"/>
  <c r="R10" i="116" s="1"/>
  <c r="M11" i="116"/>
  <c r="V11" i="116" s="1"/>
  <c r="M12" i="116"/>
  <c r="S12" i="116" s="1"/>
  <c r="M13" i="116"/>
  <c r="M14" i="116"/>
  <c r="M15" i="116"/>
  <c r="M16" i="116"/>
  <c r="M17" i="116"/>
  <c r="W17" i="116" s="1"/>
  <c r="M18" i="116"/>
  <c r="M19" i="116"/>
  <c r="T19" i="116" s="1"/>
  <c r="M20" i="116"/>
  <c r="R20" i="116" s="1"/>
  <c r="M21" i="116"/>
  <c r="Q21" i="116" s="1"/>
  <c r="M22" i="116"/>
  <c r="M23" i="116"/>
  <c r="M24" i="116"/>
  <c r="V24" i="116" s="1"/>
  <c r="M25" i="116"/>
  <c r="M26" i="116"/>
  <c r="M27" i="116"/>
  <c r="S27" i="116" s="1"/>
  <c r="M28" i="116"/>
  <c r="M29" i="116"/>
  <c r="M30" i="116"/>
  <c r="Q30" i="116" s="1"/>
  <c r="M31" i="116"/>
  <c r="M32" i="116"/>
  <c r="M33" i="116"/>
  <c r="M34" i="116"/>
  <c r="M35" i="116"/>
  <c r="S35" i="116" s="1"/>
  <c r="M36" i="116"/>
  <c r="M37" i="116"/>
  <c r="V37" i="116" s="1"/>
  <c r="M38" i="116"/>
  <c r="M39" i="116"/>
  <c r="T39" i="116" s="1"/>
  <c r="M40" i="116"/>
  <c r="U40" i="116" s="1"/>
  <c r="M41" i="116"/>
  <c r="M42" i="116"/>
  <c r="M43" i="116"/>
  <c r="T43" i="116" s="1"/>
  <c r="M44" i="116"/>
  <c r="M45" i="116"/>
  <c r="S45" i="116" s="1"/>
  <c r="M47" i="116"/>
  <c r="M48" i="116"/>
  <c r="T48" i="116" s="1"/>
  <c r="M49" i="116"/>
  <c r="M50" i="116"/>
  <c r="Q50" i="116" s="1"/>
  <c r="M51" i="116"/>
  <c r="V51" i="116" s="1"/>
  <c r="M52" i="116"/>
  <c r="M53" i="116"/>
  <c r="M54" i="116"/>
  <c r="M55" i="116"/>
  <c r="M56" i="116"/>
  <c r="M57" i="116"/>
  <c r="Z21" i="105"/>
  <c r="AA21" i="105"/>
  <c r="AB21" i="105"/>
  <c r="AC21" i="105"/>
  <c r="AD21" i="105"/>
  <c r="AE21" i="105"/>
  <c r="AF21" i="105"/>
  <c r="AG21" i="105"/>
  <c r="AH21" i="105"/>
  <c r="AI21" i="105"/>
  <c r="AJ21" i="105"/>
  <c r="AK21" i="105"/>
  <c r="AL21" i="105"/>
  <c r="AM21" i="105"/>
  <c r="AN21" i="105"/>
  <c r="Y21" i="105"/>
  <c r="X21" i="105"/>
  <c r="N44" i="22"/>
  <c r="T44" i="22" s="1"/>
  <c r="N39" i="22"/>
  <c r="T39" i="22" s="1"/>
  <c r="N40" i="22"/>
  <c r="T40" i="22" s="1"/>
  <c r="N38" i="22"/>
  <c r="T38" i="22" s="1"/>
  <c r="N37" i="22"/>
  <c r="T37" i="22" s="1"/>
  <c r="N36" i="22"/>
  <c r="T36" i="22" s="1"/>
  <c r="N35" i="22"/>
  <c r="T35" i="22" s="1"/>
  <c r="N34" i="22"/>
  <c r="T34" i="22" s="1"/>
  <c r="N33" i="22"/>
  <c r="T33" i="22" s="1"/>
  <c r="N32" i="22"/>
  <c r="T32" i="22" s="1"/>
  <c r="N30" i="22"/>
  <c r="T30" i="22" s="1"/>
  <c r="N25" i="22"/>
  <c r="T25" i="22" s="1"/>
  <c r="N29" i="22"/>
  <c r="T29" i="22" s="1"/>
  <c r="N24" i="22"/>
  <c r="T24" i="22" s="1"/>
  <c r="N28" i="22"/>
  <c r="T28" i="22" s="1"/>
  <c r="N23" i="22"/>
  <c r="T23" i="22" s="1"/>
  <c r="N27" i="22"/>
  <c r="T27" i="22" s="1"/>
  <c r="N22" i="22"/>
  <c r="T22" i="22" s="1"/>
  <c r="N21" i="22"/>
  <c r="T21" i="22" s="1"/>
  <c r="N26" i="22"/>
  <c r="T26" i="22" s="1"/>
  <c r="N18" i="22"/>
  <c r="T18" i="22" s="1"/>
  <c r="N19" i="22"/>
  <c r="T19" i="22" s="1"/>
  <c r="N20" i="22"/>
  <c r="T20" i="22" s="1"/>
  <c r="T16" i="22"/>
  <c r="T31" i="22"/>
  <c r="N14" i="22"/>
  <c r="T14" i="22" s="1"/>
  <c r="N13" i="22"/>
  <c r="T13" i="22" s="1"/>
  <c r="N12" i="22"/>
  <c r="T12" i="22" s="1"/>
  <c r="N10" i="22"/>
  <c r="T10" i="22" s="1"/>
  <c r="N9" i="22"/>
  <c r="T9" i="22" s="1"/>
  <c r="N8" i="22"/>
  <c r="T8" i="22" s="1"/>
  <c r="N7" i="22"/>
  <c r="T7" i="22" s="1"/>
  <c r="B8" i="193"/>
  <c r="B9" i="193" s="1"/>
  <c r="B10" i="193" s="1"/>
  <c r="B11" i="193" s="1"/>
  <c r="B12" i="193" s="1"/>
  <c r="B13" i="193" s="1"/>
  <c r="B14" i="193" s="1"/>
  <c r="B15" i="193" s="1"/>
  <c r="B16" i="193" s="1"/>
  <c r="B17" i="193" s="1"/>
  <c r="B18" i="193" s="1"/>
  <c r="B19" i="193" s="1"/>
  <c r="B20" i="193" s="1"/>
  <c r="B21" i="193" s="1"/>
  <c r="B22" i="193" s="1"/>
  <c r="B23" i="193" s="1"/>
  <c r="B24" i="193" s="1"/>
  <c r="B25" i="193" s="1"/>
  <c r="B26" i="193" s="1"/>
  <c r="B27" i="193" s="1"/>
  <c r="B28" i="193" s="1"/>
  <c r="B29" i="193" s="1"/>
  <c r="B30" i="193" s="1"/>
  <c r="B31" i="193" s="1"/>
  <c r="B32" i="193" s="1"/>
  <c r="B33" i="193" s="1"/>
  <c r="B34" i="193" s="1"/>
  <c r="B35" i="193" s="1"/>
  <c r="B36" i="193" s="1"/>
  <c r="B37" i="193" s="1"/>
  <c r="B38" i="193" s="1"/>
  <c r="B39" i="193" s="1"/>
  <c r="B40" i="193" s="1"/>
  <c r="B41" i="193" s="1"/>
  <c r="B42" i="193" s="1"/>
  <c r="B43" i="193" s="1"/>
  <c r="B44" i="193" s="1"/>
  <c r="B45" i="193" s="1"/>
  <c r="B46" i="193" s="1"/>
  <c r="B47" i="193" s="1"/>
  <c r="B48" i="193" s="1"/>
  <c r="B49" i="193" s="1"/>
  <c r="B50" i="193" s="1"/>
  <c r="B51" i="193" s="1"/>
  <c r="B52" i="193" s="1"/>
  <c r="B53" i="193" s="1"/>
  <c r="B54" i="193" s="1"/>
  <c r="B55" i="193" s="1"/>
  <c r="B56" i="193" s="1"/>
  <c r="B57" i="193" s="1"/>
  <c r="B58" i="193" s="1"/>
  <c r="B59" i="193" s="1"/>
  <c r="B60" i="193" s="1"/>
  <c r="B61" i="193" s="1"/>
  <c r="B62" i="193" s="1"/>
  <c r="B63" i="193" s="1"/>
  <c r="B64" i="193" s="1"/>
  <c r="B65" i="193" s="1"/>
  <c r="B66" i="193" s="1"/>
  <c r="B67" i="193" s="1"/>
  <c r="B68" i="193" s="1"/>
  <c r="B69" i="193" s="1"/>
  <c r="B70" i="193" s="1"/>
  <c r="B71" i="193" s="1"/>
  <c r="B72" i="193" s="1"/>
  <c r="B73" i="193" s="1"/>
  <c r="B74" i="193" s="1"/>
  <c r="B75" i="193" s="1"/>
  <c r="B76" i="193" s="1"/>
  <c r="B77" i="193" s="1"/>
  <c r="B78" i="193" s="1"/>
  <c r="B79" i="193" s="1"/>
  <c r="B80" i="193" s="1"/>
  <c r="B81" i="193" s="1"/>
  <c r="B82" i="193" s="1"/>
  <c r="B83" i="193" s="1"/>
  <c r="B84" i="193" s="1"/>
  <c r="B85" i="193" s="1"/>
  <c r="B86" i="193" s="1"/>
  <c r="B87" i="193" s="1"/>
  <c r="B88" i="193" s="1"/>
  <c r="B89" i="193" s="1"/>
  <c r="B90" i="193" s="1"/>
  <c r="B91" i="193" s="1"/>
  <c r="B92" i="193" s="1"/>
  <c r="B93" i="193" s="1"/>
  <c r="B94" i="193" s="1"/>
  <c r="B95" i="193" s="1"/>
  <c r="B96" i="193" s="1"/>
  <c r="B97" i="193" s="1"/>
  <c r="B98" i="193" s="1"/>
  <c r="B99" i="193" s="1"/>
  <c r="B100" i="193" s="1"/>
  <c r="B101" i="193" s="1"/>
  <c r="B102" i="193" s="1"/>
  <c r="B103" i="193" s="1"/>
  <c r="B104" i="193" s="1"/>
  <c r="B105" i="193" s="1"/>
  <c r="B106" i="193" s="1"/>
  <c r="B107" i="193" s="1"/>
  <c r="B108" i="193" s="1"/>
  <c r="B109" i="193" s="1"/>
  <c r="B110" i="193" s="1"/>
  <c r="B111" i="193" s="1"/>
  <c r="B112" i="193" s="1"/>
  <c r="B113" i="193" s="1"/>
  <c r="B114" i="193" s="1"/>
  <c r="B115" i="193" s="1"/>
  <c r="B116" i="193" s="1"/>
  <c r="B117" i="193" s="1"/>
  <c r="B118" i="193" s="1"/>
  <c r="B119" i="193" s="1"/>
  <c r="B120" i="193" s="1"/>
  <c r="B121" i="193" s="1"/>
  <c r="B122" i="193" s="1"/>
  <c r="B123" i="193" s="1"/>
  <c r="B124" i="193" s="1"/>
  <c r="B125" i="193" s="1"/>
  <c r="B126" i="193" s="1"/>
  <c r="B127" i="193" s="1"/>
  <c r="B128" i="193" s="1"/>
  <c r="B129" i="193" s="1"/>
  <c r="B130" i="193" s="1"/>
  <c r="B131" i="193" s="1"/>
  <c r="B132" i="193" s="1"/>
  <c r="B133" i="193" s="1"/>
  <c r="B134" i="193" s="1"/>
  <c r="B135" i="193" s="1"/>
  <c r="B136" i="193" s="1"/>
  <c r="B137" i="193" s="1"/>
  <c r="B138" i="193" s="1"/>
  <c r="B139" i="193" s="1"/>
  <c r="B140" i="193" s="1"/>
  <c r="B141" i="193" s="1"/>
  <c r="B142" i="193" s="1"/>
  <c r="B143" i="193" s="1"/>
  <c r="B144" i="193" s="1"/>
  <c r="B145" i="193" s="1"/>
  <c r="B146" i="193" s="1"/>
  <c r="B147" i="193" s="1"/>
  <c r="B148" i="193" s="1"/>
  <c r="B149" i="193" s="1"/>
  <c r="B150" i="193" s="1"/>
  <c r="B151" i="193" s="1"/>
  <c r="B8" i="132"/>
  <c r="B8" i="135"/>
  <c r="B8" i="140"/>
  <c r="B9" i="140" s="1"/>
  <c r="B8" i="134"/>
  <c r="E8" i="134" s="1"/>
  <c r="B7" i="195"/>
  <c r="B8" i="139"/>
  <c r="AD47" i="255"/>
  <c r="AE16" i="255"/>
  <c r="AC33" i="255"/>
  <c r="J2969" i="221"/>
  <c r="J2849" i="221"/>
  <c r="AE22" i="255"/>
  <c r="AC22" i="255"/>
  <c r="AD17" i="255"/>
  <c r="AC10" i="255"/>
  <c r="M2949" i="221"/>
  <c r="X49" i="140"/>
  <c r="M2950" i="221" s="1"/>
  <c r="I2813" i="221"/>
  <c r="AD22" i="255"/>
  <c r="AH17" i="255"/>
  <c r="AF49" i="255"/>
  <c r="AD20" i="255"/>
  <c r="AC16" i="255"/>
  <c r="AC32" i="255"/>
  <c r="AE25" i="255"/>
  <c r="AG9" i="255"/>
  <c r="AC46" i="255"/>
  <c r="AE46" i="255"/>
  <c r="AI11" i="202"/>
  <c r="AJ11" i="202" s="1"/>
  <c r="AG18" i="255"/>
  <c r="AF22" i="255"/>
  <c r="AE20" i="255"/>
  <c r="AC27" i="255"/>
  <c r="AG47" i="255"/>
  <c r="AI19" i="202"/>
  <c r="AI12" i="202"/>
  <c r="AJ12" i="202" s="1"/>
  <c r="M2784" i="221"/>
  <c r="AC39" i="255"/>
  <c r="AD42" i="255"/>
  <c r="AC35" i="255"/>
  <c r="AC8" i="255"/>
  <c r="AC12" i="255"/>
  <c r="AD33" i="255"/>
  <c r="AC25" i="255"/>
  <c r="AI9" i="202"/>
  <c r="AJ9" i="202" s="1"/>
  <c r="K548" i="221" l="1"/>
  <c r="W26" i="135"/>
  <c r="M438" i="221"/>
  <c r="M366" i="221"/>
  <c r="W14" i="135"/>
  <c r="U64" i="134"/>
  <c r="M324" i="221"/>
  <c r="M319" i="221"/>
  <c r="U63" i="134"/>
  <c r="AN30" i="135"/>
  <c r="M466" i="221" s="1"/>
  <c r="AD44" i="255"/>
  <c r="AE45" i="255"/>
  <c r="AD45" i="255"/>
  <c r="AH8" i="203"/>
  <c r="AI8" i="203" s="1"/>
  <c r="AF11" i="255"/>
  <c r="AH40" i="255"/>
  <c r="AE36" i="255"/>
  <c r="AE31" i="255"/>
  <c r="AF26" i="255"/>
  <c r="AD14" i="255"/>
  <c r="AE11" i="255"/>
  <c r="AD31" i="255"/>
  <c r="AD12" i="255"/>
  <c r="AH36" i="255"/>
  <c r="AL36" i="255" s="1"/>
  <c r="AW36" i="255" s="1"/>
  <c r="AD38" i="255"/>
  <c r="AD18" i="255"/>
  <c r="AF40" i="255"/>
  <c r="AF27" i="255"/>
  <c r="AE8" i="255"/>
  <c r="AE26" i="255"/>
  <c r="AH18" i="255"/>
  <c r="AM18" i="255" s="1"/>
  <c r="AX18" i="255" s="1"/>
  <c r="AD41" i="255"/>
  <c r="AD24" i="255"/>
  <c r="T10" i="116"/>
  <c r="AF13" i="255"/>
  <c r="AE47" i="255"/>
  <c r="AN28" i="135"/>
  <c r="M454" i="221" s="1"/>
  <c r="T9" i="121"/>
  <c r="T10" i="121" s="1"/>
  <c r="V12" i="112"/>
  <c r="S17" i="116"/>
  <c r="AO51" i="135"/>
  <c r="AI16" i="202"/>
  <c r="AJ16" i="202" s="1"/>
  <c r="W31" i="121"/>
  <c r="V14" i="121"/>
  <c r="U14" i="121"/>
  <c r="AD48" i="255"/>
  <c r="AE40" i="255"/>
  <c r="AD8" i="255"/>
  <c r="AO49" i="135"/>
  <c r="R580" i="221" s="1"/>
  <c r="AE9" i="255"/>
  <c r="AM11" i="132"/>
  <c r="M38" i="221" s="1"/>
  <c r="AF7" i="255"/>
  <c r="V14" i="116"/>
  <c r="V55" i="116" s="1"/>
  <c r="S31" i="121"/>
  <c r="AE43" i="255"/>
  <c r="AI24" i="202"/>
  <c r="AJ24" i="202" s="1"/>
  <c r="AD9" i="255"/>
  <c r="T21" i="116"/>
  <c r="AD28" i="255"/>
  <c r="AD27" i="255"/>
  <c r="AD16" i="255"/>
  <c r="AG42" i="255"/>
  <c r="AE30" i="255"/>
  <c r="AG25" i="255"/>
  <c r="T29" i="121"/>
  <c r="T37" i="121" s="1"/>
  <c r="AM12" i="185"/>
  <c r="AM10" i="185"/>
  <c r="AM18" i="134"/>
  <c r="R98" i="221" s="1"/>
  <c r="AO43" i="135"/>
  <c r="R544" i="221" s="1"/>
  <c r="T17" i="121"/>
  <c r="U17" i="121"/>
  <c r="AE42" i="255"/>
  <c r="AH34" i="255"/>
  <c r="AL34" i="255" s="1"/>
  <c r="AW34" i="255" s="1"/>
  <c r="AQ17" i="140"/>
  <c r="R2761" i="221" s="1"/>
  <c r="AN10" i="132"/>
  <c r="R33" i="221" s="1"/>
  <c r="AF17" i="255"/>
  <c r="V9" i="121"/>
  <c r="V10" i="121" s="1"/>
  <c r="AF43" i="255"/>
  <c r="AG35" i="255"/>
  <c r="AF31" i="255"/>
  <c r="AF10" i="255"/>
  <c r="AH45" i="255"/>
  <c r="AM45" i="255" s="1"/>
  <c r="AX45" i="255" s="1"/>
  <c r="AD37" i="255"/>
  <c r="AG33" i="255"/>
  <c r="AD32" i="255"/>
  <c r="AF20" i="255"/>
  <c r="AG17" i="255"/>
  <c r="AG11" i="255"/>
  <c r="AG7" i="255"/>
  <c r="U39" i="116"/>
  <c r="AO37" i="135"/>
  <c r="R508" i="221" s="1"/>
  <c r="S9" i="121"/>
  <c r="S10" i="121" s="1"/>
  <c r="S10" i="116"/>
  <c r="AM27" i="134"/>
  <c r="R143" i="221" s="1"/>
  <c r="U9" i="121"/>
  <c r="U10" i="121" s="1"/>
  <c r="W20" i="121"/>
  <c r="AF16" i="255"/>
  <c r="AD13" i="255"/>
  <c r="AF47" i="255"/>
  <c r="AG26" i="255"/>
  <c r="R14" i="116"/>
  <c r="R55" i="116" s="1"/>
  <c r="AN38" i="135"/>
  <c r="M514" i="221" s="1"/>
  <c r="Y40" i="134"/>
  <c r="I206" i="221" s="1"/>
  <c r="AN39" i="135"/>
  <c r="M520" i="221" s="1"/>
  <c r="AL59" i="134"/>
  <c r="M303" i="221" s="1"/>
  <c r="M462" i="221"/>
  <c r="W11" i="135"/>
  <c r="AM38" i="134"/>
  <c r="R198" i="221" s="1"/>
  <c r="W10" i="135"/>
  <c r="M343" i="221" s="1"/>
  <c r="M348" i="221"/>
  <c r="M342" i="221"/>
  <c r="AO16" i="135"/>
  <c r="R382" i="221" s="1"/>
  <c r="AN46" i="135"/>
  <c r="M562" i="221" s="1"/>
  <c r="I548" i="221"/>
  <c r="AC40" i="134"/>
  <c r="AO18" i="135"/>
  <c r="R394" i="221" s="1"/>
  <c r="W35" i="135"/>
  <c r="M493" i="221" s="1"/>
  <c r="AM9" i="134"/>
  <c r="R53" i="221" s="1"/>
  <c r="AB40" i="134"/>
  <c r="L206" i="221" s="1"/>
  <c r="AM26" i="134"/>
  <c r="R138" i="221" s="1"/>
  <c r="AL19" i="134"/>
  <c r="M103" i="221" s="1"/>
  <c r="M492" i="221"/>
  <c r="M360" i="221"/>
  <c r="AA40" i="134"/>
  <c r="K206" i="221" s="1"/>
  <c r="W13" i="135"/>
  <c r="AE53" i="135"/>
  <c r="M596" i="221" s="1"/>
  <c r="Z40" i="134"/>
  <c r="J206" i="221" s="1"/>
  <c r="AQ36" i="140"/>
  <c r="R2875" i="221" s="1"/>
  <c r="AP23" i="139"/>
  <c r="R2566" i="221" s="1"/>
  <c r="AO31" i="139"/>
  <c r="M2606" i="221" s="1"/>
  <c r="AP37" i="139"/>
  <c r="R2636" i="221" s="1"/>
  <c r="AP42" i="139"/>
  <c r="R2661" i="221" s="1"/>
  <c r="N2837" i="221"/>
  <c r="AP51" i="140"/>
  <c r="M2965" i="221" s="1"/>
  <c r="AI30" i="140"/>
  <c r="O2837" i="221" s="1"/>
  <c r="AB52" i="140"/>
  <c r="H2969" i="221" s="1"/>
  <c r="AB20" i="139"/>
  <c r="AF20" i="139"/>
  <c r="AE20" i="139"/>
  <c r="AP12" i="140"/>
  <c r="M2731" i="221" s="1"/>
  <c r="AD20" i="139"/>
  <c r="AC20" i="139"/>
  <c r="AP44" i="139"/>
  <c r="R2671" i="221" s="1"/>
  <c r="AP11" i="139"/>
  <c r="R2506" i="221" s="1"/>
  <c r="AG52" i="140"/>
  <c r="AM52" i="140" s="1"/>
  <c r="AF52" i="140"/>
  <c r="L2969" i="221" s="1"/>
  <c r="AP14" i="140"/>
  <c r="M2743" i="221" s="1"/>
  <c r="AQ14" i="140"/>
  <c r="R2743" i="221" s="1"/>
  <c r="AM32" i="140"/>
  <c r="M2850" i="221" s="1"/>
  <c r="AQ26" i="140"/>
  <c r="R2815" i="221" s="1"/>
  <c r="R2943" i="221"/>
  <c r="Y48" i="140"/>
  <c r="W52" i="140"/>
  <c r="R2967" i="221" s="1"/>
  <c r="V52" i="140"/>
  <c r="Q2967" i="221" s="1"/>
  <c r="Q2943" i="221"/>
  <c r="P2943" i="221"/>
  <c r="U52" i="140"/>
  <c r="P2967" i="221" s="1"/>
  <c r="O2943" i="221"/>
  <c r="T52" i="140"/>
  <c r="O2967" i="221" s="1"/>
  <c r="N2943" i="221"/>
  <c r="R48" i="140"/>
  <c r="M2943" i="221" s="1"/>
  <c r="X26" i="140"/>
  <c r="AP26" i="140" s="1"/>
  <c r="M2815" i="221" s="1"/>
  <c r="M2811" i="221"/>
  <c r="M2793" i="221"/>
  <c r="X23" i="140"/>
  <c r="M2787" i="221"/>
  <c r="X22" i="140"/>
  <c r="M2788" i="221" s="1"/>
  <c r="L2787" i="221"/>
  <c r="K2787" i="221"/>
  <c r="J2787" i="221"/>
  <c r="I2787" i="221"/>
  <c r="X21" i="140"/>
  <c r="M2781" i="221"/>
  <c r="M2775" i="221"/>
  <c r="X20" i="140"/>
  <c r="X17" i="140"/>
  <c r="M2757" i="221"/>
  <c r="X16" i="140"/>
  <c r="M2751" i="221"/>
  <c r="X15" i="140"/>
  <c r="M2746" i="221" s="1"/>
  <c r="M2745" i="221"/>
  <c r="X13" i="140"/>
  <c r="M2734" i="221" s="1"/>
  <c r="AQ35" i="140"/>
  <c r="R2869" i="221" s="1"/>
  <c r="AP32" i="139"/>
  <c r="R2611" i="221" s="1"/>
  <c r="AL47" i="134"/>
  <c r="M243" i="221" s="1"/>
  <c r="AM43" i="134"/>
  <c r="R223" i="221" s="1"/>
  <c r="AO29" i="139"/>
  <c r="M2596" i="221" s="1"/>
  <c r="U69" i="111"/>
  <c r="AP43" i="140"/>
  <c r="M2917" i="221" s="1"/>
  <c r="AM23" i="134"/>
  <c r="R123" i="221" s="1"/>
  <c r="Q37" i="116"/>
  <c r="Y37" i="116" s="1"/>
  <c r="AQ27" i="140"/>
  <c r="R2821" i="221" s="1"/>
  <c r="AH30" i="255"/>
  <c r="AL30" i="255" s="1"/>
  <c r="AW30" i="255" s="1"/>
  <c r="AP47" i="140"/>
  <c r="M2941" i="221" s="1"/>
  <c r="Q14" i="121"/>
  <c r="Y14" i="121" s="1"/>
  <c r="R37" i="116"/>
  <c r="W48" i="116"/>
  <c r="V69" i="111"/>
  <c r="AF42" i="255"/>
  <c r="M511" i="221"/>
  <c r="U19" i="121"/>
  <c r="AP11" i="140"/>
  <c r="M2725" i="221" s="1"/>
  <c r="AP47" i="139"/>
  <c r="R2686" i="221" s="1"/>
  <c r="W26" i="121"/>
  <c r="AO16" i="139"/>
  <c r="M2531" i="221" s="1"/>
  <c r="T37" i="116"/>
  <c r="AN9" i="135"/>
  <c r="M340" i="221" s="1"/>
  <c r="AO46" i="139"/>
  <c r="M2681" i="221" s="1"/>
  <c r="AM49" i="134"/>
  <c r="R253" i="221" s="1"/>
  <c r="U12" i="116"/>
  <c r="U26" i="121"/>
  <c r="U9" i="206"/>
  <c r="AQ12" i="140"/>
  <c r="R2731" i="221" s="1"/>
  <c r="AL26" i="134"/>
  <c r="M138" i="221" s="1"/>
  <c r="AL30" i="134"/>
  <c r="M158" i="221" s="1"/>
  <c r="AQ41" i="140"/>
  <c r="R2905" i="221" s="1"/>
  <c r="W37" i="116"/>
  <c r="AM55" i="134"/>
  <c r="R283" i="221" s="1"/>
  <c r="AP9" i="140"/>
  <c r="M2713" i="221" s="1"/>
  <c r="B4119" i="221"/>
  <c r="AM13" i="134"/>
  <c r="R73" i="221" s="1"/>
  <c r="S37" i="116"/>
  <c r="X69" i="111"/>
  <c r="AP19" i="140"/>
  <c r="M2773" i="221" s="1"/>
  <c r="AE17" i="255"/>
  <c r="AL17" i="255" s="1"/>
  <c r="AW17" i="255" s="1"/>
  <c r="R20" i="121"/>
  <c r="AL8" i="134"/>
  <c r="M48" i="221" s="1"/>
  <c r="AO36" i="139"/>
  <c r="M2631" i="221" s="1"/>
  <c r="AP28" i="140"/>
  <c r="M2827" i="221" s="1"/>
  <c r="AF33" i="255"/>
  <c r="AD25" i="255"/>
  <c r="AM53" i="134"/>
  <c r="R273" i="221" s="1"/>
  <c r="AE49" i="255"/>
  <c r="AG48" i="255"/>
  <c r="AH46" i="255"/>
  <c r="AJ46" i="255" s="1"/>
  <c r="AU46" i="255" s="1"/>
  <c r="AF41" i="255"/>
  <c r="AF36" i="255"/>
  <c r="AH32" i="255"/>
  <c r="AJ32" i="255" s="1"/>
  <c r="AU32" i="255" s="1"/>
  <c r="AG29" i="255"/>
  <c r="AG28" i="255"/>
  <c r="AH27" i="255"/>
  <c r="AH25" i="255"/>
  <c r="AG19" i="255"/>
  <c r="AG16" i="255"/>
  <c r="AF8" i="255"/>
  <c r="B44" i="134"/>
  <c r="E44" i="134" s="1"/>
  <c r="B43" i="134"/>
  <c r="E43" i="134" s="1"/>
  <c r="Q42" i="116"/>
  <c r="V42" i="116"/>
  <c r="T42" i="116"/>
  <c r="S42" i="116"/>
  <c r="R26" i="116"/>
  <c r="Q26" i="116"/>
  <c r="AO18" i="139"/>
  <c r="M2541" i="221" s="1"/>
  <c r="M2540" i="221"/>
  <c r="M2650" i="221"/>
  <c r="AO40" i="139"/>
  <c r="M2651" i="221" s="1"/>
  <c r="M2608" i="221"/>
  <c r="AO32" i="139"/>
  <c r="M2611" i="221" s="1"/>
  <c r="AM64" i="134"/>
  <c r="R328" i="221" s="1"/>
  <c r="R327" i="221"/>
  <c r="R307" i="221"/>
  <c r="AM60" i="134"/>
  <c r="R308" i="221" s="1"/>
  <c r="R207" i="221"/>
  <c r="AM40" i="134"/>
  <c r="R208" i="221" s="1"/>
  <c r="R547" i="221"/>
  <c r="AO44" i="135"/>
  <c r="R550" i="221" s="1"/>
  <c r="M505" i="221"/>
  <c r="AN37" i="135"/>
  <c r="M508" i="221" s="1"/>
  <c r="M481" i="221"/>
  <c r="AN33" i="135"/>
  <c r="M484" i="221" s="1"/>
  <c r="R2910" i="221"/>
  <c r="AQ42" i="140"/>
  <c r="R2911" i="221" s="1"/>
  <c r="R2958" i="221"/>
  <c r="AQ50" i="140"/>
  <c r="R2959" i="221" s="1"/>
  <c r="AO14" i="139"/>
  <c r="M2521" i="221" s="1"/>
  <c r="AM46" i="134"/>
  <c r="R238" i="221" s="1"/>
  <c r="AM44" i="134"/>
  <c r="R228" i="221" s="1"/>
  <c r="W50" i="116"/>
  <c r="R50" i="116"/>
  <c r="Z50" i="116" s="1"/>
  <c r="R47" i="221"/>
  <c r="AM8" i="134"/>
  <c r="R48" i="221" s="1"/>
  <c r="M30" i="221"/>
  <c r="AM10" i="132"/>
  <c r="M33" i="221" s="1"/>
  <c r="M307" i="221"/>
  <c r="AL60" i="134"/>
  <c r="M308" i="221" s="1"/>
  <c r="Y50" i="116"/>
  <c r="T50" i="116"/>
  <c r="M2545" i="221"/>
  <c r="AO19" i="139"/>
  <c r="M2546" i="221" s="1"/>
  <c r="B45" i="134"/>
  <c r="E45" i="134" s="1"/>
  <c r="M47" i="221"/>
  <c r="U15" i="116"/>
  <c r="V15" i="116"/>
  <c r="AN17" i="135"/>
  <c r="M388" i="221" s="1"/>
  <c r="T51" i="116"/>
  <c r="T26" i="116"/>
  <c r="AP31" i="139"/>
  <c r="R2606" i="221" s="1"/>
  <c r="U23" i="116"/>
  <c r="V23" i="116"/>
  <c r="AM50" i="134"/>
  <c r="R258" i="221" s="1"/>
  <c r="R423" i="221"/>
  <c r="AO23" i="135"/>
  <c r="R424" i="221" s="1"/>
  <c r="M405" i="221"/>
  <c r="AN20" i="135"/>
  <c r="M406" i="221" s="1"/>
  <c r="R2794" i="221"/>
  <c r="AQ23" i="140"/>
  <c r="R2797" i="221" s="1"/>
  <c r="R2505" i="221"/>
  <c r="W26" i="116"/>
  <c r="AP48" i="139"/>
  <c r="R2691" i="221" s="1"/>
  <c r="R2690" i="221"/>
  <c r="M447" i="221"/>
  <c r="AN27" i="135"/>
  <c r="M448" i="221" s="1"/>
  <c r="B53" i="135"/>
  <c r="E53" i="135" s="1"/>
  <c r="E52" i="135"/>
  <c r="AC40" i="255"/>
  <c r="AD40" i="255"/>
  <c r="AG40" i="255"/>
  <c r="AF6" i="255"/>
  <c r="AC6" i="255"/>
  <c r="U26" i="116"/>
  <c r="AL62" i="134"/>
  <c r="M318" i="221" s="1"/>
  <c r="M315" i="221"/>
  <c r="AM37" i="134"/>
  <c r="R193" i="221" s="1"/>
  <c r="R192" i="221"/>
  <c r="AN47" i="135"/>
  <c r="M568" i="221" s="1"/>
  <c r="M567" i="221"/>
  <c r="R465" i="221"/>
  <c r="AO30" i="135"/>
  <c r="R466" i="221" s="1"/>
  <c r="AP40" i="140"/>
  <c r="M2899" i="221" s="1"/>
  <c r="B49" i="134"/>
  <c r="E49" i="134" s="1"/>
  <c r="AN18" i="135"/>
  <c r="M394" i="221" s="1"/>
  <c r="AH39" i="255"/>
  <c r="AJ39" i="255" s="1"/>
  <c r="AU39" i="255" s="1"/>
  <c r="AD39" i="255"/>
  <c r="AF39" i="255"/>
  <c r="AD7" i="255"/>
  <c r="AE7" i="255"/>
  <c r="AC7" i="255"/>
  <c r="AH7" i="255"/>
  <c r="AN7" i="255" s="1"/>
  <c r="AY7" i="255" s="1"/>
  <c r="M327" i="221"/>
  <c r="M37" i="221"/>
  <c r="AD49" i="255"/>
  <c r="M591" i="221"/>
  <c r="AN52" i="135"/>
  <c r="M592" i="221" s="1"/>
  <c r="AO38" i="135"/>
  <c r="R514" i="221" s="1"/>
  <c r="R513" i="221"/>
  <c r="AO13" i="139"/>
  <c r="M2516" i="221" s="1"/>
  <c r="S26" i="116"/>
  <c r="B60" i="134"/>
  <c r="E60" i="134" s="1"/>
  <c r="AL9" i="184"/>
  <c r="M292" i="221"/>
  <c r="AL57" i="134"/>
  <c r="M293" i="221" s="1"/>
  <c r="M152" i="221"/>
  <c r="AL29" i="134"/>
  <c r="M153" i="221" s="1"/>
  <c r="R52" i="221"/>
  <c r="T29" i="116"/>
  <c r="U29" i="116"/>
  <c r="U31" i="121"/>
  <c r="Q31" i="121"/>
  <c r="R31" i="121"/>
  <c r="V31" i="121"/>
  <c r="R477" i="221"/>
  <c r="AO32" i="135"/>
  <c r="R478" i="221" s="1"/>
  <c r="AM47" i="134"/>
  <c r="R243" i="221" s="1"/>
  <c r="T20" i="116"/>
  <c r="U20" i="116"/>
  <c r="T12" i="116"/>
  <c r="Q12" i="116"/>
  <c r="Y12" i="116" s="1"/>
  <c r="R12" i="116"/>
  <c r="U11" i="206"/>
  <c r="AP39" i="140"/>
  <c r="M2893" i="221" s="1"/>
  <c r="M2866" i="221"/>
  <c r="AP35" i="140"/>
  <c r="M2869" i="221" s="1"/>
  <c r="R2964" i="221"/>
  <c r="AQ51" i="140"/>
  <c r="R2965" i="221" s="1"/>
  <c r="AN51" i="135"/>
  <c r="AO21" i="135"/>
  <c r="R412" i="221" s="1"/>
  <c r="T27" i="116"/>
  <c r="R27" i="116"/>
  <c r="AP35" i="139"/>
  <c r="R2626" i="221" s="1"/>
  <c r="AM22" i="134"/>
  <c r="R118" i="221" s="1"/>
  <c r="R115" i="221"/>
  <c r="AQ46" i="140"/>
  <c r="R2935" i="221" s="1"/>
  <c r="R2884" i="221"/>
  <c r="AQ38" i="140"/>
  <c r="R2887" i="221" s="1"/>
  <c r="AP24" i="140"/>
  <c r="M2803" i="221" s="1"/>
  <c r="R2540" i="221"/>
  <c r="AP18" i="139"/>
  <c r="R2541" i="221" s="1"/>
  <c r="M187" i="221"/>
  <c r="AL36" i="134"/>
  <c r="M188" i="221" s="1"/>
  <c r="M107" i="221"/>
  <c r="AL20" i="134"/>
  <c r="M108" i="221" s="1"/>
  <c r="M52" i="221"/>
  <c r="AL9" i="134"/>
  <c r="M53" i="221" s="1"/>
  <c r="AE37" i="255"/>
  <c r="AH28" i="255"/>
  <c r="AO28" i="255" s="1"/>
  <c r="AZ28" i="255" s="1"/>
  <c r="AE27" i="255"/>
  <c r="AE23" i="255"/>
  <c r="AH19" i="255"/>
  <c r="AM19" i="255" s="1"/>
  <c r="AX19" i="255" s="1"/>
  <c r="AG37" i="255"/>
  <c r="AH37" i="255"/>
  <c r="AO37" i="255" s="1"/>
  <c r="AZ37" i="255" s="1"/>
  <c r="AE13" i="255"/>
  <c r="AL15" i="134"/>
  <c r="M83" i="221" s="1"/>
  <c r="AQ20" i="140"/>
  <c r="R2779" i="221" s="1"/>
  <c r="T30" i="116"/>
  <c r="V30" i="116"/>
  <c r="W30" i="116"/>
  <c r="M10" i="221"/>
  <c r="AK9" i="131"/>
  <c r="M13" i="221" s="1"/>
  <c r="AF46" i="255"/>
  <c r="AD34" i="255"/>
  <c r="AE34" i="255"/>
  <c r="AF5" i="255"/>
  <c r="AO12" i="139"/>
  <c r="M2511" i="221" s="1"/>
  <c r="S9" i="206"/>
  <c r="AA9" i="206" s="1"/>
  <c r="AM17" i="134"/>
  <c r="R93" i="221" s="1"/>
  <c r="AL58" i="134"/>
  <c r="M298" i="221" s="1"/>
  <c r="AL11" i="134"/>
  <c r="M63" i="221" s="1"/>
  <c r="Q26" i="121"/>
  <c r="Y26" i="121" s="1"/>
  <c r="AP24" i="139"/>
  <c r="R2571" i="221" s="1"/>
  <c r="AM14" i="134"/>
  <c r="R78" i="221" s="1"/>
  <c r="AQ24" i="140"/>
  <c r="R2803" i="221" s="1"/>
  <c r="AQ11" i="140"/>
  <c r="R2725" i="221" s="1"/>
  <c r="AF38" i="255"/>
  <c r="AD36" i="255"/>
  <c r="AD11" i="255"/>
  <c r="E9" i="140"/>
  <c r="B10" i="140"/>
  <c r="E10" i="140" s="1"/>
  <c r="B30" i="134"/>
  <c r="E30" i="134" s="1"/>
  <c r="B63" i="134"/>
  <c r="E63" i="134" s="1"/>
  <c r="B64" i="134"/>
  <c r="E64" i="134" s="1"/>
  <c r="B51" i="134"/>
  <c r="E51" i="134" s="1"/>
  <c r="B28" i="134"/>
  <c r="E28" i="134" s="1"/>
  <c r="B27" i="134"/>
  <c r="E27" i="134" s="1"/>
  <c r="B62" i="134"/>
  <c r="E62" i="134" s="1"/>
  <c r="B48" i="134"/>
  <c r="E48" i="134" s="1"/>
  <c r="B57" i="134"/>
  <c r="E57" i="134" s="1"/>
  <c r="U27" i="121"/>
  <c r="Q27" i="121"/>
  <c r="Y27" i="121" s="1"/>
  <c r="X12" i="112"/>
  <c r="W12" i="112"/>
  <c r="AM33" i="134"/>
  <c r="R173" i="221" s="1"/>
  <c r="R172" i="221"/>
  <c r="R77" i="221"/>
  <c r="R2734" i="221"/>
  <c r="AQ13" i="140"/>
  <c r="R2737" i="221" s="1"/>
  <c r="B38" i="134"/>
  <c r="E38" i="134" s="1"/>
  <c r="AO17" i="135"/>
  <c r="R388" i="221" s="1"/>
  <c r="R387" i="221"/>
  <c r="S48" i="116"/>
  <c r="Q24" i="116"/>
  <c r="B33" i="134"/>
  <c r="E33" i="134" s="1"/>
  <c r="AN8" i="132"/>
  <c r="R23" i="221" s="1"/>
  <c r="AK53" i="135"/>
  <c r="M597" i="221" s="1"/>
  <c r="AL14" i="134"/>
  <c r="M78" i="221" s="1"/>
  <c r="AO26" i="135"/>
  <c r="R442" i="221" s="1"/>
  <c r="B42" i="134"/>
  <c r="E42" i="134" s="1"/>
  <c r="E8" i="140"/>
  <c r="B50" i="134"/>
  <c r="E50" i="134" s="1"/>
  <c r="U24" i="116"/>
  <c r="B39" i="134"/>
  <c r="E39" i="134" s="1"/>
  <c r="B18" i="134"/>
  <c r="E18" i="134" s="1"/>
  <c r="V36" i="116"/>
  <c r="Q36" i="116"/>
  <c r="Y36" i="116" s="1"/>
  <c r="R2560" i="221"/>
  <c r="AP22" i="139"/>
  <c r="R2561" i="221" s="1"/>
  <c r="M441" i="221"/>
  <c r="R357" i="221"/>
  <c r="AO12" i="135"/>
  <c r="R358" i="221" s="1"/>
  <c r="B11" i="134"/>
  <c r="E11" i="134" s="1"/>
  <c r="S24" i="116"/>
  <c r="B22" i="134"/>
  <c r="E22" i="134" s="1"/>
  <c r="R2670" i="221"/>
  <c r="X55" i="111"/>
  <c r="AO49" i="139"/>
  <c r="M2696" i="221" s="1"/>
  <c r="R48" i="116"/>
  <c r="S27" i="121"/>
  <c r="W13" i="121"/>
  <c r="Q23" i="116"/>
  <c r="AB23" i="116" s="1"/>
  <c r="B16" i="134"/>
  <c r="E16" i="134" s="1"/>
  <c r="B35" i="134"/>
  <c r="E35" i="134" s="1"/>
  <c r="R9" i="121"/>
  <c r="R10" i="121" s="1"/>
  <c r="W9" i="121"/>
  <c r="W10" i="121" s="1"/>
  <c r="AO23" i="139"/>
  <c r="M2566" i="221" s="1"/>
  <c r="AP26" i="139"/>
  <c r="R2581" i="221" s="1"/>
  <c r="R2580" i="221"/>
  <c r="M2630" i="221"/>
  <c r="AP39" i="139"/>
  <c r="R2646" i="221" s="1"/>
  <c r="AL10" i="184"/>
  <c r="B15" i="134"/>
  <c r="E15" i="134" s="1"/>
  <c r="R24" i="116"/>
  <c r="B41" i="134"/>
  <c r="E41" i="134" s="1"/>
  <c r="B55" i="134"/>
  <c r="E55" i="134" s="1"/>
  <c r="B47" i="134"/>
  <c r="E47" i="134" s="1"/>
  <c r="S55" i="111"/>
  <c r="AA55" i="111" s="1"/>
  <c r="T24" i="116"/>
  <c r="B54" i="134"/>
  <c r="E54" i="134" s="1"/>
  <c r="B36" i="134"/>
  <c r="E36" i="134" s="1"/>
  <c r="B46" i="134"/>
  <c r="E46" i="134" s="1"/>
  <c r="B13" i="134"/>
  <c r="E13" i="134" s="1"/>
  <c r="S30" i="121"/>
  <c r="T30" i="121"/>
  <c r="AO9" i="139"/>
  <c r="M2496" i="221" s="1"/>
  <c r="M2605" i="221"/>
  <c r="R312" i="221"/>
  <c r="AM61" i="134"/>
  <c r="R313" i="221" s="1"/>
  <c r="AM12" i="134"/>
  <c r="R68" i="221" s="1"/>
  <c r="B58" i="134"/>
  <c r="E58" i="134" s="1"/>
  <c r="B56" i="134"/>
  <c r="E56" i="134" s="1"/>
  <c r="V48" i="116"/>
  <c r="B29" i="134"/>
  <c r="E29" i="134" s="1"/>
  <c r="B31" i="134"/>
  <c r="E31" i="134" s="1"/>
  <c r="U48" i="116"/>
  <c r="R2635" i="221"/>
  <c r="W24" i="116"/>
  <c r="B52" i="134"/>
  <c r="E52" i="134" s="1"/>
  <c r="B34" i="134"/>
  <c r="E34" i="134" s="1"/>
  <c r="B20" i="134"/>
  <c r="E20" i="134" s="1"/>
  <c r="B12" i="134"/>
  <c r="E12" i="134" s="1"/>
  <c r="Y12" i="112"/>
  <c r="B19" i="134"/>
  <c r="E19" i="134" s="1"/>
  <c r="B23" i="134"/>
  <c r="E23" i="134" s="1"/>
  <c r="B26" i="134"/>
  <c r="E26" i="134" s="1"/>
  <c r="AL8" i="184"/>
  <c r="AL11" i="184"/>
  <c r="AN12" i="185"/>
  <c r="AN10" i="185"/>
  <c r="R2712" i="221"/>
  <c r="AQ9" i="140"/>
  <c r="R2713" i="221" s="1"/>
  <c r="B59" i="134"/>
  <c r="E59" i="134" s="1"/>
  <c r="B53" i="134"/>
  <c r="E53" i="134" s="1"/>
  <c r="B9" i="134"/>
  <c r="E9" i="134" s="1"/>
  <c r="B17" i="134"/>
  <c r="E17" i="134" s="1"/>
  <c r="Q48" i="116"/>
  <c r="B32" i="134"/>
  <c r="E32" i="134" s="1"/>
  <c r="B37" i="134"/>
  <c r="E37" i="134" s="1"/>
  <c r="B61" i="134"/>
  <c r="E61" i="134" s="1"/>
  <c r="AP25" i="139"/>
  <c r="R2576" i="221" s="1"/>
  <c r="R15" i="116"/>
  <c r="AO45" i="139"/>
  <c r="M2676" i="221" s="1"/>
  <c r="AO30" i="139"/>
  <c r="M2601" i="221" s="1"/>
  <c r="AN43" i="135"/>
  <c r="M544" i="221" s="1"/>
  <c r="B24" i="134"/>
  <c r="E24" i="134" s="1"/>
  <c r="B10" i="134"/>
  <c r="E10" i="134" s="1"/>
  <c r="B40" i="134"/>
  <c r="E40" i="134" s="1"/>
  <c r="R36" i="116"/>
  <c r="T55" i="111"/>
  <c r="R45" i="116"/>
  <c r="B21" i="134"/>
  <c r="E21" i="134" s="1"/>
  <c r="M62" i="221"/>
  <c r="U30" i="116"/>
  <c r="V26" i="116"/>
  <c r="W12" i="116"/>
  <c r="B25" i="134"/>
  <c r="E25" i="134" s="1"/>
  <c r="V12" i="116"/>
  <c r="B14" i="134"/>
  <c r="E14" i="134" s="1"/>
  <c r="B8" i="195"/>
  <c r="E8" i="195" s="1"/>
  <c r="E7" i="195"/>
  <c r="AL9" i="131"/>
  <c r="R13" i="221" s="1"/>
  <c r="AP9" i="139"/>
  <c r="R2496" i="221" s="1"/>
  <c r="R2570" i="221"/>
  <c r="M2635" i="221"/>
  <c r="AO37" i="139"/>
  <c r="M2636" i="221" s="1"/>
  <c r="AK11" i="184"/>
  <c r="AO46" i="135"/>
  <c r="R562" i="221" s="1"/>
  <c r="AO35" i="135"/>
  <c r="R496" i="221" s="1"/>
  <c r="AO10" i="135"/>
  <c r="R346" i="221" s="1"/>
  <c r="R2896" i="221"/>
  <c r="AQ40" i="140"/>
  <c r="R2899" i="221" s="1"/>
  <c r="AP33" i="140"/>
  <c r="M2857" i="221" s="1"/>
  <c r="R2878" i="221"/>
  <c r="AQ37" i="140"/>
  <c r="R2881" i="221" s="1"/>
  <c r="AQ28" i="140"/>
  <c r="R2827" i="221" s="1"/>
  <c r="AQ47" i="140"/>
  <c r="R2941" i="221" s="1"/>
  <c r="R2940" i="221"/>
  <c r="AH20" i="255"/>
  <c r="AJ20" i="255" s="1"/>
  <c r="AU20" i="255" s="1"/>
  <c r="AC11" i="255"/>
  <c r="AF34" i="255"/>
  <c r="AM8" i="132"/>
  <c r="M23" i="221" s="1"/>
  <c r="AM9" i="185"/>
  <c r="AP50" i="139"/>
  <c r="R2701" i="221" s="1"/>
  <c r="AL61" i="134"/>
  <c r="M313" i="221" s="1"/>
  <c r="AM57" i="134"/>
  <c r="R293" i="221" s="1"/>
  <c r="AO27" i="135"/>
  <c r="R448" i="221" s="1"/>
  <c r="AQ29" i="140"/>
  <c r="R2833" i="221" s="1"/>
  <c r="AH22" i="255"/>
  <c r="AO22" i="255" s="1"/>
  <c r="L548" i="221"/>
  <c r="AI10" i="202"/>
  <c r="AJ10" i="202" s="1"/>
  <c r="AI18" i="202"/>
  <c r="AJ18" i="202" s="1"/>
  <c r="AL21" i="134"/>
  <c r="M113" i="221" s="1"/>
  <c r="M112" i="221"/>
  <c r="Q19" i="121"/>
  <c r="Y19" i="121" s="1"/>
  <c r="S12" i="112"/>
  <c r="AA12" i="112" s="1"/>
  <c r="T12" i="112"/>
  <c r="S36" i="116"/>
  <c r="V50" i="116"/>
  <c r="S30" i="116"/>
  <c r="W15" i="116"/>
  <c r="AM12" i="132"/>
  <c r="M43" i="221" s="1"/>
  <c r="AM35" i="134"/>
  <c r="R183" i="221" s="1"/>
  <c r="R30" i="116"/>
  <c r="V13" i="121"/>
  <c r="R445" i="221"/>
  <c r="AN31" i="135"/>
  <c r="M472" i="221" s="1"/>
  <c r="R2700" i="221"/>
  <c r="W23" i="116"/>
  <c r="M22" i="221"/>
  <c r="R2623" i="221"/>
  <c r="AL50" i="134"/>
  <c r="M258" i="221" s="1"/>
  <c r="AL44" i="134"/>
  <c r="M228" i="221" s="1"/>
  <c r="M225" i="221"/>
  <c r="AM10" i="134"/>
  <c r="R58" i="221" s="1"/>
  <c r="AO42" i="135"/>
  <c r="R538" i="221" s="1"/>
  <c r="AN15" i="135"/>
  <c r="M376" i="221" s="1"/>
  <c r="AN24" i="135"/>
  <c r="M430" i="221" s="1"/>
  <c r="AO9" i="135"/>
  <c r="R340" i="221" s="1"/>
  <c r="U42" i="116"/>
  <c r="U36" i="116"/>
  <c r="AO17" i="139"/>
  <c r="M2536" i="221" s="1"/>
  <c r="R177" i="221"/>
  <c r="AM34" i="134"/>
  <c r="R178" i="221" s="1"/>
  <c r="AQ34" i="140"/>
  <c r="R2863" i="221" s="1"/>
  <c r="R2860" i="221"/>
  <c r="AP18" i="140"/>
  <c r="M2767" i="221" s="1"/>
  <c r="M2764" i="221"/>
  <c r="AO43" i="139"/>
  <c r="M2666" i="221" s="1"/>
  <c r="AP49" i="140"/>
  <c r="M2953" i="221" s="1"/>
  <c r="T36" i="116"/>
  <c r="U37" i="116"/>
  <c r="AL8" i="131"/>
  <c r="R8" i="221" s="1"/>
  <c r="AP45" i="139"/>
  <c r="R2676" i="221" s="1"/>
  <c r="AL22" i="134"/>
  <c r="M118" i="221" s="1"/>
  <c r="R27" i="121"/>
  <c r="AM28" i="134"/>
  <c r="R148" i="221" s="1"/>
  <c r="M465" i="221"/>
  <c r="T27" i="121"/>
  <c r="R26" i="121"/>
  <c r="V27" i="121"/>
  <c r="R42" i="116"/>
  <c r="T20" i="121"/>
  <c r="AO20" i="135"/>
  <c r="R406" i="221" s="1"/>
  <c r="AO33" i="135"/>
  <c r="R484" i="221" s="1"/>
  <c r="AM9" i="132"/>
  <c r="M28" i="221" s="1"/>
  <c r="AN11" i="132"/>
  <c r="R38" i="221" s="1"/>
  <c r="AP21" i="139"/>
  <c r="R2556" i="221" s="1"/>
  <c r="AP34" i="139"/>
  <c r="R2621" i="221" s="1"/>
  <c r="AL23" i="134"/>
  <c r="M123" i="221" s="1"/>
  <c r="M120" i="221"/>
  <c r="AJ34" i="255"/>
  <c r="AU34" i="255" s="1"/>
  <c r="AK34" i="255"/>
  <c r="AV34" i="255" s="1"/>
  <c r="T15" i="116"/>
  <c r="AN9" i="132"/>
  <c r="R28" i="221" s="1"/>
  <c r="W11" i="206"/>
  <c r="W27" i="121"/>
  <c r="W42" i="116"/>
  <c r="U20" i="121"/>
  <c r="Q15" i="116"/>
  <c r="M2565" i="221"/>
  <c r="V29" i="116"/>
  <c r="W36" i="116"/>
  <c r="AN25" i="135"/>
  <c r="M436" i="221" s="1"/>
  <c r="AK9" i="184"/>
  <c r="AN9" i="185"/>
  <c r="AL48" i="134"/>
  <c r="M248" i="221" s="1"/>
  <c r="AL41" i="134"/>
  <c r="M213" i="221" s="1"/>
  <c r="AO10" i="139"/>
  <c r="M2501" i="221" s="1"/>
  <c r="S15" i="116"/>
  <c r="S51" i="116"/>
  <c r="Q13" i="121"/>
  <c r="Y13" i="121" s="1"/>
  <c r="S29" i="116"/>
  <c r="AL51" i="134"/>
  <c r="M263" i="221" s="1"/>
  <c r="AL25" i="134"/>
  <c r="M133" i="221" s="1"/>
  <c r="AM21" i="134"/>
  <c r="R113" i="221" s="1"/>
  <c r="AP10" i="139"/>
  <c r="R2501" i="221" s="1"/>
  <c r="AM8" i="185"/>
  <c r="AO50" i="139"/>
  <c r="M2701" i="221" s="1"/>
  <c r="AM41" i="134"/>
  <c r="R213" i="221" s="1"/>
  <c r="AO48" i="135"/>
  <c r="R574" i="221" s="1"/>
  <c r="AO40" i="135"/>
  <c r="R526" i="221" s="1"/>
  <c r="AO36" i="135"/>
  <c r="R502" i="221" s="1"/>
  <c r="AL12" i="184"/>
  <c r="AK10" i="184"/>
  <c r="AM11" i="185"/>
  <c r="AM11" i="134"/>
  <c r="R63" i="221" s="1"/>
  <c r="AQ19" i="140"/>
  <c r="R2773" i="221" s="1"/>
  <c r="AP45" i="140"/>
  <c r="M2929" i="221" s="1"/>
  <c r="M399" i="221"/>
  <c r="AN19" i="135"/>
  <c r="M400" i="221" s="1"/>
  <c r="AP10" i="140"/>
  <c r="M2719" i="221" s="1"/>
  <c r="AG15" i="255"/>
  <c r="Q50" i="135"/>
  <c r="AF30" i="255"/>
  <c r="AH26" i="255"/>
  <c r="AK26" i="255" s="1"/>
  <c r="AV26" i="255" s="1"/>
  <c r="AH31" i="255"/>
  <c r="AM31" i="255" s="1"/>
  <c r="AX31" i="255" s="1"/>
  <c r="AC31" i="255"/>
  <c r="AO15" i="135"/>
  <c r="R376" i="221" s="1"/>
  <c r="AN34" i="135"/>
  <c r="M490" i="221" s="1"/>
  <c r="AP46" i="140"/>
  <c r="M2935" i="221" s="1"/>
  <c r="AP37" i="140"/>
  <c r="M2881" i="221" s="1"/>
  <c r="AE33" i="255"/>
  <c r="AG31" i="255"/>
  <c r="AG45" i="255"/>
  <c r="B4395" i="221"/>
  <c r="B4421" i="221"/>
  <c r="AH48" i="255"/>
  <c r="AN48" i="255" s="1"/>
  <c r="AY48" i="255" s="1"/>
  <c r="AH47" i="255"/>
  <c r="AK47" i="255" s="1"/>
  <c r="AV47" i="255" s="1"/>
  <c r="AF37" i="255"/>
  <c r="AC37" i="255"/>
  <c r="AG27" i="255"/>
  <c r="AH16" i="255"/>
  <c r="AJ16" i="255" s="1"/>
  <c r="AU16" i="255" s="1"/>
  <c r="AH11" i="255"/>
  <c r="AK11" i="255" s="1"/>
  <c r="AV11" i="255" s="1"/>
  <c r="AF28" i="255"/>
  <c r="AM28" i="255" s="1"/>
  <c r="AX28" i="255" s="1"/>
  <c r="AG20" i="255"/>
  <c r="AN20" i="255" s="1"/>
  <c r="AY20" i="255" s="1"/>
  <c r="AH42" i="255"/>
  <c r="AF25" i="255"/>
  <c r="AI20" i="202"/>
  <c r="AJ20" i="202" s="1"/>
  <c r="AK32" i="255"/>
  <c r="AV32" i="255" s="1"/>
  <c r="AO32" i="255"/>
  <c r="AZ32" i="255" s="1"/>
  <c r="AN18" i="255"/>
  <c r="AY18" i="255" s="1"/>
  <c r="AK18" i="255"/>
  <c r="AV18" i="255" s="1"/>
  <c r="AO18" i="255"/>
  <c r="AZ18" i="255" s="1"/>
  <c r="AJ18" i="255"/>
  <c r="AU18" i="255" s="1"/>
  <c r="AL18" i="255"/>
  <c r="AW18" i="255" s="1"/>
  <c r="R2543" i="221"/>
  <c r="AP19" i="139"/>
  <c r="R2546" i="221" s="1"/>
  <c r="AM29" i="134"/>
  <c r="R153" i="221" s="1"/>
  <c r="R150" i="221"/>
  <c r="AO34" i="135"/>
  <c r="R490" i="221" s="1"/>
  <c r="R489" i="221"/>
  <c r="AP17" i="139"/>
  <c r="R2536" i="221" s="1"/>
  <c r="R2535" i="221"/>
  <c r="M2618" i="221"/>
  <c r="AO34" i="139"/>
  <c r="M2621" i="221" s="1"/>
  <c r="M537" i="221"/>
  <c r="AN42" i="135"/>
  <c r="M538" i="221" s="1"/>
  <c r="AP33" i="139"/>
  <c r="R2616" i="221" s="1"/>
  <c r="M459" i="221"/>
  <c r="AN29" i="135"/>
  <c r="M460" i="221" s="1"/>
  <c r="AL37" i="134"/>
  <c r="M193" i="221" s="1"/>
  <c r="Y21" i="116"/>
  <c r="R501" i="221"/>
  <c r="Y9" i="121"/>
  <c r="Y10" i="121" s="1"/>
  <c r="Z9" i="121"/>
  <c r="Z10" i="121" s="1"/>
  <c r="AA9" i="121"/>
  <c r="AA10" i="121" s="1"/>
  <c r="Q10" i="121"/>
  <c r="U45" i="116"/>
  <c r="W45" i="116"/>
  <c r="Q45" i="116"/>
  <c r="T45" i="116"/>
  <c r="V45" i="116"/>
  <c r="AO41" i="139"/>
  <c r="M2656" i="221" s="1"/>
  <c r="M2704" i="221"/>
  <c r="AP8" i="140"/>
  <c r="M2707" i="221" s="1"/>
  <c r="R2628" i="221"/>
  <c r="AP36" i="139"/>
  <c r="R2631" i="221" s="1"/>
  <c r="AL24" i="134"/>
  <c r="M128" i="221" s="1"/>
  <c r="M125" i="221"/>
  <c r="AQ49" i="140"/>
  <c r="R2953" i="221" s="1"/>
  <c r="R2952" i="221"/>
  <c r="R2550" i="221"/>
  <c r="AP20" i="139"/>
  <c r="R2551" i="221" s="1"/>
  <c r="AO29" i="135"/>
  <c r="R460" i="221" s="1"/>
  <c r="R459" i="221"/>
  <c r="AQ16" i="140"/>
  <c r="R2755" i="221" s="1"/>
  <c r="R2488" i="221"/>
  <c r="AP8" i="139"/>
  <c r="R2491" i="221" s="1"/>
  <c r="M2580" i="221"/>
  <c r="AO26" i="139"/>
  <c r="M2581" i="221" s="1"/>
  <c r="R2595" i="221"/>
  <c r="AP29" i="139"/>
  <c r="R2596" i="221" s="1"/>
  <c r="AO44" i="139"/>
  <c r="M2671" i="221" s="1"/>
  <c r="M2670" i="221"/>
  <c r="R2704" i="221"/>
  <c r="AQ8" i="140"/>
  <c r="R2707" i="221" s="1"/>
  <c r="R525" i="221"/>
  <c r="R2585" i="221"/>
  <c r="AP27" i="139"/>
  <c r="R2586" i="221" s="1"/>
  <c r="R519" i="221"/>
  <c r="AO39" i="135"/>
  <c r="R520" i="221" s="1"/>
  <c r="AJ36" i="255"/>
  <c r="AU36" i="255" s="1"/>
  <c r="AO17" i="255"/>
  <c r="AZ17" i="255" s="1"/>
  <c r="AM17" i="255"/>
  <c r="AX17" i="255" s="1"/>
  <c r="AJ17" i="255"/>
  <c r="AU17" i="255" s="1"/>
  <c r="AK17" i="255"/>
  <c r="AV17" i="255" s="1"/>
  <c r="AN17" i="255"/>
  <c r="AY17" i="255" s="1"/>
  <c r="R132" i="221"/>
  <c r="AM25" i="134"/>
  <c r="R133" i="221" s="1"/>
  <c r="M411" i="221"/>
  <c r="AN21" i="135"/>
  <c r="M412" i="221" s="1"/>
  <c r="R2920" i="221"/>
  <c r="AQ44" i="140"/>
  <c r="R2923" i="221" s="1"/>
  <c r="AI13" i="202"/>
  <c r="AJ13" i="202" s="1"/>
  <c r="M165" i="221"/>
  <c r="AL32" i="134"/>
  <c r="M168" i="221" s="1"/>
  <c r="AO52" i="135"/>
  <c r="R592" i="221" s="1"/>
  <c r="R591" i="221"/>
  <c r="AK10" i="131"/>
  <c r="M18" i="221" s="1"/>
  <c r="M17" i="221"/>
  <c r="AN45" i="135"/>
  <c r="M556" i="221" s="1"/>
  <c r="M555" i="221"/>
  <c r="AQ21" i="140"/>
  <c r="R2785" i="221" s="1"/>
  <c r="R2782" i="221"/>
  <c r="X56" i="111"/>
  <c r="S56" i="111"/>
  <c r="AA56" i="111" s="1"/>
  <c r="Y56" i="111"/>
  <c r="T56" i="111"/>
  <c r="W56" i="111"/>
  <c r="V56" i="111"/>
  <c r="AO28" i="135"/>
  <c r="R454" i="221" s="1"/>
  <c r="R451" i="221"/>
  <c r="AL31" i="134"/>
  <c r="M163" i="221" s="1"/>
  <c r="M162" i="221"/>
  <c r="AN32" i="135"/>
  <c r="M478" i="221" s="1"/>
  <c r="M477" i="221"/>
  <c r="M2748" i="221"/>
  <c r="AO27" i="139"/>
  <c r="M2586" i="221" s="1"/>
  <c r="AM16" i="134"/>
  <c r="R88" i="221" s="1"/>
  <c r="AN12" i="135"/>
  <c r="M358" i="221" s="1"/>
  <c r="AO33" i="139"/>
  <c r="M2616" i="221" s="1"/>
  <c r="M2615" i="221"/>
  <c r="AP43" i="139"/>
  <c r="R2666" i="221" s="1"/>
  <c r="R2663" i="221"/>
  <c r="AH10" i="203"/>
  <c r="AI10" i="203" s="1"/>
  <c r="AP46" i="139"/>
  <c r="R2681" i="221" s="1"/>
  <c r="AL25" i="255"/>
  <c r="AW25" i="255" s="1"/>
  <c r="AJ25" i="255"/>
  <c r="AU25" i="255" s="1"/>
  <c r="AO25" i="255"/>
  <c r="AZ25" i="255" s="1"/>
  <c r="AP38" i="139"/>
  <c r="R2641" i="221" s="1"/>
  <c r="R2640" i="221"/>
  <c r="AO42" i="139"/>
  <c r="M2661" i="221" s="1"/>
  <c r="M2660" i="221"/>
  <c r="M2573" i="221"/>
  <c r="AO25" i="139"/>
  <c r="M2576" i="221" s="1"/>
  <c r="AM31" i="134"/>
  <c r="R163" i="221" s="1"/>
  <c r="R160" i="221"/>
  <c r="M573" i="221"/>
  <c r="AN48" i="135"/>
  <c r="M574" i="221" s="1"/>
  <c r="R555" i="221"/>
  <c r="AO45" i="135"/>
  <c r="R556" i="221" s="1"/>
  <c r="AN36" i="135"/>
  <c r="M502" i="221" s="1"/>
  <c r="M501" i="221"/>
  <c r="AL45" i="134"/>
  <c r="M233" i="221" s="1"/>
  <c r="Y30" i="116"/>
  <c r="R19" i="121"/>
  <c r="W19" i="121"/>
  <c r="S19" i="121"/>
  <c r="T19" i="121"/>
  <c r="R15" i="221"/>
  <c r="AL10" i="131"/>
  <c r="R18" i="221" s="1"/>
  <c r="AO24" i="139"/>
  <c r="M2571" i="221" s="1"/>
  <c r="M2570" i="221"/>
  <c r="AP30" i="139"/>
  <c r="R2601" i="221" s="1"/>
  <c r="R2600" i="221"/>
  <c r="AO38" i="139"/>
  <c r="M2641" i="221" s="1"/>
  <c r="M2640" i="221"/>
  <c r="AP41" i="139"/>
  <c r="R2656" i="221" s="1"/>
  <c r="T11" i="206"/>
  <c r="S11" i="206"/>
  <c r="R320" i="221"/>
  <c r="AM63" i="134"/>
  <c r="R323" i="221" s="1"/>
  <c r="AM15" i="134"/>
  <c r="R83" i="221" s="1"/>
  <c r="R82" i="221"/>
  <c r="AL12" i="134"/>
  <c r="M68" i="221" s="1"/>
  <c r="M67" i="221"/>
  <c r="AO50" i="135"/>
  <c r="R586" i="221" s="1"/>
  <c r="R585" i="221"/>
  <c r="R567" i="221"/>
  <c r="AO47" i="135"/>
  <c r="R568" i="221" s="1"/>
  <c r="M525" i="221"/>
  <c r="AN40" i="135"/>
  <c r="M526" i="221" s="1"/>
  <c r="AO31" i="135"/>
  <c r="R472" i="221" s="1"/>
  <c r="E8" i="135"/>
  <c r="B9" i="135"/>
  <c r="R17" i="116"/>
  <c r="Q17" i="116"/>
  <c r="U17" i="116"/>
  <c r="V17" i="116"/>
  <c r="T17" i="116"/>
  <c r="S24" i="121"/>
  <c r="Q24" i="121"/>
  <c r="U24" i="121"/>
  <c r="W24" i="121"/>
  <c r="R24" i="121"/>
  <c r="V24" i="121"/>
  <c r="S17" i="121"/>
  <c r="Q17" i="121"/>
  <c r="V17" i="121"/>
  <c r="R17" i="121"/>
  <c r="M2555" i="221"/>
  <c r="AO21" i="139"/>
  <c r="M2556" i="221" s="1"/>
  <c r="AM62" i="134"/>
  <c r="R318" i="221" s="1"/>
  <c r="R317" i="221"/>
  <c r="R287" i="221"/>
  <c r="AM56" i="134"/>
  <c r="R288" i="221" s="1"/>
  <c r="AM52" i="134"/>
  <c r="R268" i="221" s="1"/>
  <c r="R267" i="221"/>
  <c r="M252" i="221"/>
  <c r="AL49" i="134"/>
  <c r="M253" i="221" s="1"/>
  <c r="M237" i="221"/>
  <c r="AL46" i="134"/>
  <c r="M238" i="221" s="1"/>
  <c r="M222" i="221"/>
  <c r="AL43" i="134"/>
  <c r="M223" i="221" s="1"/>
  <c r="AM39" i="134"/>
  <c r="R203" i="221" s="1"/>
  <c r="AL28" i="134"/>
  <c r="M148" i="221" s="1"/>
  <c r="R2808" i="221"/>
  <c r="AQ25" i="140"/>
  <c r="R2809" i="221" s="1"/>
  <c r="M2856" i="221"/>
  <c r="M2874" i="221"/>
  <c r="AP36" i="140"/>
  <c r="M2875" i="221" s="1"/>
  <c r="M2958" i="221"/>
  <c r="AP50" i="140"/>
  <c r="M2959" i="221" s="1"/>
  <c r="AG23" i="255"/>
  <c r="AH23" i="255"/>
  <c r="AF23" i="255"/>
  <c r="AD23" i="255"/>
  <c r="AE21" i="255"/>
  <c r="AH21" i="255"/>
  <c r="AG21" i="255"/>
  <c r="AD21" i="255"/>
  <c r="AF21" i="255"/>
  <c r="AH15" i="255"/>
  <c r="AD15" i="255"/>
  <c r="AE15" i="255"/>
  <c r="AF15" i="255"/>
  <c r="AE14" i="255"/>
  <c r="AH14" i="255"/>
  <c r="AF14" i="255"/>
  <c r="AG14" i="255"/>
  <c r="AG12" i="255"/>
  <c r="AH12" i="255"/>
  <c r="AF12" i="255"/>
  <c r="AE12" i="255"/>
  <c r="AH8" i="255"/>
  <c r="AG8" i="255"/>
  <c r="AE6" i="255"/>
  <c r="AH6" i="255"/>
  <c r="AG6" i="255"/>
  <c r="AD6" i="255"/>
  <c r="AC52" i="140"/>
  <c r="I2969" i="221" s="1"/>
  <c r="I2849" i="221"/>
  <c r="AB53" i="135"/>
  <c r="J596" i="221" s="1"/>
  <c r="J464" i="221"/>
  <c r="AE52" i="140"/>
  <c r="K2969" i="221" s="1"/>
  <c r="K2849" i="221"/>
  <c r="AN30" i="255"/>
  <c r="AY30" i="255" s="1"/>
  <c r="AJ27" i="255"/>
  <c r="AU27" i="255" s="1"/>
  <c r="AP27" i="140"/>
  <c r="M2821" i="221" s="1"/>
  <c r="AJ19" i="255"/>
  <c r="AU19" i="255" s="1"/>
  <c r="AL55" i="134"/>
  <c r="M283" i="221" s="1"/>
  <c r="AM46" i="255"/>
  <c r="AX46" i="255" s="1"/>
  <c r="AN46" i="255"/>
  <c r="AY46" i="255" s="1"/>
  <c r="AJ40" i="255"/>
  <c r="AU40" i="255" s="1"/>
  <c r="AM40" i="255"/>
  <c r="AX40" i="255" s="1"/>
  <c r="AL40" i="255"/>
  <c r="AW40" i="255" s="1"/>
  <c r="AO40" i="255"/>
  <c r="AZ40" i="255" s="1"/>
  <c r="AK40" i="255"/>
  <c r="AV40" i="255" s="1"/>
  <c r="AN40" i="255"/>
  <c r="AY40" i="255" s="1"/>
  <c r="M2718" i="221"/>
  <c r="M2952" i="221"/>
  <c r="Z26" i="121"/>
  <c r="R29" i="116"/>
  <c r="AL45" i="255"/>
  <c r="AW45" i="255" s="1"/>
  <c r="V10" i="116"/>
  <c r="U10" i="116"/>
  <c r="W10" i="116"/>
  <c r="Q10" i="116"/>
  <c r="V29" i="121"/>
  <c r="V37" i="121" s="1"/>
  <c r="R29" i="121"/>
  <c r="R37" i="121" s="1"/>
  <c r="Q29" i="121"/>
  <c r="U29" i="121"/>
  <c r="U37" i="121" s="1"/>
  <c r="W29" i="121"/>
  <c r="W37" i="121" s="1"/>
  <c r="Y55" i="111"/>
  <c r="W55" i="111"/>
  <c r="V55" i="111"/>
  <c r="AK8" i="131"/>
  <c r="M8" i="221" s="1"/>
  <c r="M5" i="221"/>
  <c r="AO35" i="139"/>
  <c r="M2626" i="221" s="1"/>
  <c r="M2625" i="221"/>
  <c r="W9" i="206"/>
  <c r="T9" i="206"/>
  <c r="V9" i="206"/>
  <c r="AM36" i="134"/>
  <c r="R188" i="221" s="1"/>
  <c r="R185" i="221"/>
  <c r="M95" i="221"/>
  <c r="AL18" i="134"/>
  <c r="M98" i="221" s="1"/>
  <c r="R297" i="221"/>
  <c r="AM58" i="134"/>
  <c r="R298" i="221" s="1"/>
  <c r="AL56" i="134"/>
  <c r="M288" i="221" s="1"/>
  <c r="M287" i="221"/>
  <c r="M267" i="221"/>
  <c r="AL52" i="134"/>
  <c r="M268" i="221" s="1"/>
  <c r="AM48" i="134"/>
  <c r="R248" i="221" s="1"/>
  <c r="R247" i="221"/>
  <c r="AM45" i="134"/>
  <c r="R233" i="221" s="1"/>
  <c r="R232" i="221"/>
  <c r="AM42" i="134"/>
  <c r="R218" i="221" s="1"/>
  <c r="R217" i="221"/>
  <c r="AM24" i="134"/>
  <c r="R128" i="221" s="1"/>
  <c r="R127" i="221"/>
  <c r="R2790" i="221"/>
  <c r="AQ22" i="140"/>
  <c r="R2791" i="221" s="1"/>
  <c r="AP12" i="139"/>
  <c r="R2511" i="221" s="1"/>
  <c r="AI32" i="140"/>
  <c r="O2849" i="221" s="1"/>
  <c r="AJ30" i="140"/>
  <c r="R23" i="116"/>
  <c r="S23" i="116"/>
  <c r="T23" i="116"/>
  <c r="S28" i="121"/>
  <c r="W28" i="121"/>
  <c r="T28" i="121"/>
  <c r="Q28" i="121"/>
  <c r="U28" i="121"/>
  <c r="V28" i="121"/>
  <c r="R28" i="121"/>
  <c r="Y54" i="111"/>
  <c r="S54" i="111"/>
  <c r="AA54" i="111" s="1"/>
  <c r="X54" i="111"/>
  <c r="W54" i="111"/>
  <c r="V54" i="111"/>
  <c r="U54" i="111"/>
  <c r="R2523" i="221"/>
  <c r="AP15" i="139"/>
  <c r="R2526" i="221" s="1"/>
  <c r="R2498" i="221"/>
  <c r="R2618" i="221"/>
  <c r="R262" i="221"/>
  <c r="AM51" i="134"/>
  <c r="R263" i="221" s="1"/>
  <c r="M247" i="221"/>
  <c r="AL42" i="134"/>
  <c r="M218" i="221" s="1"/>
  <c r="M217" i="221"/>
  <c r="AL33" i="134"/>
  <c r="M173" i="221" s="1"/>
  <c r="M172" i="221"/>
  <c r="AL17" i="134"/>
  <c r="M93" i="221" s="1"/>
  <c r="M92" i="221"/>
  <c r="R529" i="221"/>
  <c r="AO41" i="135"/>
  <c r="R532" i="221" s="1"/>
  <c r="AN22" i="135"/>
  <c r="M418" i="221" s="1"/>
  <c r="M417" i="221"/>
  <c r="M2908" i="221"/>
  <c r="AP42" i="140"/>
  <c r="M2911" i="221" s="1"/>
  <c r="M2736" i="221"/>
  <c r="R2772" i="221"/>
  <c r="R2832" i="221"/>
  <c r="R2856" i="221"/>
  <c r="AQ33" i="140"/>
  <c r="R2857" i="221" s="1"/>
  <c r="AL22" i="255"/>
  <c r="AW22" i="255" s="1"/>
  <c r="AE19" i="255"/>
  <c r="AF19" i="255"/>
  <c r="AD19" i="255"/>
  <c r="AE18" i="255"/>
  <c r="AF18" i="255"/>
  <c r="AC18" i="255"/>
  <c r="AH13" i="255"/>
  <c r="AG13" i="255"/>
  <c r="AD10" i="255"/>
  <c r="AE10" i="255"/>
  <c r="AG10" i="255"/>
  <c r="AH10" i="255"/>
  <c r="AF9" i="255"/>
  <c r="AH9" i="255"/>
  <c r="AA37" i="116"/>
  <c r="Z37" i="116"/>
  <c r="R40" i="116"/>
  <c r="S40" i="116"/>
  <c r="W40" i="116"/>
  <c r="V40" i="116"/>
  <c r="Q40" i="116"/>
  <c r="T40" i="116"/>
  <c r="R35" i="116"/>
  <c r="W35" i="116"/>
  <c r="V35" i="116"/>
  <c r="U35" i="116"/>
  <c r="T35" i="116"/>
  <c r="Q35" i="116"/>
  <c r="W29" i="116"/>
  <c r="Q29" i="116"/>
  <c r="M2523" i="221"/>
  <c r="AO15" i="139"/>
  <c r="M2526" i="221" s="1"/>
  <c r="M140" i="221"/>
  <c r="AL27" i="134"/>
  <c r="M143" i="221" s="1"/>
  <c r="M182" i="221"/>
  <c r="AL35" i="134"/>
  <c r="M183" i="221" s="1"/>
  <c r="M2796" i="221"/>
  <c r="M2862" i="221"/>
  <c r="AP34" i="140"/>
  <c r="M2863" i="221" s="1"/>
  <c r="AI8" i="202"/>
  <c r="AJ8" i="202" s="1"/>
  <c r="AI17" i="202"/>
  <c r="AJ17" i="202" s="1"/>
  <c r="AZ22" i="255"/>
  <c r="AH44" i="255"/>
  <c r="AG44" i="255"/>
  <c r="AF44" i="255"/>
  <c r="AE44" i="255"/>
  <c r="AC5" i="255"/>
  <c r="AH5" i="255"/>
  <c r="AD5" i="255"/>
  <c r="AE5" i="255"/>
  <c r="AG5" i="255"/>
  <c r="AE35" i="255"/>
  <c r="AD35" i="255"/>
  <c r="AF35" i="255"/>
  <c r="AE29" i="255"/>
  <c r="AH29" i="255"/>
  <c r="AF29" i="255"/>
  <c r="AD29" i="255"/>
  <c r="AC24" i="255"/>
  <c r="AE24" i="255"/>
  <c r="AG24" i="255"/>
  <c r="AF24" i="255"/>
  <c r="AH24" i="255"/>
  <c r="J548" i="221"/>
  <c r="AI14" i="202"/>
  <c r="AJ14" i="202" s="1"/>
  <c r="AI9" i="203"/>
  <c r="V54" i="116"/>
  <c r="AH35" i="255"/>
  <c r="AF45" i="255"/>
  <c r="E8" i="139"/>
  <c r="B9" i="139"/>
  <c r="W52" i="116"/>
  <c r="Q52" i="116"/>
  <c r="V52" i="116"/>
  <c r="U52" i="116"/>
  <c r="R52" i="116"/>
  <c r="S52" i="116"/>
  <c r="T52" i="116"/>
  <c r="W14" i="116"/>
  <c r="T14" i="116"/>
  <c r="S14" i="116"/>
  <c r="U14" i="116"/>
  <c r="M333" i="221"/>
  <c r="AN8" i="135"/>
  <c r="M334" i="221" s="1"/>
  <c r="R277" i="221"/>
  <c r="AM54" i="134"/>
  <c r="R278" i="221" s="1"/>
  <c r="M529" i="221"/>
  <c r="AN41" i="135"/>
  <c r="M532" i="221" s="1"/>
  <c r="M379" i="221"/>
  <c r="AN16" i="135"/>
  <c r="M382" i="221" s="1"/>
  <c r="Y42" i="116"/>
  <c r="V39" i="116"/>
  <c r="S39" i="116"/>
  <c r="W39" i="116"/>
  <c r="R39" i="116"/>
  <c r="Q39" i="116"/>
  <c r="U21" i="116"/>
  <c r="V21" i="116"/>
  <c r="R21" i="116"/>
  <c r="S21" i="116"/>
  <c r="W21" i="116"/>
  <c r="AO8" i="135"/>
  <c r="R334" i="221" s="1"/>
  <c r="M72" i="221"/>
  <c r="AL13" i="134"/>
  <c r="M73" i="221" s="1"/>
  <c r="AO22" i="135"/>
  <c r="R418" i="221" s="1"/>
  <c r="R417" i="221"/>
  <c r="R2914" i="221"/>
  <c r="AQ43" i="140"/>
  <c r="R2917" i="221" s="1"/>
  <c r="M2817" i="221"/>
  <c r="Q14" i="116"/>
  <c r="R495" i="221"/>
  <c r="AP49" i="139"/>
  <c r="R2696" i="221" s="1"/>
  <c r="W51" i="116"/>
  <c r="U51" i="116"/>
  <c r="Q51" i="116"/>
  <c r="R51" i="116"/>
  <c r="V43" i="116"/>
  <c r="R43" i="116"/>
  <c r="U43" i="116"/>
  <c r="W43" i="116"/>
  <c r="S43" i="116"/>
  <c r="Q43" i="116"/>
  <c r="W27" i="116"/>
  <c r="Q27" i="116"/>
  <c r="V27" i="116"/>
  <c r="U27" i="116"/>
  <c r="W20" i="116"/>
  <c r="V20" i="116"/>
  <c r="Q20" i="116"/>
  <c r="S20" i="116"/>
  <c r="X53" i="135"/>
  <c r="R595" i="221" s="1"/>
  <c r="R594" i="221"/>
  <c r="R2650" i="221"/>
  <c r="AP40" i="139"/>
  <c r="R2651" i="221" s="1"/>
  <c r="M2688" i="221"/>
  <c r="AO48" i="139"/>
  <c r="M2691" i="221" s="1"/>
  <c r="R165" i="221"/>
  <c r="AM32" i="134"/>
  <c r="R168" i="221" s="1"/>
  <c r="AM19" i="134"/>
  <c r="R103" i="221" s="1"/>
  <c r="M87" i="221"/>
  <c r="AL16" i="134"/>
  <c r="M88" i="221" s="1"/>
  <c r="AO24" i="135"/>
  <c r="R430" i="221" s="1"/>
  <c r="R429" i="221"/>
  <c r="M351" i="221"/>
  <c r="AP38" i="140"/>
  <c r="M2887" i="221" s="1"/>
  <c r="M2886" i="221"/>
  <c r="M2904" i="221"/>
  <c r="AP41" i="140"/>
  <c r="M2905" i="221" s="1"/>
  <c r="AP44" i="140"/>
  <c r="M2923" i="221" s="1"/>
  <c r="R19" i="116"/>
  <c r="Q19" i="116"/>
  <c r="W19" i="116"/>
  <c r="V19" i="116"/>
  <c r="U19" i="116"/>
  <c r="S19" i="116"/>
  <c r="W14" i="121"/>
  <c r="S14" i="121"/>
  <c r="R14" i="121"/>
  <c r="M2505" i="221"/>
  <c r="AO11" i="139"/>
  <c r="M2506" i="221" s="1"/>
  <c r="AP13" i="139"/>
  <c r="R2516" i="221" s="1"/>
  <c r="R2515" i="221"/>
  <c r="AO28" i="139"/>
  <c r="M2591" i="221" s="1"/>
  <c r="AO39" i="139"/>
  <c r="M2646" i="221" s="1"/>
  <c r="M2645" i="221"/>
  <c r="R90" i="221"/>
  <c r="R60" i="221"/>
  <c r="AL38" i="134"/>
  <c r="M198" i="221" s="1"/>
  <c r="M197" i="221"/>
  <c r="M391" i="221"/>
  <c r="M2932" i="221"/>
  <c r="AQ10" i="140"/>
  <c r="R2719" i="221" s="1"/>
  <c r="M2760" i="221"/>
  <c r="M2838" i="221"/>
  <c r="AQ39" i="140"/>
  <c r="R2893" i="221" s="1"/>
  <c r="R2892" i="221"/>
  <c r="AG38" i="255"/>
  <c r="AH38" i="255"/>
  <c r="AE38" i="255"/>
  <c r="AK31" i="255"/>
  <c r="AV31" i="255" s="1"/>
  <c r="M2733" i="221"/>
  <c r="AN12" i="132"/>
  <c r="R43" i="221" s="1"/>
  <c r="R42" i="221"/>
  <c r="R2530" i="221"/>
  <c r="AP16" i="139"/>
  <c r="R2531" i="221" s="1"/>
  <c r="AO22" i="139"/>
  <c r="M2561" i="221" s="1"/>
  <c r="M2560" i="221"/>
  <c r="AK8" i="184"/>
  <c r="AN11" i="185"/>
  <c r="R107" i="221"/>
  <c r="AM20" i="134"/>
  <c r="R108" i="221" s="1"/>
  <c r="AN49" i="135"/>
  <c r="M580" i="221" s="1"/>
  <c r="M579" i="221"/>
  <c r="AC43" i="255"/>
  <c r="AD43" i="255"/>
  <c r="AG43" i="255"/>
  <c r="AH43" i="255"/>
  <c r="AE41" i="255"/>
  <c r="AG41" i="255"/>
  <c r="AH41" i="255"/>
  <c r="AG39" i="255"/>
  <c r="AN39" i="255" s="1"/>
  <c r="AY39" i="255" s="1"/>
  <c r="AE39" i="255"/>
  <c r="AL39" i="255" s="1"/>
  <c r="AW39" i="255" s="1"/>
  <c r="AG36" i="255"/>
  <c r="AH33" i="255"/>
  <c r="AG32" i="255"/>
  <c r="AF32" i="255"/>
  <c r="AM32" i="255" s="1"/>
  <c r="AX32" i="255" s="1"/>
  <c r="AE32" i="255"/>
  <c r="AL32" i="255" s="1"/>
  <c r="AW32" i="255" s="1"/>
  <c r="AG30" i="255"/>
  <c r="AD30" i="255"/>
  <c r="AJ19" i="202"/>
  <c r="AA26" i="116"/>
  <c r="Z26" i="116"/>
  <c r="R11" i="116"/>
  <c r="Q11" i="116"/>
  <c r="U11" i="116"/>
  <c r="W11" i="116"/>
  <c r="S11" i="116"/>
  <c r="T11" i="116"/>
  <c r="U30" i="121"/>
  <c r="W30" i="121"/>
  <c r="R30" i="121"/>
  <c r="Z30" i="121" s="1"/>
  <c r="V30" i="121"/>
  <c r="AP14" i="139"/>
  <c r="R2521" i="221" s="1"/>
  <c r="R2520" i="221"/>
  <c r="AP28" i="139"/>
  <c r="R2591" i="221" s="1"/>
  <c r="AO47" i="139"/>
  <c r="M2686" i="221" s="1"/>
  <c r="M2685" i="221"/>
  <c r="AN8" i="185"/>
  <c r="AL53" i="135"/>
  <c r="R596" i="221"/>
  <c r="AL53" i="134"/>
  <c r="M273" i="221" s="1"/>
  <c r="M272" i="221"/>
  <c r="R433" i="221"/>
  <c r="AO25" i="135"/>
  <c r="R436" i="221" s="1"/>
  <c r="R399" i="221"/>
  <c r="AO19" i="135"/>
  <c r="R400" i="221" s="1"/>
  <c r="R2926" i="221"/>
  <c r="AQ45" i="140"/>
  <c r="R2929" i="221" s="1"/>
  <c r="AC26" i="255"/>
  <c r="AD26" i="255"/>
  <c r="S13" i="121"/>
  <c r="S50" i="116"/>
  <c r="U50" i="116"/>
  <c r="T69" i="111"/>
  <c r="Y69" i="111"/>
  <c r="S69" i="111"/>
  <c r="AA69" i="111" s="1"/>
  <c r="V11" i="206"/>
  <c r="R302" i="221"/>
  <c r="AM59" i="134"/>
  <c r="R303" i="221" s="1"/>
  <c r="M277" i="221"/>
  <c r="AL54" i="134"/>
  <c r="M278" i="221" s="1"/>
  <c r="AL39" i="134"/>
  <c r="M203" i="221" s="1"/>
  <c r="M202" i="221"/>
  <c r="AL34" i="134"/>
  <c r="M178" i="221" s="1"/>
  <c r="R369" i="221"/>
  <c r="AO14" i="135"/>
  <c r="R370" i="221" s="1"/>
  <c r="AO11" i="135"/>
  <c r="R352" i="221" s="1"/>
  <c r="AO8" i="139"/>
  <c r="M2491" i="221" s="1"/>
  <c r="M2490" i="221"/>
  <c r="R2764" i="221"/>
  <c r="AQ18" i="140"/>
  <c r="R2767" i="221" s="1"/>
  <c r="AG49" i="255"/>
  <c r="AH49" i="255"/>
  <c r="AC48" i="255"/>
  <c r="AF48" i="255"/>
  <c r="AE48" i="255"/>
  <c r="AG34" i="255"/>
  <c r="AG22" i="255"/>
  <c r="AN22" i="255" s="1"/>
  <c r="AY22" i="255" s="1"/>
  <c r="AI22" i="202"/>
  <c r="AJ22" i="202" s="1"/>
  <c r="M548" i="221"/>
  <c r="AK44" i="135"/>
  <c r="Y31" i="121"/>
  <c r="V26" i="121"/>
  <c r="T26" i="121"/>
  <c r="S26" i="121"/>
  <c r="Q20" i="121"/>
  <c r="S20" i="121"/>
  <c r="R13" i="121"/>
  <c r="U13" i="121"/>
  <c r="AK12" i="184"/>
  <c r="R157" i="221"/>
  <c r="AM30" i="134"/>
  <c r="R158" i="221" s="1"/>
  <c r="AL10" i="134"/>
  <c r="M58" i="221" s="1"/>
  <c r="AN23" i="135"/>
  <c r="M424" i="221" s="1"/>
  <c r="AO13" i="135"/>
  <c r="R364" i="221" s="1"/>
  <c r="R363" i="221"/>
  <c r="R2748" i="221"/>
  <c r="AQ15" i="140"/>
  <c r="R2749" i="221" s="1"/>
  <c r="AP25" i="140"/>
  <c r="M2809" i="221" s="1"/>
  <c r="M2808" i="221"/>
  <c r="AQ31" i="140"/>
  <c r="R2845" i="221" s="1"/>
  <c r="AG46" i="255"/>
  <c r="AE28" i="255"/>
  <c r="AC28" i="255"/>
  <c r="AD46" i="255"/>
  <c r="AH52" i="140"/>
  <c r="N2969" i="221" s="1"/>
  <c r="AI15" i="202"/>
  <c r="AJ15" i="202" s="1"/>
  <c r="AI23" i="202"/>
  <c r="AJ23" i="202" s="1"/>
  <c r="AI21" i="202"/>
  <c r="AJ21" i="202" s="1"/>
  <c r="M439" i="221" l="1"/>
  <c r="AN26" i="135"/>
  <c r="M442" i="221" s="1"/>
  <c r="M367" i="221"/>
  <c r="AN14" i="135"/>
  <c r="M370" i="221" s="1"/>
  <c r="AL64" i="134"/>
  <c r="M328" i="221" s="1"/>
  <c r="M325" i="221"/>
  <c r="M320" i="221"/>
  <c r="AL63" i="134"/>
  <c r="M323" i="221" s="1"/>
  <c r="M349" i="221"/>
  <c r="AN11" i="135"/>
  <c r="M352" i="221" s="1"/>
  <c r="AP13" i="140"/>
  <c r="M2737" i="221" s="1"/>
  <c r="AO45" i="255"/>
  <c r="AZ45" i="255" s="1"/>
  <c r="AO7" i="255"/>
  <c r="AZ7" i="255" s="1"/>
  <c r="AK36" i="255"/>
  <c r="AV36" i="255" s="1"/>
  <c r="R54" i="116"/>
  <c r="AJ7" i="255"/>
  <c r="AU7" i="255" s="1"/>
  <c r="AO36" i="255"/>
  <c r="AZ36" i="255" s="1"/>
  <c r="R53" i="116"/>
  <c r="AN25" i="255"/>
  <c r="AY25" i="255" s="1"/>
  <c r="AN45" i="255"/>
  <c r="AY45" i="255" s="1"/>
  <c r="AM7" i="255"/>
  <c r="AX7" i="255" s="1"/>
  <c r="AM30" i="255"/>
  <c r="AX30" i="255" s="1"/>
  <c r="V53" i="116"/>
  <c r="AJ45" i="255"/>
  <c r="AU45" i="255" s="1"/>
  <c r="AO30" i="255"/>
  <c r="AZ30" i="255" s="1"/>
  <c r="AO20" i="255"/>
  <c r="AZ20" i="255" s="1"/>
  <c r="AM36" i="255"/>
  <c r="AX36" i="255" s="1"/>
  <c r="AL16" i="255"/>
  <c r="AW16" i="255" s="1"/>
  <c r="AK45" i="255"/>
  <c r="AV45" i="255" s="1"/>
  <c r="AJ30" i="255"/>
  <c r="AU30" i="255" s="1"/>
  <c r="AB9" i="121"/>
  <c r="AB10" i="121" s="1"/>
  <c r="AN36" i="255"/>
  <c r="AY36" i="255" s="1"/>
  <c r="AD9" i="121"/>
  <c r="AD10" i="121" s="1"/>
  <c r="AM34" i="255"/>
  <c r="AX34" i="255" s="1"/>
  <c r="AL19" i="255"/>
  <c r="AW19" i="255" s="1"/>
  <c r="AK30" i="255"/>
  <c r="AV30" i="255" s="1"/>
  <c r="AE9" i="121"/>
  <c r="AE10" i="121" s="1"/>
  <c r="AO34" i="255"/>
  <c r="AZ34" i="255" s="1"/>
  <c r="M2812" i="221"/>
  <c r="AN34" i="255"/>
  <c r="AY34" i="255" s="1"/>
  <c r="AE23" i="116"/>
  <c r="AA27" i="121"/>
  <c r="AC9" i="121"/>
  <c r="AC10" i="121" s="1"/>
  <c r="AO31" i="255"/>
  <c r="AZ31" i="255" s="1"/>
  <c r="AN16" i="255"/>
  <c r="AY16" i="255" s="1"/>
  <c r="AM26" i="255"/>
  <c r="AX26" i="255" s="1"/>
  <c r="AJ26" i="255"/>
  <c r="AU26" i="255" s="1"/>
  <c r="AK22" i="255"/>
  <c r="AV22" i="255" s="1"/>
  <c r="AO39" i="255"/>
  <c r="AZ39" i="255" s="1"/>
  <c r="AG12" i="112"/>
  <c r="AB31" i="121"/>
  <c r="AK7" i="255"/>
  <c r="AV7" i="255" s="1"/>
  <c r="AA42" i="116"/>
  <c r="AN27" i="255"/>
  <c r="AY27" i="255" s="1"/>
  <c r="AB14" i="121"/>
  <c r="AC48" i="116"/>
  <c r="AE30" i="116"/>
  <c r="AD12" i="116"/>
  <c r="AE31" i="121"/>
  <c r="AE26" i="116"/>
  <c r="AB37" i="116"/>
  <c r="AN35" i="135"/>
  <c r="M496" i="221" s="1"/>
  <c r="AN10" i="135"/>
  <c r="M346" i="221" s="1"/>
  <c r="AI40" i="134"/>
  <c r="M206" i="221"/>
  <c r="M361" i="221"/>
  <c r="AN13" i="135"/>
  <c r="M364" i="221" s="1"/>
  <c r="AP15" i="140"/>
  <c r="M2749" i="221" s="1"/>
  <c r="M2969" i="221"/>
  <c r="AP22" i="140"/>
  <c r="M2791" i="221" s="1"/>
  <c r="J2549" i="221"/>
  <c r="L2549" i="221"/>
  <c r="Y52" i="140"/>
  <c r="R2968" i="221" s="1"/>
  <c r="K2549" i="221"/>
  <c r="AL20" i="139"/>
  <c r="M2549" i="221"/>
  <c r="I2549" i="221"/>
  <c r="R2944" i="221"/>
  <c r="AQ48" i="140"/>
  <c r="R2947" i="221" s="1"/>
  <c r="M2794" i="221"/>
  <c r="AP23" i="140"/>
  <c r="M2797" i="221" s="1"/>
  <c r="M2776" i="221"/>
  <c r="AP20" i="140"/>
  <c r="M2779" i="221" s="1"/>
  <c r="AP16" i="140"/>
  <c r="M2755" i="221" s="1"/>
  <c r="M2752" i="221"/>
  <c r="X48" i="140"/>
  <c r="M2782" i="221"/>
  <c r="AP21" i="140"/>
  <c r="M2785" i="221" s="1"/>
  <c r="M2758" i="221"/>
  <c r="AP17" i="140"/>
  <c r="M2761" i="221" s="1"/>
  <c r="Y48" i="116"/>
  <c r="AM47" i="255"/>
  <c r="AX47" i="255" s="1"/>
  <c r="AA48" i="116"/>
  <c r="AK46" i="255"/>
  <c r="AV46" i="255" s="1"/>
  <c r="AK20" i="255"/>
  <c r="AV20" i="255" s="1"/>
  <c r="AD48" i="116"/>
  <c r="AB48" i="116"/>
  <c r="AA31" i="121"/>
  <c r="Y23" i="116"/>
  <c r="AO46" i="255"/>
  <c r="AZ46" i="255" s="1"/>
  <c r="AL20" i="255"/>
  <c r="AW20" i="255" s="1"/>
  <c r="B9" i="195"/>
  <c r="B10" i="195" s="1"/>
  <c r="AC55" i="111"/>
  <c r="K11" i="134" s="1" a="1"/>
  <c r="AE12" i="112"/>
  <c r="M35" i="134" s="1" a="1"/>
  <c r="AC37" i="116"/>
  <c r="AL46" i="255"/>
  <c r="AW46" i="255" s="1"/>
  <c r="AO27" i="255"/>
  <c r="AZ27" i="255" s="1"/>
  <c r="Z31" i="121"/>
  <c r="AA30" i="116"/>
  <c r="AL27" i="255"/>
  <c r="AW27" i="255" s="1"/>
  <c r="AD37" i="116"/>
  <c r="AC54" i="111"/>
  <c r="K10" i="134" s="1" a="1"/>
  <c r="AA12" i="116"/>
  <c r="AK27" i="255"/>
  <c r="AV27" i="255" s="1"/>
  <c r="AM25" i="255"/>
  <c r="AX25" i="255" s="1"/>
  <c r="AD26" i="116"/>
  <c r="AC26" i="116"/>
  <c r="AD31" i="121"/>
  <c r="AE37" i="116"/>
  <c r="AI52" i="140"/>
  <c r="O2969" i="221" s="1"/>
  <c r="AM27" i="255"/>
  <c r="AX27" i="255" s="1"/>
  <c r="AK25" i="255"/>
  <c r="AV25" i="255" s="1"/>
  <c r="AN28" i="255"/>
  <c r="AY28" i="255" s="1"/>
  <c r="Z48" i="116"/>
  <c r="AC31" i="121"/>
  <c r="Y26" i="116"/>
  <c r="AN32" i="255"/>
  <c r="AY32" i="255" s="1"/>
  <c r="AL7" i="255"/>
  <c r="AW7" i="255" s="1"/>
  <c r="AK19" i="255"/>
  <c r="AV19" i="255" s="1"/>
  <c r="AK28" i="255"/>
  <c r="AV28" i="255" s="1"/>
  <c r="AC12" i="112"/>
  <c r="K35" i="134" s="1" a="1"/>
  <c r="AD42" i="116"/>
  <c r="AD55" i="111"/>
  <c r="L11" i="134" s="1" a="1"/>
  <c r="AM37" i="255"/>
  <c r="AX37" i="255" s="1"/>
  <c r="AC23" i="116"/>
  <c r="AC9" i="206"/>
  <c r="AE48" i="116"/>
  <c r="AN19" i="255"/>
  <c r="AY19" i="255" s="1"/>
  <c r="AL37" i="255"/>
  <c r="AW37" i="255" s="1"/>
  <c r="AD23" i="116"/>
  <c r="B11" i="140"/>
  <c r="AM39" i="255"/>
  <c r="AX39" i="255" s="1"/>
  <c r="AK39" i="255"/>
  <c r="AV39" i="255" s="1"/>
  <c r="AC26" i="121"/>
  <c r="AB9" i="206"/>
  <c r="AC12" i="116"/>
  <c r="AO19" i="255"/>
  <c r="AZ19" i="255" s="1"/>
  <c r="AD12" i="112"/>
  <c r="L35" i="134" s="1" a="1"/>
  <c r="AK48" i="255"/>
  <c r="AV48" i="255" s="1"/>
  <c r="AE36" i="116"/>
  <c r="AN37" i="255"/>
  <c r="AY37" i="255" s="1"/>
  <c r="AL47" i="255"/>
  <c r="AW47" i="255" s="1"/>
  <c r="AK37" i="255"/>
  <c r="AV37" i="255" s="1"/>
  <c r="Z12" i="116"/>
  <c r="AB27" i="121"/>
  <c r="AB12" i="116"/>
  <c r="AC42" i="116"/>
  <c r="AD27" i="121"/>
  <c r="AB42" i="116"/>
  <c r="AE12" i="116"/>
  <c r="AB55" i="111"/>
  <c r="AC30" i="116"/>
  <c r="AL48" i="255"/>
  <c r="AW48" i="255" s="1"/>
  <c r="AB50" i="116"/>
  <c r="AE27" i="121"/>
  <c r="AJ37" i="255"/>
  <c r="AU37" i="255" s="1"/>
  <c r="AE42" i="116"/>
  <c r="AA23" i="116"/>
  <c r="AJ22" i="255"/>
  <c r="AU22" i="255" s="1"/>
  <c r="AJ28" i="255"/>
  <c r="AU28" i="255" s="1"/>
  <c r="AM48" i="255"/>
  <c r="AX48" i="255" s="1"/>
  <c r="Z27" i="121"/>
  <c r="Z42" i="116"/>
  <c r="Z23" i="116"/>
  <c r="AJ11" i="255"/>
  <c r="AU11" i="255" s="1"/>
  <c r="AM22" i="255"/>
  <c r="AX22" i="255" s="1"/>
  <c r="AL28" i="255"/>
  <c r="AW28" i="255" s="1"/>
  <c r="AJ48" i="255"/>
  <c r="AU48" i="255" s="1"/>
  <c r="AB26" i="116"/>
  <c r="AO11" i="255"/>
  <c r="AZ11" i="255" s="1"/>
  <c r="AM20" i="255"/>
  <c r="AX20" i="255" s="1"/>
  <c r="AD30" i="116"/>
  <c r="AJ47" i="255"/>
  <c r="AU47" i="255" s="1"/>
  <c r="AA36" i="116"/>
  <c r="AC36" i="116"/>
  <c r="AD36" i="116"/>
  <c r="Z36" i="116"/>
  <c r="AB36" i="116"/>
  <c r="AB12" i="112"/>
  <c r="AB24" i="116"/>
  <c r="Y24" i="116"/>
  <c r="Z24" i="116"/>
  <c r="AD24" i="116"/>
  <c r="AC24" i="116"/>
  <c r="AA24" i="116"/>
  <c r="AE24" i="116"/>
  <c r="AE50" i="116"/>
  <c r="AB19" i="121"/>
  <c r="AD56" i="111"/>
  <c r="L14" i="134" s="1" a="1"/>
  <c r="AN26" i="255"/>
  <c r="AY26" i="255" s="1"/>
  <c r="AL11" i="255"/>
  <c r="AW11" i="255" s="1"/>
  <c r="AN11" i="255"/>
  <c r="AY11" i="255" s="1"/>
  <c r="AM11" i="255"/>
  <c r="AX11" i="255" s="1"/>
  <c r="AB13" i="121"/>
  <c r="AB54" i="111"/>
  <c r="AC19" i="121"/>
  <c r="AA19" i="121"/>
  <c r="AO48" i="255"/>
  <c r="AZ48" i="255" s="1"/>
  <c r="AO47" i="255"/>
  <c r="AZ47" i="255" s="1"/>
  <c r="AM16" i="255"/>
  <c r="AX16" i="255" s="1"/>
  <c r="AK16" i="255"/>
  <c r="AV16" i="255" s="1"/>
  <c r="AO16" i="255"/>
  <c r="AZ16" i="255" s="1"/>
  <c r="AL31" i="255"/>
  <c r="AW31" i="255" s="1"/>
  <c r="AN31" i="255"/>
  <c r="AY31" i="255" s="1"/>
  <c r="AJ31" i="255"/>
  <c r="AU31" i="255" s="1"/>
  <c r="Z30" i="116"/>
  <c r="AB21" i="116"/>
  <c r="AO26" i="255"/>
  <c r="AZ26" i="255" s="1"/>
  <c r="AN47" i="255"/>
  <c r="AY47" i="255" s="1"/>
  <c r="AN42" i="255"/>
  <c r="AY42" i="255" s="1"/>
  <c r="AK42" i="255"/>
  <c r="AV42" i="255" s="1"/>
  <c r="AJ42" i="255"/>
  <c r="AU42" i="255" s="1"/>
  <c r="AM42" i="255"/>
  <c r="AX42" i="255" s="1"/>
  <c r="AO42" i="255"/>
  <c r="AZ42" i="255" s="1"/>
  <c r="AL42" i="255"/>
  <c r="AW42" i="255" s="1"/>
  <c r="AD15" i="116"/>
  <c r="AB15" i="116"/>
  <c r="Y15" i="116"/>
  <c r="Z15" i="116"/>
  <c r="AA15" i="116"/>
  <c r="AE15" i="116"/>
  <c r="AC15" i="116"/>
  <c r="AB30" i="116"/>
  <c r="AD26" i="121"/>
  <c r="AD30" i="121"/>
  <c r="AE9" i="206"/>
  <c r="AL26" i="255"/>
  <c r="AW26" i="255" s="1"/>
  <c r="M582" i="221"/>
  <c r="W50" i="135"/>
  <c r="Q53" i="135"/>
  <c r="AF12" i="112"/>
  <c r="N35" i="134" s="1" a="1"/>
  <c r="AC27" i="121"/>
  <c r="AE13" i="121"/>
  <c r="AF56" i="111"/>
  <c r="N14" i="134" s="1" a="1"/>
  <c r="AD21" i="116"/>
  <c r="AD13" i="121"/>
  <c r="AK12" i="255"/>
  <c r="AV12" i="255" s="1"/>
  <c r="AL12" i="255"/>
  <c r="AW12" i="255" s="1"/>
  <c r="AO12" i="255"/>
  <c r="AZ12" i="255" s="1"/>
  <c r="AM12" i="255"/>
  <c r="AX12" i="255" s="1"/>
  <c r="AJ12" i="255"/>
  <c r="AU12" i="255" s="1"/>
  <c r="AN12" i="255"/>
  <c r="AY12" i="255" s="1"/>
  <c r="AE19" i="121"/>
  <c r="Z21" i="116"/>
  <c r="AA13" i="121"/>
  <c r="AM49" i="255"/>
  <c r="AX49" i="255" s="1"/>
  <c r="AO49" i="255"/>
  <c r="AZ49" i="255" s="1"/>
  <c r="AK49" i="255"/>
  <c r="AV49" i="255" s="1"/>
  <c r="AN49" i="255"/>
  <c r="AY49" i="255" s="1"/>
  <c r="AL49" i="255"/>
  <c r="AW49" i="255" s="1"/>
  <c r="AJ49" i="255"/>
  <c r="AU49" i="255" s="1"/>
  <c r="Y20" i="116"/>
  <c r="AD20" i="116"/>
  <c r="Z20" i="116"/>
  <c r="AA20" i="116"/>
  <c r="AC20" i="116"/>
  <c r="AE20" i="116"/>
  <c r="AB20" i="116"/>
  <c r="AC14" i="121"/>
  <c r="AD54" i="111"/>
  <c r="L10" i="134" s="1" a="1"/>
  <c r="AB28" i="121"/>
  <c r="AE28" i="121"/>
  <c r="AD28" i="121"/>
  <c r="AA28" i="121"/>
  <c r="AC28" i="121"/>
  <c r="Z28" i="121"/>
  <c r="Y28" i="121"/>
  <c r="Q55" i="116"/>
  <c r="AD14" i="116"/>
  <c r="AC14" i="116"/>
  <c r="Q53" i="116"/>
  <c r="AB14" i="116"/>
  <c r="AA14" i="116"/>
  <c r="Z14" i="116"/>
  <c r="Y14" i="116"/>
  <c r="Q54" i="116"/>
  <c r="AE14" i="116"/>
  <c r="Z39" i="116"/>
  <c r="AD39" i="116"/>
  <c r="AE39" i="116"/>
  <c r="AA39" i="116"/>
  <c r="Y39" i="116"/>
  <c r="AC39" i="116"/>
  <c r="AB39" i="116"/>
  <c r="AN29" i="255"/>
  <c r="AY29" i="255" s="1"/>
  <c r="AL29" i="255"/>
  <c r="AW29" i="255" s="1"/>
  <c r="AK29" i="255"/>
  <c r="AV29" i="255" s="1"/>
  <c r="AJ29" i="255"/>
  <c r="AU29" i="255" s="1"/>
  <c r="AM29" i="255"/>
  <c r="AX29" i="255" s="1"/>
  <c r="AO29" i="255"/>
  <c r="AZ29" i="255" s="1"/>
  <c r="AE54" i="111"/>
  <c r="M10" i="134" s="1" a="1"/>
  <c r="AE55" i="111"/>
  <c r="M11" i="134" s="1" a="1"/>
  <c r="AA50" i="116"/>
  <c r="AK6" i="255"/>
  <c r="AV6" i="255" s="1"/>
  <c r="AO6" i="255"/>
  <c r="AZ6" i="255" s="1"/>
  <c r="AL6" i="255"/>
  <c r="AW6" i="255" s="1"/>
  <c r="AN6" i="255"/>
  <c r="AY6" i="255" s="1"/>
  <c r="AM6" i="255"/>
  <c r="AX6" i="255" s="1"/>
  <c r="AJ6" i="255"/>
  <c r="AU6" i="255" s="1"/>
  <c r="AM21" i="255"/>
  <c r="AX21" i="255" s="1"/>
  <c r="AL21" i="255"/>
  <c r="AW21" i="255" s="1"/>
  <c r="AO21" i="255"/>
  <c r="AZ21" i="255" s="1"/>
  <c r="AN21" i="255"/>
  <c r="AY21" i="255" s="1"/>
  <c r="AJ21" i="255"/>
  <c r="AU21" i="255" s="1"/>
  <c r="AK21" i="255"/>
  <c r="AV21" i="255" s="1"/>
  <c r="AG69" i="111"/>
  <c r="AO43" i="255"/>
  <c r="AZ43" i="255" s="1"/>
  <c r="AL43" i="255"/>
  <c r="AW43" i="255" s="1"/>
  <c r="AN43" i="255"/>
  <c r="AY43" i="255" s="1"/>
  <c r="AK43" i="255"/>
  <c r="AV43" i="255" s="1"/>
  <c r="AJ43" i="255"/>
  <c r="AU43" i="255" s="1"/>
  <c r="AM43" i="255"/>
  <c r="AX43" i="255" s="1"/>
  <c r="U53" i="116"/>
  <c r="U54" i="116"/>
  <c r="U55" i="116"/>
  <c r="AM24" i="255"/>
  <c r="AX24" i="255" s="1"/>
  <c r="AN24" i="255"/>
  <c r="AY24" i="255" s="1"/>
  <c r="AK24" i="255"/>
  <c r="AV24" i="255" s="1"/>
  <c r="AL24" i="255"/>
  <c r="AW24" i="255" s="1"/>
  <c r="AJ24" i="255"/>
  <c r="AU24" i="255" s="1"/>
  <c r="AO24" i="255"/>
  <c r="AZ24" i="255" s="1"/>
  <c r="AN5" i="255"/>
  <c r="AY5" i="255" s="1"/>
  <c r="AJ5" i="255"/>
  <c r="AU5" i="255" s="1"/>
  <c r="AL5" i="255"/>
  <c r="AW5" i="255" s="1"/>
  <c r="AM5" i="255"/>
  <c r="AX5" i="255" s="1"/>
  <c r="AK5" i="255"/>
  <c r="AV5" i="255" s="1"/>
  <c r="AO5" i="255"/>
  <c r="AZ5" i="255" s="1"/>
  <c r="AE29" i="116"/>
  <c r="AB29" i="116"/>
  <c r="AD29" i="116"/>
  <c r="Z29" i="116"/>
  <c r="Y29" i="116"/>
  <c r="AA29" i="116"/>
  <c r="AC29" i="116"/>
  <c r="AF54" i="111"/>
  <c r="N10" i="134" s="1" a="1"/>
  <c r="AK30" i="140"/>
  <c r="AJ32" i="140"/>
  <c r="P2849" i="221" s="1"/>
  <c r="P2837" i="221"/>
  <c r="AD9" i="206"/>
  <c r="AG55" i="111"/>
  <c r="AC50" i="116"/>
  <c r="AE21" i="116"/>
  <c r="AC21" i="116"/>
  <c r="Z13" i="121"/>
  <c r="AC13" i="121"/>
  <c r="AN8" i="255"/>
  <c r="AY8" i="255" s="1"/>
  <c r="AL8" i="255"/>
  <c r="AW8" i="255" s="1"/>
  <c r="AO8" i="255"/>
  <c r="AZ8" i="255" s="1"/>
  <c r="AK8" i="255"/>
  <c r="AV8" i="255" s="1"/>
  <c r="AJ8" i="255"/>
  <c r="AU8" i="255" s="1"/>
  <c r="AM8" i="255"/>
  <c r="AX8" i="255" s="1"/>
  <c r="AD11" i="206"/>
  <c r="AC11" i="206"/>
  <c r="AE11" i="206"/>
  <c r="AA11" i="206"/>
  <c r="AB11" i="206"/>
  <c r="Z19" i="121"/>
  <c r="AE56" i="111"/>
  <c r="M14" i="134" s="1" a="1"/>
  <c r="AE45" i="116"/>
  <c r="AD45" i="116"/>
  <c r="AA45" i="116"/>
  <c r="Y45" i="116"/>
  <c r="Z45" i="116"/>
  <c r="AB45" i="116"/>
  <c r="AC45" i="116"/>
  <c r="AM23" i="255"/>
  <c r="AX23" i="255" s="1"/>
  <c r="AN23" i="255"/>
  <c r="AY23" i="255" s="1"/>
  <c r="AK23" i="255"/>
  <c r="AV23" i="255" s="1"/>
  <c r="AO23" i="255"/>
  <c r="AZ23" i="255" s="1"/>
  <c r="AJ23" i="255"/>
  <c r="AU23" i="255" s="1"/>
  <c r="AL23" i="255"/>
  <c r="AW23" i="255" s="1"/>
  <c r="E9" i="135"/>
  <c r="B10" i="135"/>
  <c r="AD19" i="121"/>
  <c r="AB56" i="111"/>
  <c r="M549" i="221"/>
  <c r="AN44" i="135"/>
  <c r="M550" i="221" s="1"/>
  <c r="AM41" i="255"/>
  <c r="AX41" i="255" s="1"/>
  <c r="AO41" i="255"/>
  <c r="AZ41" i="255" s="1"/>
  <c r="AL41" i="255"/>
  <c r="AW41" i="255" s="1"/>
  <c r="AK41" i="255"/>
  <c r="AV41" i="255" s="1"/>
  <c r="AJ41" i="255"/>
  <c r="AU41" i="255" s="1"/>
  <c r="AN41" i="255"/>
  <c r="AY41" i="255" s="1"/>
  <c r="AB43" i="116"/>
  <c r="AA43" i="116"/>
  <c r="AC43" i="116"/>
  <c r="AD43" i="116"/>
  <c r="AE43" i="116"/>
  <c r="Y43" i="116"/>
  <c r="Z43" i="116"/>
  <c r="AD14" i="121"/>
  <c r="AM44" i="255"/>
  <c r="AX44" i="255" s="1"/>
  <c r="AO44" i="255"/>
  <c r="AZ44" i="255" s="1"/>
  <c r="AL44" i="255"/>
  <c r="AW44" i="255" s="1"/>
  <c r="AJ44" i="255"/>
  <c r="AU44" i="255" s="1"/>
  <c r="AK44" i="255"/>
  <c r="AV44" i="255" s="1"/>
  <c r="AN44" i="255"/>
  <c r="AY44" i="255" s="1"/>
  <c r="AN10" i="255"/>
  <c r="AY10" i="255" s="1"/>
  <c r="AL10" i="255"/>
  <c r="AW10" i="255" s="1"/>
  <c r="AM10" i="255"/>
  <c r="AX10" i="255" s="1"/>
  <c r="AJ10" i="255"/>
  <c r="AU10" i="255" s="1"/>
  <c r="AK10" i="255"/>
  <c r="AV10" i="255" s="1"/>
  <c r="AO10" i="255"/>
  <c r="AZ10" i="255" s="1"/>
  <c r="AK13" i="255"/>
  <c r="AV13" i="255" s="1"/>
  <c r="AM13" i="255"/>
  <c r="AX13" i="255" s="1"/>
  <c r="AJ13" i="255"/>
  <c r="AU13" i="255" s="1"/>
  <c r="AN13" i="255"/>
  <c r="AY13" i="255" s="1"/>
  <c r="AO13" i="255"/>
  <c r="AZ13" i="255" s="1"/>
  <c r="AL13" i="255"/>
  <c r="AW13" i="255" s="1"/>
  <c r="Z10" i="116"/>
  <c r="Y10" i="116"/>
  <c r="AD10" i="116"/>
  <c r="AA10" i="116"/>
  <c r="AB10" i="116"/>
  <c r="AC10" i="116"/>
  <c r="AE10" i="116"/>
  <c r="AF55" i="111"/>
  <c r="N11" i="134" s="1" a="1"/>
  <c r="AO15" i="255"/>
  <c r="AZ15" i="255" s="1"/>
  <c r="AM15" i="255"/>
  <c r="AX15" i="255" s="1"/>
  <c r="AK15" i="255"/>
  <c r="AV15" i="255" s="1"/>
  <c r="AN15" i="255"/>
  <c r="AY15" i="255" s="1"/>
  <c r="AJ15" i="255"/>
  <c r="AU15" i="255" s="1"/>
  <c r="AL15" i="255"/>
  <c r="AW15" i="255" s="1"/>
  <c r="AD17" i="121"/>
  <c r="AA17" i="121"/>
  <c r="Y17" i="121"/>
  <c r="AC17" i="121"/>
  <c r="AE17" i="121"/>
  <c r="Z17" i="121"/>
  <c r="AB17" i="121"/>
  <c r="M2970" i="221"/>
  <c r="AO38" i="255"/>
  <c r="AZ38" i="255" s="1"/>
  <c r="AL38" i="255"/>
  <c r="AW38" i="255" s="1"/>
  <c r="AK38" i="255"/>
  <c r="AV38" i="255" s="1"/>
  <c r="AN38" i="255"/>
  <c r="AY38" i="255" s="1"/>
  <c r="AJ38" i="255"/>
  <c r="AU38" i="255" s="1"/>
  <c r="AM38" i="255"/>
  <c r="AX38" i="255" s="1"/>
  <c r="AE20" i="121"/>
  <c r="AC20" i="121"/>
  <c r="Y20" i="121"/>
  <c r="AD20" i="121"/>
  <c r="AA20" i="121"/>
  <c r="AB20" i="121"/>
  <c r="Z20" i="121"/>
  <c r="AC69" i="111"/>
  <c r="K30" i="134" s="1" a="1"/>
  <c r="AE69" i="111"/>
  <c r="M30" i="134" s="1" a="1"/>
  <c r="AB69" i="111"/>
  <c r="AK33" i="255"/>
  <c r="AV33" i="255" s="1"/>
  <c r="AO33" i="255"/>
  <c r="AZ33" i="255" s="1"/>
  <c r="AL33" i="255"/>
  <c r="AW33" i="255" s="1"/>
  <c r="AN33" i="255"/>
  <c r="AY33" i="255" s="1"/>
  <c r="AM33" i="255"/>
  <c r="AX33" i="255" s="1"/>
  <c r="AJ33" i="255"/>
  <c r="AU33" i="255" s="1"/>
  <c r="S53" i="116"/>
  <c r="S54" i="116"/>
  <c r="S55" i="116"/>
  <c r="Z52" i="116"/>
  <c r="AA52" i="116"/>
  <c r="AE52" i="116"/>
  <c r="AB52" i="116"/>
  <c r="AC52" i="116"/>
  <c r="Y52" i="116"/>
  <c r="AD52" i="116"/>
  <c r="AN35" i="255"/>
  <c r="AY35" i="255" s="1"/>
  <c r="AM35" i="255"/>
  <c r="AX35" i="255" s="1"/>
  <c r="AK35" i="255"/>
  <c r="AV35" i="255" s="1"/>
  <c r="AJ35" i="255"/>
  <c r="AU35" i="255" s="1"/>
  <c r="AO35" i="255"/>
  <c r="AZ35" i="255" s="1"/>
  <c r="AL35" i="255"/>
  <c r="AW35" i="255" s="1"/>
  <c r="AE40" i="116"/>
  <c r="AA40" i="116"/>
  <c r="AB40" i="116"/>
  <c r="Y40" i="116"/>
  <c r="Z40" i="116"/>
  <c r="AC40" i="116"/>
  <c r="AD40" i="116"/>
  <c r="AN14" i="255"/>
  <c r="AY14" i="255" s="1"/>
  <c r="AM14" i="255"/>
  <c r="AX14" i="255" s="1"/>
  <c r="AK14" i="255"/>
  <c r="AV14" i="255" s="1"/>
  <c r="AO14" i="255"/>
  <c r="AZ14" i="255" s="1"/>
  <c r="AL14" i="255"/>
  <c r="AW14" i="255" s="1"/>
  <c r="AJ14" i="255"/>
  <c r="AU14" i="255" s="1"/>
  <c r="AE17" i="116"/>
  <c r="AB17" i="116"/>
  <c r="AA17" i="116"/>
  <c r="Z17" i="116"/>
  <c r="Y17" i="116"/>
  <c r="AD17" i="116"/>
  <c r="AC17" i="116"/>
  <c r="AE26" i="121"/>
  <c r="AA26" i="121"/>
  <c r="Y11" i="116"/>
  <c r="Z11" i="116"/>
  <c r="AD11" i="116"/>
  <c r="AB11" i="116"/>
  <c r="AC11" i="116"/>
  <c r="AE11" i="116"/>
  <c r="AA11" i="116"/>
  <c r="AE14" i="121"/>
  <c r="T53" i="116"/>
  <c r="T54" i="116"/>
  <c r="T55" i="116"/>
  <c r="AE35" i="116"/>
  <c r="AC35" i="116"/>
  <c r="Z35" i="116"/>
  <c r="AD35" i="116"/>
  <c r="Y35" i="116"/>
  <c r="AB35" i="116"/>
  <c r="AA35" i="116"/>
  <c r="AG54" i="111"/>
  <c r="AD50" i="116"/>
  <c r="R597" i="221"/>
  <c r="AO53" i="135"/>
  <c r="R598" i="221" s="1"/>
  <c r="AE30" i="121"/>
  <c r="AB30" i="121"/>
  <c r="AC30" i="121"/>
  <c r="AA30" i="121"/>
  <c r="Z27" i="116"/>
  <c r="AA27" i="116"/>
  <c r="Y27" i="116"/>
  <c r="AD27" i="116"/>
  <c r="AE27" i="116"/>
  <c r="AC27" i="116"/>
  <c r="AB27" i="116"/>
  <c r="Z14" i="121"/>
  <c r="W53" i="116"/>
  <c r="W55" i="116"/>
  <c r="W54" i="116"/>
  <c r="B10" i="139"/>
  <c r="E9" i="139"/>
  <c r="AL9" i="255"/>
  <c r="AW9" i="255" s="1"/>
  <c r="AM9" i="255"/>
  <c r="AX9" i="255" s="1"/>
  <c r="AO9" i="255"/>
  <c r="AZ9" i="255" s="1"/>
  <c r="AJ9" i="255"/>
  <c r="AU9" i="255" s="1"/>
  <c r="AK9" i="255"/>
  <c r="AV9" i="255" s="1"/>
  <c r="AN9" i="255"/>
  <c r="AY9" i="255" s="1"/>
  <c r="AE29" i="121"/>
  <c r="AC29" i="121"/>
  <c r="AA29" i="121"/>
  <c r="Q37" i="121"/>
  <c r="Z29" i="121"/>
  <c r="AD29" i="121"/>
  <c r="AB29" i="121"/>
  <c r="Y29" i="121"/>
  <c r="AB26" i="121"/>
  <c r="AF69" i="111"/>
  <c r="N30" i="134" s="1" a="1"/>
  <c r="Y19" i="116"/>
  <c r="AA19" i="116"/>
  <c r="AD19" i="116"/>
  <c r="AC19" i="116"/>
  <c r="AB19" i="116"/>
  <c r="Z19" i="116"/>
  <c r="AE19" i="116"/>
  <c r="AA51" i="116"/>
  <c r="AC51" i="116"/>
  <c r="AB51" i="116"/>
  <c r="Z51" i="116"/>
  <c r="Y51" i="116"/>
  <c r="AE51" i="116"/>
  <c r="AD51" i="116"/>
  <c r="AA21" i="116"/>
  <c r="AA14" i="121"/>
  <c r="AD69" i="111"/>
  <c r="L30" i="134" s="1" a="1"/>
  <c r="AE24" i="121"/>
  <c r="Z24" i="121"/>
  <c r="AB24" i="121"/>
  <c r="AA24" i="121"/>
  <c r="AC24" i="121"/>
  <c r="Y24" i="121"/>
  <c r="AD24" i="121"/>
  <c r="AG56" i="111"/>
  <c r="AC56" i="111"/>
  <c r="K14" i="134" s="1" a="1"/>
  <c r="E9" i="195" l="1"/>
  <c r="M207" i="221"/>
  <c r="AL40" i="134"/>
  <c r="M208" i="221" s="1"/>
  <c r="AO20" i="139"/>
  <c r="M2551" i="221" s="1"/>
  <c r="M2550" i="221"/>
  <c r="M2944" i="221"/>
  <c r="AP48" i="140"/>
  <c r="M2947" i="221" s="1"/>
  <c r="B12" i="140"/>
  <c r="E11" i="140"/>
  <c r="AJ52" i="140"/>
  <c r="P2969" i="221" s="1"/>
  <c r="E10" i="195"/>
  <c r="B11" i="195"/>
  <c r="W53" i="135"/>
  <c r="M594" i="221"/>
  <c r="M583" i="221"/>
  <c r="AN50" i="135"/>
  <c r="M586" i="221" s="1"/>
  <c r="Q2837" i="221"/>
  <c r="AL30" i="140"/>
  <c r="AK32" i="140"/>
  <c r="Q2849" i="221" s="1"/>
  <c r="B11" i="139"/>
  <c r="E10" i="139"/>
  <c r="AE53" i="116"/>
  <c r="AA53" i="116"/>
  <c r="AD53" i="116"/>
  <c r="AC53" i="116"/>
  <c r="Z53" i="116"/>
  <c r="Y53" i="116"/>
  <c r="AB53" i="116"/>
  <c r="N10" i="135" a="1"/>
  <c r="P10" i="135" a="1"/>
  <c r="E10" i="135"/>
  <c r="O10" i="135" a="1"/>
  <c r="B11" i="135"/>
  <c r="M10" i="135" a="1"/>
  <c r="AA54" i="116"/>
  <c r="Z54" i="116"/>
  <c r="AB54" i="116"/>
  <c r="Y54" i="116"/>
  <c r="AE54" i="116"/>
  <c r="AD54" i="116"/>
  <c r="AC54" i="116"/>
  <c r="AB55" i="116"/>
  <c r="AE55" i="116"/>
  <c r="AC55" i="116"/>
  <c r="Y55" i="116"/>
  <c r="AA55" i="116"/>
  <c r="Z55" i="116"/>
  <c r="AD55" i="116"/>
  <c r="AA37" i="121"/>
  <c r="Y37" i="121"/>
  <c r="AD37" i="121"/>
  <c r="AB37" i="121"/>
  <c r="AE37" i="121"/>
  <c r="AC37" i="121"/>
  <c r="Z37" i="121"/>
  <c r="E12" i="140" l="1"/>
  <c r="B13" i="140"/>
  <c r="N13" i="140" s="1" a="1"/>
  <c r="M595" i="221"/>
  <c r="AN53" i="135"/>
  <c r="M598" i="221" s="1"/>
  <c r="E11" i="195"/>
  <c r="B12" i="195"/>
  <c r="R2837" i="221"/>
  <c r="AL52" i="140"/>
  <c r="AN30" i="140"/>
  <c r="B12" i="139"/>
  <c r="E11" i="139"/>
  <c r="AK52" i="140"/>
  <c r="Q2969" i="221" s="1"/>
  <c r="P11" i="135" a="1"/>
  <c r="O11" i="135" a="1"/>
  <c r="M11" i="135" a="1"/>
  <c r="B12" i="135"/>
  <c r="E11" i="135"/>
  <c r="N11" i="135" a="1"/>
  <c r="L13" i="140" l="1" a="1"/>
  <c r="P13" i="140" a="1"/>
  <c r="O13" i="140" a="1"/>
  <c r="E13" i="140"/>
  <c r="B14" i="140"/>
  <c r="B15" i="140" s="1"/>
  <c r="Q13" i="140" a="1"/>
  <c r="M13" i="140" a="1"/>
  <c r="E12" i="195"/>
  <c r="B13" i="195"/>
  <c r="AQ30" i="140"/>
  <c r="R2839" i="221" s="1"/>
  <c r="R2838" i="221"/>
  <c r="E12" i="135"/>
  <c r="B13" i="135"/>
  <c r="AN32" i="140"/>
  <c r="R2849" i="221"/>
  <c r="AN52" i="140"/>
  <c r="R2969" i="221"/>
  <c r="B13" i="139"/>
  <c r="E12" i="139"/>
  <c r="N14" i="140" l="1" a="1"/>
  <c r="O14" i="140" a="1"/>
  <c r="Q14" i="140" a="1"/>
  <c r="E14" i="140"/>
  <c r="P14" i="140" a="1"/>
  <c r="B14" i="195"/>
  <c r="E13" i="195"/>
  <c r="E13" i="139"/>
  <c r="B14" i="139"/>
  <c r="R2970" i="221"/>
  <c r="AQ52" i="140"/>
  <c r="R2971" i="221" s="1"/>
  <c r="M13" i="135" a="1"/>
  <c r="E13" i="135"/>
  <c r="N13" i="135" a="1"/>
  <c r="B14" i="135"/>
  <c r="P13" i="135" a="1"/>
  <c r="O13" i="135" a="1"/>
  <c r="AQ32" i="140"/>
  <c r="R2851" i="221" s="1"/>
  <c r="R2850" i="221"/>
  <c r="B16" i="140"/>
  <c r="N15" i="140" a="1"/>
  <c r="O15" i="140" a="1"/>
  <c r="Q15" i="140" a="1"/>
  <c r="E15" i="140"/>
  <c r="P15" i="140" a="1"/>
  <c r="B15" i="195" l="1"/>
  <c r="E14" i="195"/>
  <c r="B15" i="139"/>
  <c r="E14" i="139"/>
  <c r="E16" i="140"/>
  <c r="B17" i="140"/>
  <c r="E14" i="135"/>
  <c r="M14" i="135" a="1"/>
  <c r="P14" i="135" a="1"/>
  <c r="B15" i="135"/>
  <c r="O14" i="135" a="1"/>
  <c r="N14" i="135" a="1"/>
  <c r="B16" i="195" l="1"/>
  <c r="E15" i="195"/>
  <c r="E15" i="139"/>
  <c r="B16" i="139"/>
  <c r="E17" i="140"/>
  <c r="B18" i="140"/>
  <c r="E15" i="135"/>
  <c r="B16" i="135"/>
  <c r="E16" i="195" l="1"/>
  <c r="B17" i="195"/>
  <c r="B19" i="140"/>
  <c r="E18" i="140"/>
  <c r="B17" i="135"/>
  <c r="E16" i="135"/>
  <c r="E16" i="139"/>
  <c r="B17" i="139"/>
  <c r="E17" i="195" l="1"/>
  <c r="B18" i="195"/>
  <c r="B18" i="135"/>
  <c r="E17" i="135"/>
  <c r="E17" i="139"/>
  <c r="B18" i="139"/>
  <c r="E19" i="140"/>
  <c r="B20" i="140"/>
  <c r="E18" i="195" l="1"/>
  <c r="B19" i="195"/>
  <c r="M20" i="140" a="1"/>
  <c r="Q20" i="140" a="1"/>
  <c r="B21" i="140"/>
  <c r="N20" i="140" a="1"/>
  <c r="O20" i="140" a="1"/>
  <c r="P20" i="140" a="1"/>
  <c r="E20" i="140"/>
  <c r="B19" i="139"/>
  <c r="E18" i="139"/>
  <c r="E18" i="135"/>
  <c r="B19" i="135"/>
  <c r="B20" i="195" l="1"/>
  <c r="E19" i="195"/>
  <c r="E19" i="135"/>
  <c r="B20" i="135"/>
  <c r="E21" i="140"/>
  <c r="B22" i="140"/>
  <c r="B20" i="139"/>
  <c r="E19" i="139"/>
  <c r="B21" i="195" l="1"/>
  <c r="E20" i="195"/>
  <c r="B21" i="135"/>
  <c r="E20" i="135"/>
  <c r="B21" i="139"/>
  <c r="E20" i="139"/>
  <c r="B23" i="140"/>
  <c r="E22" i="140"/>
  <c r="E21" i="195" l="1"/>
  <c r="B22" i="195"/>
  <c r="E21" i="139"/>
  <c r="B22" i="139"/>
  <c r="E23" i="140"/>
  <c r="B24" i="140"/>
  <c r="B22" i="135"/>
  <c r="E21" i="135"/>
  <c r="B23" i="195" l="1"/>
  <c r="E22" i="195"/>
  <c r="B23" i="135"/>
  <c r="B24" i="135" s="1"/>
  <c r="E22" i="135"/>
  <c r="E24" i="140"/>
  <c r="B25" i="140"/>
  <c r="E22" i="139"/>
  <c r="B23" i="139"/>
  <c r="B24" i="195" l="1"/>
  <c r="E23" i="195"/>
  <c r="E23" i="139"/>
  <c r="B24" i="139"/>
  <c r="E25" i="140"/>
  <c r="B26" i="140"/>
  <c r="E24" i="135"/>
  <c r="B25" i="135"/>
  <c r="B25" i="195" l="1"/>
  <c r="E24" i="195"/>
  <c r="B26" i="135"/>
  <c r="E25" i="135"/>
  <c r="B27" i="140"/>
  <c r="E26" i="140"/>
  <c r="E24" i="139"/>
  <c r="B25" i="139"/>
  <c r="B26" i="195" l="1"/>
  <c r="E25" i="195"/>
  <c r="B28" i="140"/>
  <c r="E27" i="140"/>
  <c r="E25" i="139"/>
  <c r="B26" i="139"/>
  <c r="E26" i="135"/>
  <c r="O26" i="135" a="1"/>
  <c r="N26" i="135" a="1"/>
  <c r="M26" i="135" a="1"/>
  <c r="B27" i="135"/>
  <c r="P26" i="135" a="1"/>
  <c r="B27" i="195" l="1"/>
  <c r="E26" i="195"/>
  <c r="B27" i="139"/>
  <c r="E26" i="139"/>
  <c r="E27" i="135"/>
  <c r="B28" i="135"/>
  <c r="E28" i="140"/>
  <c r="B29" i="140"/>
  <c r="B28" i="195" l="1"/>
  <c r="E27" i="195"/>
  <c r="E28" i="135"/>
  <c r="B29" i="135"/>
  <c r="Q29" i="140" a="1"/>
  <c r="N29" i="140" a="1"/>
  <c r="E29" i="140"/>
  <c r="O29" i="140" a="1"/>
  <c r="R29" i="140" a="1"/>
  <c r="P29" i="140" a="1"/>
  <c r="B30" i="140"/>
  <c r="B28" i="139"/>
  <c r="E27" i="139"/>
  <c r="B29" i="195" l="1"/>
  <c r="E28" i="195"/>
  <c r="E29" i="135"/>
  <c r="B30" i="135"/>
  <c r="B29" i="139"/>
  <c r="E28" i="139"/>
  <c r="O30" i="140" a="1"/>
  <c r="N30" i="140" a="1"/>
  <c r="R30" i="140" a="1"/>
  <c r="Q30" i="140" a="1"/>
  <c r="B31" i="140"/>
  <c r="E30" i="140"/>
  <c r="P30" i="140" a="1"/>
  <c r="E29" i="195" l="1"/>
  <c r="B30" i="195"/>
  <c r="M30" i="135" a="1"/>
  <c r="E30" i="135"/>
  <c r="N30" i="135" a="1"/>
  <c r="O30" i="135" a="1"/>
  <c r="P30" i="135" a="1"/>
  <c r="B31" i="135"/>
  <c r="N31" i="140" a="1"/>
  <c r="O31" i="140" a="1"/>
  <c r="Q31" i="140" a="1"/>
  <c r="R31" i="140" a="1"/>
  <c r="E31" i="140"/>
  <c r="B32" i="140"/>
  <c r="P31" i="140" a="1"/>
  <c r="E29" i="139"/>
  <c r="B30" i="139"/>
  <c r="B31" i="195" l="1"/>
  <c r="E30" i="195"/>
  <c r="E32" i="140"/>
  <c r="B33" i="140"/>
  <c r="B31" i="139"/>
  <c r="E30" i="139"/>
  <c r="B32" i="135"/>
  <c r="E31" i="135"/>
  <c r="B32" i="195" l="1"/>
  <c r="E31" i="195"/>
  <c r="B32" i="139"/>
  <c r="E31" i="139"/>
  <c r="E32" i="135"/>
  <c r="B33" i="135"/>
  <c r="B34" i="140"/>
  <c r="B35" i="140" s="1"/>
  <c r="E33" i="140"/>
  <c r="E32" i="195" l="1"/>
  <c r="B33" i="195"/>
  <c r="B36" i="140"/>
  <c r="E35" i="140"/>
  <c r="E33" i="135"/>
  <c r="B34" i="135"/>
  <c r="B33" i="139"/>
  <c r="E32" i="139"/>
  <c r="E33" i="195" l="1"/>
  <c r="B34" i="195"/>
  <c r="B37" i="140"/>
  <c r="E36" i="140"/>
  <c r="B34" i="139"/>
  <c r="E33" i="139"/>
  <c r="N34" i="135" a="1"/>
  <c r="E34" i="135"/>
  <c r="O34" i="135" a="1"/>
  <c r="P34" i="135" a="1"/>
  <c r="B35" i="135"/>
  <c r="M34" i="135" a="1"/>
  <c r="B35" i="195" l="1"/>
  <c r="E34" i="195"/>
  <c r="B36" i="135"/>
  <c r="O35" i="135" a="1"/>
  <c r="E35" i="135"/>
  <c r="N35" i="135" a="1"/>
  <c r="P35" i="135" a="1"/>
  <c r="M35" i="135" a="1"/>
  <c r="E34" i="140"/>
  <c r="B35" i="139"/>
  <c r="E34" i="139"/>
  <c r="B38" i="140"/>
  <c r="E37" i="140"/>
  <c r="B36" i="195" l="1"/>
  <c r="E35" i="195"/>
  <c r="E38" i="140"/>
  <c r="B39" i="140"/>
  <c r="E36" i="135"/>
  <c r="B37" i="135"/>
  <c r="B36" i="139"/>
  <c r="E35" i="139"/>
  <c r="E36" i="195" l="1"/>
  <c r="B37" i="195"/>
  <c r="E36" i="139"/>
  <c r="B37" i="139"/>
  <c r="E37" i="135"/>
  <c r="B38" i="135"/>
  <c r="E39" i="140"/>
  <c r="B40" i="140"/>
  <c r="B38" i="195" l="1"/>
  <c r="E37" i="195"/>
  <c r="E40" i="140"/>
  <c r="B41" i="140"/>
  <c r="E38" i="135"/>
  <c r="B39" i="135"/>
  <c r="E37" i="139"/>
  <c r="B38" i="139"/>
  <c r="B39" i="195" l="1"/>
  <c r="E38" i="195"/>
  <c r="E38" i="139"/>
  <c r="B39" i="139"/>
  <c r="B40" i="135"/>
  <c r="E39" i="135"/>
  <c r="B42" i="140"/>
  <c r="E41" i="140"/>
  <c r="E39" i="195" l="1"/>
  <c r="B40" i="195"/>
  <c r="B43" i="140"/>
  <c r="E42" i="140"/>
  <c r="E40" i="135"/>
  <c r="B41" i="135"/>
  <c r="B40" i="139"/>
  <c r="E39" i="139"/>
  <c r="B41" i="195" l="1"/>
  <c r="E40" i="195"/>
  <c r="B41" i="139"/>
  <c r="E40" i="139"/>
  <c r="B42" i="135"/>
  <c r="E41" i="135"/>
  <c r="E43" i="140"/>
  <c r="B44" i="140"/>
  <c r="B42" i="195" l="1"/>
  <c r="E41" i="195"/>
  <c r="E44" i="140"/>
  <c r="B45" i="140"/>
  <c r="E42" i="135"/>
  <c r="B43" i="135"/>
  <c r="B42" i="139"/>
  <c r="E41" i="139"/>
  <c r="B43" i="195" l="1"/>
  <c r="E42" i="195"/>
  <c r="E42" i="139"/>
  <c r="B43" i="139"/>
  <c r="B44" i="135"/>
  <c r="E43" i="135"/>
  <c r="E45" i="140"/>
  <c r="B46" i="140"/>
  <c r="B47" i="140" s="1"/>
  <c r="B44" i="195" l="1"/>
  <c r="E43" i="195"/>
  <c r="M44" i="135" a="1"/>
  <c r="P44" i="135" a="1"/>
  <c r="N44" i="135" a="1"/>
  <c r="E44" i="135"/>
  <c r="B45" i="135"/>
  <c r="O44" i="135" a="1"/>
  <c r="E47" i="140"/>
  <c r="B48" i="140"/>
  <c r="E46" i="140"/>
  <c r="B44" i="139"/>
  <c r="E43" i="139"/>
  <c r="B45" i="195" l="1"/>
  <c r="E44" i="195"/>
  <c r="P45" i="135" a="1"/>
  <c r="B46" i="135"/>
  <c r="O45" i="135" a="1"/>
  <c r="N45" i="135" a="1"/>
  <c r="M45" i="135" a="1"/>
  <c r="E45" i="135"/>
  <c r="Q48" i="140" a="1"/>
  <c r="N48" i="140" a="1"/>
  <c r="O48" i="140" a="1"/>
  <c r="P48" i="140" a="1"/>
  <c r="E48" i="140"/>
  <c r="B49" i="140"/>
  <c r="E44" i="139"/>
  <c r="B45" i="139"/>
  <c r="E45" i="195" l="1"/>
  <c r="B46" i="195"/>
  <c r="B46" i="139"/>
  <c r="B47" i="139" s="1"/>
  <c r="E45" i="139"/>
  <c r="P49" i="140" a="1"/>
  <c r="E49" i="140"/>
  <c r="Q49" i="140" a="1"/>
  <c r="N49" i="140" a="1"/>
  <c r="B50" i="140"/>
  <c r="O49" i="140" a="1"/>
  <c r="O46" i="135" a="1"/>
  <c r="P46" i="135" a="1"/>
  <c r="E46" i="135"/>
  <c r="N46" i="135" a="1"/>
  <c r="B47" i="135"/>
  <c r="M46" i="135" a="1"/>
  <c r="B47" i="195" l="1"/>
  <c r="E46" i="195"/>
  <c r="O47" i="135" a="1"/>
  <c r="N47" i="135" a="1"/>
  <c r="E47" i="135"/>
  <c r="B48" i="135"/>
  <c r="P47" i="135" a="1"/>
  <c r="M47" i="135" a="1"/>
  <c r="B51" i="140"/>
  <c r="B52" i="140" s="1"/>
  <c r="E50" i="140"/>
  <c r="E46" i="139"/>
  <c r="B48" i="139"/>
  <c r="E47" i="139"/>
  <c r="B48" i="195" l="1"/>
  <c r="E47" i="195"/>
  <c r="N48" i="135" a="1"/>
  <c r="M48" i="135" a="1"/>
  <c r="E48" i="135"/>
  <c r="B49" i="135"/>
  <c r="P48" i="135" a="1"/>
  <c r="O48" i="135" a="1"/>
  <c r="B49" i="139"/>
  <c r="E49" i="139" s="1"/>
  <c r="E48" i="139"/>
  <c r="B50" i="139"/>
  <c r="E50" i="139" s="1"/>
  <c r="B49" i="195" l="1"/>
  <c r="E48" i="195"/>
  <c r="N49" i="135" a="1"/>
  <c r="M49" i="135" a="1"/>
  <c r="O49" i="135" a="1"/>
  <c r="P49" i="135" a="1"/>
  <c r="E49" i="135"/>
  <c r="B50" i="135"/>
  <c r="B50" i="195" l="1"/>
  <c r="E49" i="195"/>
  <c r="P50" i="135" a="1"/>
  <c r="N50" i="135" a="1"/>
  <c r="E50" i="135"/>
  <c r="M50" i="135" a="1"/>
  <c r="O50" i="135" a="1"/>
  <c r="B51" i="195" l="1"/>
  <c r="E50" i="195"/>
  <c r="E51" i="195" l="1"/>
  <c r="B52" i="195"/>
  <c r="B53" i="195" l="1"/>
  <c r="E52" i="195"/>
  <c r="E53" i="195" l="1"/>
  <c r="B54" i="195"/>
  <c r="B55" i="195" l="1"/>
  <c r="E54" i="195"/>
  <c r="B56" i="195" l="1"/>
  <c r="E55" i="195"/>
  <c r="E56" i="195" l="1"/>
  <c r="B57" i="195"/>
  <c r="B58" i="195" l="1"/>
  <c r="E57" i="195"/>
  <c r="B59" i="195" l="1"/>
  <c r="E58" i="195"/>
  <c r="E59" i="195" l="1"/>
  <c r="B60" i="195"/>
  <c r="B61" i="195" l="1"/>
  <c r="E60" i="195"/>
  <c r="B62" i="195" l="1"/>
  <c r="E61" i="195"/>
  <c r="B63" i="195" l="1"/>
  <c r="E62" i="195"/>
  <c r="B64" i="195" l="1"/>
  <c r="E63" i="195"/>
  <c r="B65" i="195" l="1"/>
  <c r="E64" i="195"/>
  <c r="B66" i="195" l="1"/>
  <c r="E65" i="195"/>
  <c r="E66" i="195" l="1"/>
  <c r="B67" i="195"/>
  <c r="B68" i="195" l="1"/>
  <c r="E67" i="195"/>
  <c r="E68" i="195" l="1"/>
  <c r="B69" i="195"/>
  <c r="E69" i="195" l="1"/>
  <c r="B70" i="195"/>
  <c r="E70" i="195" l="1"/>
  <c r="B71" i="195"/>
  <c r="B72" i="195" l="1"/>
  <c r="E71" i="195"/>
  <c r="B73" i="195" l="1"/>
  <c r="E72" i="195"/>
  <c r="E73" i="195" l="1"/>
  <c r="B74" i="195"/>
  <c r="B75" i="195" l="1"/>
  <c r="E74" i="195"/>
  <c r="B76" i="195" l="1"/>
  <c r="E75" i="195"/>
  <c r="B77" i="195" l="1"/>
  <c r="E76" i="195"/>
  <c r="B78" i="195" l="1"/>
  <c r="E77" i="195"/>
  <c r="B79" i="195" l="1"/>
  <c r="E78" i="195"/>
  <c r="B80" i="195" l="1"/>
  <c r="E79" i="195"/>
  <c r="B81" i="195" l="1"/>
  <c r="E80" i="195"/>
  <c r="E81" i="195" l="1"/>
  <c r="B82" i="195"/>
  <c r="E82" i="195" l="1"/>
  <c r="B83" i="195"/>
  <c r="B84" i="195" l="1"/>
  <c r="E83" i="195"/>
  <c r="E84" i="195" l="1"/>
  <c r="B85" i="195"/>
  <c r="B86" i="195" l="1"/>
  <c r="E85" i="195"/>
  <c r="E86" i="195" l="1"/>
  <c r="B87" i="195"/>
  <c r="B88" i="195" l="1"/>
  <c r="E87" i="195"/>
  <c r="E88" i="195" l="1"/>
  <c r="B89" i="195"/>
  <c r="B90" i="195" l="1"/>
  <c r="E89" i="195"/>
  <c r="B91" i="195" l="1"/>
  <c r="E90" i="195"/>
  <c r="B92" i="195" l="1"/>
  <c r="E91" i="195"/>
  <c r="E92" i="195" l="1"/>
  <c r="B93" i="195"/>
  <c r="E93" i="195" l="1"/>
  <c r="B94" i="195"/>
  <c r="E94" i="195" l="1"/>
  <c r="B95" i="195"/>
  <c r="E95" i="195" l="1"/>
  <c r="B96" i="195"/>
  <c r="E96" i="195" l="1"/>
  <c r="B97" i="195"/>
  <c r="E97" i="195" l="1"/>
  <c r="B98" i="195"/>
  <c r="E98" i="195" l="1"/>
  <c r="B99" i="195"/>
  <c r="B100" i="195" l="1"/>
  <c r="E99" i="195"/>
  <c r="B101" i="195" l="1"/>
  <c r="E100" i="195"/>
  <c r="B102" i="195" l="1"/>
  <c r="E101" i="195"/>
  <c r="B103" i="195" l="1"/>
  <c r="E102" i="195"/>
  <c r="B104" i="195" l="1"/>
  <c r="E103" i="195"/>
  <c r="B105" i="195" l="1"/>
  <c r="E104" i="195"/>
  <c r="B106" i="195" l="1"/>
  <c r="E105" i="195"/>
  <c r="E106" i="195" l="1"/>
  <c r="B107" i="195"/>
  <c r="B108" i="195" l="1"/>
  <c r="E107" i="195"/>
  <c r="B109" i="195" l="1"/>
  <c r="E108" i="195"/>
  <c r="B110" i="195" l="1"/>
  <c r="E109" i="195"/>
  <c r="E110" i="195" l="1"/>
  <c r="B111" i="195"/>
  <c r="B112" i="195" l="1"/>
  <c r="E111" i="195"/>
  <c r="B113" i="195" l="1"/>
  <c r="E112" i="195"/>
  <c r="B114" i="195" l="1"/>
  <c r="E113" i="195"/>
  <c r="B115" i="195" l="1"/>
  <c r="E114" i="195"/>
  <c r="B116" i="195" l="1"/>
  <c r="E115" i="195"/>
  <c r="E116" i="195" l="1"/>
  <c r="B117" i="195"/>
  <c r="B118" i="195" l="1"/>
  <c r="E117" i="195"/>
  <c r="B119" i="195" l="1"/>
  <c r="E118" i="195"/>
  <c r="E119" i="195" l="1"/>
  <c r="B120" i="195"/>
  <c r="E120" i="195" l="1"/>
  <c r="B121" i="195"/>
  <c r="E121" i="195" l="1"/>
  <c r="B122" i="195"/>
  <c r="E122" i="195" l="1"/>
  <c r="B123" i="195"/>
  <c r="B124" i="195" l="1"/>
  <c r="E123" i="195"/>
  <c r="B125" i="195" l="1"/>
  <c r="E124" i="195"/>
  <c r="E125" i="195" l="1"/>
  <c r="B126" i="195"/>
  <c r="E126" i="195" l="1"/>
  <c r="B127" i="195"/>
  <c r="B128" i="195" l="1"/>
  <c r="E127" i="195"/>
  <c r="E128" i="195" l="1"/>
  <c r="B129" i="195"/>
  <c r="E129" i="195" l="1"/>
  <c r="B130" i="195"/>
  <c r="B131" i="195" l="1"/>
  <c r="E130" i="195"/>
  <c r="E131" i="195" l="1"/>
  <c r="B132" i="195"/>
  <c r="E132" i="195" l="1"/>
  <c r="B133" i="195"/>
  <c r="B134" i="195" l="1"/>
  <c r="E133" i="195"/>
  <c r="B135" i="195" l="1"/>
  <c r="E134" i="195"/>
  <c r="B136" i="195" l="1"/>
  <c r="E135" i="195"/>
  <c r="B137" i="195" l="1"/>
  <c r="E136" i="195"/>
  <c r="B138" i="195" l="1"/>
  <c r="E137" i="195"/>
  <c r="B139" i="195" l="1"/>
  <c r="E138" i="195"/>
  <c r="B140" i="195" l="1"/>
  <c r="E139" i="195"/>
  <c r="B141" i="195" l="1"/>
  <c r="E140" i="195"/>
  <c r="E141" i="195" l="1"/>
  <c r="B142" i="195"/>
  <c r="B143" i="195" l="1"/>
  <c r="E142" i="195"/>
  <c r="E143" i="195" l="1"/>
  <c r="B144" i="195"/>
  <c r="E144" i="195" l="1"/>
  <c r="B145" i="195"/>
  <c r="B146" i="195" l="1"/>
  <c r="E145" i="195"/>
  <c r="B147" i="195" l="1"/>
  <c r="E146" i="195"/>
  <c r="B148" i="195" l="1"/>
  <c r="E147" i="195"/>
  <c r="B149" i="195" l="1"/>
  <c r="E148" i="195"/>
  <c r="B150" i="195" l="1"/>
  <c r="E150" i="195" s="1"/>
  <c r="E149" i="195"/>
  <c r="L2949" i="221" s="1"/>
  <c r="L582" i="221" s="1"/>
  <c r="K2949" i="221" s="1"/>
  <c r="J2949" i="221" s="1"/>
  <c r="L2943" i="221" s="1"/>
  <c r="M53" i="135" l="1"/>
  <c r="I594" i="221" s="1"/>
  <c r="I342" i="221"/>
  <c r="J342" i="221"/>
  <c r="N53" i="135"/>
  <c r="J594" i="221" s="1"/>
  <c r="O53" i="135"/>
  <c r="K594" i="221" s="1"/>
  <c r="K342" i="221"/>
  <c r="K582" i="221"/>
  <c r="J582" i="221" s="1"/>
  <c r="I582" i="221" s="1"/>
  <c r="L576" i="221" s="1"/>
  <c r="K576" i="221" s="1"/>
  <c r="J576" i="221" s="1"/>
  <c r="I576" i="221" s="1"/>
  <c r="L570" i="221" s="1"/>
  <c r="K570" i="221" s="1"/>
  <c r="J570" i="221" s="1"/>
  <c r="I570" i="221" s="1"/>
  <c r="L564" i="221" s="1"/>
  <c r="K564" i="221" s="1"/>
  <c r="J564" i="221" s="1"/>
  <c r="I564" i="221" s="1"/>
  <c r="L558" i="221" s="1"/>
  <c r="K558" i="221" s="1"/>
  <c r="J558" i="221" s="1"/>
  <c r="I558" i="221" s="1"/>
  <c r="L552" i="221" s="1"/>
  <c r="K552" i="221" s="1"/>
  <c r="J552" i="221" s="1"/>
  <c r="I552" i="221" s="1"/>
  <c r="L546" i="221" s="1"/>
  <c r="K546" i="221" s="1"/>
  <c r="J546" i="221" s="1"/>
  <c r="I546" i="221" s="1"/>
  <c r="L492" i="221" s="1"/>
  <c r="K492" i="221" s="1"/>
  <c r="J492" i="221" s="1"/>
  <c r="I492" i="221" s="1"/>
  <c r="L486" i="221" s="1"/>
  <c r="K486" i="221" s="1"/>
  <c r="J486" i="221" s="1"/>
  <c r="I486" i="221" s="1"/>
  <c r="L462" i="221" s="1"/>
  <c r="K462" i="221" s="1"/>
  <c r="J462" i="221" s="1"/>
  <c r="I462" i="221" s="1"/>
  <c r="L438" i="221" s="1"/>
  <c r="K438" i="221" s="1"/>
  <c r="J438" i="221" s="1"/>
  <c r="I438" i="221" s="1"/>
  <c r="L366" i="221" s="1"/>
  <c r="K366" i="221" s="1"/>
  <c r="J366" i="221" s="1"/>
  <c r="I366" i="221" s="1"/>
  <c r="L360" i="221" s="1"/>
  <c r="K360" i="221" s="1"/>
  <c r="J360" i="221" s="1"/>
  <c r="I360" i="221" s="1"/>
  <c r="L348" i="221" s="1"/>
  <c r="K348" i="221" s="1"/>
  <c r="J348" i="221" s="1"/>
  <c r="I348" i="221" s="1"/>
  <c r="L179" i="221" s="1"/>
  <c r="K179" i="221" s="1"/>
  <c r="J179" i="221" s="1"/>
  <c r="I179" i="221" s="1"/>
  <c r="L154" i="221" s="1"/>
  <c r="K154" i="221" s="1"/>
  <c r="J154" i="221" s="1"/>
  <c r="I154" i="221" s="1"/>
  <c r="L74" i="221" s="1"/>
  <c r="K74" i="221" s="1"/>
  <c r="J74" i="221" s="1"/>
  <c r="I74" i="221" s="1"/>
  <c r="L59" i="221" s="1"/>
  <c r="K59" i="221" s="1"/>
  <c r="J59" i="221" s="1"/>
  <c r="I59" i="221" s="1"/>
  <c r="L54" i="221" s="1"/>
  <c r="K54" i="221" s="1"/>
  <c r="J54" i="221" s="1"/>
  <c r="I54" i="221" s="1"/>
  <c r="L342" i="221"/>
  <c r="P53" i="135"/>
  <c r="L594" i="221" s="1"/>
  <c r="J2829" i="221"/>
  <c r="O32" i="140"/>
  <c r="M2841" i="221"/>
  <c r="X31" i="140"/>
  <c r="P32" i="140"/>
  <c r="K2829" i="221"/>
  <c r="L2829" i="221"/>
  <c r="Q32" i="140"/>
  <c r="X30" i="140"/>
  <c r="M2835" i="221"/>
  <c r="M2829" i="221"/>
  <c r="X29" i="140"/>
  <c r="R32" i="140"/>
  <c r="I2829" i="221"/>
  <c r="N32" i="140"/>
  <c r="M52" i="140"/>
  <c r="H2967" i="221" s="1"/>
  <c r="H2733" i="221"/>
  <c r="K2943" i="221"/>
  <c r="J2943" i="221" s="1"/>
  <c r="I2943" i="221" s="1"/>
  <c r="L2841" i="221" s="1"/>
  <c r="K2841" i="221" s="1"/>
  <c r="J2841" i="221" s="1"/>
  <c r="I2841" i="221" s="1"/>
  <c r="L2835" i="221" s="1"/>
  <c r="K2835" i="221" s="1"/>
  <c r="J2835" i="221" s="1"/>
  <c r="I2835" i="221" s="1"/>
  <c r="L2775" i="221" s="1"/>
  <c r="K2775" i="221" s="1"/>
  <c r="J2775" i="221" s="1"/>
  <c r="I2775" i="221" s="1"/>
  <c r="H2775" i="221" s="1"/>
  <c r="L2745" i="221" s="1"/>
  <c r="K2745" i="221" s="1"/>
  <c r="J2745" i="221" s="1"/>
  <c r="I2745" i="221" s="1"/>
  <c r="L2739" i="221" s="1"/>
  <c r="K2739" i="221" s="1"/>
  <c r="J2739" i="221" s="1"/>
  <c r="I2739" i="221" s="1"/>
  <c r="L2733" i="221" s="1"/>
  <c r="K2733" i="221" s="1"/>
  <c r="J2733" i="221" s="1"/>
  <c r="I2733" i="221" s="1"/>
  <c r="G2733" i="221"/>
  <c r="L52" i="140"/>
  <c r="G2967" i="221" s="1"/>
  <c r="I2949" i="221"/>
  <c r="L2847" i="221" l="1"/>
  <c r="Q52" i="140"/>
  <c r="L2967" i="221" s="1"/>
  <c r="M2836" i="221"/>
  <c r="AP30" i="140"/>
  <c r="M2839" i="221" s="1"/>
  <c r="P52" i="140"/>
  <c r="K2967" i="221" s="1"/>
  <c r="K2847" i="221"/>
  <c r="I2847" i="221"/>
  <c r="N52" i="140"/>
  <c r="I2967" i="221" s="1"/>
  <c r="AP31" i="140"/>
  <c r="M2845" i="221" s="1"/>
  <c r="M2842" i="221"/>
  <c r="X32" i="140"/>
  <c r="R52" i="140"/>
  <c r="M2847" i="221"/>
  <c r="M2830" i="221"/>
  <c r="AP29" i="140"/>
  <c r="M2833" i="221" s="1"/>
  <c r="J2847" i="221"/>
  <c r="O52" i="140"/>
  <c r="J2967" i="221" s="1"/>
  <c r="X52" i="140" l="1"/>
  <c r="M2967" i="221"/>
  <c r="AP32" i="140"/>
  <c r="M2851" i="221" s="1"/>
  <c r="M2848" i="221"/>
  <c r="M2968" i="221" l="1"/>
  <c r="AP52" i="140"/>
  <c r="M2971" i="221" s="1"/>
  <c r="A1" i="256"/>
  <c r="A1" i="203"/>
  <c r="E151" i="193"/>
  <c r="E150" i="193"/>
  <c r="E149" i="193"/>
  <c r="E148" i="193"/>
  <c r="E147" i="193"/>
  <c r="E146" i="193"/>
  <c r="E145" i="193"/>
  <c r="E144" i="193"/>
  <c r="E143" i="193"/>
  <c r="E124" i="193"/>
  <c r="E123" i="193"/>
  <c r="E122" i="193"/>
  <c r="E121" i="193"/>
  <c r="E120" i="193"/>
  <c r="E119" i="193"/>
  <c r="E118" i="193"/>
  <c r="E117" i="193"/>
  <c r="E116" i="193"/>
  <c r="E115" i="193"/>
  <c r="E114" i="193"/>
  <c r="E113" i="193"/>
  <c r="E112" i="193"/>
  <c r="E111" i="193"/>
  <c r="E110" i="193"/>
  <c r="E109" i="193"/>
  <c r="E108" i="193"/>
  <c r="E107" i="193"/>
  <c r="E106" i="193"/>
  <c r="E105" i="193"/>
  <c r="E104" i="193"/>
  <c r="E103" i="193"/>
  <c r="E102" i="193"/>
  <c r="E101" i="193"/>
  <c r="E100" i="193"/>
  <c r="E99" i="193"/>
  <c r="E98" i="193"/>
  <c r="E97" i="193"/>
  <c r="E96" i="193"/>
  <c r="E95" i="193"/>
  <c r="E94" i="193"/>
  <c r="E93" i="193"/>
  <c r="E92" i="193"/>
  <c r="E91" i="193"/>
  <c r="E90" i="193"/>
  <c r="E89" i="193"/>
  <c r="E88" i="193"/>
  <c r="E87" i="193"/>
  <c r="E86" i="193"/>
  <c r="E85" i="193"/>
  <c r="E84" i="193"/>
  <c r="E83" i="193"/>
  <c r="E82" i="193"/>
  <c r="E81" i="193"/>
  <c r="E80" i="193"/>
  <c r="E79" i="193"/>
  <c r="E78" i="193"/>
  <c r="E77" i="193"/>
  <c r="E76" i="193"/>
  <c r="E75" i="193"/>
  <c r="E74" i="193"/>
  <c r="E73" i="193"/>
  <c r="E72" i="193"/>
  <c r="E71" i="193"/>
  <c r="E70" i="193"/>
  <c r="E69" i="193"/>
  <c r="E68" i="193"/>
  <c r="E67" i="193"/>
  <c r="E66" i="193"/>
  <c r="E65" i="193"/>
  <c r="E64" i="193"/>
  <c r="E63" i="193"/>
  <c r="E62" i="193"/>
  <c r="E61" i="193"/>
  <c r="E60" i="193"/>
  <c r="E59" i="193"/>
  <c r="E58" i="193"/>
  <c r="E57" i="193"/>
  <c r="E56" i="193"/>
  <c r="E55" i="193"/>
  <c r="E54" i="193"/>
  <c r="E53" i="193"/>
  <c r="E52" i="193"/>
  <c r="E51" i="193"/>
  <c r="E50" i="193"/>
  <c r="E49" i="193"/>
  <c r="E48" i="193"/>
  <c r="E47" i="193"/>
  <c r="E46" i="193"/>
  <c r="E45" i="193"/>
  <c r="E44" i="193"/>
  <c r="E15" i="193"/>
  <c r="E14" i="193"/>
  <c r="E13" i="193"/>
  <c r="E12" i="193"/>
  <c r="E11" i="193"/>
  <c r="E10" i="193"/>
  <c r="E9" i="193"/>
  <c r="E8" i="193"/>
  <c r="A1" i="193"/>
  <c r="Q49" i="140"/>
  <c r="P49" i="140"/>
  <c r="O49" i="140"/>
  <c r="N49" i="140"/>
  <c r="Q48" i="140"/>
  <c r="P48" i="140"/>
  <c r="O48" i="140"/>
  <c r="N48" i="140"/>
  <c r="R31" i="140"/>
  <c r="Q31" i="140"/>
  <c r="P31" i="140"/>
  <c r="O31" i="140"/>
  <c r="N31" i="140"/>
  <c r="R30" i="140"/>
  <c r="Q30" i="140"/>
  <c r="P30" i="140"/>
  <c r="O30" i="140"/>
  <c r="N30" i="140"/>
  <c r="R29" i="140"/>
  <c r="Q29" i="140"/>
  <c r="P29" i="140"/>
  <c r="O29" i="140"/>
  <c r="N29" i="140"/>
  <c r="Q20" i="140"/>
  <c r="P20" i="140"/>
  <c r="O20" i="140"/>
  <c r="N20" i="140"/>
  <c r="M20" i="140"/>
  <c r="Q15" i="140"/>
  <c r="P15" i="140"/>
  <c r="O15" i="140"/>
  <c r="N15" i="140"/>
  <c r="Q14" i="140"/>
  <c r="P14" i="140"/>
  <c r="O14" i="140"/>
  <c r="N14" i="140"/>
  <c r="Q13" i="140"/>
  <c r="P13" i="140"/>
  <c r="O13" i="140"/>
  <c r="N13" i="140"/>
  <c r="M13" i="140"/>
  <c r="L13" i="140"/>
  <c r="A1" i="140"/>
  <c r="A1" i="139"/>
  <c r="A1" i="257"/>
  <c r="A1" i="202"/>
  <c r="A1" i="195"/>
  <c r="P50" i="135"/>
  <c r="O50" i="135"/>
  <c r="N50" i="135"/>
  <c r="M50" i="135"/>
  <c r="P49" i="135"/>
  <c r="O49" i="135"/>
  <c r="N49" i="135"/>
  <c r="M49" i="135"/>
  <c r="P48" i="135"/>
  <c r="O48" i="135"/>
  <c r="N48" i="135"/>
  <c r="M48" i="135"/>
  <c r="P47" i="135"/>
  <c r="O47" i="135"/>
  <c r="N47" i="135"/>
  <c r="M47" i="135"/>
  <c r="P46" i="135"/>
  <c r="O46" i="135"/>
  <c r="N46" i="135"/>
  <c r="M46" i="135"/>
  <c r="P45" i="135"/>
  <c r="O45" i="135"/>
  <c r="N45" i="135"/>
  <c r="M45" i="135"/>
  <c r="P44" i="135"/>
  <c r="O44" i="135"/>
  <c r="N44" i="135"/>
  <c r="M44" i="135"/>
  <c r="P35" i="135"/>
  <c r="O35" i="135"/>
  <c r="N35" i="135"/>
  <c r="M35" i="135"/>
  <c r="P34" i="135"/>
  <c r="O34" i="135"/>
  <c r="N34" i="135"/>
  <c r="M34" i="135"/>
  <c r="P30" i="135"/>
  <c r="O30" i="135"/>
  <c r="N30" i="135"/>
  <c r="M30" i="135"/>
  <c r="P26" i="135"/>
  <c r="O26" i="135"/>
  <c r="N26" i="135"/>
  <c r="M26" i="135"/>
  <c r="P14" i="135"/>
  <c r="O14" i="135"/>
  <c r="N14" i="135"/>
  <c r="M14" i="135"/>
  <c r="P13" i="135"/>
  <c r="O13" i="135"/>
  <c r="N13" i="135"/>
  <c r="M13" i="135"/>
  <c r="P11" i="135"/>
  <c r="O11" i="135"/>
  <c r="N11" i="135"/>
  <c r="M11" i="135"/>
  <c r="P10" i="135"/>
  <c r="O10" i="135"/>
  <c r="N10" i="135"/>
  <c r="M10" i="135"/>
  <c r="A1" i="135"/>
  <c r="N35" i="134"/>
  <c r="M35" i="134"/>
  <c r="L35" i="134"/>
  <c r="K35" i="134"/>
  <c r="N30" i="134"/>
  <c r="M30" i="134"/>
  <c r="L30" i="134"/>
  <c r="K30" i="134"/>
  <c r="N14" i="134"/>
  <c r="M14" i="134"/>
  <c r="L14" i="134"/>
  <c r="K14" i="134"/>
  <c r="N11" i="134"/>
  <c r="M11" i="134"/>
  <c r="L11" i="134"/>
  <c r="K11" i="134"/>
  <c r="N10" i="134"/>
  <c r="M10" i="134"/>
  <c r="L10" i="134"/>
  <c r="K10" i="134"/>
  <c r="A1" i="185"/>
  <c r="A2" i="185" s="1"/>
  <c r="A1" i="184"/>
  <c r="A1" i="132"/>
  <c r="A2" i="132" s="1"/>
  <c r="A2" i="22"/>
  <c r="A1" i="105"/>
  <c r="A1" i="206"/>
  <c r="A1" i="121"/>
  <c r="A1" i="116"/>
  <c r="A1" i="111"/>
  <c r="A1" i="112"/>
  <c r="A1" i="243"/>
  <c r="C7" i="223"/>
  <c r="A1" i="223"/>
  <c r="A1" i="131"/>
  <c r="A2" i="184" l="1"/>
  <c r="A2" i="13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<sst xmlns="http://schemas.openxmlformats.org/spreadsheetml/2006/main" count="60179" uniqueCount="22635">
  <si>
    <t>PR24 Delivery Plan Tables</t>
  </si>
  <si>
    <t>Model code</t>
  </si>
  <si>
    <t>PR24DP</t>
  </si>
  <si>
    <t>Version number:</t>
  </si>
  <si>
    <t>File name:</t>
  </si>
  <si>
    <t>Date:</t>
  </si>
  <si>
    <t>For enquiries please contact:</t>
  </si>
  <si>
    <t>PR24ofwat.gov.uk</t>
  </si>
  <si>
    <t>Instructions:</t>
  </si>
  <si>
    <t>See below.</t>
  </si>
  <si>
    <t xml:space="preserve">Changes since previous published model: </t>
  </si>
  <si>
    <t xml:space="preserve">Please see Change log sheet for changes common for all companies. We also have included company specific change logs.
</t>
  </si>
  <si>
    <t>With red the changes we made in tables based on companies' feedback.</t>
  </si>
  <si>
    <t>Tables</t>
  </si>
  <si>
    <r>
      <t xml:space="preserve">
Please note that we will collect the input values as given. The number of decimal places stated is for our database visual view. 
With respect to the colours shown in the baseline tables, we note that:
•	 If there is a cell which contains a formula and is performing a calculation on the cell(s) inside its formula using information from another sheet, it is pink.
•	 If there is a cell which contains a formula and is performing a calculation on the cell(s) inside its formula, it is blue.
We have set out in the guidance document the assumptions we used to calculate the PCD output and expenditure delivery profiles for the baseline tables. We expect companies to use our profiles for the baseline tables in their delivery plan submission. </t>
    </r>
    <r>
      <rPr>
        <sz val="11"/>
        <color rgb="FFFF0000"/>
        <rFont val="Arial"/>
        <family val="2"/>
      </rPr>
      <t xml:space="preserve">For PCDs where we have not provided a baseline profile but reported only the target output or allowed total expenditure (totex) at year 5 of AMP, we ask companies to provide profiled annual output and totex values in their deliver plans (commentary). We also ask companies to provide the assumptions used to derive these profiles in their delivery plans. </t>
    </r>
  </si>
  <si>
    <t>Price base for financial data</t>
  </si>
  <si>
    <t>We set out the price base of any financial data in the related submission tables guidance document. 
The price base for financial information is 2022-23 base year prices indexed using the financial year average Consumer Price Index (including housing costs), that is, 2022-23 prices FYA (CPIH deflated).</t>
  </si>
  <si>
    <t>Submissions</t>
  </si>
  <si>
    <t>Your completed spreadsheet should be uploaded to your company's area of our SharePoint DCS website. We provide a link to this website below. 
Please upload the tables we have requested by 12 August 2025 to the folder, "Delivery Plan Data Capture" and the 2025-26 Q# sub Folders. 
If you require any assistance with this, please contact PR24ofwat.gov.uk.</t>
  </si>
  <si>
    <t>Links to data capture site</t>
  </si>
  <si>
    <t>&lt;Data Capture site&gt;</t>
  </si>
  <si>
    <t>Links to additional information / guidance</t>
  </si>
  <si>
    <t>&lt;Delivery Plan Guidance&gt;</t>
  </si>
  <si>
    <t>May template changes - applied to all companies</t>
  </si>
  <si>
    <t>Sheet</t>
  </si>
  <si>
    <t>PCD ref</t>
  </si>
  <si>
    <t>Line description</t>
  </si>
  <si>
    <t>PCD Output Description</t>
  </si>
  <si>
    <t>Changes</t>
  </si>
  <si>
    <t>DPB2</t>
  </si>
  <si>
    <t>PCDB1a</t>
  </si>
  <si>
    <t>Mains renewals - base</t>
  </si>
  <si>
    <t>Base wholesale water model funded renewals expenditure</t>
  </si>
  <si>
    <t>Use the PCD output profile from DBP1</t>
  </si>
  <si>
    <t>PCDB1b</t>
  </si>
  <si>
    <t>Mains renewals - asset health adjustment</t>
  </si>
  <si>
    <t>Base asset health adjustment renewals expenditure</t>
  </si>
  <si>
    <t>PCDB1c</t>
  </si>
  <si>
    <t>Mains renewals - enhancement leakage</t>
  </si>
  <si>
    <t>Enhancement leakage renewals expenditure</t>
  </si>
  <si>
    <t>PCDB3a</t>
  </si>
  <si>
    <t>Water network reinforcement</t>
  </si>
  <si>
    <t>Water network reinforcement expenditure</t>
  </si>
  <si>
    <t>Use the expenditure profile from F_Inputs_NRF</t>
  </si>
  <si>
    <t>PCDB3b</t>
  </si>
  <si>
    <t>Wastewater network reinforcement</t>
  </si>
  <si>
    <t>Wastewater network reinforcement expenditure</t>
  </si>
  <si>
    <t>DPWW1</t>
  </si>
  <si>
    <t>PCDWW27</t>
  </si>
  <si>
    <t>Growth to Sewerage Treatment Works</t>
  </si>
  <si>
    <t>Added Process Capacity in PE</t>
  </si>
  <si>
    <t>Replaced with Nr</t>
  </si>
  <si>
    <t>PCDWW34</t>
  </si>
  <si>
    <t>Greenhouse gas reduction (net zero)</t>
  </si>
  <si>
    <t>tCO2e</t>
  </si>
  <si>
    <t>Replaced with tonnes</t>
  </si>
  <si>
    <t>DPWW1, DPWW2, DPWW3</t>
  </si>
  <si>
    <t>Number of hectares</t>
  </si>
  <si>
    <t>Deleted and pasted to DPW1, DPW2 and DPW3 sheets.</t>
  </si>
  <si>
    <t>DPWW1,DWW3</t>
  </si>
  <si>
    <t xml:space="preserve">tCO2e </t>
  </si>
  <si>
    <t>Combined tCO2e with the number of sites - one line of expenditure and one line for IM.</t>
  </si>
  <si>
    <t>Number of sites</t>
  </si>
  <si>
    <t>DPWW2</t>
  </si>
  <si>
    <t>PCDWW6</t>
  </si>
  <si>
    <t xml:space="preserve">Storm Overflow - Screens </t>
  </si>
  <si>
    <t>Number of EnvAct_IMP5 compliant screens installed and operational at screen only solutions</t>
  </si>
  <si>
    <t>Replaced with Number of EnvAct_IMP5 compliant screens installed and operational at screen only solutions</t>
  </si>
  <si>
    <t>DPW1</t>
  </si>
  <si>
    <t>PCDW12</t>
  </si>
  <si>
    <t>Metering</t>
  </si>
  <si>
    <t>All</t>
  </si>
  <si>
    <t>Rounded meter numbers where needed. Reported in 0 decimal points</t>
  </si>
  <si>
    <t>DPW2</t>
  </si>
  <si>
    <t>PCDWW32</t>
  </si>
  <si>
    <t>W Resilience CC Uplift</t>
  </si>
  <si>
    <t>Spend on scheme as a % of allowance</t>
  </si>
  <si>
    <t>Use the enhancement aggregator cost file to generate an expenditure delivery profile for AMP8.</t>
  </si>
  <si>
    <t>PCDW11b</t>
  </si>
  <si>
    <t>Supply interconnectors</t>
  </si>
  <si>
    <t>WAFU Benefit</t>
  </si>
  <si>
    <t>PCDW16b</t>
  </si>
  <si>
    <t>Resilience Interconnector</t>
  </si>
  <si>
    <t>PCDW16c</t>
  </si>
  <si>
    <t>Resilience</t>
  </si>
  <si>
    <t>PCDW5</t>
  </si>
  <si>
    <t>Water framework directive obligations</t>
  </si>
  <si>
    <t>New installations</t>
  </si>
  <si>
    <t>Updated the values of the non-delivery PCD payment column</t>
  </si>
  <si>
    <t>Household meter upgrades</t>
  </si>
  <si>
    <t>Non household meter upgrades</t>
  </si>
  <si>
    <t>Large bulk meters</t>
  </si>
  <si>
    <t>Small bulk meters</t>
  </si>
  <si>
    <t>Use the PCD output profile from DPW1 sheet</t>
  </si>
  <si>
    <t>DPWW4, DPW4</t>
  </si>
  <si>
    <t>Added drop-down list of primary reasons for delay</t>
  </si>
  <si>
    <t>Added the word 'cumulative' on column headings AD and AE and baseline and forecast expenditure annual profiles column headings.</t>
  </si>
  <si>
    <t>Added a new column 'High-profile scheme (Y/N)' and a drop-down list</t>
  </si>
  <si>
    <t>DPWW4</t>
  </si>
  <si>
    <t>Added drop down list on the Type of scheme (enhanced engagement, large gated and delivery mechanism) column</t>
  </si>
  <si>
    <t>DPW4</t>
  </si>
  <si>
    <t>Added drop down list on the Type of scheme (enhanced engagement, large gated, resilience) column</t>
  </si>
  <si>
    <t>DPW3</t>
  </si>
  <si>
    <t>To avoid confusion we deleted the grey out areas. Format is now consistent with DPWW3. It includes the list of water PCDs for which we ask for an IM.</t>
  </si>
  <si>
    <t>June template changes - applied to all companies</t>
  </si>
  <si>
    <t xml:space="preserve">We have added a pre-2025-26 column </t>
  </si>
  <si>
    <t xml:space="preserve">Added a new row </t>
  </si>
  <si>
    <t>DPWW3, DPW3</t>
  </si>
  <si>
    <t>Updated the structure of template</t>
  </si>
  <si>
    <t>Headings/dropw down list have been updated and columns have been added</t>
  </si>
  <si>
    <t>DPWW5, DPW5</t>
  </si>
  <si>
    <t>New table has been updated</t>
  </si>
  <si>
    <t>DPWW1, DPW1</t>
  </si>
  <si>
    <t>Update annual baseline output profile where we did not have a profile before</t>
  </si>
  <si>
    <t>PCDW11a</t>
  </si>
  <si>
    <t>Supply</t>
  </si>
  <si>
    <t>Update baseline expenditure profile</t>
  </si>
  <si>
    <t>Connected meters</t>
  </si>
  <si>
    <t>Update Baseline PCD allowance for connected meters by multiplying the existing non-delivery payment rate of connected meters with an updated number of connected meters (sum of new installations, household and non-household meter upgrades, small and large bulk meters)</t>
  </si>
  <si>
    <t>PCDW17b</t>
  </si>
  <si>
    <t>Cyber</t>
  </si>
  <si>
    <t>Legal instruments</t>
  </si>
  <si>
    <t>Updated baseline output profile</t>
  </si>
  <si>
    <t>PCDW17a</t>
  </si>
  <si>
    <t>SEMD</t>
  </si>
  <si>
    <t>PCDW8</t>
  </si>
  <si>
    <t>Water WINEP/NEP Investigations</t>
  </si>
  <si>
    <t>Expanded the formula to include pre-AMP8 years</t>
  </si>
  <si>
    <t>PCDW14, PCDW13</t>
  </si>
  <si>
    <t>Raw Water Deterioration and Taste, Odour and Colour</t>
  </si>
  <si>
    <t xml:space="preserve">Provide an expenditure profile for years where this has not been previously populated (ie. where cells were previously blank). Thus, we do not have any missing annual expenditure profile data. </t>
  </si>
  <si>
    <t>Where possible expand the number till end of AMP9 so that there is a AMP9 output target</t>
  </si>
  <si>
    <t>July template changes - applied to all companies</t>
  </si>
  <si>
    <t xml:space="preserve">Use the enhancement aggregator cost file to generate an expenditure delivery profile for AMP8. </t>
  </si>
  <si>
    <t>DPB1,DPW(W)1</t>
  </si>
  <si>
    <t>Added Blue RAG rating</t>
  </si>
  <si>
    <t>June template company specific changes</t>
  </si>
  <si>
    <t>Company</t>
  </si>
  <si>
    <t>YKY</t>
  </si>
  <si>
    <t>Calcs_Net Zero</t>
  </si>
  <si>
    <t>Methane Reduction,Nitrous Oxide Reduction</t>
  </si>
  <si>
    <t>Updated the non-delivery payment rate</t>
  </si>
  <si>
    <t>PR19PCD-8</t>
  </si>
  <si>
    <t>Length of river improved</t>
  </si>
  <si>
    <t>Number of months delay</t>
  </si>
  <si>
    <t>Introduced new PCD</t>
  </si>
  <si>
    <t>n/a</t>
  </si>
  <si>
    <t>Total PCD and non - total enhancement expenditure</t>
  </si>
  <si>
    <t>Corrected calc to remove total supply benefit</t>
  </si>
  <si>
    <t xml:space="preserve">Delivery Plan </t>
  </si>
  <si>
    <t>Company query</t>
  </si>
  <si>
    <t>Ofwat response</t>
  </si>
  <si>
    <t>Query number</t>
  </si>
  <si>
    <t>DPWW1/DPWW2</t>
  </si>
  <si>
    <t>PCDWW2b Continuous river water quality monitoring</t>
  </si>
  <si>
    <t xml:space="preserve">DPWW1 – the Ofwat assumed profile is logical, however, we believe the baseline plan needs to consider the initial trail period that will impact a consistent profile across the AMP, especially across year 1 and 2.
DPWW2 – given the updated baseline plan, we have updated the baseline expenditure profile. This closely aligns with the assumptions Ofwat made but including some additional expenditure early on.
</t>
  </si>
  <si>
    <t>We follow a consistent approach across all companies to setting PCD output and expenditure delivery profiles. 
If you have a different view of the baseline profile please use the outturn/forecast tables to set out your view and explain the reasons for this as part of your commentary in your May submission. Based on this we will consider resetting the baseline output and expenditure profiles ahead of the July delivery plan submission. We will not consider resetting output profiles for areas where time incentives apply.</t>
  </si>
  <si>
    <t>PCDWW3 MCERTs monitoring of emergency overflows at sewage pumping stations</t>
  </si>
  <si>
    <t>DPWW1 – the Ofwat assumed profile is logical, however, we have a baseline plan agreed by the EA for all monitor types. This is to enable all monitors to be MCERT’d and then signed off by the EA. There is a recognition from the EA that due to other monitors being certified early in AMP8, this is an acceptable profile for UMON_6. The initial trail period that will impact a consistent profile across the AMP, especially in year 1.</t>
  </si>
  <si>
    <t>PCDWW18 Wastewater Investigations</t>
  </si>
  <si>
    <t>DPWW1 – the Ofwat assumed profile is logical, however, we believe the baseline plan needs to reflect the fact that all of the investigations just need to be completed by year 2. The majority require hydraulic and water quality modelling, which take significant time to complete. Although these are ongoing it is not realistic to complete a significant number in year, including agreement from the EA, when the full process is yet to be agreed.</t>
  </si>
  <si>
    <t>PCDWW25b BIO WINEP Sludge Treatment – Other</t>
  </si>
  <si>
    <t>DPWW2 – the Ofwat assumed expenditure profile is logical, however, given that the technology is relatively new for the industry, further feasibility and planning will need to take place, altering the baseline expenditure profile further towards the end of the AMP.</t>
  </si>
  <si>
    <t>PCDWW30 IED</t>
  </si>
  <si>
    <t>DPWW2 - the Ofwat assumed expenditure profile is logical, however, given that the EA is yet to confirm the final requirements for compliance with the IED, our expenditure profile will be slower at the beginning of the AMP to deal with this uncertainty. This will alter the expenditure profile further towards the end of the AMP.</t>
  </si>
  <si>
    <t>DPW1, DPW2</t>
  </si>
  <si>
    <t>We ask for clarity as to whether the totals for AMP9 should include AMP8 data.
The pre-populated tables are inconsistent on this point. For example, the outputs in table DPW1 for legal instruments (PCDW14, PCDW13) do not show a carry over into AMP9 but the financial tables do (DPW2).</t>
  </si>
  <si>
    <t>Yes, the totals for AMP9 should include AMP8 delivery as we want reporting to be on a cumulative basis. The PCD output profile for water quality was pre-populated incorrectly, thus the confusion. We have corrected this error and agreed with your approach (second option).</t>
  </si>
  <si>
    <t>DPW1 &amp; DPWW1</t>
  </si>
  <si>
    <t>PCDW8 &amp;
PCDWW18
WINEP Investigations</t>
  </si>
  <si>
    <t>Ofwat pre-populated the annual delivery profile for WINEP investigations for wastewater but not for water.
We would be grateful if Ofwat could confirm whether it expects companies to submit an annual profile for WINEP investigations, regardless of the profile published in the PCD model, or whether it expects companies to only include the profile as per the PCD model, which would only show the total number of investigations complete by 2029-30.</t>
  </si>
  <si>
    <t xml:space="preserve">We do not have information on how to populate the annual delivery profile for WINEP investigations for water. We expect companies to include an annual profile for WINEP investigations. We therefore now include the following statement in the cover sheet of the updated delivery plan table template:
For PCDs where we have not provided a baseline profile but reported only the target output or allowed total expenditure (totex) at year 5 of AMP8 or at year 5 of AMP9, we ask companies to provide profiled annual output and totex values in their deliver plans. These should be reported for both baseline and outturn &amp; forecast tables. We also ask companies to provide the assumptions used to derive these profiles as part of their commentary in their delivery plan submission. </t>
  </si>
  <si>
    <t>DPB1, DPB2</t>
  </si>
  <si>
    <t>PCDB3a
PCDB3b
Network Reinforcement</t>
  </si>
  <si>
    <t>Network Reinforcement
For network reinforcement, we note that although the PCD is included in the expenditure tables (DPB2), there is no output included in the output tables (DPB1). We will add a delivery profile for these schemes in our draft submission in May.</t>
  </si>
  <si>
    <t>As per the PCD appendix, there is no output related to network reinforcement expenditure in the output tables (DPB1). We monitor network reinforcement expenditure only in the expenditure table (DPB2). We provide a baseline expenditure profile based on business plan profile.</t>
  </si>
  <si>
    <t>DPB2, DPB2_ADD DPWW2</t>
  </si>
  <si>
    <t>PCDB1a (example)
Mains Renewals (base)</t>
  </si>
  <si>
    <t>Mains Renewals (base)
In the pre-populated data tables we note that for some PCDs, Ofwat’s expenditure profile only shows the cumulative total for the end of an AMP, whereas for other PCDs the expenditure profile is based on an annual profile.
We ask Ofwat to clarify its guidance on whether or not companies are expected to complete a planned delivery profile for investments lines where Ofwat have only provided a total AMP cumulative value.</t>
  </si>
  <si>
    <t xml:space="preserve">We provide a baseline expenditure profile based on the PCD output profile. We expect companies to include an annual profile for network reinforcement. To clarify this we therefore included the following statement in the cover sheet of the updated DP table template:
For PCDs where we have not provided a baseline profile but reported only the target output or allowed total expenditure (totex) at year 5 of AMP8 or at year 5 of AMP9, we ask companies to provide profiled annual output and totex values in their deliver plans. These should be reported in both baseline and outturn &amp; forecast tables. We also ask companies to provide the assumptions used to derive these profiles in their delivery plans. </t>
  </si>
  <si>
    <t>PCDWW25a
Sludge Treatment (Thickening and dewatering)</t>
  </si>
  <si>
    <t>Sludge Treatment (Thickening and Dewatering)
We believe there is a mistake in the pre-populated tables for PCDWW25a (Sludge thickening and dewatering). The pre-populated table has a profile starting in 2025/26 where-as you our business plan delivery profile in BIO5 should be used which starts in 2026/27 (below).</t>
  </si>
  <si>
    <t>You are correct. There is a formula error. We have now corrected this for all companies.</t>
  </si>
  <si>
    <t>PCDW12
Metering</t>
  </si>
  <si>
    <t xml:space="preserve">Metering. The pre-populated profiles are broadly correct however, these appear to be created from an expenditure profile which creates some unintended consequences, eg, 13,273.5 new meters in 2025/26.
We recommend the output profile should be based on the PCD model.
</t>
  </si>
  <si>
    <t>We use the PCD output profile from the published PCD model.  We agree with your suggestion, so we have rounded the meter numbers for all companies.
Please also note that in the updated delivery plan table template we changed the metering expenditure delivery profile. This is now based on the PCD output profile.</t>
  </si>
  <si>
    <t>For the Non delivery PCD payments, we have noted a misalignment between the pre-populated data (which matched the payments listed in the final determination metering model PR24CA32) and the latest version of the Water Supply and Demand Balance PCD model (published February 2025).</t>
  </si>
  <si>
    <t>Your are correct. We will use the updated payment rates for the different metering categories using the updated PCD model. We have now corrected this error for all companies</t>
  </si>
  <si>
    <t>PCDW11b: Supply Interconnectors
PCDW16c: Reservoir safety improvements
PCDWW32: Water resilience climate change uplift</t>
  </si>
  <si>
    <t xml:space="preserve">Use the enhancement costs aggregator model for the PCDs in column E. Although the delivery is in AMP9 expenditure incurs in AMP8 as well.
For water resilience climate change uplift, the water resilience profile from the enhancement costs aggregator model has been used.
</t>
  </si>
  <si>
    <t xml:space="preserve">We will use the enhancement costs aggregator model to derive an AMP8 expenditure delivery profile for supply interconnectors, resilience and resilience interconnectors. We apply this approach to all companies. 
</t>
  </si>
  <si>
    <t>PCDWW34: Net Zero - GHG/Carbon
PCDWW34: Peatlands</t>
  </si>
  <si>
    <t xml:space="preserve">For the following 2 PCDs, the expenditure profile does not match the enhancement costs aggregator model, so we propose that it is updated. For PCDWW34: Net Zero - GHG/Carbon, DPWW2 presents expenditure for tCO2e and number of sites as separate lines (DPWW2.43 and DPWW2.44). While we recognise that Ofwat has applied a percentage split to calculate non-delivery payment rates, expenditure will not be incurred separately for tCO2e and number of sites, so we have presented this information as 1 line. </t>
  </si>
  <si>
    <t xml:space="preserve">In the enhancement costs aggregator model the expenditure percentages were calculated using both wastewater and water expenditure. The total (water and wastewater) enhancement expenditure for net zero in the enhancement costs aggregator over the whole period matches with the one reported in the deliver plan (please see the allowed PCD totex in year 2029-30). 
However, based on your subsequent comments on peatland restoration expenditure we moved the PCDWW34 for peatland restoration to water tables because it is for water price control.
We agree with your proposal to report one expenditure line for tCO2eq and number of sites. The interim milestone in DPWW3 has one line as well. The updated template reflects this change.
</t>
  </si>
  <si>
    <t>Treatment of PCDWW34 Peatland Restoration DPWW3.18, DPWW2.45, DPWW1.58</t>
  </si>
  <si>
    <t xml:space="preserve">This component of PCDWW34 is for peatland restoration and forms part of the water price control. We have moved the lines DPWW3.18, DPWW2.45, DPWW1.58 from the wastewater table 1, 2 and 3 to the water equivalents. </t>
  </si>
  <si>
    <t>Based on your subsequent comments on peatland restoration expenditure we moved the PCDWW34 for peatland restoration to water tables as it relates to the water price control.</t>
  </si>
  <si>
    <t>PCDWW4: Increase flow to full treatment
PCDWW5: Storm Overflows
PCDWW5b: WINEP Storm Overflows – Wetlands</t>
  </si>
  <si>
    <t>For the following 3 PCDs, the total storm overflow expenditure profile has been used but the 3 PCDs have individual spend profiles. We propose that the individual business plan profiles are applied to each PCD to more closely reflect forecast expenditure as the total of these PCDs is over £1bn.</t>
  </si>
  <si>
    <t xml:space="preserve">Companies have allocated components of storm overflows e.g. Flow to full treatment, storm overflows, screens, wetlands etc across all storm overflows lines. Therefore it is not possible to split these expenditure lines out from the CWW3 lines and derive an accurate expenditure profile. We consider that our approach to use the combined storm overflows enhancement expenditure for the different areas of storm overflows expenditure will allow us to draw a baseline for all companies on a consistent basis. We are not making further changes at this stage. Please provide your view of the expenditure profile in the outturn &amp; forecast tables and provide commentary explaining difference to our proposed baseline. We will consider amending baseline for final delivery plan.
</t>
  </si>
  <si>
    <t>PCDW12: Metering</t>
  </si>
  <si>
    <t xml:space="preserve">The allowance is split between base and enhancement, but the expenditure profile applied is only for enhancement. We propose that the base cost aggregator profile is applied for the base expenditure portion. </t>
  </si>
  <si>
    <t>In the updated template we use the PCD output profile to derive expenditure profile for different metering categories.</t>
  </si>
  <si>
    <t>DPWW2/DPW2</t>
  </si>
  <si>
    <t>We have identified a potential issue with the total enhancement expenditure calculations in tabs ‘DPW2’ and ‘DPWW2’. In tab ‘DPW2’, the metering PCD (PCDW12) is comprised of both base and enhancement expenditure therefore when non-PCD enhancement is added in DPW2.43, the total in DPW2.44 will exceed the water enhancement allowance due to the inclusion of the base component of the metering PCD. This issue also applies to tab ‘DPWW2’ where the enhancement component of the sewer mains renewals PCD (PCDB2) is not included in DPWW2 therefore when non-PCD enhancement is added in DPWW2.46, the total in DPWW2.47 will be less than the wastewater enhancement allowance due to the exclusion of the enhancement component of the sewer mains renewals PCD.</t>
  </si>
  <si>
    <t xml:space="preserve">We understand this issue and expect the companies to inform us for any variance between PCD and non PCD expenditure in their delivery plan. We will consider adding a reconciliation line in the table for companies to provide this variance. We will  update our guidance document to clarify this. </t>
  </si>
  <si>
    <t>DPWW1.27 Volume of Sludge Storage delivered</t>
  </si>
  <si>
    <t>We note you have used the delivery profile from BIO5 however the table currently shows our year 2 target in year 1, bringing our whole programme forward a year.</t>
  </si>
  <si>
    <t>We have corrected this error for all companies.</t>
  </si>
  <si>
    <t>F_Inputs_BIO5</t>
  </si>
  <si>
    <t>DPWW1.28 Sludge Storage (Cake pads)</t>
  </si>
  <si>
    <t>For cake pads, that seems to be an error as F_Inputs_BIO5 has the value in 26/27 but the DPWW1 calcs it in 25/26.  This also does not match the PCD which has the deliverable only in 29/30</t>
  </si>
  <si>
    <t>DPWW2.43, 44 Net zero</t>
  </si>
  <si>
    <t>While the monetary value included in the PCD for our wastewater net zero enhancement schemes is per our cost table CWW22. This has now been split into sites and carbon benefit delivered. Costs will be incurred as indicated however the carbon benefits will lag the investment and accrue across the AMP. There will be no carbon benefit in AMP8 year 1 as an example of how this cost allocation would not be applicable in practice. We understand the split of funding based on site delivery at 75% and carbon benefit at 25%, but not how this can be evidenced for the latter to the timeframes indicated. The carbon benefit will not be fully resolved until the end of the AMP.
As the schemes cannot be delivered without the funding allowed, we propose that monies are allocated each year as set in CWW22 and final adjustment be applied at the end of year 5 based on the outturn performance (the cumulative benefit in AMP). That performance to be tracked separately against a defined baseline (which would be set early in AMP8 year 2 following  the required 12 months monitoring period). If Ofwat wanted greater granularity for this area, we'd propose splitting expenditure between CH4 and N2O schemes rather than between sites and carbon benefit.</t>
  </si>
  <si>
    <t xml:space="preserve">We use the enhancement aggregator cost model to derive the PCD allowed totex delivery profile for net zero. The PCD allowed totex in year 2029-30 matches with the one in the enhancement aggregator cost model (please see the total value over the whole period).  
We agree with your proposal on reporting one expenditure line for tCO2eq and number of sites. The interim miletone table in DPWW3 has one line as well. The updated template reflects this change.
We also moved the PCD related to peatland restoration to water as it is for water price control. </t>
  </si>
  <si>
    <t>DPWW2.42 PR19 WINEP Carryover</t>
  </si>
  <si>
    <t>Ofwat assume flat profile (£36m/5 per year).  We have last delivery date of 31/3/2027, so would not expect expenditure beyond yr2.</t>
  </si>
  <si>
    <t>Companies have different delivery dates for PR19 WINEP Carryover schemes across AMP8. For consistency purposes, we assumed a flat profile for all companies across the whole AMP8 as stated in the PR24 FD past delivery and PR24 FD PCD documents. This is the reason why the enhancement aggregator cost file has a flat profile for all companies across all years of AMP8. Please provide your view of the baseline expenditure profile in the outturn &amp; forecast tables. We will consider whether to reset the baseline profile after draft delivery plan submissions.</t>
  </si>
  <si>
    <t xml:space="preserve">PCDW12
</t>
  </si>
  <si>
    <t xml:space="preserve">Update non-delivery PCD rates for New installations, Household meter upgrades, Non-household meter upgrades.
For simplicity, we suggest that meter unit rates x output volumes should be used to set annual totex values in the delivery plan.  </t>
  </si>
  <si>
    <t>We have corrected the non-delivery payments for all companies using the updated PCD model. Also, we will use the PCD output profile to derive the delivery profile for metering expenditure.</t>
  </si>
  <si>
    <t xml:space="preserve">For PCDs where Ofwat has reported the total totex in year 5, please could you confirm would you like us to provide profiled annual totex values in our May submission. </t>
  </si>
  <si>
    <t xml:space="preserve">For PCDs where we have not provided a baseline profile but reported only the target output or allowed total expenditure (totex) at year 5 of AMP8 or at year 5 of AMP9, we ask companies to provide profiled annual output and totex values in their deliver plans. These should be reported in both baseline and outturn &amp; forecast tables. We also ask companies to provide the assumptions used to derive these profiles in their delivery plans. </t>
  </si>
  <si>
    <t>PCDW12 Metering</t>
  </si>
  <si>
    <t>IM for metering:
•metering doesn’t meet the criteria that Ofwat has set for the purpose of IM reporting to monitor progress for back-ended delivery profiles,
• the PCD has a yearly delivery profile and the current reporting requirement for DPW1 &amp; 2 is sufficiently detailed to capture progress and hold companies to account.</t>
  </si>
  <si>
    <t>There is no interim milestone reporting for this PCD as indicated by N/A in the table of section 4.3 of our delivery plan guidance. This line in table DPW3 should therefore not be populated.
Please also note that the updated DP template removes this line from the DPW3 table.</t>
  </si>
  <si>
    <t>PCDW8 Water WINEP Investigations</t>
  </si>
  <si>
    <t xml:space="preserve">
The level of detailed required for DPW1 &amp; 2 is sufficient to capture the details required for progress against this PCD and the additional requirements for DPW3 will not add value or confidence in delivery to customers.</t>
  </si>
  <si>
    <t>PCDW15 Lead</t>
  </si>
  <si>
    <t xml:space="preserve">
The lead PCD has a consistent delivery profile that spans over the AMP and the current reporting requirement for DPW1 &amp; 2 is significant and detailed enough to capture its progress and hold companies to the correct level of accountability. Its inclusion in DPW3 seems over burdensome and does not give any additional benefits to the customers.</t>
  </si>
  <si>
    <t>IM Completion:
It is not clear from the delivery plan guidance when a company achieves the PCD output in period, whether it then has to continue reporting on the PCD in the following updates. In the PR24 delivery plan workshop, it was mentioned that the level of reporting could be reduced over the AMP if companies remain on track and that the marginal reporting benefit does not increase towards the end of the AMP.
We suggest that Ofwat updates its delivery plan guidance to provide further information on the process for completing PCDs in period and provide an incentive for companies in the form of potentially relaxed requirements given the successful delivery of PCDs in line with the baseline plan.</t>
  </si>
  <si>
    <t xml:space="preserve">Where companies complete a PCD we do not expect them to update reporting for this PCD in subsequent progress reports. Companies however should keep the values for these PCDs in subsequent delivery plan progress reports to enable us to compare against other companies on a consistent basis. </t>
  </si>
  <si>
    <t>We encourage Ofwat to consider annual milestone rather than quarterly dates for tables DPW3 and DPWW3.
Our July Delivery Plan baseline submission will include some indicative milestones generated backwards from our deliverable dates in our PR24 Final Determination. These will be produced at project level and is intended to provide an indicative view of the programme as a whole. However, we are concerned that showing information to customers at quarterly resolution provides a false sense of accuracy at this early stage.</t>
  </si>
  <si>
    <t xml:space="preserve">Companies have to deliver a significant step up in investment compared to PR19. Given the deliverability challenges that companies are likely to face we are enhancing the transparency of what companies will deliver and increase the frequency at which we collect delivery data. This will allow us, stakeholders and other regulators to have early sight of any delivery issues and consider taking action in a timely manner.  The quarterly interim milestones will allow us to identify slippage that is greater than 3 months but smaller than a year. We will consider whether to move to six monthly or annual milestones for later years of the AMP as part of our annual delivery reviews. </t>
  </si>
  <si>
    <t>Interim milestones for PCDWW32 are missing from DPWW3 but the water equivalent is included in DPW3.</t>
  </si>
  <si>
    <t>We do not track progress for wastewater climate change uplift using intnerim milestones.</t>
  </si>
  <si>
    <t>Delayed schemes: reason categories</t>
  </si>
  <si>
    <r>
      <rPr>
        <sz val="11"/>
        <color theme="1"/>
        <rFont val="Arial"/>
        <family val="2"/>
      </rPr>
      <t>Would Ofwat support the addition of a commentary field within each of the DPW3 and DPWW3 tables?</t>
    </r>
    <r>
      <rPr>
        <sz val="11"/>
        <color theme="1"/>
        <rFont val="Arial"/>
        <family val="2"/>
      </rPr>
      <t xml:space="preserve">
This would provide the opportunity for companies to provide further clarity. </t>
    </r>
    <r>
      <rPr>
        <sz val="11"/>
        <color theme="1"/>
        <rFont val="Arial"/>
        <family val="2"/>
      </rPr>
      <t xml:space="preserve">For example, a reason category ‘Change in solution (IM2)’, would often be due to one of the other categories, e.g. ‘Land and planning permission’, or ‘Programme level efficiency’. </t>
    </r>
    <r>
      <rPr>
        <sz val="11"/>
        <color theme="1"/>
        <rFont val="Arial"/>
        <family val="2"/>
      </rPr>
      <t>Similarly, ‘Programme level efficiency’ may be chosen where a scheme is combined with another driver to minimise costs overall to customers; the additional commentary field could be used to provide context for such changes.</t>
    </r>
  </si>
  <si>
    <t>We consider that companies can provide comments for the reasons delayed in their commentary within the delivery plan as set out in our delivery plan guidance document. 
We will consider adding a commentary column within each of DPW3 and DPWW3 tables after the submission of draft delivery plans.</t>
  </si>
  <si>
    <t>Wastewater investigations</t>
  </si>
  <si>
    <r>
      <t xml:space="preserve">How do the interim milestones map out when considering schemes that deliver investigations?
The IM definitions look to map out to asset delivery processes.
</t>
    </r>
    <r>
      <rPr>
        <sz val="11"/>
        <color theme="1"/>
        <rFont val="Arial"/>
        <family val="2"/>
      </rPr>
      <t xml:space="preserve">We welcome some further guidance for Interim milestones relating to investigation schemes. </t>
    </r>
  </si>
  <si>
    <t>We are not requiring companies to report interim milestones for wastewater investigations - please see Table DPWW3: Wastewater Enhancement PCD interim milestones in our guidance document.</t>
  </si>
  <si>
    <t>For interim milestones and cost profiles do Ofwat require this to be cumulative or a count of in quarter / year deliverables?</t>
  </si>
  <si>
    <t>For interim milestones we expect a count of schemes require this reporting to be on a cumulative basis. Thus, by year 5 we expect to see 100% of the schemes at IM6.
Our delivery plan guidance (p.13) states that the number of schemes at each stage should include both outturn and forecasts. Companies should provide the outturn number of schemes at each scheme for the quarters within the reporting year and previous years. In our guidance document we provide tables with worked examples (please see pp.15-16).</t>
  </si>
  <si>
    <t>The company wants Ofwat to provide definition/guidance on what we mean by schemes “which are of particular interest for relevant stakeholders”.</t>
  </si>
  <si>
    <t xml:space="preserve">We are asking companies to set out the list of schemes that you consider as high profile for your stakeholders. We have now included a column in tables DPW4 and DPWW4 so that companies can identify if the scheme is a high-profile scheme or not.
Please provide commentary on the reasons why you consider these schemes as high-profile. If required, we may consider providing further guidance on the criteria for identifying high profile schemes for final delivery plans. 
Please also note that in tables DPW4 and DPWW4 the 'type of scheme' column has an updated drop down list; enhanced engagement, large gated and delivery mechanism schemes. </t>
  </si>
  <si>
    <r>
      <t xml:space="preserve">It is currently unclear how "spend to date" (column AD) and "forecast expenditure" (column AE) should be populated at each half-yearly progress report.  
</t>
    </r>
    <r>
      <rPr>
        <b/>
        <sz val="11"/>
        <color theme="1"/>
        <rFont val="Arial"/>
        <family val="2"/>
      </rPr>
      <t xml:space="preserve">
</t>
    </r>
    <r>
      <rPr>
        <sz val="11"/>
        <color theme="1"/>
        <rFont val="Arial"/>
        <family val="2"/>
      </rPr>
      <t>We would welcome clarification of whether expenditure in column AD should be spend to the end of the previous full year, spend to date including the first half of the current year, or total spend including 6 months forecast for the second half of the current year to align to DPW(W)2. We would also welcome clarification in relation to column AE.
It is unclear from the guidance and table labelling whether baseline and forecast expenditure profiles at scheme level are cumulative or not</t>
    </r>
    <r>
      <rPr>
        <b/>
        <sz val="11"/>
        <color theme="1"/>
        <rFont val="Arial"/>
        <family val="2"/>
      </rPr>
      <t>.</t>
    </r>
    <r>
      <rPr>
        <sz val="11"/>
        <color theme="1"/>
        <rFont val="Arial"/>
        <family val="2"/>
      </rPr>
      <t xml:space="preserve"> We assume they are for consistency with DPW(W)2. We would welcome clarification of this in the guidance document and column heading in the tables.
It is unclear how we should populate scheme level tables DPW(W)4 where there is an approved scheme substitution before the first agreed re-baselining date of 01/04/27 (reference guidance section 2.3, P13). In such a case, we propose to add the scheme to DPW(W)4 and complete the forecast columns but leave the baseline columns blank. 
One additional scheme would be reported in DPW(W)3 and the scheme being substituted would be reported against stage 7 (in DPW(W)3) and IM7 (in DPW(W)4).
Column S of DPW4 asks for 'Current interim milestone' whereas column S of DPWW4 asks for 'Current stage'. We assume these should be consistent and would welcome clarification.</t>
    </r>
  </si>
  <si>
    <t xml:space="preserve">
Spend to date (column AD) should be populated at each half-yearly progress report by including the spend from the previous years of the price control period and spend to date in the first half of the current year. 
Forecast expenditure to complete the scheme (column AE) should include the total outstanding forecast expenditure to complete scheme. This shoudl exclude the expenditure reported in column AD, ie spend to date. The sum of AE and AD should provide the total scheme expenditure.  
The spend in columns AD and AE should be reported on a cumulative basis. The baseline and forecast expenditure profiles at scheme level should be reported on cumulative basis as suggested in the column headings. We will also clarify this in our guidance document.
We agree with your proposal on how to report a substitution scheme in the DPW(W)3 and DPW(W)4 sheets.
Column S in DPWW4 is now renamed 'Current interim Milestone' to be consistent with DPW4.</t>
  </si>
  <si>
    <t>Does Ofwat require companies to report Wastewater resilience schemes in a similar way, perhaps in DPWW4?</t>
  </si>
  <si>
    <t>Companies are not required to report wastewater resilience schemes in DPWW4.</t>
  </si>
  <si>
    <t>To support comparison of company plans and ensure full compliance with the reporting requirement, will Ofwat provide a definition of ‘High-profile’ schemes?</t>
  </si>
  <si>
    <t>We asking companies to set out the list of schemes that you consider as high profile for your stakeholders. We have now included a column in tables DPW4 and DPWW4 so that companies can identify if the scheme is a high-profile scheme or not.
Please provide commentary on the reasons why you consider these schemes as high-profile. If required, we may consider providing further guidance on the criteria for identifying high profile schemes for final delivery plans. 
Please also note that in tables DPW4 and DPWW4 the 'type of scheme' column has an updated drop down list; enhanced engagement, large gated and delivery mechanism schemes in table DPWW4 and nhanced engagement, large gated and resilience schemes in table DPW4</t>
  </si>
  <si>
    <t>PCDWW5b &amp; PCDWW6
Storm Overflows Scheme level &amp; Screen Only</t>
  </si>
  <si>
    <t>Storm Overflows Scheme Level &amp; Screen Only
It appears the line description and output description have been interchanged, i.e. screen - to - number and wetland – to – wetland area.</t>
  </si>
  <si>
    <t>We have corrected this error.</t>
  </si>
  <si>
    <t>HDD_DPB1_ADD &amp; HDD_DPB2_ADD</t>
  </si>
  <si>
    <t>PCDB5 Supply Interruptions CAC, PCDB6 Reservoir Maintenance</t>
  </si>
  <si>
    <t>Errors in line descriptions</t>
  </si>
  <si>
    <t>PCDW14 Metering</t>
  </si>
  <si>
    <t xml:space="preserve">Error in decimal point </t>
  </si>
  <si>
    <t>We have corrected this error. We ask companies to report the number of meters in 0 decimal points.</t>
  </si>
  <si>
    <t>In table DPW3 (column MO), the ‘DP Reference’ values state WW in the line references for this table, rather than W, as this table relates to water.</t>
  </si>
  <si>
    <t>Metering PCD definition (Guidance section 4.1, P28)</t>
  </si>
  <si>
    <t xml:space="preserve">The line definition for DPW1.19 Meter replacements is meters replaced on a 'like-for-like' basis. Our Business Plan is predicated on us replacing basic meters with an AMR meter upgrade i.e. all replacements are upgrades. The PCD has been populated from PR24 Business Plan table CW7 which defines CW7.9/10 as "renewals" which include like for like and replacement of an existing meter with a different type of meter; CW7.11/13 as "replacement of basic meter with smart meter". 
The current definition of DPW1.19 would give rise to zero replacements. We request that the definition be corrected. </t>
  </si>
  <si>
    <t>Given that meter upgrades are funded partly through enhancement allowances and base allowances we expect you to report upgrades to AMR against lines DPW1.15, DPW1.16 and DPW1.19. If all of your meter replacements are upgrades to AMR then we would expect the sum of upgrades reported against lines DPW1.15 and DPW.16 to match those reported against DPW1.19.</t>
  </si>
  <si>
    <t>Greenhouse gas reduction (net zero) tCO2e(DPWW1.56)</t>
  </si>
  <si>
    <t>For PCDWW34 greenhouse gas reduction, the unit value is shown as (000s) it should be (Nr or Tonnes).</t>
  </si>
  <si>
    <t>Table DPB2 – ‘PCD Output Description’ (column F)</t>
  </si>
  <si>
    <t>For lines DPB2.1 to DPB2.3, ‘in kilometres’ should be replaced with ‘expenditure’.</t>
  </si>
  <si>
    <t>Table DPW4 (cells AR5:AV5)</t>
  </si>
  <si>
    <t>This section is labelled ‘Baseline expenditure profile (£m)’ instead of ‘Forecast expenditure profile (£m)’.</t>
  </si>
  <si>
    <t>DPWW2, PCDWW6 – Storm Overflow – Screens</t>
  </si>
  <si>
    <t>Tab DPWW2, PCDWW6 – Storm Overflow – Screens: We believe that the PCD Output Description in cell G17, 'Wetland area delivered', should read 'Number of EnvAct_IMP5 compliant screens installed and operational at screen only solutions'.
Question – We request Ofwat to review the description above with a view to correcting if appropriate.</t>
  </si>
  <si>
    <t xml:space="preserve">Believe there to be a decimal point missing  in 9807 figure. Units are 000's. </t>
  </si>
  <si>
    <t>We have corrected this error by replacing 000s with Nr</t>
  </si>
  <si>
    <t>DPWW1.56 Greenhouse gas reduction (net zero)</t>
  </si>
  <si>
    <t>Unit changes between tables Calc_Net Zero &amp; DPWW1 - Figures are shown in wrong units (tCO2e) but needs to be in 000's.  Values need to be divided by 1000 to be correct</t>
  </si>
  <si>
    <t>We changed the unit of measurement from 000s to tonnes.</t>
  </si>
  <si>
    <t>DPW1.10 Continuous river water quality monitoring (CWQM)</t>
  </si>
  <si>
    <t>Numbers look right but PCD was just a yr5 figure with requirement we start in yr1. Should this then be in there? It should be in our forecast line</t>
  </si>
  <si>
    <t>We mapped the PCD output profile based on CWW_20. We consider our approach is appropriate. Note that this does not change our approach to how PCDs work - we will continue to apply PCD claw-back only if output target is not delivered by the end of 2029-30.</t>
  </si>
  <si>
    <t>We mapped the PCD allowed totex delivery profile based on the enhancement aggregator cost file. We consider our approach is appropriate. Note that this does not change our approach to how PCDs work - we will continue to apply PCD claw-back only if output target is not delivered by the end of 2029-30.</t>
  </si>
  <si>
    <t>CPWW1.23 WINEP Investigations (wastewater)</t>
  </si>
  <si>
    <t>Numbers do not match source and showing incorrect profile</t>
  </si>
  <si>
    <t xml:space="preserve">We checked the updated PCD model and our numbers in the Delivery Plan are correct. </t>
  </si>
  <si>
    <t xml:space="preserve">DPW2.21-25 Water Supply and Demand Balance - WAFU Benefit </t>
  </si>
  <si>
    <t xml:space="preserve">The costs do not match the allowance in the FD and the timing is not correct. </t>
  </si>
  <si>
    <t xml:space="preserve">We checked the updated PCD model and the number is unchanged. We used the PCD related FD allowance. This may not match the total allowance set in final determinations for this enhancement line due to  large gated schemes not having a PCD. </t>
  </si>
  <si>
    <t>DPB1</t>
  </si>
  <si>
    <t>DPB2.3-4 Network reinforcement - Wastewater</t>
  </si>
  <si>
    <t>We notice that network reinforcement is include in DPB2 for PCDB3a and 3b but not included in DPB1 for the base PCD outputs. We belive this to be an error and would assume that it should be present in DPB1.</t>
  </si>
  <si>
    <t>There is no PCD output for network reinforcement. Please see Base PCD excel file and PR24 FD appendix.</t>
  </si>
  <si>
    <t>All lines</t>
  </si>
  <si>
    <t>Decimal places shown are not consistent with stated tolerance</t>
  </si>
  <si>
    <t>We address dps issues where needed.</t>
  </si>
  <si>
    <t>Suggest showing column J on DPW2 in £000s rather than £m as units are too small to be accurately represented in £m</t>
  </si>
  <si>
    <t>We consider it is appropriate to retain the current format so that we can compare across companies on a consistent basis.</t>
  </si>
  <si>
    <t>PDCW15</t>
  </si>
  <si>
    <t>The Final Determination made an allowance for atypical costs associated with Schools and Nurseries (see page 168 of PR24 final determinations: Expenditure allowances - Enhancement cost modelling appendix). But the Delivery Plan table refers only to “Schools”. Can this be amended to avoid “Schools and Nurseries” to reflect the FD and avoid any subsequent confusion.</t>
  </si>
  <si>
    <t>Yes, we will amend the definition of this PCD output in the guidance document.</t>
  </si>
  <si>
    <t xml:space="preserve">DPW1/DPW2/DPW3 </t>
  </si>
  <si>
    <t>All include PCDWW32 which is a Wastewater PCD and appears to have an incorrect line description. It is included in tables DPWW1/DPWW2 with what looks like the right line description</t>
  </si>
  <si>
    <t xml:space="preserve">PCDWW32 is the PCD for climate change uplift. We use the same PCD reference for both water and wastewater related climate change uplift outputs and expenditure. </t>
  </si>
  <si>
    <t xml:space="preserve">DPWW1/DPWW2/DPWW3  </t>
  </si>
  <si>
    <t xml:space="preserve">PCDWW5b inconsistent output descriptions used across the different tables </t>
  </si>
  <si>
    <t xml:space="preserve">DPWW2 tracks the expenditure, whereas  DPWW3 tracks the number of schemes. DPWW1 has the number of schemes and wetland area delivered. </t>
  </si>
  <si>
    <t xml:space="preserve">PCDWW6 inconsistent output descriptions used across the different tables </t>
  </si>
  <si>
    <t>We have now corrected this error.</t>
  </si>
  <si>
    <t xml:space="preserve">DPWW2/DPWW3 </t>
  </si>
  <si>
    <t>PCDWW9 appears to have the wrong output description because it is a copy of the line description. In table DPWW1 there are 2x outputs against PCDWW9 so should these tables also list 2x outputs against this PCD?</t>
  </si>
  <si>
    <t xml:space="preserve">DPWW2 includes total overall expenditure against PCDWW9. We do not split expenditure allowance between number of schemes and PE because the same expenditure is used to deliver both output types. DPWW3 tracks the number of schemes for all PCD areas. </t>
  </si>
  <si>
    <t>there are PCDs missing from DPWW2 that are in DPWW1 e.g. PCDWW5. There are fewer rows in DPWW2 than DPWW1.</t>
  </si>
  <si>
    <t xml:space="preserve">Please see delivery plan guidance document where we set out reason for this. In DPWW2 there are fewer lines because for some PCDs we do not split expenditure by output type where the split is artificial. </t>
  </si>
  <si>
    <t xml:space="preserve">DPW1/DPW2 </t>
  </si>
  <si>
    <t>there are inconsistent PCD refs and output descriptions e.g. DPW1 PCDW12=Large bulk meters but DPW2 PCDW12= Non household meter upgrades - looks like some incorrect copying down on the metering PCDs</t>
  </si>
  <si>
    <t>We have now corrected this error for all companies.</t>
  </si>
  <si>
    <t>The assurers and company's own RAG's are filled in. Do they need to be at this stage given this is baseline? Have the inputs been assured?</t>
  </si>
  <si>
    <t>The RAG rating is for the companies to fill in. It is not related to the pre-populated data.The RAG from the assurer is only required for the July submissions. We expect companies to fill in and update their own RAG rating in each submission.</t>
  </si>
  <si>
    <t>Timing and alignment with Annual Performance Reports (APRs): We do not support the need for draft reports in May ahead of the final report in July each year. This is not something that is done for company APRs and therefore it does not seem necessary here. Ofwat have not provided information on what the May submission will be used for or the benefits that a draft submission brings. Therefore, we recommend that the May requirement is removed or made optional.Remove May submission.</t>
  </si>
  <si>
    <t xml:space="preserve">Companies have to deliver a significant step up in investment compared to PR19. Given the deliverability challenges that companies are likely to face we are enhancing the transparency of what companies will deliver and increase the frequency at which we collect delivery data. This will allow us, stakeholders and other regulators to have early sight of any delivery issues and consider taking action in a timely manner. We will consider less frequent reporting for later years of the AMP for companies showing good progress against PCD targets as part of our annual delivery reviews. </t>
  </si>
  <si>
    <t>RAG ratings</t>
  </si>
  <si>
    <t>‘Amber’ and ‘Red’ categories both refer to ‘meet requirements by 30 June 2030’.
We believe that a tolerance of 90 working days should be applied; this would ensure that a delay of, in extremis, a single day, which forces delivery into the next quarter, does not precipitate the application of a non-delivery penalty.
Question - We request Ofwat to clarify the definition with respect to the application of non-delivery penalties and request a 90 working days tolerance control limit be applied.</t>
  </si>
  <si>
    <t>The RAG information will be used for monitoring purposes rather than  for the application of PCDs. This is to identify the PCD areas that are at risk of not being met. 
We set out our approach to PCDs in section 4.7.2 of PR24 final determinations: expenditure allowances.</t>
  </si>
  <si>
    <t>We note the guidance on RAG ratings.
Question – We request Ofwat to confirm whether the timely delivery against the PCD time profile requirement as set out in PR24-final-determinations-Expenditure-allowances-1.pdf should continue to be provided in addition to the restated performance RAG rating for each PCD.</t>
  </si>
  <si>
    <t>Yes, we confirm that the timely delivery against the PCD time profile requirement as set out in PR24-final-determinations-Expenditure-allowances-1.pdf (please see Table 1 at pages 20-21) should continue to be provided in addition to the restated performance RAG rating for each PCD. As stated above, the RAG information is for monitoring information purposes rather than for the application of PCDs.</t>
  </si>
  <si>
    <t>Commentaries</t>
  </si>
  <si>
    <t>We would expect to provide commentaries. However, there would seem to be some overlap with APR commentaries and narratives. To minimise resource effort, we would propose to only include a single narrative on PCD outputs and expenditure, in particular.
Question – We request Ofwat to confirm whether and how PCD commentaries will be integrated into the APR.</t>
  </si>
  <si>
    <t>As stated in our delivery plan document, we want to understand the main risks that companies are facing in delivering their PR24 enhancement programme. As part of their delivery plan submission we expect companies to identify these risks and set out the actions they are undertaking, or planning to undertake, to mitigate those risks.
As we go through the price control period companies are likely to make changes to their programmes. We expect companies to provide commentary within their delivery plan submission to explain these changes where they are material. We identify the material changes where we expect companies to provide additional commentary in section 2.5.
As stated in our delivery plan guidance document, we will consider removing any unnecessary duplication in future APRs and update our guidance to reflect our latest view of definition of terms for similar output metrics. You can cross refer to your commentary in delivery plans in your APRs where appropriate.</t>
  </si>
  <si>
    <t>We would seek to also comment on where we may be ‘ahead’ of the baseline programme. External reporting on companies’ delivery progress should be balanced and recognise successes where evidenced, despite the focus on programme slippage, as per categories listed.
Question – Will Ofwat recognise performance where favourable to baseline, in the same way as it will for performance adverse to baseline?</t>
  </si>
  <si>
    <t>We welcome companies commenting where they may be 'ahead' of the baseline programme in the delivery plans. In our public facing anual delivery reports we will report on the progress that companies are making in delivering PR24 and will highlight both early delivery and late delivery. Companies can earn time incentive payments where they deliver outputs on time in areas where time incentives apply.</t>
  </si>
  <si>
    <t xml:space="preserve">We welcome the additional visibility of delivery which the delivery plan brings. However, we question the need for a May submission ahead of  the final assured July submission, which in effect creates three submissions per annum rather than two. For the May submission we will need to use draft outturn figures, as these will not have been approved and assured as part of the APR process at this time. It is not clear why Ofwat requires a May submission and how it intends to use this. We suggest alignment with the annual return process, with one fully assured end of year submission. This will reduce the burden for both Ofwat and companies. </t>
  </si>
  <si>
    <t xml:space="preserve">We also ask Ofwat to reconsider the need for quarterly interim milestones.  Given the delivery plan reports on half year and full year delivery, we think the use of half year milestones will provide sufficient level of visibility whilst simplifying the delivery plan tables. </t>
  </si>
  <si>
    <t xml:space="preserve">Companies have to deliver a significant step up in investment compared to PR19. Given the deliverability challenges that companies are likely to face we are enhancing the transparency of what companies will deliver and increase the frequency at which we collect delivery data. This will allow us, stakeholders and other regulators to have early sight of any delivery issues and consider taking action in a timely manner. The quarterly interim milestones will allow us to identify slippage that is greater than 3 months but smaller than a year. We will consider whether to move to six monthly or annual milestones for later years of the AMP as part of our annual delivery reviews. </t>
  </si>
  <si>
    <t>PCD output/expenditure delivery profile</t>
  </si>
  <si>
    <t>For cake pads, that seems to be an error as F_Inputs_BIO5 has the value in 26/27 but the DPWW1 calcs it in 25/26.  This also does not match the PCD which has the deliverable only in 29/30.</t>
  </si>
  <si>
    <t>Please see our response to query 20 in the Industry_Query log sheet.</t>
  </si>
  <si>
    <t>Please see our response to query 21 in the Industry_Query log sheet.</t>
  </si>
  <si>
    <t>Please see our response to query 22 in the Industry_Query log sheet.</t>
  </si>
  <si>
    <t>DPW2.17-18 
DPW2.28-32
Raw Water Deterioration and Taste, Odour and Colour.
Supply</t>
  </si>
  <si>
    <t>For both of these the expenditure on DPW2 does not match profile on F_Inputs_W_EXP but seems to follow based on pro rata expenditure against outputs</t>
  </si>
  <si>
    <t>As we set out in our guidance document, we use the dates of the legal instruments served on companies by the Drinking Water Inspectorate (DWI) and accepted acknowledged actions to derive the PCD allowed total expenditure profile for raw water deterioration and, taste, odour and colour. The expenditure profile is reported on a cumulative basis. This approach is applied to all companies. Thus, we do not use the F_Inputs_W_EXP sheet. 
As set out in our guidance document, we use companies' PCD output delivery profile to derive the PCD allowed total expenditure profile for Water Available For Use (WAFU) benefit delivered for different water supply complexity categories (Base overlap, Medium, Low and very Low).</t>
  </si>
  <si>
    <t>Interim milestones</t>
  </si>
  <si>
    <t>Please see our response to query 32 in the Industry_Query log sheet</t>
  </si>
  <si>
    <t>Please see our response to query 33 in the Industry_Query log sheet</t>
  </si>
  <si>
    <t xml:space="preserve">Within DPW3 Ofwat have indicated which of the Water PCDs require Interim milestones from the yellow input cells, and greyed out cells which don’t require data, as shown in screenshot 1 below. 
For DPWW3 we note that there are no greyed-out cells, see screenshot 2. We would like to ask if you require interim milestones for all YKY Wastewater PCDs, or should some have been greyed out similar to those within DPW3? </t>
  </si>
  <si>
    <t>The 'Table DPW3: Water Enhancement PCD interim milestones' in our delivery plan guidance document (p.33 - 35) includes all water PCDs. However, we do not request an interim milestone for all PCDs. In the description column the 'N/A' indicates that we do not request an IM for this PCD even if a company has.This approach is reflected in the DPW3 sheet where we greyed out the areas where we do not request an IM. In the description column the 'Profile of number of schemes...' indicates that we do request an IM for this PCD (if it is applicable to a company). This approach is reflected in the DPW3 sheet with the yellow input cells.
The 'Table DPWW3: Wastewater Enhancement PCD interim milestones' in our delivery plan guidance document (p. 46-47) does not include all wastewater PCDs. The table has the list of wastewater PCDs for which we request an IM (if it is applicable to a company). This approach is reflected in the DPWW3 sheet with the yellow input cells. 
However, we agree with your proposal and changed the format of DPW3 to be consistent with DPWW3. Thus, the DPW3 includes the list of water PCDs for which we request an IM (if it is applicable to a company). The updated template reflects this change.</t>
  </si>
  <si>
    <t>Other data issues</t>
  </si>
  <si>
    <t>DPWW1.32 Bioresources - IED and Reg changes</t>
  </si>
  <si>
    <t>Commitment to deliver 12 sites achieving IED compliance in FY24/25, so Cell should be 0 - Target is for FY29/30</t>
  </si>
  <si>
    <t>We continue to expect companies to deliver their IED compliance by the specified Environment Agency and Natural Resources Wales dates (mostly 2025), and we reserve the 
right to request confirmation from the Environment Agency and Natural Resources Wales that IED compliance has met the intended completion deadline.
For our final determinations, we retain our position that all companies requesting IED funding in PR24 should be held to non-delivery PCDs, but we clarify PCD timing conditions that our non-delivery PCD payment will only apply if a company fails to complete the PCD deliverables by the end of the control period. This is also consistent with our design of non-delivery PCDs in other areas of expenditure.</t>
  </si>
  <si>
    <t>DPWW1.6 MCERTs monitoring at emergency sewage pumping station overflows (WINEP/NEP)</t>
  </si>
  <si>
    <t>Cell values should total 430 as agreed with Ofwat in meetings on 19/02/2025 and 27/02/2025</t>
  </si>
  <si>
    <t xml:space="preserve">We have corrected this error using the updated PCD model. </t>
  </si>
  <si>
    <t>Please see our response to query 47 in the Industry_Query log sheet</t>
  </si>
  <si>
    <t>DPW1.40 Cyber</t>
  </si>
  <si>
    <t xml:space="preserve">The legal instrument is not due for completion until Year 1 of AMP9. </t>
  </si>
  <si>
    <t>Please see our response to query 48 in the Industry_Query log sheet</t>
  </si>
  <si>
    <t>Please see our response to query 49 in the Industry_Query log sheet</t>
  </si>
  <si>
    <t>Please see our response to query 50 in the Industry_Query log sheet</t>
  </si>
  <si>
    <t>Please see our response to query 51 in the Industry_Query log sheet</t>
  </si>
  <si>
    <t>Please see our response to query 52 in the Industry_Query log sheet</t>
  </si>
  <si>
    <t>DPW2.13 W Resilience CC Uplift</t>
  </si>
  <si>
    <t xml:space="preserve">Total value of spend £879,100 is less than outlined within the business case (https://www.yorkshirewater.com/media/pxobojon/yky-pr24-ddr-37-ce-resilience-clean-water-appendix-1.pdf)  section 1.7. 
Please could Ofwat confirm the approved spend. Is the £11.8209 (from the YKY Delivery Plan data table) correct, or is it the £12.7 as per the PR24 Clean Water Resilience appendix. </t>
  </si>
  <si>
    <t>We checked the updated PCD and the number is the one included in the PCD and DP; that is £11.8209m. The number does not match with the one outlined within the business case due to frontier shift adjustment.</t>
  </si>
  <si>
    <t>Please see our response to query 53 in the Industry_Query log sheet</t>
  </si>
  <si>
    <t>DPWW1.52 Phosphorus Removal Schemes- Time Incentive profile</t>
  </si>
  <si>
    <t xml:space="preserve">On Page 42 of the "Delivery  Plan Gudiance " for line DPWW1.52 we are instructed to use the Popualtion equivalent values  for each scheme from APR Table 7D ie the current load snapshot value.   However the PE values for the time incentive mechansim have already been defined in the Metrics extracted by OFWAT From Table CWW19 for the cost modelling. This is not the APR Table 7D value - it is  the average of the PE reported for years 2025-26 to 2029-30 in Table CWW19.  
Can Ofwat confirm if they wish annual and changing PE snapshots to be used in reporting or retain the PE % metric derived from Table CWW19?
</t>
  </si>
  <si>
    <t>Please use 5 year PE numbers in reporting</t>
  </si>
  <si>
    <t xml:space="preserve">DPW2.28-32 Water Supply and Demand Balance - WAFU Benefit </t>
  </si>
  <si>
    <r>
      <rPr>
        <sz val="11"/>
        <color rgb="FF000000"/>
        <rFont val="Arial"/>
        <family val="2"/>
      </rPr>
      <t xml:space="preserve">Please confirm our understanding regarding the timing of the Ml/d benefit of the WRMP24 supply schemes and how this manifests in the PCD profile. In our WRMP24 the very low complexity scheme provides a 0.3 Ml/d benefit from 01/04/27, that is, the first full year of benefit is 2027/28. In the Ofwat PCD profile the 0.3 Ml/d benefit is 'against' year 2026/2027 but the scheme would only provide benefit, in effect, on the last day of that financial year (from 31/03/27 onwards). Can you confirm this is your understanding?
</t>
    </r>
    <r>
      <rPr>
        <sz val="11"/>
        <color theme="1"/>
        <rFont val="Arial"/>
        <family val="2"/>
      </rPr>
      <t xml:space="preserve">We also understand that the PCD benefit driver is derived from the "Delivery Year" in the CW8 input data rather than when we've stated the benefit has materialised. The first full year of benefit should be the year after delivery of the scheme.
Please can Ofwat confirm that this aligns correctly with our WRMP24 and allow us to ammend the baseline program to align to what was recieved in FD.
</t>
    </r>
  </si>
  <si>
    <t xml:space="preserve">Yes, to identify the profile of delivery in the PCD model, we have used the ‘Delivery year (in use)’ data provided in business plan table CW8; for River Ouse licence transfer this was 2026-27. We also clarified in the PR24 final determinations PCD appendix, that the expected delivery date is the 31 March of the stated delivery year.
For the final determination, we have incorporated a 12-month grace period before applying a time incentive. The grace period will run for 12 months from the end of the delivery-year the WAFU benefit was stated the be delivered in the PCD.
We directly took the PCD output profile for the delivery plan table from the PCD model. We expect companies to comply with agreed requirements as per PCD model and appendix. </t>
  </si>
  <si>
    <t>PCD_Delivery_BIO5</t>
  </si>
  <si>
    <t>Run on 08 Feb 2025 19:14</t>
  </si>
  <si>
    <t>Delivery profile (no cumulative basis)</t>
  </si>
  <si>
    <t>Delivery profile (cumulative basis)</t>
  </si>
  <si>
    <t>Company Acronym</t>
  </si>
  <si>
    <t>Item Code</t>
  </si>
  <si>
    <t>Item Description</t>
  </si>
  <si>
    <t>Item Unit</t>
  </si>
  <si>
    <t>Item Table Suite</t>
  </si>
  <si>
    <t>2022-23</t>
  </si>
  <si>
    <t>2023-24</t>
  </si>
  <si>
    <t>2024-25</t>
  </si>
  <si>
    <t>2025-26</t>
  </si>
  <si>
    <t>2026-27</t>
  </si>
  <si>
    <t>2027-28</t>
  </si>
  <si>
    <t>2028-29</t>
  </si>
  <si>
    <t>2029-30</t>
  </si>
  <si>
    <t xml:space="preserve">Total </t>
  </si>
  <si>
    <t>Price Review 2024</t>
  </si>
  <si>
    <t>Run 11 - PR24 FD Data</t>
  </si>
  <si>
    <t>Latest</t>
  </si>
  <si>
    <t>BIO5_001_PR24</t>
  </si>
  <si>
    <t>Bioresources data - Tonnes of dry solids treated via main sludge treatment</t>
  </si>
  <si>
    <t>ttds/yr</t>
  </si>
  <si>
    <t>BIO5_002_PR24</t>
  </si>
  <si>
    <t>Bioresources data - Tonnes of dry solids undertaking thickening/dewatering</t>
  </si>
  <si>
    <t>BIO5_003_PR24</t>
  </si>
  <si>
    <t>Bioresources data - Additional sludge storage - tank volume (pre-thickening/pre-dewatering/untreated sludge)</t>
  </si>
  <si>
    <t>m3</t>
  </si>
  <si>
    <t>BIO5_004_PR24</t>
  </si>
  <si>
    <t>Bioresources data - Additional sludge storage - tank volume (thickened/dewatered/treated sludge)</t>
  </si>
  <si>
    <t>BIO5_005_PR24</t>
  </si>
  <si>
    <t>Bioresources data - Additional sludge storage - cake pads/bays area or equivalent (cake)</t>
  </si>
  <si>
    <t>m2</t>
  </si>
  <si>
    <t>Sludge Storage area delivered</t>
  </si>
  <si>
    <t>BIO5_006_PR24</t>
  </si>
  <si>
    <t>Bioresources data - Total number of sludge treatment schemes providing sludge storage</t>
  </si>
  <si>
    <t>nr</t>
  </si>
  <si>
    <t>BIO5_007_PR24</t>
  </si>
  <si>
    <t>Bioresources data - Total number of sludge treatment schemes providing sludge thickening and dewatering</t>
  </si>
  <si>
    <t>BIO5_008_PR24</t>
  </si>
  <si>
    <t>Bioresources data - Total number of sludge treatment schemes providing main sludge treatment enhancement</t>
  </si>
  <si>
    <t>BIO5_009_PR24</t>
  </si>
  <si>
    <t>Bioresources data - Volume of sludge processed via thickening or dewatering</t>
  </si>
  <si>
    <t>BIO5_010_PR24</t>
  </si>
  <si>
    <t>Bioresources data - Landbank availability</t>
  </si>
  <si>
    <t>%</t>
  </si>
  <si>
    <t>BIO5_011_PR24</t>
  </si>
  <si>
    <t>Sludge management/sludge treatment/ Bioresources cost driver - Additional Line 1; Sludge management/sludge treatment/ Bioresources cost driver</t>
  </si>
  <si>
    <t>define</t>
  </si>
  <si>
    <t/>
  </si>
  <si>
    <t>BIO5_012_PR24</t>
  </si>
  <si>
    <t>Sludge management/sludge treatment/ Bioresources cost driver - Additional Line 2; Sludge management/sludge treatment/ Bioresources cost driver</t>
  </si>
  <si>
    <t>BIO5_013_PR24</t>
  </si>
  <si>
    <t>Sludge management/sludge treatment/ Bioresources cost driver - Additional Line 3; Sludge management/sludge treatment/ Bioresources cost driver</t>
  </si>
  <si>
    <t>BIO5_014_PR24</t>
  </si>
  <si>
    <t>Sludge management/sludge treatment/ Bioresources cost driver - Additional Line 4; Sludge management/sludge treatment/ Bioresources cost driver</t>
  </si>
  <si>
    <t>BIO5_015_PR24</t>
  </si>
  <si>
    <t>Sludge management/sludge treatment/ Bioresources cost driver - Additional Line 5; Sludge management/sludge treatment/ Bioresources cost driver</t>
  </si>
  <si>
    <t>PCD_Delivery_CWW20</t>
  </si>
  <si>
    <t>Run on 08 Feb 2025 18:57</t>
  </si>
  <si>
    <t>id</t>
  </si>
  <si>
    <t>BN1603_PR24</t>
  </si>
  <si>
    <t>Sewage treatment data - Current population equivalent served by STWs</t>
  </si>
  <si>
    <t>000s</t>
  </si>
  <si>
    <t>S4030_PR24</t>
  </si>
  <si>
    <t>Sewage treatment data - Current population equivalent served by STWs with tightened/new P permits</t>
  </si>
  <si>
    <t>S4023_PR24</t>
  </si>
  <si>
    <t>Sewage treatment data - Current population equivalent served by STWs with tightened/new N permits</t>
  </si>
  <si>
    <t>S4024_PR24</t>
  </si>
  <si>
    <t>Sewage treatment data - Current population equivalent served by STWs with tightened/new sanitary parameter permits</t>
  </si>
  <si>
    <t>S4025_PR24</t>
  </si>
  <si>
    <t>Sewage treatment data - Current population equivalent served by STWs with tightened/new microbiological standards</t>
  </si>
  <si>
    <t>S4027_PR24</t>
  </si>
  <si>
    <t>Sewage treatment data - Population equivalent served by STWs with enhanced treatment capacity</t>
  </si>
  <si>
    <t>S4031_PR24</t>
  </si>
  <si>
    <t>Sewage treatment data - Current population equivalent served by STWs with tightened/new permits for chemicals / hazardous substances</t>
  </si>
  <si>
    <t>CWW20_008_PR24</t>
  </si>
  <si>
    <t>Sewage treatment data - Current population equivalent served by septic tank replacement projects</t>
  </si>
  <si>
    <t>CWW20_009_PR24</t>
  </si>
  <si>
    <t>Sewage treatment data - Number of new wetland treatment solutions for tightened sanitary or nutrient (N or P) permits</t>
  </si>
  <si>
    <t>CWW20_010_PR24</t>
  </si>
  <si>
    <t>Sewage treatment data - Total area of new wetlands for tightened sanitary or nutrient (N or P) permits</t>
  </si>
  <si>
    <t>ha</t>
  </si>
  <si>
    <t>CWW20_011_PR24</t>
  </si>
  <si>
    <t>Sewage treatment data - Total number of septic tank replacement projects</t>
  </si>
  <si>
    <t>CWW20_012_PR24</t>
  </si>
  <si>
    <t>Sewage treatment data - Total number of STW outfall screens</t>
  </si>
  <si>
    <t>S4032_PR24</t>
  </si>
  <si>
    <t>Sewage treatment data - Cumulative shortfall in FFT addressed by WINEP / NEP schemes to increase STW capacity</t>
  </si>
  <si>
    <t>l/s</t>
  </si>
  <si>
    <t>CWW20_014_PR24</t>
  </si>
  <si>
    <t>Sewage treatment data - Additional storm tank capacity provided at STWs - grey infrastructure</t>
  </si>
  <si>
    <t>CWW20_015_PR24</t>
  </si>
  <si>
    <t>Sewage treatment data - Additional volume of effective storm storage at STWs - nature based/green solution</t>
  </si>
  <si>
    <t>CWW20_016_PR24</t>
  </si>
  <si>
    <t>Sewage treatment data - Total number of STW sites where additional storage has been delivered</t>
  </si>
  <si>
    <t>CWW20_017_PR24</t>
  </si>
  <si>
    <t>Sewage treatment data - Number of STW sites where additional storage has been delivered with pumping</t>
  </si>
  <si>
    <t>CWW20_018_PR24</t>
  </si>
  <si>
    <t>Sewage treatment data - Number of STW sites benefitting from green infrastructure replacing the need for storm tank storage</t>
  </si>
  <si>
    <t>CWW20_019_PR24</t>
  </si>
  <si>
    <t>Sewage treatment data - Total number of schemes with tightened / new P permits (met by biological treatment)</t>
  </si>
  <si>
    <t>CWW20_020_PR24</t>
  </si>
  <si>
    <t>Sewage treatment data - Total number of schemes with tightened / new P permits (met by chemical treatment)</t>
  </si>
  <si>
    <t>CWW20_021_PR24</t>
  </si>
  <si>
    <t>Sewage treatment data - Total number of schemes with tightened / new N permits (met by biological treatment)</t>
  </si>
  <si>
    <t>CWW20_022_PR24</t>
  </si>
  <si>
    <t>Sewage treatment data - Total number of schemes with tightened / new N permits (met by chemical treatment)</t>
  </si>
  <si>
    <t>CWW20_023_PR24</t>
  </si>
  <si>
    <t>Sewage treatment data - Total number of schemes with tightened/new sanitary parameter permits</t>
  </si>
  <si>
    <t>CWW20_024_PR24</t>
  </si>
  <si>
    <t>Sewage treatment data - Total number of schemes with tightened/new microbiological standards (UV, ozone etc)</t>
  </si>
  <si>
    <t>CWW20_025_PR24</t>
  </si>
  <si>
    <t>Sewage treatment data - Total number of STWs with microbiological treatment - new and existing (UV, ozone etc)</t>
  </si>
  <si>
    <t>CWW20_026_PR24</t>
  </si>
  <si>
    <t>Sewage treatment data - Total number of schemes with tightened/new chemicals/hazardous substances permits</t>
  </si>
  <si>
    <t>CWW20_027_PR24</t>
  </si>
  <si>
    <t>Sewage treatment data - Total number of schemes with new chemical dosing installations</t>
  </si>
  <si>
    <t>CWW20_029_PR24</t>
  </si>
  <si>
    <t>Sewage treatment data - Total number of schemes with new tertiary solids removal</t>
  </si>
  <si>
    <t>CWW20_030_PR24</t>
  </si>
  <si>
    <t>Sewage treatment data - Volume to water treated through tertiary solids removal (m3/day)</t>
  </si>
  <si>
    <t>m3/day</t>
  </si>
  <si>
    <t>CWW20_031_PR24</t>
  </si>
  <si>
    <t>Sewage treatment data - Total number of N-TAL trials</t>
  </si>
  <si>
    <t>CWW20_032_PR24</t>
  </si>
  <si>
    <t>Sewage treatment data - Number of STW flow monitors installed</t>
  </si>
  <si>
    <t>CWW20_033_PR24</t>
  </si>
  <si>
    <t>Sewage treatment data - Number of STW flow monitoring schemes requiring permit changes only</t>
  </si>
  <si>
    <t>CWW20_034_PR24</t>
  </si>
  <si>
    <t>Sewage treatment data - Number of STW flow monitoring schemes requiring simple meter installations</t>
  </si>
  <si>
    <t>CWW20_035_PR24</t>
  </si>
  <si>
    <t>Sewage treatment data - Number of STW flow monitoring schemes requiring complex civils installations</t>
  </si>
  <si>
    <t>CWW20_036_PR24</t>
  </si>
  <si>
    <t>Network / Storm overflow data - Additional volume of network storage at CSOs etc to reduce spill frequency  - grey infrastructure</t>
  </si>
  <si>
    <t>CWW20_037_PR24</t>
  </si>
  <si>
    <t>Network / Storm overflow data - Additional volume of effective network storage to reduce CSO spill frequency - nature based/green solution</t>
  </si>
  <si>
    <t>CWW20_038_PR24</t>
  </si>
  <si>
    <t>Network / Storm overflow data - Number of individual sites delivering additional network storage - grey infrastructure</t>
  </si>
  <si>
    <t>CWW20_039_PR24</t>
  </si>
  <si>
    <t>Network / Storm overflow data - Number of individual sites delivering additional network storage - grey infrastructure - which include pumping</t>
  </si>
  <si>
    <t>CWW20_041_PR24</t>
  </si>
  <si>
    <t>Network / Storm overflow data - Surface water separation drainage area removed</t>
  </si>
  <si>
    <t>CWW20_042_PR24</t>
  </si>
  <si>
    <t>Network / Storm overflow data - Total number of surface water separation schemes to reduce storm overflows</t>
  </si>
  <si>
    <t>CWW20_043_PR24</t>
  </si>
  <si>
    <t>Network / Storm overflow data - Sustainable drainage / attenuation schemes (green) area removed / attenuated</t>
  </si>
  <si>
    <t>CWW20_044_PR24</t>
  </si>
  <si>
    <t>Network / Storm overflow data - Total number of sustainable drainage / attenuation schemes</t>
  </si>
  <si>
    <t>CWW20_045_PR24</t>
  </si>
  <si>
    <t>Network / Storm overflow data - Flow rate diverted to reduce storm overflow spills</t>
  </si>
  <si>
    <t>CWW20_046_PR24</t>
  </si>
  <si>
    <t>Network / Storm overflow data - Total number of sewer flow management / control schemes to reduce storm overflow spills</t>
  </si>
  <si>
    <t>CWW20_047_PR24</t>
  </si>
  <si>
    <t>Network / Storm overflow data - Total storm overflow spill volume avoided</t>
  </si>
  <si>
    <t>m3/year</t>
  </si>
  <si>
    <t>CWW20_048_PR24</t>
  </si>
  <si>
    <t>Network / Storm overflow data - Total number of new storm overflow screens installed</t>
  </si>
  <si>
    <t>CWW20_049_PR24</t>
  </si>
  <si>
    <t>Network / Storm overflow data - Number of continuous water quality monitor installations</t>
  </si>
  <si>
    <t>Continuous river water quality monitoring (CWQM)</t>
  </si>
  <si>
    <t>CWW20_050_PR24</t>
  </si>
  <si>
    <t>Network / Storm overflow data - Number of new MCERTs event duration monitors installed at SPS emergency overflows</t>
  </si>
  <si>
    <t>Number of MCERTs monitoring schemes at SPS emergency overflows - EDM only</t>
  </si>
  <si>
    <t>CWW20_051_PR24</t>
  </si>
  <si>
    <t>Network / Storm overflow data - Number of new MCERTs flow monitors (PFF) installed at SPSs with combined emergency and storm overflows.</t>
  </si>
  <si>
    <t>Number of MCERTs monitoring schemes at SPS emergency overflows - EDM + PFF + civils</t>
  </si>
  <si>
    <t>CWW20_052_PR24</t>
  </si>
  <si>
    <t>Network / Storm overflow data - Number of event duration monitors installed (to include at STWs and in network)</t>
  </si>
  <si>
    <t>CWW20_053_PR24</t>
  </si>
  <si>
    <t>Network / Storm overflow data - Number of event duration monitoring schemes requiring permit changes only (at STWs and in network)</t>
  </si>
  <si>
    <t>CWW20_054_PR24</t>
  </si>
  <si>
    <t>Network / Storm overflow data - Number of event duration monitoring schemes requiring simple meter installations (at STWs and in network)</t>
  </si>
  <si>
    <t>CWW20_055_PR24</t>
  </si>
  <si>
    <t>Network / Storm overflow data - Number of event duration monitoring schemes requiring complex civils installations (at STWs and in network)</t>
  </si>
  <si>
    <t>CWW20_056_PR24</t>
  </si>
  <si>
    <t>Network / Storm overflow data - Total number of storm overflow discharge relocation schemes</t>
  </si>
  <si>
    <t>CWW20_057_PR24</t>
  </si>
  <si>
    <t>Network / Storm overflow data - Total number of schemes to increase combined or trunk sewer capacity to reduce storm overflow spills</t>
  </si>
  <si>
    <t>CWW20_058_PR24</t>
  </si>
  <si>
    <t>Network / Storm overflow data - Total number of infiltration management schemes to reduce storm overflow spills</t>
  </si>
  <si>
    <t>CWW20_059_PR24</t>
  </si>
  <si>
    <t>Network / Storm overflow data - Length of new rising main installed to reduce storm overflow spills (km)</t>
  </si>
  <si>
    <t>km</t>
  </si>
  <si>
    <t>CWW20_060_PR24</t>
  </si>
  <si>
    <t>Network / Storm overflow data - Total length of sewer installed to reduce storm overflow spills (km)</t>
  </si>
  <si>
    <t>CWW20_061_PR24</t>
  </si>
  <si>
    <t>Other data - Number of WINEP/NEP investigations - desk-based studies only</t>
  </si>
  <si>
    <t>CWW20_062_PR24</t>
  </si>
  <si>
    <t>Other data - Number of WINEP/NEP investigations - survey, monitoring or simple modelling</t>
  </si>
  <si>
    <t>CWW20_063_PR24</t>
  </si>
  <si>
    <t>Other data - Number of WINEP/NEP investigations - multiple surveys and/or monitoring locations, and/or complex modelling</t>
  </si>
  <si>
    <t>CWW20_064_PR24</t>
  </si>
  <si>
    <t>Other data - Total number of WINEP/NEP investigations</t>
  </si>
  <si>
    <t>Number of satisfactorily completed WINEP / NEP investigations - all categories</t>
  </si>
  <si>
    <t>CWW20_065_PR24</t>
  </si>
  <si>
    <t>Other data - Total number of catchment management chemical source control schemes</t>
  </si>
  <si>
    <t>CWW20_066_PR24</t>
  </si>
  <si>
    <t>Other data - Total number of catchment management nutrient balancing schemes</t>
  </si>
  <si>
    <t>CWW20_067_PR24</t>
  </si>
  <si>
    <t>Other data - Total number of catchment management catchment permitting schemes</t>
  </si>
  <si>
    <t>CWW20_068_PR24</t>
  </si>
  <si>
    <t>Other data - Total number of catchment management habitat restoration schemes</t>
  </si>
  <si>
    <t>CWW20_069_PR24</t>
  </si>
  <si>
    <t>Other data - Number of river connectivity schemes (fish passes etc)</t>
  </si>
  <si>
    <t>CWW20_070_PR24</t>
  </si>
  <si>
    <t>Other data - Number of marine conservation zones (new and existing)</t>
  </si>
  <si>
    <t>CWW20_071_PR24</t>
  </si>
  <si>
    <t>Other data - Total number of contribution to 3rd party WINEP/NEP schemes</t>
  </si>
  <si>
    <t>CWW20_072_PR24</t>
  </si>
  <si>
    <t>Other data - Total number of 25 yr Environment Plan schemes</t>
  </si>
  <si>
    <t>CWW20_073_PR24</t>
  </si>
  <si>
    <t>Other data - Additional line 1; wastewater network+ cost driver</t>
  </si>
  <si>
    <t>CWW20_074_PR24</t>
  </si>
  <si>
    <t>Other data - Additional line 2; wastewater network+ cost driver</t>
  </si>
  <si>
    <t>CWW20_075_PR24</t>
  </si>
  <si>
    <t>Other data - Additional line 3; wastewater network+ cost driver</t>
  </si>
  <si>
    <t>CWW20_076_PR24</t>
  </si>
  <si>
    <t>Other data - Additional line 4; wastewater network+ cost driver</t>
  </si>
  <si>
    <t>CWW20_077_PR24</t>
  </si>
  <si>
    <t>Other data - Additional line 5; wastewater network+ cost driver</t>
  </si>
  <si>
    <t>PR24CA14_Waste_Enh_out</t>
  </si>
  <si>
    <t>Acronym</t>
  </si>
  <si>
    <t>Reference</t>
  </si>
  <si>
    <t>Item description</t>
  </si>
  <si>
    <t>Unit</t>
  </si>
  <si>
    <t>Model</t>
  </si>
  <si>
    <t>Total</t>
  </si>
  <si>
    <t>PR24CA14_WW_TOTAL_ENHANCEMENT_ALLOW_TOT</t>
  </si>
  <si>
    <t>PR24 final wastewater enhancement totex allowance- total enhancement expenditure</t>
  </si>
  <si>
    <t>£m</t>
  </si>
  <si>
    <t>Price review 2024</t>
  </si>
  <si>
    <t>PR24CA14_WW_EDM_ALLOW_TOT</t>
  </si>
  <si>
    <t>PR24 final wastewater enhancement totex allowances - WINEP/NEP - Event duration monitoring at intermittent discharges expenditure</t>
  </si>
  <si>
    <t>PR24CA14_WW_FLOW_MONITORING_ALLOW_TOT</t>
  </si>
  <si>
    <t>PR24 final wastewater enhancement totex allowances - WINEP/NEP - Flow monitoring at sewage treatment works expenditure</t>
  </si>
  <si>
    <t xml:space="preserve">Flow monitoring at sewage treatment works; (WINEP/NEP) </t>
  </si>
  <si>
    <t>PR24CA14_WW_CWQM_ALLOW_TOT</t>
  </si>
  <si>
    <t>PR24 final wastewater enhancement totex allowances - WINEP/NEP - Continuous river water quality monitoring expenditure</t>
  </si>
  <si>
    <t>PR24CA14_WW_MCERTS_ALLOW_TOT</t>
  </si>
  <si>
    <t>PR24 final wastewater enhancement totex allowances - WINEP/NEP - MCERTs monitoring at emergency sewage pumping station overflows expenditure</t>
  </si>
  <si>
    <t>MCERTs monitoring at emergency sewage pumping station overflows (WINEP/NEP)</t>
  </si>
  <si>
    <t>PR24CA14_WW_FFT_ALLOW_TOT</t>
  </si>
  <si>
    <t>PR24 final wastewater enhancement totex allowances - WINEP/NEP - Increase flow to full treatment expenditure</t>
  </si>
  <si>
    <t>PR24CA14_WW_CSO_ALLOW_TOT</t>
  </si>
  <si>
    <t>PR24 final wastewater enhancement totex allowances - WINEP/NEP - combined storm overflow expenditure</t>
  </si>
  <si>
    <t>Storm overflows</t>
  </si>
  <si>
    <t>PR24CA14_WW_CHEMICAL_REMOVAL_ALLOW_TOT</t>
  </si>
  <si>
    <t>PR24 final wastewater enhancement totex allowances - WINEP/NEP - Treatment for chemical removal expenditure</t>
  </si>
  <si>
    <t>Treatment for chemical removal (WINEP/NEP)</t>
  </si>
  <si>
    <t>PR24CA14_WW_CHEMICAL_INV_ALLOW_TOT</t>
  </si>
  <si>
    <t>PR24 final wastewater enhancement totex allowances - WINEP/NEP - Chemicals and emerging contaminants monitoring, investigations, options appraisals expenditure</t>
  </si>
  <si>
    <t>PR24CA14_WW_N_REMOVAL_ALLOW_TOT</t>
  </si>
  <si>
    <t>PR24 final wastewater enhancement totex allowances - WINEP/NEP - Treatment for total nitrogen removal expenditure</t>
  </si>
  <si>
    <t xml:space="preserve">Treatment for total nitrogen removal (WINEP/NEP) </t>
  </si>
  <si>
    <t>PR24CA14_WW_NTAL_ALLOW_TOT</t>
  </si>
  <si>
    <t>PR24 final wastewater enhancement totex allowances - WINEP/NEP - Nitrogen technically achievable limit monitoring, investigation or options appraisal expenditure</t>
  </si>
  <si>
    <t>PR24CA14_WW_P_REMOVAL_ALLOW_TOT</t>
  </si>
  <si>
    <t>PR24 final wastewater enhancement totex allowances - WINEP/NEP - Treatment for phosphorus removal expenditure</t>
  </si>
  <si>
    <t>P-removal</t>
  </si>
  <si>
    <t>PR24CA14_WW_NUT_SAN_DETS_ALLOW_TOT</t>
  </si>
  <si>
    <t>PR24 final wastewater enhancement totex allowances - WINEP/NEP - Treatment for nutrients (N or P) and / or sanitary determinands, nature based solution expenditure</t>
  </si>
  <si>
    <t>Nature based solutions for treatment for nutrients and/or sanitary determinands (WINEP/NEP)</t>
  </si>
  <si>
    <t>PR24CA14_WW_SANITARY_PARAM_ALLOW_TOT</t>
  </si>
  <si>
    <t>PR24 final wastewater enhancement totex allowances - WINEP/NEP - Treatment for tightening of sanitary parameters expenditure</t>
  </si>
  <si>
    <t>Treatment for tightening of sanitary parameters</t>
  </si>
  <si>
    <t>PR24CA14_WW_CHEM_SOURCE_CON_ALLOW_TOT</t>
  </si>
  <si>
    <t>PR24 final wastewater enhancement totex allowances - WINEP/NEP - Catchment management - chemicals source control expenditure</t>
  </si>
  <si>
    <t>PR24CA14_WW_NUT_BALANCING_ALLOW_TOT</t>
  </si>
  <si>
    <t>PR24 final wastewater enhancement totex allowances - WINEP/NEP - Catchment management - nutrient balancing expenditure</t>
  </si>
  <si>
    <t>Catchment solutions - Catchment Nutrient Balancing (WINEP/NEP)</t>
  </si>
  <si>
    <t>PR24CA14_WW_CATCHMENT_PERMIT_ALLOW_TOT</t>
  </si>
  <si>
    <t>PR24 final wastewater enhancement totex allowances - WINEP/NEP - Catchment management - catchment permitting expenditure</t>
  </si>
  <si>
    <t>Catchment solutions - Catchment Permitting (WINEP/NEP)</t>
  </si>
  <si>
    <t>PR24CA14_WW_HABITAT_REST_ALLOW_TOT</t>
  </si>
  <si>
    <t>PR24 final wastewater enhancement totex allowances - WINEP/NEP - Catchment management - habitat restoration expenditure</t>
  </si>
  <si>
    <t>PR24CA14_WW_MICRO_TREATMENT_ALLOW_TOT</t>
  </si>
  <si>
    <t>PR24 final wastewater enhancement totex allowances - WINEP/NEP - Microbiological treatment - bathing waters, coastal and inland expenditure</t>
  </si>
  <si>
    <t>Microbiological treatment - bathing waters, coastal and inland (WINEP/NEP)</t>
  </si>
  <si>
    <t>PR24CA14_WW_SEPTIC_TANK_ALLOW_TOT</t>
  </si>
  <si>
    <t>PR24 final wastewater enhancement totex allowances - WINEP/NEP - Septic tank expenditure</t>
  </si>
  <si>
    <t>Septic tank replacements - treatment solution; (WINEP/NEP)</t>
  </si>
  <si>
    <t>PR24CA14_WW_FISH_SCREENS_ALLOW_TOT</t>
  </si>
  <si>
    <t>PR24 final wastewater enhancement totex allowances - WINEP/NEP - Fish outfall screens expenditure</t>
  </si>
  <si>
    <t>PR24CA14_WW_25YR_EP_ALLOW_TOT</t>
  </si>
  <si>
    <t>PR24 final wastewater enhancement totex allowances - WINEP/NEP - 25 year environment plan expenditure</t>
  </si>
  <si>
    <t>25 year environment plan; (WINEP/NEP)</t>
  </si>
  <si>
    <t>PR24CA14_WW_INVESTIGATIONS_ALLOW_TOT</t>
  </si>
  <si>
    <t>PR24 final wastewater enhancement totex allowances - WINEP/NEP - Investigations expenditure</t>
  </si>
  <si>
    <t>WINEP Investigations (wastewater)</t>
  </si>
  <si>
    <t>PR24CA14_WW_THIRD_PARTY_ALLOW_TOT</t>
  </si>
  <si>
    <t>PR24 final wastewater enhancement totex allowances - WINEP/NEP - Contribution to third party schemes under WINEP/NEP only (not covered elsewhere) expenditure</t>
  </si>
  <si>
    <t>PR24CA14_WW_RIVER_CONNECT_ALLOW_TOT</t>
  </si>
  <si>
    <t>PR24 final wastewater enhancement totex allowances - WINEP/NEP - River connectivity (e.g. for fish passage) expenditure</t>
  </si>
  <si>
    <t>PR24CA14_WW_REST_MANAGEMENT_ALLOW_TOT</t>
  </si>
  <si>
    <t>PR24 final wastewater enhancement totex allowances - WINEP/NEP - Restoration management (marine conservation zones etc) expenditure</t>
  </si>
  <si>
    <t>PR24CA14_WW_ACCESS_AMENITY_ALLOW_TOT</t>
  </si>
  <si>
    <t>PR24 final wastewater enhancement totex allowances - WINEP/NEP - Access and amenity for WINEP/NEP only (not covered elsewhere) expenditure</t>
  </si>
  <si>
    <t>PR24CA14_WW_ADVANCED_WINEP_ALLOW_TOT</t>
  </si>
  <si>
    <t>PR24 final wastewater enhancement totex allowances - WINEP/NEP - Advanced WINEP (not covered elsewhere) expenditure</t>
  </si>
  <si>
    <t>Advanced WINEP</t>
  </si>
  <si>
    <t>PR24CA14_WW_SLUDGE_TANK_ALLOW_TOT</t>
  </si>
  <si>
    <t>PR24 final wastewater enhancement totex allowances - WINEP/NEP - Sludge storage -Tanks expenditure</t>
  </si>
  <si>
    <t>Sludge storage -Tanks</t>
  </si>
  <si>
    <t>PR24CA14_WW_SLUDGE_CAKE_ALLOW_TOT</t>
  </si>
  <si>
    <t>PR24 final wastewater enhancement totex allowances - WINEP/NEP - Sludge storage - Cake expenditure</t>
  </si>
  <si>
    <t>Sludge storage (cake pads)</t>
  </si>
  <si>
    <t>PR24CA14_WW_SLUDGE_ANAEROBIC_ALLOW_TOT</t>
  </si>
  <si>
    <t>PR24 final wastewater enhancement totex allowances - WINEP/NEP - Sludge treatment - Anaerobic digestion and/or advanced anaerobic digestion expenditure</t>
  </si>
  <si>
    <t>PR24CA14_WW_SLUDGE_THICKENING_ALLOW_TOT</t>
  </si>
  <si>
    <t>PR24 final wastewater enhancement totex allowances - WINEP/NEP - Sludge treatment - Thickening and/or dewatering expenditure</t>
  </si>
  <si>
    <t xml:space="preserve">Sludge thickening and dewatering </t>
  </si>
  <si>
    <t>PR24CA14_WW_SLUDGE_OTHER_ALLOW_TOT</t>
  </si>
  <si>
    <t>PR24 final wastewater enhancement totex allowances - WINEP/NEP - Sludge treatment -Other expenditure</t>
  </si>
  <si>
    <t>Sludge treatment (Other)</t>
  </si>
  <si>
    <t>PR24CA14_WW_SLUDGE_INV_ALLOW_TOT</t>
  </si>
  <si>
    <t>PR24 final wastewater enhancement totex allowances - WINEP/NEP - Sludge investigations and monitoring (NEP only) expenditure</t>
  </si>
  <si>
    <t>PR24CA14_WW_GROWTH_STW_ALLOW_TOT</t>
  </si>
  <si>
    <t>PR24 final wastewater enhancement totex allowances - Growth at sewage treatment works (excluding sludge treatment) expenditure</t>
  </si>
  <si>
    <t>PR24CA14_WW_FIRSTTIME_SEWERAGE_ALLOW_TOT</t>
  </si>
  <si>
    <t>PR24 final wastewater enhancement totex allowances - First time sewerage expenditure</t>
  </si>
  <si>
    <t>Number of connected properties served by S101A schemes</t>
  </si>
  <si>
    <t>PR24CA14_WW_ODOUR_NUISANCE_ALLOW_TOT</t>
  </si>
  <si>
    <t>PR24 final wastewater enhancement totex allowances - Odour and other nuisance expenditure</t>
  </si>
  <si>
    <t>PR24CA14_WW_RESILIENCE_ALLOW_TOT</t>
  </si>
  <si>
    <t>PR24 final wastewater enhancement totex allowances - Resilience expenditure</t>
  </si>
  <si>
    <t>Climate change uplift</t>
  </si>
  <si>
    <t>PR24CA14_WW_SEMD_ALLOW_TOT</t>
  </si>
  <si>
    <t>PR24 final wastewater enhancement totex allowances - Security - SEMD expenditure</t>
  </si>
  <si>
    <t>PR24CA14_WW_CYBER_ALLOW_TOT</t>
  </si>
  <si>
    <t>PR24 final wastewater enhancement totex allowances - Security - cyber expenditure</t>
  </si>
  <si>
    <t>PR24CA14_WW_NET_ZERO_ALLOW_TOT</t>
  </si>
  <si>
    <t>PR24 final wastewater enhancement totex allowances - Greenhouse gas reduction (net zero) expenditure</t>
  </si>
  <si>
    <t xml:space="preserve">Greenhouse gas reduction (net zero) </t>
  </si>
  <si>
    <t>PR24CA14_WW_FREEFORM_ALLOW_TOT</t>
  </si>
  <si>
    <t>PR24 final wastewater enhancement totex allowances - Freeform lines expenditure</t>
  </si>
  <si>
    <t>PR24CA14_WW_IED_ALLOW_TOT</t>
  </si>
  <si>
    <t>PR24 final wastewater enhancement totex allowances - Industrial Emissions Directive (IED) expenditure</t>
  </si>
  <si>
    <t>Bioresources - IED and Reg changes</t>
  </si>
  <si>
    <t>PR24CA103_WW_WINEPCARRYOVER_ALLOW_TOT</t>
  </si>
  <si>
    <t>PR24 final wastewater enhancement totex allowance- WINEP carryover expenditure</t>
  </si>
  <si>
    <t>PR19 WINEP Carryover actions</t>
  </si>
  <si>
    <t>PR24CA103_WW_GRCARRYOVER_ALLOW_TOT</t>
  </si>
  <si>
    <t>PR24 final wastewater enhanceme totex allowance - GR carryover expenditure</t>
  </si>
  <si>
    <t>PR19 Green recovery carryover</t>
  </si>
  <si>
    <t>C_PR24CA14_ENH_WW_ASSESSED</t>
  </si>
  <si>
    <t>Total amount assessed - Wastewater - Totex</t>
  </si>
  <si>
    <t>Storm Overflow - Wetland</t>
  </si>
  <si>
    <t>PR24QA_PR24CA14_OUT1</t>
  </si>
  <si>
    <t>Date &amp; Time for Model - PR24CA14</t>
  </si>
  <si>
    <t>Text</t>
  </si>
  <si>
    <t>[…]10/02/2025 15:12:52</t>
  </si>
  <si>
    <t>PR24QA_PR24CA14_OUT2</t>
  </si>
  <si>
    <t>Name of Model - PR24CA14</t>
  </si>
  <si>
    <t>PR24-FD-CA14-Enhancement-costs-aggregator-model-2.xlsx</t>
  </si>
  <si>
    <t>Flow to Full Treatment</t>
  </si>
  <si>
    <t>PR24QA_PR24CA14_OUT3</t>
  </si>
  <si>
    <t>F_Inputs time stamp - PR24CA14</t>
  </si>
  <si>
    <t>Run on 15 Nov 2024 11:32</t>
  </si>
  <si>
    <t>PR24QA_PR24CA14_OUT4</t>
  </si>
  <si>
    <t>Model override switch for - PR24CA14</t>
  </si>
  <si>
    <t>PR24CA14_Water_Enh_out</t>
  </si>
  <si>
    <t>PR24CA14_W_TOTAL_ENHANCEMENT_ALLOW_TOT</t>
  </si>
  <si>
    <t>PR24 final water enhancement totex allowance- total enhancement expenditure</t>
  </si>
  <si>
    <t>PR24CA14_W_BIODIVERSITY_ALLOW_TOT</t>
  </si>
  <si>
    <t>PR24 final water enhancement totex allowance- WINEP/NEP - biodiversity and conservation expenditure</t>
  </si>
  <si>
    <t>Biodiversity and Conservation hectares</t>
  </si>
  <si>
    <t>PR24CA14_W_EELS_SCREENS_ALLOW_TOT</t>
  </si>
  <si>
    <t>PR24 final water enhancement totex allowance- WINEP/NEP - eels and fish screens expenditure</t>
  </si>
  <si>
    <t>Biodiversity and Conservation kilometres</t>
  </si>
  <si>
    <t>PR24CA14_W_EELS_PASSES_ALLOW_TOT</t>
  </si>
  <si>
    <t>PR24 final water enhancement totex allowance- WINEP/NEP - eels and fish passes expenditure</t>
  </si>
  <si>
    <t>PR24CA14_W_INNS_ALLOW_TOT</t>
  </si>
  <si>
    <t>PR24 final water enhancement totex allowance- WINEP/NEP - invasive non-native species expenditure</t>
  </si>
  <si>
    <t>PR24CA14_W_DWPA_ALLOW_TOT</t>
  </si>
  <si>
    <t>PR24 final water enhancement totex allowance- WINEP/NEP - drinking water protected areas expenditure</t>
  </si>
  <si>
    <t>Drinking Water Protected Areas</t>
  </si>
  <si>
    <t>PR24CA14_W_WFD_ALLOW_TOT</t>
  </si>
  <si>
    <t>PR24 final water enhancement totex allowance- WINEP/NEP - water framework directive expenditure</t>
  </si>
  <si>
    <t>Water Framework Directive interconnector</t>
  </si>
  <si>
    <t>PR24CA14_W_DISCHARGE_MONITOR_ALLOW_TOT</t>
  </si>
  <si>
    <t>PR24 final water enhancement totex allowance- WINEP/NEP - trade effluent discharge flow monitoring expenditure</t>
  </si>
  <si>
    <t>PR24CA14_W_25YR_EP_ALLOW_TOT</t>
  </si>
  <si>
    <t>PR24 final water enhancement totex allowance- WINEP/NEP - 25 year environment plan expenditure</t>
  </si>
  <si>
    <t>PR24CA14_W_INVESTIGATIONS_ALLOW_TOT</t>
  </si>
  <si>
    <t>PR24 final water enhancement totex allowance- WINEP/NEP - investigations expenditure</t>
  </si>
  <si>
    <t>PR24CA14_W_WETLAND_ALLOW_TOT</t>
  </si>
  <si>
    <t>PR24 final water enhancement totex allowance- WINEP/NEP - wetland creation expenditure</t>
  </si>
  <si>
    <t>PR24CA14_W_SUPPLY_ALLOW_TOT</t>
  </si>
  <si>
    <t>PR24 final water enhancement totex allowance- Supply-demand balance - supply expenditure</t>
  </si>
  <si>
    <t>PR24CA14_W_SUPPLY_INTER_ALLOW_TOT</t>
  </si>
  <si>
    <t>PR24 final water enhancement totex allowance- Supply-demand balance - supply interconnectors expenditure</t>
  </si>
  <si>
    <t>PR24CA14_W_LEAKAGE_ALLOW_TOT</t>
  </si>
  <si>
    <t>PR24 final water enhancement totex allowance- Supply-demand balance - leakage expenditure</t>
  </si>
  <si>
    <t>PR24CA14_W_DEMAND_ALLOW_TOT</t>
  </si>
  <si>
    <t>PR24 final water enhancement totex allowance- Supply-demand balance - demand expenditure</t>
  </si>
  <si>
    <t>Efficiency</t>
  </si>
  <si>
    <t>PR24CA14_W_SRO_ALLOW_TOT</t>
  </si>
  <si>
    <t>PR24 final water enhancement totex allowance- Supply-demand balance - strategic resource options expenditure</t>
  </si>
  <si>
    <t>PR24CA14_W_METERING_ALLOW_TOT</t>
  </si>
  <si>
    <t>PR24 final water enhancement totex allowance- Metering - metering expenditure</t>
  </si>
  <si>
    <t>PR24CA14_W_TOC_ALLOW_TOT</t>
  </si>
  <si>
    <t>PR24 final water enhancement totex allowance- water quality improvements - taste, odour and colour expenditure</t>
  </si>
  <si>
    <t>PR24CA14_W_RWD_ALLOW_TOT</t>
  </si>
  <si>
    <t>PR24 final water enhancement totex allowance- water quality improvements - raw water deterioration expenditure</t>
  </si>
  <si>
    <t>PR24CA14_W_LEAD_ALLOW_TOT</t>
  </si>
  <si>
    <t>PR24 final water enhancement totex allowance- water quality improvements - lead expenditure</t>
  </si>
  <si>
    <t>Lead</t>
  </si>
  <si>
    <t>PR24CA14_W_RESILIENCE_INTER_ALLOW_TOT</t>
  </si>
  <si>
    <t>PR24 final water enhancement totex allowance- resilience interconnectors expenditure</t>
  </si>
  <si>
    <t>PR24CA14_W_RESILIENCE_ALLOW_TOT</t>
  </si>
  <si>
    <t>PR24 final water enhancement totex allowance- resilience expenditure</t>
  </si>
  <si>
    <t xml:space="preserve">Resilience </t>
  </si>
  <si>
    <t>PR24CA14_W_SEMD_ALLOW_TOT</t>
  </si>
  <si>
    <t>PR24 final water enhancement totex allowance- security SEMD expenditure</t>
  </si>
  <si>
    <t>PR24CA14_W_CYBER_ALLOW_TOT</t>
  </si>
  <si>
    <t>PR24 final water enhancement totex allowance- security cyber expenditure</t>
  </si>
  <si>
    <t>PR24CA14_W_RESERVOIR_SAFETY_ALLOW_TOT</t>
  </si>
  <si>
    <t>PR24 final water enhancement totex allowance- reservoir safety expenditure</t>
  </si>
  <si>
    <t>PR24CA14_W_NET_ZERO_ALLOW_TOT</t>
  </si>
  <si>
    <t>PR24 final water enhancement totex allowance- Greenhouse gas reduction (net zero) expenditure</t>
  </si>
  <si>
    <t>PR24CA14_W_FREEFORM_ALLOW_TOT</t>
  </si>
  <si>
    <t>PR24 final water enhancement totex allowance- freeform line expenditure</t>
  </si>
  <si>
    <t>PR24CA103_W_WINEPCARRYOVER_ALLOW_TOT</t>
  </si>
  <si>
    <t>PR24 final water enhancement totex allowance- WINEP carryover expenditure</t>
  </si>
  <si>
    <t>PR24CA104_W_GRCARRYOVER_ALLOW_TOT</t>
  </si>
  <si>
    <t>PR24 final water enhancement totex allowance- Green recovery carryover expenditure</t>
  </si>
  <si>
    <t>C_PR24CA14_ENH_W_ASSESSED</t>
  </si>
  <si>
    <t>Total amount assessed - Water - Totex</t>
  </si>
  <si>
    <t>Run on 17 Nov 2024 17:43</t>
  </si>
  <si>
    <t>Network Reinforcement</t>
  </si>
  <si>
    <t>Run on 17 Apr 2025 13:44</t>
  </si>
  <si>
    <t>B0201DSITDWNC</t>
  </si>
  <si>
    <t>Infrastructure network reinforcement - Capex - Treated water distribution</t>
  </si>
  <si>
    <t>B0201DSITDWNO</t>
  </si>
  <si>
    <t>Infrastructure network reinforcement - Opex - Treated water distribution</t>
  </si>
  <si>
    <t>B0200DSISWCWWC</t>
  </si>
  <si>
    <t>Infrastructure network reinforcement - Capex - Combined</t>
  </si>
  <si>
    <t>B0200DSISWCWWO</t>
  </si>
  <si>
    <t>Infrastructure network reinforcement - Opex - Combined</t>
  </si>
  <si>
    <t>MODEL</t>
  </si>
  <si>
    <t>PCD</t>
  </si>
  <si>
    <t>ANH</t>
  </si>
  <si>
    <t>SVE</t>
  </si>
  <si>
    <t>TMS</t>
  </si>
  <si>
    <t>SRN</t>
  </si>
  <si>
    <t>WSX</t>
  </si>
  <si>
    <t>SWB</t>
  </si>
  <si>
    <t>NES</t>
  </si>
  <si>
    <t>HDD</t>
  </si>
  <si>
    <t>WSH</t>
  </si>
  <si>
    <t>NWT</t>
  </si>
  <si>
    <t>PCD Output</t>
  </si>
  <si>
    <t>AFW</t>
  </si>
  <si>
    <t>BRL</t>
  </si>
  <si>
    <t>PRT</t>
  </si>
  <si>
    <t>SSC</t>
  </si>
  <si>
    <t>SEW</t>
  </si>
  <si>
    <t>SES</t>
  </si>
  <si>
    <t xml:space="preserve">PR24CA110 Wastewater flow and monitoring </t>
  </si>
  <si>
    <t>PCDWW2a</t>
  </si>
  <si>
    <t>Y</t>
  </si>
  <si>
    <t>PR24CA105 Base PCDs</t>
  </si>
  <si>
    <t>Base wholesale water model funded renewals in kilometres</t>
  </si>
  <si>
    <t>Base asset health adjustment renewals in kilometres</t>
  </si>
  <si>
    <t>PCDWW2b</t>
  </si>
  <si>
    <t>Enhancement leakage renewals in kilometres</t>
  </si>
  <si>
    <t>PR24CA106 Water WINEP</t>
  </si>
  <si>
    <t>PCDW1</t>
  </si>
  <si>
    <t>Biodiversity and Conservation</t>
  </si>
  <si>
    <t>Hectares of environmental improvement</t>
  </si>
  <si>
    <t>PCDWW3</t>
  </si>
  <si>
    <t>PCDB1d</t>
  </si>
  <si>
    <t>Mains renewals - enhancement water quality</t>
  </si>
  <si>
    <t>Enhancement water quality renewals in kilometres</t>
  </si>
  <si>
    <t>Kilometres of environmental improvement</t>
  </si>
  <si>
    <t>PR24CA115 Wastewater Other Storm Overflow</t>
  </si>
  <si>
    <t>PCDWW5b</t>
  </si>
  <si>
    <t>PCDB4</t>
  </si>
  <si>
    <t>Water softening</t>
  </si>
  <si>
    <t>Water softening target</t>
  </si>
  <si>
    <t>PCDW4</t>
  </si>
  <si>
    <t>No Deterioration and Implementation actions</t>
  </si>
  <si>
    <t>PCDB5</t>
  </si>
  <si>
    <t>Supply interruptions</t>
  </si>
  <si>
    <t>Increased storage at Higher Berse DSR</t>
  </si>
  <si>
    <t>Length of WFD interconnector</t>
  </si>
  <si>
    <t xml:space="preserve">PR24CA111 Wastewater Treatment </t>
  </si>
  <si>
    <t>PCDWW7</t>
  </si>
  <si>
    <t xml:space="preserve">Trunk main </t>
  </si>
  <si>
    <t>Water Framework Directive actions</t>
  </si>
  <si>
    <t>Other WFD actions</t>
  </si>
  <si>
    <t>PCDWW9</t>
  </si>
  <si>
    <t xml:space="preserve">Water softening </t>
  </si>
  <si>
    <t>Softening equipment at Kenley WTW​</t>
  </si>
  <si>
    <t>PCDWW11</t>
  </si>
  <si>
    <t>Other capex investment​</t>
  </si>
  <si>
    <t xml:space="preserve">PR24CA108 Water quality </t>
  </si>
  <si>
    <t>PCDWW13a</t>
  </si>
  <si>
    <t>PCDB3</t>
  </si>
  <si>
    <t>PCDW15</t>
  </si>
  <si>
    <t>Lead communication</t>
  </si>
  <si>
    <t>Lead communication pipes replaced/relined</t>
  </si>
  <si>
    <t>PCDWW14</t>
  </si>
  <si>
    <t>PCDB6</t>
  </si>
  <si>
    <t>Reservoir maintenance</t>
  </si>
  <si>
    <t>Lead external non school</t>
  </si>
  <si>
    <t>Lead external supply pipes replaced/relined - Non-schools</t>
  </si>
  <si>
    <t>PCDWW15</t>
  </si>
  <si>
    <t>PCDB2</t>
  </si>
  <si>
    <t>Sewer pumping mains</t>
  </si>
  <si>
    <t>Base wholesale wastewater model funded renewals</t>
  </si>
  <si>
    <t>Lead external school</t>
  </si>
  <si>
    <t>Lead external supply pipes replaced/relined - Schools</t>
  </si>
  <si>
    <t>PCDWW17</t>
  </si>
  <si>
    <t>Pollution incidents schemes</t>
  </si>
  <si>
    <t>Lead internal non school</t>
  </si>
  <si>
    <t>Lead internal supply pipes replaced/relined - Non-schools</t>
  </si>
  <si>
    <t>PR24CA112 Wastewater Other WINEP</t>
  </si>
  <si>
    <t>PCDWW18</t>
  </si>
  <si>
    <t>Wastewater Network reinforcement</t>
  </si>
  <si>
    <t>Lead internal school</t>
  </si>
  <si>
    <t>Lead internal supply pipes replaced/relined - Schools</t>
  </si>
  <si>
    <t>PCDWW23a</t>
  </si>
  <si>
    <t>PCDB7</t>
  </si>
  <si>
    <t>Flood management</t>
  </si>
  <si>
    <t>Unit of area discounnted from the combined network</t>
  </si>
  <si>
    <t>PR24CA109 Water Resilience and Security</t>
  </si>
  <si>
    <t>PCDWW23b</t>
  </si>
  <si>
    <t>Blue Green corridors</t>
  </si>
  <si>
    <t>PR24CA107 Water Supply and Demand Balance</t>
  </si>
  <si>
    <t>Metering new</t>
  </si>
  <si>
    <t xml:space="preserve">PR24CA114 Wastewater Bioresources </t>
  </si>
  <si>
    <t>PCDWW24a</t>
  </si>
  <si>
    <t>Pumping stations</t>
  </si>
  <si>
    <t>Metering household upgrades</t>
  </si>
  <si>
    <t>PCDWW24b</t>
  </si>
  <si>
    <t>Metering non household upgrades</t>
  </si>
  <si>
    <t>PCDWW25a</t>
  </si>
  <si>
    <t>Total PCD outputs</t>
  </si>
  <si>
    <t>PCDWW25b</t>
  </si>
  <si>
    <t>Metering replacement</t>
  </si>
  <si>
    <t>Meter Replacements</t>
  </si>
  <si>
    <t>PCDWW30</t>
  </si>
  <si>
    <t>Metering connected</t>
  </si>
  <si>
    <t xml:space="preserve">PR24CA116 Wastewater Other </t>
  </si>
  <si>
    <t>WAFU Benefit [Base Overlap Schemes]</t>
  </si>
  <si>
    <t>PCDWW32b</t>
  </si>
  <si>
    <t>WAFU Benefit [Medium]</t>
  </si>
  <si>
    <t>PCDWW32d</t>
  </si>
  <si>
    <t>WAFU Benefit [Low]</t>
  </si>
  <si>
    <t>PCDWW32e</t>
  </si>
  <si>
    <t>WAFU Benefit [Very Low]</t>
  </si>
  <si>
    <t>PCDWW32f</t>
  </si>
  <si>
    <t>WAFU Benefit [Total]</t>
  </si>
  <si>
    <t>PCDWW32g</t>
  </si>
  <si>
    <t>PCDWW29</t>
  </si>
  <si>
    <t xml:space="preserve">Pipeline length </t>
  </si>
  <si>
    <t>PR24CA117 WINEP and GER Carryover</t>
  </si>
  <si>
    <t>PCDWW36</t>
  </si>
  <si>
    <t>PCDW9</t>
  </si>
  <si>
    <t>Water demand savings (benefit)</t>
  </si>
  <si>
    <t>Length of resilience interconnector</t>
  </si>
  <si>
    <t>PR24CA113 Wastewater scheme level PCDs</t>
  </si>
  <si>
    <t>PCDWW5</t>
  </si>
  <si>
    <t>Crossing connections improvement</t>
  </si>
  <si>
    <t>PCDWW4</t>
  </si>
  <si>
    <t>Additional storage at reservoirs</t>
  </si>
  <si>
    <t>PCDWW10</t>
  </si>
  <si>
    <t>Reservoir bypass</t>
  </si>
  <si>
    <t>PCDW16a</t>
  </si>
  <si>
    <t xml:space="preserve">Number of water treatment works with new equipment </t>
  </si>
  <si>
    <t>PCDWW12</t>
  </si>
  <si>
    <t>Upgrade works at water treatment works</t>
  </si>
  <si>
    <t>PCDWW35</t>
  </si>
  <si>
    <t>Service reservoirs with new enhanced bypass provision</t>
  </si>
  <si>
    <t>PR24CA118 Net Zero</t>
  </si>
  <si>
    <t>Installation of new equipment</t>
  </si>
  <si>
    <t>PR24PCD119-PR19-ODI-PCDs</t>
  </si>
  <si>
    <t>PR19PCD-1</t>
  </si>
  <si>
    <t>Ml of additional service reservoir storage at service reservoirs</t>
  </si>
  <si>
    <t>PR19PCD-2</t>
  </si>
  <si>
    <t>Ml/d of peak week production capacity of additional process stream</t>
  </si>
  <si>
    <t>Number of raw water reservoirs with the delivery of specified safety improvements</t>
  </si>
  <si>
    <t>Reservoirs - spend on MITIOS (Measures in the Interest of Safety)</t>
  </si>
  <si>
    <t xml:space="preserve"> Cyber</t>
  </si>
  <si>
    <t>SEDM</t>
  </si>
  <si>
    <t>PR19PCD-4</t>
  </si>
  <si>
    <t>Internal connection delivery</t>
  </si>
  <si>
    <t>PR19PCD-10</t>
  </si>
  <si>
    <t>Strategic Main</t>
  </si>
  <si>
    <t>Number of months delay to delivery of programme</t>
  </si>
  <si>
    <t>PR19PCD-9</t>
  </si>
  <si>
    <t>Alderney WTW</t>
  </si>
  <si>
    <t xml:space="preserve">Number of months delay to delivery of scheme </t>
  </si>
  <si>
    <t>PR19PCD-7</t>
  </si>
  <si>
    <t>Water network improvement programme</t>
  </si>
  <si>
    <t>Number of months delay to programme (Newport Zone DWR-2019-00004)</t>
  </si>
  <si>
    <t>Number of months delay to programme (Newport Zone West DWR-2019-00005)</t>
  </si>
  <si>
    <t>Number of months delay to programme (Barry / Sully Zone DWR-2019-00001)</t>
  </si>
  <si>
    <t>PCD output &amp; expenditure - Net Zero</t>
  </si>
  <si>
    <t>Company name</t>
  </si>
  <si>
    <t>PCD Model</t>
  </si>
  <si>
    <t>PCD Ref</t>
  </si>
  <si>
    <t>Units</t>
  </si>
  <si>
    <t>DPs</t>
  </si>
  <si>
    <t>PCD output target (cumulative)</t>
  </si>
  <si>
    <t>Non delivery PCD payment (£m/Driver) in 2022-23 CPIH prices</t>
  </si>
  <si>
    <t>Allowed totex (cumulative)</t>
  </si>
  <si>
    <t>Liquor Recovery</t>
  </si>
  <si>
    <t>Containment</t>
  </si>
  <si>
    <t>MABR</t>
  </si>
  <si>
    <t>Nitrous Oxide Abatement</t>
  </si>
  <si>
    <t>Liquor treatment plant</t>
  </si>
  <si>
    <t>Nr Sites</t>
  </si>
  <si>
    <t>Tank covers and odour control measures</t>
  </si>
  <si>
    <t>Membrane Aerated Biofilm Reactors</t>
  </si>
  <si>
    <t>Net Zero Carbon Strategy</t>
  </si>
  <si>
    <t>Peatland Restoration</t>
  </si>
  <si>
    <t>Nr Hectares</t>
  </si>
  <si>
    <t>GHG emissions reduction</t>
  </si>
  <si>
    <t>Digital Twin with Cover and Treat</t>
  </si>
  <si>
    <t>Cover &amp; Treat</t>
  </si>
  <si>
    <t xml:space="preserve">ASP Intensification </t>
  </si>
  <si>
    <t>Digital Twin</t>
  </si>
  <si>
    <t>Active Gas Capture</t>
  </si>
  <si>
    <t xml:space="preserve">Process Optimisation </t>
  </si>
  <si>
    <t>UUW</t>
  </si>
  <si>
    <t>Net Zero Catchment Strategy</t>
  </si>
  <si>
    <t>Process Emissions</t>
  </si>
  <si>
    <t>Nitrous Oxide - Standard</t>
  </si>
  <si>
    <t xml:space="preserve">Nitrous Oxide - NZ </t>
  </si>
  <si>
    <t>Methane Reduction</t>
  </si>
  <si>
    <t>Nitrous Oxide Reduction</t>
  </si>
  <si>
    <t>Capital expenditure (£m)</t>
  </si>
  <si>
    <t>Opex costs (£m)</t>
  </si>
  <si>
    <t>TOTEX (£m)</t>
  </si>
  <si>
    <t>Cumulative TOTEX (£m)</t>
  </si>
  <si>
    <t>AMP8 Profile expenditure (%)</t>
  </si>
  <si>
    <t>Cumulative AMP8 allowances (Post FS) (£m)</t>
  </si>
  <si>
    <t>pre-2025-26</t>
  </si>
  <si>
    <t>After 2029-30</t>
  </si>
  <si>
    <t>AMP8 allowances</t>
  </si>
  <si>
    <t>FS adjustment</t>
  </si>
  <si>
    <t>AMP8 allowances Post FS</t>
  </si>
  <si>
    <t>Base-overlap schemes</t>
  </si>
  <si>
    <t>Treatment</t>
  </si>
  <si>
    <t>High</t>
  </si>
  <si>
    <t>Medium</t>
  </si>
  <si>
    <t>Low</t>
  </si>
  <si>
    <t>Very Low</t>
  </si>
  <si>
    <t>Ofwat Bon Numbers</t>
  </si>
  <si>
    <t>Base PCD outputs</t>
  </si>
  <si>
    <t>Header</t>
  </si>
  <si>
    <t>PCD output (cumulative) - Target</t>
  </si>
  <si>
    <t>PCD Output Target by 2029-30</t>
  </si>
  <si>
    <t>PCD Output Target by 2034-35</t>
  </si>
  <si>
    <t>PCD output (cumulative) - Outturn &amp; Forecast</t>
  </si>
  <si>
    <t>PCD Output Outturn &amp; Forecast by 2029-30</t>
  </si>
  <si>
    <t>PCD Output Outturn &amp; Forecast by 2034-35</t>
  </si>
  <si>
    <t xml:space="preserve">Performance
</t>
  </si>
  <si>
    <t>DP reference</t>
  </si>
  <si>
    <t>PCD output by 2029-30 (Target)</t>
  </si>
  <si>
    <t>PCD Output by 2034-35 (Target)</t>
  </si>
  <si>
    <t>PCD output by 2029-30 (Outturn &amp; Forecast)</t>
  </si>
  <si>
    <t>PCD Output by 2034-35 (Outturn &amp; Forecast)</t>
  </si>
  <si>
    <t>Pre-AMP8</t>
  </si>
  <si>
    <t>AMP8</t>
  </si>
  <si>
    <t>AMP9</t>
  </si>
  <si>
    <t>Forecast delivery as a percentage of PCD output target in 2029-30 (%)</t>
  </si>
  <si>
    <t>Forecast delivery as a percentage of PCD output target in 2034-35 (%)</t>
  </si>
  <si>
    <t>RAG Rating - Assurer's view</t>
  </si>
  <si>
    <t>RAG Rating - Company's own view</t>
  </si>
  <si>
    <t>Pre- AMP8</t>
  </si>
  <si>
    <t>Start_Data</t>
  </si>
  <si>
    <t>2030-31</t>
  </si>
  <si>
    <t>2031-32</t>
  </si>
  <si>
    <t>2032-33</t>
  </si>
  <si>
    <t>2033-34</t>
  </si>
  <si>
    <t>2034-35</t>
  </si>
  <si>
    <t>Start_BON</t>
  </si>
  <si>
    <t>Green</t>
  </si>
  <si>
    <t>DPB1.1</t>
  </si>
  <si>
    <t>PCD_DPB1_MRBASE</t>
  </si>
  <si>
    <t>PCD_DPB1_MRBASE_T</t>
  </si>
  <si>
    <t>PCD_DPB1_MRBASE_O</t>
  </si>
  <si>
    <t>PCD_DPB1_MRBASE_OT</t>
  </si>
  <si>
    <t>PCD_DPB1_MRBASE_P</t>
  </si>
  <si>
    <t>DPB1.2</t>
  </si>
  <si>
    <t>PCD_DPB1_MRAH</t>
  </si>
  <si>
    <t>PCD_DPB1_MRAH_T</t>
  </si>
  <si>
    <t>PCD_DPB1_MRAH_O</t>
  </si>
  <si>
    <t>PCD_DPB1_MRAH_OT</t>
  </si>
  <si>
    <t>PCD_DPB1_MRAH_P</t>
  </si>
  <si>
    <t>DPB1.3</t>
  </si>
  <si>
    <t>PCD_DPB1_MRENHLEA</t>
  </si>
  <si>
    <t>PCD_DPB1_MRENHLEA_T</t>
  </si>
  <si>
    <t>PCD_DPB1_MRENHLEA_O</t>
  </si>
  <si>
    <t>PCD_DPB1_MRENHLEA_OT</t>
  </si>
  <si>
    <t>PCD_DPB1_MRENHLEA_P</t>
  </si>
  <si>
    <t>Base PCD expenditure</t>
  </si>
  <si>
    <t>Non delivery PCD payment (£m/Driver) in 2022-23 prices</t>
  </si>
  <si>
    <t>PCD Total Expenditure (Cumulative) - Allowance (£m)</t>
  </si>
  <si>
    <t>Total Expenditure by 2029-30 (Allowance)</t>
  </si>
  <si>
    <t>Total Expenditure by 2034-35 (Allowance)</t>
  </si>
  <si>
    <t>PCD Total Expenditure (Cumulative) - Outturn &amp; Forecast (£m)</t>
  </si>
  <si>
    <t>Total Expenditure by 2029-30 (Outturn &amp; Forecast)</t>
  </si>
  <si>
    <t>Total Expenditure by 2034-35 (Outturn &amp; Forecast)</t>
  </si>
  <si>
    <t>Performance</t>
  </si>
  <si>
    <t>Forecast total expenditure as a percentage of allowed total expenditure in 2029-30 (%)</t>
  </si>
  <si>
    <t>Forecast total expenditure as a percentage of allowed total expenditure in 2034-35 (%)</t>
  </si>
  <si>
    <t>2025-30</t>
  </si>
  <si>
    <r>
      <t xml:space="preserve">Base wholesale water model funded renewals </t>
    </r>
    <r>
      <rPr>
        <sz val="11"/>
        <color theme="1"/>
        <rFont val="Arial"/>
        <family val="2"/>
      </rPr>
      <t>expenditure</t>
    </r>
  </si>
  <si>
    <t xml:space="preserve">£m </t>
  </si>
  <si>
    <t>DPB2.1</t>
  </si>
  <si>
    <t>PCD_DPB2_MR_BASE_NP</t>
  </si>
  <si>
    <t>PCD_DPB2_MR_BASE</t>
  </si>
  <si>
    <t>PCD_DPB2_MR_BASE_T</t>
  </si>
  <si>
    <t>PCD_DPB2_MR_BASE_O</t>
  </si>
  <si>
    <t>PCD_DPB2_MR_BASE_OT</t>
  </si>
  <si>
    <t>PCD_DPB2_MR_BASE_P</t>
  </si>
  <si>
    <r>
      <t xml:space="preserve">Base asset health adjustment renewals </t>
    </r>
    <r>
      <rPr>
        <sz val="11"/>
        <color theme="1"/>
        <rFont val="Arial"/>
        <family val="2"/>
      </rPr>
      <t>expenditure</t>
    </r>
  </si>
  <si>
    <t>DPB2.2</t>
  </si>
  <si>
    <t>PCD_DPB2_MR_AH_NP</t>
  </si>
  <si>
    <t>PCD_DPB2_MR_AH</t>
  </si>
  <si>
    <t>PCD_DPB2_MR_AH_T</t>
  </si>
  <si>
    <t>PCD_DPB2_MR_AH_O</t>
  </si>
  <si>
    <t>PCD_DPB2_MR_AH_OT</t>
  </si>
  <si>
    <t>PCD_DPB2_MR_AH_P</t>
  </si>
  <si>
    <t>DPB2.3</t>
  </si>
  <si>
    <t>PCD_DPB2_MR_ENHLEA_NP</t>
  </si>
  <si>
    <t>PCD_DPB2_MR_ENHLEA</t>
  </si>
  <si>
    <t>PCD_DPB2_MR_ENHLEA_T</t>
  </si>
  <si>
    <t>PCD_DPB2_MR_ENHLEA_O</t>
  </si>
  <si>
    <t>PCD_DPB2_MR_ENHLEA_OT</t>
  </si>
  <si>
    <t>PCD_DPB2_MR_ENHLEA_P</t>
  </si>
  <si>
    <t>DPB2.4</t>
  </si>
  <si>
    <t>PCD_DPB2_WN_RFT_NP</t>
  </si>
  <si>
    <t>PCD_DPB2_WN_RFT</t>
  </si>
  <si>
    <t>PCD_DPB2_WN_RFT_T</t>
  </si>
  <si>
    <t>PCD_DPB2_WN_RFT_O</t>
  </si>
  <si>
    <t>PCD_DPB2_WN_RFT_OT</t>
  </si>
  <si>
    <t>PCD_DPB2_WN_RFT_P</t>
  </si>
  <si>
    <t>DPB2.5</t>
  </si>
  <si>
    <t>PCD_DPB2_WWN_RFT_NP</t>
  </si>
  <si>
    <t>PCD_DPB2_WWN_RFT</t>
  </si>
  <si>
    <t>PCD_DPB2_WWN_RFT_T</t>
  </si>
  <si>
    <t>PCD_DPB2_WWN_RFT_O</t>
  </si>
  <si>
    <t>PCD_DPB2_WWN_RFT_OT</t>
  </si>
  <si>
    <t>PCD_DPB2_WWN_RFT_P</t>
  </si>
  <si>
    <t>End_Data</t>
  </si>
  <si>
    <t>End_BON</t>
  </si>
  <si>
    <t>PCDB7a</t>
  </si>
  <si>
    <t>Flood management - living with water</t>
  </si>
  <si>
    <t>Unit of area discounted from the combined network in hectares</t>
  </si>
  <si>
    <t>Hectare</t>
  </si>
  <si>
    <t>Amber</t>
  </si>
  <si>
    <t>PCDB7b</t>
  </si>
  <si>
    <t>Blue Green corridors - Anlaby Common</t>
  </si>
  <si>
    <t>Metre</t>
  </si>
  <si>
    <t>PCDB7c</t>
  </si>
  <si>
    <t>Blue Green corridors - Anlaby Park Road</t>
  </si>
  <si>
    <t>PCDB7d</t>
  </si>
  <si>
    <t>Anlaby Common pumping station</t>
  </si>
  <si>
    <t>Number of works</t>
  </si>
  <si>
    <t>PCDB7e</t>
  </si>
  <si>
    <t>Fleet Drain pumping station Phase 1</t>
  </si>
  <si>
    <t xml:space="preserve"> </t>
  </si>
  <si>
    <t xml:space="preserve">Enhancement PCD output - wastewater - Programme level  </t>
  </si>
  <si>
    <t xml:space="preserve">PCD applicable to company </t>
  </si>
  <si>
    <t>PCD output (cumulative) - Target`</t>
  </si>
  <si>
    <t>Number of flow monitoring permits only or simple schemes delivered</t>
  </si>
  <si>
    <t>Nr</t>
  </si>
  <si>
    <t>DPWW1.1</t>
  </si>
  <si>
    <t>PCD_DPWW1_FMS</t>
  </si>
  <si>
    <t>PCD_DPWW1_FMS_T</t>
  </si>
  <si>
    <t>PCD_DPWW1_FMS_O</t>
  </si>
  <si>
    <t>PCD_DPWW1_FMS_OT</t>
  </si>
  <si>
    <t>PCD_DPWW1_FMS_P</t>
  </si>
  <si>
    <t>Number of flow monitoring complex schemes delivered</t>
  </si>
  <si>
    <t>DPWW1.2</t>
  </si>
  <si>
    <t>PCD_DPWW1_FMC</t>
  </si>
  <si>
    <t>PCD_DPWW1_FMC_T</t>
  </si>
  <si>
    <t>PCD_DPWW1_FMC_O</t>
  </si>
  <si>
    <t>PCD_DPWW1_FMC_OT</t>
  </si>
  <si>
    <t>PCD_DPWW1_FMC_P</t>
  </si>
  <si>
    <t>DPWW1.3</t>
  </si>
  <si>
    <t>PCD_DPWW1_CWQM</t>
  </si>
  <si>
    <t>PCD_DPWW1_CWQM_T</t>
  </si>
  <si>
    <t>PCD_DPWW1_CWQM_O</t>
  </si>
  <si>
    <t>PCD_DPWW1_CWQM_OT</t>
  </si>
  <si>
    <t>PCD_DPWW1_CWQM_P</t>
  </si>
  <si>
    <t>DPWW1.4</t>
  </si>
  <si>
    <t>PCD_DPWW1_SPSO1</t>
  </si>
  <si>
    <t>PCD_DPWW1_SPSO1_T</t>
  </si>
  <si>
    <t>PCD_DPWW1_SPSO1_O</t>
  </si>
  <si>
    <t>PCD_DPWW1_SPSO1_OT</t>
  </si>
  <si>
    <t>PCD_DPWW1_SPSO1_P</t>
  </si>
  <si>
    <t>Number of MCERTs monitoring schemes at SPS emergency overflows - EDM + civils</t>
  </si>
  <si>
    <t>DPWW1.5</t>
  </si>
  <si>
    <t>PCD_DPWW1_SPSO2</t>
  </si>
  <si>
    <t>PCD_DPWW1_SPSO2_T</t>
  </si>
  <si>
    <t>PCD_DPWW1_SPSO2_O</t>
  </si>
  <si>
    <t>PCD_DPWW1_SPSO2_OT</t>
  </si>
  <si>
    <t>PCD_DPWW1_SPSO2_P</t>
  </si>
  <si>
    <t>Number of MCERTs monitoring schemes at SPS emergency overflows - EDM + PFF</t>
  </si>
  <si>
    <t>DPWW1.6</t>
  </si>
  <si>
    <t>PCD_DPWW1_SPSO3</t>
  </si>
  <si>
    <t>PCD_DPWW1_SPSO3_T</t>
  </si>
  <si>
    <t>PCD_DPWW1_SPSO3_O</t>
  </si>
  <si>
    <t>PCD_DPWW1_SPSO3_OT</t>
  </si>
  <si>
    <t>PCD_DPWW1_SPSO3_P</t>
  </si>
  <si>
    <t>DPWW1.7</t>
  </si>
  <si>
    <t>PCD_DPWW1_SPSO4</t>
  </si>
  <si>
    <t>PCD_DPWW1_SPSO4_T</t>
  </si>
  <si>
    <t>PCD_DPWW1_SPSO4_O</t>
  </si>
  <si>
    <t>PCD_DPWW1_SPSO4_OT</t>
  </si>
  <si>
    <t>PCD_DPWW1_SPSO4_P</t>
  </si>
  <si>
    <t>Number of MCERTs monitoring schemes at SPS emergency overflows - Permits only</t>
  </si>
  <si>
    <t>DPWW1.8</t>
  </si>
  <si>
    <t>PCD_DPWW1_SPSO5</t>
  </si>
  <si>
    <t>PCD_DPWW1_SPSO5_T</t>
  </si>
  <si>
    <t>PCD_DPWW1_SPSO5_O</t>
  </si>
  <si>
    <t>PCD_DPWW1_SPSO5_OT</t>
  </si>
  <si>
    <t>PCD_DPWW1_SPSO5_P</t>
  </si>
  <si>
    <t>Number of schemes</t>
  </si>
  <si>
    <t>DPWW1.9</t>
  </si>
  <si>
    <t>PCD_DPWW1_SOFW1</t>
  </si>
  <si>
    <t>PCD_DPWW1_SOFW1_T</t>
  </si>
  <si>
    <t>PCD_DPWW1_SOFW1_O</t>
  </si>
  <si>
    <t>PCD_DPWW1_SOFW1_OT</t>
  </si>
  <si>
    <t>PCD_DPWW1_SOFW1_P</t>
  </si>
  <si>
    <t>Wetland area delivered</t>
  </si>
  <si>
    <t>DPWW1.10</t>
  </si>
  <si>
    <t>PCD_DPWW1_SOFW2</t>
  </si>
  <si>
    <t>PCD_DPWW1_SOFW2_T</t>
  </si>
  <si>
    <t>PCD_DPWW1_SOFW2_O</t>
  </si>
  <si>
    <t>PCD_DPWW1_SOFW2_OT</t>
  </si>
  <si>
    <t>PCD_DPWW1_SOFW2_P</t>
  </si>
  <si>
    <t>DPWW1.11</t>
  </si>
  <si>
    <t>PCD_DPWW1_SOFS</t>
  </si>
  <si>
    <t>PCD_DPWW1_SOFS_T</t>
  </si>
  <si>
    <t>PCD_DPWW1_SOFS_O</t>
  </si>
  <si>
    <t>PCD_DPWW1_SOFS_OT</t>
  </si>
  <si>
    <t>PCD_DPWW1_SOFS_P</t>
  </si>
  <si>
    <t>Total number of schemes with a treatment solution delivered to meet compliance</t>
  </si>
  <si>
    <t>DPWW1.12</t>
  </si>
  <si>
    <t>PCD_DPWW1_TCR1</t>
  </si>
  <si>
    <t>PCD_DPWW1_TCR1_T</t>
  </si>
  <si>
    <t>PCD_DPWW1_TCR1_O</t>
  </si>
  <si>
    <t>PCD_DPWW1_TCR1_OT</t>
  </si>
  <si>
    <t>PCD_DPWW1_TCR1_P</t>
  </si>
  <si>
    <t>Population equivalent served by schemes with a treatment solution being delivered to meet compliance</t>
  </si>
  <si>
    <t>DPWW1.13</t>
  </si>
  <si>
    <t>PCD_DPWW1_TCR2</t>
  </si>
  <si>
    <t>PCD_DPWW1_TCR2_T</t>
  </si>
  <si>
    <t>PCD_DPWW1_TCR2_O</t>
  </si>
  <si>
    <t>PCD_DPWW1_TCR2_OT</t>
  </si>
  <si>
    <t>PCD_DPWW1_TCR2_P</t>
  </si>
  <si>
    <t>Total number of schemes delivered to meet compliance</t>
  </si>
  <si>
    <t>DPWW1.14</t>
  </si>
  <si>
    <t>PCD_DPWW1_TNR1</t>
  </si>
  <si>
    <t>PCD_DPWW1_TNR1_T</t>
  </si>
  <si>
    <t>PCD_DPWW1_TNR1_O</t>
  </si>
  <si>
    <t>PCD_DPWW1_TNR1_OT</t>
  </si>
  <si>
    <t>PCD_DPWW1_TNR1_P</t>
  </si>
  <si>
    <t>Population equivalent served by schemes delivered to meet compliance</t>
  </si>
  <si>
    <t>DPWW1.15</t>
  </si>
  <si>
    <t>PCD_DPWW1_TNR2</t>
  </si>
  <si>
    <t>PCD_DPWW1_TNR2_T</t>
  </si>
  <si>
    <t>PCD_DPWW1_TNR2_O</t>
  </si>
  <si>
    <t>PCD_DPWW1_TNR2_OT</t>
  </si>
  <si>
    <t>PCD_DPWW1_TNR2_P</t>
  </si>
  <si>
    <t>Total number of site treatment solutions delivered to meet compliance</t>
  </si>
  <si>
    <t>DPWW1.16</t>
  </si>
  <si>
    <t>PCD_DPWW1_NBS_SOL</t>
  </si>
  <si>
    <t>PCD_DPWW1_NBS_SOL_T</t>
  </si>
  <si>
    <t>PCD_DPWW1_NBS_SOL_O</t>
  </si>
  <si>
    <t>PCD_DPWW1_NBS_SOL_OT</t>
  </si>
  <si>
    <t>PCD_DPWW1_NBS_SOL_P</t>
  </si>
  <si>
    <t>Catchment solutions (WINEP/NEP)</t>
  </si>
  <si>
    <t>Total number of CNB solutions delivered to meet compliance (allowance/7)</t>
  </si>
  <si>
    <t>DPWW1.17</t>
  </si>
  <si>
    <t>PCD_DPWW1_CS1</t>
  </si>
  <si>
    <t>PCD_DPWW1_CS1_T</t>
  </si>
  <si>
    <t>PCD_DPWW1_CS1_O</t>
  </si>
  <si>
    <t>PCD_DPWW1_CS1_OT</t>
  </si>
  <si>
    <t>PCD_DPWW1_CS1_P</t>
  </si>
  <si>
    <t>Total number of CP solutions delivered to meet compliance (allowance/6)</t>
  </si>
  <si>
    <t>DPWW1.18</t>
  </si>
  <si>
    <t>PCD_DPWW1_CS2</t>
  </si>
  <si>
    <t>PCD_DPWW1_CS2_T</t>
  </si>
  <si>
    <t>PCD_DPWW1_CS2_O</t>
  </si>
  <si>
    <t>PCD_DPWW1_CS2_OT</t>
  </si>
  <si>
    <t>PCD_DPWW1_CS2_P</t>
  </si>
  <si>
    <t>Number of schemes delivered</t>
  </si>
  <si>
    <t>DPWW1.19</t>
  </si>
  <si>
    <t>PCD_DPWW1_MBT1</t>
  </si>
  <si>
    <t>PCD_DPWW1_MBT1_T</t>
  </si>
  <si>
    <t>PCD_DPWW1_MBT1_O</t>
  </si>
  <si>
    <t>PCD_DPWW1_MBT1_OT</t>
  </si>
  <si>
    <t>PCD_DPWW1_MBT1_P</t>
  </si>
  <si>
    <t>Current population equivalent served by STWs with tightened/new microbiological standards</t>
  </si>
  <si>
    <t>DPWW1.20</t>
  </si>
  <si>
    <t>PCD_DPWW1_MBT2</t>
  </si>
  <si>
    <t>PCD_DPWW1_MBT2_T</t>
  </si>
  <si>
    <t>PCD_DPWW1_MBT2_O</t>
  </si>
  <si>
    <t>PCD_DPWW1_MBT2_OT</t>
  </si>
  <si>
    <t>PCD_DPWW1_MBT2_P</t>
  </si>
  <si>
    <t>Total number of septic tank replacement or flow diversion schemes delivered</t>
  </si>
  <si>
    <t>DPWW1.21</t>
  </si>
  <si>
    <t>PCD_DPWW1_STR</t>
  </si>
  <si>
    <t>PCD_DPWW1_STR_T</t>
  </si>
  <si>
    <t>PCD_DPWW1_STR_O</t>
  </si>
  <si>
    <t>PCD_DPWW1_STR_OT</t>
  </si>
  <si>
    <t>PCD_DPWW1_STR_P</t>
  </si>
  <si>
    <t>DPWW1.22</t>
  </si>
  <si>
    <t>PCD_DPWW1_25EP</t>
  </si>
  <si>
    <t>PCD_DPWW1_25EP_T</t>
  </si>
  <si>
    <t>PCD_DPWW1_25EP_O</t>
  </si>
  <si>
    <t>PCD_DPWW1_25EP_OT</t>
  </si>
  <si>
    <t>PCD_DPWW1_25EP_P</t>
  </si>
  <si>
    <t>DPWW1.23</t>
  </si>
  <si>
    <t>PCD_DPWW1_WINIVG</t>
  </si>
  <si>
    <t>PCD_DPWW1_WINIVG_T</t>
  </si>
  <si>
    <t>PCD_DPWW1_WINIVG_O</t>
  </si>
  <si>
    <t>PCD_DPWW1_WINIVG_OT</t>
  </si>
  <si>
    <t>PCD_DPWW1_WINIVG_P</t>
  </si>
  <si>
    <t>Number of restoration plans developed and designed</t>
  </si>
  <si>
    <t>DPWW1.24</t>
  </si>
  <si>
    <t>PCD_DPWW1_ADWIN1</t>
  </si>
  <si>
    <t>PCD_DPWW1_ADWIN1_T</t>
  </si>
  <si>
    <t>PCD_DPWW1_ADWIN1_O</t>
  </si>
  <si>
    <t>PCD_DPWW1_ADWIN1_OT</t>
  </si>
  <si>
    <t>PCD_DPWW1_ADWIN1_P</t>
  </si>
  <si>
    <t>Partnership funding</t>
  </si>
  <si>
    <t>DPWW1.25</t>
  </si>
  <si>
    <t>PCD_DPWW1_ADWIN2</t>
  </si>
  <si>
    <t>PCD_DPWW1_ADWIN2_T</t>
  </si>
  <si>
    <t>PCD_DPWW1_ADWIN2_O</t>
  </si>
  <si>
    <t>PCD_DPWW1_ADWIN2_OT</t>
  </si>
  <si>
    <t>PCD_DPWW1_ADWIN2_P</t>
  </si>
  <si>
    <t>Equivalent storage avoided</t>
  </si>
  <si>
    <t>DPWW1.26</t>
  </si>
  <si>
    <t>PCD_DPWW1_ADWIN3</t>
  </si>
  <si>
    <t>PCD_DPWW1_ADWIN3_T</t>
  </si>
  <si>
    <t>PCD_DPWW1_ADWIN3_O</t>
  </si>
  <si>
    <t>PCD_DPWW1_ADWIN3_OT</t>
  </si>
  <si>
    <t>PCD_DPWW1_ADWIN3_P</t>
  </si>
  <si>
    <t>Volume of Sludge Storage delivered</t>
  </si>
  <si>
    <t>DPWW1.27</t>
  </si>
  <si>
    <t>PCD_DPWW1_SSTT</t>
  </si>
  <si>
    <t>PCD_DPWW1_SSTT_T</t>
  </si>
  <si>
    <t>PCD_DPWW1_SSTT_O</t>
  </si>
  <si>
    <t>PCD_DPWW1_SSTT_OT</t>
  </si>
  <si>
    <t>PCD_DPWW1_SSTT_P</t>
  </si>
  <si>
    <t>DPWW1.28</t>
  </si>
  <si>
    <t>PCD_DPWW1_SSCP</t>
  </si>
  <si>
    <t>PCD_DPWW1_SSCP_T</t>
  </si>
  <si>
    <t>PCD_DPWW1_SSCP_O</t>
  </si>
  <si>
    <t>PCD_DPWW1_SSCP_OT</t>
  </si>
  <si>
    <t>PCD_DPWW1_SSCP_P</t>
  </si>
  <si>
    <t xml:space="preserve">Tonnes of dry solids/ year </t>
  </si>
  <si>
    <t>DPWW1.29</t>
  </si>
  <si>
    <t>PCD_DPWW1_STDW</t>
  </si>
  <si>
    <t>PCD_DPWW1_STDW_T</t>
  </si>
  <si>
    <t>PCD_DPWW1_STDW_O</t>
  </si>
  <si>
    <t>PCD_DPWW1_STDW_OT</t>
  </si>
  <si>
    <t>PCD_DPWW1_STDW_P</t>
  </si>
  <si>
    <t>Sludge throughput Dryer/Pelletiser installed plant capacity</t>
  </si>
  <si>
    <t>DPWW1.30</t>
  </si>
  <si>
    <t>PCD_DPWW1_STOTH1</t>
  </si>
  <si>
    <t>PCD_DPWW1_STOTH1_T</t>
  </si>
  <si>
    <t>PCD_DPWW1_STOTH1_O</t>
  </si>
  <si>
    <t>PCD_DPWW1_STOTH1_OT</t>
  </si>
  <si>
    <t>PCD_DPWW1_STOTH1_P</t>
  </si>
  <si>
    <t>Sludge Throughput P Recovery installed plant capacity</t>
  </si>
  <si>
    <t>000m3/month</t>
  </si>
  <si>
    <t>DPWW1.31</t>
  </si>
  <si>
    <t>PCD_DPWW1_STOTH2</t>
  </si>
  <si>
    <t>PCD_DPWW1_STOTH2_T</t>
  </si>
  <si>
    <t>PCD_DPWW1_STOTH2_O</t>
  </si>
  <si>
    <t>PCD_DPWW1_STOTH2_OT</t>
  </si>
  <si>
    <t>PCD_DPWW1_STOTH2_P</t>
  </si>
  <si>
    <t>Number of sites achieving IED compliance</t>
  </si>
  <si>
    <t>DPWW1.32</t>
  </si>
  <si>
    <t>PCD_DPWW1_BIO_IED</t>
  </si>
  <si>
    <t>PCD_DPWW1_BIO_IED_T</t>
  </si>
  <si>
    <t>PCD_DPWW1_BIO_IED_O</t>
  </si>
  <si>
    <t>PCD_DPWW1_BIO_IED_OT</t>
  </si>
  <si>
    <t>PCD_DPWW1_BIO_IED_P</t>
  </si>
  <si>
    <t>Spend on schemes for power and flood resilience delivered:</t>
  </si>
  <si>
    <t>DPWW1.33</t>
  </si>
  <si>
    <t>PCD_DPWW1_CCUP</t>
  </si>
  <si>
    <t>PCD_DPWW1_CCUP_T</t>
  </si>
  <si>
    <t>PCD_DPWW1_CCUP_O</t>
  </si>
  <si>
    <t>PCD_DPWW1_CCUP_OT</t>
  </si>
  <si>
    <t>PCD_DPWW1_CCUP_P</t>
  </si>
  <si>
    <t>Coastal Erosion Risk</t>
  </si>
  <si>
    <t>Crosby Rising Main</t>
  </si>
  <si>
    <t>DPWW1.34</t>
  </si>
  <si>
    <t>PCD_DPWW1_CER1</t>
  </si>
  <si>
    <t>PCD_DPWW1_CER1_T</t>
  </si>
  <si>
    <t>PCD_DPWW1_CER1_O</t>
  </si>
  <si>
    <t>PCD_DPWW1_CER1_OT</t>
  </si>
  <si>
    <t>PCD_DPWW1_CER1_P</t>
  </si>
  <si>
    <t>Halcroft Cottages Sewer</t>
  </si>
  <si>
    <t>DPWW1.35</t>
  </si>
  <si>
    <t>PCD_DPWW1_CER2</t>
  </si>
  <si>
    <t>PCD_DPWW1_CER2_T</t>
  </si>
  <si>
    <t>PCD_DPWW1_CER2_O</t>
  </si>
  <si>
    <t>PCD_DPWW1_CER2_OT</t>
  </si>
  <si>
    <t>PCD_DPWW1_CER2_P</t>
  </si>
  <si>
    <t>London Road Terrace Sewer</t>
  </si>
  <si>
    <t>DPWW1.36</t>
  </si>
  <si>
    <t>PCD_DPWW1_CER3</t>
  </si>
  <si>
    <t>PCD_DPWW1_CER3_T</t>
  </si>
  <si>
    <t>PCD_DPWW1_CER3_O</t>
  </si>
  <si>
    <t>PCD_DPWW1_CER3_OT</t>
  </si>
  <si>
    <t>PCD_DPWW1_CER3_P</t>
  </si>
  <si>
    <t>Rhodes Business Park Sewer</t>
  </si>
  <si>
    <t>DPWW1.37</t>
  </si>
  <si>
    <t>PCD_DPWW1_CER4</t>
  </si>
  <si>
    <t>PCD_DPWW1_CER4_T</t>
  </si>
  <si>
    <t>PCD_DPWW1_CER4_O</t>
  </si>
  <si>
    <t>PCD_DPWW1_CER4_OT</t>
  </si>
  <si>
    <t>PCD_DPWW1_CER4_P</t>
  </si>
  <si>
    <t>Leyland WwTW</t>
  </si>
  <si>
    <t>DPWW1.38</t>
  </si>
  <si>
    <t>PCD_DPWW1_CER5</t>
  </si>
  <si>
    <t>PCD_DPWW1_CER5_T</t>
  </si>
  <si>
    <t>PCD_DPWW1_CER5_O</t>
  </si>
  <si>
    <t>PCD_DPWW1_CER5_OT</t>
  </si>
  <si>
    <t>PCD_DPWW1_CER5_P</t>
  </si>
  <si>
    <t>Bowdon WwTW</t>
  </si>
  <si>
    <t>DPWW1.39</t>
  </si>
  <si>
    <t>PCD_DPWW1_CER6</t>
  </si>
  <si>
    <t>PCD_DPWW1_CER6_T</t>
  </si>
  <si>
    <t>PCD_DPWW1_CER6_O</t>
  </si>
  <si>
    <t>PCD_DPWW1_CER6_OT</t>
  </si>
  <si>
    <t>PCD_DPWW1_CER6_P</t>
  </si>
  <si>
    <t>Infiltration</t>
  </si>
  <si>
    <t>Total length (in metre) of sewer effectively sealed / lined</t>
  </si>
  <si>
    <t>m</t>
  </si>
  <si>
    <t>DPWW1.40</t>
  </si>
  <si>
    <t>PCD_DPWW1_INF</t>
  </si>
  <si>
    <t>PCD_DPWW1_INF_T</t>
  </si>
  <si>
    <t>PCD_DPWW1_INF_O</t>
  </si>
  <si>
    <t>PCD_DPWW1_INF_OT</t>
  </si>
  <si>
    <t>PCD_DPWW1_INF_P</t>
  </si>
  <si>
    <t>WW Partnership Funding</t>
  </si>
  <si>
    <t>spend on schemes for power and flood resilience delivered:</t>
  </si>
  <si>
    <t>DPWW1.41</t>
  </si>
  <si>
    <t>PCD_DPWW1_WWPF1</t>
  </si>
  <si>
    <t>PCD_DPWW1_WWPF1_T</t>
  </si>
  <si>
    <t>PCD_DPWW1_WWPF1_O</t>
  </si>
  <si>
    <t>PCD_DPWW1_WWPF1_OT</t>
  </si>
  <si>
    <t>PCD_DPWW1_WWPF1_P</t>
  </si>
  <si>
    <t>Minimum number of schemes delivered</t>
  </si>
  <si>
    <t>DPWW1.42</t>
  </si>
  <si>
    <t>PCD_DPWW1_WWPF2</t>
  </si>
  <si>
    <t>PCD_DPWW1_WWPF2_T</t>
  </si>
  <si>
    <t>PCD_DPWW1_WWPF2_O</t>
  </si>
  <si>
    <t>PCD_DPWW1_WWPF2_OT</t>
  </si>
  <si>
    <t>PCD_DPWW1_WWPF2_P</t>
  </si>
  <si>
    <t>Rainwater management</t>
  </si>
  <si>
    <t>Total storage volume provided via SuDS solutions</t>
  </si>
  <si>
    <t>Cubic metre</t>
  </si>
  <si>
    <t>DPWW1.43</t>
  </si>
  <si>
    <t>PCD_DPWW1_RRM1</t>
  </si>
  <si>
    <t>PCD_DPWW1_RRM1_T</t>
  </si>
  <si>
    <t>PCD_DPWW1_RRM1_O</t>
  </si>
  <si>
    <t>PCD_DPWW1_RRM1_OT</t>
  </si>
  <si>
    <t>PCD_DPWW1_RRM1_P</t>
  </si>
  <si>
    <t>Completion of named schemes</t>
  </si>
  <si>
    <t>DPWW1.44</t>
  </si>
  <si>
    <t>PCD_DPWW1_RRM2</t>
  </si>
  <si>
    <t>PCD_DPWW1_RRM2_T</t>
  </si>
  <si>
    <t>PCD_DPWW1_RRM2_O</t>
  </si>
  <si>
    <t>PCD_DPWW1_RRM2_OT</t>
  </si>
  <si>
    <t>PCD_DPWW1_RRM2_P</t>
  </si>
  <si>
    <t>Flood and power</t>
  </si>
  <si>
    <t>Flooding resilience scheme unit rate</t>
  </si>
  <si>
    <t>DPWW1.45</t>
  </si>
  <si>
    <t>PCD_DPWW1_FP2</t>
  </si>
  <si>
    <t>PCD_DPWW1_FP2_T</t>
  </si>
  <si>
    <t>PCD_DPWW1_FP2_O</t>
  </si>
  <si>
    <t>PCD_DPWW1_FP2_OT</t>
  </si>
  <si>
    <t>PCD_DPWW1_FP2_P</t>
  </si>
  <si>
    <t>Power resilience scheme unit rate</t>
  </si>
  <si>
    <t>DPWW1.46</t>
  </si>
  <si>
    <t>PCD_DPWW1_FP3</t>
  </si>
  <si>
    <t>PCD_DPWW1_FP3_T</t>
  </si>
  <si>
    <t>PCD_DPWW1_FP3_O</t>
  </si>
  <si>
    <t>PCD_DPWW1_FP3_OT</t>
  </si>
  <si>
    <t>PCD_DPWW1_FP3_P</t>
  </si>
  <si>
    <t xml:space="preserve">First time sewerage </t>
  </si>
  <si>
    <t>DPWW1.47</t>
  </si>
  <si>
    <t>PCD_DPWW1_FTS</t>
  </si>
  <si>
    <t>PCD_DPWW1_FTS_T</t>
  </si>
  <si>
    <t>PCD_DPWW1_FTS_O</t>
  </si>
  <si>
    <t>PCD_DPWW1_FTS_OT</t>
  </si>
  <si>
    <t>PCD_DPWW1_FTS_P</t>
  </si>
  <si>
    <t>Storage in the network close to Nuttall Road combined sewer overflow</t>
  </si>
  <si>
    <t>DPWW1.48</t>
  </si>
  <si>
    <t>PCD_DPWW1_GRC1</t>
  </si>
  <si>
    <t>PCD_DPWW1_GRC1_T</t>
  </si>
  <si>
    <t>PCD_DPWW1_GRC1_O</t>
  </si>
  <si>
    <t>PCD_DPWW1_GRC1_OT</t>
  </si>
  <si>
    <t>PCD_DPWW1_GRC1_P</t>
  </si>
  <si>
    <t xml:space="preserve">Storm tank capacity at Bury wastewater treatment works  </t>
  </si>
  <si>
    <t>DPWW1.49</t>
  </si>
  <si>
    <t>PCD_DPWW1_GRC2</t>
  </si>
  <si>
    <t>PCD_DPWW1_GRC2_T</t>
  </si>
  <si>
    <t>PCD_DPWW1_GRC2_O</t>
  </si>
  <si>
    <t>PCD_DPWW1_GRC2_OT</t>
  </si>
  <si>
    <t>PCD_DPWW1_GRC2_P</t>
  </si>
  <si>
    <t>Equivalent storage</t>
  </si>
  <si>
    <t>DPWW1.50</t>
  </si>
  <si>
    <t>PCD_DPWW1_SOFES</t>
  </si>
  <si>
    <t>PCD_DPWW1_SOFES_T</t>
  </si>
  <si>
    <t>PCD_DPWW1_SOFES_O</t>
  </si>
  <si>
    <t>PCD_DPWW1_SOFES_OT</t>
  </si>
  <si>
    <t>PCD_DPWW1_SOFES_P</t>
  </si>
  <si>
    <t>litres per second</t>
  </si>
  <si>
    <t>DPWW1.51</t>
  </si>
  <si>
    <t>PCD_DPWW1_FTFT</t>
  </si>
  <si>
    <t>PCD_DPWW1_FTFT_T</t>
  </si>
  <si>
    <t>PCD_DPWW1_FTFT_O</t>
  </si>
  <si>
    <t>PCD_DPWW1_FTFT_OT</t>
  </si>
  <si>
    <t>PCD_DPWW1_FTFT_P</t>
  </si>
  <si>
    <t>Population equivalent served</t>
  </si>
  <si>
    <t>Blue</t>
  </si>
  <si>
    <t>DPWW1.52</t>
  </si>
  <si>
    <t>PCD_DPWW1_PRMVL</t>
  </si>
  <si>
    <t>PCD_DPWW1_PRMVL_T</t>
  </si>
  <si>
    <t>PCD_DPWW1_PRMVL_O</t>
  </si>
  <si>
    <t>PCD_DPWW1_PRMVL_OT</t>
  </si>
  <si>
    <t>PCD_DPWW1_PRMVL_P</t>
  </si>
  <si>
    <t>DPWW1.53</t>
  </si>
  <si>
    <t>PCD_DPWW1_GSTW</t>
  </si>
  <si>
    <t>PCD_DPWW1_GSTW_T</t>
  </si>
  <si>
    <t>PCD_DPWW1_GSTW_O</t>
  </si>
  <si>
    <t>PCD_DPWW1_GSTW_OT</t>
  </si>
  <si>
    <t>PCD_DPWW1_GSTW_P</t>
  </si>
  <si>
    <t>DPWW1.54</t>
  </si>
  <si>
    <t>PCD_DPWW1_TTSP</t>
  </si>
  <si>
    <t>PCD_DPWW1_TTSP_T</t>
  </si>
  <si>
    <t>PCD_DPWW1_TTSP_O</t>
  </si>
  <si>
    <t>PCD_DPWW1_TTSP_OT</t>
  </si>
  <si>
    <t>PCD_DPWW1_TTSP_P</t>
  </si>
  <si>
    <t>DPWW1.55</t>
  </si>
  <si>
    <t>PCD_DPWW1_PR19WINCA</t>
  </si>
  <si>
    <t>PCD_DPWW1_PR19WINCA_T</t>
  </si>
  <si>
    <t>PCD_DPWW1_PR19WINCA_O</t>
  </si>
  <si>
    <t>PCD_DPWW1_PR19WINCA_OT</t>
  </si>
  <si>
    <t>PCD_DPWW1_PR19WINCA_P</t>
  </si>
  <si>
    <t>tonnes</t>
  </si>
  <si>
    <t>DPWW1.56</t>
  </si>
  <si>
    <t>PCD_DPWW1_GGR1</t>
  </si>
  <si>
    <t>PCD_DPWW1_GGR1_T</t>
  </si>
  <si>
    <t>PCD_DPWW1_GGR1_O</t>
  </si>
  <si>
    <t>PCD_DPWW1_GGR1_OT</t>
  </si>
  <si>
    <t>PCD_DPWW1_GGR1_P</t>
  </si>
  <si>
    <t>DPWW1.57</t>
  </si>
  <si>
    <t>PCD_DPWW1_GGR2</t>
  </si>
  <si>
    <t>PCD_DPWW1_GGR2_T</t>
  </si>
  <si>
    <t>PCD_DPWW1_GGR2_O</t>
  </si>
  <si>
    <t>PCD_DPWW1_GGR2_OT</t>
  </si>
  <si>
    <t>PCD_DPWW1_GGR2_P</t>
  </si>
  <si>
    <t>Length of River Improved</t>
  </si>
  <si>
    <t xml:space="preserve">Enhancement PCD expenditure - wastewater - Programme level  </t>
  </si>
  <si>
    <t>DPWW2.1</t>
  </si>
  <si>
    <t>PCD_DPWW2_FMS_NP</t>
  </si>
  <si>
    <t>PCD_DPWW2_FMS</t>
  </si>
  <si>
    <t>PCD_DPWW2_FMS_T</t>
  </si>
  <si>
    <t>PCD_DPWW2_FMS_O</t>
  </si>
  <si>
    <t>PCD_DPWW2_FMS_OT</t>
  </si>
  <si>
    <t>PCD_DPWW2_FMS_P</t>
  </si>
  <si>
    <t>DPWW2.2</t>
  </si>
  <si>
    <t>PCD_DPWW2_FMC_NP</t>
  </si>
  <si>
    <t>PCD_DPWW2_FMC</t>
  </si>
  <si>
    <t>PCD_DPWW2_FMC_T</t>
  </si>
  <si>
    <t>PCD_DPWW2_FMC_O</t>
  </si>
  <si>
    <t>PCD_DPWW2_FMC_OT</t>
  </si>
  <si>
    <t>PCD_DPWW2_FMC_P</t>
  </si>
  <si>
    <t>DPWW2.3</t>
  </si>
  <si>
    <t>PCD_DPWW2_CWQM_NP</t>
  </si>
  <si>
    <t>PCD_DPWW2_CWQM</t>
  </si>
  <si>
    <t>PCD_DPWW2_CWQM_T</t>
  </si>
  <si>
    <t>PCD_DPWW2_CWQM_O</t>
  </si>
  <si>
    <t>PCD_DPWW2_CWQM_OT</t>
  </si>
  <si>
    <t>PCD_DPWW2_CWQM_P</t>
  </si>
  <si>
    <t>DPWW2.4</t>
  </si>
  <si>
    <t>PCD_DPWW2_SPSO1_NP</t>
  </si>
  <si>
    <t>PCD_DPWW2_SPSO1</t>
  </si>
  <si>
    <t>PCD_DPWW2_SPSO1_T</t>
  </si>
  <si>
    <t>PCD_DPWW2_SPSO1_O</t>
  </si>
  <si>
    <t>PCD_DPWW2_SPSO1_OT</t>
  </si>
  <si>
    <t>PCD_DPWW2_SPSO1_P</t>
  </si>
  <si>
    <t>DPWW2.5</t>
  </si>
  <si>
    <t>PCD_DPWW2_SPSO2_NP</t>
  </si>
  <si>
    <t>PCD_DPWW2_SPSO2</t>
  </si>
  <si>
    <t>PCD_DPWW2_SPSO2_T</t>
  </si>
  <si>
    <t>PCD_DPWW2_SPSO2_O</t>
  </si>
  <si>
    <t>PCD_DPWW2_SPSO2_OT</t>
  </si>
  <si>
    <t>PCD_DPWW2_SPSO2_P</t>
  </si>
  <si>
    <t>DPWW2.6</t>
  </si>
  <si>
    <t>PCD_DPWW2_SPSO3_NP</t>
  </si>
  <si>
    <t>PCD_DPWW2_SPSO3</t>
  </si>
  <si>
    <t>PCD_DPWW2_SPSO3_T</t>
  </si>
  <si>
    <t>PCD_DPWW2_SPSO3_O</t>
  </si>
  <si>
    <t>PCD_DPWW2_SPSO3_OT</t>
  </si>
  <si>
    <t>PCD_DPWW2_SPSO3_P</t>
  </si>
  <si>
    <t>DPWW2.7</t>
  </si>
  <si>
    <t>PCD_DPWW2_SPSO4_NP</t>
  </si>
  <si>
    <t>PCD_DPWW2_SPSO4</t>
  </si>
  <si>
    <t>PCD_DPWW2_SPSO4_T</t>
  </si>
  <si>
    <t>PCD_DPWW2_SPSO4_O</t>
  </si>
  <si>
    <t>PCD_DPWW2_SPSO4_OT</t>
  </si>
  <si>
    <t>PCD_DPWW2_SPSO4_P</t>
  </si>
  <si>
    <t>DPWW2.8</t>
  </si>
  <si>
    <t>PCD_DPWW2_SPSO5_NP</t>
  </si>
  <si>
    <t>PCD_DPWW2_SPSO5</t>
  </si>
  <si>
    <t>PCD_DPWW2_SPSO5_T</t>
  </si>
  <si>
    <t>PCD_DPWW2_SPSO5_O</t>
  </si>
  <si>
    <t>PCD_DPWW2_SPSO5_OT</t>
  </si>
  <si>
    <t>PCD_DPWW2_SPSO5_P</t>
  </si>
  <si>
    <t>DPWW2.9</t>
  </si>
  <si>
    <t>PCD_DPWW2_SOFW1_NP</t>
  </si>
  <si>
    <t>PCD_DPWW2_SOFW1</t>
  </si>
  <si>
    <t>PCD_DPWW2_SOFW1_T</t>
  </si>
  <si>
    <t>PCD_DPWW2_SOFW1_O</t>
  </si>
  <si>
    <t>PCD_DPWW2_SOFW1_OT</t>
  </si>
  <si>
    <t>PCD_DPWW2_SOFW1_P</t>
  </si>
  <si>
    <t>DPWW2.10</t>
  </si>
  <si>
    <t>PCD_DPWW2_SOFW2_NP</t>
  </si>
  <si>
    <t>PCD_DPWW2_SOFW2</t>
  </si>
  <si>
    <t>PCD_DPWW2_SOFW2_T</t>
  </si>
  <si>
    <t>PCD_DPWW2_SOFW2_O</t>
  </si>
  <si>
    <t>PCD_DPWW2_SOFW2_OT</t>
  </si>
  <si>
    <t>PCD_DPWW2_SOFW2_P</t>
  </si>
  <si>
    <t>DPWW2.11</t>
  </si>
  <si>
    <t>PCD_DPWW2_TCR1_NP</t>
  </si>
  <si>
    <t>PCD_DPWW2_TCR1</t>
  </si>
  <si>
    <t>PCD_DPWW2_TCR1_T</t>
  </si>
  <si>
    <t>PCD_DPWW2_TCR1_O</t>
  </si>
  <si>
    <t>PCD_DPWW2_TCR1_OT</t>
  </si>
  <si>
    <t>PCD_DPWW2_TCR1_P</t>
  </si>
  <si>
    <t>DPWW2.12</t>
  </si>
  <si>
    <t>PCD_DPWW2_TNR1_NP</t>
  </si>
  <si>
    <t>PCD_DPWW2_TNR1</t>
  </si>
  <si>
    <t>PCD_DPWW2_TNR1_T</t>
  </si>
  <si>
    <t>PCD_DPWW2_TNR1_O</t>
  </si>
  <si>
    <t>PCD_DPWW2_TNR1_OT</t>
  </si>
  <si>
    <t>PCD_DPWW2_TNR1_P</t>
  </si>
  <si>
    <t>DPWW2.13</t>
  </si>
  <si>
    <t>PCD_DPWW2_NBS_SOL_NP</t>
  </si>
  <si>
    <t>PCD_DPWW2_NBS_SOL</t>
  </si>
  <si>
    <t>PCD_DPWW2_NBS_SOL_T</t>
  </si>
  <si>
    <t>PCD_DPWW2_NBS_SOL_O</t>
  </si>
  <si>
    <t>PCD_DPWW2_NBS_SOL_OT</t>
  </si>
  <si>
    <t>PCD_DPWW2_NBS_SOL_P</t>
  </si>
  <si>
    <t>DPWW2.14</t>
  </si>
  <si>
    <t>PCD_DPWW2_CS1_NP</t>
  </si>
  <si>
    <t>PCD_DPWW2_CS1</t>
  </si>
  <si>
    <t>PCD_DPWW2_CS1_T</t>
  </si>
  <si>
    <t>PCD_DPWW2_CS1_O</t>
  </si>
  <si>
    <t>PCD_DPWW2_CS1_OT</t>
  </si>
  <si>
    <t>PCD_DPWW2_CS1_P</t>
  </si>
  <si>
    <t>DPWW2.15</t>
  </si>
  <si>
    <t>PCD_DPWW2_CS2_NP</t>
  </si>
  <si>
    <t>PCD_DPWW2_CS2</t>
  </si>
  <si>
    <t>PCD_DPWW2_CS2_T</t>
  </si>
  <si>
    <t>PCD_DPWW2_CS2_O</t>
  </si>
  <si>
    <t>PCD_DPWW2_CS2_OT</t>
  </si>
  <si>
    <t>PCD_DPWW2_CS2_P</t>
  </si>
  <si>
    <t>DPWW2.16</t>
  </si>
  <si>
    <t>PCD_DPWW2_MBT1_NP</t>
  </si>
  <si>
    <t>PCD_DPWW2_MBT1</t>
  </si>
  <si>
    <t>PCD_DPWW2_MBT1_T</t>
  </si>
  <si>
    <t>PCD_DPWW2_MBT1_O</t>
  </si>
  <si>
    <t>PCD_DPWW2_MBT1_OT</t>
  </si>
  <si>
    <t>PCD_DPWW2_MBT1_P</t>
  </si>
  <si>
    <t>DPWW2.17</t>
  </si>
  <si>
    <t>PCD_DPWW2_STR_NP</t>
  </si>
  <si>
    <t>PCD_DPWW2_STR</t>
  </si>
  <si>
    <t>PCD_DPWW2_STR_T</t>
  </si>
  <si>
    <t>PCD_DPWW2_STR_O</t>
  </si>
  <si>
    <t>PCD_DPWW2_STR_OT</t>
  </si>
  <si>
    <t>PCD_DPWW2_STR_P</t>
  </si>
  <si>
    <t>DPWW2.18</t>
  </si>
  <si>
    <t>PCD_DPWW2_25EP_NP</t>
  </si>
  <si>
    <t>PCD_DPWW2_25EP</t>
  </si>
  <si>
    <t>PCD_DPWW2_25EP_T</t>
  </si>
  <si>
    <t>PCD_DPWW2_25EP_O</t>
  </si>
  <si>
    <t>PCD_DPWW2_25EP_OT</t>
  </si>
  <si>
    <t>PCD_DPWW2_25EP_P</t>
  </si>
  <si>
    <t>DPWW2.19</t>
  </si>
  <si>
    <t>PCD_DPWW2_WINIVG_NP</t>
  </si>
  <si>
    <t>PCD_DPWW2_WINIVG</t>
  </si>
  <si>
    <t>PCD_DPWW2_WINIVG_T</t>
  </si>
  <si>
    <t>PCD_DPWW2_WINIVG_O</t>
  </si>
  <si>
    <t>PCD_DPWW2_WINIVG_OT</t>
  </si>
  <si>
    <t>PCD_DPWW2_WINIVG_P</t>
  </si>
  <si>
    <t>DPWW2.20</t>
  </si>
  <si>
    <t>PCD_DPWW2_ADWIN1_NP</t>
  </si>
  <si>
    <t>PCD_DPWW2_ADWIN1</t>
  </si>
  <si>
    <t>PCD_DPWW2_ADWIN1_T</t>
  </si>
  <si>
    <t>PCD_DPWW2_ADWIN1_O</t>
  </si>
  <si>
    <t>PCD_DPWW2_ADWIN1_OT</t>
  </si>
  <si>
    <t>PCD_DPWW2_ADWIN1_P</t>
  </si>
  <si>
    <t>DPWW2.21</t>
  </si>
  <si>
    <t>PCD_DPWW2_ADWIN2_NP</t>
  </si>
  <si>
    <t>PCD_DPWW2_ADWIN2</t>
  </si>
  <si>
    <t>PCD_DPWW2_ADWIN2_T</t>
  </si>
  <si>
    <t>PCD_DPWW2_ADWIN2_O</t>
  </si>
  <si>
    <t>PCD_DPWW2_ADWIN2_OT</t>
  </si>
  <si>
    <t>PCD_DPWW2_ADWIN2_P</t>
  </si>
  <si>
    <t>DPWW2.22</t>
  </si>
  <si>
    <t>PCD_DPWW2_SSTT_NP</t>
  </si>
  <si>
    <t>PCD_DPWW2_SSTT</t>
  </si>
  <si>
    <t>PCD_DPWW2_SSTT_T</t>
  </si>
  <si>
    <t>PCD_DPWW2_SSTT_O</t>
  </si>
  <si>
    <t>PCD_DPWW2_SSTT_OT</t>
  </si>
  <si>
    <t>PCD_DPWW2_SSTT_P</t>
  </si>
  <si>
    <t>DPWW2.23</t>
  </si>
  <si>
    <t>PCD_DPWW2_SSCP_NP</t>
  </si>
  <si>
    <t>PCD_DPWW2_SSCP</t>
  </si>
  <si>
    <t>PCD_DPWW2_SSCP_T</t>
  </si>
  <si>
    <t>PCD_DPWW2_SSCP_O</t>
  </si>
  <si>
    <t>PCD_DPWW2_SSCP_OT</t>
  </si>
  <si>
    <t>PCD_DPWW2_SSCP_P</t>
  </si>
  <si>
    <t>DPWW2.24</t>
  </si>
  <si>
    <t>PCD_DPWW2_STDW_NP</t>
  </si>
  <si>
    <t>PCD_DPWW2_STDW</t>
  </si>
  <si>
    <t>PCD_DPWW2_STDW_T</t>
  </si>
  <si>
    <t>PCD_DPWW2_STDW_O</t>
  </si>
  <si>
    <t>PCD_DPWW2_STDW_OT</t>
  </si>
  <si>
    <t>PCD_DPWW2_STDW_P</t>
  </si>
  <si>
    <t>DPWW2.25</t>
  </si>
  <si>
    <t>PCD_DPWW2_STOTH1_NP</t>
  </si>
  <si>
    <t>PCD_DPWW2_STOTH1</t>
  </si>
  <si>
    <t>PCD_DPWW2_STOTH1_T</t>
  </si>
  <si>
    <t>PCD_DPWW2_STOTH1_O</t>
  </si>
  <si>
    <t>PCD_DPWW2_STOTH1_OT</t>
  </si>
  <si>
    <t>PCD_DPWW2_STOTH1_P</t>
  </si>
  <si>
    <t>DPWW2.26</t>
  </si>
  <si>
    <t>PCD_DPWW2_STOTH2_NP</t>
  </si>
  <si>
    <t>PCD_DPWW2_STOTH2</t>
  </si>
  <si>
    <t>PCD_DPWW2_STOTH2_T</t>
  </si>
  <si>
    <t>PCD_DPWW2_STOTH2_O</t>
  </si>
  <si>
    <t>PCD_DPWW2_STOTH2_OT</t>
  </si>
  <si>
    <t>PCD_DPWW2_STOTH2_P</t>
  </si>
  <si>
    <t>DPWW2.27</t>
  </si>
  <si>
    <t>PCD_DPWW2_BIO_IED_NP</t>
  </si>
  <si>
    <t>PCD_DPWW2_BIO_IED</t>
  </si>
  <si>
    <t>PCD_DPWW2_BIO_IED_T</t>
  </si>
  <si>
    <t>PCD_DPWW2_BIO_IED_O</t>
  </si>
  <si>
    <t>PCD_DPWW2_BIO_IED_OT</t>
  </si>
  <si>
    <t>PCD_DPWW2_BIO_IED_P</t>
  </si>
  <si>
    <t>DPWW2.28</t>
  </si>
  <si>
    <t>PCD_DPWW2_CCUP_NP</t>
  </si>
  <si>
    <t>PCD_DPWW2_CCUP</t>
  </si>
  <si>
    <t>PCD_DPWW2_CCUP_T</t>
  </si>
  <si>
    <t>PCD_DPWW2_CCUP_O</t>
  </si>
  <si>
    <t>PCD_DPWW2_CCUP_OT</t>
  </si>
  <si>
    <t>PCD_DPWW2_CCUP_P</t>
  </si>
  <si>
    <t>DPWW2.29</t>
  </si>
  <si>
    <t>PCD_DPWW2_CER1_NP</t>
  </si>
  <si>
    <t>PCD_DPWW2_CER1</t>
  </si>
  <si>
    <t>PCD_DPWW2_CER1_T</t>
  </si>
  <si>
    <t>PCD_DPWW2_CER1_O</t>
  </si>
  <si>
    <t>PCD_DPWW2_CER1_OT</t>
  </si>
  <si>
    <t>PCD_DPWW2_CER1_P</t>
  </si>
  <si>
    <t>DPWW2.30</t>
  </si>
  <si>
    <t>PCD_DPWW2_INF_NP</t>
  </si>
  <si>
    <t>PCD_DPWW2_INF</t>
  </si>
  <si>
    <t>PCD_DPWW2_INF_T</t>
  </si>
  <si>
    <t>PCD_DPWW2_INF_O</t>
  </si>
  <si>
    <t>PCD_DPWW2_INF_OT</t>
  </si>
  <si>
    <t>PCD_DPWW2_INF_P</t>
  </si>
  <si>
    <t>DPWW2.31</t>
  </si>
  <si>
    <t>PCD_DPWW2_WWPF1_NP</t>
  </si>
  <si>
    <t>PCD_DPWW2_WWPF1</t>
  </si>
  <si>
    <t>PCD_DPWW2_WWPF1_T</t>
  </si>
  <si>
    <t>PCD_DPWW2_WWPF1_O</t>
  </si>
  <si>
    <t>PCD_DPWW2_WWPF1_OT</t>
  </si>
  <si>
    <t>PCD_DPWW2_WWPF1_P</t>
  </si>
  <si>
    <t>DPWW2.32</t>
  </si>
  <si>
    <t>PCD_DPWW2_RRM_NP</t>
  </si>
  <si>
    <t>PCD_DPWW2_RRM</t>
  </si>
  <si>
    <t>PCD_DPWW2_RRM_T</t>
  </si>
  <si>
    <t>PCD_DPWW2_RRM_O</t>
  </si>
  <si>
    <t>PCD_DPWW2_RRM_OT</t>
  </si>
  <si>
    <t>PCD_DPWW2_RRM_P</t>
  </si>
  <si>
    <t>DPWW2.33</t>
  </si>
  <si>
    <t>PCD_DPWW2_FP_NP</t>
  </si>
  <si>
    <t>PCD_DPWW2_FP</t>
  </si>
  <si>
    <t>PCD_DPWW2_FP_T</t>
  </si>
  <si>
    <t>PCD_DPWW2_FP_O</t>
  </si>
  <si>
    <t>PCD_DPWW2_FP_OT</t>
  </si>
  <si>
    <t>PCD_DPWW2_FP_P</t>
  </si>
  <si>
    <t>DPWW2.34</t>
  </si>
  <si>
    <t>PCD_DPWW2_FP1_NP</t>
  </si>
  <si>
    <t>PCD_DPWW2_FP1</t>
  </si>
  <si>
    <t>PCD_DPWW2_FP1_T</t>
  </si>
  <si>
    <t>PCD_DPWW2_FP1_O</t>
  </si>
  <si>
    <t>PCD_DPWW2_FP1_OT</t>
  </si>
  <si>
    <t>PCD_DPWW2_FP1_P</t>
  </si>
  <si>
    <t>DPWW2.35</t>
  </si>
  <si>
    <t>PCD_DPWW2_FTS_NP</t>
  </si>
  <si>
    <t>PCD_DPWW2_FTS</t>
  </si>
  <si>
    <t>PCD_DPWW2_FTS_T</t>
  </si>
  <si>
    <t>PCD_DPWW2_FTS_O</t>
  </si>
  <si>
    <t>PCD_DPWW2_FTS_OT</t>
  </si>
  <si>
    <t>PCD_DPWW2_FTS_P</t>
  </si>
  <si>
    <t>DPWW2.36</t>
  </si>
  <si>
    <t>PCD_DPWW2_PR19GRC_NP</t>
  </si>
  <si>
    <t>PCD_DPWW2_PR19GRC</t>
  </si>
  <si>
    <t>PCD_DPWW2_PR19GRC_T</t>
  </si>
  <si>
    <t>PCD_DPWW2_PR19GRC_O</t>
  </si>
  <si>
    <t>PCD_DPWW2_PR19GRC_OT</t>
  </si>
  <si>
    <t>PCD_DPWW2_PR19GRC_P</t>
  </si>
  <si>
    <t>DPWW2.37</t>
  </si>
  <si>
    <t>PCD_DPWW2_SOFES_NP</t>
  </si>
  <si>
    <t>PCD_DPWW2_SOFES</t>
  </si>
  <si>
    <t>PCD_DPWW2_SOFES_T</t>
  </si>
  <si>
    <t>PCD_DPWW2_SOFES_O</t>
  </si>
  <si>
    <t>PCD_DPWW2_SOFES_OT</t>
  </si>
  <si>
    <t>PCD_DPWW2_SOFES_P</t>
  </si>
  <si>
    <t>DPWW2.38</t>
  </si>
  <si>
    <t>PCD_DPWW2_FTFT_NP</t>
  </si>
  <si>
    <t>PCD_DPWW2_FTFT</t>
  </si>
  <si>
    <t>PCD_DPWW2_FTFT_T</t>
  </si>
  <si>
    <t>PCD_DPWW2_FTFT_O</t>
  </si>
  <si>
    <t>PCD_DPWW2_FTFT_OT</t>
  </si>
  <si>
    <t>PCD_DPWW2_FTFT_P</t>
  </si>
  <si>
    <t>DPWW2.39</t>
  </si>
  <si>
    <t>PCD_DPWW2_PRMVL_NP</t>
  </si>
  <si>
    <t>PCD_DPWW2_PRMVL</t>
  </si>
  <si>
    <t>PCD_DPWW2_PRMVL_T</t>
  </si>
  <si>
    <t>PCD_DPWW2_PRMVL_O</t>
  </si>
  <si>
    <t>PCD_DPWW2_PRMVL_OT</t>
  </si>
  <si>
    <t>PCD_DPWW2_PRMVL_P</t>
  </si>
  <si>
    <t>DPWW2.40</t>
  </si>
  <si>
    <t>PCD_DPWW2_GSTW_NP</t>
  </si>
  <si>
    <t>PCD_DPWW2_GSTW</t>
  </si>
  <si>
    <t>PCD_DPWW2_GSTW_T</t>
  </si>
  <si>
    <t>PCD_DPWW2_GSTW_O</t>
  </si>
  <si>
    <t>PCD_DPWW2_GSTW_OT</t>
  </si>
  <si>
    <t>PCD_DPWW2_GSTW_P</t>
  </si>
  <si>
    <t>DPWW2.41</t>
  </si>
  <si>
    <t>PCD_DPWW2_TTSP_NP</t>
  </si>
  <si>
    <t>PCD_DPWW2_TTSP</t>
  </si>
  <si>
    <t>PCD_DPWW2_TTSP_T</t>
  </si>
  <si>
    <t>PCD_DPWW2_TTSP_O</t>
  </si>
  <si>
    <t>PCD_DPWW2_TTSP_OT</t>
  </si>
  <si>
    <t>PCD_DPWW2_TTSP_P</t>
  </si>
  <si>
    <t>DPWW2.42</t>
  </si>
  <si>
    <t>PCD_DPWW2_PR19WINCA_NP</t>
  </si>
  <si>
    <t>PCD_DPWW2_PR19WINCA</t>
  </si>
  <si>
    <t>PCD_DPWW2_PR19WINCA_T</t>
  </si>
  <si>
    <t>PCD_DPWW2_PR19WINCA_O</t>
  </si>
  <si>
    <t>PCD_DPWW2_PR19WINCA_OT</t>
  </si>
  <si>
    <t>PCD_DPWW2_PR19WINCA_P</t>
  </si>
  <si>
    <t>tCO2e/Number of sites</t>
  </si>
  <si>
    <t>DPWW2.43</t>
  </si>
  <si>
    <t>PCD_DPWW2_GGR1_NP</t>
  </si>
  <si>
    <t>PCD_DPWW2_GGR1</t>
  </si>
  <si>
    <t>PCD_DPWW2_GGR1_T</t>
  </si>
  <si>
    <t>PCD_DPWW2_GGR1_O</t>
  </si>
  <si>
    <t>PCD_DPWW2_GGR1_OT</t>
  </si>
  <si>
    <t>PCD_DPWW2_GGR1_P</t>
  </si>
  <si>
    <t>Total other non - PCD enhancement wastewater/bioresources expenditure, totex</t>
  </si>
  <si>
    <t>DPWW2.44</t>
  </si>
  <si>
    <t>PCD_DPWW2_OTH1_NP</t>
  </si>
  <si>
    <t>PCD_DPWW2_OTH1</t>
  </si>
  <si>
    <t>PCD_DPWW2_OTH1_T</t>
  </si>
  <si>
    <t>PCD_DPWW2_OTH1_O</t>
  </si>
  <si>
    <t>PCD_DPWW2_OTH1_OT</t>
  </si>
  <si>
    <t>PCD_DPWW2_OTH1_P</t>
  </si>
  <si>
    <t>Total PCD and non - PCD enhancement expenditure; wastewater/bioresources totex</t>
  </si>
  <si>
    <t>DPWW2.45</t>
  </si>
  <si>
    <t>PCD_DPWW2_OTH2_NP</t>
  </si>
  <si>
    <t>PCD_DPWW2_OTH2</t>
  </si>
  <si>
    <t>PCD_DPWW2_OTH2_T</t>
  </si>
  <si>
    <t>PCD_DPWW2_OTH2_O</t>
  </si>
  <si>
    <t>PCD_DPWW2_OTH2_OT</t>
  </si>
  <si>
    <t>PCD_DPWW2_OTH2_P</t>
  </si>
  <si>
    <t>Interim Milestones - Wastewater - Programme level</t>
  </si>
  <si>
    <t>Number of Schemes (Nr)</t>
  </si>
  <si>
    <t>Total number of schemes with a 90+ day delay for any given IM</t>
  </si>
  <si>
    <t>Reasons for delay - Number of delayed schemes falling into each 'primary reason for delay' category</t>
  </si>
  <si>
    <t>IM1 has yet to be achieved</t>
  </si>
  <si>
    <t>Data_Start</t>
  </si>
  <si>
    <t>Pre 2025-26</t>
  </si>
  <si>
    <t>2025-26 Q1</t>
  </si>
  <si>
    <t>2025-26 Q2</t>
  </si>
  <si>
    <t>2025-26 Q3</t>
  </si>
  <si>
    <t>2025-26 Q4</t>
  </si>
  <si>
    <t>2026-27 Q1</t>
  </si>
  <si>
    <t>2026-27 Q2</t>
  </si>
  <si>
    <t>2026-27 Q3</t>
  </si>
  <si>
    <t>2026-27 Q4</t>
  </si>
  <si>
    <t>2027-28 Q1</t>
  </si>
  <si>
    <t>2027-28 Q2</t>
  </si>
  <si>
    <t>2027-28 Q3</t>
  </si>
  <si>
    <t>2027-28 Q4</t>
  </si>
  <si>
    <t>2028-29 Q1</t>
  </si>
  <si>
    <t>2028-29 Q2</t>
  </si>
  <si>
    <t>2028-29 Q3</t>
  </si>
  <si>
    <t>2028-29 Q4</t>
  </si>
  <si>
    <t>2029-30 Q1</t>
  </si>
  <si>
    <t>2029-30 Q2</t>
  </si>
  <si>
    <t>2029-30 Q3</t>
  </si>
  <si>
    <t>2029-30 Q4</t>
  </si>
  <si>
    <t>Lack of internal resourcing</t>
  </si>
  <si>
    <t xml:space="preserve">Lack of supply chain resourcing </t>
  </si>
  <si>
    <t>Change in solution (IM2)</t>
  </si>
  <si>
    <t>Supply chain capacity</t>
  </si>
  <si>
    <t>Land and planning permission</t>
  </si>
  <si>
    <t>Third-party interface</t>
  </si>
  <si>
    <t>Contractual issues</t>
  </si>
  <si>
    <t>Sites issues</t>
  </si>
  <si>
    <t>Environmental risks</t>
  </si>
  <si>
    <t>Regulatory Sign off Delay</t>
  </si>
  <si>
    <t>Programme level efficiency</t>
  </si>
  <si>
    <t>BON_Start</t>
  </si>
  <si>
    <t>Constant</t>
  </si>
  <si>
    <t>2024-25 Q4</t>
  </si>
  <si>
    <t>Conatant</t>
  </si>
  <si>
    <t>Number of schemes at Stage 0</t>
  </si>
  <si>
    <t>DPWW3.1</t>
  </si>
  <si>
    <t>PCD_DPWW3_SOW1</t>
  </si>
  <si>
    <t>PCD_DPWW3_SOW1_NR</t>
  </si>
  <si>
    <t>PCD_DPWW3_SOW1_S0</t>
  </si>
  <si>
    <t>PCD_DPWW3_SOW1_DLY</t>
  </si>
  <si>
    <t>PCD_DPWW3_SOW1_DIR</t>
  </si>
  <si>
    <t>PCD_DPWW3_SOW1_DSCR</t>
  </si>
  <si>
    <t>PCD_DPWW3_SOW1_DCS</t>
  </si>
  <si>
    <t>PCD_DPWW3_SOW1_DSCS</t>
  </si>
  <si>
    <t>PCD_DPWW3_SOW1_DPP</t>
  </si>
  <si>
    <t>PCD_DPWW3_SOW1_DTPI</t>
  </si>
  <si>
    <t>PCD_DPWW3_SOW1_DCI</t>
  </si>
  <si>
    <t>PCD_DPWW3_SOW1_DSI</t>
  </si>
  <si>
    <t>PCD_DPWW3_SOW1_DER</t>
  </si>
  <si>
    <t>PCD_DPWW3_SOW1_RS</t>
  </si>
  <si>
    <t>PCD_DPWW3_SOW1_DPLE</t>
  </si>
  <si>
    <t>Number of schemes at Stage 1</t>
  </si>
  <si>
    <t>_S1</t>
  </si>
  <si>
    <t>PCD_DPWW3_SOW1_S1</t>
  </si>
  <si>
    <t>Number of schemes at Stage 2</t>
  </si>
  <si>
    <t>_S2</t>
  </si>
  <si>
    <t>PCD_DPWW3_SOW1_S2</t>
  </si>
  <si>
    <t>Number of schemes at Stage 3</t>
  </si>
  <si>
    <t>_S3</t>
  </si>
  <si>
    <t>PCD_DPWW3_SOW1_S3</t>
  </si>
  <si>
    <t>Number of schemes at Stage 4</t>
  </si>
  <si>
    <t>_S4</t>
  </si>
  <si>
    <t>PCD_DPWW3_SOW1_S4</t>
  </si>
  <si>
    <t>Number of schemes at Stage 5</t>
  </si>
  <si>
    <t>_S5</t>
  </si>
  <si>
    <t>PCD_DPWW3_SOW1_S5</t>
  </si>
  <si>
    <t>Number of schemes at Stage 6</t>
  </si>
  <si>
    <t>_S6</t>
  </si>
  <si>
    <t>PCD_DPWW3_SOW1_S6</t>
  </si>
  <si>
    <t>Number of schemes at Stage 7</t>
  </si>
  <si>
    <t>_S7</t>
  </si>
  <si>
    <t>PCD_DPWW3_SOW1_S7</t>
  </si>
  <si>
    <t>Number of schemes - total (Stage 0 to Stage 6)</t>
  </si>
  <si>
    <t>_ST</t>
  </si>
  <si>
    <t>PCD_DPWW3_SOW1_ST</t>
  </si>
  <si>
    <t>DPWW3.2</t>
  </si>
  <si>
    <t>PCD_DPWW3_TCR1</t>
  </si>
  <si>
    <t>PCD_DPWW3_TCR1_NR</t>
  </si>
  <si>
    <t>PCD_DPWW3_TCR1_S0</t>
  </si>
  <si>
    <t>PCD_DPWW3_TCR1_DLY</t>
  </si>
  <si>
    <t>PCD_DPWW3_TCR1_DIR</t>
  </si>
  <si>
    <t>PCD_DPWW3_TCR1_DSCR</t>
  </si>
  <si>
    <t>PCD_DPWW3_TCR1_DCS</t>
  </si>
  <si>
    <t>PCD_DPWW3_TCR1_DSCS</t>
  </si>
  <si>
    <t>PCD_DPWW3_TCR1_DPP</t>
  </si>
  <si>
    <t>PCD_DPWW3_TCR1_DTPI</t>
  </si>
  <si>
    <t>PCD_DPWW3_TCR1_DCI</t>
  </si>
  <si>
    <t>PCD_DPWW3_TCR1_DSI</t>
  </si>
  <si>
    <t>PCD_DPWW3_TCR1_DER</t>
  </si>
  <si>
    <t>PCD_DPWW3_TCR1_RS</t>
  </si>
  <si>
    <t>PCD_DPWW3_TCR1_DPLE</t>
  </si>
  <si>
    <t>PCD_DPWW3_TCR1_S1</t>
  </si>
  <si>
    <t>PCD_DPWW3_TCR1_S2</t>
  </si>
  <si>
    <t>PCD_DPWW3_TCR1_S3</t>
  </si>
  <si>
    <t>PCD_DPWW3_TCR1_S4</t>
  </si>
  <si>
    <t>PCD_DPWW3_TCR1_S5</t>
  </si>
  <si>
    <t>PCD_DPWW3_TCR1_S6</t>
  </si>
  <si>
    <t>PCD_DPWW3_TCR1_S7</t>
  </si>
  <si>
    <t>PCD_DPWW3_TCR1_ST</t>
  </si>
  <si>
    <t>DPWW3.3</t>
  </si>
  <si>
    <t>PCD_DPWW3_TNR1</t>
  </si>
  <si>
    <t>PCD_DPWW3_TNR1_NR</t>
  </si>
  <si>
    <t>PCD_DPWW3_TNR1_S0</t>
  </si>
  <si>
    <t>PCD_DPWW3_TNR1_DLY</t>
  </si>
  <si>
    <t>PCD_DPWW3_TNR1_DIR</t>
  </si>
  <si>
    <t>PCD_DPWW3_TNR1_DSCR</t>
  </si>
  <si>
    <t>PCD_DPWW3_TNR1_DCS</t>
  </si>
  <si>
    <t>PCD_DPWW3_TNR1_DSCS</t>
  </si>
  <si>
    <t>PCD_DPWW3_TNR1_DPP</t>
  </si>
  <si>
    <t>PCD_DPWW3_TNR1_DTPI</t>
  </si>
  <si>
    <t>PCD_DPWW3_TNR1_DCI</t>
  </si>
  <si>
    <t>PCD_DPWW3_TNR1_DSI</t>
  </si>
  <si>
    <t>PCD_DPWW3_TNR1_DER</t>
  </si>
  <si>
    <t>PCD_DPWW3_TNR1_RS</t>
  </si>
  <si>
    <t>PCD_DPWW3_TNR1_DPLE</t>
  </si>
  <si>
    <t>PCD_DPWW3_TNR1_S1</t>
  </si>
  <si>
    <t>PCD_DPWW3_TNR1_S2</t>
  </si>
  <si>
    <t>PCD_DPWW3_TNR1_S3</t>
  </si>
  <si>
    <t>PCD_DPWW3_TNR1_S4</t>
  </si>
  <si>
    <t>PCD_DPWW3_TNR1_S5</t>
  </si>
  <si>
    <t>PCD_DPWW3_TNR1_S6</t>
  </si>
  <si>
    <t>PCD_DPWW3_TNR1_S7</t>
  </si>
  <si>
    <t>PCD_DPWW3_TNR1_ST</t>
  </si>
  <si>
    <t>DPWW3.4</t>
  </si>
  <si>
    <t>PCD_DPWW3_NBS_SOL</t>
  </si>
  <si>
    <t>PCD_DPWW3_NBS_SOL_NR</t>
  </si>
  <si>
    <t>PCD_DPWW3_NBS_SOL_S0</t>
  </si>
  <si>
    <t>PCD_DPWW3_NBS_SOL_DLY</t>
  </si>
  <si>
    <t>PCD_DPWW3_NBS_SOL_DIR</t>
  </si>
  <si>
    <t>PCD_DPWW3_NBS_SOL_DSCR</t>
  </si>
  <si>
    <t>PCD_DPWW3_NBS_SOL_DCS</t>
  </si>
  <si>
    <t>PCD_DPWW3_NBS_SOL_DSCS</t>
  </si>
  <si>
    <t>PCD_DPWW3_NBS_SOL_DPP</t>
  </si>
  <si>
    <t>PCD_DPWW3_NBS_SOL_DTPI</t>
  </si>
  <si>
    <t>PCD_DPWW3_NBS_SOL_DCI</t>
  </si>
  <si>
    <t>PCD_DPWW3_NBS_SOL_DSI</t>
  </si>
  <si>
    <t>PCD_DPWW3_NBS_SOL_DER</t>
  </si>
  <si>
    <t>PCD_DPWW3_NBS_SOL_RS</t>
  </si>
  <si>
    <t>PCD_DPWW3_NBS_SOL_DPLE</t>
  </si>
  <si>
    <t>PCD_DPWW3_NBS_SOL_S1</t>
  </si>
  <si>
    <t>PCD_DPWW3_NBS_SOL_S2</t>
  </si>
  <si>
    <t>PCD_DPWW3_NBS_SOL_S3</t>
  </si>
  <si>
    <t>PCD_DPWW3_NBS_SOL_S4</t>
  </si>
  <si>
    <t>PCD_DPWW3_NBS_SOL_S5</t>
  </si>
  <si>
    <t>PCD_DPWW3_NBS_SOL_S6</t>
  </si>
  <si>
    <t>PCD_DPWW3_NBS_SOL_S7</t>
  </si>
  <si>
    <t>PCD_DPWW3_NBS_SOL_ST</t>
  </si>
  <si>
    <t>DPWW3.5</t>
  </si>
  <si>
    <t>PCD_DPWW3_MBT1</t>
  </si>
  <si>
    <t>PCD_DPWW3_MBT1_NR</t>
  </si>
  <si>
    <t>PCD_DPWW3_MBT1_S0</t>
  </si>
  <si>
    <t>PCD_DPWW3_MBT1_DLY</t>
  </si>
  <si>
    <t>PCD_DPWW3_MBT1_DIR</t>
  </si>
  <si>
    <t>PCD_DPWW3_MBT1_DSCR</t>
  </si>
  <si>
    <t>PCD_DPWW3_MBT1_DCS</t>
  </si>
  <si>
    <t>PCD_DPWW3_MBT1_DSCS</t>
  </si>
  <si>
    <t>PCD_DPWW3_MBT1_DPP</t>
  </si>
  <si>
    <t>PCD_DPWW3_MBT1_DTPI</t>
  </si>
  <si>
    <t>PCD_DPWW3_MBT1_DCI</t>
  </si>
  <si>
    <t>PCD_DPWW3_MBT1_DSI</t>
  </si>
  <si>
    <t>PCD_DPWW3_MBT1_DER</t>
  </si>
  <si>
    <t>PCD_DPWW3_MBT1_RS</t>
  </si>
  <si>
    <t>PCD_DPWW3_MBT1_DPLE</t>
  </si>
  <si>
    <t>PCD_DPWW3_MBT1_S1</t>
  </si>
  <si>
    <t>PCD_DPWW3_MBT1_S2</t>
  </si>
  <si>
    <t>PCD_DPWW3_MBT1_S3</t>
  </si>
  <si>
    <t>PCD_DPWW3_MBT1_S4</t>
  </si>
  <si>
    <t>PCD_DPWW3_MBT1_S5</t>
  </si>
  <si>
    <t>PCD_DPWW3_MBT1_S6</t>
  </si>
  <si>
    <t>PCD_DPWW3_MBT1_S7</t>
  </si>
  <si>
    <t>PCD_DPWW3_MBT1_ST</t>
  </si>
  <si>
    <t>PR24CA114 Wastewater Bioresources</t>
  </si>
  <si>
    <t>Sludge storage (cake pads) - Sludge Storage area delivered</t>
  </si>
  <si>
    <t>DPWW3.6</t>
  </si>
  <si>
    <t>PCD_DPWW3_SSCP</t>
  </si>
  <si>
    <t>PCD_DPWW3_SSCP_NR</t>
  </si>
  <si>
    <t>PCD_DPWW3_SSCP_S0</t>
  </si>
  <si>
    <t>PCD_DPWW3_SSCP_DLY</t>
  </si>
  <si>
    <t>PCD_DPWW3_SSCP_DIR</t>
  </si>
  <si>
    <t>PCD_DPWW3_SSCP_DSCR</t>
  </si>
  <si>
    <t>PCD_DPWW3_SSCP_DCS</t>
  </si>
  <si>
    <t>PCD_DPWW3_SSCP_DSCS</t>
  </si>
  <si>
    <t>PCD_DPWW3_SSCP_DPP</t>
  </si>
  <si>
    <t>PCD_DPWW3_SSCP_DTPI</t>
  </si>
  <si>
    <t>PCD_DPWW3_SSCP_DCI</t>
  </si>
  <si>
    <t>PCD_DPWW3_SSCP_DSI</t>
  </si>
  <si>
    <t>PCD_DPWW3_SSCP_DER</t>
  </si>
  <si>
    <t>PCD_DPWW3_SSCP_RS</t>
  </si>
  <si>
    <t>PCD_DPWW3_SSCP_DPLE</t>
  </si>
  <si>
    <t>PCD_DPWW3_SSCP_S1</t>
  </si>
  <si>
    <t>PCD_DPWW3_SSCP_S2</t>
  </si>
  <si>
    <t>PCD_DPWW3_SSCP_S3</t>
  </si>
  <si>
    <t>PCD_DPWW3_SSCP_S4</t>
  </si>
  <si>
    <t>PCD_DPWW3_SSCP_S5</t>
  </si>
  <si>
    <t>PCD_DPWW3_SSCP_S6</t>
  </si>
  <si>
    <t>PCD_DPWW3_SSCP_S7</t>
  </si>
  <si>
    <t>PCD_DPWW3_SSCP_ST</t>
  </si>
  <si>
    <t>Sludge treatment (Other) - Sludge throughput Dryer/Pelletiser installed plant capacity</t>
  </si>
  <si>
    <t>DPWW3.7</t>
  </si>
  <si>
    <t>PCD_DPWW3_STOTH1</t>
  </si>
  <si>
    <t>PCD_DPWW3_STOTH1_NR</t>
  </si>
  <si>
    <t>PCD_DPWW3_STOTH1_S0</t>
  </si>
  <si>
    <t>PCD_DPWW3_STOTH1_DLY</t>
  </si>
  <si>
    <t>PCD_DPWW3_STOTH1_DIR</t>
  </si>
  <si>
    <t>PCD_DPWW3_STOTH1_DSCR</t>
  </si>
  <si>
    <t>PCD_DPWW3_STOTH1_DCS</t>
  </si>
  <si>
    <t>PCD_DPWW3_STOTH1_DSCS</t>
  </si>
  <si>
    <t>PCD_DPWW3_STOTH1_DPP</t>
  </si>
  <si>
    <t>PCD_DPWW3_STOTH1_DTPI</t>
  </si>
  <si>
    <t>PCD_DPWW3_STOTH1_DCI</t>
  </si>
  <si>
    <t>PCD_DPWW3_STOTH1_DSI</t>
  </si>
  <si>
    <t>PCD_DPWW3_STOTH1_DER</t>
  </si>
  <si>
    <t>PCD_DPWW3_STOTH1_RS</t>
  </si>
  <si>
    <t>PCD_DPWW3_STOTH1_DPLE</t>
  </si>
  <si>
    <t>PCD_DPWW3_STOTH1_S1</t>
  </si>
  <si>
    <t>PCD_DPWW3_STOTH1_S2</t>
  </si>
  <si>
    <t>PCD_DPWW3_STOTH1_S3</t>
  </si>
  <si>
    <t>PCD_DPWW3_STOTH1_S4</t>
  </si>
  <si>
    <t>PCD_DPWW3_STOTH1_S5</t>
  </si>
  <si>
    <t>PCD_DPWW3_STOTH1_S6</t>
  </si>
  <si>
    <t>PCD_DPWW3_STOTH1_S7</t>
  </si>
  <si>
    <t>PCD_DPWW3_STOTH1_ST</t>
  </si>
  <si>
    <t>Sludge treatment (Other) - Sludge Throughput P Recovery installed plant capacity</t>
  </si>
  <si>
    <t>DPWW3.8</t>
  </si>
  <si>
    <t>PCD_DPWW3_STOTH2</t>
  </si>
  <si>
    <t>PCD_DPWW3_STOTH2_NR</t>
  </si>
  <si>
    <t>PCD_DPWW3_STOTH2_S0</t>
  </si>
  <si>
    <t>PCD_DPWW3_STOTH2_DLY</t>
  </si>
  <si>
    <t>PCD_DPWW3_STOTH2_DIR</t>
  </si>
  <si>
    <t>PCD_DPWW3_STOTH2_DSCR</t>
  </si>
  <si>
    <t>PCD_DPWW3_STOTH2_DCS</t>
  </si>
  <si>
    <t>PCD_DPWW3_STOTH2_DSCS</t>
  </si>
  <si>
    <t>PCD_DPWW3_STOTH2_DPP</t>
  </si>
  <si>
    <t>PCD_DPWW3_STOTH2_DTPI</t>
  </si>
  <si>
    <t>PCD_DPWW3_STOTH2_DCI</t>
  </si>
  <si>
    <t>PCD_DPWW3_STOTH2_DSI</t>
  </si>
  <si>
    <t>PCD_DPWW3_STOTH2_DER</t>
  </si>
  <si>
    <t>PCD_DPWW3_STOTH2_RS</t>
  </si>
  <si>
    <t>PCD_DPWW3_STOTH2_DPLE</t>
  </si>
  <si>
    <t>PCD_DPWW3_STOTH2_S1</t>
  </si>
  <si>
    <t>PCD_DPWW3_STOTH2_S2</t>
  </si>
  <si>
    <t>PCD_DPWW3_STOTH2_S3</t>
  </si>
  <si>
    <t>PCD_DPWW3_STOTH2_S4</t>
  </si>
  <si>
    <t>PCD_DPWW3_STOTH2_S5</t>
  </si>
  <si>
    <t>PCD_DPWW3_STOTH2_S6</t>
  </si>
  <si>
    <t>PCD_DPWW3_STOTH2_S7</t>
  </si>
  <si>
    <t>PCD_DPWW3_STOTH2_ST</t>
  </si>
  <si>
    <t>DPWW3.9</t>
  </si>
  <si>
    <t>PCD_DPWW3_BIO_IED</t>
  </si>
  <si>
    <t>PCD_DPWW3_BIO_IED_NR</t>
  </si>
  <si>
    <t>PCD_DPWW3_BIO_IED_S0</t>
  </si>
  <si>
    <t>PCD_DPWW3_BIO_IED_DLY</t>
  </si>
  <si>
    <t>PCD_DPWW3_BIO_IED_DIR</t>
  </si>
  <si>
    <t>PCD_DPWW3_BIO_IED_DSCR</t>
  </si>
  <si>
    <t>PCD_DPWW3_BIO_IED_DCS</t>
  </si>
  <si>
    <t>PCD_DPWW3_BIO_IED_DSCS</t>
  </si>
  <si>
    <t>PCD_DPWW3_BIO_IED_DPP</t>
  </si>
  <si>
    <t>PCD_DPWW3_BIO_IED_DTPI</t>
  </si>
  <si>
    <t>PCD_DPWW3_BIO_IED_DCI</t>
  </si>
  <si>
    <t>PCD_DPWW3_BIO_IED_DSI</t>
  </si>
  <si>
    <t>PCD_DPWW3_BIO_IED_DER</t>
  </si>
  <si>
    <t>PCD_DPWW3_BIO_IED_RS</t>
  </si>
  <si>
    <t>PCD_DPWW3_BIO_IED_DPLE</t>
  </si>
  <si>
    <t>PCD_DPWW3_BIO_IED_S1</t>
  </si>
  <si>
    <t>PCD_DPWW3_BIO_IED_S2</t>
  </si>
  <si>
    <t>PCD_DPWW3_BIO_IED_S3</t>
  </si>
  <si>
    <t>PCD_DPWW3_BIO_IED_S4</t>
  </si>
  <si>
    <t>PCD_DPWW3_BIO_IED_S5</t>
  </si>
  <si>
    <t>PCD_DPWW3_BIO_IED_S6</t>
  </si>
  <si>
    <t>PCD_DPWW3_BIO_IED_S7</t>
  </si>
  <si>
    <t>PCD_DPWW3_BIO_IED_ST</t>
  </si>
  <si>
    <t>Storm overflows - Equivalent storage</t>
  </si>
  <si>
    <t>DPWW3.10</t>
  </si>
  <si>
    <t>PCD_DPWW3_SOES</t>
  </si>
  <si>
    <t>PCD_DPWW3_SOES_NR</t>
  </si>
  <si>
    <t>PCD_DPWW3_SOES_S0</t>
  </si>
  <si>
    <t>PCD_DPWW3_SOES_DLY</t>
  </si>
  <si>
    <t>PCD_DPWW3_SOES_DIR</t>
  </si>
  <si>
    <t>PCD_DPWW3_SOES_DSCR</t>
  </si>
  <si>
    <t>PCD_DPWW3_SOES_DCS</t>
  </si>
  <si>
    <t>PCD_DPWW3_SOES_DSCS</t>
  </si>
  <si>
    <t>PCD_DPWW3_SOES_DPP</t>
  </si>
  <si>
    <t>PCD_DPWW3_SOES_DTPI</t>
  </si>
  <si>
    <t>PCD_DPWW3_SOES_DCI</t>
  </si>
  <si>
    <t>PCD_DPWW3_SOES_DSI</t>
  </si>
  <si>
    <t>PCD_DPWW3_SOES_DER</t>
  </si>
  <si>
    <t>PCD_DPWW3_SOES_RS</t>
  </si>
  <si>
    <t>PCD_DPWW3_SOES_DPLE</t>
  </si>
  <si>
    <t>PCD_DPWW3_SOES_S1</t>
  </si>
  <si>
    <t>PCD_DPWW3_SOES_S2</t>
  </si>
  <si>
    <t>PCD_DPWW3_SOES_S3</t>
  </si>
  <si>
    <t>PCD_DPWW3_SOES_S4</t>
  </si>
  <si>
    <t>PCD_DPWW3_SOES_S5</t>
  </si>
  <si>
    <t>PCD_DPWW3_SOES_S6</t>
  </si>
  <si>
    <t>PCD_DPWW3_SOES_S7</t>
  </si>
  <si>
    <t>PCD_DPWW3_SOES_ST</t>
  </si>
  <si>
    <t>DPWW3.11</t>
  </si>
  <si>
    <t>PCD_DPWW3_FTFT</t>
  </si>
  <si>
    <t>PCD_DPWW3_FTFT_NR</t>
  </si>
  <si>
    <t>PCD_DPWW3_FTFT_S0</t>
  </si>
  <si>
    <t>PCD_DPWW3_FTFT_DLY</t>
  </si>
  <si>
    <t>PCD_DPWW3_FTFT_DIR</t>
  </si>
  <si>
    <t>PCD_DPWW3_FTFT_DSCR</t>
  </si>
  <si>
    <t>PCD_DPWW3_FTFT_DCS</t>
  </si>
  <si>
    <t>PCD_DPWW3_FTFT_DSCS</t>
  </si>
  <si>
    <t>PCD_DPWW3_FTFT_DPP</t>
  </si>
  <si>
    <t>PCD_DPWW3_FTFT_DTPI</t>
  </si>
  <si>
    <t>PCD_DPWW3_FTFT_DCI</t>
  </si>
  <si>
    <t>PCD_DPWW3_FTFT_DSI</t>
  </si>
  <si>
    <t>PCD_DPWW3_FTFT_DER</t>
  </si>
  <si>
    <t>PCD_DPWW3_FTFT_RS</t>
  </si>
  <si>
    <t>PCD_DPWW3_FTFT_DPLE</t>
  </si>
  <si>
    <t>PCD_DPWW3_FTFT_S1</t>
  </si>
  <si>
    <t>PCD_DPWW3_FTFT_S2</t>
  </si>
  <si>
    <t>PCD_DPWW3_FTFT_S3</t>
  </si>
  <si>
    <t>PCD_DPWW3_FTFT_S4</t>
  </si>
  <si>
    <t>PCD_DPWW3_FTFT_S5</t>
  </si>
  <si>
    <t>PCD_DPWW3_FTFT_S6</t>
  </si>
  <si>
    <t>PCD_DPWW3_FTFT_S7</t>
  </si>
  <si>
    <t>PCD_DPWW3_FTFT_ST</t>
  </si>
  <si>
    <t>DPWW3.12</t>
  </si>
  <si>
    <t>PCD_DPWW3_PRMVL</t>
  </si>
  <si>
    <t>PCD_DPWW3_PRMVL_NR</t>
  </si>
  <si>
    <t>PCD_DPWW3_PRMVL_S0</t>
  </si>
  <si>
    <t>PCD_DPWW3_PRMVL_DLY</t>
  </si>
  <si>
    <t>PCD_DPWW3_PRMVL_DIR</t>
  </si>
  <si>
    <t>PCD_DPWW3_PRMVL_DSCR</t>
  </si>
  <si>
    <t>PCD_DPWW3_PRMVL_DCS</t>
  </si>
  <si>
    <t>PCD_DPWW3_PRMVL_DSCS</t>
  </si>
  <si>
    <t>PCD_DPWW3_PRMVL_DPP</t>
  </si>
  <si>
    <t>PCD_DPWW3_PRMVL_DTPI</t>
  </si>
  <si>
    <t>PCD_DPWW3_PRMVL_DCI</t>
  </si>
  <si>
    <t>PCD_DPWW3_PRMVL_DSI</t>
  </si>
  <si>
    <t>PCD_DPWW3_PRMVL_DER</t>
  </si>
  <si>
    <t>PCD_DPWW3_PRMVL_RS</t>
  </si>
  <si>
    <t>PCD_DPWW3_PRMVL_DPLE</t>
  </si>
  <si>
    <t>PCD_DPWW3_PRMVL_S1</t>
  </si>
  <si>
    <t>PCD_DPWW3_PRMVL_S2</t>
  </si>
  <si>
    <t>PCD_DPWW3_PRMVL_S3</t>
  </si>
  <si>
    <t>PCD_DPWW3_PRMVL_S4</t>
  </si>
  <si>
    <t>PCD_DPWW3_PRMVL_S5</t>
  </si>
  <si>
    <t>PCD_DPWW3_PRMVL_S6</t>
  </si>
  <si>
    <t>PCD_DPWW3_PRMVL_S7</t>
  </si>
  <si>
    <t>PCD_DPWW3_PRMVL_ST</t>
  </si>
  <si>
    <t>DPWW3.13</t>
  </si>
  <si>
    <t>PCD_DPWW3_GSTW</t>
  </si>
  <si>
    <t>PCD_DPWW3_GSTW_NR</t>
  </si>
  <si>
    <t>PCD_DPWW3_GSTW_S0</t>
  </si>
  <si>
    <t>PCD_DPWW3_GSTW_DLY</t>
  </si>
  <si>
    <t>PCD_DPWW3_GSTW_DIR</t>
  </si>
  <si>
    <t>PCD_DPWW3_GSTW_DSCR</t>
  </si>
  <si>
    <t>PCD_DPWW3_GSTW_DCS</t>
  </si>
  <si>
    <t>PCD_DPWW3_GSTW_DSCS</t>
  </si>
  <si>
    <t>PCD_DPWW3_GSTW_DPP</t>
  </si>
  <si>
    <t>PCD_DPWW3_GSTW_DTPI</t>
  </si>
  <si>
    <t>PCD_DPWW3_GSTW_DCI</t>
  </si>
  <si>
    <t>PCD_DPWW3_GSTW_DSI</t>
  </si>
  <si>
    <t>PCD_DPWW3_GSTW_DER</t>
  </si>
  <si>
    <t>PCD_DPWW3_GSTW_RS</t>
  </si>
  <si>
    <t>PCD_DPWW3_GSTW_DPLE</t>
  </si>
  <si>
    <t>PCD_DPWW3_GSTW_S1</t>
  </si>
  <si>
    <t>PCD_DPWW3_GSTW_S2</t>
  </si>
  <si>
    <t>PCD_DPWW3_GSTW_S3</t>
  </si>
  <si>
    <t>PCD_DPWW3_GSTW_S4</t>
  </si>
  <si>
    <t>PCD_DPWW3_GSTW_S5</t>
  </si>
  <si>
    <t>PCD_DPWW3_GSTW_S6</t>
  </si>
  <si>
    <t>PCD_DPWW3_GSTW_S7</t>
  </si>
  <si>
    <t>PCD_DPWW3_GSTW_ST</t>
  </si>
  <si>
    <t>DPWW3.14</t>
  </si>
  <si>
    <t>PCD_DPWW3_TTSP</t>
  </si>
  <si>
    <t>PCD_DPWW3_TTSP_NR</t>
  </si>
  <si>
    <t>PCD_DPWW3_TTSP_S0</t>
  </si>
  <si>
    <t>PCD_DPWW3_TTSP_DLY</t>
  </si>
  <si>
    <t>PCD_DPWW3_TTSP_DIR</t>
  </si>
  <si>
    <t>PCD_DPWW3_TTSP_DSCR</t>
  </si>
  <si>
    <t>PCD_DPWW3_TTSP_DCS</t>
  </si>
  <si>
    <t>PCD_DPWW3_TTSP_DSCS</t>
  </si>
  <si>
    <t>PCD_DPWW3_TTSP_DPP</t>
  </si>
  <si>
    <t>PCD_DPWW3_TTSP_DTPI</t>
  </si>
  <si>
    <t>PCD_DPWW3_TTSP_DCI</t>
  </si>
  <si>
    <t>PCD_DPWW3_TTSP_DSI</t>
  </si>
  <si>
    <t>PCD_DPWW3_TTSP_DER</t>
  </si>
  <si>
    <t>PCD_DPWW3_TTSP_RS</t>
  </si>
  <si>
    <t>PCD_DPWW3_TTSP_DPLE</t>
  </si>
  <si>
    <t>PCD_DPWW3_TTSP_S1</t>
  </si>
  <si>
    <t>PCD_DPWW3_TTSP_S2</t>
  </si>
  <si>
    <t>PCD_DPWW3_TTSP_S3</t>
  </si>
  <si>
    <t>PCD_DPWW3_TTSP_S4</t>
  </si>
  <si>
    <t>PCD_DPWW3_TTSP_S5</t>
  </si>
  <si>
    <t>PCD_DPWW3_TTSP_S6</t>
  </si>
  <si>
    <t>PCD_DPWW3_TTSP_S7</t>
  </si>
  <si>
    <t>PCD_DPWW3_TTSP_ST</t>
  </si>
  <si>
    <t>DPWW3.15</t>
  </si>
  <si>
    <t>PCD_DPWW3_PR19WINCA</t>
  </si>
  <si>
    <t>PCD_DPWW3_PR19WINCA_NR</t>
  </si>
  <si>
    <t>PCD_DPWW3_PR19WINCA_S0</t>
  </si>
  <si>
    <t>PCD_DPWW3_PR19WINCA_DLY</t>
  </si>
  <si>
    <t>PCD_DPWW3_PR19WINCA_DIR</t>
  </si>
  <si>
    <t>PCD_DPWW3_PR19WINCA_DSCR</t>
  </si>
  <si>
    <t>PCD_DPWW3_PR19WINCA_DCS</t>
  </si>
  <si>
    <t>PCD_DPWW3_PR19WINCA_DSCS</t>
  </si>
  <si>
    <t>PCD_DPWW3_PR19WINCA_DPP</t>
  </si>
  <si>
    <t>PCD_DPWW3_PR19WINCA_DTPI</t>
  </si>
  <si>
    <t>PCD_DPWW3_PR19WINCA_DCI</t>
  </si>
  <si>
    <t>PCD_DPWW3_PR19WINCA_DSI</t>
  </si>
  <si>
    <t>PCD_DPWW3_PR19WINCA_DER</t>
  </si>
  <si>
    <t>PCD_DPWW3_PR19WINCA_RS</t>
  </si>
  <si>
    <t>PCD_DPWW3_PR19WINCA_DPLE</t>
  </si>
  <si>
    <t>PCD_DPWW3_PR19WINCA_S1</t>
  </si>
  <si>
    <t>PCD_DPWW3_PR19WINCA_S2</t>
  </si>
  <si>
    <t>PCD_DPWW3_PR19WINCA_S3</t>
  </si>
  <si>
    <t>PCD_DPWW3_PR19WINCA_S4</t>
  </si>
  <si>
    <t>PCD_DPWW3_PR19WINCA_S5</t>
  </si>
  <si>
    <t>PCD_DPWW3_PR19WINCA_S6</t>
  </si>
  <si>
    <t>PCD_DPWW3_PR19WINCA_S7</t>
  </si>
  <si>
    <t>PCD_DPWW3_PR19WINCA_ST</t>
  </si>
  <si>
    <t>DPWW3.16</t>
  </si>
  <si>
    <t>PCD_DPWW3_GGR1</t>
  </si>
  <si>
    <t>PCD_DPWW3_GGR1_NR</t>
  </si>
  <si>
    <t>PCD_DPWW3_GGR1_S0</t>
  </si>
  <si>
    <t>PCD_DPWW3_GGR1_DLY</t>
  </si>
  <si>
    <t>PCD_DPWW3_GGR1_DIR</t>
  </si>
  <si>
    <t>PCD_DPWW3_GGR1_DSCR</t>
  </si>
  <si>
    <t>PCD_DPWW3_GGR1_DCS</t>
  </si>
  <si>
    <t>PCD_DPWW3_GGR1_DSCS</t>
  </si>
  <si>
    <t>PCD_DPWW3_GGR1_DPP</t>
  </si>
  <si>
    <t>PCD_DPWW3_GGR1_DTPI</t>
  </si>
  <si>
    <t>PCD_DPWW3_GGR1_DCI</t>
  </si>
  <si>
    <t>PCD_DPWW3_GGR1_DSI</t>
  </si>
  <si>
    <t>PCD_DPWW3_GGR1_DER</t>
  </si>
  <si>
    <t>PCD_DPWW3_GGR1_RS</t>
  </si>
  <si>
    <t>PCD_DPWW3_GGR1_DPLE</t>
  </si>
  <si>
    <t>PCD_DPWW3_GGR1_S1</t>
  </si>
  <si>
    <t>PCD_DPWW3_GGR1_S2</t>
  </si>
  <si>
    <t>PCD_DPWW3_GGR1_S3</t>
  </si>
  <si>
    <t>PCD_DPWW3_GGR1_S4</t>
  </si>
  <si>
    <t>PCD_DPWW3_GGR1_S5</t>
  </si>
  <si>
    <t>PCD_DPWW3_GGR1_S6</t>
  </si>
  <si>
    <t>PCD_DPWW3_GGR1_S7</t>
  </si>
  <si>
    <t>PCD_DPWW3_GGR1_ST</t>
  </si>
  <si>
    <t>Data_End</t>
  </si>
  <si>
    <t>BON_End</t>
  </si>
  <si>
    <t>Scheme-level data - Wastewater - Enhanced engagement, Large gated and Critical High-profile schemes</t>
  </si>
  <si>
    <t>Scheme name</t>
  </si>
  <si>
    <t>Scheme ID</t>
  </si>
  <si>
    <t>WINEP ID</t>
  </si>
  <si>
    <t>Type of scheme (retained/dropped/added)</t>
  </si>
  <si>
    <t>Name of the substituted scheme</t>
  </si>
  <si>
    <t>Original regulatory date</t>
  </si>
  <si>
    <t>Current regulatory date</t>
  </si>
  <si>
    <t>Interim milestone completion dates - Baseline</t>
  </si>
  <si>
    <t>Current interim milestone</t>
  </si>
  <si>
    <t>Interim milestone completion dates - Forecast</t>
  </si>
  <si>
    <t xml:space="preserve">Primary reson for delay where IM date moves more than 90 days later than baseline </t>
  </si>
  <si>
    <r>
      <t>Spend to date (</t>
    </r>
    <r>
      <rPr>
        <b/>
        <sz val="12"/>
        <color rgb="FF0078C9"/>
        <rFont val="Arial"/>
        <family val="2"/>
      </rPr>
      <t>£</t>
    </r>
    <r>
      <rPr>
        <b/>
        <sz val="12"/>
        <color rgb="FF0078C9"/>
        <rFont val="Aptos Narrow"/>
        <family val="2"/>
      </rPr>
      <t>m)</t>
    </r>
    <r>
      <rPr>
        <b/>
        <sz val="12"/>
        <color rgb="FF0078C9"/>
        <rFont val="Aptos Narrow"/>
        <family val="2"/>
        <scheme val="minor"/>
      </rPr>
      <t xml:space="preserve"> - cumulative</t>
    </r>
  </si>
  <si>
    <t>Forecast expenditure to complete scheme (£m) - cumulative</t>
  </si>
  <si>
    <t>Forecast outturn cost (£m)</t>
  </si>
  <si>
    <t>% Spend to date</t>
  </si>
  <si>
    <t>Baseline expenditure profile (£m) - cumulative</t>
  </si>
  <si>
    <t>Forecast expenditure profile (£m) - cumulative</t>
  </si>
  <si>
    <t>Critical high profile 
(Yes/No)</t>
  </si>
  <si>
    <t>Type of scheme (enhanced engagement, large gated, delivery mechanism, other)</t>
  </si>
  <si>
    <t>AMP</t>
  </si>
  <si>
    <t>IM1</t>
  </si>
  <si>
    <t>IM2</t>
  </si>
  <si>
    <t>IM3</t>
  </si>
  <si>
    <t>IM4</t>
  </si>
  <si>
    <t>IM5</t>
  </si>
  <si>
    <t>IM6</t>
  </si>
  <si>
    <t>IM7</t>
  </si>
  <si>
    <t>HOUGH SIDE WORKS/CSO</t>
  </si>
  <si>
    <t>YW.203197</t>
  </si>
  <si>
    <t>7YW300068</t>
  </si>
  <si>
    <t>Retained</t>
  </si>
  <si>
    <t>Yes</t>
  </si>
  <si>
    <t>Other</t>
  </si>
  <si>
    <t>Esholt tanks and odour (IED)</t>
  </si>
  <si>
    <t>N/A</t>
  </si>
  <si>
    <t>Change in solution</t>
  </si>
  <si>
    <t>ILKLEY/STW/3XDWF OVERFLOW (Ilkley)</t>
  </si>
  <si>
    <t>YW.204791</t>
  </si>
  <si>
    <t>08YW100038g</t>
  </si>
  <si>
    <t>08YW100148a</t>
  </si>
  <si>
    <t>ADDINGHAM/NO 1 SPS/PRELIMINARY TREATMENT-STW/3XDWF OVERFLOW (Ilkley)</t>
  </si>
  <si>
    <t>YW.204750</t>
  </si>
  <si>
    <t>08YW100038b</t>
  </si>
  <si>
    <t>ADDINGHAM/NO 1 SPS/PRELIMINARY TREATMENT-STW/6XDWF OVERFLOW (Ilkley)</t>
  </si>
  <si>
    <t>08YW100038c</t>
  </si>
  <si>
    <t>LOW MILL LANE 179/CSO (Ilkley)</t>
  </si>
  <si>
    <t>08YW100038a</t>
  </si>
  <si>
    <t>ILKLEY MIDDLETON/CSO (Ilkley)</t>
  </si>
  <si>
    <t>YW.204752</t>
  </si>
  <si>
    <t>08YW100038f</t>
  </si>
  <si>
    <t>RIVADALE VIEW/CSO (Ilkley)</t>
  </si>
  <si>
    <t>YW.204206</t>
  </si>
  <si>
    <t>08YW100038e</t>
  </si>
  <si>
    <t>KIRKBYMOORSIDE/STW</t>
  </si>
  <si>
    <t>YW.207452</t>
  </si>
  <si>
    <t>08YW102030a</t>
  </si>
  <si>
    <t>Combined_Scarborough (Scarborough)</t>
  </si>
  <si>
    <t>YW.205751</t>
  </si>
  <si>
    <t>SCALBY MILLS/CSO (Scarborough)</t>
  </si>
  <si>
    <t>YW.205775</t>
  </si>
  <si>
    <t>08YW101459a</t>
  </si>
  <si>
    <t>TOLL HOUSE/SPS (Scarborough)</t>
  </si>
  <si>
    <t>YW.205674</t>
  </si>
  <si>
    <t>08YW100558a</t>
  </si>
  <si>
    <t>AQUARIUM TOP/CSO (Scarborough)</t>
  </si>
  <si>
    <t>YW.207000</t>
  </si>
  <si>
    <t>CORNER CAFÉ/NO 2 CSO (Scarborough)</t>
  </si>
  <si>
    <t>YW.205737</t>
  </si>
  <si>
    <t>08YW100567a</t>
  </si>
  <si>
    <t>SCARBOROUGH/STW/STORM TREATMENT (Scarborough)</t>
  </si>
  <si>
    <t>WHITBY ROAD BDG/CSO (Scarborough)</t>
  </si>
  <si>
    <t>YW.205298</t>
  </si>
  <si>
    <t>08YW100617a</t>
  </si>
  <si>
    <t>Added</t>
  </si>
  <si>
    <t>Scheme-level data - Wastewater - Growth at Sewage Treatment Works Schemes (excluding any critical high-profile projects)</t>
  </si>
  <si>
    <t>EA ID</t>
  </si>
  <si>
    <t xml:space="preserve">Enhancement - PCD Output - Water - Programme Level  </t>
  </si>
  <si>
    <t>PCD Applicable? Y/N</t>
  </si>
  <si>
    <t>Line Description</t>
  </si>
  <si>
    <t>PCD Output (Cumulative) - Target</t>
  </si>
  <si>
    <t>PCD Output (Cumulative) - Outturn &amp; Forecast</t>
  </si>
  <si>
    <t>DP Reference</t>
  </si>
  <si>
    <t>Performance (Output)</t>
  </si>
  <si>
    <t>DPW1.1</t>
  </si>
  <si>
    <t>PCD_DPW1_BIOCON1</t>
  </si>
  <si>
    <t>PCD_DPW1_BIOCON1_T</t>
  </si>
  <si>
    <t>PCD_DPW1_BIOCON1_O</t>
  </si>
  <si>
    <t>PCD_DPW1_BIOCON1_OT</t>
  </si>
  <si>
    <t>PCD_DPW1_BIOCON1_P</t>
  </si>
  <si>
    <t>DPW1.2</t>
  </si>
  <si>
    <t>PCD_DPW1_BIOCON2</t>
  </si>
  <si>
    <t>PCD_DPW1_BIOCON2_T</t>
  </si>
  <si>
    <t>PCD_DPW1_BIOCON2_O</t>
  </si>
  <si>
    <t>PCD_DPW1_BIOCON2_OT</t>
  </si>
  <si>
    <t>PCD_DPW1_BIOCON2_P</t>
  </si>
  <si>
    <t>DPW1.3</t>
  </si>
  <si>
    <t>PCD_DPW1_DWPA</t>
  </si>
  <si>
    <t>PCD_DPW1_DWPA_T</t>
  </si>
  <si>
    <t>PCD_DPW1_DWPA_O</t>
  </si>
  <si>
    <t>PCD_DPW1_DWPA_OT</t>
  </si>
  <si>
    <t>PCD_DPW1_DWPA_P</t>
  </si>
  <si>
    <t>DPW1.4</t>
  </si>
  <si>
    <t>PCD_DPW1_WFDI</t>
  </si>
  <si>
    <t>PCD_DPW1_WFDI_T</t>
  </si>
  <si>
    <t>PCD_DPW1_WFDI_O</t>
  </si>
  <si>
    <t>PCD_DPW1_WFDI_OT</t>
  </si>
  <si>
    <t>PCD_DPW1_WFDI_P</t>
  </si>
  <si>
    <t>DPW1.5</t>
  </si>
  <si>
    <t>PCD_DPW1_WFDA</t>
  </si>
  <si>
    <t>PCD_DPW1_WFDA_T</t>
  </si>
  <si>
    <t>PCD_DPW1_WFDA_O</t>
  </si>
  <si>
    <t>PCD_DPW1_WFDA_OT</t>
  </si>
  <si>
    <t>PCD_DPW1_WFDA_P</t>
  </si>
  <si>
    <t>DPW1.6</t>
  </si>
  <si>
    <t>PCD_DPW1_WIVG</t>
  </si>
  <si>
    <t>PCD_DPW1_WIVG_T</t>
  </si>
  <si>
    <t>PCD_DPW1_WIVG_O</t>
  </si>
  <si>
    <t>PCD_DPW1_WIVG_OT</t>
  </si>
  <si>
    <t>PCD_DPW1_WIVG_P</t>
  </si>
  <si>
    <t>DPW1.7</t>
  </si>
  <si>
    <t>PCD_DPW1_RWD</t>
  </si>
  <si>
    <t>PCD_DPW1_RWD_T</t>
  </si>
  <si>
    <t>PCD_DPW1_RWD_O</t>
  </si>
  <si>
    <t>PCD_DPW1_RWD_OT</t>
  </si>
  <si>
    <t>PCD_DPW1_RWD_P</t>
  </si>
  <si>
    <t>DPW1.8</t>
  </si>
  <si>
    <t>PCD_DPW1_LEAD1</t>
  </si>
  <si>
    <t>PCD_DPW1_LEAD1_T</t>
  </si>
  <si>
    <t>PCD_DPW1_LEAD1_O</t>
  </si>
  <si>
    <t>PCD_DPW1_LEAD1_OT</t>
  </si>
  <si>
    <t>PCD_DPW1_LEAD1_P</t>
  </si>
  <si>
    <t>DPW1.9</t>
  </si>
  <si>
    <t>PCD_DPW1_LEAD2</t>
  </si>
  <si>
    <t>PCD_DPW1_LEAD2_T</t>
  </si>
  <si>
    <t>PCD_DPW1_LEAD2_O</t>
  </si>
  <si>
    <t>PCD_DPW1_LEAD2_OT</t>
  </si>
  <si>
    <t>PCD_DPW1_LEAD2_P</t>
  </si>
  <si>
    <t>DPW1.10</t>
  </si>
  <si>
    <t>PCD_DPW1_LEAD3</t>
  </si>
  <si>
    <t>PCD_DPW1_LEAD3_T</t>
  </si>
  <si>
    <t>PCD_DPW1_LEAD3_O</t>
  </si>
  <si>
    <t>PCD_DPW1_LEAD3_OT</t>
  </si>
  <si>
    <t>PCD_DPW1_LEAD3_P</t>
  </si>
  <si>
    <t>DPW1.11</t>
  </si>
  <si>
    <t>PCD_DPW1_LEAD4</t>
  </si>
  <si>
    <t>PCD_DPW1_LEAD4_T</t>
  </si>
  <si>
    <t>PCD_DPW1_LEAD4_O</t>
  </si>
  <si>
    <t>PCD_DPW1_LEAD4_OT</t>
  </si>
  <si>
    <t>PCD_DPW1_LEAD4_P</t>
  </si>
  <si>
    <t>DPW1.12</t>
  </si>
  <si>
    <t>PCD_DPW1_LEAD5</t>
  </si>
  <si>
    <t>PCD_DPW1_LEAD5_T</t>
  </si>
  <si>
    <t>PCD_DPW1_LEAD5_O</t>
  </si>
  <si>
    <t>PCD_DPW1_LEAD5_OT</t>
  </si>
  <si>
    <t>PCD_DPW1_LEAD5_P</t>
  </si>
  <si>
    <t>DPW1.13</t>
  </si>
  <si>
    <t>PCD_DPW1_WRESUP</t>
  </si>
  <si>
    <t>PCD_DPW1_WRESUP_T</t>
  </si>
  <si>
    <t>PCD_DPW1_WRESUP_O</t>
  </si>
  <si>
    <t>PCD_DPW1_WRESUP_OT</t>
  </si>
  <si>
    <t>PCD_DPW1_WRESUP_P</t>
  </si>
  <si>
    <t>DPW1.14</t>
  </si>
  <si>
    <t>PCD_DPW1_MTR1</t>
  </si>
  <si>
    <t>PCD_DPW1_MTR1_T</t>
  </si>
  <si>
    <t>PCD_DPW1_MTR1_O</t>
  </si>
  <si>
    <t>PCD_DPW1_MTR1_OT</t>
  </si>
  <si>
    <t>PCD_DPW1_MTR1_P</t>
  </si>
  <si>
    <t>DPW1.15</t>
  </si>
  <si>
    <t>PCD_DPW1_MTR2</t>
  </si>
  <si>
    <t>PCD_DPW1_MTR2_T</t>
  </si>
  <si>
    <t>PCD_DPW1_MTR2_O</t>
  </si>
  <si>
    <t>PCD_DPW1_MTR2_OT</t>
  </si>
  <si>
    <t>PCD_DPW1_MTR2_P</t>
  </si>
  <si>
    <t>DPW1.16</t>
  </si>
  <si>
    <t>PCD_DPW1_MTR3</t>
  </si>
  <si>
    <t>PCD_DPW1_MTR3_T</t>
  </si>
  <si>
    <t>PCD_DPW1_MTR3_O</t>
  </si>
  <si>
    <t>PCD_DPW1_MTR3_OT</t>
  </si>
  <si>
    <t>PCD_DPW1_MTR3_P</t>
  </si>
  <si>
    <t>DPW1.17</t>
  </si>
  <si>
    <t>PCD_DPW1_MTR4</t>
  </si>
  <si>
    <t>PCD_DPW1_MTR4_T</t>
  </si>
  <si>
    <t>PCD_DPW1_MTR4_O</t>
  </si>
  <si>
    <t>PCD_DPW1_MTR4_OT</t>
  </si>
  <si>
    <t>PCD_DPW1_MTR4_P</t>
  </si>
  <si>
    <t>DPW1.18</t>
  </si>
  <si>
    <t>PCD_DPW1_MTR5</t>
  </si>
  <si>
    <t>PCD_DPW1_MTR5_T</t>
  </si>
  <si>
    <t>PCD_DPW1_MTR5_O</t>
  </si>
  <si>
    <t>PCD_DPW1_MTR5_OT</t>
  </si>
  <si>
    <t>PCD_DPW1_MTR5_P</t>
  </si>
  <si>
    <t>DPW1.19</t>
  </si>
  <si>
    <t>PCD_DPW1_MTR6</t>
  </si>
  <si>
    <t>PCD_DPW1_MTR6_T</t>
  </si>
  <si>
    <t>PCD_DPW1_MTR6_O</t>
  </si>
  <si>
    <t>PCD_DPW1_MTR6_OT</t>
  </si>
  <si>
    <t>PCD_DPW1_MTR6_P</t>
  </si>
  <si>
    <t>DPW1.20</t>
  </si>
  <si>
    <t>PCD_DPW1_MTR7</t>
  </si>
  <si>
    <t>PCD_DPW1_MTR7_T</t>
  </si>
  <si>
    <t>PCD_DPW1_MTR7_O</t>
  </si>
  <si>
    <t>PCD_DPW1_MTR7_OT</t>
  </si>
  <si>
    <t>PCD_DPW1_MTR7_P</t>
  </si>
  <si>
    <t>Ml/d</t>
  </si>
  <si>
    <t>DPW1.21</t>
  </si>
  <si>
    <t>PCD_DPW1_SPL1</t>
  </si>
  <si>
    <t>PCD_DPW1_SPL1_T</t>
  </si>
  <si>
    <t>PCD_DPW1_SPL1_O</t>
  </si>
  <si>
    <t>PCD_DPW1_SPL1_OT</t>
  </si>
  <si>
    <t>PCD_DPW1_SPL1_P</t>
  </si>
  <si>
    <t>DPW1.22</t>
  </si>
  <si>
    <t>PCD_DPW1_SPL2</t>
  </si>
  <si>
    <t>PCD_DPW1_SPL2_T</t>
  </si>
  <si>
    <t>PCD_DPW1_SPL2_O</t>
  </si>
  <si>
    <t>PCD_DPW1_SPL2_OT</t>
  </si>
  <si>
    <t>PCD_DPW1_SPL2_P</t>
  </si>
  <si>
    <t>DPW1.23</t>
  </si>
  <si>
    <t>PCD_DPW1_SPL3</t>
  </si>
  <si>
    <t>PCD_DPW1_SPL3_T</t>
  </si>
  <si>
    <t>PCD_DPW1_SPL3_O</t>
  </si>
  <si>
    <t>PCD_DPW1_SPL3_OT</t>
  </si>
  <si>
    <t>PCD_DPW1_SPL3_P</t>
  </si>
  <si>
    <t>DPW1.24</t>
  </si>
  <si>
    <t>PCD_DPW1_SPL4</t>
  </si>
  <si>
    <t>PCD_DPW1_SPL4_T</t>
  </si>
  <si>
    <t>PCD_DPW1_SPL4_O</t>
  </si>
  <si>
    <t>PCD_DPW1_SPL4_OT</t>
  </si>
  <si>
    <t>PCD_DPW1_SPL4_P</t>
  </si>
  <si>
    <t>DPW1.25</t>
  </si>
  <si>
    <t>PCD_DPW1_SPL5</t>
  </si>
  <si>
    <t>PCD_DPW1_SPL5_T</t>
  </si>
  <si>
    <t>PCD_DPW1_SPL5_O</t>
  </si>
  <si>
    <t>PCD_DPW1_SPL5_OT</t>
  </si>
  <si>
    <t>PCD_DPW1_SPL5_P</t>
  </si>
  <si>
    <t>DPW1.26</t>
  </si>
  <si>
    <t>PCD_DPW1_SPLIN1</t>
  </si>
  <si>
    <t>PCD_DPW1_SPLIN1_T</t>
  </si>
  <si>
    <t>PCD_DPW1_SPLIN1_O</t>
  </si>
  <si>
    <t>PCD_DPW1_SPLIN1_OT</t>
  </si>
  <si>
    <t>PCD_DPW1_SPLIN1_P</t>
  </si>
  <si>
    <t>Km</t>
  </si>
  <si>
    <t>DPW1.27</t>
  </si>
  <si>
    <t>PCD_DPW1_SPLIN2</t>
  </si>
  <si>
    <t>PCD_DPW1_SPLIN2_T</t>
  </si>
  <si>
    <t>PCD_DPW1_SPLIN2_O</t>
  </si>
  <si>
    <t>PCD_DPW1_SPLIN2_OT</t>
  </si>
  <si>
    <t>PCD_DPW1_SPLIN2_P</t>
  </si>
  <si>
    <t>DPW1.28</t>
  </si>
  <si>
    <t>PCD_DPW1_EFCY</t>
  </si>
  <si>
    <t>PCD_DPW1_EFCY_T</t>
  </si>
  <si>
    <t>PCD_DPW1_EFCY_O</t>
  </si>
  <si>
    <t>PCD_DPW1_EFCY_OT</t>
  </si>
  <si>
    <t>PCD_DPW1_EFCY_P</t>
  </si>
  <si>
    <t>DPW1.29</t>
  </si>
  <si>
    <t>PCD_DPW1_RESIN1</t>
  </si>
  <si>
    <t>PCD_DPW1_RESIN1_T</t>
  </si>
  <si>
    <t>PCD_DPW1_RESIN1_O</t>
  </si>
  <si>
    <t>PCD_DPW1_RESIN1_OT</t>
  </si>
  <si>
    <t>PCD_DPW1_RESIN1_P</t>
  </si>
  <si>
    <t>DPW1.30</t>
  </si>
  <si>
    <t>PCD_DPW1_RESIN2</t>
  </si>
  <si>
    <t>PCD_DPW1_RESIN2_T</t>
  </si>
  <si>
    <t>PCD_DPW1_RESIN2_O</t>
  </si>
  <si>
    <t>PCD_DPW1_RESIN2_OT</t>
  </si>
  <si>
    <t>PCD_DPW1_RESIN2_P</t>
  </si>
  <si>
    <t>Ml</t>
  </si>
  <si>
    <t>DPW1.31</t>
  </si>
  <si>
    <t>PCD_DPW1_RESIN3</t>
  </si>
  <si>
    <t>PCD_DPW1_RESIN3_T</t>
  </si>
  <si>
    <t>PCD_DPW1_RESIN3_O</t>
  </si>
  <si>
    <t>PCD_DPW1_RESIN3_OT</t>
  </si>
  <si>
    <t>PCD_DPW1_RESIN3_P</t>
  </si>
  <si>
    <t>DPW1.32</t>
  </si>
  <si>
    <t>PCD_DPW1_RESIN4</t>
  </si>
  <si>
    <t>PCD_DPW1_RESIN4_T</t>
  </si>
  <si>
    <t>PCD_DPW1_RESIN4_O</t>
  </si>
  <si>
    <t>PCD_DPW1_RESIN4_OT</t>
  </si>
  <si>
    <t>PCD_DPW1_RESIN4_P</t>
  </si>
  <si>
    <t>DPW1.33</t>
  </si>
  <si>
    <t>PCD_DPW1_RES1</t>
  </si>
  <si>
    <t>PCD_DPW1_RES1_T</t>
  </si>
  <si>
    <t>PCD_DPW1_RES1_O</t>
  </si>
  <si>
    <t>PCD_DPW1_RES1_OT</t>
  </si>
  <si>
    <t>PCD_DPW1_RES1_P</t>
  </si>
  <si>
    <t>DPW1.34</t>
  </si>
  <si>
    <t>PCD_DPW1_RES2</t>
  </si>
  <si>
    <t>PCD_DPW1_RES2_T</t>
  </si>
  <si>
    <t>PCD_DPW1_RES2_O</t>
  </si>
  <si>
    <t>PCD_DPW1_RES2_OT</t>
  </si>
  <si>
    <t>PCD_DPW1_RES2_P</t>
  </si>
  <si>
    <t>DPW1.35</t>
  </si>
  <si>
    <t>PCD_DPW1_RES3</t>
  </si>
  <si>
    <t>PCD_DPW1_RES3_T</t>
  </si>
  <si>
    <t>PCD_DPW1_RES3_O</t>
  </si>
  <si>
    <t>PCD_DPW1_RES3_OT</t>
  </si>
  <si>
    <t>PCD_DPW1_RES3_P</t>
  </si>
  <si>
    <t>DPW1.36</t>
  </si>
  <si>
    <t>PCD_DPW1_RES4</t>
  </si>
  <si>
    <t>PCD_DPW1_RES4_T</t>
  </si>
  <si>
    <t>PCD_DPW1_RES4_O</t>
  </si>
  <si>
    <t>PCD_DPW1_RES4_OT</t>
  </si>
  <si>
    <t>PCD_DPW1_RES4_P</t>
  </si>
  <si>
    <t>DPW1.37</t>
  </si>
  <si>
    <t>PCD_DPW1_RES5</t>
  </si>
  <si>
    <t>PCD_DPW1_RES5_T</t>
  </si>
  <si>
    <t>PCD_DPW1_RES5_O</t>
  </si>
  <si>
    <t>PCD_DPW1_RES5_OT</t>
  </si>
  <si>
    <t>PCD_DPW1_RES5_P</t>
  </si>
  <si>
    <t>DPW1.38</t>
  </si>
  <si>
    <t>PCD_DPW1_RES6</t>
  </si>
  <si>
    <t>PCD_DPW1_RES6_T</t>
  </si>
  <si>
    <t>PCD_DPW1_RES6_O</t>
  </si>
  <si>
    <t>PCD_DPW1_RES6_OT</t>
  </si>
  <si>
    <t>PCD_DPW1_RES6_P</t>
  </si>
  <si>
    <t>DPW1.39</t>
  </si>
  <si>
    <t>PCD_DPW1_RES7</t>
  </si>
  <si>
    <t>PCD_DPW1_RES7_T</t>
  </si>
  <si>
    <t>PCD_DPW1_RES7_O</t>
  </si>
  <si>
    <t>PCD_DPW1_RES7_OT</t>
  </si>
  <si>
    <t>PCD_DPW1_RES7_P</t>
  </si>
  <si>
    <t>DPW1.40</t>
  </si>
  <si>
    <t>PCD_DPW1_CYBR</t>
  </si>
  <si>
    <t>PCD_DPW1_CYBR_T</t>
  </si>
  <si>
    <t>PCD_DPW1_CYBR_O</t>
  </si>
  <si>
    <t>PCD_DPW1_CYBR_OT</t>
  </si>
  <si>
    <t>PCD_DPW1_CYBR_P</t>
  </si>
  <si>
    <t>DPW1.41</t>
  </si>
  <si>
    <t>PCD_DPW1_SEMD</t>
  </si>
  <si>
    <t>PCD_DPW1_SEMD_T</t>
  </si>
  <si>
    <t>PCD_DPW1_SEMD_O</t>
  </si>
  <si>
    <t>PCD_DPW1_SEMD_OT</t>
  </si>
  <si>
    <t>PCD_DPW1_SEMD_P</t>
  </si>
  <si>
    <t>DPW1.42</t>
  </si>
  <si>
    <t>PCD_DPW1_GGR1</t>
  </si>
  <si>
    <t>PCD_DPW1_GGR1_T</t>
  </si>
  <si>
    <t>PCD_DPW1_GGR1_O</t>
  </si>
  <si>
    <t>PCD_DPW1_GGR1_OT</t>
  </si>
  <si>
    <t>PCD_DPW1_GGR1_P</t>
  </si>
  <si>
    <t>DPW1.43</t>
  </si>
  <si>
    <t>PCD_DPW1_GGR</t>
  </si>
  <si>
    <t>PCD_DPW1_GGR_T</t>
  </si>
  <si>
    <t>PCD_DPW1_GGR_O</t>
  </si>
  <si>
    <t>PCD_DPW1_GGR_OT</t>
  </si>
  <si>
    <t>PCD_DPW1_GGR_P</t>
  </si>
  <si>
    <t xml:space="preserve">Enhancement PCD Expenditure - Water - Progamme Level  </t>
  </si>
  <si>
    <t>_NP</t>
  </si>
  <si>
    <t>_T</t>
  </si>
  <si>
    <t>_OT</t>
  </si>
  <si>
    <t>_P</t>
  </si>
  <si>
    <t>Performance (Expenditure)</t>
  </si>
  <si>
    <t>DPW2.1</t>
  </si>
  <si>
    <t>PCD_DPW2_BIOCON1_NP</t>
  </si>
  <si>
    <t>PCD_DPW2_BIOCON1</t>
  </si>
  <si>
    <t>PCD_DPW2_BIOCON1_T</t>
  </si>
  <si>
    <t>PCD_DPW2_BIOCON1_O</t>
  </si>
  <si>
    <t>PCD_DPW2_BIOCON1_OT</t>
  </si>
  <si>
    <t>PCD_DPW2_BIOCON1_P</t>
  </si>
  <si>
    <t>DPW2.2</t>
  </si>
  <si>
    <t>PCD_DPW2_BIOCON2_NP</t>
  </si>
  <si>
    <t>PCD_DPW2_BIOCON2</t>
  </si>
  <si>
    <t>PCD_DPW2_BIOCON2_T</t>
  </si>
  <si>
    <t>PCD_DPW2_BIOCON2_O</t>
  </si>
  <si>
    <t>PCD_DPW2_BIOCON2_OT</t>
  </si>
  <si>
    <t>PCD_DPW2_BIOCON2_P</t>
  </si>
  <si>
    <t>DPW2.3</t>
  </si>
  <si>
    <t>PCD_DPW2_DWPA_NP</t>
  </si>
  <si>
    <t>PCD_DPW2_DWPA</t>
  </si>
  <si>
    <t>PCD_DPW2_DWPA_T</t>
  </si>
  <si>
    <t>PCD_DPW2_DWPA_O</t>
  </si>
  <si>
    <t>PCD_DPW2_DWPA_OT</t>
  </si>
  <si>
    <t>PCD_DPW2_DWPA_P</t>
  </si>
  <si>
    <t>DPW2.4</t>
  </si>
  <si>
    <t>PCD_DPW2_WFDI_NP</t>
  </si>
  <si>
    <t>PCD_DPW2_WFDI</t>
  </si>
  <si>
    <t>PCD_DPW2_WFDI_T</t>
  </si>
  <si>
    <t>PCD_DPW2_WFDI_O</t>
  </si>
  <si>
    <t>PCD_DPW2_WFDI_OT</t>
  </si>
  <si>
    <t>PCD_DPW2_WFDI_P</t>
  </si>
  <si>
    <t>DPW2.5</t>
  </si>
  <si>
    <t>PCD_DPW2_WFDA_NP</t>
  </si>
  <si>
    <t>PCD_DPW2_WFDA</t>
  </si>
  <si>
    <t>PCD_DPW2_WFDA_T</t>
  </si>
  <si>
    <t>PCD_DPW2_WFDA_O</t>
  </si>
  <si>
    <t>PCD_DPW2_WFDA_OT</t>
  </si>
  <si>
    <t>PCD_DPW2_WFDA_P</t>
  </si>
  <si>
    <t>DPW2.6</t>
  </si>
  <si>
    <t>PCD_DPW2_WIVG_NP</t>
  </si>
  <si>
    <t>PCD_DPW2_WIVG</t>
  </si>
  <si>
    <t>PCD_DPW2_WIVG_T</t>
  </si>
  <si>
    <t>PCD_DPW2_WIVG_O</t>
  </si>
  <si>
    <t>PCD_DPW2_WIVG_OT</t>
  </si>
  <si>
    <t>PCD_DPW2_WIVG_P</t>
  </si>
  <si>
    <t>DPW2.7</t>
  </si>
  <si>
    <t>PCD_DPW2_RWD_NP</t>
  </si>
  <si>
    <t>PCD_DPW2_RWD</t>
  </si>
  <si>
    <t>PCD_DPW2_RWD_T</t>
  </si>
  <si>
    <t>PCD_DPW2_RWD_O</t>
  </si>
  <si>
    <t>PCD_DPW2_RWD_OT</t>
  </si>
  <si>
    <t>PCD_DPW2_RWD_P</t>
  </si>
  <si>
    <t>DPW2.8</t>
  </si>
  <si>
    <t>PCD_DPW2_LEAD1_NP</t>
  </si>
  <si>
    <t>PCD_DPW2_LEAD1</t>
  </si>
  <si>
    <t>PCD_DPW2_LEAD1_T</t>
  </si>
  <si>
    <t>PCD_DPW2_LEAD1_O</t>
  </si>
  <si>
    <t>PCD_DPW2_LEAD1_OT</t>
  </si>
  <si>
    <t>PCD_DPW2_LEAD1_P</t>
  </si>
  <si>
    <t>DPW2.9</t>
  </si>
  <si>
    <t>PCD_DPW2_LEAD2_NP</t>
  </si>
  <si>
    <t>PCD_DPW2_LEAD2</t>
  </si>
  <si>
    <t>PCD_DPW2_LEAD2_T</t>
  </si>
  <si>
    <t>PCD_DPW2_LEAD2_O</t>
  </si>
  <si>
    <t>PCD_DPW2_LEAD2_OT</t>
  </si>
  <si>
    <t>PCD_DPW2_LEAD2_P</t>
  </si>
  <si>
    <t>DPW2.10</t>
  </si>
  <si>
    <t>PCD_DPW2_LEAD3_NP</t>
  </si>
  <si>
    <t>PCD_DPW2_LEAD3</t>
  </si>
  <si>
    <t>PCD_DPW2_LEAD3_T</t>
  </si>
  <si>
    <t>PCD_DPW2_LEAD3_O</t>
  </si>
  <si>
    <t>PCD_DPW2_LEAD3_OT</t>
  </si>
  <si>
    <t>PCD_DPW2_LEAD3_P</t>
  </si>
  <si>
    <t>DPW2.11</t>
  </si>
  <si>
    <t>PCD_DPW2_LEAD4_NP</t>
  </si>
  <si>
    <t>PCD_DPW2_LEAD4</t>
  </si>
  <si>
    <t>PCD_DPW2_LEAD4_T</t>
  </si>
  <si>
    <t>PCD_DPW2_LEAD4_O</t>
  </si>
  <si>
    <t>PCD_DPW2_LEAD4_OT</t>
  </si>
  <si>
    <t>PCD_DPW2_LEAD4_P</t>
  </si>
  <si>
    <t>DPW2.12</t>
  </si>
  <si>
    <t>PCD_DPW2_LEAD5_NP</t>
  </si>
  <si>
    <t>PCD_DPW2_LEAD5</t>
  </si>
  <si>
    <t>PCD_DPW2_LEAD5_T</t>
  </si>
  <si>
    <t>PCD_DPW2_LEAD5_O</t>
  </si>
  <si>
    <t>PCD_DPW2_LEAD5_OT</t>
  </si>
  <si>
    <t>PCD_DPW2_LEAD5_P</t>
  </si>
  <si>
    <t>DPW2.13</t>
  </si>
  <si>
    <t>PCD_DPW2_WRESUP_NP</t>
  </si>
  <si>
    <t>PCD_DPW2_WRESUP</t>
  </si>
  <si>
    <t>PCD_DPW2_WRESUP_T</t>
  </si>
  <si>
    <t>PCD_DPW2_WRESUP_O</t>
  </si>
  <si>
    <t>PCD_DPW2_WRESUP_OT</t>
  </si>
  <si>
    <t>PCD_DPW2_WRESUP_P</t>
  </si>
  <si>
    <t>DPW2.14</t>
  </si>
  <si>
    <t>PCD_DPW2_MTR1_NP</t>
  </si>
  <si>
    <t>PCD_DPW2_MTR1</t>
  </si>
  <si>
    <t>PCD_DPW2_MTR1_T</t>
  </si>
  <si>
    <t>PCD_DPW2_MTR1_O</t>
  </si>
  <si>
    <t>PCD_DPW2_MTR1_OT</t>
  </si>
  <si>
    <t>PCD_DPW2_MTR1_P</t>
  </si>
  <si>
    <t>DPW2.15</t>
  </si>
  <si>
    <t>PCD_DPW2_MTR2_NP</t>
  </si>
  <si>
    <t>PCD_DPW2_MTR2</t>
  </si>
  <si>
    <t>PCD_DPW2_MTR2_T</t>
  </si>
  <si>
    <t>PCD_DPW2_MTR2_O</t>
  </si>
  <si>
    <t>PCD_DPW2_MTR2_OT</t>
  </si>
  <si>
    <t>PCD_DPW2_MTR2_P</t>
  </si>
  <si>
    <t>DPW2.16</t>
  </si>
  <si>
    <t>PCD_DPW2_MTR3_NP</t>
  </si>
  <si>
    <t>PCD_DPW2_MTR3</t>
  </si>
  <si>
    <t>PCD_DPW2_MTR3_T</t>
  </si>
  <si>
    <t>PCD_DPW2_MTR3_O</t>
  </si>
  <si>
    <t>PCD_DPW2_MTR3_OT</t>
  </si>
  <si>
    <t>PCD_DPW2_MTR3_P</t>
  </si>
  <si>
    <t>DPW2.17</t>
  </si>
  <si>
    <t>PCD_DPW2_MTR4_NP</t>
  </si>
  <si>
    <t>PCD_DPW2_MTR4</t>
  </si>
  <si>
    <t>PCD_DPW2_MTR4_T</t>
  </si>
  <si>
    <t>PCD_DPW2_MTR4_O</t>
  </si>
  <si>
    <t>PCD_DPW2_MTR4_OT</t>
  </si>
  <si>
    <t>PCD_DPW2_MTR4_P</t>
  </si>
  <si>
    <t>DPW2.18</t>
  </si>
  <si>
    <t>PCD_DPW2_MTR5_NP</t>
  </si>
  <si>
    <t>PCD_DPW2_MTR5</t>
  </si>
  <si>
    <t>PCD_DPW2_MTR5_T</t>
  </si>
  <si>
    <t>PCD_DPW2_MTR5_O</t>
  </si>
  <si>
    <t>PCD_DPW2_MTR5_OT</t>
  </si>
  <si>
    <t>PCD_DPW2_MTR5_P</t>
  </si>
  <si>
    <t>DPW2.19</t>
  </si>
  <si>
    <t>PCD_DPW2_MTR6_NP</t>
  </si>
  <si>
    <t>PCD_DPW2_MTR6</t>
  </si>
  <si>
    <t>PCD_DPW2_MTR6_T</t>
  </si>
  <si>
    <t>PCD_DPW2_MTR6_O</t>
  </si>
  <si>
    <t>PCD_DPW2_MTR6_OT</t>
  </si>
  <si>
    <t>PCD_DPW2_MTR6_P</t>
  </si>
  <si>
    <t>DPW2.20</t>
  </si>
  <si>
    <t>PCD_DPW2_MTR7_NP</t>
  </si>
  <si>
    <t>PCD_DPW2_MTR7</t>
  </si>
  <si>
    <t>PCD_DPW2_MTR7_T</t>
  </si>
  <si>
    <t>PCD_DPW2_MTR7_O</t>
  </si>
  <si>
    <t>PCD_DPW2_MTR7_OT</t>
  </si>
  <si>
    <t>PCD_DPW2_MTR7_P</t>
  </si>
  <si>
    <t>DPW2.21</t>
  </si>
  <si>
    <t>PCD_DPW2_SPL1_NP</t>
  </si>
  <si>
    <t>PCD_DPW2_SPL1</t>
  </si>
  <si>
    <t>PCD_DPW2_SPL1_T</t>
  </si>
  <si>
    <t>PCD_DPW2_SPL1_O</t>
  </si>
  <si>
    <t>PCD_DPW2_SPL1_OT</t>
  </si>
  <si>
    <t>PCD_DPW2_SPL1_P</t>
  </si>
  <si>
    <t>DPW2.22</t>
  </si>
  <si>
    <t>PCD_DPW2_SPL2_NP</t>
  </si>
  <si>
    <t>PCD_DPW2_SPL2</t>
  </si>
  <si>
    <t>PCD_DPW2_SPL2_T</t>
  </si>
  <si>
    <t>PCD_DPW2_SPL2_O</t>
  </si>
  <si>
    <t>PCD_DPW2_SPL2_OT</t>
  </si>
  <si>
    <t>PCD_DPW2_SPL2_P</t>
  </si>
  <si>
    <t>DPW2.23</t>
  </si>
  <si>
    <t>PCD_DPW2_SPL3_NP</t>
  </si>
  <si>
    <t>PCD_DPW2_SPL3</t>
  </si>
  <si>
    <t>PCD_DPW2_SPL3_T</t>
  </si>
  <si>
    <t>PCD_DPW2_SPL3_O</t>
  </si>
  <si>
    <t>PCD_DPW2_SPL3_OT</t>
  </si>
  <si>
    <t>PCD_DPW2_SPL3_P</t>
  </si>
  <si>
    <t>DPW2.24</t>
  </si>
  <si>
    <t>PCD_DPW2_SPL4_NP</t>
  </si>
  <si>
    <t>PCD_DPW2_SPL4</t>
  </si>
  <si>
    <t>PCD_DPW2_SPL4_T</t>
  </si>
  <si>
    <t>PCD_DPW2_SPL4_O</t>
  </si>
  <si>
    <t>PCD_DPW2_SPL4_OT</t>
  </si>
  <si>
    <t>PCD_DPW2_SPL4_P</t>
  </si>
  <si>
    <t>DPW2.25</t>
  </si>
  <si>
    <t>PCD_DPW2_SPL5_NP</t>
  </si>
  <si>
    <t>PCD_DPW2_SPL5</t>
  </si>
  <si>
    <t>PCD_DPW2_SPL5_T</t>
  </si>
  <si>
    <t>PCD_DPW2_SPL5_O</t>
  </si>
  <si>
    <t>PCD_DPW2_SPL5_OT</t>
  </si>
  <si>
    <t>PCD_DPW2_SPL5_P</t>
  </si>
  <si>
    <t>DPW2.26</t>
  </si>
  <si>
    <t>PCD_DPW2_SPLIN1_NP</t>
  </si>
  <si>
    <t>PCD_DPW2_SPLIN1</t>
  </si>
  <si>
    <t>PCD_DPW2_SPLIN1_T</t>
  </si>
  <si>
    <t>PCD_DPW2_SPLIN1_O</t>
  </si>
  <si>
    <t>PCD_DPW2_SPLIN1_OT</t>
  </si>
  <si>
    <t>PCD_DPW2_SPLIN1_P</t>
  </si>
  <si>
    <t>DPW2.27</t>
  </si>
  <si>
    <t>PCD_DPW2_SPLIN2_NP</t>
  </si>
  <si>
    <t>PCD_DPW2_SPLIN2</t>
  </si>
  <si>
    <t>PCD_DPW2_SPLIN2_T</t>
  </si>
  <si>
    <t>PCD_DPW2_SPLIN2_O</t>
  </si>
  <si>
    <t>PCD_DPW2_SPLIN2_OT</t>
  </si>
  <si>
    <t>PCD_DPW2_SPLIN2_P</t>
  </si>
  <si>
    <t>DPW2.28</t>
  </si>
  <si>
    <t>PCD_DPW2_EFCY_NP</t>
  </si>
  <si>
    <t>PCD_DPW2_EFCY</t>
  </si>
  <si>
    <t>PCD_DPW2_EFCY_T</t>
  </si>
  <si>
    <t>PCD_DPW2_EFCY_O</t>
  </si>
  <si>
    <t>PCD_DPW2_EFCY_OT</t>
  </si>
  <si>
    <t>PCD_DPW2_EFCY_P</t>
  </si>
  <si>
    <t>DPW2.29</t>
  </si>
  <si>
    <t>PCD_DPW2_RESIN1_NP</t>
  </si>
  <si>
    <t>PCD_DPW2_RESIN1</t>
  </si>
  <si>
    <t>PCD_DPW2_RESIN1_T</t>
  </si>
  <si>
    <t>PCD_DPW2_RESIN1_O</t>
  </si>
  <si>
    <t>PCD_DPW2_RESIN1_OT</t>
  </si>
  <si>
    <t>PCD_DPW2_RESIN1_P</t>
  </si>
  <si>
    <t>DPW2.30</t>
  </si>
  <si>
    <t>PCD_DPW2_RESIN2_NP</t>
  </si>
  <si>
    <t>PCD_DPW2_RESIN2</t>
  </si>
  <si>
    <t>PCD_DPW2_RESIN2_T</t>
  </si>
  <si>
    <t>PCD_DPW2_RESIN2_O</t>
  </si>
  <si>
    <t>PCD_DPW2_RESIN2_OT</t>
  </si>
  <si>
    <t>PCD_DPW2_RESIN2_P</t>
  </si>
  <si>
    <t>DPW2.31</t>
  </si>
  <si>
    <t>PCD_DPW2_RESIN3_NP</t>
  </si>
  <si>
    <t>PCD_DPW2_RESIN3</t>
  </si>
  <si>
    <t>PCD_DPW2_RESIN3_T</t>
  </si>
  <si>
    <t>PCD_DPW2_RESIN3_O</t>
  </si>
  <si>
    <t>PCD_DPW2_RESIN3_OT</t>
  </si>
  <si>
    <t>PCD_DPW2_RESIN3_P</t>
  </si>
  <si>
    <t>DPW2.32</t>
  </si>
  <si>
    <t>PCD_DPW2_RESIN4_NP</t>
  </si>
  <si>
    <t>PCD_DPW2_RESIN4</t>
  </si>
  <si>
    <t>PCD_DPW2_RESIN4_T</t>
  </si>
  <si>
    <t>PCD_DPW2_RESIN4_O</t>
  </si>
  <si>
    <t>PCD_DPW2_RESIN4_OT</t>
  </si>
  <si>
    <t>PCD_DPW2_RESIN4_P</t>
  </si>
  <si>
    <t>DPW2.33</t>
  </si>
  <si>
    <t>PCD_DPW2_RES1_NP</t>
  </si>
  <si>
    <t>PCD_DPW2_RES1</t>
  </si>
  <si>
    <t>PCD_DPW2_RES1_T</t>
  </si>
  <si>
    <t>PCD_DPW2_RES1_O</t>
  </si>
  <si>
    <t>PCD_DPW2_RES1_OT</t>
  </si>
  <si>
    <t>PCD_DPW2_RES1_P</t>
  </si>
  <si>
    <t>DPW2.34</t>
  </si>
  <si>
    <t>PCD_DPW2_RES2_NP</t>
  </si>
  <si>
    <t>PCD_DPW2_RES2</t>
  </si>
  <si>
    <t>PCD_DPW2_RES2_T</t>
  </si>
  <si>
    <t>PCD_DPW2_RES2_O</t>
  </si>
  <si>
    <t>PCD_DPW2_RES2_OT</t>
  </si>
  <si>
    <t>PCD_DPW2_RES2_P</t>
  </si>
  <si>
    <t>DPW2.35</t>
  </si>
  <si>
    <t>PCD_DPW2_RES3_NP</t>
  </si>
  <si>
    <t>PCD_DPW2_RES3</t>
  </si>
  <si>
    <t>PCD_DPW2_RES3_T</t>
  </si>
  <si>
    <t>PCD_DPW2_RES3_O</t>
  </si>
  <si>
    <t>PCD_DPW2_RES3_OT</t>
  </si>
  <si>
    <t>PCD_DPW2_RES3_P</t>
  </si>
  <si>
    <t>DPW2.36</t>
  </si>
  <si>
    <t>PCD_DPW2_RES4_NP</t>
  </si>
  <si>
    <t>PCD_DPW2_RES4</t>
  </si>
  <si>
    <t>PCD_DPW2_RES4_T</t>
  </si>
  <si>
    <t>PCD_DPW2_RES4_O</t>
  </si>
  <si>
    <t>PCD_DPW2_RES4_OT</t>
  </si>
  <si>
    <t>PCD_DPW2_RES4_P</t>
  </si>
  <si>
    <t>DPW2.37</t>
  </si>
  <si>
    <t>PCD_DPW2_RES5_NP</t>
  </si>
  <si>
    <t>PCD_DPW2_RES5</t>
  </si>
  <si>
    <t>PCD_DPW2_RES5_T</t>
  </si>
  <si>
    <t>PCD_DPW2_RES5_O</t>
  </si>
  <si>
    <t>PCD_DPW2_RES5_OT</t>
  </si>
  <si>
    <t>PCD_DPW2_RES5_P</t>
  </si>
  <si>
    <t>DPW2.38</t>
  </si>
  <si>
    <t>PCD_DPW2_RES6_NP</t>
  </si>
  <si>
    <t>PCD_DPW2_RES6</t>
  </si>
  <si>
    <t>PCD_DPW2_RES6_T</t>
  </si>
  <si>
    <t>PCD_DPW2_RES6_O</t>
  </si>
  <si>
    <t>PCD_DPW2_RES6_OT</t>
  </si>
  <si>
    <t>PCD_DPW2_RES6_P</t>
  </si>
  <si>
    <t>DPW2.39</t>
  </si>
  <si>
    <t>PCD_DPW2_RES7_NP</t>
  </si>
  <si>
    <t>PCD_DPW2_RES7</t>
  </si>
  <si>
    <t>PCD_DPW2_RES7_T</t>
  </si>
  <si>
    <t>PCD_DPW2_RES7_O</t>
  </si>
  <si>
    <t>PCD_DPW2_RES7_OT</t>
  </si>
  <si>
    <t>PCD_DPW2_RES7_P</t>
  </si>
  <si>
    <t>DPW2.40</t>
  </si>
  <si>
    <t>PCD_DPW2_RES8_NP</t>
  </si>
  <si>
    <t>PCD_DPW2_RES8</t>
  </si>
  <si>
    <t>PCD_DPW2_RES8_T</t>
  </si>
  <si>
    <t>PCD_DPW2_RES8_O</t>
  </si>
  <si>
    <t>PCD_DPW2_RES8_OT</t>
  </si>
  <si>
    <t>PCD_DPW2_RES8_P</t>
  </si>
  <si>
    <t>DPW2.41</t>
  </si>
  <si>
    <t>PCD_DPW2_CYBR_NP</t>
  </si>
  <si>
    <t>PCD_DPW2_CYBR</t>
  </si>
  <si>
    <t>PCD_DPW2_CYBR_T</t>
  </si>
  <si>
    <t>PCD_DPW2_CYBR_O</t>
  </si>
  <si>
    <t>PCD_DPW2_CYBR_OT</t>
  </si>
  <si>
    <t>PCD_DPW2_CYBR_P</t>
  </si>
  <si>
    <t>DPW2.42</t>
  </si>
  <si>
    <t>PCD_DPW2_SEMD_NP</t>
  </si>
  <si>
    <t>PCD_DPW2_SEMD</t>
  </si>
  <si>
    <t>PCD_DPW2_SEMD_T</t>
  </si>
  <si>
    <t>PCD_DPW2_SEMD_O</t>
  </si>
  <si>
    <t>PCD_DPW2_SEMD_OT</t>
  </si>
  <si>
    <t>PCD_DPW2_SEMD_P</t>
  </si>
  <si>
    <t>DPW2.43</t>
  </si>
  <si>
    <t>PCD_DPW2_GGR_NP</t>
  </si>
  <si>
    <t>PCD_DPW2_GGR</t>
  </si>
  <si>
    <t>PCD_DPW2_GGR_T</t>
  </si>
  <si>
    <t>PCD_DPW2_GGR_O</t>
  </si>
  <si>
    <t>PCD_DPW2_GGR_OT</t>
  </si>
  <si>
    <t>PCD_DPW2_GGR_P</t>
  </si>
  <si>
    <t>NONPCD1</t>
  </si>
  <si>
    <t>Total other non - PCD enhancement water expenditure, totex</t>
  </si>
  <si>
    <t>DPW2.44</t>
  </si>
  <si>
    <t>PCD_DPW2_NONPCD1_NP</t>
  </si>
  <si>
    <t>PCD_DPW2_NONPCD1</t>
  </si>
  <si>
    <t>PCD_DPW2_NONPCD1_T</t>
  </si>
  <si>
    <t>PCD_DPW2_NONPCD1_O</t>
  </si>
  <si>
    <t>PCD_DPW2_NONPCD1_OT</t>
  </si>
  <si>
    <t>PCD_DPW2_NONPCD1_P</t>
  </si>
  <si>
    <t>NONPCD2</t>
  </si>
  <si>
    <t>Total PCD and non - PCD enhancement expenditure; water totex</t>
  </si>
  <si>
    <t>DPW2.45</t>
  </si>
  <si>
    <t>PCD_DPW2_NONPCD2_NP</t>
  </si>
  <si>
    <t>PCD_DPW2_NONPCD2</t>
  </si>
  <si>
    <t>PCD_DPW2_NONPCD2_T</t>
  </si>
  <si>
    <t>PCD_DPW2_NONPCD2_O</t>
  </si>
  <si>
    <t>PCD_DPW2_NONPCD2_OT</t>
  </si>
  <si>
    <t>PCD_DPW2_NONPCD2_P</t>
  </si>
  <si>
    <t>_DLY</t>
  </si>
  <si>
    <t>_IR</t>
  </si>
  <si>
    <t>_SCR</t>
  </si>
  <si>
    <t>_CS</t>
  </si>
  <si>
    <t>_SCS</t>
  </si>
  <si>
    <t>_PP</t>
  </si>
  <si>
    <t>_TPI</t>
  </si>
  <si>
    <t>_CI</t>
  </si>
  <si>
    <t>_SI</t>
  </si>
  <si>
    <t>_ER</t>
  </si>
  <si>
    <t>_RS</t>
  </si>
  <si>
    <t>_PLE</t>
  </si>
  <si>
    <t>Interim Milestones - Water - Programme Level</t>
  </si>
  <si>
    <t>Total Number of Schemes with IMs (Nr)</t>
  </si>
  <si>
    <t>Total number of schemes with a 90+ day delay by IM (No.)</t>
  </si>
  <si>
    <t>Number of Schemes with IMs (Nr)</t>
  </si>
  <si>
    <t>Number of schemes at Stage 0: 
IM1 has yet to be achieved</t>
  </si>
  <si>
    <t>Pre - AMP8</t>
  </si>
  <si>
    <t>Lack of resources - internal</t>
  </si>
  <si>
    <t xml:space="preserve">Lack of resources - external </t>
  </si>
  <si>
    <t>Start_Dta</t>
  </si>
  <si>
    <t>2030-31 Q1</t>
  </si>
  <si>
    <t>2030-31 Q2</t>
  </si>
  <si>
    <t>2030-31 Q3</t>
  </si>
  <si>
    <t>2030-31 Q4</t>
  </si>
  <si>
    <t>2031-32 Q1</t>
  </si>
  <si>
    <t>2031-32 Q2</t>
  </si>
  <si>
    <t>2031-32 Q3</t>
  </si>
  <si>
    <t>2031-32 Q4</t>
  </si>
  <si>
    <t>2032-33 Q1</t>
  </si>
  <si>
    <t>2032-33 Q2</t>
  </si>
  <si>
    <t>2032-33 Q3</t>
  </si>
  <si>
    <t>2032-33 Q4</t>
  </si>
  <si>
    <t>2033-34 Q1</t>
  </si>
  <si>
    <t>2033-34 Q2</t>
  </si>
  <si>
    <t>2033-34 Q3</t>
  </si>
  <si>
    <t>2033-34 Q4</t>
  </si>
  <si>
    <t>2034-35 Q1</t>
  </si>
  <si>
    <t>2034-35 Q2</t>
  </si>
  <si>
    <t>2034-35 Q3</t>
  </si>
  <si>
    <t>2034-35 Q4</t>
  </si>
  <si>
    <t>Water Framework Directive interconnector - Length</t>
  </si>
  <si>
    <t>DPW3.1</t>
  </si>
  <si>
    <t>PCD_DPW3_WFDI1_NR</t>
  </si>
  <si>
    <t>PCD_DPW3_WFDI1</t>
  </si>
  <si>
    <t>PCD_DPW3_WFDI1_S0</t>
  </si>
  <si>
    <t>PCD_DPW3_WFDI1_DLY</t>
  </si>
  <si>
    <t>PCD_DPW3_WFDI1_DIR</t>
  </si>
  <si>
    <t>PCD_DPW3_WFDI1_DSCR</t>
  </si>
  <si>
    <t>PCD_DPW3_WFDI1_DCS</t>
  </si>
  <si>
    <t>PCD_DPW3_WFDI1_DSPC</t>
  </si>
  <si>
    <t>PCD_DPW3_WFDI1_DPP</t>
  </si>
  <si>
    <t>PCD_DPW3_WFDI1_DTPI</t>
  </si>
  <si>
    <t>PCD_DPW3_WFDI1_DCI</t>
  </si>
  <si>
    <t>PCD_DPW3_WFDI1_DSI</t>
  </si>
  <si>
    <t>PCD_DPW3_WFDI1_DER</t>
  </si>
  <si>
    <t>PCD_DPW3_WFDI1_RS</t>
  </si>
  <si>
    <t>PCD_DPW3_WFDI1_DPLE</t>
  </si>
  <si>
    <t>PCD_DPW3_WFDI1_S1</t>
  </si>
  <si>
    <t>PCD_DPW3_WFDI1_S2</t>
  </si>
  <si>
    <t>PCD_DPW3_WFDI1_S3</t>
  </si>
  <si>
    <t>PCD_DPW3_WFDI1_S4</t>
  </si>
  <si>
    <t>PCD_DPW3_WFDI1_S5</t>
  </si>
  <si>
    <t>PCD_DPW3_WFDI1_S6</t>
  </si>
  <si>
    <t>PCD_DPW3_WFDI1_S7</t>
  </si>
  <si>
    <t>PCD_DPW3_WFDI1ST</t>
  </si>
  <si>
    <t>DPW3.2</t>
  </si>
  <si>
    <t>PCD_DPW3_RWD_NR</t>
  </si>
  <si>
    <t>PCD_DPW3_RWD</t>
  </si>
  <si>
    <t>PCD_DPW3_RWD_S0</t>
  </si>
  <si>
    <t>PCD_DPW3_RWD_DLY</t>
  </si>
  <si>
    <t>PCD_DPW3_RWD_DIR</t>
  </si>
  <si>
    <t>PCD_DPW3_RWD_DSCR</t>
  </si>
  <si>
    <t>PCD_DPW3_RWD_DCS</t>
  </si>
  <si>
    <t>PCD_DPW3_RWD_DSPC</t>
  </si>
  <si>
    <t>PCD_DPW3_RWD_DPP</t>
  </si>
  <si>
    <t>PCD_DPW3_RWD_DTPI</t>
  </si>
  <si>
    <t>PCD_DPW3_RWD_DCI</t>
  </si>
  <si>
    <t>PCD_DPW3_RWD_DSI</t>
  </si>
  <si>
    <t>PCD_DPW3_RWD_DER</t>
  </si>
  <si>
    <t>PCD_DPW3_RWD_RS</t>
  </si>
  <si>
    <t>PCD_DPW3_RWD_DPLE</t>
  </si>
  <si>
    <t>PCD_DPW3_RWD_S1</t>
  </si>
  <si>
    <t>PCD_DPW3_RWD_S2</t>
  </si>
  <si>
    <t>PCD_DPW3_RWD_S3</t>
  </si>
  <si>
    <t>PCD_DPW3_RWD_S4</t>
  </si>
  <si>
    <t>PCD_DPW3_RWD_S5</t>
  </si>
  <si>
    <t>PCD_DPW3_RWD_S6</t>
  </si>
  <si>
    <t>PCD_DPW3_RWD_S7</t>
  </si>
  <si>
    <t>PCD_DPW3_RWDST</t>
  </si>
  <si>
    <t>DPW3.3</t>
  </si>
  <si>
    <t>PCD_DPW3_WRESUP_NR</t>
  </si>
  <si>
    <t>PCD_DPW3_WRESUP</t>
  </si>
  <si>
    <t>PCD_DPW3_WRESUP_S0</t>
  </si>
  <si>
    <t>PCD_DPW3_WRESUP_DLY</t>
  </si>
  <si>
    <t>PCD_DPW3_WRESUP_DIR</t>
  </si>
  <si>
    <t>PCD_DPW3_WRESUP_DSCR</t>
  </si>
  <si>
    <t>PCD_DPW3_WRESUP_DCS</t>
  </si>
  <si>
    <t>PCD_DPW3_WRESUP_DSPC</t>
  </si>
  <si>
    <t>PCD_DPW3_WRESUP_DPP</t>
  </si>
  <si>
    <t>PCD_DPW3_WRESUP_DTPI</t>
  </si>
  <si>
    <t>PCD_DPW3_WRESUP_DCI</t>
  </si>
  <si>
    <t>PCD_DPW3_WRESUP_DSI</t>
  </si>
  <si>
    <t>PCD_DPW3_WRESUP_DER</t>
  </si>
  <si>
    <t>PCD_DPW3_WRESUP_RS</t>
  </si>
  <si>
    <t>PCD_DPW3_WRESUP_DPLE</t>
  </si>
  <si>
    <t>PCD_DPW3_WRESUP_S1</t>
  </si>
  <si>
    <t>PCD_DPW3_WRESUP_S2</t>
  </si>
  <si>
    <t>PCD_DPW3_WRESUP_S3</t>
  </si>
  <si>
    <t>PCD_DPW3_WRESUP_S4</t>
  </si>
  <si>
    <t>PCD_DPW3_WRESUP_S5</t>
  </si>
  <si>
    <t>PCD_DPW3_WRESUP_S6</t>
  </si>
  <si>
    <t>PCD_DPW3_WRESUP_S7</t>
  </si>
  <si>
    <t>PCD_DPW3_WRESUPST</t>
  </si>
  <si>
    <t>Supply - WAFU Benefit [Total]</t>
  </si>
  <si>
    <t>DPW3.4</t>
  </si>
  <si>
    <t>PCD_DPW3_SPL5_NR</t>
  </si>
  <si>
    <t>PCD_DPW3_SPL5</t>
  </si>
  <si>
    <t>PCD_DPW3_SPL5_S0</t>
  </si>
  <si>
    <t>PCD_DPW3_SPL5_DLY</t>
  </si>
  <si>
    <t>PCD_DPW3_SPL5_DIR</t>
  </si>
  <si>
    <t>PCD_DPW3_SPL5_DSCR</t>
  </si>
  <si>
    <t>PCD_DPW3_SPL5_DCS</t>
  </si>
  <si>
    <t>PCD_DPW3_SPL5_DSPC</t>
  </si>
  <si>
    <t>PCD_DPW3_SPL5_DPP</t>
  </si>
  <si>
    <t>PCD_DPW3_SPL5_DTPI</t>
  </si>
  <si>
    <t>PCD_DPW3_SPL5_DCI</t>
  </si>
  <si>
    <t>PCD_DPW3_SPL5_DSI</t>
  </si>
  <si>
    <t>PCD_DPW3_SPL5_DER</t>
  </si>
  <si>
    <t>PCD_DPW3_SPL5_RS</t>
  </si>
  <si>
    <t>PCD_DPW3_SPL5_DPLE</t>
  </si>
  <si>
    <t>PCD_DPW3_SPL5_S1</t>
  </si>
  <si>
    <t>PCD_DPW3_SPL5_S2</t>
  </si>
  <si>
    <t>PCD_DPW3_SPL5_S3</t>
  </si>
  <si>
    <t>PCD_DPW3_SPL5_S4</t>
  </si>
  <si>
    <t>PCD_DPW3_SPL5_S5</t>
  </si>
  <si>
    <t>PCD_DPW3_SPL5_S6</t>
  </si>
  <si>
    <t>PCD_DPW3_SPL5_S7</t>
  </si>
  <si>
    <t>PCD_DPW3_SPL5ST</t>
  </si>
  <si>
    <t>Supply interconnectors - WAFU Benefit</t>
  </si>
  <si>
    <t>DPW3.5</t>
  </si>
  <si>
    <t>PCD_DPW3_SPLIN1_NR</t>
  </si>
  <si>
    <t>PCD_DPW3_SPLIN1</t>
  </si>
  <si>
    <t>PCD_DPW3_SPLIN1_S0</t>
  </si>
  <si>
    <t>PCD_DPW3_SPLIN1_DLY</t>
  </si>
  <si>
    <t>PCD_DPW3_SPLIN1_DIR</t>
  </si>
  <si>
    <t>PCD_DPW3_SPLIN1_DSCR</t>
  </si>
  <si>
    <t>PCD_DPW3_SPLIN1_DCS</t>
  </si>
  <si>
    <t>PCD_DPW3_SPLIN1_DSPC</t>
  </si>
  <si>
    <t>PCD_DPW3_SPLIN1_DPP</t>
  </si>
  <si>
    <t>PCD_DPW3_SPLIN1_DTPI</t>
  </si>
  <si>
    <t>PCD_DPW3_SPLIN1_DCI</t>
  </si>
  <si>
    <t>PCD_DPW3_SPLIN1_DSI</t>
  </si>
  <si>
    <t>PCD_DPW3_SPLIN1_DER</t>
  </si>
  <si>
    <t>PCD_DPW3_SPLIN1_RS</t>
  </si>
  <si>
    <t>PCD_DPW3_SPLIN1_DPLE</t>
  </si>
  <si>
    <t>PCD_DPW3_SPLIN1_S1</t>
  </si>
  <si>
    <t>PCD_DPW3_SPLIN1_S2</t>
  </si>
  <si>
    <t>PCD_DPW3_SPLIN1_S3</t>
  </si>
  <si>
    <t>PCD_DPW3_SPLIN1_S4</t>
  </si>
  <si>
    <t>PCD_DPW3_SPLIN1_S5</t>
  </si>
  <si>
    <t>PCD_DPW3_SPLIN1_S6</t>
  </si>
  <si>
    <t>PCD_DPW3_SPLIN1_S7</t>
  </si>
  <si>
    <t>PCD_DPW3_SPLIN1ST</t>
  </si>
  <si>
    <t>Resilience Interconnector - Length</t>
  </si>
  <si>
    <t>DPW3.6</t>
  </si>
  <si>
    <t>PCD_DPW3_RESIN1_NR</t>
  </si>
  <si>
    <t>PCD_DPW3_RESIN1</t>
  </si>
  <si>
    <t>PCD_DPW3_RESIN1_S0</t>
  </si>
  <si>
    <t>PCD_DPW3_RESIN1_DLY</t>
  </si>
  <si>
    <t>PCD_DPW3_RESIN1_DIR</t>
  </si>
  <si>
    <t>PCD_DPW3_RESIN1_DSCR</t>
  </si>
  <si>
    <t>PCD_DPW3_RESIN1_DCS</t>
  </si>
  <si>
    <t>PCD_DPW3_RESIN1_DSPC</t>
  </si>
  <si>
    <t>PCD_DPW3_RESIN1_DPP</t>
  </si>
  <si>
    <t>PCD_DPW3_RESIN1_DTPI</t>
  </si>
  <si>
    <t>PCD_DPW3_RESIN1_DCI</t>
  </si>
  <si>
    <t>PCD_DPW3_RESIN1_DSI</t>
  </si>
  <si>
    <t>PCD_DPW3_RESIN1_DER</t>
  </si>
  <si>
    <t>PCD_DPW3_RESIN1_RS</t>
  </si>
  <si>
    <t>PCD_DPW3_RESIN1_DPLE</t>
  </si>
  <si>
    <t>PCD_DPW3_RESIN1_S1</t>
  </si>
  <si>
    <t>PCD_DPW3_RESIN1_S2</t>
  </si>
  <si>
    <t>PCD_DPW3_RESIN1_S3</t>
  </si>
  <si>
    <t>PCD_DPW3_RESIN1_S4</t>
  </si>
  <si>
    <t>PCD_DPW3_RESIN1_S5</t>
  </si>
  <si>
    <t>PCD_DPW3_RESIN1_S6</t>
  </si>
  <si>
    <t>PCD_DPW3_RESIN1_S7</t>
  </si>
  <si>
    <t>PCD_DPW3_RESIN1ST</t>
  </si>
  <si>
    <t xml:space="preserve">Resilience - Number of water treatment works with new equipment </t>
  </si>
  <si>
    <t>DPW3.7</t>
  </si>
  <si>
    <t>PCD_DPW3_RES1_NR</t>
  </si>
  <si>
    <t>PCD_DPW3_RES1</t>
  </si>
  <si>
    <t>PCD_DPW3_RES1_S0</t>
  </si>
  <si>
    <t>PCD_DPW3_RES1_DLY</t>
  </si>
  <si>
    <t>PCD_DPW3_RES1_DIR</t>
  </si>
  <si>
    <t>PCD_DPW3_RES1_DSCR</t>
  </si>
  <si>
    <t>PCD_DPW3_RES1_DCS</t>
  </si>
  <si>
    <t>PCD_DPW3_RES1_DSPC</t>
  </si>
  <si>
    <t>PCD_DPW3_RES1_DPP</t>
  </si>
  <si>
    <t>PCD_DPW3_RES1_DTPI</t>
  </si>
  <si>
    <t>PCD_DPW3_RES1_DCI</t>
  </si>
  <si>
    <t>PCD_DPW3_RES1_DSI</t>
  </si>
  <si>
    <t>PCD_DPW3_RES1_DER</t>
  </si>
  <si>
    <t>PCD_DPW3_RES1_RS</t>
  </si>
  <si>
    <t>PCD_DPW3_RES1_DPLE</t>
  </si>
  <si>
    <t>PCD_DPW3_RES1_S1</t>
  </si>
  <si>
    <t>PCD_DPW3_RES1_S2</t>
  </si>
  <si>
    <t>PCD_DPW3_RES1_S3</t>
  </si>
  <si>
    <t>PCD_DPW3_RES1_S4</t>
  </si>
  <si>
    <t>PCD_DPW3_RES1_S5</t>
  </si>
  <si>
    <t>PCD_DPW3_RES1_S6</t>
  </si>
  <si>
    <t>PCD_DPW3_RES1_S7</t>
  </si>
  <si>
    <t>PCD_DPW3_RES1ST</t>
  </si>
  <si>
    <t>Resilience - Upgrade works at water treatment works</t>
  </si>
  <si>
    <t>DPW3.8</t>
  </si>
  <si>
    <t>PCD_DPW3_RES2_NR</t>
  </si>
  <si>
    <t>PCD_DPW3_RES2</t>
  </si>
  <si>
    <t>PCD_DPW3_RES2_S0</t>
  </si>
  <si>
    <t>PCD_DPW3_RES2_DLY</t>
  </si>
  <si>
    <t>PCD_DPW3_RES2_DIR</t>
  </si>
  <si>
    <t>PCD_DPW3_RES2_DSCR</t>
  </si>
  <si>
    <t>PCD_DPW3_RES2_DCS</t>
  </si>
  <si>
    <t>PCD_DPW3_RES2_DSPC</t>
  </si>
  <si>
    <t>PCD_DPW3_RES2_DPP</t>
  </si>
  <si>
    <t>PCD_DPW3_RES2_DTPI</t>
  </si>
  <si>
    <t>PCD_DPW3_RES2_DCI</t>
  </si>
  <si>
    <t>PCD_DPW3_RES2_DSI</t>
  </si>
  <si>
    <t>PCD_DPW3_RES2_DER</t>
  </si>
  <si>
    <t>PCD_DPW3_RES2_RS</t>
  </si>
  <si>
    <t>PCD_DPW3_RES2_DPLE</t>
  </si>
  <si>
    <t>PCD_DPW3_RES2_S1</t>
  </si>
  <si>
    <t>PCD_DPW3_RES2_S2</t>
  </si>
  <si>
    <t>PCD_DPW3_RES2_S3</t>
  </si>
  <si>
    <t>PCD_DPW3_RES2_S4</t>
  </si>
  <si>
    <t>PCD_DPW3_RES2_S5</t>
  </si>
  <si>
    <t>PCD_DPW3_RES2_S6</t>
  </si>
  <si>
    <t>PCD_DPW3_RES2_S7</t>
  </si>
  <si>
    <t>PCD_DPW3_RES2ST</t>
  </si>
  <si>
    <t>Resilience - Service reservoirs with new enhanced bypass provision</t>
  </si>
  <si>
    <t>DPW3.9</t>
  </si>
  <si>
    <t>PCD_DPW3_RES3_NR</t>
  </si>
  <si>
    <t>PCD_DPW3_RES3</t>
  </si>
  <si>
    <t>PCD_DPW3_RES3_S0</t>
  </si>
  <si>
    <t>PCD_DPW3_RES3_DLY</t>
  </si>
  <si>
    <t>PCD_DPW3_RES3_DIR</t>
  </si>
  <si>
    <t>PCD_DPW3_RES3_DSCR</t>
  </si>
  <si>
    <t>PCD_DPW3_RES3_DCS</t>
  </si>
  <si>
    <t>PCD_DPW3_RES3_DSPC</t>
  </si>
  <si>
    <t>PCD_DPW3_RES3_DPP</t>
  </si>
  <si>
    <t>PCD_DPW3_RES3_DTPI</t>
  </si>
  <si>
    <t>PCD_DPW3_RES3_DCI</t>
  </si>
  <si>
    <t>PCD_DPW3_RES3_DSI</t>
  </si>
  <si>
    <t>PCD_DPW3_RES3_DER</t>
  </si>
  <si>
    <t>PCD_DPW3_RES3_RS</t>
  </si>
  <si>
    <t>PCD_DPW3_RES3_DPLE</t>
  </si>
  <si>
    <t>PCD_DPW3_RES3_S1</t>
  </si>
  <si>
    <t>PCD_DPW3_RES3_S2</t>
  </si>
  <si>
    <t>PCD_DPW3_RES3_S3</t>
  </si>
  <si>
    <t>PCD_DPW3_RES3_S4</t>
  </si>
  <si>
    <t>PCD_DPW3_RES3_S5</t>
  </si>
  <si>
    <t>PCD_DPW3_RES3_S6</t>
  </si>
  <si>
    <t>PCD_DPW3_RES3_S7</t>
  </si>
  <si>
    <t>PCD_DPW3_RES3ST</t>
  </si>
  <si>
    <t>Resilience - Installation of new equipment</t>
  </si>
  <si>
    <t>DPW3.10</t>
  </si>
  <si>
    <t>PCD_DPW3_RES4_NR</t>
  </si>
  <si>
    <t>PCD_DPW3_RES4</t>
  </si>
  <si>
    <t>PCD_DPW3_RES4_S0</t>
  </si>
  <si>
    <t>PCD_DPW3_RES4_DLY</t>
  </si>
  <si>
    <t>PCD_DPW3_RES4_DIR</t>
  </si>
  <si>
    <t>PCD_DPW3_RES4_DSCR</t>
  </si>
  <si>
    <t>PCD_DPW3_RES4_DCS</t>
  </si>
  <si>
    <t>PCD_DPW3_RES4_DSPC</t>
  </si>
  <si>
    <t>PCD_DPW3_RES4_DPP</t>
  </si>
  <si>
    <t>PCD_DPW3_RES4_DTPI</t>
  </si>
  <si>
    <t>PCD_DPW3_RES4_DCI</t>
  </si>
  <si>
    <t>PCD_DPW3_RES4_DSI</t>
  </si>
  <si>
    <t>PCD_DPW3_RES4_DER</t>
  </si>
  <si>
    <t>PCD_DPW3_RES4_RS</t>
  </si>
  <si>
    <t>PCD_DPW3_RES4_DPLE</t>
  </si>
  <si>
    <t>PCD_DPW3_RES4_S1</t>
  </si>
  <si>
    <t>PCD_DPW3_RES4_S2</t>
  </si>
  <si>
    <t>PCD_DPW3_RES4_S3</t>
  </si>
  <si>
    <t>PCD_DPW3_RES4_S4</t>
  </si>
  <si>
    <t>PCD_DPW3_RES4_S5</t>
  </si>
  <si>
    <t>PCD_DPW3_RES4_S6</t>
  </si>
  <si>
    <t>PCD_DPW3_RES4_S7</t>
  </si>
  <si>
    <t>PCD_DPW3_RES4ST</t>
  </si>
  <si>
    <t>Resilience - Ml of additional service reservoir storage at service reservoirs</t>
  </si>
  <si>
    <t>DPW3.11</t>
  </si>
  <si>
    <t>PCD_DPW3_RES5_NR</t>
  </si>
  <si>
    <t>PCD_DPW3_RES5</t>
  </si>
  <si>
    <t>PCD_DPW3_RES5_S0</t>
  </si>
  <si>
    <t>PCD_DPW3_RES5_DLY</t>
  </si>
  <si>
    <t>PCD_DPW3_RES5_DIR</t>
  </si>
  <si>
    <t>PCD_DPW3_RES5_DSCR</t>
  </si>
  <si>
    <t>PCD_DPW3_RES5_DCS</t>
  </si>
  <si>
    <t>PCD_DPW3_RES5_DSPC</t>
  </si>
  <si>
    <t>PCD_DPW3_RES5_DPP</t>
  </si>
  <si>
    <t>PCD_DPW3_RES5_DTPI</t>
  </si>
  <si>
    <t>PCD_DPW3_RES5_DCI</t>
  </si>
  <si>
    <t>PCD_DPW3_RES5_DSI</t>
  </si>
  <si>
    <t>PCD_DPW3_RES5_DER</t>
  </si>
  <si>
    <t>PCD_DPW3_RES5_RS</t>
  </si>
  <si>
    <t>PCD_DPW3_RES5_DPLE</t>
  </si>
  <si>
    <t>PCD_DPW3_RES5_S1</t>
  </si>
  <si>
    <t>PCD_DPW3_RES5_S2</t>
  </si>
  <si>
    <t>PCD_DPW3_RES5_S3</t>
  </si>
  <si>
    <t>PCD_DPW3_RES5_S4</t>
  </si>
  <si>
    <t>PCD_DPW3_RES5_S5</t>
  </si>
  <si>
    <t>PCD_DPW3_RES5_S6</t>
  </si>
  <si>
    <t>PCD_DPW3_RES5_S7</t>
  </si>
  <si>
    <t>PCD_DPW3_RES5ST</t>
  </si>
  <si>
    <t>Resilience - Ml/d of peak week production capacity of additional process stream</t>
  </si>
  <si>
    <t>DPW3.12</t>
  </si>
  <si>
    <t>PCD_DPW3_RES6_NR</t>
  </si>
  <si>
    <t>PCD_DPW3_RES6</t>
  </si>
  <si>
    <t>PCD_DPW3_RES6_S0</t>
  </si>
  <si>
    <t>PCD_DPW3_RES6_DLY</t>
  </si>
  <si>
    <t>PCD_DPW3_RES6_DIR</t>
  </si>
  <si>
    <t>PCD_DPW3_RES6_DSCR</t>
  </si>
  <si>
    <t>PCD_DPW3_RES6_DCS</t>
  </si>
  <si>
    <t>PCD_DPW3_RES6_DSPC</t>
  </si>
  <si>
    <t>PCD_DPW3_RES6_DPP</t>
  </si>
  <si>
    <t>PCD_DPW3_RES6_DTPI</t>
  </si>
  <si>
    <t>PCD_DPW3_RES6_DCI</t>
  </si>
  <si>
    <t>PCD_DPW3_RES6_DSI</t>
  </si>
  <si>
    <t>PCD_DPW3_RES6_DER</t>
  </si>
  <si>
    <t>PCD_DPW3_RES6_RS</t>
  </si>
  <si>
    <t>PCD_DPW3_RES6_DPLE</t>
  </si>
  <si>
    <t>PCD_DPW3_RES6_S1</t>
  </si>
  <si>
    <t>PCD_DPW3_RES6_S2</t>
  </si>
  <si>
    <t>PCD_DPW3_RES6_S3</t>
  </si>
  <si>
    <t>PCD_DPW3_RES6_S4</t>
  </si>
  <si>
    <t>PCD_DPW3_RES6_S5</t>
  </si>
  <si>
    <t>PCD_DPW3_RES6_S6</t>
  </si>
  <si>
    <t>PCD_DPW3_RES6_S7</t>
  </si>
  <si>
    <t>PCD_DPW3_RES6ST</t>
  </si>
  <si>
    <t>Resilience - Number of raw water reservoirs with the delivery of specified safety improvements</t>
  </si>
  <si>
    <t>DPW3.13</t>
  </si>
  <si>
    <t>PCD_DPW3_RES7_NR</t>
  </si>
  <si>
    <t>PCD_DPW3_RES7</t>
  </si>
  <si>
    <t>PCD_DPW3_RES7_S0</t>
  </si>
  <si>
    <t>PCD_DPW3_RES7_DLY</t>
  </si>
  <si>
    <t>PCD_DPW3_RES7_DIR</t>
  </si>
  <si>
    <t>PCD_DPW3_RES7_DSCR</t>
  </si>
  <si>
    <t>PCD_DPW3_RES7_DCS</t>
  </si>
  <si>
    <t>PCD_DPW3_RES7_DSPC</t>
  </si>
  <si>
    <t>PCD_DPW3_RES7_DPP</t>
  </si>
  <si>
    <t>PCD_DPW3_RES7_DTPI</t>
  </si>
  <si>
    <t>PCD_DPW3_RES7_DCI</t>
  </si>
  <si>
    <t>PCD_DPW3_RES7_DSI</t>
  </si>
  <si>
    <t>PCD_DPW3_RES7_DER</t>
  </si>
  <si>
    <t>PCD_DPW3_RES7_RS</t>
  </si>
  <si>
    <t>PCD_DPW3_RES7_DPLE</t>
  </si>
  <si>
    <t>PCD_DPW3_RES7_S1</t>
  </si>
  <si>
    <t>PCD_DPW3_RES7_S2</t>
  </si>
  <si>
    <t>PCD_DPW3_RES7_S3</t>
  </si>
  <si>
    <t>PCD_DPW3_RES7_S4</t>
  </si>
  <si>
    <t>PCD_DPW3_RES7_S5</t>
  </si>
  <si>
    <t>PCD_DPW3_RES7_S6</t>
  </si>
  <si>
    <t>PCD_DPW3_RES7_S7</t>
  </si>
  <si>
    <t>PCD_DPW3_RES7ST</t>
  </si>
  <si>
    <t>Cyber - Legal instruments</t>
  </si>
  <si>
    <t>DPW3.14</t>
  </si>
  <si>
    <t>PCD_DPW3_CYBR_NR</t>
  </si>
  <si>
    <t>PCD_DPW3_CYBR</t>
  </si>
  <si>
    <t>PCD_DPW3_CYBR_S0</t>
  </si>
  <si>
    <t>PCD_DPW3_CYBR_DLY</t>
  </si>
  <si>
    <t>PCD_DPW3_CYBR_DIR</t>
  </si>
  <si>
    <t>PCD_DPW3_CYBR_DSCR</t>
  </si>
  <si>
    <t>PCD_DPW3_CYBR_DCS</t>
  </si>
  <si>
    <t>PCD_DPW3_CYBR_DSPC</t>
  </si>
  <si>
    <t>PCD_DPW3_CYBR_DPP</t>
  </si>
  <si>
    <t>PCD_DPW3_CYBR_DTPI</t>
  </si>
  <si>
    <t>PCD_DPW3_CYBR_DCI</t>
  </si>
  <si>
    <t>PCD_DPW3_CYBR_DSI</t>
  </si>
  <si>
    <t>PCD_DPW3_CYBR_DER</t>
  </si>
  <si>
    <t>PCD_DPW3_CYBR_RS</t>
  </si>
  <si>
    <t>PCD_DPW3_CYBR_DPLE</t>
  </si>
  <si>
    <t>PCD_DPW3_CYBR_S1</t>
  </si>
  <si>
    <t>PCD_DPW3_CYBR_S2</t>
  </si>
  <si>
    <t>PCD_DPW3_CYBR_S3</t>
  </si>
  <si>
    <t>PCD_DPW3_CYBR_S4</t>
  </si>
  <si>
    <t>PCD_DPW3_CYBR_S5</t>
  </si>
  <si>
    <t>PCD_DPW3_CYBR_S6</t>
  </si>
  <si>
    <t>PCD_DPW3_CYBR_S7</t>
  </si>
  <si>
    <t>PCD_DPW3_CYBRST</t>
  </si>
  <si>
    <t>SEMD - Legal instruments</t>
  </si>
  <si>
    <t>DPW3.15</t>
  </si>
  <si>
    <t>PCD_DPW3_SEMD_NR</t>
  </si>
  <si>
    <t>PCD_DPW3_SEMD</t>
  </si>
  <si>
    <t>PCD_DPW3_SEMD_S0</t>
  </si>
  <si>
    <t>PCD_DPW3_SEMD_DLY</t>
  </si>
  <si>
    <t>PCD_DPW3_SEMD_DIR</t>
  </si>
  <si>
    <t>PCD_DPW3_SEMD_DSCR</t>
  </si>
  <si>
    <t>PCD_DPW3_SEMD_DCS</t>
  </si>
  <si>
    <t>PCD_DPW3_SEMD_DSPC</t>
  </si>
  <si>
    <t>PCD_DPW3_SEMD_DPP</t>
  </si>
  <si>
    <t>PCD_DPW3_SEMD_DTPI</t>
  </si>
  <si>
    <t>PCD_DPW3_SEMD_DCI</t>
  </si>
  <si>
    <t>PCD_DPW3_SEMD_DSI</t>
  </si>
  <si>
    <t>PCD_DPW3_SEMD_DER</t>
  </si>
  <si>
    <t>PCD_DPW3_SEMD_RS</t>
  </si>
  <si>
    <t>PCD_DPW3_SEMD_DPLE</t>
  </si>
  <si>
    <t>PCD_DPW3_SEMD_S1</t>
  </si>
  <si>
    <t>PCD_DPW3_SEMD_S2</t>
  </si>
  <si>
    <t>PCD_DPW3_SEMD_S3</t>
  </si>
  <si>
    <t>PCD_DPW3_SEMD_S4</t>
  </si>
  <si>
    <t>PCD_DPW3_SEMD_S5</t>
  </si>
  <si>
    <t>PCD_DPW3_SEMD_S6</t>
  </si>
  <si>
    <t>PCD_DPW3_SEMD_S7</t>
  </si>
  <si>
    <t>PCD_DPW3_SEMDST</t>
  </si>
  <si>
    <t>DPW3.16</t>
  </si>
  <si>
    <t>PCD_DPW3_GGR_NR</t>
  </si>
  <si>
    <t>PCD_DPW3_GGR</t>
  </si>
  <si>
    <t>PCD_DPW3_GGR_S0</t>
  </si>
  <si>
    <t>PCD_DPW3_GGR_DLY</t>
  </si>
  <si>
    <t>PCD_DPW3_GGR_DIR</t>
  </si>
  <si>
    <t>PCD_DPW3_GGR_DSCR</t>
  </si>
  <si>
    <t>PCD_DPW3_GGR_DCS</t>
  </si>
  <si>
    <t>PCD_DPW3_GGR_DSPC</t>
  </si>
  <si>
    <t>PCD_DPW3_GGR_DPP</t>
  </si>
  <si>
    <t>PCD_DPW3_GGR_DTPI</t>
  </si>
  <si>
    <t>PCD_DPW3_GGR_DCI</t>
  </si>
  <si>
    <t>PCD_DPW3_GGR_DSI</t>
  </si>
  <si>
    <t>PCD_DPW3_GGR_DER</t>
  </si>
  <si>
    <t>PCD_DPW3_GGR_RS</t>
  </si>
  <si>
    <t>PCD_DPW3_GGR_DPLE</t>
  </si>
  <si>
    <t>PCD_DPW3_GGR_S1</t>
  </si>
  <si>
    <t>PCD_DPW3_GGR_S2</t>
  </si>
  <si>
    <t>PCD_DPW3_GGR_S3</t>
  </si>
  <si>
    <t>PCD_DPW3_GGR_S4</t>
  </si>
  <si>
    <t>PCD_DPW3_GGR_S5</t>
  </si>
  <si>
    <t>PCD_DPW3_GGR_S6</t>
  </si>
  <si>
    <t>PCD_DPW3_GGR_S7</t>
  </si>
  <si>
    <t>PCD_DPW3_GGRST</t>
  </si>
  <si>
    <t>Scheme-level data - Water - Enhanced engagement, Large gated, Critical High-profile schemes</t>
  </si>
  <si>
    <t>WINEP/NEP ID</t>
  </si>
  <si>
    <t>Enhancement line description</t>
  </si>
  <si>
    <t>PCD reference</t>
  </si>
  <si>
    <t>Original regulatory date [if relevant]</t>
  </si>
  <si>
    <t>Current regulatory date [if relevant]</t>
  </si>
  <si>
    <t>Type of scheme (enhanced engagement, large gated, other)</t>
  </si>
  <si>
    <t>East Ness WTW - New BH Arrangement &amp; Distribution Pumping HH-11</t>
  </si>
  <si>
    <t>YKS/2023/04</t>
  </si>
  <si>
    <t>PCDW13/14</t>
  </si>
  <si>
    <t>Haisthorpe WTW - Raw Water Quality - Nitrate Reduction - Nitrate Removal Plant High Sources (inc CM)</t>
  </si>
  <si>
    <t>YKS/2023/06</t>
  </si>
  <si>
    <t>New internal transfer to North Yorkshire WTW 2</t>
  </si>
  <si>
    <t>Scheme-level data - Water Resilience schemes (excluding any critical high-profile projects)</t>
  </si>
  <si>
    <t>Statutory scheme reference</t>
  </si>
  <si>
    <t>BonCode</t>
  </si>
  <si>
    <t>BonCode Duplicate helper</t>
  </si>
  <si>
    <t>Version</t>
  </si>
  <si>
    <t>Description</t>
  </si>
  <si>
    <t>Group</t>
  </si>
  <si>
    <t>Price Base</t>
  </si>
  <si>
    <t>Index</t>
  </si>
  <si>
    <t>List</t>
  </si>
  <si>
    <t>TotalEquation</t>
  </si>
  <si>
    <t>Purpose</t>
  </si>
  <si>
    <t>MergingPrinciple</t>
  </si>
  <si>
    <t>Owner</t>
  </si>
  <si>
    <t>Defintion</t>
  </si>
  <si>
    <t>Equation</t>
  </si>
  <si>
    <t>¬¬IF(ISBLANK('DPB1'!AT8),"",'DPB1'!AT8)</t>
  </si>
  <si>
    <t>¬¬'DPB1'!E8 &amp; "," &amp; 'DPB1'!F8 &amp; "," &amp; 'DPB1'!AP5</t>
  </si>
  <si>
    <t>¬¬IF(ISBLANK('DPB1'!G8),"",'DPB1'!G8)</t>
  </si>
  <si>
    <t>¬¬IF(ISBLANK('DPB1'!H8),"",'DPB1'!H8)</t>
  </si>
  <si>
    <t>¬¬IF(ISBLANK('DPB1'!BD8),"",'DPB1'!BD8)</t>
  </si>
  <si>
    <t>¬¬'DPB1'!E8 &amp; "," &amp; 'DPB1'!F8 &amp; "," &amp; 'DPB1'!BD5</t>
  </si>
  <si>
    <t>¬¬IF(ISBLANK('DPB1'!BH8),"",'DPB1'!BH8)</t>
  </si>
  <si>
    <t>¬¬'DPB1'!E8 &amp; "," &amp; 'DPB1'!F8 &amp; "," &amp; 'DPB1'!BE5</t>
  </si>
  <si>
    <t>¬¬IF(ISBLANK('DPB1'!BR8),"",'DPB1'!BR8)</t>
  </si>
  <si>
    <t>¬¬'DPB1'!E8 &amp; "," &amp; 'DPB1'!F8 &amp; "," &amp; 'DPB1'!BR5</t>
  </si>
  <si>
    <t>¬¬IF(ISBLANK('DPB1'!BU8),"",'DPB1'!BU8)</t>
  </si>
  <si>
    <t>¬¬'DPB1'!E8 &amp; "," &amp; 'DPB1'!F8 &amp; "," &amp; 'DPB1'!BU5</t>
  </si>
  <si>
    <t>¬¬IF(ISBLANK('DPB1'!AT9),"",'DPB1'!AT9)</t>
  </si>
  <si>
    <t>¬¬'DPB1'!E9 &amp; "," &amp; 'DPB1'!F9 &amp; "," &amp; 'DPB1'!AP5</t>
  </si>
  <si>
    <t>¬¬IF(ISBLANK('DPB1'!G9),"",'DPB1'!G9)</t>
  </si>
  <si>
    <t>¬¬IF(ISBLANK('DPB1'!H9),"",'DPB1'!H9)</t>
  </si>
  <si>
    <t>¬¬IF(ISBLANK('DPB1'!BD9),"",'DPB1'!BD9)</t>
  </si>
  <si>
    <t>¬¬'DPB1'!E9 &amp; "," &amp; 'DPB1'!F9 &amp; "," &amp; 'DPB1'!BD5</t>
  </si>
  <si>
    <t>¬¬IF(ISBLANK('DPB1'!BH9),"",'DPB1'!BH9)</t>
  </si>
  <si>
    <t>¬¬'DPB1'!E9 &amp; "," &amp; 'DPB1'!F9 &amp; "," &amp; 'DPB1'!BE5</t>
  </si>
  <si>
    <t>¬¬IF(ISBLANK('DPB1'!BR9),"",'DPB1'!BR9)</t>
  </si>
  <si>
    <t>¬¬'DPB1'!E9 &amp; "," &amp; 'DPB1'!F9 &amp; "," &amp; 'DPB1'!BR5</t>
  </si>
  <si>
    <t>¬¬IF(ISBLANK('DPB1'!BU9),"",'DPB1'!BU9)</t>
  </si>
  <si>
    <t>¬¬'DPB1'!E9 &amp; "," &amp; 'DPB1'!F9 &amp; "," &amp; 'DPB1'!BU5</t>
  </si>
  <si>
    <t>¬¬IF(ISBLANK('DPB1'!AT10),"",'DPB1'!AT10)</t>
  </si>
  <si>
    <t>¬¬'DPB1'!E10 &amp; "," &amp; 'DPB1'!F10 &amp; "," &amp; 'DPB1'!AP5</t>
  </si>
  <si>
    <t>¬¬IF(ISBLANK('DPB1'!G10),"",'DPB1'!G10)</t>
  </si>
  <si>
    <t>¬¬IF(ISBLANK('DPB1'!H10),"",'DPB1'!H10)</t>
  </si>
  <si>
    <t>¬¬IF(ISBLANK('DPB1'!BD10),"",'DPB1'!BD10)</t>
  </si>
  <si>
    <t>¬¬'DPB1'!E10 &amp; "," &amp; 'DPB1'!F10 &amp; "," &amp; 'DPB1'!BD5</t>
  </si>
  <si>
    <t>¬¬IF(ISBLANK('DPB1'!BH10),"",'DPB1'!BH10)</t>
  </si>
  <si>
    <t>¬¬'DPB1'!E10 &amp; "," &amp; 'DPB1'!F10 &amp; "," &amp; 'DPB1'!BE5</t>
  </si>
  <si>
    <t>¬¬IF(ISBLANK('DPB1'!BR10),"",'DPB1'!BR10)</t>
  </si>
  <si>
    <t>¬¬'DPB1'!E10 &amp; "," &amp; 'DPB1'!F10 &amp; "," &amp; 'DPB1'!BR5</t>
  </si>
  <si>
    <t>¬¬IF(ISBLANK('DPB1'!BU10),"",'DPB1'!BU10)</t>
  </si>
  <si>
    <t>¬¬'DPB1'!E10 &amp; "," &amp; 'DPB1'!F10 &amp; "," &amp; 'DPB1'!BU5</t>
  </si>
  <si>
    <t>¬¬IF(ISBLANK('DPB2'!AV8),"",'DPB2'!AV8)</t>
  </si>
  <si>
    <t>¬¬'DPB2'!E8 &amp; "," &amp; 'DPB2'!F8 &amp; "," &amp; 'DPB2'!AS5</t>
  </si>
  <si>
    <t>¬¬IF(ISBLANK('DPB2'!G8),"",'DPB2'!G8)</t>
  </si>
  <si>
    <t>¬¬IF(ISBLANK('DPB2'!H8),"",'DPB2'!H8)</t>
  </si>
  <si>
    <t>¬¬IF(ISBLANK('DPB2'!BF8),"",'DPB2'!BF8)</t>
  </si>
  <si>
    <t>¬¬'DPB2'!E8 &amp; "," &amp; 'DPB2'!F8 &amp; "," &amp; 'DPB2'!BF5</t>
  </si>
  <si>
    <t>¬¬IF(ISBLANK('DPB2'!BJ8),"",'DPB2'!BJ8)</t>
  </si>
  <si>
    <t>¬¬'DPB2'!E8 &amp; "," &amp; 'DPB2'!F8 &amp; "," &amp; 'DPB2'!BG5</t>
  </si>
  <si>
    <t>¬¬IF(ISBLANK('DPB2'!BT8),"",'DPB2'!BT8)</t>
  </si>
  <si>
    <t>¬¬'DPB2'!E8 &amp; "," &amp; 'DPB2'!F8 &amp; "," &amp; 'DPB2'!BT5</t>
  </si>
  <si>
    <t>¬¬IF(ISBLANK('DPB2'!BW8),"",'DPB2'!BW8)</t>
  </si>
  <si>
    <t>¬¬'DPB2'!E8 &amp; "," &amp; 'DPB2'!F8 &amp; "," &amp; 'DPB2'!BW5</t>
  </si>
  <si>
    <t>¬¬IF(ISBLANK('DPB2'!AV9),"",'DPB2'!AV9)</t>
  </si>
  <si>
    <t>¬¬'DPB2'!E9 &amp; "," &amp; 'DPB2'!F9 &amp; "," &amp; 'DPB2'!AS5</t>
  </si>
  <si>
    <t>¬¬IF(ISBLANK('DPB2'!G9),"",'DPB2'!G9)</t>
  </si>
  <si>
    <t>¬¬IF(ISBLANK('DPB2'!H9),"",'DPB2'!H9)</t>
  </si>
  <si>
    <t>¬¬IF(ISBLANK('DPB2'!BF9),"",'DPB2'!BF9)</t>
  </si>
  <si>
    <t>¬¬'DPB2'!E9 &amp; "," &amp; 'DPB2'!F9 &amp; "," &amp; 'DPB2'!BF5</t>
  </si>
  <si>
    <t>¬¬IF(ISBLANK('DPB2'!BJ9),"",'DPB2'!BJ9)</t>
  </si>
  <si>
    <t>¬¬'DPB2'!E9 &amp; "," &amp; 'DPB2'!F9 &amp; "," &amp; 'DPB2'!BG5</t>
  </si>
  <si>
    <t>¬¬IF(ISBLANK('DPB2'!BT9),"",'DPB2'!BT9)</t>
  </si>
  <si>
    <t>¬¬'DPB2'!E9 &amp; "," &amp; 'DPB2'!F9 &amp; "," &amp; 'DPB2'!BT5</t>
  </si>
  <si>
    <t>¬¬IF(ISBLANK('DPB2'!BW9),"",'DPB2'!BW9)</t>
  </si>
  <si>
    <t>¬¬'DPB2'!E9 &amp; "," &amp; 'DPB2'!F9 &amp; "," &amp; 'DPB2'!BW5</t>
  </si>
  <si>
    <t>¬¬IF(ISBLANK('DPB2'!AV10),"",'DPB2'!AV10)</t>
  </si>
  <si>
    <t>¬¬'DPB2'!E10 &amp; "," &amp; 'DPB2'!F10 &amp; "," &amp; 'DPB2'!AS5</t>
  </si>
  <si>
    <t>¬¬IF(ISBLANK('DPB2'!G10),"",'DPB2'!G10)</t>
  </si>
  <si>
    <t>¬¬IF(ISBLANK('DPB2'!H10),"",'DPB2'!H10)</t>
  </si>
  <si>
    <t>¬¬IF(ISBLANK('DPB2'!BF10),"",'DPB2'!BF10)</t>
  </si>
  <si>
    <t>¬¬'DPB2'!E10 &amp; "," &amp; 'DPB2'!F10 &amp; "," &amp; 'DPB2'!BF5</t>
  </si>
  <si>
    <t>¬¬IF(ISBLANK('DPB2'!BJ10),"",'DPB2'!BJ10)</t>
  </si>
  <si>
    <t>¬¬'DPB2'!E10 &amp; "," &amp; 'DPB2'!F10 &amp; "," &amp; 'DPB2'!BG5</t>
  </si>
  <si>
    <t>¬¬IF(ISBLANK('DPB2'!BT10),"",'DPB2'!BT10)</t>
  </si>
  <si>
    <t>¬¬'DPB2'!E10 &amp; "," &amp; 'DPB2'!F10 &amp; "," &amp; 'DPB2'!BT5</t>
  </si>
  <si>
    <t>¬¬IF(ISBLANK('DPB2'!BW10),"",'DPB2'!BW10)</t>
  </si>
  <si>
    <t>¬¬'DPB2'!E10 &amp; "," &amp; 'DPB2'!F10 &amp; "," &amp; 'DPB2'!BW5</t>
  </si>
  <si>
    <t>¬¬IF(ISBLANK('DPB2'!AV11),"",'DPB2'!AV11)</t>
  </si>
  <si>
    <t>¬¬'DPB2'!E11 &amp; "," &amp; 'DPB2'!F11 &amp; "," &amp; 'DPB2'!AS5</t>
  </si>
  <si>
    <t>¬¬IF(ISBLANK('DPB2'!G11),"",'DPB2'!G11)</t>
  </si>
  <si>
    <t>¬¬IF(ISBLANK('DPB2'!H11),"",'DPB2'!H11)</t>
  </si>
  <si>
    <t>¬¬IF(ISBLANK('DPB2'!BF11),"",'DPB2'!BF11)</t>
  </si>
  <si>
    <t>¬¬'DPB2'!E11 &amp; "," &amp; 'DPB2'!F11 &amp; "," &amp; 'DPB2'!BF5</t>
  </si>
  <si>
    <t>¬¬IF(ISBLANK('DPB2'!BJ11),"",'DPB2'!BJ11)</t>
  </si>
  <si>
    <t>¬¬'DPB2'!E11 &amp; "," &amp; 'DPB2'!F11 &amp; "," &amp; 'DPB2'!BG5</t>
  </si>
  <si>
    <t>¬¬IF(ISBLANK('DPB2'!BT11),"",'DPB2'!BT11)</t>
  </si>
  <si>
    <t>¬¬'DPB2'!E11 &amp; "," &amp; 'DPB2'!F11 &amp; "," &amp; 'DPB2'!BT5</t>
  </si>
  <si>
    <t>¬¬IF(ISBLANK('DPB2'!BW11),"",'DPB2'!BW11)</t>
  </si>
  <si>
    <t>¬¬'DPB2'!E11 &amp; "," &amp; 'DPB2'!F11 &amp; "," &amp; 'DPB2'!BW5</t>
  </si>
  <si>
    <t>¬¬IF(ISBLANK('DPB2'!AV12),"",'DPB2'!AV12)</t>
  </si>
  <si>
    <t>¬¬'DPB2'!E12 &amp; "," &amp; 'DPB2'!F12 &amp; "," &amp; 'DPB2'!AS5</t>
  </si>
  <si>
    <t>¬¬IF(ISBLANK('DPB2'!G12),"",'DPB2'!G12)</t>
  </si>
  <si>
    <t>¬¬IF(ISBLANK('DPB2'!H12),"",'DPB2'!H12)</t>
  </si>
  <si>
    <t>¬¬IF(ISBLANK('DPB2'!BF12),"",'DPB2'!BF12)</t>
  </si>
  <si>
    <t>¬¬'DPB2'!E12 &amp; "," &amp; 'DPB2'!F12 &amp; "," &amp; 'DPB2'!BF5</t>
  </si>
  <si>
    <t>¬¬IF(ISBLANK('DPB2'!BJ12),"",'DPB2'!BJ12)</t>
  </si>
  <si>
    <t>¬¬'DPB2'!E12 &amp; "," &amp; 'DPB2'!F12 &amp; "," &amp; 'DPB2'!BG5</t>
  </si>
  <si>
    <t>¬¬IF(ISBLANK('DPB2'!BT12),"",'DPB2'!BT12)</t>
  </si>
  <si>
    <t>¬¬'DPB2'!E12 &amp; "," &amp; 'DPB2'!F12 &amp; "," &amp; 'DPB2'!BT5</t>
  </si>
  <si>
    <t>¬¬IF(ISBLANK('DPB2'!BW12),"",'DPB2'!BW12)</t>
  </si>
  <si>
    <t>¬¬'DPB2'!E12 &amp; "," &amp; 'DPB2'!F12 &amp; "," &amp; 'DPB2'!BW5</t>
  </si>
  <si>
    <t>¬¬IF(ISBLANK(DPWW1!AT8),"",DPWW1!AT8)</t>
  </si>
  <si>
    <t>¬¬DPWW1!F8 &amp; "," &amp; DPWW1!G8 &amp; "," &amp; DPWW1!AQ5</t>
  </si>
  <si>
    <t>¬¬IF(ISBLANK(DPWW1!H8),"",DPWW1!H8)</t>
  </si>
  <si>
    <t>¬¬IF(ISBLANK(DPWW1!I8),"",DPWW1!I8)</t>
  </si>
  <si>
    <t>¬¬IF(ISBLANK(DPWW1!BE8),"",DPWW1!BE8)</t>
  </si>
  <si>
    <t>¬¬DPWW1!F8 &amp; "," &amp; DPWW1!G8 &amp; "," &amp; DPWW1!BE5</t>
  </si>
  <si>
    <t>¬¬IF(ISBLANK(DPWW1!BH8),"",DPWW1!BH8)</t>
  </si>
  <si>
    <t>¬¬DPWW1!F8 &amp; "," &amp; DPWW1!G8 &amp; "," &amp; DPWW1!BF5</t>
  </si>
  <si>
    <t>¬¬IF(ISBLANK(DPWW1!BS8),"",DPWW1!BS8)</t>
  </si>
  <si>
    <t>¬¬DPWW1!F8 &amp; "," &amp; DPWW1!G8 &amp; "," &amp; DPWW1!BS5</t>
  </si>
  <si>
    <t>¬¬IF(ISBLANK(DPWW1!BV8),"",DPWW1!BV8)</t>
  </si>
  <si>
    <t>¬¬DPWW1!F8 &amp; "," &amp; DPWW1!G8 &amp; "," &amp; DPWW1!BV5</t>
  </si>
  <si>
    <t>¬¬IF(ISBLANK(DPWW1!AT9),"",DPWW1!AT9)</t>
  </si>
  <si>
    <t>¬¬DPWW1!F9 &amp; "," &amp; DPWW1!G9 &amp; "," &amp; DPWW1!AQ5</t>
  </si>
  <si>
    <t>¬¬IF(ISBLANK(DPWW1!H9),"",DPWW1!H9)</t>
  </si>
  <si>
    <t>¬¬IF(ISBLANK(DPWW1!I9),"",DPWW1!I9)</t>
  </si>
  <si>
    <t>¬¬IF(ISBLANK(DPWW1!BE9),"",DPWW1!BE9)</t>
  </si>
  <si>
    <t>¬¬DPWW1!F9 &amp; "," &amp; DPWW1!G9 &amp; "," &amp; DPWW1!BE5</t>
  </si>
  <si>
    <t>¬¬IF(ISBLANK(DPWW1!BH9),"",DPWW1!BH9)</t>
  </si>
  <si>
    <t>¬¬DPWW1!F9 &amp; "," &amp; DPWW1!G9 &amp; "," &amp; DPWW1!BF5</t>
  </si>
  <si>
    <t>¬¬IF(ISBLANK(DPWW1!BS9),"",DPWW1!BS9)</t>
  </si>
  <si>
    <t>¬¬DPWW1!F9 &amp; "," &amp; DPWW1!G9 &amp; "," &amp; DPWW1!BS5</t>
  </si>
  <si>
    <t>¬¬IF(ISBLANK(DPWW1!BV9),"",DPWW1!BV9)</t>
  </si>
  <si>
    <t>¬¬DPWW1!F9 &amp; "," &amp; DPWW1!G9 &amp; "," &amp; DPWW1!BV5</t>
  </si>
  <si>
    <t>¬¬IF(ISBLANK(DPWW1!AT10),"",DPWW1!AT10)</t>
  </si>
  <si>
    <t>¬¬DPWW1!F10 &amp; "," &amp; DPWW1!G10 &amp; "," &amp; DPWW1!AQ5</t>
  </si>
  <si>
    <t>¬¬IF(ISBLANK(DPWW1!H10),"",DPWW1!H10)</t>
  </si>
  <si>
    <t>¬¬IF(ISBLANK(DPWW1!I10),"",DPWW1!I10)</t>
  </si>
  <si>
    <t>¬¬IF(ISBLANK(DPWW1!BE10),"",DPWW1!BE10)</t>
  </si>
  <si>
    <t>¬¬DPWW1!F10 &amp; "," &amp; DPWW1!G10 &amp; "," &amp; DPWW1!BE5</t>
  </si>
  <si>
    <t>¬¬IF(ISBLANK(DPWW1!BH10),"",DPWW1!BH10)</t>
  </si>
  <si>
    <t>¬¬DPWW1!F10 &amp; "," &amp; DPWW1!G10 &amp; "," &amp; DPWW1!BF5</t>
  </si>
  <si>
    <t>¬¬IF(ISBLANK(DPWW1!BS10),"",DPWW1!BS10)</t>
  </si>
  <si>
    <t>¬¬DPWW1!F10 &amp; "," &amp; DPWW1!G10 &amp; "," &amp; DPWW1!BS5</t>
  </si>
  <si>
    <t>¬¬IF(ISBLANK(DPWW1!BV10),"",DPWW1!BV10)</t>
  </si>
  <si>
    <t>¬¬DPWW1!F10 &amp; "," &amp; DPWW1!G10 &amp; "," &amp; DPWW1!BV5</t>
  </si>
  <si>
    <t>¬¬IF(ISBLANK(DPWW1!AT11),"",DPWW1!AT11)</t>
  </si>
  <si>
    <t>¬¬DPWW1!F11 &amp; "," &amp; DPWW1!G11 &amp; "," &amp; DPWW1!AQ5</t>
  </si>
  <si>
    <t>¬¬IF(ISBLANK(DPWW1!H11),"",DPWW1!H11)</t>
  </si>
  <si>
    <t>¬¬IF(ISBLANK(DPWW1!I11),"",DPWW1!I11)</t>
  </si>
  <si>
    <t>¬¬IF(ISBLANK(DPWW1!BE11),"",DPWW1!BE11)</t>
  </si>
  <si>
    <t>¬¬DPWW1!F11 &amp; "," &amp; DPWW1!G11 &amp; "," &amp; DPWW1!BE5</t>
  </si>
  <si>
    <t>¬¬IF(ISBLANK(DPWW1!BH11),"",DPWW1!BH11)</t>
  </si>
  <si>
    <t>¬¬DPWW1!F11 &amp; "," &amp; DPWW1!G11 &amp; "," &amp; DPWW1!BF5</t>
  </si>
  <si>
    <t>¬¬IF(ISBLANK(DPWW1!BS11),"",DPWW1!BS11)</t>
  </si>
  <si>
    <t>¬¬DPWW1!F11 &amp; "," &amp; DPWW1!G11 &amp; "," &amp; DPWW1!BS5</t>
  </si>
  <si>
    <t>¬¬IF(ISBLANK(DPWW1!BV11),"",DPWW1!BV11)</t>
  </si>
  <si>
    <t>¬¬DPWW1!F11 &amp; "," &amp; DPWW1!G11 &amp; "," &amp; DPWW1!BV5</t>
  </si>
  <si>
    <t>¬¬IF(ISBLANK(DPWW1!AT12),"",DPWW1!AT12)</t>
  </si>
  <si>
    <t>¬¬DPWW1!F12 &amp; "," &amp; DPWW1!G12 &amp; "," &amp; DPWW1!AQ5</t>
  </si>
  <si>
    <t>¬¬IF(ISBLANK(DPWW1!H12),"",DPWW1!H12)</t>
  </si>
  <si>
    <t>¬¬IF(ISBLANK(DPWW1!I12),"",DPWW1!I12)</t>
  </si>
  <si>
    <t>¬¬IF(ISBLANK(DPWW1!BE12),"",DPWW1!BE12)</t>
  </si>
  <si>
    <t>¬¬DPWW1!F12 &amp; "," &amp; DPWW1!G12 &amp; "," &amp; DPWW1!BE5</t>
  </si>
  <si>
    <t>¬¬IF(ISBLANK(DPWW1!BH12),"",DPWW1!BH12)</t>
  </si>
  <si>
    <t>¬¬DPWW1!F12 &amp; "," &amp; DPWW1!G12 &amp; "," &amp; DPWW1!BF5</t>
  </si>
  <si>
    <t>¬¬IF(ISBLANK(DPWW1!BS12),"",DPWW1!BS12)</t>
  </si>
  <si>
    <t>¬¬DPWW1!F12 &amp; "," &amp; DPWW1!G12 &amp; "," &amp; DPWW1!BS5</t>
  </si>
  <si>
    <t>¬¬IF(ISBLANK(DPWW1!BV12),"",DPWW1!BV12)</t>
  </si>
  <si>
    <t>¬¬DPWW1!F12 &amp; "," &amp; DPWW1!G12 &amp; "," &amp; DPWW1!BV5</t>
  </si>
  <si>
    <t>¬¬IF(ISBLANK(DPWW1!AT13),"",DPWW1!AT13)</t>
  </si>
  <si>
    <t>¬¬DPWW1!F13 &amp; "," &amp; DPWW1!G13 &amp; "," &amp; DPWW1!AQ5</t>
  </si>
  <si>
    <t>¬¬IF(ISBLANK(DPWW1!H13),"",DPWW1!H13)</t>
  </si>
  <si>
    <t>¬¬IF(ISBLANK(DPWW1!I13),"",DPWW1!I13)</t>
  </si>
  <si>
    <t>¬¬IF(ISBLANK(DPWW1!BE13),"",DPWW1!BE13)</t>
  </si>
  <si>
    <t>¬¬DPWW1!F13 &amp; "," &amp; DPWW1!G13 &amp; "," &amp; DPWW1!BE5</t>
  </si>
  <si>
    <t>¬¬IF(ISBLANK(DPWW1!BH13),"",DPWW1!BH13)</t>
  </si>
  <si>
    <t>¬¬DPWW1!F13 &amp; "," &amp; DPWW1!G13 &amp; "," &amp; DPWW1!BF5</t>
  </si>
  <si>
    <t>¬¬IF(ISBLANK(DPWW1!BS13),"",DPWW1!BS13)</t>
  </si>
  <si>
    <t>¬¬DPWW1!F13 &amp; "," &amp; DPWW1!G13 &amp; "," &amp; DPWW1!BS5</t>
  </si>
  <si>
    <t>¬¬IF(ISBLANK(DPWW1!BV13),"",DPWW1!BV13)</t>
  </si>
  <si>
    <t>¬¬DPWW1!F13 &amp; "," &amp; DPWW1!G13 &amp; "," &amp; DPWW1!BV5</t>
  </si>
  <si>
    <t>¬¬IF(ISBLANK(DPWW1!AT14),"",DPWW1!AT14)</t>
  </si>
  <si>
    <t>¬¬DPWW1!F14 &amp; "," &amp; DPWW1!G14 &amp; "," &amp; DPWW1!AQ5</t>
  </si>
  <si>
    <t>¬¬IF(ISBLANK(DPWW1!H14),"",DPWW1!H14)</t>
  </si>
  <si>
    <t>¬¬IF(ISBLANK(DPWW1!I14),"",DPWW1!I14)</t>
  </si>
  <si>
    <t>¬¬IF(ISBLANK(DPWW1!BE14),"",DPWW1!BE14)</t>
  </si>
  <si>
    <t>¬¬DPWW1!F14 &amp; "," &amp; DPWW1!G14 &amp; "," &amp; DPWW1!BE5</t>
  </si>
  <si>
    <t>¬¬IF(ISBLANK(DPWW1!BH14),"",DPWW1!BH14)</t>
  </si>
  <si>
    <t>¬¬DPWW1!F14 &amp; "," &amp; DPWW1!G14 &amp; "," &amp; DPWW1!BF5</t>
  </si>
  <si>
    <t>¬¬IF(ISBLANK(DPWW1!BS14),"",DPWW1!BS14)</t>
  </si>
  <si>
    <t>¬¬DPWW1!F14 &amp; "," &amp; DPWW1!G14 &amp; "," &amp; DPWW1!BS5</t>
  </si>
  <si>
    <t>¬¬IF(ISBLANK(DPWW1!BV14),"",DPWW1!BV14)</t>
  </si>
  <si>
    <t>¬¬DPWW1!F14 &amp; "," &amp; DPWW1!G14 &amp; "," &amp; DPWW1!BV5</t>
  </si>
  <si>
    <t>¬¬IF(ISBLANK(DPWW1!AT15),"",DPWW1!AT15)</t>
  </si>
  <si>
    <t>¬¬DPWW1!F15 &amp; "," &amp; DPWW1!G15 &amp; "," &amp; DPWW1!AQ5</t>
  </si>
  <si>
    <t>¬¬IF(ISBLANK(DPWW1!H15),"",DPWW1!H15)</t>
  </si>
  <si>
    <t>¬¬IF(ISBLANK(DPWW1!I15),"",DPWW1!I15)</t>
  </si>
  <si>
    <t>¬¬IF(ISBLANK(DPWW1!BE15),"",DPWW1!BE15)</t>
  </si>
  <si>
    <t>¬¬DPWW1!F15 &amp; "," &amp; DPWW1!G15 &amp; "," &amp; DPWW1!BE5</t>
  </si>
  <si>
    <t>¬¬IF(ISBLANK(DPWW1!BH15),"",DPWW1!BH15)</t>
  </si>
  <si>
    <t>¬¬DPWW1!F15 &amp; "," &amp; DPWW1!G15 &amp; "," &amp; DPWW1!BF5</t>
  </si>
  <si>
    <t>¬¬IF(ISBLANK(DPWW1!BS15),"",DPWW1!BS15)</t>
  </si>
  <si>
    <t>¬¬DPWW1!F15 &amp; "," &amp; DPWW1!G15 &amp; "," &amp; DPWW1!BS5</t>
  </si>
  <si>
    <t>¬¬IF(ISBLANK(DPWW1!BV15),"",DPWW1!BV15)</t>
  </si>
  <si>
    <t>¬¬DPWW1!F15 &amp; "," &amp; DPWW1!G15 &amp; "," &amp; DPWW1!BV5</t>
  </si>
  <si>
    <t>¬¬IF(ISBLANK(DPWW1!AT16),"",DPWW1!AT16)</t>
  </si>
  <si>
    <t>¬¬DPWW1!F16 &amp; "," &amp; DPWW1!G16 &amp; "," &amp; DPWW1!AQ5</t>
  </si>
  <si>
    <t>¬¬IF(ISBLANK(DPWW1!H16),"",DPWW1!H16)</t>
  </si>
  <si>
    <t>¬¬IF(ISBLANK(DPWW1!I16),"",DPWW1!I16)</t>
  </si>
  <si>
    <t>¬¬IF(ISBLANK(DPWW1!BE16),"",DPWW1!BE16)</t>
  </si>
  <si>
    <t>¬¬DPWW1!F16 &amp; "," &amp; DPWW1!G16 &amp; "," &amp; DPWW1!BE5</t>
  </si>
  <si>
    <t>¬¬IF(ISBLANK(DPWW1!BH16),"",DPWW1!BH16)</t>
  </si>
  <si>
    <t>¬¬DPWW1!F16 &amp; "," &amp; DPWW1!G16 &amp; "," &amp; DPWW1!BF5</t>
  </si>
  <si>
    <t>¬¬IF(ISBLANK(DPWW1!BS16),"",DPWW1!BS16)</t>
  </si>
  <si>
    <t>¬¬DPWW1!F16 &amp; "," &amp; DPWW1!G16 &amp; "," &amp; DPWW1!BS5</t>
  </si>
  <si>
    <t>¬¬IF(ISBLANK(DPWW1!BV16),"",DPWW1!BV16)</t>
  </si>
  <si>
    <t>¬¬DPWW1!F16 &amp; "," &amp; DPWW1!G16 &amp; "," &amp; DPWW1!BV5</t>
  </si>
  <si>
    <t>¬¬IF(ISBLANK(DPWW1!AT17),"",DPWW1!AT17)</t>
  </si>
  <si>
    <t>¬¬DPWW1!F17 &amp; "," &amp; DPWW1!G17 &amp; "," &amp; DPWW1!AQ5</t>
  </si>
  <si>
    <t>¬¬IF(ISBLANK(DPWW1!H17),"",DPWW1!H17)</t>
  </si>
  <si>
    <t>¬¬IF(ISBLANK(DPWW1!I17),"",DPWW1!I17)</t>
  </si>
  <si>
    <t>¬¬IF(ISBLANK(DPWW1!BE17),"",DPWW1!BE17)</t>
  </si>
  <si>
    <t>¬¬DPWW1!F17 &amp; "," &amp; DPWW1!G17 &amp; "," &amp; DPWW1!BE5</t>
  </si>
  <si>
    <t>¬¬IF(ISBLANK(DPWW1!BH17),"",DPWW1!BH17)</t>
  </si>
  <si>
    <t>¬¬DPWW1!F17 &amp; "," &amp; DPWW1!G17 &amp; "," &amp; DPWW1!BF5</t>
  </si>
  <si>
    <t>¬¬IF(ISBLANK(DPWW1!BS17),"",DPWW1!BS17)</t>
  </si>
  <si>
    <t>¬¬DPWW1!F17 &amp; "," &amp; DPWW1!G17 &amp; "," &amp; DPWW1!BS5</t>
  </si>
  <si>
    <t>¬¬IF(ISBLANK(DPWW1!BV17),"",DPWW1!BV17)</t>
  </si>
  <si>
    <t>¬¬DPWW1!F17 &amp; "," &amp; DPWW1!G17 &amp; "," &amp; DPWW1!BV5</t>
  </si>
  <si>
    <t>¬¬IF(ISBLANK(DPWW1!AT18),"",DPWW1!AT18)</t>
  </si>
  <si>
    <t>¬¬DPWW1!F18 &amp; "," &amp; DPWW1!G18 &amp; "," &amp; DPWW1!AQ5</t>
  </si>
  <si>
    <t>¬¬IF(ISBLANK(DPWW1!H18),"",DPWW1!H18)</t>
  </si>
  <si>
    <t>¬¬IF(ISBLANK(DPWW1!I18),"",DPWW1!I18)</t>
  </si>
  <si>
    <t>¬¬IF(ISBLANK(DPWW1!BE18),"",DPWW1!BE18)</t>
  </si>
  <si>
    <t>¬¬DPWW1!F18 &amp; "," &amp; DPWW1!G18 &amp; "," &amp; DPWW1!BE5</t>
  </si>
  <si>
    <t>¬¬IF(ISBLANK(DPWW1!BH18),"",DPWW1!BH18)</t>
  </si>
  <si>
    <t>¬¬DPWW1!F18 &amp; "," &amp; DPWW1!G18 &amp; "," &amp; DPWW1!BF5</t>
  </si>
  <si>
    <t>¬¬IF(ISBLANK(DPWW1!BS18),"",DPWW1!BS18)</t>
  </si>
  <si>
    <t>¬¬DPWW1!F18 &amp; "," &amp; DPWW1!G18 &amp; "," &amp; DPWW1!BS5</t>
  </si>
  <si>
    <t>¬¬IF(ISBLANK(DPWW1!BV18),"",DPWW1!BV18)</t>
  </si>
  <si>
    <t>¬¬DPWW1!F18 &amp; "," &amp; DPWW1!G18 &amp; "," &amp; DPWW1!BV5</t>
  </si>
  <si>
    <t>¬¬IF(ISBLANK(DPWW1!AT19),"",DPWW1!AT19)</t>
  </si>
  <si>
    <t>¬¬DPWW1!F19 &amp; "," &amp; DPWW1!G19 &amp; "," &amp; DPWW1!AQ5</t>
  </si>
  <si>
    <t>¬¬IF(ISBLANK(DPWW1!H19),"",DPWW1!H19)</t>
  </si>
  <si>
    <t>¬¬IF(ISBLANK(DPWW1!I19),"",DPWW1!I19)</t>
  </si>
  <si>
    <t>¬¬IF(ISBLANK(DPWW1!BE19),"",DPWW1!BE19)</t>
  </si>
  <si>
    <t>¬¬DPWW1!F19 &amp; "," &amp; DPWW1!G19 &amp; "," &amp; DPWW1!BE5</t>
  </si>
  <si>
    <t>¬¬IF(ISBLANK(DPWW1!BH19),"",DPWW1!BH19)</t>
  </si>
  <si>
    <t>¬¬DPWW1!F19 &amp; "," &amp; DPWW1!G19 &amp; "," &amp; DPWW1!BF5</t>
  </si>
  <si>
    <t>¬¬IF(ISBLANK(DPWW1!BS19),"",DPWW1!BS19)</t>
  </si>
  <si>
    <t>¬¬DPWW1!F19 &amp; "," &amp; DPWW1!G19 &amp; "," &amp; DPWW1!BS5</t>
  </si>
  <si>
    <t>¬¬IF(ISBLANK(DPWW1!BV19),"",DPWW1!BV19)</t>
  </si>
  <si>
    <t>¬¬DPWW1!F19 &amp; "," &amp; DPWW1!G19 &amp; "," &amp; DPWW1!BV5</t>
  </si>
  <si>
    <t>¬¬IF(ISBLANK(DPWW1!AT20),"",DPWW1!AT20)</t>
  </si>
  <si>
    <t>¬¬DPWW1!F20 &amp; "," &amp; DPWW1!G20 &amp; "," &amp; DPWW1!AQ5</t>
  </si>
  <si>
    <t>¬¬IF(ISBLANK(DPWW1!H20),"",DPWW1!H20)</t>
  </si>
  <si>
    <t>¬¬IF(ISBLANK(DPWW1!I20),"",DPWW1!I20)</t>
  </si>
  <si>
    <t>¬¬IF(ISBLANK(DPWW1!BE20),"",DPWW1!BE20)</t>
  </si>
  <si>
    <t>¬¬DPWW1!F20 &amp; "," &amp; DPWW1!G20 &amp; "," &amp; DPWW1!BE5</t>
  </si>
  <si>
    <t>¬¬IF(ISBLANK(DPWW1!BH20),"",DPWW1!BH20)</t>
  </si>
  <si>
    <t>¬¬DPWW1!F20 &amp; "," &amp; DPWW1!G20 &amp; "," &amp; DPWW1!BF5</t>
  </si>
  <si>
    <t>¬¬IF(ISBLANK(DPWW1!BS20),"",DPWW1!BS20)</t>
  </si>
  <si>
    <t>¬¬DPWW1!F20 &amp; "," &amp; DPWW1!G20 &amp; "," &amp; DPWW1!BS5</t>
  </si>
  <si>
    <t>¬¬IF(ISBLANK(DPWW1!BV20),"",DPWW1!BV20)</t>
  </si>
  <si>
    <t>¬¬DPWW1!F20 &amp; "," &amp; DPWW1!G20 &amp; "," &amp; DPWW1!BV5</t>
  </si>
  <si>
    <t>¬¬IF(ISBLANK(DPWW1!AT21),"",DPWW1!AT21)</t>
  </si>
  <si>
    <t>¬¬DPWW1!F21 &amp; "," &amp; DPWW1!G21 &amp; "," &amp; DPWW1!AQ5</t>
  </si>
  <si>
    <t>¬¬IF(ISBLANK(DPWW1!H21),"",DPWW1!H21)</t>
  </si>
  <si>
    <t>¬¬IF(ISBLANK(DPWW1!I21),"",DPWW1!I21)</t>
  </si>
  <si>
    <t>¬¬IF(ISBLANK(DPWW1!BE21),"",DPWW1!BE21)</t>
  </si>
  <si>
    <t>¬¬DPWW1!F21 &amp; "," &amp; DPWW1!G21 &amp; "," &amp; DPWW1!BE5</t>
  </si>
  <si>
    <t>¬¬IF(ISBLANK(DPWW1!BH21),"",DPWW1!BH21)</t>
  </si>
  <si>
    <t>¬¬DPWW1!F21 &amp; "," &amp; DPWW1!G21 &amp; "," &amp; DPWW1!BF5</t>
  </si>
  <si>
    <t>¬¬IF(ISBLANK(DPWW1!BS21),"",DPWW1!BS21)</t>
  </si>
  <si>
    <t>¬¬DPWW1!F21 &amp; "," &amp; DPWW1!G21 &amp; "," &amp; DPWW1!BS5</t>
  </si>
  <si>
    <t>¬¬IF(ISBLANK(DPWW1!BV21),"",DPWW1!BV21)</t>
  </si>
  <si>
    <t>¬¬DPWW1!F21 &amp; "," &amp; DPWW1!G21 &amp; "," &amp; DPWW1!BV5</t>
  </si>
  <si>
    <t>¬¬IF(ISBLANK(DPWW1!AT22),"",DPWW1!AT22)</t>
  </si>
  <si>
    <t>¬¬DPWW1!F22 &amp; "," &amp; DPWW1!G22 &amp; "," &amp; DPWW1!AQ5</t>
  </si>
  <si>
    <t>¬¬IF(ISBLANK(DPWW1!H22),"",DPWW1!H22)</t>
  </si>
  <si>
    <t>¬¬IF(ISBLANK(DPWW1!I22),"",DPWW1!I22)</t>
  </si>
  <si>
    <t>¬¬IF(ISBLANK(DPWW1!BE22),"",DPWW1!BE22)</t>
  </si>
  <si>
    <t>¬¬DPWW1!F22 &amp; "," &amp; DPWW1!G22 &amp; "," &amp; DPWW1!BE5</t>
  </si>
  <si>
    <t>¬¬IF(ISBLANK(DPWW1!BH22),"",DPWW1!BH22)</t>
  </si>
  <si>
    <t>¬¬DPWW1!F22 &amp; "," &amp; DPWW1!G22 &amp; "," &amp; DPWW1!BF5</t>
  </si>
  <si>
    <t>¬¬IF(ISBLANK(DPWW1!BS22),"",DPWW1!BS22)</t>
  </si>
  <si>
    <t>¬¬DPWW1!F22 &amp; "," &amp; DPWW1!G22 &amp; "," &amp; DPWW1!BS5</t>
  </si>
  <si>
    <t>¬¬IF(ISBLANK(DPWW1!BV22),"",DPWW1!BV22)</t>
  </si>
  <si>
    <t>¬¬DPWW1!F22 &amp; "," &amp; DPWW1!G22 &amp; "," &amp; DPWW1!BV5</t>
  </si>
  <si>
    <t>¬¬IF(ISBLANK(DPWW1!AT23),"",DPWW1!AT23)</t>
  </si>
  <si>
    <t>¬¬DPWW1!F23 &amp; "," &amp; DPWW1!G23 &amp; "," &amp; DPWW1!AQ5</t>
  </si>
  <si>
    <t>¬¬IF(ISBLANK(DPWW1!H23),"",DPWW1!H23)</t>
  </si>
  <si>
    <t>¬¬IF(ISBLANK(DPWW1!I23),"",DPWW1!I23)</t>
  </si>
  <si>
    <t>¬¬IF(ISBLANK(DPWW1!BE23),"",DPWW1!BE23)</t>
  </si>
  <si>
    <t>¬¬DPWW1!F23 &amp; "," &amp; DPWW1!G23 &amp; "," &amp; DPWW1!BE5</t>
  </si>
  <si>
    <t>¬¬IF(ISBLANK(DPWW1!BH23),"",DPWW1!BH23)</t>
  </si>
  <si>
    <t>¬¬DPWW1!F23 &amp; "," &amp; DPWW1!G23 &amp; "," &amp; DPWW1!BF5</t>
  </si>
  <si>
    <t>¬¬IF(ISBLANK(DPWW1!BS23),"",DPWW1!BS23)</t>
  </si>
  <si>
    <t>¬¬DPWW1!F23 &amp; "," &amp; DPWW1!G23 &amp; "," &amp; DPWW1!BS5</t>
  </si>
  <si>
    <t>¬¬IF(ISBLANK(DPWW1!BV23),"",DPWW1!BV23)</t>
  </si>
  <si>
    <t>¬¬DPWW1!F23 &amp; "," &amp; DPWW1!G23 &amp; "," &amp; DPWW1!BV5</t>
  </si>
  <si>
    <t>¬¬IF(ISBLANK(DPWW1!AT24),"",DPWW1!AT24)</t>
  </si>
  <si>
    <t>¬¬DPWW1!F24 &amp; "," &amp; DPWW1!G24 &amp; "," &amp; DPWW1!AQ5</t>
  </si>
  <si>
    <t>¬¬IF(ISBLANK(DPWW1!H24),"",DPWW1!H24)</t>
  </si>
  <si>
    <t>¬¬IF(ISBLANK(DPWW1!I24),"",DPWW1!I24)</t>
  </si>
  <si>
    <t>¬¬IF(ISBLANK(DPWW1!BE24),"",DPWW1!BE24)</t>
  </si>
  <si>
    <t>¬¬DPWW1!F24 &amp; "," &amp; DPWW1!G24 &amp; "," &amp; DPWW1!BE5</t>
  </si>
  <si>
    <t>¬¬IF(ISBLANK(DPWW1!BH24),"",DPWW1!BH24)</t>
  </si>
  <si>
    <t>¬¬DPWW1!F24 &amp; "," &amp; DPWW1!G24 &amp; "," &amp; DPWW1!BF5</t>
  </si>
  <si>
    <t>¬¬IF(ISBLANK(DPWW1!BS24),"",DPWW1!BS24)</t>
  </si>
  <si>
    <t>¬¬DPWW1!F24 &amp; "," &amp; DPWW1!G24 &amp; "," &amp; DPWW1!BS5</t>
  </si>
  <si>
    <t>¬¬IF(ISBLANK(DPWW1!BV24),"",DPWW1!BV24)</t>
  </si>
  <si>
    <t>¬¬DPWW1!F24 &amp; "," &amp; DPWW1!G24 &amp; "," &amp; DPWW1!BV5</t>
  </si>
  <si>
    <t>¬¬IF(ISBLANK(DPWW1!AT25),"",DPWW1!AT25)</t>
  </si>
  <si>
    <t>¬¬DPWW1!F25 &amp; "," &amp; DPWW1!G25 &amp; "," &amp; DPWW1!AQ5</t>
  </si>
  <si>
    <t>¬¬IF(ISBLANK(DPWW1!H25),"",DPWW1!H25)</t>
  </si>
  <si>
    <t>¬¬IF(ISBLANK(DPWW1!I25),"",DPWW1!I25)</t>
  </si>
  <si>
    <t>¬¬IF(ISBLANK(DPWW1!BE25),"",DPWW1!BE25)</t>
  </si>
  <si>
    <t>¬¬DPWW1!F25 &amp; "," &amp; DPWW1!G25 &amp; "," &amp; DPWW1!BE5</t>
  </si>
  <si>
    <t>¬¬IF(ISBLANK(DPWW1!BH25),"",DPWW1!BH25)</t>
  </si>
  <si>
    <t>¬¬DPWW1!F25 &amp; "," &amp; DPWW1!G25 &amp; "," &amp; DPWW1!BF5</t>
  </si>
  <si>
    <t>¬¬IF(ISBLANK(DPWW1!BS25),"",DPWW1!BS25)</t>
  </si>
  <si>
    <t>¬¬DPWW1!F25 &amp; "," &amp; DPWW1!G25 &amp; "," &amp; DPWW1!BS5</t>
  </si>
  <si>
    <t>¬¬IF(ISBLANK(DPWW1!BV25),"",DPWW1!BV25)</t>
  </si>
  <si>
    <t>¬¬DPWW1!F25 &amp; "," &amp; DPWW1!G25 &amp; "," &amp; DPWW1!BV5</t>
  </si>
  <si>
    <t>¬¬IF(ISBLANK(DPWW1!AT26),"",DPWW1!AT26)</t>
  </si>
  <si>
    <t>¬¬DPWW1!F26 &amp; "," &amp; DPWW1!G26 &amp; "," &amp; DPWW1!AQ5</t>
  </si>
  <si>
    <t>¬¬IF(ISBLANK(DPWW1!H26),"",DPWW1!H26)</t>
  </si>
  <si>
    <t>¬¬IF(ISBLANK(DPWW1!I26),"",DPWW1!I26)</t>
  </si>
  <si>
    <t>¬¬IF(ISBLANK(DPWW1!BE26),"",DPWW1!BE26)</t>
  </si>
  <si>
    <t>¬¬DPWW1!F26 &amp; "," &amp; DPWW1!G26 &amp; "," &amp; DPWW1!BE5</t>
  </si>
  <si>
    <t>¬¬IF(ISBLANK(DPWW1!BH26),"",DPWW1!BH26)</t>
  </si>
  <si>
    <t>¬¬DPWW1!F26 &amp; "," &amp; DPWW1!G26 &amp; "," &amp; DPWW1!BF5</t>
  </si>
  <si>
    <t>¬¬IF(ISBLANK(DPWW1!BS26),"",DPWW1!BS26)</t>
  </si>
  <si>
    <t>¬¬DPWW1!F26 &amp; "," &amp; DPWW1!G26 &amp; "," &amp; DPWW1!BS5</t>
  </si>
  <si>
    <t>¬¬IF(ISBLANK(DPWW1!BV26),"",DPWW1!BV26)</t>
  </si>
  <si>
    <t>¬¬DPWW1!F26 &amp; "," &amp; DPWW1!G26 &amp; "," &amp; DPWW1!BV5</t>
  </si>
  <si>
    <t>¬¬IF(ISBLANK(DPWW1!AT27),"",DPWW1!AT27)</t>
  </si>
  <si>
    <t>¬¬DPWW1!F27 &amp; "," &amp; DPWW1!G27 &amp; "," &amp; DPWW1!AQ5</t>
  </si>
  <si>
    <t>¬¬IF(ISBLANK(DPWW1!H27),"",DPWW1!H27)</t>
  </si>
  <si>
    <t>¬¬IF(ISBLANK(DPWW1!I27),"",DPWW1!I27)</t>
  </si>
  <si>
    <t>¬¬IF(ISBLANK(DPWW1!BE27),"",DPWW1!BE27)</t>
  </si>
  <si>
    <t>¬¬DPWW1!F27 &amp; "," &amp; DPWW1!G27 &amp; "," &amp; DPWW1!BE5</t>
  </si>
  <si>
    <t>¬¬IF(ISBLANK(DPWW1!BH27),"",DPWW1!BH27)</t>
  </si>
  <si>
    <t>¬¬DPWW1!F27 &amp; "," &amp; DPWW1!G27 &amp; "," &amp; DPWW1!BF5</t>
  </si>
  <si>
    <t>¬¬IF(ISBLANK(DPWW1!BS27),"",DPWW1!BS27)</t>
  </si>
  <si>
    <t>¬¬DPWW1!F27 &amp; "," &amp; DPWW1!G27 &amp; "," &amp; DPWW1!BS5</t>
  </si>
  <si>
    <t>¬¬IF(ISBLANK(DPWW1!BV27),"",DPWW1!BV27)</t>
  </si>
  <si>
    <t>¬¬DPWW1!F27 &amp; "," &amp; DPWW1!G27 &amp; "," &amp; DPWW1!BV5</t>
  </si>
  <si>
    <t>¬¬IF(ISBLANK(DPWW1!AT28),"",DPWW1!AT28)</t>
  </si>
  <si>
    <t>¬¬DPWW1!F28 &amp; "," &amp; DPWW1!G28 &amp; "," &amp; DPWW1!AQ5</t>
  </si>
  <si>
    <t>¬¬IF(ISBLANK(DPWW1!H28),"",DPWW1!H28)</t>
  </si>
  <si>
    <t>¬¬IF(ISBLANK(DPWW1!I28),"",DPWW1!I28)</t>
  </si>
  <si>
    <t>¬¬IF(ISBLANK(DPWW1!BE28),"",DPWW1!BE28)</t>
  </si>
  <si>
    <t>¬¬DPWW1!F28 &amp; "," &amp; DPWW1!G28 &amp; "," &amp; DPWW1!BE5</t>
  </si>
  <si>
    <t>¬¬IF(ISBLANK(DPWW1!BH28),"",DPWW1!BH28)</t>
  </si>
  <si>
    <t>¬¬DPWW1!F28 &amp; "," &amp; DPWW1!G28 &amp; "," &amp; DPWW1!BF5</t>
  </si>
  <si>
    <t>¬¬IF(ISBLANK(DPWW1!BS28),"",DPWW1!BS28)</t>
  </si>
  <si>
    <t>¬¬DPWW1!F28 &amp; "," &amp; DPWW1!G28 &amp; "," &amp; DPWW1!BS5</t>
  </si>
  <si>
    <t>¬¬IF(ISBLANK(DPWW1!BV28),"",DPWW1!BV28)</t>
  </si>
  <si>
    <t>¬¬DPWW1!F28 &amp; "," &amp; DPWW1!G28 &amp; "," &amp; DPWW1!BV5</t>
  </si>
  <si>
    <t>¬¬IF(ISBLANK(DPWW1!AT29),"",DPWW1!AT29)</t>
  </si>
  <si>
    <t>¬¬DPWW1!F29 &amp; "," &amp; DPWW1!G29 &amp; "," &amp; DPWW1!AQ5</t>
  </si>
  <si>
    <t>¬¬IF(ISBLANK(DPWW1!H29),"",DPWW1!H29)</t>
  </si>
  <si>
    <t>¬¬IF(ISBLANK(DPWW1!I29),"",DPWW1!I29)</t>
  </si>
  <si>
    <t>¬¬IF(ISBLANK(DPWW1!BE29),"",DPWW1!BE29)</t>
  </si>
  <si>
    <t>¬¬DPWW1!F29 &amp; "," &amp; DPWW1!G29 &amp; "," &amp; DPWW1!BE5</t>
  </si>
  <si>
    <t>¬¬IF(ISBLANK(DPWW1!BH29),"",DPWW1!BH29)</t>
  </si>
  <si>
    <t>¬¬DPWW1!F29 &amp; "," &amp; DPWW1!G29 &amp; "," &amp; DPWW1!BF5</t>
  </si>
  <si>
    <t>¬¬IF(ISBLANK(DPWW1!BS29),"",DPWW1!BS29)</t>
  </si>
  <si>
    <t>¬¬DPWW1!F29 &amp; "," &amp; DPWW1!G29 &amp; "," &amp; DPWW1!BS5</t>
  </si>
  <si>
    <t>¬¬IF(ISBLANK(DPWW1!BV29),"",DPWW1!BV29)</t>
  </si>
  <si>
    <t>¬¬DPWW1!F29 &amp; "," &amp; DPWW1!G29 &amp; "," &amp; DPWW1!BV5</t>
  </si>
  <si>
    <t>¬¬IF(ISBLANK(DPWW1!AT30),"",DPWW1!AT30)</t>
  </si>
  <si>
    <t>¬¬DPWW1!F30 &amp; "," &amp; DPWW1!G30 &amp; "," &amp; DPWW1!AQ5</t>
  </si>
  <si>
    <t>¬¬IF(ISBLANK(DPWW1!H30),"",DPWW1!H30)</t>
  </si>
  <si>
    <t>¬¬IF(ISBLANK(DPWW1!I30),"",DPWW1!I30)</t>
  </si>
  <si>
    <t>¬¬IF(ISBLANK(DPWW1!BE30),"",DPWW1!BE30)</t>
  </si>
  <si>
    <t>¬¬DPWW1!F30 &amp; "," &amp; DPWW1!G30 &amp; "," &amp; DPWW1!BE5</t>
  </si>
  <si>
    <t>¬¬IF(ISBLANK(DPWW1!BH30),"",DPWW1!BH30)</t>
  </si>
  <si>
    <t>¬¬DPWW1!F30 &amp; "," &amp; DPWW1!G30 &amp; "," &amp; DPWW1!BF5</t>
  </si>
  <si>
    <t>¬¬IF(ISBLANK(DPWW1!BS30),"",DPWW1!BS30)</t>
  </si>
  <si>
    <t>¬¬DPWW1!F30 &amp; "," &amp; DPWW1!G30 &amp; "," &amp; DPWW1!BS5</t>
  </si>
  <si>
    <t>¬¬IF(ISBLANK(DPWW1!BV30),"",DPWW1!BV30)</t>
  </si>
  <si>
    <t>¬¬DPWW1!F30 &amp; "," &amp; DPWW1!G30 &amp; "," &amp; DPWW1!BV5</t>
  </si>
  <si>
    <t>¬¬IF(ISBLANK(DPWW1!AT31),"",DPWW1!AT31)</t>
  </si>
  <si>
    <t>¬¬DPWW1!F31 &amp; "," &amp; DPWW1!G31 &amp; "," &amp; DPWW1!AQ5</t>
  </si>
  <si>
    <t>¬¬IF(ISBLANK(DPWW1!H31),"",DPWW1!H31)</t>
  </si>
  <si>
    <t>¬¬IF(ISBLANK(DPWW1!I31),"",DPWW1!I31)</t>
  </si>
  <si>
    <t>¬¬IF(ISBLANK(DPWW1!BE31),"",DPWW1!BE31)</t>
  </si>
  <si>
    <t>¬¬DPWW1!F31 &amp; "," &amp; DPWW1!G31 &amp; "," &amp; DPWW1!BE5</t>
  </si>
  <si>
    <t>¬¬IF(ISBLANK(DPWW1!BH31),"",DPWW1!BH31)</t>
  </si>
  <si>
    <t>¬¬DPWW1!F31 &amp; "," &amp; DPWW1!G31 &amp; "," &amp; DPWW1!BF5</t>
  </si>
  <si>
    <t>¬¬IF(ISBLANK(DPWW1!BS31),"",DPWW1!BS31)</t>
  </si>
  <si>
    <t>¬¬DPWW1!F31 &amp; "," &amp; DPWW1!G31 &amp; "," &amp; DPWW1!BS5</t>
  </si>
  <si>
    <t>¬¬IF(ISBLANK(DPWW1!BV31),"",DPWW1!BV31)</t>
  </si>
  <si>
    <t>¬¬DPWW1!F31 &amp; "," &amp; DPWW1!G31 &amp; "," &amp; DPWW1!BV5</t>
  </si>
  <si>
    <t>¬¬IF(ISBLANK(DPWW1!AT32),"",DPWW1!AT32)</t>
  </si>
  <si>
    <t>¬¬DPWW1!F32 &amp; "," &amp; DPWW1!G32 &amp; "," &amp; DPWW1!AQ5</t>
  </si>
  <si>
    <t>¬¬IF(ISBLANK(DPWW1!H32),"",DPWW1!H32)</t>
  </si>
  <si>
    <t>¬¬IF(ISBLANK(DPWW1!I32),"",DPWW1!I32)</t>
  </si>
  <si>
    <t>¬¬IF(ISBLANK(DPWW1!BE32),"",DPWW1!BE32)</t>
  </si>
  <si>
    <t>¬¬DPWW1!F32 &amp; "," &amp; DPWW1!G32 &amp; "," &amp; DPWW1!BE5</t>
  </si>
  <si>
    <t>¬¬IF(ISBLANK(DPWW1!BH32),"",DPWW1!BH32)</t>
  </si>
  <si>
    <t>¬¬DPWW1!F32 &amp; "," &amp; DPWW1!G32 &amp; "," &amp; DPWW1!BF5</t>
  </si>
  <si>
    <t>¬¬IF(ISBLANK(DPWW1!BS32),"",DPWW1!BS32)</t>
  </si>
  <si>
    <t>¬¬DPWW1!F32 &amp; "," &amp; DPWW1!G32 &amp; "," &amp; DPWW1!BS5</t>
  </si>
  <si>
    <t>¬¬IF(ISBLANK(DPWW1!BV32),"",DPWW1!BV32)</t>
  </si>
  <si>
    <t>¬¬DPWW1!F32 &amp; "," &amp; DPWW1!G32 &amp; "," &amp; DPWW1!BV5</t>
  </si>
  <si>
    <t>¬¬IF(ISBLANK(DPWW1!AT33),"",DPWW1!AT33)</t>
  </si>
  <si>
    <t>¬¬DPWW1!F33 &amp; "," &amp; DPWW1!G33 &amp; "," &amp; DPWW1!AQ5</t>
  </si>
  <si>
    <t>¬¬IF(ISBLANK(DPWW1!H33),"",DPWW1!H33)</t>
  </si>
  <si>
    <t>¬¬IF(ISBLANK(DPWW1!I33),"",DPWW1!I33)</t>
  </si>
  <si>
    <t>¬¬IF(ISBLANK(DPWW1!BE33),"",DPWW1!BE33)</t>
  </si>
  <si>
    <t>¬¬DPWW1!F33 &amp; "," &amp; DPWW1!G33 &amp; "," &amp; DPWW1!BE5</t>
  </si>
  <si>
    <t>¬¬IF(ISBLANK(DPWW1!BH33),"",DPWW1!BH33)</t>
  </si>
  <si>
    <t>¬¬DPWW1!F33 &amp; "," &amp; DPWW1!G33 &amp; "," &amp; DPWW1!BF5</t>
  </si>
  <si>
    <t>¬¬IF(ISBLANK(DPWW1!BS33),"",DPWW1!BS33)</t>
  </si>
  <si>
    <t>¬¬DPWW1!F33 &amp; "," &amp; DPWW1!G33 &amp; "," &amp; DPWW1!BS5</t>
  </si>
  <si>
    <t>¬¬IF(ISBLANK(DPWW1!BV33),"",DPWW1!BV33)</t>
  </si>
  <si>
    <t>¬¬DPWW1!F33 &amp; "," &amp; DPWW1!G33 &amp; "," &amp; DPWW1!BV5</t>
  </si>
  <si>
    <t>¬¬IF(ISBLANK(DPWW1!AT34),"",DPWW1!AT34)</t>
  </si>
  <si>
    <t>¬¬DPWW1!F34 &amp; "," &amp; DPWW1!G34 &amp; "," &amp; DPWW1!AQ5</t>
  </si>
  <si>
    <t>¬¬IF(ISBLANK(DPWW1!H34),"",DPWW1!H34)</t>
  </si>
  <si>
    <t>¬¬IF(ISBLANK(DPWW1!I34),"",DPWW1!I34)</t>
  </si>
  <si>
    <t>¬¬IF(ISBLANK(DPWW1!BE34),"",DPWW1!BE34)</t>
  </si>
  <si>
    <t>¬¬DPWW1!F34 &amp; "," &amp; DPWW1!G34 &amp; "," &amp; DPWW1!BE5</t>
  </si>
  <si>
    <t>¬¬IF(ISBLANK(DPWW1!BH34),"",DPWW1!BH34)</t>
  </si>
  <si>
    <t>¬¬DPWW1!F34 &amp; "," &amp; DPWW1!G34 &amp; "," &amp; DPWW1!BF5</t>
  </si>
  <si>
    <t>¬¬IF(ISBLANK(DPWW1!BS34),"",DPWW1!BS34)</t>
  </si>
  <si>
    <t>¬¬DPWW1!F34 &amp; "," &amp; DPWW1!G34 &amp; "," &amp; DPWW1!BS5</t>
  </si>
  <si>
    <t>¬¬IF(ISBLANK(DPWW1!BV34),"",DPWW1!BV34)</t>
  </si>
  <si>
    <t>¬¬DPWW1!F34 &amp; "," &amp; DPWW1!G34 &amp; "," &amp; DPWW1!BV5</t>
  </si>
  <si>
    <t>¬¬IF(ISBLANK(DPWW1!AT35),"",DPWW1!AT35)</t>
  </si>
  <si>
    <t>¬¬DPWW1!F35 &amp; "," &amp; DPWW1!G35 &amp; "," &amp; DPWW1!AQ5</t>
  </si>
  <si>
    <t>¬¬IF(ISBLANK(DPWW1!H35),"",DPWW1!H35)</t>
  </si>
  <si>
    <t>¬¬IF(ISBLANK(DPWW1!I35),"",DPWW1!I35)</t>
  </si>
  <si>
    <t>¬¬IF(ISBLANK(DPWW1!BE35),"",DPWW1!BE35)</t>
  </si>
  <si>
    <t>¬¬DPWW1!F35 &amp; "," &amp; DPWW1!G35 &amp; "," &amp; DPWW1!BE5</t>
  </si>
  <si>
    <t>¬¬IF(ISBLANK(DPWW1!BH35),"",DPWW1!BH35)</t>
  </si>
  <si>
    <t>¬¬DPWW1!F35 &amp; "," &amp; DPWW1!G35 &amp; "," &amp; DPWW1!BF5</t>
  </si>
  <si>
    <t>¬¬IF(ISBLANK(DPWW1!BS35),"",DPWW1!BS35)</t>
  </si>
  <si>
    <t>¬¬DPWW1!F35 &amp; "," &amp; DPWW1!G35 &amp; "," &amp; DPWW1!BS5</t>
  </si>
  <si>
    <t>¬¬IF(ISBLANK(DPWW1!BV35),"",DPWW1!BV35)</t>
  </si>
  <si>
    <t>¬¬DPWW1!F35 &amp; "," &amp; DPWW1!G35 &amp; "," &amp; DPWW1!BV5</t>
  </si>
  <si>
    <t>¬¬IF(ISBLANK(DPWW1!AT36),"",DPWW1!AT36)</t>
  </si>
  <si>
    <t>¬¬DPWW1!F36 &amp; "," &amp; DPWW1!G36 &amp; "," &amp; DPWW1!AQ5</t>
  </si>
  <si>
    <t>¬¬IF(ISBLANK(DPWW1!H36),"",DPWW1!H36)</t>
  </si>
  <si>
    <t>¬¬IF(ISBLANK(DPWW1!I36),"",DPWW1!I36)</t>
  </si>
  <si>
    <t>¬¬IF(ISBLANK(DPWW1!BE36),"",DPWW1!BE36)</t>
  </si>
  <si>
    <t>¬¬DPWW1!F36 &amp; "," &amp; DPWW1!G36 &amp; "," &amp; DPWW1!BE5</t>
  </si>
  <si>
    <t>¬¬IF(ISBLANK(DPWW1!BH36),"",DPWW1!BH36)</t>
  </si>
  <si>
    <t>¬¬DPWW1!F36 &amp; "," &amp; DPWW1!G36 &amp; "," &amp; DPWW1!BF5</t>
  </si>
  <si>
    <t>¬¬IF(ISBLANK(DPWW1!BS36),"",DPWW1!BS36)</t>
  </si>
  <si>
    <t>¬¬DPWW1!F36 &amp; "," &amp; DPWW1!G36 &amp; "," &amp; DPWW1!BS5</t>
  </si>
  <si>
    <t>¬¬IF(ISBLANK(DPWW1!BV36),"",DPWW1!BV36)</t>
  </si>
  <si>
    <t>¬¬DPWW1!F36 &amp; "," &amp; DPWW1!G36 &amp; "," &amp; DPWW1!BV5</t>
  </si>
  <si>
    <t>¬¬IF(ISBLANK(DPWW1!AT37),"",DPWW1!AT37)</t>
  </si>
  <si>
    <t>¬¬DPWW1!F37 &amp; "," &amp; DPWW1!G37 &amp; "," &amp; DPWW1!AQ5</t>
  </si>
  <si>
    <t>¬¬IF(ISBLANK(DPWW1!H37),"",DPWW1!H37)</t>
  </si>
  <si>
    <t>¬¬IF(ISBLANK(DPWW1!I37),"",DPWW1!I37)</t>
  </si>
  <si>
    <t>¬¬IF(ISBLANK(DPWW1!BE37),"",DPWW1!BE37)</t>
  </si>
  <si>
    <t>¬¬DPWW1!F37 &amp; "," &amp; DPWW1!G37 &amp; "," &amp; DPWW1!BE5</t>
  </si>
  <si>
    <t>¬¬IF(ISBLANK(DPWW1!BH37),"",DPWW1!BH37)</t>
  </si>
  <si>
    <t>¬¬DPWW1!F37 &amp; "," &amp; DPWW1!G37 &amp; "," &amp; DPWW1!BF5</t>
  </si>
  <si>
    <t>¬¬IF(ISBLANK(DPWW1!BS37),"",DPWW1!BS37)</t>
  </si>
  <si>
    <t>¬¬DPWW1!F37 &amp; "," &amp; DPWW1!G37 &amp; "," &amp; DPWW1!BS5</t>
  </si>
  <si>
    <t>¬¬IF(ISBLANK(DPWW1!BV37),"",DPWW1!BV37)</t>
  </si>
  <si>
    <t>¬¬DPWW1!F37 &amp; "," &amp; DPWW1!G37 &amp; "," &amp; DPWW1!BV5</t>
  </si>
  <si>
    <t>¬¬IF(ISBLANK(DPWW1!AT38),"",DPWW1!AT38)</t>
  </si>
  <si>
    <t>¬¬DPWW1!F38 &amp; "," &amp; DPWW1!G38 &amp; "," &amp; DPWW1!AQ5</t>
  </si>
  <si>
    <t>¬¬IF(ISBLANK(DPWW1!H38),"",DPWW1!H38)</t>
  </si>
  <si>
    <t>¬¬IF(ISBLANK(DPWW1!I38),"",DPWW1!I38)</t>
  </si>
  <si>
    <t>¬¬IF(ISBLANK(DPWW1!BE38),"",DPWW1!BE38)</t>
  </si>
  <si>
    <t>¬¬DPWW1!F38 &amp; "," &amp; DPWW1!G38 &amp; "," &amp; DPWW1!BE5</t>
  </si>
  <si>
    <t>¬¬IF(ISBLANK(DPWW1!BH38),"",DPWW1!BH38)</t>
  </si>
  <si>
    <t>¬¬DPWW1!F38 &amp; "," &amp; DPWW1!G38 &amp; "," &amp; DPWW1!BF5</t>
  </si>
  <si>
    <t>¬¬IF(ISBLANK(DPWW1!BS38),"",DPWW1!BS38)</t>
  </si>
  <si>
    <t>¬¬DPWW1!F38 &amp; "," &amp; DPWW1!G38 &amp; "," &amp; DPWW1!BS5</t>
  </si>
  <si>
    <t>¬¬IF(ISBLANK(DPWW1!BV38),"",DPWW1!BV38)</t>
  </si>
  <si>
    <t>¬¬DPWW1!F38 &amp; "," &amp; DPWW1!G38 &amp; "," &amp; DPWW1!BV5</t>
  </si>
  <si>
    <t>¬¬IF(ISBLANK(DPWW1!AT39),"",DPWW1!AT39)</t>
  </si>
  <si>
    <t>¬¬DPWW1!F39 &amp; "," &amp; DPWW1!G39 &amp; "," &amp; DPWW1!AQ5</t>
  </si>
  <si>
    <t>¬¬IF(ISBLANK(DPWW1!H39),"",DPWW1!H39)</t>
  </si>
  <si>
    <t>¬¬IF(ISBLANK(DPWW1!I39),"",DPWW1!I39)</t>
  </si>
  <si>
    <t>¬¬IF(ISBLANK(DPWW1!BE39),"",DPWW1!BE39)</t>
  </si>
  <si>
    <t>¬¬DPWW1!F39 &amp; "," &amp; DPWW1!G39 &amp; "," &amp; DPWW1!BE5</t>
  </si>
  <si>
    <t>¬¬IF(ISBLANK(DPWW1!BH39),"",DPWW1!BH39)</t>
  </si>
  <si>
    <t>¬¬DPWW1!F39 &amp; "," &amp; DPWW1!G39 &amp; "," &amp; DPWW1!BF5</t>
  </si>
  <si>
    <t>¬¬IF(ISBLANK(DPWW1!BS39),"",DPWW1!BS39)</t>
  </si>
  <si>
    <t>¬¬DPWW1!F39 &amp; "," &amp; DPWW1!G39 &amp; "," &amp; DPWW1!BS5</t>
  </si>
  <si>
    <t>¬¬IF(ISBLANK(DPWW1!BV39),"",DPWW1!BV39)</t>
  </si>
  <si>
    <t>¬¬DPWW1!F39 &amp; "," &amp; DPWW1!G39 &amp; "," &amp; DPWW1!BV5</t>
  </si>
  <si>
    <t>¬¬IF(ISBLANK(DPWW1!AT40),"",DPWW1!AT40)</t>
  </si>
  <si>
    <t>¬¬DPWW1!F40 &amp; "," &amp; DPWW1!G40 &amp; "," &amp; DPWW1!AQ5</t>
  </si>
  <si>
    <t>¬¬IF(ISBLANK(DPWW1!H40),"",DPWW1!H40)</t>
  </si>
  <si>
    <t>¬¬IF(ISBLANK(DPWW1!I40),"",DPWW1!I40)</t>
  </si>
  <si>
    <t>¬¬IF(ISBLANK(DPWW1!BE40),"",DPWW1!BE40)</t>
  </si>
  <si>
    <t>¬¬DPWW1!F40 &amp; "," &amp; DPWW1!G40 &amp; "," &amp; DPWW1!BE5</t>
  </si>
  <si>
    <t>¬¬IF(ISBLANK(DPWW1!BH40),"",DPWW1!BH40)</t>
  </si>
  <si>
    <t>¬¬DPWW1!F40 &amp; "," &amp; DPWW1!G40 &amp; "," &amp; DPWW1!BF5</t>
  </si>
  <si>
    <t>¬¬IF(ISBLANK(DPWW1!BS40),"",DPWW1!BS40)</t>
  </si>
  <si>
    <t>¬¬DPWW1!F40 &amp; "," &amp; DPWW1!G40 &amp; "," &amp; DPWW1!BS5</t>
  </si>
  <si>
    <t>¬¬IF(ISBLANK(DPWW1!BV40),"",DPWW1!BV40)</t>
  </si>
  <si>
    <t>¬¬DPWW1!F40 &amp; "," &amp; DPWW1!G40 &amp; "," &amp; DPWW1!BV5</t>
  </si>
  <si>
    <t>¬¬IF(ISBLANK(DPWW1!AT41),"",DPWW1!AT41)</t>
  </si>
  <si>
    <t>¬¬DPWW1!F41 &amp; "," &amp; DPWW1!G41 &amp; "," &amp; DPWW1!AQ5</t>
  </si>
  <si>
    <t>¬¬IF(ISBLANK(DPWW1!H41),"",DPWW1!H41)</t>
  </si>
  <si>
    <t>¬¬IF(ISBLANK(DPWW1!I41),"",DPWW1!I41)</t>
  </si>
  <si>
    <t>¬¬IF(ISBLANK(DPWW1!BE41),"",DPWW1!BE41)</t>
  </si>
  <si>
    <t>¬¬DPWW1!F41 &amp; "," &amp; DPWW1!G41 &amp; "," &amp; DPWW1!BE5</t>
  </si>
  <si>
    <t>¬¬IF(ISBLANK(DPWW1!BH41),"",DPWW1!BH41)</t>
  </si>
  <si>
    <t>¬¬DPWW1!F41 &amp; "," &amp; DPWW1!G41 &amp; "," &amp; DPWW1!BF5</t>
  </si>
  <si>
    <t>¬¬IF(ISBLANK(DPWW1!BS41),"",DPWW1!BS41)</t>
  </si>
  <si>
    <t>¬¬DPWW1!F41 &amp; "," &amp; DPWW1!G41 &amp; "," &amp; DPWW1!BS5</t>
  </si>
  <si>
    <t>¬¬IF(ISBLANK(DPWW1!BV41),"",DPWW1!BV41)</t>
  </si>
  <si>
    <t>¬¬DPWW1!F41 &amp; "," &amp; DPWW1!G41 &amp; "," &amp; DPWW1!BV5</t>
  </si>
  <si>
    <t>¬¬IF(ISBLANK(DPWW1!AT42),"",DPWW1!AT42)</t>
  </si>
  <si>
    <t>¬¬DPWW1!F42 &amp; "," &amp; DPWW1!G42 &amp; "," &amp; DPWW1!AQ5</t>
  </si>
  <si>
    <t>¬¬IF(ISBLANK(DPWW1!H42),"",DPWW1!H42)</t>
  </si>
  <si>
    <t>¬¬IF(ISBLANK(DPWW1!I42),"",DPWW1!I42)</t>
  </si>
  <si>
    <t>¬¬IF(ISBLANK(DPWW1!BE42),"",DPWW1!BE42)</t>
  </si>
  <si>
    <t>¬¬DPWW1!F42 &amp; "," &amp; DPWW1!G42 &amp; "," &amp; DPWW1!BE5</t>
  </si>
  <si>
    <t>¬¬IF(ISBLANK(DPWW1!BH42),"",DPWW1!BH42)</t>
  </si>
  <si>
    <t>¬¬DPWW1!F42 &amp; "," &amp; DPWW1!G42 &amp; "," &amp; DPWW1!BF5</t>
  </si>
  <si>
    <t>¬¬IF(ISBLANK(DPWW1!BS42),"",DPWW1!BS42)</t>
  </si>
  <si>
    <t>¬¬DPWW1!F42 &amp; "," &amp; DPWW1!G42 &amp; "," &amp; DPWW1!BS5</t>
  </si>
  <si>
    <t>¬¬IF(ISBLANK(DPWW1!BV42),"",DPWW1!BV42)</t>
  </si>
  <si>
    <t>¬¬DPWW1!F42 &amp; "," &amp; DPWW1!G42 &amp; "," &amp; DPWW1!BV5</t>
  </si>
  <si>
    <t>¬¬IF(ISBLANK(DPWW1!AT43),"",DPWW1!AT43)</t>
  </si>
  <si>
    <t>¬¬DPWW1!F43 &amp; "," &amp; DPWW1!G43 &amp; "," &amp; DPWW1!AQ5</t>
  </si>
  <si>
    <t>¬¬IF(ISBLANK(DPWW1!H43),"",DPWW1!H43)</t>
  </si>
  <si>
    <t>¬¬IF(ISBLANK(DPWW1!I43),"",DPWW1!I43)</t>
  </si>
  <si>
    <t>¬¬IF(ISBLANK(DPWW1!BE43),"",DPWW1!BE43)</t>
  </si>
  <si>
    <t>¬¬DPWW1!F43 &amp; "," &amp; DPWW1!G43 &amp; "," &amp; DPWW1!BE5</t>
  </si>
  <si>
    <t>¬¬IF(ISBLANK(DPWW1!BH43),"",DPWW1!BH43)</t>
  </si>
  <si>
    <t>¬¬DPWW1!F43 &amp; "," &amp; DPWW1!G43 &amp; "," &amp; DPWW1!BF5</t>
  </si>
  <si>
    <t>¬¬IF(ISBLANK(DPWW1!BS43),"",DPWW1!BS43)</t>
  </si>
  <si>
    <t>¬¬DPWW1!F43 &amp; "," &amp; DPWW1!G43 &amp; "," &amp; DPWW1!BS5</t>
  </si>
  <si>
    <t>¬¬IF(ISBLANK(DPWW1!BV43),"",DPWW1!BV43)</t>
  </si>
  <si>
    <t>¬¬DPWW1!F43 &amp; "," &amp; DPWW1!G43 &amp; "," &amp; DPWW1!BV5</t>
  </si>
  <si>
    <t>¬¬IF(ISBLANK(DPWW1!AT44),"",DPWW1!AT44)</t>
  </si>
  <si>
    <t>¬¬DPWW1!F44 &amp; "," &amp; DPWW1!G44 &amp; "," &amp; DPWW1!AQ5</t>
  </si>
  <si>
    <t>¬¬IF(ISBLANK(DPWW1!H44),"",DPWW1!H44)</t>
  </si>
  <si>
    <t>¬¬IF(ISBLANK(DPWW1!I44),"",DPWW1!I44)</t>
  </si>
  <si>
    <t>¬¬IF(ISBLANK(DPWW1!BE44),"",DPWW1!BE44)</t>
  </si>
  <si>
    <t>¬¬DPWW1!F44 &amp; "," &amp; DPWW1!G44 &amp; "," &amp; DPWW1!BE5</t>
  </si>
  <si>
    <t>¬¬IF(ISBLANK(DPWW1!BH44),"",DPWW1!BH44)</t>
  </si>
  <si>
    <t>¬¬DPWW1!F44 &amp; "," &amp; DPWW1!G44 &amp; "," &amp; DPWW1!BF5</t>
  </si>
  <si>
    <t>¬¬IF(ISBLANK(DPWW1!BS44),"",DPWW1!BS44)</t>
  </si>
  <si>
    <t>¬¬DPWW1!F44 &amp; "," &amp; DPWW1!G44 &amp; "," &amp; DPWW1!BS5</t>
  </si>
  <si>
    <t>¬¬IF(ISBLANK(DPWW1!BV44),"",DPWW1!BV44)</t>
  </si>
  <si>
    <t>¬¬DPWW1!F44 &amp; "," &amp; DPWW1!G44 &amp; "," &amp; DPWW1!BV5</t>
  </si>
  <si>
    <t>¬¬IF(ISBLANK(DPWW1!AT45),"",DPWW1!AT45)</t>
  </si>
  <si>
    <t>¬¬DPWW1!F45 &amp; "," &amp; DPWW1!G45 &amp; "," &amp; DPWW1!AQ5</t>
  </si>
  <si>
    <t>¬¬IF(ISBLANK(DPWW1!H45),"",DPWW1!H45)</t>
  </si>
  <si>
    <t>¬¬IF(ISBLANK(DPWW1!I45),"",DPWW1!I45)</t>
  </si>
  <si>
    <t>¬¬IF(ISBLANK(DPWW1!BE45),"",DPWW1!BE45)</t>
  </si>
  <si>
    <t>¬¬DPWW1!F45 &amp; "," &amp; DPWW1!G45 &amp; "," &amp; DPWW1!BE5</t>
  </si>
  <si>
    <t>¬¬IF(ISBLANK(DPWW1!BH45),"",DPWW1!BH45)</t>
  </si>
  <si>
    <t>¬¬DPWW1!F45 &amp; "," &amp; DPWW1!G45 &amp; "," &amp; DPWW1!BF5</t>
  </si>
  <si>
    <t>¬¬IF(ISBLANK(DPWW1!BS45),"",DPWW1!BS45)</t>
  </si>
  <si>
    <t>¬¬DPWW1!F45 &amp; "," &amp; DPWW1!G45 &amp; "," &amp; DPWW1!BS5</t>
  </si>
  <si>
    <t>¬¬IF(ISBLANK(DPWW1!BV45),"",DPWW1!BV45)</t>
  </si>
  <si>
    <t>¬¬DPWW1!F45 &amp; "," &amp; DPWW1!G45 &amp; "," &amp; DPWW1!BV5</t>
  </si>
  <si>
    <t>¬¬IF(ISBLANK(DPWW1!AT46),"",DPWW1!AT46)</t>
  </si>
  <si>
    <t>¬¬DPWW1!F46 &amp; "," &amp; DPWW1!G46 &amp; "," &amp; DPWW1!AQ5</t>
  </si>
  <si>
    <t>¬¬IF(ISBLANK(DPWW1!H46),"",DPWW1!H46)</t>
  </si>
  <si>
    <t>¬¬IF(ISBLANK(DPWW1!I46),"",DPWW1!I46)</t>
  </si>
  <si>
    <t>¬¬IF(ISBLANK(DPWW1!BE46),"",DPWW1!BE46)</t>
  </si>
  <si>
    <t>¬¬DPWW1!F46 &amp; "," &amp; DPWW1!G46 &amp; "," &amp; DPWW1!BE5</t>
  </si>
  <si>
    <t>¬¬IF(ISBLANK(DPWW1!BH46),"",DPWW1!BH46)</t>
  </si>
  <si>
    <t>¬¬DPWW1!F46 &amp; "," &amp; DPWW1!G46 &amp; "," &amp; DPWW1!BF5</t>
  </si>
  <si>
    <t>¬¬IF(ISBLANK(DPWW1!BS46),"",DPWW1!BS46)</t>
  </si>
  <si>
    <t>¬¬DPWW1!F46 &amp; "," &amp; DPWW1!G46 &amp; "," &amp; DPWW1!BS5</t>
  </si>
  <si>
    <t>¬¬IF(ISBLANK(DPWW1!BV46),"",DPWW1!BV46)</t>
  </si>
  <si>
    <t>¬¬DPWW1!F46 &amp; "," &amp; DPWW1!G46 &amp; "," &amp; DPWW1!BV5</t>
  </si>
  <si>
    <t>¬¬IF(ISBLANK(DPWW1!AT47),"",DPWW1!AT47)</t>
  </si>
  <si>
    <t>¬¬DPWW1!F47 &amp; "," &amp; DPWW1!G47 &amp; "," &amp; DPWW1!AQ5</t>
  </si>
  <si>
    <t>¬¬IF(ISBLANK(DPWW1!H47),"",DPWW1!H47)</t>
  </si>
  <si>
    <t>¬¬IF(ISBLANK(DPWW1!I47),"",DPWW1!I47)</t>
  </si>
  <si>
    <t>¬¬IF(ISBLANK(DPWW1!BE47),"",DPWW1!BE47)</t>
  </si>
  <si>
    <t>¬¬DPWW1!F47 &amp; "," &amp; DPWW1!G47 &amp; "," &amp; DPWW1!BE5</t>
  </si>
  <si>
    <t>¬¬IF(ISBLANK(DPWW1!BH47),"",DPWW1!BH47)</t>
  </si>
  <si>
    <t>¬¬DPWW1!F47 &amp; "," &amp; DPWW1!G47 &amp; "," &amp; DPWW1!BF5</t>
  </si>
  <si>
    <t>¬¬IF(ISBLANK(DPWW1!BS47),"",DPWW1!BS47)</t>
  </si>
  <si>
    <t>¬¬DPWW1!F47 &amp; "," &amp; DPWW1!G47 &amp; "," &amp; DPWW1!BS5</t>
  </si>
  <si>
    <t>¬¬IF(ISBLANK(DPWW1!BV47),"",DPWW1!BV47)</t>
  </si>
  <si>
    <t>¬¬DPWW1!F47 &amp; "," &amp; DPWW1!G47 &amp; "," &amp; DPWW1!BV5</t>
  </si>
  <si>
    <t>¬¬IF(ISBLANK(DPWW1!AT48),"",DPWW1!AT48)</t>
  </si>
  <si>
    <t>¬¬DPWW1!F48 &amp; "," &amp; DPWW1!G48 &amp; "," &amp; DPWW1!AQ5</t>
  </si>
  <si>
    <t>¬¬IF(ISBLANK(DPWW1!H48),"",DPWW1!H48)</t>
  </si>
  <si>
    <t>¬¬IF(ISBLANK(DPWW1!I48),"",DPWW1!I48)</t>
  </si>
  <si>
    <t>¬¬IF(ISBLANK(DPWW1!BE48),"",DPWW1!BE48)</t>
  </si>
  <si>
    <t>¬¬DPWW1!F48 &amp; "," &amp; DPWW1!G48 &amp; "," &amp; DPWW1!BE5</t>
  </si>
  <si>
    <t>¬¬IF(ISBLANK(DPWW1!BH48),"",DPWW1!BH48)</t>
  </si>
  <si>
    <t>¬¬DPWW1!F48 &amp; "," &amp; DPWW1!G48 &amp; "," &amp; DPWW1!BF5</t>
  </si>
  <si>
    <t>¬¬IF(ISBLANK(DPWW1!BS48),"",DPWW1!BS48)</t>
  </si>
  <si>
    <t>¬¬DPWW1!F48 &amp; "," &amp; DPWW1!G48 &amp; "," &amp; DPWW1!BS5</t>
  </si>
  <si>
    <t>¬¬IF(ISBLANK(DPWW1!BV48),"",DPWW1!BV48)</t>
  </si>
  <si>
    <t>¬¬DPWW1!F48 &amp; "," &amp; DPWW1!G48 &amp; "," &amp; DPWW1!BV5</t>
  </si>
  <si>
    <t>¬¬IF(ISBLANK(DPWW1!AT49),"",DPWW1!AT49)</t>
  </si>
  <si>
    <t>¬¬DPWW1!F49 &amp; "," &amp; DPWW1!G49 &amp; "," &amp; DPWW1!AQ5</t>
  </si>
  <si>
    <t>¬¬IF(ISBLANK(DPWW1!H49),"",DPWW1!H49)</t>
  </si>
  <si>
    <t>¬¬IF(ISBLANK(DPWW1!I49),"",DPWW1!I49)</t>
  </si>
  <si>
    <t>¬¬IF(ISBLANK(DPWW1!BE49),"",DPWW1!BE49)</t>
  </si>
  <si>
    <t>¬¬DPWW1!F49 &amp; "," &amp; DPWW1!G49 &amp; "," &amp; DPWW1!BE5</t>
  </si>
  <si>
    <t>¬¬IF(ISBLANK(DPWW1!BH49),"",DPWW1!BH49)</t>
  </si>
  <si>
    <t>¬¬DPWW1!F49 &amp; "," &amp; DPWW1!G49 &amp; "," &amp; DPWW1!BF5</t>
  </si>
  <si>
    <t>¬¬IF(ISBLANK(DPWW1!BS49),"",DPWW1!BS49)</t>
  </si>
  <si>
    <t>¬¬DPWW1!F49 &amp; "," &amp; DPWW1!G49 &amp; "," &amp; DPWW1!BS5</t>
  </si>
  <si>
    <t>¬¬IF(ISBLANK(DPWW1!BV49),"",DPWW1!BV49)</t>
  </si>
  <si>
    <t>¬¬DPWW1!F49 &amp; "," &amp; DPWW1!G49 &amp; "," &amp; DPWW1!BV5</t>
  </si>
  <si>
    <t>¬¬IF(ISBLANK(DPWW1!AT50),"",DPWW1!AT50)</t>
  </si>
  <si>
    <t>¬¬DPWW1!F50 &amp; "," &amp; DPWW1!G50 &amp; "," &amp; DPWW1!AQ5</t>
  </si>
  <si>
    <t>¬¬IF(ISBLANK(DPWW1!H50),"",DPWW1!H50)</t>
  </si>
  <si>
    <t>¬¬IF(ISBLANK(DPWW1!I50),"",DPWW1!I50)</t>
  </si>
  <si>
    <t>¬¬IF(ISBLANK(DPWW1!BE50),"",DPWW1!BE50)</t>
  </si>
  <si>
    <t>¬¬DPWW1!F50 &amp; "," &amp; DPWW1!G50 &amp; "," &amp; DPWW1!BE5</t>
  </si>
  <si>
    <t>¬¬IF(ISBLANK(DPWW1!BH50),"",DPWW1!BH50)</t>
  </si>
  <si>
    <t>¬¬DPWW1!F50 &amp; "," &amp; DPWW1!G50 &amp; "," &amp; DPWW1!BF5</t>
  </si>
  <si>
    <t>¬¬IF(ISBLANK(DPWW1!BS50),"",DPWW1!BS50)</t>
  </si>
  <si>
    <t>¬¬DPWW1!F50 &amp; "," &amp; DPWW1!G50 &amp; "," &amp; DPWW1!BS5</t>
  </si>
  <si>
    <t>¬¬IF(ISBLANK(DPWW1!BV50),"",DPWW1!BV50)</t>
  </si>
  <si>
    <t>¬¬DPWW1!F50 &amp; "," &amp; DPWW1!G50 &amp; "," &amp; DPWW1!BV5</t>
  </si>
  <si>
    <t>¬¬IF(ISBLANK(DPWW1!AT51),"",DPWW1!AT51)</t>
  </si>
  <si>
    <t>¬¬DPWW1!F51 &amp; "," &amp; DPWW1!G51 &amp; "," &amp; DPWW1!AQ5</t>
  </si>
  <si>
    <t>¬¬IF(ISBLANK(DPWW1!H51),"",DPWW1!H51)</t>
  </si>
  <si>
    <t>¬¬IF(ISBLANK(DPWW1!I51),"",DPWW1!I51)</t>
  </si>
  <si>
    <t>¬¬IF(ISBLANK(DPWW1!BE51),"",DPWW1!BE51)</t>
  </si>
  <si>
    <t>¬¬DPWW1!F51 &amp; "," &amp; DPWW1!G51 &amp; "," &amp; DPWW1!BE5</t>
  </si>
  <si>
    <t>¬¬IF(ISBLANK(DPWW1!BH51),"",DPWW1!BH51)</t>
  </si>
  <si>
    <t>¬¬DPWW1!F51 &amp; "," &amp; DPWW1!G51 &amp; "," &amp; DPWW1!BF5</t>
  </si>
  <si>
    <t>¬¬IF(ISBLANK(DPWW1!BS51),"",DPWW1!BS51)</t>
  </si>
  <si>
    <t>¬¬DPWW1!F51 &amp; "," &amp; DPWW1!G51 &amp; "," &amp; DPWW1!BS5</t>
  </si>
  <si>
    <t>¬¬IF(ISBLANK(DPWW1!BV51),"",DPWW1!BV51)</t>
  </si>
  <si>
    <t>¬¬DPWW1!F51 &amp; "," &amp; DPWW1!G51 &amp; "," &amp; DPWW1!BV5</t>
  </si>
  <si>
    <t>¬¬IF(ISBLANK(DPWW1!AT52),"",DPWW1!AT52)</t>
  </si>
  <si>
    <t>¬¬DPWW1!F52 &amp; "," &amp; DPWW1!G52 &amp; "," &amp; DPWW1!AQ5</t>
  </si>
  <si>
    <t>¬¬IF(ISBLANK(DPWW1!H52),"",DPWW1!H52)</t>
  </si>
  <si>
    <t>¬¬IF(ISBLANK(DPWW1!I52),"",DPWW1!I52)</t>
  </si>
  <si>
    <t>¬¬IF(ISBLANK(DPWW1!BE52),"",DPWW1!BE52)</t>
  </si>
  <si>
    <t>¬¬DPWW1!F52 &amp; "," &amp; DPWW1!G52 &amp; "," &amp; DPWW1!BE5</t>
  </si>
  <si>
    <t>¬¬IF(ISBLANK(DPWW1!BH52),"",DPWW1!BH52)</t>
  </si>
  <si>
    <t>¬¬DPWW1!F52 &amp; "," &amp; DPWW1!G52 &amp; "," &amp; DPWW1!BF5</t>
  </si>
  <si>
    <t>¬¬IF(ISBLANK(DPWW1!BS52),"",DPWW1!BS52)</t>
  </si>
  <si>
    <t>¬¬DPWW1!F52 &amp; "," &amp; DPWW1!G52 &amp; "," &amp; DPWW1!BS5</t>
  </si>
  <si>
    <t>¬¬IF(ISBLANK(DPWW1!BV52),"",DPWW1!BV52)</t>
  </si>
  <si>
    <t>¬¬DPWW1!F52 &amp; "," &amp; DPWW1!G52 &amp; "," &amp; DPWW1!BV5</t>
  </si>
  <si>
    <t>¬¬IF(ISBLANK(DPWW1!AT53),"",DPWW1!AT53)</t>
  </si>
  <si>
    <t>¬¬DPWW1!F53 &amp; "," &amp; DPWW1!G53 &amp; "," &amp; DPWW1!AQ5</t>
  </si>
  <si>
    <t>¬¬IF(ISBLANK(DPWW1!H53),"",DPWW1!H53)</t>
  </si>
  <si>
    <t>¬¬IF(ISBLANK(DPWW1!I53),"",DPWW1!I53)</t>
  </si>
  <si>
    <t>¬¬IF(ISBLANK(DPWW1!BE53),"",DPWW1!BE53)</t>
  </si>
  <si>
    <t>¬¬DPWW1!F53 &amp; "," &amp; DPWW1!G53 &amp; "," &amp; DPWW1!BE5</t>
  </si>
  <si>
    <t>¬¬IF(ISBLANK(DPWW1!BH53),"",DPWW1!BH53)</t>
  </si>
  <si>
    <t>¬¬DPWW1!F53 &amp; "," &amp; DPWW1!G53 &amp; "," &amp; DPWW1!BF5</t>
  </si>
  <si>
    <t>¬¬IF(ISBLANK(DPWW1!BS53),"",DPWW1!BS53)</t>
  </si>
  <si>
    <t>¬¬DPWW1!F53 &amp; "," &amp; DPWW1!G53 &amp; "," &amp; DPWW1!BS5</t>
  </si>
  <si>
    <t>¬¬IF(ISBLANK(DPWW1!BV53),"",DPWW1!BV53)</t>
  </si>
  <si>
    <t>¬¬DPWW1!F53 &amp; "," &amp; DPWW1!G53 &amp; "," &amp; DPWW1!BV5</t>
  </si>
  <si>
    <t>¬¬IF(ISBLANK(DPWW1!AT54),"",DPWW1!AT54)</t>
  </si>
  <si>
    <t>¬¬DPWW1!F54 &amp; "," &amp; DPWW1!G54 &amp; "," &amp; DPWW1!AQ5</t>
  </si>
  <si>
    <t>¬¬IF(ISBLANK(DPWW1!H54),"",DPWW1!H54)</t>
  </si>
  <si>
    <t>¬¬IF(ISBLANK(DPWW1!I54),"",DPWW1!I54)</t>
  </si>
  <si>
    <t>¬¬IF(ISBLANK(DPWW1!BE54),"",DPWW1!BE54)</t>
  </si>
  <si>
    <t>¬¬DPWW1!F54 &amp; "," &amp; DPWW1!G54 &amp; "," &amp; DPWW1!BE5</t>
  </si>
  <si>
    <t>¬¬IF(ISBLANK(DPWW1!BH54),"",DPWW1!BH54)</t>
  </si>
  <si>
    <t>¬¬DPWW1!F54 &amp; "," &amp; DPWW1!G54 &amp; "," &amp; DPWW1!BF5</t>
  </si>
  <si>
    <t>¬¬IF(ISBLANK(DPWW1!BS54),"",DPWW1!BS54)</t>
  </si>
  <si>
    <t>¬¬DPWW1!F54 &amp; "," &amp; DPWW1!G54 &amp; "," &amp; DPWW1!BS5</t>
  </si>
  <si>
    <t>¬¬IF(ISBLANK(DPWW1!BV54),"",DPWW1!BV54)</t>
  </si>
  <si>
    <t>¬¬DPWW1!F54 &amp; "," &amp; DPWW1!G54 &amp; "," &amp; DPWW1!BV5</t>
  </si>
  <si>
    <t>¬¬IF(ISBLANK(DPWW1!AT55),"",DPWW1!AT55)</t>
  </si>
  <si>
    <t>¬¬DPWW1!F55 &amp; "," &amp; DPWW1!G55 &amp; "," &amp; DPWW1!AQ5</t>
  </si>
  <si>
    <t>¬¬IF(ISBLANK(DPWW1!H55),"",DPWW1!H55)</t>
  </si>
  <si>
    <t>¬¬IF(ISBLANK(DPWW1!I55),"",DPWW1!I55)</t>
  </si>
  <si>
    <t>¬¬IF(ISBLANK(DPWW1!BE55),"",DPWW1!BE55)</t>
  </si>
  <si>
    <t>¬¬DPWW1!F55 &amp; "," &amp; DPWW1!G55 &amp; "," &amp; DPWW1!BE5</t>
  </si>
  <si>
    <t>¬¬IF(ISBLANK(DPWW1!BH55),"",DPWW1!BH55)</t>
  </si>
  <si>
    <t>¬¬DPWW1!F55 &amp; "," &amp; DPWW1!G55 &amp; "," &amp; DPWW1!BF5</t>
  </si>
  <si>
    <t>¬¬IF(ISBLANK(DPWW1!BS55),"",DPWW1!BS55)</t>
  </si>
  <si>
    <t>¬¬DPWW1!F55 &amp; "," &amp; DPWW1!G55 &amp; "," &amp; DPWW1!BS5</t>
  </si>
  <si>
    <t>¬¬IF(ISBLANK(DPWW1!BV55),"",DPWW1!BV55)</t>
  </si>
  <si>
    <t>¬¬DPWW1!F55 &amp; "," &amp; DPWW1!G55 &amp; "," &amp; DPWW1!BV5</t>
  </si>
  <si>
    <t>¬¬IF(ISBLANK(DPWW1!AT56),"",DPWW1!AT56)</t>
  </si>
  <si>
    <t>¬¬DPWW1!F56 &amp; "," &amp; DPWW1!G56 &amp; "," &amp; DPWW1!AQ5</t>
  </si>
  <si>
    <t>¬¬IF(ISBLANK(DPWW1!H56),"",DPWW1!H56)</t>
  </si>
  <si>
    <t>¬¬IF(ISBLANK(DPWW1!I56),"",DPWW1!I56)</t>
  </si>
  <si>
    <t>¬¬IF(ISBLANK(DPWW1!BE56),"",DPWW1!BE56)</t>
  </si>
  <si>
    <t>¬¬DPWW1!F56 &amp; "," &amp; DPWW1!G56 &amp; "," &amp; DPWW1!BE5</t>
  </si>
  <si>
    <t>¬¬IF(ISBLANK(DPWW1!BH56),"",DPWW1!BH56)</t>
  </si>
  <si>
    <t>¬¬DPWW1!F56 &amp; "," &amp; DPWW1!G56 &amp; "," &amp; DPWW1!BF5</t>
  </si>
  <si>
    <t>¬¬IF(ISBLANK(DPWW1!BS56),"",DPWW1!BS56)</t>
  </si>
  <si>
    <t>¬¬DPWW1!F56 &amp; "," &amp; DPWW1!G56 &amp; "," &amp; DPWW1!BS5</t>
  </si>
  <si>
    <t>¬¬IF(ISBLANK(DPWW1!BV56),"",DPWW1!BV56)</t>
  </si>
  <si>
    <t>¬¬DPWW1!F56 &amp; "," &amp; DPWW1!G56 &amp; "," &amp; DPWW1!BV5</t>
  </si>
  <si>
    <t>¬¬IF(ISBLANK(DPWW1!AT57),"",DPWW1!AT57)</t>
  </si>
  <si>
    <t>¬¬DPWW1!F57 &amp; "," &amp; DPWW1!G57 &amp; "," &amp; DPWW1!AQ5</t>
  </si>
  <si>
    <t>¬¬IF(ISBLANK(DPWW1!H57),"",DPWW1!H57)</t>
  </si>
  <si>
    <t>¬¬IF(ISBLANK(DPWW1!I57),"",DPWW1!I57)</t>
  </si>
  <si>
    <t>¬¬IF(ISBLANK(DPWW1!BE57),"",DPWW1!BE57)</t>
  </si>
  <si>
    <t>¬¬DPWW1!F57 &amp; "," &amp; DPWW1!G57 &amp; "," &amp; DPWW1!BE5</t>
  </si>
  <si>
    <t>¬¬IF(ISBLANK(DPWW1!BH57),"",DPWW1!BH57)</t>
  </si>
  <si>
    <t>¬¬DPWW1!F57 &amp; "," &amp; DPWW1!G57 &amp; "," &amp; DPWW1!BF5</t>
  </si>
  <si>
    <t>¬¬IF(ISBLANK(DPWW1!BS57),"",DPWW1!BS57)</t>
  </si>
  <si>
    <t>¬¬DPWW1!F57 &amp; "," &amp; DPWW1!G57 &amp; "," &amp; DPWW1!BS5</t>
  </si>
  <si>
    <t>¬¬IF(ISBLANK(DPWW1!BV57),"",DPWW1!BV57)</t>
  </si>
  <si>
    <t>¬¬DPWW1!F57 &amp; "," &amp; DPWW1!G57 &amp; "," &amp; DPWW1!BV5</t>
  </si>
  <si>
    <t>¬¬IF(ISBLANK(DPWW1!AT58),"",DPWW1!AT58)</t>
  </si>
  <si>
    <t>¬¬DPWW1!F58 &amp; "," &amp; DPWW1!G58 &amp; "," &amp; DPWW1!AQ5</t>
  </si>
  <si>
    <t>¬¬IF(ISBLANK(DPWW1!H58),"",DPWW1!H58)</t>
  </si>
  <si>
    <t>¬¬IF(ISBLANK(DPWW1!I58),"",DPWW1!I58)</t>
  </si>
  <si>
    <t>¬¬IF(ISBLANK(DPWW1!BE58),"",DPWW1!BE58)</t>
  </si>
  <si>
    <t>¬¬DPWW1!F58 &amp; "," &amp; DPWW1!G58 &amp; "," &amp; DPWW1!BE5</t>
  </si>
  <si>
    <t>¬¬IF(ISBLANK(DPWW1!BH58),"",DPWW1!BH58)</t>
  </si>
  <si>
    <t>¬¬DPWW1!F58 &amp; "," &amp; DPWW1!G58 &amp; "," &amp; DPWW1!BF5</t>
  </si>
  <si>
    <t>¬¬IF(ISBLANK(DPWW1!BS58),"",DPWW1!BS58)</t>
  </si>
  <si>
    <t>¬¬DPWW1!F58 &amp; "," &amp; DPWW1!G58 &amp; "," &amp; DPWW1!BS5</t>
  </si>
  <si>
    <t>¬¬IF(ISBLANK(DPWW1!BV58),"",DPWW1!BV58)</t>
  </si>
  <si>
    <t>¬¬DPWW1!F58 &amp; "," &amp; DPWW1!G58 &amp; "," &amp; DPWW1!BV5</t>
  </si>
  <si>
    <t>¬¬IF(ISBLANK(DPWW1!AT59),"",DPWW1!AT59)</t>
  </si>
  <si>
    <t>¬¬DPWW1!F59 &amp; "," &amp; DPWW1!G59 &amp; "," &amp; DPWW1!AQ5</t>
  </si>
  <si>
    <t>¬¬IF(ISBLANK(DPWW1!H59),"",DPWW1!H59)</t>
  </si>
  <si>
    <t>¬¬IF(ISBLANK(DPWW1!I59),"",DPWW1!I59)</t>
  </si>
  <si>
    <t>¬¬IF(ISBLANK(DPWW1!BE59),"",DPWW1!BE59)</t>
  </si>
  <si>
    <t>¬¬DPWW1!F59 &amp; "," &amp; DPWW1!G59 &amp; "," &amp; DPWW1!BE5</t>
  </si>
  <si>
    <t>¬¬IF(ISBLANK(DPWW1!BH59),"",DPWW1!BH59)</t>
  </si>
  <si>
    <t>¬¬DPWW1!F59 &amp; "," &amp; DPWW1!G59 &amp; "," &amp; DPWW1!BF5</t>
  </si>
  <si>
    <t>¬¬IF(ISBLANK(DPWW1!BS59),"",DPWW1!BS59)</t>
  </si>
  <si>
    <t>¬¬DPWW1!F59 &amp; "," &amp; DPWW1!G59 &amp; "," &amp; DPWW1!BS5</t>
  </si>
  <si>
    <t>¬¬IF(ISBLANK(DPWW1!BV59),"",DPWW1!BV59)</t>
  </si>
  <si>
    <t>¬¬DPWW1!F59 &amp; "," &amp; DPWW1!G59 &amp; "," &amp; DPWW1!BV5</t>
  </si>
  <si>
    <t>¬¬IF(ISBLANK(DPWW1!AT60),"",DPWW1!AT60)</t>
  </si>
  <si>
    <t>¬¬DPWW1!F60 &amp; "," &amp; DPWW1!G60 &amp; "," &amp; DPWW1!AQ5</t>
  </si>
  <si>
    <t>¬¬IF(ISBLANK(DPWW1!H60),"",DPWW1!H60)</t>
  </si>
  <si>
    <t>¬¬IF(ISBLANK(DPWW1!I60),"",DPWW1!I60)</t>
  </si>
  <si>
    <t>¬¬IF(ISBLANK(DPWW1!BE60),"",DPWW1!BE60)</t>
  </si>
  <si>
    <t>¬¬DPWW1!F60 &amp; "," &amp; DPWW1!G60 &amp; "," &amp; DPWW1!BE5</t>
  </si>
  <si>
    <t>¬¬IF(ISBLANK(DPWW1!BH60),"",DPWW1!BH60)</t>
  </si>
  <si>
    <t>¬¬DPWW1!F60 &amp; "," &amp; DPWW1!G60 &amp; "," &amp; DPWW1!BF5</t>
  </si>
  <si>
    <t>¬¬IF(ISBLANK(DPWW1!BS60),"",DPWW1!BS60)</t>
  </si>
  <si>
    <t>¬¬DPWW1!F60 &amp; "," &amp; DPWW1!G60 &amp; "," &amp; DPWW1!BS5</t>
  </si>
  <si>
    <t>¬¬IF(ISBLANK(DPWW1!BV60),"",DPWW1!BV60)</t>
  </si>
  <si>
    <t>¬¬DPWW1!F60 &amp; "," &amp; DPWW1!G60 &amp; "," &amp; DPWW1!BV5</t>
  </si>
  <si>
    <t>¬¬IF(ISBLANK(DPWW1!AT61),"",DPWW1!AT61)</t>
  </si>
  <si>
    <t>¬¬DPWW1!F61 &amp; "," &amp; DPWW1!G61 &amp; "," &amp; DPWW1!AQ5</t>
  </si>
  <si>
    <t>¬¬IF(ISBLANK(DPWW1!H61),"",DPWW1!H61)</t>
  </si>
  <si>
    <t>¬¬IF(ISBLANK(DPWW1!I61),"",DPWW1!I61)</t>
  </si>
  <si>
    <t>¬¬IF(ISBLANK(DPWW1!BE61),"",DPWW1!BE61)</t>
  </si>
  <si>
    <t>¬¬DPWW1!F61 &amp; "," &amp; DPWW1!G61 &amp; "," &amp; DPWW1!BE5</t>
  </si>
  <si>
    <t>¬¬IF(ISBLANK(DPWW1!BH61),"",DPWW1!BH61)</t>
  </si>
  <si>
    <t>¬¬DPWW1!F61 &amp; "," &amp; DPWW1!G61 &amp; "," &amp; DPWW1!BF5</t>
  </si>
  <si>
    <t>¬¬IF(ISBLANK(DPWW1!BS61),"",DPWW1!BS61)</t>
  </si>
  <si>
    <t>¬¬DPWW1!F61 &amp; "," &amp; DPWW1!G61 &amp; "," &amp; DPWW1!BS5</t>
  </si>
  <si>
    <t>¬¬IF(ISBLANK(DPWW1!BV61),"",DPWW1!BV61)</t>
  </si>
  <si>
    <t>¬¬DPWW1!F61 &amp; "," &amp; DPWW1!G61 &amp; "," &amp; DPWW1!BV5</t>
  </si>
  <si>
    <t>¬¬IF(ISBLANK(DPWW1!AT62),"",DPWW1!AT62)</t>
  </si>
  <si>
    <t>¬¬DPWW1!F62 &amp; "," &amp; DPWW1!G62 &amp; "," &amp; DPWW1!AQ5</t>
  </si>
  <si>
    <t>¬¬IF(ISBLANK(DPWW1!H62),"",DPWW1!H62)</t>
  </si>
  <si>
    <t>¬¬IF(ISBLANK(DPWW1!I62),"",DPWW1!I62)</t>
  </si>
  <si>
    <t>¬¬IF(ISBLANK(DPWW1!BE62),"",DPWW1!BE62)</t>
  </si>
  <si>
    <t>¬¬DPWW1!F62 &amp; "," &amp; DPWW1!G62 &amp; "," &amp; DPWW1!BE5</t>
  </si>
  <si>
    <t>¬¬IF(ISBLANK(DPWW1!BH62),"",DPWW1!BH62)</t>
  </si>
  <si>
    <t>¬¬DPWW1!F62 &amp; "," &amp; DPWW1!G62 &amp; "," &amp; DPWW1!BF5</t>
  </si>
  <si>
    <t>¬¬IF(ISBLANK(DPWW1!BS62),"",DPWW1!BS62)</t>
  </si>
  <si>
    <t>¬¬DPWW1!F62 &amp; "," &amp; DPWW1!G62 &amp; "," &amp; DPWW1!BS5</t>
  </si>
  <si>
    <t>¬¬IF(ISBLANK(DPWW1!BV62),"",DPWW1!BV62)</t>
  </si>
  <si>
    <t>¬¬DPWW1!F62 &amp; "," &amp; DPWW1!G62 &amp; "," &amp; DPWW1!BV5</t>
  </si>
  <si>
    <t>¬¬IF(ISBLANK(DPWW1!AT63),"",DPWW1!AT63)</t>
  </si>
  <si>
    <t>¬¬DPWW1!F63 &amp; "," &amp; DPWW1!G63 &amp; "," &amp; DPWW1!AQ5</t>
  </si>
  <si>
    <t>¬¬IF(ISBLANK(DPWW1!H63),"",DPWW1!H63)</t>
  </si>
  <si>
    <t>¬¬IF(ISBLANK(DPWW1!I63),"",DPWW1!I63)</t>
  </si>
  <si>
    <t>¬¬IF(ISBLANK(DPWW1!BE63),"",DPWW1!BE63)</t>
  </si>
  <si>
    <t>¬¬DPWW1!F63 &amp; "," &amp; DPWW1!G63 &amp; "," &amp; DPWW1!BE5</t>
  </si>
  <si>
    <t>¬¬IF(ISBLANK(DPWW1!BH63),"",DPWW1!BH63)</t>
  </si>
  <si>
    <t>¬¬DPWW1!F63 &amp; "," &amp; DPWW1!G63 &amp; "," &amp; DPWW1!BF5</t>
  </si>
  <si>
    <t>¬¬IF(ISBLANK(DPWW1!BS63),"",DPWW1!BS63)</t>
  </si>
  <si>
    <t>¬¬DPWW1!F63 &amp; "," &amp; DPWW1!G63 &amp; "," &amp; DPWW1!BS5</t>
  </si>
  <si>
    <t>¬¬IF(ISBLANK(DPWW1!BV63),"",DPWW1!BV63)</t>
  </si>
  <si>
    <t>¬¬DPWW1!F63 &amp; "," &amp; DPWW1!G63 &amp; "," &amp; DPWW1!BV5</t>
  </si>
  <si>
    <t>¬¬IF(ISBLANK(DPWW1!AT64),"",DPWW1!AT64)</t>
  </si>
  <si>
    <t>¬¬DPWW1!F64 &amp; "," &amp; DPWW1!G64 &amp; "," &amp; DPWW1!AQ5</t>
  </si>
  <si>
    <t>¬¬IF(ISBLANK(DPWW1!H64),"",DPWW1!H64)</t>
  </si>
  <si>
    <t>¬¬IF(ISBLANK(DPWW1!I64),"",DPWW1!I64)</t>
  </si>
  <si>
    <t>¬¬IF(ISBLANK(DPWW1!BE64),"",DPWW1!BE64)</t>
  </si>
  <si>
    <t>¬¬DPWW1!F64 &amp; "," &amp; DPWW1!G64 &amp; "," &amp; DPWW1!BE5</t>
  </si>
  <si>
    <t>¬¬IF(ISBLANK(DPWW1!BH64),"",DPWW1!BH64)</t>
  </si>
  <si>
    <t>¬¬DPWW1!F64 &amp; "," &amp; DPWW1!G64 &amp; "," &amp; DPWW1!BF5</t>
  </si>
  <si>
    <t>¬¬IF(ISBLANK(DPWW1!BS64),"",DPWW1!BS64)</t>
  </si>
  <si>
    <t>¬¬DPWW1!F64 &amp; "," &amp; DPWW1!G64 &amp; "," &amp; DPWW1!BS5</t>
  </si>
  <si>
    <t>¬¬IF(ISBLANK(DPWW1!BV64),"",DPWW1!BV64)</t>
  </si>
  <si>
    <t>¬¬DPWW1!F64 &amp; "," &amp; DPWW1!G64 &amp; "," &amp; DPWW1!BV5</t>
  </si>
  <si>
    <t>¬¬IF(ISBLANK(DPWW2!AT8),"",DPWW2!AT8)</t>
  </si>
  <si>
    <t>¬¬DPWW2!F8 &amp; "," &amp; DPWW2!G8 &amp; "," &amp; DPWW2!AT5</t>
  </si>
  <si>
    <t>¬¬IF(ISBLANK(DPWW2!H8),"",DPWW2!H8)</t>
  </si>
  <si>
    <t>¬¬IF(ISBLANK(DPWW2!I8),"",DPWW2!I8)</t>
  </si>
  <si>
    <t>¬¬IF(ISBLANK(DPWW2!AV8),"",DPWW2!AV8)</t>
  </si>
  <si>
    <t>¬¬IF(ISBLANK(DPWW2!BG8),"",DPWW2!BG8)</t>
  </si>
  <si>
    <t>¬¬DPWW2!F8 &amp; "," &amp; DPWW2!G8 &amp; "," &amp; DPWW2!BG5</t>
  </si>
  <si>
    <t>¬¬IF(ISBLANK(DPWW2!BJ8),"",DPWW2!BJ8)</t>
  </si>
  <si>
    <t>¬¬DPWW2!F8 &amp; "," &amp; DPWW2!G8 &amp; "," &amp; DPWW2!BH5</t>
  </si>
  <si>
    <t>¬¬IF(ISBLANK(DPWW2!BU8),"",DPWW2!BU8)</t>
  </si>
  <si>
    <t>¬¬DPWW2!F8 &amp; "," &amp; DPWW2!G8 &amp; "," &amp; DPWW2!BU5</t>
  </si>
  <si>
    <t>¬¬IF(ISBLANK(DPWW2!BX8),"",DPWW2!BX8)</t>
  </si>
  <si>
    <t>¬¬DPWW2!F8 &amp; "," &amp; DPWW2!G8 &amp; "," &amp; DPWW2!BX5</t>
  </si>
  <si>
    <t>¬¬IF(ISBLANK(DPWW2!AT9),"",DPWW2!AT9)</t>
  </si>
  <si>
    <t>¬¬DPWW2!F9 &amp; "," &amp; DPWW2!G9 &amp; "," &amp; DPWW2!AT5</t>
  </si>
  <si>
    <t>¬¬IF(ISBLANK(DPWW2!H9),"",DPWW2!H9)</t>
  </si>
  <si>
    <t>¬¬IF(ISBLANK(DPWW2!I9),"",DPWW2!I9)</t>
  </si>
  <si>
    <t>¬¬IF(ISBLANK(DPWW2!AV9),"",DPWW2!AV9)</t>
  </si>
  <si>
    <t>¬¬IF(ISBLANK(DPWW2!BG9),"",DPWW2!BG9)</t>
  </si>
  <si>
    <t>¬¬DPWW2!F9 &amp; "," &amp; DPWW2!G9 &amp; "," &amp; DPWW2!BG5</t>
  </si>
  <si>
    <t>¬¬IF(ISBLANK(DPWW2!BJ9),"",DPWW2!BJ9)</t>
  </si>
  <si>
    <t>¬¬DPWW2!F9 &amp; "," &amp; DPWW2!G9 &amp; "," &amp; DPWW2!BH5</t>
  </si>
  <si>
    <t>¬¬IF(ISBLANK(DPWW2!BU9),"",DPWW2!BU9)</t>
  </si>
  <si>
    <t>¬¬DPWW2!F9 &amp; "," &amp; DPWW2!G9 &amp; "," &amp; DPWW2!BU5</t>
  </si>
  <si>
    <t>¬¬IF(ISBLANK(DPWW2!BX9),"",DPWW2!BX9)</t>
  </si>
  <si>
    <t>¬¬DPWW2!F9 &amp; "," &amp; DPWW2!G9 &amp; "," &amp; DPWW2!BX5</t>
  </si>
  <si>
    <t>¬¬IF(ISBLANK(DPWW2!AT10),"",DPWW2!AT10)</t>
  </si>
  <si>
    <t>¬¬DPWW2!F10 &amp; "," &amp; DPWW2!G10 &amp; "," &amp; DPWW2!AT5</t>
  </si>
  <si>
    <t>¬¬IF(ISBLANK(DPWW2!H10),"",DPWW2!H10)</t>
  </si>
  <si>
    <t>¬¬IF(ISBLANK(DPWW2!I10),"",DPWW2!I10)</t>
  </si>
  <si>
    <t>¬¬IF(ISBLANK(DPWW2!AV10),"",DPWW2!AV10)</t>
  </si>
  <si>
    <t>¬¬IF(ISBLANK(DPWW2!BG10),"",DPWW2!BG10)</t>
  </si>
  <si>
    <t>¬¬DPWW2!F10 &amp; "," &amp; DPWW2!G10 &amp; "," &amp; DPWW2!BG5</t>
  </si>
  <si>
    <t>¬¬IF(ISBLANK(DPWW2!BJ10),"",DPWW2!BJ10)</t>
  </si>
  <si>
    <t>¬¬DPWW2!F10 &amp; "," &amp; DPWW2!G10 &amp; "," &amp; DPWW2!BH5</t>
  </si>
  <si>
    <t>¬¬IF(ISBLANK(DPWW2!BU10),"",DPWW2!BU10)</t>
  </si>
  <si>
    <t>¬¬DPWW2!F10 &amp; "," &amp; DPWW2!G10 &amp; "," &amp; DPWW2!BU5</t>
  </si>
  <si>
    <t>¬¬IF(ISBLANK(DPWW2!BX10),"",DPWW2!BX10)</t>
  </si>
  <si>
    <t>¬¬DPWW2!F10 &amp; "," &amp; DPWW2!G10 &amp; "," &amp; DPWW2!BX5</t>
  </si>
  <si>
    <t>¬¬IF(ISBLANK(DPWW2!AT11),"",DPWW2!AT11)</t>
  </si>
  <si>
    <t>¬¬DPWW2!F11 &amp; "," &amp; DPWW2!G11 &amp; "," &amp; DPWW2!AT5</t>
  </si>
  <si>
    <t>¬¬IF(ISBLANK(DPWW2!H11),"",DPWW2!H11)</t>
  </si>
  <si>
    <t>¬¬IF(ISBLANK(DPWW2!I11),"",DPWW2!I11)</t>
  </si>
  <si>
    <t>¬¬IF(ISBLANK(DPWW2!AV11),"",DPWW2!AV11)</t>
  </si>
  <si>
    <t>¬¬IF(ISBLANK(DPWW2!BG11),"",DPWW2!BG11)</t>
  </si>
  <si>
    <t>¬¬DPWW2!F11 &amp; "," &amp; DPWW2!G11 &amp; "," &amp; DPWW2!BG5</t>
  </si>
  <si>
    <t>¬¬IF(ISBLANK(DPWW2!BJ11),"",DPWW2!BJ11)</t>
  </si>
  <si>
    <t>¬¬DPWW2!F11 &amp; "," &amp; DPWW2!G11 &amp; "," &amp; DPWW2!BH5</t>
  </si>
  <si>
    <t>¬¬IF(ISBLANK(DPWW2!BU11),"",DPWW2!BU11)</t>
  </si>
  <si>
    <t>¬¬DPWW2!F11 &amp; "," &amp; DPWW2!G11 &amp; "," &amp; DPWW2!BU5</t>
  </si>
  <si>
    <t>¬¬IF(ISBLANK(DPWW2!BX11),"",DPWW2!BX11)</t>
  </si>
  <si>
    <t>¬¬DPWW2!F11 &amp; "," &amp; DPWW2!G11 &amp; "," &amp; DPWW2!BX5</t>
  </si>
  <si>
    <t>¬¬IF(ISBLANK(DPWW2!AT12),"",DPWW2!AT12)</t>
  </si>
  <si>
    <t>¬¬DPWW2!F12 &amp; "," &amp; DPWW2!G12 &amp; "," &amp; DPWW2!AT5</t>
  </si>
  <si>
    <t>¬¬IF(ISBLANK(DPWW2!H12),"",DPWW2!H12)</t>
  </si>
  <si>
    <t>¬¬IF(ISBLANK(DPWW2!I12),"",DPWW2!I12)</t>
  </si>
  <si>
    <t>¬¬IF(ISBLANK(DPWW2!AV12),"",DPWW2!AV12)</t>
  </si>
  <si>
    <t>¬¬IF(ISBLANK(DPWW2!BG12),"",DPWW2!BG12)</t>
  </si>
  <si>
    <t>¬¬DPWW2!F12 &amp; "," &amp; DPWW2!G12 &amp; "," &amp; DPWW2!BG5</t>
  </si>
  <si>
    <t>¬¬IF(ISBLANK(DPWW2!BJ12),"",DPWW2!BJ12)</t>
  </si>
  <si>
    <t>¬¬DPWW2!F12 &amp; "," &amp; DPWW2!G12 &amp; "," &amp; DPWW2!BH5</t>
  </si>
  <si>
    <t>¬¬IF(ISBLANK(DPWW2!BU12),"",DPWW2!BU12)</t>
  </si>
  <si>
    <t>¬¬DPWW2!F12 &amp; "," &amp; DPWW2!G12 &amp; "," &amp; DPWW2!BU5</t>
  </si>
  <si>
    <t>¬¬IF(ISBLANK(DPWW2!BX12),"",DPWW2!BX12)</t>
  </si>
  <si>
    <t>¬¬DPWW2!F12 &amp; "," &amp; DPWW2!G12 &amp; "," &amp; DPWW2!BX5</t>
  </si>
  <si>
    <t>¬¬IF(ISBLANK(DPWW2!AT13),"",DPWW2!AT13)</t>
  </si>
  <si>
    <t>¬¬DPWW2!F13 &amp; "," &amp; DPWW2!G13 &amp; "," &amp; DPWW2!AT5</t>
  </si>
  <si>
    <t>¬¬IF(ISBLANK(DPWW2!H13),"",DPWW2!H13)</t>
  </si>
  <si>
    <t>¬¬IF(ISBLANK(DPWW2!I13),"",DPWW2!I13)</t>
  </si>
  <si>
    <t>¬¬IF(ISBLANK(DPWW2!AV13),"",DPWW2!AV13)</t>
  </si>
  <si>
    <t>¬¬IF(ISBLANK(DPWW2!BG13),"",DPWW2!BG13)</t>
  </si>
  <si>
    <t>¬¬DPWW2!F13 &amp; "," &amp; DPWW2!G13 &amp; "," &amp; DPWW2!BG5</t>
  </si>
  <si>
    <t>¬¬IF(ISBLANK(DPWW2!BJ13),"",DPWW2!BJ13)</t>
  </si>
  <si>
    <t>¬¬DPWW2!F13 &amp; "," &amp; DPWW2!G13 &amp; "," &amp; DPWW2!BH5</t>
  </si>
  <si>
    <t>¬¬IF(ISBLANK(DPWW2!BU13),"",DPWW2!BU13)</t>
  </si>
  <si>
    <t>¬¬DPWW2!F13 &amp; "," &amp; DPWW2!G13 &amp; "," &amp; DPWW2!BU5</t>
  </si>
  <si>
    <t>¬¬IF(ISBLANK(DPWW2!BX13),"",DPWW2!BX13)</t>
  </si>
  <si>
    <t>¬¬DPWW2!F13 &amp; "," &amp; DPWW2!G13 &amp; "," &amp; DPWW2!BX5</t>
  </si>
  <si>
    <t>¬¬IF(ISBLANK(DPWW2!AT14),"",DPWW2!AT14)</t>
  </si>
  <si>
    <t>¬¬DPWW2!F14 &amp; "," &amp; DPWW2!G14 &amp; "," &amp; DPWW2!AT5</t>
  </si>
  <si>
    <t>¬¬IF(ISBLANK(DPWW2!H14),"",DPWW2!H14)</t>
  </si>
  <si>
    <t>¬¬IF(ISBLANK(DPWW2!I14),"",DPWW2!I14)</t>
  </si>
  <si>
    <t>¬¬IF(ISBLANK(DPWW2!AV14),"",DPWW2!AV14)</t>
  </si>
  <si>
    <t>¬¬IF(ISBLANK(DPWW2!BG14),"",DPWW2!BG14)</t>
  </si>
  <si>
    <t>¬¬DPWW2!F14 &amp; "," &amp; DPWW2!G14 &amp; "," &amp; DPWW2!BG5</t>
  </si>
  <si>
    <t>¬¬IF(ISBLANK(DPWW2!BJ14),"",DPWW2!BJ14)</t>
  </si>
  <si>
    <t>¬¬DPWW2!F14 &amp; "," &amp; DPWW2!G14 &amp; "," &amp; DPWW2!BH5</t>
  </si>
  <si>
    <t>¬¬IF(ISBLANK(DPWW2!BU14),"",DPWW2!BU14)</t>
  </si>
  <si>
    <t>¬¬DPWW2!F14 &amp; "," &amp; DPWW2!G14 &amp; "," &amp; DPWW2!BU5</t>
  </si>
  <si>
    <t>¬¬IF(ISBLANK(DPWW2!BX14),"",DPWW2!BX14)</t>
  </si>
  <si>
    <t>¬¬DPWW2!F14 &amp; "," &amp; DPWW2!G14 &amp; "," &amp; DPWW2!BX5</t>
  </si>
  <si>
    <t>¬¬IF(ISBLANK(DPWW2!AT15),"",DPWW2!AT15)</t>
  </si>
  <si>
    <t>¬¬DPWW2!F15 &amp; "," &amp; DPWW2!G15 &amp; "," &amp; DPWW2!AT5</t>
  </si>
  <si>
    <t>¬¬IF(ISBLANK(DPWW2!H15),"",DPWW2!H15)</t>
  </si>
  <si>
    <t>¬¬IF(ISBLANK(DPWW2!I15),"",DPWW2!I15)</t>
  </si>
  <si>
    <t>¬¬IF(ISBLANK(DPWW2!AV15),"",DPWW2!AV15)</t>
  </si>
  <si>
    <t>¬¬IF(ISBLANK(DPWW2!BG15),"",DPWW2!BG15)</t>
  </si>
  <si>
    <t>¬¬DPWW2!F15 &amp; "," &amp; DPWW2!G15 &amp; "," &amp; DPWW2!BG5</t>
  </si>
  <si>
    <t>¬¬IF(ISBLANK(DPWW2!BJ15),"",DPWW2!BJ15)</t>
  </si>
  <si>
    <t>¬¬DPWW2!F15 &amp; "," &amp; DPWW2!G15 &amp; "," &amp; DPWW2!BH5</t>
  </si>
  <si>
    <t>¬¬IF(ISBLANK(DPWW2!BU15),"",DPWW2!BU15)</t>
  </si>
  <si>
    <t>¬¬DPWW2!F15 &amp; "," &amp; DPWW2!G15 &amp; "," &amp; DPWW2!BU5</t>
  </si>
  <si>
    <t>¬¬IF(ISBLANK(DPWW2!BX15),"",DPWW2!BX15)</t>
  </si>
  <si>
    <t>¬¬DPWW2!F15 &amp; "," &amp; DPWW2!G15 &amp; "," &amp; DPWW2!BX5</t>
  </si>
  <si>
    <t>¬¬IF(ISBLANK(DPWW2!AT16),"",DPWW2!AT16)</t>
  </si>
  <si>
    <t>¬¬DPWW2!F16 &amp; "," &amp; DPWW2!G16 &amp; "," &amp; DPWW2!AT5</t>
  </si>
  <si>
    <t>¬¬IF(ISBLANK(DPWW2!H16),"",DPWW2!H16)</t>
  </si>
  <si>
    <t>¬¬IF(ISBLANK(DPWW2!I16),"",DPWW2!I16)</t>
  </si>
  <si>
    <t>¬¬IF(ISBLANK(DPWW2!AV16),"",DPWW2!AV16)</t>
  </si>
  <si>
    <t>¬¬IF(ISBLANK(DPWW2!BG16),"",DPWW2!BG16)</t>
  </si>
  <si>
    <t>¬¬DPWW2!F16 &amp; "," &amp; DPWW2!G16 &amp; "," &amp; DPWW2!BG5</t>
  </si>
  <si>
    <t>¬¬IF(ISBLANK(DPWW2!BJ16),"",DPWW2!BJ16)</t>
  </si>
  <si>
    <t>¬¬DPWW2!F16 &amp; "," &amp; DPWW2!G16 &amp; "," &amp; DPWW2!BH5</t>
  </si>
  <si>
    <t>¬¬IF(ISBLANK(DPWW2!BU16),"",DPWW2!BU16)</t>
  </si>
  <si>
    <t>¬¬DPWW2!F16 &amp; "," &amp; DPWW2!G16 &amp; "," &amp; DPWW2!BU5</t>
  </si>
  <si>
    <t>¬¬IF(ISBLANK(DPWW2!BX16),"",DPWW2!BX16)</t>
  </si>
  <si>
    <t>¬¬DPWW2!F16 &amp; "," &amp; DPWW2!G16 &amp; "," &amp; DPWW2!BX5</t>
  </si>
  <si>
    <t>¬¬IF(ISBLANK(DPWW2!AT17),"",DPWW2!AT17)</t>
  </si>
  <si>
    <t>¬¬DPWW2!F17 &amp; "," &amp; DPWW2!G17 &amp; "," &amp; DPWW2!AT5</t>
  </si>
  <si>
    <t>¬¬IF(ISBLANK(DPWW2!H17),"",DPWW2!H17)</t>
  </si>
  <si>
    <t>¬¬IF(ISBLANK(DPWW2!I17),"",DPWW2!I17)</t>
  </si>
  <si>
    <t>¬¬IF(ISBLANK(DPWW2!AV17),"",DPWW2!AV17)</t>
  </si>
  <si>
    <t>¬¬IF(ISBLANK(DPWW2!BG17),"",DPWW2!BG17)</t>
  </si>
  <si>
    <t>¬¬DPWW2!F17 &amp; "," &amp; DPWW2!G17 &amp; "," &amp; DPWW2!BG5</t>
  </si>
  <si>
    <t>¬¬IF(ISBLANK(DPWW2!BJ17),"",DPWW2!BJ17)</t>
  </si>
  <si>
    <t>¬¬DPWW2!F17 &amp; "," &amp; DPWW2!G17 &amp; "," &amp; DPWW2!BH5</t>
  </si>
  <si>
    <t>¬¬IF(ISBLANK(DPWW2!BU17),"",DPWW2!BU17)</t>
  </si>
  <si>
    <t>¬¬DPWW2!F17 &amp; "," &amp; DPWW2!G17 &amp; "," &amp; DPWW2!BU5</t>
  </si>
  <si>
    <t>¬¬IF(ISBLANK(DPWW2!BX17),"",DPWW2!BX17)</t>
  </si>
  <si>
    <t>¬¬DPWW2!F17 &amp; "," &amp; DPWW2!G17 &amp; "," &amp; DPWW2!BX5</t>
  </si>
  <si>
    <t>¬¬IF(ISBLANK(DPWW2!AT18),"",DPWW2!AT18)</t>
  </si>
  <si>
    <t>¬¬DPWW2!F18 &amp; "," &amp; DPWW2!G18 &amp; "," &amp; DPWW2!AT5</t>
  </si>
  <si>
    <t>¬¬IF(ISBLANK(DPWW2!H18),"",DPWW2!H18)</t>
  </si>
  <si>
    <t>¬¬IF(ISBLANK(DPWW2!I18),"",DPWW2!I18)</t>
  </si>
  <si>
    <t>¬¬IF(ISBLANK(DPWW2!AV18),"",DPWW2!AV18)</t>
  </si>
  <si>
    <t>¬¬IF(ISBLANK(DPWW2!BG18),"",DPWW2!BG18)</t>
  </si>
  <si>
    <t>¬¬DPWW2!F18 &amp; "," &amp; DPWW2!G18 &amp; "," &amp; DPWW2!BG5</t>
  </si>
  <si>
    <t>¬¬IF(ISBLANK(DPWW2!BJ18),"",DPWW2!BJ18)</t>
  </si>
  <si>
    <t>¬¬DPWW2!F18 &amp; "," &amp; DPWW2!G18 &amp; "," &amp; DPWW2!BH5</t>
  </si>
  <si>
    <t>¬¬IF(ISBLANK(DPWW2!BU18),"",DPWW2!BU18)</t>
  </si>
  <si>
    <t>¬¬DPWW2!F18 &amp; "," &amp; DPWW2!G18 &amp; "," &amp; DPWW2!BU5</t>
  </si>
  <si>
    <t>¬¬IF(ISBLANK(DPWW2!BX18),"",DPWW2!BX18)</t>
  </si>
  <si>
    <t>¬¬DPWW2!F18 &amp; "," &amp; DPWW2!G18 &amp; "," &amp; DPWW2!BX5</t>
  </si>
  <si>
    <t>¬¬IF(ISBLANK(DPWW2!AT19),"",DPWW2!AT19)</t>
  </si>
  <si>
    <t>¬¬DPWW2!F19 &amp; "," &amp; DPWW2!G19 &amp; "," &amp; DPWW2!AT5</t>
  </si>
  <si>
    <t>¬¬IF(ISBLANK(DPWW2!H19),"",DPWW2!H19)</t>
  </si>
  <si>
    <t>¬¬IF(ISBLANK(DPWW2!I19),"",DPWW2!I19)</t>
  </si>
  <si>
    <t>¬¬IF(ISBLANK(DPWW2!AV19),"",DPWW2!AV19)</t>
  </si>
  <si>
    <t>¬¬IF(ISBLANK(DPWW2!BG19),"",DPWW2!BG19)</t>
  </si>
  <si>
    <t>¬¬DPWW2!F19 &amp; "," &amp; DPWW2!G19 &amp; "," &amp; DPWW2!BG5</t>
  </si>
  <si>
    <t>¬¬IF(ISBLANK(DPWW2!BJ19),"",DPWW2!BJ19)</t>
  </si>
  <si>
    <t>¬¬DPWW2!F19 &amp; "," &amp; DPWW2!G19 &amp; "," &amp; DPWW2!BH5</t>
  </si>
  <si>
    <t>¬¬IF(ISBLANK(DPWW2!BU19),"",DPWW2!BU19)</t>
  </si>
  <si>
    <t>¬¬DPWW2!F19 &amp; "," &amp; DPWW2!G19 &amp; "," &amp; DPWW2!BU5</t>
  </si>
  <si>
    <t>¬¬IF(ISBLANK(DPWW2!BX19),"",DPWW2!BX19)</t>
  </si>
  <si>
    <t>¬¬DPWW2!F19 &amp; "," &amp; DPWW2!G19 &amp; "," &amp; DPWW2!BX5</t>
  </si>
  <si>
    <t>¬¬IF(ISBLANK(DPWW2!AT20),"",DPWW2!AT20)</t>
  </si>
  <si>
    <t>¬¬DPWW2!F20 &amp; "," &amp; DPWW2!G20 &amp; "," &amp; DPWW2!AT5</t>
  </si>
  <si>
    <t>¬¬IF(ISBLANK(DPWW2!H20),"",DPWW2!H20)</t>
  </si>
  <si>
    <t>¬¬IF(ISBLANK(DPWW2!I20),"",DPWW2!I20)</t>
  </si>
  <si>
    <t>¬¬IF(ISBLANK(DPWW2!AV20),"",DPWW2!AV20)</t>
  </si>
  <si>
    <t>¬¬IF(ISBLANK(DPWW2!BG20),"",DPWW2!BG20)</t>
  </si>
  <si>
    <t>¬¬DPWW2!F20 &amp; "," &amp; DPWW2!G20 &amp; "," &amp; DPWW2!BG5</t>
  </si>
  <si>
    <t>¬¬IF(ISBLANK(DPWW2!BJ20),"",DPWW2!BJ20)</t>
  </si>
  <si>
    <t>¬¬DPWW2!F20 &amp; "," &amp; DPWW2!G20 &amp; "," &amp; DPWW2!BH5</t>
  </si>
  <si>
    <t>¬¬IF(ISBLANK(DPWW2!BU20),"",DPWW2!BU20)</t>
  </si>
  <si>
    <t>¬¬DPWW2!F20 &amp; "," &amp; DPWW2!G20 &amp; "," &amp; DPWW2!BU5</t>
  </si>
  <si>
    <t>¬¬IF(ISBLANK(DPWW2!BX20),"",DPWW2!BX20)</t>
  </si>
  <si>
    <t>¬¬DPWW2!F20 &amp; "," &amp; DPWW2!G20 &amp; "," &amp; DPWW2!BX5</t>
  </si>
  <si>
    <t>¬¬IF(ISBLANK(DPWW2!AT21),"",DPWW2!AT21)</t>
  </si>
  <si>
    <t>¬¬DPWW2!F21 &amp; "," &amp; DPWW2!G21 &amp; "," &amp; DPWW2!AT5</t>
  </si>
  <si>
    <t>¬¬IF(ISBLANK(DPWW2!H21),"",DPWW2!H21)</t>
  </si>
  <si>
    <t>¬¬IF(ISBLANK(DPWW2!I21),"",DPWW2!I21)</t>
  </si>
  <si>
    <t>¬¬IF(ISBLANK(DPWW2!AV21),"",DPWW2!AV21)</t>
  </si>
  <si>
    <t>¬¬IF(ISBLANK(DPWW2!BG21),"",DPWW2!BG21)</t>
  </si>
  <si>
    <t>¬¬DPWW2!F21 &amp; "," &amp; DPWW2!G21 &amp; "," &amp; DPWW2!BG5</t>
  </si>
  <si>
    <t>¬¬IF(ISBLANK(DPWW2!BJ21),"",DPWW2!BJ21)</t>
  </si>
  <si>
    <t>¬¬DPWW2!F21 &amp; "," &amp; DPWW2!G21 &amp; "," &amp; DPWW2!BH5</t>
  </si>
  <si>
    <t>¬¬IF(ISBLANK(DPWW2!BU21),"",DPWW2!BU21)</t>
  </si>
  <si>
    <t>¬¬DPWW2!F21 &amp; "," &amp; DPWW2!G21 &amp; "," &amp; DPWW2!BU5</t>
  </si>
  <si>
    <t>¬¬IF(ISBLANK(DPWW2!BX21),"",DPWW2!BX21)</t>
  </si>
  <si>
    <t>¬¬DPWW2!F21 &amp; "," &amp; DPWW2!G21 &amp; "," &amp; DPWW2!BX5</t>
  </si>
  <si>
    <t>¬¬IF(ISBLANK(DPWW2!AT22),"",DPWW2!AT22)</t>
  </si>
  <si>
    <t>¬¬DPWW2!F22 &amp; "," &amp; DPWW2!G22 &amp; "," &amp; DPWW2!AT5</t>
  </si>
  <si>
    <t>¬¬IF(ISBLANK(DPWW2!H22),"",DPWW2!H22)</t>
  </si>
  <si>
    <t>¬¬IF(ISBLANK(DPWW2!I22),"",DPWW2!I22)</t>
  </si>
  <si>
    <t>¬¬IF(ISBLANK(DPWW2!AV22),"",DPWW2!AV22)</t>
  </si>
  <si>
    <t>¬¬IF(ISBLANK(DPWW2!BG22),"",DPWW2!BG22)</t>
  </si>
  <si>
    <t>¬¬DPWW2!F22 &amp; "," &amp; DPWW2!G22 &amp; "," &amp; DPWW2!BG5</t>
  </si>
  <si>
    <t>¬¬IF(ISBLANK(DPWW2!BJ22),"",DPWW2!BJ22)</t>
  </si>
  <si>
    <t>¬¬DPWW2!F22 &amp; "," &amp; DPWW2!G22 &amp; "," &amp; DPWW2!BH5</t>
  </si>
  <si>
    <t>¬¬IF(ISBLANK(DPWW2!BU22),"",DPWW2!BU22)</t>
  </si>
  <si>
    <t>¬¬DPWW2!F22 &amp; "," &amp; DPWW2!G22 &amp; "," &amp; DPWW2!BU5</t>
  </si>
  <si>
    <t>¬¬IF(ISBLANK(DPWW2!BX22),"",DPWW2!BX22)</t>
  </si>
  <si>
    <t>¬¬DPWW2!F22 &amp; "," &amp; DPWW2!G22 &amp; "," &amp; DPWW2!BX5</t>
  </si>
  <si>
    <t>¬¬IF(ISBLANK(DPWW2!AT23),"",DPWW2!AT23)</t>
  </si>
  <si>
    <t>¬¬DPWW2!F23 &amp; "," &amp; DPWW2!G23 &amp; "," &amp; DPWW2!AT5</t>
  </si>
  <si>
    <t>¬¬IF(ISBLANK(DPWW2!H23),"",DPWW2!H23)</t>
  </si>
  <si>
    <t>¬¬IF(ISBLANK(DPWW2!I23),"",DPWW2!I23)</t>
  </si>
  <si>
    <t>¬¬IF(ISBLANK(DPWW2!AV23),"",DPWW2!AV23)</t>
  </si>
  <si>
    <t>¬¬IF(ISBLANK(DPWW2!BG23),"",DPWW2!BG23)</t>
  </si>
  <si>
    <t>¬¬DPWW2!F23 &amp; "," &amp; DPWW2!G23 &amp; "," &amp; DPWW2!BG5</t>
  </si>
  <si>
    <t>¬¬IF(ISBLANK(DPWW2!BJ23),"",DPWW2!BJ23)</t>
  </si>
  <si>
    <t>¬¬DPWW2!F23 &amp; "," &amp; DPWW2!G23 &amp; "," &amp; DPWW2!BH5</t>
  </si>
  <si>
    <t>¬¬IF(ISBLANK(DPWW2!BU23),"",DPWW2!BU23)</t>
  </si>
  <si>
    <t>¬¬DPWW2!F23 &amp; "," &amp; DPWW2!G23 &amp; "," &amp; DPWW2!BU5</t>
  </si>
  <si>
    <t>¬¬IF(ISBLANK(DPWW2!BX23),"",DPWW2!BX23)</t>
  </si>
  <si>
    <t>¬¬DPWW2!F23 &amp; "," &amp; DPWW2!G23 &amp; "," &amp; DPWW2!BX5</t>
  </si>
  <si>
    <t>¬¬IF(ISBLANK(DPWW2!AT24),"",DPWW2!AT24)</t>
  </si>
  <si>
    <t>¬¬DPWW2!F24 &amp; "," &amp; DPWW2!G24 &amp; "," &amp; DPWW2!AT5</t>
  </si>
  <si>
    <t>¬¬IF(ISBLANK(DPWW2!H24),"",DPWW2!H24)</t>
  </si>
  <si>
    <t>¬¬IF(ISBLANK(DPWW2!I24),"",DPWW2!I24)</t>
  </si>
  <si>
    <t>¬¬IF(ISBLANK(DPWW2!AV24),"",DPWW2!AV24)</t>
  </si>
  <si>
    <t>¬¬IF(ISBLANK(DPWW2!BG24),"",DPWW2!BG24)</t>
  </si>
  <si>
    <t>¬¬DPWW2!F24 &amp; "," &amp; DPWW2!G24 &amp; "," &amp; DPWW2!BG5</t>
  </si>
  <si>
    <t>¬¬IF(ISBLANK(DPWW2!BJ24),"",DPWW2!BJ24)</t>
  </si>
  <si>
    <t>¬¬DPWW2!F24 &amp; "," &amp; DPWW2!G24 &amp; "," &amp; DPWW2!BH5</t>
  </si>
  <si>
    <t>¬¬IF(ISBLANK(DPWW2!BU24),"",DPWW2!BU24)</t>
  </si>
  <si>
    <t>¬¬DPWW2!F24 &amp; "," &amp; DPWW2!G24 &amp; "," &amp; DPWW2!BU5</t>
  </si>
  <si>
    <t>¬¬IF(ISBLANK(DPWW2!BX24),"",DPWW2!BX24)</t>
  </si>
  <si>
    <t>¬¬DPWW2!F24 &amp; "," &amp; DPWW2!G24 &amp; "," &amp; DPWW2!BX5</t>
  </si>
  <si>
    <t>¬¬IF(ISBLANK(DPWW2!AT25),"",DPWW2!AT25)</t>
  </si>
  <si>
    <t>¬¬DPWW2!F25 &amp; "," &amp; DPWW2!G25 &amp; "," &amp; DPWW2!AT5</t>
  </si>
  <si>
    <t>¬¬IF(ISBLANK(DPWW2!H25),"",DPWW2!H25)</t>
  </si>
  <si>
    <t>¬¬IF(ISBLANK(DPWW2!I25),"",DPWW2!I25)</t>
  </si>
  <si>
    <t>¬¬IF(ISBLANK(DPWW2!AV25),"",DPWW2!AV25)</t>
  </si>
  <si>
    <t>¬¬IF(ISBLANK(DPWW2!BG25),"",DPWW2!BG25)</t>
  </si>
  <si>
    <t>¬¬DPWW2!F25 &amp; "," &amp; DPWW2!G25 &amp; "," &amp; DPWW2!BG5</t>
  </si>
  <si>
    <t>¬¬IF(ISBLANK(DPWW2!BJ25),"",DPWW2!BJ25)</t>
  </si>
  <si>
    <t>¬¬DPWW2!F25 &amp; "," &amp; DPWW2!G25 &amp; "," &amp; DPWW2!BH5</t>
  </si>
  <si>
    <t>¬¬IF(ISBLANK(DPWW2!BU25),"",DPWW2!BU25)</t>
  </si>
  <si>
    <t>¬¬DPWW2!F25 &amp; "," &amp; DPWW2!G25 &amp; "," &amp; DPWW2!BU5</t>
  </si>
  <si>
    <t>¬¬IF(ISBLANK(DPWW2!BX25),"",DPWW2!BX25)</t>
  </si>
  <si>
    <t>¬¬DPWW2!F25 &amp; "," &amp; DPWW2!G25 &amp; "," &amp; DPWW2!BX5</t>
  </si>
  <si>
    <t>¬¬IF(ISBLANK(DPWW2!AT26),"",DPWW2!AT26)</t>
  </si>
  <si>
    <t>¬¬DPWW2!F26 &amp; "," &amp; DPWW2!G26 &amp; "," &amp; DPWW2!AT5</t>
  </si>
  <si>
    <t>¬¬IF(ISBLANK(DPWW2!H26),"",DPWW2!H26)</t>
  </si>
  <si>
    <t>¬¬IF(ISBLANK(DPWW2!I26),"",DPWW2!I26)</t>
  </si>
  <si>
    <t>¬¬IF(ISBLANK(DPWW2!AV26),"",DPWW2!AV26)</t>
  </si>
  <si>
    <t>¬¬IF(ISBLANK(DPWW2!BG26),"",DPWW2!BG26)</t>
  </si>
  <si>
    <t>¬¬DPWW2!F26 &amp; "," &amp; DPWW2!G26 &amp; "," &amp; DPWW2!BG5</t>
  </si>
  <si>
    <t>¬¬IF(ISBLANK(DPWW2!BJ26),"",DPWW2!BJ26)</t>
  </si>
  <si>
    <t>¬¬DPWW2!F26 &amp; "," &amp; DPWW2!G26 &amp; "," &amp; DPWW2!BH5</t>
  </si>
  <si>
    <t>¬¬IF(ISBLANK(DPWW2!BU26),"",DPWW2!BU26)</t>
  </si>
  <si>
    <t>¬¬DPWW2!F26 &amp; "," &amp; DPWW2!G26 &amp; "," &amp; DPWW2!BU5</t>
  </si>
  <si>
    <t>¬¬IF(ISBLANK(DPWW2!BX26),"",DPWW2!BX26)</t>
  </si>
  <si>
    <t>¬¬DPWW2!F26 &amp; "," &amp; DPWW2!G26 &amp; "," &amp; DPWW2!BX5</t>
  </si>
  <si>
    <t>¬¬IF(ISBLANK(DPWW2!AT27),"",DPWW2!AT27)</t>
  </si>
  <si>
    <t>¬¬DPWW2!F27 &amp; "," &amp; DPWW2!G27 &amp; "," &amp; DPWW2!AT5</t>
  </si>
  <si>
    <t>¬¬IF(ISBLANK(DPWW2!H27),"",DPWW2!H27)</t>
  </si>
  <si>
    <t>¬¬IF(ISBLANK(DPWW2!I27),"",DPWW2!I27)</t>
  </si>
  <si>
    <t>¬¬IF(ISBLANK(DPWW2!AV27),"",DPWW2!AV27)</t>
  </si>
  <si>
    <t>¬¬IF(ISBLANK(DPWW2!BG27),"",DPWW2!BG27)</t>
  </si>
  <si>
    <t>¬¬DPWW2!F27 &amp; "," &amp; DPWW2!G27 &amp; "," &amp; DPWW2!BG5</t>
  </si>
  <si>
    <t>¬¬IF(ISBLANK(DPWW2!BJ27),"",DPWW2!BJ27)</t>
  </si>
  <si>
    <t>¬¬DPWW2!F27 &amp; "," &amp; DPWW2!G27 &amp; "," &amp; DPWW2!BH5</t>
  </si>
  <si>
    <t>¬¬IF(ISBLANK(DPWW2!BU27),"",DPWW2!BU27)</t>
  </si>
  <si>
    <t>¬¬DPWW2!F27 &amp; "," &amp; DPWW2!G27 &amp; "," &amp; DPWW2!BU5</t>
  </si>
  <si>
    <t>¬¬IF(ISBLANK(DPWW2!BX27),"",DPWW2!BX27)</t>
  </si>
  <si>
    <t>¬¬DPWW2!F27 &amp; "," &amp; DPWW2!G27 &amp; "," &amp; DPWW2!BX5</t>
  </si>
  <si>
    <t>¬¬IF(ISBLANK(DPWW2!AT28),"",DPWW2!AT28)</t>
  </si>
  <si>
    <t>¬¬DPWW2!F28 &amp; "," &amp; DPWW2!G28 &amp; "," &amp; DPWW2!AT5</t>
  </si>
  <si>
    <t>¬¬IF(ISBLANK(DPWW2!H28),"",DPWW2!H28)</t>
  </si>
  <si>
    <t>¬¬IF(ISBLANK(DPWW2!I28),"",DPWW2!I28)</t>
  </si>
  <si>
    <t>¬¬IF(ISBLANK(DPWW2!AV28),"",DPWW2!AV28)</t>
  </si>
  <si>
    <t>¬¬IF(ISBLANK(DPWW2!BG28),"",DPWW2!BG28)</t>
  </si>
  <si>
    <t>¬¬DPWW2!F28 &amp; "," &amp; DPWW2!G28 &amp; "," &amp; DPWW2!BG5</t>
  </si>
  <si>
    <t>¬¬IF(ISBLANK(DPWW2!BJ28),"",DPWW2!BJ28)</t>
  </si>
  <si>
    <t>¬¬DPWW2!F28 &amp; "," &amp; DPWW2!G28 &amp; "," &amp; DPWW2!BH5</t>
  </si>
  <si>
    <t>¬¬IF(ISBLANK(DPWW2!BU28),"",DPWW2!BU28)</t>
  </si>
  <si>
    <t>¬¬DPWW2!F28 &amp; "," &amp; DPWW2!G28 &amp; "," &amp; DPWW2!BU5</t>
  </si>
  <si>
    <t>¬¬IF(ISBLANK(DPWW2!BX28),"",DPWW2!BX28)</t>
  </si>
  <si>
    <t>¬¬DPWW2!F28 &amp; "," &amp; DPWW2!G28 &amp; "," &amp; DPWW2!BX5</t>
  </si>
  <si>
    <t>¬¬IF(ISBLANK(DPWW2!AT29),"",DPWW2!AT29)</t>
  </si>
  <si>
    <t>¬¬DPWW2!F29 &amp; "," &amp; DPWW2!G29 &amp; "," &amp; DPWW2!AT5</t>
  </si>
  <si>
    <t>¬¬IF(ISBLANK(DPWW2!H29),"",DPWW2!H29)</t>
  </si>
  <si>
    <t>¬¬IF(ISBLANK(DPWW2!I29),"",DPWW2!I29)</t>
  </si>
  <si>
    <t>¬¬IF(ISBLANK(DPWW2!AV29),"",DPWW2!AV29)</t>
  </si>
  <si>
    <t>¬¬IF(ISBLANK(DPWW2!BG29),"",DPWW2!BG29)</t>
  </si>
  <si>
    <t>¬¬DPWW2!F29 &amp; "," &amp; DPWW2!G29 &amp; "," &amp; DPWW2!BG5</t>
  </si>
  <si>
    <t>¬¬IF(ISBLANK(DPWW2!BJ29),"",DPWW2!BJ29)</t>
  </si>
  <si>
    <t>¬¬DPWW2!F29 &amp; "," &amp; DPWW2!G29 &amp; "," &amp; DPWW2!BH5</t>
  </si>
  <si>
    <t>¬¬IF(ISBLANK(DPWW2!BU29),"",DPWW2!BU29)</t>
  </si>
  <si>
    <t>¬¬DPWW2!F29 &amp; "," &amp; DPWW2!G29 &amp; "," &amp; DPWW2!BU5</t>
  </si>
  <si>
    <t>¬¬IF(ISBLANK(DPWW2!BX29),"",DPWW2!BX29)</t>
  </si>
  <si>
    <t>¬¬DPWW2!F29 &amp; "," &amp; DPWW2!G29 &amp; "," &amp; DPWW2!BX5</t>
  </si>
  <si>
    <t>¬¬IF(ISBLANK(DPWW2!AT30),"",DPWW2!AT30)</t>
  </si>
  <si>
    <t>¬¬DPWW2!F30 &amp; "," &amp; DPWW2!G30 &amp; "," &amp; DPWW2!AT5</t>
  </si>
  <si>
    <t>¬¬IF(ISBLANK(DPWW2!H30),"",DPWW2!H30)</t>
  </si>
  <si>
    <t>¬¬IF(ISBLANK(DPWW2!I30),"",DPWW2!I30)</t>
  </si>
  <si>
    <t>¬¬IF(ISBLANK(DPWW2!AV30),"",DPWW2!AV30)</t>
  </si>
  <si>
    <t>¬¬IF(ISBLANK(DPWW2!BG30),"",DPWW2!BG30)</t>
  </si>
  <si>
    <t>¬¬DPWW2!F30 &amp; "," &amp; DPWW2!G30 &amp; "," &amp; DPWW2!BG5</t>
  </si>
  <si>
    <t>¬¬IF(ISBLANK(DPWW2!BJ30),"",DPWW2!BJ30)</t>
  </si>
  <si>
    <t>¬¬DPWW2!F30 &amp; "," &amp; DPWW2!G30 &amp; "," &amp; DPWW2!BH5</t>
  </si>
  <si>
    <t>¬¬IF(ISBLANK(DPWW2!BU30),"",DPWW2!BU30)</t>
  </si>
  <si>
    <t>¬¬DPWW2!F30 &amp; "," &amp; DPWW2!G30 &amp; "," &amp; DPWW2!BU5</t>
  </si>
  <si>
    <t>¬¬IF(ISBLANK(DPWW2!BX30),"",DPWW2!BX30)</t>
  </si>
  <si>
    <t>¬¬DPWW2!F30 &amp; "," &amp; DPWW2!G30 &amp; "," &amp; DPWW2!BX5</t>
  </si>
  <si>
    <t>¬¬IF(ISBLANK(DPWW2!AT31),"",DPWW2!AT31)</t>
  </si>
  <si>
    <t>¬¬DPWW2!F31 &amp; "," &amp; DPWW2!G31 &amp; "," &amp; DPWW2!AT5</t>
  </si>
  <si>
    <t>¬¬IF(ISBLANK(DPWW2!H31),"",DPWW2!H31)</t>
  </si>
  <si>
    <t>¬¬IF(ISBLANK(DPWW2!I31),"",DPWW2!I31)</t>
  </si>
  <si>
    <t>¬¬IF(ISBLANK(DPWW2!AV31),"",DPWW2!AV31)</t>
  </si>
  <si>
    <t>¬¬IF(ISBLANK(DPWW2!BG31),"",DPWW2!BG31)</t>
  </si>
  <si>
    <t>¬¬DPWW2!F31 &amp; "," &amp; DPWW2!G31 &amp; "," &amp; DPWW2!BG5</t>
  </si>
  <si>
    <t>¬¬IF(ISBLANK(DPWW2!BJ31),"",DPWW2!BJ31)</t>
  </si>
  <si>
    <t>¬¬DPWW2!F31 &amp; "," &amp; DPWW2!G31 &amp; "," &amp; DPWW2!BH5</t>
  </si>
  <si>
    <t>¬¬IF(ISBLANK(DPWW2!BU31),"",DPWW2!BU31)</t>
  </si>
  <si>
    <t>¬¬DPWW2!F31 &amp; "," &amp; DPWW2!G31 &amp; "," &amp; DPWW2!BU5</t>
  </si>
  <si>
    <t>¬¬IF(ISBLANK(DPWW2!BX31),"",DPWW2!BX31)</t>
  </si>
  <si>
    <t>¬¬DPWW2!F31 &amp; "," &amp; DPWW2!G31 &amp; "," &amp; DPWW2!BX5</t>
  </si>
  <si>
    <t>¬¬IF(ISBLANK(DPWW2!AT32),"",DPWW2!AT32)</t>
  </si>
  <si>
    <t>¬¬DPWW2!F32 &amp; "," &amp; DPWW2!G32 &amp; "," &amp; DPWW2!AT5</t>
  </si>
  <si>
    <t>¬¬IF(ISBLANK(DPWW2!H32),"",DPWW2!H32)</t>
  </si>
  <si>
    <t>¬¬IF(ISBLANK(DPWW2!I32),"",DPWW2!I32)</t>
  </si>
  <si>
    <t>¬¬IF(ISBLANK(DPWW2!AV32),"",DPWW2!AV32)</t>
  </si>
  <si>
    <t>¬¬IF(ISBLANK(DPWW2!BG32),"",DPWW2!BG32)</t>
  </si>
  <si>
    <t>¬¬DPWW2!F32 &amp; "," &amp; DPWW2!G32 &amp; "," &amp; DPWW2!BG5</t>
  </si>
  <si>
    <t>¬¬IF(ISBLANK(DPWW2!BJ32),"",DPWW2!BJ32)</t>
  </si>
  <si>
    <t>¬¬DPWW2!F32 &amp; "," &amp; DPWW2!G32 &amp; "," &amp; DPWW2!BH5</t>
  </si>
  <si>
    <t>¬¬IF(ISBLANK(DPWW2!BU32),"",DPWW2!BU32)</t>
  </si>
  <si>
    <t>¬¬DPWW2!F32 &amp; "," &amp; DPWW2!G32 &amp; "," &amp; DPWW2!BU5</t>
  </si>
  <si>
    <t>¬¬IF(ISBLANK(DPWW2!BX32),"",DPWW2!BX32)</t>
  </si>
  <si>
    <t>¬¬DPWW2!F32 &amp; "," &amp; DPWW2!G32 &amp; "," &amp; DPWW2!BX5</t>
  </si>
  <si>
    <t>¬¬IF(ISBLANK(DPWW2!AT33),"",DPWW2!AT33)</t>
  </si>
  <si>
    <t>¬¬DPWW2!F33 &amp; "," &amp; DPWW2!G33 &amp; "," &amp; DPWW2!AT5</t>
  </si>
  <si>
    <t>¬¬IF(ISBLANK(DPWW2!H33),"",DPWW2!H33)</t>
  </si>
  <si>
    <t>¬¬IF(ISBLANK(DPWW2!I33),"",DPWW2!I33)</t>
  </si>
  <si>
    <t>¬¬IF(ISBLANK(DPWW2!AV33),"",DPWW2!AV33)</t>
  </si>
  <si>
    <t>¬¬IF(ISBLANK(DPWW2!BG33),"",DPWW2!BG33)</t>
  </si>
  <si>
    <t>¬¬DPWW2!F33 &amp; "," &amp; DPWW2!G33 &amp; "," &amp; DPWW2!BG5</t>
  </si>
  <si>
    <t>¬¬IF(ISBLANK(DPWW2!BJ33),"",DPWW2!BJ33)</t>
  </si>
  <si>
    <t>¬¬DPWW2!F33 &amp; "," &amp; DPWW2!G33 &amp; "," &amp; DPWW2!BH5</t>
  </si>
  <si>
    <t>¬¬IF(ISBLANK(DPWW2!BU33),"",DPWW2!BU33)</t>
  </si>
  <si>
    <t>¬¬DPWW2!F33 &amp; "," &amp; DPWW2!G33 &amp; "," &amp; DPWW2!BU5</t>
  </si>
  <si>
    <t>¬¬IF(ISBLANK(DPWW2!BX33),"",DPWW2!BX33)</t>
  </si>
  <si>
    <t>¬¬DPWW2!F33 &amp; "," &amp; DPWW2!G33 &amp; "," &amp; DPWW2!BX5</t>
  </si>
  <si>
    <t>¬¬IF(ISBLANK(DPWW2!AT34),"",DPWW2!AT34)</t>
  </si>
  <si>
    <t>¬¬DPWW2!F34 &amp; "," &amp; DPWW2!G34 &amp; "," &amp; DPWW2!AT5</t>
  </si>
  <si>
    <t>¬¬IF(ISBLANK(DPWW2!H34),"",DPWW2!H34)</t>
  </si>
  <si>
    <t>¬¬IF(ISBLANK(DPWW2!I34),"",DPWW2!I34)</t>
  </si>
  <si>
    <t>¬¬IF(ISBLANK(DPWW2!AV34),"",DPWW2!AV34)</t>
  </si>
  <si>
    <t>¬¬IF(ISBLANK(DPWW2!BG34),"",DPWW2!BG34)</t>
  </si>
  <si>
    <t>¬¬DPWW2!F34 &amp; "," &amp; DPWW2!G34 &amp; "," &amp; DPWW2!BG5</t>
  </si>
  <si>
    <t>¬¬IF(ISBLANK(DPWW2!BJ34),"",DPWW2!BJ34)</t>
  </si>
  <si>
    <t>¬¬DPWW2!F34 &amp; "," &amp; DPWW2!G34 &amp; "," &amp; DPWW2!BH5</t>
  </si>
  <si>
    <t>¬¬IF(ISBLANK(DPWW2!BU34),"",DPWW2!BU34)</t>
  </si>
  <si>
    <t>¬¬DPWW2!F34 &amp; "," &amp; DPWW2!G34 &amp; "," &amp; DPWW2!BU5</t>
  </si>
  <si>
    <t>¬¬IF(ISBLANK(DPWW2!BX34),"",DPWW2!BX34)</t>
  </si>
  <si>
    <t>¬¬DPWW2!F34 &amp; "," &amp; DPWW2!G34 &amp; "," &amp; DPWW2!BX5</t>
  </si>
  <si>
    <t>¬¬IF(ISBLANK(DPWW2!AT35),"",DPWW2!AT35)</t>
  </si>
  <si>
    <t>¬¬DPWW2!F35 &amp; "," &amp; DPWW2!G35 &amp; "," &amp; DPWW2!AT5</t>
  </si>
  <si>
    <t>¬¬IF(ISBLANK(DPWW2!H35),"",DPWW2!H35)</t>
  </si>
  <si>
    <t>¬¬IF(ISBLANK(DPWW2!I35),"",DPWW2!I35)</t>
  </si>
  <si>
    <t>¬¬IF(ISBLANK(DPWW2!AV35),"",DPWW2!AV35)</t>
  </si>
  <si>
    <t>¬¬IF(ISBLANK(DPWW2!BG35),"",DPWW2!BG35)</t>
  </si>
  <si>
    <t>¬¬DPWW2!F35 &amp; "," &amp; DPWW2!G35 &amp; "," &amp; DPWW2!BG5</t>
  </si>
  <si>
    <t>¬¬IF(ISBLANK(DPWW2!BJ35),"",DPWW2!BJ35)</t>
  </si>
  <si>
    <t>¬¬DPWW2!F35 &amp; "," &amp; DPWW2!G35 &amp; "," &amp; DPWW2!BH5</t>
  </si>
  <si>
    <t>¬¬IF(ISBLANK(DPWW2!BU35),"",DPWW2!BU35)</t>
  </si>
  <si>
    <t>¬¬DPWW2!F35 &amp; "," &amp; DPWW2!G35 &amp; "," &amp; DPWW2!BU5</t>
  </si>
  <si>
    <t>¬¬IF(ISBLANK(DPWW2!BX35),"",DPWW2!BX35)</t>
  </si>
  <si>
    <t>¬¬DPWW2!F35 &amp; "," &amp; DPWW2!G35 &amp; "," &amp; DPWW2!BX5</t>
  </si>
  <si>
    <t>¬¬IF(ISBLANK(DPWW2!AT36),"",DPWW2!AT36)</t>
  </si>
  <si>
    <t>¬¬DPWW2!F36 &amp; "," &amp; DPWW2!G36 &amp; "," &amp; DPWW2!AT5</t>
  </si>
  <si>
    <t>¬¬IF(ISBLANK(DPWW2!H36),"",DPWW2!H36)</t>
  </si>
  <si>
    <t>¬¬IF(ISBLANK(DPWW2!I36),"",DPWW2!I36)</t>
  </si>
  <si>
    <t>¬¬IF(ISBLANK(DPWW2!AV36),"",DPWW2!AV36)</t>
  </si>
  <si>
    <t>¬¬IF(ISBLANK(DPWW2!BG36),"",DPWW2!BG36)</t>
  </si>
  <si>
    <t>¬¬DPWW2!F36 &amp; "," &amp; DPWW2!G36 &amp; "," &amp; DPWW2!BG5</t>
  </si>
  <si>
    <t>¬¬IF(ISBLANK(DPWW2!BJ36),"",DPWW2!BJ36)</t>
  </si>
  <si>
    <t>¬¬DPWW2!F36 &amp; "," &amp; DPWW2!G36 &amp; "," &amp; DPWW2!BH5</t>
  </si>
  <si>
    <t>¬¬IF(ISBLANK(DPWW2!BU36),"",DPWW2!BU36)</t>
  </si>
  <si>
    <t>¬¬DPWW2!F36 &amp; "," &amp; DPWW2!G36 &amp; "," &amp; DPWW2!BU5</t>
  </si>
  <si>
    <t>¬¬IF(ISBLANK(DPWW2!BX36),"",DPWW2!BX36)</t>
  </si>
  <si>
    <t>¬¬DPWW2!F36 &amp; "," &amp; DPWW2!G36 &amp; "," &amp; DPWW2!BX5</t>
  </si>
  <si>
    <t>¬¬IF(ISBLANK(DPWW2!AT37),"",DPWW2!AT37)</t>
  </si>
  <si>
    <t>¬¬DPWW2!F37 &amp; "," &amp; DPWW2!G37 &amp; "," &amp; DPWW2!AT5</t>
  </si>
  <si>
    <t>¬¬IF(ISBLANK(DPWW2!H37),"",DPWW2!H37)</t>
  </si>
  <si>
    <t>¬¬IF(ISBLANK(DPWW2!I37),"",DPWW2!I37)</t>
  </si>
  <si>
    <t>¬¬IF(ISBLANK(DPWW2!AV37),"",DPWW2!AV37)</t>
  </si>
  <si>
    <t>¬¬IF(ISBLANK(DPWW2!BG37),"",DPWW2!BG37)</t>
  </si>
  <si>
    <t>¬¬DPWW2!F37 &amp; "," &amp; DPWW2!G37 &amp; "," &amp; DPWW2!BG5</t>
  </si>
  <si>
    <t>¬¬IF(ISBLANK(DPWW2!BJ37),"",DPWW2!BJ37)</t>
  </si>
  <si>
    <t>¬¬DPWW2!F37 &amp; "," &amp; DPWW2!G37 &amp; "," &amp; DPWW2!BH5</t>
  </si>
  <si>
    <t>¬¬IF(ISBLANK(DPWW2!BU37),"",DPWW2!BU37)</t>
  </si>
  <si>
    <t>¬¬DPWW2!F37 &amp; "," &amp; DPWW2!G37 &amp; "," &amp; DPWW2!BU5</t>
  </si>
  <si>
    <t>¬¬IF(ISBLANK(DPWW2!BX37),"",DPWW2!BX37)</t>
  </si>
  <si>
    <t>¬¬DPWW2!F37 &amp; "," &amp; DPWW2!G37 &amp; "," &amp; DPWW2!BX5</t>
  </si>
  <si>
    <t>¬¬IF(ISBLANK(DPWW2!AT38),"",DPWW2!AT38)</t>
  </si>
  <si>
    <t>¬¬DPWW2!F38 &amp; "," &amp; DPWW2!G38 &amp; "," &amp; DPWW2!AT5</t>
  </si>
  <si>
    <t>¬¬IF(ISBLANK(DPWW2!H38),"",DPWW2!H38)</t>
  </si>
  <si>
    <t>¬¬IF(ISBLANK(DPWW2!I38),"",DPWW2!I38)</t>
  </si>
  <si>
    <t>¬¬IF(ISBLANK(DPWW2!AV38),"",DPWW2!AV38)</t>
  </si>
  <si>
    <t>¬¬IF(ISBLANK(DPWW2!BG38),"",DPWW2!BG38)</t>
  </si>
  <si>
    <t>¬¬DPWW2!F38 &amp; "," &amp; DPWW2!G38 &amp; "," &amp; DPWW2!BG5</t>
  </si>
  <si>
    <t>¬¬IF(ISBLANK(DPWW2!BJ38),"",DPWW2!BJ38)</t>
  </si>
  <si>
    <t>¬¬DPWW2!F38 &amp; "," &amp; DPWW2!G38 &amp; "," &amp; DPWW2!BH5</t>
  </si>
  <si>
    <t>¬¬IF(ISBLANK(DPWW2!BU38),"",DPWW2!BU38)</t>
  </si>
  <si>
    <t>¬¬DPWW2!F38 &amp; "," &amp; DPWW2!G38 &amp; "," &amp; DPWW2!BU5</t>
  </si>
  <si>
    <t>¬¬IF(ISBLANK(DPWW2!BX38),"",DPWW2!BX38)</t>
  </si>
  <si>
    <t>¬¬DPWW2!F38 &amp; "," &amp; DPWW2!G38 &amp; "," &amp; DPWW2!BX5</t>
  </si>
  <si>
    <t>¬¬IF(ISBLANK(DPWW2!AT39),"",DPWW2!AT39)</t>
  </si>
  <si>
    <t>¬¬DPWW2!F39 &amp; "," &amp; DPWW2!G39 &amp; "," &amp; DPWW2!AT5</t>
  </si>
  <si>
    <t>¬¬IF(ISBLANK(DPWW2!H39),"",DPWW2!H39)</t>
  </si>
  <si>
    <t>¬¬IF(ISBLANK(DPWW2!I39),"",DPWW2!I39)</t>
  </si>
  <si>
    <t>¬¬IF(ISBLANK(DPWW2!AV39),"",DPWW2!AV39)</t>
  </si>
  <si>
    <t>¬¬IF(ISBLANK(DPWW2!BG39),"",DPWW2!BG39)</t>
  </si>
  <si>
    <t>¬¬DPWW2!F39 &amp; "," &amp; DPWW2!G39 &amp; "," &amp; DPWW2!BG5</t>
  </si>
  <si>
    <t>¬¬IF(ISBLANK(DPWW2!BJ39),"",DPWW2!BJ39)</t>
  </si>
  <si>
    <t>¬¬DPWW2!F39 &amp; "," &amp; DPWW2!G39 &amp; "," &amp; DPWW2!BH5</t>
  </si>
  <si>
    <t>¬¬IF(ISBLANK(DPWW2!BU39),"",DPWW2!BU39)</t>
  </si>
  <si>
    <t>¬¬DPWW2!F39 &amp; "," &amp; DPWW2!G39 &amp; "," &amp; DPWW2!BU5</t>
  </si>
  <si>
    <t>¬¬IF(ISBLANK(DPWW2!BX39),"",DPWW2!BX39)</t>
  </si>
  <si>
    <t>¬¬DPWW2!F39 &amp; "," &amp; DPWW2!G39 &amp; "," &amp; DPWW2!BX5</t>
  </si>
  <si>
    <t>¬¬IF(ISBLANK(DPWW2!AT40),"",DPWW2!AT40)</t>
  </si>
  <si>
    <t>¬¬DPWW2!F40 &amp; "," &amp; DPWW2!G40 &amp; "," &amp; DPWW2!AT5</t>
  </si>
  <si>
    <t>¬¬IF(ISBLANK(DPWW2!H40),"",DPWW2!H40)</t>
  </si>
  <si>
    <t>¬¬IF(ISBLANK(DPWW2!I40),"",DPWW2!I40)</t>
  </si>
  <si>
    <t>¬¬IF(ISBLANK(DPWW2!AV40),"",DPWW2!AV40)</t>
  </si>
  <si>
    <t>¬¬IF(ISBLANK(DPWW2!BG40),"",DPWW2!BG40)</t>
  </si>
  <si>
    <t>¬¬DPWW2!F40 &amp; "," &amp; DPWW2!G40 &amp; "," &amp; DPWW2!BG5</t>
  </si>
  <si>
    <t>¬¬IF(ISBLANK(DPWW2!BJ40),"",DPWW2!BJ40)</t>
  </si>
  <si>
    <t>¬¬DPWW2!F40 &amp; "," &amp; DPWW2!G40 &amp; "," &amp; DPWW2!BH5</t>
  </si>
  <si>
    <t>¬¬IF(ISBLANK(DPWW2!BU40),"",DPWW2!BU40)</t>
  </si>
  <si>
    <t>¬¬DPWW2!F40 &amp; "," &amp; DPWW2!G40 &amp; "," &amp; DPWW2!BU5</t>
  </si>
  <si>
    <t>¬¬IF(ISBLANK(DPWW2!BX40),"",DPWW2!BX40)</t>
  </si>
  <si>
    <t>¬¬DPWW2!F40 &amp; "," &amp; DPWW2!G40 &amp; "," &amp; DPWW2!BX5</t>
  </si>
  <si>
    <t>¬¬IF(ISBLANK(DPWW2!AT41),"",DPWW2!AT41)</t>
  </si>
  <si>
    <t>¬¬DPWW2!F41 &amp; "," &amp; DPWW2!G41 &amp; "," &amp; DPWW2!AT5</t>
  </si>
  <si>
    <t>¬¬IF(ISBLANK(DPWW2!H41),"",DPWW2!H41)</t>
  </si>
  <si>
    <t>¬¬IF(ISBLANK(DPWW2!I41),"",DPWW2!I41)</t>
  </si>
  <si>
    <t>¬¬IF(ISBLANK(DPWW2!AV41),"",DPWW2!AV41)</t>
  </si>
  <si>
    <t>¬¬IF(ISBLANK(DPWW2!BG41),"",DPWW2!BG41)</t>
  </si>
  <si>
    <t>¬¬DPWW2!F41 &amp; "," &amp; DPWW2!G41 &amp; "," &amp; DPWW2!BG5</t>
  </si>
  <si>
    <t>¬¬IF(ISBLANK(DPWW2!BJ41),"",DPWW2!BJ41)</t>
  </si>
  <si>
    <t>¬¬DPWW2!F41 &amp; "," &amp; DPWW2!G41 &amp; "," &amp; DPWW2!BH5</t>
  </si>
  <si>
    <t>¬¬IF(ISBLANK(DPWW2!BU41),"",DPWW2!BU41)</t>
  </si>
  <si>
    <t>¬¬DPWW2!F41 &amp; "," &amp; DPWW2!G41 &amp; "," &amp; DPWW2!BU5</t>
  </si>
  <si>
    <t>¬¬IF(ISBLANK(DPWW2!BX41),"",DPWW2!BX41)</t>
  </si>
  <si>
    <t>¬¬DPWW2!F41 &amp; "," &amp; DPWW2!G41 &amp; "," &amp; DPWW2!BX5</t>
  </si>
  <si>
    <t>¬¬IF(ISBLANK(DPWW2!AT42),"",DPWW2!AT42)</t>
  </si>
  <si>
    <t>¬¬DPWW2!F42 &amp; "," &amp; DPWW2!G42 &amp; "," &amp; DPWW2!AT5</t>
  </si>
  <si>
    <t>¬¬IF(ISBLANK(DPWW2!H42),"",DPWW2!H42)</t>
  </si>
  <si>
    <t>¬¬IF(ISBLANK(DPWW2!I42),"",DPWW2!I42)</t>
  </si>
  <si>
    <t>¬¬IF(ISBLANK(DPWW2!AV42),"",DPWW2!AV42)</t>
  </si>
  <si>
    <t>¬¬IF(ISBLANK(DPWW2!BG42),"",DPWW2!BG42)</t>
  </si>
  <si>
    <t>¬¬DPWW2!F42 &amp; "," &amp; DPWW2!G42 &amp; "," &amp; DPWW2!BG5</t>
  </si>
  <si>
    <t>¬¬IF(ISBLANK(DPWW2!BJ42),"",DPWW2!BJ42)</t>
  </si>
  <si>
    <t>¬¬DPWW2!F42 &amp; "," &amp; DPWW2!G42 &amp; "," &amp; DPWW2!BH5</t>
  </si>
  <si>
    <t>¬¬IF(ISBLANK(DPWW2!BU42),"",DPWW2!BU42)</t>
  </si>
  <si>
    <t>¬¬DPWW2!F42 &amp; "," &amp; DPWW2!G42 &amp; "," &amp; DPWW2!BU5</t>
  </si>
  <si>
    <t>¬¬IF(ISBLANK(DPWW2!BX42),"",DPWW2!BX42)</t>
  </si>
  <si>
    <t>¬¬DPWW2!F42 &amp; "," &amp; DPWW2!G42 &amp; "," &amp; DPWW2!BX5</t>
  </si>
  <si>
    <t>¬¬IF(ISBLANK(DPWW2!AT43),"",DPWW2!AT43)</t>
  </si>
  <si>
    <t>¬¬DPWW2!F43 &amp; "," &amp; DPWW2!G43 &amp; "," &amp; DPWW2!AT5</t>
  </si>
  <si>
    <t>¬¬IF(ISBLANK(DPWW2!H43),"",DPWW2!H43)</t>
  </si>
  <si>
    <t>¬¬IF(ISBLANK(DPWW2!I43),"",DPWW2!I43)</t>
  </si>
  <si>
    <t>¬¬IF(ISBLANK(DPWW2!AV43),"",DPWW2!AV43)</t>
  </si>
  <si>
    <t>¬¬IF(ISBLANK(DPWW2!BG43),"",DPWW2!BG43)</t>
  </si>
  <si>
    <t>¬¬DPWW2!F43 &amp; "," &amp; DPWW2!G43 &amp; "," &amp; DPWW2!BG5</t>
  </si>
  <si>
    <t>¬¬IF(ISBLANK(DPWW2!BJ43),"",DPWW2!BJ43)</t>
  </si>
  <si>
    <t>¬¬DPWW2!F43 &amp; "," &amp; DPWW2!G43 &amp; "," &amp; DPWW2!BH5</t>
  </si>
  <si>
    <t>¬¬IF(ISBLANK(DPWW2!BU43),"",DPWW2!BU43)</t>
  </si>
  <si>
    <t>¬¬DPWW2!F43 &amp; "," &amp; DPWW2!G43 &amp; "," &amp; DPWW2!BU5</t>
  </si>
  <si>
    <t>¬¬IF(ISBLANK(DPWW2!BX43),"",DPWW2!BX43)</t>
  </si>
  <si>
    <t>¬¬DPWW2!F43 &amp; "," &amp; DPWW2!G43 &amp; "," &amp; DPWW2!BX5</t>
  </si>
  <si>
    <t>¬¬IF(ISBLANK(DPWW2!AT44),"",DPWW2!AT44)</t>
  </si>
  <si>
    <t>¬¬DPWW2!F44 &amp; "," &amp; DPWW2!G44 &amp; "," &amp; DPWW2!AT5</t>
  </si>
  <si>
    <t>¬¬IF(ISBLANK(DPWW2!H44),"",DPWW2!H44)</t>
  </si>
  <si>
    <t>¬¬IF(ISBLANK(DPWW2!I44),"",DPWW2!I44)</t>
  </si>
  <si>
    <t>¬¬IF(ISBLANK(DPWW2!AV44),"",DPWW2!AV44)</t>
  </si>
  <si>
    <t>¬¬IF(ISBLANK(DPWW2!BG44),"",DPWW2!BG44)</t>
  </si>
  <si>
    <t>¬¬DPWW2!F44 &amp; "," &amp; DPWW2!G44 &amp; "," &amp; DPWW2!BG5</t>
  </si>
  <si>
    <t>¬¬IF(ISBLANK(DPWW2!BJ44),"",DPWW2!BJ44)</t>
  </si>
  <si>
    <t>¬¬DPWW2!F44 &amp; "," &amp; DPWW2!G44 &amp; "," &amp; DPWW2!BH5</t>
  </si>
  <si>
    <t>¬¬IF(ISBLANK(DPWW2!BU44),"",DPWW2!BU44)</t>
  </si>
  <si>
    <t>¬¬DPWW2!F44 &amp; "," &amp; DPWW2!G44 &amp; "," &amp; DPWW2!BU5</t>
  </si>
  <si>
    <t>¬¬IF(ISBLANK(DPWW2!BX44),"",DPWW2!BX44)</t>
  </si>
  <si>
    <t>¬¬DPWW2!F44 &amp; "," &amp; DPWW2!G44 &amp; "," &amp; DPWW2!BX5</t>
  </si>
  <si>
    <t>¬¬IF(ISBLANK(DPWW2!AT45),"",DPWW2!AT45)</t>
  </si>
  <si>
    <t>¬¬DPWW2!F45 &amp; "," &amp; DPWW2!G45 &amp; "," &amp; DPWW2!AT5</t>
  </si>
  <si>
    <t>¬¬IF(ISBLANK(DPWW2!H45),"",DPWW2!H45)</t>
  </si>
  <si>
    <t>¬¬IF(ISBLANK(DPWW2!I45),"",DPWW2!I45)</t>
  </si>
  <si>
    <t>¬¬IF(ISBLANK(DPWW2!AV45),"",DPWW2!AV45)</t>
  </si>
  <si>
    <t>¬¬IF(ISBLANK(DPWW2!BG45),"",DPWW2!BG45)</t>
  </si>
  <si>
    <t>¬¬DPWW2!F45 &amp; "," &amp; DPWW2!G45 &amp; "," &amp; DPWW2!BG5</t>
  </si>
  <si>
    <t>¬¬IF(ISBLANK(DPWW2!BJ45),"",DPWW2!BJ45)</t>
  </si>
  <si>
    <t>¬¬DPWW2!F45 &amp; "," &amp; DPWW2!G45 &amp; "," &amp; DPWW2!BH5</t>
  </si>
  <si>
    <t>¬¬IF(ISBLANK(DPWW2!BU45),"",DPWW2!BU45)</t>
  </si>
  <si>
    <t>¬¬DPWW2!F45 &amp; "," &amp; DPWW2!G45 &amp; "," &amp; DPWW2!BU5</t>
  </si>
  <si>
    <t>¬¬IF(ISBLANK(DPWW2!BX45),"",DPWW2!BX45)</t>
  </si>
  <si>
    <t>¬¬DPWW2!F45 &amp; "," &amp; DPWW2!G45 &amp; "," &amp; DPWW2!BX5</t>
  </si>
  <si>
    <t>¬¬IF(ISBLANK(DPWW2!AT46),"",DPWW2!AT46)</t>
  </si>
  <si>
    <t>¬¬DPWW2!F46 &amp; "," &amp; DPWW2!G46 &amp; "," &amp; DPWW2!AT5</t>
  </si>
  <si>
    <t>¬¬IF(ISBLANK(DPWW2!H46),"",DPWW2!H46)</t>
  </si>
  <si>
    <t>¬¬IF(ISBLANK(DPWW2!I46),"",DPWW2!I46)</t>
  </si>
  <si>
    <t>¬¬IF(ISBLANK(DPWW2!AV46),"",DPWW2!AV46)</t>
  </si>
  <si>
    <t>¬¬IF(ISBLANK(DPWW2!BG46),"",DPWW2!BG46)</t>
  </si>
  <si>
    <t>¬¬DPWW2!F46 &amp; "," &amp; DPWW2!G46 &amp; "," &amp; DPWW2!BG5</t>
  </si>
  <si>
    <t>¬¬IF(ISBLANK(DPWW2!BJ46),"",DPWW2!BJ46)</t>
  </si>
  <si>
    <t>¬¬DPWW2!F46 &amp; "," &amp; DPWW2!G46 &amp; "," &amp; DPWW2!BH5</t>
  </si>
  <si>
    <t>¬¬IF(ISBLANK(DPWW2!BU46),"",DPWW2!BU46)</t>
  </si>
  <si>
    <t>¬¬DPWW2!F46 &amp; "," &amp; DPWW2!G46 &amp; "," &amp; DPWW2!BU5</t>
  </si>
  <si>
    <t>¬¬IF(ISBLANK(DPWW2!BX46),"",DPWW2!BX46)</t>
  </si>
  <si>
    <t>¬¬DPWW2!F46 &amp; "," &amp; DPWW2!G46 &amp; "," &amp; DPWW2!BX5</t>
  </si>
  <si>
    <t>¬¬IF(ISBLANK(DPWW2!AT47),"",DPWW2!AT47)</t>
  </si>
  <si>
    <t>¬¬DPWW2!F47 &amp; "," &amp; DPWW2!G47 &amp; "," &amp; DPWW2!AT5</t>
  </si>
  <si>
    <t>¬¬IF(ISBLANK(DPWW2!H47),"",DPWW2!H47)</t>
  </si>
  <si>
    <t>¬¬IF(ISBLANK(DPWW2!I47),"",DPWW2!I47)</t>
  </si>
  <si>
    <t>¬¬IF(ISBLANK(DPWW2!AV47),"",DPWW2!AV47)</t>
  </si>
  <si>
    <t>¬¬IF(ISBLANK(DPWW2!BG47),"",DPWW2!BG47)</t>
  </si>
  <si>
    <t>¬¬DPWW2!F47 &amp; "," &amp; DPWW2!G47 &amp; "," &amp; DPWW2!BG5</t>
  </si>
  <si>
    <t>¬¬IF(ISBLANK(DPWW2!BJ47),"",DPWW2!BJ47)</t>
  </si>
  <si>
    <t>¬¬DPWW2!F47 &amp; "," &amp; DPWW2!G47 &amp; "," &amp; DPWW2!BH5</t>
  </si>
  <si>
    <t>¬¬IF(ISBLANK(DPWW2!BU47),"",DPWW2!BU47)</t>
  </si>
  <si>
    <t>¬¬DPWW2!F47 &amp; "," &amp; DPWW2!G47 &amp; "," &amp; DPWW2!BU5</t>
  </si>
  <si>
    <t>¬¬IF(ISBLANK(DPWW2!BX47),"",DPWW2!BX47)</t>
  </si>
  <si>
    <t>¬¬DPWW2!F47 &amp; "," &amp; DPWW2!G47 &amp; "," &amp; DPWW2!BX5</t>
  </si>
  <si>
    <t>¬¬IF(ISBLANK(DPWW2!AT48),"",DPWW2!AT48)</t>
  </si>
  <si>
    <t>¬¬DPWW2!F48 &amp; "," &amp; DPWW2!G48 &amp; "," &amp; DPWW2!AT5</t>
  </si>
  <si>
    <t>¬¬IF(ISBLANK(DPWW2!H48),"",DPWW2!H48)</t>
  </si>
  <si>
    <t>¬¬IF(ISBLANK(DPWW2!I48),"",DPWW2!I48)</t>
  </si>
  <si>
    <t>¬¬IF(ISBLANK(DPWW2!AV48),"",DPWW2!AV48)</t>
  </si>
  <si>
    <t>¬¬IF(ISBLANK(DPWW2!BG48),"",DPWW2!BG48)</t>
  </si>
  <si>
    <t>¬¬DPWW2!F48 &amp; "," &amp; DPWW2!G48 &amp; "," &amp; DPWW2!BG5</t>
  </si>
  <si>
    <t>¬¬IF(ISBLANK(DPWW2!BJ48),"",DPWW2!BJ48)</t>
  </si>
  <si>
    <t>¬¬DPWW2!F48 &amp; "," &amp; DPWW2!G48 &amp; "," &amp; DPWW2!BH5</t>
  </si>
  <si>
    <t>¬¬IF(ISBLANK(DPWW2!BU48),"",DPWW2!BU48)</t>
  </si>
  <si>
    <t>¬¬DPWW2!F48 &amp; "," &amp; DPWW2!G48 &amp; "," &amp; DPWW2!BU5</t>
  </si>
  <si>
    <t>¬¬IF(ISBLANK(DPWW2!BX48),"",DPWW2!BX48)</t>
  </si>
  <si>
    <t>¬¬DPWW2!F48 &amp; "," &amp; DPWW2!G48 &amp; "," &amp; DPWW2!BX5</t>
  </si>
  <si>
    <t>¬¬IF(ISBLANK(DPWW2!AT49),"",DPWW2!AT49)</t>
  </si>
  <si>
    <t>¬¬DPWW2!F49 &amp; "," &amp; DPWW2!G49 &amp; "," &amp; DPWW2!AT5</t>
  </si>
  <si>
    <t>¬¬IF(ISBLANK(DPWW2!H49),"",DPWW2!H49)</t>
  </si>
  <si>
    <t>¬¬IF(ISBLANK(DPWW2!I49),"",DPWW2!I49)</t>
  </si>
  <si>
    <t>¬¬IF(ISBLANK(DPWW2!AV49),"",DPWW2!AV49)</t>
  </si>
  <si>
    <t>¬¬IF(ISBLANK(DPWW2!BG49),"",DPWW2!BG49)</t>
  </si>
  <si>
    <t>¬¬DPWW2!F49 &amp; "," &amp; DPWW2!G49 &amp; "," &amp; DPWW2!BG5</t>
  </si>
  <si>
    <t>¬¬IF(ISBLANK(DPWW2!BJ49),"",DPWW2!BJ49)</t>
  </si>
  <si>
    <t>¬¬DPWW2!F49 &amp; "," &amp; DPWW2!G49 &amp; "," &amp; DPWW2!BH5</t>
  </si>
  <si>
    <t>¬¬IF(ISBLANK(DPWW2!BU49),"",DPWW2!BU49)</t>
  </si>
  <si>
    <t>¬¬DPWW2!F49 &amp; "," &amp; DPWW2!G49 &amp; "," &amp; DPWW2!BU5</t>
  </si>
  <si>
    <t>¬¬IF(ISBLANK(DPWW2!BX49),"",DPWW2!BX49)</t>
  </si>
  <si>
    <t>¬¬DPWW2!F49 &amp; "," &amp; DPWW2!G49 &amp; "," &amp; DPWW2!BX5</t>
  </si>
  <si>
    <t>¬¬IF(ISBLANK(DPWW2!AT50),"",DPWW2!AT50)</t>
  </si>
  <si>
    <t>¬¬DPWW2!F50 &amp; "," &amp; DPWW2!G50 &amp; "," &amp; DPWW2!AT5</t>
  </si>
  <si>
    <t>¬¬IF(ISBLANK(DPWW2!H50),"",DPWW2!H50)</t>
  </si>
  <si>
    <t>¬¬IF(ISBLANK(DPWW2!I50),"",DPWW2!I50)</t>
  </si>
  <si>
    <t>¬¬IF(ISBLANK(DPWW2!AV50),"",DPWW2!AV50)</t>
  </si>
  <si>
    <t>¬¬IF(ISBLANK(DPWW2!BG50),"",DPWW2!BG50)</t>
  </si>
  <si>
    <t>¬¬DPWW2!F50 &amp; "," &amp; DPWW2!G50 &amp; "," &amp; DPWW2!BG5</t>
  </si>
  <si>
    <t>¬¬IF(ISBLANK(DPWW2!BJ50),"",DPWW2!BJ50)</t>
  </si>
  <si>
    <t>¬¬DPWW2!F50 &amp; "," &amp; DPWW2!G50 &amp; "," &amp; DPWW2!BH5</t>
  </si>
  <si>
    <t>¬¬IF(ISBLANK(DPWW2!BU50),"",DPWW2!BU50)</t>
  </si>
  <si>
    <t>¬¬DPWW2!F50 &amp; "," &amp; DPWW2!G50 &amp; "," &amp; DPWW2!BU5</t>
  </si>
  <si>
    <t>¬¬IF(ISBLANK(DPWW2!BX50),"",DPWW2!BX50)</t>
  </si>
  <si>
    <t>¬¬DPWW2!F50 &amp; "," &amp; DPWW2!G50 &amp; "," &amp; DPWW2!BX5</t>
  </si>
  <si>
    <t>¬¬IF(ISBLANK(DPWW2!AT51),"",DPWW2!AT51)</t>
  </si>
  <si>
    <t>PCD_DPWW2_GGR2_NP</t>
  </si>
  <si>
    <t>¬¬DPWW2!F51 &amp; "," &amp; DPWW2!G51 &amp; "," &amp; DPWW2!AT5</t>
  </si>
  <si>
    <t>¬¬IF(ISBLANK(DPWW2!H51),"",DPWW2!H51)</t>
  </si>
  <si>
    <t>¬¬IF(ISBLANK(DPWW2!I51),"",DPWW2!I51)</t>
  </si>
  <si>
    <t>¬¬IF(ISBLANK(DPWW2!AV51),"",DPWW2!AV51)</t>
  </si>
  <si>
    <t>PCD_DPWW2_GGR2</t>
  </si>
  <si>
    <t>¬¬IF(ISBLANK(DPWW2!BG51),"",DPWW2!BG51)</t>
  </si>
  <si>
    <t>PCD_DPWW2_GGR2_T</t>
  </si>
  <si>
    <t>¬¬DPWW2!F51 &amp; "," &amp; DPWW2!G51 &amp; "," &amp; DPWW2!BG5</t>
  </si>
  <si>
    <t>¬¬IF(ISBLANK(DPWW2!BJ51),"",DPWW2!BJ51)</t>
  </si>
  <si>
    <t>PCD_DPWW2_GGR2_O</t>
  </si>
  <si>
    <t>¬¬DPWW2!F51 &amp; "," &amp; DPWW2!G51 &amp; "," &amp; DPWW2!BH5</t>
  </si>
  <si>
    <t>¬¬IF(ISBLANK(DPWW2!BU51),"",DPWW2!BU51)</t>
  </si>
  <si>
    <t>PCD_DPWW2_GGR2_OT</t>
  </si>
  <si>
    <t>¬¬DPWW2!F51 &amp; "," &amp; DPWW2!G51 &amp; "," &amp; DPWW2!BU5</t>
  </si>
  <si>
    <t>¬¬IF(ISBLANK(DPWW2!BX51),"",DPWW2!BX51)</t>
  </si>
  <si>
    <t>PCD_DPWW2_GGR2_P</t>
  </si>
  <si>
    <t>¬¬DPWW2!F51 &amp; "," &amp; DPWW2!G51 &amp; "," &amp; DPWW2!BX5</t>
  </si>
  <si>
    <t>¬¬IF(ISBLANK(DPWW2!AT52),"",DPWW2!AT52)</t>
  </si>
  <si>
    <t>PCD_DPWW2_GGR3_NP</t>
  </si>
  <si>
    <t>¬¬DPWW2!F52 &amp; "," &amp; DPWW2!G52 &amp; "," &amp; DPWW2!AT5</t>
  </si>
  <si>
    <t>¬¬IF(ISBLANK(DPWW2!H52),"",DPWW2!H52)</t>
  </si>
  <si>
    <t>¬¬IF(ISBLANK(DPWW2!I52),"",DPWW2!I52)</t>
  </si>
  <si>
    <t>¬¬IF(ISBLANK(DPWW2!AV52),"",DPWW2!AV52)</t>
  </si>
  <si>
    <t>PCD_DPWW2_GGR3</t>
  </si>
  <si>
    <t>¬¬IF(ISBLANK(DPWW2!BG52),"",DPWW2!BG52)</t>
  </si>
  <si>
    <t>PCD_DPWW2_GGR3_T</t>
  </si>
  <si>
    <t>¬¬DPWW2!F52 &amp; "," &amp; DPWW2!G52 &amp; "," &amp; DPWW2!BG5</t>
  </si>
  <si>
    <t>¬¬IF(ISBLANK(DPWW2!BJ52),"",DPWW2!BJ52)</t>
  </si>
  <si>
    <t>PCD_DPWW2_GGR3_O</t>
  </si>
  <si>
    <t>¬¬DPWW2!F52 &amp; "," &amp; DPWW2!G52 &amp; "," &amp; DPWW2!BH5</t>
  </si>
  <si>
    <t>¬¬IF(ISBLANK(DPWW2!BU52),"",DPWW2!BU52)</t>
  </si>
  <si>
    <t>PCD_DPWW2_GGR3_OT</t>
  </si>
  <si>
    <t>¬¬DPWW2!F52 &amp; "," &amp; DPWW2!G52 &amp; "," &amp; DPWW2!BU5</t>
  </si>
  <si>
    <t>¬¬IF(ISBLANK(DPWW2!BX52),"",DPWW2!BX52)</t>
  </si>
  <si>
    <t>PCD_DPWW2_GGR3_P</t>
  </si>
  <si>
    <t>¬¬DPWW2!F52 &amp; "," &amp; DPWW2!G52 &amp; "," &amp; DPWW2!BX5</t>
  </si>
  <si>
    <t>¬¬IF(ISBLANK(DPWW2!AT53),"",DPWW2!AT53)</t>
  </si>
  <si>
    <t>¬¬DPWW2!F53 &amp; "," &amp; DPWW2!G53 &amp; "," &amp; DPWW2!AT5</t>
  </si>
  <si>
    <t>¬¬IF(ISBLANK(DPWW2!H53),"",DPWW2!H53)</t>
  </si>
  <si>
    <t>¬¬IF(ISBLANK(DPWW2!I53),"",DPWW2!I53)</t>
  </si>
  <si>
    <t>¬¬IF(ISBLANK(DPWW2!AV53),"",DPWW2!AV53)</t>
  </si>
  <si>
    <t>¬¬IF(ISBLANK(DPWW2!BG53),"",DPWW2!BG53)</t>
  </si>
  <si>
    <t>¬¬DPWW2!F53 &amp; "," &amp; DPWW2!G53 &amp; "," &amp; DPWW2!BG5</t>
  </si>
  <si>
    <t>¬¬IF(ISBLANK(DPWW2!BJ53),"",DPWW2!BJ53)</t>
  </si>
  <si>
    <t>¬¬DPWW2!F53 &amp; "," &amp; DPWW2!G53 &amp; "," &amp; DPWW2!BH5</t>
  </si>
  <si>
    <t>¬¬IF(ISBLANK(DPWW2!BU53),"",DPWW2!BU53)</t>
  </si>
  <si>
    <t>¬¬DPWW2!F53 &amp; "," &amp; DPWW2!G53 &amp; "," &amp; DPWW2!BU5</t>
  </si>
  <si>
    <t>¬¬IF(ISBLANK(DPWW2!BX53),"",DPWW2!BX53)</t>
  </si>
  <si>
    <t>¬¬DPWW2!F53 &amp; "," &amp; DPWW2!G53 &amp; "," &amp; DPWW2!BX5</t>
  </si>
  <si>
    <t>¬¬IF(ISBLANK(DPWW3!GW7),"",DPWW3!GW7)</t>
  </si>
  <si>
    <t>¬¬DPWW3!F7 &amp; "," &amp; DPWW3!G7 &amp; "," &amp; DPWW3!GW5</t>
  </si>
  <si>
    <t>¬¬IF(ISBLANK(DPWW3!H7),"",DPWW3!H7)</t>
  </si>
  <si>
    <t>¬¬IF(ISBLANK(DPWW3!I7),"",DPWW3!I7)</t>
  </si>
  <si>
    <t>¬¬IF(ISBLANK(DPWW3!GY7),"",DPWW3!GY7)</t>
  </si>
  <si>
    <t>¬¬DPWW3!F7 &amp; "," &amp; DPWW3!G7 &amp; "," &amp; DPWW3!GY5</t>
  </si>
  <si>
    <t>¬¬IF(ISBLANK(DPWW3!HU7),"",DPWW3!HU7)</t>
  </si>
  <si>
    <t>¬¬DPWW3!F7 &amp; "," &amp; DPWW3!G7 &amp; "," &amp; DPWW3!HU5</t>
  </si>
  <si>
    <t>¬¬IF(ISBLANK(DPWW3!IQ7),"",DPWW3!IQ7)</t>
  </si>
  <si>
    <t>¬¬DPWW3!F7 &amp; "," &amp; DPWW3!G7 &amp; "," &amp; DPWW3!IQ5</t>
  </si>
  <si>
    <t>¬¬IF(ISBLANK(DPWW3!JM7),"",DPWW3!JM7)</t>
  </si>
  <si>
    <t>¬¬DPWW3!F7 &amp; "," &amp; DPWW3!G7 &amp; "," &amp; DPWW3!JM5</t>
  </si>
  <si>
    <t>¬¬IF(ISBLANK(DPWW3!KI7),"",DPWW3!KI7)</t>
  </si>
  <si>
    <t>¬¬DPWW3!F7 &amp; "," &amp; DPWW3!G7 &amp; "," &amp; DPWW3!KI5</t>
  </si>
  <si>
    <t>¬¬IF(ISBLANK(DPWW3!LE7),"",DPWW3!LE7)</t>
  </si>
  <si>
    <t>¬¬DPWW3!F7 &amp; "," &amp; DPWW3!G7 &amp; "," &amp; DPWW3!LE5</t>
  </si>
  <si>
    <t>¬¬IF(ISBLANK(DPWW3!MA7),"",DPWW3!MA7)</t>
  </si>
  <si>
    <t>¬¬DPWW3!F7 &amp; "," &amp; DPWW3!G7 &amp; "," &amp; DPWW3!MA5</t>
  </si>
  <si>
    <t>¬¬IF(ISBLANK(DPWW3!MW7),"",DPWW3!MW7)</t>
  </si>
  <si>
    <t>¬¬DPWW3!F7 &amp; "," &amp; DPWW3!G7 &amp; "," &amp; DPWW3!MW5</t>
  </si>
  <si>
    <t>¬¬IF(ISBLANK(DPWW3!NS7),"",DPWW3!NS7)</t>
  </si>
  <si>
    <t>¬¬DPWW3!F7 &amp; "," &amp; DPWW3!G7 &amp; "," &amp; DPWW3!NS5</t>
  </si>
  <si>
    <t>¬¬IF(ISBLANK(DPWW3!NT7),"",DPWW3!NT7)</t>
  </si>
  <si>
    <t>¬¬DPWW3!F7 &amp; "," &amp; DPWW3!G7 &amp; "," &amp; DPWW3!NT5</t>
  </si>
  <si>
    <t>¬¬IF(ISBLANK(DPWW3!NU7),"",DPWW3!NU7)</t>
  </si>
  <si>
    <t>¬¬DPWW3!F7 &amp; "," &amp; DPWW3!G7 &amp; "," &amp; DPWW3!NU5</t>
  </si>
  <si>
    <t>¬¬IF(ISBLANK(DPWW3!NV7),"",DPWW3!NV7)</t>
  </si>
  <si>
    <t>¬¬DPWW3!F7 &amp; "," &amp; DPWW3!G7 &amp; "," &amp; DPWW3!NV5</t>
  </si>
  <si>
    <t>¬¬IF(ISBLANK(DPWW3!NW7),"",DPWW3!NW7)</t>
  </si>
  <si>
    <t>¬¬DPWW3!F7 &amp; "," &amp; DPWW3!G7 &amp; "," &amp; DPWW3!NW5</t>
  </si>
  <si>
    <t>¬¬IF(ISBLANK(DPWW3!NX7),"",DPWW3!NX7)</t>
  </si>
  <si>
    <t>¬¬DPWW3!F7 &amp; "," &amp; DPWW3!G7 &amp; "," &amp; DPWW3!NX5</t>
  </si>
  <si>
    <t>¬¬IF(ISBLANK(DPWW3!NY7),"",DPWW3!NY7)</t>
  </si>
  <si>
    <t>¬¬DPWW3!F7 &amp; "," &amp; DPWW3!G7 &amp; "," &amp; DPWW3!NY5</t>
  </si>
  <si>
    <t>¬¬IF(ISBLANK(DPWW3!NZ7),"",DPWW3!NZ7)</t>
  </si>
  <si>
    <t>¬¬DPWW3!F7 &amp; "," &amp; DPWW3!G7 &amp; "," &amp; DPWW3!NZ5</t>
  </si>
  <si>
    <t>¬¬IF(ISBLANK(DPWW3!OA7),"",DPWW3!OA7)</t>
  </si>
  <si>
    <t>¬¬DPWW3!F7 &amp; "," &amp; DPWW3!G7 &amp; "," &amp; DPWW3!OA5</t>
  </si>
  <si>
    <t>¬¬IF(ISBLANK(DPWW3!OB7),"",DPWW3!OB7)</t>
  </si>
  <si>
    <t>¬¬DPWW3!F7 &amp; "," &amp; DPWW3!G7 &amp; "," &amp; DPWW3!OB5</t>
  </si>
  <si>
    <t>¬¬IF(ISBLANK(DPWW3!OC7),"",DPWW3!OC7)</t>
  </si>
  <si>
    <t>¬¬DPWW3!F7 &amp; "," &amp; DPWW3!G7 &amp; "," &amp; DPWW3!OC5</t>
  </si>
  <si>
    <t>¬¬IF(ISBLANK(DPWW3!GW8),"",DPWW3!GW8)</t>
  </si>
  <si>
    <t>¬¬DPWW3!F8 &amp; "," &amp; DPWW3!G8 &amp; "," &amp; DPWW3!GW5</t>
  </si>
  <si>
    <t>¬¬IF(ISBLANK(DPWW3!H8),"",DPWW3!H8)</t>
  </si>
  <si>
    <t>¬¬IF(ISBLANK(DPWW3!I8),"",DPWW3!I8)</t>
  </si>
  <si>
    <t>¬¬IF(ISBLANK(DPWW3!GY8),"",DPWW3!GY8)</t>
  </si>
  <si>
    <t>¬¬DPWW3!F8 &amp; "," &amp; DPWW3!G8 &amp; "," &amp; DPWW3!GY5</t>
  </si>
  <si>
    <t>¬¬IF(ISBLANK(DPWW3!HU8),"",DPWW3!HU8)</t>
  </si>
  <si>
    <t>¬¬DPWW3!F8 &amp; "," &amp; DPWW3!G8 &amp; "," &amp; DPWW3!HU5</t>
  </si>
  <si>
    <t>¬¬IF(ISBLANK(DPWW3!IQ8),"",DPWW3!IQ8)</t>
  </si>
  <si>
    <t>¬¬DPWW3!F8 &amp; "," &amp; DPWW3!G8 &amp; "," &amp; DPWW3!IQ5</t>
  </si>
  <si>
    <t>¬¬IF(ISBLANK(DPWW3!JM8),"",DPWW3!JM8)</t>
  </si>
  <si>
    <t>¬¬DPWW3!F8 &amp; "," &amp; DPWW3!G8 &amp; "," &amp; DPWW3!JM5</t>
  </si>
  <si>
    <t>¬¬IF(ISBLANK(DPWW3!KI8),"",DPWW3!KI8)</t>
  </si>
  <si>
    <t>¬¬DPWW3!F8 &amp; "," &amp; DPWW3!G8 &amp; "," &amp; DPWW3!KI5</t>
  </si>
  <si>
    <t>¬¬IF(ISBLANK(DPWW3!LE8),"",DPWW3!LE8)</t>
  </si>
  <si>
    <t>¬¬DPWW3!F8 &amp; "," &amp; DPWW3!G8 &amp; "," &amp; DPWW3!LE5</t>
  </si>
  <si>
    <t>¬¬IF(ISBLANK(DPWW3!MA8),"",DPWW3!MA8)</t>
  </si>
  <si>
    <t>¬¬DPWW3!F8 &amp; "," &amp; DPWW3!G8 &amp; "," &amp; DPWW3!MA5</t>
  </si>
  <si>
    <t>¬¬IF(ISBLANK(DPWW3!MW8),"",DPWW3!MW8)</t>
  </si>
  <si>
    <t>¬¬DPWW3!F8 &amp; "," &amp; DPWW3!G8 &amp; "," &amp; DPWW3!MW5</t>
  </si>
  <si>
    <t>¬¬IF(ISBLANK(DPWW3!NS8),"",DPWW3!NS8)</t>
  </si>
  <si>
    <t>¬¬DPWW3!F8 &amp; "," &amp; DPWW3!G8 &amp; "," &amp; DPWW3!NS5</t>
  </si>
  <si>
    <t>¬¬IF(ISBLANK(DPWW3!NT8),"",DPWW3!NT8)</t>
  </si>
  <si>
    <t>¬¬DPWW3!F8 &amp; "," &amp; DPWW3!G8 &amp; "," &amp; DPWW3!NT5</t>
  </si>
  <si>
    <t>¬¬IF(ISBLANK(DPWW3!NU8),"",DPWW3!NU8)</t>
  </si>
  <si>
    <t>¬¬DPWW3!F8 &amp; "," &amp; DPWW3!G8 &amp; "," &amp; DPWW3!NU5</t>
  </si>
  <si>
    <t>¬¬IF(ISBLANK(DPWW3!NV8),"",DPWW3!NV8)</t>
  </si>
  <si>
    <t>¬¬DPWW3!F8 &amp; "," &amp; DPWW3!G8 &amp; "," &amp; DPWW3!NV5</t>
  </si>
  <si>
    <t>¬¬IF(ISBLANK(DPWW3!NW8),"",DPWW3!NW8)</t>
  </si>
  <si>
    <t>¬¬DPWW3!F8 &amp; "," &amp; DPWW3!G8 &amp; "," &amp; DPWW3!NW5</t>
  </si>
  <si>
    <t>¬¬IF(ISBLANK(DPWW3!NX8),"",DPWW3!NX8)</t>
  </si>
  <si>
    <t>¬¬DPWW3!F8 &amp; "," &amp; DPWW3!G8 &amp; "," &amp; DPWW3!NX5</t>
  </si>
  <si>
    <t>¬¬IF(ISBLANK(DPWW3!NY8),"",DPWW3!NY8)</t>
  </si>
  <si>
    <t>¬¬DPWW3!F8 &amp; "," &amp; DPWW3!G8 &amp; "," &amp; DPWW3!NY5</t>
  </si>
  <si>
    <t>¬¬IF(ISBLANK(DPWW3!NZ8),"",DPWW3!NZ8)</t>
  </si>
  <si>
    <t>¬¬DPWW3!F8 &amp; "," &amp; DPWW3!G8 &amp; "," &amp; DPWW3!NZ5</t>
  </si>
  <si>
    <t>¬¬IF(ISBLANK(DPWW3!OA8),"",DPWW3!OA8)</t>
  </si>
  <si>
    <t>¬¬DPWW3!F8 &amp; "," &amp; DPWW3!G8 &amp; "," &amp; DPWW3!OA5</t>
  </si>
  <si>
    <t>¬¬IF(ISBLANK(DPWW3!OB8),"",DPWW3!OB8)</t>
  </si>
  <si>
    <t>¬¬DPWW3!F8 &amp; "," &amp; DPWW3!G8 &amp; "," &amp; DPWW3!OB5</t>
  </si>
  <si>
    <t>¬¬IF(ISBLANK(DPWW3!OC8),"",DPWW3!OC8)</t>
  </si>
  <si>
    <t>¬¬DPWW3!F8 &amp; "," &amp; DPWW3!G8 &amp; "," &amp; DPWW3!OC5</t>
  </si>
  <si>
    <t>¬¬IF(ISBLANK(DPWW3!GW9),"",DPWW3!GW9)</t>
  </si>
  <si>
    <t>¬¬DPWW3!F9 &amp; "," &amp; DPWW3!G9 &amp; "," &amp; DPWW3!GW5</t>
  </si>
  <si>
    <t>¬¬IF(ISBLANK(DPWW3!H9),"",DPWW3!H9)</t>
  </si>
  <si>
    <t>¬¬IF(ISBLANK(DPWW3!I9),"",DPWW3!I9)</t>
  </si>
  <si>
    <t>¬¬IF(ISBLANK(DPWW3!GY9),"",DPWW3!GY9)</t>
  </si>
  <si>
    <t>¬¬DPWW3!F9 &amp; "," &amp; DPWW3!G9 &amp; "," &amp; DPWW3!GY5</t>
  </si>
  <si>
    <t>¬¬IF(ISBLANK(DPWW3!HU9),"",DPWW3!HU9)</t>
  </si>
  <si>
    <t>¬¬DPWW3!F9 &amp; "," &amp; DPWW3!G9 &amp; "," &amp; DPWW3!HU5</t>
  </si>
  <si>
    <t>¬¬IF(ISBLANK(DPWW3!IQ9),"",DPWW3!IQ9)</t>
  </si>
  <si>
    <t>¬¬DPWW3!F9 &amp; "," &amp; DPWW3!G9 &amp; "," &amp; DPWW3!IQ5</t>
  </si>
  <si>
    <t>¬¬IF(ISBLANK(DPWW3!JM9),"",DPWW3!JM9)</t>
  </si>
  <si>
    <t>¬¬DPWW3!F9 &amp; "," &amp; DPWW3!G9 &amp; "," &amp; DPWW3!JM5</t>
  </si>
  <si>
    <t>¬¬IF(ISBLANK(DPWW3!KI9),"",DPWW3!KI9)</t>
  </si>
  <si>
    <t>¬¬DPWW3!F9 &amp; "," &amp; DPWW3!G9 &amp; "," &amp; DPWW3!KI5</t>
  </si>
  <si>
    <t>¬¬IF(ISBLANK(DPWW3!LE9),"",DPWW3!LE9)</t>
  </si>
  <si>
    <t>¬¬DPWW3!F9 &amp; "," &amp; DPWW3!G9 &amp; "," &amp; DPWW3!LE5</t>
  </si>
  <si>
    <t>¬¬IF(ISBLANK(DPWW3!MA9),"",DPWW3!MA9)</t>
  </si>
  <si>
    <t>¬¬DPWW3!F9 &amp; "," &amp; DPWW3!G9 &amp; "," &amp; DPWW3!MA5</t>
  </si>
  <si>
    <t>¬¬IF(ISBLANK(DPWW3!MW9),"",DPWW3!MW9)</t>
  </si>
  <si>
    <t>¬¬DPWW3!F9 &amp; "," &amp; DPWW3!G9 &amp; "," &amp; DPWW3!MW5</t>
  </si>
  <si>
    <t>¬¬IF(ISBLANK(DPWW3!NS9),"",DPWW3!NS9)</t>
  </si>
  <si>
    <t>¬¬DPWW3!F9 &amp; "," &amp; DPWW3!G9 &amp; "," &amp; DPWW3!NS5</t>
  </si>
  <si>
    <t>¬¬IF(ISBLANK(DPWW3!NT9),"",DPWW3!NT9)</t>
  </si>
  <si>
    <t>¬¬DPWW3!F9 &amp; "," &amp; DPWW3!G9 &amp; "," &amp; DPWW3!NT5</t>
  </si>
  <si>
    <t>¬¬IF(ISBLANK(DPWW3!NU9),"",DPWW3!NU9)</t>
  </si>
  <si>
    <t>¬¬DPWW3!F9 &amp; "," &amp; DPWW3!G9 &amp; "," &amp; DPWW3!NU5</t>
  </si>
  <si>
    <t>¬¬IF(ISBLANK(DPWW3!NV9),"",DPWW3!NV9)</t>
  </si>
  <si>
    <t>¬¬DPWW3!F9 &amp; "," &amp; DPWW3!G9 &amp; "," &amp; DPWW3!NV5</t>
  </si>
  <si>
    <t>¬¬IF(ISBLANK(DPWW3!NW9),"",DPWW3!NW9)</t>
  </si>
  <si>
    <t>¬¬DPWW3!F9 &amp; "," &amp; DPWW3!G9 &amp; "," &amp; DPWW3!NW5</t>
  </si>
  <si>
    <t>¬¬IF(ISBLANK(DPWW3!NX9),"",DPWW3!NX9)</t>
  </si>
  <si>
    <t>¬¬DPWW3!F9 &amp; "," &amp; DPWW3!G9 &amp; "," &amp; DPWW3!NX5</t>
  </si>
  <si>
    <t>¬¬IF(ISBLANK(DPWW3!NY9),"",DPWW3!NY9)</t>
  </si>
  <si>
    <t>¬¬DPWW3!F9 &amp; "," &amp; DPWW3!G9 &amp; "," &amp; DPWW3!NY5</t>
  </si>
  <si>
    <t>¬¬IF(ISBLANK(DPWW3!NZ9),"",DPWW3!NZ9)</t>
  </si>
  <si>
    <t>¬¬DPWW3!F9 &amp; "," &amp; DPWW3!G9 &amp; "," &amp; DPWW3!NZ5</t>
  </si>
  <si>
    <t>¬¬IF(ISBLANK(DPWW3!OA9),"",DPWW3!OA9)</t>
  </si>
  <si>
    <t>¬¬DPWW3!F9 &amp; "," &amp; DPWW3!G9 &amp; "," &amp; DPWW3!OA5</t>
  </si>
  <si>
    <t>¬¬IF(ISBLANK(DPWW3!OB9),"",DPWW3!OB9)</t>
  </si>
  <si>
    <t>¬¬DPWW3!F9 &amp; "," &amp; DPWW3!G9 &amp; "," &amp; DPWW3!OB5</t>
  </si>
  <si>
    <t>¬¬IF(ISBLANK(DPWW3!OC9),"",DPWW3!OC9)</t>
  </si>
  <si>
    <t>¬¬DPWW3!F9 &amp; "," &amp; DPWW3!G9 &amp; "," &amp; DPWW3!OC5</t>
  </si>
  <si>
    <t>¬¬IF(ISBLANK(DPWW3!GW10),"",DPWW3!GW10)</t>
  </si>
  <si>
    <t>¬¬DPWW3!F10 &amp; "," &amp; DPWW3!G10 &amp; "," &amp; DPWW3!GW5</t>
  </si>
  <si>
    <t>¬¬IF(ISBLANK(DPWW3!H10),"",DPWW3!H10)</t>
  </si>
  <si>
    <t>¬¬IF(ISBLANK(DPWW3!I10),"",DPWW3!I10)</t>
  </si>
  <si>
    <t>¬¬IF(ISBLANK(DPWW3!GY10),"",DPWW3!GY10)</t>
  </si>
  <si>
    <t>¬¬DPWW3!F10 &amp; "," &amp; DPWW3!G10 &amp; "," &amp; DPWW3!GY5</t>
  </si>
  <si>
    <t>¬¬IF(ISBLANK(DPWW3!HU10),"",DPWW3!HU10)</t>
  </si>
  <si>
    <t>¬¬DPWW3!F10 &amp; "," &amp; DPWW3!G10 &amp; "," &amp; DPWW3!HU5</t>
  </si>
  <si>
    <t>¬¬IF(ISBLANK(DPWW3!IQ10),"",DPWW3!IQ10)</t>
  </si>
  <si>
    <t>¬¬DPWW3!F10 &amp; "," &amp; DPWW3!G10 &amp; "," &amp; DPWW3!IQ5</t>
  </si>
  <si>
    <t>¬¬IF(ISBLANK(DPWW3!JM10),"",DPWW3!JM10)</t>
  </si>
  <si>
    <t>¬¬DPWW3!F10 &amp; "," &amp; DPWW3!G10 &amp; "," &amp; DPWW3!JM5</t>
  </si>
  <si>
    <t>¬¬IF(ISBLANK(DPWW3!KI10),"",DPWW3!KI10)</t>
  </si>
  <si>
    <t>¬¬DPWW3!F10 &amp; "," &amp; DPWW3!G10 &amp; "," &amp; DPWW3!KI5</t>
  </si>
  <si>
    <t>¬¬IF(ISBLANK(DPWW3!LE10),"",DPWW3!LE10)</t>
  </si>
  <si>
    <t>¬¬DPWW3!F10 &amp; "," &amp; DPWW3!G10 &amp; "," &amp; DPWW3!LE5</t>
  </si>
  <si>
    <t>¬¬IF(ISBLANK(DPWW3!MA10),"",DPWW3!MA10)</t>
  </si>
  <si>
    <t>¬¬DPWW3!F10 &amp; "," &amp; DPWW3!G10 &amp; "," &amp; DPWW3!MA5</t>
  </si>
  <si>
    <t>¬¬IF(ISBLANK(DPWW3!MW10),"",DPWW3!MW10)</t>
  </si>
  <si>
    <t>¬¬DPWW3!F10 &amp; "," &amp; DPWW3!G10 &amp; "," &amp; DPWW3!MW5</t>
  </si>
  <si>
    <t>¬¬IF(ISBLANK(DPWW3!NS10),"",DPWW3!NS10)</t>
  </si>
  <si>
    <t>¬¬DPWW3!F10 &amp; "," &amp; DPWW3!G10 &amp; "," &amp; DPWW3!NS5</t>
  </si>
  <si>
    <t>¬¬IF(ISBLANK(DPWW3!NT10),"",DPWW3!NT10)</t>
  </si>
  <si>
    <t>¬¬DPWW3!F10 &amp; "," &amp; DPWW3!G10 &amp; "," &amp; DPWW3!NT5</t>
  </si>
  <si>
    <t>¬¬IF(ISBLANK(DPWW3!NU10),"",DPWW3!NU10)</t>
  </si>
  <si>
    <t>¬¬DPWW3!F10 &amp; "," &amp; DPWW3!G10 &amp; "," &amp; DPWW3!NU5</t>
  </si>
  <si>
    <t>¬¬IF(ISBLANK(DPWW3!NV10),"",DPWW3!NV10)</t>
  </si>
  <si>
    <t>¬¬DPWW3!F10 &amp; "," &amp; DPWW3!G10 &amp; "," &amp; DPWW3!NV5</t>
  </si>
  <si>
    <t>¬¬IF(ISBLANK(DPWW3!NW10),"",DPWW3!NW10)</t>
  </si>
  <si>
    <t>¬¬DPWW3!F10 &amp; "," &amp; DPWW3!G10 &amp; "," &amp; DPWW3!NW5</t>
  </si>
  <si>
    <t>¬¬IF(ISBLANK(DPWW3!NX10),"",DPWW3!NX10)</t>
  </si>
  <si>
    <t>¬¬DPWW3!F10 &amp; "," &amp; DPWW3!G10 &amp; "," &amp; DPWW3!NX5</t>
  </si>
  <si>
    <t>¬¬IF(ISBLANK(DPWW3!NY10),"",DPWW3!NY10)</t>
  </si>
  <si>
    <t>¬¬DPWW3!F10 &amp; "," &amp; DPWW3!G10 &amp; "," &amp; DPWW3!NY5</t>
  </si>
  <si>
    <t>¬¬IF(ISBLANK(DPWW3!NZ10),"",DPWW3!NZ10)</t>
  </si>
  <si>
    <t>¬¬DPWW3!F10 &amp; "," &amp; DPWW3!G10 &amp; "," &amp; DPWW3!NZ5</t>
  </si>
  <si>
    <t>¬¬IF(ISBLANK(DPWW3!OA10),"",DPWW3!OA10)</t>
  </si>
  <si>
    <t>¬¬DPWW3!F10 &amp; "," &amp; DPWW3!G10 &amp; "," &amp; DPWW3!OA5</t>
  </si>
  <si>
    <t>¬¬IF(ISBLANK(DPWW3!OB10),"",DPWW3!OB10)</t>
  </si>
  <si>
    <t>¬¬DPWW3!F10 &amp; "," &amp; DPWW3!G10 &amp; "," &amp; DPWW3!OB5</t>
  </si>
  <si>
    <t>¬¬IF(ISBLANK(DPWW3!OC10),"",DPWW3!OC10)</t>
  </si>
  <si>
    <t>¬¬DPWW3!F10 &amp; "," &amp; DPWW3!G10 &amp; "," &amp; DPWW3!OC5</t>
  </si>
  <si>
    <t>¬¬IF(ISBLANK(DPWW3!GW11),"",DPWW3!GW11)</t>
  </si>
  <si>
    <t>¬¬DPWW3!F11 &amp; "," &amp; DPWW3!G11 &amp; "," &amp; DPWW3!GW5</t>
  </si>
  <si>
    <t>¬¬IF(ISBLANK(DPWW3!H11),"",DPWW3!H11)</t>
  </si>
  <si>
    <t>¬¬IF(ISBLANK(DPWW3!I11),"",DPWW3!I11)</t>
  </si>
  <si>
    <t>¬¬IF(ISBLANK(DPWW3!GY11),"",DPWW3!GY11)</t>
  </si>
  <si>
    <t>¬¬DPWW3!F11 &amp; "," &amp; DPWW3!G11 &amp; "," &amp; DPWW3!GY5</t>
  </si>
  <si>
    <t>¬¬IF(ISBLANK(DPWW3!HU11),"",DPWW3!HU11)</t>
  </si>
  <si>
    <t>¬¬DPWW3!F11 &amp; "," &amp; DPWW3!G11 &amp; "," &amp; DPWW3!HU5</t>
  </si>
  <si>
    <t>¬¬IF(ISBLANK(DPWW3!IQ11),"",DPWW3!IQ11)</t>
  </si>
  <si>
    <t>¬¬DPWW3!F11 &amp; "," &amp; DPWW3!G11 &amp; "," &amp; DPWW3!IQ5</t>
  </si>
  <si>
    <t>¬¬IF(ISBLANK(DPWW3!JM11),"",DPWW3!JM11)</t>
  </si>
  <si>
    <t>¬¬DPWW3!F11 &amp; "," &amp; DPWW3!G11 &amp; "," &amp; DPWW3!JM5</t>
  </si>
  <si>
    <t>¬¬IF(ISBLANK(DPWW3!KI11),"",DPWW3!KI11)</t>
  </si>
  <si>
    <t>¬¬DPWW3!F11 &amp; "," &amp; DPWW3!G11 &amp; "," &amp; DPWW3!KI5</t>
  </si>
  <si>
    <t>¬¬IF(ISBLANK(DPWW3!LE11),"",DPWW3!LE11)</t>
  </si>
  <si>
    <t>¬¬DPWW3!F11 &amp; "," &amp; DPWW3!G11 &amp; "," &amp; DPWW3!LE5</t>
  </si>
  <si>
    <t>¬¬IF(ISBLANK(DPWW3!MA11),"",DPWW3!MA11)</t>
  </si>
  <si>
    <t>¬¬DPWW3!F11 &amp; "," &amp; DPWW3!G11 &amp; "," &amp; DPWW3!MA5</t>
  </si>
  <si>
    <t>¬¬IF(ISBLANK(DPWW3!MW11),"",DPWW3!MW11)</t>
  </si>
  <si>
    <t>¬¬DPWW3!F11 &amp; "," &amp; DPWW3!G11 &amp; "," &amp; DPWW3!MW5</t>
  </si>
  <si>
    <t>¬¬IF(ISBLANK(DPWW3!NS11),"",DPWW3!NS11)</t>
  </si>
  <si>
    <t>¬¬DPWW3!F11 &amp; "," &amp; DPWW3!G11 &amp; "," &amp; DPWW3!NS5</t>
  </si>
  <si>
    <t>¬¬IF(ISBLANK(DPWW3!NT11),"",DPWW3!NT11)</t>
  </si>
  <si>
    <t>¬¬DPWW3!F11 &amp; "," &amp; DPWW3!G11 &amp; "," &amp; DPWW3!NT5</t>
  </si>
  <si>
    <t>¬¬IF(ISBLANK(DPWW3!NU11),"",DPWW3!NU11)</t>
  </si>
  <si>
    <t>¬¬DPWW3!F11 &amp; "," &amp; DPWW3!G11 &amp; "," &amp; DPWW3!NU5</t>
  </si>
  <si>
    <t>¬¬IF(ISBLANK(DPWW3!NV11),"",DPWW3!NV11)</t>
  </si>
  <si>
    <t>¬¬DPWW3!F11 &amp; "," &amp; DPWW3!G11 &amp; "," &amp; DPWW3!NV5</t>
  </si>
  <si>
    <t>¬¬IF(ISBLANK(DPWW3!NW11),"",DPWW3!NW11)</t>
  </si>
  <si>
    <t>¬¬DPWW3!F11 &amp; "," &amp; DPWW3!G11 &amp; "," &amp; DPWW3!NW5</t>
  </si>
  <si>
    <t>¬¬IF(ISBLANK(DPWW3!NX11),"",DPWW3!NX11)</t>
  </si>
  <si>
    <t>¬¬DPWW3!F11 &amp; "," &amp; DPWW3!G11 &amp; "," &amp; DPWW3!NX5</t>
  </si>
  <si>
    <t>¬¬IF(ISBLANK(DPWW3!NY11),"",DPWW3!NY11)</t>
  </si>
  <si>
    <t>¬¬DPWW3!F11 &amp; "," &amp; DPWW3!G11 &amp; "," &amp; DPWW3!NY5</t>
  </si>
  <si>
    <t>¬¬IF(ISBLANK(DPWW3!NZ11),"",DPWW3!NZ11)</t>
  </si>
  <si>
    <t>¬¬DPWW3!F11 &amp; "," &amp; DPWW3!G11 &amp; "," &amp; DPWW3!NZ5</t>
  </si>
  <si>
    <t>¬¬IF(ISBLANK(DPWW3!OA11),"",DPWW3!OA11)</t>
  </si>
  <si>
    <t>¬¬DPWW3!F11 &amp; "," &amp; DPWW3!G11 &amp; "," &amp; DPWW3!OA5</t>
  </si>
  <si>
    <t>¬¬IF(ISBLANK(DPWW3!OB11),"",DPWW3!OB11)</t>
  </si>
  <si>
    <t>¬¬DPWW3!F11 &amp; "," &amp; DPWW3!G11 &amp; "," &amp; DPWW3!OB5</t>
  </si>
  <si>
    <t>¬¬IF(ISBLANK(DPWW3!OC11),"",DPWW3!OC11)</t>
  </si>
  <si>
    <t>¬¬DPWW3!F11 &amp; "," &amp; DPWW3!G11 &amp; "," &amp; DPWW3!OC5</t>
  </si>
  <si>
    <t>¬¬IF(ISBLANK(DPWW3!GW12),"",DPWW3!GW12)</t>
  </si>
  <si>
    <t>¬¬DPWW3!F12 &amp; "," &amp; DPWW3!G12 &amp; "," &amp; DPWW3!GW5</t>
  </si>
  <si>
    <t>¬¬IF(ISBLANK(DPWW3!H12),"",DPWW3!H12)</t>
  </si>
  <si>
    <t>¬¬IF(ISBLANK(DPWW3!I12),"",DPWW3!I12)</t>
  </si>
  <si>
    <t>¬¬IF(ISBLANK(DPWW3!GY12),"",DPWW3!GY12)</t>
  </si>
  <si>
    <t>¬¬DPWW3!F12 &amp; "," &amp; DPWW3!G12 &amp; "," &amp; DPWW3!GY5</t>
  </si>
  <si>
    <t>¬¬IF(ISBLANK(DPWW3!HU12),"",DPWW3!HU12)</t>
  </si>
  <si>
    <t>¬¬DPWW3!F12 &amp; "," &amp; DPWW3!G12 &amp; "," &amp; DPWW3!HU5</t>
  </si>
  <si>
    <t>¬¬IF(ISBLANK(DPWW3!IQ12),"",DPWW3!IQ12)</t>
  </si>
  <si>
    <t>¬¬DPWW3!F12 &amp; "," &amp; DPWW3!G12 &amp; "," &amp; DPWW3!IQ5</t>
  </si>
  <si>
    <t>¬¬IF(ISBLANK(DPWW3!JM12),"",DPWW3!JM12)</t>
  </si>
  <si>
    <t>¬¬DPWW3!F12 &amp; "," &amp; DPWW3!G12 &amp; "," &amp; DPWW3!JM5</t>
  </si>
  <si>
    <t>¬¬IF(ISBLANK(DPWW3!KI12),"",DPWW3!KI12)</t>
  </si>
  <si>
    <t>¬¬DPWW3!F12 &amp; "," &amp; DPWW3!G12 &amp; "," &amp; DPWW3!KI5</t>
  </si>
  <si>
    <t>¬¬IF(ISBLANK(DPWW3!LE12),"",DPWW3!LE12)</t>
  </si>
  <si>
    <t>¬¬DPWW3!F12 &amp; "," &amp; DPWW3!G12 &amp; "," &amp; DPWW3!LE5</t>
  </si>
  <si>
    <t>¬¬IF(ISBLANK(DPWW3!MA12),"",DPWW3!MA12)</t>
  </si>
  <si>
    <t>¬¬DPWW3!F12 &amp; "," &amp; DPWW3!G12 &amp; "," &amp; DPWW3!MA5</t>
  </si>
  <si>
    <t>¬¬IF(ISBLANK(DPWW3!MW12),"",DPWW3!MW12)</t>
  </si>
  <si>
    <t>¬¬DPWW3!F12 &amp; "," &amp; DPWW3!G12 &amp; "," &amp; DPWW3!MW5</t>
  </si>
  <si>
    <t>¬¬IF(ISBLANK(DPWW3!NS12),"",DPWW3!NS12)</t>
  </si>
  <si>
    <t>¬¬DPWW3!F12 &amp; "," &amp; DPWW3!G12 &amp; "," &amp; DPWW3!NS5</t>
  </si>
  <si>
    <t>¬¬IF(ISBLANK(DPWW3!NT12),"",DPWW3!NT12)</t>
  </si>
  <si>
    <t>¬¬DPWW3!F12 &amp; "," &amp; DPWW3!G12 &amp; "," &amp; DPWW3!NT5</t>
  </si>
  <si>
    <t>¬¬IF(ISBLANK(DPWW3!NU12),"",DPWW3!NU12)</t>
  </si>
  <si>
    <t>¬¬DPWW3!F12 &amp; "," &amp; DPWW3!G12 &amp; "," &amp; DPWW3!NU5</t>
  </si>
  <si>
    <t>¬¬IF(ISBLANK(DPWW3!NV12),"",DPWW3!NV12)</t>
  </si>
  <si>
    <t>¬¬DPWW3!F12 &amp; "," &amp; DPWW3!G12 &amp; "," &amp; DPWW3!NV5</t>
  </si>
  <si>
    <t>¬¬IF(ISBLANK(DPWW3!NW12),"",DPWW3!NW12)</t>
  </si>
  <si>
    <t>¬¬DPWW3!F12 &amp; "," &amp; DPWW3!G12 &amp; "," &amp; DPWW3!NW5</t>
  </si>
  <si>
    <t>¬¬IF(ISBLANK(DPWW3!NX12),"",DPWW3!NX12)</t>
  </si>
  <si>
    <t>¬¬DPWW3!F12 &amp; "," &amp; DPWW3!G12 &amp; "," &amp; DPWW3!NX5</t>
  </si>
  <si>
    <t>¬¬IF(ISBLANK(DPWW3!NY12),"",DPWW3!NY12)</t>
  </si>
  <si>
    <t>¬¬DPWW3!F12 &amp; "," &amp; DPWW3!G12 &amp; "," &amp; DPWW3!NY5</t>
  </si>
  <si>
    <t>¬¬IF(ISBLANK(DPWW3!NZ12),"",DPWW3!NZ12)</t>
  </si>
  <si>
    <t>¬¬DPWW3!F12 &amp; "," &amp; DPWW3!G12 &amp; "," &amp; DPWW3!NZ5</t>
  </si>
  <si>
    <t>¬¬IF(ISBLANK(DPWW3!OA12),"",DPWW3!OA12)</t>
  </si>
  <si>
    <t>¬¬DPWW3!F12 &amp; "," &amp; DPWW3!G12 &amp; "," &amp; DPWW3!OA5</t>
  </si>
  <si>
    <t>¬¬IF(ISBLANK(DPWW3!OB12),"",DPWW3!OB12)</t>
  </si>
  <si>
    <t>¬¬DPWW3!F12 &amp; "," &amp; DPWW3!G12 &amp; "," &amp; DPWW3!OB5</t>
  </si>
  <si>
    <t>¬¬IF(ISBLANK(DPWW3!OC12),"",DPWW3!OC12)</t>
  </si>
  <si>
    <t>¬¬DPWW3!F12 &amp; "," &amp; DPWW3!G12 &amp; "," &amp; DPWW3!OC5</t>
  </si>
  <si>
    <t>¬¬IF(ISBLANK(DPWW3!GW13),"",DPWW3!GW13)</t>
  </si>
  <si>
    <t>¬¬DPWW3!F13 &amp; "," &amp; DPWW3!G13 &amp; "," &amp; DPWW3!GW5</t>
  </si>
  <si>
    <t>¬¬IF(ISBLANK(DPWW3!H13),"",DPWW3!H13)</t>
  </si>
  <si>
    <t>¬¬IF(ISBLANK(DPWW3!I13),"",DPWW3!I13)</t>
  </si>
  <si>
    <t>¬¬IF(ISBLANK(DPWW3!GY13),"",DPWW3!GY13)</t>
  </si>
  <si>
    <t>¬¬DPWW3!F13 &amp; "," &amp; DPWW3!G13 &amp; "," &amp; DPWW3!GY5</t>
  </si>
  <si>
    <t>¬¬IF(ISBLANK(DPWW3!HU13),"",DPWW3!HU13)</t>
  </si>
  <si>
    <t>¬¬DPWW3!F13 &amp; "," &amp; DPWW3!G13 &amp; "," &amp; DPWW3!HU5</t>
  </si>
  <si>
    <t>¬¬IF(ISBLANK(DPWW3!IQ13),"",DPWW3!IQ13)</t>
  </si>
  <si>
    <t>¬¬DPWW3!F13 &amp; "," &amp; DPWW3!G13 &amp; "," &amp; DPWW3!IQ5</t>
  </si>
  <si>
    <t>¬¬IF(ISBLANK(DPWW3!JM13),"",DPWW3!JM13)</t>
  </si>
  <si>
    <t>¬¬DPWW3!F13 &amp; "," &amp; DPWW3!G13 &amp; "," &amp; DPWW3!JM5</t>
  </si>
  <si>
    <t>¬¬IF(ISBLANK(DPWW3!KI13),"",DPWW3!KI13)</t>
  </si>
  <si>
    <t>¬¬DPWW3!F13 &amp; "," &amp; DPWW3!G13 &amp; "," &amp; DPWW3!KI5</t>
  </si>
  <si>
    <t>¬¬IF(ISBLANK(DPWW3!LE13),"",DPWW3!LE13)</t>
  </si>
  <si>
    <t>¬¬DPWW3!F13 &amp; "," &amp; DPWW3!G13 &amp; "," &amp; DPWW3!LE5</t>
  </si>
  <si>
    <t>¬¬IF(ISBLANK(DPWW3!MA13),"",DPWW3!MA13)</t>
  </si>
  <si>
    <t>¬¬DPWW3!F13 &amp; "," &amp; DPWW3!G13 &amp; "," &amp; DPWW3!MA5</t>
  </si>
  <si>
    <t>¬¬IF(ISBLANK(DPWW3!MW13),"",DPWW3!MW13)</t>
  </si>
  <si>
    <t>¬¬DPWW3!F13 &amp; "," &amp; DPWW3!G13 &amp; "," &amp; DPWW3!MW5</t>
  </si>
  <si>
    <t>¬¬IF(ISBLANK(DPWW3!NS13),"",DPWW3!NS13)</t>
  </si>
  <si>
    <t>¬¬DPWW3!F13 &amp; "," &amp; DPWW3!G13 &amp; "," &amp; DPWW3!NS5</t>
  </si>
  <si>
    <t>¬¬IF(ISBLANK(DPWW3!NT13),"",DPWW3!NT13)</t>
  </si>
  <si>
    <t>¬¬DPWW3!F13 &amp; "," &amp; DPWW3!G13 &amp; "," &amp; DPWW3!NT5</t>
  </si>
  <si>
    <t>¬¬IF(ISBLANK(DPWW3!NU13),"",DPWW3!NU13)</t>
  </si>
  <si>
    <t>¬¬DPWW3!F13 &amp; "," &amp; DPWW3!G13 &amp; "," &amp; DPWW3!NU5</t>
  </si>
  <si>
    <t>¬¬IF(ISBLANK(DPWW3!NV13),"",DPWW3!NV13)</t>
  </si>
  <si>
    <t>¬¬DPWW3!F13 &amp; "," &amp; DPWW3!G13 &amp; "," &amp; DPWW3!NV5</t>
  </si>
  <si>
    <t>¬¬IF(ISBLANK(DPWW3!NW13),"",DPWW3!NW13)</t>
  </si>
  <si>
    <t>¬¬DPWW3!F13 &amp; "," &amp; DPWW3!G13 &amp; "," &amp; DPWW3!NW5</t>
  </si>
  <si>
    <t>¬¬IF(ISBLANK(DPWW3!NX13),"",DPWW3!NX13)</t>
  </si>
  <si>
    <t>¬¬DPWW3!F13 &amp; "," &amp; DPWW3!G13 &amp; "," &amp; DPWW3!NX5</t>
  </si>
  <si>
    <t>¬¬IF(ISBLANK(DPWW3!NY13),"",DPWW3!NY13)</t>
  </si>
  <si>
    <t>¬¬DPWW3!F13 &amp; "," &amp; DPWW3!G13 &amp; "," &amp; DPWW3!NY5</t>
  </si>
  <si>
    <t>¬¬IF(ISBLANK(DPWW3!NZ13),"",DPWW3!NZ13)</t>
  </si>
  <si>
    <t>¬¬DPWW3!F13 &amp; "," &amp; DPWW3!G13 &amp; "," &amp; DPWW3!NZ5</t>
  </si>
  <si>
    <t>¬¬IF(ISBLANK(DPWW3!OA13),"",DPWW3!OA13)</t>
  </si>
  <si>
    <t>¬¬DPWW3!F13 &amp; "," &amp; DPWW3!G13 &amp; "," &amp; DPWW3!OA5</t>
  </si>
  <si>
    <t>¬¬IF(ISBLANK(DPWW3!OB13),"",DPWW3!OB13)</t>
  </si>
  <si>
    <t>¬¬DPWW3!F13 &amp; "," &amp; DPWW3!G13 &amp; "," &amp; DPWW3!OB5</t>
  </si>
  <si>
    <t>¬¬IF(ISBLANK(DPWW3!OC13),"",DPWW3!OC13)</t>
  </si>
  <si>
    <t>¬¬DPWW3!F13 &amp; "," &amp; DPWW3!G13 &amp; "," &amp; DPWW3!OC5</t>
  </si>
  <si>
    <t>¬¬IF(ISBLANK(DPWW3!GW14),"",DPWW3!GW14)</t>
  </si>
  <si>
    <t>¬¬DPWW3!F14 &amp; "," &amp; DPWW3!G14 &amp; "," &amp; DPWW3!GW5</t>
  </si>
  <si>
    <t>¬¬IF(ISBLANK(DPWW3!H14),"",DPWW3!H14)</t>
  </si>
  <si>
    <t>¬¬IF(ISBLANK(DPWW3!I14),"",DPWW3!I14)</t>
  </si>
  <si>
    <t>¬¬IF(ISBLANK(DPWW3!GY14),"",DPWW3!GY14)</t>
  </si>
  <si>
    <t>¬¬DPWW3!F14 &amp; "," &amp; DPWW3!G14 &amp; "," &amp; DPWW3!GY5</t>
  </si>
  <si>
    <t>¬¬IF(ISBLANK(DPWW3!HU14),"",DPWW3!HU14)</t>
  </si>
  <si>
    <t>¬¬DPWW3!F14 &amp; "," &amp; DPWW3!G14 &amp; "," &amp; DPWW3!HU5</t>
  </si>
  <si>
    <t>¬¬IF(ISBLANK(DPWW3!IQ14),"",DPWW3!IQ14)</t>
  </si>
  <si>
    <t>¬¬DPWW3!F14 &amp; "," &amp; DPWW3!G14 &amp; "," &amp; DPWW3!IQ5</t>
  </si>
  <si>
    <t>¬¬IF(ISBLANK(DPWW3!JM14),"",DPWW3!JM14)</t>
  </si>
  <si>
    <t>¬¬DPWW3!F14 &amp; "," &amp; DPWW3!G14 &amp; "," &amp; DPWW3!JM5</t>
  </si>
  <si>
    <t>¬¬IF(ISBLANK(DPWW3!KI14),"",DPWW3!KI14)</t>
  </si>
  <si>
    <t>¬¬DPWW3!F14 &amp; "," &amp; DPWW3!G14 &amp; "," &amp; DPWW3!KI5</t>
  </si>
  <si>
    <t>¬¬IF(ISBLANK(DPWW3!LE14),"",DPWW3!LE14)</t>
  </si>
  <si>
    <t>¬¬DPWW3!F14 &amp; "," &amp; DPWW3!G14 &amp; "," &amp; DPWW3!LE5</t>
  </si>
  <si>
    <t>¬¬IF(ISBLANK(DPWW3!MA14),"",DPWW3!MA14)</t>
  </si>
  <si>
    <t>¬¬DPWW3!F14 &amp; "," &amp; DPWW3!G14 &amp; "," &amp; DPWW3!MA5</t>
  </si>
  <si>
    <t>¬¬IF(ISBLANK(DPWW3!MW14),"",DPWW3!MW14)</t>
  </si>
  <si>
    <t>¬¬DPWW3!F14 &amp; "," &amp; DPWW3!G14 &amp; "," &amp; DPWW3!MW5</t>
  </si>
  <si>
    <t>¬¬IF(ISBLANK(DPWW3!NS14),"",DPWW3!NS14)</t>
  </si>
  <si>
    <t>¬¬DPWW3!F14 &amp; "," &amp; DPWW3!G14 &amp; "," &amp; DPWW3!NS5</t>
  </si>
  <si>
    <t>¬¬IF(ISBLANK(DPWW3!NT14),"",DPWW3!NT14)</t>
  </si>
  <si>
    <t>¬¬DPWW3!F14 &amp; "," &amp; DPWW3!G14 &amp; "," &amp; DPWW3!NT5</t>
  </si>
  <si>
    <t>¬¬IF(ISBLANK(DPWW3!NU14),"",DPWW3!NU14)</t>
  </si>
  <si>
    <t>¬¬DPWW3!F14 &amp; "," &amp; DPWW3!G14 &amp; "," &amp; DPWW3!NU5</t>
  </si>
  <si>
    <t>¬¬IF(ISBLANK(DPWW3!NV14),"",DPWW3!NV14)</t>
  </si>
  <si>
    <t>¬¬DPWW3!F14 &amp; "," &amp; DPWW3!G14 &amp; "," &amp; DPWW3!NV5</t>
  </si>
  <si>
    <t>¬¬IF(ISBLANK(DPWW3!NW14),"",DPWW3!NW14)</t>
  </si>
  <si>
    <t>¬¬DPWW3!F14 &amp; "," &amp; DPWW3!G14 &amp; "," &amp; DPWW3!NW5</t>
  </si>
  <si>
    <t>¬¬IF(ISBLANK(DPWW3!NX14),"",DPWW3!NX14)</t>
  </si>
  <si>
    <t>¬¬DPWW3!F14 &amp; "," &amp; DPWW3!G14 &amp; "," &amp; DPWW3!NX5</t>
  </si>
  <si>
    <t>¬¬IF(ISBLANK(DPWW3!NY14),"",DPWW3!NY14)</t>
  </si>
  <si>
    <t>¬¬DPWW3!F14 &amp; "," &amp; DPWW3!G14 &amp; "," &amp; DPWW3!NY5</t>
  </si>
  <si>
    <t>¬¬IF(ISBLANK(DPWW3!NZ14),"",DPWW3!NZ14)</t>
  </si>
  <si>
    <t>¬¬DPWW3!F14 &amp; "," &amp; DPWW3!G14 &amp; "," &amp; DPWW3!NZ5</t>
  </si>
  <si>
    <t>¬¬IF(ISBLANK(DPWW3!OA14),"",DPWW3!OA14)</t>
  </si>
  <si>
    <t>¬¬DPWW3!F14 &amp; "," &amp; DPWW3!G14 &amp; "," &amp; DPWW3!OA5</t>
  </si>
  <si>
    <t>¬¬IF(ISBLANK(DPWW3!OB14),"",DPWW3!OB14)</t>
  </si>
  <si>
    <t>¬¬DPWW3!F14 &amp; "," &amp; DPWW3!G14 &amp; "," &amp; DPWW3!OB5</t>
  </si>
  <si>
    <t>¬¬IF(ISBLANK(DPWW3!OC14),"",DPWW3!OC14)</t>
  </si>
  <si>
    <t>¬¬DPWW3!F14 &amp; "," &amp; DPWW3!G14 &amp; "," &amp; DPWW3!OC5</t>
  </si>
  <si>
    <t>¬¬IF(ISBLANK(DPWW3!GW15),"",DPWW3!GW15)</t>
  </si>
  <si>
    <t>¬¬DPWW3!F15 &amp; "," &amp; DPWW3!G15 &amp; "," &amp; DPWW3!GW5</t>
  </si>
  <si>
    <t>¬¬IF(ISBLANK(DPWW3!H15),"",DPWW3!H15)</t>
  </si>
  <si>
    <t>¬¬IF(ISBLANK(DPWW3!I15),"",DPWW3!I15)</t>
  </si>
  <si>
    <t>¬¬IF(ISBLANK(DPWW3!GY15),"",DPWW3!GY15)</t>
  </si>
  <si>
    <t>¬¬DPWW3!F15 &amp; "," &amp; DPWW3!G15 &amp; "," &amp; DPWW3!GY5</t>
  </si>
  <si>
    <t>¬¬IF(ISBLANK(DPWW3!HU15),"",DPWW3!HU15)</t>
  </si>
  <si>
    <t>¬¬DPWW3!F15 &amp; "," &amp; DPWW3!G15 &amp; "," &amp; DPWW3!HU5</t>
  </si>
  <si>
    <t>¬¬IF(ISBLANK(DPWW3!IQ15),"",DPWW3!IQ15)</t>
  </si>
  <si>
    <t>¬¬DPWW3!F15 &amp; "," &amp; DPWW3!G15 &amp; "," &amp; DPWW3!IQ5</t>
  </si>
  <si>
    <t>¬¬IF(ISBLANK(DPWW3!JM15),"",DPWW3!JM15)</t>
  </si>
  <si>
    <t>¬¬DPWW3!F15 &amp; "," &amp; DPWW3!G15 &amp; "," &amp; DPWW3!JM5</t>
  </si>
  <si>
    <t>¬¬IF(ISBLANK(DPWW3!KI15),"",DPWW3!KI15)</t>
  </si>
  <si>
    <t>¬¬DPWW3!F15 &amp; "," &amp; DPWW3!G15 &amp; "," &amp; DPWW3!KI5</t>
  </si>
  <si>
    <t>¬¬IF(ISBLANK(DPWW3!LE15),"",DPWW3!LE15)</t>
  </si>
  <si>
    <t>¬¬DPWW3!F15 &amp; "," &amp; DPWW3!G15 &amp; "," &amp; DPWW3!LE5</t>
  </si>
  <si>
    <t>¬¬IF(ISBLANK(DPWW3!MA15),"",DPWW3!MA15)</t>
  </si>
  <si>
    <t>¬¬DPWW3!F15 &amp; "," &amp; DPWW3!G15 &amp; "," &amp; DPWW3!MA5</t>
  </si>
  <si>
    <t>¬¬IF(ISBLANK(DPWW3!MW15),"",DPWW3!MW15)</t>
  </si>
  <si>
    <t>¬¬DPWW3!F15 &amp; "," &amp; DPWW3!G15 &amp; "," &amp; DPWW3!MW5</t>
  </si>
  <si>
    <t>¬¬IF(ISBLANK(DPWW3!NS15),"",DPWW3!NS15)</t>
  </si>
  <si>
    <t>¬¬DPWW3!F15 &amp; "," &amp; DPWW3!G15 &amp; "," &amp; DPWW3!NS5</t>
  </si>
  <si>
    <t>¬¬IF(ISBLANK(DPWW3!NT15),"",DPWW3!NT15)</t>
  </si>
  <si>
    <t>¬¬DPWW3!F15 &amp; "," &amp; DPWW3!G15 &amp; "," &amp; DPWW3!NT5</t>
  </si>
  <si>
    <t>¬¬IF(ISBLANK(DPWW3!NU15),"",DPWW3!NU15)</t>
  </si>
  <si>
    <t>¬¬DPWW3!F15 &amp; "," &amp; DPWW3!G15 &amp; "," &amp; DPWW3!NU5</t>
  </si>
  <si>
    <t>¬¬IF(ISBLANK(DPWW3!NV15),"",DPWW3!NV15)</t>
  </si>
  <si>
    <t>¬¬DPWW3!F15 &amp; "," &amp; DPWW3!G15 &amp; "," &amp; DPWW3!NV5</t>
  </si>
  <si>
    <t>¬¬IF(ISBLANK(DPWW3!NW15),"",DPWW3!NW15)</t>
  </si>
  <si>
    <t>¬¬DPWW3!F15 &amp; "," &amp; DPWW3!G15 &amp; "," &amp; DPWW3!NW5</t>
  </si>
  <si>
    <t>¬¬IF(ISBLANK(DPWW3!NX15),"",DPWW3!NX15)</t>
  </si>
  <si>
    <t>¬¬DPWW3!F15 &amp; "," &amp; DPWW3!G15 &amp; "," &amp; DPWW3!NX5</t>
  </si>
  <si>
    <t>¬¬IF(ISBLANK(DPWW3!NY15),"",DPWW3!NY15)</t>
  </si>
  <si>
    <t>¬¬DPWW3!F15 &amp; "," &amp; DPWW3!G15 &amp; "," &amp; DPWW3!NY5</t>
  </si>
  <si>
    <t>¬¬IF(ISBLANK(DPWW3!NZ15),"",DPWW3!NZ15)</t>
  </si>
  <si>
    <t>¬¬DPWW3!F15 &amp; "," &amp; DPWW3!G15 &amp; "," &amp; DPWW3!NZ5</t>
  </si>
  <si>
    <t>¬¬IF(ISBLANK(DPWW3!OA15),"",DPWW3!OA15)</t>
  </si>
  <si>
    <t>¬¬DPWW3!F15 &amp; "," &amp; DPWW3!G15 &amp; "," &amp; DPWW3!OA5</t>
  </si>
  <si>
    <t>¬¬IF(ISBLANK(DPWW3!OB15),"",DPWW3!OB15)</t>
  </si>
  <si>
    <t>¬¬DPWW3!F15 &amp; "," &amp; DPWW3!G15 &amp; "," &amp; DPWW3!OB5</t>
  </si>
  <si>
    <t>¬¬IF(ISBLANK(DPWW3!OC15),"",DPWW3!OC15)</t>
  </si>
  <si>
    <t>¬¬DPWW3!F15 &amp; "," &amp; DPWW3!G15 &amp; "," &amp; DPWW3!OC5</t>
  </si>
  <si>
    <t>¬¬IF(ISBLANK(DPWW3!GW16),"",DPWW3!GW16)</t>
  </si>
  <si>
    <t>¬¬DPWW3!F16 &amp; "," &amp; DPWW3!G16 &amp; "," &amp; DPWW3!GW5</t>
  </si>
  <si>
    <t>¬¬IF(ISBLANK(DPWW3!H16),"",DPWW3!H16)</t>
  </si>
  <si>
    <t>¬¬IF(ISBLANK(DPWW3!I16),"",DPWW3!I16)</t>
  </si>
  <si>
    <t>¬¬IF(ISBLANK(DPWW3!GY16),"",DPWW3!GY16)</t>
  </si>
  <si>
    <t>¬¬DPWW3!F16 &amp; "," &amp; DPWW3!G16 &amp; "," &amp; DPWW3!GY5</t>
  </si>
  <si>
    <t>¬¬IF(ISBLANK(DPWW3!HU16),"",DPWW3!HU16)</t>
  </si>
  <si>
    <t>¬¬DPWW3!F16 &amp; "," &amp; DPWW3!G16 &amp; "," &amp; DPWW3!HU5</t>
  </si>
  <si>
    <t>¬¬IF(ISBLANK(DPWW3!IQ16),"",DPWW3!IQ16)</t>
  </si>
  <si>
    <t>¬¬DPWW3!F16 &amp; "," &amp; DPWW3!G16 &amp; "," &amp; DPWW3!IQ5</t>
  </si>
  <si>
    <t>¬¬IF(ISBLANK(DPWW3!JM16),"",DPWW3!JM16)</t>
  </si>
  <si>
    <t>¬¬DPWW3!F16 &amp; "," &amp; DPWW3!G16 &amp; "," &amp; DPWW3!JM5</t>
  </si>
  <si>
    <t>¬¬IF(ISBLANK(DPWW3!KI16),"",DPWW3!KI16)</t>
  </si>
  <si>
    <t>¬¬DPWW3!F16 &amp; "," &amp; DPWW3!G16 &amp; "," &amp; DPWW3!KI5</t>
  </si>
  <si>
    <t>¬¬IF(ISBLANK(DPWW3!LE16),"",DPWW3!LE16)</t>
  </si>
  <si>
    <t>¬¬DPWW3!F16 &amp; "," &amp; DPWW3!G16 &amp; "," &amp; DPWW3!LE5</t>
  </si>
  <si>
    <t>¬¬IF(ISBLANK(DPWW3!MA16),"",DPWW3!MA16)</t>
  </si>
  <si>
    <t>¬¬DPWW3!F16 &amp; "," &amp; DPWW3!G16 &amp; "," &amp; DPWW3!MA5</t>
  </si>
  <si>
    <t>¬¬IF(ISBLANK(DPWW3!MW16),"",DPWW3!MW16)</t>
  </si>
  <si>
    <t>¬¬DPWW3!F16 &amp; "," &amp; DPWW3!G16 &amp; "," &amp; DPWW3!MW5</t>
  </si>
  <si>
    <t>¬¬IF(ISBLANK(DPWW3!NS16),"",DPWW3!NS16)</t>
  </si>
  <si>
    <t>¬¬DPWW3!F16 &amp; "," &amp; DPWW3!G16 &amp; "," &amp; DPWW3!NS5</t>
  </si>
  <si>
    <t>¬¬IF(ISBLANK(DPWW3!NT16),"",DPWW3!NT16)</t>
  </si>
  <si>
    <t>¬¬DPWW3!F16 &amp; "," &amp; DPWW3!G16 &amp; "," &amp; DPWW3!NT5</t>
  </si>
  <si>
    <t>¬¬IF(ISBLANK(DPWW3!NU16),"",DPWW3!NU16)</t>
  </si>
  <si>
    <t>¬¬DPWW3!F16 &amp; "," &amp; DPWW3!G16 &amp; "," &amp; DPWW3!NU5</t>
  </si>
  <si>
    <t>¬¬IF(ISBLANK(DPWW3!NV16),"",DPWW3!NV16)</t>
  </si>
  <si>
    <t>¬¬DPWW3!F16 &amp; "," &amp; DPWW3!G16 &amp; "," &amp; DPWW3!NV5</t>
  </si>
  <si>
    <t>¬¬IF(ISBLANK(DPWW3!NW16),"",DPWW3!NW16)</t>
  </si>
  <si>
    <t>¬¬DPWW3!F16 &amp; "," &amp; DPWW3!G16 &amp; "," &amp; DPWW3!NW5</t>
  </si>
  <si>
    <t>¬¬IF(ISBLANK(DPWW3!NX16),"",DPWW3!NX16)</t>
  </si>
  <si>
    <t>¬¬DPWW3!F16 &amp; "," &amp; DPWW3!G16 &amp; "," &amp; DPWW3!NX5</t>
  </si>
  <si>
    <t>¬¬IF(ISBLANK(DPWW3!NY16),"",DPWW3!NY16)</t>
  </si>
  <si>
    <t>¬¬DPWW3!F16 &amp; "," &amp; DPWW3!G16 &amp; "," &amp; DPWW3!NY5</t>
  </si>
  <si>
    <t>¬¬IF(ISBLANK(DPWW3!NZ16),"",DPWW3!NZ16)</t>
  </si>
  <si>
    <t>¬¬DPWW3!F16 &amp; "," &amp; DPWW3!G16 &amp; "," &amp; DPWW3!NZ5</t>
  </si>
  <si>
    <t>¬¬IF(ISBLANK(DPWW3!OA16),"",DPWW3!OA16)</t>
  </si>
  <si>
    <t>¬¬DPWW3!F16 &amp; "," &amp; DPWW3!G16 &amp; "," &amp; DPWW3!OA5</t>
  </si>
  <si>
    <t>¬¬IF(ISBLANK(DPWW3!OB16),"",DPWW3!OB16)</t>
  </si>
  <si>
    <t>¬¬DPWW3!F16 &amp; "," &amp; DPWW3!G16 &amp; "," &amp; DPWW3!OB5</t>
  </si>
  <si>
    <t>¬¬IF(ISBLANK(DPWW3!OC16),"",DPWW3!OC16)</t>
  </si>
  <si>
    <t>¬¬DPWW3!F16 &amp; "," &amp; DPWW3!G16 &amp; "," &amp; DPWW3!OC5</t>
  </si>
  <si>
    <t>¬¬IF(ISBLANK(DPWW3!GW17),"",DPWW3!GW17)</t>
  </si>
  <si>
    <t>¬¬DPWW3!F17 &amp; "," &amp; DPWW3!G17 &amp; "," &amp; DPWW3!GW5</t>
  </si>
  <si>
    <t>¬¬IF(ISBLANK(DPWW3!H17),"",DPWW3!H17)</t>
  </si>
  <si>
    <t>¬¬IF(ISBLANK(DPWW3!I17),"",DPWW3!I17)</t>
  </si>
  <si>
    <t>¬¬IF(ISBLANK(DPWW3!GY17),"",DPWW3!GY17)</t>
  </si>
  <si>
    <t>¬¬DPWW3!F17 &amp; "," &amp; DPWW3!G17 &amp; "," &amp; DPWW3!GY5</t>
  </si>
  <si>
    <t>¬¬IF(ISBLANK(DPWW3!HU17),"",DPWW3!HU17)</t>
  </si>
  <si>
    <t>¬¬DPWW3!F17 &amp; "," &amp; DPWW3!G17 &amp; "," &amp; DPWW3!HU5</t>
  </si>
  <si>
    <t>¬¬IF(ISBLANK(DPWW3!IQ17),"",DPWW3!IQ17)</t>
  </si>
  <si>
    <t>¬¬DPWW3!F17 &amp; "," &amp; DPWW3!G17 &amp; "," &amp; DPWW3!IQ5</t>
  </si>
  <si>
    <t>¬¬IF(ISBLANK(DPWW3!JM17),"",DPWW3!JM17)</t>
  </si>
  <si>
    <t>¬¬DPWW3!F17 &amp; "," &amp; DPWW3!G17 &amp; "," &amp; DPWW3!JM5</t>
  </si>
  <si>
    <t>¬¬IF(ISBLANK(DPWW3!KI17),"",DPWW3!KI17)</t>
  </si>
  <si>
    <t>¬¬DPWW3!F17 &amp; "," &amp; DPWW3!G17 &amp; "," &amp; DPWW3!KI5</t>
  </si>
  <si>
    <t>¬¬IF(ISBLANK(DPWW3!LE17),"",DPWW3!LE17)</t>
  </si>
  <si>
    <t>¬¬DPWW3!F17 &amp; "," &amp; DPWW3!G17 &amp; "," &amp; DPWW3!LE5</t>
  </si>
  <si>
    <t>¬¬IF(ISBLANK(DPWW3!MA17),"",DPWW3!MA17)</t>
  </si>
  <si>
    <t>¬¬DPWW3!F17 &amp; "," &amp; DPWW3!G17 &amp; "," &amp; DPWW3!MA5</t>
  </si>
  <si>
    <t>¬¬IF(ISBLANK(DPWW3!MW17),"",DPWW3!MW17)</t>
  </si>
  <si>
    <t>¬¬DPWW3!F17 &amp; "," &amp; DPWW3!G17 &amp; "," &amp; DPWW3!MW5</t>
  </si>
  <si>
    <t>¬¬IF(ISBLANK(DPWW3!NS17),"",DPWW3!NS17)</t>
  </si>
  <si>
    <t>¬¬DPWW3!F17 &amp; "," &amp; DPWW3!G17 &amp; "," &amp; DPWW3!NS5</t>
  </si>
  <si>
    <t>¬¬IF(ISBLANK(DPWW3!NT17),"",DPWW3!NT17)</t>
  </si>
  <si>
    <t>¬¬DPWW3!F17 &amp; "," &amp; DPWW3!G17 &amp; "," &amp; DPWW3!NT5</t>
  </si>
  <si>
    <t>¬¬IF(ISBLANK(DPWW3!NU17),"",DPWW3!NU17)</t>
  </si>
  <si>
    <t>¬¬DPWW3!F17 &amp; "," &amp; DPWW3!G17 &amp; "," &amp; DPWW3!NU5</t>
  </si>
  <si>
    <t>¬¬IF(ISBLANK(DPWW3!NV17),"",DPWW3!NV17)</t>
  </si>
  <si>
    <t>¬¬DPWW3!F17 &amp; "," &amp; DPWW3!G17 &amp; "," &amp; DPWW3!NV5</t>
  </si>
  <si>
    <t>¬¬IF(ISBLANK(DPWW3!NW17),"",DPWW3!NW17)</t>
  </si>
  <si>
    <t>¬¬DPWW3!F17 &amp; "," &amp; DPWW3!G17 &amp; "," &amp; DPWW3!NW5</t>
  </si>
  <si>
    <t>¬¬IF(ISBLANK(DPWW3!NX17),"",DPWW3!NX17)</t>
  </si>
  <si>
    <t>¬¬DPWW3!F17 &amp; "," &amp; DPWW3!G17 &amp; "," &amp; DPWW3!NX5</t>
  </si>
  <si>
    <t>¬¬IF(ISBLANK(DPWW3!NY17),"",DPWW3!NY17)</t>
  </si>
  <si>
    <t>¬¬DPWW3!F17 &amp; "," &amp; DPWW3!G17 &amp; "," &amp; DPWW3!NY5</t>
  </si>
  <si>
    <t>¬¬IF(ISBLANK(DPWW3!NZ17),"",DPWW3!NZ17)</t>
  </si>
  <si>
    <t>¬¬DPWW3!F17 &amp; "," &amp; DPWW3!G17 &amp; "," &amp; DPWW3!NZ5</t>
  </si>
  <si>
    <t>¬¬IF(ISBLANK(DPWW3!OA17),"",DPWW3!OA17)</t>
  </si>
  <si>
    <t>¬¬DPWW3!F17 &amp; "," &amp; DPWW3!G17 &amp; "," &amp; DPWW3!OA5</t>
  </si>
  <si>
    <t>¬¬IF(ISBLANK(DPWW3!OB17),"",DPWW3!OB17)</t>
  </si>
  <si>
    <t>¬¬DPWW3!F17 &amp; "," &amp; DPWW3!G17 &amp; "," &amp; DPWW3!OB5</t>
  </si>
  <si>
    <t>¬¬IF(ISBLANK(DPWW3!OC17),"",DPWW3!OC17)</t>
  </si>
  <si>
    <t>¬¬DPWW3!F17 &amp; "," &amp; DPWW3!G17 &amp; "," &amp; DPWW3!OC5</t>
  </si>
  <si>
    <t>¬¬IF(ISBLANK(DPWW3!GW18),"",DPWW3!GW18)</t>
  </si>
  <si>
    <t>¬¬DPWW3!F18 &amp; "," &amp; DPWW3!G18 &amp; "," &amp; DPWW3!GW5</t>
  </si>
  <si>
    <t>¬¬IF(ISBLANK(DPWW3!H18),"",DPWW3!H18)</t>
  </si>
  <si>
    <t>¬¬IF(ISBLANK(DPWW3!I18),"",DPWW3!I18)</t>
  </si>
  <si>
    <t>¬¬IF(ISBLANK(DPWW3!GY18),"",DPWW3!GY18)</t>
  </si>
  <si>
    <t>¬¬DPWW3!F18 &amp; "," &amp; DPWW3!G18 &amp; "," &amp; DPWW3!GY5</t>
  </si>
  <si>
    <t>¬¬IF(ISBLANK(DPWW3!HU18),"",DPWW3!HU18)</t>
  </si>
  <si>
    <t>¬¬DPWW3!F18 &amp; "," &amp; DPWW3!G18 &amp; "," &amp; DPWW3!HU5</t>
  </si>
  <si>
    <t>¬¬IF(ISBLANK(DPWW3!IQ18),"",DPWW3!IQ18)</t>
  </si>
  <si>
    <t>¬¬DPWW3!F18 &amp; "," &amp; DPWW3!G18 &amp; "," &amp; DPWW3!IQ5</t>
  </si>
  <si>
    <t>¬¬IF(ISBLANK(DPWW3!JM18),"",DPWW3!JM18)</t>
  </si>
  <si>
    <t>¬¬DPWW3!F18 &amp; "," &amp; DPWW3!G18 &amp; "," &amp; DPWW3!JM5</t>
  </si>
  <si>
    <t>¬¬IF(ISBLANK(DPWW3!KI18),"",DPWW3!KI18)</t>
  </si>
  <si>
    <t>¬¬DPWW3!F18 &amp; "," &amp; DPWW3!G18 &amp; "," &amp; DPWW3!KI5</t>
  </si>
  <si>
    <t>¬¬IF(ISBLANK(DPWW3!LE18),"",DPWW3!LE18)</t>
  </si>
  <si>
    <t>¬¬DPWW3!F18 &amp; "," &amp; DPWW3!G18 &amp; "," &amp; DPWW3!LE5</t>
  </si>
  <si>
    <t>¬¬IF(ISBLANK(DPWW3!MA18),"",DPWW3!MA18)</t>
  </si>
  <si>
    <t>¬¬DPWW3!F18 &amp; "," &amp; DPWW3!G18 &amp; "," &amp; DPWW3!MA5</t>
  </si>
  <si>
    <t>¬¬IF(ISBLANK(DPWW3!MW18),"",DPWW3!MW18)</t>
  </si>
  <si>
    <t>¬¬DPWW3!F18 &amp; "," &amp; DPWW3!G18 &amp; "," &amp; DPWW3!MW5</t>
  </si>
  <si>
    <t>¬¬IF(ISBLANK(DPWW3!NS18),"",DPWW3!NS18)</t>
  </si>
  <si>
    <t>¬¬DPWW3!F18 &amp; "," &amp; DPWW3!G18 &amp; "," &amp; DPWW3!NS5</t>
  </si>
  <si>
    <t>¬¬IF(ISBLANK(DPWW3!NT18),"",DPWW3!NT18)</t>
  </si>
  <si>
    <t>¬¬DPWW3!F18 &amp; "," &amp; DPWW3!G18 &amp; "," &amp; DPWW3!NT5</t>
  </si>
  <si>
    <t>¬¬IF(ISBLANK(DPWW3!NU18),"",DPWW3!NU18)</t>
  </si>
  <si>
    <t>¬¬DPWW3!F18 &amp; "," &amp; DPWW3!G18 &amp; "," &amp; DPWW3!NU5</t>
  </si>
  <si>
    <t>¬¬IF(ISBLANK(DPWW3!NV18),"",DPWW3!NV18)</t>
  </si>
  <si>
    <t>¬¬DPWW3!F18 &amp; "," &amp; DPWW3!G18 &amp; "," &amp; DPWW3!NV5</t>
  </si>
  <si>
    <t>¬¬IF(ISBLANK(DPWW3!NW18),"",DPWW3!NW18)</t>
  </si>
  <si>
    <t>¬¬DPWW3!F18 &amp; "," &amp; DPWW3!G18 &amp; "," &amp; DPWW3!NW5</t>
  </si>
  <si>
    <t>¬¬IF(ISBLANK(DPWW3!NX18),"",DPWW3!NX18)</t>
  </si>
  <si>
    <t>¬¬DPWW3!F18 &amp; "," &amp; DPWW3!G18 &amp; "," &amp; DPWW3!NX5</t>
  </si>
  <si>
    <t>¬¬IF(ISBLANK(DPWW3!NY18),"",DPWW3!NY18)</t>
  </si>
  <si>
    <t>¬¬DPWW3!F18 &amp; "," &amp; DPWW3!G18 &amp; "," &amp; DPWW3!NY5</t>
  </si>
  <si>
    <t>¬¬IF(ISBLANK(DPWW3!NZ18),"",DPWW3!NZ18)</t>
  </si>
  <si>
    <t>¬¬DPWW3!F18 &amp; "," &amp; DPWW3!G18 &amp; "," &amp; DPWW3!NZ5</t>
  </si>
  <si>
    <t>¬¬IF(ISBLANK(DPWW3!OA18),"",DPWW3!OA18)</t>
  </si>
  <si>
    <t>¬¬DPWW3!F18 &amp; "," &amp; DPWW3!G18 &amp; "," &amp; DPWW3!OA5</t>
  </si>
  <si>
    <t>¬¬IF(ISBLANK(DPWW3!OB18),"",DPWW3!OB18)</t>
  </si>
  <si>
    <t>¬¬DPWW3!F18 &amp; "," &amp; DPWW3!G18 &amp; "," &amp; DPWW3!OB5</t>
  </si>
  <si>
    <t>¬¬IF(ISBLANK(DPWW3!OC18),"",DPWW3!OC18)</t>
  </si>
  <si>
    <t>¬¬DPWW3!F18 &amp; "," &amp; DPWW3!G18 &amp; "," &amp; DPWW3!OC5</t>
  </si>
  <si>
    <t>¬¬IF(ISBLANK(DPWW3!GW19),"",DPWW3!GW19)</t>
  </si>
  <si>
    <t>¬¬DPWW3!F19 &amp; "," &amp; DPWW3!G19 &amp; "," &amp; DPWW3!GW5</t>
  </si>
  <si>
    <t>¬¬IF(ISBLANK(DPWW3!H19),"",DPWW3!H19)</t>
  </si>
  <si>
    <t>¬¬IF(ISBLANK(DPWW3!I19),"",DPWW3!I19)</t>
  </si>
  <si>
    <t>¬¬IF(ISBLANK(DPWW3!GY19),"",DPWW3!GY19)</t>
  </si>
  <si>
    <t>¬¬DPWW3!F19 &amp; "," &amp; DPWW3!G19 &amp; "," &amp; DPWW3!GY5</t>
  </si>
  <si>
    <t>¬¬IF(ISBLANK(DPWW3!HU19),"",DPWW3!HU19)</t>
  </si>
  <si>
    <t>¬¬DPWW3!F19 &amp; "," &amp; DPWW3!G19 &amp; "," &amp; DPWW3!HU5</t>
  </si>
  <si>
    <t>¬¬IF(ISBLANK(DPWW3!IQ19),"",DPWW3!IQ19)</t>
  </si>
  <si>
    <t>¬¬DPWW3!F19 &amp; "," &amp; DPWW3!G19 &amp; "," &amp; DPWW3!IQ5</t>
  </si>
  <si>
    <t>¬¬IF(ISBLANK(DPWW3!JM19),"",DPWW3!JM19)</t>
  </si>
  <si>
    <t>¬¬DPWW3!F19 &amp; "," &amp; DPWW3!G19 &amp; "," &amp; DPWW3!JM5</t>
  </si>
  <si>
    <t>¬¬IF(ISBLANK(DPWW3!KI19),"",DPWW3!KI19)</t>
  </si>
  <si>
    <t>¬¬DPWW3!F19 &amp; "," &amp; DPWW3!G19 &amp; "," &amp; DPWW3!KI5</t>
  </si>
  <si>
    <t>¬¬IF(ISBLANK(DPWW3!LE19),"",DPWW3!LE19)</t>
  </si>
  <si>
    <t>¬¬DPWW3!F19 &amp; "," &amp; DPWW3!G19 &amp; "," &amp; DPWW3!LE5</t>
  </si>
  <si>
    <t>¬¬IF(ISBLANK(DPWW3!MA19),"",DPWW3!MA19)</t>
  </si>
  <si>
    <t>¬¬DPWW3!F19 &amp; "," &amp; DPWW3!G19 &amp; "," &amp; DPWW3!MA5</t>
  </si>
  <si>
    <t>¬¬IF(ISBLANK(DPWW3!MW19),"",DPWW3!MW19)</t>
  </si>
  <si>
    <t>¬¬DPWW3!F19 &amp; "," &amp; DPWW3!G19 &amp; "," &amp; DPWW3!MW5</t>
  </si>
  <si>
    <t>¬¬IF(ISBLANK(DPWW3!NS19),"",DPWW3!NS19)</t>
  </si>
  <si>
    <t>¬¬DPWW3!F19 &amp; "," &amp; DPWW3!G19 &amp; "," &amp; DPWW3!NS5</t>
  </si>
  <si>
    <t>¬¬IF(ISBLANK(DPWW3!NT19),"",DPWW3!NT19)</t>
  </si>
  <si>
    <t>¬¬DPWW3!F19 &amp; "," &amp; DPWW3!G19 &amp; "," &amp; DPWW3!NT5</t>
  </si>
  <si>
    <t>¬¬IF(ISBLANK(DPWW3!NU19),"",DPWW3!NU19)</t>
  </si>
  <si>
    <t>¬¬DPWW3!F19 &amp; "," &amp; DPWW3!G19 &amp; "," &amp; DPWW3!NU5</t>
  </si>
  <si>
    <t>¬¬IF(ISBLANK(DPWW3!NV19),"",DPWW3!NV19)</t>
  </si>
  <si>
    <t>¬¬DPWW3!F19 &amp; "," &amp; DPWW3!G19 &amp; "," &amp; DPWW3!NV5</t>
  </si>
  <si>
    <t>¬¬IF(ISBLANK(DPWW3!NW19),"",DPWW3!NW19)</t>
  </si>
  <si>
    <t>¬¬DPWW3!F19 &amp; "," &amp; DPWW3!G19 &amp; "," &amp; DPWW3!NW5</t>
  </si>
  <si>
    <t>¬¬IF(ISBLANK(DPWW3!NX19),"",DPWW3!NX19)</t>
  </si>
  <si>
    <t>¬¬DPWW3!F19 &amp; "," &amp; DPWW3!G19 &amp; "," &amp; DPWW3!NX5</t>
  </si>
  <si>
    <t>¬¬IF(ISBLANK(DPWW3!NY19),"",DPWW3!NY19)</t>
  </si>
  <si>
    <t>¬¬DPWW3!F19 &amp; "," &amp; DPWW3!G19 &amp; "," &amp; DPWW3!NY5</t>
  </si>
  <si>
    <t>¬¬IF(ISBLANK(DPWW3!NZ19),"",DPWW3!NZ19)</t>
  </si>
  <si>
    <t>¬¬DPWW3!F19 &amp; "," &amp; DPWW3!G19 &amp; "," &amp; DPWW3!NZ5</t>
  </si>
  <si>
    <t>¬¬IF(ISBLANK(DPWW3!OA19),"",DPWW3!OA19)</t>
  </si>
  <si>
    <t>¬¬DPWW3!F19 &amp; "," &amp; DPWW3!G19 &amp; "," &amp; DPWW3!OA5</t>
  </si>
  <si>
    <t>¬¬IF(ISBLANK(DPWW3!OB19),"",DPWW3!OB19)</t>
  </si>
  <si>
    <t>¬¬DPWW3!F19 &amp; "," &amp; DPWW3!G19 &amp; "," &amp; DPWW3!OB5</t>
  </si>
  <si>
    <t>¬¬IF(ISBLANK(DPWW3!OC19),"",DPWW3!OC19)</t>
  </si>
  <si>
    <t>¬¬DPWW3!F19 &amp; "," &amp; DPWW3!G19 &amp; "," &amp; DPWW3!OC5</t>
  </si>
  <si>
    <t>¬¬IF(ISBLANK(DPWW3!GW20),"",DPWW3!GW20)</t>
  </si>
  <si>
    <t>¬¬DPWW3!F20 &amp; "," &amp; DPWW3!G20 &amp; "," &amp; DPWW3!GW5</t>
  </si>
  <si>
    <t>¬¬IF(ISBLANK(DPWW3!H20),"",DPWW3!H20)</t>
  </si>
  <si>
    <t>¬¬IF(ISBLANK(DPWW3!I20),"",DPWW3!I20)</t>
  </si>
  <si>
    <t>¬¬IF(ISBLANK(DPWW3!GY20),"",DPWW3!GY20)</t>
  </si>
  <si>
    <t>¬¬DPWW3!F20 &amp; "," &amp; DPWW3!G20 &amp; "," &amp; DPWW3!GY5</t>
  </si>
  <si>
    <t>¬¬IF(ISBLANK(DPWW3!HU20),"",DPWW3!HU20)</t>
  </si>
  <si>
    <t>¬¬DPWW3!F20 &amp; "," &amp; DPWW3!G20 &amp; "," &amp; DPWW3!HU5</t>
  </si>
  <si>
    <t>¬¬IF(ISBLANK(DPWW3!IQ20),"",DPWW3!IQ20)</t>
  </si>
  <si>
    <t>¬¬DPWW3!F20 &amp; "," &amp; DPWW3!G20 &amp; "," &amp; DPWW3!IQ5</t>
  </si>
  <si>
    <t>¬¬IF(ISBLANK(DPWW3!JM20),"",DPWW3!JM20)</t>
  </si>
  <si>
    <t>¬¬DPWW3!F20 &amp; "," &amp; DPWW3!G20 &amp; "," &amp; DPWW3!JM5</t>
  </si>
  <si>
    <t>¬¬IF(ISBLANK(DPWW3!KI20),"",DPWW3!KI20)</t>
  </si>
  <si>
    <t>¬¬DPWW3!F20 &amp; "," &amp; DPWW3!G20 &amp; "," &amp; DPWW3!KI5</t>
  </si>
  <si>
    <t>¬¬IF(ISBLANK(DPWW3!LE20),"",DPWW3!LE20)</t>
  </si>
  <si>
    <t>¬¬DPWW3!F20 &amp; "," &amp; DPWW3!G20 &amp; "," &amp; DPWW3!LE5</t>
  </si>
  <si>
    <t>¬¬IF(ISBLANK(DPWW3!MA20),"",DPWW3!MA20)</t>
  </si>
  <si>
    <t>¬¬DPWW3!F20 &amp; "," &amp; DPWW3!G20 &amp; "," &amp; DPWW3!MA5</t>
  </si>
  <si>
    <t>¬¬IF(ISBLANK(DPWW3!MW20),"",DPWW3!MW20)</t>
  </si>
  <si>
    <t>¬¬DPWW3!F20 &amp; "," &amp; DPWW3!G20 &amp; "," &amp; DPWW3!MW5</t>
  </si>
  <si>
    <t>¬¬IF(ISBLANK(DPWW3!NS20),"",DPWW3!NS20)</t>
  </si>
  <si>
    <t>¬¬DPWW3!F20 &amp; "," &amp; DPWW3!G20 &amp; "," &amp; DPWW3!NS5</t>
  </si>
  <si>
    <t>¬¬IF(ISBLANK(DPWW3!NT20),"",DPWW3!NT20)</t>
  </si>
  <si>
    <t>¬¬DPWW3!F20 &amp; "," &amp; DPWW3!G20 &amp; "," &amp; DPWW3!NT5</t>
  </si>
  <si>
    <t>¬¬IF(ISBLANK(DPWW3!NU20),"",DPWW3!NU20)</t>
  </si>
  <si>
    <t>¬¬DPWW3!F20 &amp; "," &amp; DPWW3!G20 &amp; "," &amp; DPWW3!NU5</t>
  </si>
  <si>
    <t>¬¬IF(ISBLANK(DPWW3!NV20),"",DPWW3!NV20)</t>
  </si>
  <si>
    <t>¬¬DPWW3!F20 &amp; "," &amp; DPWW3!G20 &amp; "," &amp; DPWW3!NV5</t>
  </si>
  <si>
    <t>¬¬IF(ISBLANK(DPWW3!NW20),"",DPWW3!NW20)</t>
  </si>
  <si>
    <t>¬¬DPWW3!F20 &amp; "," &amp; DPWW3!G20 &amp; "," &amp; DPWW3!NW5</t>
  </si>
  <si>
    <t>¬¬IF(ISBLANK(DPWW3!NX20),"",DPWW3!NX20)</t>
  </si>
  <si>
    <t>¬¬DPWW3!F20 &amp; "," &amp; DPWW3!G20 &amp; "," &amp; DPWW3!NX5</t>
  </si>
  <si>
    <t>¬¬IF(ISBLANK(DPWW3!NY20),"",DPWW3!NY20)</t>
  </si>
  <si>
    <t>¬¬DPWW3!F20 &amp; "," &amp; DPWW3!G20 &amp; "," &amp; DPWW3!NY5</t>
  </si>
  <si>
    <t>¬¬IF(ISBLANK(DPWW3!NZ20),"",DPWW3!NZ20)</t>
  </si>
  <si>
    <t>¬¬DPWW3!F20 &amp; "," &amp; DPWW3!G20 &amp; "," &amp; DPWW3!NZ5</t>
  </si>
  <si>
    <t>¬¬IF(ISBLANK(DPWW3!OA20),"",DPWW3!OA20)</t>
  </si>
  <si>
    <t>¬¬DPWW3!F20 &amp; "," &amp; DPWW3!G20 &amp; "," &amp; DPWW3!OA5</t>
  </si>
  <si>
    <t>¬¬IF(ISBLANK(DPWW3!OB20),"",DPWW3!OB20)</t>
  </si>
  <si>
    <t>¬¬DPWW3!F20 &amp; "," &amp; DPWW3!G20 &amp; "," &amp; DPWW3!OB5</t>
  </si>
  <si>
    <t>¬¬IF(ISBLANK(DPWW3!OC20),"",DPWW3!OC20)</t>
  </si>
  <si>
    <t>¬¬DPWW3!F20 &amp; "," &amp; DPWW3!G20 &amp; "," &amp; DPWW3!OC5</t>
  </si>
  <si>
    <t>¬¬IF(ISBLANK(DPWW3!GW21),"",DPWW3!GW21)</t>
  </si>
  <si>
    <t>¬¬DPWW3!F21 &amp; "," &amp; DPWW3!G21 &amp; "," &amp; DPWW3!GW5</t>
  </si>
  <si>
    <t>¬¬IF(ISBLANK(DPWW3!H21),"",DPWW3!H21)</t>
  </si>
  <si>
    <t>¬¬IF(ISBLANK(DPWW3!I21),"",DPWW3!I21)</t>
  </si>
  <si>
    <t>¬¬IF(ISBLANK(DPWW3!GY21),"",DPWW3!GY21)</t>
  </si>
  <si>
    <t>¬¬DPWW3!F21 &amp; "," &amp; DPWW3!G21 &amp; "," &amp; DPWW3!GY5</t>
  </si>
  <si>
    <t>¬¬IF(ISBLANK(DPWW3!HU21),"",DPWW3!HU21)</t>
  </si>
  <si>
    <t>¬¬DPWW3!F21 &amp; "," &amp; DPWW3!G21 &amp; "," &amp; DPWW3!HU5</t>
  </si>
  <si>
    <t>¬¬IF(ISBLANK(DPWW3!IQ21),"",DPWW3!IQ21)</t>
  </si>
  <si>
    <t>¬¬DPWW3!F21 &amp; "," &amp; DPWW3!G21 &amp; "," &amp; DPWW3!IQ5</t>
  </si>
  <si>
    <t>¬¬IF(ISBLANK(DPWW3!JM21),"",DPWW3!JM21)</t>
  </si>
  <si>
    <t>¬¬DPWW3!F21 &amp; "," &amp; DPWW3!G21 &amp; "," &amp; DPWW3!JM5</t>
  </si>
  <si>
    <t>¬¬IF(ISBLANK(DPWW3!KI21),"",DPWW3!KI21)</t>
  </si>
  <si>
    <t>¬¬DPWW3!F21 &amp; "," &amp; DPWW3!G21 &amp; "," &amp; DPWW3!KI5</t>
  </si>
  <si>
    <t>¬¬IF(ISBLANK(DPWW3!LE21),"",DPWW3!LE21)</t>
  </si>
  <si>
    <t>¬¬DPWW3!F21 &amp; "," &amp; DPWW3!G21 &amp; "," &amp; DPWW3!LE5</t>
  </si>
  <si>
    <t>¬¬IF(ISBLANK(DPWW3!MA21),"",DPWW3!MA21)</t>
  </si>
  <si>
    <t>¬¬DPWW3!F21 &amp; "," &amp; DPWW3!G21 &amp; "," &amp; DPWW3!MA5</t>
  </si>
  <si>
    <t>¬¬IF(ISBLANK(DPWW3!MW21),"",DPWW3!MW21)</t>
  </si>
  <si>
    <t>¬¬DPWW3!F21 &amp; "," &amp; DPWW3!G21 &amp; "," &amp; DPWW3!MW5</t>
  </si>
  <si>
    <t>¬¬IF(ISBLANK(DPWW3!NS21),"",DPWW3!NS21)</t>
  </si>
  <si>
    <t>¬¬DPWW3!F21 &amp; "," &amp; DPWW3!G21 &amp; "," &amp; DPWW3!NS5</t>
  </si>
  <si>
    <t>¬¬IF(ISBLANK(DPWW3!NT21),"",DPWW3!NT21)</t>
  </si>
  <si>
    <t>¬¬DPWW3!F21 &amp; "," &amp; DPWW3!G21 &amp; "," &amp; DPWW3!NT5</t>
  </si>
  <si>
    <t>¬¬IF(ISBLANK(DPWW3!NU21),"",DPWW3!NU21)</t>
  </si>
  <si>
    <t>¬¬DPWW3!F21 &amp; "," &amp; DPWW3!G21 &amp; "," &amp; DPWW3!NU5</t>
  </si>
  <si>
    <t>¬¬IF(ISBLANK(DPWW3!NV21),"",DPWW3!NV21)</t>
  </si>
  <si>
    <t>¬¬DPWW3!F21 &amp; "," &amp; DPWW3!G21 &amp; "," &amp; DPWW3!NV5</t>
  </si>
  <si>
    <t>¬¬IF(ISBLANK(DPWW3!NW21),"",DPWW3!NW21)</t>
  </si>
  <si>
    <t>¬¬DPWW3!F21 &amp; "," &amp; DPWW3!G21 &amp; "," &amp; DPWW3!NW5</t>
  </si>
  <si>
    <t>¬¬IF(ISBLANK(DPWW3!NX21),"",DPWW3!NX21)</t>
  </si>
  <si>
    <t>¬¬DPWW3!F21 &amp; "," &amp; DPWW3!G21 &amp; "," &amp; DPWW3!NX5</t>
  </si>
  <si>
    <t>¬¬IF(ISBLANK(DPWW3!NY21),"",DPWW3!NY21)</t>
  </si>
  <si>
    <t>¬¬DPWW3!F21 &amp; "," &amp; DPWW3!G21 &amp; "," &amp; DPWW3!NY5</t>
  </si>
  <si>
    <t>¬¬IF(ISBLANK(DPWW3!NZ21),"",DPWW3!NZ21)</t>
  </si>
  <si>
    <t>¬¬DPWW3!F21 &amp; "," &amp; DPWW3!G21 &amp; "," &amp; DPWW3!NZ5</t>
  </si>
  <si>
    <t>¬¬IF(ISBLANK(DPWW3!OA21),"",DPWW3!OA21)</t>
  </si>
  <si>
    <t>¬¬DPWW3!F21 &amp; "," &amp; DPWW3!G21 &amp; "," &amp; DPWW3!OA5</t>
  </si>
  <si>
    <t>¬¬IF(ISBLANK(DPWW3!OB21),"",DPWW3!OB21)</t>
  </si>
  <si>
    <t>¬¬DPWW3!F21 &amp; "," &amp; DPWW3!G21 &amp; "," &amp; DPWW3!OB5</t>
  </si>
  <si>
    <t>¬¬IF(ISBLANK(DPWW3!OC21),"",DPWW3!OC21)</t>
  </si>
  <si>
    <t>¬¬DPWW3!F21 &amp; "," &amp; DPWW3!G21 &amp; "," &amp; DPWW3!OC5</t>
  </si>
  <si>
    <t>¬¬IF(ISBLANK(DPWW3!GW22),"",DPWW3!GW22)</t>
  </si>
  <si>
    <t>¬¬DPWW3!F22 &amp; "," &amp; DPWW3!G22 &amp; "," &amp; DPWW3!GW5</t>
  </si>
  <si>
    <t>¬¬IF(ISBLANK(DPWW3!H22),"",DPWW3!H22)</t>
  </si>
  <si>
    <t>¬¬IF(ISBLANK(DPWW3!I22),"",DPWW3!I22)</t>
  </si>
  <si>
    <t>¬¬IF(ISBLANK(DPWW3!GY22),"",DPWW3!GY22)</t>
  </si>
  <si>
    <t>¬¬DPWW3!F22 &amp; "," &amp; DPWW3!G22 &amp; "," &amp; DPWW3!GY5</t>
  </si>
  <si>
    <t>¬¬IF(ISBLANK(DPWW3!HU22),"",DPWW3!HU22)</t>
  </si>
  <si>
    <t>¬¬DPWW3!F22 &amp; "," &amp; DPWW3!G22 &amp; "," &amp; DPWW3!HU5</t>
  </si>
  <si>
    <t>¬¬IF(ISBLANK(DPWW3!IQ22),"",DPWW3!IQ22)</t>
  </si>
  <si>
    <t>¬¬DPWW3!F22 &amp; "," &amp; DPWW3!G22 &amp; "," &amp; DPWW3!IQ5</t>
  </si>
  <si>
    <t>¬¬IF(ISBLANK(DPWW3!JM22),"",DPWW3!JM22)</t>
  </si>
  <si>
    <t>¬¬DPWW3!F22 &amp; "," &amp; DPWW3!G22 &amp; "," &amp; DPWW3!JM5</t>
  </si>
  <si>
    <t>¬¬IF(ISBLANK(DPWW3!KI22),"",DPWW3!KI22)</t>
  </si>
  <si>
    <t>¬¬DPWW3!F22 &amp; "," &amp; DPWW3!G22 &amp; "," &amp; DPWW3!KI5</t>
  </si>
  <si>
    <t>¬¬IF(ISBLANK(DPWW3!LE22),"",DPWW3!LE22)</t>
  </si>
  <si>
    <t>¬¬DPWW3!F22 &amp; "," &amp; DPWW3!G22 &amp; "," &amp; DPWW3!LE5</t>
  </si>
  <si>
    <t>¬¬IF(ISBLANK(DPWW3!MA22),"",DPWW3!MA22)</t>
  </si>
  <si>
    <t>¬¬DPWW3!F22 &amp; "," &amp; DPWW3!G22 &amp; "," &amp; DPWW3!MA5</t>
  </si>
  <si>
    <t>¬¬IF(ISBLANK(DPWW3!MW22),"",DPWW3!MW22)</t>
  </si>
  <si>
    <t>¬¬DPWW3!F22 &amp; "," &amp; DPWW3!G22 &amp; "," &amp; DPWW3!MW5</t>
  </si>
  <si>
    <t>¬¬IF(ISBLANK(DPWW3!NS22),"",DPWW3!NS22)</t>
  </si>
  <si>
    <t>¬¬DPWW3!F22 &amp; "," &amp; DPWW3!G22 &amp; "," &amp; DPWW3!NS5</t>
  </si>
  <si>
    <t>¬¬IF(ISBLANK(DPWW3!NT22),"",DPWW3!NT22)</t>
  </si>
  <si>
    <t>¬¬DPWW3!F22 &amp; "," &amp; DPWW3!G22 &amp; "," &amp; DPWW3!NT5</t>
  </si>
  <si>
    <t>¬¬IF(ISBLANK(DPWW3!NU22),"",DPWW3!NU22)</t>
  </si>
  <si>
    <t>¬¬DPWW3!F22 &amp; "," &amp; DPWW3!G22 &amp; "," &amp; DPWW3!NU5</t>
  </si>
  <si>
    <t>¬¬IF(ISBLANK(DPWW3!NV22),"",DPWW3!NV22)</t>
  </si>
  <si>
    <t>¬¬DPWW3!F22 &amp; "," &amp; DPWW3!G22 &amp; "," &amp; DPWW3!NV5</t>
  </si>
  <si>
    <t>¬¬IF(ISBLANK(DPWW3!NW22),"",DPWW3!NW22)</t>
  </si>
  <si>
    <t>¬¬DPWW3!F22 &amp; "," &amp; DPWW3!G22 &amp; "," &amp; DPWW3!NW5</t>
  </si>
  <si>
    <t>¬¬IF(ISBLANK(DPWW3!NX22),"",DPWW3!NX22)</t>
  </si>
  <si>
    <t>¬¬DPWW3!F22 &amp; "," &amp; DPWW3!G22 &amp; "," &amp; DPWW3!NX5</t>
  </si>
  <si>
    <t>¬¬IF(ISBLANK(DPWW3!NY22),"",DPWW3!NY22)</t>
  </si>
  <si>
    <t>¬¬DPWW3!F22 &amp; "," &amp; DPWW3!G22 &amp; "," &amp; DPWW3!NY5</t>
  </si>
  <si>
    <t>¬¬IF(ISBLANK(DPWW3!NZ22),"",DPWW3!NZ22)</t>
  </si>
  <si>
    <t>¬¬DPWW3!F22 &amp; "," &amp; DPWW3!G22 &amp; "," &amp; DPWW3!NZ5</t>
  </si>
  <si>
    <t>¬¬IF(ISBLANK(DPWW3!OA22),"",DPWW3!OA22)</t>
  </si>
  <si>
    <t>¬¬DPWW3!F22 &amp; "," &amp; DPWW3!G22 &amp; "," &amp; DPWW3!OA5</t>
  </si>
  <si>
    <t>¬¬IF(ISBLANK(DPWW3!OB22),"",DPWW3!OB22)</t>
  </si>
  <si>
    <t>¬¬DPWW3!F22 &amp; "," &amp; DPWW3!G22 &amp; "," &amp; DPWW3!OB5</t>
  </si>
  <si>
    <t>¬¬IF(ISBLANK(DPWW3!OC22),"",DPWW3!OC22)</t>
  </si>
  <si>
    <t>¬¬DPWW3!F22 &amp; "," &amp; DPWW3!G22 &amp; "," &amp; DPWW3!OC5</t>
  </si>
  <si>
    <t>¬¬IF(ISBLANK('DPW1'!AW8),"",'DPW1'!AW8)</t>
  </si>
  <si>
    <t>¬¬'DPW1'!F8 &amp; "," &amp; 'DPW1'!G8 &amp; "," &amp; 'DPW1'!AT5</t>
  </si>
  <si>
    <t>¬¬IF(ISBLANK('DPW1'!H8),"",'DPW1'!H8)</t>
  </si>
  <si>
    <t>¬¬IF(ISBLANK('DPW1'!I8),"",'DPW1'!I8)</t>
  </si>
  <si>
    <t>¬¬IF(ISBLANK('DPW1'!BI8),"",'DPW1'!BI8)</t>
  </si>
  <si>
    <t>¬¬'DPW1'!F8 &amp; "," &amp; 'DPW1'!G8 &amp; "," &amp; 'DPW1'!BI5</t>
  </si>
  <si>
    <t>¬¬IF(ISBLANK('DPW1'!BL8),"",'DPW1'!BL8)</t>
  </si>
  <si>
    <t>¬¬'DPW1'!F8 &amp; "," &amp; 'DPW1'!G8 &amp; "," &amp; 'DPW1'!BJ5</t>
  </si>
  <si>
    <t>¬¬IF(ISBLANK('DPW1'!BX8),"",'DPW1'!BX8)</t>
  </si>
  <si>
    <t>¬¬'DPW1'!F8 &amp; "," &amp; 'DPW1'!G8 &amp; "," &amp; 'DPW1'!BX5</t>
  </si>
  <si>
    <t>¬¬IF(ISBLANK('DPW1'!CA8),"",'DPW1'!CA8)</t>
  </si>
  <si>
    <t>¬¬'DPW1'!F8 &amp; "," &amp; 'DPW1'!G8 &amp; "," &amp; 'DPW1'!CA5</t>
  </si>
  <si>
    <t>¬¬IF(ISBLANK('DPW1'!AW9),"",'DPW1'!AW9)</t>
  </si>
  <si>
    <t>¬¬'DPW1'!F9 &amp; "," &amp; 'DPW1'!G9 &amp; "," &amp; 'DPW1'!AT5</t>
  </si>
  <si>
    <t>¬¬IF(ISBLANK('DPW1'!H9),"",'DPW1'!H9)</t>
  </si>
  <si>
    <t>¬¬IF(ISBLANK('DPW1'!I9),"",'DPW1'!I9)</t>
  </si>
  <si>
    <t>¬¬IF(ISBLANK('DPW1'!BI9),"",'DPW1'!BI9)</t>
  </si>
  <si>
    <t>¬¬'DPW1'!F9 &amp; "," &amp; 'DPW1'!G9 &amp; "," &amp; 'DPW1'!BI5</t>
  </si>
  <si>
    <t>¬¬IF(ISBLANK('DPW1'!BL9),"",'DPW1'!BL9)</t>
  </si>
  <si>
    <t>¬¬'DPW1'!F9 &amp; "," &amp; 'DPW1'!G9 &amp; "," &amp; 'DPW1'!BJ5</t>
  </si>
  <si>
    <t>¬¬IF(ISBLANK('DPW1'!BX9),"",'DPW1'!BX9)</t>
  </si>
  <si>
    <t>¬¬'DPW1'!F9 &amp; "," &amp; 'DPW1'!G9 &amp; "," &amp; 'DPW1'!BX5</t>
  </si>
  <si>
    <t>¬¬IF(ISBLANK('DPW1'!CA9),"",'DPW1'!CA9)</t>
  </si>
  <si>
    <t>¬¬'DPW1'!F9 &amp; "," &amp; 'DPW1'!G9 &amp; "," &amp; 'DPW1'!CA5</t>
  </si>
  <si>
    <t>¬¬IF(ISBLANK('DPW1'!AW10),"",'DPW1'!AW10)</t>
  </si>
  <si>
    <t>¬¬'DPW1'!F10 &amp; "," &amp; 'DPW1'!G10 &amp; "," &amp; 'DPW1'!AT5</t>
  </si>
  <si>
    <t>¬¬IF(ISBLANK('DPW1'!H10),"",'DPW1'!H10)</t>
  </si>
  <si>
    <t>¬¬IF(ISBLANK('DPW1'!I10),"",'DPW1'!I10)</t>
  </si>
  <si>
    <t>¬¬IF(ISBLANK('DPW1'!BI10),"",'DPW1'!BI10)</t>
  </si>
  <si>
    <t>¬¬'DPW1'!F10 &amp; "," &amp; 'DPW1'!G10 &amp; "," &amp; 'DPW1'!BI5</t>
  </si>
  <si>
    <t>¬¬IF(ISBLANK('DPW1'!BL10),"",'DPW1'!BL10)</t>
  </si>
  <si>
    <t>¬¬'DPW1'!F10 &amp; "," &amp; 'DPW1'!G10 &amp; "," &amp; 'DPW1'!BJ5</t>
  </si>
  <si>
    <t>¬¬IF(ISBLANK('DPW1'!BX10),"",'DPW1'!BX10)</t>
  </si>
  <si>
    <t>¬¬'DPW1'!F10 &amp; "," &amp; 'DPW1'!G10 &amp; "," &amp; 'DPW1'!BX5</t>
  </si>
  <si>
    <t>¬¬IF(ISBLANK('DPW1'!CA10),"",'DPW1'!CA10)</t>
  </si>
  <si>
    <t>¬¬'DPW1'!F10 &amp; "," &amp; 'DPW1'!G10 &amp; "," &amp; 'DPW1'!CA5</t>
  </si>
  <si>
    <t>¬¬IF(ISBLANK('DPW1'!AW11),"",'DPW1'!AW11)</t>
  </si>
  <si>
    <t>¬¬'DPW1'!F11 &amp; "," &amp; 'DPW1'!G11 &amp; "," &amp; 'DPW1'!AT5</t>
  </si>
  <si>
    <t>¬¬IF(ISBLANK('DPW1'!H11),"",'DPW1'!H11)</t>
  </si>
  <si>
    <t>¬¬IF(ISBLANK('DPW1'!I11),"",'DPW1'!I11)</t>
  </si>
  <si>
    <t>¬¬IF(ISBLANK('DPW1'!BI11),"",'DPW1'!BI11)</t>
  </si>
  <si>
    <t>¬¬'DPW1'!F11 &amp; "," &amp; 'DPW1'!G11 &amp; "," &amp; 'DPW1'!BI5</t>
  </si>
  <si>
    <t>¬¬IF(ISBLANK('DPW1'!BL11),"",'DPW1'!BL11)</t>
  </si>
  <si>
    <t>¬¬'DPW1'!F11 &amp; "," &amp; 'DPW1'!G11 &amp; "," &amp; 'DPW1'!BJ5</t>
  </si>
  <si>
    <t>¬¬IF(ISBLANK('DPW1'!BX11),"",'DPW1'!BX11)</t>
  </si>
  <si>
    <t>¬¬'DPW1'!F11 &amp; "," &amp; 'DPW1'!G11 &amp; "," &amp; 'DPW1'!BX5</t>
  </si>
  <si>
    <t>¬¬IF(ISBLANK('DPW1'!CA11),"",'DPW1'!CA11)</t>
  </si>
  <si>
    <t>¬¬'DPW1'!F11 &amp; "," &amp; 'DPW1'!G11 &amp; "," &amp; 'DPW1'!CA5</t>
  </si>
  <si>
    <t>¬¬IF(ISBLANK('DPW1'!AW12),"",'DPW1'!AW12)</t>
  </si>
  <si>
    <t>¬¬'DPW1'!F12 &amp; "," &amp; 'DPW1'!G12 &amp; "," &amp; 'DPW1'!AT5</t>
  </si>
  <si>
    <t>¬¬IF(ISBLANK('DPW1'!H12),"",'DPW1'!H12)</t>
  </si>
  <si>
    <t>¬¬IF(ISBLANK('DPW1'!I12),"",'DPW1'!I12)</t>
  </si>
  <si>
    <t>¬¬IF(ISBLANK('DPW1'!BI12),"",'DPW1'!BI12)</t>
  </si>
  <si>
    <t>¬¬'DPW1'!F12 &amp; "," &amp; 'DPW1'!G12 &amp; "," &amp; 'DPW1'!BI5</t>
  </si>
  <si>
    <t>¬¬IF(ISBLANK('DPW1'!BL12),"",'DPW1'!BL12)</t>
  </si>
  <si>
    <t>¬¬'DPW1'!F12 &amp; "," &amp; 'DPW1'!G12 &amp; "," &amp; 'DPW1'!BJ5</t>
  </si>
  <si>
    <t>¬¬IF(ISBLANK('DPW1'!BX12),"",'DPW1'!BX12)</t>
  </si>
  <si>
    <t>¬¬'DPW1'!F12 &amp; "," &amp; 'DPW1'!G12 &amp; "," &amp; 'DPW1'!BX5</t>
  </si>
  <si>
    <t>¬¬IF(ISBLANK('DPW1'!CA12),"",'DPW1'!CA12)</t>
  </si>
  <si>
    <t>¬¬'DPW1'!F12 &amp; "," &amp; 'DPW1'!G12 &amp; "," &amp; 'DPW1'!CA5</t>
  </si>
  <si>
    <t>¬¬IF(ISBLANK('DPW1'!AW13),"",'DPW1'!AW13)</t>
  </si>
  <si>
    <t>¬¬'DPW1'!F13 &amp; "," &amp; 'DPW1'!G13 &amp; "," &amp; 'DPW1'!AT5</t>
  </si>
  <si>
    <t>¬¬IF(ISBLANK('DPW1'!H13),"",'DPW1'!H13)</t>
  </si>
  <si>
    <t>¬¬IF(ISBLANK('DPW1'!I13),"",'DPW1'!I13)</t>
  </si>
  <si>
    <t>¬¬IF(ISBLANK('DPW1'!BI13),"",'DPW1'!BI13)</t>
  </si>
  <si>
    <t>¬¬'DPW1'!F13 &amp; "," &amp; 'DPW1'!G13 &amp; "," &amp; 'DPW1'!BI5</t>
  </si>
  <si>
    <t>¬¬IF(ISBLANK('DPW1'!BL13),"",'DPW1'!BL13)</t>
  </si>
  <si>
    <t>¬¬'DPW1'!F13 &amp; "," &amp; 'DPW1'!G13 &amp; "," &amp; 'DPW1'!BJ5</t>
  </si>
  <si>
    <t>¬¬IF(ISBLANK('DPW1'!BX13),"",'DPW1'!BX13)</t>
  </si>
  <si>
    <t>¬¬'DPW1'!F13 &amp; "," &amp; 'DPW1'!G13 &amp; "," &amp; 'DPW1'!BX5</t>
  </si>
  <si>
    <t>¬¬IF(ISBLANK('DPW1'!CA13),"",'DPW1'!CA13)</t>
  </si>
  <si>
    <t>¬¬'DPW1'!F13 &amp; "," &amp; 'DPW1'!G13 &amp; "," &amp; 'DPW1'!CA5</t>
  </si>
  <si>
    <t>¬¬IF(ISBLANK('DPW1'!AW14),"",'DPW1'!AW14)</t>
  </si>
  <si>
    <t>¬¬'DPW1'!F14 &amp; "," &amp; 'DPW1'!G14 &amp; "," &amp; 'DPW1'!AT5</t>
  </si>
  <si>
    <t>¬¬IF(ISBLANK('DPW1'!H14),"",'DPW1'!H14)</t>
  </si>
  <si>
    <t>¬¬IF(ISBLANK('DPW1'!I14),"",'DPW1'!I14)</t>
  </si>
  <si>
    <t>¬¬IF(ISBLANK('DPW1'!BI14),"",'DPW1'!BI14)</t>
  </si>
  <si>
    <t>¬¬'DPW1'!F14 &amp; "," &amp; 'DPW1'!G14 &amp; "," &amp; 'DPW1'!BI5</t>
  </si>
  <si>
    <t>¬¬IF(ISBLANK('DPW1'!BL14),"",'DPW1'!BL14)</t>
  </si>
  <si>
    <t>¬¬'DPW1'!F14 &amp; "," &amp; 'DPW1'!G14 &amp; "," &amp; 'DPW1'!BJ5</t>
  </si>
  <si>
    <t>¬¬IF(ISBLANK('DPW1'!BX14),"",'DPW1'!BX14)</t>
  </si>
  <si>
    <t>¬¬'DPW1'!F14 &amp; "," &amp; 'DPW1'!G14 &amp; "," &amp; 'DPW1'!BX5</t>
  </si>
  <si>
    <t>¬¬IF(ISBLANK('DPW1'!CA14),"",'DPW1'!CA14)</t>
  </si>
  <si>
    <t>¬¬'DPW1'!F14 &amp; "," &amp; 'DPW1'!G14 &amp; "," &amp; 'DPW1'!CA5</t>
  </si>
  <si>
    <t>¬¬IF(ISBLANK('DPW1'!AW15),"",'DPW1'!AW15)</t>
  </si>
  <si>
    <t>¬¬'DPW1'!F15 &amp; "," &amp; 'DPW1'!G15 &amp; "," &amp; 'DPW1'!AT5</t>
  </si>
  <si>
    <t>¬¬IF(ISBLANK('DPW1'!H15),"",'DPW1'!H15)</t>
  </si>
  <si>
    <t>¬¬IF(ISBLANK('DPW1'!I15),"",'DPW1'!I15)</t>
  </si>
  <si>
    <t>¬¬IF(ISBLANK('DPW1'!BI15),"",'DPW1'!BI15)</t>
  </si>
  <si>
    <t>¬¬'DPW1'!F15 &amp; "," &amp; 'DPW1'!G15 &amp; "," &amp; 'DPW1'!BI5</t>
  </si>
  <si>
    <t>¬¬IF(ISBLANK('DPW1'!BL15),"",'DPW1'!BL15)</t>
  </si>
  <si>
    <t>¬¬'DPW1'!F15 &amp; "," &amp; 'DPW1'!G15 &amp; "," &amp; 'DPW1'!BJ5</t>
  </si>
  <si>
    <t>¬¬IF(ISBLANK('DPW1'!BX15),"",'DPW1'!BX15)</t>
  </si>
  <si>
    <t>¬¬'DPW1'!F15 &amp; "," &amp; 'DPW1'!G15 &amp; "," &amp; 'DPW1'!BX5</t>
  </si>
  <si>
    <t>¬¬IF(ISBLANK('DPW1'!CA15),"",'DPW1'!CA15)</t>
  </si>
  <si>
    <t>¬¬'DPW1'!F15 &amp; "," &amp; 'DPW1'!G15 &amp; "," &amp; 'DPW1'!CA5</t>
  </si>
  <si>
    <t>¬¬IF(ISBLANK('DPW1'!AW16),"",'DPW1'!AW16)</t>
  </si>
  <si>
    <t>¬¬'DPW1'!F16 &amp; "," &amp; 'DPW1'!G16 &amp; "," &amp; 'DPW1'!AT5</t>
  </si>
  <si>
    <t>¬¬IF(ISBLANK('DPW1'!H16),"",'DPW1'!H16)</t>
  </si>
  <si>
    <t>¬¬IF(ISBLANK('DPW1'!I16),"",'DPW1'!I16)</t>
  </si>
  <si>
    <t>¬¬IF(ISBLANK('DPW1'!BI16),"",'DPW1'!BI16)</t>
  </si>
  <si>
    <t>¬¬'DPW1'!F16 &amp; "," &amp; 'DPW1'!G16 &amp; "," &amp; 'DPW1'!BI5</t>
  </si>
  <si>
    <t>¬¬IF(ISBLANK('DPW1'!BL16),"",'DPW1'!BL16)</t>
  </si>
  <si>
    <t>¬¬'DPW1'!F16 &amp; "," &amp; 'DPW1'!G16 &amp; "," &amp; 'DPW1'!BJ5</t>
  </si>
  <si>
    <t>¬¬IF(ISBLANK('DPW1'!BX16),"",'DPW1'!BX16)</t>
  </si>
  <si>
    <t>¬¬'DPW1'!F16 &amp; "," &amp; 'DPW1'!G16 &amp; "," &amp; 'DPW1'!BX5</t>
  </si>
  <si>
    <t>¬¬IF(ISBLANK('DPW1'!CA16),"",'DPW1'!CA16)</t>
  </si>
  <si>
    <t>¬¬'DPW1'!F16 &amp; "," &amp; 'DPW1'!G16 &amp; "," &amp; 'DPW1'!CA5</t>
  </si>
  <si>
    <t>¬¬IF(ISBLANK('DPW1'!AW17),"",'DPW1'!AW17)</t>
  </si>
  <si>
    <t>¬¬'DPW1'!F17 &amp; "," &amp; 'DPW1'!G17 &amp; "," &amp; 'DPW1'!AT5</t>
  </si>
  <si>
    <t>¬¬IF(ISBLANK('DPW1'!H17),"",'DPW1'!H17)</t>
  </si>
  <si>
    <t>¬¬IF(ISBLANK('DPW1'!I17),"",'DPW1'!I17)</t>
  </si>
  <si>
    <t>¬¬IF(ISBLANK('DPW1'!BI17),"",'DPW1'!BI17)</t>
  </si>
  <si>
    <t>¬¬'DPW1'!F17 &amp; "," &amp; 'DPW1'!G17 &amp; "," &amp; 'DPW1'!BI5</t>
  </si>
  <si>
    <t>¬¬IF(ISBLANK('DPW1'!BL17),"",'DPW1'!BL17)</t>
  </si>
  <si>
    <t>¬¬'DPW1'!F17 &amp; "," &amp; 'DPW1'!G17 &amp; "," &amp; 'DPW1'!BJ5</t>
  </si>
  <si>
    <t>¬¬IF(ISBLANK('DPW1'!BX17),"",'DPW1'!BX17)</t>
  </si>
  <si>
    <t>¬¬'DPW1'!F17 &amp; "," &amp; 'DPW1'!G17 &amp; "," &amp; 'DPW1'!BX5</t>
  </si>
  <si>
    <t>¬¬IF(ISBLANK('DPW1'!CA17),"",'DPW1'!CA17)</t>
  </si>
  <si>
    <t>¬¬'DPW1'!F17 &amp; "," &amp; 'DPW1'!G17 &amp; "," &amp; 'DPW1'!CA5</t>
  </si>
  <si>
    <t>¬¬IF(ISBLANK('DPW1'!AW18),"",'DPW1'!AW18)</t>
  </si>
  <si>
    <t>¬¬'DPW1'!F18 &amp; "," &amp; 'DPW1'!G18 &amp; "," &amp; 'DPW1'!AT5</t>
  </si>
  <si>
    <t>¬¬IF(ISBLANK('DPW1'!H18),"",'DPW1'!H18)</t>
  </si>
  <si>
    <t>¬¬IF(ISBLANK('DPW1'!I18),"",'DPW1'!I18)</t>
  </si>
  <si>
    <t>¬¬IF(ISBLANK('DPW1'!BI18),"",'DPW1'!BI18)</t>
  </si>
  <si>
    <t>¬¬'DPW1'!F18 &amp; "," &amp; 'DPW1'!G18 &amp; "," &amp; 'DPW1'!BI5</t>
  </si>
  <si>
    <t>¬¬IF(ISBLANK('DPW1'!BL18),"",'DPW1'!BL18)</t>
  </si>
  <si>
    <t>¬¬'DPW1'!F18 &amp; "," &amp; 'DPW1'!G18 &amp; "," &amp; 'DPW1'!BJ5</t>
  </si>
  <si>
    <t>¬¬IF(ISBLANK('DPW1'!BX18),"",'DPW1'!BX18)</t>
  </si>
  <si>
    <t>¬¬'DPW1'!F18 &amp; "," &amp; 'DPW1'!G18 &amp; "," &amp; 'DPW1'!BX5</t>
  </si>
  <si>
    <t>¬¬IF(ISBLANK('DPW1'!CA18),"",'DPW1'!CA18)</t>
  </si>
  <si>
    <t>¬¬'DPW1'!F18 &amp; "," &amp; 'DPW1'!G18 &amp; "," &amp; 'DPW1'!CA5</t>
  </si>
  <si>
    <t>¬¬IF(ISBLANK('DPW1'!AW19),"",'DPW1'!AW19)</t>
  </si>
  <si>
    <t>¬¬'DPW1'!F19 &amp; "," &amp; 'DPW1'!G19 &amp; "," &amp; 'DPW1'!AT5</t>
  </si>
  <si>
    <t>¬¬IF(ISBLANK('DPW1'!H19),"",'DPW1'!H19)</t>
  </si>
  <si>
    <t>¬¬IF(ISBLANK('DPW1'!I19),"",'DPW1'!I19)</t>
  </si>
  <si>
    <t>¬¬IF(ISBLANK('DPW1'!BI19),"",'DPW1'!BI19)</t>
  </si>
  <si>
    <t>¬¬'DPW1'!F19 &amp; "," &amp; 'DPW1'!G19 &amp; "," &amp; 'DPW1'!BI5</t>
  </si>
  <si>
    <t>¬¬IF(ISBLANK('DPW1'!BL19),"",'DPW1'!BL19)</t>
  </si>
  <si>
    <t>¬¬'DPW1'!F19 &amp; "," &amp; 'DPW1'!G19 &amp; "," &amp; 'DPW1'!BJ5</t>
  </si>
  <si>
    <t>¬¬IF(ISBLANK('DPW1'!BX19),"",'DPW1'!BX19)</t>
  </si>
  <si>
    <t>¬¬'DPW1'!F19 &amp; "," &amp; 'DPW1'!G19 &amp; "," &amp; 'DPW1'!BX5</t>
  </si>
  <si>
    <t>¬¬IF(ISBLANK('DPW1'!CA19),"",'DPW1'!CA19)</t>
  </si>
  <si>
    <t>¬¬'DPW1'!F19 &amp; "," &amp; 'DPW1'!G19 &amp; "," &amp; 'DPW1'!CA5</t>
  </si>
  <si>
    <t>¬¬IF(ISBLANK('DPW1'!AW20),"",'DPW1'!AW20)</t>
  </si>
  <si>
    <t>¬¬'DPW1'!F20 &amp; "," &amp; 'DPW1'!G20 &amp; "," &amp; 'DPW1'!AT5</t>
  </si>
  <si>
    <t>¬¬IF(ISBLANK('DPW1'!H20),"",'DPW1'!H20)</t>
  </si>
  <si>
    <t>¬¬IF(ISBLANK('DPW1'!I20),"",'DPW1'!I20)</t>
  </si>
  <si>
    <t>¬¬IF(ISBLANK('DPW1'!BI20),"",'DPW1'!BI20)</t>
  </si>
  <si>
    <t>¬¬'DPW1'!F20 &amp; "," &amp; 'DPW1'!G20 &amp; "," &amp; 'DPW1'!BI5</t>
  </si>
  <si>
    <t>¬¬IF(ISBLANK('DPW1'!BL20),"",'DPW1'!BL20)</t>
  </si>
  <si>
    <t>¬¬'DPW1'!F20 &amp; "," &amp; 'DPW1'!G20 &amp; "," &amp; 'DPW1'!BJ5</t>
  </si>
  <si>
    <t>¬¬IF(ISBLANK('DPW1'!BX20),"",'DPW1'!BX20)</t>
  </si>
  <si>
    <t>¬¬'DPW1'!F20 &amp; "," &amp; 'DPW1'!G20 &amp; "," &amp; 'DPW1'!BX5</t>
  </si>
  <si>
    <t>¬¬IF(ISBLANK('DPW1'!CA20),"",'DPW1'!CA20)</t>
  </si>
  <si>
    <t>¬¬'DPW1'!F20 &amp; "," &amp; 'DPW1'!G20 &amp; "," &amp; 'DPW1'!CA5</t>
  </si>
  <si>
    <t>¬¬IF(ISBLANK('DPW1'!AW21),"",'DPW1'!AW21)</t>
  </si>
  <si>
    <t>¬¬'DPW1'!F21 &amp; "," &amp; 'DPW1'!G21 &amp; "," &amp; 'DPW1'!AT5</t>
  </si>
  <si>
    <t>¬¬IF(ISBLANK('DPW1'!H21),"",'DPW1'!H21)</t>
  </si>
  <si>
    <t>¬¬IF(ISBLANK('DPW1'!I21),"",'DPW1'!I21)</t>
  </si>
  <si>
    <t>¬¬IF(ISBLANK('DPW1'!BI21),"",'DPW1'!BI21)</t>
  </si>
  <si>
    <t>¬¬'DPW1'!F21 &amp; "," &amp; 'DPW1'!G21 &amp; "," &amp; 'DPW1'!BI5</t>
  </si>
  <si>
    <t>¬¬IF(ISBLANK('DPW1'!BL21),"",'DPW1'!BL21)</t>
  </si>
  <si>
    <t>¬¬'DPW1'!F21 &amp; "," &amp; 'DPW1'!G21 &amp; "," &amp; 'DPW1'!BJ5</t>
  </si>
  <si>
    <t>¬¬IF(ISBLANK('DPW1'!BX21),"",'DPW1'!BX21)</t>
  </si>
  <si>
    <t>¬¬'DPW1'!F21 &amp; "," &amp; 'DPW1'!G21 &amp; "," &amp; 'DPW1'!BX5</t>
  </si>
  <si>
    <t>¬¬IF(ISBLANK('DPW1'!CA21),"",'DPW1'!CA21)</t>
  </si>
  <si>
    <t>¬¬'DPW1'!F21 &amp; "," &amp; 'DPW1'!G21 &amp; "," &amp; 'DPW1'!CA5</t>
  </si>
  <si>
    <t>¬¬IF(ISBLANK('DPW1'!AW22),"",'DPW1'!AW22)</t>
  </si>
  <si>
    <t>¬¬'DPW1'!F22 &amp; "," &amp; 'DPW1'!G22 &amp; "," &amp; 'DPW1'!AT5</t>
  </si>
  <si>
    <t>¬¬IF(ISBLANK('DPW1'!H22),"",'DPW1'!H22)</t>
  </si>
  <si>
    <t>¬¬IF(ISBLANK('DPW1'!I22),"",'DPW1'!I22)</t>
  </si>
  <si>
    <t>¬¬IF(ISBLANK('DPW1'!BI22),"",'DPW1'!BI22)</t>
  </si>
  <si>
    <t>¬¬'DPW1'!F22 &amp; "," &amp; 'DPW1'!G22 &amp; "," &amp; 'DPW1'!BI5</t>
  </si>
  <si>
    <t>¬¬IF(ISBLANK('DPW1'!BL22),"",'DPW1'!BL22)</t>
  </si>
  <si>
    <t>¬¬'DPW1'!F22 &amp; "," &amp; 'DPW1'!G22 &amp; "," &amp; 'DPW1'!BJ5</t>
  </si>
  <si>
    <t>¬¬IF(ISBLANK('DPW1'!BX22),"",'DPW1'!BX22)</t>
  </si>
  <si>
    <t>¬¬'DPW1'!F22 &amp; "," &amp; 'DPW1'!G22 &amp; "," &amp; 'DPW1'!BX5</t>
  </si>
  <si>
    <t>¬¬IF(ISBLANK('DPW1'!CA22),"",'DPW1'!CA22)</t>
  </si>
  <si>
    <t>¬¬'DPW1'!F22 &amp; "," &amp; 'DPW1'!G22 &amp; "," &amp; 'DPW1'!CA5</t>
  </si>
  <si>
    <t>¬¬IF(ISBLANK('DPW1'!AW23),"",'DPW1'!AW23)</t>
  </si>
  <si>
    <t>¬¬'DPW1'!F23 &amp; "," &amp; 'DPW1'!G23 &amp; "," &amp; 'DPW1'!AT5</t>
  </si>
  <si>
    <t>¬¬IF(ISBLANK('DPW1'!H23),"",'DPW1'!H23)</t>
  </si>
  <si>
    <t>¬¬IF(ISBLANK('DPW1'!I23),"",'DPW1'!I23)</t>
  </si>
  <si>
    <t>¬¬IF(ISBLANK('DPW1'!BI23),"",'DPW1'!BI23)</t>
  </si>
  <si>
    <t>¬¬'DPW1'!F23 &amp; "," &amp; 'DPW1'!G23 &amp; "," &amp; 'DPW1'!BI5</t>
  </si>
  <si>
    <t>¬¬IF(ISBLANK('DPW1'!BL23),"",'DPW1'!BL23)</t>
  </si>
  <si>
    <t>¬¬'DPW1'!F23 &amp; "," &amp; 'DPW1'!G23 &amp; "," &amp; 'DPW1'!BJ5</t>
  </si>
  <si>
    <t>¬¬IF(ISBLANK('DPW1'!BX23),"",'DPW1'!BX23)</t>
  </si>
  <si>
    <t>¬¬'DPW1'!F23 &amp; "," &amp; 'DPW1'!G23 &amp; "," &amp; 'DPW1'!BX5</t>
  </si>
  <si>
    <t>¬¬IF(ISBLANK('DPW1'!CA23),"",'DPW1'!CA23)</t>
  </si>
  <si>
    <t>¬¬'DPW1'!F23 &amp; "," &amp; 'DPW1'!G23 &amp; "," &amp; 'DPW1'!CA5</t>
  </si>
  <si>
    <t>¬¬IF(ISBLANK('DPW1'!AW24),"",'DPW1'!AW24)</t>
  </si>
  <si>
    <t>¬¬'DPW1'!F24 &amp; "," &amp; 'DPW1'!G24 &amp; "," &amp; 'DPW1'!AT5</t>
  </si>
  <si>
    <t>¬¬IF(ISBLANK('DPW1'!H24),"",'DPW1'!H24)</t>
  </si>
  <si>
    <t>¬¬IF(ISBLANK('DPW1'!I24),"",'DPW1'!I24)</t>
  </si>
  <si>
    <t>¬¬IF(ISBLANK('DPW1'!BI24),"",'DPW1'!BI24)</t>
  </si>
  <si>
    <t>¬¬'DPW1'!F24 &amp; "," &amp; 'DPW1'!G24 &amp; "," &amp; 'DPW1'!BI5</t>
  </si>
  <si>
    <t>¬¬IF(ISBLANK('DPW1'!BL24),"",'DPW1'!BL24)</t>
  </si>
  <si>
    <t>¬¬'DPW1'!F24 &amp; "," &amp; 'DPW1'!G24 &amp; "," &amp; 'DPW1'!BJ5</t>
  </si>
  <si>
    <t>¬¬IF(ISBLANK('DPW1'!BX24),"",'DPW1'!BX24)</t>
  </si>
  <si>
    <t>¬¬'DPW1'!F24 &amp; "," &amp; 'DPW1'!G24 &amp; "," &amp; 'DPW1'!BX5</t>
  </si>
  <si>
    <t>¬¬IF(ISBLANK('DPW1'!CA24),"",'DPW1'!CA24)</t>
  </si>
  <si>
    <t>¬¬'DPW1'!F24 &amp; "," &amp; 'DPW1'!G24 &amp; "," &amp; 'DPW1'!CA5</t>
  </si>
  <si>
    <t>¬¬IF(ISBLANK('DPW1'!AW25),"",'DPW1'!AW25)</t>
  </si>
  <si>
    <t>¬¬'DPW1'!F25 &amp; "," &amp; 'DPW1'!G25 &amp; "," &amp; 'DPW1'!AT5</t>
  </si>
  <si>
    <t>¬¬IF(ISBLANK('DPW1'!H25),"",'DPW1'!H25)</t>
  </si>
  <si>
    <t>¬¬IF(ISBLANK('DPW1'!I25),"",'DPW1'!I25)</t>
  </si>
  <si>
    <t>¬¬IF(ISBLANK('DPW1'!BI25),"",'DPW1'!BI25)</t>
  </si>
  <si>
    <t>¬¬'DPW1'!F25 &amp; "," &amp; 'DPW1'!G25 &amp; "," &amp; 'DPW1'!BI5</t>
  </si>
  <si>
    <t>¬¬IF(ISBLANK('DPW1'!BL25),"",'DPW1'!BL25)</t>
  </si>
  <si>
    <t>¬¬'DPW1'!F25 &amp; "," &amp; 'DPW1'!G25 &amp; "," &amp; 'DPW1'!BJ5</t>
  </si>
  <si>
    <t>¬¬IF(ISBLANK('DPW1'!BX25),"",'DPW1'!BX25)</t>
  </si>
  <si>
    <t>¬¬'DPW1'!F25 &amp; "," &amp; 'DPW1'!G25 &amp; "," &amp; 'DPW1'!BX5</t>
  </si>
  <si>
    <t>¬¬IF(ISBLANK('DPW1'!CA25),"",'DPW1'!CA25)</t>
  </si>
  <si>
    <t>¬¬'DPW1'!F25 &amp; "," &amp; 'DPW1'!G25 &amp; "," &amp; 'DPW1'!CA5</t>
  </si>
  <si>
    <t>¬¬IF(ISBLANK('DPW1'!AW26),"",'DPW1'!AW26)</t>
  </si>
  <si>
    <t>¬¬'DPW1'!F26 &amp; "," &amp; 'DPW1'!G26 &amp; "," &amp; 'DPW1'!AT5</t>
  </si>
  <si>
    <t>¬¬IF(ISBLANK('DPW1'!H26),"",'DPW1'!H26)</t>
  </si>
  <si>
    <t>¬¬IF(ISBLANK('DPW1'!I26),"",'DPW1'!I26)</t>
  </si>
  <si>
    <t>¬¬IF(ISBLANK('DPW1'!BI26),"",'DPW1'!BI26)</t>
  </si>
  <si>
    <t>¬¬'DPW1'!F26 &amp; "," &amp; 'DPW1'!G26 &amp; "," &amp; 'DPW1'!BI5</t>
  </si>
  <si>
    <t>¬¬IF(ISBLANK('DPW1'!BL26),"",'DPW1'!BL26)</t>
  </si>
  <si>
    <t>¬¬'DPW1'!F26 &amp; "," &amp; 'DPW1'!G26 &amp; "," &amp; 'DPW1'!BJ5</t>
  </si>
  <si>
    <t>¬¬IF(ISBLANK('DPW1'!BX26),"",'DPW1'!BX26)</t>
  </si>
  <si>
    <t>¬¬'DPW1'!F26 &amp; "," &amp; 'DPW1'!G26 &amp; "," &amp; 'DPW1'!BX5</t>
  </si>
  <si>
    <t>¬¬IF(ISBLANK('DPW1'!CA26),"",'DPW1'!CA26)</t>
  </si>
  <si>
    <t>¬¬'DPW1'!F26 &amp; "," &amp; 'DPW1'!G26 &amp; "," &amp; 'DPW1'!CA5</t>
  </si>
  <si>
    <t>¬¬IF(ISBLANK('DPW1'!AW27),"",'DPW1'!AW27)</t>
  </si>
  <si>
    <t>¬¬'DPW1'!F27 &amp; "," &amp; 'DPW1'!G27 &amp; "," &amp; 'DPW1'!AT5</t>
  </si>
  <si>
    <t>¬¬IF(ISBLANK('DPW1'!H27),"",'DPW1'!H27)</t>
  </si>
  <si>
    <t>¬¬IF(ISBLANK('DPW1'!I27),"",'DPW1'!I27)</t>
  </si>
  <si>
    <t>¬¬IF(ISBLANK('DPW1'!BI27),"",'DPW1'!BI27)</t>
  </si>
  <si>
    <t>¬¬'DPW1'!F27 &amp; "," &amp; 'DPW1'!G27 &amp; "," &amp; 'DPW1'!BI5</t>
  </si>
  <si>
    <t>¬¬IF(ISBLANK('DPW1'!BL27),"",'DPW1'!BL27)</t>
  </si>
  <si>
    <t>¬¬'DPW1'!F27 &amp; "," &amp; 'DPW1'!G27 &amp; "," &amp; 'DPW1'!BJ5</t>
  </si>
  <si>
    <t>¬¬IF(ISBLANK('DPW1'!BX27),"",'DPW1'!BX27)</t>
  </si>
  <si>
    <t>¬¬'DPW1'!F27 &amp; "," &amp; 'DPW1'!G27 &amp; "," &amp; 'DPW1'!BX5</t>
  </si>
  <si>
    <t>¬¬IF(ISBLANK('DPW1'!CA27),"",'DPW1'!CA27)</t>
  </si>
  <si>
    <t>¬¬'DPW1'!F27 &amp; "," &amp; 'DPW1'!G27 &amp; "," &amp; 'DPW1'!CA5</t>
  </si>
  <si>
    <t>¬¬IF(ISBLANK('DPW1'!AW28),"",'DPW1'!AW28)</t>
  </si>
  <si>
    <t>¬¬'DPW1'!F28 &amp; "," &amp; 'DPW1'!G28 &amp; "," &amp; 'DPW1'!AT5</t>
  </si>
  <si>
    <t>¬¬IF(ISBLANK('DPW1'!H28),"",'DPW1'!H28)</t>
  </si>
  <si>
    <t>¬¬IF(ISBLANK('DPW1'!I28),"",'DPW1'!I28)</t>
  </si>
  <si>
    <t>¬¬IF(ISBLANK('DPW1'!BI28),"",'DPW1'!BI28)</t>
  </si>
  <si>
    <t>¬¬'DPW1'!F28 &amp; "," &amp; 'DPW1'!G28 &amp; "," &amp; 'DPW1'!BI5</t>
  </si>
  <si>
    <t>¬¬IF(ISBLANK('DPW1'!BL28),"",'DPW1'!BL28)</t>
  </si>
  <si>
    <t>¬¬'DPW1'!F28 &amp; "," &amp; 'DPW1'!G28 &amp; "," &amp; 'DPW1'!BJ5</t>
  </si>
  <si>
    <t>¬¬IF(ISBLANK('DPW1'!BX28),"",'DPW1'!BX28)</t>
  </si>
  <si>
    <t>¬¬'DPW1'!F28 &amp; "," &amp; 'DPW1'!G28 &amp; "," &amp; 'DPW1'!BX5</t>
  </si>
  <si>
    <t>¬¬IF(ISBLANK('DPW1'!CA28),"",'DPW1'!CA28)</t>
  </si>
  <si>
    <t>¬¬'DPW1'!F28 &amp; "," &amp; 'DPW1'!G28 &amp; "," &amp; 'DPW1'!CA5</t>
  </si>
  <si>
    <t>¬¬IF(ISBLANK('DPW1'!AW29),"",'DPW1'!AW29)</t>
  </si>
  <si>
    <t>¬¬'DPW1'!F29 &amp; "," &amp; 'DPW1'!G29 &amp; "," &amp; 'DPW1'!AT5</t>
  </si>
  <si>
    <t>¬¬IF(ISBLANK('DPW1'!H29),"",'DPW1'!H29)</t>
  </si>
  <si>
    <t>¬¬IF(ISBLANK('DPW1'!I29),"",'DPW1'!I29)</t>
  </si>
  <si>
    <t>¬¬IF(ISBLANK('DPW1'!BI29),"",'DPW1'!BI29)</t>
  </si>
  <si>
    <t>¬¬'DPW1'!F29 &amp; "," &amp; 'DPW1'!G29 &amp; "," &amp; 'DPW1'!BI5</t>
  </si>
  <si>
    <t>¬¬IF(ISBLANK('DPW1'!BL29),"",'DPW1'!BL29)</t>
  </si>
  <si>
    <t>¬¬'DPW1'!F29 &amp; "," &amp; 'DPW1'!G29 &amp; "," &amp; 'DPW1'!BJ5</t>
  </si>
  <si>
    <t>¬¬IF(ISBLANK('DPW1'!BX29),"",'DPW1'!BX29)</t>
  </si>
  <si>
    <t>¬¬'DPW1'!F29 &amp; "," &amp; 'DPW1'!G29 &amp; "," &amp; 'DPW1'!BX5</t>
  </si>
  <si>
    <t>¬¬IF(ISBLANK('DPW1'!CA29),"",'DPW1'!CA29)</t>
  </si>
  <si>
    <t>¬¬'DPW1'!F29 &amp; "," &amp; 'DPW1'!G29 &amp; "," &amp; 'DPW1'!CA5</t>
  </si>
  <si>
    <t>¬¬IF(ISBLANK('DPW1'!AW30),"",'DPW1'!AW30)</t>
  </si>
  <si>
    <t>¬¬'DPW1'!F30 &amp; "," &amp; 'DPW1'!G30 &amp; "," &amp; 'DPW1'!AT5</t>
  </si>
  <si>
    <t>¬¬IF(ISBLANK('DPW1'!H30),"",'DPW1'!H30)</t>
  </si>
  <si>
    <t>¬¬IF(ISBLANK('DPW1'!I30),"",'DPW1'!I30)</t>
  </si>
  <si>
    <t>¬¬IF(ISBLANK('DPW1'!BI30),"",'DPW1'!BI30)</t>
  </si>
  <si>
    <t>¬¬'DPW1'!F30 &amp; "," &amp; 'DPW1'!G30 &amp; "," &amp; 'DPW1'!BI5</t>
  </si>
  <si>
    <t>¬¬IF(ISBLANK('DPW1'!BL30),"",'DPW1'!BL30)</t>
  </si>
  <si>
    <t>¬¬'DPW1'!F30 &amp; "," &amp; 'DPW1'!G30 &amp; "," &amp; 'DPW1'!BJ5</t>
  </si>
  <si>
    <t>¬¬IF(ISBLANK('DPW1'!BX30),"",'DPW1'!BX30)</t>
  </si>
  <si>
    <t>¬¬'DPW1'!F30 &amp; "," &amp; 'DPW1'!G30 &amp; "," &amp; 'DPW1'!BX5</t>
  </si>
  <si>
    <t>¬¬IF(ISBLANK('DPW1'!CA30),"",'DPW1'!CA30)</t>
  </si>
  <si>
    <t>¬¬'DPW1'!F30 &amp; "," &amp; 'DPW1'!G30 &amp; "," &amp; 'DPW1'!CA5</t>
  </si>
  <si>
    <t>¬¬IF(ISBLANK('DPW1'!AW31),"",'DPW1'!AW31)</t>
  </si>
  <si>
    <t>¬¬'DPW1'!F31 &amp; "," &amp; 'DPW1'!G31 &amp; "," &amp; 'DPW1'!AT5</t>
  </si>
  <si>
    <t>¬¬IF(ISBLANK('DPW1'!H31),"",'DPW1'!H31)</t>
  </si>
  <si>
    <t>¬¬IF(ISBLANK('DPW1'!I31),"",'DPW1'!I31)</t>
  </si>
  <si>
    <t>¬¬IF(ISBLANK('DPW1'!BI31),"",'DPW1'!BI31)</t>
  </si>
  <si>
    <t>¬¬'DPW1'!F31 &amp; "," &amp; 'DPW1'!G31 &amp; "," &amp; 'DPW1'!BI5</t>
  </si>
  <si>
    <t>¬¬IF(ISBLANK('DPW1'!BL31),"",'DPW1'!BL31)</t>
  </si>
  <si>
    <t>¬¬'DPW1'!F31 &amp; "," &amp; 'DPW1'!G31 &amp; "," &amp; 'DPW1'!BJ5</t>
  </si>
  <si>
    <t>¬¬IF(ISBLANK('DPW1'!BX31),"",'DPW1'!BX31)</t>
  </si>
  <si>
    <t>¬¬'DPW1'!F31 &amp; "," &amp; 'DPW1'!G31 &amp; "," &amp; 'DPW1'!BX5</t>
  </si>
  <si>
    <t>¬¬IF(ISBLANK('DPW1'!CA31),"",'DPW1'!CA31)</t>
  </si>
  <si>
    <t>¬¬'DPW1'!F31 &amp; "," &amp; 'DPW1'!G31 &amp; "," &amp; 'DPW1'!CA5</t>
  </si>
  <si>
    <t>¬¬IF(ISBLANK('DPW1'!AW32),"",'DPW1'!AW32)</t>
  </si>
  <si>
    <t>¬¬'DPW1'!F32 &amp; "," &amp; 'DPW1'!G32 &amp; "," &amp; 'DPW1'!AT5</t>
  </si>
  <si>
    <t>¬¬IF(ISBLANK('DPW1'!H32),"",'DPW1'!H32)</t>
  </si>
  <si>
    <t>¬¬IF(ISBLANK('DPW1'!I32),"",'DPW1'!I32)</t>
  </si>
  <si>
    <t>¬¬IF(ISBLANK('DPW1'!BI32),"",'DPW1'!BI32)</t>
  </si>
  <si>
    <t>¬¬'DPW1'!F32 &amp; "," &amp; 'DPW1'!G32 &amp; "," &amp; 'DPW1'!BI5</t>
  </si>
  <si>
    <t>¬¬IF(ISBLANK('DPW1'!BL32),"",'DPW1'!BL32)</t>
  </si>
  <si>
    <t>¬¬'DPW1'!F32 &amp; "," &amp; 'DPW1'!G32 &amp; "," &amp; 'DPW1'!BJ5</t>
  </si>
  <si>
    <t>¬¬IF(ISBLANK('DPW1'!BX32),"",'DPW1'!BX32)</t>
  </si>
  <si>
    <t>¬¬'DPW1'!F32 &amp; "," &amp; 'DPW1'!G32 &amp; "," &amp; 'DPW1'!BX5</t>
  </si>
  <si>
    <t>¬¬IF(ISBLANK('DPW1'!CA32),"",'DPW1'!CA32)</t>
  </si>
  <si>
    <t>¬¬'DPW1'!F32 &amp; "," &amp; 'DPW1'!G32 &amp; "," &amp; 'DPW1'!CA5</t>
  </si>
  <si>
    <t>¬¬IF(ISBLANK('DPW1'!AW33),"",'DPW1'!AW33)</t>
  </si>
  <si>
    <t>¬¬'DPW1'!F33 &amp; "," &amp; 'DPW1'!G33 &amp; "," &amp; 'DPW1'!AT5</t>
  </si>
  <si>
    <t>¬¬IF(ISBLANK('DPW1'!H33),"",'DPW1'!H33)</t>
  </si>
  <si>
    <t>¬¬IF(ISBLANK('DPW1'!I33),"",'DPW1'!I33)</t>
  </si>
  <si>
    <t>¬¬IF(ISBLANK('DPW1'!BI33),"",'DPW1'!BI33)</t>
  </si>
  <si>
    <t>¬¬'DPW1'!F33 &amp; "," &amp; 'DPW1'!G33 &amp; "," &amp; 'DPW1'!BI5</t>
  </si>
  <si>
    <t>¬¬IF(ISBLANK('DPW1'!BL33),"",'DPW1'!BL33)</t>
  </si>
  <si>
    <t>¬¬'DPW1'!F33 &amp; "," &amp; 'DPW1'!G33 &amp; "," &amp; 'DPW1'!BJ5</t>
  </si>
  <si>
    <t>¬¬IF(ISBLANK('DPW1'!BX33),"",'DPW1'!BX33)</t>
  </si>
  <si>
    <t>¬¬'DPW1'!F33 &amp; "," &amp; 'DPW1'!G33 &amp; "," &amp; 'DPW1'!BX5</t>
  </si>
  <si>
    <t>¬¬IF(ISBLANK('DPW1'!CA33),"",'DPW1'!CA33)</t>
  </si>
  <si>
    <t>¬¬'DPW1'!F33 &amp; "," &amp; 'DPW1'!G33 &amp; "," &amp; 'DPW1'!CA5</t>
  </si>
  <si>
    <t>¬¬IF(ISBLANK('DPW1'!AW34),"",'DPW1'!AW34)</t>
  </si>
  <si>
    <t>¬¬'DPW1'!F34 &amp; "," &amp; 'DPW1'!G34 &amp; "," &amp; 'DPW1'!AT5</t>
  </si>
  <si>
    <t>¬¬IF(ISBLANK('DPW1'!H34),"",'DPW1'!H34)</t>
  </si>
  <si>
    <t>¬¬IF(ISBLANK('DPW1'!I34),"",'DPW1'!I34)</t>
  </si>
  <si>
    <t>¬¬IF(ISBLANK('DPW1'!BI34),"",'DPW1'!BI34)</t>
  </si>
  <si>
    <t>¬¬'DPW1'!F34 &amp; "," &amp; 'DPW1'!G34 &amp; "," &amp; 'DPW1'!BI5</t>
  </si>
  <si>
    <t>¬¬IF(ISBLANK('DPW1'!BL34),"",'DPW1'!BL34)</t>
  </si>
  <si>
    <t>¬¬'DPW1'!F34 &amp; "," &amp; 'DPW1'!G34 &amp; "," &amp; 'DPW1'!BJ5</t>
  </si>
  <si>
    <t>¬¬IF(ISBLANK('DPW1'!BX34),"",'DPW1'!BX34)</t>
  </si>
  <si>
    <t>¬¬'DPW1'!F34 &amp; "," &amp; 'DPW1'!G34 &amp; "," &amp; 'DPW1'!BX5</t>
  </si>
  <si>
    <t>¬¬IF(ISBLANK('DPW1'!CA34),"",'DPW1'!CA34)</t>
  </si>
  <si>
    <t>¬¬'DPW1'!F34 &amp; "," &amp; 'DPW1'!G34 &amp; "," &amp; 'DPW1'!CA5</t>
  </si>
  <si>
    <t>¬¬IF(ISBLANK('DPW1'!AW35),"",'DPW1'!AW35)</t>
  </si>
  <si>
    <t>¬¬'DPW1'!F35 &amp; "," &amp; 'DPW1'!G35 &amp; "," &amp; 'DPW1'!AT5</t>
  </si>
  <si>
    <t>¬¬IF(ISBLANK('DPW1'!H35),"",'DPW1'!H35)</t>
  </si>
  <si>
    <t>¬¬IF(ISBLANK('DPW1'!I35),"",'DPW1'!I35)</t>
  </si>
  <si>
    <t>¬¬IF(ISBLANK('DPW1'!BI35),"",'DPW1'!BI35)</t>
  </si>
  <si>
    <t>¬¬'DPW1'!F35 &amp; "," &amp; 'DPW1'!G35 &amp; "," &amp; 'DPW1'!BI5</t>
  </si>
  <si>
    <t>¬¬IF(ISBLANK('DPW1'!BL35),"",'DPW1'!BL35)</t>
  </si>
  <si>
    <t>¬¬'DPW1'!F35 &amp; "," &amp; 'DPW1'!G35 &amp; "," &amp; 'DPW1'!BJ5</t>
  </si>
  <si>
    <t>¬¬IF(ISBLANK('DPW1'!BX35),"",'DPW1'!BX35)</t>
  </si>
  <si>
    <t>¬¬'DPW1'!F35 &amp; "," &amp; 'DPW1'!G35 &amp; "," &amp; 'DPW1'!BX5</t>
  </si>
  <si>
    <t>¬¬IF(ISBLANK('DPW1'!CA35),"",'DPW1'!CA35)</t>
  </si>
  <si>
    <t>¬¬'DPW1'!F35 &amp; "," &amp; 'DPW1'!G35 &amp; "," &amp; 'DPW1'!CA5</t>
  </si>
  <si>
    <t>¬¬IF(ISBLANK('DPW1'!AW36),"",'DPW1'!AW36)</t>
  </si>
  <si>
    <t>¬¬'DPW1'!F36 &amp; "," &amp; 'DPW1'!G36 &amp; "," &amp; 'DPW1'!AT5</t>
  </si>
  <si>
    <t>¬¬IF(ISBLANK('DPW1'!H36),"",'DPW1'!H36)</t>
  </si>
  <si>
    <t>¬¬IF(ISBLANK('DPW1'!I36),"",'DPW1'!I36)</t>
  </si>
  <si>
    <t>¬¬IF(ISBLANK('DPW1'!BI36),"",'DPW1'!BI36)</t>
  </si>
  <si>
    <t>¬¬'DPW1'!F36 &amp; "," &amp; 'DPW1'!G36 &amp; "," &amp; 'DPW1'!BI5</t>
  </si>
  <si>
    <t>¬¬IF(ISBLANK('DPW1'!BL36),"",'DPW1'!BL36)</t>
  </si>
  <si>
    <t>¬¬'DPW1'!F36 &amp; "," &amp; 'DPW1'!G36 &amp; "," &amp; 'DPW1'!BJ5</t>
  </si>
  <si>
    <t>¬¬IF(ISBLANK('DPW1'!BX36),"",'DPW1'!BX36)</t>
  </si>
  <si>
    <t>¬¬'DPW1'!F36 &amp; "," &amp; 'DPW1'!G36 &amp; "," &amp; 'DPW1'!BX5</t>
  </si>
  <si>
    <t>¬¬IF(ISBLANK('DPW1'!CA36),"",'DPW1'!CA36)</t>
  </si>
  <si>
    <t>¬¬'DPW1'!F36 &amp; "," &amp; 'DPW1'!G36 &amp; "," &amp; 'DPW1'!CA5</t>
  </si>
  <si>
    <t>¬¬IF(ISBLANK('DPW1'!AW37),"",'DPW1'!AW37)</t>
  </si>
  <si>
    <t>¬¬'DPW1'!F37 &amp; "," &amp; 'DPW1'!G37 &amp; "," &amp; 'DPW1'!AT5</t>
  </si>
  <si>
    <t>¬¬IF(ISBLANK('DPW1'!H37),"",'DPW1'!H37)</t>
  </si>
  <si>
    <t>¬¬IF(ISBLANK('DPW1'!I37),"",'DPW1'!I37)</t>
  </si>
  <si>
    <t>¬¬IF(ISBLANK('DPW1'!BI37),"",'DPW1'!BI37)</t>
  </si>
  <si>
    <t>¬¬'DPW1'!F37 &amp; "," &amp; 'DPW1'!G37 &amp; "," &amp; 'DPW1'!BI5</t>
  </si>
  <si>
    <t>¬¬IF(ISBLANK('DPW1'!BL37),"",'DPW1'!BL37)</t>
  </si>
  <si>
    <t>¬¬'DPW1'!F37 &amp; "," &amp; 'DPW1'!G37 &amp; "," &amp; 'DPW1'!BJ5</t>
  </si>
  <si>
    <t>¬¬IF(ISBLANK('DPW1'!BX37),"",'DPW1'!BX37)</t>
  </si>
  <si>
    <t>¬¬'DPW1'!F37 &amp; "," &amp; 'DPW1'!G37 &amp; "," &amp; 'DPW1'!BX5</t>
  </si>
  <si>
    <t>¬¬IF(ISBLANK('DPW1'!CA37),"",'DPW1'!CA37)</t>
  </si>
  <si>
    <t>¬¬'DPW1'!F37 &amp; "," &amp; 'DPW1'!G37 &amp; "," &amp; 'DPW1'!CA5</t>
  </si>
  <si>
    <t>¬¬IF(ISBLANK('DPW1'!AW38),"",'DPW1'!AW38)</t>
  </si>
  <si>
    <t>¬¬'DPW1'!F38 &amp; "," &amp; 'DPW1'!G38 &amp; "," &amp; 'DPW1'!AT5</t>
  </si>
  <si>
    <t>¬¬IF(ISBLANK('DPW1'!H38),"",'DPW1'!H38)</t>
  </si>
  <si>
    <t>¬¬IF(ISBLANK('DPW1'!I38),"",'DPW1'!I38)</t>
  </si>
  <si>
    <t>¬¬IF(ISBLANK('DPW1'!BI38),"",'DPW1'!BI38)</t>
  </si>
  <si>
    <t>¬¬'DPW1'!F38 &amp; "," &amp; 'DPW1'!G38 &amp; "," &amp; 'DPW1'!BI5</t>
  </si>
  <si>
    <t>¬¬IF(ISBLANK('DPW1'!BL38),"",'DPW1'!BL38)</t>
  </si>
  <si>
    <t>¬¬'DPW1'!F38 &amp; "," &amp; 'DPW1'!G38 &amp; "," &amp; 'DPW1'!BJ5</t>
  </si>
  <si>
    <t>¬¬IF(ISBLANK('DPW1'!BX38),"",'DPW1'!BX38)</t>
  </si>
  <si>
    <t>¬¬'DPW1'!F38 &amp; "," &amp; 'DPW1'!G38 &amp; "," &amp; 'DPW1'!BX5</t>
  </si>
  <si>
    <t>¬¬IF(ISBLANK('DPW1'!CA38),"",'DPW1'!CA38)</t>
  </si>
  <si>
    <t>¬¬'DPW1'!F38 &amp; "," &amp; 'DPW1'!G38 &amp; "," &amp; 'DPW1'!CA5</t>
  </si>
  <si>
    <t>¬¬IF(ISBLANK('DPW1'!AW39),"",'DPW1'!AW39)</t>
  </si>
  <si>
    <t>¬¬'DPW1'!F39 &amp; "," &amp; 'DPW1'!G39 &amp; "," &amp; 'DPW1'!AT5</t>
  </si>
  <si>
    <t>¬¬IF(ISBLANK('DPW1'!H39),"",'DPW1'!H39)</t>
  </si>
  <si>
    <t>¬¬IF(ISBLANK('DPW1'!I39),"",'DPW1'!I39)</t>
  </si>
  <si>
    <t>¬¬IF(ISBLANK('DPW1'!BI39),"",'DPW1'!BI39)</t>
  </si>
  <si>
    <t>¬¬'DPW1'!F39 &amp; "," &amp; 'DPW1'!G39 &amp; "," &amp; 'DPW1'!BI5</t>
  </si>
  <si>
    <t>¬¬IF(ISBLANK('DPW1'!BL39),"",'DPW1'!BL39)</t>
  </si>
  <si>
    <t>¬¬'DPW1'!F39 &amp; "," &amp; 'DPW1'!G39 &amp; "," &amp; 'DPW1'!BJ5</t>
  </si>
  <si>
    <t>¬¬IF(ISBLANK('DPW1'!BX39),"",'DPW1'!BX39)</t>
  </si>
  <si>
    <t>¬¬'DPW1'!F39 &amp; "," &amp; 'DPW1'!G39 &amp; "," &amp; 'DPW1'!BX5</t>
  </si>
  <si>
    <t>¬¬IF(ISBLANK('DPW1'!CA39),"",'DPW1'!CA39)</t>
  </si>
  <si>
    <t>¬¬'DPW1'!F39 &amp; "," &amp; 'DPW1'!G39 &amp; "," &amp; 'DPW1'!CA5</t>
  </si>
  <si>
    <t>¬¬IF(ISBLANK('DPW1'!AW40),"",'DPW1'!AW40)</t>
  </si>
  <si>
    <t>¬¬'DPW1'!F40 &amp; "," &amp; 'DPW1'!G40 &amp; "," &amp; 'DPW1'!AT5</t>
  </si>
  <si>
    <t>¬¬IF(ISBLANK('DPW1'!H40),"",'DPW1'!H40)</t>
  </si>
  <si>
    <t>¬¬IF(ISBLANK('DPW1'!I40),"",'DPW1'!I40)</t>
  </si>
  <si>
    <t>¬¬IF(ISBLANK('DPW1'!BI40),"",'DPW1'!BI40)</t>
  </si>
  <si>
    <t>¬¬'DPW1'!F40 &amp; "," &amp; 'DPW1'!G40 &amp; "," &amp; 'DPW1'!BI5</t>
  </si>
  <si>
    <t>¬¬IF(ISBLANK('DPW1'!BL40),"",'DPW1'!BL40)</t>
  </si>
  <si>
    <t>¬¬'DPW1'!F40 &amp; "," &amp; 'DPW1'!G40 &amp; "," &amp; 'DPW1'!BJ5</t>
  </si>
  <si>
    <t>¬¬IF(ISBLANK('DPW1'!BX40),"",'DPW1'!BX40)</t>
  </si>
  <si>
    <t>¬¬'DPW1'!F40 &amp; "," &amp; 'DPW1'!G40 &amp; "," &amp; 'DPW1'!BX5</t>
  </si>
  <si>
    <t>¬¬IF(ISBLANK('DPW1'!CA40),"",'DPW1'!CA40)</t>
  </si>
  <si>
    <t>¬¬'DPW1'!F40 &amp; "," &amp; 'DPW1'!G40 &amp; "," &amp; 'DPW1'!CA5</t>
  </si>
  <si>
    <t>¬¬IF(ISBLANK('DPW1'!AW41),"",'DPW1'!AW41)</t>
  </si>
  <si>
    <t>¬¬'DPW1'!F41 &amp; "," &amp; 'DPW1'!G41 &amp; "," &amp; 'DPW1'!AT5</t>
  </si>
  <si>
    <t>¬¬IF(ISBLANK('DPW1'!H41),"",'DPW1'!H41)</t>
  </si>
  <si>
    <t>¬¬IF(ISBLANK('DPW1'!I41),"",'DPW1'!I41)</t>
  </si>
  <si>
    <t>¬¬IF(ISBLANK('DPW1'!BI41),"",'DPW1'!BI41)</t>
  </si>
  <si>
    <t>¬¬'DPW1'!F41 &amp; "," &amp; 'DPW1'!G41 &amp; "," &amp; 'DPW1'!BI5</t>
  </si>
  <si>
    <t>¬¬IF(ISBLANK('DPW1'!BL41),"",'DPW1'!BL41)</t>
  </si>
  <si>
    <t>¬¬'DPW1'!F41 &amp; "," &amp; 'DPW1'!G41 &amp; "," &amp; 'DPW1'!BJ5</t>
  </si>
  <si>
    <t>¬¬IF(ISBLANK('DPW1'!BX41),"",'DPW1'!BX41)</t>
  </si>
  <si>
    <t>¬¬'DPW1'!F41 &amp; "," &amp; 'DPW1'!G41 &amp; "," &amp; 'DPW1'!BX5</t>
  </si>
  <si>
    <t>¬¬IF(ISBLANK('DPW1'!CA41),"",'DPW1'!CA41)</t>
  </si>
  <si>
    <t>¬¬'DPW1'!F41 &amp; "," &amp; 'DPW1'!G41 &amp; "," &amp; 'DPW1'!CA5</t>
  </si>
  <si>
    <t>¬¬IF(ISBLANK('DPW1'!AW42),"",'DPW1'!AW42)</t>
  </si>
  <si>
    <t>¬¬'DPW1'!F42 &amp; "," &amp; 'DPW1'!G42 &amp; "," &amp; 'DPW1'!AT5</t>
  </si>
  <si>
    <t>¬¬IF(ISBLANK('DPW1'!H42),"",'DPW1'!H42)</t>
  </si>
  <si>
    <t>¬¬IF(ISBLANK('DPW1'!I42),"",'DPW1'!I42)</t>
  </si>
  <si>
    <t>¬¬IF(ISBLANK('DPW1'!BI42),"",'DPW1'!BI42)</t>
  </si>
  <si>
    <t>¬¬'DPW1'!F42 &amp; "," &amp; 'DPW1'!G42 &amp; "," &amp; 'DPW1'!BI5</t>
  </si>
  <si>
    <t>¬¬IF(ISBLANK('DPW1'!BL42),"",'DPW1'!BL42)</t>
  </si>
  <si>
    <t>¬¬'DPW1'!F42 &amp; "," &amp; 'DPW1'!G42 &amp; "," &amp; 'DPW1'!BJ5</t>
  </si>
  <si>
    <t>¬¬IF(ISBLANK('DPW1'!BX42),"",'DPW1'!BX42)</t>
  </si>
  <si>
    <t>¬¬'DPW1'!F42 &amp; "," &amp; 'DPW1'!G42 &amp; "," &amp; 'DPW1'!BX5</t>
  </si>
  <si>
    <t>¬¬IF(ISBLANK('DPW1'!CA42),"",'DPW1'!CA42)</t>
  </si>
  <si>
    <t>¬¬'DPW1'!F42 &amp; "," &amp; 'DPW1'!G42 &amp; "," &amp; 'DPW1'!CA5</t>
  </si>
  <si>
    <t>¬¬IF(ISBLANK('DPW1'!AW43),"",'DPW1'!AW43)</t>
  </si>
  <si>
    <t>¬¬'DPW1'!F43 &amp; "," &amp; 'DPW1'!G43 &amp; "," &amp; 'DPW1'!AT5</t>
  </si>
  <si>
    <t>¬¬IF(ISBLANK('DPW1'!H43),"",'DPW1'!H43)</t>
  </si>
  <si>
    <t>¬¬IF(ISBLANK('DPW1'!I43),"",'DPW1'!I43)</t>
  </si>
  <si>
    <t>¬¬IF(ISBLANK('DPW1'!BI43),"",'DPW1'!BI43)</t>
  </si>
  <si>
    <t>¬¬'DPW1'!F43 &amp; "," &amp; 'DPW1'!G43 &amp; "," &amp; 'DPW1'!BI5</t>
  </si>
  <si>
    <t>¬¬IF(ISBLANK('DPW1'!BL43),"",'DPW1'!BL43)</t>
  </si>
  <si>
    <t>¬¬'DPW1'!F43 &amp; "," &amp; 'DPW1'!G43 &amp; "," &amp; 'DPW1'!BJ5</t>
  </si>
  <si>
    <t>¬¬IF(ISBLANK('DPW1'!BX43),"",'DPW1'!BX43)</t>
  </si>
  <si>
    <t>¬¬'DPW1'!F43 &amp; "," &amp; 'DPW1'!G43 &amp; "," &amp; 'DPW1'!BX5</t>
  </si>
  <si>
    <t>¬¬IF(ISBLANK('DPW1'!CA43),"",'DPW1'!CA43)</t>
  </si>
  <si>
    <t>¬¬'DPW1'!F43 &amp; "," &amp; 'DPW1'!G43 &amp; "," &amp; 'DPW1'!CA5</t>
  </si>
  <si>
    <t>¬¬IF(ISBLANK('DPW1'!AW44),"",'DPW1'!AW44)</t>
  </si>
  <si>
    <t>¬¬'DPW1'!F44 &amp; "," &amp; 'DPW1'!G44 &amp; "," &amp; 'DPW1'!AT5</t>
  </si>
  <si>
    <t>¬¬IF(ISBLANK('DPW1'!H44),"",'DPW1'!H44)</t>
  </si>
  <si>
    <t>¬¬IF(ISBLANK('DPW1'!I44),"",'DPW1'!I44)</t>
  </si>
  <si>
    <t>¬¬IF(ISBLANK('DPW1'!BI44),"",'DPW1'!BI44)</t>
  </si>
  <si>
    <t>¬¬'DPW1'!F44 &amp; "," &amp; 'DPW1'!G44 &amp; "," &amp; 'DPW1'!BI5</t>
  </si>
  <si>
    <t>¬¬IF(ISBLANK('DPW1'!BL44),"",'DPW1'!BL44)</t>
  </si>
  <si>
    <t>¬¬'DPW1'!F44 &amp; "," &amp; 'DPW1'!G44 &amp; "," &amp; 'DPW1'!BJ5</t>
  </si>
  <si>
    <t>¬¬IF(ISBLANK('DPW1'!BX44),"",'DPW1'!BX44)</t>
  </si>
  <si>
    <t>¬¬'DPW1'!F44 &amp; "," &amp; 'DPW1'!G44 &amp; "," &amp; 'DPW1'!BX5</t>
  </si>
  <si>
    <t>¬¬IF(ISBLANK('DPW1'!CA44),"",'DPW1'!CA44)</t>
  </si>
  <si>
    <t>¬¬'DPW1'!F44 &amp; "," &amp; 'DPW1'!G44 &amp; "," &amp; 'DPW1'!CA5</t>
  </si>
  <si>
    <t>¬¬IF(ISBLANK('DPW1'!AW45),"",'DPW1'!AW45)</t>
  </si>
  <si>
    <t>¬¬'DPW1'!F45 &amp; "," &amp; 'DPW1'!G45 &amp; "," &amp; 'DPW1'!AT5</t>
  </si>
  <si>
    <t>¬¬IF(ISBLANK('DPW1'!H45),"",'DPW1'!H45)</t>
  </si>
  <si>
    <t>¬¬IF(ISBLANK('DPW1'!I45),"",'DPW1'!I45)</t>
  </si>
  <si>
    <t>¬¬IF(ISBLANK('DPW1'!BI45),"",'DPW1'!BI45)</t>
  </si>
  <si>
    <t>¬¬'DPW1'!F45 &amp; "," &amp; 'DPW1'!G45 &amp; "," &amp; 'DPW1'!BI5</t>
  </si>
  <si>
    <t>¬¬IF(ISBLANK('DPW1'!BL45),"",'DPW1'!BL45)</t>
  </si>
  <si>
    <t>¬¬'DPW1'!F45 &amp; "," &amp; 'DPW1'!G45 &amp; "," &amp; 'DPW1'!BJ5</t>
  </si>
  <si>
    <t>¬¬IF(ISBLANK('DPW1'!BX45),"",'DPW1'!BX45)</t>
  </si>
  <si>
    <t>¬¬'DPW1'!F45 &amp; "," &amp; 'DPW1'!G45 &amp; "," &amp; 'DPW1'!BX5</t>
  </si>
  <si>
    <t>¬¬IF(ISBLANK('DPW1'!CA45),"",'DPW1'!CA45)</t>
  </si>
  <si>
    <t>¬¬'DPW1'!F45 &amp; "," &amp; 'DPW1'!G45 &amp; "," &amp; 'DPW1'!CA5</t>
  </si>
  <si>
    <t>¬¬IF(ISBLANK('DPW1'!AW46),"",'DPW1'!AW46)</t>
  </si>
  <si>
    <t>¬¬'DPW1'!F46 &amp; "," &amp; 'DPW1'!G46 &amp; "," &amp; 'DPW1'!AT5</t>
  </si>
  <si>
    <t>¬¬IF(ISBLANK('DPW1'!H46),"",'DPW1'!H46)</t>
  </si>
  <si>
    <t>¬¬IF(ISBLANK('DPW1'!I46),"",'DPW1'!I46)</t>
  </si>
  <si>
    <t>¬¬IF(ISBLANK('DPW1'!BI46),"",'DPW1'!BI46)</t>
  </si>
  <si>
    <t>¬¬'DPW1'!F46 &amp; "," &amp; 'DPW1'!G46 &amp; "," &amp; 'DPW1'!BI5</t>
  </si>
  <si>
    <t>¬¬IF(ISBLANK('DPW1'!BL46),"",'DPW1'!BL46)</t>
  </si>
  <si>
    <t>¬¬'DPW1'!F46 &amp; "," &amp; 'DPW1'!G46 &amp; "," &amp; 'DPW1'!BJ5</t>
  </si>
  <si>
    <t>¬¬IF(ISBLANK('DPW1'!BX46),"",'DPW1'!BX46)</t>
  </si>
  <si>
    <t>¬¬'DPW1'!F46 &amp; "," &amp; 'DPW1'!G46 &amp; "," &amp; 'DPW1'!BX5</t>
  </si>
  <si>
    <t>¬¬IF(ISBLANK('DPW1'!CA46),"",'DPW1'!CA46)</t>
  </si>
  <si>
    <t>¬¬'DPW1'!F46 &amp; "," &amp; 'DPW1'!G46 &amp; "," &amp; 'DPW1'!CA5</t>
  </si>
  <si>
    <t>¬¬IF(ISBLANK('DPW1'!AW47),"",'DPW1'!AW47)</t>
  </si>
  <si>
    <t>¬¬'DPW1'!F47 &amp; "," &amp; 'DPW1'!G47 &amp; "," &amp; 'DPW1'!AT5</t>
  </si>
  <si>
    <t>¬¬IF(ISBLANK('DPW1'!H47),"",'DPW1'!H47)</t>
  </si>
  <si>
    <t>¬¬IF(ISBLANK('DPW1'!I47),"",'DPW1'!I47)</t>
  </si>
  <si>
    <t>¬¬IF(ISBLANK('DPW1'!BI47),"",'DPW1'!BI47)</t>
  </si>
  <si>
    <t>¬¬'DPW1'!F47 &amp; "," &amp; 'DPW1'!G47 &amp; "," &amp; 'DPW1'!BI5</t>
  </si>
  <si>
    <t>¬¬IF(ISBLANK('DPW1'!BL47),"",'DPW1'!BL47)</t>
  </si>
  <si>
    <t>¬¬'DPW1'!F47 &amp; "," &amp; 'DPW1'!G47 &amp; "," &amp; 'DPW1'!BJ5</t>
  </si>
  <si>
    <t>¬¬IF(ISBLANK('DPW1'!BX47),"",'DPW1'!BX47)</t>
  </si>
  <si>
    <t>¬¬'DPW1'!F47 &amp; "," &amp; 'DPW1'!G47 &amp; "," &amp; 'DPW1'!BX5</t>
  </si>
  <si>
    <t>¬¬IF(ISBLANK('DPW1'!CA47),"",'DPW1'!CA47)</t>
  </si>
  <si>
    <t>¬¬'DPW1'!F47 &amp; "," &amp; 'DPW1'!G47 &amp; "," &amp; 'DPW1'!CA5</t>
  </si>
  <si>
    <t>¬¬IF(ISBLANK('DPW1'!AW48),"",'DPW1'!AW48)</t>
  </si>
  <si>
    <t>¬¬'DPW1'!F48 &amp; "," &amp; 'DPW1'!G48 &amp; "," &amp; 'DPW1'!AT5</t>
  </si>
  <si>
    <t>¬¬IF(ISBLANK('DPW1'!H48),"",'DPW1'!H48)</t>
  </si>
  <si>
    <t>¬¬IF(ISBLANK('DPW1'!I48),"",'DPW1'!I48)</t>
  </si>
  <si>
    <t>¬¬IF(ISBLANK('DPW1'!BI48),"",'DPW1'!BI48)</t>
  </si>
  <si>
    <t>¬¬'DPW1'!F48 &amp; "," &amp; 'DPW1'!G48 &amp; "," &amp; 'DPW1'!BI5</t>
  </si>
  <si>
    <t>¬¬IF(ISBLANK('DPW1'!BL48),"",'DPW1'!BL48)</t>
  </si>
  <si>
    <t>¬¬'DPW1'!F48 &amp; "," &amp; 'DPW1'!G48 &amp; "," &amp; 'DPW1'!BJ5</t>
  </si>
  <si>
    <t>¬¬IF(ISBLANK('DPW1'!BX48),"",'DPW1'!BX48)</t>
  </si>
  <si>
    <t>¬¬'DPW1'!F48 &amp; "," &amp; 'DPW1'!G48 &amp; "," &amp; 'DPW1'!BX5</t>
  </si>
  <si>
    <t>¬¬IF(ISBLANK('DPW1'!CA48),"",'DPW1'!CA48)</t>
  </si>
  <si>
    <t>¬¬'DPW1'!F48 &amp; "," &amp; 'DPW1'!G48 &amp; "," &amp; 'DPW1'!CA5</t>
  </si>
  <si>
    <t>¬¬IF(ISBLANK('DPW1'!AW49),"",'DPW1'!AW49)</t>
  </si>
  <si>
    <t>¬¬'DPW1'!F49 &amp; "," &amp; 'DPW1'!G49 &amp; "," &amp; 'DPW1'!AT5</t>
  </si>
  <si>
    <t>¬¬IF(ISBLANK('DPW1'!H49),"",'DPW1'!H49)</t>
  </si>
  <si>
    <t>¬¬IF(ISBLANK('DPW1'!I49),"",'DPW1'!I49)</t>
  </si>
  <si>
    <t>¬¬IF(ISBLANK('DPW1'!BI49),"",'DPW1'!BI49)</t>
  </si>
  <si>
    <t>¬¬'DPW1'!F49 &amp; "," &amp; 'DPW1'!G49 &amp; "," &amp; 'DPW1'!BI5</t>
  </si>
  <si>
    <t>¬¬IF(ISBLANK('DPW1'!BL49),"",'DPW1'!BL49)</t>
  </si>
  <si>
    <t>¬¬'DPW1'!F49 &amp; "," &amp; 'DPW1'!G49 &amp; "," &amp; 'DPW1'!BJ5</t>
  </si>
  <si>
    <t>¬¬IF(ISBLANK('DPW1'!BX49),"",'DPW1'!BX49)</t>
  </si>
  <si>
    <t>¬¬'DPW1'!F49 &amp; "," &amp; 'DPW1'!G49 &amp; "," &amp; 'DPW1'!BX5</t>
  </si>
  <si>
    <t>¬¬IF(ISBLANK('DPW1'!CA49),"",'DPW1'!CA49)</t>
  </si>
  <si>
    <t>¬¬'DPW1'!F49 &amp; "," &amp; 'DPW1'!G49 &amp; "," &amp; 'DPW1'!CA5</t>
  </si>
  <si>
    <t>¬¬IF(ISBLANK('DPW1'!AW50),"",'DPW1'!AW50)</t>
  </si>
  <si>
    <t>¬¬'DPW1'!F50 &amp; "," &amp; 'DPW1'!G50 &amp; "," &amp; 'DPW1'!AT5</t>
  </si>
  <si>
    <t>¬¬IF(ISBLANK('DPW1'!H50),"",'DPW1'!H50)</t>
  </si>
  <si>
    <t>¬¬IF(ISBLANK('DPW1'!I50),"",'DPW1'!I50)</t>
  </si>
  <si>
    <t>¬¬IF(ISBLANK('DPW1'!BI50),"",'DPW1'!BI50)</t>
  </si>
  <si>
    <t>¬¬'DPW1'!F50 &amp; "," &amp; 'DPW1'!G50 &amp; "," &amp; 'DPW1'!BI5</t>
  </si>
  <si>
    <t>¬¬IF(ISBLANK('DPW1'!BL50),"",'DPW1'!BL50)</t>
  </si>
  <si>
    <t>¬¬'DPW1'!F50 &amp; "," &amp; 'DPW1'!G50 &amp; "," &amp; 'DPW1'!BJ5</t>
  </si>
  <si>
    <t>¬¬IF(ISBLANK('DPW1'!BX50),"",'DPW1'!BX50)</t>
  </si>
  <si>
    <t>¬¬'DPW1'!F50 &amp; "," &amp; 'DPW1'!G50 &amp; "," &amp; 'DPW1'!BX5</t>
  </si>
  <si>
    <t>¬¬IF(ISBLANK('DPW1'!CA50),"",'DPW1'!CA50)</t>
  </si>
  <si>
    <t>¬¬'DPW1'!F50 &amp; "," &amp; 'DPW1'!G50 &amp; "," &amp; 'DPW1'!CA5</t>
  </si>
  <si>
    <t>¬¬IF(ISBLANK('DPW2'!AV8),"",'DPW2'!AV8)</t>
  </si>
  <si>
    <t>¬¬'DPW2'!F8 &amp; "," &amp; 'DPW2'!G8 &amp; "," &amp; 'DPW2'!AV5</t>
  </si>
  <si>
    <t>¬¬IF(ISBLANK('DPW2'!H8),"",'DPW2'!H8)</t>
  </si>
  <si>
    <t>¬¬IF(ISBLANK('DPW2'!I8),"",'DPW2'!I8)</t>
  </si>
  <si>
    <t>¬¬IF(ISBLANK('DPW2'!AX8),"",'DPW2'!AX8)</t>
  </si>
  <si>
    <t>¬¬IF(ISBLANK('DPW2'!BJ8),"",'DPW2'!BJ8)</t>
  </si>
  <si>
    <t>¬¬'DPW2'!F8 &amp; "," &amp; 'DPW2'!G8 &amp; "," &amp; 'DPW2'!BJ5</t>
  </si>
  <si>
    <t>¬¬IF(ISBLANK('DPW2'!BM8),"",'DPW2'!BM8)</t>
  </si>
  <si>
    <t>¬¬'DPW2'!F8 &amp; "," &amp; 'DPW2'!G8 &amp; "," &amp; 'DPW2'!BK5</t>
  </si>
  <si>
    <t>¬¬IF(ISBLANK('DPW2'!BY8),"",'DPW2'!BY8)</t>
  </si>
  <si>
    <t>¬¬'DPW2'!F8 &amp; "," &amp; 'DPW2'!G8 &amp; "," &amp; 'DPW2'!BY5</t>
  </si>
  <si>
    <t>¬¬IF(ISBLANK('DPW2'!CB8),"",'DPW2'!CB8)</t>
  </si>
  <si>
    <t>¬¬'DPW2'!F8 &amp; "," &amp; 'DPW2'!G8 &amp; "," &amp; 'DPW2'!CB5</t>
  </si>
  <si>
    <t>¬¬IF(ISBLANK('DPW2'!AV9),"",'DPW2'!AV9)</t>
  </si>
  <si>
    <t>¬¬'DPW2'!F9 &amp; "," &amp; 'DPW2'!G9 &amp; "," &amp; 'DPW2'!AV5</t>
  </si>
  <si>
    <t>¬¬IF(ISBLANK('DPW2'!H9),"",'DPW2'!H9)</t>
  </si>
  <si>
    <t>¬¬IF(ISBLANK('DPW2'!I9),"",'DPW2'!I9)</t>
  </si>
  <si>
    <t>¬¬IF(ISBLANK('DPW2'!AX9),"",'DPW2'!AX9)</t>
  </si>
  <si>
    <t>¬¬IF(ISBLANK('DPW2'!BJ9),"",'DPW2'!BJ9)</t>
  </si>
  <si>
    <t>¬¬'DPW2'!F9 &amp; "," &amp; 'DPW2'!G9 &amp; "," &amp; 'DPW2'!BJ5</t>
  </si>
  <si>
    <t>¬¬IF(ISBLANK('DPW2'!BM9),"",'DPW2'!BM9)</t>
  </si>
  <si>
    <t>¬¬'DPW2'!F9 &amp; "," &amp; 'DPW2'!G9 &amp; "," &amp; 'DPW2'!BK5</t>
  </si>
  <si>
    <t>¬¬IF(ISBLANK('DPW2'!BY9),"",'DPW2'!BY9)</t>
  </si>
  <si>
    <t>¬¬'DPW2'!F9 &amp; "," &amp; 'DPW2'!G9 &amp; "," &amp; 'DPW2'!BY5</t>
  </si>
  <si>
    <t>¬¬IF(ISBLANK('DPW2'!CB9),"",'DPW2'!CB9)</t>
  </si>
  <si>
    <t>¬¬'DPW2'!F9 &amp; "," &amp; 'DPW2'!G9 &amp; "," &amp; 'DPW2'!CB5</t>
  </si>
  <si>
    <t>¬¬IF(ISBLANK('DPW2'!AV10),"",'DPW2'!AV10)</t>
  </si>
  <si>
    <t>¬¬'DPW2'!F10 &amp; "," &amp; 'DPW2'!G10 &amp; "," &amp; 'DPW2'!AV5</t>
  </si>
  <si>
    <t>¬¬IF(ISBLANK('DPW2'!H10),"",'DPW2'!H10)</t>
  </si>
  <si>
    <t>¬¬IF(ISBLANK('DPW2'!I10),"",'DPW2'!I10)</t>
  </si>
  <si>
    <t>¬¬IF(ISBLANK('DPW2'!AX10),"",'DPW2'!AX10)</t>
  </si>
  <si>
    <t>¬¬IF(ISBLANK('DPW2'!BJ10),"",'DPW2'!BJ10)</t>
  </si>
  <si>
    <t>¬¬'DPW2'!F10 &amp; "," &amp; 'DPW2'!G10 &amp; "," &amp; 'DPW2'!BJ5</t>
  </si>
  <si>
    <t>¬¬IF(ISBLANK('DPW2'!BM10),"",'DPW2'!BM10)</t>
  </si>
  <si>
    <t>¬¬'DPW2'!F10 &amp; "," &amp; 'DPW2'!G10 &amp; "," &amp; 'DPW2'!BK5</t>
  </si>
  <si>
    <t>¬¬IF(ISBLANK('DPW2'!BY10),"",'DPW2'!BY10)</t>
  </si>
  <si>
    <t>¬¬'DPW2'!F10 &amp; "," &amp; 'DPW2'!G10 &amp; "," &amp; 'DPW2'!BY5</t>
  </si>
  <si>
    <t>¬¬IF(ISBLANK('DPW2'!CB10),"",'DPW2'!CB10)</t>
  </si>
  <si>
    <t>¬¬'DPW2'!F10 &amp; "," &amp; 'DPW2'!G10 &amp; "," &amp; 'DPW2'!CB5</t>
  </si>
  <si>
    <t>¬¬IF(ISBLANK('DPW2'!AV11),"",'DPW2'!AV11)</t>
  </si>
  <si>
    <t>¬¬'DPW2'!F11 &amp; "," &amp; 'DPW2'!G11 &amp; "," &amp; 'DPW2'!AV5</t>
  </si>
  <si>
    <t>¬¬IF(ISBLANK('DPW2'!H11),"",'DPW2'!H11)</t>
  </si>
  <si>
    <t>¬¬IF(ISBLANK('DPW2'!I11),"",'DPW2'!I11)</t>
  </si>
  <si>
    <t>¬¬IF(ISBLANK('DPW2'!AX11),"",'DPW2'!AX11)</t>
  </si>
  <si>
    <t>¬¬IF(ISBLANK('DPW2'!BJ11),"",'DPW2'!BJ11)</t>
  </si>
  <si>
    <t>¬¬'DPW2'!F11 &amp; "," &amp; 'DPW2'!G11 &amp; "," &amp; 'DPW2'!BJ5</t>
  </si>
  <si>
    <t>¬¬IF(ISBLANK('DPW2'!BM11),"",'DPW2'!BM11)</t>
  </si>
  <si>
    <t>¬¬'DPW2'!F11 &amp; "," &amp; 'DPW2'!G11 &amp; "," &amp; 'DPW2'!BK5</t>
  </si>
  <si>
    <t>¬¬IF(ISBLANK('DPW2'!BY11),"",'DPW2'!BY11)</t>
  </si>
  <si>
    <t>¬¬'DPW2'!F11 &amp; "," &amp; 'DPW2'!G11 &amp; "," &amp; 'DPW2'!BY5</t>
  </si>
  <si>
    <t>¬¬IF(ISBLANK('DPW2'!CB11),"",'DPW2'!CB11)</t>
  </si>
  <si>
    <t>¬¬'DPW2'!F11 &amp; "," &amp; 'DPW2'!G11 &amp; "," &amp; 'DPW2'!CB5</t>
  </si>
  <si>
    <t>¬¬IF(ISBLANK('DPW2'!AV12),"",'DPW2'!AV12)</t>
  </si>
  <si>
    <t>¬¬'DPW2'!F12 &amp; "," &amp; 'DPW2'!G12 &amp; "," &amp; 'DPW2'!AV5</t>
  </si>
  <si>
    <t>¬¬IF(ISBLANK('DPW2'!H12),"",'DPW2'!H12)</t>
  </si>
  <si>
    <t>¬¬IF(ISBLANK('DPW2'!I12),"",'DPW2'!I12)</t>
  </si>
  <si>
    <t>¬¬IF(ISBLANK('DPW2'!AX12),"",'DPW2'!AX12)</t>
  </si>
  <si>
    <t>¬¬IF(ISBLANK('DPW2'!BJ12),"",'DPW2'!BJ12)</t>
  </si>
  <si>
    <t>¬¬'DPW2'!F12 &amp; "," &amp; 'DPW2'!G12 &amp; "," &amp; 'DPW2'!BJ5</t>
  </si>
  <si>
    <t>¬¬IF(ISBLANK('DPW2'!BM12),"",'DPW2'!BM12)</t>
  </si>
  <si>
    <t>¬¬'DPW2'!F12 &amp; "," &amp; 'DPW2'!G12 &amp; "," &amp; 'DPW2'!BK5</t>
  </si>
  <si>
    <t>¬¬IF(ISBLANK('DPW2'!BY12),"",'DPW2'!BY12)</t>
  </si>
  <si>
    <t>¬¬'DPW2'!F12 &amp; "," &amp; 'DPW2'!G12 &amp; "," &amp; 'DPW2'!BY5</t>
  </si>
  <si>
    <t>¬¬IF(ISBLANK('DPW2'!CB12),"",'DPW2'!CB12)</t>
  </si>
  <si>
    <t>¬¬'DPW2'!F12 &amp; "," &amp; 'DPW2'!G12 &amp; "," &amp; 'DPW2'!CB5</t>
  </si>
  <si>
    <t>¬¬IF(ISBLANK('DPW2'!AV13),"",'DPW2'!AV13)</t>
  </si>
  <si>
    <t>¬¬'DPW2'!F13 &amp; "," &amp; 'DPW2'!G13 &amp; "," &amp; 'DPW2'!AV5</t>
  </si>
  <si>
    <t>¬¬IF(ISBLANK('DPW2'!H13),"",'DPW2'!H13)</t>
  </si>
  <si>
    <t>¬¬IF(ISBLANK('DPW2'!I13),"",'DPW2'!I13)</t>
  </si>
  <si>
    <t>¬¬IF(ISBLANK('DPW2'!AX13),"",'DPW2'!AX13)</t>
  </si>
  <si>
    <t>¬¬IF(ISBLANK('DPW2'!BJ13),"",'DPW2'!BJ13)</t>
  </si>
  <si>
    <t>¬¬'DPW2'!F13 &amp; "," &amp; 'DPW2'!G13 &amp; "," &amp; 'DPW2'!BJ5</t>
  </si>
  <si>
    <t>¬¬IF(ISBLANK('DPW2'!BM13),"",'DPW2'!BM13)</t>
  </si>
  <si>
    <t>¬¬'DPW2'!F13 &amp; "," &amp; 'DPW2'!G13 &amp; "," &amp; 'DPW2'!BK5</t>
  </si>
  <si>
    <t>¬¬IF(ISBLANK('DPW2'!BY13),"",'DPW2'!BY13)</t>
  </si>
  <si>
    <t>¬¬'DPW2'!F13 &amp; "," &amp; 'DPW2'!G13 &amp; "," &amp; 'DPW2'!BY5</t>
  </si>
  <si>
    <t>¬¬IF(ISBLANK('DPW2'!CB13),"",'DPW2'!CB13)</t>
  </si>
  <si>
    <t>¬¬'DPW2'!F13 &amp; "," &amp; 'DPW2'!G13 &amp; "," &amp; 'DPW2'!CB5</t>
  </si>
  <si>
    <t>¬¬IF(ISBLANK('DPW2'!AV14),"",'DPW2'!AV14)</t>
  </si>
  <si>
    <t>¬¬'DPW2'!F14 &amp; "," &amp; 'DPW2'!G14 &amp; "," &amp; 'DPW2'!AV5</t>
  </si>
  <si>
    <t>¬¬IF(ISBLANK('DPW2'!H14),"",'DPW2'!H14)</t>
  </si>
  <si>
    <t>¬¬IF(ISBLANK('DPW2'!I14),"",'DPW2'!I14)</t>
  </si>
  <si>
    <t>¬¬IF(ISBLANK('DPW2'!AX14),"",'DPW2'!AX14)</t>
  </si>
  <si>
    <t>¬¬IF(ISBLANK('DPW2'!BJ14),"",'DPW2'!BJ14)</t>
  </si>
  <si>
    <t>¬¬'DPW2'!F14 &amp; "," &amp; 'DPW2'!G14 &amp; "," &amp; 'DPW2'!BJ5</t>
  </si>
  <si>
    <t>¬¬IF(ISBLANK('DPW2'!BM14),"",'DPW2'!BM14)</t>
  </si>
  <si>
    <t>¬¬'DPW2'!F14 &amp; "," &amp; 'DPW2'!G14 &amp; "," &amp; 'DPW2'!BK5</t>
  </si>
  <si>
    <t>¬¬IF(ISBLANK('DPW2'!BY14),"",'DPW2'!BY14)</t>
  </si>
  <si>
    <t>¬¬'DPW2'!F14 &amp; "," &amp; 'DPW2'!G14 &amp; "," &amp; 'DPW2'!BY5</t>
  </si>
  <si>
    <t>¬¬IF(ISBLANK('DPW2'!CB14),"",'DPW2'!CB14)</t>
  </si>
  <si>
    <t>¬¬'DPW2'!F14 &amp; "," &amp; 'DPW2'!G14 &amp; "," &amp; 'DPW2'!CB5</t>
  </si>
  <si>
    <t>¬¬IF(ISBLANK('DPW2'!AV15),"",'DPW2'!AV15)</t>
  </si>
  <si>
    <t>¬¬'DPW2'!F15 &amp; "," &amp; 'DPW2'!G15 &amp; "," &amp; 'DPW2'!AV5</t>
  </si>
  <si>
    <t>¬¬IF(ISBLANK('DPW2'!H15),"",'DPW2'!H15)</t>
  </si>
  <si>
    <t>¬¬IF(ISBLANK('DPW2'!I15),"",'DPW2'!I15)</t>
  </si>
  <si>
    <t>¬¬IF(ISBLANK('DPW2'!AX15),"",'DPW2'!AX15)</t>
  </si>
  <si>
    <t>¬¬IF(ISBLANK('DPW2'!BJ15),"",'DPW2'!BJ15)</t>
  </si>
  <si>
    <t>¬¬'DPW2'!F15 &amp; "," &amp; 'DPW2'!G15 &amp; "," &amp; 'DPW2'!BJ5</t>
  </si>
  <si>
    <t>¬¬IF(ISBLANK('DPW2'!BM15),"",'DPW2'!BM15)</t>
  </si>
  <si>
    <t>¬¬'DPW2'!F15 &amp; "," &amp; 'DPW2'!G15 &amp; "," &amp; 'DPW2'!BK5</t>
  </si>
  <si>
    <t>¬¬IF(ISBLANK('DPW2'!BY15),"",'DPW2'!BY15)</t>
  </si>
  <si>
    <t>¬¬'DPW2'!F15 &amp; "," &amp; 'DPW2'!G15 &amp; "," &amp; 'DPW2'!BY5</t>
  </si>
  <si>
    <t>¬¬IF(ISBLANK('DPW2'!CB15),"",'DPW2'!CB15)</t>
  </si>
  <si>
    <t>¬¬'DPW2'!F15 &amp; "," &amp; 'DPW2'!G15 &amp; "," &amp; 'DPW2'!CB5</t>
  </si>
  <si>
    <t>¬¬IF(ISBLANK('DPW2'!AV16),"",'DPW2'!AV16)</t>
  </si>
  <si>
    <t>¬¬'DPW2'!F16 &amp; "," &amp; 'DPW2'!G16 &amp; "," &amp; 'DPW2'!AV5</t>
  </si>
  <si>
    <t>¬¬IF(ISBLANK('DPW2'!H16),"",'DPW2'!H16)</t>
  </si>
  <si>
    <t>¬¬IF(ISBLANK('DPW2'!I16),"",'DPW2'!I16)</t>
  </si>
  <si>
    <t>¬¬IF(ISBLANK('DPW2'!AX16),"",'DPW2'!AX16)</t>
  </si>
  <si>
    <t>¬¬IF(ISBLANK('DPW2'!BJ16),"",'DPW2'!BJ16)</t>
  </si>
  <si>
    <t>¬¬'DPW2'!F16 &amp; "," &amp; 'DPW2'!G16 &amp; "," &amp; 'DPW2'!BJ5</t>
  </si>
  <si>
    <t>¬¬IF(ISBLANK('DPW2'!BM16),"",'DPW2'!BM16)</t>
  </si>
  <si>
    <t>¬¬'DPW2'!F16 &amp; "," &amp; 'DPW2'!G16 &amp; "," &amp; 'DPW2'!BK5</t>
  </si>
  <si>
    <t>¬¬IF(ISBLANK('DPW2'!BY16),"",'DPW2'!BY16)</t>
  </si>
  <si>
    <t>¬¬'DPW2'!F16 &amp; "," &amp; 'DPW2'!G16 &amp; "," &amp; 'DPW2'!BY5</t>
  </si>
  <si>
    <t>¬¬IF(ISBLANK('DPW2'!CB16),"",'DPW2'!CB16)</t>
  </si>
  <si>
    <t>¬¬'DPW2'!F16 &amp; "," &amp; 'DPW2'!G16 &amp; "," &amp; 'DPW2'!CB5</t>
  </si>
  <si>
    <t>¬¬IF(ISBLANK('DPW2'!AV17),"",'DPW2'!AV17)</t>
  </si>
  <si>
    <t>¬¬'DPW2'!F17 &amp; "," &amp; 'DPW2'!G17 &amp; "," &amp; 'DPW2'!AV5</t>
  </si>
  <si>
    <t>¬¬IF(ISBLANK('DPW2'!H17),"",'DPW2'!H17)</t>
  </si>
  <si>
    <t>¬¬IF(ISBLANK('DPW2'!I17),"",'DPW2'!I17)</t>
  </si>
  <si>
    <t>¬¬IF(ISBLANK('DPW2'!AX17),"",'DPW2'!AX17)</t>
  </si>
  <si>
    <t>¬¬IF(ISBLANK('DPW2'!BJ17),"",'DPW2'!BJ17)</t>
  </si>
  <si>
    <t>¬¬'DPW2'!F17 &amp; "," &amp; 'DPW2'!G17 &amp; "," &amp; 'DPW2'!BJ5</t>
  </si>
  <si>
    <t>¬¬IF(ISBLANK('DPW2'!BM17),"",'DPW2'!BM17)</t>
  </si>
  <si>
    <t>¬¬'DPW2'!F17 &amp; "," &amp; 'DPW2'!G17 &amp; "," &amp; 'DPW2'!BK5</t>
  </si>
  <si>
    <t>¬¬IF(ISBLANK('DPW2'!BY17),"",'DPW2'!BY17)</t>
  </si>
  <si>
    <t>¬¬'DPW2'!F17 &amp; "," &amp; 'DPW2'!G17 &amp; "," &amp; 'DPW2'!BY5</t>
  </si>
  <si>
    <t>¬¬IF(ISBLANK('DPW2'!CB17),"",'DPW2'!CB17)</t>
  </si>
  <si>
    <t>¬¬'DPW2'!F17 &amp; "," &amp; 'DPW2'!G17 &amp; "," &amp; 'DPW2'!CB5</t>
  </si>
  <si>
    <t>¬¬IF(ISBLANK('DPW2'!AV18),"",'DPW2'!AV18)</t>
  </si>
  <si>
    <t>¬¬'DPW2'!F18 &amp; "," &amp; 'DPW2'!G18 &amp; "," &amp; 'DPW2'!AV5</t>
  </si>
  <si>
    <t>¬¬IF(ISBLANK('DPW2'!H18),"",'DPW2'!H18)</t>
  </si>
  <si>
    <t>¬¬IF(ISBLANK('DPW2'!I18),"",'DPW2'!I18)</t>
  </si>
  <si>
    <t>¬¬IF(ISBLANK('DPW2'!AX18),"",'DPW2'!AX18)</t>
  </si>
  <si>
    <t>¬¬IF(ISBLANK('DPW2'!BJ18),"",'DPW2'!BJ18)</t>
  </si>
  <si>
    <t>¬¬'DPW2'!F18 &amp; "," &amp; 'DPW2'!G18 &amp; "," &amp; 'DPW2'!BJ5</t>
  </si>
  <si>
    <t>¬¬IF(ISBLANK('DPW2'!BM18),"",'DPW2'!BM18)</t>
  </si>
  <si>
    <t>¬¬'DPW2'!F18 &amp; "," &amp; 'DPW2'!G18 &amp; "," &amp; 'DPW2'!BK5</t>
  </si>
  <si>
    <t>¬¬IF(ISBLANK('DPW2'!BY18),"",'DPW2'!BY18)</t>
  </si>
  <si>
    <t>¬¬'DPW2'!F18 &amp; "," &amp; 'DPW2'!G18 &amp; "," &amp; 'DPW2'!BY5</t>
  </si>
  <si>
    <t>¬¬IF(ISBLANK('DPW2'!CB18),"",'DPW2'!CB18)</t>
  </si>
  <si>
    <t>¬¬'DPW2'!F18 &amp; "," &amp; 'DPW2'!G18 &amp; "," &amp; 'DPW2'!CB5</t>
  </si>
  <si>
    <t>¬¬IF(ISBLANK('DPW2'!AV19),"",'DPW2'!AV19)</t>
  </si>
  <si>
    <t>¬¬'DPW2'!F19 &amp; "," &amp; 'DPW2'!G19 &amp; "," &amp; 'DPW2'!AV5</t>
  </si>
  <si>
    <t>¬¬IF(ISBLANK('DPW2'!H19),"",'DPW2'!H19)</t>
  </si>
  <si>
    <t>¬¬IF(ISBLANK('DPW2'!I19),"",'DPW2'!I19)</t>
  </si>
  <si>
    <t>¬¬IF(ISBLANK('DPW2'!AX19),"",'DPW2'!AX19)</t>
  </si>
  <si>
    <t>¬¬IF(ISBLANK('DPW2'!BJ19),"",'DPW2'!BJ19)</t>
  </si>
  <si>
    <t>¬¬'DPW2'!F19 &amp; "," &amp; 'DPW2'!G19 &amp; "," &amp; 'DPW2'!BJ5</t>
  </si>
  <si>
    <t>¬¬IF(ISBLANK('DPW2'!BM19),"",'DPW2'!BM19)</t>
  </si>
  <si>
    <t>¬¬'DPW2'!F19 &amp; "," &amp; 'DPW2'!G19 &amp; "," &amp; 'DPW2'!BK5</t>
  </si>
  <si>
    <t>¬¬IF(ISBLANK('DPW2'!BY19),"",'DPW2'!BY19)</t>
  </si>
  <si>
    <t>¬¬'DPW2'!F19 &amp; "," &amp; 'DPW2'!G19 &amp; "," &amp; 'DPW2'!BY5</t>
  </si>
  <si>
    <t>¬¬IF(ISBLANK('DPW2'!CB19),"",'DPW2'!CB19)</t>
  </si>
  <si>
    <t>¬¬'DPW2'!F19 &amp; "," &amp; 'DPW2'!G19 &amp; "," &amp; 'DPW2'!CB5</t>
  </si>
  <si>
    <t>¬¬IF(ISBLANK('DPW2'!AV20),"",'DPW2'!AV20)</t>
  </si>
  <si>
    <t>¬¬'DPW2'!F20 &amp; "," &amp; 'DPW2'!G20 &amp; "," &amp; 'DPW2'!AV5</t>
  </si>
  <si>
    <t>¬¬IF(ISBLANK('DPW2'!H20),"",'DPW2'!H20)</t>
  </si>
  <si>
    <t>¬¬IF(ISBLANK('DPW2'!I20),"",'DPW2'!I20)</t>
  </si>
  <si>
    <t>¬¬IF(ISBLANK('DPW2'!AX20),"",'DPW2'!AX20)</t>
  </si>
  <si>
    <t>¬¬IF(ISBLANK('DPW2'!BJ20),"",'DPW2'!BJ20)</t>
  </si>
  <si>
    <t>¬¬'DPW2'!F20 &amp; "," &amp; 'DPW2'!G20 &amp; "," &amp; 'DPW2'!BJ5</t>
  </si>
  <si>
    <t>¬¬IF(ISBLANK('DPW2'!BM20),"",'DPW2'!BM20)</t>
  </si>
  <si>
    <t>¬¬'DPW2'!F20 &amp; "," &amp; 'DPW2'!G20 &amp; "," &amp; 'DPW2'!BK5</t>
  </si>
  <si>
    <t>¬¬IF(ISBLANK('DPW2'!BY20),"",'DPW2'!BY20)</t>
  </si>
  <si>
    <t>¬¬'DPW2'!F20 &amp; "," &amp; 'DPW2'!G20 &amp; "," &amp; 'DPW2'!BY5</t>
  </si>
  <si>
    <t>¬¬IF(ISBLANK('DPW2'!CB20),"",'DPW2'!CB20)</t>
  </si>
  <si>
    <t>¬¬'DPW2'!F20 &amp; "," &amp; 'DPW2'!G20 &amp; "," &amp; 'DPW2'!CB5</t>
  </si>
  <si>
    <t>¬¬IF(ISBLANK('DPW2'!AV21),"",'DPW2'!AV21)</t>
  </si>
  <si>
    <t>¬¬'DPW2'!F21 &amp; "," &amp; 'DPW2'!G21 &amp; "," &amp; 'DPW2'!AV5</t>
  </si>
  <si>
    <t>¬¬IF(ISBLANK('DPW2'!H21),"",'DPW2'!H21)</t>
  </si>
  <si>
    <t>¬¬IF(ISBLANK('DPW2'!I21),"",'DPW2'!I21)</t>
  </si>
  <si>
    <t>¬¬IF(ISBLANK('DPW2'!AX21),"",'DPW2'!AX21)</t>
  </si>
  <si>
    <t>¬¬IF(ISBLANK('DPW2'!BJ21),"",'DPW2'!BJ21)</t>
  </si>
  <si>
    <t>¬¬'DPW2'!F21 &amp; "," &amp; 'DPW2'!G21 &amp; "," &amp; 'DPW2'!BJ5</t>
  </si>
  <si>
    <t>¬¬IF(ISBLANK('DPW2'!BM21),"",'DPW2'!BM21)</t>
  </si>
  <si>
    <t>¬¬'DPW2'!F21 &amp; "," &amp; 'DPW2'!G21 &amp; "," &amp; 'DPW2'!BK5</t>
  </si>
  <si>
    <t>¬¬IF(ISBLANK('DPW2'!BY21),"",'DPW2'!BY21)</t>
  </si>
  <si>
    <t>¬¬'DPW2'!F21 &amp; "," &amp; 'DPW2'!G21 &amp; "," &amp; 'DPW2'!BY5</t>
  </si>
  <si>
    <t>¬¬IF(ISBLANK('DPW2'!CB21),"",'DPW2'!CB21)</t>
  </si>
  <si>
    <t>¬¬'DPW2'!F21 &amp; "," &amp; 'DPW2'!G21 &amp; "," &amp; 'DPW2'!CB5</t>
  </si>
  <si>
    <t>¬¬IF(ISBLANK('DPW2'!AV22),"",'DPW2'!AV22)</t>
  </si>
  <si>
    <t>¬¬'DPW2'!F22 &amp; "," &amp; 'DPW2'!G22 &amp; "," &amp; 'DPW2'!AV5</t>
  </si>
  <si>
    <t>¬¬IF(ISBLANK('DPW2'!H22),"",'DPW2'!H22)</t>
  </si>
  <si>
    <t>¬¬IF(ISBLANK('DPW2'!I22),"",'DPW2'!I22)</t>
  </si>
  <si>
    <t>¬¬IF(ISBLANK('DPW2'!AX22),"",'DPW2'!AX22)</t>
  </si>
  <si>
    <t>¬¬IF(ISBLANK('DPW2'!BJ22),"",'DPW2'!BJ22)</t>
  </si>
  <si>
    <t>¬¬'DPW2'!F22 &amp; "," &amp; 'DPW2'!G22 &amp; "," &amp; 'DPW2'!BJ5</t>
  </si>
  <si>
    <t>¬¬IF(ISBLANK('DPW2'!BM22),"",'DPW2'!BM22)</t>
  </si>
  <si>
    <t>¬¬'DPW2'!F22 &amp; "," &amp; 'DPW2'!G22 &amp; "," &amp; 'DPW2'!BK5</t>
  </si>
  <si>
    <t>¬¬IF(ISBLANK('DPW2'!BY22),"",'DPW2'!BY22)</t>
  </si>
  <si>
    <t>¬¬'DPW2'!F22 &amp; "," &amp; 'DPW2'!G22 &amp; "," &amp; 'DPW2'!BY5</t>
  </si>
  <si>
    <t>¬¬IF(ISBLANK('DPW2'!CB22),"",'DPW2'!CB22)</t>
  </si>
  <si>
    <t>¬¬'DPW2'!F22 &amp; "," &amp; 'DPW2'!G22 &amp; "," &amp; 'DPW2'!CB5</t>
  </si>
  <si>
    <t>¬¬IF(ISBLANK('DPW2'!AV23),"",'DPW2'!AV23)</t>
  </si>
  <si>
    <t>¬¬'DPW2'!F23 &amp; "," &amp; 'DPW2'!G23 &amp; "," &amp; 'DPW2'!AV5</t>
  </si>
  <si>
    <t>¬¬IF(ISBLANK('DPW2'!H23),"",'DPW2'!H23)</t>
  </si>
  <si>
    <t>¬¬IF(ISBLANK('DPW2'!I23),"",'DPW2'!I23)</t>
  </si>
  <si>
    <t>¬¬IF(ISBLANK('DPW2'!AX23),"",'DPW2'!AX23)</t>
  </si>
  <si>
    <t>¬¬IF(ISBLANK('DPW2'!BJ23),"",'DPW2'!BJ23)</t>
  </si>
  <si>
    <t>¬¬'DPW2'!F23 &amp; "," &amp; 'DPW2'!G23 &amp; "," &amp; 'DPW2'!BJ5</t>
  </si>
  <si>
    <t>¬¬IF(ISBLANK('DPW2'!BM23),"",'DPW2'!BM23)</t>
  </si>
  <si>
    <t>¬¬'DPW2'!F23 &amp; "," &amp; 'DPW2'!G23 &amp; "," &amp; 'DPW2'!BK5</t>
  </si>
  <si>
    <t>¬¬IF(ISBLANK('DPW2'!BY23),"",'DPW2'!BY23)</t>
  </si>
  <si>
    <t>¬¬'DPW2'!F23 &amp; "," &amp; 'DPW2'!G23 &amp; "," &amp; 'DPW2'!BY5</t>
  </si>
  <si>
    <t>¬¬IF(ISBLANK('DPW2'!CB23),"",'DPW2'!CB23)</t>
  </si>
  <si>
    <t>¬¬'DPW2'!F23 &amp; "," &amp; 'DPW2'!G23 &amp; "," &amp; 'DPW2'!CB5</t>
  </si>
  <si>
    <t>¬¬IF(ISBLANK('DPW2'!AV24),"",'DPW2'!AV24)</t>
  </si>
  <si>
    <t>¬¬'DPW2'!F24 &amp; "," &amp; 'DPW2'!G24 &amp; "," &amp; 'DPW2'!AV5</t>
  </si>
  <si>
    <t>¬¬IF(ISBLANK('DPW2'!H24),"",'DPW2'!H24)</t>
  </si>
  <si>
    <t>¬¬IF(ISBLANK('DPW2'!I24),"",'DPW2'!I24)</t>
  </si>
  <si>
    <t>¬¬IF(ISBLANK('DPW2'!AX24),"",'DPW2'!AX24)</t>
  </si>
  <si>
    <t>¬¬IF(ISBLANK('DPW2'!BJ24),"",'DPW2'!BJ24)</t>
  </si>
  <si>
    <t>¬¬'DPW2'!F24 &amp; "," &amp; 'DPW2'!G24 &amp; "," &amp; 'DPW2'!BJ5</t>
  </si>
  <si>
    <t>¬¬IF(ISBLANK('DPW2'!BM24),"",'DPW2'!BM24)</t>
  </si>
  <si>
    <t>¬¬'DPW2'!F24 &amp; "," &amp; 'DPW2'!G24 &amp; "," &amp; 'DPW2'!BK5</t>
  </si>
  <si>
    <t>¬¬IF(ISBLANK('DPW2'!BY24),"",'DPW2'!BY24)</t>
  </si>
  <si>
    <t>¬¬'DPW2'!F24 &amp; "," &amp; 'DPW2'!G24 &amp; "," &amp; 'DPW2'!BY5</t>
  </si>
  <si>
    <t>¬¬IF(ISBLANK('DPW2'!CB24),"",'DPW2'!CB24)</t>
  </si>
  <si>
    <t>¬¬'DPW2'!F24 &amp; "," &amp; 'DPW2'!G24 &amp; "," &amp; 'DPW2'!CB5</t>
  </si>
  <si>
    <t>¬¬IF(ISBLANK('DPW2'!AV25),"",'DPW2'!AV25)</t>
  </si>
  <si>
    <t>¬¬'DPW2'!F25 &amp; "," &amp; 'DPW2'!G25 &amp; "," &amp; 'DPW2'!AV5</t>
  </si>
  <si>
    <t>¬¬IF(ISBLANK('DPW2'!H25),"",'DPW2'!H25)</t>
  </si>
  <si>
    <t>¬¬IF(ISBLANK('DPW2'!I25),"",'DPW2'!I25)</t>
  </si>
  <si>
    <t>¬¬IF(ISBLANK('DPW2'!AX25),"",'DPW2'!AX25)</t>
  </si>
  <si>
    <t>¬¬IF(ISBLANK('DPW2'!BJ25),"",'DPW2'!BJ25)</t>
  </si>
  <si>
    <t>¬¬'DPW2'!F25 &amp; "," &amp; 'DPW2'!G25 &amp; "," &amp; 'DPW2'!BJ5</t>
  </si>
  <si>
    <t>¬¬IF(ISBLANK('DPW2'!BM25),"",'DPW2'!BM25)</t>
  </si>
  <si>
    <t>¬¬'DPW2'!F25 &amp; "," &amp; 'DPW2'!G25 &amp; "," &amp; 'DPW2'!BK5</t>
  </si>
  <si>
    <t>¬¬IF(ISBLANK('DPW2'!BY25),"",'DPW2'!BY25)</t>
  </si>
  <si>
    <t>¬¬'DPW2'!F25 &amp; "," &amp; 'DPW2'!G25 &amp; "," &amp; 'DPW2'!BY5</t>
  </si>
  <si>
    <t>¬¬IF(ISBLANK('DPW2'!CB25),"",'DPW2'!CB25)</t>
  </si>
  <si>
    <t>¬¬'DPW2'!F25 &amp; "," &amp; 'DPW2'!G25 &amp; "," &amp; 'DPW2'!CB5</t>
  </si>
  <si>
    <t>¬¬IF(ISBLANK('DPW2'!AV26),"",'DPW2'!AV26)</t>
  </si>
  <si>
    <t>¬¬'DPW2'!F26 &amp; "," &amp; 'DPW2'!G26 &amp; "," &amp; 'DPW2'!AV5</t>
  </si>
  <si>
    <t>¬¬IF(ISBLANK('DPW2'!H26),"",'DPW2'!H26)</t>
  </si>
  <si>
    <t>¬¬IF(ISBLANK('DPW2'!I26),"",'DPW2'!I26)</t>
  </si>
  <si>
    <t>¬¬IF(ISBLANK('DPW2'!AX26),"",'DPW2'!AX26)</t>
  </si>
  <si>
    <t>¬¬IF(ISBLANK('DPW2'!BJ26),"",'DPW2'!BJ26)</t>
  </si>
  <si>
    <t>¬¬'DPW2'!F26 &amp; "," &amp; 'DPW2'!G26 &amp; "," &amp; 'DPW2'!BJ5</t>
  </si>
  <si>
    <t>¬¬IF(ISBLANK('DPW2'!BM26),"",'DPW2'!BM26)</t>
  </si>
  <si>
    <t>¬¬'DPW2'!F26 &amp; "," &amp; 'DPW2'!G26 &amp; "," &amp; 'DPW2'!BK5</t>
  </si>
  <si>
    <t>¬¬IF(ISBLANK('DPW2'!BY26),"",'DPW2'!BY26)</t>
  </si>
  <si>
    <t>¬¬'DPW2'!F26 &amp; "," &amp; 'DPW2'!G26 &amp; "," &amp; 'DPW2'!BY5</t>
  </si>
  <si>
    <t>¬¬IF(ISBLANK('DPW2'!CB26),"",'DPW2'!CB26)</t>
  </si>
  <si>
    <t>¬¬'DPW2'!F26 &amp; "," &amp; 'DPW2'!G26 &amp; "," &amp; 'DPW2'!CB5</t>
  </si>
  <si>
    <t>¬¬IF(ISBLANK('DPW2'!AV27),"",'DPW2'!AV27)</t>
  </si>
  <si>
    <t>¬¬'DPW2'!F27 &amp; "," &amp; 'DPW2'!G27 &amp; "," &amp; 'DPW2'!AV5</t>
  </si>
  <si>
    <t>¬¬IF(ISBLANK('DPW2'!H27),"",'DPW2'!H27)</t>
  </si>
  <si>
    <t>¬¬IF(ISBLANK('DPW2'!I27),"",'DPW2'!I27)</t>
  </si>
  <si>
    <t>¬¬IF(ISBLANK('DPW2'!AX27),"",'DPW2'!AX27)</t>
  </si>
  <si>
    <t>¬¬IF(ISBLANK('DPW2'!BJ27),"",'DPW2'!BJ27)</t>
  </si>
  <si>
    <t>¬¬'DPW2'!F27 &amp; "," &amp; 'DPW2'!G27 &amp; "," &amp; 'DPW2'!BJ5</t>
  </si>
  <si>
    <t>¬¬IF(ISBLANK('DPW2'!BM27),"",'DPW2'!BM27)</t>
  </si>
  <si>
    <t>¬¬'DPW2'!F27 &amp; "," &amp; 'DPW2'!G27 &amp; "," &amp; 'DPW2'!BK5</t>
  </si>
  <si>
    <t>¬¬IF(ISBLANK('DPW2'!BY27),"",'DPW2'!BY27)</t>
  </si>
  <si>
    <t>¬¬'DPW2'!F27 &amp; "," &amp; 'DPW2'!G27 &amp; "," &amp; 'DPW2'!BY5</t>
  </si>
  <si>
    <t>¬¬IF(ISBLANK('DPW2'!CB27),"",'DPW2'!CB27)</t>
  </si>
  <si>
    <t>¬¬'DPW2'!F27 &amp; "," &amp; 'DPW2'!G27 &amp; "," &amp; 'DPW2'!CB5</t>
  </si>
  <si>
    <t>¬¬IF(ISBLANK('DPW2'!AV28),"",'DPW2'!AV28)</t>
  </si>
  <si>
    <t>¬¬'DPW2'!F28 &amp; "," &amp; 'DPW2'!G28 &amp; "," &amp; 'DPW2'!AV5</t>
  </si>
  <si>
    <t>¬¬IF(ISBLANK('DPW2'!H28),"",'DPW2'!H28)</t>
  </si>
  <si>
    <t>¬¬IF(ISBLANK('DPW2'!I28),"",'DPW2'!I28)</t>
  </si>
  <si>
    <t>¬¬IF(ISBLANK('DPW2'!AX28),"",'DPW2'!AX28)</t>
  </si>
  <si>
    <t>¬¬IF(ISBLANK('DPW2'!BJ28),"",'DPW2'!BJ28)</t>
  </si>
  <si>
    <t>¬¬'DPW2'!F28 &amp; "," &amp; 'DPW2'!G28 &amp; "," &amp; 'DPW2'!BJ5</t>
  </si>
  <si>
    <t>¬¬IF(ISBLANK('DPW2'!BM28),"",'DPW2'!BM28)</t>
  </si>
  <si>
    <t>¬¬'DPW2'!F28 &amp; "," &amp; 'DPW2'!G28 &amp; "," &amp; 'DPW2'!BK5</t>
  </si>
  <si>
    <t>¬¬IF(ISBLANK('DPW2'!BY28),"",'DPW2'!BY28)</t>
  </si>
  <si>
    <t>¬¬'DPW2'!F28 &amp; "," &amp; 'DPW2'!G28 &amp; "," &amp; 'DPW2'!BY5</t>
  </si>
  <si>
    <t>¬¬IF(ISBLANK('DPW2'!CB28),"",'DPW2'!CB28)</t>
  </si>
  <si>
    <t>¬¬'DPW2'!F28 &amp; "," &amp; 'DPW2'!G28 &amp; "," &amp; 'DPW2'!CB5</t>
  </si>
  <si>
    <t>¬¬IF(ISBLANK('DPW2'!AV29),"",'DPW2'!AV29)</t>
  </si>
  <si>
    <t>¬¬'DPW2'!F29 &amp; "," &amp; 'DPW2'!G29 &amp; "," &amp; 'DPW2'!AV5</t>
  </si>
  <si>
    <t>¬¬IF(ISBLANK('DPW2'!H29),"",'DPW2'!H29)</t>
  </si>
  <si>
    <t>¬¬IF(ISBLANK('DPW2'!I29),"",'DPW2'!I29)</t>
  </si>
  <si>
    <t>¬¬IF(ISBLANK('DPW2'!AX29),"",'DPW2'!AX29)</t>
  </si>
  <si>
    <t>¬¬IF(ISBLANK('DPW2'!BJ29),"",'DPW2'!BJ29)</t>
  </si>
  <si>
    <t>¬¬'DPW2'!F29 &amp; "," &amp; 'DPW2'!G29 &amp; "," &amp; 'DPW2'!BJ5</t>
  </si>
  <si>
    <t>¬¬IF(ISBLANK('DPW2'!BM29),"",'DPW2'!BM29)</t>
  </si>
  <si>
    <t>¬¬'DPW2'!F29 &amp; "," &amp; 'DPW2'!G29 &amp; "," &amp; 'DPW2'!BK5</t>
  </si>
  <si>
    <t>¬¬IF(ISBLANK('DPW2'!BY29),"",'DPW2'!BY29)</t>
  </si>
  <si>
    <t>¬¬'DPW2'!F29 &amp; "," &amp; 'DPW2'!G29 &amp; "," &amp; 'DPW2'!BY5</t>
  </si>
  <si>
    <t>¬¬IF(ISBLANK('DPW2'!CB29),"",'DPW2'!CB29)</t>
  </si>
  <si>
    <t>¬¬'DPW2'!F29 &amp; "," &amp; 'DPW2'!G29 &amp; "," &amp; 'DPW2'!CB5</t>
  </si>
  <si>
    <t>¬¬IF(ISBLANK('DPW2'!AV30),"",'DPW2'!AV30)</t>
  </si>
  <si>
    <t>¬¬'DPW2'!F30 &amp; "," &amp; 'DPW2'!G30 &amp; "," &amp; 'DPW2'!AV5</t>
  </si>
  <si>
    <t>¬¬IF(ISBLANK('DPW2'!H30),"",'DPW2'!H30)</t>
  </si>
  <si>
    <t>¬¬IF(ISBLANK('DPW2'!I30),"",'DPW2'!I30)</t>
  </si>
  <si>
    <t>¬¬IF(ISBLANK('DPW2'!AX30),"",'DPW2'!AX30)</t>
  </si>
  <si>
    <t>¬¬IF(ISBLANK('DPW2'!BJ30),"",'DPW2'!BJ30)</t>
  </si>
  <si>
    <t>¬¬'DPW2'!F30 &amp; "," &amp; 'DPW2'!G30 &amp; "," &amp; 'DPW2'!BJ5</t>
  </si>
  <si>
    <t>¬¬IF(ISBLANK('DPW2'!BM30),"",'DPW2'!BM30)</t>
  </si>
  <si>
    <t>¬¬'DPW2'!F30 &amp; "," &amp; 'DPW2'!G30 &amp; "," &amp; 'DPW2'!BK5</t>
  </si>
  <si>
    <t>¬¬IF(ISBLANK('DPW2'!BY30),"",'DPW2'!BY30)</t>
  </si>
  <si>
    <t>¬¬'DPW2'!F30 &amp; "," &amp; 'DPW2'!G30 &amp; "," &amp; 'DPW2'!BY5</t>
  </si>
  <si>
    <t>¬¬IF(ISBLANK('DPW2'!CB30),"",'DPW2'!CB30)</t>
  </si>
  <si>
    <t>¬¬'DPW2'!F30 &amp; "," &amp; 'DPW2'!G30 &amp; "," &amp; 'DPW2'!CB5</t>
  </si>
  <si>
    <t>¬¬IF(ISBLANK('DPW2'!AV31),"",'DPW2'!AV31)</t>
  </si>
  <si>
    <t>¬¬'DPW2'!F31 &amp; "," &amp; 'DPW2'!G31 &amp; "," &amp; 'DPW2'!AV5</t>
  </si>
  <si>
    <t>¬¬IF(ISBLANK('DPW2'!H31),"",'DPW2'!H31)</t>
  </si>
  <si>
    <t>¬¬IF(ISBLANK('DPW2'!I31),"",'DPW2'!I31)</t>
  </si>
  <si>
    <t>¬¬IF(ISBLANK('DPW2'!AX31),"",'DPW2'!AX31)</t>
  </si>
  <si>
    <t>¬¬IF(ISBLANK('DPW2'!BJ31),"",'DPW2'!BJ31)</t>
  </si>
  <si>
    <t>¬¬'DPW2'!F31 &amp; "," &amp; 'DPW2'!G31 &amp; "," &amp; 'DPW2'!BJ5</t>
  </si>
  <si>
    <t>¬¬IF(ISBLANK('DPW2'!BM31),"",'DPW2'!BM31)</t>
  </si>
  <si>
    <t>¬¬'DPW2'!F31 &amp; "," &amp; 'DPW2'!G31 &amp; "," &amp; 'DPW2'!BK5</t>
  </si>
  <si>
    <t>¬¬IF(ISBLANK('DPW2'!BY31),"",'DPW2'!BY31)</t>
  </si>
  <si>
    <t>¬¬'DPW2'!F31 &amp; "," &amp; 'DPW2'!G31 &amp; "," &amp; 'DPW2'!BY5</t>
  </si>
  <si>
    <t>¬¬IF(ISBLANK('DPW2'!CB31),"",'DPW2'!CB31)</t>
  </si>
  <si>
    <t>¬¬'DPW2'!F31 &amp; "," &amp; 'DPW2'!G31 &amp; "," &amp; 'DPW2'!CB5</t>
  </si>
  <si>
    <t>¬¬IF(ISBLANK('DPW2'!AV32),"",'DPW2'!AV32)</t>
  </si>
  <si>
    <t>¬¬'DPW2'!F32 &amp; "," &amp; 'DPW2'!G32 &amp; "," &amp; 'DPW2'!AV5</t>
  </si>
  <si>
    <t>¬¬IF(ISBLANK('DPW2'!H32),"",'DPW2'!H32)</t>
  </si>
  <si>
    <t>¬¬IF(ISBLANK('DPW2'!I32),"",'DPW2'!I32)</t>
  </si>
  <si>
    <t>¬¬IF(ISBLANK('DPW2'!AX32),"",'DPW2'!AX32)</t>
  </si>
  <si>
    <t>¬¬IF(ISBLANK('DPW2'!BJ32),"",'DPW2'!BJ32)</t>
  </si>
  <si>
    <t>¬¬'DPW2'!F32 &amp; "," &amp; 'DPW2'!G32 &amp; "," &amp; 'DPW2'!BJ5</t>
  </si>
  <si>
    <t>¬¬IF(ISBLANK('DPW2'!BM32),"",'DPW2'!BM32)</t>
  </si>
  <si>
    <t>¬¬'DPW2'!F32 &amp; "," &amp; 'DPW2'!G32 &amp; "," &amp; 'DPW2'!BK5</t>
  </si>
  <si>
    <t>¬¬IF(ISBLANK('DPW2'!BY32),"",'DPW2'!BY32)</t>
  </si>
  <si>
    <t>¬¬'DPW2'!F32 &amp; "," &amp; 'DPW2'!G32 &amp; "," &amp; 'DPW2'!BY5</t>
  </si>
  <si>
    <t>¬¬IF(ISBLANK('DPW2'!CB32),"",'DPW2'!CB32)</t>
  </si>
  <si>
    <t>¬¬'DPW2'!F32 &amp; "," &amp; 'DPW2'!G32 &amp; "," &amp; 'DPW2'!CB5</t>
  </si>
  <si>
    <t>¬¬IF(ISBLANK('DPW2'!AV33),"",'DPW2'!AV33)</t>
  </si>
  <si>
    <t>¬¬'DPW2'!F33 &amp; "," &amp; 'DPW2'!G33 &amp; "," &amp; 'DPW2'!AV5</t>
  </si>
  <si>
    <t>¬¬IF(ISBLANK('DPW2'!H33),"",'DPW2'!H33)</t>
  </si>
  <si>
    <t>¬¬IF(ISBLANK('DPW2'!I33),"",'DPW2'!I33)</t>
  </si>
  <si>
    <t>¬¬IF(ISBLANK('DPW2'!AX33),"",'DPW2'!AX33)</t>
  </si>
  <si>
    <t>¬¬IF(ISBLANK('DPW2'!BJ33),"",'DPW2'!BJ33)</t>
  </si>
  <si>
    <t>¬¬'DPW2'!F33 &amp; "," &amp; 'DPW2'!G33 &amp; "," &amp; 'DPW2'!BJ5</t>
  </si>
  <si>
    <t>¬¬IF(ISBLANK('DPW2'!BM33),"",'DPW2'!BM33)</t>
  </si>
  <si>
    <t>¬¬'DPW2'!F33 &amp; "," &amp; 'DPW2'!G33 &amp; "," &amp; 'DPW2'!BK5</t>
  </si>
  <si>
    <t>¬¬IF(ISBLANK('DPW2'!BY33),"",'DPW2'!BY33)</t>
  </si>
  <si>
    <t>¬¬'DPW2'!F33 &amp; "," &amp; 'DPW2'!G33 &amp; "," &amp; 'DPW2'!BY5</t>
  </si>
  <si>
    <t>¬¬IF(ISBLANK('DPW2'!CB33),"",'DPW2'!CB33)</t>
  </si>
  <si>
    <t>¬¬'DPW2'!F33 &amp; "," &amp; 'DPW2'!G33 &amp; "," &amp; 'DPW2'!CB5</t>
  </si>
  <si>
    <t>¬¬IF(ISBLANK('DPW2'!AV34),"",'DPW2'!AV34)</t>
  </si>
  <si>
    <t>¬¬'DPW2'!F34 &amp; "," &amp; 'DPW2'!G34 &amp; "," &amp; 'DPW2'!AV5</t>
  </si>
  <si>
    <t>¬¬IF(ISBLANK('DPW2'!H34),"",'DPW2'!H34)</t>
  </si>
  <si>
    <t>¬¬IF(ISBLANK('DPW2'!I34),"",'DPW2'!I34)</t>
  </si>
  <si>
    <t>¬¬IF(ISBLANK('DPW2'!AX34),"",'DPW2'!AX34)</t>
  </si>
  <si>
    <t>¬¬IF(ISBLANK('DPW2'!BJ34),"",'DPW2'!BJ34)</t>
  </si>
  <si>
    <t>¬¬'DPW2'!F34 &amp; "," &amp; 'DPW2'!G34 &amp; "," &amp; 'DPW2'!BJ5</t>
  </si>
  <si>
    <t>¬¬IF(ISBLANK('DPW2'!BM34),"",'DPW2'!BM34)</t>
  </si>
  <si>
    <t>¬¬'DPW2'!F34 &amp; "," &amp; 'DPW2'!G34 &amp; "," &amp; 'DPW2'!BK5</t>
  </si>
  <si>
    <t>¬¬IF(ISBLANK('DPW2'!BY34),"",'DPW2'!BY34)</t>
  </si>
  <si>
    <t>¬¬'DPW2'!F34 &amp; "," &amp; 'DPW2'!G34 &amp; "," &amp; 'DPW2'!BY5</t>
  </si>
  <si>
    <t>¬¬IF(ISBLANK('DPW2'!CB34),"",'DPW2'!CB34)</t>
  </si>
  <si>
    <t>¬¬'DPW2'!F34 &amp; "," &amp; 'DPW2'!G34 &amp; "," &amp; 'DPW2'!CB5</t>
  </si>
  <si>
    <t>¬¬IF(ISBLANK('DPW2'!AV35),"",'DPW2'!AV35)</t>
  </si>
  <si>
    <t>¬¬'DPW2'!F35 &amp; "," &amp; 'DPW2'!G35 &amp; "," &amp; 'DPW2'!AV5</t>
  </si>
  <si>
    <t>¬¬IF(ISBLANK('DPW2'!H35),"",'DPW2'!H35)</t>
  </si>
  <si>
    <t>¬¬IF(ISBLANK('DPW2'!I35),"",'DPW2'!I35)</t>
  </si>
  <si>
    <t>¬¬IF(ISBLANK('DPW2'!AX35),"",'DPW2'!AX35)</t>
  </si>
  <si>
    <t>¬¬IF(ISBLANK('DPW2'!BJ35),"",'DPW2'!BJ35)</t>
  </si>
  <si>
    <t>¬¬'DPW2'!F35 &amp; "," &amp; 'DPW2'!G35 &amp; "," &amp; 'DPW2'!BJ5</t>
  </si>
  <si>
    <t>¬¬IF(ISBLANK('DPW2'!BM35),"",'DPW2'!BM35)</t>
  </si>
  <si>
    <t>¬¬'DPW2'!F35 &amp; "," &amp; 'DPW2'!G35 &amp; "," &amp; 'DPW2'!BK5</t>
  </si>
  <si>
    <t>¬¬IF(ISBLANK('DPW2'!BY35),"",'DPW2'!BY35)</t>
  </si>
  <si>
    <t>¬¬'DPW2'!F35 &amp; "," &amp; 'DPW2'!G35 &amp; "," &amp; 'DPW2'!BY5</t>
  </si>
  <si>
    <t>¬¬IF(ISBLANK('DPW2'!CB35),"",'DPW2'!CB35)</t>
  </si>
  <si>
    <t>¬¬'DPW2'!F35 &amp; "," &amp; 'DPW2'!G35 &amp; "," &amp; 'DPW2'!CB5</t>
  </si>
  <si>
    <t>¬¬IF(ISBLANK('DPW2'!AV36),"",'DPW2'!AV36)</t>
  </si>
  <si>
    <t>¬¬'DPW2'!F36 &amp; "," &amp; 'DPW2'!G36 &amp; "," &amp; 'DPW2'!AV5</t>
  </si>
  <si>
    <t>¬¬IF(ISBLANK('DPW2'!H36),"",'DPW2'!H36)</t>
  </si>
  <si>
    <t>¬¬IF(ISBLANK('DPW2'!I36),"",'DPW2'!I36)</t>
  </si>
  <si>
    <t>¬¬IF(ISBLANK('DPW2'!AX36),"",'DPW2'!AX36)</t>
  </si>
  <si>
    <t>¬¬IF(ISBLANK('DPW2'!BJ36),"",'DPW2'!BJ36)</t>
  </si>
  <si>
    <t>¬¬'DPW2'!F36 &amp; "," &amp; 'DPW2'!G36 &amp; "," &amp; 'DPW2'!BJ5</t>
  </si>
  <si>
    <t>¬¬IF(ISBLANK('DPW2'!BM36),"",'DPW2'!BM36)</t>
  </si>
  <si>
    <t>¬¬'DPW2'!F36 &amp; "," &amp; 'DPW2'!G36 &amp; "," &amp; 'DPW2'!BK5</t>
  </si>
  <si>
    <t>¬¬IF(ISBLANK('DPW2'!BY36),"",'DPW2'!BY36)</t>
  </si>
  <si>
    <t>¬¬'DPW2'!F36 &amp; "," &amp; 'DPW2'!G36 &amp; "," &amp; 'DPW2'!BY5</t>
  </si>
  <si>
    <t>¬¬IF(ISBLANK('DPW2'!CB36),"",'DPW2'!CB36)</t>
  </si>
  <si>
    <t>¬¬'DPW2'!F36 &amp; "," &amp; 'DPW2'!G36 &amp; "," &amp; 'DPW2'!CB5</t>
  </si>
  <si>
    <t>¬¬IF(ISBLANK('DPW2'!AV37),"",'DPW2'!AV37)</t>
  </si>
  <si>
    <t>¬¬'DPW2'!F37 &amp; "," &amp; 'DPW2'!G37 &amp; "," &amp; 'DPW2'!AV5</t>
  </si>
  <si>
    <t>¬¬IF(ISBLANK('DPW2'!H37),"",'DPW2'!H37)</t>
  </si>
  <si>
    <t>¬¬IF(ISBLANK('DPW2'!I37),"",'DPW2'!I37)</t>
  </si>
  <si>
    <t>¬¬IF(ISBLANK('DPW2'!AX37),"",'DPW2'!AX37)</t>
  </si>
  <si>
    <t>¬¬IF(ISBLANK('DPW2'!BJ37),"",'DPW2'!BJ37)</t>
  </si>
  <si>
    <t>¬¬'DPW2'!F37 &amp; "," &amp; 'DPW2'!G37 &amp; "," &amp; 'DPW2'!BJ5</t>
  </si>
  <si>
    <t>¬¬IF(ISBLANK('DPW2'!BM37),"",'DPW2'!BM37)</t>
  </si>
  <si>
    <t>¬¬'DPW2'!F37 &amp; "," &amp; 'DPW2'!G37 &amp; "," &amp; 'DPW2'!BK5</t>
  </si>
  <si>
    <t>¬¬IF(ISBLANK('DPW2'!BY37),"",'DPW2'!BY37)</t>
  </si>
  <si>
    <t>¬¬'DPW2'!F37 &amp; "," &amp; 'DPW2'!G37 &amp; "," &amp; 'DPW2'!BY5</t>
  </si>
  <si>
    <t>¬¬IF(ISBLANK('DPW2'!CB37),"",'DPW2'!CB37)</t>
  </si>
  <si>
    <t>¬¬'DPW2'!F37 &amp; "," &amp; 'DPW2'!G37 &amp; "," &amp; 'DPW2'!CB5</t>
  </si>
  <si>
    <t>¬¬IF(ISBLANK('DPW2'!AV38),"",'DPW2'!AV38)</t>
  </si>
  <si>
    <t>¬¬'DPW2'!F38 &amp; "," &amp; 'DPW2'!G38 &amp; "," &amp; 'DPW2'!AV5</t>
  </si>
  <si>
    <t>¬¬IF(ISBLANK('DPW2'!H38),"",'DPW2'!H38)</t>
  </si>
  <si>
    <t>¬¬IF(ISBLANK('DPW2'!I38),"",'DPW2'!I38)</t>
  </si>
  <si>
    <t>¬¬IF(ISBLANK('DPW2'!AX38),"",'DPW2'!AX38)</t>
  </si>
  <si>
    <t>¬¬IF(ISBLANK('DPW2'!BJ38),"",'DPW2'!BJ38)</t>
  </si>
  <si>
    <t>¬¬'DPW2'!F38 &amp; "," &amp; 'DPW2'!G38 &amp; "," &amp; 'DPW2'!BJ5</t>
  </si>
  <si>
    <t>¬¬IF(ISBLANK('DPW2'!BM38),"",'DPW2'!BM38)</t>
  </si>
  <si>
    <t>¬¬'DPW2'!F38 &amp; "," &amp; 'DPW2'!G38 &amp; "," &amp; 'DPW2'!BK5</t>
  </si>
  <si>
    <t>¬¬IF(ISBLANK('DPW2'!BY38),"",'DPW2'!BY38)</t>
  </si>
  <si>
    <t>¬¬'DPW2'!F38 &amp; "," &amp; 'DPW2'!G38 &amp; "," &amp; 'DPW2'!BY5</t>
  </si>
  <si>
    <t>¬¬IF(ISBLANK('DPW2'!CB38),"",'DPW2'!CB38)</t>
  </si>
  <si>
    <t>¬¬'DPW2'!F38 &amp; "," &amp; 'DPW2'!G38 &amp; "," &amp; 'DPW2'!CB5</t>
  </si>
  <si>
    <t>¬¬IF(ISBLANK('DPW2'!AV39),"",'DPW2'!AV39)</t>
  </si>
  <si>
    <t>¬¬'DPW2'!F39 &amp; "," &amp; 'DPW2'!G39 &amp; "," &amp; 'DPW2'!AV5</t>
  </si>
  <si>
    <t>¬¬IF(ISBLANK('DPW2'!H39),"",'DPW2'!H39)</t>
  </si>
  <si>
    <t>¬¬IF(ISBLANK('DPW2'!I39),"",'DPW2'!I39)</t>
  </si>
  <si>
    <t>¬¬IF(ISBLANK('DPW2'!AX39),"",'DPW2'!AX39)</t>
  </si>
  <si>
    <t>¬¬IF(ISBLANK('DPW2'!BJ39),"",'DPW2'!BJ39)</t>
  </si>
  <si>
    <t>¬¬'DPW2'!F39 &amp; "," &amp; 'DPW2'!G39 &amp; "," &amp; 'DPW2'!BJ5</t>
  </si>
  <si>
    <t>¬¬IF(ISBLANK('DPW2'!BM39),"",'DPW2'!BM39)</t>
  </si>
  <si>
    <t>¬¬'DPW2'!F39 &amp; "," &amp; 'DPW2'!G39 &amp; "," &amp; 'DPW2'!BK5</t>
  </si>
  <si>
    <t>¬¬IF(ISBLANK('DPW2'!BY39),"",'DPW2'!BY39)</t>
  </si>
  <si>
    <t>¬¬'DPW2'!F39 &amp; "," &amp; 'DPW2'!G39 &amp; "," &amp; 'DPW2'!BY5</t>
  </si>
  <si>
    <t>¬¬IF(ISBLANK('DPW2'!CB39),"",'DPW2'!CB39)</t>
  </si>
  <si>
    <t>¬¬'DPW2'!F39 &amp; "," &amp; 'DPW2'!G39 &amp; "," &amp; 'DPW2'!CB5</t>
  </si>
  <si>
    <t>¬¬IF(ISBLANK('DPW2'!AV40),"",'DPW2'!AV40)</t>
  </si>
  <si>
    <t>¬¬'DPW2'!F40 &amp; "," &amp; 'DPW2'!G40 &amp; "," &amp; 'DPW2'!AV5</t>
  </si>
  <si>
    <t>¬¬IF(ISBLANK('DPW2'!H40),"",'DPW2'!H40)</t>
  </si>
  <si>
    <t>¬¬IF(ISBLANK('DPW2'!I40),"",'DPW2'!I40)</t>
  </si>
  <si>
    <t>¬¬IF(ISBLANK('DPW2'!AX40),"",'DPW2'!AX40)</t>
  </si>
  <si>
    <t>¬¬IF(ISBLANK('DPW2'!BJ40),"",'DPW2'!BJ40)</t>
  </si>
  <si>
    <t>¬¬'DPW2'!F40 &amp; "," &amp; 'DPW2'!G40 &amp; "," &amp; 'DPW2'!BJ5</t>
  </si>
  <si>
    <t>¬¬IF(ISBLANK('DPW2'!BM40),"",'DPW2'!BM40)</t>
  </si>
  <si>
    <t>¬¬'DPW2'!F40 &amp; "," &amp; 'DPW2'!G40 &amp; "," &amp; 'DPW2'!BK5</t>
  </si>
  <si>
    <t>¬¬IF(ISBLANK('DPW2'!BY40),"",'DPW2'!BY40)</t>
  </si>
  <si>
    <t>¬¬'DPW2'!F40 &amp; "," &amp; 'DPW2'!G40 &amp; "," &amp; 'DPW2'!BY5</t>
  </si>
  <si>
    <t>¬¬IF(ISBLANK('DPW2'!CB40),"",'DPW2'!CB40)</t>
  </si>
  <si>
    <t>¬¬'DPW2'!F40 &amp; "," &amp; 'DPW2'!G40 &amp; "," &amp; 'DPW2'!CB5</t>
  </si>
  <si>
    <t>¬¬IF(ISBLANK('DPW2'!AV41),"",'DPW2'!AV41)</t>
  </si>
  <si>
    <t>¬¬'DPW2'!F41 &amp; "," &amp; 'DPW2'!G41 &amp; "," &amp; 'DPW2'!AV5</t>
  </si>
  <si>
    <t>¬¬IF(ISBLANK('DPW2'!H41),"",'DPW2'!H41)</t>
  </si>
  <si>
    <t>¬¬IF(ISBLANK('DPW2'!I41),"",'DPW2'!I41)</t>
  </si>
  <si>
    <t>¬¬IF(ISBLANK('DPW2'!AX41),"",'DPW2'!AX41)</t>
  </si>
  <si>
    <t>¬¬IF(ISBLANK('DPW2'!BJ41),"",'DPW2'!BJ41)</t>
  </si>
  <si>
    <t>¬¬'DPW2'!F41 &amp; "," &amp; 'DPW2'!G41 &amp; "," &amp; 'DPW2'!BJ5</t>
  </si>
  <si>
    <t>¬¬IF(ISBLANK('DPW2'!BM41),"",'DPW2'!BM41)</t>
  </si>
  <si>
    <t>¬¬'DPW2'!F41 &amp; "," &amp; 'DPW2'!G41 &amp; "," &amp; 'DPW2'!BK5</t>
  </si>
  <si>
    <t>¬¬IF(ISBLANK('DPW2'!BY41),"",'DPW2'!BY41)</t>
  </si>
  <si>
    <t>¬¬'DPW2'!F41 &amp; "," &amp; 'DPW2'!G41 &amp; "," &amp; 'DPW2'!BY5</t>
  </si>
  <si>
    <t>¬¬IF(ISBLANK('DPW2'!CB41),"",'DPW2'!CB41)</t>
  </si>
  <si>
    <t>¬¬'DPW2'!F41 &amp; "," &amp; 'DPW2'!G41 &amp; "," &amp; 'DPW2'!CB5</t>
  </si>
  <si>
    <t>¬¬IF(ISBLANK('DPW2'!AV42),"",'DPW2'!AV42)</t>
  </si>
  <si>
    <t>¬¬'DPW2'!F42 &amp; "," &amp; 'DPW2'!G42 &amp; "," &amp; 'DPW2'!AV5</t>
  </si>
  <si>
    <t>¬¬IF(ISBLANK('DPW2'!H42),"",'DPW2'!H42)</t>
  </si>
  <si>
    <t>¬¬IF(ISBLANK('DPW2'!I42),"",'DPW2'!I42)</t>
  </si>
  <si>
    <t>¬¬IF(ISBLANK('DPW2'!AX42),"",'DPW2'!AX42)</t>
  </si>
  <si>
    <t>¬¬IF(ISBLANK('DPW2'!BJ42),"",'DPW2'!BJ42)</t>
  </si>
  <si>
    <t>¬¬'DPW2'!F42 &amp; "," &amp; 'DPW2'!G42 &amp; "," &amp; 'DPW2'!BJ5</t>
  </si>
  <si>
    <t>¬¬IF(ISBLANK('DPW2'!BM42),"",'DPW2'!BM42)</t>
  </si>
  <si>
    <t>¬¬'DPW2'!F42 &amp; "," &amp; 'DPW2'!G42 &amp; "," &amp; 'DPW2'!BK5</t>
  </si>
  <si>
    <t>¬¬IF(ISBLANK('DPW2'!BY42),"",'DPW2'!BY42)</t>
  </si>
  <si>
    <t>¬¬'DPW2'!F42 &amp; "," &amp; 'DPW2'!G42 &amp; "," &amp; 'DPW2'!BY5</t>
  </si>
  <si>
    <t>¬¬IF(ISBLANK('DPW2'!CB42),"",'DPW2'!CB42)</t>
  </si>
  <si>
    <t>¬¬'DPW2'!F42 &amp; "," &amp; 'DPW2'!G42 &amp; "," &amp; 'DPW2'!CB5</t>
  </si>
  <si>
    <t>¬¬IF(ISBLANK('DPW2'!AV43),"",'DPW2'!AV43)</t>
  </si>
  <si>
    <t>¬¬'DPW2'!F43 &amp; "," &amp; 'DPW2'!G43 &amp; "," &amp; 'DPW2'!AV5</t>
  </si>
  <si>
    <t>¬¬IF(ISBLANK('DPW2'!H43),"",'DPW2'!H43)</t>
  </si>
  <si>
    <t>¬¬IF(ISBLANK('DPW2'!I43),"",'DPW2'!I43)</t>
  </si>
  <si>
    <t>¬¬IF(ISBLANK('DPW2'!AX43),"",'DPW2'!AX43)</t>
  </si>
  <si>
    <t>¬¬IF(ISBLANK('DPW2'!BJ43),"",'DPW2'!BJ43)</t>
  </si>
  <si>
    <t>¬¬'DPW2'!F43 &amp; "," &amp; 'DPW2'!G43 &amp; "," &amp; 'DPW2'!BJ5</t>
  </si>
  <si>
    <t>¬¬IF(ISBLANK('DPW2'!BM43),"",'DPW2'!BM43)</t>
  </si>
  <si>
    <t>¬¬'DPW2'!F43 &amp; "," &amp; 'DPW2'!G43 &amp; "," &amp; 'DPW2'!BK5</t>
  </si>
  <si>
    <t>¬¬IF(ISBLANK('DPW2'!BY43),"",'DPW2'!BY43)</t>
  </si>
  <si>
    <t>¬¬'DPW2'!F43 &amp; "," &amp; 'DPW2'!G43 &amp; "," &amp; 'DPW2'!BY5</t>
  </si>
  <si>
    <t>¬¬IF(ISBLANK('DPW2'!CB43),"",'DPW2'!CB43)</t>
  </si>
  <si>
    <t>¬¬'DPW2'!F43 &amp; "," &amp; 'DPW2'!G43 &amp; "," &amp; 'DPW2'!CB5</t>
  </si>
  <si>
    <t>¬¬IF(ISBLANK('DPW2'!AV44),"",'DPW2'!AV44)</t>
  </si>
  <si>
    <t>¬¬'DPW2'!F44 &amp; "," &amp; 'DPW2'!G44 &amp; "," &amp; 'DPW2'!AV5</t>
  </si>
  <si>
    <t>¬¬IF(ISBLANK('DPW2'!H44),"",'DPW2'!H44)</t>
  </si>
  <si>
    <t>¬¬IF(ISBLANK('DPW2'!I44),"",'DPW2'!I44)</t>
  </si>
  <si>
    <t>¬¬IF(ISBLANK('DPW2'!AX44),"",'DPW2'!AX44)</t>
  </si>
  <si>
    <t>¬¬IF(ISBLANK('DPW2'!BJ44),"",'DPW2'!BJ44)</t>
  </si>
  <si>
    <t>¬¬'DPW2'!F44 &amp; "," &amp; 'DPW2'!G44 &amp; "," &amp; 'DPW2'!BJ5</t>
  </si>
  <si>
    <t>¬¬IF(ISBLANK('DPW2'!BM44),"",'DPW2'!BM44)</t>
  </si>
  <si>
    <t>¬¬'DPW2'!F44 &amp; "," &amp; 'DPW2'!G44 &amp; "," &amp; 'DPW2'!BK5</t>
  </si>
  <si>
    <t>¬¬IF(ISBLANK('DPW2'!BY44),"",'DPW2'!BY44)</t>
  </si>
  <si>
    <t>¬¬'DPW2'!F44 &amp; "," &amp; 'DPW2'!G44 &amp; "," &amp; 'DPW2'!BY5</t>
  </si>
  <si>
    <t>¬¬IF(ISBLANK('DPW2'!CB44),"",'DPW2'!CB44)</t>
  </si>
  <si>
    <t>¬¬'DPW2'!F44 &amp; "," &amp; 'DPW2'!G44 &amp; "," &amp; 'DPW2'!CB5</t>
  </si>
  <si>
    <t>¬¬IF(ISBLANK('DPW2'!AV45),"",'DPW2'!AV45)</t>
  </si>
  <si>
    <t>¬¬'DPW2'!F45 &amp; "," &amp; 'DPW2'!G45 &amp; "," &amp; 'DPW2'!AV5</t>
  </si>
  <si>
    <t>¬¬IF(ISBLANK('DPW2'!H45),"",'DPW2'!H45)</t>
  </si>
  <si>
    <t>¬¬IF(ISBLANK('DPW2'!I45),"",'DPW2'!I45)</t>
  </si>
  <si>
    <t>¬¬IF(ISBLANK('DPW2'!AX45),"",'DPW2'!AX45)</t>
  </si>
  <si>
    <t>¬¬IF(ISBLANK('DPW2'!BJ45),"",'DPW2'!BJ45)</t>
  </si>
  <si>
    <t>¬¬'DPW2'!F45 &amp; "," &amp; 'DPW2'!G45 &amp; "," &amp; 'DPW2'!BJ5</t>
  </si>
  <si>
    <t>¬¬IF(ISBLANK('DPW2'!BM45),"",'DPW2'!BM45)</t>
  </si>
  <si>
    <t>¬¬'DPW2'!F45 &amp; "," &amp; 'DPW2'!G45 &amp; "," &amp; 'DPW2'!BK5</t>
  </si>
  <si>
    <t>¬¬IF(ISBLANK('DPW2'!BY45),"",'DPW2'!BY45)</t>
  </si>
  <si>
    <t>¬¬'DPW2'!F45 &amp; "," &amp; 'DPW2'!G45 &amp; "," &amp; 'DPW2'!BY5</t>
  </si>
  <si>
    <t>¬¬IF(ISBLANK('DPW2'!CB45),"",'DPW2'!CB45)</t>
  </si>
  <si>
    <t>¬¬'DPW2'!F45 &amp; "," &amp; 'DPW2'!G45 &amp; "," &amp; 'DPW2'!CB5</t>
  </si>
  <si>
    <t>¬¬IF(ISBLANK('DPW2'!AV46),"",'DPW2'!AV46)</t>
  </si>
  <si>
    <t>¬¬'DPW2'!F46 &amp; "," &amp; 'DPW2'!G46 &amp; "," &amp; 'DPW2'!AV5</t>
  </si>
  <si>
    <t>¬¬IF(ISBLANK('DPW2'!H46),"",'DPW2'!H46)</t>
  </si>
  <si>
    <t>¬¬IF(ISBLANK('DPW2'!I46),"",'DPW2'!I46)</t>
  </si>
  <si>
    <t>¬¬IF(ISBLANK('DPW2'!AX46),"",'DPW2'!AX46)</t>
  </si>
  <si>
    <t>¬¬IF(ISBLANK('DPW2'!BJ46),"",'DPW2'!BJ46)</t>
  </si>
  <si>
    <t>¬¬'DPW2'!F46 &amp; "," &amp; 'DPW2'!G46 &amp; "," &amp; 'DPW2'!BJ5</t>
  </si>
  <si>
    <t>¬¬IF(ISBLANK('DPW2'!BM46),"",'DPW2'!BM46)</t>
  </si>
  <si>
    <t>¬¬'DPW2'!F46 &amp; "," &amp; 'DPW2'!G46 &amp; "," &amp; 'DPW2'!BK5</t>
  </si>
  <si>
    <t>¬¬IF(ISBLANK('DPW2'!BY46),"",'DPW2'!BY46)</t>
  </si>
  <si>
    <t>¬¬'DPW2'!F46 &amp; "," &amp; 'DPW2'!G46 &amp; "," &amp; 'DPW2'!BY5</t>
  </si>
  <si>
    <t>¬¬IF(ISBLANK('DPW2'!CB46),"",'DPW2'!CB46)</t>
  </si>
  <si>
    <t>¬¬'DPW2'!F46 &amp; "," &amp; 'DPW2'!G46 &amp; "," &amp; 'DPW2'!CB5</t>
  </si>
  <si>
    <t>¬¬IF(ISBLANK('DPW2'!AV47),"",'DPW2'!AV47)</t>
  </si>
  <si>
    <t>¬¬'DPW2'!F47 &amp; "," &amp; 'DPW2'!G47 &amp; "," &amp; 'DPW2'!AV5</t>
  </si>
  <si>
    <t>¬¬IF(ISBLANK('DPW2'!H47),"",'DPW2'!H47)</t>
  </si>
  <si>
    <t>¬¬IF(ISBLANK('DPW2'!I47),"",'DPW2'!I47)</t>
  </si>
  <si>
    <t>¬¬IF(ISBLANK('DPW2'!AX47),"",'DPW2'!AX47)</t>
  </si>
  <si>
    <t>¬¬IF(ISBLANK('DPW2'!BJ47),"",'DPW2'!BJ47)</t>
  </si>
  <si>
    <t>¬¬'DPW2'!F47 &amp; "," &amp; 'DPW2'!G47 &amp; "," &amp; 'DPW2'!BJ5</t>
  </si>
  <si>
    <t>¬¬IF(ISBLANK('DPW2'!BM47),"",'DPW2'!BM47)</t>
  </si>
  <si>
    <t>¬¬'DPW2'!F47 &amp; "," &amp; 'DPW2'!G47 &amp; "," &amp; 'DPW2'!BK5</t>
  </si>
  <si>
    <t>¬¬IF(ISBLANK('DPW2'!BY47),"",'DPW2'!BY47)</t>
  </si>
  <si>
    <t>¬¬'DPW2'!F47 &amp; "," &amp; 'DPW2'!G47 &amp; "," &amp; 'DPW2'!BY5</t>
  </si>
  <si>
    <t>¬¬IF(ISBLANK('DPW2'!CB47),"",'DPW2'!CB47)</t>
  </si>
  <si>
    <t>¬¬'DPW2'!F47 &amp; "," &amp; 'DPW2'!G47 &amp; "," &amp; 'DPW2'!CB5</t>
  </si>
  <si>
    <t>¬¬IF(ISBLANK('DPW2'!AV48),"",'DPW2'!AV48)</t>
  </si>
  <si>
    <t>¬¬'DPW2'!F48 &amp; "," &amp; 'DPW2'!G48 &amp; "," &amp; 'DPW2'!AV5</t>
  </si>
  <si>
    <t>¬¬IF(ISBLANK('DPW2'!H48),"",'DPW2'!H48)</t>
  </si>
  <si>
    <t>¬¬IF(ISBLANK('DPW2'!I48),"",'DPW2'!I48)</t>
  </si>
  <si>
    <t>¬¬IF(ISBLANK('DPW2'!AX48),"",'DPW2'!AX48)</t>
  </si>
  <si>
    <t>¬¬IF(ISBLANK('DPW2'!BJ48),"",'DPW2'!BJ48)</t>
  </si>
  <si>
    <t>¬¬'DPW2'!F48 &amp; "," &amp; 'DPW2'!G48 &amp; "," &amp; 'DPW2'!BJ5</t>
  </si>
  <si>
    <t>¬¬IF(ISBLANK('DPW2'!BM48),"",'DPW2'!BM48)</t>
  </si>
  <si>
    <t>¬¬'DPW2'!F48 &amp; "," &amp; 'DPW2'!G48 &amp; "," &amp; 'DPW2'!BK5</t>
  </si>
  <si>
    <t>¬¬IF(ISBLANK('DPW2'!BY48),"",'DPW2'!BY48)</t>
  </si>
  <si>
    <t>¬¬'DPW2'!F48 &amp; "," &amp; 'DPW2'!G48 &amp; "," &amp; 'DPW2'!BY5</t>
  </si>
  <si>
    <t>¬¬IF(ISBLANK('DPW2'!CB48),"",'DPW2'!CB48)</t>
  </si>
  <si>
    <t>¬¬'DPW2'!F48 &amp; "," &amp; 'DPW2'!G48 &amp; "," &amp; 'DPW2'!CB5</t>
  </si>
  <si>
    <t>¬¬IF(ISBLANK('DPW2'!AV49),"",'DPW2'!AV49)</t>
  </si>
  <si>
    <t>¬¬'DPW2'!F49 &amp; "," &amp; 'DPW2'!G49 &amp; "," &amp; 'DPW2'!AV5</t>
  </si>
  <si>
    <t>¬¬IF(ISBLANK('DPW2'!H49),"",'DPW2'!H49)</t>
  </si>
  <si>
    <t>¬¬IF(ISBLANK('DPW2'!I49),"",'DPW2'!I49)</t>
  </si>
  <si>
    <t>¬¬IF(ISBLANK('DPW2'!AX49),"",'DPW2'!AX49)</t>
  </si>
  <si>
    <t>¬¬IF(ISBLANK('DPW2'!BJ49),"",'DPW2'!BJ49)</t>
  </si>
  <si>
    <t>¬¬'DPW2'!F49 &amp; "," &amp; 'DPW2'!G49 &amp; "," &amp; 'DPW2'!BJ5</t>
  </si>
  <si>
    <t>¬¬IF(ISBLANK('DPW2'!BM49),"",'DPW2'!BM49)</t>
  </si>
  <si>
    <t>¬¬'DPW2'!F49 &amp; "," &amp; 'DPW2'!G49 &amp; "," &amp; 'DPW2'!BK5</t>
  </si>
  <si>
    <t>¬¬IF(ISBLANK('DPW2'!BY49),"",'DPW2'!BY49)</t>
  </si>
  <si>
    <t>¬¬'DPW2'!F49 &amp; "," &amp; 'DPW2'!G49 &amp; "," &amp; 'DPW2'!BY5</t>
  </si>
  <si>
    <t>¬¬IF(ISBLANK('DPW2'!CB49),"",'DPW2'!CB49)</t>
  </si>
  <si>
    <t>¬¬'DPW2'!F49 &amp; "," &amp; 'DPW2'!G49 &amp; "," &amp; 'DPW2'!CB5</t>
  </si>
  <si>
    <t>¬¬IF(ISBLANK('DPW2'!AV50),"",'DPW2'!AV50)</t>
  </si>
  <si>
    <t>PCD_DPW2_TNPCD1_NP</t>
  </si>
  <si>
    <t>¬¬'DPW2'!F50 &amp; "," &amp; 'DPW2'!G50 &amp; "," &amp; 'DPW2'!AV5</t>
  </si>
  <si>
    <t>¬¬IF(ISBLANK('DPW2'!H50),"",'DPW2'!H50)</t>
  </si>
  <si>
    <t>¬¬IF(ISBLANK('DPW2'!I50),"",'DPW2'!I50)</t>
  </si>
  <si>
    <t>¬¬IF(ISBLANK('DPW2'!AX50),"",'DPW2'!AX50)</t>
  </si>
  <si>
    <t>PCD_DPW2_TNPCD1</t>
  </si>
  <si>
    <t>¬¬IF(ISBLANK('DPW2'!BJ50),"",'DPW2'!BJ50)</t>
  </si>
  <si>
    <t>PCD_DPW2_TNPCD1_T</t>
  </si>
  <si>
    <t>¬¬'DPW2'!F50 &amp; "," &amp; 'DPW2'!G50 &amp; "," &amp; 'DPW2'!BJ5</t>
  </si>
  <si>
    <t>¬¬IF(ISBLANK('DPW2'!BM50),"",'DPW2'!BM50)</t>
  </si>
  <si>
    <t>PCD_DPW2_TNPCD1_O</t>
  </si>
  <si>
    <t>¬¬'DPW2'!F50 &amp; "," &amp; 'DPW2'!G50 &amp; "," &amp; 'DPW2'!BK5</t>
  </si>
  <si>
    <t>¬¬IF(ISBLANK('DPW2'!BY50),"",'DPW2'!BY50)</t>
  </si>
  <si>
    <t>PCD_DPW2_TNPCD1_OT</t>
  </si>
  <si>
    <t>¬¬'DPW2'!F50 &amp; "," &amp; 'DPW2'!G50 &amp; "," &amp; 'DPW2'!BY5</t>
  </si>
  <si>
    <t>¬¬IF(ISBLANK('DPW2'!CB50),"",'DPW2'!CB50)</t>
  </si>
  <si>
    <t>PCD_DPW2_TNPCD1_P</t>
  </si>
  <si>
    <t>¬¬'DPW2'!F50 &amp; "," &amp; 'DPW2'!G50 &amp; "," &amp; 'DPW2'!CB5</t>
  </si>
  <si>
    <t>¬¬IF(ISBLANK('DPW2'!AV51),"",'DPW2'!AV51)</t>
  </si>
  <si>
    <t>PCD_DPW2_TNPCD2_NP</t>
  </si>
  <si>
    <t>¬¬'DPW2'!F51 &amp; "," &amp; 'DPW2'!G51 &amp; "," &amp; 'DPW2'!AV5</t>
  </si>
  <si>
    <t>¬¬IF(ISBLANK('DPW2'!H51),"",'DPW2'!H51)</t>
  </si>
  <si>
    <t>¬¬IF(ISBLANK('DPW2'!I51),"",'DPW2'!I51)</t>
  </si>
  <si>
    <t>¬¬IF(ISBLANK('DPW2'!AX51),"",'DPW2'!AX51)</t>
  </si>
  <si>
    <t>PCD_DPW2_TNPCD2</t>
  </si>
  <si>
    <t>¬¬IF(ISBLANK('DPW2'!BJ51),"",'DPW2'!BJ51)</t>
  </si>
  <si>
    <t>PCD_DPW2_TNPCD2_T</t>
  </si>
  <si>
    <t>¬¬'DPW2'!F51 &amp; "," &amp; 'DPW2'!G51 &amp; "," &amp; 'DPW2'!BJ5</t>
  </si>
  <si>
    <t>¬¬IF(ISBLANK('DPW2'!BM51),"",'DPW2'!BM51)</t>
  </si>
  <si>
    <t>PCD_DPW2_TNPCD2_O</t>
  </si>
  <si>
    <t>¬¬'DPW2'!F51 &amp; "," &amp; 'DPW2'!G51 &amp; "," &amp; 'DPW2'!BK5</t>
  </si>
  <si>
    <t>¬¬IF(ISBLANK('DPW2'!BY51),"",'DPW2'!BY51)</t>
  </si>
  <si>
    <t>PCD_DPW2_TNPCD2_OT</t>
  </si>
  <si>
    <t>¬¬'DPW2'!F51 &amp; "," &amp; 'DPW2'!G51 &amp; "," &amp; 'DPW2'!BY5</t>
  </si>
  <si>
    <t>¬¬IF(ISBLANK('DPW2'!CB51),"",'DPW2'!CB51)</t>
  </si>
  <si>
    <t>PCD_DPW2_TNPCD2_P</t>
  </si>
  <si>
    <t>¬¬'DPW2'!F51 &amp; "," &amp; 'DPW2'!G51 &amp; "," &amp; 'DPW2'!CB5</t>
  </si>
  <si>
    <t>¬¬IF(ISBLANK('DPW2'!AV52),"",'DPW2'!AV52)</t>
  </si>
  <si>
    <t>¬¬'DPW2'!F52 &amp; "," &amp; 'DPW2'!G52 &amp; "," &amp; 'DPW2'!AV5</t>
  </si>
  <si>
    <t>¬¬IF(ISBLANK('DPW2'!H52),"",'DPW2'!H52)</t>
  </si>
  <si>
    <t>¬¬IF(ISBLANK('DPW2'!I52),"",'DPW2'!I52)</t>
  </si>
  <si>
    <t>¬¬IF(ISBLANK('DPW2'!AX52),"",'DPW2'!AX52)</t>
  </si>
  <si>
    <t>¬¬IF(ISBLANK('DPW2'!BJ52),"",'DPW2'!BJ52)</t>
  </si>
  <si>
    <t>¬¬'DPW2'!F52 &amp; "," &amp; 'DPW2'!G52 &amp; "," &amp; 'DPW2'!BJ5</t>
  </si>
  <si>
    <t>¬¬IF(ISBLANK('DPW2'!BM52),"",'DPW2'!BM52)</t>
  </si>
  <si>
    <t>¬¬'DPW2'!F52 &amp; "," &amp; 'DPW2'!G52 &amp; "," &amp; 'DPW2'!BK5</t>
  </si>
  <si>
    <t>¬¬IF(ISBLANK('DPW2'!BY52),"",'DPW2'!BY52)</t>
  </si>
  <si>
    <t>¬¬'DPW2'!F52 &amp; "," &amp; 'DPW2'!G52 &amp; "," &amp; 'DPW2'!BY5</t>
  </si>
  <si>
    <t>¬¬IF(ISBLANK('DPW2'!CB52),"",'DPW2'!CB52)</t>
  </si>
  <si>
    <t>¬¬'DPW2'!F52 &amp; "," &amp; 'DPW2'!G52 &amp; "," &amp; 'DPW2'!CB5</t>
  </si>
  <si>
    <t>¬¬IF(ISBLANK('DPW3'!MT8),"",'DPW3'!MT8)</t>
  </si>
  <si>
    <t>¬¬'DPW3'!F8 &amp; "," &amp; 'DPW3'!G8 &amp; "," &amp; 'DPW3'!MT5</t>
  </si>
  <si>
    <t>¬¬IF(ISBLANK('DPW3'!H8),"",'DPW3'!H8)</t>
  </si>
  <si>
    <t>¬¬IF(ISBLANK('DPW3'!I8),"",'DPW3'!I8)</t>
  </si>
  <si>
    <t>¬¬IF(ISBLANK('DPW3'!MV8),"",'DPW3'!MV8)</t>
  </si>
  <si>
    <t>¬¬'DPW3'!F8 &amp; "," &amp; 'DPW3'!G8 &amp; "," &amp; 'DPW3'!MV5</t>
  </si>
  <si>
    <t>¬¬IF(ISBLANK('DPW3'!OK8),"",'DPW3'!OK8)</t>
  </si>
  <si>
    <t>¬¬'DPW3'!F8 &amp; "," &amp; 'DPW3'!G8 &amp; "," &amp; 'DPW3'!OK5</t>
  </si>
  <si>
    <t>¬¬IF(ISBLANK('DPW3'!PZ8),"",'DPW3'!PZ8)</t>
  </si>
  <si>
    <t>¬¬'DPW3'!F8 &amp; "," &amp; 'DPW3'!G8 &amp; "," &amp; 'DPW3'!PZ5</t>
  </si>
  <si>
    <t>¬¬IF(ISBLANK('DPW3'!RO8),"",'DPW3'!RO8)</t>
  </si>
  <si>
    <t>¬¬'DPW3'!F8 &amp; "," &amp; 'DPW3'!G8 &amp; "," &amp; 'DPW3'!RO5</t>
  </si>
  <si>
    <t>¬¬IF(ISBLANK('DPW3'!TD8),"",'DPW3'!TD8)</t>
  </si>
  <si>
    <t>¬¬'DPW3'!F8 &amp; "," &amp; 'DPW3'!G8 &amp; "," &amp; 'DPW3'!TD5</t>
  </si>
  <si>
    <t>¬¬IF(ISBLANK('DPW3'!US8),"",'DPW3'!US8)</t>
  </si>
  <si>
    <t>¬¬'DPW3'!F8 &amp; "," &amp; 'DPW3'!G8 &amp; "," &amp; 'DPW3'!US5</t>
  </si>
  <si>
    <t>¬¬IF(ISBLANK('DPW3'!WH8),"",'DPW3'!WH8)</t>
  </si>
  <si>
    <t>¬¬'DPW3'!F8 &amp; "," &amp; 'DPW3'!G8 &amp; "," &amp; 'DPW3'!WH5</t>
  </si>
  <si>
    <t>¬¬IF(ISBLANK('DPW3'!XW8),"",'DPW3'!XW8)</t>
  </si>
  <si>
    <t>¬¬'DPW3'!F8 &amp; "," &amp; 'DPW3'!G8 &amp; "," &amp; 'DPW3'!XW5</t>
  </si>
  <si>
    <t>¬¬IF(ISBLANK('DPW3'!ZL8),"",'DPW3'!ZL8)</t>
  </si>
  <si>
    <t>¬¬'DPW3'!F8 &amp; "," &amp; 'DPW3'!G8 &amp; "," &amp; 'DPW3'!ZL5</t>
  </si>
  <si>
    <t>¬¬IF(ISBLANK('DPW3'!ZM8),"",'DPW3'!ZM8)</t>
  </si>
  <si>
    <t>¬¬'DPW3'!F8 &amp; "," &amp; 'DPW3'!G8 &amp; "," &amp; 'DPW3'!ZM5</t>
  </si>
  <si>
    <t>¬¬IF(ISBLANK('DPW3'!ZN8),"",'DPW3'!ZN8)</t>
  </si>
  <si>
    <t>¬¬'DPW3'!F8 &amp; "," &amp; 'DPW3'!G8 &amp; "," &amp; 'DPW3'!ZN5</t>
  </si>
  <si>
    <t>¬¬IF(ISBLANK('DPW3'!ZO8),"",'DPW3'!ZO8)</t>
  </si>
  <si>
    <t>¬¬'DPW3'!F8 &amp; "," &amp; 'DPW3'!G8 &amp; "," &amp; 'DPW3'!ZO5</t>
  </si>
  <si>
    <t>¬¬IF(ISBLANK('DPW3'!ZP8),"",'DPW3'!ZP8)</t>
  </si>
  <si>
    <t>¬¬'DPW3'!F8 &amp; "," &amp; 'DPW3'!G8 &amp; "," &amp; 'DPW3'!ZP5</t>
  </si>
  <si>
    <t>¬¬IF(ISBLANK('DPW3'!ZQ8),"",'DPW3'!ZQ8)</t>
  </si>
  <si>
    <t>¬¬'DPW3'!F8 &amp; "," &amp; 'DPW3'!G8 &amp; "," &amp; 'DPW3'!ZQ5</t>
  </si>
  <si>
    <t>¬¬IF(ISBLANK('DPW3'!ZR8),"",'DPW3'!ZR8)</t>
  </si>
  <si>
    <t>¬¬'DPW3'!F8 &amp; "," &amp; 'DPW3'!G8 &amp; "," &amp; 'DPW3'!ZR5</t>
  </si>
  <si>
    <t>¬¬IF(ISBLANK('DPW3'!ZS8),"",'DPW3'!ZS8)</t>
  </si>
  <si>
    <t>¬¬'DPW3'!F8 &amp; "," &amp; 'DPW3'!G8 &amp; "," &amp; 'DPW3'!ZS5</t>
  </si>
  <si>
    <t>¬¬IF(ISBLANK('DPW3'!ZT8),"",'DPW3'!ZT8)</t>
  </si>
  <si>
    <t>¬¬'DPW3'!F8 &amp; "," &amp; 'DPW3'!G8 &amp; "," &amp; 'DPW3'!ZT5</t>
  </si>
  <si>
    <t>¬¬IF(ISBLANK('DPW3'!ZV8),"",'DPW3'!ZV8)</t>
  </si>
  <si>
    <t>¬¬'DPW3'!F8 &amp; "," &amp; 'DPW3'!G8 &amp; "," &amp; 'DPW3'!ZV5</t>
  </si>
  <si>
    <t>¬¬IF(ISBLANK('DPW3'!MT9),"",'DPW3'!MT9)</t>
  </si>
  <si>
    <t>¬¬'DPW3'!F9 &amp; "," &amp; 'DPW3'!G9 &amp; "," &amp; 'DPW3'!MT5</t>
  </si>
  <si>
    <t>¬¬IF(ISBLANK('DPW3'!H9),"",'DPW3'!H9)</t>
  </si>
  <si>
    <t>¬¬IF(ISBLANK('DPW3'!I9),"",'DPW3'!I9)</t>
  </si>
  <si>
    <t>¬¬IF(ISBLANK('DPW3'!MV9),"",'DPW3'!MV9)</t>
  </si>
  <si>
    <t>¬¬'DPW3'!F9 &amp; "," &amp; 'DPW3'!G9 &amp; "," &amp; 'DPW3'!MV5</t>
  </si>
  <si>
    <t>¬¬IF(ISBLANK('DPW3'!OK9),"",'DPW3'!OK9)</t>
  </si>
  <si>
    <t>¬¬'DPW3'!F9 &amp; "," &amp; 'DPW3'!G9 &amp; "," &amp; 'DPW3'!OK5</t>
  </si>
  <si>
    <t>¬¬IF(ISBLANK('DPW3'!PZ9),"",'DPW3'!PZ9)</t>
  </si>
  <si>
    <t>¬¬'DPW3'!F9 &amp; "," &amp; 'DPW3'!G9 &amp; "," &amp; 'DPW3'!PZ5</t>
  </si>
  <si>
    <t>¬¬IF(ISBLANK('DPW3'!RO9),"",'DPW3'!RO9)</t>
  </si>
  <si>
    <t>¬¬'DPW3'!F9 &amp; "," &amp; 'DPW3'!G9 &amp; "," &amp; 'DPW3'!RO5</t>
  </si>
  <si>
    <t>¬¬IF(ISBLANK('DPW3'!TD9),"",'DPW3'!TD9)</t>
  </si>
  <si>
    <t>¬¬'DPW3'!F9 &amp; "," &amp; 'DPW3'!G9 &amp; "," &amp; 'DPW3'!TD5</t>
  </si>
  <si>
    <t>¬¬IF(ISBLANK('DPW3'!US9),"",'DPW3'!US9)</t>
  </si>
  <si>
    <t>¬¬'DPW3'!F9 &amp; "," &amp; 'DPW3'!G9 &amp; "," &amp; 'DPW3'!US5</t>
  </si>
  <si>
    <t>¬¬IF(ISBLANK('DPW3'!WH9),"",'DPW3'!WH9)</t>
  </si>
  <si>
    <t>¬¬'DPW3'!F9 &amp; "," &amp; 'DPW3'!G9 &amp; "," &amp; 'DPW3'!WH5</t>
  </si>
  <si>
    <t>¬¬IF(ISBLANK('DPW3'!XW9),"",'DPW3'!XW9)</t>
  </si>
  <si>
    <t>¬¬'DPW3'!F9 &amp; "," &amp; 'DPW3'!G9 &amp; "," &amp; 'DPW3'!XW5</t>
  </si>
  <si>
    <t>¬¬IF(ISBLANK('DPW3'!ZL9),"",'DPW3'!ZL9)</t>
  </si>
  <si>
    <t>¬¬'DPW3'!F9 &amp; "," &amp; 'DPW3'!G9 &amp; "," &amp; 'DPW3'!ZL5</t>
  </si>
  <si>
    <t>¬¬IF(ISBLANK('DPW3'!ZM9),"",'DPW3'!ZM9)</t>
  </si>
  <si>
    <t>¬¬'DPW3'!F9 &amp; "," &amp; 'DPW3'!G9 &amp; "," &amp; 'DPW3'!ZM5</t>
  </si>
  <si>
    <t>¬¬IF(ISBLANK('DPW3'!ZN9),"",'DPW3'!ZN9)</t>
  </si>
  <si>
    <t>¬¬'DPW3'!F9 &amp; "," &amp; 'DPW3'!G9 &amp; "," &amp; 'DPW3'!ZN5</t>
  </si>
  <si>
    <t>¬¬IF(ISBLANK('DPW3'!ZO9),"",'DPW3'!ZO9)</t>
  </si>
  <si>
    <t>¬¬'DPW3'!F9 &amp; "," &amp; 'DPW3'!G9 &amp; "," &amp; 'DPW3'!ZO5</t>
  </si>
  <si>
    <t>¬¬IF(ISBLANK('DPW3'!ZP9),"",'DPW3'!ZP9)</t>
  </si>
  <si>
    <t>¬¬'DPW3'!F9 &amp; "," &amp; 'DPW3'!G9 &amp; "," &amp; 'DPW3'!ZP5</t>
  </si>
  <si>
    <t>¬¬IF(ISBLANK('DPW3'!ZQ9),"",'DPW3'!ZQ9)</t>
  </si>
  <si>
    <t>¬¬'DPW3'!F9 &amp; "," &amp; 'DPW3'!G9 &amp; "," &amp; 'DPW3'!ZQ5</t>
  </si>
  <si>
    <t>¬¬IF(ISBLANK('DPW3'!ZR9),"",'DPW3'!ZR9)</t>
  </si>
  <si>
    <t>¬¬'DPW3'!F9 &amp; "," &amp; 'DPW3'!G9 &amp; "," &amp; 'DPW3'!ZR5</t>
  </si>
  <si>
    <t>¬¬IF(ISBLANK('DPW3'!ZS9),"",'DPW3'!ZS9)</t>
  </si>
  <si>
    <t>¬¬'DPW3'!F9 &amp; "," &amp; 'DPW3'!G9 &amp; "," &amp; 'DPW3'!ZS5</t>
  </si>
  <si>
    <t>¬¬IF(ISBLANK('DPW3'!ZT9),"",'DPW3'!ZT9)</t>
  </si>
  <si>
    <t>¬¬'DPW3'!F9 &amp; "," &amp; 'DPW3'!G9 &amp; "," &amp; 'DPW3'!ZT5</t>
  </si>
  <si>
    <t>¬¬IF(ISBLANK('DPW3'!ZV9),"",'DPW3'!ZV9)</t>
  </si>
  <si>
    <t>¬¬'DPW3'!F9 &amp; "," &amp; 'DPW3'!G9 &amp; "," &amp; 'DPW3'!ZV5</t>
  </si>
  <si>
    <t>¬¬IF(ISBLANK('DPW3'!MT10),"",'DPW3'!MT10)</t>
  </si>
  <si>
    <t>¬¬'DPW3'!F10 &amp; "," &amp; 'DPW3'!G10 &amp; "," &amp; 'DPW3'!MT5</t>
  </si>
  <si>
    <t>¬¬IF(ISBLANK('DPW3'!H10),"",'DPW3'!H10)</t>
  </si>
  <si>
    <t>¬¬IF(ISBLANK('DPW3'!I10),"",'DPW3'!I10)</t>
  </si>
  <si>
    <t>¬¬IF(ISBLANK('DPW3'!MV10),"",'DPW3'!MV10)</t>
  </si>
  <si>
    <t>¬¬'DPW3'!F10 &amp; "," &amp; 'DPW3'!G10 &amp; "," &amp; 'DPW3'!MV5</t>
  </si>
  <si>
    <t>¬¬IF(ISBLANK('DPW3'!OK10),"",'DPW3'!OK10)</t>
  </si>
  <si>
    <t>¬¬'DPW3'!F10 &amp; "," &amp; 'DPW3'!G10 &amp; "," &amp; 'DPW3'!OK5</t>
  </si>
  <si>
    <t>¬¬IF(ISBLANK('DPW3'!PZ10),"",'DPW3'!PZ10)</t>
  </si>
  <si>
    <t>¬¬'DPW3'!F10 &amp; "," &amp; 'DPW3'!G10 &amp; "," &amp; 'DPW3'!PZ5</t>
  </si>
  <si>
    <t>¬¬IF(ISBLANK('DPW3'!RO10),"",'DPW3'!RO10)</t>
  </si>
  <si>
    <t>¬¬'DPW3'!F10 &amp; "," &amp; 'DPW3'!G10 &amp; "," &amp; 'DPW3'!RO5</t>
  </si>
  <si>
    <t>¬¬IF(ISBLANK('DPW3'!TD10),"",'DPW3'!TD10)</t>
  </si>
  <si>
    <t>¬¬'DPW3'!F10 &amp; "," &amp; 'DPW3'!G10 &amp; "," &amp; 'DPW3'!TD5</t>
  </si>
  <si>
    <t>¬¬IF(ISBLANK('DPW3'!US10),"",'DPW3'!US10)</t>
  </si>
  <si>
    <t>¬¬'DPW3'!F10 &amp; "," &amp; 'DPW3'!G10 &amp; "," &amp; 'DPW3'!US5</t>
  </si>
  <si>
    <t>¬¬IF(ISBLANK('DPW3'!WH10),"",'DPW3'!WH10)</t>
  </si>
  <si>
    <t>¬¬'DPW3'!F10 &amp; "," &amp; 'DPW3'!G10 &amp; "," &amp; 'DPW3'!WH5</t>
  </si>
  <si>
    <t>¬¬IF(ISBLANK('DPW3'!XW10),"",'DPW3'!XW10)</t>
  </si>
  <si>
    <t>¬¬'DPW3'!F10 &amp; "," &amp; 'DPW3'!G10 &amp; "," &amp; 'DPW3'!XW5</t>
  </si>
  <si>
    <t>¬¬IF(ISBLANK('DPW3'!ZL10),"",'DPW3'!ZL10)</t>
  </si>
  <si>
    <t>¬¬'DPW3'!F10 &amp; "," &amp; 'DPW3'!G10 &amp; "," &amp; 'DPW3'!ZL5</t>
  </si>
  <si>
    <t>¬¬IF(ISBLANK('DPW3'!ZM10),"",'DPW3'!ZM10)</t>
  </si>
  <si>
    <t>¬¬'DPW3'!F10 &amp; "," &amp; 'DPW3'!G10 &amp; "," &amp; 'DPW3'!ZM5</t>
  </si>
  <si>
    <t>¬¬IF(ISBLANK('DPW3'!ZN10),"",'DPW3'!ZN10)</t>
  </si>
  <si>
    <t>¬¬'DPW3'!F10 &amp; "," &amp; 'DPW3'!G10 &amp; "," &amp; 'DPW3'!ZN5</t>
  </si>
  <si>
    <t>¬¬IF(ISBLANK('DPW3'!ZO10),"",'DPW3'!ZO10)</t>
  </si>
  <si>
    <t>¬¬'DPW3'!F10 &amp; "," &amp; 'DPW3'!G10 &amp; "," &amp; 'DPW3'!ZO5</t>
  </si>
  <si>
    <t>¬¬IF(ISBLANK('DPW3'!ZP10),"",'DPW3'!ZP10)</t>
  </si>
  <si>
    <t>¬¬'DPW3'!F10 &amp; "," &amp; 'DPW3'!G10 &amp; "," &amp; 'DPW3'!ZP5</t>
  </si>
  <si>
    <t>¬¬IF(ISBLANK('DPW3'!ZQ10),"",'DPW3'!ZQ10)</t>
  </si>
  <si>
    <t>¬¬'DPW3'!F10 &amp; "," &amp; 'DPW3'!G10 &amp; "," &amp; 'DPW3'!ZQ5</t>
  </si>
  <si>
    <t>¬¬IF(ISBLANK('DPW3'!ZR10),"",'DPW3'!ZR10)</t>
  </si>
  <si>
    <t>¬¬'DPW3'!F10 &amp; "," &amp; 'DPW3'!G10 &amp; "," &amp; 'DPW3'!ZR5</t>
  </si>
  <si>
    <t>¬¬IF(ISBLANK('DPW3'!ZS10),"",'DPW3'!ZS10)</t>
  </si>
  <si>
    <t>¬¬'DPW3'!F10 &amp; "," &amp; 'DPW3'!G10 &amp; "," &amp; 'DPW3'!ZS5</t>
  </si>
  <si>
    <t>¬¬IF(ISBLANK('DPW3'!ZT10),"",'DPW3'!ZT10)</t>
  </si>
  <si>
    <t>¬¬'DPW3'!F10 &amp; "," &amp; 'DPW3'!G10 &amp; "," &amp; 'DPW3'!ZT5</t>
  </si>
  <si>
    <t>¬¬IF(ISBLANK('DPW3'!ZV10),"",'DPW3'!ZV10)</t>
  </si>
  <si>
    <t>¬¬'DPW3'!F10 &amp; "," &amp; 'DPW3'!G10 &amp; "," &amp; 'DPW3'!ZV5</t>
  </si>
  <si>
    <t>¬¬IF(ISBLANK('DPW3'!MT11),"",'DPW3'!MT11)</t>
  </si>
  <si>
    <t>¬¬'DPW3'!F11 &amp; "," &amp; 'DPW3'!G11 &amp; "," &amp; 'DPW3'!MT5</t>
  </si>
  <si>
    <t>¬¬IF(ISBLANK('DPW3'!H11),"",'DPW3'!H11)</t>
  </si>
  <si>
    <t>¬¬IF(ISBLANK('DPW3'!I11),"",'DPW3'!I11)</t>
  </si>
  <si>
    <t>¬¬IF(ISBLANK('DPW3'!MV11),"",'DPW3'!MV11)</t>
  </si>
  <si>
    <t>¬¬'DPW3'!F11 &amp; "," &amp; 'DPW3'!G11 &amp; "," &amp; 'DPW3'!MV5</t>
  </si>
  <si>
    <t>¬¬IF(ISBLANK('DPW3'!OK11),"",'DPW3'!OK11)</t>
  </si>
  <si>
    <t>¬¬'DPW3'!F11 &amp; "," &amp; 'DPW3'!G11 &amp; "," &amp; 'DPW3'!OK5</t>
  </si>
  <si>
    <t>¬¬IF(ISBLANK('DPW3'!PZ11),"",'DPW3'!PZ11)</t>
  </si>
  <si>
    <t>¬¬'DPW3'!F11 &amp; "," &amp; 'DPW3'!G11 &amp; "," &amp; 'DPW3'!PZ5</t>
  </si>
  <si>
    <t>¬¬IF(ISBLANK('DPW3'!RO11),"",'DPW3'!RO11)</t>
  </si>
  <si>
    <t>¬¬'DPW3'!F11 &amp; "," &amp; 'DPW3'!G11 &amp; "," &amp; 'DPW3'!RO5</t>
  </si>
  <si>
    <t>¬¬IF(ISBLANK('DPW3'!TD11),"",'DPW3'!TD11)</t>
  </si>
  <si>
    <t>¬¬'DPW3'!F11 &amp; "," &amp; 'DPW3'!G11 &amp; "," &amp; 'DPW3'!TD5</t>
  </si>
  <si>
    <t>¬¬IF(ISBLANK('DPW3'!US11),"",'DPW3'!US11)</t>
  </si>
  <si>
    <t>¬¬'DPW3'!F11 &amp; "," &amp; 'DPW3'!G11 &amp; "," &amp; 'DPW3'!US5</t>
  </si>
  <si>
    <t>¬¬IF(ISBLANK('DPW3'!WH11),"",'DPW3'!WH11)</t>
  </si>
  <si>
    <t>¬¬'DPW3'!F11 &amp; "," &amp; 'DPW3'!G11 &amp; "," &amp; 'DPW3'!WH5</t>
  </si>
  <si>
    <t>¬¬IF(ISBLANK('DPW3'!XW11),"",'DPW3'!XW11)</t>
  </si>
  <si>
    <t>¬¬'DPW3'!F11 &amp; "," &amp; 'DPW3'!G11 &amp; "," &amp; 'DPW3'!XW5</t>
  </si>
  <si>
    <t>¬¬IF(ISBLANK('DPW3'!ZL11),"",'DPW3'!ZL11)</t>
  </si>
  <si>
    <t>¬¬'DPW3'!F11 &amp; "," &amp; 'DPW3'!G11 &amp; "," &amp; 'DPW3'!ZL5</t>
  </si>
  <si>
    <t>¬¬IF(ISBLANK('DPW3'!ZM11),"",'DPW3'!ZM11)</t>
  </si>
  <si>
    <t>¬¬'DPW3'!F11 &amp; "," &amp; 'DPW3'!G11 &amp; "," &amp; 'DPW3'!ZM5</t>
  </si>
  <si>
    <t>¬¬IF(ISBLANK('DPW3'!ZN11),"",'DPW3'!ZN11)</t>
  </si>
  <si>
    <t>¬¬'DPW3'!F11 &amp; "," &amp; 'DPW3'!G11 &amp; "," &amp; 'DPW3'!ZN5</t>
  </si>
  <si>
    <t>¬¬IF(ISBLANK('DPW3'!ZO11),"",'DPW3'!ZO11)</t>
  </si>
  <si>
    <t>¬¬'DPW3'!F11 &amp; "," &amp; 'DPW3'!G11 &amp; "," &amp; 'DPW3'!ZO5</t>
  </si>
  <si>
    <t>¬¬IF(ISBLANK('DPW3'!ZP11),"",'DPW3'!ZP11)</t>
  </si>
  <si>
    <t>¬¬'DPW3'!F11 &amp; "," &amp; 'DPW3'!G11 &amp; "," &amp; 'DPW3'!ZP5</t>
  </si>
  <si>
    <t>¬¬IF(ISBLANK('DPW3'!ZQ11),"",'DPW3'!ZQ11)</t>
  </si>
  <si>
    <t>¬¬'DPW3'!F11 &amp; "," &amp; 'DPW3'!G11 &amp; "," &amp; 'DPW3'!ZQ5</t>
  </si>
  <si>
    <t>¬¬IF(ISBLANK('DPW3'!ZR11),"",'DPW3'!ZR11)</t>
  </si>
  <si>
    <t>¬¬'DPW3'!F11 &amp; "," &amp; 'DPW3'!G11 &amp; "," &amp; 'DPW3'!ZR5</t>
  </si>
  <si>
    <t>¬¬IF(ISBLANK('DPW3'!ZS11),"",'DPW3'!ZS11)</t>
  </si>
  <si>
    <t>¬¬'DPW3'!F11 &amp; "," &amp; 'DPW3'!G11 &amp; "," &amp; 'DPW3'!ZS5</t>
  </si>
  <si>
    <t>¬¬IF(ISBLANK('DPW3'!ZT11),"",'DPW3'!ZT11)</t>
  </si>
  <si>
    <t>¬¬'DPW3'!F11 &amp; "," &amp; 'DPW3'!G11 &amp; "," &amp; 'DPW3'!ZT5</t>
  </si>
  <si>
    <t>¬¬IF(ISBLANK('DPW3'!ZV11),"",'DPW3'!ZV11)</t>
  </si>
  <si>
    <t>¬¬'DPW3'!F11 &amp; "," &amp; 'DPW3'!G11 &amp; "," &amp; 'DPW3'!ZV5</t>
  </si>
  <si>
    <t>¬¬IF(ISBLANK('DPW3'!MT12),"",'DPW3'!MT12)</t>
  </si>
  <si>
    <t>¬¬'DPW3'!F12 &amp; "," &amp; 'DPW3'!G12 &amp; "," &amp; 'DPW3'!MT5</t>
  </si>
  <si>
    <t>¬¬IF(ISBLANK('DPW3'!H12),"",'DPW3'!H12)</t>
  </si>
  <si>
    <t>¬¬IF(ISBLANK('DPW3'!I12),"",'DPW3'!I12)</t>
  </si>
  <si>
    <t>¬¬IF(ISBLANK('DPW3'!MV12),"",'DPW3'!MV12)</t>
  </si>
  <si>
    <t>¬¬'DPW3'!F12 &amp; "," &amp; 'DPW3'!G12 &amp; "," &amp; 'DPW3'!MV5</t>
  </si>
  <si>
    <t>¬¬IF(ISBLANK('DPW3'!OK12),"",'DPW3'!OK12)</t>
  </si>
  <si>
    <t>¬¬'DPW3'!F12 &amp; "," &amp; 'DPW3'!G12 &amp; "," &amp; 'DPW3'!OK5</t>
  </si>
  <si>
    <t>¬¬IF(ISBLANK('DPW3'!PZ12),"",'DPW3'!PZ12)</t>
  </si>
  <si>
    <t>¬¬'DPW3'!F12 &amp; "," &amp; 'DPW3'!G12 &amp; "," &amp; 'DPW3'!PZ5</t>
  </si>
  <si>
    <t>¬¬IF(ISBLANK('DPW3'!RO12),"",'DPW3'!RO12)</t>
  </si>
  <si>
    <t>¬¬'DPW3'!F12 &amp; "," &amp; 'DPW3'!G12 &amp; "," &amp; 'DPW3'!RO5</t>
  </si>
  <si>
    <t>¬¬IF(ISBLANK('DPW3'!TD12),"",'DPW3'!TD12)</t>
  </si>
  <si>
    <t>¬¬'DPW3'!F12 &amp; "," &amp; 'DPW3'!G12 &amp; "," &amp; 'DPW3'!TD5</t>
  </si>
  <si>
    <t>¬¬IF(ISBLANK('DPW3'!US12),"",'DPW3'!US12)</t>
  </si>
  <si>
    <t>¬¬'DPW3'!F12 &amp; "," &amp; 'DPW3'!G12 &amp; "," &amp; 'DPW3'!US5</t>
  </si>
  <si>
    <t>¬¬IF(ISBLANK('DPW3'!WH12),"",'DPW3'!WH12)</t>
  </si>
  <si>
    <t>¬¬'DPW3'!F12 &amp; "," &amp; 'DPW3'!G12 &amp; "," &amp; 'DPW3'!WH5</t>
  </si>
  <si>
    <t>¬¬IF(ISBLANK('DPW3'!XW12),"",'DPW3'!XW12)</t>
  </si>
  <si>
    <t>¬¬'DPW3'!F12 &amp; "," &amp; 'DPW3'!G12 &amp; "," &amp; 'DPW3'!XW5</t>
  </si>
  <si>
    <t>¬¬IF(ISBLANK('DPW3'!ZL12),"",'DPW3'!ZL12)</t>
  </si>
  <si>
    <t>¬¬'DPW3'!F12 &amp; "," &amp; 'DPW3'!G12 &amp; "," &amp; 'DPW3'!ZL5</t>
  </si>
  <si>
    <t>¬¬IF(ISBLANK('DPW3'!ZM12),"",'DPW3'!ZM12)</t>
  </si>
  <si>
    <t>¬¬'DPW3'!F12 &amp; "," &amp; 'DPW3'!G12 &amp; "," &amp; 'DPW3'!ZM5</t>
  </si>
  <si>
    <t>¬¬IF(ISBLANK('DPW3'!ZN12),"",'DPW3'!ZN12)</t>
  </si>
  <si>
    <t>¬¬'DPW3'!F12 &amp; "," &amp; 'DPW3'!G12 &amp; "," &amp; 'DPW3'!ZN5</t>
  </si>
  <si>
    <t>¬¬IF(ISBLANK('DPW3'!ZO12),"",'DPW3'!ZO12)</t>
  </si>
  <si>
    <t>¬¬'DPW3'!F12 &amp; "," &amp; 'DPW3'!G12 &amp; "," &amp; 'DPW3'!ZO5</t>
  </si>
  <si>
    <t>¬¬IF(ISBLANK('DPW3'!ZP12),"",'DPW3'!ZP12)</t>
  </si>
  <si>
    <t>¬¬'DPW3'!F12 &amp; "," &amp; 'DPW3'!G12 &amp; "," &amp; 'DPW3'!ZP5</t>
  </si>
  <si>
    <t>¬¬IF(ISBLANK('DPW3'!ZQ12),"",'DPW3'!ZQ12)</t>
  </si>
  <si>
    <t>¬¬'DPW3'!F12 &amp; "," &amp; 'DPW3'!G12 &amp; "," &amp; 'DPW3'!ZQ5</t>
  </si>
  <si>
    <t>¬¬IF(ISBLANK('DPW3'!ZR12),"",'DPW3'!ZR12)</t>
  </si>
  <si>
    <t>¬¬'DPW3'!F12 &amp; "," &amp; 'DPW3'!G12 &amp; "," &amp; 'DPW3'!ZR5</t>
  </si>
  <si>
    <t>¬¬IF(ISBLANK('DPW3'!ZS12),"",'DPW3'!ZS12)</t>
  </si>
  <si>
    <t>¬¬'DPW3'!F12 &amp; "," &amp; 'DPW3'!G12 &amp; "," &amp; 'DPW3'!ZS5</t>
  </si>
  <si>
    <t>¬¬IF(ISBLANK('DPW3'!ZT12),"",'DPW3'!ZT12)</t>
  </si>
  <si>
    <t>¬¬'DPW3'!F12 &amp; "," &amp; 'DPW3'!G12 &amp; "," &amp; 'DPW3'!ZT5</t>
  </si>
  <si>
    <t>¬¬IF(ISBLANK('DPW3'!ZV12),"",'DPW3'!ZV12)</t>
  </si>
  <si>
    <t>¬¬'DPW3'!F12 &amp; "," &amp; 'DPW3'!G12 &amp; "," &amp; 'DPW3'!ZV5</t>
  </si>
  <si>
    <t>¬¬IF(ISBLANK('DPW3'!MT13),"",'DPW3'!MT13)</t>
  </si>
  <si>
    <t>¬¬'DPW3'!F13 &amp; "," &amp; 'DPW3'!G13 &amp; "," &amp; 'DPW3'!MT5</t>
  </si>
  <si>
    <t>¬¬IF(ISBLANK('DPW3'!H13),"",'DPW3'!H13)</t>
  </si>
  <si>
    <t>¬¬IF(ISBLANK('DPW3'!I13),"",'DPW3'!I13)</t>
  </si>
  <si>
    <t>¬¬IF(ISBLANK('DPW3'!MV13),"",'DPW3'!MV13)</t>
  </si>
  <si>
    <t>¬¬'DPW3'!F13 &amp; "," &amp; 'DPW3'!G13 &amp; "," &amp; 'DPW3'!MV5</t>
  </si>
  <si>
    <t>¬¬IF(ISBLANK('DPW3'!OK13),"",'DPW3'!OK13)</t>
  </si>
  <si>
    <t>¬¬'DPW3'!F13 &amp; "," &amp; 'DPW3'!G13 &amp; "," &amp; 'DPW3'!OK5</t>
  </si>
  <si>
    <t>¬¬IF(ISBLANK('DPW3'!PZ13),"",'DPW3'!PZ13)</t>
  </si>
  <si>
    <t>¬¬'DPW3'!F13 &amp; "," &amp; 'DPW3'!G13 &amp; "," &amp; 'DPW3'!PZ5</t>
  </si>
  <si>
    <t>¬¬IF(ISBLANK('DPW3'!RO13),"",'DPW3'!RO13)</t>
  </si>
  <si>
    <t>¬¬'DPW3'!F13 &amp; "," &amp; 'DPW3'!G13 &amp; "," &amp; 'DPW3'!RO5</t>
  </si>
  <si>
    <t>¬¬IF(ISBLANK('DPW3'!TD13),"",'DPW3'!TD13)</t>
  </si>
  <si>
    <t>¬¬'DPW3'!F13 &amp; "," &amp; 'DPW3'!G13 &amp; "," &amp; 'DPW3'!TD5</t>
  </si>
  <si>
    <t>¬¬IF(ISBLANK('DPW3'!US13),"",'DPW3'!US13)</t>
  </si>
  <si>
    <t>¬¬'DPW3'!F13 &amp; "," &amp; 'DPW3'!G13 &amp; "," &amp; 'DPW3'!US5</t>
  </si>
  <si>
    <t>¬¬IF(ISBLANK('DPW3'!WH13),"",'DPW3'!WH13)</t>
  </si>
  <si>
    <t>¬¬'DPW3'!F13 &amp; "," &amp; 'DPW3'!G13 &amp; "," &amp; 'DPW3'!WH5</t>
  </si>
  <si>
    <t>¬¬IF(ISBLANK('DPW3'!XW13),"",'DPW3'!XW13)</t>
  </si>
  <si>
    <t>¬¬'DPW3'!F13 &amp; "," &amp; 'DPW3'!G13 &amp; "," &amp; 'DPW3'!XW5</t>
  </si>
  <si>
    <t>¬¬IF(ISBLANK('DPW3'!ZL13),"",'DPW3'!ZL13)</t>
  </si>
  <si>
    <t>¬¬'DPW3'!F13 &amp; "," &amp; 'DPW3'!G13 &amp; "," &amp; 'DPW3'!ZL5</t>
  </si>
  <si>
    <t>¬¬IF(ISBLANK('DPW3'!ZM13),"",'DPW3'!ZM13)</t>
  </si>
  <si>
    <t>¬¬'DPW3'!F13 &amp; "," &amp; 'DPW3'!G13 &amp; "," &amp; 'DPW3'!ZM5</t>
  </si>
  <si>
    <t>¬¬IF(ISBLANK('DPW3'!ZN13),"",'DPW3'!ZN13)</t>
  </si>
  <si>
    <t>¬¬'DPW3'!F13 &amp; "," &amp; 'DPW3'!G13 &amp; "," &amp; 'DPW3'!ZN5</t>
  </si>
  <si>
    <t>¬¬IF(ISBLANK('DPW3'!ZO13),"",'DPW3'!ZO13)</t>
  </si>
  <si>
    <t>¬¬'DPW3'!F13 &amp; "," &amp; 'DPW3'!G13 &amp; "," &amp; 'DPW3'!ZO5</t>
  </si>
  <si>
    <t>¬¬IF(ISBLANK('DPW3'!ZP13),"",'DPW3'!ZP13)</t>
  </si>
  <si>
    <t>¬¬'DPW3'!F13 &amp; "," &amp; 'DPW3'!G13 &amp; "," &amp; 'DPW3'!ZP5</t>
  </si>
  <si>
    <t>¬¬IF(ISBLANK('DPW3'!ZQ13),"",'DPW3'!ZQ13)</t>
  </si>
  <si>
    <t>¬¬'DPW3'!F13 &amp; "," &amp; 'DPW3'!G13 &amp; "," &amp; 'DPW3'!ZQ5</t>
  </si>
  <si>
    <t>¬¬IF(ISBLANK('DPW3'!ZR13),"",'DPW3'!ZR13)</t>
  </si>
  <si>
    <t>¬¬'DPW3'!F13 &amp; "," &amp; 'DPW3'!G13 &amp; "," &amp; 'DPW3'!ZR5</t>
  </si>
  <si>
    <t>¬¬IF(ISBLANK('DPW3'!ZS13),"",'DPW3'!ZS13)</t>
  </si>
  <si>
    <t>¬¬'DPW3'!F13 &amp; "," &amp; 'DPW3'!G13 &amp; "," &amp; 'DPW3'!ZS5</t>
  </si>
  <si>
    <t>¬¬IF(ISBLANK('DPW3'!ZT13),"",'DPW3'!ZT13)</t>
  </si>
  <si>
    <t>¬¬'DPW3'!F13 &amp; "," &amp; 'DPW3'!G13 &amp; "," &amp; 'DPW3'!ZT5</t>
  </si>
  <si>
    <t>¬¬IF(ISBLANK('DPW3'!ZV13),"",'DPW3'!ZV13)</t>
  </si>
  <si>
    <t>¬¬'DPW3'!F13 &amp; "," &amp; 'DPW3'!G13 &amp; "," &amp; 'DPW3'!ZV5</t>
  </si>
  <si>
    <t>¬¬IF(ISBLANK('DPW3'!MT14),"",'DPW3'!MT14)</t>
  </si>
  <si>
    <t>¬¬'DPW3'!F14 &amp; "," &amp; 'DPW3'!G14 &amp; "," &amp; 'DPW3'!MT5</t>
  </si>
  <si>
    <t>¬¬IF(ISBLANK('DPW3'!H14),"",'DPW3'!H14)</t>
  </si>
  <si>
    <t>¬¬IF(ISBLANK('DPW3'!I14),"",'DPW3'!I14)</t>
  </si>
  <si>
    <t>¬¬IF(ISBLANK('DPW3'!MV14),"",'DPW3'!MV14)</t>
  </si>
  <si>
    <t>¬¬'DPW3'!F14 &amp; "," &amp; 'DPW3'!G14 &amp; "," &amp; 'DPW3'!MV5</t>
  </si>
  <si>
    <t>¬¬IF(ISBLANK('DPW3'!OK14),"",'DPW3'!OK14)</t>
  </si>
  <si>
    <t>¬¬'DPW3'!F14 &amp; "," &amp; 'DPW3'!G14 &amp; "," &amp; 'DPW3'!OK5</t>
  </si>
  <si>
    <t>¬¬IF(ISBLANK('DPW3'!PZ14),"",'DPW3'!PZ14)</t>
  </si>
  <si>
    <t>¬¬'DPW3'!F14 &amp; "," &amp; 'DPW3'!G14 &amp; "," &amp; 'DPW3'!PZ5</t>
  </si>
  <si>
    <t>¬¬IF(ISBLANK('DPW3'!RO14),"",'DPW3'!RO14)</t>
  </si>
  <si>
    <t>¬¬'DPW3'!F14 &amp; "," &amp; 'DPW3'!G14 &amp; "," &amp; 'DPW3'!RO5</t>
  </si>
  <si>
    <t>¬¬IF(ISBLANK('DPW3'!TD14),"",'DPW3'!TD14)</t>
  </si>
  <si>
    <t>¬¬'DPW3'!F14 &amp; "," &amp; 'DPW3'!G14 &amp; "," &amp; 'DPW3'!TD5</t>
  </si>
  <si>
    <t>¬¬IF(ISBLANK('DPW3'!US14),"",'DPW3'!US14)</t>
  </si>
  <si>
    <t>¬¬'DPW3'!F14 &amp; "," &amp; 'DPW3'!G14 &amp; "," &amp; 'DPW3'!US5</t>
  </si>
  <si>
    <t>¬¬IF(ISBLANK('DPW3'!WH14),"",'DPW3'!WH14)</t>
  </si>
  <si>
    <t>¬¬'DPW3'!F14 &amp; "," &amp; 'DPW3'!G14 &amp; "," &amp; 'DPW3'!WH5</t>
  </si>
  <si>
    <t>¬¬IF(ISBLANK('DPW3'!XW14),"",'DPW3'!XW14)</t>
  </si>
  <si>
    <t>¬¬'DPW3'!F14 &amp; "," &amp; 'DPW3'!G14 &amp; "," &amp; 'DPW3'!XW5</t>
  </si>
  <si>
    <t>¬¬IF(ISBLANK('DPW3'!ZL14),"",'DPW3'!ZL14)</t>
  </si>
  <si>
    <t>¬¬'DPW3'!F14 &amp; "," &amp; 'DPW3'!G14 &amp; "," &amp; 'DPW3'!ZL5</t>
  </si>
  <si>
    <t>¬¬IF(ISBLANK('DPW3'!ZM14),"",'DPW3'!ZM14)</t>
  </si>
  <si>
    <t>¬¬'DPW3'!F14 &amp; "," &amp; 'DPW3'!G14 &amp; "," &amp; 'DPW3'!ZM5</t>
  </si>
  <si>
    <t>¬¬IF(ISBLANK('DPW3'!ZN14),"",'DPW3'!ZN14)</t>
  </si>
  <si>
    <t>¬¬'DPW3'!F14 &amp; "," &amp; 'DPW3'!G14 &amp; "," &amp; 'DPW3'!ZN5</t>
  </si>
  <si>
    <t>¬¬IF(ISBLANK('DPW3'!ZO14),"",'DPW3'!ZO14)</t>
  </si>
  <si>
    <t>¬¬'DPW3'!F14 &amp; "," &amp; 'DPW3'!G14 &amp; "," &amp; 'DPW3'!ZO5</t>
  </si>
  <si>
    <t>¬¬IF(ISBLANK('DPW3'!ZP14),"",'DPW3'!ZP14)</t>
  </si>
  <si>
    <t>¬¬'DPW3'!F14 &amp; "," &amp; 'DPW3'!G14 &amp; "," &amp; 'DPW3'!ZP5</t>
  </si>
  <si>
    <t>¬¬IF(ISBLANK('DPW3'!ZQ14),"",'DPW3'!ZQ14)</t>
  </si>
  <si>
    <t>¬¬'DPW3'!F14 &amp; "," &amp; 'DPW3'!G14 &amp; "," &amp; 'DPW3'!ZQ5</t>
  </si>
  <si>
    <t>¬¬IF(ISBLANK('DPW3'!ZR14),"",'DPW3'!ZR14)</t>
  </si>
  <si>
    <t>¬¬'DPW3'!F14 &amp; "," &amp; 'DPW3'!G14 &amp; "," &amp; 'DPW3'!ZR5</t>
  </si>
  <si>
    <t>¬¬IF(ISBLANK('DPW3'!ZS14),"",'DPW3'!ZS14)</t>
  </si>
  <si>
    <t>¬¬'DPW3'!F14 &amp; "," &amp; 'DPW3'!G14 &amp; "," &amp; 'DPW3'!ZS5</t>
  </si>
  <si>
    <t>¬¬IF(ISBLANK('DPW3'!ZT14),"",'DPW3'!ZT14)</t>
  </si>
  <si>
    <t>¬¬'DPW3'!F14 &amp; "," &amp; 'DPW3'!G14 &amp; "," &amp; 'DPW3'!ZT5</t>
  </si>
  <si>
    <t>¬¬IF(ISBLANK('DPW3'!ZV14),"",'DPW3'!ZV14)</t>
  </si>
  <si>
    <t>¬¬'DPW3'!F14 &amp; "," &amp; 'DPW3'!G14 &amp; "," &amp; 'DPW3'!ZV5</t>
  </si>
  <si>
    <t>¬¬IF(ISBLANK('DPW3'!MT15),"",'DPW3'!MT15)</t>
  </si>
  <si>
    <t>¬¬'DPW3'!F15 &amp; "," &amp; 'DPW3'!G15 &amp; "," &amp; 'DPW3'!MT5</t>
  </si>
  <si>
    <t>¬¬IF(ISBLANK('DPW3'!H15),"",'DPW3'!H15)</t>
  </si>
  <si>
    <t>¬¬IF(ISBLANK('DPW3'!I15),"",'DPW3'!I15)</t>
  </si>
  <si>
    <t>¬¬IF(ISBLANK('DPW3'!MV15),"",'DPW3'!MV15)</t>
  </si>
  <si>
    <t>¬¬'DPW3'!F15 &amp; "," &amp; 'DPW3'!G15 &amp; "," &amp; 'DPW3'!MV5</t>
  </si>
  <si>
    <t>¬¬IF(ISBLANK('DPW3'!OK15),"",'DPW3'!OK15)</t>
  </si>
  <si>
    <t>¬¬'DPW3'!F15 &amp; "," &amp; 'DPW3'!G15 &amp; "," &amp; 'DPW3'!OK5</t>
  </si>
  <si>
    <t>¬¬IF(ISBLANK('DPW3'!PZ15),"",'DPW3'!PZ15)</t>
  </si>
  <si>
    <t>¬¬'DPW3'!F15 &amp; "," &amp; 'DPW3'!G15 &amp; "," &amp; 'DPW3'!PZ5</t>
  </si>
  <si>
    <t>¬¬IF(ISBLANK('DPW3'!RO15),"",'DPW3'!RO15)</t>
  </si>
  <si>
    <t>¬¬'DPW3'!F15 &amp; "," &amp; 'DPW3'!G15 &amp; "," &amp; 'DPW3'!RO5</t>
  </si>
  <si>
    <t>¬¬IF(ISBLANK('DPW3'!TD15),"",'DPW3'!TD15)</t>
  </si>
  <si>
    <t>¬¬'DPW3'!F15 &amp; "," &amp; 'DPW3'!G15 &amp; "," &amp; 'DPW3'!TD5</t>
  </si>
  <si>
    <t>¬¬IF(ISBLANK('DPW3'!US15),"",'DPW3'!US15)</t>
  </si>
  <si>
    <t>¬¬'DPW3'!F15 &amp; "," &amp; 'DPW3'!G15 &amp; "," &amp; 'DPW3'!US5</t>
  </si>
  <si>
    <t>¬¬IF(ISBLANK('DPW3'!WH15),"",'DPW3'!WH15)</t>
  </si>
  <si>
    <t>¬¬'DPW3'!F15 &amp; "," &amp; 'DPW3'!G15 &amp; "," &amp; 'DPW3'!WH5</t>
  </si>
  <si>
    <t>¬¬IF(ISBLANK('DPW3'!XW15),"",'DPW3'!XW15)</t>
  </si>
  <si>
    <t>¬¬'DPW3'!F15 &amp; "," &amp; 'DPW3'!G15 &amp; "," &amp; 'DPW3'!XW5</t>
  </si>
  <si>
    <t>¬¬IF(ISBLANK('DPW3'!ZL15),"",'DPW3'!ZL15)</t>
  </si>
  <si>
    <t>¬¬'DPW3'!F15 &amp; "," &amp; 'DPW3'!G15 &amp; "," &amp; 'DPW3'!ZL5</t>
  </si>
  <si>
    <t>¬¬IF(ISBLANK('DPW3'!ZM15),"",'DPW3'!ZM15)</t>
  </si>
  <si>
    <t>¬¬'DPW3'!F15 &amp; "," &amp; 'DPW3'!G15 &amp; "," &amp; 'DPW3'!ZM5</t>
  </si>
  <si>
    <t>¬¬IF(ISBLANK('DPW3'!ZN15),"",'DPW3'!ZN15)</t>
  </si>
  <si>
    <t>¬¬'DPW3'!F15 &amp; "," &amp; 'DPW3'!G15 &amp; "," &amp; 'DPW3'!ZN5</t>
  </si>
  <si>
    <t>¬¬IF(ISBLANK('DPW3'!ZO15),"",'DPW3'!ZO15)</t>
  </si>
  <si>
    <t>¬¬'DPW3'!F15 &amp; "," &amp; 'DPW3'!G15 &amp; "," &amp; 'DPW3'!ZO5</t>
  </si>
  <si>
    <t>¬¬IF(ISBLANK('DPW3'!ZP15),"",'DPW3'!ZP15)</t>
  </si>
  <si>
    <t>¬¬'DPW3'!F15 &amp; "," &amp; 'DPW3'!G15 &amp; "," &amp; 'DPW3'!ZP5</t>
  </si>
  <si>
    <t>¬¬IF(ISBLANK('DPW3'!ZQ15),"",'DPW3'!ZQ15)</t>
  </si>
  <si>
    <t>¬¬'DPW3'!F15 &amp; "," &amp; 'DPW3'!G15 &amp; "," &amp; 'DPW3'!ZQ5</t>
  </si>
  <si>
    <t>¬¬IF(ISBLANK('DPW3'!ZR15),"",'DPW3'!ZR15)</t>
  </si>
  <si>
    <t>¬¬'DPW3'!F15 &amp; "," &amp; 'DPW3'!G15 &amp; "," &amp; 'DPW3'!ZR5</t>
  </si>
  <si>
    <t>¬¬IF(ISBLANK('DPW3'!ZS15),"",'DPW3'!ZS15)</t>
  </si>
  <si>
    <t>¬¬'DPW3'!F15 &amp; "," &amp; 'DPW3'!G15 &amp; "," &amp; 'DPW3'!ZS5</t>
  </si>
  <si>
    <t>¬¬IF(ISBLANK('DPW3'!ZT15),"",'DPW3'!ZT15)</t>
  </si>
  <si>
    <t>¬¬'DPW3'!F15 &amp; "," &amp; 'DPW3'!G15 &amp; "," &amp; 'DPW3'!ZT5</t>
  </si>
  <si>
    <t>¬¬IF(ISBLANK('DPW3'!ZV15),"",'DPW3'!ZV15)</t>
  </si>
  <si>
    <t>¬¬'DPW3'!F15 &amp; "," &amp; 'DPW3'!G15 &amp; "," &amp; 'DPW3'!ZV5</t>
  </si>
  <si>
    <t>¬¬IF(ISBLANK('DPW3'!MT16),"",'DPW3'!MT16)</t>
  </si>
  <si>
    <t>¬¬'DPW3'!F16 &amp; "," &amp; 'DPW3'!G16 &amp; "," &amp; 'DPW3'!MT5</t>
  </si>
  <si>
    <t>¬¬IF(ISBLANK('DPW3'!H16),"",'DPW3'!H16)</t>
  </si>
  <si>
    <t>¬¬IF(ISBLANK('DPW3'!I16),"",'DPW3'!I16)</t>
  </si>
  <si>
    <t>¬¬IF(ISBLANK('DPW3'!MV16),"",'DPW3'!MV16)</t>
  </si>
  <si>
    <t>¬¬'DPW3'!F16 &amp; "," &amp; 'DPW3'!G16 &amp; "," &amp; 'DPW3'!MV5</t>
  </si>
  <si>
    <t>¬¬IF(ISBLANK('DPW3'!OK16),"",'DPW3'!OK16)</t>
  </si>
  <si>
    <t>¬¬'DPW3'!F16 &amp; "," &amp; 'DPW3'!G16 &amp; "," &amp; 'DPW3'!OK5</t>
  </si>
  <si>
    <t>¬¬IF(ISBLANK('DPW3'!PZ16),"",'DPW3'!PZ16)</t>
  </si>
  <si>
    <t>¬¬'DPW3'!F16 &amp; "," &amp; 'DPW3'!G16 &amp; "," &amp; 'DPW3'!PZ5</t>
  </si>
  <si>
    <t>¬¬IF(ISBLANK('DPW3'!RO16),"",'DPW3'!RO16)</t>
  </si>
  <si>
    <t>¬¬'DPW3'!F16 &amp; "," &amp; 'DPW3'!G16 &amp; "," &amp; 'DPW3'!RO5</t>
  </si>
  <si>
    <t>¬¬IF(ISBLANK('DPW3'!TD16),"",'DPW3'!TD16)</t>
  </si>
  <si>
    <t>¬¬'DPW3'!F16 &amp; "," &amp; 'DPW3'!G16 &amp; "," &amp; 'DPW3'!TD5</t>
  </si>
  <si>
    <t>¬¬IF(ISBLANK('DPW3'!US16),"",'DPW3'!US16)</t>
  </si>
  <si>
    <t>¬¬'DPW3'!F16 &amp; "," &amp; 'DPW3'!G16 &amp; "," &amp; 'DPW3'!US5</t>
  </si>
  <si>
    <t>¬¬IF(ISBLANK('DPW3'!WH16),"",'DPW3'!WH16)</t>
  </si>
  <si>
    <t>¬¬'DPW3'!F16 &amp; "," &amp; 'DPW3'!G16 &amp; "," &amp; 'DPW3'!WH5</t>
  </si>
  <si>
    <t>¬¬IF(ISBLANK('DPW3'!XW16),"",'DPW3'!XW16)</t>
  </si>
  <si>
    <t>¬¬'DPW3'!F16 &amp; "," &amp; 'DPW3'!G16 &amp; "," &amp; 'DPW3'!XW5</t>
  </si>
  <si>
    <t>¬¬IF(ISBLANK('DPW3'!ZL16),"",'DPW3'!ZL16)</t>
  </si>
  <si>
    <t>¬¬'DPW3'!F16 &amp; "," &amp; 'DPW3'!G16 &amp; "," &amp; 'DPW3'!ZL5</t>
  </si>
  <si>
    <t>¬¬IF(ISBLANK('DPW3'!ZM16),"",'DPW3'!ZM16)</t>
  </si>
  <si>
    <t>¬¬'DPW3'!F16 &amp; "," &amp; 'DPW3'!G16 &amp; "," &amp; 'DPW3'!ZM5</t>
  </si>
  <si>
    <t>¬¬IF(ISBLANK('DPW3'!ZN16),"",'DPW3'!ZN16)</t>
  </si>
  <si>
    <t>¬¬'DPW3'!F16 &amp; "," &amp; 'DPW3'!G16 &amp; "," &amp; 'DPW3'!ZN5</t>
  </si>
  <si>
    <t>¬¬IF(ISBLANK('DPW3'!ZO16),"",'DPW3'!ZO16)</t>
  </si>
  <si>
    <t>¬¬'DPW3'!F16 &amp; "," &amp; 'DPW3'!G16 &amp; "," &amp; 'DPW3'!ZO5</t>
  </si>
  <si>
    <t>¬¬IF(ISBLANK('DPW3'!ZP16),"",'DPW3'!ZP16)</t>
  </si>
  <si>
    <t>¬¬'DPW3'!F16 &amp; "," &amp; 'DPW3'!G16 &amp; "," &amp; 'DPW3'!ZP5</t>
  </si>
  <si>
    <t>¬¬IF(ISBLANK('DPW3'!ZQ16),"",'DPW3'!ZQ16)</t>
  </si>
  <si>
    <t>¬¬'DPW3'!F16 &amp; "," &amp; 'DPW3'!G16 &amp; "," &amp; 'DPW3'!ZQ5</t>
  </si>
  <si>
    <t>¬¬IF(ISBLANK('DPW3'!ZR16),"",'DPW3'!ZR16)</t>
  </si>
  <si>
    <t>¬¬'DPW3'!F16 &amp; "," &amp; 'DPW3'!G16 &amp; "," &amp; 'DPW3'!ZR5</t>
  </si>
  <si>
    <t>¬¬IF(ISBLANK('DPW3'!ZS16),"",'DPW3'!ZS16)</t>
  </si>
  <si>
    <t>¬¬'DPW3'!F16 &amp; "," &amp; 'DPW3'!G16 &amp; "," &amp; 'DPW3'!ZS5</t>
  </si>
  <si>
    <t>¬¬IF(ISBLANK('DPW3'!ZT16),"",'DPW3'!ZT16)</t>
  </si>
  <si>
    <t>¬¬'DPW3'!F16 &amp; "," &amp; 'DPW3'!G16 &amp; "," &amp; 'DPW3'!ZT5</t>
  </si>
  <si>
    <t>¬¬IF(ISBLANK('DPW3'!ZV16),"",'DPW3'!ZV16)</t>
  </si>
  <si>
    <t>¬¬'DPW3'!F16 &amp; "," &amp; 'DPW3'!G16 &amp; "," &amp; 'DPW3'!ZV5</t>
  </si>
  <si>
    <t>¬¬IF(ISBLANK('DPW3'!MT17),"",'DPW3'!MT17)</t>
  </si>
  <si>
    <t>¬¬'DPW3'!F17 &amp; "," &amp; 'DPW3'!G17 &amp; "," &amp; 'DPW3'!MT5</t>
  </si>
  <si>
    <t>¬¬IF(ISBLANK('DPW3'!H17),"",'DPW3'!H17)</t>
  </si>
  <si>
    <t>¬¬IF(ISBLANK('DPW3'!I17),"",'DPW3'!I17)</t>
  </si>
  <si>
    <t>¬¬IF(ISBLANK('DPW3'!MV17),"",'DPW3'!MV17)</t>
  </si>
  <si>
    <t>¬¬'DPW3'!F17 &amp; "," &amp; 'DPW3'!G17 &amp; "," &amp; 'DPW3'!MV5</t>
  </si>
  <si>
    <t>¬¬IF(ISBLANK('DPW3'!OK17),"",'DPW3'!OK17)</t>
  </si>
  <si>
    <t>¬¬'DPW3'!F17 &amp; "," &amp; 'DPW3'!G17 &amp; "," &amp; 'DPW3'!OK5</t>
  </si>
  <si>
    <t>¬¬IF(ISBLANK('DPW3'!PZ17),"",'DPW3'!PZ17)</t>
  </si>
  <si>
    <t>¬¬'DPW3'!F17 &amp; "," &amp; 'DPW3'!G17 &amp; "," &amp; 'DPW3'!PZ5</t>
  </si>
  <si>
    <t>¬¬IF(ISBLANK('DPW3'!RO17),"",'DPW3'!RO17)</t>
  </si>
  <si>
    <t>¬¬'DPW3'!F17 &amp; "," &amp; 'DPW3'!G17 &amp; "," &amp; 'DPW3'!RO5</t>
  </si>
  <si>
    <t>¬¬IF(ISBLANK('DPW3'!TD17),"",'DPW3'!TD17)</t>
  </si>
  <si>
    <t>¬¬'DPW3'!F17 &amp; "," &amp; 'DPW3'!G17 &amp; "," &amp; 'DPW3'!TD5</t>
  </si>
  <si>
    <t>¬¬IF(ISBLANK('DPW3'!US17),"",'DPW3'!US17)</t>
  </si>
  <si>
    <t>¬¬'DPW3'!F17 &amp; "," &amp; 'DPW3'!G17 &amp; "," &amp; 'DPW3'!US5</t>
  </si>
  <si>
    <t>¬¬IF(ISBLANK('DPW3'!WH17),"",'DPW3'!WH17)</t>
  </si>
  <si>
    <t>¬¬'DPW3'!F17 &amp; "," &amp; 'DPW3'!G17 &amp; "," &amp; 'DPW3'!WH5</t>
  </si>
  <si>
    <t>¬¬IF(ISBLANK('DPW3'!XW17),"",'DPW3'!XW17)</t>
  </si>
  <si>
    <t>¬¬'DPW3'!F17 &amp; "," &amp; 'DPW3'!G17 &amp; "," &amp; 'DPW3'!XW5</t>
  </si>
  <si>
    <t>¬¬IF(ISBLANK('DPW3'!ZL17),"",'DPW3'!ZL17)</t>
  </si>
  <si>
    <t>¬¬'DPW3'!F17 &amp; "," &amp; 'DPW3'!G17 &amp; "," &amp; 'DPW3'!ZL5</t>
  </si>
  <si>
    <t>¬¬IF(ISBLANK('DPW3'!ZM17),"",'DPW3'!ZM17)</t>
  </si>
  <si>
    <t>¬¬'DPW3'!F17 &amp; "," &amp; 'DPW3'!G17 &amp; "," &amp; 'DPW3'!ZM5</t>
  </si>
  <si>
    <t>¬¬IF(ISBLANK('DPW3'!ZN17),"",'DPW3'!ZN17)</t>
  </si>
  <si>
    <t>¬¬'DPW3'!F17 &amp; "," &amp; 'DPW3'!G17 &amp; "," &amp; 'DPW3'!ZN5</t>
  </si>
  <si>
    <t>¬¬IF(ISBLANK('DPW3'!ZO17),"",'DPW3'!ZO17)</t>
  </si>
  <si>
    <t>¬¬'DPW3'!F17 &amp; "," &amp; 'DPW3'!G17 &amp; "," &amp; 'DPW3'!ZO5</t>
  </si>
  <si>
    <t>¬¬IF(ISBLANK('DPW3'!ZP17),"",'DPW3'!ZP17)</t>
  </si>
  <si>
    <t>¬¬'DPW3'!F17 &amp; "," &amp; 'DPW3'!G17 &amp; "," &amp; 'DPW3'!ZP5</t>
  </si>
  <si>
    <t>¬¬IF(ISBLANK('DPW3'!ZQ17),"",'DPW3'!ZQ17)</t>
  </si>
  <si>
    <t>¬¬'DPW3'!F17 &amp; "," &amp; 'DPW3'!G17 &amp; "," &amp; 'DPW3'!ZQ5</t>
  </si>
  <si>
    <t>¬¬IF(ISBLANK('DPW3'!ZR17),"",'DPW3'!ZR17)</t>
  </si>
  <si>
    <t>¬¬'DPW3'!F17 &amp; "," &amp; 'DPW3'!G17 &amp; "," &amp; 'DPW3'!ZR5</t>
  </si>
  <si>
    <t>¬¬IF(ISBLANK('DPW3'!ZS17),"",'DPW3'!ZS17)</t>
  </si>
  <si>
    <t>¬¬'DPW3'!F17 &amp; "," &amp; 'DPW3'!G17 &amp; "," &amp; 'DPW3'!ZS5</t>
  </si>
  <si>
    <t>¬¬IF(ISBLANK('DPW3'!ZT17),"",'DPW3'!ZT17)</t>
  </si>
  <si>
    <t>¬¬'DPW3'!F17 &amp; "," &amp; 'DPW3'!G17 &amp; "," &amp; 'DPW3'!ZT5</t>
  </si>
  <si>
    <t>¬¬IF(ISBLANK('DPW3'!ZV17),"",'DPW3'!ZV17)</t>
  </si>
  <si>
    <t>¬¬'DPW3'!F17 &amp; "," &amp; 'DPW3'!G17 &amp; "," &amp; 'DPW3'!ZV5</t>
  </si>
  <si>
    <t>¬¬IF(ISBLANK('DPW3'!MT18),"",'DPW3'!MT18)</t>
  </si>
  <si>
    <t>¬¬'DPW3'!F18 &amp; "," &amp; 'DPW3'!G18 &amp; "," &amp; 'DPW3'!MT5</t>
  </si>
  <si>
    <t>¬¬IF(ISBLANK('DPW3'!H18),"",'DPW3'!H18)</t>
  </si>
  <si>
    <t>¬¬IF(ISBLANK('DPW3'!I18),"",'DPW3'!I18)</t>
  </si>
  <si>
    <t>¬¬IF(ISBLANK('DPW3'!MV18),"",'DPW3'!MV18)</t>
  </si>
  <si>
    <t>¬¬'DPW3'!F18 &amp; "," &amp; 'DPW3'!G18 &amp; "," &amp; 'DPW3'!MV5</t>
  </si>
  <si>
    <t>¬¬IF(ISBLANK('DPW3'!OK18),"",'DPW3'!OK18)</t>
  </si>
  <si>
    <t>¬¬'DPW3'!F18 &amp; "," &amp; 'DPW3'!G18 &amp; "," &amp; 'DPW3'!OK5</t>
  </si>
  <si>
    <t>¬¬IF(ISBLANK('DPW3'!PZ18),"",'DPW3'!PZ18)</t>
  </si>
  <si>
    <t>¬¬'DPW3'!F18 &amp; "," &amp; 'DPW3'!G18 &amp; "," &amp; 'DPW3'!PZ5</t>
  </si>
  <si>
    <t>¬¬IF(ISBLANK('DPW3'!RO18),"",'DPW3'!RO18)</t>
  </si>
  <si>
    <t>¬¬'DPW3'!F18 &amp; "," &amp; 'DPW3'!G18 &amp; "," &amp; 'DPW3'!RO5</t>
  </si>
  <si>
    <t>¬¬IF(ISBLANK('DPW3'!TD18),"",'DPW3'!TD18)</t>
  </si>
  <si>
    <t>¬¬'DPW3'!F18 &amp; "," &amp; 'DPW3'!G18 &amp; "," &amp; 'DPW3'!TD5</t>
  </si>
  <si>
    <t>¬¬IF(ISBLANK('DPW3'!US18),"",'DPW3'!US18)</t>
  </si>
  <si>
    <t>¬¬'DPW3'!F18 &amp; "," &amp; 'DPW3'!G18 &amp; "," &amp; 'DPW3'!US5</t>
  </si>
  <si>
    <t>¬¬IF(ISBLANK('DPW3'!WH18),"",'DPW3'!WH18)</t>
  </si>
  <si>
    <t>¬¬'DPW3'!F18 &amp; "," &amp; 'DPW3'!G18 &amp; "," &amp; 'DPW3'!WH5</t>
  </si>
  <si>
    <t>¬¬IF(ISBLANK('DPW3'!XW18),"",'DPW3'!XW18)</t>
  </si>
  <si>
    <t>¬¬'DPW3'!F18 &amp; "," &amp; 'DPW3'!G18 &amp; "," &amp; 'DPW3'!XW5</t>
  </si>
  <si>
    <t>¬¬IF(ISBLANK('DPW3'!ZL18),"",'DPW3'!ZL18)</t>
  </si>
  <si>
    <t>¬¬'DPW3'!F18 &amp; "," &amp; 'DPW3'!G18 &amp; "," &amp; 'DPW3'!ZL5</t>
  </si>
  <si>
    <t>¬¬IF(ISBLANK('DPW3'!ZM18),"",'DPW3'!ZM18)</t>
  </si>
  <si>
    <t>¬¬'DPW3'!F18 &amp; "," &amp; 'DPW3'!G18 &amp; "," &amp; 'DPW3'!ZM5</t>
  </si>
  <si>
    <t>¬¬IF(ISBLANK('DPW3'!ZN18),"",'DPW3'!ZN18)</t>
  </si>
  <si>
    <t>¬¬'DPW3'!F18 &amp; "," &amp; 'DPW3'!G18 &amp; "," &amp; 'DPW3'!ZN5</t>
  </si>
  <si>
    <t>¬¬IF(ISBLANK('DPW3'!ZO18),"",'DPW3'!ZO18)</t>
  </si>
  <si>
    <t>¬¬'DPW3'!F18 &amp; "," &amp; 'DPW3'!G18 &amp; "," &amp; 'DPW3'!ZO5</t>
  </si>
  <si>
    <t>¬¬IF(ISBLANK('DPW3'!ZP18),"",'DPW3'!ZP18)</t>
  </si>
  <si>
    <t>¬¬'DPW3'!F18 &amp; "," &amp; 'DPW3'!G18 &amp; "," &amp; 'DPW3'!ZP5</t>
  </si>
  <si>
    <t>¬¬IF(ISBLANK('DPW3'!ZQ18),"",'DPW3'!ZQ18)</t>
  </si>
  <si>
    <t>¬¬'DPW3'!F18 &amp; "," &amp; 'DPW3'!G18 &amp; "," &amp; 'DPW3'!ZQ5</t>
  </si>
  <si>
    <t>¬¬IF(ISBLANK('DPW3'!ZR18),"",'DPW3'!ZR18)</t>
  </si>
  <si>
    <t>¬¬'DPW3'!F18 &amp; "," &amp; 'DPW3'!G18 &amp; "," &amp; 'DPW3'!ZR5</t>
  </si>
  <si>
    <t>¬¬IF(ISBLANK('DPW3'!ZS18),"",'DPW3'!ZS18)</t>
  </si>
  <si>
    <t>¬¬'DPW3'!F18 &amp; "," &amp; 'DPW3'!G18 &amp; "," &amp; 'DPW3'!ZS5</t>
  </si>
  <si>
    <t>¬¬IF(ISBLANK('DPW3'!ZT18),"",'DPW3'!ZT18)</t>
  </si>
  <si>
    <t>¬¬'DPW3'!F18 &amp; "," &amp; 'DPW3'!G18 &amp; "," &amp; 'DPW3'!ZT5</t>
  </si>
  <si>
    <t>¬¬IF(ISBLANK('DPW3'!ZV18),"",'DPW3'!ZV18)</t>
  </si>
  <si>
    <t>¬¬'DPW3'!F18 &amp; "," &amp; 'DPW3'!G18 &amp; "," &amp; 'DPW3'!ZV5</t>
  </si>
  <si>
    <t>¬¬IF(ISBLANK('DPW3'!MT19),"",'DPW3'!MT19)</t>
  </si>
  <si>
    <t>¬¬'DPW3'!F19 &amp; "," &amp; 'DPW3'!G19 &amp; "," &amp; 'DPW3'!MT5</t>
  </si>
  <si>
    <t>¬¬IF(ISBLANK('DPW3'!H19),"",'DPW3'!H19)</t>
  </si>
  <si>
    <t>¬¬IF(ISBLANK('DPW3'!I19),"",'DPW3'!I19)</t>
  </si>
  <si>
    <t>¬¬IF(ISBLANK('DPW3'!MV19),"",'DPW3'!MV19)</t>
  </si>
  <si>
    <t>¬¬'DPW3'!F19 &amp; "," &amp; 'DPW3'!G19 &amp; "," &amp; 'DPW3'!MV5</t>
  </si>
  <si>
    <t>¬¬IF(ISBLANK('DPW3'!OK19),"",'DPW3'!OK19)</t>
  </si>
  <si>
    <t>¬¬'DPW3'!F19 &amp; "," &amp; 'DPW3'!G19 &amp; "," &amp; 'DPW3'!OK5</t>
  </si>
  <si>
    <t>¬¬IF(ISBLANK('DPW3'!PZ19),"",'DPW3'!PZ19)</t>
  </si>
  <si>
    <t>¬¬'DPW3'!F19 &amp; "," &amp; 'DPW3'!G19 &amp; "," &amp; 'DPW3'!PZ5</t>
  </si>
  <si>
    <t>¬¬IF(ISBLANK('DPW3'!RO19),"",'DPW3'!RO19)</t>
  </si>
  <si>
    <t>¬¬'DPW3'!F19 &amp; "," &amp; 'DPW3'!G19 &amp; "," &amp; 'DPW3'!RO5</t>
  </si>
  <si>
    <t>¬¬IF(ISBLANK('DPW3'!TD19),"",'DPW3'!TD19)</t>
  </si>
  <si>
    <t>¬¬'DPW3'!F19 &amp; "," &amp; 'DPW3'!G19 &amp; "," &amp; 'DPW3'!TD5</t>
  </si>
  <si>
    <t>¬¬IF(ISBLANK('DPW3'!US19),"",'DPW3'!US19)</t>
  </si>
  <si>
    <t>¬¬'DPW3'!F19 &amp; "," &amp; 'DPW3'!G19 &amp; "," &amp; 'DPW3'!US5</t>
  </si>
  <si>
    <t>¬¬IF(ISBLANK('DPW3'!WH19),"",'DPW3'!WH19)</t>
  </si>
  <si>
    <t>¬¬'DPW3'!F19 &amp; "," &amp; 'DPW3'!G19 &amp; "," &amp; 'DPW3'!WH5</t>
  </si>
  <si>
    <t>¬¬IF(ISBLANK('DPW3'!XW19),"",'DPW3'!XW19)</t>
  </si>
  <si>
    <t>¬¬'DPW3'!F19 &amp; "," &amp; 'DPW3'!G19 &amp; "," &amp; 'DPW3'!XW5</t>
  </si>
  <si>
    <t>¬¬IF(ISBLANK('DPW3'!ZL19),"",'DPW3'!ZL19)</t>
  </si>
  <si>
    <t>¬¬'DPW3'!F19 &amp; "," &amp; 'DPW3'!G19 &amp; "," &amp; 'DPW3'!ZL5</t>
  </si>
  <si>
    <t>¬¬IF(ISBLANK('DPW3'!ZM19),"",'DPW3'!ZM19)</t>
  </si>
  <si>
    <t>¬¬'DPW3'!F19 &amp; "," &amp; 'DPW3'!G19 &amp; "," &amp; 'DPW3'!ZM5</t>
  </si>
  <si>
    <t>¬¬IF(ISBLANK('DPW3'!ZN19),"",'DPW3'!ZN19)</t>
  </si>
  <si>
    <t>¬¬'DPW3'!F19 &amp; "," &amp; 'DPW3'!G19 &amp; "," &amp; 'DPW3'!ZN5</t>
  </si>
  <si>
    <t>¬¬IF(ISBLANK('DPW3'!ZO19),"",'DPW3'!ZO19)</t>
  </si>
  <si>
    <t>¬¬'DPW3'!F19 &amp; "," &amp; 'DPW3'!G19 &amp; "," &amp; 'DPW3'!ZO5</t>
  </si>
  <si>
    <t>¬¬IF(ISBLANK('DPW3'!ZP19),"",'DPW3'!ZP19)</t>
  </si>
  <si>
    <t>¬¬'DPW3'!F19 &amp; "," &amp; 'DPW3'!G19 &amp; "," &amp; 'DPW3'!ZP5</t>
  </si>
  <si>
    <t>¬¬IF(ISBLANK('DPW3'!ZQ19),"",'DPW3'!ZQ19)</t>
  </si>
  <si>
    <t>¬¬'DPW3'!F19 &amp; "," &amp; 'DPW3'!G19 &amp; "," &amp; 'DPW3'!ZQ5</t>
  </si>
  <si>
    <t>¬¬IF(ISBLANK('DPW3'!ZR19),"",'DPW3'!ZR19)</t>
  </si>
  <si>
    <t>¬¬'DPW3'!F19 &amp; "," &amp; 'DPW3'!G19 &amp; "," &amp; 'DPW3'!ZR5</t>
  </si>
  <si>
    <t>¬¬IF(ISBLANK('DPW3'!ZS19),"",'DPW3'!ZS19)</t>
  </si>
  <si>
    <t>¬¬'DPW3'!F19 &amp; "," &amp; 'DPW3'!G19 &amp; "," &amp; 'DPW3'!ZS5</t>
  </si>
  <si>
    <t>¬¬IF(ISBLANK('DPW3'!ZT19),"",'DPW3'!ZT19)</t>
  </si>
  <si>
    <t>¬¬'DPW3'!F19 &amp; "," &amp; 'DPW3'!G19 &amp; "," &amp; 'DPW3'!ZT5</t>
  </si>
  <si>
    <t>¬¬IF(ISBLANK('DPW3'!ZV19),"",'DPW3'!ZV19)</t>
  </si>
  <si>
    <t>¬¬'DPW3'!F19 &amp; "," &amp; 'DPW3'!G19 &amp; "," &amp; 'DPW3'!ZV5</t>
  </si>
  <si>
    <t>¬¬IF(ISBLANK('DPW3'!MT20),"",'DPW3'!MT20)</t>
  </si>
  <si>
    <t>¬¬'DPW3'!F20 &amp; "," &amp; 'DPW3'!G20 &amp; "," &amp; 'DPW3'!MT5</t>
  </si>
  <si>
    <t>¬¬IF(ISBLANK('DPW3'!H20),"",'DPW3'!H20)</t>
  </si>
  <si>
    <t>¬¬IF(ISBLANK('DPW3'!I20),"",'DPW3'!I20)</t>
  </si>
  <si>
    <t>¬¬IF(ISBLANK('DPW3'!MV20),"",'DPW3'!MV20)</t>
  </si>
  <si>
    <t>¬¬'DPW3'!F20 &amp; "," &amp; 'DPW3'!G20 &amp; "," &amp; 'DPW3'!MV5</t>
  </si>
  <si>
    <t>¬¬IF(ISBLANK('DPW3'!OK20),"",'DPW3'!OK20)</t>
  </si>
  <si>
    <t>¬¬'DPW3'!F20 &amp; "," &amp; 'DPW3'!G20 &amp; "," &amp; 'DPW3'!OK5</t>
  </si>
  <si>
    <t>¬¬IF(ISBLANK('DPW3'!PZ20),"",'DPW3'!PZ20)</t>
  </si>
  <si>
    <t>¬¬'DPW3'!F20 &amp; "," &amp; 'DPW3'!G20 &amp; "," &amp; 'DPW3'!PZ5</t>
  </si>
  <si>
    <t>¬¬IF(ISBLANK('DPW3'!RO20),"",'DPW3'!RO20)</t>
  </si>
  <si>
    <t>¬¬'DPW3'!F20 &amp; "," &amp; 'DPW3'!G20 &amp; "," &amp; 'DPW3'!RO5</t>
  </si>
  <si>
    <t>¬¬IF(ISBLANK('DPW3'!TD20),"",'DPW3'!TD20)</t>
  </si>
  <si>
    <t>¬¬'DPW3'!F20 &amp; "," &amp; 'DPW3'!G20 &amp; "," &amp; 'DPW3'!TD5</t>
  </si>
  <si>
    <t>¬¬IF(ISBLANK('DPW3'!US20),"",'DPW3'!US20)</t>
  </si>
  <si>
    <t>¬¬'DPW3'!F20 &amp; "," &amp; 'DPW3'!G20 &amp; "," &amp; 'DPW3'!US5</t>
  </si>
  <si>
    <t>¬¬IF(ISBLANK('DPW3'!WH20),"",'DPW3'!WH20)</t>
  </si>
  <si>
    <t>¬¬'DPW3'!F20 &amp; "," &amp; 'DPW3'!G20 &amp; "," &amp; 'DPW3'!WH5</t>
  </si>
  <si>
    <t>¬¬IF(ISBLANK('DPW3'!XW20),"",'DPW3'!XW20)</t>
  </si>
  <si>
    <t>¬¬'DPW3'!F20 &amp; "," &amp; 'DPW3'!G20 &amp; "," &amp; 'DPW3'!XW5</t>
  </si>
  <si>
    <t>¬¬IF(ISBLANK('DPW3'!ZL20),"",'DPW3'!ZL20)</t>
  </si>
  <si>
    <t>¬¬'DPW3'!F20 &amp; "," &amp; 'DPW3'!G20 &amp; "," &amp; 'DPW3'!ZL5</t>
  </si>
  <si>
    <t>¬¬IF(ISBLANK('DPW3'!ZM20),"",'DPW3'!ZM20)</t>
  </si>
  <si>
    <t>¬¬'DPW3'!F20 &amp; "," &amp; 'DPW3'!G20 &amp; "," &amp; 'DPW3'!ZM5</t>
  </si>
  <si>
    <t>¬¬IF(ISBLANK('DPW3'!ZN20),"",'DPW3'!ZN20)</t>
  </si>
  <si>
    <t>¬¬'DPW3'!F20 &amp; "," &amp; 'DPW3'!G20 &amp; "," &amp; 'DPW3'!ZN5</t>
  </si>
  <si>
    <t>¬¬IF(ISBLANK('DPW3'!ZO20),"",'DPW3'!ZO20)</t>
  </si>
  <si>
    <t>¬¬'DPW3'!F20 &amp; "," &amp; 'DPW3'!G20 &amp; "," &amp; 'DPW3'!ZO5</t>
  </si>
  <si>
    <t>¬¬IF(ISBLANK('DPW3'!ZP20),"",'DPW3'!ZP20)</t>
  </si>
  <si>
    <t>¬¬'DPW3'!F20 &amp; "," &amp; 'DPW3'!G20 &amp; "," &amp; 'DPW3'!ZP5</t>
  </si>
  <si>
    <t>¬¬IF(ISBLANK('DPW3'!ZQ20),"",'DPW3'!ZQ20)</t>
  </si>
  <si>
    <t>¬¬'DPW3'!F20 &amp; "," &amp; 'DPW3'!G20 &amp; "," &amp; 'DPW3'!ZQ5</t>
  </si>
  <si>
    <t>¬¬IF(ISBLANK('DPW3'!ZR20),"",'DPW3'!ZR20)</t>
  </si>
  <si>
    <t>¬¬'DPW3'!F20 &amp; "," &amp; 'DPW3'!G20 &amp; "," &amp; 'DPW3'!ZR5</t>
  </si>
  <si>
    <t>¬¬IF(ISBLANK('DPW3'!ZS20),"",'DPW3'!ZS20)</t>
  </si>
  <si>
    <t>¬¬'DPW3'!F20 &amp; "," &amp; 'DPW3'!G20 &amp; "," &amp; 'DPW3'!ZS5</t>
  </si>
  <si>
    <t>¬¬IF(ISBLANK('DPW3'!ZT20),"",'DPW3'!ZT20)</t>
  </si>
  <si>
    <t>¬¬'DPW3'!F20 &amp; "," &amp; 'DPW3'!G20 &amp; "," &amp; 'DPW3'!ZT5</t>
  </si>
  <si>
    <t>¬¬IF(ISBLANK('DPW3'!ZV20),"",'DPW3'!ZV20)</t>
  </si>
  <si>
    <t>¬¬'DPW3'!F20 &amp; "," &amp; 'DPW3'!G20 &amp; "," &amp; 'DPW3'!ZV5</t>
  </si>
  <si>
    <t>¬¬IF(ISBLANK('DPW3'!MT21),"",'DPW3'!MT21)</t>
  </si>
  <si>
    <t>¬¬'DPW3'!F21 &amp; "," &amp; 'DPW3'!G21 &amp; "," &amp; 'DPW3'!MT5</t>
  </si>
  <si>
    <t>¬¬IF(ISBLANK('DPW3'!H21),"",'DPW3'!H21)</t>
  </si>
  <si>
    <t>¬¬IF(ISBLANK('DPW3'!I21),"",'DPW3'!I21)</t>
  </si>
  <si>
    <t>¬¬IF(ISBLANK('DPW3'!MV21),"",'DPW3'!MV21)</t>
  </si>
  <si>
    <t>¬¬'DPW3'!F21 &amp; "," &amp; 'DPW3'!G21 &amp; "," &amp; 'DPW3'!MV5</t>
  </si>
  <si>
    <t>¬¬IF(ISBLANK('DPW3'!OK21),"",'DPW3'!OK21)</t>
  </si>
  <si>
    <t>¬¬'DPW3'!F21 &amp; "," &amp; 'DPW3'!G21 &amp; "," &amp; 'DPW3'!OK5</t>
  </si>
  <si>
    <t>¬¬IF(ISBLANK('DPW3'!PZ21),"",'DPW3'!PZ21)</t>
  </si>
  <si>
    <t>¬¬'DPW3'!F21 &amp; "," &amp; 'DPW3'!G21 &amp; "," &amp; 'DPW3'!PZ5</t>
  </si>
  <si>
    <t>¬¬IF(ISBLANK('DPW3'!RO21),"",'DPW3'!RO21)</t>
  </si>
  <si>
    <t>¬¬'DPW3'!F21 &amp; "," &amp; 'DPW3'!G21 &amp; "," &amp; 'DPW3'!RO5</t>
  </si>
  <si>
    <t>¬¬IF(ISBLANK('DPW3'!TD21),"",'DPW3'!TD21)</t>
  </si>
  <si>
    <t>¬¬'DPW3'!F21 &amp; "," &amp; 'DPW3'!G21 &amp; "," &amp; 'DPW3'!TD5</t>
  </si>
  <si>
    <t>¬¬IF(ISBLANK('DPW3'!US21),"",'DPW3'!US21)</t>
  </si>
  <si>
    <t>¬¬'DPW3'!F21 &amp; "," &amp; 'DPW3'!G21 &amp; "," &amp; 'DPW3'!US5</t>
  </si>
  <si>
    <t>¬¬IF(ISBLANK('DPW3'!WH21),"",'DPW3'!WH21)</t>
  </si>
  <si>
    <t>¬¬'DPW3'!F21 &amp; "," &amp; 'DPW3'!G21 &amp; "," &amp; 'DPW3'!WH5</t>
  </si>
  <si>
    <t>¬¬IF(ISBLANK('DPW3'!XW21),"",'DPW3'!XW21)</t>
  </si>
  <si>
    <t>¬¬'DPW3'!F21 &amp; "," &amp; 'DPW3'!G21 &amp; "," &amp; 'DPW3'!XW5</t>
  </si>
  <si>
    <t>¬¬IF(ISBLANK('DPW3'!ZL21),"",'DPW3'!ZL21)</t>
  </si>
  <si>
    <t>¬¬'DPW3'!F21 &amp; "," &amp; 'DPW3'!G21 &amp; "," &amp; 'DPW3'!ZL5</t>
  </si>
  <si>
    <t>¬¬IF(ISBLANK('DPW3'!ZM21),"",'DPW3'!ZM21)</t>
  </si>
  <si>
    <t>¬¬'DPW3'!F21 &amp; "," &amp; 'DPW3'!G21 &amp; "," &amp; 'DPW3'!ZM5</t>
  </si>
  <si>
    <t>¬¬IF(ISBLANK('DPW3'!ZN21),"",'DPW3'!ZN21)</t>
  </si>
  <si>
    <t>¬¬'DPW3'!F21 &amp; "," &amp; 'DPW3'!G21 &amp; "," &amp; 'DPW3'!ZN5</t>
  </si>
  <si>
    <t>¬¬IF(ISBLANK('DPW3'!ZO21),"",'DPW3'!ZO21)</t>
  </si>
  <si>
    <t>¬¬'DPW3'!F21 &amp; "," &amp; 'DPW3'!G21 &amp; "," &amp; 'DPW3'!ZO5</t>
  </si>
  <si>
    <t>¬¬IF(ISBLANK('DPW3'!ZP21),"",'DPW3'!ZP21)</t>
  </si>
  <si>
    <t>¬¬'DPW3'!F21 &amp; "," &amp; 'DPW3'!G21 &amp; "," &amp; 'DPW3'!ZP5</t>
  </si>
  <si>
    <t>¬¬IF(ISBLANK('DPW3'!ZQ21),"",'DPW3'!ZQ21)</t>
  </si>
  <si>
    <t>¬¬'DPW3'!F21 &amp; "," &amp; 'DPW3'!G21 &amp; "," &amp; 'DPW3'!ZQ5</t>
  </si>
  <si>
    <t>¬¬IF(ISBLANK('DPW3'!ZR21),"",'DPW3'!ZR21)</t>
  </si>
  <si>
    <t>¬¬'DPW3'!F21 &amp; "," &amp; 'DPW3'!G21 &amp; "," &amp; 'DPW3'!ZR5</t>
  </si>
  <si>
    <t>¬¬IF(ISBLANK('DPW3'!ZS21),"",'DPW3'!ZS21)</t>
  </si>
  <si>
    <t>¬¬'DPW3'!F21 &amp; "," &amp; 'DPW3'!G21 &amp; "," &amp; 'DPW3'!ZS5</t>
  </si>
  <si>
    <t>¬¬IF(ISBLANK('DPW3'!ZT21),"",'DPW3'!ZT21)</t>
  </si>
  <si>
    <t>¬¬'DPW3'!F21 &amp; "," &amp; 'DPW3'!G21 &amp; "," &amp; 'DPW3'!ZT5</t>
  </si>
  <si>
    <t>¬¬IF(ISBLANK('DPW3'!ZV21),"",'DPW3'!ZV21)</t>
  </si>
  <si>
    <t>¬¬'DPW3'!F21 &amp; "," &amp; 'DPW3'!G21 &amp; "," &amp; 'DPW3'!ZV5</t>
  </si>
  <si>
    <t>¬¬IF(ISBLANK('DPW3'!MT22),"",'DPW3'!MT22)</t>
  </si>
  <si>
    <t>¬¬'DPW3'!F22 &amp; "," &amp; 'DPW3'!G22 &amp; "," &amp; 'DPW3'!MT5</t>
  </si>
  <si>
    <t>¬¬IF(ISBLANK('DPW3'!H22),"",'DPW3'!H22)</t>
  </si>
  <si>
    <t>¬¬IF(ISBLANK('DPW3'!I22),"",'DPW3'!I22)</t>
  </si>
  <si>
    <t>¬¬IF(ISBLANK('DPW3'!MV22),"",'DPW3'!MV22)</t>
  </si>
  <si>
    <t>¬¬'DPW3'!F22 &amp; "," &amp; 'DPW3'!G22 &amp; "," &amp; 'DPW3'!MV5</t>
  </si>
  <si>
    <t>¬¬IF(ISBLANK('DPW3'!OK22),"",'DPW3'!OK22)</t>
  </si>
  <si>
    <t>¬¬'DPW3'!F22 &amp; "," &amp; 'DPW3'!G22 &amp; "," &amp; 'DPW3'!OK5</t>
  </si>
  <si>
    <t>¬¬IF(ISBLANK('DPW3'!PZ22),"",'DPW3'!PZ22)</t>
  </si>
  <si>
    <t>¬¬'DPW3'!F22 &amp; "," &amp; 'DPW3'!G22 &amp; "," &amp; 'DPW3'!PZ5</t>
  </si>
  <si>
    <t>¬¬IF(ISBLANK('DPW3'!RO22),"",'DPW3'!RO22)</t>
  </si>
  <si>
    <t>¬¬'DPW3'!F22 &amp; "," &amp; 'DPW3'!G22 &amp; "," &amp; 'DPW3'!RO5</t>
  </si>
  <si>
    <t>¬¬IF(ISBLANK('DPW3'!TD22),"",'DPW3'!TD22)</t>
  </si>
  <si>
    <t>¬¬'DPW3'!F22 &amp; "," &amp; 'DPW3'!G22 &amp; "," &amp; 'DPW3'!TD5</t>
  </si>
  <si>
    <t>¬¬IF(ISBLANK('DPW3'!US22),"",'DPW3'!US22)</t>
  </si>
  <si>
    <t>¬¬'DPW3'!F22 &amp; "," &amp; 'DPW3'!G22 &amp; "," &amp; 'DPW3'!US5</t>
  </si>
  <si>
    <t>¬¬IF(ISBLANK('DPW3'!WH22),"",'DPW3'!WH22)</t>
  </si>
  <si>
    <t>¬¬'DPW3'!F22 &amp; "," &amp; 'DPW3'!G22 &amp; "," &amp; 'DPW3'!WH5</t>
  </si>
  <si>
    <t>¬¬IF(ISBLANK('DPW3'!XW22),"",'DPW3'!XW22)</t>
  </si>
  <si>
    <t>¬¬'DPW3'!F22 &amp; "," &amp; 'DPW3'!G22 &amp; "," &amp; 'DPW3'!XW5</t>
  </si>
  <si>
    <t>¬¬IF(ISBLANK('DPW3'!ZL22),"",'DPW3'!ZL22)</t>
  </si>
  <si>
    <t>¬¬'DPW3'!F22 &amp; "," &amp; 'DPW3'!G22 &amp; "," &amp; 'DPW3'!ZL5</t>
  </si>
  <si>
    <t>¬¬IF(ISBLANK('DPW3'!ZM22),"",'DPW3'!ZM22)</t>
  </si>
  <si>
    <t>¬¬'DPW3'!F22 &amp; "," &amp; 'DPW3'!G22 &amp; "," &amp; 'DPW3'!ZM5</t>
  </si>
  <si>
    <t>¬¬IF(ISBLANK('DPW3'!ZN22),"",'DPW3'!ZN22)</t>
  </si>
  <si>
    <t>¬¬'DPW3'!F22 &amp; "," &amp; 'DPW3'!G22 &amp; "," &amp; 'DPW3'!ZN5</t>
  </si>
  <si>
    <t>¬¬IF(ISBLANK('DPW3'!ZO22),"",'DPW3'!ZO22)</t>
  </si>
  <si>
    <t>¬¬'DPW3'!F22 &amp; "," &amp; 'DPW3'!G22 &amp; "," &amp; 'DPW3'!ZO5</t>
  </si>
  <si>
    <t>¬¬IF(ISBLANK('DPW3'!ZP22),"",'DPW3'!ZP22)</t>
  </si>
  <si>
    <t>¬¬'DPW3'!F22 &amp; "," &amp; 'DPW3'!G22 &amp; "," &amp; 'DPW3'!ZP5</t>
  </si>
  <si>
    <t>¬¬IF(ISBLANK('DPW3'!ZQ22),"",'DPW3'!ZQ22)</t>
  </si>
  <si>
    <t>¬¬'DPW3'!F22 &amp; "," &amp; 'DPW3'!G22 &amp; "," &amp; 'DPW3'!ZQ5</t>
  </si>
  <si>
    <t>¬¬IF(ISBLANK('DPW3'!ZR22),"",'DPW3'!ZR22)</t>
  </si>
  <si>
    <t>¬¬'DPW3'!F22 &amp; "," &amp; 'DPW3'!G22 &amp; "," &amp; 'DPW3'!ZR5</t>
  </si>
  <si>
    <t>¬¬IF(ISBLANK('DPW3'!ZS22),"",'DPW3'!ZS22)</t>
  </si>
  <si>
    <t>¬¬'DPW3'!F22 &amp; "," &amp; 'DPW3'!G22 &amp; "," &amp; 'DPW3'!ZS5</t>
  </si>
  <si>
    <t>¬¬IF(ISBLANK('DPW3'!ZT22),"",'DPW3'!ZT22)</t>
  </si>
  <si>
    <t>¬¬'DPW3'!F22 &amp; "," &amp; 'DPW3'!G22 &amp; "," &amp; 'DPW3'!ZT5</t>
  </si>
  <si>
    <t>¬¬IF(ISBLANK('DPW3'!ZV22),"",'DPW3'!ZV22)</t>
  </si>
  <si>
    <t>¬¬'DPW3'!F22 &amp; "," &amp; 'DPW3'!G22 &amp; "," &amp; 'DPW3'!ZV5</t>
  </si>
  <si>
    <t>¬¬IF(ISBLANK('DPW3'!MT23),"",'DPW3'!MT23)</t>
  </si>
  <si>
    <t>¬¬'DPW3'!F23 &amp; "," &amp; 'DPW3'!G23 &amp; "," &amp; 'DPW3'!MT5</t>
  </si>
  <si>
    <t>¬¬IF(ISBLANK('DPW3'!H23),"",'DPW3'!H23)</t>
  </si>
  <si>
    <t>¬¬IF(ISBLANK('DPW3'!I23),"",'DPW3'!I23)</t>
  </si>
  <si>
    <t>¬¬IF(ISBLANK('DPW3'!MV23),"",'DPW3'!MV23)</t>
  </si>
  <si>
    <t>¬¬'DPW3'!F23 &amp; "," &amp; 'DPW3'!G23 &amp; "," &amp; 'DPW3'!MV5</t>
  </si>
  <si>
    <t>¬¬IF(ISBLANK('DPW3'!OK23),"",'DPW3'!OK23)</t>
  </si>
  <si>
    <t>¬¬'DPW3'!F23 &amp; "," &amp; 'DPW3'!G23 &amp; "," &amp; 'DPW3'!OK5</t>
  </si>
  <si>
    <t>¬¬IF(ISBLANK('DPW3'!PZ23),"",'DPW3'!PZ23)</t>
  </si>
  <si>
    <t>¬¬'DPW3'!F23 &amp; "," &amp; 'DPW3'!G23 &amp; "," &amp; 'DPW3'!PZ5</t>
  </si>
  <si>
    <t>¬¬IF(ISBLANK('DPW3'!RO23),"",'DPW3'!RO23)</t>
  </si>
  <si>
    <t>¬¬'DPW3'!F23 &amp; "," &amp; 'DPW3'!G23 &amp; "," &amp; 'DPW3'!RO5</t>
  </si>
  <si>
    <t>¬¬IF(ISBLANK('DPW3'!TD23),"",'DPW3'!TD23)</t>
  </si>
  <si>
    <t>¬¬'DPW3'!F23 &amp; "," &amp; 'DPW3'!G23 &amp; "," &amp; 'DPW3'!TD5</t>
  </si>
  <si>
    <t>¬¬IF(ISBLANK('DPW3'!US23),"",'DPW3'!US23)</t>
  </si>
  <si>
    <t>¬¬'DPW3'!F23 &amp; "," &amp; 'DPW3'!G23 &amp; "," &amp; 'DPW3'!US5</t>
  </si>
  <si>
    <t>¬¬IF(ISBLANK('DPW3'!WH23),"",'DPW3'!WH23)</t>
  </si>
  <si>
    <t>¬¬'DPW3'!F23 &amp; "," &amp; 'DPW3'!G23 &amp; "," &amp; 'DPW3'!WH5</t>
  </si>
  <si>
    <t>¬¬IF(ISBLANK('DPW3'!XW23),"",'DPW3'!XW23)</t>
  </si>
  <si>
    <t>¬¬'DPW3'!F23 &amp; "," &amp; 'DPW3'!G23 &amp; "," &amp; 'DPW3'!XW5</t>
  </si>
  <si>
    <t>¬¬IF(ISBLANK('DPW3'!ZL23),"",'DPW3'!ZL23)</t>
  </si>
  <si>
    <t>¬¬'DPW3'!F23 &amp; "," &amp; 'DPW3'!G23 &amp; "," &amp; 'DPW3'!ZL5</t>
  </si>
  <si>
    <t>¬¬IF(ISBLANK('DPW3'!ZM23),"",'DPW3'!ZM23)</t>
  </si>
  <si>
    <t>¬¬'DPW3'!F23 &amp; "," &amp; 'DPW3'!G23 &amp; "," &amp; 'DPW3'!ZM5</t>
  </si>
  <si>
    <t>¬¬IF(ISBLANK('DPW3'!ZN23),"",'DPW3'!ZN23)</t>
  </si>
  <si>
    <t>¬¬'DPW3'!F23 &amp; "," &amp; 'DPW3'!G23 &amp; "," &amp; 'DPW3'!ZN5</t>
  </si>
  <si>
    <t>¬¬IF(ISBLANK('DPW3'!ZO23),"",'DPW3'!ZO23)</t>
  </si>
  <si>
    <t>¬¬'DPW3'!F23 &amp; "," &amp; 'DPW3'!G23 &amp; "," &amp; 'DPW3'!ZO5</t>
  </si>
  <si>
    <t>¬¬IF(ISBLANK('DPW3'!ZP23),"",'DPW3'!ZP23)</t>
  </si>
  <si>
    <t>¬¬'DPW3'!F23 &amp; "," &amp; 'DPW3'!G23 &amp; "," &amp; 'DPW3'!ZP5</t>
  </si>
  <si>
    <t>¬¬IF(ISBLANK('DPW3'!ZQ23),"",'DPW3'!ZQ23)</t>
  </si>
  <si>
    <t>¬¬'DPW3'!F23 &amp; "," &amp; 'DPW3'!G23 &amp; "," &amp; 'DPW3'!ZQ5</t>
  </si>
  <si>
    <t>¬¬IF(ISBLANK('DPW3'!ZR23),"",'DPW3'!ZR23)</t>
  </si>
  <si>
    <t>¬¬'DPW3'!F23 &amp; "," &amp; 'DPW3'!G23 &amp; "," &amp; 'DPW3'!ZR5</t>
  </si>
  <si>
    <t>¬¬IF(ISBLANK('DPW3'!ZS23),"",'DPW3'!ZS23)</t>
  </si>
  <si>
    <t>¬¬'DPW3'!F23 &amp; "," &amp; 'DPW3'!G23 &amp; "," &amp; 'DPW3'!ZS5</t>
  </si>
  <si>
    <t>¬¬IF(ISBLANK('DPW3'!ZT23),"",'DPW3'!ZT23)</t>
  </si>
  <si>
    <t>¬¬'DPW3'!F23 &amp; "," &amp; 'DPW3'!G23 &amp; "," &amp; 'DPW3'!ZT5</t>
  </si>
  <si>
    <t>¬¬IF(ISBLANK('DPW3'!ZV23),"",'DPW3'!ZV23)</t>
  </si>
  <si>
    <t>¬¬'DPW3'!F23 &amp; "," &amp; 'DPW3'!G23 &amp; "," &amp; 'DPW3'!ZV5</t>
  </si>
  <si>
    <t>PCD Data</t>
  </si>
  <si>
    <t>¬¬rngAcronym</t>
  </si>
  <si>
    <t>Delta</t>
  </si>
  <si>
    <t>¬¬IF(ISBLANK('DPB1'!J8),"",'DPB1'!J8)</t>
  </si>
  <si>
    <t>¬¬IF(ISBLANK('DPB1'!K8),"",'DPB1'!K8)</t>
  </si>
  <si>
    <t>¬¬IF(ISBLANK('DPB1'!L8),"",'DPB1'!L8)</t>
  </si>
  <si>
    <t>¬¬IF(ISBLANK('DPB1'!M8),"",'DPB1'!M8)</t>
  </si>
  <si>
    <t>¬¬IF(ISBLANK('DPB1'!N8),"",'DPB1'!N8)</t>
  </si>
  <si>
    <t>¬¬IF(ISBLANK('DPB1'!O8),"",'DPB1'!O8)</t>
  </si>
  <si>
    <t>¬¬IF(ISBLANK('DPB1'!P8),"",'DPB1'!P8)</t>
  </si>
  <si>
    <t>¬¬IF(ISBLANK('DPB1'!Q8),"",'DPB1'!Q8)</t>
  </si>
  <si>
    <t>¬¬IF(ISBLANK('DPB1'!R8),"",'DPB1'!R8)</t>
  </si>
  <si>
    <t>¬¬IF(ISBLANK('DPB1'!S8),"",'DPB1'!S8)</t>
  </si>
  <si>
    <t>¬¬A4</t>
  </si>
  <si>
    <t>¬¬IF(ISBLANK('DPB1'!T8),"",'DPB1'!T8)</t>
  </si>
  <si>
    <t>¬¬IF(ISBLANK('DPB1'!U8),"",'DPB1'!U8)</t>
  </si>
  <si>
    <t>¬¬A5</t>
  </si>
  <si>
    <t>¬¬IF(ISBLANK('DPB1'!X8),"",'DPB1'!X8)</t>
  </si>
  <si>
    <t>¬¬IF(ISBLANK('DPB1'!Y8),"",'DPB1'!Y8)</t>
  </si>
  <si>
    <t>¬¬IF(ISBLANK('DPB1'!Z8),"",'DPB1'!Z8)</t>
  </si>
  <si>
    <t>¬¬IF(ISBLANK('DPB1'!AA8),"",'DPB1'!AA8)</t>
  </si>
  <si>
    <t>¬¬IF(ISBLANK('DPB1'!AB8),"",'DPB1'!AB8)</t>
  </si>
  <si>
    <t>¬¬IF(ISBLANK('DPB1'!AC8),"",'DPB1'!AC8)</t>
  </si>
  <si>
    <t>¬¬IF(ISBLANK('DPB1'!AD8),"",'DPB1'!AD8)</t>
  </si>
  <si>
    <t>¬¬IF(ISBLANK('DPB1'!AE8),"",'DPB1'!AE8)</t>
  </si>
  <si>
    <t>¬¬IF(ISBLANK('DPB1'!AF8),"",'DPB1'!AF8)</t>
  </si>
  <si>
    <t>¬¬IF(ISBLANK('DPB1'!AG8),"",'DPB1'!AG8)</t>
  </si>
  <si>
    <t>¬¬A6</t>
  </si>
  <si>
    <t>¬¬IF(ISBLANK('DPB1'!AH8),"",'DPB1'!AH8)</t>
  </si>
  <si>
    <t>¬¬IF(ISBLANK('DPB1'!AI8),"",'DPB1'!AI8)</t>
  </si>
  <si>
    <t>¬¬A7</t>
  </si>
  <si>
    <t>¬¬IF(ISBLANK('DPB1'!AK8),"",'DPB1'!AK8)</t>
  </si>
  <si>
    <t>¬¬IF(ISBLANK('DPB1'!AL8),"",'DPB1'!AL8)</t>
  </si>
  <si>
    <t>¬¬A8</t>
  </si>
  <si>
    <t>¬¬IF(ISBLANK('DPB1'!J9),"",'DPB1'!J9)</t>
  </si>
  <si>
    <t>¬¬IF(ISBLANK('DPB1'!K9),"",'DPB1'!K9)</t>
  </si>
  <si>
    <t>¬¬IF(ISBLANK('DPB1'!L9),"",'DPB1'!L9)</t>
  </si>
  <si>
    <t>¬¬IF(ISBLANK('DPB1'!M9),"",'DPB1'!M9)</t>
  </si>
  <si>
    <t>¬¬IF(ISBLANK('DPB1'!N9),"",'DPB1'!N9)</t>
  </si>
  <si>
    <t>¬¬IF(ISBLANK('DPB1'!O9),"",'DPB1'!O9)</t>
  </si>
  <si>
    <t>¬¬IF(ISBLANK('DPB1'!P9),"",'DPB1'!P9)</t>
  </si>
  <si>
    <t>¬¬IF(ISBLANK('DPB1'!Q9),"",'DPB1'!Q9)</t>
  </si>
  <si>
    <t>¬¬IF(ISBLANK('DPB1'!R9),"",'DPB1'!R9)</t>
  </si>
  <si>
    <t>¬¬IF(ISBLANK('DPB1'!S9),"",'DPB1'!S9)</t>
  </si>
  <si>
    <t>¬¬A9</t>
  </si>
  <si>
    <t>¬¬IF(ISBLANK('DPB1'!T9),"",'DPB1'!T9)</t>
  </si>
  <si>
    <t>¬¬IF(ISBLANK('DPB1'!U9),"",'DPB1'!U9)</t>
  </si>
  <si>
    <t>¬¬A10</t>
  </si>
  <si>
    <t>¬¬IF(ISBLANK('DPB1'!X9),"",'DPB1'!X9)</t>
  </si>
  <si>
    <t>¬¬IF(ISBLANK('DPB1'!Y9),"",'DPB1'!Y9)</t>
  </si>
  <si>
    <t>¬¬IF(ISBLANK('DPB1'!Z9),"",'DPB1'!Z9)</t>
  </si>
  <si>
    <t>¬¬IF(ISBLANK('DPB1'!AA9),"",'DPB1'!AA9)</t>
  </si>
  <si>
    <t>¬¬IF(ISBLANK('DPB1'!AB9),"",'DPB1'!AB9)</t>
  </si>
  <si>
    <t>¬¬IF(ISBLANK('DPB1'!AC9),"",'DPB1'!AC9)</t>
  </si>
  <si>
    <t>¬¬IF(ISBLANK('DPB1'!AD9),"",'DPB1'!AD9)</t>
  </si>
  <si>
    <t>¬¬IF(ISBLANK('DPB1'!AE9),"",'DPB1'!AE9)</t>
  </si>
  <si>
    <t>¬¬IF(ISBLANK('DPB1'!AF9),"",'DPB1'!AF9)</t>
  </si>
  <si>
    <t>¬¬IF(ISBLANK('DPB1'!AG9),"",'DPB1'!AG9)</t>
  </si>
  <si>
    <t>¬¬A11</t>
  </si>
  <si>
    <t>¬¬IF(ISBLANK('DPB1'!AH9),"",'DPB1'!AH9)</t>
  </si>
  <si>
    <t>¬¬IF(ISBLANK('DPB1'!AI9),"",'DPB1'!AI9)</t>
  </si>
  <si>
    <t>¬¬A12</t>
  </si>
  <si>
    <t>¬¬IF(ISBLANK('DPB1'!AK9),"",'DPB1'!AK9)</t>
  </si>
  <si>
    <t>¬¬IF(ISBLANK('DPB1'!AL9),"",'DPB1'!AL9)</t>
  </si>
  <si>
    <t>¬¬A13</t>
  </si>
  <si>
    <t>¬¬IF(ISBLANK('DPB1'!J10),"",'DPB1'!J10)</t>
  </si>
  <si>
    <t>¬¬IF(ISBLANK('DPB1'!K10),"",'DPB1'!K10)</t>
  </si>
  <si>
    <t>¬¬IF(ISBLANK('DPB1'!L10),"",'DPB1'!L10)</t>
  </si>
  <si>
    <t>¬¬IF(ISBLANK('DPB1'!M10),"",'DPB1'!M10)</t>
  </si>
  <si>
    <t>¬¬IF(ISBLANK('DPB1'!N10),"",'DPB1'!N10)</t>
  </si>
  <si>
    <t>¬¬IF(ISBLANK('DPB1'!O10),"",'DPB1'!O10)</t>
  </si>
  <si>
    <t>¬¬IF(ISBLANK('DPB1'!P10),"",'DPB1'!P10)</t>
  </si>
  <si>
    <t>¬¬IF(ISBLANK('DPB1'!Q10),"",'DPB1'!Q10)</t>
  </si>
  <si>
    <t>¬¬IF(ISBLANK('DPB1'!R10),"",'DPB1'!R10)</t>
  </si>
  <si>
    <t>¬¬IF(ISBLANK('DPB1'!S10),"",'DPB1'!S10)</t>
  </si>
  <si>
    <t>¬¬A14</t>
  </si>
  <si>
    <t>¬¬IF(ISBLANK('DPB1'!T10),"",'DPB1'!T10)</t>
  </si>
  <si>
    <t>¬¬IF(ISBLANK('DPB1'!U10),"",'DPB1'!U10)</t>
  </si>
  <si>
    <t>¬¬A15</t>
  </si>
  <si>
    <t>¬¬IF(ISBLANK('DPB1'!X10),"",'DPB1'!X10)</t>
  </si>
  <si>
    <t>¬¬IF(ISBLANK('DPB1'!Y10),"",'DPB1'!Y10)</t>
  </si>
  <si>
    <t>¬¬IF(ISBLANK('DPB1'!Z10),"",'DPB1'!Z10)</t>
  </si>
  <si>
    <t>¬¬IF(ISBLANK('DPB1'!AA10),"",'DPB1'!AA10)</t>
  </si>
  <si>
    <t>¬¬IF(ISBLANK('DPB1'!AB10),"",'DPB1'!AB10)</t>
  </si>
  <si>
    <t>¬¬IF(ISBLANK('DPB1'!AC10),"",'DPB1'!AC10)</t>
  </si>
  <si>
    <t>¬¬IF(ISBLANK('DPB1'!AD10),"",'DPB1'!AD10)</t>
  </si>
  <si>
    <t>¬¬IF(ISBLANK('DPB1'!AE10),"",'DPB1'!AE10)</t>
  </si>
  <si>
    <t>¬¬IF(ISBLANK('DPB1'!AF10),"",'DPB1'!AF10)</t>
  </si>
  <si>
    <t>¬¬IF(ISBLANK('DPB1'!AG10),"",'DPB1'!AG10)</t>
  </si>
  <si>
    <t>¬¬A16</t>
  </si>
  <si>
    <t>¬¬IF(ISBLANK('DPB1'!AH10),"",'DPB1'!AH10)</t>
  </si>
  <si>
    <t>¬¬IF(ISBLANK('DPB1'!AI10),"",'DPB1'!AI10)</t>
  </si>
  <si>
    <t>¬¬A17</t>
  </si>
  <si>
    <t>¬¬IF(ISBLANK('DPB1'!AK10),"",'DPB1'!AK10)</t>
  </si>
  <si>
    <t>¬¬IF(ISBLANK('DPB1'!AL10),"",'DPB1'!AL10)</t>
  </si>
  <si>
    <t>¬¬A18</t>
  </si>
  <si>
    <t>¬¬IF(ISBLANK('DPB2'!L8),"",'DPB2'!L8)</t>
  </si>
  <si>
    <t>¬¬IF(ISBLANK('DPB2'!M8),"",'DPB2'!M8)</t>
  </si>
  <si>
    <t>¬¬IF(ISBLANK('DPB2'!N8),"",'DPB2'!N8)</t>
  </si>
  <si>
    <t>¬¬IF(ISBLANK('DPB2'!O8),"",'DPB2'!O8)</t>
  </si>
  <si>
    <t>¬¬IF(ISBLANK('DPB2'!P8),"",'DPB2'!P8)</t>
  </si>
  <si>
    <t>¬¬IF(ISBLANK('DPB2'!Q8),"",'DPB2'!Q8)</t>
  </si>
  <si>
    <t>¬¬IF(ISBLANK('DPB2'!R8),"",'DPB2'!R8)</t>
  </si>
  <si>
    <t>¬¬IF(ISBLANK('DPB2'!S8),"",'DPB2'!S8)</t>
  </si>
  <si>
    <t>¬¬IF(ISBLANK('DPB2'!T8),"",'DPB2'!T8)</t>
  </si>
  <si>
    <t>¬¬IF(ISBLANK('DPB2'!U8),"",'DPB2'!U8)</t>
  </si>
  <si>
    <t>¬¬A19</t>
  </si>
  <si>
    <t>¬¬IF(ISBLANK('DPB2'!V8),"",'DPB2'!V8)</t>
  </si>
  <si>
    <t>¬¬IF(ISBLANK('DPB2'!W8),"",'DPB2'!W8)</t>
  </si>
  <si>
    <t>¬¬A20</t>
  </si>
  <si>
    <t>¬¬IF(ISBLANK('DPB2'!Z8),"",'DPB2'!Z8)</t>
  </si>
  <si>
    <t>¬¬IF(ISBLANK('DPB2'!AA8),"",'DPB2'!AA8)</t>
  </si>
  <si>
    <t>¬¬IF(ISBLANK('DPB2'!AB8),"",'DPB2'!AB8)</t>
  </si>
  <si>
    <t>¬¬IF(ISBLANK('DPB2'!AC8),"",'DPB2'!AC8)</t>
  </si>
  <si>
    <t>¬¬IF(ISBLANK('DPB2'!AD8),"",'DPB2'!AD8)</t>
  </si>
  <si>
    <t>¬¬IF(ISBLANK('DPB2'!AE8),"",'DPB2'!AE8)</t>
  </si>
  <si>
    <t>¬¬IF(ISBLANK('DPB2'!AF8),"",'DPB2'!AF8)</t>
  </si>
  <si>
    <t>¬¬IF(ISBLANK('DPB2'!AG8),"",'DPB2'!AG8)</t>
  </si>
  <si>
    <t>¬¬IF(ISBLANK('DPB2'!AH8),"",'DPB2'!AH8)</t>
  </si>
  <si>
    <t>¬¬IF(ISBLANK('DPB2'!AI8),"",'DPB2'!AI8)</t>
  </si>
  <si>
    <t>¬¬A21</t>
  </si>
  <si>
    <t>¬¬IF(ISBLANK('DPB2'!AJ8),"",'DPB2'!AJ8)</t>
  </si>
  <si>
    <t>¬¬IF(ISBLANK('DPB2'!AK8),"",'DPB2'!AK8)</t>
  </si>
  <si>
    <t>¬¬A22</t>
  </si>
  <si>
    <t>¬¬IF(ISBLANK('DPB2'!AM8),"",'DPB2'!AM8)</t>
  </si>
  <si>
    <t>¬¬IF(ISBLANK('DPB2'!AN8),"",'DPB2'!AN8)</t>
  </si>
  <si>
    <t>¬¬A23</t>
  </si>
  <si>
    <t>¬¬IF(ISBLANK('DPB2'!L9),"",'DPB2'!L9)</t>
  </si>
  <si>
    <t>¬¬IF(ISBLANK('DPB2'!M9),"",'DPB2'!M9)</t>
  </si>
  <si>
    <t>¬¬IF(ISBLANK('DPB2'!N9),"",'DPB2'!N9)</t>
  </si>
  <si>
    <t>¬¬IF(ISBLANK('DPB2'!O9),"",'DPB2'!O9)</t>
  </si>
  <si>
    <t>¬¬IF(ISBLANK('DPB2'!P9),"",'DPB2'!P9)</t>
  </si>
  <si>
    <t>¬¬IF(ISBLANK('DPB2'!Q9),"",'DPB2'!Q9)</t>
  </si>
  <si>
    <t>¬¬IF(ISBLANK('DPB2'!R9),"",'DPB2'!R9)</t>
  </si>
  <si>
    <t>¬¬IF(ISBLANK('DPB2'!S9),"",'DPB2'!S9)</t>
  </si>
  <si>
    <t>¬¬IF(ISBLANK('DPB2'!T9),"",'DPB2'!T9)</t>
  </si>
  <si>
    <t>¬¬IF(ISBLANK('DPB2'!U9),"",'DPB2'!U9)</t>
  </si>
  <si>
    <t>¬¬A24</t>
  </si>
  <si>
    <t>¬¬IF(ISBLANK('DPB2'!V9),"",'DPB2'!V9)</t>
  </si>
  <si>
    <t>¬¬IF(ISBLANK('DPB2'!W9),"",'DPB2'!W9)</t>
  </si>
  <si>
    <t>¬¬A25</t>
  </si>
  <si>
    <t>¬¬IF(ISBLANK('DPB2'!Z9),"",'DPB2'!Z9)</t>
  </si>
  <si>
    <t>¬¬IF(ISBLANK('DPB2'!AA9),"",'DPB2'!AA9)</t>
  </si>
  <si>
    <t>¬¬IF(ISBLANK('DPB2'!AB9),"",'DPB2'!AB9)</t>
  </si>
  <si>
    <t>¬¬IF(ISBLANK('DPB2'!AC9),"",'DPB2'!AC9)</t>
  </si>
  <si>
    <t>¬¬IF(ISBLANK('DPB2'!AD9),"",'DPB2'!AD9)</t>
  </si>
  <si>
    <t>¬¬IF(ISBLANK('DPB2'!AE9),"",'DPB2'!AE9)</t>
  </si>
  <si>
    <t>¬¬IF(ISBLANK('DPB2'!AF9),"",'DPB2'!AF9)</t>
  </si>
  <si>
    <t>¬¬IF(ISBLANK('DPB2'!AG9),"",'DPB2'!AG9)</t>
  </si>
  <si>
    <t>¬¬IF(ISBLANK('DPB2'!AH9),"",'DPB2'!AH9)</t>
  </si>
  <si>
    <t>¬¬IF(ISBLANK('DPB2'!AI9),"",'DPB2'!AI9)</t>
  </si>
  <si>
    <t>¬¬A26</t>
  </si>
  <si>
    <t>¬¬IF(ISBLANK('DPB2'!AJ9),"",'DPB2'!AJ9)</t>
  </si>
  <si>
    <t>¬¬IF(ISBLANK('DPB2'!AK9),"",'DPB2'!AK9)</t>
  </si>
  <si>
    <t>¬¬A27</t>
  </si>
  <si>
    <t>¬¬IF(ISBLANK('DPB2'!AM9),"",'DPB2'!AM9)</t>
  </si>
  <si>
    <t>¬¬IF(ISBLANK('DPB2'!AN9),"",'DPB2'!AN9)</t>
  </si>
  <si>
    <t>¬¬A28</t>
  </si>
  <si>
    <t>¬¬IF(ISBLANK('DPB2'!L10),"",'DPB2'!L10)</t>
  </si>
  <si>
    <t>¬¬IF(ISBLANK('DPB2'!M10),"",'DPB2'!M10)</t>
  </si>
  <si>
    <t>¬¬IF(ISBLANK('DPB2'!N10),"",'DPB2'!N10)</t>
  </si>
  <si>
    <t>¬¬IF(ISBLANK('DPB2'!O10),"",'DPB2'!O10)</t>
  </si>
  <si>
    <t>¬¬IF(ISBLANK('DPB2'!P10),"",'DPB2'!P10)</t>
  </si>
  <si>
    <t>¬¬IF(ISBLANK('DPB2'!Q10),"",'DPB2'!Q10)</t>
  </si>
  <si>
    <t>¬¬IF(ISBLANK('DPB2'!R10),"",'DPB2'!R10)</t>
  </si>
  <si>
    <t>¬¬IF(ISBLANK('DPB2'!S10),"",'DPB2'!S10)</t>
  </si>
  <si>
    <t>¬¬IF(ISBLANK('DPB2'!T10),"",'DPB2'!T10)</t>
  </si>
  <si>
    <t>¬¬IF(ISBLANK('DPB2'!U10),"",'DPB2'!U10)</t>
  </si>
  <si>
    <t>¬¬A29</t>
  </si>
  <si>
    <t>¬¬IF(ISBLANK('DPB2'!V10),"",'DPB2'!V10)</t>
  </si>
  <si>
    <t>¬¬IF(ISBLANK('DPB2'!W10),"",'DPB2'!W10)</t>
  </si>
  <si>
    <t>¬¬A30</t>
  </si>
  <si>
    <t>¬¬IF(ISBLANK('DPB2'!Z10),"",'DPB2'!Z10)</t>
  </si>
  <si>
    <t>¬¬IF(ISBLANK('DPB2'!AA10),"",'DPB2'!AA10)</t>
  </si>
  <si>
    <t>¬¬IF(ISBLANK('DPB2'!AB10),"",'DPB2'!AB10)</t>
  </si>
  <si>
    <t>¬¬IF(ISBLANK('DPB2'!AC10),"",'DPB2'!AC10)</t>
  </si>
  <si>
    <t>¬¬IF(ISBLANK('DPB2'!AD10),"",'DPB2'!AD10)</t>
  </si>
  <si>
    <t>¬¬IF(ISBLANK('DPB2'!AE10),"",'DPB2'!AE10)</t>
  </si>
  <si>
    <t>¬¬IF(ISBLANK('DPB2'!AF10),"",'DPB2'!AF10)</t>
  </si>
  <si>
    <t>¬¬IF(ISBLANK('DPB2'!AG10),"",'DPB2'!AG10)</t>
  </si>
  <si>
    <t>¬¬IF(ISBLANK('DPB2'!AH10),"",'DPB2'!AH10)</t>
  </si>
  <si>
    <t>¬¬IF(ISBLANK('DPB2'!AI10),"",'DPB2'!AI10)</t>
  </si>
  <si>
    <t>¬¬A31</t>
  </si>
  <si>
    <t>¬¬IF(ISBLANK('DPB2'!AJ10),"",'DPB2'!AJ10)</t>
  </si>
  <si>
    <t>¬¬IF(ISBLANK('DPB2'!AK10),"",'DPB2'!AK10)</t>
  </si>
  <si>
    <t>¬¬A32</t>
  </si>
  <si>
    <t>¬¬IF(ISBLANK('DPB2'!AM10),"",'DPB2'!AM10)</t>
  </si>
  <si>
    <t>¬¬IF(ISBLANK('DPB2'!AN10),"",'DPB2'!AN10)</t>
  </si>
  <si>
    <t>¬¬A33</t>
  </si>
  <si>
    <t>¬¬IF(ISBLANK('DPB2'!L11),"",'DPB2'!L11)</t>
  </si>
  <si>
    <t>¬¬IF(ISBLANK('DPB2'!M11),"",'DPB2'!M11)</t>
  </si>
  <si>
    <t>¬¬IF(ISBLANK('DPB2'!N11),"",'DPB2'!N11)</t>
  </si>
  <si>
    <t>¬¬IF(ISBLANK('DPB2'!O11),"",'DPB2'!O11)</t>
  </si>
  <si>
    <t>¬¬IF(ISBLANK('DPB2'!P11),"",'DPB2'!P11)</t>
  </si>
  <si>
    <t>¬¬IF(ISBLANK('DPB2'!Q11),"",'DPB2'!Q11)</t>
  </si>
  <si>
    <t>¬¬IF(ISBLANK('DPB2'!R11),"",'DPB2'!R11)</t>
  </si>
  <si>
    <t>¬¬IF(ISBLANK('DPB2'!S11),"",'DPB2'!S11)</t>
  </si>
  <si>
    <t>¬¬IF(ISBLANK('DPB2'!T11),"",'DPB2'!T11)</t>
  </si>
  <si>
    <t>¬¬IF(ISBLANK('DPB2'!U11),"",'DPB2'!U11)</t>
  </si>
  <si>
    <t>¬¬A34</t>
  </si>
  <si>
    <t>¬¬IF(ISBLANK('DPB2'!V11),"",'DPB2'!V11)</t>
  </si>
  <si>
    <t>¬¬IF(ISBLANK('DPB2'!W11),"",'DPB2'!W11)</t>
  </si>
  <si>
    <t>¬¬A35</t>
  </si>
  <si>
    <t>¬¬IF(ISBLANK('DPB2'!Z11),"",'DPB2'!Z11)</t>
  </si>
  <si>
    <t>¬¬IF(ISBLANK('DPB2'!AA11),"",'DPB2'!AA11)</t>
  </si>
  <si>
    <t>¬¬IF(ISBLANK('DPB2'!AB11),"",'DPB2'!AB11)</t>
  </si>
  <si>
    <t>¬¬IF(ISBLANK('DPB2'!AC11),"",'DPB2'!AC11)</t>
  </si>
  <si>
    <t>¬¬IF(ISBLANK('DPB2'!AD11),"",'DPB2'!AD11)</t>
  </si>
  <si>
    <t>¬¬IF(ISBLANK('DPB2'!AE11),"",'DPB2'!AE11)</t>
  </si>
  <si>
    <t>¬¬IF(ISBLANK('DPB2'!AF11),"",'DPB2'!AF11)</t>
  </si>
  <si>
    <t>¬¬IF(ISBLANK('DPB2'!AG11),"",'DPB2'!AG11)</t>
  </si>
  <si>
    <t>¬¬IF(ISBLANK('DPB2'!AH11),"",'DPB2'!AH11)</t>
  </si>
  <si>
    <t>¬¬IF(ISBLANK('DPB2'!AI11),"",'DPB2'!AI11)</t>
  </si>
  <si>
    <t>¬¬A36</t>
  </si>
  <si>
    <t>¬¬IF(ISBLANK('DPB2'!AJ11),"",'DPB2'!AJ11)</t>
  </si>
  <si>
    <t>¬¬IF(ISBLANK('DPB2'!AK11),"",'DPB2'!AK11)</t>
  </si>
  <si>
    <t>¬¬A37</t>
  </si>
  <si>
    <t>¬¬IF(ISBLANK('DPB2'!AM11),"",'DPB2'!AM11)</t>
  </si>
  <si>
    <t>¬¬IF(ISBLANK('DPB2'!AN11),"",'DPB2'!AN11)</t>
  </si>
  <si>
    <t>¬¬A38</t>
  </si>
  <si>
    <t>¬¬IF(ISBLANK('DPB2'!L12),"",'DPB2'!L12)</t>
  </si>
  <si>
    <t>¬¬IF(ISBLANK('DPB2'!M12),"",'DPB2'!M12)</t>
  </si>
  <si>
    <t>¬¬IF(ISBLANK('DPB2'!N12),"",'DPB2'!N12)</t>
  </si>
  <si>
    <t>¬¬IF(ISBLANK('DPB2'!O12),"",'DPB2'!O12)</t>
  </si>
  <si>
    <t>¬¬IF(ISBLANK('DPB2'!P12),"",'DPB2'!P12)</t>
  </si>
  <si>
    <t>¬¬IF(ISBLANK('DPB2'!Q12),"",'DPB2'!Q12)</t>
  </si>
  <si>
    <t>¬¬IF(ISBLANK('DPB2'!R12),"",'DPB2'!R12)</t>
  </si>
  <si>
    <t>¬¬IF(ISBLANK('DPB2'!S12),"",'DPB2'!S12)</t>
  </si>
  <si>
    <t>¬¬IF(ISBLANK('DPB2'!T12),"",'DPB2'!T12)</t>
  </si>
  <si>
    <t>¬¬IF(ISBLANK('DPB2'!U12),"",'DPB2'!U12)</t>
  </si>
  <si>
    <t>¬¬A39</t>
  </si>
  <si>
    <t>¬¬IF(ISBLANK('DPB2'!V12),"",'DPB2'!V12)</t>
  </si>
  <si>
    <t>¬¬IF(ISBLANK('DPB2'!W12),"",'DPB2'!W12)</t>
  </si>
  <si>
    <t>¬¬A40</t>
  </si>
  <si>
    <t>¬¬IF(ISBLANK('DPB2'!Z12),"",'DPB2'!Z12)</t>
  </si>
  <si>
    <t>¬¬IF(ISBLANK('DPB2'!AA12),"",'DPB2'!AA12)</t>
  </si>
  <si>
    <t>¬¬IF(ISBLANK('DPB2'!AB12),"",'DPB2'!AB12)</t>
  </si>
  <si>
    <t>¬¬IF(ISBLANK('DPB2'!AC12),"",'DPB2'!AC12)</t>
  </si>
  <si>
    <t>¬¬IF(ISBLANK('DPB2'!AD12),"",'DPB2'!AD12)</t>
  </si>
  <si>
    <t>¬¬IF(ISBLANK('DPB2'!AE12),"",'DPB2'!AE12)</t>
  </si>
  <si>
    <t>¬¬IF(ISBLANK('DPB2'!AF12),"",'DPB2'!AF12)</t>
  </si>
  <si>
    <t>¬¬IF(ISBLANK('DPB2'!AG12),"",'DPB2'!AG12)</t>
  </si>
  <si>
    <t>¬¬IF(ISBLANK('DPB2'!AH12),"",'DPB2'!AH12)</t>
  </si>
  <si>
    <t>¬¬IF(ISBLANK('DPB2'!AI12),"",'DPB2'!AI12)</t>
  </si>
  <si>
    <t>¬¬A41</t>
  </si>
  <si>
    <t>¬¬IF(ISBLANK('DPB2'!AJ12),"",'DPB2'!AJ12)</t>
  </si>
  <si>
    <t>¬¬IF(ISBLANK('DPB2'!AK12),"",'DPB2'!AK12)</t>
  </si>
  <si>
    <t>¬¬A42</t>
  </si>
  <si>
    <t>¬¬IF(ISBLANK('DPB2'!AM12),"",'DPB2'!AM12)</t>
  </si>
  <si>
    <t>¬¬IF(ISBLANK('DPB2'!AN12),"",'DPB2'!AN12)</t>
  </si>
  <si>
    <t>¬¬A43</t>
  </si>
  <si>
    <t>¬¬IF(ISBLANK(DPWW1!J8),"",DPWW1!J8)</t>
  </si>
  <si>
    <t>¬¬IF(ISBLANK(DPWW1!K8),"",DPWW1!K8)</t>
  </si>
  <si>
    <t>¬¬IF(ISBLANK(DPWW1!L8),"",DPWW1!L8)</t>
  </si>
  <si>
    <t>¬¬IF(ISBLANK(DPWW1!M8),"",DPWW1!M8)</t>
  </si>
  <si>
    <t>¬¬IF(ISBLANK(DPWW1!N8),"",DPWW1!N8)</t>
  </si>
  <si>
    <t>¬¬IF(ISBLANK(DPWW1!O8),"",DPWW1!O8)</t>
  </si>
  <si>
    <t>¬¬IF(ISBLANK(DPWW1!P8),"",DPWW1!P8)</t>
  </si>
  <si>
    <t>¬¬IF(ISBLANK(DPWW1!Q8),"",DPWW1!Q8)</t>
  </si>
  <si>
    <t>¬¬IF(ISBLANK(DPWW1!R8),"",DPWW1!R8)</t>
  </si>
  <si>
    <t>¬¬IF(ISBLANK(DPWW1!S8),"",DPWW1!S8)</t>
  </si>
  <si>
    <t>¬¬IF(ISBLANK(DPWW1!T8),"",DPWW1!T8)</t>
  </si>
  <si>
    <t>¬¬A44</t>
  </si>
  <si>
    <t>¬¬IF(ISBLANK(DPWW1!U8),"",DPWW1!U8)</t>
  </si>
  <si>
    <t>¬¬IF(ISBLANK(DPWW1!V8),"",DPWW1!V8)</t>
  </si>
  <si>
    <t>¬¬A45</t>
  </si>
  <si>
    <t>¬¬IF(ISBLANK(DPWW1!X8),"",DPWW1!X8)</t>
  </si>
  <si>
    <t>¬¬IF(ISBLANK(DPWW1!Y8),"",DPWW1!Y8)</t>
  </si>
  <si>
    <t>¬¬IF(ISBLANK(DPWW1!Z8),"",DPWW1!Z8)</t>
  </si>
  <si>
    <t>¬¬IF(ISBLANK(DPWW1!AA8),"",DPWW1!AA8)</t>
  </si>
  <si>
    <t>¬¬IF(ISBLANK(DPWW1!AB8),"",DPWW1!AB8)</t>
  </si>
  <si>
    <t>¬¬IF(ISBLANK(DPWW1!AC8),"",DPWW1!AC8)</t>
  </si>
  <si>
    <t>¬¬IF(ISBLANK(DPWW1!AD8),"",DPWW1!AD8)</t>
  </si>
  <si>
    <t>¬¬IF(ISBLANK(DPWW1!AE8),"",DPWW1!AE8)</t>
  </si>
  <si>
    <t>¬¬IF(ISBLANK(DPWW1!AF8),"",DPWW1!AF8)</t>
  </si>
  <si>
    <t>¬¬IF(ISBLANK(DPWW1!AG8),"",DPWW1!AG8)</t>
  </si>
  <si>
    <t>¬¬IF(ISBLANK(DPWW1!AH8),"",DPWW1!AH8)</t>
  </si>
  <si>
    <t>¬¬A46</t>
  </si>
  <si>
    <t>¬¬IF(ISBLANK(DPWW1!AI8),"",DPWW1!AI8)</t>
  </si>
  <si>
    <t>¬¬IF(ISBLANK(DPWW1!AJ8),"",DPWW1!AJ8)</t>
  </si>
  <si>
    <t>¬¬A47</t>
  </si>
  <si>
    <t>¬¬IF(ISBLANK(DPWW1!AL8),"",DPWW1!AL8)</t>
  </si>
  <si>
    <t>¬¬IF(ISBLANK(DPWW1!AM8),"",DPWW1!AM8)</t>
  </si>
  <si>
    <t>¬¬A48</t>
  </si>
  <si>
    <t>¬¬IF(ISBLANK(DPWW1!J9),"",DPWW1!J9)</t>
  </si>
  <si>
    <t>¬¬IF(ISBLANK(DPWW1!K9),"",DPWW1!K9)</t>
  </si>
  <si>
    <t>¬¬IF(ISBLANK(DPWW1!L9),"",DPWW1!L9)</t>
  </si>
  <si>
    <t>¬¬IF(ISBLANK(DPWW1!M9),"",DPWW1!M9)</t>
  </si>
  <si>
    <t>¬¬IF(ISBLANK(DPWW1!N9),"",DPWW1!N9)</t>
  </si>
  <si>
    <t>¬¬IF(ISBLANK(DPWW1!O9),"",DPWW1!O9)</t>
  </si>
  <si>
    <t>¬¬IF(ISBLANK(DPWW1!P9),"",DPWW1!P9)</t>
  </si>
  <si>
    <t>¬¬IF(ISBLANK(DPWW1!Q9),"",DPWW1!Q9)</t>
  </si>
  <si>
    <t>¬¬IF(ISBLANK(DPWW1!R9),"",DPWW1!R9)</t>
  </si>
  <si>
    <t>¬¬IF(ISBLANK(DPWW1!S9),"",DPWW1!S9)</t>
  </si>
  <si>
    <t>¬¬IF(ISBLANK(DPWW1!T9),"",DPWW1!T9)</t>
  </si>
  <si>
    <t>¬¬A49</t>
  </si>
  <si>
    <t>¬¬IF(ISBLANK(DPWW1!U9),"",DPWW1!U9)</t>
  </si>
  <si>
    <t>¬¬IF(ISBLANK(DPWW1!V9),"",DPWW1!V9)</t>
  </si>
  <si>
    <t>¬¬A50</t>
  </si>
  <si>
    <t>¬¬IF(ISBLANK(DPWW1!X9),"",DPWW1!X9)</t>
  </si>
  <si>
    <t>¬¬IF(ISBLANK(DPWW1!Y9),"",DPWW1!Y9)</t>
  </si>
  <si>
    <t>¬¬IF(ISBLANK(DPWW1!Z9),"",DPWW1!Z9)</t>
  </si>
  <si>
    <t>¬¬IF(ISBLANK(DPWW1!AA9),"",DPWW1!AA9)</t>
  </si>
  <si>
    <t>¬¬IF(ISBLANK(DPWW1!AB9),"",DPWW1!AB9)</t>
  </si>
  <si>
    <t>¬¬IF(ISBLANK(DPWW1!AC9),"",DPWW1!AC9)</t>
  </si>
  <si>
    <t>¬¬IF(ISBLANK(DPWW1!AD9),"",DPWW1!AD9)</t>
  </si>
  <si>
    <t>¬¬IF(ISBLANK(DPWW1!AE9),"",DPWW1!AE9)</t>
  </si>
  <si>
    <t>¬¬IF(ISBLANK(DPWW1!AF9),"",DPWW1!AF9)</t>
  </si>
  <si>
    <t>¬¬IF(ISBLANK(DPWW1!AG9),"",DPWW1!AG9)</t>
  </si>
  <si>
    <t>¬¬IF(ISBLANK(DPWW1!AH9),"",DPWW1!AH9)</t>
  </si>
  <si>
    <t>¬¬A51</t>
  </si>
  <si>
    <t>¬¬IF(ISBLANK(DPWW1!AI9),"",DPWW1!AI9)</t>
  </si>
  <si>
    <t>¬¬IF(ISBLANK(DPWW1!AJ9),"",DPWW1!AJ9)</t>
  </si>
  <si>
    <t>¬¬A52</t>
  </si>
  <si>
    <t>¬¬IF(ISBLANK(DPWW1!AL9),"",DPWW1!AL9)</t>
  </si>
  <si>
    <t>¬¬IF(ISBLANK(DPWW1!AM9),"",DPWW1!AM9)</t>
  </si>
  <si>
    <t>¬¬A53</t>
  </si>
  <si>
    <t>¬¬IF(ISBLANK(DPWW1!J10),"",DPWW1!J10)</t>
  </si>
  <si>
    <t>¬¬IF(ISBLANK(DPWW1!K10),"",DPWW1!K10)</t>
  </si>
  <si>
    <t>¬¬IF(ISBLANK(DPWW1!L10),"",DPWW1!L10)</t>
  </si>
  <si>
    <t>¬¬IF(ISBLANK(DPWW1!M10),"",DPWW1!M10)</t>
  </si>
  <si>
    <t>¬¬IF(ISBLANK(DPWW1!N10),"",DPWW1!N10)</t>
  </si>
  <si>
    <t>¬¬IF(ISBLANK(DPWW1!O10),"",DPWW1!O10)</t>
  </si>
  <si>
    <t>¬¬IF(ISBLANK(DPWW1!P10),"",DPWW1!P10)</t>
  </si>
  <si>
    <t>¬¬IF(ISBLANK(DPWW1!Q10),"",DPWW1!Q10)</t>
  </si>
  <si>
    <t>¬¬IF(ISBLANK(DPWW1!R10),"",DPWW1!R10)</t>
  </si>
  <si>
    <t>¬¬IF(ISBLANK(DPWW1!S10),"",DPWW1!S10)</t>
  </si>
  <si>
    <t>¬¬IF(ISBLANK(DPWW1!T10),"",DPWW1!T10)</t>
  </si>
  <si>
    <t>¬¬A54</t>
  </si>
  <si>
    <t>¬¬IF(ISBLANK(DPWW1!U10),"",DPWW1!U10)</t>
  </si>
  <si>
    <t>¬¬IF(ISBLANK(DPWW1!V10),"",DPWW1!V10)</t>
  </si>
  <si>
    <t>¬¬A55</t>
  </si>
  <si>
    <t>¬¬IF(ISBLANK(DPWW1!X10),"",DPWW1!X10)</t>
  </si>
  <si>
    <t>¬¬IF(ISBLANK(DPWW1!Y10),"",DPWW1!Y10)</t>
  </si>
  <si>
    <t>¬¬IF(ISBLANK(DPWW1!Z10),"",DPWW1!Z10)</t>
  </si>
  <si>
    <t>¬¬IF(ISBLANK(DPWW1!AA10),"",DPWW1!AA10)</t>
  </si>
  <si>
    <t>¬¬IF(ISBLANK(DPWW1!AB10),"",DPWW1!AB10)</t>
  </si>
  <si>
    <t>¬¬IF(ISBLANK(DPWW1!AC10),"",DPWW1!AC10)</t>
  </si>
  <si>
    <t>¬¬IF(ISBLANK(DPWW1!AD10),"",DPWW1!AD10)</t>
  </si>
  <si>
    <t>¬¬IF(ISBLANK(DPWW1!AE10),"",DPWW1!AE10)</t>
  </si>
  <si>
    <t>¬¬IF(ISBLANK(DPWW1!AF10),"",DPWW1!AF10)</t>
  </si>
  <si>
    <t>¬¬IF(ISBLANK(DPWW1!AG10),"",DPWW1!AG10)</t>
  </si>
  <si>
    <t>¬¬IF(ISBLANK(DPWW1!AH10),"",DPWW1!AH10)</t>
  </si>
  <si>
    <t>¬¬A56</t>
  </si>
  <si>
    <t>¬¬IF(ISBLANK(DPWW1!AI10),"",DPWW1!AI10)</t>
  </si>
  <si>
    <t>¬¬IF(ISBLANK(DPWW1!AJ10),"",DPWW1!AJ10)</t>
  </si>
  <si>
    <t>¬¬A57</t>
  </si>
  <si>
    <t>¬¬IF(ISBLANK(DPWW1!AL10),"",DPWW1!AL10)</t>
  </si>
  <si>
    <t>¬¬IF(ISBLANK(DPWW1!AM10),"",DPWW1!AM10)</t>
  </si>
  <si>
    <t>¬¬A58</t>
  </si>
  <si>
    <t>¬¬IF(ISBLANK(DPWW1!J11),"",DPWW1!J11)</t>
  </si>
  <si>
    <t>¬¬IF(ISBLANK(DPWW1!K11),"",DPWW1!K11)</t>
  </si>
  <si>
    <t>¬¬IF(ISBLANK(DPWW1!L11),"",DPWW1!L11)</t>
  </si>
  <si>
    <t>¬¬IF(ISBLANK(DPWW1!M11),"",DPWW1!M11)</t>
  </si>
  <si>
    <t>¬¬IF(ISBLANK(DPWW1!N11),"",DPWW1!N11)</t>
  </si>
  <si>
    <t>¬¬IF(ISBLANK(DPWW1!O11),"",DPWW1!O11)</t>
  </si>
  <si>
    <t>¬¬IF(ISBLANK(DPWW1!P11),"",DPWW1!P11)</t>
  </si>
  <si>
    <t>¬¬IF(ISBLANK(DPWW1!Q11),"",DPWW1!Q11)</t>
  </si>
  <si>
    <t>¬¬IF(ISBLANK(DPWW1!R11),"",DPWW1!R11)</t>
  </si>
  <si>
    <t>¬¬IF(ISBLANK(DPWW1!S11),"",DPWW1!S11)</t>
  </si>
  <si>
    <t>¬¬IF(ISBLANK(DPWW1!T11),"",DPWW1!T11)</t>
  </si>
  <si>
    <t>¬¬A59</t>
  </si>
  <si>
    <t>¬¬IF(ISBLANK(DPWW1!U11),"",DPWW1!U11)</t>
  </si>
  <si>
    <t>¬¬IF(ISBLANK(DPWW1!V11),"",DPWW1!V11)</t>
  </si>
  <si>
    <t>¬¬A60</t>
  </si>
  <si>
    <t>¬¬IF(ISBLANK(DPWW1!X11),"",DPWW1!X11)</t>
  </si>
  <si>
    <t>¬¬IF(ISBLANK(DPWW1!Y11),"",DPWW1!Y11)</t>
  </si>
  <si>
    <t>¬¬IF(ISBLANK(DPWW1!Z11),"",DPWW1!Z11)</t>
  </si>
  <si>
    <t>¬¬IF(ISBLANK(DPWW1!AA11),"",DPWW1!AA11)</t>
  </si>
  <si>
    <t>¬¬IF(ISBLANK(DPWW1!AB11),"",DPWW1!AB11)</t>
  </si>
  <si>
    <t>¬¬IF(ISBLANK(DPWW1!AC11),"",DPWW1!AC11)</t>
  </si>
  <si>
    <t>¬¬IF(ISBLANK(DPWW1!AD11),"",DPWW1!AD11)</t>
  </si>
  <si>
    <t>¬¬IF(ISBLANK(DPWW1!AE11),"",DPWW1!AE11)</t>
  </si>
  <si>
    <t>¬¬IF(ISBLANK(DPWW1!AF11),"",DPWW1!AF11)</t>
  </si>
  <si>
    <t>¬¬IF(ISBLANK(DPWW1!AG11),"",DPWW1!AG11)</t>
  </si>
  <si>
    <t>¬¬IF(ISBLANK(DPWW1!AH11),"",DPWW1!AH11)</t>
  </si>
  <si>
    <t>¬¬A61</t>
  </si>
  <si>
    <t>¬¬IF(ISBLANK(DPWW1!AI11),"",DPWW1!AI11)</t>
  </si>
  <si>
    <t>¬¬IF(ISBLANK(DPWW1!AJ11),"",DPWW1!AJ11)</t>
  </si>
  <si>
    <t>¬¬A62</t>
  </si>
  <si>
    <t>¬¬IF(ISBLANK(DPWW1!AL11),"",DPWW1!AL11)</t>
  </si>
  <si>
    <t>¬¬IF(ISBLANK(DPWW1!AM11),"",DPWW1!AM11)</t>
  </si>
  <si>
    <t>¬¬A63</t>
  </si>
  <si>
    <t>¬¬IF(ISBLANK(DPWW1!J12),"",DPWW1!J12)</t>
  </si>
  <si>
    <t>¬¬IF(ISBLANK(DPWW1!K12),"",DPWW1!K12)</t>
  </si>
  <si>
    <t>¬¬IF(ISBLANK(DPWW1!L12),"",DPWW1!L12)</t>
  </si>
  <si>
    <t>¬¬IF(ISBLANK(DPWW1!M12),"",DPWW1!M12)</t>
  </si>
  <si>
    <t>¬¬IF(ISBLANK(DPWW1!N12),"",DPWW1!N12)</t>
  </si>
  <si>
    <t>¬¬IF(ISBLANK(DPWW1!O12),"",DPWW1!O12)</t>
  </si>
  <si>
    <t>¬¬IF(ISBLANK(DPWW1!P12),"",DPWW1!P12)</t>
  </si>
  <si>
    <t>¬¬IF(ISBLANK(DPWW1!Q12),"",DPWW1!Q12)</t>
  </si>
  <si>
    <t>¬¬IF(ISBLANK(DPWW1!R12),"",DPWW1!R12)</t>
  </si>
  <si>
    <t>¬¬IF(ISBLANK(DPWW1!S12),"",DPWW1!S12)</t>
  </si>
  <si>
    <t>¬¬IF(ISBLANK(DPWW1!T12),"",DPWW1!T12)</t>
  </si>
  <si>
    <t>¬¬A64</t>
  </si>
  <si>
    <t>¬¬IF(ISBLANK(DPWW1!U12),"",DPWW1!U12)</t>
  </si>
  <si>
    <t>¬¬IF(ISBLANK(DPWW1!V12),"",DPWW1!V12)</t>
  </si>
  <si>
    <t>¬¬A65</t>
  </si>
  <si>
    <t>¬¬IF(ISBLANK(DPWW1!X12),"",DPWW1!X12)</t>
  </si>
  <si>
    <t>¬¬IF(ISBLANK(DPWW1!Y12),"",DPWW1!Y12)</t>
  </si>
  <si>
    <t>¬¬IF(ISBLANK(DPWW1!Z12),"",DPWW1!Z12)</t>
  </si>
  <si>
    <t>¬¬IF(ISBLANK(DPWW1!AA12),"",DPWW1!AA12)</t>
  </si>
  <si>
    <t>¬¬IF(ISBLANK(DPWW1!AB12),"",DPWW1!AB12)</t>
  </si>
  <si>
    <t>¬¬IF(ISBLANK(DPWW1!AC12),"",DPWW1!AC12)</t>
  </si>
  <si>
    <t>¬¬IF(ISBLANK(DPWW1!AD12),"",DPWW1!AD12)</t>
  </si>
  <si>
    <t>¬¬IF(ISBLANK(DPWW1!AE12),"",DPWW1!AE12)</t>
  </si>
  <si>
    <t>¬¬IF(ISBLANK(DPWW1!AF12),"",DPWW1!AF12)</t>
  </si>
  <si>
    <t>¬¬IF(ISBLANK(DPWW1!AG12),"",DPWW1!AG12)</t>
  </si>
  <si>
    <t>¬¬IF(ISBLANK(DPWW1!AH12),"",DPWW1!AH12)</t>
  </si>
  <si>
    <t>¬¬A66</t>
  </si>
  <si>
    <t>¬¬IF(ISBLANK(DPWW1!AI12),"",DPWW1!AI12)</t>
  </si>
  <si>
    <t>¬¬IF(ISBLANK(DPWW1!AJ12),"",DPWW1!AJ12)</t>
  </si>
  <si>
    <t>¬¬A67</t>
  </si>
  <si>
    <t>¬¬IF(ISBLANK(DPWW1!AL12),"",DPWW1!AL12)</t>
  </si>
  <si>
    <t>¬¬IF(ISBLANK(DPWW1!AM12),"",DPWW1!AM12)</t>
  </si>
  <si>
    <t>¬¬A68</t>
  </si>
  <si>
    <t>¬¬IF(ISBLANK(DPWW1!J13),"",DPWW1!J13)</t>
  </si>
  <si>
    <t>¬¬IF(ISBLANK(DPWW1!K13),"",DPWW1!K13)</t>
  </si>
  <si>
    <t>¬¬IF(ISBLANK(DPWW1!L13),"",DPWW1!L13)</t>
  </si>
  <si>
    <t>¬¬IF(ISBLANK(DPWW1!M13),"",DPWW1!M13)</t>
  </si>
  <si>
    <t>¬¬IF(ISBLANK(DPWW1!N13),"",DPWW1!N13)</t>
  </si>
  <si>
    <t>¬¬IF(ISBLANK(DPWW1!O13),"",DPWW1!O13)</t>
  </si>
  <si>
    <t>¬¬IF(ISBLANK(DPWW1!P13),"",DPWW1!P13)</t>
  </si>
  <si>
    <t>¬¬IF(ISBLANK(DPWW1!Q13),"",DPWW1!Q13)</t>
  </si>
  <si>
    <t>¬¬IF(ISBLANK(DPWW1!R13),"",DPWW1!R13)</t>
  </si>
  <si>
    <t>¬¬IF(ISBLANK(DPWW1!S13),"",DPWW1!S13)</t>
  </si>
  <si>
    <t>¬¬IF(ISBLANK(DPWW1!T13),"",DPWW1!T13)</t>
  </si>
  <si>
    <t>¬¬A69</t>
  </si>
  <si>
    <t>¬¬IF(ISBLANK(DPWW1!U13),"",DPWW1!U13)</t>
  </si>
  <si>
    <t>¬¬IF(ISBLANK(DPWW1!V13),"",DPWW1!V13)</t>
  </si>
  <si>
    <t>¬¬A70</t>
  </si>
  <si>
    <t>¬¬IF(ISBLANK(DPWW1!X13),"",DPWW1!X13)</t>
  </si>
  <si>
    <t>¬¬IF(ISBLANK(DPWW1!Y13),"",DPWW1!Y13)</t>
  </si>
  <si>
    <t>¬¬IF(ISBLANK(DPWW1!Z13),"",DPWW1!Z13)</t>
  </si>
  <si>
    <t>¬¬IF(ISBLANK(DPWW1!AA13),"",DPWW1!AA13)</t>
  </si>
  <si>
    <t>¬¬IF(ISBLANK(DPWW1!AB13),"",DPWW1!AB13)</t>
  </si>
  <si>
    <t>¬¬IF(ISBLANK(DPWW1!AC13),"",DPWW1!AC13)</t>
  </si>
  <si>
    <t>¬¬IF(ISBLANK(DPWW1!AD13),"",DPWW1!AD13)</t>
  </si>
  <si>
    <t>¬¬IF(ISBLANK(DPWW1!AE13),"",DPWW1!AE13)</t>
  </si>
  <si>
    <t>¬¬IF(ISBLANK(DPWW1!AF13),"",DPWW1!AF13)</t>
  </si>
  <si>
    <t>¬¬IF(ISBLANK(DPWW1!AG13),"",DPWW1!AG13)</t>
  </si>
  <si>
    <t>¬¬IF(ISBLANK(DPWW1!AH13),"",DPWW1!AH13)</t>
  </si>
  <si>
    <t>¬¬A71</t>
  </si>
  <si>
    <t>¬¬IF(ISBLANK(DPWW1!AI13),"",DPWW1!AI13)</t>
  </si>
  <si>
    <t>¬¬IF(ISBLANK(DPWW1!AJ13),"",DPWW1!AJ13)</t>
  </si>
  <si>
    <t>¬¬A72</t>
  </si>
  <si>
    <t>¬¬IF(ISBLANK(DPWW1!AL13),"",DPWW1!AL13)</t>
  </si>
  <si>
    <t>¬¬IF(ISBLANK(DPWW1!AM13),"",DPWW1!AM13)</t>
  </si>
  <si>
    <t>¬¬A73</t>
  </si>
  <si>
    <t>¬¬IF(ISBLANK(DPWW1!J14),"",DPWW1!J14)</t>
  </si>
  <si>
    <t>¬¬IF(ISBLANK(DPWW1!K14),"",DPWW1!K14)</t>
  </si>
  <si>
    <t>¬¬IF(ISBLANK(DPWW1!L14),"",DPWW1!L14)</t>
  </si>
  <si>
    <t>¬¬IF(ISBLANK(DPWW1!M14),"",DPWW1!M14)</t>
  </si>
  <si>
    <t>¬¬IF(ISBLANK(DPWW1!N14),"",DPWW1!N14)</t>
  </si>
  <si>
    <t>¬¬IF(ISBLANK(DPWW1!O14),"",DPWW1!O14)</t>
  </si>
  <si>
    <t>¬¬IF(ISBLANK(DPWW1!P14),"",DPWW1!P14)</t>
  </si>
  <si>
    <t>¬¬IF(ISBLANK(DPWW1!Q14),"",DPWW1!Q14)</t>
  </si>
  <si>
    <t>¬¬IF(ISBLANK(DPWW1!R14),"",DPWW1!R14)</t>
  </si>
  <si>
    <t>¬¬IF(ISBLANK(DPWW1!S14),"",DPWW1!S14)</t>
  </si>
  <si>
    <t>¬¬IF(ISBLANK(DPWW1!T14),"",DPWW1!T14)</t>
  </si>
  <si>
    <t>¬¬A74</t>
  </si>
  <si>
    <t>¬¬IF(ISBLANK(DPWW1!U14),"",DPWW1!U14)</t>
  </si>
  <si>
    <t>¬¬IF(ISBLANK(DPWW1!V14),"",DPWW1!V14)</t>
  </si>
  <si>
    <t>¬¬A75</t>
  </si>
  <si>
    <t>¬¬IF(ISBLANK(DPWW1!X14),"",DPWW1!X14)</t>
  </si>
  <si>
    <t>¬¬IF(ISBLANK(DPWW1!Y14),"",DPWW1!Y14)</t>
  </si>
  <si>
    <t>¬¬IF(ISBLANK(DPWW1!Z14),"",DPWW1!Z14)</t>
  </si>
  <si>
    <t>¬¬IF(ISBLANK(DPWW1!AA14),"",DPWW1!AA14)</t>
  </si>
  <si>
    <t>¬¬IF(ISBLANK(DPWW1!AB14),"",DPWW1!AB14)</t>
  </si>
  <si>
    <t>¬¬IF(ISBLANK(DPWW1!AC14),"",DPWW1!AC14)</t>
  </si>
  <si>
    <t>¬¬IF(ISBLANK(DPWW1!AD14),"",DPWW1!AD14)</t>
  </si>
  <si>
    <t>¬¬IF(ISBLANK(DPWW1!AE14),"",DPWW1!AE14)</t>
  </si>
  <si>
    <t>¬¬IF(ISBLANK(DPWW1!AF14),"",DPWW1!AF14)</t>
  </si>
  <si>
    <t>¬¬IF(ISBLANK(DPWW1!AG14),"",DPWW1!AG14)</t>
  </si>
  <si>
    <t>¬¬IF(ISBLANK(DPWW1!AH14),"",DPWW1!AH14)</t>
  </si>
  <si>
    <t>¬¬A76</t>
  </si>
  <si>
    <t>¬¬IF(ISBLANK(DPWW1!AI14),"",DPWW1!AI14)</t>
  </si>
  <si>
    <t>¬¬IF(ISBLANK(DPWW1!AJ14),"",DPWW1!AJ14)</t>
  </si>
  <si>
    <t>¬¬A77</t>
  </si>
  <si>
    <t>¬¬IF(ISBLANK(DPWW1!AL14),"",DPWW1!AL14)</t>
  </si>
  <si>
    <t>¬¬IF(ISBLANK(DPWW1!AM14),"",DPWW1!AM14)</t>
  </si>
  <si>
    <t>¬¬A78</t>
  </si>
  <si>
    <t>¬¬IF(ISBLANK(DPWW1!J15),"",DPWW1!J15)</t>
  </si>
  <si>
    <t>¬¬IF(ISBLANK(DPWW1!K15),"",DPWW1!K15)</t>
  </si>
  <si>
    <t>¬¬IF(ISBLANK(DPWW1!L15),"",DPWW1!L15)</t>
  </si>
  <si>
    <t>¬¬IF(ISBLANK(DPWW1!M15),"",DPWW1!M15)</t>
  </si>
  <si>
    <t>¬¬IF(ISBLANK(DPWW1!N15),"",DPWW1!N15)</t>
  </si>
  <si>
    <t>¬¬IF(ISBLANK(DPWW1!O15),"",DPWW1!O15)</t>
  </si>
  <si>
    <t>¬¬IF(ISBLANK(DPWW1!P15),"",DPWW1!P15)</t>
  </si>
  <si>
    <t>¬¬IF(ISBLANK(DPWW1!Q15),"",DPWW1!Q15)</t>
  </si>
  <si>
    <t>¬¬IF(ISBLANK(DPWW1!R15),"",DPWW1!R15)</t>
  </si>
  <si>
    <t>¬¬IF(ISBLANK(DPWW1!S15),"",DPWW1!S15)</t>
  </si>
  <si>
    <t>¬¬IF(ISBLANK(DPWW1!T15),"",DPWW1!T15)</t>
  </si>
  <si>
    <t>¬¬A79</t>
  </si>
  <si>
    <t>¬¬IF(ISBLANK(DPWW1!U15),"",DPWW1!U15)</t>
  </si>
  <si>
    <t>¬¬IF(ISBLANK(DPWW1!V15),"",DPWW1!V15)</t>
  </si>
  <si>
    <t>¬¬A80</t>
  </si>
  <si>
    <t>¬¬IF(ISBLANK(DPWW1!X15),"",DPWW1!X15)</t>
  </si>
  <si>
    <t>¬¬IF(ISBLANK(DPWW1!Y15),"",DPWW1!Y15)</t>
  </si>
  <si>
    <t>¬¬IF(ISBLANK(DPWW1!Z15),"",DPWW1!Z15)</t>
  </si>
  <si>
    <t>¬¬IF(ISBLANK(DPWW1!AA15),"",DPWW1!AA15)</t>
  </si>
  <si>
    <t>¬¬IF(ISBLANK(DPWW1!AB15),"",DPWW1!AB15)</t>
  </si>
  <si>
    <t>¬¬IF(ISBLANK(DPWW1!AC15),"",DPWW1!AC15)</t>
  </si>
  <si>
    <t>¬¬IF(ISBLANK(DPWW1!AD15),"",DPWW1!AD15)</t>
  </si>
  <si>
    <t>¬¬IF(ISBLANK(DPWW1!AE15),"",DPWW1!AE15)</t>
  </si>
  <si>
    <t>¬¬IF(ISBLANK(DPWW1!AF15),"",DPWW1!AF15)</t>
  </si>
  <si>
    <t>¬¬IF(ISBLANK(DPWW1!AG15),"",DPWW1!AG15)</t>
  </si>
  <si>
    <t>¬¬IF(ISBLANK(DPWW1!AH15),"",DPWW1!AH15)</t>
  </si>
  <si>
    <t>¬¬A81</t>
  </si>
  <si>
    <t>¬¬IF(ISBLANK(DPWW1!AI15),"",DPWW1!AI15)</t>
  </si>
  <si>
    <t>¬¬IF(ISBLANK(DPWW1!AJ15),"",DPWW1!AJ15)</t>
  </si>
  <si>
    <t>¬¬A82</t>
  </si>
  <si>
    <t>¬¬IF(ISBLANK(DPWW1!AL15),"",DPWW1!AL15)</t>
  </si>
  <si>
    <t>¬¬IF(ISBLANK(DPWW1!AM15),"",DPWW1!AM15)</t>
  </si>
  <si>
    <t>¬¬A83</t>
  </si>
  <si>
    <t>¬¬IF(ISBLANK(DPWW1!J16),"",DPWW1!J16)</t>
  </si>
  <si>
    <t>¬¬IF(ISBLANK(DPWW1!K16),"",DPWW1!K16)</t>
  </si>
  <si>
    <t>¬¬IF(ISBLANK(DPWW1!L16),"",DPWW1!L16)</t>
  </si>
  <si>
    <t>¬¬IF(ISBLANK(DPWW1!M16),"",DPWW1!M16)</t>
  </si>
  <si>
    <t>¬¬IF(ISBLANK(DPWW1!N16),"",DPWW1!N16)</t>
  </si>
  <si>
    <t>¬¬IF(ISBLANK(DPWW1!O16),"",DPWW1!O16)</t>
  </si>
  <si>
    <t>¬¬IF(ISBLANK(DPWW1!P16),"",DPWW1!P16)</t>
  </si>
  <si>
    <t>¬¬IF(ISBLANK(DPWW1!Q16),"",DPWW1!Q16)</t>
  </si>
  <si>
    <t>¬¬IF(ISBLANK(DPWW1!R16),"",DPWW1!R16)</t>
  </si>
  <si>
    <t>¬¬IF(ISBLANK(DPWW1!S16),"",DPWW1!S16)</t>
  </si>
  <si>
    <t>¬¬IF(ISBLANK(DPWW1!T16),"",DPWW1!T16)</t>
  </si>
  <si>
    <t>¬¬A84</t>
  </si>
  <si>
    <t>¬¬IF(ISBLANK(DPWW1!U16),"",DPWW1!U16)</t>
  </si>
  <si>
    <t>¬¬IF(ISBLANK(DPWW1!V16),"",DPWW1!V16)</t>
  </si>
  <si>
    <t>¬¬A85</t>
  </si>
  <si>
    <t>¬¬IF(ISBLANK(DPWW1!X16),"",DPWW1!X16)</t>
  </si>
  <si>
    <t>¬¬IF(ISBLANK(DPWW1!Y16),"",DPWW1!Y16)</t>
  </si>
  <si>
    <t>¬¬IF(ISBLANK(DPWW1!Z16),"",DPWW1!Z16)</t>
  </si>
  <si>
    <t>¬¬IF(ISBLANK(DPWW1!AA16),"",DPWW1!AA16)</t>
  </si>
  <si>
    <t>¬¬IF(ISBLANK(DPWW1!AB16),"",DPWW1!AB16)</t>
  </si>
  <si>
    <t>¬¬IF(ISBLANK(DPWW1!AC16),"",DPWW1!AC16)</t>
  </si>
  <si>
    <t>¬¬IF(ISBLANK(DPWW1!AD16),"",DPWW1!AD16)</t>
  </si>
  <si>
    <t>¬¬IF(ISBLANK(DPWW1!AE16),"",DPWW1!AE16)</t>
  </si>
  <si>
    <t>¬¬IF(ISBLANK(DPWW1!AF16),"",DPWW1!AF16)</t>
  </si>
  <si>
    <t>¬¬IF(ISBLANK(DPWW1!AG16),"",DPWW1!AG16)</t>
  </si>
  <si>
    <t>¬¬IF(ISBLANK(DPWW1!AH16),"",DPWW1!AH16)</t>
  </si>
  <si>
    <t>¬¬A86</t>
  </si>
  <si>
    <t>¬¬IF(ISBLANK(DPWW1!AI16),"",DPWW1!AI16)</t>
  </si>
  <si>
    <t>¬¬IF(ISBLANK(DPWW1!AJ16),"",DPWW1!AJ16)</t>
  </si>
  <si>
    <t>¬¬A87</t>
  </si>
  <si>
    <t>¬¬IF(ISBLANK(DPWW1!AL16),"",DPWW1!AL16)</t>
  </si>
  <si>
    <t>¬¬IF(ISBLANK(DPWW1!AM16),"",DPWW1!AM16)</t>
  </si>
  <si>
    <t>¬¬A88</t>
  </si>
  <si>
    <t>¬¬IF(ISBLANK(DPWW1!J17),"",DPWW1!J17)</t>
  </si>
  <si>
    <t>¬¬IF(ISBLANK(DPWW1!K17),"",DPWW1!K17)</t>
  </si>
  <si>
    <t>¬¬IF(ISBLANK(DPWW1!L17),"",DPWW1!L17)</t>
  </si>
  <si>
    <t>¬¬IF(ISBLANK(DPWW1!M17),"",DPWW1!M17)</t>
  </si>
  <si>
    <t>¬¬IF(ISBLANK(DPWW1!N17),"",DPWW1!N17)</t>
  </si>
  <si>
    <t>¬¬IF(ISBLANK(DPWW1!O17),"",DPWW1!O17)</t>
  </si>
  <si>
    <t>¬¬IF(ISBLANK(DPWW1!P17),"",DPWW1!P17)</t>
  </si>
  <si>
    <t>¬¬IF(ISBLANK(DPWW1!Q17),"",DPWW1!Q17)</t>
  </si>
  <si>
    <t>¬¬IF(ISBLANK(DPWW1!R17),"",DPWW1!R17)</t>
  </si>
  <si>
    <t>¬¬IF(ISBLANK(DPWW1!S17),"",DPWW1!S17)</t>
  </si>
  <si>
    <t>¬¬IF(ISBLANK(DPWW1!T17),"",DPWW1!T17)</t>
  </si>
  <si>
    <t>¬¬A89</t>
  </si>
  <si>
    <t>¬¬IF(ISBLANK(DPWW1!U17),"",DPWW1!U17)</t>
  </si>
  <si>
    <t>¬¬IF(ISBLANK(DPWW1!V17),"",DPWW1!V17)</t>
  </si>
  <si>
    <t>¬¬A90</t>
  </si>
  <si>
    <t>¬¬IF(ISBLANK(DPWW1!X17),"",DPWW1!X17)</t>
  </si>
  <si>
    <t>¬¬IF(ISBLANK(DPWW1!Y17),"",DPWW1!Y17)</t>
  </si>
  <si>
    <t>¬¬IF(ISBLANK(DPWW1!Z17),"",DPWW1!Z17)</t>
  </si>
  <si>
    <t>¬¬IF(ISBLANK(DPWW1!AA17),"",DPWW1!AA17)</t>
  </si>
  <si>
    <t>¬¬IF(ISBLANK(DPWW1!AB17),"",DPWW1!AB17)</t>
  </si>
  <si>
    <t>¬¬IF(ISBLANK(DPWW1!AC17),"",DPWW1!AC17)</t>
  </si>
  <si>
    <t>¬¬IF(ISBLANK(DPWW1!AD17),"",DPWW1!AD17)</t>
  </si>
  <si>
    <t>¬¬IF(ISBLANK(DPWW1!AE17),"",DPWW1!AE17)</t>
  </si>
  <si>
    <t>¬¬IF(ISBLANK(DPWW1!AF17),"",DPWW1!AF17)</t>
  </si>
  <si>
    <t>¬¬IF(ISBLANK(DPWW1!AG17),"",DPWW1!AG17)</t>
  </si>
  <si>
    <t>¬¬IF(ISBLANK(DPWW1!AH17),"",DPWW1!AH17)</t>
  </si>
  <si>
    <t>¬¬A91</t>
  </si>
  <si>
    <t>¬¬IF(ISBLANK(DPWW1!AI17),"",DPWW1!AI17)</t>
  </si>
  <si>
    <t>¬¬IF(ISBLANK(DPWW1!AJ17),"",DPWW1!AJ17)</t>
  </si>
  <si>
    <t>¬¬A92</t>
  </si>
  <si>
    <t>¬¬IF(ISBLANK(DPWW1!AL17),"",DPWW1!AL17)</t>
  </si>
  <si>
    <t>¬¬IF(ISBLANK(DPWW1!AM17),"",DPWW1!AM17)</t>
  </si>
  <si>
    <t>¬¬A93</t>
  </si>
  <si>
    <t>¬¬IF(ISBLANK(DPWW1!J18),"",DPWW1!J18)</t>
  </si>
  <si>
    <t>¬¬IF(ISBLANK(DPWW1!K18),"",DPWW1!K18)</t>
  </si>
  <si>
    <t>¬¬IF(ISBLANK(DPWW1!L18),"",DPWW1!L18)</t>
  </si>
  <si>
    <t>¬¬IF(ISBLANK(DPWW1!M18),"",DPWW1!M18)</t>
  </si>
  <si>
    <t>¬¬IF(ISBLANK(DPWW1!N18),"",DPWW1!N18)</t>
  </si>
  <si>
    <t>¬¬IF(ISBLANK(DPWW1!O18),"",DPWW1!O18)</t>
  </si>
  <si>
    <t>¬¬IF(ISBLANK(DPWW1!P18),"",DPWW1!P18)</t>
  </si>
  <si>
    <t>¬¬IF(ISBLANK(DPWW1!Q18),"",DPWW1!Q18)</t>
  </si>
  <si>
    <t>¬¬IF(ISBLANK(DPWW1!R18),"",DPWW1!R18)</t>
  </si>
  <si>
    <t>¬¬IF(ISBLANK(DPWW1!S18),"",DPWW1!S18)</t>
  </si>
  <si>
    <t>¬¬IF(ISBLANK(DPWW1!T18),"",DPWW1!T18)</t>
  </si>
  <si>
    <t>¬¬A94</t>
  </si>
  <si>
    <t>¬¬IF(ISBLANK(DPWW1!U18),"",DPWW1!U18)</t>
  </si>
  <si>
    <t>¬¬IF(ISBLANK(DPWW1!V18),"",DPWW1!V18)</t>
  </si>
  <si>
    <t>¬¬A95</t>
  </si>
  <si>
    <t>¬¬IF(ISBLANK(DPWW1!X18),"",DPWW1!X18)</t>
  </si>
  <si>
    <t>¬¬IF(ISBLANK(DPWW1!Y18),"",DPWW1!Y18)</t>
  </si>
  <si>
    <t>¬¬IF(ISBLANK(DPWW1!Z18),"",DPWW1!Z18)</t>
  </si>
  <si>
    <t>¬¬IF(ISBLANK(DPWW1!AA18),"",DPWW1!AA18)</t>
  </si>
  <si>
    <t>¬¬IF(ISBLANK(DPWW1!AB18),"",DPWW1!AB18)</t>
  </si>
  <si>
    <t>¬¬IF(ISBLANK(DPWW1!AC18),"",DPWW1!AC18)</t>
  </si>
  <si>
    <t>¬¬IF(ISBLANK(DPWW1!AD18),"",DPWW1!AD18)</t>
  </si>
  <si>
    <t>¬¬IF(ISBLANK(DPWW1!AE18),"",DPWW1!AE18)</t>
  </si>
  <si>
    <t>¬¬IF(ISBLANK(DPWW1!AF18),"",DPWW1!AF18)</t>
  </si>
  <si>
    <t>¬¬IF(ISBLANK(DPWW1!AG18),"",DPWW1!AG18)</t>
  </si>
  <si>
    <t>¬¬IF(ISBLANK(DPWW1!AH18),"",DPWW1!AH18)</t>
  </si>
  <si>
    <t>¬¬A96</t>
  </si>
  <si>
    <t>¬¬IF(ISBLANK(DPWW1!AI18),"",DPWW1!AI18)</t>
  </si>
  <si>
    <t>¬¬IF(ISBLANK(DPWW1!AJ18),"",DPWW1!AJ18)</t>
  </si>
  <si>
    <t>¬¬A97</t>
  </si>
  <si>
    <t>¬¬IF(ISBLANK(DPWW1!AL18),"",DPWW1!AL18)</t>
  </si>
  <si>
    <t>¬¬IF(ISBLANK(DPWW1!AM18),"",DPWW1!AM18)</t>
  </si>
  <si>
    <t>¬¬A98</t>
  </si>
  <si>
    <t>¬¬IF(ISBLANK(DPWW1!J19),"",DPWW1!J19)</t>
  </si>
  <si>
    <t>¬¬IF(ISBLANK(DPWW1!K19),"",DPWW1!K19)</t>
  </si>
  <si>
    <t>¬¬IF(ISBLANK(DPWW1!L19),"",DPWW1!L19)</t>
  </si>
  <si>
    <t>¬¬IF(ISBLANK(DPWW1!M19),"",DPWW1!M19)</t>
  </si>
  <si>
    <t>¬¬IF(ISBLANK(DPWW1!N19),"",DPWW1!N19)</t>
  </si>
  <si>
    <t>¬¬IF(ISBLANK(DPWW1!O19),"",DPWW1!O19)</t>
  </si>
  <si>
    <t>¬¬IF(ISBLANK(DPWW1!P19),"",DPWW1!P19)</t>
  </si>
  <si>
    <t>¬¬IF(ISBLANK(DPWW1!Q19),"",DPWW1!Q19)</t>
  </si>
  <si>
    <t>¬¬IF(ISBLANK(DPWW1!R19),"",DPWW1!R19)</t>
  </si>
  <si>
    <t>¬¬IF(ISBLANK(DPWW1!S19),"",DPWW1!S19)</t>
  </si>
  <si>
    <t>¬¬IF(ISBLANK(DPWW1!T19),"",DPWW1!T19)</t>
  </si>
  <si>
    <t>¬¬A99</t>
  </si>
  <si>
    <t>¬¬IF(ISBLANK(DPWW1!U19),"",DPWW1!U19)</t>
  </si>
  <si>
    <t>¬¬IF(ISBLANK(DPWW1!V19),"",DPWW1!V19)</t>
  </si>
  <si>
    <t>¬¬A100</t>
  </si>
  <si>
    <t>¬¬IF(ISBLANK(DPWW1!X19),"",DPWW1!X19)</t>
  </si>
  <si>
    <t>¬¬IF(ISBLANK(DPWW1!Y19),"",DPWW1!Y19)</t>
  </si>
  <si>
    <t>¬¬IF(ISBLANK(DPWW1!Z19),"",DPWW1!Z19)</t>
  </si>
  <si>
    <t>¬¬IF(ISBLANK(DPWW1!AA19),"",DPWW1!AA19)</t>
  </si>
  <si>
    <t>¬¬IF(ISBLANK(DPWW1!AB19),"",DPWW1!AB19)</t>
  </si>
  <si>
    <t>¬¬IF(ISBLANK(DPWW1!AC19),"",DPWW1!AC19)</t>
  </si>
  <si>
    <t>¬¬IF(ISBLANK(DPWW1!AD19),"",DPWW1!AD19)</t>
  </si>
  <si>
    <t>¬¬IF(ISBLANK(DPWW1!AE19),"",DPWW1!AE19)</t>
  </si>
  <si>
    <t>¬¬IF(ISBLANK(DPWW1!AF19),"",DPWW1!AF19)</t>
  </si>
  <si>
    <t>¬¬IF(ISBLANK(DPWW1!AG19),"",DPWW1!AG19)</t>
  </si>
  <si>
    <t>¬¬IF(ISBLANK(DPWW1!AH19),"",DPWW1!AH19)</t>
  </si>
  <si>
    <t>¬¬A101</t>
  </si>
  <si>
    <t>¬¬IF(ISBLANK(DPWW1!AI19),"",DPWW1!AI19)</t>
  </si>
  <si>
    <t>¬¬IF(ISBLANK(DPWW1!AJ19),"",DPWW1!AJ19)</t>
  </si>
  <si>
    <t>¬¬A102</t>
  </si>
  <si>
    <t>¬¬IF(ISBLANK(DPWW1!AL19),"",DPWW1!AL19)</t>
  </si>
  <si>
    <t>¬¬IF(ISBLANK(DPWW1!AM19),"",DPWW1!AM19)</t>
  </si>
  <si>
    <t>¬¬A103</t>
  </si>
  <si>
    <t>¬¬IF(ISBLANK(DPWW1!J20),"",DPWW1!J20)</t>
  </si>
  <si>
    <t>¬¬IF(ISBLANK(DPWW1!K20),"",DPWW1!K20)</t>
  </si>
  <si>
    <t>¬¬IF(ISBLANK(DPWW1!L20),"",DPWW1!L20)</t>
  </si>
  <si>
    <t>¬¬IF(ISBLANK(DPWW1!M20),"",DPWW1!M20)</t>
  </si>
  <si>
    <t>¬¬IF(ISBLANK(DPWW1!N20),"",DPWW1!N20)</t>
  </si>
  <si>
    <t>¬¬IF(ISBLANK(DPWW1!O20),"",DPWW1!O20)</t>
  </si>
  <si>
    <t>¬¬IF(ISBLANK(DPWW1!P20),"",DPWW1!P20)</t>
  </si>
  <si>
    <t>¬¬IF(ISBLANK(DPWW1!Q20),"",DPWW1!Q20)</t>
  </si>
  <si>
    <t>¬¬IF(ISBLANK(DPWW1!R20),"",DPWW1!R20)</t>
  </si>
  <si>
    <t>¬¬IF(ISBLANK(DPWW1!S20),"",DPWW1!S20)</t>
  </si>
  <si>
    <t>¬¬IF(ISBLANK(DPWW1!T20),"",DPWW1!T20)</t>
  </si>
  <si>
    <t>¬¬A104</t>
  </si>
  <si>
    <t>¬¬IF(ISBLANK(DPWW1!U20),"",DPWW1!U20)</t>
  </si>
  <si>
    <t>¬¬IF(ISBLANK(DPWW1!V20),"",DPWW1!V20)</t>
  </si>
  <si>
    <t>¬¬A105</t>
  </si>
  <si>
    <t>¬¬IF(ISBLANK(DPWW1!X20),"",DPWW1!X20)</t>
  </si>
  <si>
    <t>¬¬IF(ISBLANK(DPWW1!Y20),"",DPWW1!Y20)</t>
  </si>
  <si>
    <t>¬¬IF(ISBLANK(DPWW1!Z20),"",DPWW1!Z20)</t>
  </si>
  <si>
    <t>¬¬IF(ISBLANK(DPWW1!AA20),"",DPWW1!AA20)</t>
  </si>
  <si>
    <t>¬¬IF(ISBLANK(DPWW1!AB20),"",DPWW1!AB20)</t>
  </si>
  <si>
    <t>¬¬IF(ISBLANK(DPWW1!AC20),"",DPWW1!AC20)</t>
  </si>
  <si>
    <t>¬¬IF(ISBLANK(DPWW1!AD20),"",DPWW1!AD20)</t>
  </si>
  <si>
    <t>¬¬IF(ISBLANK(DPWW1!AE20),"",DPWW1!AE20)</t>
  </si>
  <si>
    <t>¬¬IF(ISBLANK(DPWW1!AF20),"",DPWW1!AF20)</t>
  </si>
  <si>
    <t>¬¬IF(ISBLANK(DPWW1!AG20),"",DPWW1!AG20)</t>
  </si>
  <si>
    <t>¬¬IF(ISBLANK(DPWW1!AH20),"",DPWW1!AH20)</t>
  </si>
  <si>
    <t>¬¬A106</t>
  </si>
  <si>
    <t>¬¬IF(ISBLANK(DPWW1!AI20),"",DPWW1!AI20)</t>
  </si>
  <si>
    <t>¬¬IF(ISBLANK(DPWW1!AJ20),"",DPWW1!AJ20)</t>
  </si>
  <si>
    <t>¬¬A107</t>
  </si>
  <si>
    <t>¬¬IF(ISBLANK(DPWW1!AL20),"",DPWW1!AL20)</t>
  </si>
  <si>
    <t>¬¬IF(ISBLANK(DPWW1!AM20),"",DPWW1!AM20)</t>
  </si>
  <si>
    <t>¬¬A108</t>
  </si>
  <si>
    <t>¬¬IF(ISBLANK(DPWW1!J21),"",DPWW1!J21)</t>
  </si>
  <si>
    <t>¬¬IF(ISBLANK(DPWW1!K21),"",DPWW1!K21)</t>
  </si>
  <si>
    <t>¬¬IF(ISBLANK(DPWW1!L21),"",DPWW1!L21)</t>
  </si>
  <si>
    <t>¬¬IF(ISBLANK(DPWW1!M21),"",DPWW1!M21)</t>
  </si>
  <si>
    <t>¬¬IF(ISBLANK(DPWW1!N21),"",DPWW1!N21)</t>
  </si>
  <si>
    <t>¬¬IF(ISBLANK(DPWW1!O21),"",DPWW1!O21)</t>
  </si>
  <si>
    <t>¬¬IF(ISBLANK(DPWW1!P21),"",DPWW1!P21)</t>
  </si>
  <si>
    <t>¬¬IF(ISBLANK(DPWW1!Q21),"",DPWW1!Q21)</t>
  </si>
  <si>
    <t>¬¬IF(ISBLANK(DPWW1!R21),"",DPWW1!R21)</t>
  </si>
  <si>
    <t>¬¬IF(ISBLANK(DPWW1!S21),"",DPWW1!S21)</t>
  </si>
  <si>
    <t>¬¬IF(ISBLANK(DPWW1!T21),"",DPWW1!T21)</t>
  </si>
  <si>
    <t>¬¬A109</t>
  </si>
  <si>
    <t>¬¬IF(ISBLANK(DPWW1!U21),"",DPWW1!U21)</t>
  </si>
  <si>
    <t>¬¬IF(ISBLANK(DPWW1!V21),"",DPWW1!V21)</t>
  </si>
  <si>
    <t>¬¬A110</t>
  </si>
  <si>
    <t>¬¬IF(ISBLANK(DPWW1!X21),"",DPWW1!X21)</t>
  </si>
  <si>
    <t>¬¬IF(ISBLANK(DPWW1!Y21),"",DPWW1!Y21)</t>
  </si>
  <si>
    <t>¬¬IF(ISBLANK(DPWW1!Z21),"",DPWW1!Z21)</t>
  </si>
  <si>
    <t>¬¬IF(ISBLANK(DPWW1!AA21),"",DPWW1!AA21)</t>
  </si>
  <si>
    <t>¬¬IF(ISBLANK(DPWW1!AB21),"",DPWW1!AB21)</t>
  </si>
  <si>
    <t>¬¬IF(ISBLANK(DPWW1!AC21),"",DPWW1!AC21)</t>
  </si>
  <si>
    <t>¬¬IF(ISBLANK(DPWW1!AD21),"",DPWW1!AD21)</t>
  </si>
  <si>
    <t>¬¬IF(ISBLANK(DPWW1!AE21),"",DPWW1!AE21)</t>
  </si>
  <si>
    <t>¬¬IF(ISBLANK(DPWW1!AF21),"",DPWW1!AF21)</t>
  </si>
  <si>
    <t>¬¬IF(ISBLANK(DPWW1!AG21),"",DPWW1!AG21)</t>
  </si>
  <si>
    <t>¬¬IF(ISBLANK(DPWW1!AH21),"",DPWW1!AH21)</t>
  </si>
  <si>
    <t>¬¬A111</t>
  </si>
  <si>
    <t>¬¬IF(ISBLANK(DPWW1!AI21),"",DPWW1!AI21)</t>
  </si>
  <si>
    <t>¬¬IF(ISBLANK(DPWW1!AJ21),"",DPWW1!AJ21)</t>
  </si>
  <si>
    <t>¬¬A112</t>
  </si>
  <si>
    <t>¬¬IF(ISBLANK(DPWW1!AL21),"",DPWW1!AL21)</t>
  </si>
  <si>
    <t>¬¬IF(ISBLANK(DPWW1!AM21),"",DPWW1!AM21)</t>
  </si>
  <si>
    <t>¬¬A113</t>
  </si>
  <si>
    <t>¬¬IF(ISBLANK(DPWW1!J22),"",DPWW1!J22)</t>
  </si>
  <si>
    <t>¬¬IF(ISBLANK(DPWW1!K22),"",DPWW1!K22)</t>
  </si>
  <si>
    <t>¬¬IF(ISBLANK(DPWW1!L22),"",DPWW1!L22)</t>
  </si>
  <si>
    <t>¬¬IF(ISBLANK(DPWW1!M22),"",DPWW1!M22)</t>
  </si>
  <si>
    <t>¬¬IF(ISBLANK(DPWW1!N22),"",DPWW1!N22)</t>
  </si>
  <si>
    <t>¬¬IF(ISBLANK(DPWW1!O22),"",DPWW1!O22)</t>
  </si>
  <si>
    <t>¬¬IF(ISBLANK(DPWW1!P22),"",DPWW1!P22)</t>
  </si>
  <si>
    <t>¬¬IF(ISBLANK(DPWW1!Q22),"",DPWW1!Q22)</t>
  </si>
  <si>
    <t>¬¬IF(ISBLANK(DPWW1!R22),"",DPWW1!R22)</t>
  </si>
  <si>
    <t>¬¬IF(ISBLANK(DPWW1!S22),"",DPWW1!S22)</t>
  </si>
  <si>
    <t>¬¬IF(ISBLANK(DPWW1!T22),"",DPWW1!T22)</t>
  </si>
  <si>
    <t>¬¬A114</t>
  </si>
  <si>
    <t>¬¬IF(ISBLANK(DPWW1!U22),"",DPWW1!U22)</t>
  </si>
  <si>
    <t>¬¬IF(ISBLANK(DPWW1!V22),"",DPWW1!V22)</t>
  </si>
  <si>
    <t>¬¬A115</t>
  </si>
  <si>
    <t>¬¬IF(ISBLANK(DPWW1!X22),"",DPWW1!X22)</t>
  </si>
  <si>
    <t>¬¬IF(ISBLANK(DPWW1!Y22),"",DPWW1!Y22)</t>
  </si>
  <si>
    <t>¬¬IF(ISBLANK(DPWW1!Z22),"",DPWW1!Z22)</t>
  </si>
  <si>
    <t>¬¬IF(ISBLANK(DPWW1!AA22),"",DPWW1!AA22)</t>
  </si>
  <si>
    <t>¬¬IF(ISBLANK(DPWW1!AB22),"",DPWW1!AB22)</t>
  </si>
  <si>
    <t>¬¬IF(ISBLANK(DPWW1!AC22),"",DPWW1!AC22)</t>
  </si>
  <si>
    <t>¬¬IF(ISBLANK(DPWW1!AD22),"",DPWW1!AD22)</t>
  </si>
  <si>
    <t>¬¬IF(ISBLANK(DPWW1!AE22),"",DPWW1!AE22)</t>
  </si>
  <si>
    <t>¬¬IF(ISBLANK(DPWW1!AF22),"",DPWW1!AF22)</t>
  </si>
  <si>
    <t>¬¬IF(ISBLANK(DPWW1!AG22),"",DPWW1!AG22)</t>
  </si>
  <si>
    <t>¬¬IF(ISBLANK(DPWW1!AH22),"",DPWW1!AH22)</t>
  </si>
  <si>
    <t>¬¬A116</t>
  </si>
  <si>
    <t>¬¬IF(ISBLANK(DPWW1!AI22),"",DPWW1!AI22)</t>
  </si>
  <si>
    <t>¬¬IF(ISBLANK(DPWW1!AJ22),"",DPWW1!AJ22)</t>
  </si>
  <si>
    <t>¬¬A117</t>
  </si>
  <si>
    <t>¬¬IF(ISBLANK(DPWW1!AL22),"",DPWW1!AL22)</t>
  </si>
  <si>
    <t>¬¬IF(ISBLANK(DPWW1!AM22),"",DPWW1!AM22)</t>
  </si>
  <si>
    <t>¬¬A118</t>
  </si>
  <si>
    <t>¬¬IF(ISBLANK(DPWW1!J23),"",DPWW1!J23)</t>
  </si>
  <si>
    <t>¬¬IF(ISBLANK(DPWW1!K23),"",DPWW1!K23)</t>
  </si>
  <si>
    <t>¬¬IF(ISBLANK(DPWW1!L23),"",DPWW1!L23)</t>
  </si>
  <si>
    <t>¬¬IF(ISBLANK(DPWW1!M23),"",DPWW1!M23)</t>
  </si>
  <si>
    <t>¬¬IF(ISBLANK(DPWW1!N23),"",DPWW1!N23)</t>
  </si>
  <si>
    <t>¬¬IF(ISBLANK(DPWW1!O23),"",DPWW1!O23)</t>
  </si>
  <si>
    <t>¬¬IF(ISBLANK(DPWW1!P23),"",DPWW1!P23)</t>
  </si>
  <si>
    <t>¬¬IF(ISBLANK(DPWW1!Q23),"",DPWW1!Q23)</t>
  </si>
  <si>
    <t>¬¬IF(ISBLANK(DPWW1!R23),"",DPWW1!R23)</t>
  </si>
  <si>
    <t>¬¬IF(ISBLANK(DPWW1!S23),"",DPWW1!S23)</t>
  </si>
  <si>
    <t>¬¬IF(ISBLANK(DPWW1!T23),"",DPWW1!T23)</t>
  </si>
  <si>
    <t>¬¬A119</t>
  </si>
  <si>
    <t>¬¬IF(ISBLANK(DPWW1!U23),"",DPWW1!U23)</t>
  </si>
  <si>
    <t>¬¬IF(ISBLANK(DPWW1!V23),"",DPWW1!V23)</t>
  </si>
  <si>
    <t>¬¬A120</t>
  </si>
  <si>
    <t>¬¬IF(ISBLANK(DPWW1!X23),"",DPWW1!X23)</t>
  </si>
  <si>
    <t>¬¬IF(ISBLANK(DPWW1!Y23),"",DPWW1!Y23)</t>
  </si>
  <si>
    <t>¬¬IF(ISBLANK(DPWW1!Z23),"",DPWW1!Z23)</t>
  </si>
  <si>
    <t>¬¬IF(ISBLANK(DPWW1!AA23),"",DPWW1!AA23)</t>
  </si>
  <si>
    <t>¬¬IF(ISBLANK(DPWW1!AB23),"",DPWW1!AB23)</t>
  </si>
  <si>
    <t>¬¬IF(ISBLANK(DPWW1!AC23),"",DPWW1!AC23)</t>
  </si>
  <si>
    <t>¬¬IF(ISBLANK(DPWW1!AD23),"",DPWW1!AD23)</t>
  </si>
  <si>
    <t>¬¬IF(ISBLANK(DPWW1!AE23),"",DPWW1!AE23)</t>
  </si>
  <si>
    <t>¬¬IF(ISBLANK(DPWW1!AF23),"",DPWW1!AF23)</t>
  </si>
  <si>
    <t>¬¬IF(ISBLANK(DPWW1!AG23),"",DPWW1!AG23)</t>
  </si>
  <si>
    <t>¬¬IF(ISBLANK(DPWW1!AH23),"",DPWW1!AH23)</t>
  </si>
  <si>
    <t>¬¬A121</t>
  </si>
  <si>
    <t>¬¬IF(ISBLANK(DPWW1!AI23),"",DPWW1!AI23)</t>
  </si>
  <si>
    <t>¬¬IF(ISBLANK(DPWW1!AJ23),"",DPWW1!AJ23)</t>
  </si>
  <si>
    <t>¬¬A122</t>
  </si>
  <si>
    <t>¬¬IF(ISBLANK(DPWW1!AL23),"",DPWW1!AL23)</t>
  </si>
  <si>
    <t>¬¬IF(ISBLANK(DPWW1!AM23),"",DPWW1!AM23)</t>
  </si>
  <si>
    <t>¬¬A123</t>
  </si>
  <si>
    <t>¬¬IF(ISBLANK(DPWW1!J24),"",DPWW1!J24)</t>
  </si>
  <si>
    <t>¬¬IF(ISBLANK(DPWW1!K24),"",DPWW1!K24)</t>
  </si>
  <si>
    <t>¬¬IF(ISBLANK(DPWW1!L24),"",DPWW1!L24)</t>
  </si>
  <si>
    <t>¬¬IF(ISBLANK(DPWW1!M24),"",DPWW1!M24)</t>
  </si>
  <si>
    <t>¬¬IF(ISBLANK(DPWW1!N24),"",DPWW1!N24)</t>
  </si>
  <si>
    <t>¬¬IF(ISBLANK(DPWW1!O24),"",DPWW1!O24)</t>
  </si>
  <si>
    <t>¬¬IF(ISBLANK(DPWW1!P24),"",DPWW1!P24)</t>
  </si>
  <si>
    <t>¬¬IF(ISBLANK(DPWW1!Q24),"",DPWW1!Q24)</t>
  </si>
  <si>
    <t>¬¬IF(ISBLANK(DPWW1!R24),"",DPWW1!R24)</t>
  </si>
  <si>
    <t>¬¬IF(ISBLANK(DPWW1!S24),"",DPWW1!S24)</t>
  </si>
  <si>
    <t>¬¬IF(ISBLANK(DPWW1!T24),"",DPWW1!T24)</t>
  </si>
  <si>
    <t>¬¬A124</t>
  </si>
  <si>
    <t>¬¬IF(ISBLANK(DPWW1!U24),"",DPWW1!U24)</t>
  </si>
  <si>
    <t>¬¬IF(ISBLANK(DPWW1!V24),"",DPWW1!V24)</t>
  </si>
  <si>
    <t>¬¬A125</t>
  </si>
  <si>
    <t>¬¬IF(ISBLANK(DPWW1!X24),"",DPWW1!X24)</t>
  </si>
  <si>
    <t>¬¬IF(ISBLANK(DPWW1!Y24),"",DPWW1!Y24)</t>
  </si>
  <si>
    <t>¬¬IF(ISBLANK(DPWW1!Z24),"",DPWW1!Z24)</t>
  </si>
  <si>
    <t>¬¬IF(ISBLANK(DPWW1!AA24),"",DPWW1!AA24)</t>
  </si>
  <si>
    <t>¬¬IF(ISBLANK(DPWW1!AB24),"",DPWW1!AB24)</t>
  </si>
  <si>
    <t>¬¬IF(ISBLANK(DPWW1!AC24),"",DPWW1!AC24)</t>
  </si>
  <si>
    <t>¬¬IF(ISBLANK(DPWW1!AD24),"",DPWW1!AD24)</t>
  </si>
  <si>
    <t>¬¬IF(ISBLANK(DPWW1!AE24),"",DPWW1!AE24)</t>
  </si>
  <si>
    <t>¬¬IF(ISBLANK(DPWW1!AF24),"",DPWW1!AF24)</t>
  </si>
  <si>
    <t>¬¬IF(ISBLANK(DPWW1!AG24),"",DPWW1!AG24)</t>
  </si>
  <si>
    <t>¬¬IF(ISBLANK(DPWW1!AH24),"",DPWW1!AH24)</t>
  </si>
  <si>
    <t>¬¬A126</t>
  </si>
  <si>
    <t>¬¬IF(ISBLANK(DPWW1!AI24),"",DPWW1!AI24)</t>
  </si>
  <si>
    <t>¬¬IF(ISBLANK(DPWW1!AJ24),"",DPWW1!AJ24)</t>
  </si>
  <si>
    <t>¬¬A127</t>
  </si>
  <si>
    <t>¬¬IF(ISBLANK(DPWW1!AL24),"",DPWW1!AL24)</t>
  </si>
  <si>
    <t>¬¬IF(ISBLANK(DPWW1!AM24),"",DPWW1!AM24)</t>
  </si>
  <si>
    <t>¬¬A128</t>
  </si>
  <si>
    <t>¬¬IF(ISBLANK(DPWW1!J25),"",DPWW1!J25)</t>
  </si>
  <si>
    <t>¬¬IF(ISBLANK(DPWW1!K25),"",DPWW1!K25)</t>
  </si>
  <si>
    <t>¬¬IF(ISBLANK(DPWW1!L25),"",DPWW1!L25)</t>
  </si>
  <si>
    <t>¬¬IF(ISBLANK(DPWW1!M25),"",DPWW1!M25)</t>
  </si>
  <si>
    <t>¬¬IF(ISBLANK(DPWW1!N25),"",DPWW1!N25)</t>
  </si>
  <si>
    <t>¬¬IF(ISBLANK(DPWW1!O25),"",DPWW1!O25)</t>
  </si>
  <si>
    <t>¬¬IF(ISBLANK(DPWW1!P25),"",DPWW1!P25)</t>
  </si>
  <si>
    <t>¬¬IF(ISBLANK(DPWW1!Q25),"",DPWW1!Q25)</t>
  </si>
  <si>
    <t>¬¬IF(ISBLANK(DPWW1!R25),"",DPWW1!R25)</t>
  </si>
  <si>
    <t>¬¬IF(ISBLANK(DPWW1!S25),"",DPWW1!S25)</t>
  </si>
  <si>
    <t>¬¬IF(ISBLANK(DPWW1!T25),"",DPWW1!T25)</t>
  </si>
  <si>
    <t>¬¬A129</t>
  </si>
  <si>
    <t>¬¬IF(ISBLANK(DPWW1!U25),"",DPWW1!U25)</t>
  </si>
  <si>
    <t>¬¬IF(ISBLANK(DPWW1!V25),"",DPWW1!V25)</t>
  </si>
  <si>
    <t>¬¬A130</t>
  </si>
  <si>
    <t>¬¬IF(ISBLANK(DPWW1!X25),"",DPWW1!X25)</t>
  </si>
  <si>
    <t>¬¬IF(ISBLANK(DPWW1!Y25),"",DPWW1!Y25)</t>
  </si>
  <si>
    <t>¬¬IF(ISBLANK(DPWW1!Z25),"",DPWW1!Z25)</t>
  </si>
  <si>
    <t>¬¬IF(ISBLANK(DPWW1!AA25),"",DPWW1!AA25)</t>
  </si>
  <si>
    <t>¬¬IF(ISBLANK(DPWW1!AB25),"",DPWW1!AB25)</t>
  </si>
  <si>
    <t>¬¬IF(ISBLANK(DPWW1!AC25),"",DPWW1!AC25)</t>
  </si>
  <si>
    <t>¬¬IF(ISBLANK(DPWW1!AD25),"",DPWW1!AD25)</t>
  </si>
  <si>
    <t>¬¬IF(ISBLANK(DPWW1!AE25),"",DPWW1!AE25)</t>
  </si>
  <si>
    <t>¬¬IF(ISBLANK(DPWW1!AF25),"",DPWW1!AF25)</t>
  </si>
  <si>
    <t>¬¬IF(ISBLANK(DPWW1!AG25),"",DPWW1!AG25)</t>
  </si>
  <si>
    <t>¬¬IF(ISBLANK(DPWW1!AH25),"",DPWW1!AH25)</t>
  </si>
  <si>
    <t>¬¬A131</t>
  </si>
  <si>
    <t>¬¬IF(ISBLANK(DPWW1!AI25),"",DPWW1!AI25)</t>
  </si>
  <si>
    <t>¬¬IF(ISBLANK(DPWW1!AJ25),"",DPWW1!AJ25)</t>
  </si>
  <si>
    <t>¬¬A132</t>
  </si>
  <si>
    <t>¬¬IF(ISBLANK(DPWW1!AL25),"",DPWW1!AL25)</t>
  </si>
  <si>
    <t>¬¬IF(ISBLANK(DPWW1!AM25),"",DPWW1!AM25)</t>
  </si>
  <si>
    <t>¬¬A133</t>
  </si>
  <si>
    <t>¬¬IF(ISBLANK(DPWW1!J26),"",DPWW1!J26)</t>
  </si>
  <si>
    <t>¬¬IF(ISBLANK(DPWW1!K26),"",DPWW1!K26)</t>
  </si>
  <si>
    <t>¬¬IF(ISBLANK(DPWW1!L26),"",DPWW1!L26)</t>
  </si>
  <si>
    <t>¬¬IF(ISBLANK(DPWW1!M26),"",DPWW1!M26)</t>
  </si>
  <si>
    <t>¬¬IF(ISBLANK(DPWW1!N26),"",DPWW1!N26)</t>
  </si>
  <si>
    <t>¬¬IF(ISBLANK(DPWW1!O26),"",DPWW1!O26)</t>
  </si>
  <si>
    <t>¬¬IF(ISBLANK(DPWW1!P26),"",DPWW1!P26)</t>
  </si>
  <si>
    <t>¬¬IF(ISBLANK(DPWW1!Q26),"",DPWW1!Q26)</t>
  </si>
  <si>
    <t>¬¬IF(ISBLANK(DPWW1!R26),"",DPWW1!R26)</t>
  </si>
  <si>
    <t>¬¬IF(ISBLANK(DPWW1!S26),"",DPWW1!S26)</t>
  </si>
  <si>
    <t>¬¬IF(ISBLANK(DPWW1!T26),"",DPWW1!T26)</t>
  </si>
  <si>
    <t>¬¬A134</t>
  </si>
  <si>
    <t>¬¬IF(ISBLANK(DPWW1!U26),"",DPWW1!U26)</t>
  </si>
  <si>
    <t>¬¬IF(ISBLANK(DPWW1!V26),"",DPWW1!V26)</t>
  </si>
  <si>
    <t>¬¬A135</t>
  </si>
  <si>
    <t>¬¬IF(ISBLANK(DPWW1!X26),"",DPWW1!X26)</t>
  </si>
  <si>
    <t>¬¬IF(ISBLANK(DPWW1!Y26),"",DPWW1!Y26)</t>
  </si>
  <si>
    <t>¬¬IF(ISBLANK(DPWW1!Z26),"",DPWW1!Z26)</t>
  </si>
  <si>
    <t>¬¬IF(ISBLANK(DPWW1!AA26),"",DPWW1!AA26)</t>
  </si>
  <si>
    <t>¬¬IF(ISBLANK(DPWW1!AB26),"",DPWW1!AB26)</t>
  </si>
  <si>
    <t>¬¬IF(ISBLANK(DPWW1!AC26),"",DPWW1!AC26)</t>
  </si>
  <si>
    <t>¬¬IF(ISBLANK(DPWW1!AD26),"",DPWW1!AD26)</t>
  </si>
  <si>
    <t>¬¬IF(ISBLANK(DPWW1!AE26),"",DPWW1!AE26)</t>
  </si>
  <si>
    <t>¬¬IF(ISBLANK(DPWW1!AF26),"",DPWW1!AF26)</t>
  </si>
  <si>
    <t>¬¬IF(ISBLANK(DPWW1!AG26),"",DPWW1!AG26)</t>
  </si>
  <si>
    <t>¬¬IF(ISBLANK(DPWW1!AH26),"",DPWW1!AH26)</t>
  </si>
  <si>
    <t>¬¬A136</t>
  </si>
  <si>
    <t>¬¬IF(ISBLANK(DPWW1!AI26),"",DPWW1!AI26)</t>
  </si>
  <si>
    <t>¬¬IF(ISBLANK(DPWW1!AJ26),"",DPWW1!AJ26)</t>
  </si>
  <si>
    <t>¬¬A137</t>
  </si>
  <si>
    <t>¬¬IF(ISBLANK(DPWW1!AL26),"",DPWW1!AL26)</t>
  </si>
  <si>
    <t>¬¬IF(ISBLANK(DPWW1!AM26),"",DPWW1!AM26)</t>
  </si>
  <si>
    <t>¬¬A138</t>
  </si>
  <si>
    <t>¬¬IF(ISBLANK(DPWW1!J27),"",DPWW1!J27)</t>
  </si>
  <si>
    <t>¬¬IF(ISBLANK(DPWW1!K27),"",DPWW1!K27)</t>
  </si>
  <si>
    <t>¬¬IF(ISBLANK(DPWW1!L27),"",DPWW1!L27)</t>
  </si>
  <si>
    <t>¬¬IF(ISBLANK(DPWW1!M27),"",DPWW1!M27)</t>
  </si>
  <si>
    <t>¬¬IF(ISBLANK(DPWW1!N27),"",DPWW1!N27)</t>
  </si>
  <si>
    <t>¬¬IF(ISBLANK(DPWW1!O27),"",DPWW1!O27)</t>
  </si>
  <si>
    <t>¬¬IF(ISBLANK(DPWW1!P27),"",DPWW1!P27)</t>
  </si>
  <si>
    <t>¬¬IF(ISBLANK(DPWW1!Q27),"",DPWW1!Q27)</t>
  </si>
  <si>
    <t>¬¬IF(ISBLANK(DPWW1!R27),"",DPWW1!R27)</t>
  </si>
  <si>
    <t>¬¬IF(ISBLANK(DPWW1!S27),"",DPWW1!S27)</t>
  </si>
  <si>
    <t>¬¬IF(ISBLANK(DPWW1!T27),"",DPWW1!T27)</t>
  </si>
  <si>
    <t>¬¬A139</t>
  </si>
  <si>
    <t>¬¬IF(ISBLANK(DPWW1!U27),"",DPWW1!U27)</t>
  </si>
  <si>
    <t>¬¬IF(ISBLANK(DPWW1!V27),"",DPWW1!V27)</t>
  </si>
  <si>
    <t>¬¬A140</t>
  </si>
  <si>
    <t>¬¬IF(ISBLANK(DPWW1!X27),"",DPWW1!X27)</t>
  </si>
  <si>
    <t>¬¬IF(ISBLANK(DPWW1!Y27),"",DPWW1!Y27)</t>
  </si>
  <si>
    <t>¬¬IF(ISBLANK(DPWW1!Z27),"",DPWW1!Z27)</t>
  </si>
  <si>
    <t>¬¬IF(ISBLANK(DPWW1!AA27),"",DPWW1!AA27)</t>
  </si>
  <si>
    <t>¬¬IF(ISBLANK(DPWW1!AB27),"",DPWW1!AB27)</t>
  </si>
  <si>
    <t>¬¬IF(ISBLANK(DPWW1!AC27),"",DPWW1!AC27)</t>
  </si>
  <si>
    <t>¬¬IF(ISBLANK(DPWW1!AD27),"",DPWW1!AD27)</t>
  </si>
  <si>
    <t>¬¬IF(ISBLANK(DPWW1!AE27),"",DPWW1!AE27)</t>
  </si>
  <si>
    <t>¬¬IF(ISBLANK(DPWW1!AF27),"",DPWW1!AF27)</t>
  </si>
  <si>
    <t>¬¬IF(ISBLANK(DPWW1!AG27),"",DPWW1!AG27)</t>
  </si>
  <si>
    <t>¬¬IF(ISBLANK(DPWW1!AH27),"",DPWW1!AH27)</t>
  </si>
  <si>
    <t>¬¬A141</t>
  </si>
  <si>
    <t>¬¬IF(ISBLANK(DPWW1!AI27),"",DPWW1!AI27)</t>
  </si>
  <si>
    <t>¬¬IF(ISBLANK(DPWW1!AJ27),"",DPWW1!AJ27)</t>
  </si>
  <si>
    <t>¬¬A142</t>
  </si>
  <si>
    <t>¬¬IF(ISBLANK(DPWW1!AL27),"",DPWW1!AL27)</t>
  </si>
  <si>
    <t>¬¬IF(ISBLANK(DPWW1!AM27),"",DPWW1!AM27)</t>
  </si>
  <si>
    <t>¬¬A143</t>
  </si>
  <si>
    <t>¬¬IF(ISBLANK(DPWW1!J28),"",DPWW1!J28)</t>
  </si>
  <si>
    <t>¬¬IF(ISBLANK(DPWW1!K28),"",DPWW1!K28)</t>
  </si>
  <si>
    <t>¬¬IF(ISBLANK(DPWW1!L28),"",DPWW1!L28)</t>
  </si>
  <si>
    <t>¬¬IF(ISBLANK(DPWW1!M28),"",DPWW1!M28)</t>
  </si>
  <si>
    <t>¬¬IF(ISBLANK(DPWW1!N28),"",DPWW1!N28)</t>
  </si>
  <si>
    <t>¬¬IF(ISBLANK(DPWW1!O28),"",DPWW1!O28)</t>
  </si>
  <si>
    <t>¬¬IF(ISBLANK(DPWW1!P28),"",DPWW1!P28)</t>
  </si>
  <si>
    <t>¬¬IF(ISBLANK(DPWW1!Q28),"",DPWW1!Q28)</t>
  </si>
  <si>
    <t>¬¬IF(ISBLANK(DPWW1!R28),"",DPWW1!R28)</t>
  </si>
  <si>
    <t>¬¬IF(ISBLANK(DPWW1!S28),"",DPWW1!S28)</t>
  </si>
  <si>
    <t>¬¬IF(ISBLANK(DPWW1!T28),"",DPWW1!T28)</t>
  </si>
  <si>
    <t>¬¬A144</t>
  </si>
  <si>
    <t>¬¬IF(ISBLANK(DPWW1!U28),"",DPWW1!U28)</t>
  </si>
  <si>
    <t>¬¬IF(ISBLANK(DPWW1!V28),"",DPWW1!V28)</t>
  </si>
  <si>
    <t>¬¬A145</t>
  </si>
  <si>
    <t>¬¬IF(ISBLANK(DPWW1!X28),"",DPWW1!X28)</t>
  </si>
  <si>
    <t>¬¬IF(ISBLANK(DPWW1!Y28),"",DPWW1!Y28)</t>
  </si>
  <si>
    <t>¬¬IF(ISBLANK(DPWW1!Z28),"",DPWW1!Z28)</t>
  </si>
  <si>
    <t>¬¬IF(ISBLANK(DPWW1!AA28),"",DPWW1!AA28)</t>
  </si>
  <si>
    <t>¬¬IF(ISBLANK(DPWW1!AB28),"",DPWW1!AB28)</t>
  </si>
  <si>
    <t>¬¬IF(ISBLANK(DPWW1!AC28),"",DPWW1!AC28)</t>
  </si>
  <si>
    <t>¬¬IF(ISBLANK(DPWW1!AD28),"",DPWW1!AD28)</t>
  </si>
  <si>
    <t>¬¬IF(ISBLANK(DPWW1!AE28),"",DPWW1!AE28)</t>
  </si>
  <si>
    <t>¬¬IF(ISBLANK(DPWW1!AF28),"",DPWW1!AF28)</t>
  </si>
  <si>
    <t>¬¬IF(ISBLANK(DPWW1!AG28),"",DPWW1!AG28)</t>
  </si>
  <si>
    <t>¬¬IF(ISBLANK(DPWW1!AH28),"",DPWW1!AH28)</t>
  </si>
  <si>
    <t>¬¬A146</t>
  </si>
  <si>
    <t>¬¬IF(ISBLANK(DPWW1!AI28),"",DPWW1!AI28)</t>
  </si>
  <si>
    <t>¬¬IF(ISBLANK(DPWW1!AJ28),"",DPWW1!AJ28)</t>
  </si>
  <si>
    <t>¬¬A147</t>
  </si>
  <si>
    <t>¬¬IF(ISBLANK(DPWW1!AL28),"",DPWW1!AL28)</t>
  </si>
  <si>
    <t>¬¬IF(ISBLANK(DPWW1!AM28),"",DPWW1!AM28)</t>
  </si>
  <si>
    <t>¬¬A148</t>
  </si>
  <si>
    <t>¬¬IF(ISBLANK(DPWW1!J29),"",DPWW1!J29)</t>
  </si>
  <si>
    <t>¬¬IF(ISBLANK(DPWW1!K29),"",DPWW1!K29)</t>
  </si>
  <si>
    <t>¬¬IF(ISBLANK(DPWW1!L29),"",DPWW1!L29)</t>
  </si>
  <si>
    <t>¬¬IF(ISBLANK(DPWW1!M29),"",DPWW1!M29)</t>
  </si>
  <si>
    <t>¬¬IF(ISBLANK(DPWW1!N29),"",DPWW1!N29)</t>
  </si>
  <si>
    <t>¬¬IF(ISBLANK(DPWW1!O29),"",DPWW1!O29)</t>
  </si>
  <si>
    <t>¬¬IF(ISBLANK(DPWW1!P29),"",DPWW1!P29)</t>
  </si>
  <si>
    <t>¬¬IF(ISBLANK(DPWW1!Q29),"",DPWW1!Q29)</t>
  </si>
  <si>
    <t>¬¬IF(ISBLANK(DPWW1!R29),"",DPWW1!R29)</t>
  </si>
  <si>
    <t>¬¬IF(ISBLANK(DPWW1!S29),"",DPWW1!S29)</t>
  </si>
  <si>
    <t>¬¬IF(ISBLANK(DPWW1!T29),"",DPWW1!T29)</t>
  </si>
  <si>
    <t>¬¬A149</t>
  </si>
  <si>
    <t>¬¬IF(ISBLANK(DPWW1!U29),"",DPWW1!U29)</t>
  </si>
  <si>
    <t>¬¬IF(ISBLANK(DPWW1!V29),"",DPWW1!V29)</t>
  </si>
  <si>
    <t>¬¬A150</t>
  </si>
  <si>
    <t>¬¬IF(ISBLANK(DPWW1!X29),"",DPWW1!X29)</t>
  </si>
  <si>
    <t>¬¬IF(ISBLANK(DPWW1!Y29),"",DPWW1!Y29)</t>
  </si>
  <si>
    <t>¬¬IF(ISBLANK(DPWW1!Z29),"",DPWW1!Z29)</t>
  </si>
  <si>
    <t>¬¬IF(ISBLANK(DPWW1!AA29),"",DPWW1!AA29)</t>
  </si>
  <si>
    <t>¬¬IF(ISBLANK(DPWW1!AB29),"",DPWW1!AB29)</t>
  </si>
  <si>
    <t>¬¬IF(ISBLANK(DPWW1!AC29),"",DPWW1!AC29)</t>
  </si>
  <si>
    <t>¬¬IF(ISBLANK(DPWW1!AD29),"",DPWW1!AD29)</t>
  </si>
  <si>
    <t>¬¬IF(ISBLANK(DPWW1!AE29),"",DPWW1!AE29)</t>
  </si>
  <si>
    <t>¬¬IF(ISBLANK(DPWW1!AF29),"",DPWW1!AF29)</t>
  </si>
  <si>
    <t>¬¬IF(ISBLANK(DPWW1!AG29),"",DPWW1!AG29)</t>
  </si>
  <si>
    <t>¬¬IF(ISBLANK(DPWW1!AH29),"",DPWW1!AH29)</t>
  </si>
  <si>
    <t>¬¬A151</t>
  </si>
  <si>
    <t>¬¬IF(ISBLANK(DPWW1!AI29),"",DPWW1!AI29)</t>
  </si>
  <si>
    <t>¬¬IF(ISBLANK(DPWW1!AJ29),"",DPWW1!AJ29)</t>
  </si>
  <si>
    <t>¬¬A152</t>
  </si>
  <si>
    <t>¬¬IF(ISBLANK(DPWW1!AL29),"",DPWW1!AL29)</t>
  </si>
  <si>
    <t>¬¬IF(ISBLANK(DPWW1!AM29),"",DPWW1!AM29)</t>
  </si>
  <si>
    <t>¬¬A153</t>
  </si>
  <si>
    <t>¬¬IF(ISBLANK(DPWW1!J30),"",DPWW1!J30)</t>
  </si>
  <si>
    <t>¬¬IF(ISBLANK(DPWW1!K30),"",DPWW1!K30)</t>
  </si>
  <si>
    <t>¬¬IF(ISBLANK(DPWW1!L30),"",DPWW1!L30)</t>
  </si>
  <si>
    <t>¬¬IF(ISBLANK(DPWW1!M30),"",DPWW1!M30)</t>
  </si>
  <si>
    <t>¬¬IF(ISBLANK(DPWW1!N30),"",DPWW1!N30)</t>
  </si>
  <si>
    <t>¬¬IF(ISBLANK(DPWW1!O30),"",DPWW1!O30)</t>
  </si>
  <si>
    <t>¬¬IF(ISBLANK(DPWW1!P30),"",DPWW1!P30)</t>
  </si>
  <si>
    <t>¬¬IF(ISBLANK(DPWW1!Q30),"",DPWW1!Q30)</t>
  </si>
  <si>
    <t>¬¬IF(ISBLANK(DPWW1!R30),"",DPWW1!R30)</t>
  </si>
  <si>
    <t>¬¬IF(ISBLANK(DPWW1!S30),"",DPWW1!S30)</t>
  </si>
  <si>
    <t>¬¬IF(ISBLANK(DPWW1!T30),"",DPWW1!T30)</t>
  </si>
  <si>
    <t>¬¬A154</t>
  </si>
  <si>
    <t>¬¬IF(ISBLANK(DPWW1!U30),"",DPWW1!U30)</t>
  </si>
  <si>
    <t>¬¬IF(ISBLANK(DPWW1!V30),"",DPWW1!V30)</t>
  </si>
  <si>
    <t>¬¬A155</t>
  </si>
  <si>
    <t>¬¬IF(ISBLANK(DPWW1!X30),"",DPWW1!X30)</t>
  </si>
  <si>
    <t>¬¬IF(ISBLANK(DPWW1!Y30),"",DPWW1!Y30)</t>
  </si>
  <si>
    <t>¬¬IF(ISBLANK(DPWW1!Z30),"",DPWW1!Z30)</t>
  </si>
  <si>
    <t>¬¬IF(ISBLANK(DPWW1!AA30),"",DPWW1!AA30)</t>
  </si>
  <si>
    <t>¬¬IF(ISBLANK(DPWW1!AB30),"",DPWW1!AB30)</t>
  </si>
  <si>
    <t>¬¬IF(ISBLANK(DPWW1!AC30),"",DPWW1!AC30)</t>
  </si>
  <si>
    <t>¬¬IF(ISBLANK(DPWW1!AD30),"",DPWW1!AD30)</t>
  </si>
  <si>
    <t>¬¬IF(ISBLANK(DPWW1!AE30),"",DPWW1!AE30)</t>
  </si>
  <si>
    <t>¬¬IF(ISBLANK(DPWW1!AF30),"",DPWW1!AF30)</t>
  </si>
  <si>
    <t>¬¬IF(ISBLANK(DPWW1!AG30),"",DPWW1!AG30)</t>
  </si>
  <si>
    <t>¬¬IF(ISBLANK(DPWW1!AH30),"",DPWW1!AH30)</t>
  </si>
  <si>
    <t>¬¬A156</t>
  </si>
  <si>
    <t>¬¬IF(ISBLANK(DPWW1!AI30),"",DPWW1!AI30)</t>
  </si>
  <si>
    <t>¬¬IF(ISBLANK(DPWW1!AJ30),"",DPWW1!AJ30)</t>
  </si>
  <si>
    <t>¬¬A157</t>
  </si>
  <si>
    <t>¬¬IF(ISBLANK(DPWW1!AL30),"",DPWW1!AL30)</t>
  </si>
  <si>
    <t>¬¬IF(ISBLANK(DPWW1!AM30),"",DPWW1!AM30)</t>
  </si>
  <si>
    <t>¬¬A158</t>
  </si>
  <si>
    <t>¬¬IF(ISBLANK(DPWW1!J31),"",DPWW1!J31)</t>
  </si>
  <si>
    <t>¬¬IF(ISBLANK(DPWW1!K31),"",DPWW1!K31)</t>
  </si>
  <si>
    <t>¬¬IF(ISBLANK(DPWW1!L31),"",DPWW1!L31)</t>
  </si>
  <si>
    <t>¬¬IF(ISBLANK(DPWW1!M31),"",DPWW1!M31)</t>
  </si>
  <si>
    <t>¬¬IF(ISBLANK(DPWW1!N31),"",DPWW1!N31)</t>
  </si>
  <si>
    <t>¬¬IF(ISBLANK(DPWW1!O31),"",DPWW1!O31)</t>
  </si>
  <si>
    <t>¬¬IF(ISBLANK(DPWW1!P31),"",DPWW1!P31)</t>
  </si>
  <si>
    <t>¬¬IF(ISBLANK(DPWW1!Q31),"",DPWW1!Q31)</t>
  </si>
  <si>
    <t>¬¬IF(ISBLANK(DPWW1!R31),"",DPWW1!R31)</t>
  </si>
  <si>
    <t>¬¬IF(ISBLANK(DPWW1!S31),"",DPWW1!S31)</t>
  </si>
  <si>
    <t>¬¬IF(ISBLANK(DPWW1!T31),"",DPWW1!T31)</t>
  </si>
  <si>
    <t>¬¬A159</t>
  </si>
  <si>
    <t>¬¬IF(ISBLANK(DPWW1!U31),"",DPWW1!U31)</t>
  </si>
  <si>
    <t>¬¬IF(ISBLANK(DPWW1!V31),"",DPWW1!V31)</t>
  </si>
  <si>
    <t>¬¬A160</t>
  </si>
  <si>
    <t>¬¬IF(ISBLANK(DPWW1!X31),"",DPWW1!X31)</t>
  </si>
  <si>
    <t>¬¬IF(ISBLANK(DPWW1!Y31),"",DPWW1!Y31)</t>
  </si>
  <si>
    <t>¬¬IF(ISBLANK(DPWW1!Z31),"",DPWW1!Z31)</t>
  </si>
  <si>
    <t>¬¬IF(ISBLANK(DPWW1!AA31),"",DPWW1!AA31)</t>
  </si>
  <si>
    <t>¬¬IF(ISBLANK(DPWW1!AB31),"",DPWW1!AB31)</t>
  </si>
  <si>
    <t>¬¬IF(ISBLANK(DPWW1!AC31),"",DPWW1!AC31)</t>
  </si>
  <si>
    <t>¬¬IF(ISBLANK(DPWW1!AD31),"",DPWW1!AD31)</t>
  </si>
  <si>
    <t>¬¬IF(ISBLANK(DPWW1!AE31),"",DPWW1!AE31)</t>
  </si>
  <si>
    <t>¬¬IF(ISBLANK(DPWW1!AF31),"",DPWW1!AF31)</t>
  </si>
  <si>
    <t>¬¬IF(ISBLANK(DPWW1!AG31),"",DPWW1!AG31)</t>
  </si>
  <si>
    <t>¬¬IF(ISBLANK(DPWW1!AH31),"",DPWW1!AH31)</t>
  </si>
  <si>
    <t>¬¬A161</t>
  </si>
  <si>
    <t>¬¬IF(ISBLANK(DPWW1!AI31),"",DPWW1!AI31)</t>
  </si>
  <si>
    <t>¬¬IF(ISBLANK(DPWW1!AJ31),"",DPWW1!AJ31)</t>
  </si>
  <si>
    <t>¬¬A162</t>
  </si>
  <si>
    <t>¬¬IF(ISBLANK(DPWW1!AL31),"",DPWW1!AL31)</t>
  </si>
  <si>
    <t>¬¬IF(ISBLANK(DPWW1!AM31),"",DPWW1!AM31)</t>
  </si>
  <si>
    <t>¬¬A163</t>
  </si>
  <si>
    <t>¬¬IF(ISBLANK(DPWW1!J32),"",DPWW1!J32)</t>
  </si>
  <si>
    <t>¬¬IF(ISBLANK(DPWW1!K32),"",DPWW1!K32)</t>
  </si>
  <si>
    <t>¬¬IF(ISBLANK(DPWW1!L32),"",DPWW1!L32)</t>
  </si>
  <si>
    <t>¬¬IF(ISBLANK(DPWW1!M32),"",DPWW1!M32)</t>
  </si>
  <si>
    <t>¬¬IF(ISBLANK(DPWW1!N32),"",DPWW1!N32)</t>
  </si>
  <si>
    <t>¬¬IF(ISBLANK(DPWW1!O32),"",DPWW1!O32)</t>
  </si>
  <si>
    <t>¬¬IF(ISBLANK(DPWW1!P32),"",DPWW1!P32)</t>
  </si>
  <si>
    <t>¬¬IF(ISBLANK(DPWW1!Q32),"",DPWW1!Q32)</t>
  </si>
  <si>
    <t>¬¬IF(ISBLANK(DPWW1!R32),"",DPWW1!R32)</t>
  </si>
  <si>
    <t>¬¬IF(ISBLANK(DPWW1!S32),"",DPWW1!S32)</t>
  </si>
  <si>
    <t>¬¬IF(ISBLANK(DPWW1!T32),"",DPWW1!T32)</t>
  </si>
  <si>
    <t>¬¬A164</t>
  </si>
  <si>
    <t>¬¬IF(ISBLANK(DPWW1!U32),"",DPWW1!U32)</t>
  </si>
  <si>
    <t>¬¬IF(ISBLANK(DPWW1!V32),"",DPWW1!V32)</t>
  </si>
  <si>
    <t>¬¬A165</t>
  </si>
  <si>
    <t>¬¬IF(ISBLANK(DPWW1!X32),"",DPWW1!X32)</t>
  </si>
  <si>
    <t>¬¬IF(ISBLANK(DPWW1!Y32),"",DPWW1!Y32)</t>
  </si>
  <si>
    <t>¬¬IF(ISBLANK(DPWW1!Z32),"",DPWW1!Z32)</t>
  </si>
  <si>
    <t>¬¬IF(ISBLANK(DPWW1!AA32),"",DPWW1!AA32)</t>
  </si>
  <si>
    <t>¬¬IF(ISBLANK(DPWW1!AB32),"",DPWW1!AB32)</t>
  </si>
  <si>
    <t>¬¬IF(ISBLANK(DPWW1!AC32),"",DPWW1!AC32)</t>
  </si>
  <si>
    <t>¬¬IF(ISBLANK(DPWW1!AD32),"",DPWW1!AD32)</t>
  </si>
  <si>
    <t>¬¬IF(ISBLANK(DPWW1!AE32),"",DPWW1!AE32)</t>
  </si>
  <si>
    <t>¬¬IF(ISBLANK(DPWW1!AF32),"",DPWW1!AF32)</t>
  </si>
  <si>
    <t>¬¬IF(ISBLANK(DPWW1!AG32),"",DPWW1!AG32)</t>
  </si>
  <si>
    <t>¬¬IF(ISBLANK(DPWW1!AH32),"",DPWW1!AH32)</t>
  </si>
  <si>
    <t>¬¬A166</t>
  </si>
  <si>
    <t>¬¬IF(ISBLANK(DPWW1!AI32),"",DPWW1!AI32)</t>
  </si>
  <si>
    <t>¬¬IF(ISBLANK(DPWW1!AJ32),"",DPWW1!AJ32)</t>
  </si>
  <si>
    <t>¬¬A167</t>
  </si>
  <si>
    <t>¬¬IF(ISBLANK(DPWW1!AL32),"",DPWW1!AL32)</t>
  </si>
  <si>
    <t>¬¬IF(ISBLANK(DPWW1!AM32),"",DPWW1!AM32)</t>
  </si>
  <si>
    <t>¬¬A168</t>
  </si>
  <si>
    <t>¬¬IF(ISBLANK(DPWW1!J33),"",DPWW1!J33)</t>
  </si>
  <si>
    <t>¬¬IF(ISBLANK(DPWW1!K33),"",DPWW1!K33)</t>
  </si>
  <si>
    <t>¬¬IF(ISBLANK(DPWW1!L33),"",DPWW1!L33)</t>
  </si>
  <si>
    <t>¬¬IF(ISBLANK(DPWW1!M33),"",DPWW1!M33)</t>
  </si>
  <si>
    <t>¬¬IF(ISBLANK(DPWW1!N33),"",DPWW1!N33)</t>
  </si>
  <si>
    <t>¬¬IF(ISBLANK(DPWW1!O33),"",DPWW1!O33)</t>
  </si>
  <si>
    <t>¬¬IF(ISBLANK(DPWW1!P33),"",DPWW1!P33)</t>
  </si>
  <si>
    <t>¬¬IF(ISBLANK(DPWW1!Q33),"",DPWW1!Q33)</t>
  </si>
  <si>
    <t>¬¬IF(ISBLANK(DPWW1!R33),"",DPWW1!R33)</t>
  </si>
  <si>
    <t>¬¬IF(ISBLANK(DPWW1!S33),"",DPWW1!S33)</t>
  </si>
  <si>
    <t>¬¬IF(ISBLANK(DPWW1!T33),"",DPWW1!T33)</t>
  </si>
  <si>
    <t>¬¬A169</t>
  </si>
  <si>
    <t>¬¬IF(ISBLANK(DPWW1!U33),"",DPWW1!U33)</t>
  </si>
  <si>
    <t>¬¬IF(ISBLANK(DPWW1!V33),"",DPWW1!V33)</t>
  </si>
  <si>
    <t>¬¬A170</t>
  </si>
  <si>
    <t>¬¬IF(ISBLANK(DPWW1!X33),"",DPWW1!X33)</t>
  </si>
  <si>
    <t>¬¬IF(ISBLANK(DPWW1!Y33),"",DPWW1!Y33)</t>
  </si>
  <si>
    <t>¬¬IF(ISBLANK(DPWW1!Z33),"",DPWW1!Z33)</t>
  </si>
  <si>
    <t>¬¬IF(ISBLANK(DPWW1!AA33),"",DPWW1!AA33)</t>
  </si>
  <si>
    <t>¬¬IF(ISBLANK(DPWW1!AB33),"",DPWW1!AB33)</t>
  </si>
  <si>
    <t>¬¬IF(ISBLANK(DPWW1!AC33),"",DPWW1!AC33)</t>
  </si>
  <si>
    <t>¬¬IF(ISBLANK(DPWW1!AD33),"",DPWW1!AD33)</t>
  </si>
  <si>
    <t>¬¬IF(ISBLANK(DPWW1!AE33),"",DPWW1!AE33)</t>
  </si>
  <si>
    <t>¬¬IF(ISBLANK(DPWW1!AF33),"",DPWW1!AF33)</t>
  </si>
  <si>
    <t>¬¬IF(ISBLANK(DPWW1!AG33),"",DPWW1!AG33)</t>
  </si>
  <si>
    <t>¬¬IF(ISBLANK(DPWW1!AH33),"",DPWW1!AH33)</t>
  </si>
  <si>
    <t>¬¬A171</t>
  </si>
  <si>
    <t>¬¬IF(ISBLANK(DPWW1!AI33),"",DPWW1!AI33)</t>
  </si>
  <si>
    <t>¬¬IF(ISBLANK(DPWW1!AJ33),"",DPWW1!AJ33)</t>
  </si>
  <si>
    <t>¬¬A172</t>
  </si>
  <si>
    <t>¬¬IF(ISBLANK(DPWW1!AL33),"",DPWW1!AL33)</t>
  </si>
  <si>
    <t>¬¬IF(ISBLANK(DPWW1!AM33),"",DPWW1!AM33)</t>
  </si>
  <si>
    <t>¬¬A173</t>
  </si>
  <si>
    <t>¬¬IF(ISBLANK(DPWW1!J34),"",DPWW1!J34)</t>
  </si>
  <si>
    <t>¬¬IF(ISBLANK(DPWW1!K34),"",DPWW1!K34)</t>
  </si>
  <si>
    <t>¬¬IF(ISBLANK(DPWW1!L34),"",DPWW1!L34)</t>
  </si>
  <si>
    <t>¬¬IF(ISBLANK(DPWW1!M34),"",DPWW1!M34)</t>
  </si>
  <si>
    <t>¬¬IF(ISBLANK(DPWW1!N34),"",DPWW1!N34)</t>
  </si>
  <si>
    <t>¬¬IF(ISBLANK(DPWW1!O34),"",DPWW1!O34)</t>
  </si>
  <si>
    <t>¬¬IF(ISBLANK(DPWW1!P34),"",DPWW1!P34)</t>
  </si>
  <si>
    <t>¬¬IF(ISBLANK(DPWW1!Q34),"",DPWW1!Q34)</t>
  </si>
  <si>
    <t>¬¬IF(ISBLANK(DPWW1!R34),"",DPWW1!R34)</t>
  </si>
  <si>
    <t>¬¬IF(ISBLANK(DPWW1!S34),"",DPWW1!S34)</t>
  </si>
  <si>
    <t>¬¬IF(ISBLANK(DPWW1!T34),"",DPWW1!T34)</t>
  </si>
  <si>
    <t>¬¬A174</t>
  </si>
  <si>
    <t>¬¬IF(ISBLANK(DPWW1!U34),"",DPWW1!U34)</t>
  </si>
  <si>
    <t>¬¬IF(ISBLANK(DPWW1!V34),"",DPWW1!V34)</t>
  </si>
  <si>
    <t>¬¬A175</t>
  </si>
  <si>
    <t>¬¬IF(ISBLANK(DPWW1!X34),"",DPWW1!X34)</t>
  </si>
  <si>
    <t>¬¬IF(ISBLANK(DPWW1!Y34),"",DPWW1!Y34)</t>
  </si>
  <si>
    <t>¬¬IF(ISBLANK(DPWW1!Z34),"",DPWW1!Z34)</t>
  </si>
  <si>
    <t>¬¬IF(ISBLANK(DPWW1!AA34),"",DPWW1!AA34)</t>
  </si>
  <si>
    <t>¬¬IF(ISBLANK(DPWW1!AB34),"",DPWW1!AB34)</t>
  </si>
  <si>
    <t>¬¬IF(ISBLANK(DPWW1!AC34),"",DPWW1!AC34)</t>
  </si>
  <si>
    <t>¬¬IF(ISBLANK(DPWW1!AD34),"",DPWW1!AD34)</t>
  </si>
  <si>
    <t>¬¬IF(ISBLANK(DPWW1!AE34),"",DPWW1!AE34)</t>
  </si>
  <si>
    <t>¬¬IF(ISBLANK(DPWW1!AF34),"",DPWW1!AF34)</t>
  </si>
  <si>
    <t>¬¬IF(ISBLANK(DPWW1!AG34),"",DPWW1!AG34)</t>
  </si>
  <si>
    <t>¬¬IF(ISBLANK(DPWW1!AH34),"",DPWW1!AH34)</t>
  </si>
  <si>
    <t>¬¬A176</t>
  </si>
  <si>
    <t>¬¬IF(ISBLANK(DPWW1!AI34),"",DPWW1!AI34)</t>
  </si>
  <si>
    <t>¬¬IF(ISBLANK(DPWW1!AJ34),"",DPWW1!AJ34)</t>
  </si>
  <si>
    <t>¬¬A177</t>
  </si>
  <si>
    <t>¬¬IF(ISBLANK(DPWW1!AL34),"",DPWW1!AL34)</t>
  </si>
  <si>
    <t>¬¬IF(ISBLANK(DPWW1!AM34),"",DPWW1!AM34)</t>
  </si>
  <si>
    <t>¬¬A178</t>
  </si>
  <si>
    <t>¬¬IF(ISBLANK(DPWW1!J35),"",DPWW1!J35)</t>
  </si>
  <si>
    <t>¬¬IF(ISBLANK(DPWW1!K35),"",DPWW1!K35)</t>
  </si>
  <si>
    <t>¬¬IF(ISBLANK(DPWW1!L35),"",DPWW1!L35)</t>
  </si>
  <si>
    <t>¬¬IF(ISBLANK(DPWW1!M35),"",DPWW1!M35)</t>
  </si>
  <si>
    <t>¬¬IF(ISBLANK(DPWW1!N35),"",DPWW1!N35)</t>
  </si>
  <si>
    <t>¬¬IF(ISBLANK(DPWW1!O35),"",DPWW1!O35)</t>
  </si>
  <si>
    <t>¬¬IF(ISBLANK(DPWW1!P35),"",DPWW1!P35)</t>
  </si>
  <si>
    <t>¬¬IF(ISBLANK(DPWW1!Q35),"",DPWW1!Q35)</t>
  </si>
  <si>
    <t>¬¬IF(ISBLANK(DPWW1!R35),"",DPWW1!R35)</t>
  </si>
  <si>
    <t>¬¬IF(ISBLANK(DPWW1!S35),"",DPWW1!S35)</t>
  </si>
  <si>
    <t>¬¬IF(ISBLANK(DPWW1!T35),"",DPWW1!T35)</t>
  </si>
  <si>
    <t>¬¬A179</t>
  </si>
  <si>
    <t>¬¬IF(ISBLANK(DPWW1!U35),"",DPWW1!U35)</t>
  </si>
  <si>
    <t>¬¬IF(ISBLANK(DPWW1!V35),"",DPWW1!V35)</t>
  </si>
  <si>
    <t>¬¬A180</t>
  </si>
  <si>
    <t>¬¬IF(ISBLANK(DPWW1!X35),"",DPWW1!X35)</t>
  </si>
  <si>
    <t>¬¬IF(ISBLANK(DPWW1!Y35),"",DPWW1!Y35)</t>
  </si>
  <si>
    <t>¬¬IF(ISBLANK(DPWW1!Z35),"",DPWW1!Z35)</t>
  </si>
  <si>
    <t>¬¬IF(ISBLANK(DPWW1!AA35),"",DPWW1!AA35)</t>
  </si>
  <si>
    <t>¬¬IF(ISBLANK(DPWW1!AB35),"",DPWW1!AB35)</t>
  </si>
  <si>
    <t>¬¬IF(ISBLANK(DPWW1!AC35),"",DPWW1!AC35)</t>
  </si>
  <si>
    <t>¬¬IF(ISBLANK(DPWW1!AD35),"",DPWW1!AD35)</t>
  </si>
  <si>
    <t>¬¬IF(ISBLANK(DPWW1!AE35),"",DPWW1!AE35)</t>
  </si>
  <si>
    <t>¬¬IF(ISBLANK(DPWW1!AF35),"",DPWW1!AF35)</t>
  </si>
  <si>
    <t>¬¬IF(ISBLANK(DPWW1!AG35),"",DPWW1!AG35)</t>
  </si>
  <si>
    <t>¬¬IF(ISBLANK(DPWW1!AH35),"",DPWW1!AH35)</t>
  </si>
  <si>
    <t>¬¬A181</t>
  </si>
  <si>
    <t>¬¬IF(ISBLANK(DPWW1!AI35),"",DPWW1!AI35)</t>
  </si>
  <si>
    <t>¬¬IF(ISBLANK(DPWW1!AJ35),"",DPWW1!AJ35)</t>
  </si>
  <si>
    <t>¬¬A182</t>
  </si>
  <si>
    <t>¬¬IF(ISBLANK(DPWW1!AL35),"",DPWW1!AL35)</t>
  </si>
  <si>
    <t>¬¬IF(ISBLANK(DPWW1!AM35),"",DPWW1!AM35)</t>
  </si>
  <si>
    <t>¬¬A183</t>
  </si>
  <si>
    <t>¬¬IF(ISBLANK(DPWW1!J36),"",DPWW1!J36)</t>
  </si>
  <si>
    <t>¬¬IF(ISBLANK(DPWW1!K36),"",DPWW1!K36)</t>
  </si>
  <si>
    <t>¬¬IF(ISBLANK(DPWW1!L36),"",DPWW1!L36)</t>
  </si>
  <si>
    <t>¬¬IF(ISBLANK(DPWW1!M36),"",DPWW1!M36)</t>
  </si>
  <si>
    <t>¬¬IF(ISBLANK(DPWW1!N36),"",DPWW1!N36)</t>
  </si>
  <si>
    <t>¬¬IF(ISBLANK(DPWW1!O36),"",DPWW1!O36)</t>
  </si>
  <si>
    <t>¬¬IF(ISBLANK(DPWW1!P36),"",DPWW1!P36)</t>
  </si>
  <si>
    <t>¬¬IF(ISBLANK(DPWW1!Q36),"",DPWW1!Q36)</t>
  </si>
  <si>
    <t>¬¬IF(ISBLANK(DPWW1!R36),"",DPWW1!R36)</t>
  </si>
  <si>
    <t>¬¬IF(ISBLANK(DPWW1!S36),"",DPWW1!S36)</t>
  </si>
  <si>
    <t>¬¬IF(ISBLANK(DPWW1!T36),"",DPWW1!T36)</t>
  </si>
  <si>
    <t>¬¬A184</t>
  </si>
  <si>
    <t>¬¬IF(ISBLANK(DPWW1!U36),"",DPWW1!U36)</t>
  </si>
  <si>
    <t>¬¬IF(ISBLANK(DPWW1!V36),"",DPWW1!V36)</t>
  </si>
  <si>
    <t>¬¬A185</t>
  </si>
  <si>
    <t>¬¬IF(ISBLANK(DPWW1!X36),"",DPWW1!X36)</t>
  </si>
  <si>
    <t>¬¬IF(ISBLANK(DPWW1!Y36),"",DPWW1!Y36)</t>
  </si>
  <si>
    <t>¬¬IF(ISBLANK(DPWW1!Z36),"",DPWW1!Z36)</t>
  </si>
  <si>
    <t>¬¬IF(ISBLANK(DPWW1!AA36),"",DPWW1!AA36)</t>
  </si>
  <si>
    <t>¬¬IF(ISBLANK(DPWW1!AB36),"",DPWW1!AB36)</t>
  </si>
  <si>
    <t>¬¬IF(ISBLANK(DPWW1!AC36),"",DPWW1!AC36)</t>
  </si>
  <si>
    <t>¬¬IF(ISBLANK(DPWW1!AD36),"",DPWW1!AD36)</t>
  </si>
  <si>
    <t>¬¬IF(ISBLANK(DPWW1!AE36),"",DPWW1!AE36)</t>
  </si>
  <si>
    <t>¬¬IF(ISBLANK(DPWW1!AF36),"",DPWW1!AF36)</t>
  </si>
  <si>
    <t>¬¬IF(ISBLANK(DPWW1!AG36),"",DPWW1!AG36)</t>
  </si>
  <si>
    <t>¬¬IF(ISBLANK(DPWW1!AH36),"",DPWW1!AH36)</t>
  </si>
  <si>
    <t>¬¬A186</t>
  </si>
  <si>
    <t>¬¬IF(ISBLANK(DPWW1!AI36),"",DPWW1!AI36)</t>
  </si>
  <si>
    <t>¬¬IF(ISBLANK(DPWW1!AJ36),"",DPWW1!AJ36)</t>
  </si>
  <si>
    <t>¬¬A187</t>
  </si>
  <si>
    <t>¬¬IF(ISBLANK(DPWW1!AL36),"",DPWW1!AL36)</t>
  </si>
  <si>
    <t>¬¬IF(ISBLANK(DPWW1!AM36),"",DPWW1!AM36)</t>
  </si>
  <si>
    <t>¬¬A188</t>
  </si>
  <si>
    <t>¬¬IF(ISBLANK(DPWW1!J37),"",DPWW1!J37)</t>
  </si>
  <si>
    <t>¬¬IF(ISBLANK(DPWW1!K37),"",DPWW1!K37)</t>
  </si>
  <si>
    <t>¬¬IF(ISBLANK(DPWW1!L37),"",DPWW1!L37)</t>
  </si>
  <si>
    <t>¬¬IF(ISBLANK(DPWW1!M37),"",DPWW1!M37)</t>
  </si>
  <si>
    <t>¬¬IF(ISBLANK(DPWW1!N37),"",DPWW1!N37)</t>
  </si>
  <si>
    <t>¬¬IF(ISBLANK(DPWW1!O37),"",DPWW1!O37)</t>
  </si>
  <si>
    <t>¬¬IF(ISBLANK(DPWW1!P37),"",DPWW1!P37)</t>
  </si>
  <si>
    <t>¬¬IF(ISBLANK(DPWW1!Q37),"",DPWW1!Q37)</t>
  </si>
  <si>
    <t>¬¬IF(ISBLANK(DPWW1!R37),"",DPWW1!R37)</t>
  </si>
  <si>
    <t>¬¬IF(ISBLANK(DPWW1!S37),"",DPWW1!S37)</t>
  </si>
  <si>
    <t>¬¬IF(ISBLANK(DPWW1!T37),"",DPWW1!T37)</t>
  </si>
  <si>
    <t>¬¬A189</t>
  </si>
  <si>
    <t>¬¬IF(ISBLANK(DPWW1!U37),"",DPWW1!U37)</t>
  </si>
  <si>
    <t>¬¬IF(ISBLANK(DPWW1!V37),"",DPWW1!V37)</t>
  </si>
  <si>
    <t>¬¬A190</t>
  </si>
  <si>
    <t>¬¬IF(ISBLANK(DPWW1!X37),"",DPWW1!X37)</t>
  </si>
  <si>
    <t>¬¬IF(ISBLANK(DPWW1!Y37),"",DPWW1!Y37)</t>
  </si>
  <si>
    <t>¬¬IF(ISBLANK(DPWW1!Z37),"",DPWW1!Z37)</t>
  </si>
  <si>
    <t>¬¬IF(ISBLANK(DPWW1!AA37),"",DPWW1!AA37)</t>
  </si>
  <si>
    <t>¬¬IF(ISBLANK(DPWW1!AB37),"",DPWW1!AB37)</t>
  </si>
  <si>
    <t>¬¬IF(ISBLANK(DPWW1!AC37),"",DPWW1!AC37)</t>
  </si>
  <si>
    <t>¬¬IF(ISBLANK(DPWW1!AD37),"",DPWW1!AD37)</t>
  </si>
  <si>
    <t>¬¬IF(ISBLANK(DPWW1!AE37),"",DPWW1!AE37)</t>
  </si>
  <si>
    <t>¬¬IF(ISBLANK(DPWW1!AF37),"",DPWW1!AF37)</t>
  </si>
  <si>
    <t>¬¬IF(ISBLANK(DPWW1!AG37),"",DPWW1!AG37)</t>
  </si>
  <si>
    <t>¬¬IF(ISBLANK(DPWW1!AH37),"",DPWW1!AH37)</t>
  </si>
  <si>
    <t>¬¬A191</t>
  </si>
  <si>
    <t>¬¬IF(ISBLANK(DPWW1!AI37),"",DPWW1!AI37)</t>
  </si>
  <si>
    <t>¬¬IF(ISBLANK(DPWW1!AJ37),"",DPWW1!AJ37)</t>
  </si>
  <si>
    <t>¬¬A192</t>
  </si>
  <si>
    <t>¬¬IF(ISBLANK(DPWW1!AL37),"",DPWW1!AL37)</t>
  </si>
  <si>
    <t>¬¬IF(ISBLANK(DPWW1!AM37),"",DPWW1!AM37)</t>
  </si>
  <si>
    <t>¬¬A193</t>
  </si>
  <si>
    <t>¬¬IF(ISBLANK(DPWW1!J38),"",DPWW1!J38)</t>
  </si>
  <si>
    <t>¬¬IF(ISBLANK(DPWW1!K38),"",DPWW1!K38)</t>
  </si>
  <si>
    <t>¬¬IF(ISBLANK(DPWW1!L38),"",DPWW1!L38)</t>
  </si>
  <si>
    <t>¬¬IF(ISBLANK(DPWW1!M38),"",DPWW1!M38)</t>
  </si>
  <si>
    <t>¬¬IF(ISBLANK(DPWW1!N38),"",DPWW1!N38)</t>
  </si>
  <si>
    <t>¬¬IF(ISBLANK(DPWW1!O38),"",DPWW1!O38)</t>
  </si>
  <si>
    <t>¬¬IF(ISBLANK(DPWW1!P38),"",DPWW1!P38)</t>
  </si>
  <si>
    <t>¬¬IF(ISBLANK(DPWW1!Q38),"",DPWW1!Q38)</t>
  </si>
  <si>
    <t>¬¬IF(ISBLANK(DPWW1!R38),"",DPWW1!R38)</t>
  </si>
  <si>
    <t>¬¬IF(ISBLANK(DPWW1!S38),"",DPWW1!S38)</t>
  </si>
  <si>
    <t>¬¬IF(ISBLANK(DPWW1!T38),"",DPWW1!T38)</t>
  </si>
  <si>
    <t>¬¬A194</t>
  </si>
  <si>
    <t>¬¬IF(ISBLANK(DPWW1!U38),"",DPWW1!U38)</t>
  </si>
  <si>
    <t>¬¬IF(ISBLANK(DPWW1!V38),"",DPWW1!V38)</t>
  </si>
  <si>
    <t>¬¬A195</t>
  </si>
  <si>
    <t>¬¬IF(ISBLANK(DPWW1!X38),"",DPWW1!X38)</t>
  </si>
  <si>
    <t>¬¬IF(ISBLANK(DPWW1!Y38),"",DPWW1!Y38)</t>
  </si>
  <si>
    <t>¬¬IF(ISBLANK(DPWW1!Z38),"",DPWW1!Z38)</t>
  </si>
  <si>
    <t>¬¬IF(ISBLANK(DPWW1!AA38),"",DPWW1!AA38)</t>
  </si>
  <si>
    <t>¬¬IF(ISBLANK(DPWW1!AB38),"",DPWW1!AB38)</t>
  </si>
  <si>
    <t>¬¬IF(ISBLANK(DPWW1!AC38),"",DPWW1!AC38)</t>
  </si>
  <si>
    <t>¬¬IF(ISBLANK(DPWW1!AD38),"",DPWW1!AD38)</t>
  </si>
  <si>
    <t>¬¬IF(ISBLANK(DPWW1!AE38),"",DPWW1!AE38)</t>
  </si>
  <si>
    <t>¬¬IF(ISBLANK(DPWW1!AF38),"",DPWW1!AF38)</t>
  </si>
  <si>
    <t>¬¬IF(ISBLANK(DPWW1!AG38),"",DPWW1!AG38)</t>
  </si>
  <si>
    <t>¬¬IF(ISBLANK(DPWW1!AH38),"",DPWW1!AH38)</t>
  </si>
  <si>
    <t>¬¬A196</t>
  </si>
  <si>
    <t>¬¬IF(ISBLANK(DPWW1!AI38),"",DPWW1!AI38)</t>
  </si>
  <si>
    <t>¬¬IF(ISBLANK(DPWW1!AJ38),"",DPWW1!AJ38)</t>
  </si>
  <si>
    <t>¬¬A197</t>
  </si>
  <si>
    <t>¬¬IF(ISBLANK(DPWW1!AL38),"",DPWW1!AL38)</t>
  </si>
  <si>
    <t>¬¬IF(ISBLANK(DPWW1!AM38),"",DPWW1!AM38)</t>
  </si>
  <si>
    <t>¬¬A198</t>
  </si>
  <si>
    <t>¬¬IF(ISBLANK(DPWW1!J39),"",DPWW1!J39)</t>
  </si>
  <si>
    <t>¬¬IF(ISBLANK(DPWW1!K39),"",DPWW1!K39)</t>
  </si>
  <si>
    <t>¬¬IF(ISBLANK(DPWW1!L39),"",DPWW1!L39)</t>
  </si>
  <si>
    <t>¬¬IF(ISBLANK(DPWW1!M39),"",DPWW1!M39)</t>
  </si>
  <si>
    <t>¬¬IF(ISBLANK(DPWW1!N39),"",DPWW1!N39)</t>
  </si>
  <si>
    <t>¬¬IF(ISBLANK(DPWW1!O39),"",DPWW1!O39)</t>
  </si>
  <si>
    <t>¬¬IF(ISBLANK(DPWW1!P39),"",DPWW1!P39)</t>
  </si>
  <si>
    <t>¬¬IF(ISBLANK(DPWW1!Q39),"",DPWW1!Q39)</t>
  </si>
  <si>
    <t>¬¬IF(ISBLANK(DPWW1!R39),"",DPWW1!R39)</t>
  </si>
  <si>
    <t>¬¬IF(ISBLANK(DPWW1!S39),"",DPWW1!S39)</t>
  </si>
  <si>
    <t>¬¬IF(ISBLANK(DPWW1!T39),"",DPWW1!T39)</t>
  </si>
  <si>
    <t>¬¬A199</t>
  </si>
  <si>
    <t>¬¬IF(ISBLANK(DPWW1!U39),"",DPWW1!U39)</t>
  </si>
  <si>
    <t>¬¬IF(ISBLANK(DPWW1!V39),"",DPWW1!V39)</t>
  </si>
  <si>
    <t>¬¬A200</t>
  </si>
  <si>
    <t>¬¬IF(ISBLANK(DPWW1!X39),"",DPWW1!X39)</t>
  </si>
  <si>
    <t>¬¬IF(ISBLANK(DPWW1!Y39),"",DPWW1!Y39)</t>
  </si>
  <si>
    <t>¬¬IF(ISBLANK(DPWW1!Z39),"",DPWW1!Z39)</t>
  </si>
  <si>
    <t>¬¬IF(ISBLANK(DPWW1!AA39),"",DPWW1!AA39)</t>
  </si>
  <si>
    <t>¬¬IF(ISBLANK(DPWW1!AB39),"",DPWW1!AB39)</t>
  </si>
  <si>
    <t>¬¬IF(ISBLANK(DPWW1!AC39),"",DPWW1!AC39)</t>
  </si>
  <si>
    <t>¬¬IF(ISBLANK(DPWW1!AD39),"",DPWW1!AD39)</t>
  </si>
  <si>
    <t>¬¬IF(ISBLANK(DPWW1!AE39),"",DPWW1!AE39)</t>
  </si>
  <si>
    <t>¬¬IF(ISBLANK(DPWW1!AF39),"",DPWW1!AF39)</t>
  </si>
  <si>
    <t>¬¬IF(ISBLANK(DPWW1!AG39),"",DPWW1!AG39)</t>
  </si>
  <si>
    <t>¬¬IF(ISBLANK(DPWW1!AH39),"",DPWW1!AH39)</t>
  </si>
  <si>
    <t>¬¬A201</t>
  </si>
  <si>
    <t>¬¬IF(ISBLANK(DPWW1!AI39),"",DPWW1!AI39)</t>
  </si>
  <si>
    <t>¬¬IF(ISBLANK(DPWW1!AJ39),"",DPWW1!AJ39)</t>
  </si>
  <si>
    <t>¬¬A202</t>
  </si>
  <si>
    <t>¬¬IF(ISBLANK(DPWW1!AL39),"",DPWW1!AL39)</t>
  </si>
  <si>
    <t>¬¬IF(ISBLANK(DPWW1!AM39),"",DPWW1!AM39)</t>
  </si>
  <si>
    <t>¬¬A203</t>
  </si>
  <si>
    <t>¬¬IF(ISBLANK(DPWW1!J40),"",DPWW1!J40)</t>
  </si>
  <si>
    <t>¬¬IF(ISBLANK(DPWW1!K40),"",DPWW1!K40)</t>
  </si>
  <si>
    <t>¬¬IF(ISBLANK(DPWW1!L40),"",DPWW1!L40)</t>
  </si>
  <si>
    <t>¬¬IF(ISBLANK(DPWW1!M40),"",DPWW1!M40)</t>
  </si>
  <si>
    <t>¬¬IF(ISBLANK(DPWW1!N40),"",DPWW1!N40)</t>
  </si>
  <si>
    <t>¬¬IF(ISBLANK(DPWW1!O40),"",DPWW1!O40)</t>
  </si>
  <si>
    <t>¬¬IF(ISBLANK(DPWW1!P40),"",DPWW1!P40)</t>
  </si>
  <si>
    <t>¬¬IF(ISBLANK(DPWW1!Q40),"",DPWW1!Q40)</t>
  </si>
  <si>
    <t>¬¬IF(ISBLANK(DPWW1!R40),"",DPWW1!R40)</t>
  </si>
  <si>
    <t>¬¬IF(ISBLANK(DPWW1!S40),"",DPWW1!S40)</t>
  </si>
  <si>
    <t>¬¬IF(ISBLANK(DPWW1!T40),"",DPWW1!T40)</t>
  </si>
  <si>
    <t>¬¬A204</t>
  </si>
  <si>
    <t>¬¬IF(ISBLANK(DPWW1!U40),"",DPWW1!U40)</t>
  </si>
  <si>
    <t>¬¬IF(ISBLANK(DPWW1!V40),"",DPWW1!V40)</t>
  </si>
  <si>
    <t>¬¬A205</t>
  </si>
  <si>
    <t>¬¬IF(ISBLANK(DPWW1!X40),"",DPWW1!X40)</t>
  </si>
  <si>
    <t>¬¬IF(ISBLANK(DPWW1!Y40),"",DPWW1!Y40)</t>
  </si>
  <si>
    <t>¬¬IF(ISBLANK(DPWW1!Z40),"",DPWW1!Z40)</t>
  </si>
  <si>
    <t>¬¬IF(ISBLANK(DPWW1!AA40),"",DPWW1!AA40)</t>
  </si>
  <si>
    <t>¬¬IF(ISBLANK(DPWW1!AB40),"",DPWW1!AB40)</t>
  </si>
  <si>
    <t>¬¬IF(ISBLANK(DPWW1!AC40),"",DPWW1!AC40)</t>
  </si>
  <si>
    <t>¬¬IF(ISBLANK(DPWW1!AD40),"",DPWW1!AD40)</t>
  </si>
  <si>
    <t>¬¬IF(ISBLANK(DPWW1!AE40),"",DPWW1!AE40)</t>
  </si>
  <si>
    <t>¬¬IF(ISBLANK(DPWW1!AF40),"",DPWW1!AF40)</t>
  </si>
  <si>
    <t>¬¬IF(ISBLANK(DPWW1!AG40),"",DPWW1!AG40)</t>
  </si>
  <si>
    <t>¬¬IF(ISBLANK(DPWW1!AH40),"",DPWW1!AH40)</t>
  </si>
  <si>
    <t>¬¬A206</t>
  </si>
  <si>
    <t>¬¬IF(ISBLANK(DPWW1!AI40),"",DPWW1!AI40)</t>
  </si>
  <si>
    <t>¬¬IF(ISBLANK(DPWW1!AJ40),"",DPWW1!AJ40)</t>
  </si>
  <si>
    <t>¬¬A207</t>
  </si>
  <si>
    <t>¬¬IF(ISBLANK(DPWW1!AL40),"",DPWW1!AL40)</t>
  </si>
  <si>
    <t>¬¬IF(ISBLANK(DPWW1!AM40),"",DPWW1!AM40)</t>
  </si>
  <si>
    <t>¬¬A208</t>
  </si>
  <si>
    <t>¬¬IF(ISBLANK(DPWW1!J41),"",DPWW1!J41)</t>
  </si>
  <si>
    <t>¬¬IF(ISBLANK(DPWW1!K41),"",DPWW1!K41)</t>
  </si>
  <si>
    <t>¬¬IF(ISBLANK(DPWW1!L41),"",DPWW1!L41)</t>
  </si>
  <si>
    <t>¬¬IF(ISBLANK(DPWW1!M41),"",DPWW1!M41)</t>
  </si>
  <si>
    <t>¬¬IF(ISBLANK(DPWW1!N41),"",DPWW1!N41)</t>
  </si>
  <si>
    <t>¬¬IF(ISBLANK(DPWW1!O41),"",DPWW1!O41)</t>
  </si>
  <si>
    <t>¬¬IF(ISBLANK(DPWW1!P41),"",DPWW1!P41)</t>
  </si>
  <si>
    <t>¬¬IF(ISBLANK(DPWW1!Q41),"",DPWW1!Q41)</t>
  </si>
  <si>
    <t>¬¬IF(ISBLANK(DPWW1!R41),"",DPWW1!R41)</t>
  </si>
  <si>
    <t>¬¬IF(ISBLANK(DPWW1!S41),"",DPWW1!S41)</t>
  </si>
  <si>
    <t>¬¬IF(ISBLANK(DPWW1!T41),"",DPWW1!T41)</t>
  </si>
  <si>
    <t>¬¬A209</t>
  </si>
  <si>
    <t>¬¬IF(ISBLANK(DPWW1!U41),"",DPWW1!U41)</t>
  </si>
  <si>
    <t>¬¬IF(ISBLANK(DPWW1!V41),"",DPWW1!V41)</t>
  </si>
  <si>
    <t>¬¬A210</t>
  </si>
  <si>
    <t>¬¬IF(ISBLANK(DPWW1!X41),"",DPWW1!X41)</t>
  </si>
  <si>
    <t>¬¬IF(ISBLANK(DPWW1!Y41),"",DPWW1!Y41)</t>
  </si>
  <si>
    <t>¬¬IF(ISBLANK(DPWW1!Z41),"",DPWW1!Z41)</t>
  </si>
  <si>
    <t>¬¬IF(ISBLANK(DPWW1!AA41),"",DPWW1!AA41)</t>
  </si>
  <si>
    <t>¬¬IF(ISBLANK(DPWW1!AB41),"",DPWW1!AB41)</t>
  </si>
  <si>
    <t>¬¬IF(ISBLANK(DPWW1!AC41),"",DPWW1!AC41)</t>
  </si>
  <si>
    <t>¬¬IF(ISBLANK(DPWW1!AD41),"",DPWW1!AD41)</t>
  </si>
  <si>
    <t>¬¬IF(ISBLANK(DPWW1!AE41),"",DPWW1!AE41)</t>
  </si>
  <si>
    <t>¬¬IF(ISBLANK(DPWW1!AF41),"",DPWW1!AF41)</t>
  </si>
  <si>
    <t>¬¬IF(ISBLANK(DPWW1!AG41),"",DPWW1!AG41)</t>
  </si>
  <si>
    <t>¬¬IF(ISBLANK(DPWW1!AH41),"",DPWW1!AH41)</t>
  </si>
  <si>
    <t>¬¬A211</t>
  </si>
  <si>
    <t>¬¬IF(ISBLANK(DPWW1!AI41),"",DPWW1!AI41)</t>
  </si>
  <si>
    <t>¬¬IF(ISBLANK(DPWW1!AJ41),"",DPWW1!AJ41)</t>
  </si>
  <si>
    <t>¬¬A212</t>
  </si>
  <si>
    <t>¬¬IF(ISBLANK(DPWW1!AL41),"",DPWW1!AL41)</t>
  </si>
  <si>
    <t>¬¬IF(ISBLANK(DPWW1!AM41),"",DPWW1!AM41)</t>
  </si>
  <si>
    <t>¬¬A213</t>
  </si>
  <si>
    <t>¬¬IF(ISBLANK(DPWW1!J42),"",DPWW1!J42)</t>
  </si>
  <si>
    <t>¬¬IF(ISBLANK(DPWW1!K42),"",DPWW1!K42)</t>
  </si>
  <si>
    <t>¬¬IF(ISBLANK(DPWW1!L42),"",DPWW1!L42)</t>
  </si>
  <si>
    <t>¬¬IF(ISBLANK(DPWW1!M42),"",DPWW1!M42)</t>
  </si>
  <si>
    <t>¬¬IF(ISBLANK(DPWW1!N42),"",DPWW1!N42)</t>
  </si>
  <si>
    <t>¬¬IF(ISBLANK(DPWW1!O42),"",DPWW1!O42)</t>
  </si>
  <si>
    <t>¬¬IF(ISBLANK(DPWW1!P42),"",DPWW1!P42)</t>
  </si>
  <si>
    <t>¬¬IF(ISBLANK(DPWW1!Q42),"",DPWW1!Q42)</t>
  </si>
  <si>
    <t>¬¬IF(ISBLANK(DPWW1!R42),"",DPWW1!R42)</t>
  </si>
  <si>
    <t>¬¬IF(ISBLANK(DPWW1!S42),"",DPWW1!S42)</t>
  </si>
  <si>
    <t>¬¬IF(ISBLANK(DPWW1!T42),"",DPWW1!T42)</t>
  </si>
  <si>
    <t>¬¬A214</t>
  </si>
  <si>
    <t>¬¬IF(ISBLANK(DPWW1!U42),"",DPWW1!U42)</t>
  </si>
  <si>
    <t>¬¬IF(ISBLANK(DPWW1!V42),"",DPWW1!V42)</t>
  </si>
  <si>
    <t>¬¬A215</t>
  </si>
  <si>
    <t>¬¬IF(ISBLANK(DPWW1!X42),"",DPWW1!X42)</t>
  </si>
  <si>
    <t>¬¬IF(ISBLANK(DPWW1!Y42),"",DPWW1!Y42)</t>
  </si>
  <si>
    <t>¬¬IF(ISBLANK(DPWW1!Z42),"",DPWW1!Z42)</t>
  </si>
  <si>
    <t>¬¬IF(ISBLANK(DPWW1!AA42),"",DPWW1!AA42)</t>
  </si>
  <si>
    <t>¬¬IF(ISBLANK(DPWW1!AB42),"",DPWW1!AB42)</t>
  </si>
  <si>
    <t>¬¬IF(ISBLANK(DPWW1!AC42),"",DPWW1!AC42)</t>
  </si>
  <si>
    <t>¬¬IF(ISBLANK(DPWW1!AD42),"",DPWW1!AD42)</t>
  </si>
  <si>
    <t>¬¬IF(ISBLANK(DPWW1!AE42),"",DPWW1!AE42)</t>
  </si>
  <si>
    <t>¬¬IF(ISBLANK(DPWW1!AF42),"",DPWW1!AF42)</t>
  </si>
  <si>
    <t>¬¬IF(ISBLANK(DPWW1!AG42),"",DPWW1!AG42)</t>
  </si>
  <si>
    <t>¬¬IF(ISBLANK(DPWW1!AH42),"",DPWW1!AH42)</t>
  </si>
  <si>
    <t>¬¬A216</t>
  </si>
  <si>
    <t>¬¬IF(ISBLANK(DPWW1!AI42),"",DPWW1!AI42)</t>
  </si>
  <si>
    <t>¬¬IF(ISBLANK(DPWW1!AJ42),"",DPWW1!AJ42)</t>
  </si>
  <si>
    <t>¬¬A217</t>
  </si>
  <si>
    <t>¬¬IF(ISBLANK(DPWW1!AL42),"",DPWW1!AL42)</t>
  </si>
  <si>
    <t>¬¬IF(ISBLANK(DPWW1!AM42),"",DPWW1!AM42)</t>
  </si>
  <si>
    <t>¬¬A218</t>
  </si>
  <si>
    <t>¬¬IF(ISBLANK(DPWW1!J43),"",DPWW1!J43)</t>
  </si>
  <si>
    <t>¬¬IF(ISBLANK(DPWW1!K43),"",DPWW1!K43)</t>
  </si>
  <si>
    <t>¬¬IF(ISBLANK(DPWW1!L43),"",DPWW1!L43)</t>
  </si>
  <si>
    <t>¬¬IF(ISBLANK(DPWW1!M43),"",DPWW1!M43)</t>
  </si>
  <si>
    <t>¬¬IF(ISBLANK(DPWW1!N43),"",DPWW1!N43)</t>
  </si>
  <si>
    <t>¬¬IF(ISBLANK(DPWW1!O43),"",DPWW1!O43)</t>
  </si>
  <si>
    <t>¬¬IF(ISBLANK(DPWW1!P43),"",DPWW1!P43)</t>
  </si>
  <si>
    <t>¬¬IF(ISBLANK(DPWW1!Q43),"",DPWW1!Q43)</t>
  </si>
  <si>
    <t>¬¬IF(ISBLANK(DPWW1!R43),"",DPWW1!R43)</t>
  </si>
  <si>
    <t>¬¬IF(ISBLANK(DPWW1!S43),"",DPWW1!S43)</t>
  </si>
  <si>
    <t>¬¬IF(ISBLANK(DPWW1!T43),"",DPWW1!T43)</t>
  </si>
  <si>
    <t>¬¬A219</t>
  </si>
  <si>
    <t>¬¬IF(ISBLANK(DPWW1!U43),"",DPWW1!U43)</t>
  </si>
  <si>
    <t>¬¬IF(ISBLANK(DPWW1!V43),"",DPWW1!V43)</t>
  </si>
  <si>
    <t>¬¬A220</t>
  </si>
  <si>
    <t>¬¬IF(ISBLANK(DPWW1!X43),"",DPWW1!X43)</t>
  </si>
  <si>
    <t>¬¬IF(ISBLANK(DPWW1!Y43),"",DPWW1!Y43)</t>
  </si>
  <si>
    <t>¬¬IF(ISBLANK(DPWW1!Z43),"",DPWW1!Z43)</t>
  </si>
  <si>
    <t>¬¬IF(ISBLANK(DPWW1!AA43),"",DPWW1!AA43)</t>
  </si>
  <si>
    <t>¬¬IF(ISBLANK(DPWW1!AB43),"",DPWW1!AB43)</t>
  </si>
  <si>
    <t>¬¬IF(ISBLANK(DPWW1!AC43),"",DPWW1!AC43)</t>
  </si>
  <si>
    <t>¬¬IF(ISBLANK(DPWW1!AD43),"",DPWW1!AD43)</t>
  </si>
  <si>
    <t>¬¬IF(ISBLANK(DPWW1!AE43),"",DPWW1!AE43)</t>
  </si>
  <si>
    <t>¬¬IF(ISBLANK(DPWW1!AF43),"",DPWW1!AF43)</t>
  </si>
  <si>
    <t>¬¬IF(ISBLANK(DPWW1!AG43),"",DPWW1!AG43)</t>
  </si>
  <si>
    <t>¬¬IF(ISBLANK(DPWW1!AH43),"",DPWW1!AH43)</t>
  </si>
  <si>
    <t>¬¬A221</t>
  </si>
  <si>
    <t>¬¬IF(ISBLANK(DPWW1!AI43),"",DPWW1!AI43)</t>
  </si>
  <si>
    <t>¬¬IF(ISBLANK(DPWW1!AJ43),"",DPWW1!AJ43)</t>
  </si>
  <si>
    <t>¬¬A222</t>
  </si>
  <si>
    <t>¬¬IF(ISBLANK(DPWW1!AL43),"",DPWW1!AL43)</t>
  </si>
  <si>
    <t>¬¬IF(ISBLANK(DPWW1!AM43),"",DPWW1!AM43)</t>
  </si>
  <si>
    <t>¬¬A223</t>
  </si>
  <si>
    <t>¬¬IF(ISBLANK(DPWW1!J44),"",DPWW1!J44)</t>
  </si>
  <si>
    <t>¬¬IF(ISBLANK(DPWW1!K44),"",DPWW1!K44)</t>
  </si>
  <si>
    <t>¬¬IF(ISBLANK(DPWW1!L44),"",DPWW1!L44)</t>
  </si>
  <si>
    <t>¬¬IF(ISBLANK(DPWW1!M44),"",DPWW1!M44)</t>
  </si>
  <si>
    <t>¬¬IF(ISBLANK(DPWW1!N44),"",DPWW1!N44)</t>
  </si>
  <si>
    <t>¬¬IF(ISBLANK(DPWW1!O44),"",DPWW1!O44)</t>
  </si>
  <si>
    <t>¬¬IF(ISBLANK(DPWW1!P44),"",DPWW1!P44)</t>
  </si>
  <si>
    <t>¬¬IF(ISBLANK(DPWW1!Q44),"",DPWW1!Q44)</t>
  </si>
  <si>
    <t>¬¬IF(ISBLANK(DPWW1!R44),"",DPWW1!R44)</t>
  </si>
  <si>
    <t>¬¬IF(ISBLANK(DPWW1!S44),"",DPWW1!S44)</t>
  </si>
  <si>
    <t>¬¬IF(ISBLANK(DPWW1!T44),"",DPWW1!T44)</t>
  </si>
  <si>
    <t>¬¬A224</t>
  </si>
  <si>
    <t>¬¬IF(ISBLANK(DPWW1!U44),"",DPWW1!U44)</t>
  </si>
  <si>
    <t>¬¬IF(ISBLANK(DPWW1!V44),"",DPWW1!V44)</t>
  </si>
  <si>
    <t>¬¬A225</t>
  </si>
  <si>
    <t>¬¬IF(ISBLANK(DPWW1!X44),"",DPWW1!X44)</t>
  </si>
  <si>
    <t>¬¬IF(ISBLANK(DPWW1!Y44),"",DPWW1!Y44)</t>
  </si>
  <si>
    <t>¬¬IF(ISBLANK(DPWW1!Z44),"",DPWW1!Z44)</t>
  </si>
  <si>
    <t>¬¬IF(ISBLANK(DPWW1!AA44),"",DPWW1!AA44)</t>
  </si>
  <si>
    <t>¬¬IF(ISBLANK(DPWW1!AB44),"",DPWW1!AB44)</t>
  </si>
  <si>
    <t>¬¬IF(ISBLANK(DPWW1!AC44),"",DPWW1!AC44)</t>
  </si>
  <si>
    <t>¬¬IF(ISBLANK(DPWW1!AD44),"",DPWW1!AD44)</t>
  </si>
  <si>
    <t>¬¬IF(ISBLANK(DPWW1!AE44),"",DPWW1!AE44)</t>
  </si>
  <si>
    <t>¬¬IF(ISBLANK(DPWW1!AF44),"",DPWW1!AF44)</t>
  </si>
  <si>
    <t>¬¬IF(ISBLANK(DPWW1!AG44),"",DPWW1!AG44)</t>
  </si>
  <si>
    <t>¬¬IF(ISBLANK(DPWW1!AH44),"",DPWW1!AH44)</t>
  </si>
  <si>
    <t>¬¬A226</t>
  </si>
  <si>
    <t>¬¬IF(ISBLANK(DPWW1!AI44),"",DPWW1!AI44)</t>
  </si>
  <si>
    <t>¬¬IF(ISBLANK(DPWW1!AJ44),"",DPWW1!AJ44)</t>
  </si>
  <si>
    <t>¬¬A227</t>
  </si>
  <si>
    <t>¬¬IF(ISBLANK(DPWW1!AL44),"",DPWW1!AL44)</t>
  </si>
  <si>
    <t>¬¬IF(ISBLANK(DPWW1!AM44),"",DPWW1!AM44)</t>
  </si>
  <si>
    <t>¬¬A228</t>
  </si>
  <si>
    <t>¬¬IF(ISBLANK(DPWW1!J45),"",DPWW1!J45)</t>
  </si>
  <si>
    <t>¬¬IF(ISBLANK(DPWW1!K45),"",DPWW1!K45)</t>
  </si>
  <si>
    <t>¬¬IF(ISBLANK(DPWW1!L45),"",DPWW1!L45)</t>
  </si>
  <si>
    <t>¬¬IF(ISBLANK(DPWW1!M45),"",DPWW1!M45)</t>
  </si>
  <si>
    <t>¬¬IF(ISBLANK(DPWW1!N45),"",DPWW1!N45)</t>
  </si>
  <si>
    <t>¬¬IF(ISBLANK(DPWW1!O45),"",DPWW1!O45)</t>
  </si>
  <si>
    <t>¬¬IF(ISBLANK(DPWW1!P45),"",DPWW1!P45)</t>
  </si>
  <si>
    <t>¬¬IF(ISBLANK(DPWW1!Q45),"",DPWW1!Q45)</t>
  </si>
  <si>
    <t>¬¬IF(ISBLANK(DPWW1!R45),"",DPWW1!R45)</t>
  </si>
  <si>
    <t>¬¬IF(ISBLANK(DPWW1!S45),"",DPWW1!S45)</t>
  </si>
  <si>
    <t>¬¬IF(ISBLANK(DPWW1!T45),"",DPWW1!T45)</t>
  </si>
  <si>
    <t>¬¬A229</t>
  </si>
  <si>
    <t>¬¬IF(ISBLANK(DPWW1!U45),"",DPWW1!U45)</t>
  </si>
  <si>
    <t>¬¬IF(ISBLANK(DPWW1!V45),"",DPWW1!V45)</t>
  </si>
  <si>
    <t>¬¬A230</t>
  </si>
  <si>
    <t>¬¬IF(ISBLANK(DPWW1!X45),"",DPWW1!X45)</t>
  </si>
  <si>
    <t>¬¬IF(ISBLANK(DPWW1!Y45),"",DPWW1!Y45)</t>
  </si>
  <si>
    <t>¬¬IF(ISBLANK(DPWW1!Z45),"",DPWW1!Z45)</t>
  </si>
  <si>
    <t>¬¬IF(ISBLANK(DPWW1!AA45),"",DPWW1!AA45)</t>
  </si>
  <si>
    <t>¬¬IF(ISBLANK(DPWW1!AB45),"",DPWW1!AB45)</t>
  </si>
  <si>
    <t>¬¬IF(ISBLANK(DPWW1!AC45),"",DPWW1!AC45)</t>
  </si>
  <si>
    <t>¬¬IF(ISBLANK(DPWW1!AD45),"",DPWW1!AD45)</t>
  </si>
  <si>
    <t>¬¬IF(ISBLANK(DPWW1!AE45),"",DPWW1!AE45)</t>
  </si>
  <si>
    <t>¬¬IF(ISBLANK(DPWW1!AF45),"",DPWW1!AF45)</t>
  </si>
  <si>
    <t>¬¬IF(ISBLANK(DPWW1!AG45),"",DPWW1!AG45)</t>
  </si>
  <si>
    <t>¬¬IF(ISBLANK(DPWW1!AH45),"",DPWW1!AH45)</t>
  </si>
  <si>
    <t>¬¬A231</t>
  </si>
  <si>
    <t>¬¬IF(ISBLANK(DPWW1!AI45),"",DPWW1!AI45)</t>
  </si>
  <si>
    <t>¬¬IF(ISBLANK(DPWW1!AJ45),"",DPWW1!AJ45)</t>
  </si>
  <si>
    <t>¬¬A232</t>
  </si>
  <si>
    <t>¬¬IF(ISBLANK(DPWW1!AL45),"",DPWW1!AL45)</t>
  </si>
  <si>
    <t>¬¬IF(ISBLANK(DPWW1!AM45),"",DPWW1!AM45)</t>
  </si>
  <si>
    <t>¬¬A233</t>
  </si>
  <si>
    <t>¬¬IF(ISBLANK(DPWW1!J46),"",DPWW1!J46)</t>
  </si>
  <si>
    <t>¬¬IF(ISBLANK(DPWW1!K46),"",DPWW1!K46)</t>
  </si>
  <si>
    <t>¬¬IF(ISBLANK(DPWW1!L46),"",DPWW1!L46)</t>
  </si>
  <si>
    <t>¬¬IF(ISBLANK(DPWW1!M46),"",DPWW1!M46)</t>
  </si>
  <si>
    <t>¬¬IF(ISBLANK(DPWW1!N46),"",DPWW1!N46)</t>
  </si>
  <si>
    <t>¬¬IF(ISBLANK(DPWW1!O46),"",DPWW1!O46)</t>
  </si>
  <si>
    <t>¬¬IF(ISBLANK(DPWW1!P46),"",DPWW1!P46)</t>
  </si>
  <si>
    <t>¬¬IF(ISBLANK(DPWW1!Q46),"",DPWW1!Q46)</t>
  </si>
  <si>
    <t>¬¬IF(ISBLANK(DPWW1!R46),"",DPWW1!R46)</t>
  </si>
  <si>
    <t>¬¬IF(ISBLANK(DPWW1!S46),"",DPWW1!S46)</t>
  </si>
  <si>
    <t>¬¬IF(ISBLANK(DPWW1!T46),"",DPWW1!T46)</t>
  </si>
  <si>
    <t>¬¬A234</t>
  </si>
  <si>
    <t>¬¬IF(ISBLANK(DPWW1!U46),"",DPWW1!U46)</t>
  </si>
  <si>
    <t>¬¬IF(ISBLANK(DPWW1!V46),"",DPWW1!V46)</t>
  </si>
  <si>
    <t>¬¬A235</t>
  </si>
  <si>
    <t>¬¬IF(ISBLANK(DPWW1!X46),"",DPWW1!X46)</t>
  </si>
  <si>
    <t>¬¬IF(ISBLANK(DPWW1!Y46),"",DPWW1!Y46)</t>
  </si>
  <si>
    <t>¬¬IF(ISBLANK(DPWW1!Z46),"",DPWW1!Z46)</t>
  </si>
  <si>
    <t>¬¬IF(ISBLANK(DPWW1!AA46),"",DPWW1!AA46)</t>
  </si>
  <si>
    <t>¬¬IF(ISBLANK(DPWW1!AB46),"",DPWW1!AB46)</t>
  </si>
  <si>
    <t>¬¬IF(ISBLANK(DPWW1!AC46),"",DPWW1!AC46)</t>
  </si>
  <si>
    <t>¬¬IF(ISBLANK(DPWW1!AD46),"",DPWW1!AD46)</t>
  </si>
  <si>
    <t>¬¬IF(ISBLANK(DPWW1!AE46),"",DPWW1!AE46)</t>
  </si>
  <si>
    <t>¬¬IF(ISBLANK(DPWW1!AF46),"",DPWW1!AF46)</t>
  </si>
  <si>
    <t>¬¬IF(ISBLANK(DPWW1!AG46),"",DPWW1!AG46)</t>
  </si>
  <si>
    <t>¬¬IF(ISBLANK(DPWW1!AH46),"",DPWW1!AH46)</t>
  </si>
  <si>
    <t>¬¬A236</t>
  </si>
  <si>
    <t>¬¬IF(ISBLANK(DPWW1!AI46),"",DPWW1!AI46)</t>
  </si>
  <si>
    <t>¬¬IF(ISBLANK(DPWW1!AJ46),"",DPWW1!AJ46)</t>
  </si>
  <si>
    <t>¬¬A237</t>
  </si>
  <si>
    <t>¬¬IF(ISBLANK(DPWW1!AL46),"",DPWW1!AL46)</t>
  </si>
  <si>
    <t>¬¬IF(ISBLANK(DPWW1!AM46),"",DPWW1!AM46)</t>
  </si>
  <si>
    <t>¬¬A238</t>
  </si>
  <si>
    <t>¬¬IF(ISBLANK(DPWW1!J47),"",DPWW1!J47)</t>
  </si>
  <si>
    <t>¬¬IF(ISBLANK(DPWW1!K47),"",DPWW1!K47)</t>
  </si>
  <si>
    <t>¬¬IF(ISBLANK(DPWW1!L47),"",DPWW1!L47)</t>
  </si>
  <si>
    <t>¬¬IF(ISBLANK(DPWW1!M47),"",DPWW1!M47)</t>
  </si>
  <si>
    <t>¬¬IF(ISBLANK(DPWW1!N47),"",DPWW1!N47)</t>
  </si>
  <si>
    <t>¬¬IF(ISBLANK(DPWW1!O47),"",DPWW1!O47)</t>
  </si>
  <si>
    <t>¬¬IF(ISBLANK(DPWW1!P47),"",DPWW1!P47)</t>
  </si>
  <si>
    <t>¬¬IF(ISBLANK(DPWW1!Q47),"",DPWW1!Q47)</t>
  </si>
  <si>
    <t>¬¬IF(ISBLANK(DPWW1!R47),"",DPWW1!R47)</t>
  </si>
  <si>
    <t>¬¬IF(ISBLANK(DPWW1!S47),"",DPWW1!S47)</t>
  </si>
  <si>
    <t>¬¬IF(ISBLANK(DPWW1!T47),"",DPWW1!T47)</t>
  </si>
  <si>
    <t>¬¬A239</t>
  </si>
  <si>
    <t>¬¬IF(ISBLANK(DPWW1!U47),"",DPWW1!U47)</t>
  </si>
  <si>
    <t>¬¬IF(ISBLANK(DPWW1!V47),"",DPWW1!V47)</t>
  </si>
  <si>
    <t>¬¬A240</t>
  </si>
  <si>
    <t>¬¬IF(ISBLANK(DPWW1!X47),"",DPWW1!X47)</t>
  </si>
  <si>
    <t>¬¬IF(ISBLANK(DPWW1!Y47),"",DPWW1!Y47)</t>
  </si>
  <si>
    <t>¬¬IF(ISBLANK(DPWW1!Z47),"",DPWW1!Z47)</t>
  </si>
  <si>
    <t>¬¬IF(ISBLANK(DPWW1!AA47),"",DPWW1!AA47)</t>
  </si>
  <si>
    <t>¬¬IF(ISBLANK(DPWW1!AB47),"",DPWW1!AB47)</t>
  </si>
  <si>
    <t>¬¬IF(ISBLANK(DPWW1!AC47),"",DPWW1!AC47)</t>
  </si>
  <si>
    <t>¬¬IF(ISBLANK(DPWW1!AD47),"",DPWW1!AD47)</t>
  </si>
  <si>
    <t>¬¬IF(ISBLANK(DPWW1!AE47),"",DPWW1!AE47)</t>
  </si>
  <si>
    <t>¬¬IF(ISBLANK(DPWW1!AF47),"",DPWW1!AF47)</t>
  </si>
  <si>
    <t>¬¬IF(ISBLANK(DPWW1!AG47),"",DPWW1!AG47)</t>
  </si>
  <si>
    <t>¬¬IF(ISBLANK(DPWW1!AH47),"",DPWW1!AH47)</t>
  </si>
  <si>
    <t>¬¬A241</t>
  </si>
  <si>
    <t>¬¬IF(ISBLANK(DPWW1!AI47),"",DPWW1!AI47)</t>
  </si>
  <si>
    <t>¬¬IF(ISBLANK(DPWW1!AJ47),"",DPWW1!AJ47)</t>
  </si>
  <si>
    <t>¬¬A242</t>
  </si>
  <si>
    <t>¬¬IF(ISBLANK(DPWW1!AL47),"",DPWW1!AL47)</t>
  </si>
  <si>
    <t>¬¬IF(ISBLANK(DPWW1!AM47),"",DPWW1!AM47)</t>
  </si>
  <si>
    <t>¬¬A243</t>
  </si>
  <si>
    <t>¬¬IF(ISBLANK(DPWW1!J48),"",DPWW1!J48)</t>
  </si>
  <si>
    <t>¬¬IF(ISBLANK(DPWW1!K48),"",DPWW1!K48)</t>
  </si>
  <si>
    <t>¬¬IF(ISBLANK(DPWW1!L48),"",DPWW1!L48)</t>
  </si>
  <si>
    <t>¬¬IF(ISBLANK(DPWW1!M48),"",DPWW1!M48)</t>
  </si>
  <si>
    <t>¬¬IF(ISBLANK(DPWW1!N48),"",DPWW1!N48)</t>
  </si>
  <si>
    <t>¬¬IF(ISBLANK(DPWW1!O48),"",DPWW1!O48)</t>
  </si>
  <si>
    <t>¬¬IF(ISBLANK(DPWW1!P48),"",DPWW1!P48)</t>
  </si>
  <si>
    <t>¬¬IF(ISBLANK(DPWW1!Q48),"",DPWW1!Q48)</t>
  </si>
  <si>
    <t>¬¬IF(ISBLANK(DPWW1!R48),"",DPWW1!R48)</t>
  </si>
  <si>
    <t>¬¬IF(ISBLANK(DPWW1!S48),"",DPWW1!S48)</t>
  </si>
  <si>
    <t>¬¬IF(ISBLANK(DPWW1!T48),"",DPWW1!T48)</t>
  </si>
  <si>
    <t>¬¬A244</t>
  </si>
  <si>
    <t>¬¬IF(ISBLANK(DPWW1!U48),"",DPWW1!U48)</t>
  </si>
  <si>
    <t>¬¬IF(ISBLANK(DPWW1!V48),"",DPWW1!V48)</t>
  </si>
  <si>
    <t>¬¬A245</t>
  </si>
  <si>
    <t>¬¬IF(ISBLANK(DPWW1!X48),"",DPWW1!X48)</t>
  </si>
  <si>
    <t>¬¬IF(ISBLANK(DPWW1!Y48),"",DPWW1!Y48)</t>
  </si>
  <si>
    <t>¬¬IF(ISBLANK(DPWW1!Z48),"",DPWW1!Z48)</t>
  </si>
  <si>
    <t>¬¬IF(ISBLANK(DPWW1!AA48),"",DPWW1!AA48)</t>
  </si>
  <si>
    <t>¬¬IF(ISBLANK(DPWW1!AB48),"",DPWW1!AB48)</t>
  </si>
  <si>
    <t>¬¬IF(ISBLANK(DPWW1!AC48),"",DPWW1!AC48)</t>
  </si>
  <si>
    <t>¬¬IF(ISBLANK(DPWW1!AD48),"",DPWW1!AD48)</t>
  </si>
  <si>
    <t>¬¬IF(ISBLANK(DPWW1!AE48),"",DPWW1!AE48)</t>
  </si>
  <si>
    <t>¬¬IF(ISBLANK(DPWW1!AF48),"",DPWW1!AF48)</t>
  </si>
  <si>
    <t>¬¬IF(ISBLANK(DPWW1!AG48),"",DPWW1!AG48)</t>
  </si>
  <si>
    <t>¬¬IF(ISBLANK(DPWW1!AH48),"",DPWW1!AH48)</t>
  </si>
  <si>
    <t>¬¬A246</t>
  </si>
  <si>
    <t>¬¬IF(ISBLANK(DPWW1!AI48),"",DPWW1!AI48)</t>
  </si>
  <si>
    <t>¬¬IF(ISBLANK(DPWW1!AJ48),"",DPWW1!AJ48)</t>
  </si>
  <si>
    <t>¬¬A247</t>
  </si>
  <si>
    <t>¬¬IF(ISBLANK(DPWW1!AL48),"",DPWW1!AL48)</t>
  </si>
  <si>
    <t>¬¬IF(ISBLANK(DPWW1!AM48),"",DPWW1!AM48)</t>
  </si>
  <si>
    <t>¬¬A248</t>
  </si>
  <si>
    <t>¬¬IF(ISBLANK(DPWW1!J49),"",DPWW1!J49)</t>
  </si>
  <si>
    <t>¬¬IF(ISBLANK(DPWW1!K49),"",DPWW1!K49)</t>
  </si>
  <si>
    <t>¬¬IF(ISBLANK(DPWW1!L49),"",DPWW1!L49)</t>
  </si>
  <si>
    <t>¬¬IF(ISBLANK(DPWW1!M49),"",DPWW1!M49)</t>
  </si>
  <si>
    <t>¬¬IF(ISBLANK(DPWW1!N49),"",DPWW1!N49)</t>
  </si>
  <si>
    <t>¬¬IF(ISBLANK(DPWW1!O49),"",DPWW1!O49)</t>
  </si>
  <si>
    <t>¬¬IF(ISBLANK(DPWW1!P49),"",DPWW1!P49)</t>
  </si>
  <si>
    <t>¬¬IF(ISBLANK(DPWW1!Q49),"",DPWW1!Q49)</t>
  </si>
  <si>
    <t>¬¬IF(ISBLANK(DPWW1!R49),"",DPWW1!R49)</t>
  </si>
  <si>
    <t>¬¬IF(ISBLANK(DPWW1!S49),"",DPWW1!S49)</t>
  </si>
  <si>
    <t>¬¬IF(ISBLANK(DPWW1!T49),"",DPWW1!T49)</t>
  </si>
  <si>
    <t>¬¬A249</t>
  </si>
  <si>
    <t>¬¬IF(ISBLANK(DPWW1!U49),"",DPWW1!U49)</t>
  </si>
  <si>
    <t>¬¬IF(ISBLANK(DPWW1!V49),"",DPWW1!V49)</t>
  </si>
  <si>
    <t>¬¬A250</t>
  </si>
  <si>
    <t>¬¬IF(ISBLANK(DPWW1!X49),"",DPWW1!X49)</t>
  </si>
  <si>
    <t>¬¬IF(ISBLANK(DPWW1!Y49),"",DPWW1!Y49)</t>
  </si>
  <si>
    <t>¬¬IF(ISBLANK(DPWW1!Z49),"",DPWW1!Z49)</t>
  </si>
  <si>
    <t>¬¬IF(ISBLANK(DPWW1!AA49),"",DPWW1!AA49)</t>
  </si>
  <si>
    <t>¬¬IF(ISBLANK(DPWW1!AB49),"",DPWW1!AB49)</t>
  </si>
  <si>
    <t>¬¬IF(ISBLANK(DPWW1!AC49),"",DPWW1!AC49)</t>
  </si>
  <si>
    <t>¬¬IF(ISBLANK(DPWW1!AD49),"",DPWW1!AD49)</t>
  </si>
  <si>
    <t>¬¬IF(ISBLANK(DPWW1!AE49),"",DPWW1!AE49)</t>
  </si>
  <si>
    <t>¬¬IF(ISBLANK(DPWW1!AF49),"",DPWW1!AF49)</t>
  </si>
  <si>
    <t>¬¬IF(ISBLANK(DPWW1!AG49),"",DPWW1!AG49)</t>
  </si>
  <si>
    <t>¬¬IF(ISBLANK(DPWW1!AH49),"",DPWW1!AH49)</t>
  </si>
  <si>
    <t>¬¬A251</t>
  </si>
  <si>
    <t>¬¬IF(ISBLANK(DPWW1!AI49),"",DPWW1!AI49)</t>
  </si>
  <si>
    <t>¬¬IF(ISBLANK(DPWW1!AJ49),"",DPWW1!AJ49)</t>
  </si>
  <si>
    <t>¬¬A252</t>
  </si>
  <si>
    <t>¬¬IF(ISBLANK(DPWW1!AL49),"",DPWW1!AL49)</t>
  </si>
  <si>
    <t>¬¬IF(ISBLANK(DPWW1!AM49),"",DPWW1!AM49)</t>
  </si>
  <si>
    <t>¬¬A253</t>
  </si>
  <si>
    <t>¬¬IF(ISBLANK(DPWW1!J50),"",DPWW1!J50)</t>
  </si>
  <si>
    <t>¬¬IF(ISBLANK(DPWW1!K50),"",DPWW1!K50)</t>
  </si>
  <si>
    <t>¬¬IF(ISBLANK(DPWW1!L50),"",DPWW1!L50)</t>
  </si>
  <si>
    <t>¬¬IF(ISBLANK(DPWW1!M50),"",DPWW1!M50)</t>
  </si>
  <si>
    <t>¬¬IF(ISBLANK(DPWW1!N50),"",DPWW1!N50)</t>
  </si>
  <si>
    <t>¬¬IF(ISBLANK(DPWW1!O50),"",DPWW1!O50)</t>
  </si>
  <si>
    <t>¬¬IF(ISBLANK(DPWW1!P50),"",DPWW1!P50)</t>
  </si>
  <si>
    <t>¬¬IF(ISBLANK(DPWW1!Q50),"",DPWW1!Q50)</t>
  </si>
  <si>
    <t>¬¬IF(ISBLANK(DPWW1!R50),"",DPWW1!R50)</t>
  </si>
  <si>
    <t>¬¬IF(ISBLANK(DPWW1!S50),"",DPWW1!S50)</t>
  </si>
  <si>
    <t>¬¬IF(ISBLANK(DPWW1!T50),"",DPWW1!T50)</t>
  </si>
  <si>
    <t>¬¬A254</t>
  </si>
  <si>
    <t>¬¬IF(ISBLANK(DPWW1!U50),"",DPWW1!U50)</t>
  </si>
  <si>
    <t>¬¬IF(ISBLANK(DPWW1!V50),"",DPWW1!V50)</t>
  </si>
  <si>
    <t>¬¬A255</t>
  </si>
  <si>
    <t>¬¬IF(ISBLANK(DPWW1!X50),"",DPWW1!X50)</t>
  </si>
  <si>
    <t>¬¬IF(ISBLANK(DPWW1!Y50),"",DPWW1!Y50)</t>
  </si>
  <si>
    <t>¬¬IF(ISBLANK(DPWW1!Z50),"",DPWW1!Z50)</t>
  </si>
  <si>
    <t>¬¬IF(ISBLANK(DPWW1!AA50),"",DPWW1!AA50)</t>
  </si>
  <si>
    <t>¬¬IF(ISBLANK(DPWW1!AB50),"",DPWW1!AB50)</t>
  </si>
  <si>
    <t>¬¬IF(ISBLANK(DPWW1!AC50),"",DPWW1!AC50)</t>
  </si>
  <si>
    <t>¬¬IF(ISBLANK(DPWW1!AD50),"",DPWW1!AD50)</t>
  </si>
  <si>
    <t>¬¬IF(ISBLANK(DPWW1!AE50),"",DPWW1!AE50)</t>
  </si>
  <si>
    <t>¬¬IF(ISBLANK(DPWW1!AF50),"",DPWW1!AF50)</t>
  </si>
  <si>
    <t>¬¬IF(ISBLANK(DPWW1!AG50),"",DPWW1!AG50)</t>
  </si>
  <si>
    <t>¬¬IF(ISBLANK(DPWW1!AH50),"",DPWW1!AH50)</t>
  </si>
  <si>
    <t>¬¬A256</t>
  </si>
  <si>
    <t>¬¬IF(ISBLANK(DPWW1!AI50),"",DPWW1!AI50)</t>
  </si>
  <si>
    <t>¬¬IF(ISBLANK(DPWW1!AJ50),"",DPWW1!AJ50)</t>
  </si>
  <si>
    <t>¬¬A257</t>
  </si>
  <si>
    <t>¬¬IF(ISBLANK(DPWW1!AL50),"",DPWW1!AL50)</t>
  </si>
  <si>
    <t>¬¬IF(ISBLANK(DPWW1!AM50),"",DPWW1!AM50)</t>
  </si>
  <si>
    <t>¬¬A258</t>
  </si>
  <si>
    <t>¬¬IF(ISBLANK(DPWW1!J51),"",DPWW1!J51)</t>
  </si>
  <si>
    <t>¬¬IF(ISBLANK(DPWW1!K51),"",DPWW1!K51)</t>
  </si>
  <si>
    <t>¬¬IF(ISBLANK(DPWW1!L51),"",DPWW1!L51)</t>
  </si>
  <si>
    <t>¬¬IF(ISBLANK(DPWW1!M51),"",DPWW1!M51)</t>
  </si>
  <si>
    <t>¬¬IF(ISBLANK(DPWW1!N51),"",DPWW1!N51)</t>
  </si>
  <si>
    <t>¬¬IF(ISBLANK(DPWW1!O51),"",DPWW1!O51)</t>
  </si>
  <si>
    <t>¬¬IF(ISBLANK(DPWW1!P51),"",DPWW1!P51)</t>
  </si>
  <si>
    <t>¬¬IF(ISBLANK(DPWW1!Q51),"",DPWW1!Q51)</t>
  </si>
  <si>
    <t>¬¬IF(ISBLANK(DPWW1!R51),"",DPWW1!R51)</t>
  </si>
  <si>
    <t>¬¬IF(ISBLANK(DPWW1!S51),"",DPWW1!S51)</t>
  </si>
  <si>
    <t>¬¬IF(ISBLANK(DPWW1!T51),"",DPWW1!T51)</t>
  </si>
  <si>
    <t>¬¬A259</t>
  </si>
  <si>
    <t>¬¬IF(ISBLANK(DPWW1!U51),"",DPWW1!U51)</t>
  </si>
  <si>
    <t>¬¬IF(ISBLANK(DPWW1!V51),"",DPWW1!V51)</t>
  </si>
  <si>
    <t>¬¬A260</t>
  </si>
  <si>
    <t>¬¬IF(ISBLANK(DPWW1!X51),"",DPWW1!X51)</t>
  </si>
  <si>
    <t>¬¬IF(ISBLANK(DPWW1!Y51),"",DPWW1!Y51)</t>
  </si>
  <si>
    <t>¬¬IF(ISBLANK(DPWW1!Z51),"",DPWW1!Z51)</t>
  </si>
  <si>
    <t>¬¬IF(ISBLANK(DPWW1!AA51),"",DPWW1!AA51)</t>
  </si>
  <si>
    <t>¬¬IF(ISBLANK(DPWW1!AB51),"",DPWW1!AB51)</t>
  </si>
  <si>
    <t>¬¬IF(ISBLANK(DPWW1!AC51),"",DPWW1!AC51)</t>
  </si>
  <si>
    <t>¬¬IF(ISBLANK(DPWW1!AD51),"",DPWW1!AD51)</t>
  </si>
  <si>
    <t>¬¬IF(ISBLANK(DPWW1!AE51),"",DPWW1!AE51)</t>
  </si>
  <si>
    <t>¬¬IF(ISBLANK(DPWW1!AF51),"",DPWW1!AF51)</t>
  </si>
  <si>
    <t>¬¬IF(ISBLANK(DPWW1!AG51),"",DPWW1!AG51)</t>
  </si>
  <si>
    <t>¬¬IF(ISBLANK(DPWW1!AH51),"",DPWW1!AH51)</t>
  </si>
  <si>
    <t>¬¬A261</t>
  </si>
  <si>
    <t>¬¬IF(ISBLANK(DPWW1!AI51),"",DPWW1!AI51)</t>
  </si>
  <si>
    <t>¬¬IF(ISBLANK(DPWW1!AJ51),"",DPWW1!AJ51)</t>
  </si>
  <si>
    <t>¬¬A262</t>
  </si>
  <si>
    <t>¬¬IF(ISBLANK(DPWW1!AL51),"",DPWW1!AL51)</t>
  </si>
  <si>
    <t>¬¬IF(ISBLANK(DPWW1!AM51),"",DPWW1!AM51)</t>
  </si>
  <si>
    <t>¬¬A263</t>
  </si>
  <si>
    <t>¬¬IF(ISBLANK(DPWW1!J53),"",DPWW1!J53)</t>
  </si>
  <si>
    <t>¬¬IF(ISBLANK(DPWW1!K53),"",DPWW1!K53)</t>
  </si>
  <si>
    <t>¬¬IF(ISBLANK(DPWW1!L53),"",DPWW1!L53)</t>
  </si>
  <si>
    <t>¬¬IF(ISBLANK(DPWW1!M53),"",DPWW1!M53)</t>
  </si>
  <si>
    <t>¬¬IF(ISBLANK(DPWW1!N53),"",DPWW1!N53)</t>
  </si>
  <si>
    <t>¬¬IF(ISBLANK(DPWW1!O53),"",DPWW1!O53)</t>
  </si>
  <si>
    <t>¬¬IF(ISBLANK(DPWW1!P53),"",DPWW1!P53)</t>
  </si>
  <si>
    <t>¬¬IF(ISBLANK(DPWW1!Q53),"",DPWW1!Q53)</t>
  </si>
  <si>
    <t>¬¬IF(ISBLANK(DPWW1!R53),"",DPWW1!R53)</t>
  </si>
  <si>
    <t>¬¬IF(ISBLANK(DPWW1!S53),"",DPWW1!S53)</t>
  </si>
  <si>
    <t>¬¬IF(ISBLANK(DPWW1!T53),"",DPWW1!T53)</t>
  </si>
  <si>
    <t>¬¬A264</t>
  </si>
  <si>
    <t>¬¬IF(ISBLANK(DPWW1!U53),"",DPWW1!U53)</t>
  </si>
  <si>
    <t>¬¬IF(ISBLANK(DPWW1!V53),"",DPWW1!V53)</t>
  </si>
  <si>
    <t>¬¬A265</t>
  </si>
  <si>
    <t>¬¬IF(ISBLANK(DPWW1!X53),"",DPWW1!X53)</t>
  </si>
  <si>
    <t>¬¬IF(ISBLANK(DPWW1!Y53),"",DPWW1!Y53)</t>
  </si>
  <si>
    <t>¬¬IF(ISBLANK(DPWW1!Z53),"",DPWW1!Z53)</t>
  </si>
  <si>
    <t>¬¬IF(ISBLANK(DPWW1!AA53),"",DPWW1!AA53)</t>
  </si>
  <si>
    <t>¬¬IF(ISBLANK(DPWW1!AB53),"",DPWW1!AB53)</t>
  </si>
  <si>
    <t>¬¬IF(ISBLANK(DPWW1!AC53),"",DPWW1!AC53)</t>
  </si>
  <si>
    <t>¬¬IF(ISBLANK(DPWW1!AD53),"",DPWW1!AD53)</t>
  </si>
  <si>
    <t>¬¬IF(ISBLANK(DPWW1!AE53),"",DPWW1!AE53)</t>
  </si>
  <si>
    <t>¬¬IF(ISBLANK(DPWW1!AF53),"",DPWW1!AF53)</t>
  </si>
  <si>
    <t>¬¬IF(ISBLANK(DPWW1!AG53),"",DPWW1!AG53)</t>
  </si>
  <si>
    <t>¬¬IF(ISBLANK(DPWW1!AH53),"",DPWW1!AH53)</t>
  </si>
  <si>
    <t>¬¬A266</t>
  </si>
  <si>
    <t>¬¬IF(ISBLANK(DPWW1!AI53),"",DPWW1!AI53)</t>
  </si>
  <si>
    <t>¬¬IF(ISBLANK(DPWW1!AJ53),"",DPWW1!AJ53)</t>
  </si>
  <si>
    <t>¬¬A267</t>
  </si>
  <si>
    <t>¬¬IF(ISBLANK(DPWW1!AL53),"",DPWW1!AL53)</t>
  </si>
  <si>
    <t>¬¬IF(ISBLANK(DPWW1!AM53),"",DPWW1!AM53)</t>
  </si>
  <si>
    <t>¬¬A268</t>
  </si>
  <si>
    <t>¬¬IF(ISBLANK(DPWW1!J54),"",DPWW1!J54)</t>
  </si>
  <si>
    <t>¬¬IF(ISBLANK(DPWW1!K54),"",DPWW1!K54)</t>
  </si>
  <si>
    <t>¬¬IF(ISBLANK(DPWW1!L54),"",DPWW1!L54)</t>
  </si>
  <si>
    <t>¬¬IF(ISBLANK(DPWW1!M54),"",DPWW1!M54)</t>
  </si>
  <si>
    <t>¬¬IF(ISBLANK(DPWW1!N54),"",DPWW1!N54)</t>
  </si>
  <si>
    <t>¬¬IF(ISBLANK(DPWW1!O54),"",DPWW1!O54)</t>
  </si>
  <si>
    <t>¬¬IF(ISBLANK(DPWW1!P54),"",DPWW1!P54)</t>
  </si>
  <si>
    <t>¬¬IF(ISBLANK(DPWW1!Q54),"",DPWW1!Q54)</t>
  </si>
  <si>
    <t>¬¬IF(ISBLANK(DPWW1!R54),"",DPWW1!R54)</t>
  </si>
  <si>
    <t>¬¬IF(ISBLANK(DPWW1!S54),"",DPWW1!S54)</t>
  </si>
  <si>
    <t>¬¬IF(ISBLANK(DPWW1!T54),"",DPWW1!T54)</t>
  </si>
  <si>
    <t>¬¬A269</t>
  </si>
  <si>
    <t>¬¬IF(ISBLANK(DPWW1!U54),"",DPWW1!U54)</t>
  </si>
  <si>
    <t>¬¬IF(ISBLANK(DPWW1!V54),"",DPWW1!V54)</t>
  </si>
  <si>
    <t>¬¬A270</t>
  </si>
  <si>
    <t>¬¬IF(ISBLANK(DPWW1!X54),"",DPWW1!X54)</t>
  </si>
  <si>
    <t>¬¬IF(ISBLANK(DPWW1!Y54),"",DPWW1!Y54)</t>
  </si>
  <si>
    <t>¬¬IF(ISBLANK(DPWW1!Z54),"",DPWW1!Z54)</t>
  </si>
  <si>
    <t>¬¬IF(ISBLANK(DPWW1!AA54),"",DPWW1!AA54)</t>
  </si>
  <si>
    <t>¬¬IF(ISBLANK(DPWW1!AB54),"",DPWW1!AB54)</t>
  </si>
  <si>
    <t>¬¬IF(ISBLANK(DPWW1!AC54),"",DPWW1!AC54)</t>
  </si>
  <si>
    <t>¬¬IF(ISBLANK(DPWW1!AD54),"",DPWW1!AD54)</t>
  </si>
  <si>
    <t>¬¬IF(ISBLANK(DPWW1!AE54),"",DPWW1!AE54)</t>
  </si>
  <si>
    <t>¬¬IF(ISBLANK(DPWW1!AF54),"",DPWW1!AF54)</t>
  </si>
  <si>
    <t>¬¬IF(ISBLANK(DPWW1!AG54),"",DPWW1!AG54)</t>
  </si>
  <si>
    <t>¬¬IF(ISBLANK(DPWW1!AH54),"",DPWW1!AH54)</t>
  </si>
  <si>
    <t>¬¬A271</t>
  </si>
  <si>
    <t>¬¬IF(ISBLANK(DPWW1!AI54),"",DPWW1!AI54)</t>
  </si>
  <si>
    <t>¬¬IF(ISBLANK(DPWW1!AJ54),"",DPWW1!AJ54)</t>
  </si>
  <si>
    <t>¬¬A272</t>
  </si>
  <si>
    <t>¬¬IF(ISBLANK(DPWW1!AL54),"",DPWW1!AL54)</t>
  </si>
  <si>
    <t>¬¬IF(ISBLANK(DPWW1!AM54),"",DPWW1!AM54)</t>
  </si>
  <si>
    <t>¬¬A273</t>
  </si>
  <si>
    <t>¬¬IF(ISBLANK(DPWW1!J55),"",DPWW1!J55)</t>
  </si>
  <si>
    <t>¬¬IF(ISBLANK(DPWW1!K55),"",DPWW1!K55)</t>
  </si>
  <si>
    <t>¬¬IF(ISBLANK(DPWW1!L55),"",DPWW1!L55)</t>
  </si>
  <si>
    <t>¬¬IF(ISBLANK(DPWW1!M55),"",DPWW1!M55)</t>
  </si>
  <si>
    <t>¬¬IF(ISBLANK(DPWW1!N55),"",DPWW1!N55)</t>
  </si>
  <si>
    <t>¬¬IF(ISBLANK(DPWW1!O55),"",DPWW1!O55)</t>
  </si>
  <si>
    <t>¬¬IF(ISBLANK(DPWW1!P55),"",DPWW1!P55)</t>
  </si>
  <si>
    <t>¬¬IF(ISBLANK(DPWW1!Q55),"",DPWW1!Q55)</t>
  </si>
  <si>
    <t>¬¬IF(ISBLANK(DPWW1!R55),"",DPWW1!R55)</t>
  </si>
  <si>
    <t>¬¬IF(ISBLANK(DPWW1!S55),"",DPWW1!S55)</t>
  </si>
  <si>
    <t>¬¬IF(ISBLANK(DPWW1!T55),"",DPWW1!T55)</t>
  </si>
  <si>
    <t>¬¬A274</t>
  </si>
  <si>
    <t>¬¬IF(ISBLANK(DPWW1!U55),"",DPWW1!U55)</t>
  </si>
  <si>
    <t>¬¬IF(ISBLANK(DPWW1!V55),"",DPWW1!V55)</t>
  </si>
  <si>
    <t>¬¬A275</t>
  </si>
  <si>
    <t>¬¬IF(ISBLANK(DPWW1!X55),"",DPWW1!X55)</t>
  </si>
  <si>
    <t>¬¬IF(ISBLANK(DPWW1!Y55),"",DPWW1!Y55)</t>
  </si>
  <si>
    <t>¬¬IF(ISBLANK(DPWW1!Z55),"",DPWW1!Z55)</t>
  </si>
  <si>
    <t>¬¬IF(ISBLANK(DPWW1!AA55),"",DPWW1!AA55)</t>
  </si>
  <si>
    <t>¬¬IF(ISBLANK(DPWW1!AB55),"",DPWW1!AB55)</t>
  </si>
  <si>
    <t>¬¬IF(ISBLANK(DPWW1!AC55),"",DPWW1!AC55)</t>
  </si>
  <si>
    <t>¬¬IF(ISBLANK(DPWW1!AD55),"",DPWW1!AD55)</t>
  </si>
  <si>
    <t>¬¬IF(ISBLANK(DPWW1!AE55),"",DPWW1!AE55)</t>
  </si>
  <si>
    <t>¬¬IF(ISBLANK(DPWW1!AF55),"",DPWW1!AF55)</t>
  </si>
  <si>
    <t>¬¬IF(ISBLANK(DPWW1!AG55),"",DPWW1!AG55)</t>
  </si>
  <si>
    <t>¬¬IF(ISBLANK(DPWW1!AH55),"",DPWW1!AH55)</t>
  </si>
  <si>
    <t>¬¬A276</t>
  </si>
  <si>
    <t>¬¬IF(ISBLANK(DPWW1!AI55),"",DPWW1!AI55)</t>
  </si>
  <si>
    <t>¬¬IF(ISBLANK(DPWW1!AJ55),"",DPWW1!AJ55)</t>
  </si>
  <si>
    <t>¬¬A277</t>
  </si>
  <si>
    <t>¬¬IF(ISBLANK(DPWW1!AL55),"",DPWW1!AL55)</t>
  </si>
  <si>
    <t>¬¬IF(ISBLANK(DPWW1!AM55),"",DPWW1!AM55)</t>
  </si>
  <si>
    <t>¬¬A278</t>
  </si>
  <si>
    <t>¬¬IF(ISBLANK(DPWW1!J56),"",DPWW1!J56)</t>
  </si>
  <si>
    <t>¬¬IF(ISBLANK(DPWW1!K56),"",DPWW1!K56)</t>
  </si>
  <si>
    <t>¬¬IF(ISBLANK(DPWW1!L56),"",DPWW1!L56)</t>
  </si>
  <si>
    <t>¬¬IF(ISBLANK(DPWW1!M56),"",DPWW1!M56)</t>
  </si>
  <si>
    <t>¬¬IF(ISBLANK(DPWW1!N56),"",DPWW1!N56)</t>
  </si>
  <si>
    <t>¬¬IF(ISBLANK(DPWW1!O56),"",DPWW1!O56)</t>
  </si>
  <si>
    <t>¬¬IF(ISBLANK(DPWW1!P56),"",DPWW1!P56)</t>
  </si>
  <si>
    <t>¬¬IF(ISBLANK(DPWW1!Q56),"",DPWW1!Q56)</t>
  </si>
  <si>
    <t>¬¬IF(ISBLANK(DPWW1!R56),"",DPWW1!R56)</t>
  </si>
  <si>
    <t>¬¬IF(ISBLANK(DPWW1!S56),"",DPWW1!S56)</t>
  </si>
  <si>
    <t>¬¬IF(ISBLANK(DPWW1!T56),"",DPWW1!T56)</t>
  </si>
  <si>
    <t>¬¬A279</t>
  </si>
  <si>
    <t>¬¬IF(ISBLANK(DPWW1!U56),"",DPWW1!U56)</t>
  </si>
  <si>
    <t>¬¬IF(ISBLANK(DPWW1!V56),"",DPWW1!V56)</t>
  </si>
  <si>
    <t>¬¬A280</t>
  </si>
  <si>
    <t>¬¬IF(ISBLANK(DPWW1!X56),"",DPWW1!X56)</t>
  </si>
  <si>
    <t>¬¬IF(ISBLANK(DPWW1!Y56),"",DPWW1!Y56)</t>
  </si>
  <si>
    <t>¬¬IF(ISBLANK(DPWW1!Z56),"",DPWW1!Z56)</t>
  </si>
  <si>
    <t>¬¬IF(ISBLANK(DPWW1!AA56),"",DPWW1!AA56)</t>
  </si>
  <si>
    <t>¬¬IF(ISBLANK(DPWW1!AB56),"",DPWW1!AB56)</t>
  </si>
  <si>
    <t>¬¬IF(ISBLANK(DPWW1!AC56),"",DPWW1!AC56)</t>
  </si>
  <si>
    <t>¬¬IF(ISBLANK(DPWW1!AD56),"",DPWW1!AD56)</t>
  </si>
  <si>
    <t>¬¬IF(ISBLANK(DPWW1!AE56),"",DPWW1!AE56)</t>
  </si>
  <si>
    <t>¬¬IF(ISBLANK(DPWW1!AF56),"",DPWW1!AF56)</t>
  </si>
  <si>
    <t>¬¬IF(ISBLANK(DPWW1!AG56),"",DPWW1!AG56)</t>
  </si>
  <si>
    <t>¬¬IF(ISBLANK(DPWW1!AH56),"",DPWW1!AH56)</t>
  </si>
  <si>
    <t>¬¬A281</t>
  </si>
  <si>
    <t>¬¬IF(ISBLANK(DPWW1!AI56),"",DPWW1!AI56)</t>
  </si>
  <si>
    <t>¬¬IF(ISBLANK(DPWW1!AJ56),"",DPWW1!AJ56)</t>
  </si>
  <si>
    <t>¬¬A282</t>
  </si>
  <si>
    <t>¬¬IF(ISBLANK(DPWW1!AL56),"",DPWW1!AL56)</t>
  </si>
  <si>
    <t>¬¬IF(ISBLANK(DPWW1!AM56),"",DPWW1!AM56)</t>
  </si>
  <si>
    <t>¬¬A283</t>
  </si>
  <si>
    <t>¬¬IF(ISBLANK(DPWW1!J57),"",DPWW1!J57)</t>
  </si>
  <si>
    <t>¬¬IF(ISBLANK(DPWW1!K57),"",DPWW1!K57)</t>
  </si>
  <si>
    <t>¬¬IF(ISBLANK(DPWW1!L57),"",DPWW1!L57)</t>
  </si>
  <si>
    <t>¬¬IF(ISBLANK(DPWW1!M57),"",DPWW1!M57)</t>
  </si>
  <si>
    <t>¬¬IF(ISBLANK(DPWW1!N57),"",DPWW1!N57)</t>
  </si>
  <si>
    <t>¬¬IF(ISBLANK(DPWW1!O57),"",DPWW1!O57)</t>
  </si>
  <si>
    <t>¬¬IF(ISBLANK(DPWW1!P57),"",DPWW1!P57)</t>
  </si>
  <si>
    <t>¬¬IF(ISBLANK(DPWW1!Q57),"",DPWW1!Q57)</t>
  </si>
  <si>
    <t>¬¬IF(ISBLANK(DPWW1!R57),"",DPWW1!R57)</t>
  </si>
  <si>
    <t>¬¬IF(ISBLANK(DPWW1!S57),"",DPWW1!S57)</t>
  </si>
  <si>
    <t>¬¬IF(ISBLANK(DPWW1!T57),"",DPWW1!T57)</t>
  </si>
  <si>
    <t>¬¬A284</t>
  </si>
  <si>
    <t>¬¬IF(ISBLANK(DPWW1!U57),"",DPWW1!U57)</t>
  </si>
  <si>
    <t>¬¬IF(ISBLANK(DPWW1!V57),"",DPWW1!V57)</t>
  </si>
  <si>
    <t>¬¬A285</t>
  </si>
  <si>
    <t>¬¬IF(ISBLANK(DPWW1!X57),"",DPWW1!X57)</t>
  </si>
  <si>
    <t>¬¬IF(ISBLANK(DPWW1!Y57),"",DPWW1!Y57)</t>
  </si>
  <si>
    <t>¬¬IF(ISBLANK(DPWW1!Z57),"",DPWW1!Z57)</t>
  </si>
  <si>
    <t>¬¬IF(ISBLANK(DPWW1!AA57),"",DPWW1!AA57)</t>
  </si>
  <si>
    <t>¬¬IF(ISBLANK(DPWW1!AB57),"",DPWW1!AB57)</t>
  </si>
  <si>
    <t>¬¬IF(ISBLANK(DPWW1!AC57),"",DPWW1!AC57)</t>
  </si>
  <si>
    <t>¬¬IF(ISBLANK(DPWW1!AD57),"",DPWW1!AD57)</t>
  </si>
  <si>
    <t>¬¬IF(ISBLANK(DPWW1!AE57),"",DPWW1!AE57)</t>
  </si>
  <si>
    <t>¬¬IF(ISBLANK(DPWW1!AF57),"",DPWW1!AF57)</t>
  </si>
  <si>
    <t>¬¬IF(ISBLANK(DPWW1!AG57),"",DPWW1!AG57)</t>
  </si>
  <si>
    <t>¬¬IF(ISBLANK(DPWW1!AH57),"",DPWW1!AH57)</t>
  </si>
  <si>
    <t>¬¬A286</t>
  </si>
  <si>
    <t>¬¬IF(ISBLANK(DPWW1!AI57),"",DPWW1!AI57)</t>
  </si>
  <si>
    <t>¬¬IF(ISBLANK(DPWW1!AJ57),"",DPWW1!AJ57)</t>
  </si>
  <si>
    <t>¬¬A287</t>
  </si>
  <si>
    <t>¬¬IF(ISBLANK(DPWW1!AL57),"",DPWW1!AL57)</t>
  </si>
  <si>
    <t>¬¬IF(ISBLANK(DPWW1!AM57),"",DPWW1!AM57)</t>
  </si>
  <si>
    <t>¬¬A288</t>
  </si>
  <si>
    <t>¬¬IF(ISBLANK(DPWW1!J58),"",DPWW1!J58)</t>
  </si>
  <si>
    <t>¬¬IF(ISBLANK(DPWW1!K58),"",DPWW1!K58)</t>
  </si>
  <si>
    <t>¬¬IF(ISBLANK(DPWW1!L58),"",DPWW1!L58)</t>
  </si>
  <si>
    <t>¬¬IF(ISBLANK(DPWW1!M58),"",DPWW1!M58)</t>
  </si>
  <si>
    <t>¬¬IF(ISBLANK(DPWW1!N58),"",DPWW1!N58)</t>
  </si>
  <si>
    <t>¬¬IF(ISBLANK(DPWW1!O58),"",DPWW1!O58)</t>
  </si>
  <si>
    <t>¬¬IF(ISBLANK(DPWW1!P58),"",DPWW1!P58)</t>
  </si>
  <si>
    <t>¬¬IF(ISBLANK(DPWW1!Q58),"",DPWW1!Q58)</t>
  </si>
  <si>
    <t>¬¬IF(ISBLANK(DPWW1!R58),"",DPWW1!R58)</t>
  </si>
  <si>
    <t>¬¬IF(ISBLANK(DPWW1!S58),"",DPWW1!S58)</t>
  </si>
  <si>
    <t>¬¬IF(ISBLANK(DPWW1!T58),"",DPWW1!T58)</t>
  </si>
  <si>
    <t>¬¬A289</t>
  </si>
  <si>
    <t>¬¬IF(ISBLANK(DPWW1!U58),"",DPWW1!U58)</t>
  </si>
  <si>
    <t>¬¬IF(ISBLANK(DPWW1!V58),"",DPWW1!V58)</t>
  </si>
  <si>
    <t>¬¬A290</t>
  </si>
  <si>
    <t>¬¬IF(ISBLANK(DPWW1!X58),"",DPWW1!X58)</t>
  </si>
  <si>
    <t>¬¬IF(ISBLANK(DPWW1!Y58),"",DPWW1!Y58)</t>
  </si>
  <si>
    <t>¬¬IF(ISBLANK(DPWW1!Z58),"",DPWW1!Z58)</t>
  </si>
  <si>
    <t>¬¬IF(ISBLANK(DPWW1!AA58),"",DPWW1!AA58)</t>
  </si>
  <si>
    <t>¬¬IF(ISBLANK(DPWW1!AB58),"",DPWW1!AB58)</t>
  </si>
  <si>
    <t>¬¬IF(ISBLANK(DPWW1!AC58),"",DPWW1!AC58)</t>
  </si>
  <si>
    <t>¬¬IF(ISBLANK(DPWW1!AD58),"",DPWW1!AD58)</t>
  </si>
  <si>
    <t>¬¬IF(ISBLANK(DPWW1!AE58),"",DPWW1!AE58)</t>
  </si>
  <si>
    <t>¬¬IF(ISBLANK(DPWW1!AF58),"",DPWW1!AF58)</t>
  </si>
  <si>
    <t>¬¬IF(ISBLANK(DPWW1!AG58),"",DPWW1!AG58)</t>
  </si>
  <si>
    <t>¬¬IF(ISBLANK(DPWW1!AH58),"",DPWW1!AH58)</t>
  </si>
  <si>
    <t>¬¬A291</t>
  </si>
  <si>
    <t>¬¬IF(ISBLANK(DPWW1!AI58),"",DPWW1!AI58)</t>
  </si>
  <si>
    <t>¬¬IF(ISBLANK(DPWW1!AJ58),"",DPWW1!AJ58)</t>
  </si>
  <si>
    <t>¬¬A292</t>
  </si>
  <si>
    <t>¬¬IF(ISBLANK(DPWW1!AL58),"",DPWW1!AL58)</t>
  </si>
  <si>
    <t>¬¬IF(ISBLANK(DPWW1!AM58),"",DPWW1!AM58)</t>
  </si>
  <si>
    <t>¬¬A293</t>
  </si>
  <si>
    <t>¬¬IF(ISBLANK(DPWW1!J59),"",DPWW1!J59)</t>
  </si>
  <si>
    <t>¬¬IF(ISBLANK(DPWW1!K59),"",DPWW1!K59)</t>
  </si>
  <si>
    <t>¬¬IF(ISBLANK(DPWW1!L59),"",DPWW1!L59)</t>
  </si>
  <si>
    <t>¬¬IF(ISBLANK(DPWW1!M59),"",DPWW1!M59)</t>
  </si>
  <si>
    <t>¬¬IF(ISBLANK(DPWW1!N59),"",DPWW1!N59)</t>
  </si>
  <si>
    <t>¬¬IF(ISBLANK(DPWW1!O59),"",DPWW1!O59)</t>
  </si>
  <si>
    <t>¬¬IF(ISBLANK(DPWW1!P59),"",DPWW1!P59)</t>
  </si>
  <si>
    <t>¬¬IF(ISBLANK(DPWW1!Q59),"",DPWW1!Q59)</t>
  </si>
  <si>
    <t>¬¬IF(ISBLANK(DPWW1!R59),"",DPWW1!R59)</t>
  </si>
  <si>
    <t>¬¬IF(ISBLANK(DPWW1!S59),"",DPWW1!S59)</t>
  </si>
  <si>
    <t>¬¬IF(ISBLANK(DPWW1!T59),"",DPWW1!T59)</t>
  </si>
  <si>
    <t>¬¬A294</t>
  </si>
  <si>
    <t>¬¬IF(ISBLANK(DPWW1!U59),"",DPWW1!U59)</t>
  </si>
  <si>
    <t>¬¬IF(ISBLANK(DPWW1!V59),"",DPWW1!V59)</t>
  </si>
  <si>
    <t>¬¬A295</t>
  </si>
  <si>
    <t>¬¬IF(ISBLANK(DPWW1!X59),"",DPWW1!X59)</t>
  </si>
  <si>
    <t>¬¬IF(ISBLANK(DPWW1!Y59),"",DPWW1!Y59)</t>
  </si>
  <si>
    <t>¬¬IF(ISBLANK(DPWW1!Z59),"",DPWW1!Z59)</t>
  </si>
  <si>
    <t>¬¬IF(ISBLANK(DPWW1!AA59),"",DPWW1!AA59)</t>
  </si>
  <si>
    <t>¬¬IF(ISBLANK(DPWW1!AB59),"",DPWW1!AB59)</t>
  </si>
  <si>
    <t>¬¬IF(ISBLANK(DPWW1!AC59),"",DPWW1!AC59)</t>
  </si>
  <si>
    <t>¬¬IF(ISBLANK(DPWW1!AD59),"",DPWW1!AD59)</t>
  </si>
  <si>
    <t>¬¬IF(ISBLANK(DPWW1!AE59),"",DPWW1!AE59)</t>
  </si>
  <si>
    <t>¬¬IF(ISBLANK(DPWW1!AF59),"",DPWW1!AF59)</t>
  </si>
  <si>
    <t>¬¬IF(ISBLANK(DPWW1!AG59),"",DPWW1!AG59)</t>
  </si>
  <si>
    <t>¬¬IF(ISBLANK(DPWW1!AH59),"",DPWW1!AH59)</t>
  </si>
  <si>
    <t>¬¬A296</t>
  </si>
  <si>
    <t>¬¬IF(ISBLANK(DPWW1!AI59),"",DPWW1!AI59)</t>
  </si>
  <si>
    <t>¬¬IF(ISBLANK(DPWW1!AJ59),"",DPWW1!AJ59)</t>
  </si>
  <si>
    <t>¬¬A297</t>
  </si>
  <si>
    <t>¬¬IF(ISBLANK(DPWW1!AL59),"",DPWW1!AL59)</t>
  </si>
  <si>
    <t>¬¬IF(ISBLANK(DPWW1!AM59),"",DPWW1!AM59)</t>
  </si>
  <si>
    <t>¬¬A298</t>
  </si>
  <si>
    <t>¬¬IF(ISBLANK(DPWW1!J60),"",DPWW1!J60)</t>
  </si>
  <si>
    <t>¬¬IF(ISBLANK(DPWW1!K60),"",DPWW1!K60)</t>
  </si>
  <si>
    <t>¬¬IF(ISBLANK(DPWW1!L60),"",DPWW1!L60)</t>
  </si>
  <si>
    <t>¬¬IF(ISBLANK(DPWW1!M60),"",DPWW1!M60)</t>
  </si>
  <si>
    <t>¬¬IF(ISBLANK(DPWW1!N60),"",DPWW1!N60)</t>
  </si>
  <si>
    <t>¬¬IF(ISBLANK(DPWW1!O60),"",DPWW1!O60)</t>
  </si>
  <si>
    <t>¬¬IF(ISBLANK(DPWW1!P60),"",DPWW1!P60)</t>
  </si>
  <si>
    <t>¬¬IF(ISBLANK(DPWW1!Q60),"",DPWW1!Q60)</t>
  </si>
  <si>
    <t>¬¬IF(ISBLANK(DPWW1!R60),"",DPWW1!R60)</t>
  </si>
  <si>
    <t>¬¬IF(ISBLANK(DPWW1!S60),"",DPWW1!S60)</t>
  </si>
  <si>
    <t>¬¬IF(ISBLANK(DPWW1!T60),"",DPWW1!T60)</t>
  </si>
  <si>
    <t>¬¬A299</t>
  </si>
  <si>
    <t>¬¬IF(ISBLANK(DPWW1!U60),"",DPWW1!U60)</t>
  </si>
  <si>
    <t>¬¬IF(ISBLANK(DPWW1!V60),"",DPWW1!V60)</t>
  </si>
  <si>
    <t>¬¬A300</t>
  </si>
  <si>
    <t>¬¬IF(ISBLANK(DPWW1!X60),"",DPWW1!X60)</t>
  </si>
  <si>
    <t>¬¬IF(ISBLANK(DPWW1!Y60),"",DPWW1!Y60)</t>
  </si>
  <si>
    <t>¬¬IF(ISBLANK(DPWW1!Z60),"",DPWW1!Z60)</t>
  </si>
  <si>
    <t>¬¬IF(ISBLANK(DPWW1!AA60),"",DPWW1!AA60)</t>
  </si>
  <si>
    <t>¬¬IF(ISBLANK(DPWW1!AB60),"",DPWW1!AB60)</t>
  </si>
  <si>
    <t>¬¬IF(ISBLANK(DPWW1!AC60),"",DPWW1!AC60)</t>
  </si>
  <si>
    <t>¬¬IF(ISBLANK(DPWW1!AD60),"",DPWW1!AD60)</t>
  </si>
  <si>
    <t>¬¬IF(ISBLANK(DPWW1!AE60),"",DPWW1!AE60)</t>
  </si>
  <si>
    <t>¬¬IF(ISBLANK(DPWW1!AF60),"",DPWW1!AF60)</t>
  </si>
  <si>
    <t>¬¬IF(ISBLANK(DPWW1!AG60),"",DPWW1!AG60)</t>
  </si>
  <si>
    <t>¬¬IF(ISBLANK(DPWW1!AH60),"",DPWW1!AH60)</t>
  </si>
  <si>
    <t>¬¬A301</t>
  </si>
  <si>
    <t>¬¬IF(ISBLANK(DPWW1!AI60),"",DPWW1!AI60)</t>
  </si>
  <si>
    <t>¬¬IF(ISBLANK(DPWW1!AJ60),"",DPWW1!AJ60)</t>
  </si>
  <si>
    <t>¬¬A302</t>
  </si>
  <si>
    <t>¬¬IF(ISBLANK(DPWW1!AL60),"",DPWW1!AL60)</t>
  </si>
  <si>
    <t>¬¬IF(ISBLANK(DPWW1!AM60),"",DPWW1!AM60)</t>
  </si>
  <si>
    <t>¬¬A303</t>
  </si>
  <si>
    <t>¬¬IF(ISBLANK(DPWW1!J61),"",DPWW1!J61)</t>
  </si>
  <si>
    <t>¬¬IF(ISBLANK(DPWW1!K61),"",DPWW1!K61)</t>
  </si>
  <si>
    <t>¬¬IF(ISBLANK(DPWW1!L61),"",DPWW1!L61)</t>
  </si>
  <si>
    <t>¬¬IF(ISBLANK(DPWW1!M61),"",DPWW1!M61)</t>
  </si>
  <si>
    <t>¬¬IF(ISBLANK(DPWW1!N61),"",DPWW1!N61)</t>
  </si>
  <si>
    <t>¬¬IF(ISBLANK(DPWW1!O61),"",DPWW1!O61)</t>
  </si>
  <si>
    <t>¬¬IF(ISBLANK(DPWW1!P61),"",DPWW1!P61)</t>
  </si>
  <si>
    <t>¬¬IF(ISBLANK(DPWW1!Q61),"",DPWW1!Q61)</t>
  </si>
  <si>
    <t>¬¬IF(ISBLANK(DPWW1!R61),"",DPWW1!R61)</t>
  </si>
  <si>
    <t>¬¬IF(ISBLANK(DPWW1!S61),"",DPWW1!S61)</t>
  </si>
  <si>
    <t>¬¬IF(ISBLANK(DPWW1!T61),"",DPWW1!T61)</t>
  </si>
  <si>
    <t>¬¬A304</t>
  </si>
  <si>
    <t>¬¬IF(ISBLANK(DPWW1!U61),"",DPWW1!U61)</t>
  </si>
  <si>
    <t>¬¬IF(ISBLANK(DPWW1!V61),"",DPWW1!V61)</t>
  </si>
  <si>
    <t>¬¬A305</t>
  </si>
  <si>
    <t>¬¬IF(ISBLANK(DPWW1!X61),"",DPWW1!X61)</t>
  </si>
  <si>
    <t>¬¬IF(ISBLANK(DPWW1!Y61),"",DPWW1!Y61)</t>
  </si>
  <si>
    <t>¬¬IF(ISBLANK(DPWW1!Z61),"",DPWW1!Z61)</t>
  </si>
  <si>
    <t>¬¬IF(ISBLANK(DPWW1!AA61),"",DPWW1!AA61)</t>
  </si>
  <si>
    <t>¬¬IF(ISBLANK(DPWW1!AB61),"",DPWW1!AB61)</t>
  </si>
  <si>
    <t>¬¬IF(ISBLANK(DPWW1!AC61),"",DPWW1!AC61)</t>
  </si>
  <si>
    <t>¬¬IF(ISBLANK(DPWW1!AD61),"",DPWW1!AD61)</t>
  </si>
  <si>
    <t>¬¬IF(ISBLANK(DPWW1!AE61),"",DPWW1!AE61)</t>
  </si>
  <si>
    <t>¬¬IF(ISBLANK(DPWW1!AF61),"",DPWW1!AF61)</t>
  </si>
  <si>
    <t>¬¬IF(ISBLANK(DPWW1!AG61),"",DPWW1!AG61)</t>
  </si>
  <si>
    <t>¬¬IF(ISBLANK(DPWW1!AH61),"",DPWW1!AH61)</t>
  </si>
  <si>
    <t>¬¬A306</t>
  </si>
  <si>
    <t>¬¬IF(ISBLANK(DPWW1!AI61),"",DPWW1!AI61)</t>
  </si>
  <si>
    <t>¬¬IF(ISBLANK(DPWW1!AJ61),"",DPWW1!AJ61)</t>
  </si>
  <si>
    <t>¬¬A307</t>
  </si>
  <si>
    <t>¬¬IF(ISBLANK(DPWW1!AL61),"",DPWW1!AL61)</t>
  </si>
  <si>
    <t>¬¬IF(ISBLANK(DPWW1!AM61),"",DPWW1!AM61)</t>
  </si>
  <si>
    <t>¬¬A308</t>
  </si>
  <si>
    <t>¬¬IF(ISBLANK(DPWW1!J62),"",DPWW1!J62)</t>
  </si>
  <si>
    <t>¬¬IF(ISBLANK(DPWW1!K62),"",DPWW1!K62)</t>
  </si>
  <si>
    <t>¬¬IF(ISBLANK(DPWW1!L62),"",DPWW1!L62)</t>
  </si>
  <si>
    <t>¬¬IF(ISBLANK(DPWW1!M62),"",DPWW1!M62)</t>
  </si>
  <si>
    <t>¬¬IF(ISBLANK(DPWW1!N62),"",DPWW1!N62)</t>
  </si>
  <si>
    <t>¬¬IF(ISBLANK(DPWW1!O62),"",DPWW1!O62)</t>
  </si>
  <si>
    <t>¬¬IF(ISBLANK(DPWW1!P62),"",DPWW1!P62)</t>
  </si>
  <si>
    <t>¬¬IF(ISBLANK(DPWW1!Q62),"",DPWW1!Q62)</t>
  </si>
  <si>
    <t>¬¬IF(ISBLANK(DPWW1!R62),"",DPWW1!R62)</t>
  </si>
  <si>
    <t>¬¬IF(ISBLANK(DPWW1!S62),"",DPWW1!S62)</t>
  </si>
  <si>
    <t>¬¬IF(ISBLANK(DPWW1!T62),"",DPWW1!T62)</t>
  </si>
  <si>
    <t>¬¬A309</t>
  </si>
  <si>
    <t>¬¬IF(ISBLANK(DPWW1!U62),"",DPWW1!U62)</t>
  </si>
  <si>
    <t>¬¬IF(ISBLANK(DPWW1!V62),"",DPWW1!V62)</t>
  </si>
  <si>
    <t>¬¬A310</t>
  </si>
  <si>
    <t>¬¬IF(ISBLANK(DPWW1!X62),"",DPWW1!X62)</t>
  </si>
  <si>
    <t>¬¬IF(ISBLANK(DPWW1!Y62),"",DPWW1!Y62)</t>
  </si>
  <si>
    <t>¬¬IF(ISBLANK(DPWW1!Z62),"",DPWW1!Z62)</t>
  </si>
  <si>
    <t>¬¬IF(ISBLANK(DPWW1!AA62),"",DPWW1!AA62)</t>
  </si>
  <si>
    <t>¬¬IF(ISBLANK(DPWW1!AB62),"",DPWW1!AB62)</t>
  </si>
  <si>
    <t>¬¬IF(ISBLANK(DPWW1!AC62),"",DPWW1!AC62)</t>
  </si>
  <si>
    <t>¬¬IF(ISBLANK(DPWW1!AD62),"",DPWW1!AD62)</t>
  </si>
  <si>
    <t>¬¬IF(ISBLANK(DPWW1!AE62),"",DPWW1!AE62)</t>
  </si>
  <si>
    <t>¬¬IF(ISBLANK(DPWW1!AF62),"",DPWW1!AF62)</t>
  </si>
  <si>
    <t>¬¬IF(ISBLANK(DPWW1!AG62),"",DPWW1!AG62)</t>
  </si>
  <si>
    <t>¬¬IF(ISBLANK(DPWW1!AH62),"",DPWW1!AH62)</t>
  </si>
  <si>
    <t>¬¬A311</t>
  </si>
  <si>
    <t>¬¬IF(ISBLANK(DPWW1!AI62),"",DPWW1!AI62)</t>
  </si>
  <si>
    <t>¬¬IF(ISBLANK(DPWW1!AJ62),"",DPWW1!AJ62)</t>
  </si>
  <si>
    <t>¬¬A312</t>
  </si>
  <si>
    <t>¬¬IF(ISBLANK(DPWW1!AL62),"",DPWW1!AL62)</t>
  </si>
  <si>
    <t>¬¬IF(ISBLANK(DPWW1!AM62),"",DPWW1!AM62)</t>
  </si>
  <si>
    <t>¬¬A313</t>
  </si>
  <si>
    <t>¬¬IF(ISBLANK(DPWW1!J63),"",DPWW1!J63)</t>
  </si>
  <si>
    <t>¬¬IF(ISBLANK(DPWW1!K63),"",DPWW1!K63)</t>
  </si>
  <si>
    <t>¬¬IF(ISBLANK(DPWW1!L63),"",DPWW1!L63)</t>
  </si>
  <si>
    <t>¬¬IF(ISBLANK(DPWW1!M63),"",DPWW1!M63)</t>
  </si>
  <si>
    <t>¬¬IF(ISBLANK(DPWW1!N63),"",DPWW1!N63)</t>
  </si>
  <si>
    <t>¬¬IF(ISBLANK(DPWW1!O63),"",DPWW1!O63)</t>
  </si>
  <si>
    <t>¬¬IF(ISBLANK(DPWW1!P63),"",DPWW1!P63)</t>
  </si>
  <si>
    <t>¬¬IF(ISBLANK(DPWW1!Q63),"",DPWW1!Q63)</t>
  </si>
  <si>
    <t>¬¬IF(ISBLANK(DPWW1!R63),"",DPWW1!R63)</t>
  </si>
  <si>
    <t>¬¬IF(ISBLANK(DPWW1!S63),"",DPWW1!S63)</t>
  </si>
  <si>
    <t>¬¬IF(ISBLANK(DPWW1!T63),"",DPWW1!T63)</t>
  </si>
  <si>
    <t>¬¬A314</t>
  </si>
  <si>
    <t>¬¬IF(ISBLANK(DPWW1!U63),"",DPWW1!U63)</t>
  </si>
  <si>
    <t>¬¬IF(ISBLANK(DPWW1!V63),"",DPWW1!V63)</t>
  </si>
  <si>
    <t>¬¬A315</t>
  </si>
  <si>
    <t>¬¬IF(ISBLANK(DPWW1!X63),"",DPWW1!X63)</t>
  </si>
  <si>
    <t>¬¬IF(ISBLANK(DPWW1!Y63),"",DPWW1!Y63)</t>
  </si>
  <si>
    <t>¬¬IF(ISBLANK(DPWW1!Z63),"",DPWW1!Z63)</t>
  </si>
  <si>
    <t>¬¬IF(ISBLANK(DPWW1!AA63),"",DPWW1!AA63)</t>
  </si>
  <si>
    <t>¬¬IF(ISBLANK(DPWW1!AB63),"",DPWW1!AB63)</t>
  </si>
  <si>
    <t>¬¬IF(ISBLANK(DPWW1!AC63),"",DPWW1!AC63)</t>
  </si>
  <si>
    <t>¬¬IF(ISBLANK(DPWW1!AD63),"",DPWW1!AD63)</t>
  </si>
  <si>
    <t>¬¬IF(ISBLANK(DPWW1!AE63),"",DPWW1!AE63)</t>
  </si>
  <si>
    <t>¬¬IF(ISBLANK(DPWW1!AF63),"",DPWW1!AF63)</t>
  </si>
  <si>
    <t>¬¬IF(ISBLANK(DPWW1!AG63),"",DPWW1!AG63)</t>
  </si>
  <si>
    <t>¬¬IF(ISBLANK(DPWW1!AH63),"",DPWW1!AH63)</t>
  </si>
  <si>
    <t>¬¬A316</t>
  </si>
  <si>
    <t>¬¬IF(ISBLANK(DPWW1!AI63),"",DPWW1!AI63)</t>
  </si>
  <si>
    <t>¬¬IF(ISBLANK(DPWW1!AJ63),"",DPWW1!AJ63)</t>
  </si>
  <si>
    <t>¬¬A317</t>
  </si>
  <si>
    <t>¬¬IF(ISBLANK(DPWW1!AL63),"",DPWW1!AL63)</t>
  </si>
  <si>
    <t>¬¬IF(ISBLANK(DPWW1!AM63),"",DPWW1!AM63)</t>
  </si>
  <si>
    <t>¬¬A318</t>
  </si>
  <si>
    <t>¬¬IF(ISBLANK(DPWW1!J64),"",DPWW1!J64)</t>
  </si>
  <si>
    <t>¬¬IF(ISBLANK(DPWW1!K64),"",DPWW1!K64)</t>
  </si>
  <si>
    <t>¬¬IF(ISBLANK(DPWW1!L64),"",DPWW1!L64)</t>
  </si>
  <si>
    <t>¬¬IF(ISBLANK(DPWW1!M64),"",DPWW1!M64)</t>
  </si>
  <si>
    <t>¬¬IF(ISBLANK(DPWW1!N64),"",DPWW1!N64)</t>
  </si>
  <si>
    <t>¬¬IF(ISBLANK(DPWW1!O64),"",DPWW1!O64)</t>
  </si>
  <si>
    <t>¬¬IF(ISBLANK(DPWW1!P64),"",DPWW1!P64)</t>
  </si>
  <si>
    <t>¬¬IF(ISBLANK(DPWW1!Q64),"",DPWW1!Q64)</t>
  </si>
  <si>
    <t>¬¬IF(ISBLANK(DPWW1!R64),"",DPWW1!R64)</t>
  </si>
  <si>
    <t>¬¬IF(ISBLANK(DPWW1!S64),"",DPWW1!S64)</t>
  </si>
  <si>
    <t>¬¬IF(ISBLANK(DPWW1!T64),"",DPWW1!T64)</t>
  </si>
  <si>
    <t>¬¬A319</t>
  </si>
  <si>
    <t>¬¬IF(ISBLANK(DPWW1!U64),"",DPWW1!U64)</t>
  </si>
  <si>
    <t>¬¬IF(ISBLANK(DPWW1!V64),"",DPWW1!V64)</t>
  </si>
  <si>
    <t>¬¬A320</t>
  </si>
  <si>
    <t>¬¬IF(ISBLANK(DPWW1!X64),"",DPWW1!X64)</t>
  </si>
  <si>
    <t>¬¬IF(ISBLANK(DPWW1!Y64),"",DPWW1!Y64)</t>
  </si>
  <si>
    <t>¬¬IF(ISBLANK(DPWW1!Z64),"",DPWW1!Z64)</t>
  </si>
  <si>
    <t>¬¬IF(ISBLANK(DPWW1!AA64),"",DPWW1!AA64)</t>
  </si>
  <si>
    <t>¬¬IF(ISBLANK(DPWW1!AB64),"",DPWW1!AB64)</t>
  </si>
  <si>
    <t>¬¬IF(ISBLANK(DPWW1!AC64),"",DPWW1!AC64)</t>
  </si>
  <si>
    <t>¬¬IF(ISBLANK(DPWW1!AD64),"",DPWW1!AD64)</t>
  </si>
  <si>
    <t>¬¬IF(ISBLANK(DPWW1!AE64),"",DPWW1!AE64)</t>
  </si>
  <si>
    <t>¬¬IF(ISBLANK(DPWW1!AF64),"",DPWW1!AF64)</t>
  </si>
  <si>
    <t>¬¬IF(ISBLANK(DPWW1!AG64),"",DPWW1!AG64)</t>
  </si>
  <si>
    <t>¬¬IF(ISBLANK(DPWW1!AH64),"",DPWW1!AH64)</t>
  </si>
  <si>
    <t>¬¬A321</t>
  </si>
  <si>
    <t>¬¬IF(ISBLANK(DPWW1!AI64),"",DPWW1!AI64)</t>
  </si>
  <si>
    <t>¬¬IF(ISBLANK(DPWW1!AJ64),"",DPWW1!AJ64)</t>
  </si>
  <si>
    <t>¬¬A322</t>
  </si>
  <si>
    <t>¬¬IF(ISBLANK(DPWW1!AL64),"",DPWW1!AL64)</t>
  </si>
  <si>
    <t>¬¬IF(ISBLANK(DPWW1!AM64),"",DPWW1!AM64)</t>
  </si>
  <si>
    <t>¬¬A323</t>
  </si>
  <si>
    <t>¬¬IF(ISBLANK(DPWW2!J8),"",DPWW2!J8)</t>
  </si>
  <si>
    <t>¬¬A324</t>
  </si>
  <si>
    <t>¬¬IF(ISBLANK(DPWW2!L8),"",DPWW2!L8)</t>
  </si>
  <si>
    <t>¬¬IF(ISBLANK(DPWW2!M8),"",DPWW2!M8)</t>
  </si>
  <si>
    <t>¬¬IF(ISBLANK(DPWW2!N8),"",DPWW2!N8)</t>
  </si>
  <si>
    <t>¬¬IF(ISBLANK(DPWW2!O8),"",DPWW2!O8)</t>
  </si>
  <si>
    <t>¬¬IF(ISBLANK(DPWW2!P8),"",DPWW2!P8)</t>
  </si>
  <si>
    <t>¬¬IF(ISBLANK(DPWW2!Q8),"",DPWW2!Q8)</t>
  </si>
  <si>
    <t>¬¬IF(ISBLANK(DPWW2!R8),"",DPWW2!R8)</t>
  </si>
  <si>
    <t>¬¬IF(ISBLANK(DPWW2!S8),"",DPWW2!S8)</t>
  </si>
  <si>
    <t>¬¬IF(ISBLANK(DPWW2!T8),"",DPWW2!T8)</t>
  </si>
  <si>
    <t>¬¬IF(ISBLANK(DPWW2!U8),"",DPWW2!U8)</t>
  </si>
  <si>
    <t>¬¬IF(ISBLANK(DPWW2!V8),"",DPWW2!V8)</t>
  </si>
  <si>
    <t>¬¬A325</t>
  </si>
  <si>
    <t>¬¬IF(ISBLANK(DPWW2!W8),"",DPWW2!W8)</t>
  </si>
  <si>
    <t>¬¬IF(ISBLANK(DPWW2!X8),"",DPWW2!X8)</t>
  </si>
  <si>
    <t>¬¬A326</t>
  </si>
  <si>
    <t>¬¬IF(ISBLANK(DPWW2!Z8),"",DPWW2!Z8)</t>
  </si>
  <si>
    <t>¬¬IF(ISBLANK(DPWW2!AA8),"",DPWW2!AA8)</t>
  </si>
  <si>
    <t>¬¬IF(ISBLANK(DPWW2!AB8),"",DPWW2!AB8)</t>
  </si>
  <si>
    <t>¬¬IF(ISBLANK(DPWW2!AC8),"",DPWW2!AC8)</t>
  </si>
  <si>
    <t>¬¬IF(ISBLANK(DPWW2!AD8),"",DPWW2!AD8)</t>
  </si>
  <si>
    <t>¬¬IF(ISBLANK(DPWW2!AE8),"",DPWW2!AE8)</t>
  </si>
  <si>
    <t>¬¬IF(ISBLANK(DPWW2!AF8),"",DPWW2!AF8)</t>
  </si>
  <si>
    <t>¬¬IF(ISBLANK(DPWW2!AG8),"",DPWW2!AG8)</t>
  </si>
  <si>
    <t>¬¬IF(ISBLANK(DPWW2!AH8),"",DPWW2!AH8)</t>
  </si>
  <si>
    <t>¬¬IF(ISBLANK(DPWW2!AI8),"",DPWW2!AI8)</t>
  </si>
  <si>
    <t>¬¬IF(ISBLANK(DPWW2!AJ8),"",DPWW2!AJ8)</t>
  </si>
  <si>
    <t>¬¬A327</t>
  </si>
  <si>
    <t>¬¬IF(ISBLANK(DPWW2!AK8),"",DPWW2!AK8)</t>
  </si>
  <si>
    <t>¬¬IF(ISBLANK(DPWW2!AL8),"",DPWW2!AL8)</t>
  </si>
  <si>
    <t>¬¬A328</t>
  </si>
  <si>
    <t>¬¬IF(ISBLANK(DPWW2!AN8),"",DPWW2!AN8)</t>
  </si>
  <si>
    <t>¬¬IF(ISBLANK(DPWW2!AO8),"",DPWW2!AO8)</t>
  </si>
  <si>
    <t>¬¬A329</t>
  </si>
  <si>
    <t>¬¬IF(ISBLANK(DPWW2!J9),"",DPWW2!J9)</t>
  </si>
  <si>
    <t>¬¬A330</t>
  </si>
  <si>
    <t>¬¬IF(ISBLANK(DPWW2!L9),"",DPWW2!L9)</t>
  </si>
  <si>
    <t>¬¬IF(ISBLANK(DPWW2!M9),"",DPWW2!M9)</t>
  </si>
  <si>
    <t>¬¬IF(ISBLANK(DPWW2!N9),"",DPWW2!N9)</t>
  </si>
  <si>
    <t>¬¬IF(ISBLANK(DPWW2!O9),"",DPWW2!O9)</t>
  </si>
  <si>
    <t>¬¬IF(ISBLANK(DPWW2!P9),"",DPWW2!P9)</t>
  </si>
  <si>
    <t>¬¬IF(ISBLANK(DPWW2!Q9),"",DPWW2!Q9)</t>
  </si>
  <si>
    <t>¬¬IF(ISBLANK(DPWW2!R9),"",DPWW2!R9)</t>
  </si>
  <si>
    <t>¬¬IF(ISBLANK(DPWW2!S9),"",DPWW2!S9)</t>
  </si>
  <si>
    <t>¬¬IF(ISBLANK(DPWW2!T9),"",DPWW2!T9)</t>
  </si>
  <si>
    <t>¬¬IF(ISBLANK(DPWW2!U9),"",DPWW2!U9)</t>
  </si>
  <si>
    <t>¬¬IF(ISBLANK(DPWW2!V9),"",DPWW2!V9)</t>
  </si>
  <si>
    <t>¬¬A331</t>
  </si>
  <si>
    <t>¬¬IF(ISBLANK(DPWW2!W9),"",DPWW2!W9)</t>
  </si>
  <si>
    <t>¬¬IF(ISBLANK(DPWW2!X9),"",DPWW2!X9)</t>
  </si>
  <si>
    <t>¬¬A332</t>
  </si>
  <si>
    <t>¬¬IF(ISBLANK(DPWW2!Z9),"",DPWW2!Z9)</t>
  </si>
  <si>
    <t>¬¬IF(ISBLANK(DPWW2!AA9),"",DPWW2!AA9)</t>
  </si>
  <si>
    <t>¬¬IF(ISBLANK(DPWW2!AB9),"",DPWW2!AB9)</t>
  </si>
  <si>
    <t>¬¬IF(ISBLANK(DPWW2!AC9),"",DPWW2!AC9)</t>
  </si>
  <si>
    <t>¬¬IF(ISBLANK(DPWW2!AD9),"",DPWW2!AD9)</t>
  </si>
  <si>
    <t>¬¬IF(ISBLANK(DPWW2!AE9),"",DPWW2!AE9)</t>
  </si>
  <si>
    <t>¬¬IF(ISBLANK(DPWW2!AF9),"",DPWW2!AF9)</t>
  </si>
  <si>
    <t>¬¬IF(ISBLANK(DPWW2!AG9),"",DPWW2!AG9)</t>
  </si>
  <si>
    <t>¬¬IF(ISBLANK(DPWW2!AH9),"",DPWW2!AH9)</t>
  </si>
  <si>
    <t>¬¬IF(ISBLANK(DPWW2!AI9),"",DPWW2!AI9)</t>
  </si>
  <si>
    <t>¬¬IF(ISBLANK(DPWW2!AJ9),"",DPWW2!AJ9)</t>
  </si>
  <si>
    <t>¬¬A333</t>
  </si>
  <si>
    <t>¬¬IF(ISBLANK(DPWW2!AK9),"",DPWW2!AK9)</t>
  </si>
  <si>
    <t>¬¬IF(ISBLANK(DPWW2!AL9),"",DPWW2!AL9)</t>
  </si>
  <si>
    <t>¬¬A334</t>
  </si>
  <si>
    <t>¬¬IF(ISBLANK(DPWW2!AN9),"",DPWW2!AN9)</t>
  </si>
  <si>
    <t>¬¬IF(ISBLANK(DPWW2!AO9),"",DPWW2!AO9)</t>
  </si>
  <si>
    <t>¬¬A335</t>
  </si>
  <si>
    <t>¬¬IF(ISBLANK(DPWW2!J10),"",DPWW2!J10)</t>
  </si>
  <si>
    <t>¬¬A336</t>
  </si>
  <si>
    <t>¬¬IF(ISBLANK(DPWW2!L10),"",DPWW2!L10)</t>
  </si>
  <si>
    <t>¬¬IF(ISBLANK(DPWW2!M10),"",DPWW2!M10)</t>
  </si>
  <si>
    <t>¬¬IF(ISBLANK(DPWW2!N10),"",DPWW2!N10)</t>
  </si>
  <si>
    <t>¬¬IF(ISBLANK(DPWW2!O10),"",DPWW2!O10)</t>
  </si>
  <si>
    <t>¬¬IF(ISBLANK(DPWW2!P10),"",DPWW2!P10)</t>
  </si>
  <si>
    <t>¬¬IF(ISBLANK(DPWW2!Q10),"",DPWW2!Q10)</t>
  </si>
  <si>
    <t>¬¬IF(ISBLANK(DPWW2!R10),"",DPWW2!R10)</t>
  </si>
  <si>
    <t>¬¬IF(ISBLANK(DPWW2!S10),"",DPWW2!S10)</t>
  </si>
  <si>
    <t>¬¬IF(ISBLANK(DPWW2!T10),"",DPWW2!T10)</t>
  </si>
  <si>
    <t>¬¬IF(ISBLANK(DPWW2!U10),"",DPWW2!U10)</t>
  </si>
  <si>
    <t>¬¬IF(ISBLANK(DPWW2!V10),"",DPWW2!V10)</t>
  </si>
  <si>
    <t>¬¬A337</t>
  </si>
  <si>
    <t>¬¬IF(ISBLANK(DPWW2!W10),"",DPWW2!W10)</t>
  </si>
  <si>
    <t>¬¬IF(ISBLANK(DPWW2!X10),"",DPWW2!X10)</t>
  </si>
  <si>
    <t>¬¬A338</t>
  </si>
  <si>
    <t>¬¬IF(ISBLANK(DPWW2!Z10),"",DPWW2!Z10)</t>
  </si>
  <si>
    <t>¬¬IF(ISBLANK(DPWW2!AA10),"",DPWW2!AA10)</t>
  </si>
  <si>
    <t>¬¬IF(ISBLANK(DPWW2!AB10),"",DPWW2!AB10)</t>
  </si>
  <si>
    <t>¬¬IF(ISBLANK(DPWW2!AC10),"",DPWW2!AC10)</t>
  </si>
  <si>
    <t>¬¬IF(ISBLANK(DPWW2!AD10),"",DPWW2!AD10)</t>
  </si>
  <si>
    <t>¬¬IF(ISBLANK(DPWW2!AE10),"",DPWW2!AE10)</t>
  </si>
  <si>
    <t>¬¬IF(ISBLANK(DPWW2!AF10),"",DPWW2!AF10)</t>
  </si>
  <si>
    <t>¬¬IF(ISBLANK(DPWW2!AG10),"",DPWW2!AG10)</t>
  </si>
  <si>
    <t>¬¬IF(ISBLANK(DPWW2!AH10),"",DPWW2!AH10)</t>
  </si>
  <si>
    <t>¬¬IF(ISBLANK(DPWW2!AI10),"",DPWW2!AI10)</t>
  </si>
  <si>
    <t>¬¬IF(ISBLANK(DPWW2!AJ10),"",DPWW2!AJ10)</t>
  </si>
  <si>
    <t>¬¬A339</t>
  </si>
  <si>
    <t>¬¬IF(ISBLANK(DPWW2!AK10),"",DPWW2!AK10)</t>
  </si>
  <si>
    <t>¬¬IF(ISBLANK(DPWW2!AL10),"",DPWW2!AL10)</t>
  </si>
  <si>
    <t>¬¬A340</t>
  </si>
  <si>
    <t>¬¬IF(ISBLANK(DPWW2!AN10),"",DPWW2!AN10)</t>
  </si>
  <si>
    <t>¬¬IF(ISBLANK(DPWW2!AO10),"",DPWW2!AO10)</t>
  </si>
  <si>
    <t>¬¬A341</t>
  </si>
  <si>
    <t>¬¬IF(ISBLANK(DPWW2!J11),"",DPWW2!J11)</t>
  </si>
  <si>
    <t>¬¬A342</t>
  </si>
  <si>
    <t>¬¬IF(ISBLANK(DPWW2!L11),"",DPWW2!L11)</t>
  </si>
  <si>
    <t>¬¬IF(ISBLANK(DPWW2!M11),"",DPWW2!M11)</t>
  </si>
  <si>
    <t>¬¬IF(ISBLANK(DPWW2!N11),"",DPWW2!N11)</t>
  </si>
  <si>
    <t>¬¬IF(ISBLANK(DPWW2!O11),"",DPWW2!O11)</t>
  </si>
  <si>
    <t>¬¬IF(ISBLANK(DPWW2!P11),"",DPWW2!P11)</t>
  </si>
  <si>
    <t>¬¬IF(ISBLANK(DPWW2!Q11),"",DPWW2!Q11)</t>
  </si>
  <si>
    <t>¬¬IF(ISBLANK(DPWW2!R11),"",DPWW2!R11)</t>
  </si>
  <si>
    <t>¬¬IF(ISBLANK(DPWW2!S11),"",DPWW2!S11)</t>
  </si>
  <si>
    <t>¬¬IF(ISBLANK(DPWW2!T11),"",DPWW2!T11)</t>
  </si>
  <si>
    <t>¬¬IF(ISBLANK(DPWW2!U11),"",DPWW2!U11)</t>
  </si>
  <si>
    <t>¬¬IF(ISBLANK(DPWW2!V11),"",DPWW2!V11)</t>
  </si>
  <si>
    <t>¬¬A343</t>
  </si>
  <si>
    <t>¬¬IF(ISBLANK(DPWW2!W11),"",DPWW2!W11)</t>
  </si>
  <si>
    <t>¬¬IF(ISBLANK(DPWW2!X11),"",DPWW2!X11)</t>
  </si>
  <si>
    <t>¬¬A344</t>
  </si>
  <si>
    <t>¬¬IF(ISBLANK(DPWW2!Z11),"",DPWW2!Z11)</t>
  </si>
  <si>
    <t>¬¬IF(ISBLANK(DPWW2!AA11),"",DPWW2!AA11)</t>
  </si>
  <si>
    <t>¬¬IF(ISBLANK(DPWW2!AB11),"",DPWW2!AB11)</t>
  </si>
  <si>
    <t>¬¬IF(ISBLANK(DPWW2!AC11),"",DPWW2!AC11)</t>
  </si>
  <si>
    <t>¬¬IF(ISBLANK(DPWW2!AD11),"",DPWW2!AD11)</t>
  </si>
  <si>
    <t>¬¬IF(ISBLANK(DPWW2!AE11),"",DPWW2!AE11)</t>
  </si>
  <si>
    <t>¬¬IF(ISBLANK(DPWW2!AF11),"",DPWW2!AF11)</t>
  </si>
  <si>
    <t>¬¬IF(ISBLANK(DPWW2!AG11),"",DPWW2!AG11)</t>
  </si>
  <si>
    <t>¬¬IF(ISBLANK(DPWW2!AH11),"",DPWW2!AH11)</t>
  </si>
  <si>
    <t>¬¬IF(ISBLANK(DPWW2!AI11),"",DPWW2!AI11)</t>
  </si>
  <si>
    <t>¬¬IF(ISBLANK(DPWW2!AJ11),"",DPWW2!AJ11)</t>
  </si>
  <si>
    <t>¬¬A345</t>
  </si>
  <si>
    <t>¬¬IF(ISBLANK(DPWW2!AK11),"",DPWW2!AK11)</t>
  </si>
  <si>
    <t>¬¬IF(ISBLANK(DPWW2!AL11),"",DPWW2!AL11)</t>
  </si>
  <si>
    <t>¬¬A346</t>
  </si>
  <si>
    <t>¬¬IF(ISBLANK(DPWW2!AN11),"",DPWW2!AN11)</t>
  </si>
  <si>
    <t>¬¬IF(ISBLANK(DPWW2!AO11),"",DPWW2!AO11)</t>
  </si>
  <si>
    <t>¬¬A347</t>
  </si>
  <si>
    <t>¬¬IF(ISBLANK(DPWW2!J12),"",DPWW2!J12)</t>
  </si>
  <si>
    <t>¬¬A348</t>
  </si>
  <si>
    <t>¬¬IF(ISBLANK(DPWW2!L12),"",DPWW2!L12)</t>
  </si>
  <si>
    <t>¬¬IF(ISBLANK(DPWW2!M12),"",DPWW2!M12)</t>
  </si>
  <si>
    <t>¬¬IF(ISBLANK(DPWW2!N12),"",DPWW2!N12)</t>
  </si>
  <si>
    <t>¬¬IF(ISBLANK(DPWW2!O12),"",DPWW2!O12)</t>
  </si>
  <si>
    <t>¬¬IF(ISBLANK(DPWW2!P12),"",DPWW2!P12)</t>
  </si>
  <si>
    <t>¬¬IF(ISBLANK(DPWW2!Q12),"",DPWW2!Q12)</t>
  </si>
  <si>
    <t>¬¬IF(ISBLANK(DPWW2!R12),"",DPWW2!R12)</t>
  </si>
  <si>
    <t>¬¬IF(ISBLANK(DPWW2!S12),"",DPWW2!S12)</t>
  </si>
  <si>
    <t>¬¬IF(ISBLANK(DPWW2!T12),"",DPWW2!T12)</t>
  </si>
  <si>
    <t>¬¬IF(ISBLANK(DPWW2!U12),"",DPWW2!U12)</t>
  </si>
  <si>
    <t>¬¬IF(ISBLANK(DPWW2!V12),"",DPWW2!V12)</t>
  </si>
  <si>
    <t>¬¬A349</t>
  </si>
  <si>
    <t>¬¬IF(ISBLANK(DPWW2!W12),"",DPWW2!W12)</t>
  </si>
  <si>
    <t>¬¬IF(ISBLANK(DPWW2!X12),"",DPWW2!X12)</t>
  </si>
  <si>
    <t>¬¬A350</t>
  </si>
  <si>
    <t>¬¬IF(ISBLANK(DPWW2!Z12),"",DPWW2!Z12)</t>
  </si>
  <si>
    <t>¬¬IF(ISBLANK(DPWW2!AA12),"",DPWW2!AA12)</t>
  </si>
  <si>
    <t>¬¬IF(ISBLANK(DPWW2!AB12),"",DPWW2!AB12)</t>
  </si>
  <si>
    <t>¬¬IF(ISBLANK(DPWW2!AC12),"",DPWW2!AC12)</t>
  </si>
  <si>
    <t>¬¬IF(ISBLANK(DPWW2!AD12),"",DPWW2!AD12)</t>
  </si>
  <si>
    <t>¬¬IF(ISBLANK(DPWW2!AE12),"",DPWW2!AE12)</t>
  </si>
  <si>
    <t>¬¬IF(ISBLANK(DPWW2!AF12),"",DPWW2!AF12)</t>
  </si>
  <si>
    <t>¬¬IF(ISBLANK(DPWW2!AG12),"",DPWW2!AG12)</t>
  </si>
  <si>
    <t>¬¬IF(ISBLANK(DPWW2!AH12),"",DPWW2!AH12)</t>
  </si>
  <si>
    <t>¬¬IF(ISBLANK(DPWW2!AI12),"",DPWW2!AI12)</t>
  </si>
  <si>
    <t>¬¬IF(ISBLANK(DPWW2!AJ12),"",DPWW2!AJ12)</t>
  </si>
  <si>
    <t>¬¬A351</t>
  </si>
  <si>
    <t>¬¬IF(ISBLANK(DPWW2!AK12),"",DPWW2!AK12)</t>
  </si>
  <si>
    <t>¬¬IF(ISBLANK(DPWW2!AL12),"",DPWW2!AL12)</t>
  </si>
  <si>
    <t>¬¬A352</t>
  </si>
  <si>
    <t>¬¬IF(ISBLANK(DPWW2!AN12),"",DPWW2!AN12)</t>
  </si>
  <si>
    <t>¬¬IF(ISBLANK(DPWW2!AO12),"",DPWW2!AO12)</t>
  </si>
  <si>
    <t>¬¬A353</t>
  </si>
  <si>
    <t>¬¬IF(ISBLANK(DPWW2!J13),"",DPWW2!J13)</t>
  </si>
  <si>
    <t>¬¬A354</t>
  </si>
  <si>
    <t>¬¬IF(ISBLANK(DPWW2!L13),"",DPWW2!L13)</t>
  </si>
  <si>
    <t>¬¬IF(ISBLANK(DPWW2!M13),"",DPWW2!M13)</t>
  </si>
  <si>
    <t>¬¬IF(ISBLANK(DPWW2!N13),"",DPWW2!N13)</t>
  </si>
  <si>
    <t>¬¬IF(ISBLANK(DPWW2!O13),"",DPWW2!O13)</t>
  </si>
  <si>
    <t>¬¬IF(ISBLANK(DPWW2!P13),"",DPWW2!P13)</t>
  </si>
  <si>
    <t>¬¬IF(ISBLANK(DPWW2!Q13),"",DPWW2!Q13)</t>
  </si>
  <si>
    <t>¬¬IF(ISBLANK(DPWW2!R13),"",DPWW2!R13)</t>
  </si>
  <si>
    <t>¬¬IF(ISBLANK(DPWW2!S13),"",DPWW2!S13)</t>
  </si>
  <si>
    <t>¬¬IF(ISBLANK(DPWW2!T13),"",DPWW2!T13)</t>
  </si>
  <si>
    <t>¬¬IF(ISBLANK(DPWW2!U13),"",DPWW2!U13)</t>
  </si>
  <si>
    <t>¬¬IF(ISBLANK(DPWW2!V13),"",DPWW2!V13)</t>
  </si>
  <si>
    <t>¬¬A355</t>
  </si>
  <si>
    <t>¬¬IF(ISBLANK(DPWW2!W13),"",DPWW2!W13)</t>
  </si>
  <si>
    <t>¬¬IF(ISBLANK(DPWW2!X13),"",DPWW2!X13)</t>
  </si>
  <si>
    <t>¬¬A356</t>
  </si>
  <si>
    <t>¬¬IF(ISBLANK(DPWW2!Z13),"",DPWW2!Z13)</t>
  </si>
  <si>
    <t>¬¬IF(ISBLANK(DPWW2!AA13),"",DPWW2!AA13)</t>
  </si>
  <si>
    <t>¬¬IF(ISBLANK(DPWW2!AB13),"",DPWW2!AB13)</t>
  </si>
  <si>
    <t>¬¬IF(ISBLANK(DPWW2!AC13),"",DPWW2!AC13)</t>
  </si>
  <si>
    <t>¬¬IF(ISBLANK(DPWW2!AD13),"",DPWW2!AD13)</t>
  </si>
  <si>
    <t>¬¬IF(ISBLANK(DPWW2!AE13),"",DPWW2!AE13)</t>
  </si>
  <si>
    <t>¬¬IF(ISBLANK(DPWW2!AF13),"",DPWW2!AF13)</t>
  </si>
  <si>
    <t>¬¬IF(ISBLANK(DPWW2!AG13),"",DPWW2!AG13)</t>
  </si>
  <si>
    <t>¬¬IF(ISBLANK(DPWW2!AH13),"",DPWW2!AH13)</t>
  </si>
  <si>
    <t>¬¬IF(ISBLANK(DPWW2!AI13),"",DPWW2!AI13)</t>
  </si>
  <si>
    <t>¬¬IF(ISBLANK(DPWW2!AJ13),"",DPWW2!AJ13)</t>
  </si>
  <si>
    <t>¬¬A357</t>
  </si>
  <si>
    <t>¬¬IF(ISBLANK(DPWW2!AK13),"",DPWW2!AK13)</t>
  </si>
  <si>
    <t>¬¬IF(ISBLANK(DPWW2!AL13),"",DPWW2!AL13)</t>
  </si>
  <si>
    <t>¬¬A358</t>
  </si>
  <si>
    <t>¬¬IF(ISBLANK(DPWW2!AN13),"",DPWW2!AN13)</t>
  </si>
  <si>
    <t>¬¬IF(ISBLANK(DPWW2!AO13),"",DPWW2!AO13)</t>
  </si>
  <si>
    <t>¬¬A359</t>
  </si>
  <si>
    <t>¬¬IF(ISBLANK(DPWW2!J14),"",DPWW2!J14)</t>
  </si>
  <si>
    <t>¬¬A360</t>
  </si>
  <si>
    <t>¬¬IF(ISBLANK(DPWW2!L14),"",DPWW2!L14)</t>
  </si>
  <si>
    <t>¬¬IF(ISBLANK(DPWW2!M14),"",DPWW2!M14)</t>
  </si>
  <si>
    <t>¬¬IF(ISBLANK(DPWW2!N14),"",DPWW2!N14)</t>
  </si>
  <si>
    <t>¬¬IF(ISBLANK(DPWW2!O14),"",DPWW2!O14)</t>
  </si>
  <si>
    <t>¬¬IF(ISBLANK(DPWW2!P14),"",DPWW2!P14)</t>
  </si>
  <si>
    <t>¬¬IF(ISBLANK(DPWW2!Q14),"",DPWW2!Q14)</t>
  </si>
  <si>
    <t>¬¬IF(ISBLANK(DPWW2!R14),"",DPWW2!R14)</t>
  </si>
  <si>
    <t>¬¬IF(ISBLANK(DPWW2!S14),"",DPWW2!S14)</t>
  </si>
  <si>
    <t>¬¬IF(ISBLANK(DPWW2!T14),"",DPWW2!T14)</t>
  </si>
  <si>
    <t>¬¬IF(ISBLANK(DPWW2!U14),"",DPWW2!U14)</t>
  </si>
  <si>
    <t>¬¬IF(ISBLANK(DPWW2!V14),"",DPWW2!V14)</t>
  </si>
  <si>
    <t>¬¬A361</t>
  </si>
  <si>
    <t>¬¬IF(ISBLANK(DPWW2!W14),"",DPWW2!W14)</t>
  </si>
  <si>
    <t>¬¬IF(ISBLANK(DPWW2!X14),"",DPWW2!X14)</t>
  </si>
  <si>
    <t>¬¬A362</t>
  </si>
  <si>
    <t>¬¬IF(ISBLANK(DPWW2!Z14),"",DPWW2!Z14)</t>
  </si>
  <si>
    <t>¬¬IF(ISBLANK(DPWW2!AA14),"",DPWW2!AA14)</t>
  </si>
  <si>
    <t>¬¬IF(ISBLANK(DPWW2!AB14),"",DPWW2!AB14)</t>
  </si>
  <si>
    <t>¬¬IF(ISBLANK(DPWW2!AC14),"",DPWW2!AC14)</t>
  </si>
  <si>
    <t>¬¬IF(ISBLANK(DPWW2!AD14),"",DPWW2!AD14)</t>
  </si>
  <si>
    <t>¬¬IF(ISBLANK(DPWW2!AE14),"",DPWW2!AE14)</t>
  </si>
  <si>
    <t>¬¬IF(ISBLANK(DPWW2!AF14),"",DPWW2!AF14)</t>
  </si>
  <si>
    <t>¬¬IF(ISBLANK(DPWW2!AG14),"",DPWW2!AG14)</t>
  </si>
  <si>
    <t>¬¬IF(ISBLANK(DPWW2!AH14),"",DPWW2!AH14)</t>
  </si>
  <si>
    <t>¬¬IF(ISBLANK(DPWW2!AI14),"",DPWW2!AI14)</t>
  </si>
  <si>
    <t>¬¬IF(ISBLANK(DPWW2!AJ14),"",DPWW2!AJ14)</t>
  </si>
  <si>
    <t>¬¬A363</t>
  </si>
  <si>
    <t>¬¬IF(ISBLANK(DPWW2!AK14),"",DPWW2!AK14)</t>
  </si>
  <si>
    <t>¬¬IF(ISBLANK(DPWW2!AL14),"",DPWW2!AL14)</t>
  </si>
  <si>
    <t>¬¬A364</t>
  </si>
  <si>
    <t>¬¬IF(ISBLANK(DPWW2!AN14),"",DPWW2!AN14)</t>
  </si>
  <si>
    <t>¬¬IF(ISBLANK(DPWW2!AO14),"",DPWW2!AO14)</t>
  </si>
  <si>
    <t>¬¬A365</t>
  </si>
  <si>
    <t>¬¬IF(ISBLANK(DPWW2!J15),"",DPWW2!J15)</t>
  </si>
  <si>
    <t>¬¬A366</t>
  </si>
  <si>
    <t>¬¬IF(ISBLANK(DPWW2!L15),"",DPWW2!L15)</t>
  </si>
  <si>
    <t>¬¬IF(ISBLANK(DPWW2!M15),"",DPWW2!M15)</t>
  </si>
  <si>
    <t>¬¬IF(ISBLANK(DPWW2!N15),"",DPWW2!N15)</t>
  </si>
  <si>
    <t>¬¬IF(ISBLANK(DPWW2!O15),"",DPWW2!O15)</t>
  </si>
  <si>
    <t>¬¬IF(ISBLANK(DPWW2!P15),"",DPWW2!P15)</t>
  </si>
  <si>
    <t>¬¬IF(ISBLANK(DPWW2!Q15),"",DPWW2!Q15)</t>
  </si>
  <si>
    <t>¬¬IF(ISBLANK(DPWW2!R15),"",DPWW2!R15)</t>
  </si>
  <si>
    <t>¬¬IF(ISBLANK(DPWW2!S15),"",DPWW2!S15)</t>
  </si>
  <si>
    <t>¬¬IF(ISBLANK(DPWW2!T15),"",DPWW2!T15)</t>
  </si>
  <si>
    <t>¬¬IF(ISBLANK(DPWW2!U15),"",DPWW2!U15)</t>
  </si>
  <si>
    <t>¬¬IF(ISBLANK(DPWW2!V15),"",DPWW2!V15)</t>
  </si>
  <si>
    <t>¬¬A367</t>
  </si>
  <si>
    <t>¬¬IF(ISBLANK(DPWW2!W15),"",DPWW2!W15)</t>
  </si>
  <si>
    <t>¬¬IF(ISBLANK(DPWW2!X15),"",DPWW2!X15)</t>
  </si>
  <si>
    <t>¬¬A368</t>
  </si>
  <si>
    <t>¬¬IF(ISBLANK(DPWW2!Z15),"",DPWW2!Z15)</t>
  </si>
  <si>
    <t>¬¬IF(ISBLANK(DPWW2!AA15),"",DPWW2!AA15)</t>
  </si>
  <si>
    <t>¬¬IF(ISBLANK(DPWW2!AB15),"",DPWW2!AB15)</t>
  </si>
  <si>
    <t>¬¬IF(ISBLANK(DPWW2!AC15),"",DPWW2!AC15)</t>
  </si>
  <si>
    <t>¬¬IF(ISBLANK(DPWW2!AD15),"",DPWW2!AD15)</t>
  </si>
  <si>
    <t>¬¬IF(ISBLANK(DPWW2!AE15),"",DPWW2!AE15)</t>
  </si>
  <si>
    <t>¬¬IF(ISBLANK(DPWW2!AF15),"",DPWW2!AF15)</t>
  </si>
  <si>
    <t>¬¬IF(ISBLANK(DPWW2!AG15),"",DPWW2!AG15)</t>
  </si>
  <si>
    <t>¬¬IF(ISBLANK(DPWW2!AH15),"",DPWW2!AH15)</t>
  </si>
  <si>
    <t>¬¬IF(ISBLANK(DPWW2!AI15),"",DPWW2!AI15)</t>
  </si>
  <si>
    <t>¬¬IF(ISBLANK(DPWW2!AJ15),"",DPWW2!AJ15)</t>
  </si>
  <si>
    <t>¬¬A369</t>
  </si>
  <si>
    <t>¬¬IF(ISBLANK(DPWW2!AK15),"",DPWW2!AK15)</t>
  </si>
  <si>
    <t>¬¬IF(ISBLANK(DPWW2!AL15),"",DPWW2!AL15)</t>
  </si>
  <si>
    <t>¬¬A370</t>
  </si>
  <si>
    <t>¬¬IF(ISBLANK(DPWW2!AN15),"",DPWW2!AN15)</t>
  </si>
  <si>
    <t>¬¬IF(ISBLANK(DPWW2!AO15),"",DPWW2!AO15)</t>
  </si>
  <si>
    <t>¬¬A371</t>
  </si>
  <si>
    <t>¬¬IF(ISBLANK(DPWW2!J16),"",DPWW2!J16)</t>
  </si>
  <si>
    <t>¬¬A372</t>
  </si>
  <si>
    <t>¬¬IF(ISBLANK(DPWW2!L16),"",DPWW2!L16)</t>
  </si>
  <si>
    <t>¬¬IF(ISBLANK(DPWW2!M16),"",DPWW2!M16)</t>
  </si>
  <si>
    <t>¬¬IF(ISBLANK(DPWW2!N16),"",DPWW2!N16)</t>
  </si>
  <si>
    <t>¬¬IF(ISBLANK(DPWW2!O16),"",DPWW2!O16)</t>
  </si>
  <si>
    <t>¬¬IF(ISBLANK(DPWW2!P16),"",DPWW2!P16)</t>
  </si>
  <si>
    <t>¬¬IF(ISBLANK(DPWW2!Q16),"",DPWW2!Q16)</t>
  </si>
  <si>
    <t>¬¬IF(ISBLANK(DPWW2!R16),"",DPWW2!R16)</t>
  </si>
  <si>
    <t>¬¬IF(ISBLANK(DPWW2!S16),"",DPWW2!S16)</t>
  </si>
  <si>
    <t>¬¬IF(ISBLANK(DPWW2!T16),"",DPWW2!T16)</t>
  </si>
  <si>
    <t>¬¬IF(ISBLANK(DPWW2!U16),"",DPWW2!U16)</t>
  </si>
  <si>
    <t>¬¬IF(ISBLANK(DPWW2!V16),"",DPWW2!V16)</t>
  </si>
  <si>
    <t>¬¬A373</t>
  </si>
  <si>
    <t>¬¬IF(ISBLANK(DPWW2!W16),"",DPWW2!W16)</t>
  </si>
  <si>
    <t>¬¬IF(ISBLANK(DPWW2!X16),"",DPWW2!X16)</t>
  </si>
  <si>
    <t>¬¬A374</t>
  </si>
  <si>
    <t>¬¬IF(ISBLANK(DPWW2!Z16),"",DPWW2!Z16)</t>
  </si>
  <si>
    <t>¬¬IF(ISBLANK(DPWW2!AA16),"",DPWW2!AA16)</t>
  </si>
  <si>
    <t>¬¬IF(ISBLANK(DPWW2!AB16),"",DPWW2!AB16)</t>
  </si>
  <si>
    <t>¬¬IF(ISBLANK(DPWW2!AC16),"",DPWW2!AC16)</t>
  </si>
  <si>
    <t>¬¬IF(ISBLANK(DPWW2!AD16),"",DPWW2!AD16)</t>
  </si>
  <si>
    <t>¬¬IF(ISBLANK(DPWW2!AE16),"",DPWW2!AE16)</t>
  </si>
  <si>
    <t>¬¬IF(ISBLANK(DPWW2!AF16),"",DPWW2!AF16)</t>
  </si>
  <si>
    <t>¬¬IF(ISBLANK(DPWW2!AG16),"",DPWW2!AG16)</t>
  </si>
  <si>
    <t>¬¬IF(ISBLANK(DPWW2!AH16),"",DPWW2!AH16)</t>
  </si>
  <si>
    <t>¬¬IF(ISBLANK(DPWW2!AI16),"",DPWW2!AI16)</t>
  </si>
  <si>
    <t>¬¬IF(ISBLANK(DPWW2!AJ16),"",DPWW2!AJ16)</t>
  </si>
  <si>
    <t>¬¬A375</t>
  </si>
  <si>
    <t>¬¬IF(ISBLANK(DPWW2!AK16),"",DPWW2!AK16)</t>
  </si>
  <si>
    <t>¬¬IF(ISBLANK(DPWW2!AL16),"",DPWW2!AL16)</t>
  </si>
  <si>
    <t>¬¬A376</t>
  </si>
  <si>
    <t>¬¬IF(ISBLANK(DPWW2!AN16),"",DPWW2!AN16)</t>
  </si>
  <si>
    <t>¬¬IF(ISBLANK(DPWW2!AO16),"",DPWW2!AO16)</t>
  </si>
  <si>
    <t>¬¬A377</t>
  </si>
  <si>
    <t>¬¬IF(ISBLANK(DPWW2!J17),"",DPWW2!J17)</t>
  </si>
  <si>
    <t>¬¬A378</t>
  </si>
  <si>
    <t>¬¬IF(ISBLANK(DPWW2!L17),"",DPWW2!L17)</t>
  </si>
  <si>
    <t>¬¬IF(ISBLANK(DPWW2!M17),"",DPWW2!M17)</t>
  </si>
  <si>
    <t>¬¬IF(ISBLANK(DPWW2!N17),"",DPWW2!N17)</t>
  </si>
  <si>
    <t>¬¬IF(ISBLANK(DPWW2!O17),"",DPWW2!O17)</t>
  </si>
  <si>
    <t>¬¬IF(ISBLANK(DPWW2!P17),"",DPWW2!P17)</t>
  </si>
  <si>
    <t>¬¬IF(ISBLANK(DPWW2!Q17),"",DPWW2!Q17)</t>
  </si>
  <si>
    <t>¬¬IF(ISBLANK(DPWW2!R17),"",DPWW2!R17)</t>
  </si>
  <si>
    <t>¬¬IF(ISBLANK(DPWW2!S17),"",DPWW2!S17)</t>
  </si>
  <si>
    <t>¬¬IF(ISBLANK(DPWW2!T17),"",DPWW2!T17)</t>
  </si>
  <si>
    <t>¬¬IF(ISBLANK(DPWW2!U17),"",DPWW2!U17)</t>
  </si>
  <si>
    <t>¬¬IF(ISBLANK(DPWW2!V17),"",DPWW2!V17)</t>
  </si>
  <si>
    <t>¬¬A379</t>
  </si>
  <si>
    <t>¬¬IF(ISBLANK(DPWW2!W17),"",DPWW2!W17)</t>
  </si>
  <si>
    <t>¬¬IF(ISBLANK(DPWW2!X17),"",DPWW2!X17)</t>
  </si>
  <si>
    <t>¬¬A380</t>
  </si>
  <si>
    <t>¬¬IF(ISBLANK(DPWW2!Z17),"",DPWW2!Z17)</t>
  </si>
  <si>
    <t>¬¬IF(ISBLANK(DPWW2!AA17),"",DPWW2!AA17)</t>
  </si>
  <si>
    <t>¬¬IF(ISBLANK(DPWW2!AB17),"",DPWW2!AB17)</t>
  </si>
  <si>
    <t>¬¬IF(ISBLANK(DPWW2!AC17),"",DPWW2!AC17)</t>
  </si>
  <si>
    <t>¬¬IF(ISBLANK(DPWW2!AD17),"",DPWW2!AD17)</t>
  </si>
  <si>
    <t>¬¬IF(ISBLANK(DPWW2!AE17),"",DPWW2!AE17)</t>
  </si>
  <si>
    <t>¬¬IF(ISBLANK(DPWW2!AF17),"",DPWW2!AF17)</t>
  </si>
  <si>
    <t>¬¬IF(ISBLANK(DPWW2!AG17),"",DPWW2!AG17)</t>
  </si>
  <si>
    <t>¬¬IF(ISBLANK(DPWW2!AH17),"",DPWW2!AH17)</t>
  </si>
  <si>
    <t>¬¬IF(ISBLANK(DPWW2!AI17),"",DPWW2!AI17)</t>
  </si>
  <si>
    <t>¬¬IF(ISBLANK(DPWW2!AJ17),"",DPWW2!AJ17)</t>
  </si>
  <si>
    <t>¬¬A381</t>
  </si>
  <si>
    <t>¬¬IF(ISBLANK(DPWW2!AK17),"",DPWW2!AK17)</t>
  </si>
  <si>
    <t>¬¬IF(ISBLANK(DPWW2!AL17),"",DPWW2!AL17)</t>
  </si>
  <si>
    <t>¬¬A382</t>
  </si>
  <si>
    <t>¬¬IF(ISBLANK(DPWW2!AN17),"",DPWW2!AN17)</t>
  </si>
  <si>
    <t>¬¬IF(ISBLANK(DPWW2!AO17),"",DPWW2!AO17)</t>
  </si>
  <si>
    <t>¬¬A383</t>
  </si>
  <si>
    <t>¬¬IF(ISBLANK(DPWW2!J18),"",DPWW2!J18)</t>
  </si>
  <si>
    <t>¬¬A384</t>
  </si>
  <si>
    <t>¬¬IF(ISBLANK(DPWW2!L18),"",DPWW2!L18)</t>
  </si>
  <si>
    <t>¬¬IF(ISBLANK(DPWW2!M18),"",DPWW2!M18)</t>
  </si>
  <si>
    <t>¬¬IF(ISBLANK(DPWW2!N18),"",DPWW2!N18)</t>
  </si>
  <si>
    <t>¬¬IF(ISBLANK(DPWW2!O18),"",DPWW2!O18)</t>
  </si>
  <si>
    <t>¬¬IF(ISBLANK(DPWW2!P18),"",DPWW2!P18)</t>
  </si>
  <si>
    <t>¬¬IF(ISBLANK(DPWW2!Q18),"",DPWW2!Q18)</t>
  </si>
  <si>
    <t>¬¬IF(ISBLANK(DPWW2!R18),"",DPWW2!R18)</t>
  </si>
  <si>
    <t>¬¬IF(ISBLANK(DPWW2!S18),"",DPWW2!S18)</t>
  </si>
  <si>
    <t>¬¬IF(ISBLANK(DPWW2!T18),"",DPWW2!T18)</t>
  </si>
  <si>
    <t>¬¬IF(ISBLANK(DPWW2!U18),"",DPWW2!U18)</t>
  </si>
  <si>
    <t>¬¬IF(ISBLANK(DPWW2!V18),"",DPWW2!V18)</t>
  </si>
  <si>
    <t>¬¬A385</t>
  </si>
  <si>
    <t>¬¬IF(ISBLANK(DPWW2!W18),"",DPWW2!W18)</t>
  </si>
  <si>
    <t>¬¬IF(ISBLANK(DPWW2!X18),"",DPWW2!X18)</t>
  </si>
  <si>
    <t>¬¬A386</t>
  </si>
  <si>
    <t>¬¬IF(ISBLANK(DPWW2!Z18),"",DPWW2!Z18)</t>
  </si>
  <si>
    <t>¬¬IF(ISBLANK(DPWW2!AA18),"",DPWW2!AA18)</t>
  </si>
  <si>
    <t>¬¬IF(ISBLANK(DPWW2!AB18),"",DPWW2!AB18)</t>
  </si>
  <si>
    <t>¬¬IF(ISBLANK(DPWW2!AC18),"",DPWW2!AC18)</t>
  </si>
  <si>
    <t>¬¬IF(ISBLANK(DPWW2!AD18),"",DPWW2!AD18)</t>
  </si>
  <si>
    <t>¬¬IF(ISBLANK(DPWW2!AE18),"",DPWW2!AE18)</t>
  </si>
  <si>
    <t>¬¬IF(ISBLANK(DPWW2!AF18),"",DPWW2!AF18)</t>
  </si>
  <si>
    <t>¬¬IF(ISBLANK(DPWW2!AG18),"",DPWW2!AG18)</t>
  </si>
  <si>
    <t>¬¬IF(ISBLANK(DPWW2!AH18),"",DPWW2!AH18)</t>
  </si>
  <si>
    <t>¬¬IF(ISBLANK(DPWW2!AI18),"",DPWW2!AI18)</t>
  </si>
  <si>
    <t>¬¬IF(ISBLANK(DPWW2!AJ18),"",DPWW2!AJ18)</t>
  </si>
  <si>
    <t>¬¬A387</t>
  </si>
  <si>
    <t>¬¬IF(ISBLANK(DPWW2!AK18),"",DPWW2!AK18)</t>
  </si>
  <si>
    <t>¬¬IF(ISBLANK(DPWW2!AL18),"",DPWW2!AL18)</t>
  </si>
  <si>
    <t>¬¬A388</t>
  </si>
  <si>
    <t>¬¬IF(ISBLANK(DPWW2!AN18),"",DPWW2!AN18)</t>
  </si>
  <si>
    <t>¬¬IF(ISBLANK(DPWW2!AO18),"",DPWW2!AO18)</t>
  </si>
  <si>
    <t>¬¬A389</t>
  </si>
  <si>
    <t>¬¬IF(ISBLANK(DPWW2!J19),"",DPWW2!J19)</t>
  </si>
  <si>
    <t>¬¬A390</t>
  </si>
  <si>
    <t>¬¬IF(ISBLANK(DPWW2!L19),"",DPWW2!L19)</t>
  </si>
  <si>
    <t>¬¬IF(ISBLANK(DPWW2!M19),"",DPWW2!M19)</t>
  </si>
  <si>
    <t>¬¬IF(ISBLANK(DPWW2!N19),"",DPWW2!N19)</t>
  </si>
  <si>
    <t>¬¬IF(ISBLANK(DPWW2!O19),"",DPWW2!O19)</t>
  </si>
  <si>
    <t>¬¬IF(ISBLANK(DPWW2!P19),"",DPWW2!P19)</t>
  </si>
  <si>
    <t>¬¬IF(ISBLANK(DPWW2!Q19),"",DPWW2!Q19)</t>
  </si>
  <si>
    <t>¬¬IF(ISBLANK(DPWW2!R19),"",DPWW2!R19)</t>
  </si>
  <si>
    <t>¬¬IF(ISBLANK(DPWW2!S19),"",DPWW2!S19)</t>
  </si>
  <si>
    <t>¬¬IF(ISBLANK(DPWW2!T19),"",DPWW2!T19)</t>
  </si>
  <si>
    <t>¬¬IF(ISBLANK(DPWW2!U19),"",DPWW2!U19)</t>
  </si>
  <si>
    <t>¬¬IF(ISBLANK(DPWW2!V19),"",DPWW2!V19)</t>
  </si>
  <si>
    <t>¬¬A391</t>
  </si>
  <si>
    <t>¬¬IF(ISBLANK(DPWW2!W19),"",DPWW2!W19)</t>
  </si>
  <si>
    <t>¬¬IF(ISBLANK(DPWW2!X19),"",DPWW2!X19)</t>
  </si>
  <si>
    <t>¬¬A392</t>
  </si>
  <si>
    <t>¬¬IF(ISBLANK(DPWW2!Z19),"",DPWW2!Z19)</t>
  </si>
  <si>
    <t>¬¬IF(ISBLANK(DPWW2!AA19),"",DPWW2!AA19)</t>
  </si>
  <si>
    <t>¬¬IF(ISBLANK(DPWW2!AB19),"",DPWW2!AB19)</t>
  </si>
  <si>
    <t>¬¬IF(ISBLANK(DPWW2!AC19),"",DPWW2!AC19)</t>
  </si>
  <si>
    <t>¬¬IF(ISBLANK(DPWW2!AD19),"",DPWW2!AD19)</t>
  </si>
  <si>
    <t>¬¬IF(ISBLANK(DPWW2!AE19),"",DPWW2!AE19)</t>
  </si>
  <si>
    <t>¬¬IF(ISBLANK(DPWW2!AF19),"",DPWW2!AF19)</t>
  </si>
  <si>
    <t>¬¬IF(ISBLANK(DPWW2!AG19),"",DPWW2!AG19)</t>
  </si>
  <si>
    <t>¬¬IF(ISBLANK(DPWW2!AH19),"",DPWW2!AH19)</t>
  </si>
  <si>
    <t>¬¬IF(ISBLANK(DPWW2!AI19),"",DPWW2!AI19)</t>
  </si>
  <si>
    <t>¬¬IF(ISBLANK(DPWW2!AJ19),"",DPWW2!AJ19)</t>
  </si>
  <si>
    <t>¬¬A393</t>
  </si>
  <si>
    <t>¬¬IF(ISBLANK(DPWW2!AK19),"",DPWW2!AK19)</t>
  </si>
  <si>
    <t>¬¬IF(ISBLANK(DPWW2!AL19),"",DPWW2!AL19)</t>
  </si>
  <si>
    <t>¬¬A394</t>
  </si>
  <si>
    <t>¬¬IF(ISBLANK(DPWW2!AN19),"",DPWW2!AN19)</t>
  </si>
  <si>
    <t>¬¬IF(ISBLANK(DPWW2!AO19),"",DPWW2!AO19)</t>
  </si>
  <si>
    <t>¬¬A395</t>
  </si>
  <si>
    <t>¬¬IF(ISBLANK(DPWW2!J20),"",DPWW2!J20)</t>
  </si>
  <si>
    <t>¬¬A396</t>
  </si>
  <si>
    <t>¬¬IF(ISBLANK(DPWW2!L20),"",DPWW2!L20)</t>
  </si>
  <si>
    <t>¬¬IF(ISBLANK(DPWW2!M20),"",DPWW2!M20)</t>
  </si>
  <si>
    <t>¬¬IF(ISBLANK(DPWW2!N20),"",DPWW2!N20)</t>
  </si>
  <si>
    <t>¬¬IF(ISBLANK(DPWW2!O20),"",DPWW2!O20)</t>
  </si>
  <si>
    <t>¬¬IF(ISBLANK(DPWW2!P20),"",DPWW2!P20)</t>
  </si>
  <si>
    <t>¬¬IF(ISBLANK(DPWW2!Q20),"",DPWW2!Q20)</t>
  </si>
  <si>
    <t>¬¬IF(ISBLANK(DPWW2!R20),"",DPWW2!R20)</t>
  </si>
  <si>
    <t>¬¬IF(ISBLANK(DPWW2!S20),"",DPWW2!S20)</t>
  </si>
  <si>
    <t>¬¬IF(ISBLANK(DPWW2!T20),"",DPWW2!T20)</t>
  </si>
  <si>
    <t>¬¬IF(ISBLANK(DPWW2!U20),"",DPWW2!U20)</t>
  </si>
  <si>
    <t>¬¬IF(ISBLANK(DPWW2!V20),"",DPWW2!V20)</t>
  </si>
  <si>
    <t>¬¬A397</t>
  </si>
  <si>
    <t>¬¬IF(ISBLANK(DPWW2!W20),"",DPWW2!W20)</t>
  </si>
  <si>
    <t>¬¬IF(ISBLANK(DPWW2!X20),"",DPWW2!X20)</t>
  </si>
  <si>
    <t>¬¬A398</t>
  </si>
  <si>
    <t>¬¬IF(ISBLANK(DPWW2!Z20),"",DPWW2!Z20)</t>
  </si>
  <si>
    <t>¬¬IF(ISBLANK(DPWW2!AA20),"",DPWW2!AA20)</t>
  </si>
  <si>
    <t>¬¬IF(ISBLANK(DPWW2!AB20),"",DPWW2!AB20)</t>
  </si>
  <si>
    <t>¬¬IF(ISBLANK(DPWW2!AC20),"",DPWW2!AC20)</t>
  </si>
  <si>
    <t>¬¬IF(ISBLANK(DPWW2!AD20),"",DPWW2!AD20)</t>
  </si>
  <si>
    <t>¬¬IF(ISBLANK(DPWW2!AE20),"",DPWW2!AE20)</t>
  </si>
  <si>
    <t>¬¬IF(ISBLANK(DPWW2!AF20),"",DPWW2!AF20)</t>
  </si>
  <si>
    <t>¬¬IF(ISBLANK(DPWW2!AG20),"",DPWW2!AG20)</t>
  </si>
  <si>
    <t>¬¬IF(ISBLANK(DPWW2!AH20),"",DPWW2!AH20)</t>
  </si>
  <si>
    <t>¬¬IF(ISBLANK(DPWW2!AI20),"",DPWW2!AI20)</t>
  </si>
  <si>
    <t>¬¬IF(ISBLANK(DPWW2!AJ20),"",DPWW2!AJ20)</t>
  </si>
  <si>
    <t>¬¬A399</t>
  </si>
  <si>
    <t>¬¬IF(ISBLANK(DPWW2!AK20),"",DPWW2!AK20)</t>
  </si>
  <si>
    <t>¬¬IF(ISBLANK(DPWW2!AL20),"",DPWW2!AL20)</t>
  </si>
  <si>
    <t>¬¬A400</t>
  </si>
  <si>
    <t>¬¬IF(ISBLANK(DPWW2!AN20),"",DPWW2!AN20)</t>
  </si>
  <si>
    <t>¬¬IF(ISBLANK(DPWW2!AO20),"",DPWW2!AO20)</t>
  </si>
  <si>
    <t>¬¬A401</t>
  </si>
  <si>
    <t>¬¬IF(ISBLANK(DPWW2!J21),"",DPWW2!J21)</t>
  </si>
  <si>
    <t>¬¬A402</t>
  </si>
  <si>
    <t>¬¬IF(ISBLANK(DPWW2!L21),"",DPWW2!L21)</t>
  </si>
  <si>
    <t>¬¬IF(ISBLANK(DPWW2!M21),"",DPWW2!M21)</t>
  </si>
  <si>
    <t>¬¬IF(ISBLANK(DPWW2!N21),"",DPWW2!N21)</t>
  </si>
  <si>
    <t>¬¬IF(ISBLANK(DPWW2!O21),"",DPWW2!O21)</t>
  </si>
  <si>
    <t>¬¬IF(ISBLANK(DPWW2!P21),"",DPWW2!P21)</t>
  </si>
  <si>
    <t>¬¬IF(ISBLANK(DPWW2!Q21),"",DPWW2!Q21)</t>
  </si>
  <si>
    <t>¬¬IF(ISBLANK(DPWW2!R21),"",DPWW2!R21)</t>
  </si>
  <si>
    <t>¬¬IF(ISBLANK(DPWW2!S21),"",DPWW2!S21)</t>
  </si>
  <si>
    <t>¬¬IF(ISBLANK(DPWW2!T21),"",DPWW2!T21)</t>
  </si>
  <si>
    <t>¬¬IF(ISBLANK(DPWW2!U21),"",DPWW2!U21)</t>
  </si>
  <si>
    <t>¬¬IF(ISBLANK(DPWW2!V21),"",DPWW2!V21)</t>
  </si>
  <si>
    <t>¬¬A403</t>
  </si>
  <si>
    <t>¬¬IF(ISBLANK(DPWW2!W21),"",DPWW2!W21)</t>
  </si>
  <si>
    <t>¬¬IF(ISBLANK(DPWW2!X21),"",DPWW2!X21)</t>
  </si>
  <si>
    <t>¬¬A404</t>
  </si>
  <si>
    <t>¬¬IF(ISBLANK(DPWW2!Z21),"",DPWW2!Z21)</t>
  </si>
  <si>
    <t>¬¬IF(ISBLANK(DPWW2!AA21),"",DPWW2!AA21)</t>
  </si>
  <si>
    <t>¬¬IF(ISBLANK(DPWW2!AB21),"",DPWW2!AB21)</t>
  </si>
  <si>
    <t>¬¬IF(ISBLANK(DPWW2!AC21),"",DPWW2!AC21)</t>
  </si>
  <si>
    <t>¬¬IF(ISBLANK(DPWW2!AD21),"",DPWW2!AD21)</t>
  </si>
  <si>
    <t>¬¬IF(ISBLANK(DPWW2!AE21),"",DPWW2!AE21)</t>
  </si>
  <si>
    <t>¬¬IF(ISBLANK(DPWW2!AF21),"",DPWW2!AF21)</t>
  </si>
  <si>
    <t>¬¬IF(ISBLANK(DPWW2!AG21),"",DPWW2!AG21)</t>
  </si>
  <si>
    <t>¬¬IF(ISBLANK(DPWW2!AH21),"",DPWW2!AH21)</t>
  </si>
  <si>
    <t>¬¬IF(ISBLANK(DPWW2!AI21),"",DPWW2!AI21)</t>
  </si>
  <si>
    <t>¬¬IF(ISBLANK(DPWW2!AJ21),"",DPWW2!AJ21)</t>
  </si>
  <si>
    <t>¬¬A405</t>
  </si>
  <si>
    <t>¬¬IF(ISBLANK(DPWW2!AK21),"",DPWW2!AK21)</t>
  </si>
  <si>
    <t>¬¬IF(ISBLANK(DPWW2!AL21),"",DPWW2!AL21)</t>
  </si>
  <si>
    <t>¬¬A406</t>
  </si>
  <si>
    <t>¬¬IF(ISBLANK(DPWW2!AN21),"",DPWW2!AN21)</t>
  </si>
  <si>
    <t>¬¬IF(ISBLANK(DPWW2!AO21),"",DPWW2!AO21)</t>
  </si>
  <si>
    <t>¬¬A407</t>
  </si>
  <si>
    <t>¬¬IF(ISBLANK(DPWW2!J22),"",DPWW2!J22)</t>
  </si>
  <si>
    <t>¬¬A408</t>
  </si>
  <si>
    <t>¬¬IF(ISBLANK(DPWW2!L22),"",DPWW2!L22)</t>
  </si>
  <si>
    <t>¬¬IF(ISBLANK(DPWW2!M22),"",DPWW2!M22)</t>
  </si>
  <si>
    <t>¬¬IF(ISBLANK(DPWW2!N22),"",DPWW2!N22)</t>
  </si>
  <si>
    <t>¬¬IF(ISBLANK(DPWW2!O22),"",DPWW2!O22)</t>
  </si>
  <si>
    <t>¬¬IF(ISBLANK(DPWW2!P22),"",DPWW2!P22)</t>
  </si>
  <si>
    <t>¬¬IF(ISBLANK(DPWW2!Q22),"",DPWW2!Q22)</t>
  </si>
  <si>
    <t>¬¬IF(ISBLANK(DPWW2!R22),"",DPWW2!R22)</t>
  </si>
  <si>
    <t>¬¬IF(ISBLANK(DPWW2!S22),"",DPWW2!S22)</t>
  </si>
  <si>
    <t>¬¬IF(ISBLANK(DPWW2!T22),"",DPWW2!T22)</t>
  </si>
  <si>
    <t>¬¬IF(ISBLANK(DPWW2!U22),"",DPWW2!U22)</t>
  </si>
  <si>
    <t>¬¬IF(ISBLANK(DPWW2!V22),"",DPWW2!V22)</t>
  </si>
  <si>
    <t>¬¬A409</t>
  </si>
  <si>
    <t>¬¬IF(ISBLANK(DPWW2!W22),"",DPWW2!W22)</t>
  </si>
  <si>
    <t>¬¬IF(ISBLANK(DPWW2!X22),"",DPWW2!X22)</t>
  </si>
  <si>
    <t>¬¬A410</t>
  </si>
  <si>
    <t>¬¬IF(ISBLANK(DPWW2!Z22),"",DPWW2!Z22)</t>
  </si>
  <si>
    <t>¬¬IF(ISBLANK(DPWW2!AA22),"",DPWW2!AA22)</t>
  </si>
  <si>
    <t>¬¬IF(ISBLANK(DPWW2!AB22),"",DPWW2!AB22)</t>
  </si>
  <si>
    <t>¬¬IF(ISBLANK(DPWW2!AC22),"",DPWW2!AC22)</t>
  </si>
  <si>
    <t>¬¬IF(ISBLANK(DPWW2!AD22),"",DPWW2!AD22)</t>
  </si>
  <si>
    <t>¬¬IF(ISBLANK(DPWW2!AE22),"",DPWW2!AE22)</t>
  </si>
  <si>
    <t>¬¬IF(ISBLANK(DPWW2!AF22),"",DPWW2!AF22)</t>
  </si>
  <si>
    <t>¬¬IF(ISBLANK(DPWW2!AG22),"",DPWW2!AG22)</t>
  </si>
  <si>
    <t>¬¬IF(ISBLANK(DPWW2!AH22),"",DPWW2!AH22)</t>
  </si>
  <si>
    <t>¬¬IF(ISBLANK(DPWW2!AI22),"",DPWW2!AI22)</t>
  </si>
  <si>
    <t>¬¬IF(ISBLANK(DPWW2!AJ22),"",DPWW2!AJ22)</t>
  </si>
  <si>
    <t>¬¬A411</t>
  </si>
  <si>
    <t>¬¬IF(ISBLANK(DPWW2!AK22),"",DPWW2!AK22)</t>
  </si>
  <si>
    <t>¬¬IF(ISBLANK(DPWW2!AL22),"",DPWW2!AL22)</t>
  </si>
  <si>
    <t>¬¬A412</t>
  </si>
  <si>
    <t>¬¬IF(ISBLANK(DPWW2!AN22),"",DPWW2!AN22)</t>
  </si>
  <si>
    <t>¬¬IF(ISBLANK(DPWW2!AO22),"",DPWW2!AO22)</t>
  </si>
  <si>
    <t>¬¬A413</t>
  </si>
  <si>
    <t>¬¬IF(ISBLANK(DPWW2!J23),"",DPWW2!J23)</t>
  </si>
  <si>
    <t>¬¬A414</t>
  </si>
  <si>
    <t>¬¬IF(ISBLANK(DPWW2!L23),"",DPWW2!L23)</t>
  </si>
  <si>
    <t>¬¬IF(ISBLANK(DPWW2!M23),"",DPWW2!M23)</t>
  </si>
  <si>
    <t>¬¬IF(ISBLANK(DPWW2!N23),"",DPWW2!N23)</t>
  </si>
  <si>
    <t>¬¬IF(ISBLANK(DPWW2!O23),"",DPWW2!O23)</t>
  </si>
  <si>
    <t>¬¬IF(ISBLANK(DPWW2!P23),"",DPWW2!P23)</t>
  </si>
  <si>
    <t>¬¬IF(ISBLANK(DPWW2!Q23),"",DPWW2!Q23)</t>
  </si>
  <si>
    <t>¬¬IF(ISBLANK(DPWW2!R23),"",DPWW2!R23)</t>
  </si>
  <si>
    <t>¬¬IF(ISBLANK(DPWW2!S23),"",DPWW2!S23)</t>
  </si>
  <si>
    <t>¬¬IF(ISBLANK(DPWW2!T23),"",DPWW2!T23)</t>
  </si>
  <si>
    <t>¬¬IF(ISBLANK(DPWW2!U23),"",DPWW2!U23)</t>
  </si>
  <si>
    <t>¬¬IF(ISBLANK(DPWW2!V23),"",DPWW2!V23)</t>
  </si>
  <si>
    <t>¬¬A415</t>
  </si>
  <si>
    <t>¬¬IF(ISBLANK(DPWW2!W23),"",DPWW2!W23)</t>
  </si>
  <si>
    <t>¬¬IF(ISBLANK(DPWW2!X23),"",DPWW2!X23)</t>
  </si>
  <si>
    <t>¬¬A416</t>
  </si>
  <si>
    <t>¬¬IF(ISBLANK(DPWW2!Z23),"",DPWW2!Z23)</t>
  </si>
  <si>
    <t>¬¬IF(ISBLANK(DPWW2!AA23),"",DPWW2!AA23)</t>
  </si>
  <si>
    <t>¬¬IF(ISBLANK(DPWW2!AB23),"",DPWW2!AB23)</t>
  </si>
  <si>
    <t>¬¬IF(ISBLANK(DPWW2!AC23),"",DPWW2!AC23)</t>
  </si>
  <si>
    <t>¬¬IF(ISBLANK(DPWW2!AD23),"",DPWW2!AD23)</t>
  </si>
  <si>
    <t>¬¬IF(ISBLANK(DPWW2!AE23),"",DPWW2!AE23)</t>
  </si>
  <si>
    <t>¬¬IF(ISBLANK(DPWW2!AF23),"",DPWW2!AF23)</t>
  </si>
  <si>
    <t>¬¬IF(ISBLANK(DPWW2!AG23),"",DPWW2!AG23)</t>
  </si>
  <si>
    <t>¬¬IF(ISBLANK(DPWW2!AH23),"",DPWW2!AH23)</t>
  </si>
  <si>
    <t>¬¬IF(ISBLANK(DPWW2!AI23),"",DPWW2!AI23)</t>
  </si>
  <si>
    <t>¬¬IF(ISBLANK(DPWW2!AJ23),"",DPWW2!AJ23)</t>
  </si>
  <si>
    <t>¬¬A417</t>
  </si>
  <si>
    <t>¬¬IF(ISBLANK(DPWW2!AK23),"",DPWW2!AK23)</t>
  </si>
  <si>
    <t>¬¬IF(ISBLANK(DPWW2!AL23),"",DPWW2!AL23)</t>
  </si>
  <si>
    <t>¬¬A418</t>
  </si>
  <si>
    <t>¬¬IF(ISBLANK(DPWW2!AN23),"",DPWW2!AN23)</t>
  </si>
  <si>
    <t>¬¬IF(ISBLANK(DPWW2!AO23),"",DPWW2!AO23)</t>
  </si>
  <si>
    <t>¬¬A419</t>
  </si>
  <si>
    <t>¬¬IF(ISBLANK(DPWW2!J24),"",DPWW2!J24)</t>
  </si>
  <si>
    <t>¬¬A420</t>
  </si>
  <si>
    <t>¬¬IF(ISBLANK(DPWW2!L24),"",DPWW2!L24)</t>
  </si>
  <si>
    <t>¬¬IF(ISBLANK(DPWW2!M24),"",DPWW2!M24)</t>
  </si>
  <si>
    <t>¬¬IF(ISBLANK(DPWW2!N24),"",DPWW2!N24)</t>
  </si>
  <si>
    <t>¬¬IF(ISBLANK(DPWW2!O24),"",DPWW2!O24)</t>
  </si>
  <si>
    <t>¬¬IF(ISBLANK(DPWW2!P24),"",DPWW2!P24)</t>
  </si>
  <si>
    <t>¬¬IF(ISBLANK(DPWW2!Q24),"",DPWW2!Q24)</t>
  </si>
  <si>
    <t>¬¬IF(ISBLANK(DPWW2!R24),"",DPWW2!R24)</t>
  </si>
  <si>
    <t>¬¬IF(ISBLANK(DPWW2!S24),"",DPWW2!S24)</t>
  </si>
  <si>
    <t>¬¬IF(ISBLANK(DPWW2!T24),"",DPWW2!T24)</t>
  </si>
  <si>
    <t>¬¬IF(ISBLANK(DPWW2!U24),"",DPWW2!U24)</t>
  </si>
  <si>
    <t>¬¬IF(ISBLANK(DPWW2!V24),"",DPWW2!V24)</t>
  </si>
  <si>
    <t>¬¬A421</t>
  </si>
  <si>
    <t>¬¬IF(ISBLANK(DPWW2!W24),"",DPWW2!W24)</t>
  </si>
  <si>
    <t>¬¬IF(ISBLANK(DPWW2!X24),"",DPWW2!X24)</t>
  </si>
  <si>
    <t>¬¬A422</t>
  </si>
  <si>
    <t>¬¬IF(ISBLANK(DPWW2!Z24),"",DPWW2!Z24)</t>
  </si>
  <si>
    <t>¬¬IF(ISBLANK(DPWW2!AA24),"",DPWW2!AA24)</t>
  </si>
  <si>
    <t>¬¬IF(ISBLANK(DPWW2!AB24),"",DPWW2!AB24)</t>
  </si>
  <si>
    <t>¬¬IF(ISBLANK(DPWW2!AC24),"",DPWW2!AC24)</t>
  </si>
  <si>
    <t>¬¬IF(ISBLANK(DPWW2!AD24),"",DPWW2!AD24)</t>
  </si>
  <si>
    <t>¬¬IF(ISBLANK(DPWW2!AE24),"",DPWW2!AE24)</t>
  </si>
  <si>
    <t>¬¬IF(ISBLANK(DPWW2!AF24),"",DPWW2!AF24)</t>
  </si>
  <si>
    <t>¬¬IF(ISBLANK(DPWW2!AG24),"",DPWW2!AG24)</t>
  </si>
  <si>
    <t>¬¬IF(ISBLANK(DPWW2!AH24),"",DPWW2!AH24)</t>
  </si>
  <si>
    <t>¬¬IF(ISBLANK(DPWW2!AI24),"",DPWW2!AI24)</t>
  </si>
  <si>
    <t>¬¬IF(ISBLANK(DPWW2!AJ24),"",DPWW2!AJ24)</t>
  </si>
  <si>
    <t>¬¬A423</t>
  </si>
  <si>
    <t>¬¬IF(ISBLANK(DPWW2!AK24),"",DPWW2!AK24)</t>
  </si>
  <si>
    <t>¬¬IF(ISBLANK(DPWW2!AL24),"",DPWW2!AL24)</t>
  </si>
  <si>
    <t>¬¬A424</t>
  </si>
  <si>
    <t>¬¬IF(ISBLANK(DPWW2!AN24),"",DPWW2!AN24)</t>
  </si>
  <si>
    <t>¬¬IF(ISBLANK(DPWW2!AO24),"",DPWW2!AO24)</t>
  </si>
  <si>
    <t>¬¬A425</t>
  </si>
  <si>
    <t>¬¬IF(ISBLANK(DPWW2!J25),"",DPWW2!J25)</t>
  </si>
  <si>
    <t>¬¬A426</t>
  </si>
  <si>
    <t>¬¬IF(ISBLANK(DPWW2!L25),"",DPWW2!L25)</t>
  </si>
  <si>
    <t>¬¬IF(ISBLANK(DPWW2!M25),"",DPWW2!M25)</t>
  </si>
  <si>
    <t>¬¬IF(ISBLANK(DPWW2!N25),"",DPWW2!N25)</t>
  </si>
  <si>
    <t>¬¬IF(ISBLANK(DPWW2!O25),"",DPWW2!O25)</t>
  </si>
  <si>
    <t>¬¬IF(ISBLANK(DPWW2!P25),"",DPWW2!P25)</t>
  </si>
  <si>
    <t>¬¬IF(ISBLANK(DPWW2!Q25),"",DPWW2!Q25)</t>
  </si>
  <si>
    <t>¬¬IF(ISBLANK(DPWW2!R25),"",DPWW2!R25)</t>
  </si>
  <si>
    <t>¬¬IF(ISBLANK(DPWW2!S25),"",DPWW2!S25)</t>
  </si>
  <si>
    <t>¬¬IF(ISBLANK(DPWW2!T25),"",DPWW2!T25)</t>
  </si>
  <si>
    <t>¬¬IF(ISBLANK(DPWW2!U25),"",DPWW2!U25)</t>
  </si>
  <si>
    <t>¬¬IF(ISBLANK(DPWW2!V25),"",DPWW2!V25)</t>
  </si>
  <si>
    <t>¬¬A427</t>
  </si>
  <si>
    <t>¬¬IF(ISBLANK(DPWW2!W25),"",DPWW2!W25)</t>
  </si>
  <si>
    <t>¬¬IF(ISBLANK(DPWW2!X25),"",DPWW2!X25)</t>
  </si>
  <si>
    <t>¬¬A428</t>
  </si>
  <si>
    <t>¬¬IF(ISBLANK(DPWW2!Z25),"",DPWW2!Z25)</t>
  </si>
  <si>
    <t>¬¬IF(ISBLANK(DPWW2!AA25),"",DPWW2!AA25)</t>
  </si>
  <si>
    <t>¬¬IF(ISBLANK(DPWW2!AB25),"",DPWW2!AB25)</t>
  </si>
  <si>
    <t>¬¬IF(ISBLANK(DPWW2!AC25),"",DPWW2!AC25)</t>
  </si>
  <si>
    <t>¬¬IF(ISBLANK(DPWW2!AD25),"",DPWW2!AD25)</t>
  </si>
  <si>
    <t>¬¬IF(ISBLANK(DPWW2!AE25),"",DPWW2!AE25)</t>
  </si>
  <si>
    <t>¬¬IF(ISBLANK(DPWW2!AF25),"",DPWW2!AF25)</t>
  </si>
  <si>
    <t>¬¬IF(ISBLANK(DPWW2!AG25),"",DPWW2!AG25)</t>
  </si>
  <si>
    <t>¬¬IF(ISBLANK(DPWW2!AH25),"",DPWW2!AH25)</t>
  </si>
  <si>
    <t>¬¬IF(ISBLANK(DPWW2!AI25),"",DPWW2!AI25)</t>
  </si>
  <si>
    <t>¬¬IF(ISBLANK(DPWW2!AJ25),"",DPWW2!AJ25)</t>
  </si>
  <si>
    <t>¬¬A429</t>
  </si>
  <si>
    <t>¬¬IF(ISBLANK(DPWW2!AK25),"",DPWW2!AK25)</t>
  </si>
  <si>
    <t>¬¬IF(ISBLANK(DPWW2!AL25),"",DPWW2!AL25)</t>
  </si>
  <si>
    <t>¬¬A430</t>
  </si>
  <si>
    <t>¬¬IF(ISBLANK(DPWW2!AN25),"",DPWW2!AN25)</t>
  </si>
  <si>
    <t>¬¬IF(ISBLANK(DPWW2!AO25),"",DPWW2!AO25)</t>
  </si>
  <si>
    <t>¬¬A431</t>
  </si>
  <si>
    <t>¬¬IF(ISBLANK(DPWW2!J26),"",DPWW2!J26)</t>
  </si>
  <si>
    <t>¬¬A432</t>
  </si>
  <si>
    <t>¬¬IF(ISBLANK(DPWW2!L26),"",DPWW2!L26)</t>
  </si>
  <si>
    <t>¬¬IF(ISBLANK(DPWW2!M26),"",DPWW2!M26)</t>
  </si>
  <si>
    <t>¬¬IF(ISBLANK(DPWW2!N26),"",DPWW2!N26)</t>
  </si>
  <si>
    <t>¬¬IF(ISBLANK(DPWW2!O26),"",DPWW2!O26)</t>
  </si>
  <si>
    <t>¬¬IF(ISBLANK(DPWW2!P26),"",DPWW2!P26)</t>
  </si>
  <si>
    <t>¬¬IF(ISBLANK(DPWW2!Q26),"",DPWW2!Q26)</t>
  </si>
  <si>
    <t>¬¬IF(ISBLANK(DPWW2!R26),"",DPWW2!R26)</t>
  </si>
  <si>
    <t>¬¬IF(ISBLANK(DPWW2!S26),"",DPWW2!S26)</t>
  </si>
  <si>
    <t>¬¬IF(ISBLANK(DPWW2!T26),"",DPWW2!T26)</t>
  </si>
  <si>
    <t>¬¬IF(ISBLANK(DPWW2!U26),"",DPWW2!U26)</t>
  </si>
  <si>
    <t>¬¬IF(ISBLANK(DPWW2!V26),"",DPWW2!V26)</t>
  </si>
  <si>
    <t>¬¬A433</t>
  </si>
  <si>
    <t>¬¬IF(ISBLANK(DPWW2!W26),"",DPWW2!W26)</t>
  </si>
  <si>
    <t>¬¬IF(ISBLANK(DPWW2!X26),"",DPWW2!X26)</t>
  </si>
  <si>
    <t>¬¬A434</t>
  </si>
  <si>
    <t>¬¬IF(ISBLANK(DPWW2!Z26),"",DPWW2!Z26)</t>
  </si>
  <si>
    <t>¬¬IF(ISBLANK(DPWW2!AA26),"",DPWW2!AA26)</t>
  </si>
  <si>
    <t>¬¬IF(ISBLANK(DPWW2!AB26),"",DPWW2!AB26)</t>
  </si>
  <si>
    <t>¬¬IF(ISBLANK(DPWW2!AC26),"",DPWW2!AC26)</t>
  </si>
  <si>
    <t>¬¬IF(ISBLANK(DPWW2!AD26),"",DPWW2!AD26)</t>
  </si>
  <si>
    <t>¬¬IF(ISBLANK(DPWW2!AE26),"",DPWW2!AE26)</t>
  </si>
  <si>
    <t>¬¬IF(ISBLANK(DPWW2!AF26),"",DPWW2!AF26)</t>
  </si>
  <si>
    <t>¬¬IF(ISBLANK(DPWW2!AG26),"",DPWW2!AG26)</t>
  </si>
  <si>
    <t>¬¬IF(ISBLANK(DPWW2!AH26),"",DPWW2!AH26)</t>
  </si>
  <si>
    <t>¬¬IF(ISBLANK(DPWW2!AI26),"",DPWW2!AI26)</t>
  </si>
  <si>
    <t>¬¬IF(ISBLANK(DPWW2!AJ26),"",DPWW2!AJ26)</t>
  </si>
  <si>
    <t>¬¬A435</t>
  </si>
  <si>
    <t>¬¬IF(ISBLANK(DPWW2!AK26),"",DPWW2!AK26)</t>
  </si>
  <si>
    <t>¬¬IF(ISBLANK(DPWW2!AL26),"",DPWW2!AL26)</t>
  </si>
  <si>
    <t>¬¬A436</t>
  </si>
  <si>
    <t>¬¬IF(ISBLANK(DPWW2!AN26),"",DPWW2!AN26)</t>
  </si>
  <si>
    <t>¬¬IF(ISBLANK(DPWW2!AO26),"",DPWW2!AO26)</t>
  </si>
  <si>
    <t>¬¬A437</t>
  </si>
  <si>
    <t>¬¬IF(ISBLANK(DPWW2!J27),"",DPWW2!J27)</t>
  </si>
  <si>
    <t>¬¬A438</t>
  </si>
  <si>
    <t>¬¬IF(ISBLANK(DPWW2!L27),"",DPWW2!L27)</t>
  </si>
  <si>
    <t>¬¬IF(ISBLANK(DPWW2!M27),"",DPWW2!M27)</t>
  </si>
  <si>
    <t>¬¬IF(ISBLANK(DPWW2!N27),"",DPWW2!N27)</t>
  </si>
  <si>
    <t>¬¬IF(ISBLANK(DPWW2!O27),"",DPWW2!O27)</t>
  </si>
  <si>
    <t>¬¬IF(ISBLANK(DPWW2!P27),"",DPWW2!P27)</t>
  </si>
  <si>
    <t>¬¬IF(ISBLANK(DPWW2!Q27),"",DPWW2!Q27)</t>
  </si>
  <si>
    <t>¬¬IF(ISBLANK(DPWW2!R27),"",DPWW2!R27)</t>
  </si>
  <si>
    <t>¬¬IF(ISBLANK(DPWW2!S27),"",DPWW2!S27)</t>
  </si>
  <si>
    <t>¬¬IF(ISBLANK(DPWW2!T27),"",DPWW2!T27)</t>
  </si>
  <si>
    <t>¬¬IF(ISBLANK(DPWW2!U27),"",DPWW2!U27)</t>
  </si>
  <si>
    <t>¬¬IF(ISBLANK(DPWW2!V27),"",DPWW2!V27)</t>
  </si>
  <si>
    <t>¬¬A439</t>
  </si>
  <si>
    <t>¬¬IF(ISBLANK(DPWW2!W27),"",DPWW2!W27)</t>
  </si>
  <si>
    <t>¬¬IF(ISBLANK(DPWW2!X27),"",DPWW2!X27)</t>
  </si>
  <si>
    <t>¬¬A440</t>
  </si>
  <si>
    <t>¬¬IF(ISBLANK(DPWW2!Z27),"",DPWW2!Z27)</t>
  </si>
  <si>
    <t>¬¬IF(ISBLANK(DPWW2!AA27),"",DPWW2!AA27)</t>
  </si>
  <si>
    <t>¬¬IF(ISBLANK(DPWW2!AB27),"",DPWW2!AB27)</t>
  </si>
  <si>
    <t>¬¬IF(ISBLANK(DPWW2!AC27),"",DPWW2!AC27)</t>
  </si>
  <si>
    <t>¬¬IF(ISBLANK(DPWW2!AD27),"",DPWW2!AD27)</t>
  </si>
  <si>
    <t>¬¬IF(ISBLANK(DPWW2!AE27),"",DPWW2!AE27)</t>
  </si>
  <si>
    <t>¬¬IF(ISBLANK(DPWW2!AF27),"",DPWW2!AF27)</t>
  </si>
  <si>
    <t>¬¬IF(ISBLANK(DPWW2!AG27),"",DPWW2!AG27)</t>
  </si>
  <si>
    <t>¬¬IF(ISBLANK(DPWW2!AH27),"",DPWW2!AH27)</t>
  </si>
  <si>
    <t>¬¬IF(ISBLANK(DPWW2!AI27),"",DPWW2!AI27)</t>
  </si>
  <si>
    <t>¬¬IF(ISBLANK(DPWW2!AJ27),"",DPWW2!AJ27)</t>
  </si>
  <si>
    <t>¬¬A441</t>
  </si>
  <si>
    <t>¬¬IF(ISBLANK(DPWW2!AK27),"",DPWW2!AK27)</t>
  </si>
  <si>
    <t>¬¬IF(ISBLANK(DPWW2!AL27),"",DPWW2!AL27)</t>
  </si>
  <si>
    <t>¬¬A442</t>
  </si>
  <si>
    <t>¬¬IF(ISBLANK(DPWW2!AN27),"",DPWW2!AN27)</t>
  </si>
  <si>
    <t>¬¬IF(ISBLANK(DPWW2!AO27),"",DPWW2!AO27)</t>
  </si>
  <si>
    <t>¬¬A443</t>
  </si>
  <si>
    <t>¬¬IF(ISBLANK(DPWW2!J28),"",DPWW2!J28)</t>
  </si>
  <si>
    <t>¬¬A444</t>
  </si>
  <si>
    <t>¬¬IF(ISBLANK(DPWW2!L28),"",DPWW2!L28)</t>
  </si>
  <si>
    <t>¬¬IF(ISBLANK(DPWW2!M28),"",DPWW2!M28)</t>
  </si>
  <si>
    <t>¬¬IF(ISBLANK(DPWW2!N28),"",DPWW2!N28)</t>
  </si>
  <si>
    <t>¬¬IF(ISBLANK(DPWW2!O28),"",DPWW2!O28)</t>
  </si>
  <si>
    <t>¬¬IF(ISBLANK(DPWW2!P28),"",DPWW2!P28)</t>
  </si>
  <si>
    <t>¬¬IF(ISBLANK(DPWW2!Q28),"",DPWW2!Q28)</t>
  </si>
  <si>
    <t>¬¬IF(ISBLANK(DPWW2!R28),"",DPWW2!R28)</t>
  </si>
  <si>
    <t>¬¬IF(ISBLANK(DPWW2!S28),"",DPWW2!S28)</t>
  </si>
  <si>
    <t>¬¬IF(ISBLANK(DPWW2!T28),"",DPWW2!T28)</t>
  </si>
  <si>
    <t>¬¬IF(ISBLANK(DPWW2!U28),"",DPWW2!U28)</t>
  </si>
  <si>
    <t>¬¬IF(ISBLANK(DPWW2!V28),"",DPWW2!V28)</t>
  </si>
  <si>
    <t>¬¬A445</t>
  </si>
  <si>
    <t>¬¬IF(ISBLANK(DPWW2!W28),"",DPWW2!W28)</t>
  </si>
  <si>
    <t>¬¬IF(ISBLANK(DPWW2!X28),"",DPWW2!X28)</t>
  </si>
  <si>
    <t>¬¬A446</t>
  </si>
  <si>
    <t>¬¬IF(ISBLANK(DPWW2!Z28),"",DPWW2!Z28)</t>
  </si>
  <si>
    <t>¬¬IF(ISBLANK(DPWW2!AA28),"",DPWW2!AA28)</t>
  </si>
  <si>
    <t>¬¬IF(ISBLANK(DPWW2!AB28),"",DPWW2!AB28)</t>
  </si>
  <si>
    <t>¬¬IF(ISBLANK(DPWW2!AC28),"",DPWW2!AC28)</t>
  </si>
  <si>
    <t>¬¬IF(ISBLANK(DPWW2!AD28),"",DPWW2!AD28)</t>
  </si>
  <si>
    <t>¬¬IF(ISBLANK(DPWW2!AE28),"",DPWW2!AE28)</t>
  </si>
  <si>
    <t>¬¬IF(ISBLANK(DPWW2!AF28),"",DPWW2!AF28)</t>
  </si>
  <si>
    <t>¬¬IF(ISBLANK(DPWW2!AG28),"",DPWW2!AG28)</t>
  </si>
  <si>
    <t>¬¬IF(ISBLANK(DPWW2!AH28),"",DPWW2!AH28)</t>
  </si>
  <si>
    <t>¬¬IF(ISBLANK(DPWW2!AI28),"",DPWW2!AI28)</t>
  </si>
  <si>
    <t>¬¬IF(ISBLANK(DPWW2!AJ28),"",DPWW2!AJ28)</t>
  </si>
  <si>
    <t>¬¬A447</t>
  </si>
  <si>
    <t>¬¬IF(ISBLANK(DPWW2!AK28),"",DPWW2!AK28)</t>
  </si>
  <si>
    <t>¬¬IF(ISBLANK(DPWW2!AL28),"",DPWW2!AL28)</t>
  </si>
  <si>
    <t>¬¬A448</t>
  </si>
  <si>
    <t>¬¬IF(ISBLANK(DPWW2!AN28),"",DPWW2!AN28)</t>
  </si>
  <si>
    <t>¬¬IF(ISBLANK(DPWW2!AO28),"",DPWW2!AO28)</t>
  </si>
  <si>
    <t>¬¬A449</t>
  </si>
  <si>
    <t>¬¬IF(ISBLANK(DPWW2!J29),"",DPWW2!J29)</t>
  </si>
  <si>
    <t>¬¬A450</t>
  </si>
  <si>
    <t>¬¬IF(ISBLANK(DPWW2!L29),"",DPWW2!L29)</t>
  </si>
  <si>
    <t>¬¬IF(ISBLANK(DPWW2!M29),"",DPWW2!M29)</t>
  </si>
  <si>
    <t>¬¬IF(ISBLANK(DPWW2!N29),"",DPWW2!N29)</t>
  </si>
  <si>
    <t>¬¬IF(ISBLANK(DPWW2!O29),"",DPWW2!O29)</t>
  </si>
  <si>
    <t>¬¬IF(ISBLANK(DPWW2!P29),"",DPWW2!P29)</t>
  </si>
  <si>
    <t>¬¬IF(ISBLANK(DPWW2!Q29),"",DPWW2!Q29)</t>
  </si>
  <si>
    <t>¬¬IF(ISBLANK(DPWW2!R29),"",DPWW2!R29)</t>
  </si>
  <si>
    <t>¬¬IF(ISBLANK(DPWW2!S29),"",DPWW2!S29)</t>
  </si>
  <si>
    <t>¬¬IF(ISBLANK(DPWW2!T29),"",DPWW2!T29)</t>
  </si>
  <si>
    <t>¬¬IF(ISBLANK(DPWW2!U29),"",DPWW2!U29)</t>
  </si>
  <si>
    <t>¬¬IF(ISBLANK(DPWW2!V29),"",DPWW2!V29)</t>
  </si>
  <si>
    <t>¬¬A451</t>
  </si>
  <si>
    <t>¬¬IF(ISBLANK(DPWW2!W29),"",DPWW2!W29)</t>
  </si>
  <si>
    <t>¬¬IF(ISBLANK(DPWW2!X29),"",DPWW2!X29)</t>
  </si>
  <si>
    <t>¬¬A452</t>
  </si>
  <si>
    <t>¬¬IF(ISBLANK(DPWW2!Z29),"",DPWW2!Z29)</t>
  </si>
  <si>
    <t>¬¬IF(ISBLANK(DPWW2!AA29),"",DPWW2!AA29)</t>
  </si>
  <si>
    <t>¬¬IF(ISBLANK(DPWW2!AB29),"",DPWW2!AB29)</t>
  </si>
  <si>
    <t>¬¬IF(ISBLANK(DPWW2!AC29),"",DPWW2!AC29)</t>
  </si>
  <si>
    <t>¬¬IF(ISBLANK(DPWW2!AD29),"",DPWW2!AD29)</t>
  </si>
  <si>
    <t>¬¬IF(ISBLANK(DPWW2!AE29),"",DPWW2!AE29)</t>
  </si>
  <si>
    <t>¬¬IF(ISBLANK(DPWW2!AF29),"",DPWW2!AF29)</t>
  </si>
  <si>
    <t>¬¬IF(ISBLANK(DPWW2!AG29),"",DPWW2!AG29)</t>
  </si>
  <si>
    <t>¬¬IF(ISBLANK(DPWW2!AH29),"",DPWW2!AH29)</t>
  </si>
  <si>
    <t>¬¬IF(ISBLANK(DPWW2!AI29),"",DPWW2!AI29)</t>
  </si>
  <si>
    <t>¬¬IF(ISBLANK(DPWW2!AJ29),"",DPWW2!AJ29)</t>
  </si>
  <si>
    <t>¬¬A453</t>
  </si>
  <si>
    <t>¬¬IF(ISBLANK(DPWW2!AK29),"",DPWW2!AK29)</t>
  </si>
  <si>
    <t>¬¬IF(ISBLANK(DPWW2!AL29),"",DPWW2!AL29)</t>
  </si>
  <si>
    <t>¬¬A454</t>
  </si>
  <si>
    <t>¬¬IF(ISBLANK(DPWW2!AN29),"",DPWW2!AN29)</t>
  </si>
  <si>
    <t>¬¬IF(ISBLANK(DPWW2!AO29),"",DPWW2!AO29)</t>
  </si>
  <si>
    <t>¬¬A455</t>
  </si>
  <si>
    <t>¬¬IF(ISBLANK(DPWW2!J30),"",DPWW2!J30)</t>
  </si>
  <si>
    <t>¬¬A456</t>
  </si>
  <si>
    <t>¬¬IF(ISBLANK(DPWW2!L30),"",DPWW2!L30)</t>
  </si>
  <si>
    <t>¬¬IF(ISBLANK(DPWW2!M30),"",DPWW2!M30)</t>
  </si>
  <si>
    <t>¬¬IF(ISBLANK(DPWW2!N30),"",DPWW2!N30)</t>
  </si>
  <si>
    <t>¬¬IF(ISBLANK(DPWW2!O30),"",DPWW2!O30)</t>
  </si>
  <si>
    <t>¬¬IF(ISBLANK(DPWW2!P30),"",DPWW2!P30)</t>
  </si>
  <si>
    <t>¬¬IF(ISBLANK(DPWW2!Q30),"",DPWW2!Q30)</t>
  </si>
  <si>
    <t>¬¬IF(ISBLANK(DPWW2!R30),"",DPWW2!R30)</t>
  </si>
  <si>
    <t>¬¬IF(ISBLANK(DPWW2!S30),"",DPWW2!S30)</t>
  </si>
  <si>
    <t>¬¬IF(ISBLANK(DPWW2!T30),"",DPWW2!T30)</t>
  </si>
  <si>
    <t>¬¬IF(ISBLANK(DPWW2!U30),"",DPWW2!U30)</t>
  </si>
  <si>
    <t>¬¬IF(ISBLANK(DPWW2!V30),"",DPWW2!V30)</t>
  </si>
  <si>
    <t>¬¬A457</t>
  </si>
  <si>
    <t>¬¬IF(ISBLANK(DPWW2!W30),"",DPWW2!W30)</t>
  </si>
  <si>
    <t>¬¬IF(ISBLANK(DPWW2!X30),"",DPWW2!X30)</t>
  </si>
  <si>
    <t>¬¬A458</t>
  </si>
  <si>
    <t>¬¬IF(ISBLANK(DPWW2!Z30),"",DPWW2!Z30)</t>
  </si>
  <si>
    <t>¬¬IF(ISBLANK(DPWW2!AA30),"",DPWW2!AA30)</t>
  </si>
  <si>
    <t>¬¬IF(ISBLANK(DPWW2!AB30),"",DPWW2!AB30)</t>
  </si>
  <si>
    <t>¬¬IF(ISBLANK(DPWW2!AC30),"",DPWW2!AC30)</t>
  </si>
  <si>
    <t>¬¬IF(ISBLANK(DPWW2!AD30),"",DPWW2!AD30)</t>
  </si>
  <si>
    <t>¬¬IF(ISBLANK(DPWW2!AE30),"",DPWW2!AE30)</t>
  </si>
  <si>
    <t>¬¬IF(ISBLANK(DPWW2!AF30),"",DPWW2!AF30)</t>
  </si>
  <si>
    <t>¬¬IF(ISBLANK(DPWW2!AG30),"",DPWW2!AG30)</t>
  </si>
  <si>
    <t>¬¬IF(ISBLANK(DPWW2!AH30),"",DPWW2!AH30)</t>
  </si>
  <si>
    <t>¬¬IF(ISBLANK(DPWW2!AI30),"",DPWW2!AI30)</t>
  </si>
  <si>
    <t>¬¬IF(ISBLANK(DPWW2!AJ30),"",DPWW2!AJ30)</t>
  </si>
  <si>
    <t>¬¬A459</t>
  </si>
  <si>
    <t>¬¬IF(ISBLANK(DPWW2!AK30),"",DPWW2!AK30)</t>
  </si>
  <si>
    <t>¬¬IF(ISBLANK(DPWW2!AL30),"",DPWW2!AL30)</t>
  </si>
  <si>
    <t>¬¬A460</t>
  </si>
  <si>
    <t>¬¬IF(ISBLANK(DPWW2!AN30),"",DPWW2!AN30)</t>
  </si>
  <si>
    <t>¬¬IF(ISBLANK(DPWW2!AO30),"",DPWW2!AO30)</t>
  </si>
  <si>
    <t>¬¬A461</t>
  </si>
  <si>
    <t>¬¬IF(ISBLANK(DPWW2!J31),"",DPWW2!J31)</t>
  </si>
  <si>
    <t>¬¬A462</t>
  </si>
  <si>
    <t>¬¬IF(ISBLANK(DPWW2!L31),"",DPWW2!L31)</t>
  </si>
  <si>
    <t>¬¬IF(ISBLANK(DPWW2!M31),"",DPWW2!M31)</t>
  </si>
  <si>
    <t>¬¬IF(ISBLANK(DPWW2!N31),"",DPWW2!N31)</t>
  </si>
  <si>
    <t>¬¬IF(ISBLANK(DPWW2!O31),"",DPWW2!O31)</t>
  </si>
  <si>
    <t>¬¬IF(ISBLANK(DPWW2!P31),"",DPWW2!P31)</t>
  </si>
  <si>
    <t>¬¬IF(ISBLANK(DPWW2!Q31),"",DPWW2!Q31)</t>
  </si>
  <si>
    <t>¬¬IF(ISBLANK(DPWW2!R31),"",DPWW2!R31)</t>
  </si>
  <si>
    <t>¬¬IF(ISBLANK(DPWW2!S31),"",DPWW2!S31)</t>
  </si>
  <si>
    <t>¬¬IF(ISBLANK(DPWW2!T31),"",DPWW2!T31)</t>
  </si>
  <si>
    <t>¬¬IF(ISBLANK(DPWW2!U31),"",DPWW2!U31)</t>
  </si>
  <si>
    <t>¬¬IF(ISBLANK(DPWW2!V31),"",DPWW2!V31)</t>
  </si>
  <si>
    <t>¬¬A463</t>
  </si>
  <si>
    <t>¬¬IF(ISBLANK(DPWW2!W31),"",DPWW2!W31)</t>
  </si>
  <si>
    <t>¬¬IF(ISBLANK(DPWW2!X31),"",DPWW2!X31)</t>
  </si>
  <si>
    <t>¬¬A464</t>
  </si>
  <si>
    <t>¬¬IF(ISBLANK(DPWW2!Z31),"",DPWW2!Z31)</t>
  </si>
  <si>
    <t>¬¬IF(ISBLANK(DPWW2!AA31),"",DPWW2!AA31)</t>
  </si>
  <si>
    <t>¬¬IF(ISBLANK(DPWW2!AB31),"",DPWW2!AB31)</t>
  </si>
  <si>
    <t>¬¬IF(ISBLANK(DPWW2!AC31),"",DPWW2!AC31)</t>
  </si>
  <si>
    <t>¬¬IF(ISBLANK(DPWW2!AD31),"",DPWW2!AD31)</t>
  </si>
  <si>
    <t>¬¬IF(ISBLANK(DPWW2!AE31),"",DPWW2!AE31)</t>
  </si>
  <si>
    <t>¬¬IF(ISBLANK(DPWW2!AF31),"",DPWW2!AF31)</t>
  </si>
  <si>
    <t>¬¬IF(ISBLANK(DPWW2!AG31),"",DPWW2!AG31)</t>
  </si>
  <si>
    <t>¬¬IF(ISBLANK(DPWW2!AH31),"",DPWW2!AH31)</t>
  </si>
  <si>
    <t>¬¬IF(ISBLANK(DPWW2!AI31),"",DPWW2!AI31)</t>
  </si>
  <si>
    <t>¬¬IF(ISBLANK(DPWW2!AJ31),"",DPWW2!AJ31)</t>
  </si>
  <si>
    <t>¬¬A465</t>
  </si>
  <si>
    <t>¬¬IF(ISBLANK(DPWW2!AK31),"",DPWW2!AK31)</t>
  </si>
  <si>
    <t>¬¬IF(ISBLANK(DPWW2!AL31),"",DPWW2!AL31)</t>
  </si>
  <si>
    <t>¬¬A466</t>
  </si>
  <si>
    <t>¬¬IF(ISBLANK(DPWW2!AN31),"",DPWW2!AN31)</t>
  </si>
  <si>
    <t>¬¬IF(ISBLANK(DPWW2!AO31),"",DPWW2!AO31)</t>
  </si>
  <si>
    <t>¬¬A467</t>
  </si>
  <si>
    <t>¬¬IF(ISBLANK(DPWW2!J32),"",DPWW2!J32)</t>
  </si>
  <si>
    <t>¬¬A468</t>
  </si>
  <si>
    <t>¬¬IF(ISBLANK(DPWW2!L32),"",DPWW2!L32)</t>
  </si>
  <si>
    <t>¬¬IF(ISBLANK(DPWW2!M32),"",DPWW2!M32)</t>
  </si>
  <si>
    <t>¬¬IF(ISBLANK(DPWW2!N32),"",DPWW2!N32)</t>
  </si>
  <si>
    <t>¬¬IF(ISBLANK(DPWW2!O32),"",DPWW2!O32)</t>
  </si>
  <si>
    <t>¬¬IF(ISBLANK(DPWW2!P32),"",DPWW2!P32)</t>
  </si>
  <si>
    <t>¬¬IF(ISBLANK(DPWW2!Q32),"",DPWW2!Q32)</t>
  </si>
  <si>
    <t>¬¬IF(ISBLANK(DPWW2!R32),"",DPWW2!R32)</t>
  </si>
  <si>
    <t>¬¬IF(ISBLANK(DPWW2!S32),"",DPWW2!S32)</t>
  </si>
  <si>
    <t>¬¬IF(ISBLANK(DPWW2!T32),"",DPWW2!T32)</t>
  </si>
  <si>
    <t>¬¬IF(ISBLANK(DPWW2!U32),"",DPWW2!U32)</t>
  </si>
  <si>
    <t>¬¬IF(ISBLANK(DPWW2!V32),"",DPWW2!V32)</t>
  </si>
  <si>
    <t>¬¬A469</t>
  </si>
  <si>
    <t>¬¬IF(ISBLANK(DPWW2!W32),"",DPWW2!W32)</t>
  </si>
  <si>
    <t>¬¬IF(ISBLANK(DPWW2!X32),"",DPWW2!X32)</t>
  </si>
  <si>
    <t>¬¬A470</t>
  </si>
  <si>
    <t>¬¬IF(ISBLANK(DPWW2!Z32),"",DPWW2!Z32)</t>
  </si>
  <si>
    <t>¬¬IF(ISBLANK(DPWW2!AA32),"",DPWW2!AA32)</t>
  </si>
  <si>
    <t>¬¬IF(ISBLANK(DPWW2!AB32),"",DPWW2!AB32)</t>
  </si>
  <si>
    <t>¬¬IF(ISBLANK(DPWW2!AC32),"",DPWW2!AC32)</t>
  </si>
  <si>
    <t>¬¬IF(ISBLANK(DPWW2!AD32),"",DPWW2!AD32)</t>
  </si>
  <si>
    <t>¬¬IF(ISBLANK(DPWW2!AE32),"",DPWW2!AE32)</t>
  </si>
  <si>
    <t>¬¬IF(ISBLANK(DPWW2!AF32),"",DPWW2!AF32)</t>
  </si>
  <si>
    <t>¬¬IF(ISBLANK(DPWW2!AG32),"",DPWW2!AG32)</t>
  </si>
  <si>
    <t>¬¬IF(ISBLANK(DPWW2!AH32),"",DPWW2!AH32)</t>
  </si>
  <si>
    <t>¬¬IF(ISBLANK(DPWW2!AI32),"",DPWW2!AI32)</t>
  </si>
  <si>
    <t>¬¬IF(ISBLANK(DPWW2!AJ32),"",DPWW2!AJ32)</t>
  </si>
  <si>
    <t>¬¬A471</t>
  </si>
  <si>
    <t>¬¬IF(ISBLANK(DPWW2!AK32),"",DPWW2!AK32)</t>
  </si>
  <si>
    <t>¬¬IF(ISBLANK(DPWW2!AL32),"",DPWW2!AL32)</t>
  </si>
  <si>
    <t>¬¬A472</t>
  </si>
  <si>
    <t>¬¬IF(ISBLANK(DPWW2!AN32),"",DPWW2!AN32)</t>
  </si>
  <si>
    <t>¬¬IF(ISBLANK(DPWW2!AO32),"",DPWW2!AO32)</t>
  </si>
  <si>
    <t>¬¬A473</t>
  </si>
  <si>
    <t>¬¬IF(ISBLANK(DPWW2!J33),"",DPWW2!J33)</t>
  </si>
  <si>
    <t>¬¬A474</t>
  </si>
  <si>
    <t>¬¬IF(ISBLANK(DPWW2!L33),"",DPWW2!L33)</t>
  </si>
  <si>
    <t>¬¬IF(ISBLANK(DPWW2!M33),"",DPWW2!M33)</t>
  </si>
  <si>
    <t>¬¬IF(ISBLANK(DPWW2!N33),"",DPWW2!N33)</t>
  </si>
  <si>
    <t>¬¬IF(ISBLANK(DPWW2!O33),"",DPWW2!O33)</t>
  </si>
  <si>
    <t>¬¬IF(ISBLANK(DPWW2!P33),"",DPWW2!P33)</t>
  </si>
  <si>
    <t>¬¬IF(ISBLANK(DPWW2!Q33),"",DPWW2!Q33)</t>
  </si>
  <si>
    <t>¬¬IF(ISBLANK(DPWW2!R33),"",DPWW2!R33)</t>
  </si>
  <si>
    <t>¬¬IF(ISBLANK(DPWW2!S33),"",DPWW2!S33)</t>
  </si>
  <si>
    <t>¬¬IF(ISBLANK(DPWW2!T33),"",DPWW2!T33)</t>
  </si>
  <si>
    <t>¬¬IF(ISBLANK(DPWW2!U33),"",DPWW2!U33)</t>
  </si>
  <si>
    <t>¬¬IF(ISBLANK(DPWW2!V33),"",DPWW2!V33)</t>
  </si>
  <si>
    <t>¬¬A475</t>
  </si>
  <si>
    <t>¬¬IF(ISBLANK(DPWW2!W33),"",DPWW2!W33)</t>
  </si>
  <si>
    <t>¬¬IF(ISBLANK(DPWW2!X33),"",DPWW2!X33)</t>
  </si>
  <si>
    <t>¬¬A476</t>
  </si>
  <si>
    <t>¬¬IF(ISBLANK(DPWW2!Z33),"",DPWW2!Z33)</t>
  </si>
  <si>
    <t>¬¬IF(ISBLANK(DPWW2!AA33),"",DPWW2!AA33)</t>
  </si>
  <si>
    <t>¬¬IF(ISBLANK(DPWW2!AB33),"",DPWW2!AB33)</t>
  </si>
  <si>
    <t>¬¬IF(ISBLANK(DPWW2!AC33),"",DPWW2!AC33)</t>
  </si>
  <si>
    <t>¬¬IF(ISBLANK(DPWW2!AD33),"",DPWW2!AD33)</t>
  </si>
  <si>
    <t>¬¬IF(ISBLANK(DPWW2!AE33),"",DPWW2!AE33)</t>
  </si>
  <si>
    <t>¬¬IF(ISBLANK(DPWW2!AF33),"",DPWW2!AF33)</t>
  </si>
  <si>
    <t>¬¬IF(ISBLANK(DPWW2!AG33),"",DPWW2!AG33)</t>
  </si>
  <si>
    <t>¬¬IF(ISBLANK(DPWW2!AH33),"",DPWW2!AH33)</t>
  </si>
  <si>
    <t>¬¬IF(ISBLANK(DPWW2!AI33),"",DPWW2!AI33)</t>
  </si>
  <si>
    <t>¬¬IF(ISBLANK(DPWW2!AJ33),"",DPWW2!AJ33)</t>
  </si>
  <si>
    <t>¬¬A477</t>
  </si>
  <si>
    <t>¬¬IF(ISBLANK(DPWW2!AK33),"",DPWW2!AK33)</t>
  </si>
  <si>
    <t>¬¬IF(ISBLANK(DPWW2!AL33),"",DPWW2!AL33)</t>
  </si>
  <si>
    <t>¬¬A478</t>
  </si>
  <si>
    <t>¬¬IF(ISBLANK(DPWW2!AN33),"",DPWW2!AN33)</t>
  </si>
  <si>
    <t>¬¬IF(ISBLANK(DPWW2!AO33),"",DPWW2!AO33)</t>
  </si>
  <si>
    <t>¬¬A479</t>
  </si>
  <si>
    <t>¬¬IF(ISBLANK(DPWW2!J34),"",DPWW2!J34)</t>
  </si>
  <si>
    <t>¬¬A480</t>
  </si>
  <si>
    <t>¬¬IF(ISBLANK(DPWW2!L34),"",DPWW2!L34)</t>
  </si>
  <si>
    <t>¬¬IF(ISBLANK(DPWW2!M34),"",DPWW2!M34)</t>
  </si>
  <si>
    <t>¬¬IF(ISBLANK(DPWW2!N34),"",DPWW2!N34)</t>
  </si>
  <si>
    <t>¬¬IF(ISBLANK(DPWW2!O34),"",DPWW2!O34)</t>
  </si>
  <si>
    <t>¬¬IF(ISBLANK(DPWW2!P34),"",DPWW2!P34)</t>
  </si>
  <si>
    <t>¬¬IF(ISBLANK(DPWW2!Q34),"",DPWW2!Q34)</t>
  </si>
  <si>
    <t>¬¬IF(ISBLANK(DPWW2!R34),"",DPWW2!R34)</t>
  </si>
  <si>
    <t>¬¬IF(ISBLANK(DPWW2!S34),"",DPWW2!S34)</t>
  </si>
  <si>
    <t>¬¬IF(ISBLANK(DPWW2!T34),"",DPWW2!T34)</t>
  </si>
  <si>
    <t>¬¬IF(ISBLANK(DPWW2!U34),"",DPWW2!U34)</t>
  </si>
  <si>
    <t>¬¬IF(ISBLANK(DPWW2!V34),"",DPWW2!V34)</t>
  </si>
  <si>
    <t>¬¬A481</t>
  </si>
  <si>
    <t>¬¬IF(ISBLANK(DPWW2!W34),"",DPWW2!W34)</t>
  </si>
  <si>
    <t>¬¬IF(ISBLANK(DPWW2!X34),"",DPWW2!X34)</t>
  </si>
  <si>
    <t>¬¬A482</t>
  </si>
  <si>
    <t>¬¬IF(ISBLANK(DPWW2!Z34),"",DPWW2!Z34)</t>
  </si>
  <si>
    <t>¬¬IF(ISBLANK(DPWW2!AA34),"",DPWW2!AA34)</t>
  </si>
  <si>
    <t>¬¬IF(ISBLANK(DPWW2!AB34),"",DPWW2!AB34)</t>
  </si>
  <si>
    <t>¬¬IF(ISBLANK(DPWW2!AC34),"",DPWW2!AC34)</t>
  </si>
  <si>
    <t>¬¬IF(ISBLANK(DPWW2!AD34),"",DPWW2!AD34)</t>
  </si>
  <si>
    <t>¬¬IF(ISBLANK(DPWW2!AE34),"",DPWW2!AE34)</t>
  </si>
  <si>
    <t>¬¬IF(ISBLANK(DPWW2!AF34),"",DPWW2!AF34)</t>
  </si>
  <si>
    <t>¬¬IF(ISBLANK(DPWW2!AG34),"",DPWW2!AG34)</t>
  </si>
  <si>
    <t>¬¬IF(ISBLANK(DPWW2!AH34),"",DPWW2!AH34)</t>
  </si>
  <si>
    <t>¬¬IF(ISBLANK(DPWW2!AI34),"",DPWW2!AI34)</t>
  </si>
  <si>
    <t>¬¬IF(ISBLANK(DPWW2!AJ34),"",DPWW2!AJ34)</t>
  </si>
  <si>
    <t>¬¬A483</t>
  </si>
  <si>
    <t>¬¬IF(ISBLANK(DPWW2!AK34),"",DPWW2!AK34)</t>
  </si>
  <si>
    <t>¬¬IF(ISBLANK(DPWW2!AL34),"",DPWW2!AL34)</t>
  </si>
  <si>
    <t>¬¬A484</t>
  </si>
  <si>
    <t>¬¬IF(ISBLANK(DPWW2!AN34),"",DPWW2!AN34)</t>
  </si>
  <si>
    <t>¬¬IF(ISBLANK(DPWW2!AO34),"",DPWW2!AO34)</t>
  </si>
  <si>
    <t>¬¬A485</t>
  </si>
  <si>
    <t>¬¬IF(ISBLANK(DPWW2!J35),"",DPWW2!J35)</t>
  </si>
  <si>
    <t>¬¬A486</t>
  </si>
  <si>
    <t>¬¬IF(ISBLANK(DPWW2!L35),"",DPWW2!L35)</t>
  </si>
  <si>
    <t>¬¬IF(ISBLANK(DPWW2!M35),"",DPWW2!M35)</t>
  </si>
  <si>
    <t>¬¬IF(ISBLANK(DPWW2!N35),"",DPWW2!N35)</t>
  </si>
  <si>
    <t>¬¬IF(ISBLANK(DPWW2!O35),"",DPWW2!O35)</t>
  </si>
  <si>
    <t>¬¬IF(ISBLANK(DPWW2!P35),"",DPWW2!P35)</t>
  </si>
  <si>
    <t>¬¬IF(ISBLANK(DPWW2!Q35),"",DPWW2!Q35)</t>
  </si>
  <si>
    <t>¬¬IF(ISBLANK(DPWW2!R35),"",DPWW2!R35)</t>
  </si>
  <si>
    <t>¬¬IF(ISBLANK(DPWW2!S35),"",DPWW2!S35)</t>
  </si>
  <si>
    <t>¬¬IF(ISBLANK(DPWW2!T35),"",DPWW2!T35)</t>
  </si>
  <si>
    <t>¬¬IF(ISBLANK(DPWW2!U35),"",DPWW2!U35)</t>
  </si>
  <si>
    <t>¬¬IF(ISBLANK(DPWW2!V35),"",DPWW2!V35)</t>
  </si>
  <si>
    <t>¬¬A487</t>
  </si>
  <si>
    <t>¬¬IF(ISBLANK(DPWW2!W35),"",DPWW2!W35)</t>
  </si>
  <si>
    <t>¬¬IF(ISBLANK(DPWW2!X35),"",DPWW2!X35)</t>
  </si>
  <si>
    <t>¬¬A488</t>
  </si>
  <si>
    <t>¬¬IF(ISBLANK(DPWW2!Z35),"",DPWW2!Z35)</t>
  </si>
  <si>
    <t>¬¬IF(ISBLANK(DPWW2!AA35),"",DPWW2!AA35)</t>
  </si>
  <si>
    <t>¬¬IF(ISBLANK(DPWW2!AB35),"",DPWW2!AB35)</t>
  </si>
  <si>
    <t>¬¬IF(ISBLANK(DPWW2!AC35),"",DPWW2!AC35)</t>
  </si>
  <si>
    <t>¬¬IF(ISBLANK(DPWW2!AD35),"",DPWW2!AD35)</t>
  </si>
  <si>
    <t>¬¬IF(ISBLANK(DPWW2!AE35),"",DPWW2!AE35)</t>
  </si>
  <si>
    <t>¬¬IF(ISBLANK(DPWW2!AF35),"",DPWW2!AF35)</t>
  </si>
  <si>
    <t>¬¬IF(ISBLANK(DPWW2!AG35),"",DPWW2!AG35)</t>
  </si>
  <si>
    <t>¬¬IF(ISBLANK(DPWW2!AH35),"",DPWW2!AH35)</t>
  </si>
  <si>
    <t>¬¬IF(ISBLANK(DPWW2!AI35),"",DPWW2!AI35)</t>
  </si>
  <si>
    <t>¬¬IF(ISBLANK(DPWW2!AJ35),"",DPWW2!AJ35)</t>
  </si>
  <si>
    <t>¬¬A489</t>
  </si>
  <si>
    <t>¬¬IF(ISBLANK(DPWW2!AK35),"",DPWW2!AK35)</t>
  </si>
  <si>
    <t>¬¬IF(ISBLANK(DPWW2!AL35),"",DPWW2!AL35)</t>
  </si>
  <si>
    <t>¬¬A490</t>
  </si>
  <si>
    <t>¬¬IF(ISBLANK(DPWW2!AN35),"",DPWW2!AN35)</t>
  </si>
  <si>
    <t>¬¬IF(ISBLANK(DPWW2!AO35),"",DPWW2!AO35)</t>
  </si>
  <si>
    <t>¬¬A491</t>
  </si>
  <si>
    <t>¬¬IF(ISBLANK(DPWW2!J36),"",DPWW2!J36)</t>
  </si>
  <si>
    <t>¬¬A492</t>
  </si>
  <si>
    <t>¬¬IF(ISBLANK(DPWW2!L36),"",DPWW2!L36)</t>
  </si>
  <si>
    <t>¬¬IF(ISBLANK(DPWW2!M36),"",DPWW2!M36)</t>
  </si>
  <si>
    <t>¬¬IF(ISBLANK(DPWW2!N36),"",DPWW2!N36)</t>
  </si>
  <si>
    <t>¬¬IF(ISBLANK(DPWW2!O36),"",DPWW2!O36)</t>
  </si>
  <si>
    <t>¬¬IF(ISBLANK(DPWW2!P36),"",DPWW2!P36)</t>
  </si>
  <si>
    <t>¬¬IF(ISBLANK(DPWW2!Q36),"",DPWW2!Q36)</t>
  </si>
  <si>
    <t>¬¬IF(ISBLANK(DPWW2!R36),"",DPWW2!R36)</t>
  </si>
  <si>
    <t>¬¬IF(ISBLANK(DPWW2!S36),"",DPWW2!S36)</t>
  </si>
  <si>
    <t>¬¬IF(ISBLANK(DPWW2!T36),"",DPWW2!T36)</t>
  </si>
  <si>
    <t>¬¬IF(ISBLANK(DPWW2!U36),"",DPWW2!U36)</t>
  </si>
  <si>
    <t>¬¬IF(ISBLANK(DPWW2!V36),"",DPWW2!V36)</t>
  </si>
  <si>
    <t>¬¬A493</t>
  </si>
  <si>
    <t>¬¬IF(ISBLANK(DPWW2!W36),"",DPWW2!W36)</t>
  </si>
  <si>
    <t>¬¬IF(ISBLANK(DPWW2!X36),"",DPWW2!X36)</t>
  </si>
  <si>
    <t>¬¬A494</t>
  </si>
  <si>
    <t>¬¬IF(ISBLANK(DPWW2!Z36),"",DPWW2!Z36)</t>
  </si>
  <si>
    <t>¬¬IF(ISBLANK(DPWW2!AA36),"",DPWW2!AA36)</t>
  </si>
  <si>
    <t>¬¬IF(ISBLANK(DPWW2!AB36),"",DPWW2!AB36)</t>
  </si>
  <si>
    <t>¬¬IF(ISBLANK(DPWW2!AC36),"",DPWW2!AC36)</t>
  </si>
  <si>
    <t>¬¬IF(ISBLANK(DPWW2!AD36),"",DPWW2!AD36)</t>
  </si>
  <si>
    <t>¬¬IF(ISBLANK(DPWW2!AE36),"",DPWW2!AE36)</t>
  </si>
  <si>
    <t>¬¬IF(ISBLANK(DPWW2!AF36),"",DPWW2!AF36)</t>
  </si>
  <si>
    <t>¬¬IF(ISBLANK(DPWW2!AG36),"",DPWW2!AG36)</t>
  </si>
  <si>
    <t>¬¬IF(ISBLANK(DPWW2!AH36),"",DPWW2!AH36)</t>
  </si>
  <si>
    <t>¬¬IF(ISBLANK(DPWW2!AI36),"",DPWW2!AI36)</t>
  </si>
  <si>
    <t>¬¬IF(ISBLANK(DPWW2!AJ36),"",DPWW2!AJ36)</t>
  </si>
  <si>
    <t>¬¬A495</t>
  </si>
  <si>
    <t>¬¬IF(ISBLANK(DPWW2!AK36),"",DPWW2!AK36)</t>
  </si>
  <si>
    <t>¬¬IF(ISBLANK(DPWW2!AL36),"",DPWW2!AL36)</t>
  </si>
  <si>
    <t>¬¬A496</t>
  </si>
  <si>
    <t>¬¬IF(ISBLANK(DPWW2!AN36),"",DPWW2!AN36)</t>
  </si>
  <si>
    <t>¬¬IF(ISBLANK(DPWW2!AO36),"",DPWW2!AO36)</t>
  </si>
  <si>
    <t>¬¬A497</t>
  </si>
  <si>
    <t>¬¬IF(ISBLANK(DPWW2!J37),"",DPWW2!J37)</t>
  </si>
  <si>
    <t>¬¬A498</t>
  </si>
  <si>
    <t>¬¬IF(ISBLANK(DPWW2!L37),"",DPWW2!L37)</t>
  </si>
  <si>
    <t>¬¬IF(ISBLANK(DPWW2!M37),"",DPWW2!M37)</t>
  </si>
  <si>
    <t>¬¬IF(ISBLANK(DPWW2!N37),"",DPWW2!N37)</t>
  </si>
  <si>
    <t>¬¬IF(ISBLANK(DPWW2!O37),"",DPWW2!O37)</t>
  </si>
  <si>
    <t>¬¬IF(ISBLANK(DPWW2!P37),"",DPWW2!P37)</t>
  </si>
  <si>
    <t>¬¬IF(ISBLANK(DPWW2!Q37),"",DPWW2!Q37)</t>
  </si>
  <si>
    <t>¬¬IF(ISBLANK(DPWW2!R37),"",DPWW2!R37)</t>
  </si>
  <si>
    <t>¬¬IF(ISBLANK(DPWW2!S37),"",DPWW2!S37)</t>
  </si>
  <si>
    <t>¬¬IF(ISBLANK(DPWW2!T37),"",DPWW2!T37)</t>
  </si>
  <si>
    <t>¬¬IF(ISBLANK(DPWW2!U37),"",DPWW2!U37)</t>
  </si>
  <si>
    <t>¬¬IF(ISBLANK(DPWW2!V37),"",DPWW2!V37)</t>
  </si>
  <si>
    <t>¬¬A499</t>
  </si>
  <si>
    <t>¬¬IF(ISBLANK(DPWW2!W37),"",DPWW2!W37)</t>
  </si>
  <si>
    <t>¬¬IF(ISBLANK(DPWW2!X37),"",DPWW2!X37)</t>
  </si>
  <si>
    <t>¬¬A500</t>
  </si>
  <si>
    <t>¬¬IF(ISBLANK(DPWW2!Z37),"",DPWW2!Z37)</t>
  </si>
  <si>
    <t>¬¬IF(ISBLANK(DPWW2!AA37),"",DPWW2!AA37)</t>
  </si>
  <si>
    <t>¬¬IF(ISBLANK(DPWW2!AB37),"",DPWW2!AB37)</t>
  </si>
  <si>
    <t>¬¬IF(ISBLANK(DPWW2!AC37),"",DPWW2!AC37)</t>
  </si>
  <si>
    <t>¬¬IF(ISBLANK(DPWW2!AD37),"",DPWW2!AD37)</t>
  </si>
  <si>
    <t>¬¬IF(ISBLANK(DPWW2!AE37),"",DPWW2!AE37)</t>
  </si>
  <si>
    <t>¬¬IF(ISBLANK(DPWW2!AF37),"",DPWW2!AF37)</t>
  </si>
  <si>
    <t>¬¬IF(ISBLANK(DPWW2!AG37),"",DPWW2!AG37)</t>
  </si>
  <si>
    <t>¬¬IF(ISBLANK(DPWW2!AH37),"",DPWW2!AH37)</t>
  </si>
  <si>
    <t>¬¬IF(ISBLANK(DPWW2!AI37),"",DPWW2!AI37)</t>
  </si>
  <si>
    <t>¬¬IF(ISBLANK(DPWW2!AJ37),"",DPWW2!AJ37)</t>
  </si>
  <si>
    <t>¬¬A501</t>
  </si>
  <si>
    <t>¬¬IF(ISBLANK(DPWW2!AK37),"",DPWW2!AK37)</t>
  </si>
  <si>
    <t>¬¬IF(ISBLANK(DPWW2!AL37),"",DPWW2!AL37)</t>
  </si>
  <si>
    <t>¬¬A502</t>
  </si>
  <si>
    <t>¬¬IF(ISBLANK(DPWW2!AN37),"",DPWW2!AN37)</t>
  </si>
  <si>
    <t>¬¬IF(ISBLANK(DPWW2!AO37),"",DPWW2!AO37)</t>
  </si>
  <si>
    <t>¬¬A503</t>
  </si>
  <si>
    <t>¬¬IF(ISBLANK(DPWW2!J38),"",DPWW2!J38)</t>
  </si>
  <si>
    <t>¬¬A504</t>
  </si>
  <si>
    <t>¬¬IF(ISBLANK(DPWW2!L38),"",DPWW2!L38)</t>
  </si>
  <si>
    <t>¬¬IF(ISBLANK(DPWW2!M38),"",DPWW2!M38)</t>
  </si>
  <si>
    <t>¬¬IF(ISBLANK(DPWW2!N38),"",DPWW2!N38)</t>
  </si>
  <si>
    <t>¬¬IF(ISBLANK(DPWW2!O38),"",DPWW2!O38)</t>
  </si>
  <si>
    <t>¬¬IF(ISBLANK(DPWW2!P38),"",DPWW2!P38)</t>
  </si>
  <si>
    <t>¬¬IF(ISBLANK(DPWW2!Q38),"",DPWW2!Q38)</t>
  </si>
  <si>
    <t>¬¬IF(ISBLANK(DPWW2!R38),"",DPWW2!R38)</t>
  </si>
  <si>
    <t>¬¬IF(ISBLANK(DPWW2!S38),"",DPWW2!S38)</t>
  </si>
  <si>
    <t>¬¬IF(ISBLANK(DPWW2!T38),"",DPWW2!T38)</t>
  </si>
  <si>
    <t>¬¬IF(ISBLANK(DPWW2!U38),"",DPWW2!U38)</t>
  </si>
  <si>
    <t>¬¬IF(ISBLANK(DPWW2!V38),"",DPWW2!V38)</t>
  </si>
  <si>
    <t>¬¬A505</t>
  </si>
  <si>
    <t>¬¬IF(ISBLANK(DPWW2!W38),"",DPWW2!W38)</t>
  </si>
  <si>
    <t>¬¬IF(ISBLANK(DPWW2!X38),"",DPWW2!X38)</t>
  </si>
  <si>
    <t>¬¬A506</t>
  </si>
  <si>
    <t>¬¬IF(ISBLANK(DPWW2!Z38),"",DPWW2!Z38)</t>
  </si>
  <si>
    <t>¬¬IF(ISBLANK(DPWW2!AA38),"",DPWW2!AA38)</t>
  </si>
  <si>
    <t>¬¬IF(ISBLANK(DPWW2!AB38),"",DPWW2!AB38)</t>
  </si>
  <si>
    <t>¬¬IF(ISBLANK(DPWW2!AC38),"",DPWW2!AC38)</t>
  </si>
  <si>
    <t>¬¬IF(ISBLANK(DPWW2!AD38),"",DPWW2!AD38)</t>
  </si>
  <si>
    <t>¬¬IF(ISBLANK(DPWW2!AE38),"",DPWW2!AE38)</t>
  </si>
  <si>
    <t>¬¬IF(ISBLANK(DPWW2!AF38),"",DPWW2!AF38)</t>
  </si>
  <si>
    <t>¬¬IF(ISBLANK(DPWW2!AG38),"",DPWW2!AG38)</t>
  </si>
  <si>
    <t>¬¬IF(ISBLANK(DPWW2!AH38),"",DPWW2!AH38)</t>
  </si>
  <si>
    <t>¬¬IF(ISBLANK(DPWW2!AI38),"",DPWW2!AI38)</t>
  </si>
  <si>
    <t>¬¬IF(ISBLANK(DPWW2!AJ38),"",DPWW2!AJ38)</t>
  </si>
  <si>
    <t>¬¬A507</t>
  </si>
  <si>
    <t>¬¬IF(ISBLANK(DPWW2!AK38),"",DPWW2!AK38)</t>
  </si>
  <si>
    <t>¬¬IF(ISBLANK(DPWW2!AL38),"",DPWW2!AL38)</t>
  </si>
  <si>
    <t>¬¬A508</t>
  </si>
  <si>
    <t>¬¬IF(ISBLANK(DPWW2!AN38),"",DPWW2!AN38)</t>
  </si>
  <si>
    <t>¬¬IF(ISBLANK(DPWW2!AO38),"",DPWW2!AO38)</t>
  </si>
  <si>
    <t>¬¬A509</t>
  </si>
  <si>
    <t>¬¬IF(ISBLANK(DPWW2!J39),"",DPWW2!J39)</t>
  </si>
  <si>
    <t>¬¬A510</t>
  </si>
  <si>
    <t>¬¬IF(ISBLANK(DPWW2!L39),"",DPWW2!L39)</t>
  </si>
  <si>
    <t>¬¬IF(ISBLANK(DPWW2!M39),"",DPWW2!M39)</t>
  </si>
  <si>
    <t>¬¬IF(ISBLANK(DPWW2!N39),"",DPWW2!N39)</t>
  </si>
  <si>
    <t>¬¬IF(ISBLANK(DPWW2!O39),"",DPWW2!O39)</t>
  </si>
  <si>
    <t>¬¬IF(ISBLANK(DPWW2!P39),"",DPWW2!P39)</t>
  </si>
  <si>
    <t>¬¬IF(ISBLANK(DPWW2!Q39),"",DPWW2!Q39)</t>
  </si>
  <si>
    <t>¬¬IF(ISBLANK(DPWW2!R39),"",DPWW2!R39)</t>
  </si>
  <si>
    <t>¬¬IF(ISBLANK(DPWW2!S39),"",DPWW2!S39)</t>
  </si>
  <si>
    <t>¬¬IF(ISBLANK(DPWW2!T39),"",DPWW2!T39)</t>
  </si>
  <si>
    <t>¬¬IF(ISBLANK(DPWW2!U39),"",DPWW2!U39)</t>
  </si>
  <si>
    <t>¬¬IF(ISBLANK(DPWW2!V39),"",DPWW2!V39)</t>
  </si>
  <si>
    <t>¬¬A511</t>
  </si>
  <si>
    <t>¬¬IF(ISBLANK(DPWW2!W39),"",DPWW2!W39)</t>
  </si>
  <si>
    <t>¬¬IF(ISBLANK(DPWW2!X39),"",DPWW2!X39)</t>
  </si>
  <si>
    <t>¬¬A512</t>
  </si>
  <si>
    <t>¬¬IF(ISBLANK(DPWW2!Z39),"",DPWW2!Z39)</t>
  </si>
  <si>
    <t>¬¬IF(ISBLANK(DPWW2!AA39),"",DPWW2!AA39)</t>
  </si>
  <si>
    <t>¬¬IF(ISBLANK(DPWW2!AB39),"",DPWW2!AB39)</t>
  </si>
  <si>
    <t>¬¬IF(ISBLANK(DPWW2!AC39),"",DPWW2!AC39)</t>
  </si>
  <si>
    <t>¬¬IF(ISBLANK(DPWW2!AD39),"",DPWW2!AD39)</t>
  </si>
  <si>
    <t>¬¬IF(ISBLANK(DPWW2!AE39),"",DPWW2!AE39)</t>
  </si>
  <si>
    <t>¬¬IF(ISBLANK(DPWW2!AF39),"",DPWW2!AF39)</t>
  </si>
  <si>
    <t>¬¬IF(ISBLANK(DPWW2!AG39),"",DPWW2!AG39)</t>
  </si>
  <si>
    <t>¬¬IF(ISBLANK(DPWW2!AH39),"",DPWW2!AH39)</t>
  </si>
  <si>
    <t>¬¬IF(ISBLANK(DPWW2!AI39),"",DPWW2!AI39)</t>
  </si>
  <si>
    <t>¬¬IF(ISBLANK(DPWW2!AJ39),"",DPWW2!AJ39)</t>
  </si>
  <si>
    <t>¬¬A513</t>
  </si>
  <si>
    <t>¬¬IF(ISBLANK(DPWW2!AK39),"",DPWW2!AK39)</t>
  </si>
  <si>
    <t>¬¬IF(ISBLANK(DPWW2!AL39),"",DPWW2!AL39)</t>
  </si>
  <si>
    <t>¬¬A514</t>
  </si>
  <si>
    <t>¬¬IF(ISBLANK(DPWW2!AN39),"",DPWW2!AN39)</t>
  </si>
  <si>
    <t>¬¬IF(ISBLANK(DPWW2!AO39),"",DPWW2!AO39)</t>
  </si>
  <si>
    <t>¬¬A515</t>
  </si>
  <si>
    <t>¬¬IF(ISBLANK(DPWW2!J41),"",DPWW2!J41)</t>
  </si>
  <si>
    <t>¬¬A516</t>
  </si>
  <si>
    <t>¬¬IF(ISBLANK(DPWW2!L41),"",DPWW2!L41)</t>
  </si>
  <si>
    <t>¬¬IF(ISBLANK(DPWW2!M41),"",DPWW2!M41)</t>
  </si>
  <si>
    <t>¬¬IF(ISBLANK(DPWW2!N41),"",DPWW2!N41)</t>
  </si>
  <si>
    <t>¬¬IF(ISBLANK(DPWW2!O41),"",DPWW2!O41)</t>
  </si>
  <si>
    <t>¬¬IF(ISBLANK(DPWW2!P41),"",DPWW2!P41)</t>
  </si>
  <si>
    <t>¬¬IF(ISBLANK(DPWW2!Q41),"",DPWW2!Q41)</t>
  </si>
  <si>
    <t>¬¬IF(ISBLANK(DPWW2!R41),"",DPWW2!R41)</t>
  </si>
  <si>
    <t>¬¬IF(ISBLANK(DPWW2!S41),"",DPWW2!S41)</t>
  </si>
  <si>
    <t>¬¬IF(ISBLANK(DPWW2!T41),"",DPWW2!T41)</t>
  </si>
  <si>
    <t>¬¬IF(ISBLANK(DPWW2!U41),"",DPWW2!U41)</t>
  </si>
  <si>
    <t>¬¬IF(ISBLANK(DPWW2!V41),"",DPWW2!V41)</t>
  </si>
  <si>
    <t>¬¬A517</t>
  </si>
  <si>
    <t>¬¬IF(ISBLANK(DPWW2!W41),"",DPWW2!W41)</t>
  </si>
  <si>
    <t>¬¬IF(ISBLANK(DPWW2!X41),"",DPWW2!X41)</t>
  </si>
  <si>
    <t>¬¬A518</t>
  </si>
  <si>
    <t>¬¬IF(ISBLANK(DPWW2!Z41),"",DPWW2!Z41)</t>
  </si>
  <si>
    <t>¬¬IF(ISBLANK(DPWW2!AA41),"",DPWW2!AA41)</t>
  </si>
  <si>
    <t>¬¬IF(ISBLANK(DPWW2!AB41),"",DPWW2!AB41)</t>
  </si>
  <si>
    <t>¬¬IF(ISBLANK(DPWW2!AC41),"",DPWW2!AC41)</t>
  </si>
  <si>
    <t>¬¬IF(ISBLANK(DPWW2!AD41),"",DPWW2!AD41)</t>
  </si>
  <si>
    <t>¬¬IF(ISBLANK(DPWW2!AE41),"",DPWW2!AE41)</t>
  </si>
  <si>
    <t>¬¬IF(ISBLANK(DPWW2!AF41),"",DPWW2!AF41)</t>
  </si>
  <si>
    <t>¬¬IF(ISBLANK(DPWW2!AG41),"",DPWW2!AG41)</t>
  </si>
  <si>
    <t>¬¬IF(ISBLANK(DPWW2!AH41),"",DPWW2!AH41)</t>
  </si>
  <si>
    <t>¬¬IF(ISBLANK(DPWW2!AI41),"",DPWW2!AI41)</t>
  </si>
  <si>
    <t>¬¬IF(ISBLANK(DPWW2!AJ41),"",DPWW2!AJ41)</t>
  </si>
  <si>
    <t>¬¬A519</t>
  </si>
  <si>
    <t>¬¬IF(ISBLANK(DPWW2!AK41),"",DPWW2!AK41)</t>
  </si>
  <si>
    <t>¬¬IF(ISBLANK(DPWW2!AL41),"",DPWW2!AL41)</t>
  </si>
  <si>
    <t>¬¬A520</t>
  </si>
  <si>
    <t>¬¬IF(ISBLANK(DPWW2!AN41),"",DPWW2!AN41)</t>
  </si>
  <si>
    <t>¬¬IF(ISBLANK(DPWW2!AO41),"",DPWW2!AO41)</t>
  </si>
  <si>
    <t>¬¬A521</t>
  </si>
  <si>
    <t>¬¬IF(ISBLANK(DPWW2!J42),"",DPWW2!J42)</t>
  </si>
  <si>
    <t>¬¬A522</t>
  </si>
  <si>
    <t>¬¬IF(ISBLANK(DPWW2!L42),"",DPWW2!L42)</t>
  </si>
  <si>
    <t>¬¬IF(ISBLANK(DPWW2!M42),"",DPWW2!M42)</t>
  </si>
  <si>
    <t>¬¬IF(ISBLANK(DPWW2!N42),"",DPWW2!N42)</t>
  </si>
  <si>
    <t>¬¬IF(ISBLANK(DPWW2!O42),"",DPWW2!O42)</t>
  </si>
  <si>
    <t>¬¬IF(ISBLANK(DPWW2!P42),"",DPWW2!P42)</t>
  </si>
  <si>
    <t>¬¬IF(ISBLANK(DPWW2!Q42),"",DPWW2!Q42)</t>
  </si>
  <si>
    <t>¬¬IF(ISBLANK(DPWW2!R42),"",DPWW2!R42)</t>
  </si>
  <si>
    <t>¬¬IF(ISBLANK(DPWW2!S42),"",DPWW2!S42)</t>
  </si>
  <si>
    <t>¬¬IF(ISBLANK(DPWW2!T42),"",DPWW2!T42)</t>
  </si>
  <si>
    <t>¬¬IF(ISBLANK(DPWW2!U42),"",DPWW2!U42)</t>
  </si>
  <si>
    <t>¬¬IF(ISBLANK(DPWW2!V42),"",DPWW2!V42)</t>
  </si>
  <si>
    <t>¬¬A523</t>
  </si>
  <si>
    <t>¬¬IF(ISBLANK(DPWW2!W42),"",DPWW2!W42)</t>
  </si>
  <si>
    <t>¬¬IF(ISBLANK(DPWW2!X42),"",DPWW2!X42)</t>
  </si>
  <si>
    <t>¬¬A524</t>
  </si>
  <si>
    <t>¬¬IF(ISBLANK(DPWW2!Z42),"",DPWW2!Z42)</t>
  </si>
  <si>
    <t>¬¬IF(ISBLANK(DPWW2!AA42),"",DPWW2!AA42)</t>
  </si>
  <si>
    <t>¬¬IF(ISBLANK(DPWW2!AB42),"",DPWW2!AB42)</t>
  </si>
  <si>
    <t>¬¬IF(ISBLANK(DPWW2!AC42),"",DPWW2!AC42)</t>
  </si>
  <si>
    <t>¬¬IF(ISBLANK(DPWW2!AD42),"",DPWW2!AD42)</t>
  </si>
  <si>
    <t>¬¬IF(ISBLANK(DPWW2!AE42),"",DPWW2!AE42)</t>
  </si>
  <si>
    <t>¬¬IF(ISBLANK(DPWW2!AF42),"",DPWW2!AF42)</t>
  </si>
  <si>
    <t>¬¬IF(ISBLANK(DPWW2!AG42),"",DPWW2!AG42)</t>
  </si>
  <si>
    <t>¬¬IF(ISBLANK(DPWW2!AH42),"",DPWW2!AH42)</t>
  </si>
  <si>
    <t>¬¬IF(ISBLANK(DPWW2!AI42),"",DPWW2!AI42)</t>
  </si>
  <si>
    <t>¬¬IF(ISBLANK(DPWW2!AJ42),"",DPWW2!AJ42)</t>
  </si>
  <si>
    <t>¬¬A525</t>
  </si>
  <si>
    <t>¬¬IF(ISBLANK(DPWW2!AK42),"",DPWW2!AK42)</t>
  </si>
  <si>
    <t>¬¬IF(ISBLANK(DPWW2!AL42),"",DPWW2!AL42)</t>
  </si>
  <si>
    <t>¬¬A526</t>
  </si>
  <si>
    <t>¬¬IF(ISBLANK(DPWW2!AN42),"",DPWW2!AN42)</t>
  </si>
  <si>
    <t>¬¬IF(ISBLANK(DPWW2!AO42),"",DPWW2!AO42)</t>
  </si>
  <si>
    <t>¬¬A527</t>
  </si>
  <si>
    <t>¬¬IF(ISBLANK(DPWW2!J43),"",DPWW2!J43)</t>
  </si>
  <si>
    <t>¬¬A528</t>
  </si>
  <si>
    <t>¬¬IF(ISBLANK(DPWW2!L43),"",DPWW2!L43)</t>
  </si>
  <si>
    <t>¬¬IF(ISBLANK(DPWW2!M43),"",DPWW2!M43)</t>
  </si>
  <si>
    <t>¬¬IF(ISBLANK(DPWW2!N43),"",DPWW2!N43)</t>
  </si>
  <si>
    <t>¬¬IF(ISBLANK(DPWW2!O43),"",DPWW2!O43)</t>
  </si>
  <si>
    <t>¬¬IF(ISBLANK(DPWW2!P43),"",DPWW2!P43)</t>
  </si>
  <si>
    <t>¬¬IF(ISBLANK(DPWW2!Q43),"",DPWW2!Q43)</t>
  </si>
  <si>
    <t>¬¬IF(ISBLANK(DPWW2!R43),"",DPWW2!R43)</t>
  </si>
  <si>
    <t>¬¬IF(ISBLANK(DPWW2!S43),"",DPWW2!S43)</t>
  </si>
  <si>
    <t>¬¬IF(ISBLANK(DPWW2!T43),"",DPWW2!T43)</t>
  </si>
  <si>
    <t>¬¬IF(ISBLANK(DPWW2!U43),"",DPWW2!U43)</t>
  </si>
  <si>
    <t>¬¬IF(ISBLANK(DPWW2!V43),"",DPWW2!V43)</t>
  </si>
  <si>
    <t>¬¬A529</t>
  </si>
  <si>
    <t>¬¬IF(ISBLANK(DPWW2!W43),"",DPWW2!W43)</t>
  </si>
  <si>
    <t>¬¬IF(ISBLANK(DPWW2!X43),"",DPWW2!X43)</t>
  </si>
  <si>
    <t>¬¬A530</t>
  </si>
  <si>
    <t>¬¬IF(ISBLANK(DPWW2!Z43),"",DPWW2!Z43)</t>
  </si>
  <si>
    <t>¬¬IF(ISBLANK(DPWW2!AA43),"",DPWW2!AA43)</t>
  </si>
  <si>
    <t>¬¬IF(ISBLANK(DPWW2!AB43),"",DPWW2!AB43)</t>
  </si>
  <si>
    <t>¬¬IF(ISBLANK(DPWW2!AC43),"",DPWW2!AC43)</t>
  </si>
  <si>
    <t>¬¬IF(ISBLANK(DPWW2!AD43),"",DPWW2!AD43)</t>
  </si>
  <si>
    <t>¬¬IF(ISBLANK(DPWW2!AE43),"",DPWW2!AE43)</t>
  </si>
  <si>
    <t>¬¬IF(ISBLANK(DPWW2!AF43),"",DPWW2!AF43)</t>
  </si>
  <si>
    <t>¬¬IF(ISBLANK(DPWW2!AG43),"",DPWW2!AG43)</t>
  </si>
  <si>
    <t>¬¬IF(ISBLANK(DPWW2!AH43),"",DPWW2!AH43)</t>
  </si>
  <si>
    <t>¬¬IF(ISBLANK(DPWW2!AI43),"",DPWW2!AI43)</t>
  </si>
  <si>
    <t>¬¬IF(ISBLANK(DPWW2!AJ43),"",DPWW2!AJ43)</t>
  </si>
  <si>
    <t>¬¬A531</t>
  </si>
  <si>
    <t>¬¬IF(ISBLANK(DPWW2!AK43),"",DPWW2!AK43)</t>
  </si>
  <si>
    <t>¬¬IF(ISBLANK(DPWW2!AL43),"",DPWW2!AL43)</t>
  </si>
  <si>
    <t>¬¬A532</t>
  </si>
  <si>
    <t>¬¬IF(ISBLANK(DPWW2!AN43),"",DPWW2!AN43)</t>
  </si>
  <si>
    <t>¬¬IF(ISBLANK(DPWW2!AO43),"",DPWW2!AO43)</t>
  </si>
  <si>
    <t>¬¬A533</t>
  </si>
  <si>
    <t>¬¬IF(ISBLANK(DPWW2!J44),"",DPWW2!J44)</t>
  </si>
  <si>
    <t>¬¬A534</t>
  </si>
  <si>
    <t>¬¬IF(ISBLANK(DPWW2!L44),"",DPWW2!L44)</t>
  </si>
  <si>
    <t>¬¬IF(ISBLANK(DPWW2!M44),"",DPWW2!M44)</t>
  </si>
  <si>
    <t>¬¬IF(ISBLANK(DPWW2!N44),"",DPWW2!N44)</t>
  </si>
  <si>
    <t>¬¬IF(ISBLANK(DPWW2!O44),"",DPWW2!O44)</t>
  </si>
  <si>
    <t>¬¬IF(ISBLANK(DPWW2!P44),"",DPWW2!P44)</t>
  </si>
  <si>
    <t>¬¬IF(ISBLANK(DPWW2!Q44),"",DPWW2!Q44)</t>
  </si>
  <si>
    <t>¬¬IF(ISBLANK(DPWW2!R44),"",DPWW2!R44)</t>
  </si>
  <si>
    <t>¬¬IF(ISBLANK(DPWW2!S44),"",DPWW2!S44)</t>
  </si>
  <si>
    <t>¬¬IF(ISBLANK(DPWW2!T44),"",DPWW2!T44)</t>
  </si>
  <si>
    <t>¬¬IF(ISBLANK(DPWW2!U44),"",DPWW2!U44)</t>
  </si>
  <si>
    <t>¬¬IF(ISBLANK(DPWW2!V44),"",DPWW2!V44)</t>
  </si>
  <si>
    <t>¬¬A535</t>
  </si>
  <si>
    <t>¬¬IF(ISBLANK(DPWW2!W44),"",DPWW2!W44)</t>
  </si>
  <si>
    <t>¬¬IF(ISBLANK(DPWW2!X44),"",DPWW2!X44)</t>
  </si>
  <si>
    <t>¬¬A536</t>
  </si>
  <si>
    <t>¬¬IF(ISBLANK(DPWW2!Z44),"",DPWW2!Z44)</t>
  </si>
  <si>
    <t>¬¬IF(ISBLANK(DPWW2!AA44),"",DPWW2!AA44)</t>
  </si>
  <si>
    <t>¬¬IF(ISBLANK(DPWW2!AB44),"",DPWW2!AB44)</t>
  </si>
  <si>
    <t>¬¬IF(ISBLANK(DPWW2!AC44),"",DPWW2!AC44)</t>
  </si>
  <si>
    <t>¬¬IF(ISBLANK(DPWW2!AD44),"",DPWW2!AD44)</t>
  </si>
  <si>
    <t>¬¬IF(ISBLANK(DPWW2!AE44),"",DPWW2!AE44)</t>
  </si>
  <si>
    <t>¬¬IF(ISBLANK(DPWW2!AF44),"",DPWW2!AF44)</t>
  </si>
  <si>
    <t>¬¬IF(ISBLANK(DPWW2!AG44),"",DPWW2!AG44)</t>
  </si>
  <si>
    <t>¬¬IF(ISBLANK(DPWW2!AH44),"",DPWW2!AH44)</t>
  </si>
  <si>
    <t>¬¬IF(ISBLANK(DPWW2!AI44),"",DPWW2!AI44)</t>
  </si>
  <si>
    <t>¬¬IF(ISBLANK(DPWW2!AJ44),"",DPWW2!AJ44)</t>
  </si>
  <si>
    <t>¬¬A537</t>
  </si>
  <si>
    <t>¬¬IF(ISBLANK(DPWW2!AK44),"",DPWW2!AK44)</t>
  </si>
  <si>
    <t>¬¬IF(ISBLANK(DPWW2!AL44),"",DPWW2!AL44)</t>
  </si>
  <si>
    <t>¬¬A538</t>
  </si>
  <si>
    <t>¬¬IF(ISBLANK(DPWW2!AN44),"",DPWW2!AN44)</t>
  </si>
  <si>
    <t>¬¬IF(ISBLANK(DPWW2!AO44),"",DPWW2!AO44)</t>
  </si>
  <si>
    <t>¬¬A539</t>
  </si>
  <si>
    <t>¬¬IF(ISBLANK(DPWW2!J45),"",DPWW2!J45)</t>
  </si>
  <si>
    <t>¬¬A540</t>
  </si>
  <si>
    <t>¬¬IF(ISBLANK(DPWW2!L45),"",DPWW2!L45)</t>
  </si>
  <si>
    <t>¬¬IF(ISBLANK(DPWW2!M45),"",DPWW2!M45)</t>
  </si>
  <si>
    <t>¬¬IF(ISBLANK(DPWW2!N45),"",DPWW2!N45)</t>
  </si>
  <si>
    <t>¬¬IF(ISBLANK(DPWW2!O45),"",DPWW2!O45)</t>
  </si>
  <si>
    <t>¬¬IF(ISBLANK(DPWW2!P45),"",DPWW2!P45)</t>
  </si>
  <si>
    <t>¬¬IF(ISBLANK(DPWW2!Q45),"",DPWW2!Q45)</t>
  </si>
  <si>
    <t>¬¬IF(ISBLANK(DPWW2!R45),"",DPWW2!R45)</t>
  </si>
  <si>
    <t>¬¬IF(ISBLANK(DPWW2!S45),"",DPWW2!S45)</t>
  </si>
  <si>
    <t>¬¬IF(ISBLANK(DPWW2!T45),"",DPWW2!T45)</t>
  </si>
  <si>
    <t>¬¬IF(ISBLANK(DPWW2!U45),"",DPWW2!U45)</t>
  </si>
  <si>
    <t>¬¬IF(ISBLANK(DPWW2!V45),"",DPWW2!V45)</t>
  </si>
  <si>
    <t>¬¬A541</t>
  </si>
  <si>
    <t>¬¬IF(ISBLANK(DPWW2!W45),"",DPWW2!W45)</t>
  </si>
  <si>
    <t>¬¬IF(ISBLANK(DPWW2!X45),"",DPWW2!X45)</t>
  </si>
  <si>
    <t>¬¬A542</t>
  </si>
  <si>
    <t>¬¬IF(ISBLANK(DPWW2!Z45),"",DPWW2!Z45)</t>
  </si>
  <si>
    <t>¬¬IF(ISBLANK(DPWW2!AA45),"",DPWW2!AA45)</t>
  </si>
  <si>
    <t>¬¬IF(ISBLANK(DPWW2!AB45),"",DPWW2!AB45)</t>
  </si>
  <si>
    <t>¬¬IF(ISBLANK(DPWW2!AC45),"",DPWW2!AC45)</t>
  </si>
  <si>
    <t>¬¬IF(ISBLANK(DPWW2!AD45),"",DPWW2!AD45)</t>
  </si>
  <si>
    <t>¬¬IF(ISBLANK(DPWW2!AE45),"",DPWW2!AE45)</t>
  </si>
  <si>
    <t>¬¬IF(ISBLANK(DPWW2!AF45),"",DPWW2!AF45)</t>
  </si>
  <si>
    <t>¬¬IF(ISBLANK(DPWW2!AG45),"",DPWW2!AG45)</t>
  </si>
  <si>
    <t>¬¬IF(ISBLANK(DPWW2!AH45),"",DPWW2!AH45)</t>
  </si>
  <si>
    <t>¬¬IF(ISBLANK(DPWW2!AI45),"",DPWW2!AI45)</t>
  </si>
  <si>
    <t>¬¬IF(ISBLANK(DPWW2!AJ45),"",DPWW2!AJ45)</t>
  </si>
  <si>
    <t>¬¬A543</t>
  </si>
  <si>
    <t>¬¬IF(ISBLANK(DPWW2!AK45),"",DPWW2!AK45)</t>
  </si>
  <si>
    <t>¬¬IF(ISBLANK(DPWW2!AL45),"",DPWW2!AL45)</t>
  </si>
  <si>
    <t>¬¬A544</t>
  </si>
  <si>
    <t>¬¬IF(ISBLANK(DPWW2!AN45),"",DPWW2!AN45)</t>
  </si>
  <si>
    <t>¬¬IF(ISBLANK(DPWW2!AO45),"",DPWW2!AO45)</t>
  </si>
  <si>
    <t>¬¬A545</t>
  </si>
  <si>
    <t>¬¬IF(ISBLANK(DPWW2!J46),"",DPWW2!J46)</t>
  </si>
  <si>
    <t>¬¬A546</t>
  </si>
  <si>
    <t>¬¬IF(ISBLANK(DPWW2!L46),"",DPWW2!L46)</t>
  </si>
  <si>
    <t>¬¬IF(ISBLANK(DPWW2!M46),"",DPWW2!M46)</t>
  </si>
  <si>
    <t>¬¬IF(ISBLANK(DPWW2!N46),"",DPWW2!N46)</t>
  </si>
  <si>
    <t>¬¬IF(ISBLANK(DPWW2!O46),"",DPWW2!O46)</t>
  </si>
  <si>
    <t>¬¬IF(ISBLANK(DPWW2!P46),"",DPWW2!P46)</t>
  </si>
  <si>
    <t>¬¬IF(ISBLANK(DPWW2!Q46),"",DPWW2!Q46)</t>
  </si>
  <si>
    <t>¬¬IF(ISBLANK(DPWW2!R46),"",DPWW2!R46)</t>
  </si>
  <si>
    <t>¬¬IF(ISBLANK(DPWW2!S46),"",DPWW2!S46)</t>
  </si>
  <si>
    <t>¬¬IF(ISBLANK(DPWW2!T46),"",DPWW2!T46)</t>
  </si>
  <si>
    <t>¬¬IF(ISBLANK(DPWW2!U46),"",DPWW2!U46)</t>
  </si>
  <si>
    <t>¬¬IF(ISBLANK(DPWW2!V46),"",DPWW2!V46)</t>
  </si>
  <si>
    <t>¬¬A547</t>
  </si>
  <si>
    <t>¬¬IF(ISBLANK(DPWW2!W46),"",DPWW2!W46)</t>
  </si>
  <si>
    <t>¬¬IF(ISBLANK(DPWW2!X46),"",DPWW2!X46)</t>
  </si>
  <si>
    <t>¬¬A548</t>
  </si>
  <si>
    <t>¬¬IF(ISBLANK(DPWW2!Z46),"",DPWW2!Z46)</t>
  </si>
  <si>
    <t>¬¬IF(ISBLANK(DPWW2!AA46),"",DPWW2!AA46)</t>
  </si>
  <si>
    <t>¬¬IF(ISBLANK(DPWW2!AB46),"",DPWW2!AB46)</t>
  </si>
  <si>
    <t>¬¬IF(ISBLANK(DPWW2!AC46),"",DPWW2!AC46)</t>
  </si>
  <si>
    <t>¬¬IF(ISBLANK(DPWW2!AD46),"",DPWW2!AD46)</t>
  </si>
  <si>
    <t>¬¬IF(ISBLANK(DPWW2!AE46),"",DPWW2!AE46)</t>
  </si>
  <si>
    <t>¬¬IF(ISBLANK(DPWW2!AF46),"",DPWW2!AF46)</t>
  </si>
  <si>
    <t>¬¬IF(ISBLANK(DPWW2!AG46),"",DPWW2!AG46)</t>
  </si>
  <si>
    <t>¬¬IF(ISBLANK(DPWW2!AH46),"",DPWW2!AH46)</t>
  </si>
  <si>
    <t>¬¬IF(ISBLANK(DPWW2!AI46),"",DPWW2!AI46)</t>
  </si>
  <si>
    <t>¬¬IF(ISBLANK(DPWW2!AJ46),"",DPWW2!AJ46)</t>
  </si>
  <si>
    <t>¬¬A549</t>
  </si>
  <si>
    <t>¬¬IF(ISBLANK(DPWW2!AK46),"",DPWW2!AK46)</t>
  </si>
  <si>
    <t>¬¬IF(ISBLANK(DPWW2!AL46),"",DPWW2!AL46)</t>
  </si>
  <si>
    <t>¬¬A550</t>
  </si>
  <si>
    <t>¬¬IF(ISBLANK(DPWW2!AN46),"",DPWW2!AN46)</t>
  </si>
  <si>
    <t>¬¬IF(ISBLANK(DPWW2!AO46),"",DPWW2!AO46)</t>
  </si>
  <si>
    <t>¬¬A551</t>
  </si>
  <si>
    <t>¬¬IF(ISBLANK(DPWW2!J47),"",DPWW2!J47)</t>
  </si>
  <si>
    <t>¬¬A552</t>
  </si>
  <si>
    <t>¬¬IF(ISBLANK(DPWW2!L47),"",DPWW2!L47)</t>
  </si>
  <si>
    <t>¬¬IF(ISBLANK(DPWW2!M47),"",DPWW2!M47)</t>
  </si>
  <si>
    <t>¬¬IF(ISBLANK(DPWW2!N47),"",DPWW2!N47)</t>
  </si>
  <si>
    <t>¬¬IF(ISBLANK(DPWW2!O47),"",DPWW2!O47)</t>
  </si>
  <si>
    <t>¬¬IF(ISBLANK(DPWW2!P47),"",DPWW2!P47)</t>
  </si>
  <si>
    <t>¬¬IF(ISBLANK(DPWW2!Q47),"",DPWW2!Q47)</t>
  </si>
  <si>
    <t>¬¬IF(ISBLANK(DPWW2!R47),"",DPWW2!R47)</t>
  </si>
  <si>
    <t>¬¬IF(ISBLANK(DPWW2!S47),"",DPWW2!S47)</t>
  </si>
  <si>
    <t>¬¬IF(ISBLANK(DPWW2!T47),"",DPWW2!T47)</t>
  </si>
  <si>
    <t>¬¬IF(ISBLANK(DPWW2!U47),"",DPWW2!U47)</t>
  </si>
  <si>
    <t>¬¬IF(ISBLANK(DPWW2!V47),"",DPWW2!V47)</t>
  </si>
  <si>
    <t>¬¬A553</t>
  </si>
  <si>
    <t>¬¬IF(ISBLANK(DPWW2!W47),"",DPWW2!W47)</t>
  </si>
  <si>
    <t>¬¬IF(ISBLANK(DPWW2!X47),"",DPWW2!X47)</t>
  </si>
  <si>
    <t>¬¬A554</t>
  </si>
  <si>
    <t>¬¬IF(ISBLANK(DPWW2!Z47),"",DPWW2!Z47)</t>
  </si>
  <si>
    <t>¬¬IF(ISBLANK(DPWW2!AA47),"",DPWW2!AA47)</t>
  </si>
  <si>
    <t>¬¬IF(ISBLANK(DPWW2!AB47),"",DPWW2!AB47)</t>
  </si>
  <si>
    <t>¬¬IF(ISBLANK(DPWW2!AC47),"",DPWW2!AC47)</t>
  </si>
  <si>
    <t>¬¬IF(ISBLANK(DPWW2!AD47),"",DPWW2!AD47)</t>
  </si>
  <si>
    <t>¬¬IF(ISBLANK(DPWW2!AE47),"",DPWW2!AE47)</t>
  </si>
  <si>
    <t>¬¬IF(ISBLANK(DPWW2!AF47),"",DPWW2!AF47)</t>
  </si>
  <si>
    <t>¬¬IF(ISBLANK(DPWW2!AG47),"",DPWW2!AG47)</t>
  </si>
  <si>
    <t>¬¬IF(ISBLANK(DPWW2!AH47),"",DPWW2!AH47)</t>
  </si>
  <si>
    <t>¬¬IF(ISBLANK(DPWW2!AI47),"",DPWW2!AI47)</t>
  </si>
  <si>
    <t>¬¬IF(ISBLANK(DPWW2!AJ47),"",DPWW2!AJ47)</t>
  </si>
  <si>
    <t>¬¬A555</t>
  </si>
  <si>
    <t>¬¬IF(ISBLANK(DPWW2!AK47),"",DPWW2!AK47)</t>
  </si>
  <si>
    <t>¬¬IF(ISBLANK(DPWW2!AL47),"",DPWW2!AL47)</t>
  </si>
  <si>
    <t>¬¬A556</t>
  </si>
  <si>
    <t>¬¬IF(ISBLANK(DPWW2!AN47),"",DPWW2!AN47)</t>
  </si>
  <si>
    <t>¬¬IF(ISBLANK(DPWW2!AO47),"",DPWW2!AO47)</t>
  </si>
  <si>
    <t>¬¬A557</t>
  </si>
  <si>
    <t>¬¬IF(ISBLANK(DPWW2!J48),"",DPWW2!J48)</t>
  </si>
  <si>
    <t>¬¬A558</t>
  </si>
  <si>
    <t>¬¬IF(ISBLANK(DPWW2!L48),"",DPWW2!L48)</t>
  </si>
  <si>
    <t>¬¬IF(ISBLANK(DPWW2!M48),"",DPWW2!M48)</t>
  </si>
  <si>
    <t>¬¬IF(ISBLANK(DPWW2!N48),"",DPWW2!N48)</t>
  </si>
  <si>
    <t>¬¬IF(ISBLANK(DPWW2!O48),"",DPWW2!O48)</t>
  </si>
  <si>
    <t>¬¬IF(ISBLANK(DPWW2!P48),"",DPWW2!P48)</t>
  </si>
  <si>
    <t>¬¬IF(ISBLANK(DPWW2!Q48),"",DPWW2!Q48)</t>
  </si>
  <si>
    <t>¬¬IF(ISBLANK(DPWW2!R48),"",DPWW2!R48)</t>
  </si>
  <si>
    <t>¬¬IF(ISBLANK(DPWW2!S48),"",DPWW2!S48)</t>
  </si>
  <si>
    <t>¬¬IF(ISBLANK(DPWW2!T48),"",DPWW2!T48)</t>
  </si>
  <si>
    <t>¬¬IF(ISBLANK(DPWW2!U48),"",DPWW2!U48)</t>
  </si>
  <si>
    <t>¬¬IF(ISBLANK(DPWW2!V48),"",DPWW2!V48)</t>
  </si>
  <si>
    <t>¬¬A559</t>
  </si>
  <si>
    <t>¬¬IF(ISBLANK(DPWW2!W48),"",DPWW2!W48)</t>
  </si>
  <si>
    <t>¬¬IF(ISBLANK(DPWW2!X48),"",DPWW2!X48)</t>
  </si>
  <si>
    <t>¬¬A560</t>
  </si>
  <si>
    <t>¬¬IF(ISBLANK(DPWW2!Z48),"",DPWW2!Z48)</t>
  </si>
  <si>
    <t>¬¬IF(ISBLANK(DPWW2!AA48),"",DPWW2!AA48)</t>
  </si>
  <si>
    <t>¬¬IF(ISBLANK(DPWW2!AB48),"",DPWW2!AB48)</t>
  </si>
  <si>
    <t>¬¬IF(ISBLANK(DPWW2!AC48),"",DPWW2!AC48)</t>
  </si>
  <si>
    <t>¬¬IF(ISBLANK(DPWW2!AD48),"",DPWW2!AD48)</t>
  </si>
  <si>
    <t>¬¬IF(ISBLANK(DPWW2!AE48),"",DPWW2!AE48)</t>
  </si>
  <si>
    <t>¬¬IF(ISBLANK(DPWW2!AF48),"",DPWW2!AF48)</t>
  </si>
  <si>
    <t>¬¬IF(ISBLANK(DPWW2!AG48),"",DPWW2!AG48)</t>
  </si>
  <si>
    <t>¬¬IF(ISBLANK(DPWW2!AH48),"",DPWW2!AH48)</t>
  </si>
  <si>
    <t>¬¬IF(ISBLANK(DPWW2!AI48),"",DPWW2!AI48)</t>
  </si>
  <si>
    <t>¬¬IF(ISBLANK(DPWW2!AJ48),"",DPWW2!AJ48)</t>
  </si>
  <si>
    <t>¬¬A561</t>
  </si>
  <si>
    <t>¬¬IF(ISBLANK(DPWW2!AK48),"",DPWW2!AK48)</t>
  </si>
  <si>
    <t>¬¬IF(ISBLANK(DPWW2!AL48),"",DPWW2!AL48)</t>
  </si>
  <si>
    <t>¬¬A562</t>
  </si>
  <si>
    <t>¬¬IF(ISBLANK(DPWW2!AN48),"",DPWW2!AN48)</t>
  </si>
  <si>
    <t>¬¬IF(ISBLANK(DPWW2!AO48),"",DPWW2!AO48)</t>
  </si>
  <si>
    <t>¬¬A563</t>
  </si>
  <si>
    <t>¬¬IF(ISBLANK(DPWW2!J49),"",DPWW2!J49)</t>
  </si>
  <si>
    <t>¬¬A564</t>
  </si>
  <si>
    <t>¬¬IF(ISBLANK(DPWW2!L49),"",DPWW2!L49)</t>
  </si>
  <si>
    <t>¬¬IF(ISBLANK(DPWW2!M49),"",DPWW2!M49)</t>
  </si>
  <si>
    <t>¬¬IF(ISBLANK(DPWW2!N49),"",DPWW2!N49)</t>
  </si>
  <si>
    <t>¬¬IF(ISBLANK(DPWW2!O49),"",DPWW2!O49)</t>
  </si>
  <si>
    <t>¬¬IF(ISBLANK(DPWW2!P49),"",DPWW2!P49)</t>
  </si>
  <si>
    <t>¬¬IF(ISBLANK(DPWW2!Q49),"",DPWW2!Q49)</t>
  </si>
  <si>
    <t>¬¬IF(ISBLANK(DPWW2!R49),"",DPWW2!R49)</t>
  </si>
  <si>
    <t>¬¬IF(ISBLANK(DPWW2!S49),"",DPWW2!S49)</t>
  </si>
  <si>
    <t>¬¬IF(ISBLANK(DPWW2!T49),"",DPWW2!T49)</t>
  </si>
  <si>
    <t>¬¬IF(ISBLANK(DPWW2!U49),"",DPWW2!U49)</t>
  </si>
  <si>
    <t>¬¬IF(ISBLANK(DPWW2!V49),"",DPWW2!V49)</t>
  </si>
  <si>
    <t>¬¬A565</t>
  </si>
  <si>
    <t>¬¬IF(ISBLANK(DPWW2!W49),"",DPWW2!W49)</t>
  </si>
  <si>
    <t>¬¬IF(ISBLANK(DPWW2!X49),"",DPWW2!X49)</t>
  </si>
  <si>
    <t>¬¬A566</t>
  </si>
  <si>
    <t>¬¬IF(ISBLANK(DPWW2!Z49),"",DPWW2!Z49)</t>
  </si>
  <si>
    <t>¬¬IF(ISBLANK(DPWW2!AA49),"",DPWW2!AA49)</t>
  </si>
  <si>
    <t>¬¬IF(ISBLANK(DPWW2!AB49),"",DPWW2!AB49)</t>
  </si>
  <si>
    <t>¬¬IF(ISBLANK(DPWW2!AC49),"",DPWW2!AC49)</t>
  </si>
  <si>
    <t>¬¬IF(ISBLANK(DPWW2!AD49),"",DPWW2!AD49)</t>
  </si>
  <si>
    <t>¬¬IF(ISBLANK(DPWW2!AE49),"",DPWW2!AE49)</t>
  </si>
  <si>
    <t>¬¬IF(ISBLANK(DPWW2!AF49),"",DPWW2!AF49)</t>
  </si>
  <si>
    <t>¬¬IF(ISBLANK(DPWW2!AG49),"",DPWW2!AG49)</t>
  </si>
  <si>
    <t>¬¬IF(ISBLANK(DPWW2!AH49),"",DPWW2!AH49)</t>
  </si>
  <si>
    <t>¬¬IF(ISBLANK(DPWW2!AI49),"",DPWW2!AI49)</t>
  </si>
  <si>
    <t>¬¬IF(ISBLANK(DPWW2!AJ49),"",DPWW2!AJ49)</t>
  </si>
  <si>
    <t>¬¬A567</t>
  </si>
  <si>
    <t>¬¬IF(ISBLANK(DPWW2!AK49),"",DPWW2!AK49)</t>
  </si>
  <si>
    <t>¬¬IF(ISBLANK(DPWW2!AL49),"",DPWW2!AL49)</t>
  </si>
  <si>
    <t>¬¬A568</t>
  </si>
  <si>
    <t>¬¬IF(ISBLANK(DPWW2!AN49),"",DPWW2!AN49)</t>
  </si>
  <si>
    <t>¬¬IF(ISBLANK(DPWW2!AO49),"",DPWW2!AO49)</t>
  </si>
  <si>
    <t>¬¬A569</t>
  </si>
  <si>
    <t>¬¬IF(ISBLANK(DPWW2!J50),"",DPWW2!J50)</t>
  </si>
  <si>
    <t>¬¬A570</t>
  </si>
  <si>
    <t>¬¬IF(ISBLANK(DPWW2!L50),"",DPWW2!L50)</t>
  </si>
  <si>
    <t>¬¬IF(ISBLANK(DPWW2!M50),"",DPWW2!M50)</t>
  </si>
  <si>
    <t>¬¬IF(ISBLANK(DPWW2!N50),"",DPWW2!N50)</t>
  </si>
  <si>
    <t>¬¬IF(ISBLANK(DPWW2!O50),"",DPWW2!O50)</t>
  </si>
  <si>
    <t>¬¬IF(ISBLANK(DPWW2!P50),"",DPWW2!P50)</t>
  </si>
  <si>
    <t>¬¬IF(ISBLANK(DPWW2!Q50),"",DPWW2!Q50)</t>
  </si>
  <si>
    <t>¬¬IF(ISBLANK(DPWW2!R50),"",DPWW2!R50)</t>
  </si>
  <si>
    <t>¬¬IF(ISBLANK(DPWW2!S50),"",DPWW2!S50)</t>
  </si>
  <si>
    <t>¬¬IF(ISBLANK(DPWW2!T50),"",DPWW2!T50)</t>
  </si>
  <si>
    <t>¬¬IF(ISBLANK(DPWW2!U50),"",DPWW2!U50)</t>
  </si>
  <si>
    <t>¬¬IF(ISBLANK(DPWW2!V50),"",DPWW2!V50)</t>
  </si>
  <si>
    <t>¬¬A571</t>
  </si>
  <si>
    <t>¬¬IF(ISBLANK(DPWW2!W50),"",DPWW2!W50)</t>
  </si>
  <si>
    <t>¬¬IF(ISBLANK(DPWW2!X50),"",DPWW2!X50)</t>
  </si>
  <si>
    <t>¬¬A572</t>
  </si>
  <si>
    <t>¬¬IF(ISBLANK(DPWW2!Z50),"",DPWW2!Z50)</t>
  </si>
  <si>
    <t>¬¬IF(ISBLANK(DPWW2!AA50),"",DPWW2!AA50)</t>
  </si>
  <si>
    <t>¬¬IF(ISBLANK(DPWW2!AB50),"",DPWW2!AB50)</t>
  </si>
  <si>
    <t>¬¬IF(ISBLANK(DPWW2!AC50),"",DPWW2!AC50)</t>
  </si>
  <si>
    <t>¬¬IF(ISBLANK(DPWW2!AD50),"",DPWW2!AD50)</t>
  </si>
  <si>
    <t>¬¬IF(ISBLANK(DPWW2!AE50),"",DPWW2!AE50)</t>
  </si>
  <si>
    <t>¬¬IF(ISBLANK(DPWW2!AF50),"",DPWW2!AF50)</t>
  </si>
  <si>
    <t>¬¬IF(ISBLANK(DPWW2!AG50),"",DPWW2!AG50)</t>
  </si>
  <si>
    <t>¬¬IF(ISBLANK(DPWW2!AH50),"",DPWW2!AH50)</t>
  </si>
  <si>
    <t>¬¬IF(ISBLANK(DPWW2!AI50),"",DPWW2!AI50)</t>
  </si>
  <si>
    <t>¬¬IF(ISBLANK(DPWW2!AJ50),"",DPWW2!AJ50)</t>
  </si>
  <si>
    <t>¬¬A573</t>
  </si>
  <si>
    <t>¬¬IF(ISBLANK(DPWW2!AK50),"",DPWW2!AK50)</t>
  </si>
  <si>
    <t>¬¬IF(ISBLANK(DPWW2!AL50),"",DPWW2!AL50)</t>
  </si>
  <si>
    <t>¬¬A574</t>
  </si>
  <si>
    <t>¬¬IF(ISBLANK(DPWW2!AN50),"",DPWW2!AN50)</t>
  </si>
  <si>
    <t>¬¬IF(ISBLANK(DPWW2!AO50),"",DPWW2!AO50)</t>
  </si>
  <si>
    <t>¬¬A575</t>
  </si>
  <si>
    <t>¬¬IF(ISBLANK(DPWW2!J52),"",DPWW2!J52)</t>
  </si>
  <si>
    <t>¬¬A576</t>
  </si>
  <si>
    <t>¬¬IF(ISBLANK(DPWW2!L52),"",DPWW2!L52)</t>
  </si>
  <si>
    <t>¬¬IF(ISBLANK(DPWW2!M52),"",DPWW2!M52)</t>
  </si>
  <si>
    <t>¬¬IF(ISBLANK(DPWW2!N52),"",DPWW2!N52)</t>
  </si>
  <si>
    <t>¬¬IF(ISBLANK(DPWW2!O52),"",DPWW2!O52)</t>
  </si>
  <si>
    <t>¬¬IF(ISBLANK(DPWW2!P52),"",DPWW2!P52)</t>
  </si>
  <si>
    <t>¬¬IF(ISBLANK(DPWW2!Q52),"",DPWW2!Q52)</t>
  </si>
  <si>
    <t>¬¬IF(ISBLANK(DPWW2!R52),"",DPWW2!R52)</t>
  </si>
  <si>
    <t>¬¬IF(ISBLANK(DPWW2!S52),"",DPWW2!S52)</t>
  </si>
  <si>
    <t>¬¬IF(ISBLANK(DPWW2!T52),"",DPWW2!T52)</t>
  </si>
  <si>
    <t>¬¬IF(ISBLANK(DPWW2!U52),"",DPWW2!U52)</t>
  </si>
  <si>
    <t>¬¬IF(ISBLANK(DPWW2!V52),"",DPWW2!V52)</t>
  </si>
  <si>
    <t>¬¬A577</t>
  </si>
  <si>
    <t>¬¬IF(ISBLANK(DPWW2!W52),"",DPWW2!W52)</t>
  </si>
  <si>
    <t>¬¬IF(ISBLANK(DPWW2!X52),"",DPWW2!X52)</t>
  </si>
  <si>
    <t>¬¬A578</t>
  </si>
  <si>
    <t>¬¬IF(ISBLANK(DPWW2!Z52),"",DPWW2!Z52)</t>
  </si>
  <si>
    <t>¬¬IF(ISBLANK(DPWW2!AA52),"",DPWW2!AA52)</t>
  </si>
  <si>
    <t>¬¬IF(ISBLANK(DPWW2!AB52),"",DPWW2!AB52)</t>
  </si>
  <si>
    <t>¬¬IF(ISBLANK(DPWW2!AC52),"",DPWW2!AC52)</t>
  </si>
  <si>
    <t>¬¬IF(ISBLANK(DPWW2!AD52),"",DPWW2!AD52)</t>
  </si>
  <si>
    <t>¬¬IF(ISBLANK(DPWW2!AE52),"",DPWW2!AE52)</t>
  </si>
  <si>
    <t>¬¬IF(ISBLANK(DPWW2!AF52),"",DPWW2!AF52)</t>
  </si>
  <si>
    <t>¬¬IF(ISBLANK(DPWW2!AG52),"",DPWW2!AG52)</t>
  </si>
  <si>
    <t>¬¬IF(ISBLANK(DPWW2!AH52),"",DPWW2!AH52)</t>
  </si>
  <si>
    <t>¬¬IF(ISBLANK(DPWW2!AI52),"",DPWW2!AI52)</t>
  </si>
  <si>
    <t>¬¬IF(ISBLANK(DPWW2!AJ52),"",DPWW2!AJ52)</t>
  </si>
  <si>
    <t>¬¬A579</t>
  </si>
  <si>
    <t>¬¬IF(ISBLANK(DPWW2!AK52),"",DPWW2!AK52)</t>
  </si>
  <si>
    <t>¬¬IF(ISBLANK(DPWW2!AL52),"",DPWW2!AL52)</t>
  </si>
  <si>
    <t>¬¬A580</t>
  </si>
  <si>
    <t>¬¬IF(ISBLANK(DPWW2!AN52),"",DPWW2!AN52)</t>
  </si>
  <si>
    <t>¬¬IF(ISBLANK(DPWW2!AO52),"",DPWW2!AO52)</t>
  </si>
  <si>
    <t>¬¬A581</t>
  </si>
  <si>
    <t>¬¬IF(ISBLANK(DPWW2!J53),"",DPWW2!J53)</t>
  </si>
  <si>
    <t>¬¬A582</t>
  </si>
  <si>
    <t>¬¬IF(ISBLANK(DPWW2!L53),"",DPWW2!L53)</t>
  </si>
  <si>
    <t>¬¬IF(ISBLANK(DPWW2!M53),"",DPWW2!M53)</t>
  </si>
  <si>
    <t>¬¬IF(ISBLANK(DPWW2!N53),"",DPWW2!N53)</t>
  </si>
  <si>
    <t>¬¬IF(ISBLANK(DPWW2!O53),"",DPWW2!O53)</t>
  </si>
  <si>
    <t>¬¬IF(ISBLANK(DPWW2!P53),"",DPWW2!P53)</t>
  </si>
  <si>
    <t>¬¬IF(ISBLANK(DPWW2!Q53),"",DPWW2!Q53)</t>
  </si>
  <si>
    <t>¬¬IF(ISBLANK(DPWW2!R53),"",DPWW2!R53)</t>
  </si>
  <si>
    <t>¬¬IF(ISBLANK(DPWW2!S53),"",DPWW2!S53)</t>
  </si>
  <si>
    <t>¬¬IF(ISBLANK(DPWW2!T53),"",DPWW2!T53)</t>
  </si>
  <si>
    <t>¬¬IF(ISBLANK(DPWW2!U53),"",DPWW2!U53)</t>
  </si>
  <si>
    <t>¬¬IF(ISBLANK(DPWW2!V53),"",DPWW2!V53)</t>
  </si>
  <si>
    <t>¬¬A583</t>
  </si>
  <si>
    <t>¬¬IF(ISBLANK(DPWW2!W53),"",DPWW2!W53)</t>
  </si>
  <si>
    <t>¬¬IF(ISBLANK(DPWW2!X53),"",DPWW2!X53)</t>
  </si>
  <si>
    <t>¬¬A584</t>
  </si>
  <si>
    <t>¬¬IF(ISBLANK(DPWW2!Z53),"",DPWW2!Z53)</t>
  </si>
  <si>
    <t>¬¬IF(ISBLANK(DPWW2!AA53),"",DPWW2!AA53)</t>
  </si>
  <si>
    <t>¬¬IF(ISBLANK(DPWW2!AB53),"",DPWW2!AB53)</t>
  </si>
  <si>
    <t>¬¬IF(ISBLANK(DPWW2!AC53),"",DPWW2!AC53)</t>
  </si>
  <si>
    <t>¬¬IF(ISBLANK(DPWW2!AD53),"",DPWW2!AD53)</t>
  </si>
  <si>
    <t>¬¬IF(ISBLANK(DPWW2!AE53),"",DPWW2!AE53)</t>
  </si>
  <si>
    <t>¬¬IF(ISBLANK(DPWW2!AF53),"",DPWW2!AF53)</t>
  </si>
  <si>
    <t>¬¬IF(ISBLANK(DPWW2!AG53),"",DPWW2!AG53)</t>
  </si>
  <si>
    <t>¬¬IF(ISBLANK(DPWW2!AH53),"",DPWW2!AH53)</t>
  </si>
  <si>
    <t>¬¬IF(ISBLANK(DPWW2!AI53),"",DPWW2!AI53)</t>
  </si>
  <si>
    <t>¬¬IF(ISBLANK(DPWW2!AJ53),"",DPWW2!AJ53)</t>
  </si>
  <si>
    <t>¬¬A585</t>
  </si>
  <si>
    <t>¬¬IF(ISBLANK(DPWW2!AK53),"",DPWW2!AK53)</t>
  </si>
  <si>
    <t>¬¬IF(ISBLANK(DPWW2!AL53),"",DPWW2!AL53)</t>
  </si>
  <si>
    <t>¬¬A586</t>
  </si>
  <si>
    <t>¬¬IF(ISBLANK(DPWW2!AN53),"",DPWW2!AN53)</t>
  </si>
  <si>
    <t>¬¬IF(ISBLANK(DPWW2!AO53),"",DPWW2!AO53)</t>
  </si>
  <si>
    <t>¬¬A587</t>
  </si>
  <si>
    <t>¬¬IF(ISBLANK(DPWW3!K7),"",DPWW3!K7)</t>
  </si>
  <si>
    <t>¬¬A588</t>
  </si>
  <si>
    <t>¬¬IF(ISBLANK(DPWW3!M7),"",DPWW3!M7)</t>
  </si>
  <si>
    <t>¬¬IF(ISBLANK(DPWW3!N7),"",DPWW3!N7)</t>
  </si>
  <si>
    <t>¬¬IF(ISBLANK(DPWW3!O7),"",DPWW3!O7)</t>
  </si>
  <si>
    <t>¬¬IF(ISBLANK(DPWW3!P7),"",DPWW3!P7)</t>
  </si>
  <si>
    <t>¬¬IF(ISBLANK(DPWW3!Q7),"",DPWW3!Q7)</t>
  </si>
  <si>
    <t>¬¬IF(ISBLANK(DPWW3!R7),"",DPWW3!R7)</t>
  </si>
  <si>
    <t>¬¬IF(ISBLANK(DPWW3!S7),"",DPWW3!S7)</t>
  </si>
  <si>
    <t>¬¬IF(ISBLANK(DPWW3!T7),"",DPWW3!T7)</t>
  </si>
  <si>
    <t>¬¬IF(ISBLANK(DPWW3!U7),"",DPWW3!U7)</t>
  </si>
  <si>
    <t>¬¬IF(ISBLANK(DPWW3!V7),"",DPWW3!V7)</t>
  </si>
  <si>
    <t>¬¬IF(ISBLANK(DPWW3!W7),"",DPWW3!W7)</t>
  </si>
  <si>
    <t>¬¬IF(ISBLANK(DPWW3!X7),"",DPWW3!X7)</t>
  </si>
  <si>
    <t>¬¬IF(ISBLANK(DPWW3!Y7),"",DPWW3!Y7)</t>
  </si>
  <si>
    <t>¬¬IF(ISBLANK(DPWW3!Z7),"",DPWW3!Z7)</t>
  </si>
  <si>
    <t>¬¬IF(ISBLANK(DPWW3!AA7),"",DPWW3!AA7)</t>
  </si>
  <si>
    <t>¬¬IF(ISBLANK(DPWW3!AB7),"",DPWW3!AB7)</t>
  </si>
  <si>
    <t>¬¬IF(ISBLANK(DPWW3!AC7),"",DPWW3!AC7)</t>
  </si>
  <si>
    <t>¬¬IF(ISBLANK(DPWW3!AD7),"",DPWW3!AD7)</t>
  </si>
  <si>
    <t>¬¬IF(ISBLANK(DPWW3!AE7),"",DPWW3!AE7)</t>
  </si>
  <si>
    <t>¬¬IF(ISBLANK(DPWW3!AF7),"",DPWW3!AF7)</t>
  </si>
  <si>
    <t>¬¬IF(ISBLANK(DPWW3!AG7),"",DPWW3!AG7)</t>
  </si>
  <si>
    <t>¬¬A589</t>
  </si>
  <si>
    <t>¬¬IF(ISBLANK(DPWW3!AI7),"",DPWW3!AI7)</t>
  </si>
  <si>
    <t>¬¬IF(ISBLANK(DPWW3!AJ7),"",DPWW3!AJ7)</t>
  </si>
  <si>
    <t>¬¬IF(ISBLANK(DPWW3!AK7),"",DPWW3!AK7)</t>
  </si>
  <si>
    <t>¬¬IF(ISBLANK(DPWW3!AL7),"",DPWW3!AL7)</t>
  </si>
  <si>
    <t>¬¬IF(ISBLANK(DPWW3!AM7),"",DPWW3!AM7)</t>
  </si>
  <si>
    <t>¬¬IF(ISBLANK(DPWW3!AN7),"",DPWW3!AN7)</t>
  </si>
  <si>
    <t>¬¬IF(ISBLANK(DPWW3!AO7),"",DPWW3!AO7)</t>
  </si>
  <si>
    <t>¬¬IF(ISBLANK(DPWW3!AP7),"",DPWW3!AP7)</t>
  </si>
  <si>
    <t>¬¬IF(ISBLANK(DPWW3!AQ7),"",DPWW3!AQ7)</t>
  </si>
  <si>
    <t>¬¬IF(ISBLANK(DPWW3!AR7),"",DPWW3!AR7)</t>
  </si>
  <si>
    <t>¬¬IF(ISBLANK(DPWW3!AS7),"",DPWW3!AS7)</t>
  </si>
  <si>
    <t>¬¬IF(ISBLANK(DPWW3!AT7),"",DPWW3!AT7)</t>
  </si>
  <si>
    <t>¬¬IF(ISBLANK(DPWW3!AU7),"",DPWW3!AU7)</t>
  </si>
  <si>
    <t>¬¬IF(ISBLANK(DPWW3!AV7),"",DPWW3!AV7)</t>
  </si>
  <si>
    <t>¬¬IF(ISBLANK(DPWW3!AW7),"",DPWW3!AW7)</t>
  </si>
  <si>
    <t>¬¬IF(ISBLANK(DPWW3!AX7),"",DPWW3!AX7)</t>
  </si>
  <si>
    <t>¬¬IF(ISBLANK(DPWW3!AY7),"",DPWW3!AY7)</t>
  </si>
  <si>
    <t>¬¬IF(ISBLANK(DPWW3!AZ7),"",DPWW3!AZ7)</t>
  </si>
  <si>
    <t>¬¬IF(ISBLANK(DPWW3!BA7),"",DPWW3!BA7)</t>
  </si>
  <si>
    <t>¬¬IF(ISBLANK(DPWW3!BB7),"",DPWW3!BB7)</t>
  </si>
  <si>
    <t>¬¬IF(ISBLANK(DPWW3!BC7),"",DPWW3!BC7)</t>
  </si>
  <si>
    <t>¬¬A590</t>
  </si>
  <si>
    <t>¬¬IF(ISBLANK(DPWW3!BE7),"",DPWW3!BE7)</t>
  </si>
  <si>
    <t>¬¬IF(ISBLANK(DPWW3!BF7),"",DPWW3!BF7)</t>
  </si>
  <si>
    <t>¬¬IF(ISBLANK(DPWW3!BG7),"",DPWW3!BG7)</t>
  </si>
  <si>
    <t>¬¬IF(ISBLANK(DPWW3!BH7),"",DPWW3!BH7)</t>
  </si>
  <si>
    <t>¬¬IF(ISBLANK(DPWW3!BI7),"",DPWW3!BI7)</t>
  </si>
  <si>
    <t>¬¬IF(ISBLANK(DPWW3!BJ7),"",DPWW3!BJ7)</t>
  </si>
  <si>
    <t>¬¬IF(ISBLANK(DPWW3!BK7),"",DPWW3!BK7)</t>
  </si>
  <si>
    <t>¬¬IF(ISBLANK(DPWW3!BL7),"",DPWW3!BL7)</t>
  </si>
  <si>
    <t>¬¬IF(ISBLANK(DPWW3!BM7),"",DPWW3!BM7)</t>
  </si>
  <si>
    <t>¬¬IF(ISBLANK(DPWW3!BN7),"",DPWW3!BN7)</t>
  </si>
  <si>
    <t>¬¬IF(ISBLANK(DPWW3!BO7),"",DPWW3!BO7)</t>
  </si>
  <si>
    <t>¬¬IF(ISBLANK(DPWW3!BP7),"",DPWW3!BP7)</t>
  </si>
  <si>
    <t>¬¬IF(ISBLANK(DPWW3!BQ7),"",DPWW3!BQ7)</t>
  </si>
  <si>
    <t>¬¬IF(ISBLANK(DPWW3!BR7),"",DPWW3!BR7)</t>
  </si>
  <si>
    <t>¬¬IF(ISBLANK(DPWW3!BS7),"",DPWW3!BS7)</t>
  </si>
  <si>
    <t>¬¬IF(ISBLANK(DPWW3!BT7),"",DPWW3!BT7)</t>
  </si>
  <si>
    <t>¬¬IF(ISBLANK(DPWW3!BU7),"",DPWW3!BU7)</t>
  </si>
  <si>
    <t>¬¬IF(ISBLANK(DPWW3!BV7),"",DPWW3!BV7)</t>
  </si>
  <si>
    <t>¬¬IF(ISBLANK(DPWW3!BW7),"",DPWW3!BW7)</t>
  </si>
  <si>
    <t>¬¬IF(ISBLANK(DPWW3!BX7),"",DPWW3!BX7)</t>
  </si>
  <si>
    <t>¬¬IF(ISBLANK(DPWW3!BY7),"",DPWW3!BY7)</t>
  </si>
  <si>
    <t>¬¬A591</t>
  </si>
  <si>
    <t>¬¬IF(ISBLANK(DPWW3!CA7),"",DPWW3!CA7)</t>
  </si>
  <si>
    <t>¬¬IF(ISBLANK(DPWW3!CB7),"",DPWW3!CB7)</t>
  </si>
  <si>
    <t>¬¬IF(ISBLANK(DPWW3!CC7),"",DPWW3!CC7)</t>
  </si>
  <si>
    <t>¬¬IF(ISBLANK(DPWW3!CD7),"",DPWW3!CD7)</t>
  </si>
  <si>
    <t>¬¬IF(ISBLANK(DPWW3!CE7),"",DPWW3!CE7)</t>
  </si>
  <si>
    <t>¬¬IF(ISBLANK(DPWW3!CF7),"",DPWW3!CF7)</t>
  </si>
  <si>
    <t>¬¬IF(ISBLANK(DPWW3!CG7),"",DPWW3!CG7)</t>
  </si>
  <si>
    <t>¬¬IF(ISBLANK(DPWW3!CH7),"",DPWW3!CH7)</t>
  </si>
  <si>
    <t>¬¬IF(ISBLANK(DPWW3!CI7),"",DPWW3!CI7)</t>
  </si>
  <si>
    <t>¬¬IF(ISBLANK(DPWW3!CJ7),"",DPWW3!CJ7)</t>
  </si>
  <si>
    <t>¬¬IF(ISBLANK(DPWW3!CK7),"",DPWW3!CK7)</t>
  </si>
  <si>
    <t>¬¬IF(ISBLANK(DPWW3!CL7),"",DPWW3!CL7)</t>
  </si>
  <si>
    <t>¬¬IF(ISBLANK(DPWW3!CM7),"",DPWW3!CM7)</t>
  </si>
  <si>
    <t>¬¬IF(ISBLANK(DPWW3!CN7),"",DPWW3!CN7)</t>
  </si>
  <si>
    <t>¬¬IF(ISBLANK(DPWW3!CO7),"",DPWW3!CO7)</t>
  </si>
  <si>
    <t>¬¬IF(ISBLANK(DPWW3!CP7),"",DPWW3!CP7)</t>
  </si>
  <si>
    <t>¬¬IF(ISBLANK(DPWW3!CQ7),"",DPWW3!CQ7)</t>
  </si>
  <si>
    <t>¬¬IF(ISBLANK(DPWW3!CR7),"",DPWW3!CR7)</t>
  </si>
  <si>
    <t>¬¬IF(ISBLANK(DPWW3!CS7),"",DPWW3!CS7)</t>
  </si>
  <si>
    <t>¬¬IF(ISBLANK(DPWW3!CT7),"",DPWW3!CT7)</t>
  </si>
  <si>
    <t>¬¬IF(ISBLANK(DPWW3!CU7),"",DPWW3!CU7)</t>
  </si>
  <si>
    <t>¬¬A592</t>
  </si>
  <si>
    <t>¬¬IF(ISBLANK(DPWW3!CW7),"",DPWW3!CW7)</t>
  </si>
  <si>
    <t>¬¬IF(ISBLANK(DPWW3!CX7),"",DPWW3!CX7)</t>
  </si>
  <si>
    <t>¬¬IF(ISBLANK(DPWW3!CY7),"",DPWW3!CY7)</t>
  </si>
  <si>
    <t>¬¬IF(ISBLANK(DPWW3!CZ7),"",DPWW3!CZ7)</t>
  </si>
  <si>
    <t>¬¬IF(ISBLANK(DPWW3!DA7),"",DPWW3!DA7)</t>
  </si>
  <si>
    <t>¬¬IF(ISBLANK(DPWW3!DB7),"",DPWW3!DB7)</t>
  </si>
  <si>
    <t>¬¬IF(ISBLANK(DPWW3!DC7),"",DPWW3!DC7)</t>
  </si>
  <si>
    <t>¬¬IF(ISBLANK(DPWW3!DD7),"",DPWW3!DD7)</t>
  </si>
  <si>
    <t>¬¬IF(ISBLANK(DPWW3!DE7),"",DPWW3!DE7)</t>
  </si>
  <si>
    <t>¬¬IF(ISBLANK(DPWW3!DF7),"",DPWW3!DF7)</t>
  </si>
  <si>
    <t>¬¬IF(ISBLANK(DPWW3!DG7),"",DPWW3!DG7)</t>
  </si>
  <si>
    <t>¬¬IF(ISBLANK(DPWW3!DH7),"",DPWW3!DH7)</t>
  </si>
  <si>
    <t>¬¬IF(ISBLANK(DPWW3!DI7),"",DPWW3!DI7)</t>
  </si>
  <si>
    <t>¬¬IF(ISBLANK(DPWW3!DJ7),"",DPWW3!DJ7)</t>
  </si>
  <si>
    <t>¬¬IF(ISBLANK(DPWW3!DK7),"",DPWW3!DK7)</t>
  </si>
  <si>
    <t>¬¬IF(ISBLANK(DPWW3!DL7),"",DPWW3!DL7)</t>
  </si>
  <si>
    <t>¬¬IF(ISBLANK(DPWW3!DM7),"",DPWW3!DM7)</t>
  </si>
  <si>
    <t>¬¬IF(ISBLANK(DPWW3!DN7),"",DPWW3!DN7)</t>
  </si>
  <si>
    <t>¬¬IF(ISBLANK(DPWW3!DO7),"",DPWW3!DO7)</t>
  </si>
  <si>
    <t>¬¬IF(ISBLANK(DPWW3!DP7),"",DPWW3!DP7)</t>
  </si>
  <si>
    <t>¬¬IF(ISBLANK(DPWW3!DQ7),"",DPWW3!DQ7)</t>
  </si>
  <si>
    <t>¬¬A593</t>
  </si>
  <si>
    <t>¬¬IF(ISBLANK(DPWW3!DS7),"",DPWW3!DS7)</t>
  </si>
  <si>
    <t>¬¬IF(ISBLANK(DPWW3!DT7),"",DPWW3!DT7)</t>
  </si>
  <si>
    <t>¬¬IF(ISBLANK(DPWW3!DU7),"",DPWW3!DU7)</t>
  </si>
  <si>
    <t>¬¬IF(ISBLANK(DPWW3!DV7),"",DPWW3!DV7)</t>
  </si>
  <si>
    <t>¬¬IF(ISBLANK(DPWW3!DW7),"",DPWW3!DW7)</t>
  </si>
  <si>
    <t>¬¬IF(ISBLANK(DPWW3!DX7),"",DPWW3!DX7)</t>
  </si>
  <si>
    <t>¬¬IF(ISBLANK(DPWW3!DY7),"",DPWW3!DY7)</t>
  </si>
  <si>
    <t>¬¬IF(ISBLANK(DPWW3!DZ7),"",DPWW3!DZ7)</t>
  </si>
  <si>
    <t>¬¬IF(ISBLANK(DPWW3!EA7),"",DPWW3!EA7)</t>
  </si>
  <si>
    <t>¬¬IF(ISBLANK(DPWW3!EB7),"",DPWW3!EB7)</t>
  </si>
  <si>
    <t>¬¬IF(ISBLANK(DPWW3!EC7),"",DPWW3!EC7)</t>
  </si>
  <si>
    <t>¬¬IF(ISBLANK(DPWW3!ED7),"",DPWW3!ED7)</t>
  </si>
  <si>
    <t>¬¬IF(ISBLANK(DPWW3!EE7),"",DPWW3!EE7)</t>
  </si>
  <si>
    <t>¬¬IF(ISBLANK(DPWW3!EF7),"",DPWW3!EF7)</t>
  </si>
  <si>
    <t>¬¬IF(ISBLANK(DPWW3!EG7),"",DPWW3!EG7)</t>
  </si>
  <si>
    <t>¬¬IF(ISBLANK(DPWW3!EH7),"",DPWW3!EH7)</t>
  </si>
  <si>
    <t>¬¬IF(ISBLANK(DPWW3!EI7),"",DPWW3!EI7)</t>
  </si>
  <si>
    <t>¬¬IF(ISBLANK(DPWW3!EJ7),"",DPWW3!EJ7)</t>
  </si>
  <si>
    <t>¬¬IF(ISBLANK(DPWW3!EK7),"",DPWW3!EK7)</t>
  </si>
  <si>
    <t>¬¬IF(ISBLANK(DPWW3!EL7),"",DPWW3!EL7)</t>
  </si>
  <si>
    <t>¬¬IF(ISBLANK(DPWW3!EM7),"",DPWW3!EM7)</t>
  </si>
  <si>
    <t>¬¬A594</t>
  </si>
  <si>
    <t>¬¬IF(ISBLANK(DPWW3!EO7),"",DPWW3!EO7)</t>
  </si>
  <si>
    <t>¬¬IF(ISBLANK(DPWW3!EP7),"",DPWW3!EP7)</t>
  </si>
  <si>
    <t>¬¬IF(ISBLANK(DPWW3!EQ7),"",DPWW3!EQ7)</t>
  </si>
  <si>
    <t>¬¬IF(ISBLANK(DPWW3!ER7),"",DPWW3!ER7)</t>
  </si>
  <si>
    <t>¬¬IF(ISBLANK(DPWW3!ES7),"",DPWW3!ES7)</t>
  </si>
  <si>
    <t>¬¬IF(ISBLANK(DPWW3!ET7),"",DPWW3!ET7)</t>
  </si>
  <si>
    <t>¬¬IF(ISBLANK(DPWW3!EU7),"",DPWW3!EU7)</t>
  </si>
  <si>
    <t>¬¬IF(ISBLANK(DPWW3!EV7),"",DPWW3!EV7)</t>
  </si>
  <si>
    <t>¬¬IF(ISBLANK(DPWW3!EW7),"",DPWW3!EW7)</t>
  </si>
  <si>
    <t>¬¬IF(ISBLANK(DPWW3!EX7),"",DPWW3!EX7)</t>
  </si>
  <si>
    <t>¬¬IF(ISBLANK(DPWW3!EY7),"",DPWW3!EY7)</t>
  </si>
  <si>
    <t>¬¬IF(ISBLANK(DPWW3!EZ7),"",DPWW3!EZ7)</t>
  </si>
  <si>
    <t>¬¬IF(ISBLANK(DPWW3!FA7),"",DPWW3!FA7)</t>
  </si>
  <si>
    <t>¬¬IF(ISBLANK(DPWW3!FB7),"",DPWW3!FB7)</t>
  </si>
  <si>
    <t>¬¬IF(ISBLANK(DPWW3!FC7),"",DPWW3!FC7)</t>
  </si>
  <si>
    <t>¬¬IF(ISBLANK(DPWW3!FD7),"",DPWW3!FD7)</t>
  </si>
  <si>
    <t>¬¬IF(ISBLANK(DPWW3!FE7),"",DPWW3!FE7)</t>
  </si>
  <si>
    <t>¬¬IF(ISBLANK(DPWW3!FF7),"",DPWW3!FF7)</t>
  </si>
  <si>
    <t>¬¬IF(ISBLANK(DPWW3!FG7),"",DPWW3!FG7)</t>
  </si>
  <si>
    <t>¬¬IF(ISBLANK(DPWW3!FH7),"",DPWW3!FH7)</t>
  </si>
  <si>
    <t>¬¬IF(ISBLANK(DPWW3!FI7),"",DPWW3!FI7)</t>
  </si>
  <si>
    <t>¬¬A595</t>
  </si>
  <si>
    <t>¬¬IF(ISBLANK(DPWW3!FK7),"",DPWW3!FK7)</t>
  </si>
  <si>
    <t>¬¬IF(ISBLANK(DPWW3!FL7),"",DPWW3!FL7)</t>
  </si>
  <si>
    <t>¬¬IF(ISBLANK(DPWW3!FM7),"",DPWW3!FM7)</t>
  </si>
  <si>
    <t>¬¬IF(ISBLANK(DPWW3!FN7),"",DPWW3!FN7)</t>
  </si>
  <si>
    <t>¬¬IF(ISBLANK(DPWW3!FO7),"",DPWW3!FO7)</t>
  </si>
  <si>
    <t>¬¬IF(ISBLANK(DPWW3!FP7),"",DPWW3!FP7)</t>
  </si>
  <si>
    <t>¬¬IF(ISBLANK(DPWW3!FQ7),"",DPWW3!FQ7)</t>
  </si>
  <si>
    <t>¬¬IF(ISBLANK(DPWW3!FR7),"",DPWW3!FR7)</t>
  </si>
  <si>
    <t>¬¬IF(ISBLANK(DPWW3!FS7),"",DPWW3!FS7)</t>
  </si>
  <si>
    <t>¬¬IF(ISBLANK(DPWW3!FT7),"",DPWW3!FT7)</t>
  </si>
  <si>
    <t>¬¬IF(ISBLANK(DPWW3!FU7),"",DPWW3!FU7)</t>
  </si>
  <si>
    <t>¬¬IF(ISBLANK(DPWW3!FV7),"",DPWW3!FV7)</t>
  </si>
  <si>
    <t>¬¬IF(ISBLANK(DPWW3!FW7),"",DPWW3!FW7)</t>
  </si>
  <si>
    <t>¬¬IF(ISBLANK(DPWW3!FX7),"",DPWW3!FX7)</t>
  </si>
  <si>
    <t>¬¬IF(ISBLANK(DPWW3!FY7),"",DPWW3!FY7)</t>
  </si>
  <si>
    <t>¬¬IF(ISBLANK(DPWW3!FZ7),"",DPWW3!FZ7)</t>
  </si>
  <si>
    <t>¬¬IF(ISBLANK(DPWW3!GA7),"",DPWW3!GA7)</t>
  </si>
  <si>
    <t>¬¬IF(ISBLANK(DPWW3!GB7),"",DPWW3!GB7)</t>
  </si>
  <si>
    <t>¬¬IF(ISBLANK(DPWW3!GC7),"",DPWW3!GC7)</t>
  </si>
  <si>
    <t>¬¬IF(ISBLANK(DPWW3!GD7),"",DPWW3!GD7)</t>
  </si>
  <si>
    <t>¬¬IF(ISBLANK(DPWW3!GE7),"",DPWW3!GE7)</t>
  </si>
  <si>
    <t>¬¬A596</t>
  </si>
  <si>
    <t>¬¬IF(ISBLANK(DPWW3!GG7),"",DPWW3!GG7)</t>
  </si>
  <si>
    <t>¬¬A597</t>
  </si>
  <si>
    <t>¬¬IF(ISBLANK(DPWW3!GH7),"",DPWW3!GH7)</t>
  </si>
  <si>
    <t>¬¬A598</t>
  </si>
  <si>
    <t>¬¬IF(ISBLANK(DPWW3!GI7),"",DPWW3!GI7)</t>
  </si>
  <si>
    <t>¬¬A599</t>
  </si>
  <si>
    <t>¬¬IF(ISBLANK(DPWW3!GJ7),"",DPWW3!GJ7)</t>
  </si>
  <si>
    <t>¬¬A600</t>
  </si>
  <si>
    <t>¬¬IF(ISBLANK(DPWW3!GK7),"",DPWW3!GK7)</t>
  </si>
  <si>
    <t>¬¬A601</t>
  </si>
  <si>
    <t>¬¬IF(ISBLANK(DPWW3!GL7),"",DPWW3!GL7)</t>
  </si>
  <si>
    <t>¬¬A602</t>
  </si>
  <si>
    <t>¬¬IF(ISBLANK(DPWW3!GM7),"",DPWW3!GM7)</t>
  </si>
  <si>
    <t>¬¬A603</t>
  </si>
  <si>
    <t>¬¬IF(ISBLANK(DPWW3!GN7),"",DPWW3!GN7)</t>
  </si>
  <si>
    <t>¬¬A604</t>
  </si>
  <si>
    <t>¬¬IF(ISBLANK(DPWW3!GO7),"",DPWW3!GO7)</t>
  </si>
  <si>
    <t>¬¬A605</t>
  </si>
  <si>
    <t>¬¬IF(ISBLANK(DPWW3!GP7),"",DPWW3!GP7)</t>
  </si>
  <si>
    <t>¬¬A606</t>
  </si>
  <si>
    <t>¬¬IF(ISBLANK(DPWW3!GQ7),"",DPWW3!GQ7)</t>
  </si>
  <si>
    <t>¬¬A607</t>
  </si>
  <si>
    <t>¬¬IF(ISBLANK(DPWW3!K8),"",DPWW3!K8)</t>
  </si>
  <si>
    <t>¬¬A608</t>
  </si>
  <si>
    <t>¬¬IF(ISBLANK(DPWW3!M8),"",DPWW3!M8)</t>
  </si>
  <si>
    <t>¬¬IF(ISBLANK(DPWW3!N8),"",DPWW3!N8)</t>
  </si>
  <si>
    <t>¬¬IF(ISBLANK(DPWW3!O8),"",DPWW3!O8)</t>
  </si>
  <si>
    <t>¬¬IF(ISBLANK(DPWW3!P8),"",DPWW3!P8)</t>
  </si>
  <si>
    <t>¬¬IF(ISBLANK(DPWW3!Q8),"",DPWW3!Q8)</t>
  </si>
  <si>
    <t>¬¬IF(ISBLANK(DPWW3!R8),"",DPWW3!R8)</t>
  </si>
  <si>
    <t>¬¬IF(ISBLANK(DPWW3!S8),"",DPWW3!S8)</t>
  </si>
  <si>
    <t>¬¬IF(ISBLANK(DPWW3!T8),"",DPWW3!T8)</t>
  </si>
  <si>
    <t>¬¬IF(ISBLANK(DPWW3!U8),"",DPWW3!U8)</t>
  </si>
  <si>
    <t>¬¬IF(ISBLANK(DPWW3!V8),"",DPWW3!V8)</t>
  </si>
  <si>
    <t>¬¬IF(ISBLANK(DPWW3!W8),"",DPWW3!W8)</t>
  </si>
  <si>
    <t>¬¬IF(ISBLANK(DPWW3!X8),"",DPWW3!X8)</t>
  </si>
  <si>
    <t>¬¬IF(ISBLANK(DPWW3!Y8),"",DPWW3!Y8)</t>
  </si>
  <si>
    <t>¬¬IF(ISBLANK(DPWW3!Z8),"",DPWW3!Z8)</t>
  </si>
  <si>
    <t>¬¬IF(ISBLANK(DPWW3!AA8),"",DPWW3!AA8)</t>
  </si>
  <si>
    <t>¬¬IF(ISBLANK(DPWW3!AB8),"",DPWW3!AB8)</t>
  </si>
  <si>
    <t>¬¬IF(ISBLANK(DPWW3!AC8),"",DPWW3!AC8)</t>
  </si>
  <si>
    <t>¬¬IF(ISBLANK(DPWW3!AD8),"",DPWW3!AD8)</t>
  </si>
  <si>
    <t>¬¬IF(ISBLANK(DPWW3!AE8),"",DPWW3!AE8)</t>
  </si>
  <si>
    <t>¬¬IF(ISBLANK(DPWW3!AF8),"",DPWW3!AF8)</t>
  </si>
  <si>
    <t>¬¬IF(ISBLANK(DPWW3!AG8),"",DPWW3!AG8)</t>
  </si>
  <si>
    <t>¬¬A609</t>
  </si>
  <si>
    <t>¬¬IF(ISBLANK(DPWW3!AI8),"",DPWW3!AI8)</t>
  </si>
  <si>
    <t>¬¬IF(ISBLANK(DPWW3!AJ8),"",DPWW3!AJ8)</t>
  </si>
  <si>
    <t>¬¬IF(ISBLANK(DPWW3!AK8),"",DPWW3!AK8)</t>
  </si>
  <si>
    <t>¬¬IF(ISBLANK(DPWW3!AL8),"",DPWW3!AL8)</t>
  </si>
  <si>
    <t>¬¬IF(ISBLANK(DPWW3!AM8),"",DPWW3!AM8)</t>
  </si>
  <si>
    <t>¬¬IF(ISBLANK(DPWW3!AN8),"",DPWW3!AN8)</t>
  </si>
  <si>
    <t>¬¬IF(ISBLANK(DPWW3!AO8),"",DPWW3!AO8)</t>
  </si>
  <si>
    <t>¬¬IF(ISBLANK(DPWW3!AP8),"",DPWW3!AP8)</t>
  </si>
  <si>
    <t>¬¬IF(ISBLANK(DPWW3!AQ8),"",DPWW3!AQ8)</t>
  </si>
  <si>
    <t>¬¬IF(ISBLANK(DPWW3!AR8),"",DPWW3!AR8)</t>
  </si>
  <si>
    <t>¬¬IF(ISBLANK(DPWW3!AS8),"",DPWW3!AS8)</t>
  </si>
  <si>
    <t>¬¬IF(ISBLANK(DPWW3!AT8),"",DPWW3!AT8)</t>
  </si>
  <si>
    <t>¬¬IF(ISBLANK(DPWW3!AU8),"",DPWW3!AU8)</t>
  </si>
  <si>
    <t>¬¬IF(ISBLANK(DPWW3!AV8),"",DPWW3!AV8)</t>
  </si>
  <si>
    <t>¬¬IF(ISBLANK(DPWW3!AW8),"",DPWW3!AW8)</t>
  </si>
  <si>
    <t>¬¬IF(ISBLANK(DPWW3!AX8),"",DPWW3!AX8)</t>
  </si>
  <si>
    <t>¬¬IF(ISBLANK(DPWW3!AY8),"",DPWW3!AY8)</t>
  </si>
  <si>
    <t>¬¬IF(ISBLANK(DPWW3!AZ8),"",DPWW3!AZ8)</t>
  </si>
  <si>
    <t>¬¬IF(ISBLANK(DPWW3!BA8),"",DPWW3!BA8)</t>
  </si>
  <si>
    <t>¬¬IF(ISBLANK(DPWW3!BB8),"",DPWW3!BB8)</t>
  </si>
  <si>
    <t>¬¬IF(ISBLANK(DPWW3!BC8),"",DPWW3!BC8)</t>
  </si>
  <si>
    <t>¬¬A610</t>
  </si>
  <si>
    <t>¬¬IF(ISBLANK(DPWW3!BE8),"",DPWW3!BE8)</t>
  </si>
  <si>
    <t>¬¬IF(ISBLANK(DPWW3!BF8),"",DPWW3!BF8)</t>
  </si>
  <si>
    <t>¬¬IF(ISBLANK(DPWW3!BG8),"",DPWW3!BG8)</t>
  </si>
  <si>
    <t>¬¬IF(ISBLANK(DPWW3!BH8),"",DPWW3!BH8)</t>
  </si>
  <si>
    <t>¬¬IF(ISBLANK(DPWW3!BI8),"",DPWW3!BI8)</t>
  </si>
  <si>
    <t>¬¬IF(ISBLANK(DPWW3!BJ8),"",DPWW3!BJ8)</t>
  </si>
  <si>
    <t>¬¬IF(ISBLANK(DPWW3!BK8),"",DPWW3!BK8)</t>
  </si>
  <si>
    <t>¬¬IF(ISBLANK(DPWW3!BL8),"",DPWW3!BL8)</t>
  </si>
  <si>
    <t>¬¬IF(ISBLANK(DPWW3!BM8),"",DPWW3!BM8)</t>
  </si>
  <si>
    <t>¬¬IF(ISBLANK(DPWW3!BN8),"",DPWW3!BN8)</t>
  </si>
  <si>
    <t>¬¬IF(ISBLANK(DPWW3!BO8),"",DPWW3!BO8)</t>
  </si>
  <si>
    <t>¬¬IF(ISBLANK(DPWW3!BP8),"",DPWW3!BP8)</t>
  </si>
  <si>
    <t>¬¬IF(ISBLANK(DPWW3!BQ8),"",DPWW3!BQ8)</t>
  </si>
  <si>
    <t>¬¬IF(ISBLANK(DPWW3!BR8),"",DPWW3!BR8)</t>
  </si>
  <si>
    <t>¬¬IF(ISBLANK(DPWW3!BS8),"",DPWW3!BS8)</t>
  </si>
  <si>
    <t>¬¬IF(ISBLANK(DPWW3!BT8),"",DPWW3!BT8)</t>
  </si>
  <si>
    <t>¬¬IF(ISBLANK(DPWW3!BU8),"",DPWW3!BU8)</t>
  </si>
  <si>
    <t>¬¬IF(ISBLANK(DPWW3!BV8),"",DPWW3!BV8)</t>
  </si>
  <si>
    <t>¬¬IF(ISBLANK(DPWW3!BW8),"",DPWW3!BW8)</t>
  </si>
  <si>
    <t>¬¬IF(ISBLANK(DPWW3!BX8),"",DPWW3!BX8)</t>
  </si>
  <si>
    <t>¬¬IF(ISBLANK(DPWW3!BY8),"",DPWW3!BY8)</t>
  </si>
  <si>
    <t>¬¬A611</t>
  </si>
  <si>
    <t>¬¬IF(ISBLANK(DPWW3!CA8),"",DPWW3!CA8)</t>
  </si>
  <si>
    <t>¬¬IF(ISBLANK(DPWW3!CB8),"",DPWW3!CB8)</t>
  </si>
  <si>
    <t>¬¬IF(ISBLANK(DPWW3!CC8),"",DPWW3!CC8)</t>
  </si>
  <si>
    <t>¬¬IF(ISBLANK(DPWW3!CD8),"",DPWW3!CD8)</t>
  </si>
  <si>
    <t>¬¬IF(ISBLANK(DPWW3!CE8),"",DPWW3!CE8)</t>
  </si>
  <si>
    <t>¬¬IF(ISBLANK(DPWW3!CF8),"",DPWW3!CF8)</t>
  </si>
  <si>
    <t>¬¬IF(ISBLANK(DPWW3!CG8),"",DPWW3!CG8)</t>
  </si>
  <si>
    <t>¬¬IF(ISBLANK(DPWW3!CH8),"",DPWW3!CH8)</t>
  </si>
  <si>
    <t>¬¬IF(ISBLANK(DPWW3!CI8),"",DPWW3!CI8)</t>
  </si>
  <si>
    <t>¬¬IF(ISBLANK(DPWW3!CJ8),"",DPWW3!CJ8)</t>
  </si>
  <si>
    <t>¬¬IF(ISBLANK(DPWW3!CK8),"",DPWW3!CK8)</t>
  </si>
  <si>
    <t>¬¬IF(ISBLANK(DPWW3!CL8),"",DPWW3!CL8)</t>
  </si>
  <si>
    <t>¬¬IF(ISBLANK(DPWW3!CM8),"",DPWW3!CM8)</t>
  </si>
  <si>
    <t>¬¬IF(ISBLANK(DPWW3!CN8),"",DPWW3!CN8)</t>
  </si>
  <si>
    <t>¬¬IF(ISBLANK(DPWW3!CO8),"",DPWW3!CO8)</t>
  </si>
  <si>
    <t>¬¬IF(ISBLANK(DPWW3!CP8),"",DPWW3!CP8)</t>
  </si>
  <si>
    <t>¬¬IF(ISBLANK(DPWW3!CQ8),"",DPWW3!CQ8)</t>
  </si>
  <si>
    <t>¬¬IF(ISBLANK(DPWW3!CR8),"",DPWW3!CR8)</t>
  </si>
  <si>
    <t>¬¬IF(ISBLANK(DPWW3!CS8),"",DPWW3!CS8)</t>
  </si>
  <si>
    <t>¬¬IF(ISBLANK(DPWW3!CT8),"",DPWW3!CT8)</t>
  </si>
  <si>
    <t>¬¬IF(ISBLANK(DPWW3!CU8),"",DPWW3!CU8)</t>
  </si>
  <si>
    <t>¬¬A612</t>
  </si>
  <si>
    <t>¬¬IF(ISBLANK(DPWW3!CW8),"",DPWW3!CW8)</t>
  </si>
  <si>
    <t>¬¬IF(ISBLANK(DPWW3!CX8),"",DPWW3!CX8)</t>
  </si>
  <si>
    <t>¬¬IF(ISBLANK(DPWW3!CY8),"",DPWW3!CY8)</t>
  </si>
  <si>
    <t>¬¬IF(ISBLANK(DPWW3!CZ8),"",DPWW3!CZ8)</t>
  </si>
  <si>
    <t>¬¬IF(ISBLANK(DPWW3!DA8),"",DPWW3!DA8)</t>
  </si>
  <si>
    <t>¬¬IF(ISBLANK(DPWW3!DB8),"",DPWW3!DB8)</t>
  </si>
  <si>
    <t>¬¬IF(ISBLANK(DPWW3!DC8),"",DPWW3!DC8)</t>
  </si>
  <si>
    <t>¬¬IF(ISBLANK(DPWW3!DD8),"",DPWW3!DD8)</t>
  </si>
  <si>
    <t>¬¬IF(ISBLANK(DPWW3!DE8),"",DPWW3!DE8)</t>
  </si>
  <si>
    <t>¬¬IF(ISBLANK(DPWW3!DF8),"",DPWW3!DF8)</t>
  </si>
  <si>
    <t>¬¬IF(ISBLANK(DPWW3!DG8),"",DPWW3!DG8)</t>
  </si>
  <si>
    <t>¬¬IF(ISBLANK(DPWW3!DH8),"",DPWW3!DH8)</t>
  </si>
  <si>
    <t>¬¬IF(ISBLANK(DPWW3!DI8),"",DPWW3!DI8)</t>
  </si>
  <si>
    <t>¬¬IF(ISBLANK(DPWW3!DJ8),"",DPWW3!DJ8)</t>
  </si>
  <si>
    <t>¬¬IF(ISBLANK(DPWW3!DK8),"",DPWW3!DK8)</t>
  </si>
  <si>
    <t>¬¬IF(ISBLANK(DPWW3!DL8),"",DPWW3!DL8)</t>
  </si>
  <si>
    <t>¬¬IF(ISBLANK(DPWW3!DM8),"",DPWW3!DM8)</t>
  </si>
  <si>
    <t>¬¬IF(ISBLANK(DPWW3!DN8),"",DPWW3!DN8)</t>
  </si>
  <si>
    <t>¬¬IF(ISBLANK(DPWW3!DO8),"",DPWW3!DO8)</t>
  </si>
  <si>
    <t>¬¬IF(ISBLANK(DPWW3!DP8),"",DPWW3!DP8)</t>
  </si>
  <si>
    <t>¬¬IF(ISBLANK(DPWW3!DQ8),"",DPWW3!DQ8)</t>
  </si>
  <si>
    <t>¬¬A613</t>
  </si>
  <si>
    <t>¬¬IF(ISBLANK(DPWW3!DS8),"",DPWW3!DS8)</t>
  </si>
  <si>
    <t>¬¬IF(ISBLANK(DPWW3!DT8),"",DPWW3!DT8)</t>
  </si>
  <si>
    <t>¬¬IF(ISBLANK(DPWW3!DU8),"",DPWW3!DU8)</t>
  </si>
  <si>
    <t>¬¬IF(ISBLANK(DPWW3!DV8),"",DPWW3!DV8)</t>
  </si>
  <si>
    <t>¬¬IF(ISBLANK(DPWW3!DW8),"",DPWW3!DW8)</t>
  </si>
  <si>
    <t>¬¬IF(ISBLANK(DPWW3!DX8),"",DPWW3!DX8)</t>
  </si>
  <si>
    <t>¬¬IF(ISBLANK(DPWW3!DY8),"",DPWW3!DY8)</t>
  </si>
  <si>
    <t>¬¬IF(ISBLANK(DPWW3!DZ8),"",DPWW3!DZ8)</t>
  </si>
  <si>
    <t>¬¬IF(ISBLANK(DPWW3!EA8),"",DPWW3!EA8)</t>
  </si>
  <si>
    <t>¬¬IF(ISBLANK(DPWW3!EB8),"",DPWW3!EB8)</t>
  </si>
  <si>
    <t>¬¬IF(ISBLANK(DPWW3!EC8),"",DPWW3!EC8)</t>
  </si>
  <si>
    <t>¬¬IF(ISBLANK(DPWW3!ED8),"",DPWW3!ED8)</t>
  </si>
  <si>
    <t>¬¬IF(ISBLANK(DPWW3!EE8),"",DPWW3!EE8)</t>
  </si>
  <si>
    <t>¬¬IF(ISBLANK(DPWW3!EF8),"",DPWW3!EF8)</t>
  </si>
  <si>
    <t>¬¬IF(ISBLANK(DPWW3!EG8),"",DPWW3!EG8)</t>
  </si>
  <si>
    <t>¬¬IF(ISBLANK(DPWW3!EH8),"",DPWW3!EH8)</t>
  </si>
  <si>
    <t>¬¬IF(ISBLANK(DPWW3!EI8),"",DPWW3!EI8)</t>
  </si>
  <si>
    <t>¬¬IF(ISBLANK(DPWW3!EJ8),"",DPWW3!EJ8)</t>
  </si>
  <si>
    <t>¬¬IF(ISBLANK(DPWW3!EK8),"",DPWW3!EK8)</t>
  </si>
  <si>
    <t>¬¬IF(ISBLANK(DPWW3!EL8),"",DPWW3!EL8)</t>
  </si>
  <si>
    <t>¬¬IF(ISBLANK(DPWW3!EM8),"",DPWW3!EM8)</t>
  </si>
  <si>
    <t>¬¬A614</t>
  </si>
  <si>
    <t>¬¬IF(ISBLANK(DPWW3!EO8),"",DPWW3!EO8)</t>
  </si>
  <si>
    <t>¬¬IF(ISBLANK(DPWW3!EP8),"",DPWW3!EP8)</t>
  </si>
  <si>
    <t>¬¬IF(ISBLANK(DPWW3!EQ8),"",DPWW3!EQ8)</t>
  </si>
  <si>
    <t>¬¬IF(ISBLANK(DPWW3!ER8),"",DPWW3!ER8)</t>
  </si>
  <si>
    <t>¬¬IF(ISBLANK(DPWW3!ES8),"",DPWW3!ES8)</t>
  </si>
  <si>
    <t>¬¬IF(ISBLANK(DPWW3!ET8),"",DPWW3!ET8)</t>
  </si>
  <si>
    <t>¬¬IF(ISBLANK(DPWW3!EU8),"",DPWW3!EU8)</t>
  </si>
  <si>
    <t>¬¬IF(ISBLANK(DPWW3!EV8),"",DPWW3!EV8)</t>
  </si>
  <si>
    <t>¬¬IF(ISBLANK(DPWW3!EW8),"",DPWW3!EW8)</t>
  </si>
  <si>
    <t>¬¬IF(ISBLANK(DPWW3!EX8),"",DPWW3!EX8)</t>
  </si>
  <si>
    <t>¬¬IF(ISBLANK(DPWW3!EY8),"",DPWW3!EY8)</t>
  </si>
  <si>
    <t>¬¬IF(ISBLANK(DPWW3!EZ8),"",DPWW3!EZ8)</t>
  </si>
  <si>
    <t>¬¬IF(ISBLANK(DPWW3!FA8),"",DPWW3!FA8)</t>
  </si>
  <si>
    <t>¬¬IF(ISBLANK(DPWW3!FB8),"",DPWW3!FB8)</t>
  </si>
  <si>
    <t>¬¬IF(ISBLANK(DPWW3!FC8),"",DPWW3!FC8)</t>
  </si>
  <si>
    <t>¬¬IF(ISBLANK(DPWW3!FD8),"",DPWW3!FD8)</t>
  </si>
  <si>
    <t>¬¬IF(ISBLANK(DPWW3!FE8),"",DPWW3!FE8)</t>
  </si>
  <si>
    <t>¬¬IF(ISBLANK(DPWW3!FF8),"",DPWW3!FF8)</t>
  </si>
  <si>
    <t>¬¬IF(ISBLANK(DPWW3!FG8),"",DPWW3!FG8)</t>
  </si>
  <si>
    <t>¬¬IF(ISBLANK(DPWW3!FH8),"",DPWW3!FH8)</t>
  </si>
  <si>
    <t>¬¬IF(ISBLANK(DPWW3!FI8),"",DPWW3!FI8)</t>
  </si>
  <si>
    <t>¬¬A615</t>
  </si>
  <si>
    <t>¬¬IF(ISBLANK(DPWW3!FK8),"",DPWW3!FK8)</t>
  </si>
  <si>
    <t>¬¬IF(ISBLANK(DPWW3!FL8),"",DPWW3!FL8)</t>
  </si>
  <si>
    <t>¬¬IF(ISBLANK(DPWW3!FM8),"",DPWW3!FM8)</t>
  </si>
  <si>
    <t>¬¬IF(ISBLANK(DPWW3!FN8),"",DPWW3!FN8)</t>
  </si>
  <si>
    <t>¬¬IF(ISBLANK(DPWW3!FO8),"",DPWW3!FO8)</t>
  </si>
  <si>
    <t>¬¬IF(ISBLANK(DPWW3!FP8),"",DPWW3!FP8)</t>
  </si>
  <si>
    <t>¬¬IF(ISBLANK(DPWW3!FQ8),"",DPWW3!FQ8)</t>
  </si>
  <si>
    <t>¬¬IF(ISBLANK(DPWW3!FR8),"",DPWW3!FR8)</t>
  </si>
  <si>
    <t>¬¬IF(ISBLANK(DPWW3!FS8),"",DPWW3!FS8)</t>
  </si>
  <si>
    <t>¬¬IF(ISBLANK(DPWW3!FT8),"",DPWW3!FT8)</t>
  </si>
  <si>
    <t>¬¬IF(ISBLANK(DPWW3!FU8),"",DPWW3!FU8)</t>
  </si>
  <si>
    <t>¬¬IF(ISBLANK(DPWW3!FV8),"",DPWW3!FV8)</t>
  </si>
  <si>
    <t>¬¬IF(ISBLANK(DPWW3!FW8),"",DPWW3!FW8)</t>
  </si>
  <si>
    <t>¬¬IF(ISBLANK(DPWW3!FX8),"",DPWW3!FX8)</t>
  </si>
  <si>
    <t>¬¬IF(ISBLANK(DPWW3!FY8),"",DPWW3!FY8)</t>
  </si>
  <si>
    <t>¬¬IF(ISBLANK(DPWW3!FZ8),"",DPWW3!FZ8)</t>
  </si>
  <si>
    <t>¬¬IF(ISBLANK(DPWW3!GA8),"",DPWW3!GA8)</t>
  </si>
  <si>
    <t>¬¬IF(ISBLANK(DPWW3!GB8),"",DPWW3!GB8)</t>
  </si>
  <si>
    <t>¬¬IF(ISBLANK(DPWW3!GC8),"",DPWW3!GC8)</t>
  </si>
  <si>
    <t>¬¬IF(ISBLANK(DPWW3!GD8),"",DPWW3!GD8)</t>
  </si>
  <si>
    <t>¬¬IF(ISBLANK(DPWW3!GE8),"",DPWW3!GE8)</t>
  </si>
  <si>
    <t>¬¬A616</t>
  </si>
  <si>
    <t>¬¬IF(ISBLANK(DPWW3!GG8),"",DPWW3!GG8)</t>
  </si>
  <si>
    <t>¬¬A617</t>
  </si>
  <si>
    <t>¬¬IF(ISBLANK(DPWW3!GH8),"",DPWW3!GH8)</t>
  </si>
  <si>
    <t>¬¬A618</t>
  </si>
  <si>
    <t>¬¬IF(ISBLANK(DPWW3!GI8),"",DPWW3!GI8)</t>
  </si>
  <si>
    <t>¬¬A619</t>
  </si>
  <si>
    <t>¬¬IF(ISBLANK(DPWW3!GJ8),"",DPWW3!GJ8)</t>
  </si>
  <si>
    <t>¬¬A620</t>
  </si>
  <si>
    <t>¬¬IF(ISBLANK(DPWW3!GK8),"",DPWW3!GK8)</t>
  </si>
  <si>
    <t>¬¬A621</t>
  </si>
  <si>
    <t>¬¬IF(ISBLANK(DPWW3!GL8),"",DPWW3!GL8)</t>
  </si>
  <si>
    <t>¬¬A622</t>
  </si>
  <si>
    <t>¬¬IF(ISBLANK(DPWW3!GM8),"",DPWW3!GM8)</t>
  </si>
  <si>
    <t>¬¬A623</t>
  </si>
  <si>
    <t>¬¬IF(ISBLANK(DPWW3!GN8),"",DPWW3!GN8)</t>
  </si>
  <si>
    <t>¬¬A624</t>
  </si>
  <si>
    <t>¬¬IF(ISBLANK(DPWW3!GO8),"",DPWW3!GO8)</t>
  </si>
  <si>
    <t>¬¬A625</t>
  </si>
  <si>
    <t>¬¬IF(ISBLANK(DPWW3!GP8),"",DPWW3!GP8)</t>
  </si>
  <si>
    <t>¬¬A626</t>
  </si>
  <si>
    <t>¬¬IF(ISBLANK(DPWW3!GQ8),"",DPWW3!GQ8)</t>
  </si>
  <si>
    <t>¬¬A627</t>
  </si>
  <si>
    <t>¬¬IF(ISBLANK(DPWW3!K9),"",DPWW3!K9)</t>
  </si>
  <si>
    <t>¬¬A628</t>
  </si>
  <si>
    <t>¬¬IF(ISBLANK(DPWW3!M9),"",DPWW3!M9)</t>
  </si>
  <si>
    <t>¬¬IF(ISBLANK(DPWW3!N9),"",DPWW3!N9)</t>
  </si>
  <si>
    <t>¬¬IF(ISBLANK(DPWW3!O9),"",DPWW3!O9)</t>
  </si>
  <si>
    <t>¬¬IF(ISBLANK(DPWW3!P9),"",DPWW3!P9)</t>
  </si>
  <si>
    <t>¬¬IF(ISBLANK(DPWW3!Q9),"",DPWW3!Q9)</t>
  </si>
  <si>
    <t>¬¬IF(ISBLANK(DPWW3!R9),"",DPWW3!R9)</t>
  </si>
  <si>
    <t>¬¬IF(ISBLANK(DPWW3!S9),"",DPWW3!S9)</t>
  </si>
  <si>
    <t>¬¬IF(ISBLANK(DPWW3!T9),"",DPWW3!T9)</t>
  </si>
  <si>
    <t>¬¬IF(ISBLANK(DPWW3!U9),"",DPWW3!U9)</t>
  </si>
  <si>
    <t>¬¬IF(ISBLANK(DPWW3!V9),"",DPWW3!V9)</t>
  </si>
  <si>
    <t>¬¬IF(ISBLANK(DPWW3!W9),"",DPWW3!W9)</t>
  </si>
  <si>
    <t>¬¬IF(ISBLANK(DPWW3!X9),"",DPWW3!X9)</t>
  </si>
  <si>
    <t>¬¬IF(ISBLANK(DPWW3!Y9),"",DPWW3!Y9)</t>
  </si>
  <si>
    <t>¬¬IF(ISBLANK(DPWW3!Z9),"",DPWW3!Z9)</t>
  </si>
  <si>
    <t>¬¬IF(ISBLANK(DPWW3!AA9),"",DPWW3!AA9)</t>
  </si>
  <si>
    <t>¬¬IF(ISBLANK(DPWW3!AB9),"",DPWW3!AB9)</t>
  </si>
  <si>
    <t>¬¬IF(ISBLANK(DPWW3!AC9),"",DPWW3!AC9)</t>
  </si>
  <si>
    <t>¬¬IF(ISBLANK(DPWW3!AD9),"",DPWW3!AD9)</t>
  </si>
  <si>
    <t>¬¬IF(ISBLANK(DPWW3!AE9),"",DPWW3!AE9)</t>
  </si>
  <si>
    <t>¬¬IF(ISBLANK(DPWW3!AF9),"",DPWW3!AF9)</t>
  </si>
  <si>
    <t>¬¬IF(ISBLANK(DPWW3!AG9),"",DPWW3!AG9)</t>
  </si>
  <si>
    <t>¬¬A629</t>
  </si>
  <si>
    <t>¬¬IF(ISBLANK(DPWW3!AI9),"",DPWW3!AI9)</t>
  </si>
  <si>
    <t>¬¬IF(ISBLANK(DPWW3!AJ9),"",DPWW3!AJ9)</t>
  </si>
  <si>
    <t>¬¬IF(ISBLANK(DPWW3!AK9),"",DPWW3!AK9)</t>
  </si>
  <si>
    <t>¬¬IF(ISBLANK(DPWW3!AL9),"",DPWW3!AL9)</t>
  </si>
  <si>
    <t>¬¬IF(ISBLANK(DPWW3!AM9),"",DPWW3!AM9)</t>
  </si>
  <si>
    <t>¬¬IF(ISBLANK(DPWW3!AN9),"",DPWW3!AN9)</t>
  </si>
  <si>
    <t>¬¬IF(ISBLANK(DPWW3!AO9),"",DPWW3!AO9)</t>
  </si>
  <si>
    <t>¬¬IF(ISBLANK(DPWW3!AP9),"",DPWW3!AP9)</t>
  </si>
  <si>
    <t>¬¬IF(ISBLANK(DPWW3!AQ9),"",DPWW3!AQ9)</t>
  </si>
  <si>
    <t>¬¬IF(ISBLANK(DPWW3!AR9),"",DPWW3!AR9)</t>
  </si>
  <si>
    <t>¬¬IF(ISBLANK(DPWW3!AS9),"",DPWW3!AS9)</t>
  </si>
  <si>
    <t>¬¬IF(ISBLANK(DPWW3!AT9),"",DPWW3!AT9)</t>
  </si>
  <si>
    <t>¬¬IF(ISBLANK(DPWW3!AU9),"",DPWW3!AU9)</t>
  </si>
  <si>
    <t>¬¬IF(ISBLANK(DPWW3!AV9),"",DPWW3!AV9)</t>
  </si>
  <si>
    <t>¬¬IF(ISBLANK(DPWW3!AW9),"",DPWW3!AW9)</t>
  </si>
  <si>
    <t>¬¬IF(ISBLANK(DPWW3!AX9),"",DPWW3!AX9)</t>
  </si>
  <si>
    <t>¬¬IF(ISBLANK(DPWW3!AY9),"",DPWW3!AY9)</t>
  </si>
  <si>
    <t>¬¬IF(ISBLANK(DPWW3!AZ9),"",DPWW3!AZ9)</t>
  </si>
  <si>
    <t>¬¬IF(ISBLANK(DPWW3!BA9),"",DPWW3!BA9)</t>
  </si>
  <si>
    <t>¬¬IF(ISBLANK(DPWW3!BB9),"",DPWW3!BB9)</t>
  </si>
  <si>
    <t>¬¬IF(ISBLANK(DPWW3!BC9),"",DPWW3!BC9)</t>
  </si>
  <si>
    <t>¬¬A630</t>
  </si>
  <si>
    <t>¬¬IF(ISBLANK(DPWW3!BE9),"",DPWW3!BE9)</t>
  </si>
  <si>
    <t>¬¬IF(ISBLANK(DPWW3!BF9),"",DPWW3!BF9)</t>
  </si>
  <si>
    <t>¬¬IF(ISBLANK(DPWW3!BG9),"",DPWW3!BG9)</t>
  </si>
  <si>
    <t>¬¬IF(ISBLANK(DPWW3!BH9),"",DPWW3!BH9)</t>
  </si>
  <si>
    <t>¬¬IF(ISBLANK(DPWW3!BI9),"",DPWW3!BI9)</t>
  </si>
  <si>
    <t>¬¬IF(ISBLANK(DPWW3!BJ9),"",DPWW3!BJ9)</t>
  </si>
  <si>
    <t>¬¬IF(ISBLANK(DPWW3!BK9),"",DPWW3!BK9)</t>
  </si>
  <si>
    <t>¬¬IF(ISBLANK(DPWW3!BL9),"",DPWW3!BL9)</t>
  </si>
  <si>
    <t>¬¬IF(ISBLANK(DPWW3!BM9),"",DPWW3!BM9)</t>
  </si>
  <si>
    <t>¬¬IF(ISBLANK(DPWW3!BN9),"",DPWW3!BN9)</t>
  </si>
  <si>
    <t>¬¬IF(ISBLANK(DPWW3!BO9),"",DPWW3!BO9)</t>
  </si>
  <si>
    <t>¬¬IF(ISBLANK(DPWW3!BP9),"",DPWW3!BP9)</t>
  </si>
  <si>
    <t>¬¬IF(ISBLANK(DPWW3!BQ9),"",DPWW3!BQ9)</t>
  </si>
  <si>
    <t>¬¬IF(ISBLANK(DPWW3!BR9),"",DPWW3!BR9)</t>
  </si>
  <si>
    <t>¬¬IF(ISBLANK(DPWW3!BS9),"",DPWW3!BS9)</t>
  </si>
  <si>
    <t>¬¬IF(ISBLANK(DPWW3!BT9),"",DPWW3!BT9)</t>
  </si>
  <si>
    <t>¬¬IF(ISBLANK(DPWW3!BU9),"",DPWW3!BU9)</t>
  </si>
  <si>
    <t>¬¬IF(ISBLANK(DPWW3!BV9),"",DPWW3!BV9)</t>
  </si>
  <si>
    <t>¬¬IF(ISBLANK(DPWW3!BW9),"",DPWW3!BW9)</t>
  </si>
  <si>
    <t>¬¬IF(ISBLANK(DPWW3!BX9),"",DPWW3!BX9)</t>
  </si>
  <si>
    <t>¬¬IF(ISBLANK(DPWW3!BY9),"",DPWW3!BY9)</t>
  </si>
  <si>
    <t>¬¬A631</t>
  </si>
  <si>
    <t>¬¬IF(ISBLANK(DPWW3!CA9),"",DPWW3!CA9)</t>
  </si>
  <si>
    <t>¬¬IF(ISBLANK(DPWW3!CB9),"",DPWW3!CB9)</t>
  </si>
  <si>
    <t>¬¬IF(ISBLANK(DPWW3!CC9),"",DPWW3!CC9)</t>
  </si>
  <si>
    <t>¬¬IF(ISBLANK(DPWW3!CD9),"",DPWW3!CD9)</t>
  </si>
  <si>
    <t>¬¬IF(ISBLANK(DPWW3!CE9),"",DPWW3!CE9)</t>
  </si>
  <si>
    <t>¬¬IF(ISBLANK(DPWW3!CF9),"",DPWW3!CF9)</t>
  </si>
  <si>
    <t>¬¬IF(ISBLANK(DPWW3!CG9),"",DPWW3!CG9)</t>
  </si>
  <si>
    <t>¬¬IF(ISBLANK(DPWW3!CH9),"",DPWW3!CH9)</t>
  </si>
  <si>
    <t>¬¬IF(ISBLANK(DPWW3!CI9),"",DPWW3!CI9)</t>
  </si>
  <si>
    <t>¬¬IF(ISBLANK(DPWW3!CJ9),"",DPWW3!CJ9)</t>
  </si>
  <si>
    <t>¬¬IF(ISBLANK(DPWW3!CK9),"",DPWW3!CK9)</t>
  </si>
  <si>
    <t>¬¬IF(ISBLANK(DPWW3!CL9),"",DPWW3!CL9)</t>
  </si>
  <si>
    <t>¬¬IF(ISBLANK(DPWW3!CM9),"",DPWW3!CM9)</t>
  </si>
  <si>
    <t>¬¬IF(ISBLANK(DPWW3!CN9),"",DPWW3!CN9)</t>
  </si>
  <si>
    <t>¬¬IF(ISBLANK(DPWW3!CO9),"",DPWW3!CO9)</t>
  </si>
  <si>
    <t>¬¬IF(ISBLANK(DPWW3!CP9),"",DPWW3!CP9)</t>
  </si>
  <si>
    <t>¬¬IF(ISBLANK(DPWW3!CQ9),"",DPWW3!CQ9)</t>
  </si>
  <si>
    <t>¬¬IF(ISBLANK(DPWW3!CR9),"",DPWW3!CR9)</t>
  </si>
  <si>
    <t>¬¬IF(ISBLANK(DPWW3!CS9),"",DPWW3!CS9)</t>
  </si>
  <si>
    <t>¬¬IF(ISBLANK(DPWW3!CT9),"",DPWW3!CT9)</t>
  </si>
  <si>
    <t>¬¬IF(ISBLANK(DPWW3!CU9),"",DPWW3!CU9)</t>
  </si>
  <si>
    <t>¬¬A632</t>
  </si>
  <si>
    <t>¬¬IF(ISBLANK(DPWW3!CW9),"",DPWW3!CW9)</t>
  </si>
  <si>
    <t>¬¬IF(ISBLANK(DPWW3!CX9),"",DPWW3!CX9)</t>
  </si>
  <si>
    <t>¬¬IF(ISBLANK(DPWW3!CY9),"",DPWW3!CY9)</t>
  </si>
  <si>
    <t>¬¬IF(ISBLANK(DPWW3!CZ9),"",DPWW3!CZ9)</t>
  </si>
  <si>
    <t>¬¬IF(ISBLANK(DPWW3!DA9),"",DPWW3!DA9)</t>
  </si>
  <si>
    <t>¬¬IF(ISBLANK(DPWW3!DB9),"",DPWW3!DB9)</t>
  </si>
  <si>
    <t>¬¬IF(ISBLANK(DPWW3!DC9),"",DPWW3!DC9)</t>
  </si>
  <si>
    <t>¬¬IF(ISBLANK(DPWW3!DD9),"",DPWW3!DD9)</t>
  </si>
  <si>
    <t>¬¬IF(ISBLANK(DPWW3!DE9),"",DPWW3!DE9)</t>
  </si>
  <si>
    <t>¬¬IF(ISBLANK(DPWW3!DF9),"",DPWW3!DF9)</t>
  </si>
  <si>
    <t>¬¬IF(ISBLANK(DPWW3!DG9),"",DPWW3!DG9)</t>
  </si>
  <si>
    <t>¬¬IF(ISBLANK(DPWW3!DH9),"",DPWW3!DH9)</t>
  </si>
  <si>
    <t>¬¬IF(ISBLANK(DPWW3!DI9),"",DPWW3!DI9)</t>
  </si>
  <si>
    <t>¬¬IF(ISBLANK(DPWW3!DJ9),"",DPWW3!DJ9)</t>
  </si>
  <si>
    <t>¬¬IF(ISBLANK(DPWW3!DK9),"",DPWW3!DK9)</t>
  </si>
  <si>
    <t>¬¬IF(ISBLANK(DPWW3!DL9),"",DPWW3!DL9)</t>
  </si>
  <si>
    <t>¬¬IF(ISBLANK(DPWW3!DM9),"",DPWW3!DM9)</t>
  </si>
  <si>
    <t>¬¬IF(ISBLANK(DPWW3!DN9),"",DPWW3!DN9)</t>
  </si>
  <si>
    <t>¬¬IF(ISBLANK(DPWW3!DO9),"",DPWW3!DO9)</t>
  </si>
  <si>
    <t>¬¬IF(ISBLANK(DPWW3!DP9),"",DPWW3!DP9)</t>
  </si>
  <si>
    <t>¬¬IF(ISBLANK(DPWW3!DQ9),"",DPWW3!DQ9)</t>
  </si>
  <si>
    <t>¬¬A633</t>
  </si>
  <si>
    <t>¬¬IF(ISBLANK(DPWW3!DS9),"",DPWW3!DS9)</t>
  </si>
  <si>
    <t>¬¬IF(ISBLANK(DPWW3!DT9),"",DPWW3!DT9)</t>
  </si>
  <si>
    <t>¬¬IF(ISBLANK(DPWW3!DU9),"",DPWW3!DU9)</t>
  </si>
  <si>
    <t>¬¬IF(ISBLANK(DPWW3!DV9),"",DPWW3!DV9)</t>
  </si>
  <si>
    <t>¬¬IF(ISBLANK(DPWW3!DW9),"",DPWW3!DW9)</t>
  </si>
  <si>
    <t>¬¬IF(ISBLANK(DPWW3!DX9),"",DPWW3!DX9)</t>
  </si>
  <si>
    <t>¬¬IF(ISBLANK(DPWW3!DY9),"",DPWW3!DY9)</t>
  </si>
  <si>
    <t>¬¬IF(ISBLANK(DPWW3!DZ9),"",DPWW3!DZ9)</t>
  </si>
  <si>
    <t>¬¬IF(ISBLANK(DPWW3!EA9),"",DPWW3!EA9)</t>
  </si>
  <si>
    <t>¬¬IF(ISBLANK(DPWW3!EB9),"",DPWW3!EB9)</t>
  </si>
  <si>
    <t>¬¬IF(ISBLANK(DPWW3!EC9),"",DPWW3!EC9)</t>
  </si>
  <si>
    <t>¬¬IF(ISBLANK(DPWW3!ED9),"",DPWW3!ED9)</t>
  </si>
  <si>
    <t>¬¬IF(ISBLANK(DPWW3!EE9),"",DPWW3!EE9)</t>
  </si>
  <si>
    <t>¬¬IF(ISBLANK(DPWW3!EF9),"",DPWW3!EF9)</t>
  </si>
  <si>
    <t>¬¬IF(ISBLANK(DPWW3!EG9),"",DPWW3!EG9)</t>
  </si>
  <si>
    <t>¬¬IF(ISBLANK(DPWW3!EH9),"",DPWW3!EH9)</t>
  </si>
  <si>
    <t>¬¬IF(ISBLANK(DPWW3!EI9),"",DPWW3!EI9)</t>
  </si>
  <si>
    <t>¬¬IF(ISBLANK(DPWW3!EJ9),"",DPWW3!EJ9)</t>
  </si>
  <si>
    <t>¬¬IF(ISBLANK(DPWW3!EK9),"",DPWW3!EK9)</t>
  </si>
  <si>
    <t>¬¬IF(ISBLANK(DPWW3!EL9),"",DPWW3!EL9)</t>
  </si>
  <si>
    <t>¬¬IF(ISBLANK(DPWW3!EM9),"",DPWW3!EM9)</t>
  </si>
  <si>
    <t>¬¬A634</t>
  </si>
  <si>
    <t>¬¬IF(ISBLANK(DPWW3!EO9),"",DPWW3!EO9)</t>
  </si>
  <si>
    <t>¬¬IF(ISBLANK(DPWW3!EP9),"",DPWW3!EP9)</t>
  </si>
  <si>
    <t>¬¬IF(ISBLANK(DPWW3!EQ9),"",DPWW3!EQ9)</t>
  </si>
  <si>
    <t>¬¬IF(ISBLANK(DPWW3!ER9),"",DPWW3!ER9)</t>
  </si>
  <si>
    <t>¬¬IF(ISBLANK(DPWW3!ES9),"",DPWW3!ES9)</t>
  </si>
  <si>
    <t>¬¬IF(ISBLANK(DPWW3!ET9),"",DPWW3!ET9)</t>
  </si>
  <si>
    <t>¬¬IF(ISBLANK(DPWW3!EU9),"",DPWW3!EU9)</t>
  </si>
  <si>
    <t>¬¬IF(ISBLANK(DPWW3!EV9),"",DPWW3!EV9)</t>
  </si>
  <si>
    <t>¬¬IF(ISBLANK(DPWW3!EW9),"",DPWW3!EW9)</t>
  </si>
  <si>
    <t>¬¬IF(ISBLANK(DPWW3!EX9),"",DPWW3!EX9)</t>
  </si>
  <si>
    <t>¬¬IF(ISBLANK(DPWW3!EY9),"",DPWW3!EY9)</t>
  </si>
  <si>
    <t>¬¬IF(ISBLANK(DPWW3!EZ9),"",DPWW3!EZ9)</t>
  </si>
  <si>
    <t>¬¬IF(ISBLANK(DPWW3!FA9),"",DPWW3!FA9)</t>
  </si>
  <si>
    <t>¬¬IF(ISBLANK(DPWW3!FB9),"",DPWW3!FB9)</t>
  </si>
  <si>
    <t>¬¬IF(ISBLANK(DPWW3!FC9),"",DPWW3!FC9)</t>
  </si>
  <si>
    <t>¬¬IF(ISBLANK(DPWW3!FD9),"",DPWW3!FD9)</t>
  </si>
  <si>
    <t>¬¬IF(ISBLANK(DPWW3!FE9),"",DPWW3!FE9)</t>
  </si>
  <si>
    <t>¬¬IF(ISBLANK(DPWW3!FF9),"",DPWW3!FF9)</t>
  </si>
  <si>
    <t>¬¬IF(ISBLANK(DPWW3!FG9),"",DPWW3!FG9)</t>
  </si>
  <si>
    <t>¬¬IF(ISBLANK(DPWW3!FH9),"",DPWW3!FH9)</t>
  </si>
  <si>
    <t>¬¬IF(ISBLANK(DPWW3!FI9),"",DPWW3!FI9)</t>
  </si>
  <si>
    <t>¬¬A635</t>
  </si>
  <si>
    <t>¬¬IF(ISBLANK(DPWW3!FK9),"",DPWW3!FK9)</t>
  </si>
  <si>
    <t>¬¬IF(ISBLANK(DPWW3!FL9),"",DPWW3!FL9)</t>
  </si>
  <si>
    <t>¬¬IF(ISBLANK(DPWW3!FM9),"",DPWW3!FM9)</t>
  </si>
  <si>
    <t>¬¬IF(ISBLANK(DPWW3!FN9),"",DPWW3!FN9)</t>
  </si>
  <si>
    <t>¬¬IF(ISBLANK(DPWW3!FO9),"",DPWW3!FO9)</t>
  </si>
  <si>
    <t>¬¬IF(ISBLANK(DPWW3!FP9),"",DPWW3!FP9)</t>
  </si>
  <si>
    <t>¬¬IF(ISBLANK(DPWW3!FQ9),"",DPWW3!FQ9)</t>
  </si>
  <si>
    <t>¬¬IF(ISBLANK(DPWW3!FR9),"",DPWW3!FR9)</t>
  </si>
  <si>
    <t>¬¬IF(ISBLANK(DPWW3!FS9),"",DPWW3!FS9)</t>
  </si>
  <si>
    <t>¬¬IF(ISBLANK(DPWW3!FT9),"",DPWW3!FT9)</t>
  </si>
  <si>
    <t>¬¬IF(ISBLANK(DPWW3!FU9),"",DPWW3!FU9)</t>
  </si>
  <si>
    <t>¬¬IF(ISBLANK(DPWW3!FV9),"",DPWW3!FV9)</t>
  </si>
  <si>
    <t>¬¬IF(ISBLANK(DPWW3!FW9),"",DPWW3!FW9)</t>
  </si>
  <si>
    <t>¬¬IF(ISBLANK(DPWW3!FX9),"",DPWW3!FX9)</t>
  </si>
  <si>
    <t>¬¬IF(ISBLANK(DPWW3!FY9),"",DPWW3!FY9)</t>
  </si>
  <si>
    <t>¬¬IF(ISBLANK(DPWW3!FZ9),"",DPWW3!FZ9)</t>
  </si>
  <si>
    <t>¬¬IF(ISBLANK(DPWW3!GA9),"",DPWW3!GA9)</t>
  </si>
  <si>
    <t>¬¬IF(ISBLANK(DPWW3!GB9),"",DPWW3!GB9)</t>
  </si>
  <si>
    <t>¬¬IF(ISBLANK(DPWW3!GC9),"",DPWW3!GC9)</t>
  </si>
  <si>
    <t>¬¬IF(ISBLANK(DPWW3!GD9),"",DPWW3!GD9)</t>
  </si>
  <si>
    <t>¬¬IF(ISBLANK(DPWW3!GE9),"",DPWW3!GE9)</t>
  </si>
  <si>
    <t>¬¬A636</t>
  </si>
  <si>
    <t>¬¬IF(ISBLANK(DPWW3!GG9),"",DPWW3!GG9)</t>
  </si>
  <si>
    <t>¬¬A637</t>
  </si>
  <si>
    <t>¬¬IF(ISBLANK(DPWW3!GH9),"",DPWW3!GH9)</t>
  </si>
  <si>
    <t>¬¬A638</t>
  </si>
  <si>
    <t>¬¬IF(ISBLANK(DPWW3!GI9),"",DPWW3!GI9)</t>
  </si>
  <si>
    <t>¬¬A639</t>
  </si>
  <si>
    <t>¬¬IF(ISBLANK(DPWW3!GJ9),"",DPWW3!GJ9)</t>
  </si>
  <si>
    <t>¬¬A640</t>
  </si>
  <si>
    <t>¬¬IF(ISBLANK(DPWW3!GK9),"",DPWW3!GK9)</t>
  </si>
  <si>
    <t>¬¬A641</t>
  </si>
  <si>
    <t>¬¬IF(ISBLANK(DPWW3!GL9),"",DPWW3!GL9)</t>
  </si>
  <si>
    <t>¬¬A642</t>
  </si>
  <si>
    <t>¬¬IF(ISBLANK(DPWW3!GM9),"",DPWW3!GM9)</t>
  </si>
  <si>
    <t>¬¬A643</t>
  </si>
  <si>
    <t>¬¬IF(ISBLANK(DPWW3!GN9),"",DPWW3!GN9)</t>
  </si>
  <si>
    <t>¬¬A644</t>
  </si>
  <si>
    <t>¬¬IF(ISBLANK(DPWW3!GO9),"",DPWW3!GO9)</t>
  </si>
  <si>
    <t>¬¬A645</t>
  </si>
  <si>
    <t>¬¬IF(ISBLANK(DPWW3!GP9),"",DPWW3!GP9)</t>
  </si>
  <si>
    <t>¬¬A646</t>
  </si>
  <si>
    <t>¬¬IF(ISBLANK(DPWW3!GQ9),"",DPWW3!GQ9)</t>
  </si>
  <si>
    <t>¬¬A647</t>
  </si>
  <si>
    <t>¬¬IF(ISBLANK(DPWW3!K10),"",DPWW3!K10)</t>
  </si>
  <si>
    <t>¬¬A648</t>
  </si>
  <si>
    <t>¬¬IF(ISBLANK(DPWW3!M10),"",DPWW3!M10)</t>
  </si>
  <si>
    <t>¬¬IF(ISBLANK(DPWW3!N10),"",DPWW3!N10)</t>
  </si>
  <si>
    <t>¬¬IF(ISBLANK(DPWW3!O10),"",DPWW3!O10)</t>
  </si>
  <si>
    <t>¬¬IF(ISBLANK(DPWW3!P10),"",DPWW3!P10)</t>
  </si>
  <si>
    <t>¬¬IF(ISBLANK(DPWW3!Q10),"",DPWW3!Q10)</t>
  </si>
  <si>
    <t>¬¬IF(ISBLANK(DPWW3!R10),"",DPWW3!R10)</t>
  </si>
  <si>
    <t>¬¬IF(ISBLANK(DPWW3!S10),"",DPWW3!S10)</t>
  </si>
  <si>
    <t>¬¬IF(ISBLANK(DPWW3!T10),"",DPWW3!T10)</t>
  </si>
  <si>
    <t>¬¬IF(ISBLANK(DPWW3!U10),"",DPWW3!U10)</t>
  </si>
  <si>
    <t>¬¬IF(ISBLANK(DPWW3!V10),"",DPWW3!V10)</t>
  </si>
  <si>
    <t>¬¬IF(ISBLANK(DPWW3!W10),"",DPWW3!W10)</t>
  </si>
  <si>
    <t>¬¬IF(ISBLANK(DPWW3!X10),"",DPWW3!X10)</t>
  </si>
  <si>
    <t>¬¬IF(ISBLANK(DPWW3!Y10),"",DPWW3!Y10)</t>
  </si>
  <si>
    <t>¬¬IF(ISBLANK(DPWW3!Z10),"",DPWW3!Z10)</t>
  </si>
  <si>
    <t>¬¬IF(ISBLANK(DPWW3!AA10),"",DPWW3!AA10)</t>
  </si>
  <si>
    <t>¬¬IF(ISBLANK(DPWW3!AB10),"",DPWW3!AB10)</t>
  </si>
  <si>
    <t>¬¬IF(ISBLANK(DPWW3!AC10),"",DPWW3!AC10)</t>
  </si>
  <si>
    <t>¬¬IF(ISBLANK(DPWW3!AD10),"",DPWW3!AD10)</t>
  </si>
  <si>
    <t>¬¬IF(ISBLANK(DPWW3!AE10),"",DPWW3!AE10)</t>
  </si>
  <si>
    <t>¬¬IF(ISBLANK(DPWW3!AF10),"",DPWW3!AF10)</t>
  </si>
  <si>
    <t>¬¬IF(ISBLANK(DPWW3!AG10),"",DPWW3!AG10)</t>
  </si>
  <si>
    <t>¬¬A649</t>
  </si>
  <si>
    <t>¬¬IF(ISBLANK(DPWW3!AI10),"",DPWW3!AI10)</t>
  </si>
  <si>
    <t>¬¬IF(ISBLANK(DPWW3!AJ10),"",DPWW3!AJ10)</t>
  </si>
  <si>
    <t>¬¬IF(ISBLANK(DPWW3!AK10),"",DPWW3!AK10)</t>
  </si>
  <si>
    <t>¬¬IF(ISBLANK(DPWW3!AL10),"",DPWW3!AL10)</t>
  </si>
  <si>
    <t>¬¬IF(ISBLANK(DPWW3!AM10),"",DPWW3!AM10)</t>
  </si>
  <si>
    <t>¬¬IF(ISBLANK(DPWW3!AN10),"",DPWW3!AN10)</t>
  </si>
  <si>
    <t>¬¬IF(ISBLANK(DPWW3!AO10),"",DPWW3!AO10)</t>
  </si>
  <si>
    <t>¬¬IF(ISBLANK(DPWW3!AP10),"",DPWW3!AP10)</t>
  </si>
  <si>
    <t>¬¬IF(ISBLANK(DPWW3!AQ10),"",DPWW3!AQ10)</t>
  </si>
  <si>
    <t>¬¬IF(ISBLANK(DPWW3!AR10),"",DPWW3!AR10)</t>
  </si>
  <si>
    <t>¬¬IF(ISBLANK(DPWW3!AS10),"",DPWW3!AS10)</t>
  </si>
  <si>
    <t>¬¬IF(ISBLANK(DPWW3!AT10),"",DPWW3!AT10)</t>
  </si>
  <si>
    <t>¬¬IF(ISBLANK(DPWW3!AU10),"",DPWW3!AU10)</t>
  </si>
  <si>
    <t>¬¬IF(ISBLANK(DPWW3!AV10),"",DPWW3!AV10)</t>
  </si>
  <si>
    <t>¬¬IF(ISBLANK(DPWW3!AW10),"",DPWW3!AW10)</t>
  </si>
  <si>
    <t>¬¬IF(ISBLANK(DPWW3!AX10),"",DPWW3!AX10)</t>
  </si>
  <si>
    <t>¬¬IF(ISBLANK(DPWW3!AY10),"",DPWW3!AY10)</t>
  </si>
  <si>
    <t>¬¬IF(ISBLANK(DPWW3!AZ10),"",DPWW3!AZ10)</t>
  </si>
  <si>
    <t>¬¬IF(ISBLANK(DPWW3!BA10),"",DPWW3!BA10)</t>
  </si>
  <si>
    <t>¬¬IF(ISBLANK(DPWW3!BB10),"",DPWW3!BB10)</t>
  </si>
  <si>
    <t>¬¬IF(ISBLANK(DPWW3!BC10),"",DPWW3!BC10)</t>
  </si>
  <si>
    <t>¬¬A650</t>
  </si>
  <si>
    <t>¬¬IF(ISBLANK(DPWW3!BE10),"",DPWW3!BE10)</t>
  </si>
  <si>
    <t>¬¬IF(ISBLANK(DPWW3!BF10),"",DPWW3!BF10)</t>
  </si>
  <si>
    <t>¬¬IF(ISBLANK(DPWW3!BG10),"",DPWW3!BG10)</t>
  </si>
  <si>
    <t>¬¬IF(ISBLANK(DPWW3!BH10),"",DPWW3!BH10)</t>
  </si>
  <si>
    <t>¬¬IF(ISBLANK(DPWW3!BI10),"",DPWW3!BI10)</t>
  </si>
  <si>
    <t>¬¬IF(ISBLANK(DPWW3!BJ10),"",DPWW3!BJ10)</t>
  </si>
  <si>
    <t>¬¬IF(ISBLANK(DPWW3!BK10),"",DPWW3!BK10)</t>
  </si>
  <si>
    <t>¬¬IF(ISBLANK(DPWW3!BL10),"",DPWW3!BL10)</t>
  </si>
  <si>
    <t>¬¬IF(ISBLANK(DPWW3!BM10),"",DPWW3!BM10)</t>
  </si>
  <si>
    <t>¬¬IF(ISBLANK(DPWW3!BN10),"",DPWW3!BN10)</t>
  </si>
  <si>
    <t>¬¬IF(ISBLANK(DPWW3!BO10),"",DPWW3!BO10)</t>
  </si>
  <si>
    <t>¬¬IF(ISBLANK(DPWW3!BP10),"",DPWW3!BP10)</t>
  </si>
  <si>
    <t>¬¬IF(ISBLANK(DPWW3!BQ10),"",DPWW3!BQ10)</t>
  </si>
  <si>
    <t>¬¬IF(ISBLANK(DPWW3!BR10),"",DPWW3!BR10)</t>
  </si>
  <si>
    <t>¬¬IF(ISBLANK(DPWW3!BS10),"",DPWW3!BS10)</t>
  </si>
  <si>
    <t>¬¬IF(ISBLANK(DPWW3!BT10),"",DPWW3!BT10)</t>
  </si>
  <si>
    <t>¬¬IF(ISBLANK(DPWW3!BU10),"",DPWW3!BU10)</t>
  </si>
  <si>
    <t>¬¬IF(ISBLANK(DPWW3!BV10),"",DPWW3!BV10)</t>
  </si>
  <si>
    <t>¬¬IF(ISBLANK(DPWW3!BW10),"",DPWW3!BW10)</t>
  </si>
  <si>
    <t>¬¬IF(ISBLANK(DPWW3!BX10),"",DPWW3!BX10)</t>
  </si>
  <si>
    <t>¬¬IF(ISBLANK(DPWW3!BY10),"",DPWW3!BY10)</t>
  </si>
  <si>
    <t>¬¬A651</t>
  </si>
  <si>
    <t>¬¬IF(ISBLANK(DPWW3!CA10),"",DPWW3!CA10)</t>
  </si>
  <si>
    <t>¬¬IF(ISBLANK(DPWW3!CB10),"",DPWW3!CB10)</t>
  </si>
  <si>
    <t>¬¬IF(ISBLANK(DPWW3!CC10),"",DPWW3!CC10)</t>
  </si>
  <si>
    <t>¬¬IF(ISBLANK(DPWW3!CD10),"",DPWW3!CD10)</t>
  </si>
  <si>
    <t>¬¬IF(ISBLANK(DPWW3!CE10),"",DPWW3!CE10)</t>
  </si>
  <si>
    <t>¬¬IF(ISBLANK(DPWW3!CF10),"",DPWW3!CF10)</t>
  </si>
  <si>
    <t>¬¬IF(ISBLANK(DPWW3!CG10),"",DPWW3!CG10)</t>
  </si>
  <si>
    <t>¬¬IF(ISBLANK(DPWW3!CH10),"",DPWW3!CH10)</t>
  </si>
  <si>
    <t>¬¬IF(ISBLANK(DPWW3!CI10),"",DPWW3!CI10)</t>
  </si>
  <si>
    <t>¬¬IF(ISBLANK(DPWW3!CJ10),"",DPWW3!CJ10)</t>
  </si>
  <si>
    <t>¬¬IF(ISBLANK(DPWW3!CK10),"",DPWW3!CK10)</t>
  </si>
  <si>
    <t>¬¬IF(ISBLANK(DPWW3!CL10),"",DPWW3!CL10)</t>
  </si>
  <si>
    <t>¬¬IF(ISBLANK(DPWW3!CM10),"",DPWW3!CM10)</t>
  </si>
  <si>
    <t>¬¬IF(ISBLANK(DPWW3!CN10),"",DPWW3!CN10)</t>
  </si>
  <si>
    <t>¬¬IF(ISBLANK(DPWW3!CO10),"",DPWW3!CO10)</t>
  </si>
  <si>
    <t>¬¬IF(ISBLANK(DPWW3!CP10),"",DPWW3!CP10)</t>
  </si>
  <si>
    <t>¬¬IF(ISBLANK(DPWW3!CQ10),"",DPWW3!CQ10)</t>
  </si>
  <si>
    <t>¬¬IF(ISBLANK(DPWW3!CR10),"",DPWW3!CR10)</t>
  </si>
  <si>
    <t>¬¬IF(ISBLANK(DPWW3!CS10),"",DPWW3!CS10)</t>
  </si>
  <si>
    <t>¬¬IF(ISBLANK(DPWW3!CT10),"",DPWW3!CT10)</t>
  </si>
  <si>
    <t>¬¬IF(ISBLANK(DPWW3!CU10),"",DPWW3!CU10)</t>
  </si>
  <si>
    <t>¬¬A652</t>
  </si>
  <si>
    <t>¬¬IF(ISBLANK(DPWW3!CW10),"",DPWW3!CW10)</t>
  </si>
  <si>
    <t>¬¬IF(ISBLANK(DPWW3!CX10),"",DPWW3!CX10)</t>
  </si>
  <si>
    <t>¬¬IF(ISBLANK(DPWW3!CY10),"",DPWW3!CY10)</t>
  </si>
  <si>
    <t>¬¬IF(ISBLANK(DPWW3!CZ10),"",DPWW3!CZ10)</t>
  </si>
  <si>
    <t>¬¬IF(ISBLANK(DPWW3!DA10),"",DPWW3!DA10)</t>
  </si>
  <si>
    <t>¬¬IF(ISBLANK(DPWW3!DB10),"",DPWW3!DB10)</t>
  </si>
  <si>
    <t>¬¬IF(ISBLANK(DPWW3!DC10),"",DPWW3!DC10)</t>
  </si>
  <si>
    <t>¬¬IF(ISBLANK(DPWW3!DD10),"",DPWW3!DD10)</t>
  </si>
  <si>
    <t>¬¬IF(ISBLANK(DPWW3!DE10),"",DPWW3!DE10)</t>
  </si>
  <si>
    <t>¬¬IF(ISBLANK(DPWW3!DF10),"",DPWW3!DF10)</t>
  </si>
  <si>
    <t>¬¬IF(ISBLANK(DPWW3!DG10),"",DPWW3!DG10)</t>
  </si>
  <si>
    <t>¬¬IF(ISBLANK(DPWW3!DH10),"",DPWW3!DH10)</t>
  </si>
  <si>
    <t>¬¬IF(ISBLANK(DPWW3!DI10),"",DPWW3!DI10)</t>
  </si>
  <si>
    <t>¬¬IF(ISBLANK(DPWW3!DJ10),"",DPWW3!DJ10)</t>
  </si>
  <si>
    <t>¬¬IF(ISBLANK(DPWW3!DK10),"",DPWW3!DK10)</t>
  </si>
  <si>
    <t>¬¬IF(ISBLANK(DPWW3!DL10),"",DPWW3!DL10)</t>
  </si>
  <si>
    <t>¬¬IF(ISBLANK(DPWW3!DM10),"",DPWW3!DM10)</t>
  </si>
  <si>
    <t>¬¬IF(ISBLANK(DPWW3!DN10),"",DPWW3!DN10)</t>
  </si>
  <si>
    <t>¬¬IF(ISBLANK(DPWW3!DO10),"",DPWW3!DO10)</t>
  </si>
  <si>
    <t>¬¬IF(ISBLANK(DPWW3!DP10),"",DPWW3!DP10)</t>
  </si>
  <si>
    <t>¬¬IF(ISBLANK(DPWW3!DQ10),"",DPWW3!DQ10)</t>
  </si>
  <si>
    <t>¬¬A653</t>
  </si>
  <si>
    <t>¬¬IF(ISBLANK(DPWW3!DS10),"",DPWW3!DS10)</t>
  </si>
  <si>
    <t>¬¬IF(ISBLANK(DPWW3!DT10),"",DPWW3!DT10)</t>
  </si>
  <si>
    <t>¬¬IF(ISBLANK(DPWW3!DU10),"",DPWW3!DU10)</t>
  </si>
  <si>
    <t>¬¬IF(ISBLANK(DPWW3!DV10),"",DPWW3!DV10)</t>
  </si>
  <si>
    <t>¬¬IF(ISBLANK(DPWW3!DW10),"",DPWW3!DW10)</t>
  </si>
  <si>
    <t>¬¬IF(ISBLANK(DPWW3!DX10),"",DPWW3!DX10)</t>
  </si>
  <si>
    <t>¬¬IF(ISBLANK(DPWW3!DY10),"",DPWW3!DY10)</t>
  </si>
  <si>
    <t>¬¬IF(ISBLANK(DPWW3!DZ10),"",DPWW3!DZ10)</t>
  </si>
  <si>
    <t>¬¬IF(ISBLANK(DPWW3!EA10),"",DPWW3!EA10)</t>
  </si>
  <si>
    <t>¬¬IF(ISBLANK(DPWW3!EB10),"",DPWW3!EB10)</t>
  </si>
  <si>
    <t>¬¬IF(ISBLANK(DPWW3!EC10),"",DPWW3!EC10)</t>
  </si>
  <si>
    <t>¬¬IF(ISBLANK(DPWW3!ED10),"",DPWW3!ED10)</t>
  </si>
  <si>
    <t>¬¬IF(ISBLANK(DPWW3!EE10),"",DPWW3!EE10)</t>
  </si>
  <si>
    <t>¬¬IF(ISBLANK(DPWW3!EF10),"",DPWW3!EF10)</t>
  </si>
  <si>
    <t>¬¬IF(ISBLANK(DPWW3!EG10),"",DPWW3!EG10)</t>
  </si>
  <si>
    <t>¬¬IF(ISBLANK(DPWW3!EH10),"",DPWW3!EH10)</t>
  </si>
  <si>
    <t>¬¬IF(ISBLANK(DPWW3!EI10),"",DPWW3!EI10)</t>
  </si>
  <si>
    <t>¬¬IF(ISBLANK(DPWW3!EJ10),"",DPWW3!EJ10)</t>
  </si>
  <si>
    <t>¬¬IF(ISBLANK(DPWW3!EK10),"",DPWW3!EK10)</t>
  </si>
  <si>
    <t>¬¬IF(ISBLANK(DPWW3!EL10),"",DPWW3!EL10)</t>
  </si>
  <si>
    <t>¬¬IF(ISBLANK(DPWW3!EM10),"",DPWW3!EM10)</t>
  </si>
  <si>
    <t>¬¬A654</t>
  </si>
  <si>
    <t>¬¬IF(ISBLANK(DPWW3!EO10),"",DPWW3!EO10)</t>
  </si>
  <si>
    <t>¬¬IF(ISBLANK(DPWW3!EP10),"",DPWW3!EP10)</t>
  </si>
  <si>
    <t>¬¬IF(ISBLANK(DPWW3!EQ10),"",DPWW3!EQ10)</t>
  </si>
  <si>
    <t>¬¬IF(ISBLANK(DPWW3!ER10),"",DPWW3!ER10)</t>
  </si>
  <si>
    <t>¬¬IF(ISBLANK(DPWW3!ES10),"",DPWW3!ES10)</t>
  </si>
  <si>
    <t>¬¬IF(ISBLANK(DPWW3!ET10),"",DPWW3!ET10)</t>
  </si>
  <si>
    <t>¬¬IF(ISBLANK(DPWW3!EU10),"",DPWW3!EU10)</t>
  </si>
  <si>
    <t>¬¬IF(ISBLANK(DPWW3!EV10),"",DPWW3!EV10)</t>
  </si>
  <si>
    <t>¬¬IF(ISBLANK(DPWW3!EW10),"",DPWW3!EW10)</t>
  </si>
  <si>
    <t>¬¬IF(ISBLANK(DPWW3!EX10),"",DPWW3!EX10)</t>
  </si>
  <si>
    <t>¬¬IF(ISBLANK(DPWW3!EY10),"",DPWW3!EY10)</t>
  </si>
  <si>
    <t>¬¬IF(ISBLANK(DPWW3!EZ10),"",DPWW3!EZ10)</t>
  </si>
  <si>
    <t>¬¬IF(ISBLANK(DPWW3!FA10),"",DPWW3!FA10)</t>
  </si>
  <si>
    <t>¬¬IF(ISBLANK(DPWW3!FB10),"",DPWW3!FB10)</t>
  </si>
  <si>
    <t>¬¬IF(ISBLANK(DPWW3!FC10),"",DPWW3!FC10)</t>
  </si>
  <si>
    <t>¬¬IF(ISBLANK(DPWW3!FD10),"",DPWW3!FD10)</t>
  </si>
  <si>
    <t>¬¬IF(ISBLANK(DPWW3!FE10),"",DPWW3!FE10)</t>
  </si>
  <si>
    <t>¬¬IF(ISBLANK(DPWW3!FF10),"",DPWW3!FF10)</t>
  </si>
  <si>
    <t>¬¬IF(ISBLANK(DPWW3!FG10),"",DPWW3!FG10)</t>
  </si>
  <si>
    <t>¬¬IF(ISBLANK(DPWW3!FH10),"",DPWW3!FH10)</t>
  </si>
  <si>
    <t>¬¬IF(ISBLANK(DPWW3!FI10),"",DPWW3!FI10)</t>
  </si>
  <si>
    <t>¬¬A655</t>
  </si>
  <si>
    <t>¬¬IF(ISBLANK(DPWW3!FK10),"",DPWW3!FK10)</t>
  </si>
  <si>
    <t>¬¬IF(ISBLANK(DPWW3!FL10),"",DPWW3!FL10)</t>
  </si>
  <si>
    <t>¬¬IF(ISBLANK(DPWW3!FM10),"",DPWW3!FM10)</t>
  </si>
  <si>
    <t>¬¬IF(ISBLANK(DPWW3!FN10),"",DPWW3!FN10)</t>
  </si>
  <si>
    <t>¬¬IF(ISBLANK(DPWW3!FO10),"",DPWW3!FO10)</t>
  </si>
  <si>
    <t>¬¬IF(ISBLANK(DPWW3!FP10),"",DPWW3!FP10)</t>
  </si>
  <si>
    <t>¬¬IF(ISBLANK(DPWW3!FQ10),"",DPWW3!FQ10)</t>
  </si>
  <si>
    <t>¬¬IF(ISBLANK(DPWW3!FR10),"",DPWW3!FR10)</t>
  </si>
  <si>
    <t>¬¬IF(ISBLANK(DPWW3!FS10),"",DPWW3!FS10)</t>
  </si>
  <si>
    <t>¬¬IF(ISBLANK(DPWW3!FT10),"",DPWW3!FT10)</t>
  </si>
  <si>
    <t>¬¬IF(ISBLANK(DPWW3!FU10),"",DPWW3!FU10)</t>
  </si>
  <si>
    <t>¬¬IF(ISBLANK(DPWW3!FV10),"",DPWW3!FV10)</t>
  </si>
  <si>
    <t>¬¬IF(ISBLANK(DPWW3!FW10),"",DPWW3!FW10)</t>
  </si>
  <si>
    <t>¬¬IF(ISBLANK(DPWW3!FX10),"",DPWW3!FX10)</t>
  </si>
  <si>
    <t>¬¬IF(ISBLANK(DPWW3!FY10),"",DPWW3!FY10)</t>
  </si>
  <si>
    <t>¬¬IF(ISBLANK(DPWW3!FZ10),"",DPWW3!FZ10)</t>
  </si>
  <si>
    <t>¬¬IF(ISBLANK(DPWW3!GA10),"",DPWW3!GA10)</t>
  </si>
  <si>
    <t>¬¬IF(ISBLANK(DPWW3!GB10),"",DPWW3!GB10)</t>
  </si>
  <si>
    <t>¬¬IF(ISBLANK(DPWW3!GC10),"",DPWW3!GC10)</t>
  </si>
  <si>
    <t>¬¬IF(ISBLANK(DPWW3!GD10),"",DPWW3!GD10)</t>
  </si>
  <si>
    <t>¬¬IF(ISBLANK(DPWW3!GE10),"",DPWW3!GE10)</t>
  </si>
  <si>
    <t>¬¬A656</t>
  </si>
  <si>
    <t>¬¬IF(ISBLANK(DPWW3!GG10),"",DPWW3!GG10)</t>
  </si>
  <si>
    <t>¬¬A657</t>
  </si>
  <si>
    <t>¬¬IF(ISBLANK(DPWW3!GH10),"",DPWW3!GH10)</t>
  </si>
  <si>
    <t>¬¬A658</t>
  </si>
  <si>
    <t>¬¬IF(ISBLANK(DPWW3!GI10),"",DPWW3!GI10)</t>
  </si>
  <si>
    <t>¬¬A659</t>
  </si>
  <si>
    <t>¬¬IF(ISBLANK(DPWW3!GJ10),"",DPWW3!GJ10)</t>
  </si>
  <si>
    <t>¬¬A660</t>
  </si>
  <si>
    <t>¬¬IF(ISBLANK(DPWW3!GK10),"",DPWW3!GK10)</t>
  </si>
  <si>
    <t>¬¬A661</t>
  </si>
  <si>
    <t>¬¬IF(ISBLANK(DPWW3!GL10),"",DPWW3!GL10)</t>
  </si>
  <si>
    <t>¬¬A662</t>
  </si>
  <si>
    <t>¬¬IF(ISBLANK(DPWW3!GM10),"",DPWW3!GM10)</t>
  </si>
  <si>
    <t>¬¬A663</t>
  </si>
  <si>
    <t>¬¬IF(ISBLANK(DPWW3!GN10),"",DPWW3!GN10)</t>
  </si>
  <si>
    <t>¬¬A664</t>
  </si>
  <si>
    <t>¬¬IF(ISBLANK(DPWW3!GO10),"",DPWW3!GO10)</t>
  </si>
  <si>
    <t>¬¬A665</t>
  </si>
  <si>
    <t>¬¬IF(ISBLANK(DPWW3!GP10),"",DPWW3!GP10)</t>
  </si>
  <si>
    <t>¬¬A666</t>
  </si>
  <si>
    <t>¬¬IF(ISBLANK(DPWW3!GQ10),"",DPWW3!GQ10)</t>
  </si>
  <si>
    <t>¬¬A667</t>
  </si>
  <si>
    <t>¬¬IF(ISBLANK(DPWW3!K11),"",DPWW3!K11)</t>
  </si>
  <si>
    <t>¬¬A668</t>
  </si>
  <si>
    <t>¬¬IF(ISBLANK(DPWW3!M11),"",DPWW3!M11)</t>
  </si>
  <si>
    <t>¬¬IF(ISBLANK(DPWW3!N11),"",DPWW3!N11)</t>
  </si>
  <si>
    <t>¬¬IF(ISBLANK(DPWW3!O11),"",DPWW3!O11)</t>
  </si>
  <si>
    <t>¬¬IF(ISBLANK(DPWW3!P11),"",DPWW3!P11)</t>
  </si>
  <si>
    <t>¬¬IF(ISBLANK(DPWW3!Q11),"",DPWW3!Q11)</t>
  </si>
  <si>
    <t>¬¬IF(ISBLANK(DPWW3!R11),"",DPWW3!R11)</t>
  </si>
  <si>
    <t>¬¬IF(ISBLANK(DPWW3!S11),"",DPWW3!S11)</t>
  </si>
  <si>
    <t>¬¬IF(ISBLANK(DPWW3!T11),"",DPWW3!T11)</t>
  </si>
  <si>
    <t>¬¬IF(ISBLANK(DPWW3!U11),"",DPWW3!U11)</t>
  </si>
  <si>
    <t>¬¬IF(ISBLANK(DPWW3!V11),"",DPWW3!V11)</t>
  </si>
  <si>
    <t>¬¬IF(ISBLANK(DPWW3!W11),"",DPWW3!W11)</t>
  </si>
  <si>
    <t>¬¬IF(ISBLANK(DPWW3!X11),"",DPWW3!X11)</t>
  </si>
  <si>
    <t>¬¬IF(ISBLANK(DPWW3!Y11),"",DPWW3!Y11)</t>
  </si>
  <si>
    <t>¬¬IF(ISBLANK(DPWW3!Z11),"",DPWW3!Z11)</t>
  </si>
  <si>
    <t>¬¬IF(ISBLANK(DPWW3!AA11),"",DPWW3!AA11)</t>
  </si>
  <si>
    <t>¬¬IF(ISBLANK(DPWW3!AB11),"",DPWW3!AB11)</t>
  </si>
  <si>
    <t>¬¬IF(ISBLANK(DPWW3!AC11),"",DPWW3!AC11)</t>
  </si>
  <si>
    <t>¬¬IF(ISBLANK(DPWW3!AD11),"",DPWW3!AD11)</t>
  </si>
  <si>
    <t>¬¬IF(ISBLANK(DPWW3!AE11),"",DPWW3!AE11)</t>
  </si>
  <si>
    <t>¬¬IF(ISBLANK(DPWW3!AF11),"",DPWW3!AF11)</t>
  </si>
  <si>
    <t>¬¬IF(ISBLANK(DPWW3!AG11),"",DPWW3!AG11)</t>
  </si>
  <si>
    <t>¬¬A669</t>
  </si>
  <si>
    <t>¬¬IF(ISBLANK(DPWW3!AI11),"",DPWW3!AI11)</t>
  </si>
  <si>
    <t>¬¬IF(ISBLANK(DPWW3!AJ11),"",DPWW3!AJ11)</t>
  </si>
  <si>
    <t>¬¬IF(ISBLANK(DPWW3!AK11),"",DPWW3!AK11)</t>
  </si>
  <si>
    <t>¬¬IF(ISBLANK(DPWW3!AL11),"",DPWW3!AL11)</t>
  </si>
  <si>
    <t>¬¬IF(ISBLANK(DPWW3!AM11),"",DPWW3!AM11)</t>
  </si>
  <si>
    <t>¬¬IF(ISBLANK(DPWW3!AN11),"",DPWW3!AN11)</t>
  </si>
  <si>
    <t>¬¬IF(ISBLANK(DPWW3!AO11),"",DPWW3!AO11)</t>
  </si>
  <si>
    <t>¬¬IF(ISBLANK(DPWW3!AP11),"",DPWW3!AP11)</t>
  </si>
  <si>
    <t>¬¬IF(ISBLANK(DPWW3!AQ11),"",DPWW3!AQ11)</t>
  </si>
  <si>
    <t>¬¬IF(ISBLANK(DPWW3!AR11),"",DPWW3!AR11)</t>
  </si>
  <si>
    <t>¬¬IF(ISBLANK(DPWW3!AS11),"",DPWW3!AS11)</t>
  </si>
  <si>
    <t>¬¬IF(ISBLANK(DPWW3!AT11),"",DPWW3!AT11)</t>
  </si>
  <si>
    <t>¬¬IF(ISBLANK(DPWW3!AU11),"",DPWW3!AU11)</t>
  </si>
  <si>
    <t>¬¬IF(ISBLANK(DPWW3!AV11),"",DPWW3!AV11)</t>
  </si>
  <si>
    <t>¬¬IF(ISBLANK(DPWW3!AW11),"",DPWW3!AW11)</t>
  </si>
  <si>
    <t>¬¬IF(ISBLANK(DPWW3!AX11),"",DPWW3!AX11)</t>
  </si>
  <si>
    <t>¬¬IF(ISBLANK(DPWW3!AY11),"",DPWW3!AY11)</t>
  </si>
  <si>
    <t>¬¬IF(ISBLANK(DPWW3!AZ11),"",DPWW3!AZ11)</t>
  </si>
  <si>
    <t>¬¬IF(ISBLANK(DPWW3!BA11),"",DPWW3!BA11)</t>
  </si>
  <si>
    <t>¬¬IF(ISBLANK(DPWW3!BB11),"",DPWW3!BB11)</t>
  </si>
  <si>
    <t>¬¬IF(ISBLANK(DPWW3!BC11),"",DPWW3!BC11)</t>
  </si>
  <si>
    <t>¬¬A670</t>
  </si>
  <si>
    <t>¬¬IF(ISBLANK(DPWW3!BE11),"",DPWW3!BE11)</t>
  </si>
  <si>
    <t>¬¬IF(ISBLANK(DPWW3!BF11),"",DPWW3!BF11)</t>
  </si>
  <si>
    <t>¬¬IF(ISBLANK(DPWW3!BG11),"",DPWW3!BG11)</t>
  </si>
  <si>
    <t>¬¬IF(ISBLANK(DPWW3!BH11),"",DPWW3!BH11)</t>
  </si>
  <si>
    <t>¬¬IF(ISBLANK(DPWW3!BI11),"",DPWW3!BI11)</t>
  </si>
  <si>
    <t>¬¬IF(ISBLANK(DPWW3!BJ11),"",DPWW3!BJ11)</t>
  </si>
  <si>
    <t>¬¬IF(ISBLANK(DPWW3!BK11),"",DPWW3!BK11)</t>
  </si>
  <si>
    <t>¬¬IF(ISBLANK(DPWW3!BL11),"",DPWW3!BL11)</t>
  </si>
  <si>
    <t>¬¬IF(ISBLANK(DPWW3!BM11),"",DPWW3!BM11)</t>
  </si>
  <si>
    <t>¬¬IF(ISBLANK(DPWW3!BN11),"",DPWW3!BN11)</t>
  </si>
  <si>
    <t>¬¬IF(ISBLANK(DPWW3!BO11),"",DPWW3!BO11)</t>
  </si>
  <si>
    <t>¬¬IF(ISBLANK(DPWW3!BP11),"",DPWW3!BP11)</t>
  </si>
  <si>
    <t>¬¬IF(ISBLANK(DPWW3!BQ11),"",DPWW3!BQ11)</t>
  </si>
  <si>
    <t>¬¬IF(ISBLANK(DPWW3!BR11),"",DPWW3!BR11)</t>
  </si>
  <si>
    <t>¬¬IF(ISBLANK(DPWW3!BS11),"",DPWW3!BS11)</t>
  </si>
  <si>
    <t>¬¬IF(ISBLANK(DPWW3!BT11),"",DPWW3!BT11)</t>
  </si>
  <si>
    <t>¬¬IF(ISBLANK(DPWW3!BU11),"",DPWW3!BU11)</t>
  </si>
  <si>
    <t>¬¬IF(ISBLANK(DPWW3!BV11),"",DPWW3!BV11)</t>
  </si>
  <si>
    <t>¬¬IF(ISBLANK(DPWW3!BW11),"",DPWW3!BW11)</t>
  </si>
  <si>
    <t>¬¬IF(ISBLANK(DPWW3!BX11),"",DPWW3!BX11)</t>
  </si>
  <si>
    <t>¬¬IF(ISBLANK(DPWW3!BY11),"",DPWW3!BY11)</t>
  </si>
  <si>
    <t>¬¬A671</t>
  </si>
  <si>
    <t>¬¬IF(ISBLANK(DPWW3!CA11),"",DPWW3!CA11)</t>
  </si>
  <si>
    <t>¬¬IF(ISBLANK(DPWW3!CB11),"",DPWW3!CB11)</t>
  </si>
  <si>
    <t>¬¬IF(ISBLANK(DPWW3!CC11),"",DPWW3!CC11)</t>
  </si>
  <si>
    <t>¬¬IF(ISBLANK(DPWW3!CD11),"",DPWW3!CD11)</t>
  </si>
  <si>
    <t>¬¬IF(ISBLANK(DPWW3!CE11),"",DPWW3!CE11)</t>
  </si>
  <si>
    <t>¬¬IF(ISBLANK(DPWW3!CF11),"",DPWW3!CF11)</t>
  </si>
  <si>
    <t>¬¬IF(ISBLANK(DPWW3!CG11),"",DPWW3!CG11)</t>
  </si>
  <si>
    <t>¬¬IF(ISBLANK(DPWW3!CH11),"",DPWW3!CH11)</t>
  </si>
  <si>
    <t>¬¬IF(ISBLANK(DPWW3!CI11),"",DPWW3!CI11)</t>
  </si>
  <si>
    <t>¬¬IF(ISBLANK(DPWW3!CJ11),"",DPWW3!CJ11)</t>
  </si>
  <si>
    <t>¬¬IF(ISBLANK(DPWW3!CK11),"",DPWW3!CK11)</t>
  </si>
  <si>
    <t>¬¬IF(ISBLANK(DPWW3!CL11),"",DPWW3!CL11)</t>
  </si>
  <si>
    <t>¬¬IF(ISBLANK(DPWW3!CM11),"",DPWW3!CM11)</t>
  </si>
  <si>
    <t>¬¬IF(ISBLANK(DPWW3!CN11),"",DPWW3!CN11)</t>
  </si>
  <si>
    <t>¬¬IF(ISBLANK(DPWW3!CO11),"",DPWW3!CO11)</t>
  </si>
  <si>
    <t>¬¬IF(ISBLANK(DPWW3!CP11),"",DPWW3!CP11)</t>
  </si>
  <si>
    <t>¬¬IF(ISBLANK(DPWW3!CQ11),"",DPWW3!CQ11)</t>
  </si>
  <si>
    <t>¬¬IF(ISBLANK(DPWW3!CR11),"",DPWW3!CR11)</t>
  </si>
  <si>
    <t>¬¬IF(ISBLANK(DPWW3!CS11),"",DPWW3!CS11)</t>
  </si>
  <si>
    <t>¬¬IF(ISBLANK(DPWW3!CT11),"",DPWW3!CT11)</t>
  </si>
  <si>
    <t>¬¬IF(ISBLANK(DPWW3!CU11),"",DPWW3!CU11)</t>
  </si>
  <si>
    <t>¬¬A672</t>
  </si>
  <si>
    <t>¬¬IF(ISBLANK(DPWW3!CW11),"",DPWW3!CW11)</t>
  </si>
  <si>
    <t>¬¬IF(ISBLANK(DPWW3!CX11),"",DPWW3!CX11)</t>
  </si>
  <si>
    <t>¬¬IF(ISBLANK(DPWW3!CY11),"",DPWW3!CY11)</t>
  </si>
  <si>
    <t>¬¬IF(ISBLANK(DPWW3!CZ11),"",DPWW3!CZ11)</t>
  </si>
  <si>
    <t>¬¬IF(ISBLANK(DPWW3!DA11),"",DPWW3!DA11)</t>
  </si>
  <si>
    <t>¬¬IF(ISBLANK(DPWW3!DB11),"",DPWW3!DB11)</t>
  </si>
  <si>
    <t>¬¬IF(ISBLANK(DPWW3!DC11),"",DPWW3!DC11)</t>
  </si>
  <si>
    <t>¬¬IF(ISBLANK(DPWW3!DD11),"",DPWW3!DD11)</t>
  </si>
  <si>
    <t>¬¬IF(ISBLANK(DPWW3!DE11),"",DPWW3!DE11)</t>
  </si>
  <si>
    <t>¬¬IF(ISBLANK(DPWW3!DF11),"",DPWW3!DF11)</t>
  </si>
  <si>
    <t>¬¬IF(ISBLANK(DPWW3!DG11),"",DPWW3!DG11)</t>
  </si>
  <si>
    <t>¬¬IF(ISBLANK(DPWW3!DH11),"",DPWW3!DH11)</t>
  </si>
  <si>
    <t>¬¬IF(ISBLANK(DPWW3!DI11),"",DPWW3!DI11)</t>
  </si>
  <si>
    <t>¬¬IF(ISBLANK(DPWW3!DJ11),"",DPWW3!DJ11)</t>
  </si>
  <si>
    <t>¬¬IF(ISBLANK(DPWW3!DK11),"",DPWW3!DK11)</t>
  </si>
  <si>
    <t>¬¬IF(ISBLANK(DPWW3!DL11),"",DPWW3!DL11)</t>
  </si>
  <si>
    <t>¬¬IF(ISBLANK(DPWW3!DM11),"",DPWW3!DM11)</t>
  </si>
  <si>
    <t>¬¬IF(ISBLANK(DPWW3!DN11),"",DPWW3!DN11)</t>
  </si>
  <si>
    <t>¬¬IF(ISBLANK(DPWW3!DO11),"",DPWW3!DO11)</t>
  </si>
  <si>
    <t>¬¬IF(ISBLANK(DPWW3!DP11),"",DPWW3!DP11)</t>
  </si>
  <si>
    <t>¬¬IF(ISBLANK(DPWW3!DQ11),"",DPWW3!DQ11)</t>
  </si>
  <si>
    <t>¬¬A673</t>
  </si>
  <si>
    <t>¬¬IF(ISBLANK(DPWW3!DS11),"",DPWW3!DS11)</t>
  </si>
  <si>
    <t>¬¬IF(ISBLANK(DPWW3!DT11),"",DPWW3!DT11)</t>
  </si>
  <si>
    <t>¬¬IF(ISBLANK(DPWW3!DU11),"",DPWW3!DU11)</t>
  </si>
  <si>
    <t>¬¬IF(ISBLANK(DPWW3!DV11),"",DPWW3!DV11)</t>
  </si>
  <si>
    <t>¬¬IF(ISBLANK(DPWW3!DW11),"",DPWW3!DW11)</t>
  </si>
  <si>
    <t>¬¬IF(ISBLANK(DPWW3!DX11),"",DPWW3!DX11)</t>
  </si>
  <si>
    <t>¬¬IF(ISBLANK(DPWW3!DY11),"",DPWW3!DY11)</t>
  </si>
  <si>
    <t>¬¬IF(ISBLANK(DPWW3!DZ11),"",DPWW3!DZ11)</t>
  </si>
  <si>
    <t>¬¬IF(ISBLANK(DPWW3!EA11),"",DPWW3!EA11)</t>
  </si>
  <si>
    <t>¬¬IF(ISBLANK(DPWW3!EB11),"",DPWW3!EB11)</t>
  </si>
  <si>
    <t>¬¬IF(ISBLANK(DPWW3!EC11),"",DPWW3!EC11)</t>
  </si>
  <si>
    <t>¬¬IF(ISBLANK(DPWW3!ED11),"",DPWW3!ED11)</t>
  </si>
  <si>
    <t>¬¬IF(ISBLANK(DPWW3!EE11),"",DPWW3!EE11)</t>
  </si>
  <si>
    <t>¬¬IF(ISBLANK(DPWW3!EF11),"",DPWW3!EF11)</t>
  </si>
  <si>
    <t>¬¬IF(ISBLANK(DPWW3!EG11),"",DPWW3!EG11)</t>
  </si>
  <si>
    <t>¬¬IF(ISBLANK(DPWW3!EH11),"",DPWW3!EH11)</t>
  </si>
  <si>
    <t>¬¬IF(ISBLANK(DPWW3!EI11),"",DPWW3!EI11)</t>
  </si>
  <si>
    <t>¬¬IF(ISBLANK(DPWW3!EJ11),"",DPWW3!EJ11)</t>
  </si>
  <si>
    <t>¬¬IF(ISBLANK(DPWW3!EK11),"",DPWW3!EK11)</t>
  </si>
  <si>
    <t>¬¬IF(ISBLANK(DPWW3!EL11),"",DPWW3!EL11)</t>
  </si>
  <si>
    <t>¬¬IF(ISBLANK(DPWW3!EM11),"",DPWW3!EM11)</t>
  </si>
  <si>
    <t>¬¬A674</t>
  </si>
  <si>
    <t>¬¬IF(ISBLANK(DPWW3!EO11),"",DPWW3!EO11)</t>
  </si>
  <si>
    <t>¬¬IF(ISBLANK(DPWW3!EP11),"",DPWW3!EP11)</t>
  </si>
  <si>
    <t>¬¬IF(ISBLANK(DPWW3!EQ11),"",DPWW3!EQ11)</t>
  </si>
  <si>
    <t>¬¬IF(ISBLANK(DPWW3!ER11),"",DPWW3!ER11)</t>
  </si>
  <si>
    <t>¬¬IF(ISBLANK(DPWW3!ES11),"",DPWW3!ES11)</t>
  </si>
  <si>
    <t>¬¬IF(ISBLANK(DPWW3!ET11),"",DPWW3!ET11)</t>
  </si>
  <si>
    <t>¬¬IF(ISBLANK(DPWW3!EU11),"",DPWW3!EU11)</t>
  </si>
  <si>
    <t>¬¬IF(ISBLANK(DPWW3!EV11),"",DPWW3!EV11)</t>
  </si>
  <si>
    <t>¬¬IF(ISBLANK(DPWW3!EW11),"",DPWW3!EW11)</t>
  </si>
  <si>
    <t>¬¬IF(ISBLANK(DPWW3!EX11),"",DPWW3!EX11)</t>
  </si>
  <si>
    <t>¬¬IF(ISBLANK(DPWW3!EY11),"",DPWW3!EY11)</t>
  </si>
  <si>
    <t>¬¬IF(ISBLANK(DPWW3!EZ11),"",DPWW3!EZ11)</t>
  </si>
  <si>
    <t>¬¬IF(ISBLANK(DPWW3!FA11),"",DPWW3!FA11)</t>
  </si>
  <si>
    <t>¬¬IF(ISBLANK(DPWW3!FB11),"",DPWW3!FB11)</t>
  </si>
  <si>
    <t>¬¬IF(ISBLANK(DPWW3!FC11),"",DPWW3!FC11)</t>
  </si>
  <si>
    <t>¬¬IF(ISBLANK(DPWW3!FD11),"",DPWW3!FD11)</t>
  </si>
  <si>
    <t>¬¬IF(ISBLANK(DPWW3!FE11),"",DPWW3!FE11)</t>
  </si>
  <si>
    <t>¬¬IF(ISBLANK(DPWW3!FF11),"",DPWW3!FF11)</t>
  </si>
  <si>
    <t>¬¬IF(ISBLANK(DPWW3!FG11),"",DPWW3!FG11)</t>
  </si>
  <si>
    <t>¬¬IF(ISBLANK(DPWW3!FH11),"",DPWW3!FH11)</t>
  </si>
  <si>
    <t>¬¬IF(ISBLANK(DPWW3!FI11),"",DPWW3!FI11)</t>
  </si>
  <si>
    <t>¬¬A675</t>
  </si>
  <si>
    <t>¬¬IF(ISBLANK(DPWW3!FK11),"",DPWW3!FK11)</t>
  </si>
  <si>
    <t>¬¬IF(ISBLANK(DPWW3!FL11),"",DPWW3!FL11)</t>
  </si>
  <si>
    <t>¬¬IF(ISBLANK(DPWW3!FM11),"",DPWW3!FM11)</t>
  </si>
  <si>
    <t>¬¬IF(ISBLANK(DPWW3!FN11),"",DPWW3!FN11)</t>
  </si>
  <si>
    <t>¬¬IF(ISBLANK(DPWW3!FO11),"",DPWW3!FO11)</t>
  </si>
  <si>
    <t>¬¬IF(ISBLANK(DPWW3!FP11),"",DPWW3!FP11)</t>
  </si>
  <si>
    <t>¬¬IF(ISBLANK(DPWW3!FQ11),"",DPWW3!FQ11)</t>
  </si>
  <si>
    <t>¬¬IF(ISBLANK(DPWW3!FR11),"",DPWW3!FR11)</t>
  </si>
  <si>
    <t>¬¬IF(ISBLANK(DPWW3!FS11),"",DPWW3!FS11)</t>
  </si>
  <si>
    <t>¬¬IF(ISBLANK(DPWW3!FT11),"",DPWW3!FT11)</t>
  </si>
  <si>
    <t>¬¬IF(ISBLANK(DPWW3!FU11),"",DPWW3!FU11)</t>
  </si>
  <si>
    <t>¬¬IF(ISBLANK(DPWW3!FV11),"",DPWW3!FV11)</t>
  </si>
  <si>
    <t>¬¬IF(ISBLANK(DPWW3!FW11),"",DPWW3!FW11)</t>
  </si>
  <si>
    <t>¬¬IF(ISBLANK(DPWW3!FX11),"",DPWW3!FX11)</t>
  </si>
  <si>
    <t>¬¬IF(ISBLANK(DPWW3!FY11),"",DPWW3!FY11)</t>
  </si>
  <si>
    <t>¬¬IF(ISBLANK(DPWW3!FZ11),"",DPWW3!FZ11)</t>
  </si>
  <si>
    <t>¬¬IF(ISBLANK(DPWW3!GA11),"",DPWW3!GA11)</t>
  </si>
  <si>
    <t>¬¬IF(ISBLANK(DPWW3!GB11),"",DPWW3!GB11)</t>
  </si>
  <si>
    <t>¬¬IF(ISBLANK(DPWW3!GC11),"",DPWW3!GC11)</t>
  </si>
  <si>
    <t>¬¬IF(ISBLANK(DPWW3!GD11),"",DPWW3!GD11)</t>
  </si>
  <si>
    <t>¬¬IF(ISBLANK(DPWW3!GE11),"",DPWW3!GE11)</t>
  </si>
  <si>
    <t>¬¬A676</t>
  </si>
  <si>
    <t>¬¬IF(ISBLANK(DPWW3!GG11),"",DPWW3!GG11)</t>
  </si>
  <si>
    <t>¬¬A677</t>
  </si>
  <si>
    <t>¬¬IF(ISBLANK(DPWW3!GH11),"",DPWW3!GH11)</t>
  </si>
  <si>
    <t>¬¬A678</t>
  </si>
  <si>
    <t>¬¬IF(ISBLANK(DPWW3!GI11),"",DPWW3!GI11)</t>
  </si>
  <si>
    <t>¬¬A679</t>
  </si>
  <si>
    <t>¬¬IF(ISBLANK(DPWW3!GJ11),"",DPWW3!GJ11)</t>
  </si>
  <si>
    <t>¬¬A680</t>
  </si>
  <si>
    <t>¬¬IF(ISBLANK(DPWW3!GK11),"",DPWW3!GK11)</t>
  </si>
  <si>
    <t>¬¬A681</t>
  </si>
  <si>
    <t>¬¬IF(ISBLANK(DPWW3!GL11),"",DPWW3!GL11)</t>
  </si>
  <si>
    <t>¬¬A682</t>
  </si>
  <si>
    <t>¬¬IF(ISBLANK(DPWW3!GM11),"",DPWW3!GM11)</t>
  </si>
  <si>
    <t>¬¬A683</t>
  </si>
  <si>
    <t>¬¬IF(ISBLANK(DPWW3!GN11),"",DPWW3!GN11)</t>
  </si>
  <si>
    <t>¬¬A684</t>
  </si>
  <si>
    <t>¬¬IF(ISBLANK(DPWW3!GO11),"",DPWW3!GO11)</t>
  </si>
  <si>
    <t>¬¬A685</t>
  </si>
  <si>
    <t>¬¬IF(ISBLANK(DPWW3!GP11),"",DPWW3!GP11)</t>
  </si>
  <si>
    <t>¬¬A686</t>
  </si>
  <si>
    <t>¬¬IF(ISBLANK(DPWW3!GQ11),"",DPWW3!GQ11)</t>
  </si>
  <si>
    <t>¬¬A687</t>
  </si>
  <si>
    <t>¬¬IF(ISBLANK(DPWW3!K12),"",DPWW3!K12)</t>
  </si>
  <si>
    <t>¬¬A688</t>
  </si>
  <si>
    <t>¬¬IF(ISBLANK(DPWW3!M12),"",DPWW3!M12)</t>
  </si>
  <si>
    <t>¬¬IF(ISBLANK(DPWW3!N12),"",DPWW3!N12)</t>
  </si>
  <si>
    <t>¬¬IF(ISBLANK(DPWW3!O12),"",DPWW3!O12)</t>
  </si>
  <si>
    <t>¬¬IF(ISBLANK(DPWW3!P12),"",DPWW3!P12)</t>
  </si>
  <si>
    <t>¬¬IF(ISBLANK(DPWW3!Q12),"",DPWW3!Q12)</t>
  </si>
  <si>
    <t>¬¬IF(ISBLANK(DPWW3!R12),"",DPWW3!R12)</t>
  </si>
  <si>
    <t>¬¬IF(ISBLANK(DPWW3!S12),"",DPWW3!S12)</t>
  </si>
  <si>
    <t>¬¬IF(ISBLANK(DPWW3!T12),"",DPWW3!T12)</t>
  </si>
  <si>
    <t>¬¬IF(ISBLANK(DPWW3!U12),"",DPWW3!U12)</t>
  </si>
  <si>
    <t>¬¬IF(ISBLANK(DPWW3!V12),"",DPWW3!V12)</t>
  </si>
  <si>
    <t>¬¬IF(ISBLANK(DPWW3!W12),"",DPWW3!W12)</t>
  </si>
  <si>
    <t>¬¬IF(ISBLANK(DPWW3!X12),"",DPWW3!X12)</t>
  </si>
  <si>
    <t>¬¬IF(ISBLANK(DPWW3!Y12),"",DPWW3!Y12)</t>
  </si>
  <si>
    <t>¬¬IF(ISBLANK(DPWW3!Z12),"",DPWW3!Z12)</t>
  </si>
  <si>
    <t>¬¬IF(ISBLANK(DPWW3!AA12),"",DPWW3!AA12)</t>
  </si>
  <si>
    <t>¬¬IF(ISBLANK(DPWW3!AB12),"",DPWW3!AB12)</t>
  </si>
  <si>
    <t>¬¬IF(ISBLANK(DPWW3!AC12),"",DPWW3!AC12)</t>
  </si>
  <si>
    <t>¬¬IF(ISBLANK(DPWW3!AD12),"",DPWW3!AD12)</t>
  </si>
  <si>
    <t>¬¬IF(ISBLANK(DPWW3!AE12),"",DPWW3!AE12)</t>
  </si>
  <si>
    <t>¬¬IF(ISBLANK(DPWW3!AF12),"",DPWW3!AF12)</t>
  </si>
  <si>
    <t>¬¬IF(ISBLANK(DPWW3!AG12),"",DPWW3!AG12)</t>
  </si>
  <si>
    <t>¬¬A689</t>
  </si>
  <si>
    <t>¬¬IF(ISBLANK(DPWW3!AI12),"",DPWW3!AI12)</t>
  </si>
  <si>
    <t>¬¬IF(ISBLANK(DPWW3!AJ12),"",DPWW3!AJ12)</t>
  </si>
  <si>
    <t>¬¬IF(ISBLANK(DPWW3!AK12),"",DPWW3!AK12)</t>
  </si>
  <si>
    <t>¬¬IF(ISBLANK(DPWW3!AL12),"",DPWW3!AL12)</t>
  </si>
  <si>
    <t>¬¬IF(ISBLANK(DPWW3!AM12),"",DPWW3!AM12)</t>
  </si>
  <si>
    <t>¬¬IF(ISBLANK(DPWW3!AN12),"",DPWW3!AN12)</t>
  </si>
  <si>
    <t>¬¬IF(ISBLANK(DPWW3!AO12),"",DPWW3!AO12)</t>
  </si>
  <si>
    <t>¬¬IF(ISBLANK(DPWW3!AP12),"",DPWW3!AP12)</t>
  </si>
  <si>
    <t>¬¬IF(ISBLANK(DPWW3!AQ12),"",DPWW3!AQ12)</t>
  </si>
  <si>
    <t>¬¬IF(ISBLANK(DPWW3!AR12),"",DPWW3!AR12)</t>
  </si>
  <si>
    <t>¬¬IF(ISBLANK(DPWW3!AS12),"",DPWW3!AS12)</t>
  </si>
  <si>
    <t>¬¬IF(ISBLANK(DPWW3!AT12),"",DPWW3!AT12)</t>
  </si>
  <si>
    <t>¬¬IF(ISBLANK(DPWW3!AU12),"",DPWW3!AU12)</t>
  </si>
  <si>
    <t>¬¬IF(ISBLANK(DPWW3!AV12),"",DPWW3!AV12)</t>
  </si>
  <si>
    <t>¬¬IF(ISBLANK(DPWW3!AW12),"",DPWW3!AW12)</t>
  </si>
  <si>
    <t>¬¬IF(ISBLANK(DPWW3!AX12),"",DPWW3!AX12)</t>
  </si>
  <si>
    <t>¬¬IF(ISBLANK(DPWW3!AY12),"",DPWW3!AY12)</t>
  </si>
  <si>
    <t>¬¬IF(ISBLANK(DPWW3!AZ12),"",DPWW3!AZ12)</t>
  </si>
  <si>
    <t>¬¬IF(ISBLANK(DPWW3!BA12),"",DPWW3!BA12)</t>
  </si>
  <si>
    <t>¬¬IF(ISBLANK(DPWW3!BB12),"",DPWW3!BB12)</t>
  </si>
  <si>
    <t>¬¬IF(ISBLANK(DPWW3!BC12),"",DPWW3!BC12)</t>
  </si>
  <si>
    <t>¬¬A690</t>
  </si>
  <si>
    <t>¬¬IF(ISBLANK(DPWW3!BE12),"",DPWW3!BE12)</t>
  </si>
  <si>
    <t>¬¬IF(ISBLANK(DPWW3!BF12),"",DPWW3!BF12)</t>
  </si>
  <si>
    <t>¬¬IF(ISBLANK(DPWW3!BG12),"",DPWW3!BG12)</t>
  </si>
  <si>
    <t>¬¬IF(ISBLANK(DPWW3!BH12),"",DPWW3!BH12)</t>
  </si>
  <si>
    <t>¬¬IF(ISBLANK(DPWW3!BI12),"",DPWW3!BI12)</t>
  </si>
  <si>
    <t>¬¬IF(ISBLANK(DPWW3!BJ12),"",DPWW3!BJ12)</t>
  </si>
  <si>
    <t>¬¬IF(ISBLANK(DPWW3!BK12),"",DPWW3!BK12)</t>
  </si>
  <si>
    <t>¬¬IF(ISBLANK(DPWW3!BL12),"",DPWW3!BL12)</t>
  </si>
  <si>
    <t>¬¬IF(ISBLANK(DPWW3!BM12),"",DPWW3!BM12)</t>
  </si>
  <si>
    <t>¬¬IF(ISBLANK(DPWW3!BN12),"",DPWW3!BN12)</t>
  </si>
  <si>
    <t>¬¬IF(ISBLANK(DPWW3!BO12),"",DPWW3!BO12)</t>
  </si>
  <si>
    <t>¬¬IF(ISBLANK(DPWW3!BP12),"",DPWW3!BP12)</t>
  </si>
  <si>
    <t>¬¬IF(ISBLANK(DPWW3!BQ12),"",DPWW3!BQ12)</t>
  </si>
  <si>
    <t>¬¬IF(ISBLANK(DPWW3!BR12),"",DPWW3!BR12)</t>
  </si>
  <si>
    <t>¬¬IF(ISBLANK(DPWW3!BS12),"",DPWW3!BS12)</t>
  </si>
  <si>
    <t>¬¬IF(ISBLANK(DPWW3!BT12),"",DPWW3!BT12)</t>
  </si>
  <si>
    <t>¬¬IF(ISBLANK(DPWW3!BU12),"",DPWW3!BU12)</t>
  </si>
  <si>
    <t>¬¬IF(ISBLANK(DPWW3!BV12),"",DPWW3!BV12)</t>
  </si>
  <si>
    <t>¬¬IF(ISBLANK(DPWW3!BW12),"",DPWW3!BW12)</t>
  </si>
  <si>
    <t>¬¬IF(ISBLANK(DPWW3!BX12),"",DPWW3!BX12)</t>
  </si>
  <si>
    <t>¬¬IF(ISBLANK(DPWW3!BY12),"",DPWW3!BY12)</t>
  </si>
  <si>
    <t>¬¬A691</t>
  </si>
  <si>
    <t>¬¬IF(ISBLANK(DPWW3!CA12),"",DPWW3!CA12)</t>
  </si>
  <si>
    <t>¬¬IF(ISBLANK(DPWW3!CB12),"",DPWW3!CB12)</t>
  </si>
  <si>
    <t>¬¬IF(ISBLANK(DPWW3!CC12),"",DPWW3!CC12)</t>
  </si>
  <si>
    <t>¬¬IF(ISBLANK(DPWW3!CD12),"",DPWW3!CD12)</t>
  </si>
  <si>
    <t>¬¬IF(ISBLANK(DPWW3!CE12),"",DPWW3!CE12)</t>
  </si>
  <si>
    <t>¬¬IF(ISBLANK(DPWW3!CF12),"",DPWW3!CF12)</t>
  </si>
  <si>
    <t>¬¬IF(ISBLANK(DPWW3!CG12),"",DPWW3!CG12)</t>
  </si>
  <si>
    <t>¬¬IF(ISBLANK(DPWW3!CH12),"",DPWW3!CH12)</t>
  </si>
  <si>
    <t>¬¬IF(ISBLANK(DPWW3!CI12),"",DPWW3!CI12)</t>
  </si>
  <si>
    <t>¬¬IF(ISBLANK(DPWW3!CJ12),"",DPWW3!CJ12)</t>
  </si>
  <si>
    <t>¬¬IF(ISBLANK(DPWW3!CK12),"",DPWW3!CK12)</t>
  </si>
  <si>
    <t>¬¬IF(ISBLANK(DPWW3!CL12),"",DPWW3!CL12)</t>
  </si>
  <si>
    <t>¬¬IF(ISBLANK(DPWW3!CM12),"",DPWW3!CM12)</t>
  </si>
  <si>
    <t>¬¬IF(ISBLANK(DPWW3!CN12),"",DPWW3!CN12)</t>
  </si>
  <si>
    <t>¬¬IF(ISBLANK(DPWW3!CO12),"",DPWW3!CO12)</t>
  </si>
  <si>
    <t>¬¬IF(ISBLANK(DPWW3!CP12),"",DPWW3!CP12)</t>
  </si>
  <si>
    <t>¬¬IF(ISBLANK(DPWW3!CQ12),"",DPWW3!CQ12)</t>
  </si>
  <si>
    <t>¬¬IF(ISBLANK(DPWW3!CR12),"",DPWW3!CR12)</t>
  </si>
  <si>
    <t>¬¬IF(ISBLANK(DPWW3!CS12),"",DPWW3!CS12)</t>
  </si>
  <si>
    <t>¬¬IF(ISBLANK(DPWW3!CT12),"",DPWW3!CT12)</t>
  </si>
  <si>
    <t>¬¬IF(ISBLANK(DPWW3!CU12),"",DPWW3!CU12)</t>
  </si>
  <si>
    <t>¬¬A692</t>
  </si>
  <si>
    <t>¬¬IF(ISBLANK(DPWW3!CW12),"",DPWW3!CW12)</t>
  </si>
  <si>
    <t>¬¬IF(ISBLANK(DPWW3!CX12),"",DPWW3!CX12)</t>
  </si>
  <si>
    <t>¬¬IF(ISBLANK(DPWW3!CY12),"",DPWW3!CY12)</t>
  </si>
  <si>
    <t>¬¬IF(ISBLANK(DPWW3!CZ12),"",DPWW3!CZ12)</t>
  </si>
  <si>
    <t>¬¬IF(ISBLANK(DPWW3!DA12),"",DPWW3!DA12)</t>
  </si>
  <si>
    <t>¬¬IF(ISBLANK(DPWW3!DB12),"",DPWW3!DB12)</t>
  </si>
  <si>
    <t>¬¬IF(ISBLANK(DPWW3!DC12),"",DPWW3!DC12)</t>
  </si>
  <si>
    <t>¬¬IF(ISBLANK(DPWW3!DD12),"",DPWW3!DD12)</t>
  </si>
  <si>
    <t>¬¬IF(ISBLANK(DPWW3!DE12),"",DPWW3!DE12)</t>
  </si>
  <si>
    <t>¬¬IF(ISBLANK(DPWW3!DF12),"",DPWW3!DF12)</t>
  </si>
  <si>
    <t>¬¬IF(ISBLANK(DPWW3!DG12),"",DPWW3!DG12)</t>
  </si>
  <si>
    <t>¬¬IF(ISBLANK(DPWW3!DH12),"",DPWW3!DH12)</t>
  </si>
  <si>
    <t>¬¬IF(ISBLANK(DPWW3!DI12),"",DPWW3!DI12)</t>
  </si>
  <si>
    <t>¬¬IF(ISBLANK(DPWW3!DJ12),"",DPWW3!DJ12)</t>
  </si>
  <si>
    <t>¬¬IF(ISBLANK(DPWW3!DK12),"",DPWW3!DK12)</t>
  </si>
  <si>
    <t>¬¬IF(ISBLANK(DPWW3!DL12),"",DPWW3!DL12)</t>
  </si>
  <si>
    <t>¬¬IF(ISBLANK(DPWW3!DM12),"",DPWW3!DM12)</t>
  </si>
  <si>
    <t>¬¬IF(ISBLANK(DPWW3!DN12),"",DPWW3!DN12)</t>
  </si>
  <si>
    <t>¬¬IF(ISBLANK(DPWW3!DO12),"",DPWW3!DO12)</t>
  </si>
  <si>
    <t>¬¬IF(ISBLANK(DPWW3!DP12),"",DPWW3!DP12)</t>
  </si>
  <si>
    <t>¬¬IF(ISBLANK(DPWW3!DQ12),"",DPWW3!DQ12)</t>
  </si>
  <si>
    <t>¬¬A693</t>
  </si>
  <si>
    <t>¬¬IF(ISBLANK(DPWW3!DS12),"",DPWW3!DS12)</t>
  </si>
  <si>
    <t>¬¬IF(ISBLANK(DPWW3!DT12),"",DPWW3!DT12)</t>
  </si>
  <si>
    <t>¬¬IF(ISBLANK(DPWW3!DU12),"",DPWW3!DU12)</t>
  </si>
  <si>
    <t>¬¬IF(ISBLANK(DPWW3!DV12),"",DPWW3!DV12)</t>
  </si>
  <si>
    <t>¬¬IF(ISBLANK(DPWW3!DW12),"",DPWW3!DW12)</t>
  </si>
  <si>
    <t>¬¬IF(ISBLANK(DPWW3!DX12),"",DPWW3!DX12)</t>
  </si>
  <si>
    <t>¬¬IF(ISBLANK(DPWW3!DY12),"",DPWW3!DY12)</t>
  </si>
  <si>
    <t>¬¬IF(ISBLANK(DPWW3!DZ12),"",DPWW3!DZ12)</t>
  </si>
  <si>
    <t>¬¬IF(ISBLANK(DPWW3!EA12),"",DPWW3!EA12)</t>
  </si>
  <si>
    <t>¬¬IF(ISBLANK(DPWW3!EB12),"",DPWW3!EB12)</t>
  </si>
  <si>
    <t>¬¬IF(ISBLANK(DPWW3!EC12),"",DPWW3!EC12)</t>
  </si>
  <si>
    <t>¬¬IF(ISBLANK(DPWW3!ED12),"",DPWW3!ED12)</t>
  </si>
  <si>
    <t>¬¬IF(ISBLANK(DPWW3!EE12),"",DPWW3!EE12)</t>
  </si>
  <si>
    <t>¬¬IF(ISBLANK(DPWW3!EF12),"",DPWW3!EF12)</t>
  </si>
  <si>
    <t>¬¬IF(ISBLANK(DPWW3!EG12),"",DPWW3!EG12)</t>
  </si>
  <si>
    <t>¬¬IF(ISBLANK(DPWW3!EH12),"",DPWW3!EH12)</t>
  </si>
  <si>
    <t>¬¬IF(ISBLANK(DPWW3!EI12),"",DPWW3!EI12)</t>
  </si>
  <si>
    <t>¬¬IF(ISBLANK(DPWW3!EJ12),"",DPWW3!EJ12)</t>
  </si>
  <si>
    <t>¬¬IF(ISBLANK(DPWW3!EK12),"",DPWW3!EK12)</t>
  </si>
  <si>
    <t>¬¬IF(ISBLANK(DPWW3!EL12),"",DPWW3!EL12)</t>
  </si>
  <si>
    <t>¬¬IF(ISBLANK(DPWW3!EM12),"",DPWW3!EM12)</t>
  </si>
  <si>
    <t>¬¬A694</t>
  </si>
  <si>
    <t>¬¬IF(ISBLANK(DPWW3!EO12),"",DPWW3!EO12)</t>
  </si>
  <si>
    <t>¬¬IF(ISBLANK(DPWW3!EP12),"",DPWW3!EP12)</t>
  </si>
  <si>
    <t>¬¬IF(ISBLANK(DPWW3!EQ12),"",DPWW3!EQ12)</t>
  </si>
  <si>
    <t>¬¬IF(ISBLANK(DPWW3!ER12),"",DPWW3!ER12)</t>
  </si>
  <si>
    <t>¬¬IF(ISBLANK(DPWW3!ES12),"",DPWW3!ES12)</t>
  </si>
  <si>
    <t>¬¬IF(ISBLANK(DPWW3!ET12),"",DPWW3!ET12)</t>
  </si>
  <si>
    <t>¬¬IF(ISBLANK(DPWW3!EU12),"",DPWW3!EU12)</t>
  </si>
  <si>
    <t>¬¬IF(ISBLANK(DPWW3!EV12),"",DPWW3!EV12)</t>
  </si>
  <si>
    <t>¬¬IF(ISBLANK(DPWW3!EW12),"",DPWW3!EW12)</t>
  </si>
  <si>
    <t>¬¬IF(ISBLANK(DPWW3!EX12),"",DPWW3!EX12)</t>
  </si>
  <si>
    <t>¬¬IF(ISBLANK(DPWW3!EY12),"",DPWW3!EY12)</t>
  </si>
  <si>
    <t>¬¬IF(ISBLANK(DPWW3!EZ12),"",DPWW3!EZ12)</t>
  </si>
  <si>
    <t>¬¬IF(ISBLANK(DPWW3!FA12),"",DPWW3!FA12)</t>
  </si>
  <si>
    <t>¬¬IF(ISBLANK(DPWW3!FB12),"",DPWW3!FB12)</t>
  </si>
  <si>
    <t>¬¬IF(ISBLANK(DPWW3!FC12),"",DPWW3!FC12)</t>
  </si>
  <si>
    <t>¬¬IF(ISBLANK(DPWW3!FD12),"",DPWW3!FD12)</t>
  </si>
  <si>
    <t>¬¬IF(ISBLANK(DPWW3!FE12),"",DPWW3!FE12)</t>
  </si>
  <si>
    <t>¬¬IF(ISBLANK(DPWW3!FF12),"",DPWW3!FF12)</t>
  </si>
  <si>
    <t>¬¬IF(ISBLANK(DPWW3!FG12),"",DPWW3!FG12)</t>
  </si>
  <si>
    <t>¬¬IF(ISBLANK(DPWW3!FH12),"",DPWW3!FH12)</t>
  </si>
  <si>
    <t>¬¬IF(ISBLANK(DPWW3!FI12),"",DPWW3!FI12)</t>
  </si>
  <si>
    <t>¬¬A695</t>
  </si>
  <si>
    <t>¬¬IF(ISBLANK(DPWW3!FK12),"",DPWW3!FK12)</t>
  </si>
  <si>
    <t>¬¬IF(ISBLANK(DPWW3!FL12),"",DPWW3!FL12)</t>
  </si>
  <si>
    <t>¬¬IF(ISBLANK(DPWW3!FM12),"",DPWW3!FM12)</t>
  </si>
  <si>
    <t>¬¬IF(ISBLANK(DPWW3!FN12),"",DPWW3!FN12)</t>
  </si>
  <si>
    <t>¬¬IF(ISBLANK(DPWW3!FO12),"",DPWW3!FO12)</t>
  </si>
  <si>
    <t>¬¬IF(ISBLANK(DPWW3!FP12),"",DPWW3!FP12)</t>
  </si>
  <si>
    <t>¬¬IF(ISBLANK(DPWW3!FQ12),"",DPWW3!FQ12)</t>
  </si>
  <si>
    <t>¬¬IF(ISBLANK(DPWW3!FR12),"",DPWW3!FR12)</t>
  </si>
  <si>
    <t>¬¬IF(ISBLANK(DPWW3!FS12),"",DPWW3!FS12)</t>
  </si>
  <si>
    <t>¬¬IF(ISBLANK(DPWW3!FT12),"",DPWW3!FT12)</t>
  </si>
  <si>
    <t>¬¬IF(ISBLANK(DPWW3!FU12),"",DPWW3!FU12)</t>
  </si>
  <si>
    <t>¬¬IF(ISBLANK(DPWW3!FV12),"",DPWW3!FV12)</t>
  </si>
  <si>
    <t>¬¬IF(ISBLANK(DPWW3!FW12),"",DPWW3!FW12)</t>
  </si>
  <si>
    <t>¬¬IF(ISBLANK(DPWW3!FX12),"",DPWW3!FX12)</t>
  </si>
  <si>
    <t>¬¬IF(ISBLANK(DPWW3!FY12),"",DPWW3!FY12)</t>
  </si>
  <si>
    <t>¬¬IF(ISBLANK(DPWW3!FZ12),"",DPWW3!FZ12)</t>
  </si>
  <si>
    <t>¬¬IF(ISBLANK(DPWW3!GA12),"",DPWW3!GA12)</t>
  </si>
  <si>
    <t>¬¬IF(ISBLANK(DPWW3!GB12),"",DPWW3!GB12)</t>
  </si>
  <si>
    <t>¬¬IF(ISBLANK(DPWW3!GC12),"",DPWW3!GC12)</t>
  </si>
  <si>
    <t>¬¬IF(ISBLANK(DPWW3!GD12),"",DPWW3!GD12)</t>
  </si>
  <si>
    <t>¬¬IF(ISBLANK(DPWW3!GE12),"",DPWW3!GE12)</t>
  </si>
  <si>
    <t>¬¬A696</t>
  </si>
  <si>
    <t>¬¬IF(ISBLANK(DPWW3!GG12),"",DPWW3!GG12)</t>
  </si>
  <si>
    <t>¬¬A697</t>
  </si>
  <si>
    <t>¬¬IF(ISBLANK(DPWW3!GH12),"",DPWW3!GH12)</t>
  </si>
  <si>
    <t>¬¬A698</t>
  </si>
  <si>
    <t>¬¬IF(ISBLANK(DPWW3!GI12),"",DPWW3!GI12)</t>
  </si>
  <si>
    <t>¬¬A699</t>
  </si>
  <si>
    <t>¬¬IF(ISBLANK(DPWW3!GJ12),"",DPWW3!GJ12)</t>
  </si>
  <si>
    <t>¬¬A700</t>
  </si>
  <si>
    <t>¬¬IF(ISBLANK(DPWW3!GK12),"",DPWW3!GK12)</t>
  </si>
  <si>
    <t>¬¬A701</t>
  </si>
  <si>
    <t>¬¬IF(ISBLANK(DPWW3!GL12),"",DPWW3!GL12)</t>
  </si>
  <si>
    <t>¬¬A702</t>
  </si>
  <si>
    <t>¬¬IF(ISBLANK(DPWW3!GM12),"",DPWW3!GM12)</t>
  </si>
  <si>
    <t>¬¬A703</t>
  </si>
  <si>
    <t>¬¬IF(ISBLANK(DPWW3!GN12),"",DPWW3!GN12)</t>
  </si>
  <si>
    <t>¬¬A704</t>
  </si>
  <si>
    <t>¬¬IF(ISBLANK(DPWW3!GO12),"",DPWW3!GO12)</t>
  </si>
  <si>
    <t>¬¬A705</t>
  </si>
  <si>
    <t>¬¬IF(ISBLANK(DPWW3!GP12),"",DPWW3!GP12)</t>
  </si>
  <si>
    <t>¬¬A706</t>
  </si>
  <si>
    <t>¬¬IF(ISBLANK(DPWW3!GQ12),"",DPWW3!GQ12)</t>
  </si>
  <si>
    <t>¬¬A707</t>
  </si>
  <si>
    <t>¬¬IF(ISBLANK(DPWW3!K13),"",DPWW3!K13)</t>
  </si>
  <si>
    <t>¬¬A708</t>
  </si>
  <si>
    <t>¬¬IF(ISBLANK(DPWW3!M13),"",DPWW3!M13)</t>
  </si>
  <si>
    <t>¬¬IF(ISBLANK(DPWW3!N13),"",DPWW3!N13)</t>
  </si>
  <si>
    <t>¬¬IF(ISBLANK(DPWW3!O13),"",DPWW3!O13)</t>
  </si>
  <si>
    <t>¬¬IF(ISBLANK(DPWW3!P13),"",DPWW3!P13)</t>
  </si>
  <si>
    <t>¬¬IF(ISBLANK(DPWW3!Q13),"",DPWW3!Q13)</t>
  </si>
  <si>
    <t>¬¬IF(ISBLANK(DPWW3!R13),"",DPWW3!R13)</t>
  </si>
  <si>
    <t>¬¬IF(ISBLANK(DPWW3!S13),"",DPWW3!S13)</t>
  </si>
  <si>
    <t>¬¬IF(ISBLANK(DPWW3!T13),"",DPWW3!T13)</t>
  </si>
  <si>
    <t>¬¬IF(ISBLANK(DPWW3!U13),"",DPWW3!U13)</t>
  </si>
  <si>
    <t>¬¬IF(ISBLANK(DPWW3!V13),"",DPWW3!V13)</t>
  </si>
  <si>
    <t>¬¬IF(ISBLANK(DPWW3!W13),"",DPWW3!W13)</t>
  </si>
  <si>
    <t>¬¬IF(ISBLANK(DPWW3!X13),"",DPWW3!X13)</t>
  </si>
  <si>
    <t>¬¬IF(ISBLANK(DPWW3!Y13),"",DPWW3!Y13)</t>
  </si>
  <si>
    <t>¬¬IF(ISBLANK(DPWW3!Z13),"",DPWW3!Z13)</t>
  </si>
  <si>
    <t>¬¬IF(ISBLANK(DPWW3!AA13),"",DPWW3!AA13)</t>
  </si>
  <si>
    <t>¬¬IF(ISBLANK(DPWW3!AB13),"",DPWW3!AB13)</t>
  </si>
  <si>
    <t>¬¬IF(ISBLANK(DPWW3!AC13),"",DPWW3!AC13)</t>
  </si>
  <si>
    <t>¬¬IF(ISBLANK(DPWW3!AD13),"",DPWW3!AD13)</t>
  </si>
  <si>
    <t>¬¬IF(ISBLANK(DPWW3!AE13),"",DPWW3!AE13)</t>
  </si>
  <si>
    <t>¬¬IF(ISBLANK(DPWW3!AF13),"",DPWW3!AF13)</t>
  </si>
  <si>
    <t>¬¬IF(ISBLANK(DPWW3!AG13),"",DPWW3!AG13)</t>
  </si>
  <si>
    <t>¬¬A709</t>
  </si>
  <si>
    <t>¬¬IF(ISBLANK(DPWW3!AI13),"",DPWW3!AI13)</t>
  </si>
  <si>
    <t>¬¬IF(ISBLANK(DPWW3!AJ13),"",DPWW3!AJ13)</t>
  </si>
  <si>
    <t>¬¬IF(ISBLANK(DPWW3!AK13),"",DPWW3!AK13)</t>
  </si>
  <si>
    <t>¬¬IF(ISBLANK(DPWW3!AL13),"",DPWW3!AL13)</t>
  </si>
  <si>
    <t>¬¬IF(ISBLANK(DPWW3!AM13),"",DPWW3!AM13)</t>
  </si>
  <si>
    <t>¬¬IF(ISBLANK(DPWW3!AN13),"",DPWW3!AN13)</t>
  </si>
  <si>
    <t>¬¬IF(ISBLANK(DPWW3!AO13),"",DPWW3!AO13)</t>
  </si>
  <si>
    <t>¬¬IF(ISBLANK(DPWW3!AP13),"",DPWW3!AP13)</t>
  </si>
  <si>
    <t>¬¬IF(ISBLANK(DPWW3!AQ13),"",DPWW3!AQ13)</t>
  </si>
  <si>
    <t>¬¬IF(ISBLANK(DPWW3!AR13),"",DPWW3!AR13)</t>
  </si>
  <si>
    <t>¬¬IF(ISBLANK(DPWW3!AS13),"",DPWW3!AS13)</t>
  </si>
  <si>
    <t>¬¬IF(ISBLANK(DPWW3!AT13),"",DPWW3!AT13)</t>
  </si>
  <si>
    <t>¬¬IF(ISBLANK(DPWW3!AU13),"",DPWW3!AU13)</t>
  </si>
  <si>
    <t>¬¬IF(ISBLANK(DPWW3!AV13),"",DPWW3!AV13)</t>
  </si>
  <si>
    <t>¬¬IF(ISBLANK(DPWW3!AW13),"",DPWW3!AW13)</t>
  </si>
  <si>
    <t>¬¬IF(ISBLANK(DPWW3!AX13),"",DPWW3!AX13)</t>
  </si>
  <si>
    <t>¬¬IF(ISBLANK(DPWW3!AY13),"",DPWW3!AY13)</t>
  </si>
  <si>
    <t>¬¬IF(ISBLANK(DPWW3!AZ13),"",DPWW3!AZ13)</t>
  </si>
  <si>
    <t>¬¬IF(ISBLANK(DPWW3!BA13),"",DPWW3!BA13)</t>
  </si>
  <si>
    <t>¬¬IF(ISBLANK(DPWW3!BB13),"",DPWW3!BB13)</t>
  </si>
  <si>
    <t>¬¬IF(ISBLANK(DPWW3!BC13),"",DPWW3!BC13)</t>
  </si>
  <si>
    <t>¬¬A710</t>
  </si>
  <si>
    <t>¬¬IF(ISBLANK(DPWW3!BE13),"",DPWW3!BE13)</t>
  </si>
  <si>
    <t>¬¬IF(ISBLANK(DPWW3!BF13),"",DPWW3!BF13)</t>
  </si>
  <si>
    <t>¬¬IF(ISBLANK(DPWW3!BG13),"",DPWW3!BG13)</t>
  </si>
  <si>
    <t>¬¬IF(ISBLANK(DPWW3!BH13),"",DPWW3!BH13)</t>
  </si>
  <si>
    <t>¬¬IF(ISBLANK(DPWW3!BI13),"",DPWW3!BI13)</t>
  </si>
  <si>
    <t>¬¬IF(ISBLANK(DPWW3!BJ13),"",DPWW3!BJ13)</t>
  </si>
  <si>
    <t>¬¬IF(ISBLANK(DPWW3!BK13),"",DPWW3!BK13)</t>
  </si>
  <si>
    <t>¬¬IF(ISBLANK(DPWW3!BL13),"",DPWW3!BL13)</t>
  </si>
  <si>
    <t>¬¬IF(ISBLANK(DPWW3!BM13),"",DPWW3!BM13)</t>
  </si>
  <si>
    <t>¬¬IF(ISBLANK(DPWW3!BN13),"",DPWW3!BN13)</t>
  </si>
  <si>
    <t>¬¬IF(ISBLANK(DPWW3!BO13),"",DPWW3!BO13)</t>
  </si>
  <si>
    <t>¬¬IF(ISBLANK(DPWW3!BP13),"",DPWW3!BP13)</t>
  </si>
  <si>
    <t>¬¬IF(ISBLANK(DPWW3!BQ13),"",DPWW3!BQ13)</t>
  </si>
  <si>
    <t>¬¬IF(ISBLANK(DPWW3!BR13),"",DPWW3!BR13)</t>
  </si>
  <si>
    <t>¬¬IF(ISBLANK(DPWW3!BS13),"",DPWW3!BS13)</t>
  </si>
  <si>
    <t>¬¬IF(ISBLANK(DPWW3!BT13),"",DPWW3!BT13)</t>
  </si>
  <si>
    <t>¬¬IF(ISBLANK(DPWW3!BU13),"",DPWW3!BU13)</t>
  </si>
  <si>
    <t>¬¬IF(ISBLANK(DPWW3!BV13),"",DPWW3!BV13)</t>
  </si>
  <si>
    <t>¬¬IF(ISBLANK(DPWW3!BW13),"",DPWW3!BW13)</t>
  </si>
  <si>
    <t>¬¬IF(ISBLANK(DPWW3!BX13),"",DPWW3!BX13)</t>
  </si>
  <si>
    <t>¬¬IF(ISBLANK(DPWW3!BY13),"",DPWW3!BY13)</t>
  </si>
  <si>
    <t>¬¬A711</t>
  </si>
  <si>
    <t>¬¬IF(ISBLANK(DPWW3!CA13),"",DPWW3!CA13)</t>
  </si>
  <si>
    <t>¬¬IF(ISBLANK(DPWW3!CB13),"",DPWW3!CB13)</t>
  </si>
  <si>
    <t>¬¬IF(ISBLANK(DPWW3!CC13),"",DPWW3!CC13)</t>
  </si>
  <si>
    <t>¬¬IF(ISBLANK(DPWW3!CD13),"",DPWW3!CD13)</t>
  </si>
  <si>
    <t>¬¬IF(ISBLANK(DPWW3!CE13),"",DPWW3!CE13)</t>
  </si>
  <si>
    <t>¬¬IF(ISBLANK(DPWW3!CF13),"",DPWW3!CF13)</t>
  </si>
  <si>
    <t>¬¬IF(ISBLANK(DPWW3!CG13),"",DPWW3!CG13)</t>
  </si>
  <si>
    <t>¬¬IF(ISBLANK(DPWW3!CH13),"",DPWW3!CH13)</t>
  </si>
  <si>
    <t>¬¬IF(ISBLANK(DPWW3!CI13),"",DPWW3!CI13)</t>
  </si>
  <si>
    <t>¬¬IF(ISBLANK(DPWW3!CJ13),"",DPWW3!CJ13)</t>
  </si>
  <si>
    <t>¬¬IF(ISBLANK(DPWW3!CK13),"",DPWW3!CK13)</t>
  </si>
  <si>
    <t>¬¬IF(ISBLANK(DPWW3!CL13),"",DPWW3!CL13)</t>
  </si>
  <si>
    <t>¬¬IF(ISBLANK(DPWW3!CM13),"",DPWW3!CM13)</t>
  </si>
  <si>
    <t>¬¬IF(ISBLANK(DPWW3!CN13),"",DPWW3!CN13)</t>
  </si>
  <si>
    <t>¬¬IF(ISBLANK(DPWW3!CO13),"",DPWW3!CO13)</t>
  </si>
  <si>
    <t>¬¬IF(ISBLANK(DPWW3!CP13),"",DPWW3!CP13)</t>
  </si>
  <si>
    <t>¬¬IF(ISBLANK(DPWW3!CQ13),"",DPWW3!CQ13)</t>
  </si>
  <si>
    <t>¬¬IF(ISBLANK(DPWW3!CR13),"",DPWW3!CR13)</t>
  </si>
  <si>
    <t>¬¬IF(ISBLANK(DPWW3!CS13),"",DPWW3!CS13)</t>
  </si>
  <si>
    <t>¬¬IF(ISBLANK(DPWW3!CT13),"",DPWW3!CT13)</t>
  </si>
  <si>
    <t>¬¬IF(ISBLANK(DPWW3!CU13),"",DPWW3!CU13)</t>
  </si>
  <si>
    <t>¬¬A712</t>
  </si>
  <si>
    <t>¬¬IF(ISBLANK(DPWW3!CW13),"",DPWW3!CW13)</t>
  </si>
  <si>
    <t>¬¬IF(ISBLANK(DPWW3!CX13),"",DPWW3!CX13)</t>
  </si>
  <si>
    <t>¬¬IF(ISBLANK(DPWW3!CY13),"",DPWW3!CY13)</t>
  </si>
  <si>
    <t>¬¬IF(ISBLANK(DPWW3!CZ13),"",DPWW3!CZ13)</t>
  </si>
  <si>
    <t>¬¬IF(ISBLANK(DPWW3!DA13),"",DPWW3!DA13)</t>
  </si>
  <si>
    <t>¬¬IF(ISBLANK(DPWW3!DB13),"",DPWW3!DB13)</t>
  </si>
  <si>
    <t>¬¬IF(ISBLANK(DPWW3!DC13),"",DPWW3!DC13)</t>
  </si>
  <si>
    <t>¬¬IF(ISBLANK(DPWW3!DD13),"",DPWW3!DD13)</t>
  </si>
  <si>
    <t>¬¬IF(ISBLANK(DPWW3!DE13),"",DPWW3!DE13)</t>
  </si>
  <si>
    <t>¬¬IF(ISBLANK(DPWW3!DF13),"",DPWW3!DF13)</t>
  </si>
  <si>
    <t>¬¬IF(ISBLANK(DPWW3!DG13),"",DPWW3!DG13)</t>
  </si>
  <si>
    <t>¬¬IF(ISBLANK(DPWW3!DH13),"",DPWW3!DH13)</t>
  </si>
  <si>
    <t>¬¬IF(ISBLANK(DPWW3!DI13),"",DPWW3!DI13)</t>
  </si>
  <si>
    <t>¬¬IF(ISBLANK(DPWW3!DJ13),"",DPWW3!DJ13)</t>
  </si>
  <si>
    <t>¬¬IF(ISBLANK(DPWW3!DK13),"",DPWW3!DK13)</t>
  </si>
  <si>
    <t>¬¬IF(ISBLANK(DPWW3!DL13),"",DPWW3!DL13)</t>
  </si>
  <si>
    <t>¬¬IF(ISBLANK(DPWW3!DM13),"",DPWW3!DM13)</t>
  </si>
  <si>
    <t>¬¬IF(ISBLANK(DPWW3!DN13),"",DPWW3!DN13)</t>
  </si>
  <si>
    <t>¬¬IF(ISBLANK(DPWW3!DO13),"",DPWW3!DO13)</t>
  </si>
  <si>
    <t>¬¬IF(ISBLANK(DPWW3!DP13),"",DPWW3!DP13)</t>
  </si>
  <si>
    <t>¬¬IF(ISBLANK(DPWW3!DQ13),"",DPWW3!DQ13)</t>
  </si>
  <si>
    <t>¬¬A713</t>
  </si>
  <si>
    <t>¬¬IF(ISBLANK(DPWW3!DS13),"",DPWW3!DS13)</t>
  </si>
  <si>
    <t>¬¬IF(ISBLANK(DPWW3!DT13),"",DPWW3!DT13)</t>
  </si>
  <si>
    <t>¬¬IF(ISBLANK(DPWW3!DU13),"",DPWW3!DU13)</t>
  </si>
  <si>
    <t>¬¬IF(ISBLANK(DPWW3!DV13),"",DPWW3!DV13)</t>
  </si>
  <si>
    <t>¬¬IF(ISBLANK(DPWW3!DW13),"",DPWW3!DW13)</t>
  </si>
  <si>
    <t>¬¬IF(ISBLANK(DPWW3!DX13),"",DPWW3!DX13)</t>
  </si>
  <si>
    <t>¬¬IF(ISBLANK(DPWW3!DY13),"",DPWW3!DY13)</t>
  </si>
  <si>
    <t>¬¬IF(ISBLANK(DPWW3!DZ13),"",DPWW3!DZ13)</t>
  </si>
  <si>
    <t>¬¬IF(ISBLANK(DPWW3!EA13),"",DPWW3!EA13)</t>
  </si>
  <si>
    <t>¬¬IF(ISBLANK(DPWW3!EB13),"",DPWW3!EB13)</t>
  </si>
  <si>
    <t>¬¬IF(ISBLANK(DPWW3!EC13),"",DPWW3!EC13)</t>
  </si>
  <si>
    <t>¬¬IF(ISBLANK(DPWW3!ED13),"",DPWW3!ED13)</t>
  </si>
  <si>
    <t>¬¬IF(ISBLANK(DPWW3!EE13),"",DPWW3!EE13)</t>
  </si>
  <si>
    <t>¬¬IF(ISBLANK(DPWW3!EF13),"",DPWW3!EF13)</t>
  </si>
  <si>
    <t>¬¬IF(ISBLANK(DPWW3!EG13),"",DPWW3!EG13)</t>
  </si>
  <si>
    <t>¬¬IF(ISBLANK(DPWW3!EH13),"",DPWW3!EH13)</t>
  </si>
  <si>
    <t>¬¬IF(ISBLANK(DPWW3!EI13),"",DPWW3!EI13)</t>
  </si>
  <si>
    <t>¬¬IF(ISBLANK(DPWW3!EJ13),"",DPWW3!EJ13)</t>
  </si>
  <si>
    <t>¬¬IF(ISBLANK(DPWW3!EK13),"",DPWW3!EK13)</t>
  </si>
  <si>
    <t>¬¬IF(ISBLANK(DPWW3!EL13),"",DPWW3!EL13)</t>
  </si>
  <si>
    <t>¬¬IF(ISBLANK(DPWW3!EM13),"",DPWW3!EM13)</t>
  </si>
  <si>
    <t>¬¬A714</t>
  </si>
  <si>
    <t>¬¬IF(ISBLANK(DPWW3!EO13),"",DPWW3!EO13)</t>
  </si>
  <si>
    <t>¬¬IF(ISBLANK(DPWW3!EP13),"",DPWW3!EP13)</t>
  </si>
  <si>
    <t>¬¬IF(ISBLANK(DPWW3!EQ13),"",DPWW3!EQ13)</t>
  </si>
  <si>
    <t>¬¬IF(ISBLANK(DPWW3!ER13),"",DPWW3!ER13)</t>
  </si>
  <si>
    <t>¬¬IF(ISBLANK(DPWW3!ES13),"",DPWW3!ES13)</t>
  </si>
  <si>
    <t>¬¬IF(ISBLANK(DPWW3!ET13),"",DPWW3!ET13)</t>
  </si>
  <si>
    <t>¬¬IF(ISBLANK(DPWW3!EU13),"",DPWW3!EU13)</t>
  </si>
  <si>
    <t>¬¬IF(ISBLANK(DPWW3!EV13),"",DPWW3!EV13)</t>
  </si>
  <si>
    <t>¬¬IF(ISBLANK(DPWW3!EW13),"",DPWW3!EW13)</t>
  </si>
  <si>
    <t>¬¬IF(ISBLANK(DPWW3!EX13),"",DPWW3!EX13)</t>
  </si>
  <si>
    <t>¬¬IF(ISBLANK(DPWW3!EY13),"",DPWW3!EY13)</t>
  </si>
  <si>
    <t>¬¬IF(ISBLANK(DPWW3!EZ13),"",DPWW3!EZ13)</t>
  </si>
  <si>
    <t>¬¬IF(ISBLANK(DPWW3!FA13),"",DPWW3!FA13)</t>
  </si>
  <si>
    <t>¬¬IF(ISBLANK(DPWW3!FB13),"",DPWW3!FB13)</t>
  </si>
  <si>
    <t>¬¬IF(ISBLANK(DPWW3!FC13),"",DPWW3!FC13)</t>
  </si>
  <si>
    <t>¬¬IF(ISBLANK(DPWW3!FD13),"",DPWW3!FD13)</t>
  </si>
  <si>
    <t>¬¬IF(ISBLANK(DPWW3!FE13),"",DPWW3!FE13)</t>
  </si>
  <si>
    <t>¬¬IF(ISBLANK(DPWW3!FF13),"",DPWW3!FF13)</t>
  </si>
  <si>
    <t>¬¬IF(ISBLANK(DPWW3!FG13),"",DPWW3!FG13)</t>
  </si>
  <si>
    <t>¬¬IF(ISBLANK(DPWW3!FH13),"",DPWW3!FH13)</t>
  </si>
  <si>
    <t>¬¬IF(ISBLANK(DPWW3!FI13),"",DPWW3!FI13)</t>
  </si>
  <si>
    <t>¬¬A715</t>
  </si>
  <si>
    <t>¬¬IF(ISBLANK(DPWW3!FK13),"",DPWW3!FK13)</t>
  </si>
  <si>
    <t>¬¬IF(ISBLANK(DPWW3!FL13),"",DPWW3!FL13)</t>
  </si>
  <si>
    <t>¬¬IF(ISBLANK(DPWW3!FM13),"",DPWW3!FM13)</t>
  </si>
  <si>
    <t>¬¬IF(ISBLANK(DPWW3!FN13),"",DPWW3!FN13)</t>
  </si>
  <si>
    <t>¬¬IF(ISBLANK(DPWW3!FO13),"",DPWW3!FO13)</t>
  </si>
  <si>
    <t>¬¬IF(ISBLANK(DPWW3!FP13),"",DPWW3!FP13)</t>
  </si>
  <si>
    <t>¬¬IF(ISBLANK(DPWW3!FQ13),"",DPWW3!FQ13)</t>
  </si>
  <si>
    <t>¬¬IF(ISBLANK(DPWW3!FR13),"",DPWW3!FR13)</t>
  </si>
  <si>
    <t>¬¬IF(ISBLANK(DPWW3!FS13),"",DPWW3!FS13)</t>
  </si>
  <si>
    <t>¬¬IF(ISBLANK(DPWW3!FT13),"",DPWW3!FT13)</t>
  </si>
  <si>
    <t>¬¬IF(ISBLANK(DPWW3!FU13),"",DPWW3!FU13)</t>
  </si>
  <si>
    <t>¬¬IF(ISBLANK(DPWW3!FV13),"",DPWW3!FV13)</t>
  </si>
  <si>
    <t>¬¬IF(ISBLANK(DPWW3!FW13),"",DPWW3!FW13)</t>
  </si>
  <si>
    <t>¬¬IF(ISBLANK(DPWW3!FX13),"",DPWW3!FX13)</t>
  </si>
  <si>
    <t>¬¬IF(ISBLANK(DPWW3!FY13),"",DPWW3!FY13)</t>
  </si>
  <si>
    <t>¬¬IF(ISBLANK(DPWW3!FZ13),"",DPWW3!FZ13)</t>
  </si>
  <si>
    <t>¬¬IF(ISBLANK(DPWW3!GA13),"",DPWW3!GA13)</t>
  </si>
  <si>
    <t>¬¬IF(ISBLANK(DPWW3!GB13),"",DPWW3!GB13)</t>
  </si>
  <si>
    <t>¬¬IF(ISBLANK(DPWW3!GC13),"",DPWW3!GC13)</t>
  </si>
  <si>
    <t>¬¬IF(ISBLANK(DPWW3!GD13),"",DPWW3!GD13)</t>
  </si>
  <si>
    <t>¬¬IF(ISBLANK(DPWW3!GE13),"",DPWW3!GE13)</t>
  </si>
  <si>
    <t>¬¬A716</t>
  </si>
  <si>
    <t>¬¬IF(ISBLANK(DPWW3!GG13),"",DPWW3!GG13)</t>
  </si>
  <si>
    <t>¬¬A717</t>
  </si>
  <si>
    <t>¬¬IF(ISBLANK(DPWW3!GH13),"",DPWW3!GH13)</t>
  </si>
  <si>
    <t>¬¬A718</t>
  </si>
  <si>
    <t>¬¬IF(ISBLANK(DPWW3!GI13),"",DPWW3!GI13)</t>
  </si>
  <si>
    <t>¬¬A719</t>
  </si>
  <si>
    <t>¬¬IF(ISBLANK(DPWW3!GJ13),"",DPWW3!GJ13)</t>
  </si>
  <si>
    <t>¬¬A720</t>
  </si>
  <si>
    <t>¬¬IF(ISBLANK(DPWW3!GK13),"",DPWW3!GK13)</t>
  </si>
  <si>
    <t>¬¬A721</t>
  </si>
  <si>
    <t>¬¬IF(ISBLANK(DPWW3!GL13),"",DPWW3!GL13)</t>
  </si>
  <si>
    <t>¬¬A722</t>
  </si>
  <si>
    <t>¬¬IF(ISBLANK(DPWW3!GM13),"",DPWW3!GM13)</t>
  </si>
  <si>
    <t>¬¬A723</t>
  </si>
  <si>
    <t>¬¬IF(ISBLANK(DPWW3!GN13),"",DPWW3!GN13)</t>
  </si>
  <si>
    <t>¬¬A724</t>
  </si>
  <si>
    <t>¬¬IF(ISBLANK(DPWW3!GO13),"",DPWW3!GO13)</t>
  </si>
  <si>
    <t>¬¬A725</t>
  </si>
  <si>
    <t>¬¬IF(ISBLANK(DPWW3!GP13),"",DPWW3!GP13)</t>
  </si>
  <si>
    <t>¬¬A726</t>
  </si>
  <si>
    <t>¬¬IF(ISBLANK(DPWW3!GQ13),"",DPWW3!GQ13)</t>
  </si>
  <si>
    <t>¬¬A727</t>
  </si>
  <si>
    <t>¬¬IF(ISBLANK(DPWW3!K14),"",DPWW3!K14)</t>
  </si>
  <si>
    <t>¬¬A728</t>
  </si>
  <si>
    <t>¬¬IF(ISBLANK(DPWW3!M14),"",DPWW3!M14)</t>
  </si>
  <si>
    <t>¬¬IF(ISBLANK(DPWW3!N14),"",DPWW3!N14)</t>
  </si>
  <si>
    <t>¬¬IF(ISBLANK(DPWW3!O14),"",DPWW3!O14)</t>
  </si>
  <si>
    <t>¬¬IF(ISBLANK(DPWW3!P14),"",DPWW3!P14)</t>
  </si>
  <si>
    <t>¬¬IF(ISBLANK(DPWW3!Q14),"",DPWW3!Q14)</t>
  </si>
  <si>
    <t>¬¬IF(ISBLANK(DPWW3!R14),"",DPWW3!R14)</t>
  </si>
  <si>
    <t>¬¬IF(ISBLANK(DPWW3!S14),"",DPWW3!S14)</t>
  </si>
  <si>
    <t>¬¬IF(ISBLANK(DPWW3!T14),"",DPWW3!T14)</t>
  </si>
  <si>
    <t>¬¬IF(ISBLANK(DPWW3!U14),"",DPWW3!U14)</t>
  </si>
  <si>
    <t>¬¬IF(ISBLANK(DPWW3!V14),"",DPWW3!V14)</t>
  </si>
  <si>
    <t>¬¬IF(ISBLANK(DPWW3!W14),"",DPWW3!W14)</t>
  </si>
  <si>
    <t>¬¬IF(ISBLANK(DPWW3!X14),"",DPWW3!X14)</t>
  </si>
  <si>
    <t>¬¬IF(ISBLANK(DPWW3!Y14),"",DPWW3!Y14)</t>
  </si>
  <si>
    <t>¬¬IF(ISBLANK(DPWW3!Z14),"",DPWW3!Z14)</t>
  </si>
  <si>
    <t>¬¬IF(ISBLANK(DPWW3!AA14),"",DPWW3!AA14)</t>
  </si>
  <si>
    <t>¬¬IF(ISBLANK(DPWW3!AB14),"",DPWW3!AB14)</t>
  </si>
  <si>
    <t>¬¬IF(ISBLANK(DPWW3!AC14),"",DPWW3!AC14)</t>
  </si>
  <si>
    <t>¬¬IF(ISBLANK(DPWW3!AD14),"",DPWW3!AD14)</t>
  </si>
  <si>
    <t>¬¬IF(ISBLANK(DPWW3!AE14),"",DPWW3!AE14)</t>
  </si>
  <si>
    <t>¬¬IF(ISBLANK(DPWW3!AF14),"",DPWW3!AF14)</t>
  </si>
  <si>
    <t>¬¬IF(ISBLANK(DPWW3!AG14),"",DPWW3!AG14)</t>
  </si>
  <si>
    <t>¬¬A729</t>
  </si>
  <si>
    <t>¬¬IF(ISBLANK(DPWW3!AI14),"",DPWW3!AI14)</t>
  </si>
  <si>
    <t>¬¬IF(ISBLANK(DPWW3!AJ14),"",DPWW3!AJ14)</t>
  </si>
  <si>
    <t>¬¬IF(ISBLANK(DPWW3!AK14),"",DPWW3!AK14)</t>
  </si>
  <si>
    <t>¬¬IF(ISBLANK(DPWW3!AL14),"",DPWW3!AL14)</t>
  </si>
  <si>
    <t>¬¬IF(ISBLANK(DPWW3!AM14),"",DPWW3!AM14)</t>
  </si>
  <si>
    <t>¬¬IF(ISBLANK(DPWW3!AN14),"",DPWW3!AN14)</t>
  </si>
  <si>
    <t>¬¬IF(ISBLANK(DPWW3!AO14),"",DPWW3!AO14)</t>
  </si>
  <si>
    <t>¬¬IF(ISBLANK(DPWW3!AP14),"",DPWW3!AP14)</t>
  </si>
  <si>
    <t>¬¬IF(ISBLANK(DPWW3!AQ14),"",DPWW3!AQ14)</t>
  </si>
  <si>
    <t>¬¬IF(ISBLANK(DPWW3!AR14),"",DPWW3!AR14)</t>
  </si>
  <si>
    <t>¬¬IF(ISBLANK(DPWW3!AS14),"",DPWW3!AS14)</t>
  </si>
  <si>
    <t>¬¬IF(ISBLANK(DPWW3!AT14),"",DPWW3!AT14)</t>
  </si>
  <si>
    <t>¬¬IF(ISBLANK(DPWW3!AU14),"",DPWW3!AU14)</t>
  </si>
  <si>
    <t>¬¬IF(ISBLANK(DPWW3!AV14),"",DPWW3!AV14)</t>
  </si>
  <si>
    <t>¬¬IF(ISBLANK(DPWW3!AW14),"",DPWW3!AW14)</t>
  </si>
  <si>
    <t>¬¬IF(ISBLANK(DPWW3!AX14),"",DPWW3!AX14)</t>
  </si>
  <si>
    <t>¬¬IF(ISBLANK(DPWW3!AY14),"",DPWW3!AY14)</t>
  </si>
  <si>
    <t>¬¬IF(ISBLANK(DPWW3!AZ14),"",DPWW3!AZ14)</t>
  </si>
  <si>
    <t>¬¬IF(ISBLANK(DPWW3!BA14),"",DPWW3!BA14)</t>
  </si>
  <si>
    <t>¬¬IF(ISBLANK(DPWW3!BB14),"",DPWW3!BB14)</t>
  </si>
  <si>
    <t>¬¬IF(ISBLANK(DPWW3!BC14),"",DPWW3!BC14)</t>
  </si>
  <si>
    <t>¬¬A730</t>
  </si>
  <si>
    <t>¬¬IF(ISBLANK(DPWW3!BE14),"",DPWW3!BE14)</t>
  </si>
  <si>
    <t>¬¬IF(ISBLANK(DPWW3!BF14),"",DPWW3!BF14)</t>
  </si>
  <si>
    <t>¬¬IF(ISBLANK(DPWW3!BG14),"",DPWW3!BG14)</t>
  </si>
  <si>
    <t>¬¬IF(ISBLANK(DPWW3!BH14),"",DPWW3!BH14)</t>
  </si>
  <si>
    <t>¬¬IF(ISBLANK(DPWW3!BI14),"",DPWW3!BI14)</t>
  </si>
  <si>
    <t>¬¬IF(ISBLANK(DPWW3!BJ14),"",DPWW3!BJ14)</t>
  </si>
  <si>
    <t>¬¬IF(ISBLANK(DPWW3!BK14),"",DPWW3!BK14)</t>
  </si>
  <si>
    <t>¬¬IF(ISBLANK(DPWW3!BL14),"",DPWW3!BL14)</t>
  </si>
  <si>
    <t>¬¬IF(ISBLANK(DPWW3!BM14),"",DPWW3!BM14)</t>
  </si>
  <si>
    <t>¬¬IF(ISBLANK(DPWW3!BN14),"",DPWW3!BN14)</t>
  </si>
  <si>
    <t>¬¬IF(ISBLANK(DPWW3!BO14),"",DPWW3!BO14)</t>
  </si>
  <si>
    <t>¬¬IF(ISBLANK(DPWW3!BP14),"",DPWW3!BP14)</t>
  </si>
  <si>
    <t>¬¬IF(ISBLANK(DPWW3!BQ14),"",DPWW3!BQ14)</t>
  </si>
  <si>
    <t>¬¬IF(ISBLANK(DPWW3!BR14),"",DPWW3!BR14)</t>
  </si>
  <si>
    <t>¬¬IF(ISBLANK(DPWW3!BS14),"",DPWW3!BS14)</t>
  </si>
  <si>
    <t>¬¬IF(ISBLANK(DPWW3!BT14),"",DPWW3!BT14)</t>
  </si>
  <si>
    <t>¬¬IF(ISBLANK(DPWW3!BU14),"",DPWW3!BU14)</t>
  </si>
  <si>
    <t>¬¬IF(ISBLANK(DPWW3!BV14),"",DPWW3!BV14)</t>
  </si>
  <si>
    <t>¬¬IF(ISBLANK(DPWW3!BW14),"",DPWW3!BW14)</t>
  </si>
  <si>
    <t>¬¬IF(ISBLANK(DPWW3!BX14),"",DPWW3!BX14)</t>
  </si>
  <si>
    <t>¬¬IF(ISBLANK(DPWW3!BY14),"",DPWW3!BY14)</t>
  </si>
  <si>
    <t>¬¬A731</t>
  </si>
  <si>
    <t>¬¬IF(ISBLANK(DPWW3!CA14),"",DPWW3!CA14)</t>
  </si>
  <si>
    <t>¬¬IF(ISBLANK(DPWW3!CB14),"",DPWW3!CB14)</t>
  </si>
  <si>
    <t>¬¬IF(ISBLANK(DPWW3!CC14),"",DPWW3!CC14)</t>
  </si>
  <si>
    <t>¬¬IF(ISBLANK(DPWW3!CD14),"",DPWW3!CD14)</t>
  </si>
  <si>
    <t>¬¬IF(ISBLANK(DPWW3!CE14),"",DPWW3!CE14)</t>
  </si>
  <si>
    <t>¬¬IF(ISBLANK(DPWW3!CF14),"",DPWW3!CF14)</t>
  </si>
  <si>
    <t>¬¬IF(ISBLANK(DPWW3!CG14),"",DPWW3!CG14)</t>
  </si>
  <si>
    <t>¬¬IF(ISBLANK(DPWW3!CH14),"",DPWW3!CH14)</t>
  </si>
  <si>
    <t>¬¬IF(ISBLANK(DPWW3!CI14),"",DPWW3!CI14)</t>
  </si>
  <si>
    <t>¬¬IF(ISBLANK(DPWW3!CJ14),"",DPWW3!CJ14)</t>
  </si>
  <si>
    <t>¬¬IF(ISBLANK(DPWW3!CK14),"",DPWW3!CK14)</t>
  </si>
  <si>
    <t>¬¬IF(ISBLANK(DPWW3!CL14),"",DPWW3!CL14)</t>
  </si>
  <si>
    <t>¬¬IF(ISBLANK(DPWW3!CM14),"",DPWW3!CM14)</t>
  </si>
  <si>
    <t>¬¬IF(ISBLANK(DPWW3!CN14),"",DPWW3!CN14)</t>
  </si>
  <si>
    <t>¬¬IF(ISBLANK(DPWW3!CO14),"",DPWW3!CO14)</t>
  </si>
  <si>
    <t>¬¬IF(ISBLANK(DPWW3!CP14),"",DPWW3!CP14)</t>
  </si>
  <si>
    <t>¬¬IF(ISBLANK(DPWW3!CQ14),"",DPWW3!CQ14)</t>
  </si>
  <si>
    <t>¬¬IF(ISBLANK(DPWW3!CR14),"",DPWW3!CR14)</t>
  </si>
  <si>
    <t>¬¬IF(ISBLANK(DPWW3!CS14),"",DPWW3!CS14)</t>
  </si>
  <si>
    <t>¬¬IF(ISBLANK(DPWW3!CT14),"",DPWW3!CT14)</t>
  </si>
  <si>
    <t>¬¬IF(ISBLANK(DPWW3!CU14),"",DPWW3!CU14)</t>
  </si>
  <si>
    <t>¬¬A732</t>
  </si>
  <si>
    <t>¬¬IF(ISBLANK(DPWW3!CW14),"",DPWW3!CW14)</t>
  </si>
  <si>
    <t>¬¬IF(ISBLANK(DPWW3!CX14),"",DPWW3!CX14)</t>
  </si>
  <si>
    <t>¬¬IF(ISBLANK(DPWW3!CY14),"",DPWW3!CY14)</t>
  </si>
  <si>
    <t>¬¬IF(ISBLANK(DPWW3!CZ14),"",DPWW3!CZ14)</t>
  </si>
  <si>
    <t>¬¬IF(ISBLANK(DPWW3!DA14),"",DPWW3!DA14)</t>
  </si>
  <si>
    <t>¬¬IF(ISBLANK(DPWW3!DB14),"",DPWW3!DB14)</t>
  </si>
  <si>
    <t>¬¬IF(ISBLANK(DPWW3!DC14),"",DPWW3!DC14)</t>
  </si>
  <si>
    <t>¬¬IF(ISBLANK(DPWW3!DD14),"",DPWW3!DD14)</t>
  </si>
  <si>
    <t>¬¬IF(ISBLANK(DPWW3!DE14),"",DPWW3!DE14)</t>
  </si>
  <si>
    <t>¬¬IF(ISBLANK(DPWW3!DF14),"",DPWW3!DF14)</t>
  </si>
  <si>
    <t>¬¬IF(ISBLANK(DPWW3!DG14),"",DPWW3!DG14)</t>
  </si>
  <si>
    <t>¬¬IF(ISBLANK(DPWW3!DH14),"",DPWW3!DH14)</t>
  </si>
  <si>
    <t>¬¬IF(ISBLANK(DPWW3!DI14),"",DPWW3!DI14)</t>
  </si>
  <si>
    <t>¬¬IF(ISBLANK(DPWW3!DJ14),"",DPWW3!DJ14)</t>
  </si>
  <si>
    <t>¬¬IF(ISBLANK(DPWW3!DK14),"",DPWW3!DK14)</t>
  </si>
  <si>
    <t>¬¬IF(ISBLANK(DPWW3!DL14),"",DPWW3!DL14)</t>
  </si>
  <si>
    <t>¬¬IF(ISBLANK(DPWW3!DM14),"",DPWW3!DM14)</t>
  </si>
  <si>
    <t>¬¬IF(ISBLANK(DPWW3!DN14),"",DPWW3!DN14)</t>
  </si>
  <si>
    <t>¬¬IF(ISBLANK(DPWW3!DO14),"",DPWW3!DO14)</t>
  </si>
  <si>
    <t>¬¬IF(ISBLANK(DPWW3!DP14),"",DPWW3!DP14)</t>
  </si>
  <si>
    <t>¬¬IF(ISBLANK(DPWW3!DQ14),"",DPWW3!DQ14)</t>
  </si>
  <si>
    <t>¬¬A733</t>
  </si>
  <si>
    <t>¬¬IF(ISBLANK(DPWW3!DS14),"",DPWW3!DS14)</t>
  </si>
  <si>
    <t>¬¬IF(ISBLANK(DPWW3!DT14),"",DPWW3!DT14)</t>
  </si>
  <si>
    <t>¬¬IF(ISBLANK(DPWW3!DU14),"",DPWW3!DU14)</t>
  </si>
  <si>
    <t>¬¬IF(ISBLANK(DPWW3!DV14),"",DPWW3!DV14)</t>
  </si>
  <si>
    <t>¬¬IF(ISBLANK(DPWW3!DW14),"",DPWW3!DW14)</t>
  </si>
  <si>
    <t>¬¬IF(ISBLANK(DPWW3!DX14),"",DPWW3!DX14)</t>
  </si>
  <si>
    <t>¬¬IF(ISBLANK(DPWW3!DY14),"",DPWW3!DY14)</t>
  </si>
  <si>
    <t>¬¬IF(ISBLANK(DPWW3!DZ14),"",DPWW3!DZ14)</t>
  </si>
  <si>
    <t>¬¬IF(ISBLANK(DPWW3!EA14),"",DPWW3!EA14)</t>
  </si>
  <si>
    <t>¬¬IF(ISBLANK(DPWW3!EB14),"",DPWW3!EB14)</t>
  </si>
  <si>
    <t>¬¬IF(ISBLANK(DPWW3!EC14),"",DPWW3!EC14)</t>
  </si>
  <si>
    <t>¬¬IF(ISBLANK(DPWW3!ED14),"",DPWW3!ED14)</t>
  </si>
  <si>
    <t>¬¬IF(ISBLANK(DPWW3!EE14),"",DPWW3!EE14)</t>
  </si>
  <si>
    <t>¬¬IF(ISBLANK(DPWW3!EF14),"",DPWW3!EF14)</t>
  </si>
  <si>
    <t>¬¬IF(ISBLANK(DPWW3!EG14),"",DPWW3!EG14)</t>
  </si>
  <si>
    <t>¬¬IF(ISBLANK(DPWW3!EH14),"",DPWW3!EH14)</t>
  </si>
  <si>
    <t>¬¬IF(ISBLANK(DPWW3!EI14),"",DPWW3!EI14)</t>
  </si>
  <si>
    <t>¬¬IF(ISBLANK(DPWW3!EJ14),"",DPWW3!EJ14)</t>
  </si>
  <si>
    <t>¬¬IF(ISBLANK(DPWW3!EK14),"",DPWW3!EK14)</t>
  </si>
  <si>
    <t>¬¬IF(ISBLANK(DPWW3!EL14),"",DPWW3!EL14)</t>
  </si>
  <si>
    <t>¬¬IF(ISBLANK(DPWW3!EM14),"",DPWW3!EM14)</t>
  </si>
  <si>
    <t>¬¬A734</t>
  </si>
  <si>
    <t>¬¬IF(ISBLANK(DPWW3!EO14),"",DPWW3!EO14)</t>
  </si>
  <si>
    <t>¬¬IF(ISBLANK(DPWW3!EP14),"",DPWW3!EP14)</t>
  </si>
  <si>
    <t>¬¬IF(ISBLANK(DPWW3!EQ14),"",DPWW3!EQ14)</t>
  </si>
  <si>
    <t>¬¬IF(ISBLANK(DPWW3!ER14),"",DPWW3!ER14)</t>
  </si>
  <si>
    <t>¬¬IF(ISBLANK(DPWW3!ES14),"",DPWW3!ES14)</t>
  </si>
  <si>
    <t>¬¬IF(ISBLANK(DPWW3!ET14),"",DPWW3!ET14)</t>
  </si>
  <si>
    <t>¬¬IF(ISBLANK(DPWW3!EU14),"",DPWW3!EU14)</t>
  </si>
  <si>
    <t>¬¬IF(ISBLANK(DPWW3!EV14),"",DPWW3!EV14)</t>
  </si>
  <si>
    <t>¬¬IF(ISBLANK(DPWW3!EW14),"",DPWW3!EW14)</t>
  </si>
  <si>
    <t>¬¬IF(ISBLANK(DPWW3!EX14),"",DPWW3!EX14)</t>
  </si>
  <si>
    <t>¬¬IF(ISBLANK(DPWW3!EY14),"",DPWW3!EY14)</t>
  </si>
  <si>
    <t>¬¬IF(ISBLANK(DPWW3!EZ14),"",DPWW3!EZ14)</t>
  </si>
  <si>
    <t>¬¬IF(ISBLANK(DPWW3!FA14),"",DPWW3!FA14)</t>
  </si>
  <si>
    <t>¬¬IF(ISBLANK(DPWW3!FB14),"",DPWW3!FB14)</t>
  </si>
  <si>
    <t>¬¬IF(ISBLANK(DPWW3!FC14),"",DPWW3!FC14)</t>
  </si>
  <si>
    <t>¬¬IF(ISBLANK(DPWW3!FD14),"",DPWW3!FD14)</t>
  </si>
  <si>
    <t>¬¬IF(ISBLANK(DPWW3!FE14),"",DPWW3!FE14)</t>
  </si>
  <si>
    <t>¬¬IF(ISBLANK(DPWW3!FF14),"",DPWW3!FF14)</t>
  </si>
  <si>
    <t>¬¬IF(ISBLANK(DPWW3!FG14),"",DPWW3!FG14)</t>
  </si>
  <si>
    <t>¬¬IF(ISBLANK(DPWW3!FH14),"",DPWW3!FH14)</t>
  </si>
  <si>
    <t>¬¬IF(ISBLANK(DPWW3!FI14),"",DPWW3!FI14)</t>
  </si>
  <si>
    <t>¬¬A735</t>
  </si>
  <si>
    <t>¬¬IF(ISBLANK(DPWW3!FK14),"",DPWW3!FK14)</t>
  </si>
  <si>
    <t>¬¬IF(ISBLANK(DPWW3!FL14),"",DPWW3!FL14)</t>
  </si>
  <si>
    <t>¬¬IF(ISBLANK(DPWW3!FM14),"",DPWW3!FM14)</t>
  </si>
  <si>
    <t>¬¬IF(ISBLANK(DPWW3!FN14),"",DPWW3!FN14)</t>
  </si>
  <si>
    <t>¬¬IF(ISBLANK(DPWW3!FO14),"",DPWW3!FO14)</t>
  </si>
  <si>
    <t>¬¬IF(ISBLANK(DPWW3!FP14),"",DPWW3!FP14)</t>
  </si>
  <si>
    <t>¬¬IF(ISBLANK(DPWW3!FQ14),"",DPWW3!FQ14)</t>
  </si>
  <si>
    <t>¬¬IF(ISBLANK(DPWW3!FR14),"",DPWW3!FR14)</t>
  </si>
  <si>
    <t>¬¬IF(ISBLANK(DPWW3!FS14),"",DPWW3!FS14)</t>
  </si>
  <si>
    <t>¬¬IF(ISBLANK(DPWW3!FT14),"",DPWW3!FT14)</t>
  </si>
  <si>
    <t>¬¬IF(ISBLANK(DPWW3!FU14),"",DPWW3!FU14)</t>
  </si>
  <si>
    <t>¬¬IF(ISBLANK(DPWW3!FV14),"",DPWW3!FV14)</t>
  </si>
  <si>
    <t>¬¬IF(ISBLANK(DPWW3!FW14),"",DPWW3!FW14)</t>
  </si>
  <si>
    <t>¬¬IF(ISBLANK(DPWW3!FX14),"",DPWW3!FX14)</t>
  </si>
  <si>
    <t>¬¬IF(ISBLANK(DPWW3!FY14),"",DPWW3!FY14)</t>
  </si>
  <si>
    <t>¬¬IF(ISBLANK(DPWW3!FZ14),"",DPWW3!FZ14)</t>
  </si>
  <si>
    <t>¬¬IF(ISBLANK(DPWW3!GA14),"",DPWW3!GA14)</t>
  </si>
  <si>
    <t>¬¬IF(ISBLANK(DPWW3!GB14),"",DPWW3!GB14)</t>
  </si>
  <si>
    <t>¬¬IF(ISBLANK(DPWW3!GC14),"",DPWW3!GC14)</t>
  </si>
  <si>
    <t>¬¬IF(ISBLANK(DPWW3!GD14),"",DPWW3!GD14)</t>
  </si>
  <si>
    <t>¬¬IF(ISBLANK(DPWW3!GE14),"",DPWW3!GE14)</t>
  </si>
  <si>
    <t>¬¬A736</t>
  </si>
  <si>
    <t>¬¬IF(ISBLANK(DPWW3!GG14),"",DPWW3!GG14)</t>
  </si>
  <si>
    <t>¬¬A737</t>
  </si>
  <si>
    <t>¬¬IF(ISBLANK(DPWW3!GH14),"",DPWW3!GH14)</t>
  </si>
  <si>
    <t>¬¬A738</t>
  </si>
  <si>
    <t>¬¬IF(ISBLANK(DPWW3!GI14),"",DPWW3!GI14)</t>
  </si>
  <si>
    <t>¬¬A739</t>
  </si>
  <si>
    <t>¬¬IF(ISBLANK(DPWW3!GJ14),"",DPWW3!GJ14)</t>
  </si>
  <si>
    <t>¬¬A740</t>
  </si>
  <si>
    <t>¬¬IF(ISBLANK(DPWW3!GK14),"",DPWW3!GK14)</t>
  </si>
  <si>
    <t>¬¬A741</t>
  </si>
  <si>
    <t>¬¬IF(ISBLANK(DPWW3!GL14),"",DPWW3!GL14)</t>
  </si>
  <si>
    <t>¬¬A742</t>
  </si>
  <si>
    <t>¬¬IF(ISBLANK(DPWW3!GM14),"",DPWW3!GM14)</t>
  </si>
  <si>
    <t>¬¬A743</t>
  </si>
  <si>
    <t>¬¬IF(ISBLANK(DPWW3!GN14),"",DPWW3!GN14)</t>
  </si>
  <si>
    <t>¬¬A744</t>
  </si>
  <si>
    <t>¬¬IF(ISBLANK(DPWW3!GO14),"",DPWW3!GO14)</t>
  </si>
  <si>
    <t>¬¬A745</t>
  </si>
  <si>
    <t>¬¬IF(ISBLANK(DPWW3!GP14),"",DPWW3!GP14)</t>
  </si>
  <si>
    <t>¬¬A746</t>
  </si>
  <si>
    <t>¬¬IF(ISBLANK(DPWW3!GQ14),"",DPWW3!GQ14)</t>
  </si>
  <si>
    <t>¬¬A747</t>
  </si>
  <si>
    <t>¬¬IF(ISBLANK(DPWW3!K15),"",DPWW3!K15)</t>
  </si>
  <si>
    <t>¬¬A748</t>
  </si>
  <si>
    <t>¬¬IF(ISBLANK(DPWW3!M15),"",DPWW3!M15)</t>
  </si>
  <si>
    <t>¬¬IF(ISBLANK(DPWW3!N15),"",DPWW3!N15)</t>
  </si>
  <si>
    <t>¬¬IF(ISBLANK(DPWW3!O15),"",DPWW3!O15)</t>
  </si>
  <si>
    <t>¬¬IF(ISBLANK(DPWW3!P15),"",DPWW3!P15)</t>
  </si>
  <si>
    <t>¬¬IF(ISBLANK(DPWW3!Q15),"",DPWW3!Q15)</t>
  </si>
  <si>
    <t>¬¬IF(ISBLANK(DPWW3!R15),"",DPWW3!R15)</t>
  </si>
  <si>
    <t>¬¬IF(ISBLANK(DPWW3!S15),"",DPWW3!S15)</t>
  </si>
  <si>
    <t>¬¬IF(ISBLANK(DPWW3!T15),"",DPWW3!T15)</t>
  </si>
  <si>
    <t>¬¬IF(ISBLANK(DPWW3!U15),"",DPWW3!U15)</t>
  </si>
  <si>
    <t>¬¬IF(ISBLANK(DPWW3!V15),"",DPWW3!V15)</t>
  </si>
  <si>
    <t>¬¬IF(ISBLANK(DPWW3!W15),"",DPWW3!W15)</t>
  </si>
  <si>
    <t>¬¬IF(ISBLANK(DPWW3!X15),"",DPWW3!X15)</t>
  </si>
  <si>
    <t>¬¬IF(ISBLANK(DPWW3!Y15),"",DPWW3!Y15)</t>
  </si>
  <si>
    <t>¬¬IF(ISBLANK(DPWW3!Z15),"",DPWW3!Z15)</t>
  </si>
  <si>
    <t>¬¬IF(ISBLANK(DPWW3!AA15),"",DPWW3!AA15)</t>
  </si>
  <si>
    <t>¬¬IF(ISBLANK(DPWW3!AB15),"",DPWW3!AB15)</t>
  </si>
  <si>
    <t>¬¬IF(ISBLANK(DPWW3!AC15),"",DPWW3!AC15)</t>
  </si>
  <si>
    <t>¬¬IF(ISBLANK(DPWW3!AD15),"",DPWW3!AD15)</t>
  </si>
  <si>
    <t>¬¬IF(ISBLANK(DPWW3!AE15),"",DPWW3!AE15)</t>
  </si>
  <si>
    <t>¬¬IF(ISBLANK(DPWW3!AF15),"",DPWW3!AF15)</t>
  </si>
  <si>
    <t>¬¬IF(ISBLANK(DPWW3!AG15),"",DPWW3!AG15)</t>
  </si>
  <si>
    <t>¬¬A749</t>
  </si>
  <si>
    <t>¬¬IF(ISBLANK(DPWW3!AI15),"",DPWW3!AI15)</t>
  </si>
  <si>
    <t>¬¬IF(ISBLANK(DPWW3!AJ15),"",DPWW3!AJ15)</t>
  </si>
  <si>
    <t>¬¬IF(ISBLANK(DPWW3!AK15),"",DPWW3!AK15)</t>
  </si>
  <si>
    <t>¬¬IF(ISBLANK(DPWW3!AL15),"",DPWW3!AL15)</t>
  </si>
  <si>
    <t>¬¬IF(ISBLANK(DPWW3!AM15),"",DPWW3!AM15)</t>
  </si>
  <si>
    <t>¬¬IF(ISBLANK(DPWW3!AN15),"",DPWW3!AN15)</t>
  </si>
  <si>
    <t>¬¬IF(ISBLANK(DPWW3!AO15),"",DPWW3!AO15)</t>
  </si>
  <si>
    <t>¬¬IF(ISBLANK(DPWW3!AP15),"",DPWW3!AP15)</t>
  </si>
  <si>
    <t>¬¬IF(ISBLANK(DPWW3!AQ15),"",DPWW3!AQ15)</t>
  </si>
  <si>
    <t>¬¬IF(ISBLANK(DPWW3!AR15),"",DPWW3!AR15)</t>
  </si>
  <si>
    <t>¬¬IF(ISBLANK(DPWW3!AS15),"",DPWW3!AS15)</t>
  </si>
  <si>
    <t>¬¬IF(ISBLANK(DPWW3!AT15),"",DPWW3!AT15)</t>
  </si>
  <si>
    <t>¬¬IF(ISBLANK(DPWW3!AU15),"",DPWW3!AU15)</t>
  </si>
  <si>
    <t>¬¬IF(ISBLANK(DPWW3!AV15),"",DPWW3!AV15)</t>
  </si>
  <si>
    <t>¬¬IF(ISBLANK(DPWW3!AW15),"",DPWW3!AW15)</t>
  </si>
  <si>
    <t>¬¬IF(ISBLANK(DPWW3!AX15),"",DPWW3!AX15)</t>
  </si>
  <si>
    <t>¬¬IF(ISBLANK(DPWW3!AY15),"",DPWW3!AY15)</t>
  </si>
  <si>
    <t>¬¬IF(ISBLANK(DPWW3!AZ15),"",DPWW3!AZ15)</t>
  </si>
  <si>
    <t>¬¬IF(ISBLANK(DPWW3!BA15),"",DPWW3!BA15)</t>
  </si>
  <si>
    <t>¬¬IF(ISBLANK(DPWW3!BB15),"",DPWW3!BB15)</t>
  </si>
  <si>
    <t>¬¬IF(ISBLANK(DPWW3!BC15),"",DPWW3!BC15)</t>
  </si>
  <si>
    <t>¬¬A750</t>
  </si>
  <si>
    <t>¬¬IF(ISBLANK(DPWW3!BE15),"",DPWW3!BE15)</t>
  </si>
  <si>
    <t>¬¬IF(ISBLANK(DPWW3!BF15),"",DPWW3!BF15)</t>
  </si>
  <si>
    <t>¬¬IF(ISBLANK(DPWW3!BG15),"",DPWW3!BG15)</t>
  </si>
  <si>
    <t>¬¬IF(ISBLANK(DPWW3!BH15),"",DPWW3!BH15)</t>
  </si>
  <si>
    <t>¬¬IF(ISBLANK(DPWW3!BI15),"",DPWW3!BI15)</t>
  </si>
  <si>
    <t>¬¬IF(ISBLANK(DPWW3!BJ15),"",DPWW3!BJ15)</t>
  </si>
  <si>
    <t>¬¬IF(ISBLANK(DPWW3!BK15),"",DPWW3!BK15)</t>
  </si>
  <si>
    <t>¬¬IF(ISBLANK(DPWW3!BL15),"",DPWW3!BL15)</t>
  </si>
  <si>
    <t>¬¬IF(ISBLANK(DPWW3!BM15),"",DPWW3!BM15)</t>
  </si>
  <si>
    <t>¬¬IF(ISBLANK(DPWW3!BN15),"",DPWW3!BN15)</t>
  </si>
  <si>
    <t>¬¬IF(ISBLANK(DPWW3!BO15),"",DPWW3!BO15)</t>
  </si>
  <si>
    <t>¬¬IF(ISBLANK(DPWW3!BP15),"",DPWW3!BP15)</t>
  </si>
  <si>
    <t>¬¬IF(ISBLANK(DPWW3!BQ15),"",DPWW3!BQ15)</t>
  </si>
  <si>
    <t>¬¬IF(ISBLANK(DPWW3!BR15),"",DPWW3!BR15)</t>
  </si>
  <si>
    <t>¬¬IF(ISBLANK(DPWW3!BS15),"",DPWW3!BS15)</t>
  </si>
  <si>
    <t>¬¬IF(ISBLANK(DPWW3!BT15),"",DPWW3!BT15)</t>
  </si>
  <si>
    <t>¬¬IF(ISBLANK(DPWW3!BU15),"",DPWW3!BU15)</t>
  </si>
  <si>
    <t>¬¬IF(ISBLANK(DPWW3!BV15),"",DPWW3!BV15)</t>
  </si>
  <si>
    <t>¬¬IF(ISBLANK(DPWW3!BW15),"",DPWW3!BW15)</t>
  </si>
  <si>
    <t>¬¬IF(ISBLANK(DPWW3!BX15),"",DPWW3!BX15)</t>
  </si>
  <si>
    <t>¬¬IF(ISBLANK(DPWW3!BY15),"",DPWW3!BY15)</t>
  </si>
  <si>
    <t>¬¬A751</t>
  </si>
  <si>
    <t>¬¬IF(ISBLANK(DPWW3!CA15),"",DPWW3!CA15)</t>
  </si>
  <si>
    <t>¬¬IF(ISBLANK(DPWW3!CB15),"",DPWW3!CB15)</t>
  </si>
  <si>
    <t>¬¬IF(ISBLANK(DPWW3!CC15),"",DPWW3!CC15)</t>
  </si>
  <si>
    <t>¬¬IF(ISBLANK(DPWW3!CD15),"",DPWW3!CD15)</t>
  </si>
  <si>
    <t>¬¬IF(ISBLANK(DPWW3!CE15),"",DPWW3!CE15)</t>
  </si>
  <si>
    <t>¬¬IF(ISBLANK(DPWW3!CF15),"",DPWW3!CF15)</t>
  </si>
  <si>
    <t>¬¬IF(ISBLANK(DPWW3!CG15),"",DPWW3!CG15)</t>
  </si>
  <si>
    <t>¬¬IF(ISBLANK(DPWW3!CH15),"",DPWW3!CH15)</t>
  </si>
  <si>
    <t>¬¬IF(ISBLANK(DPWW3!CI15),"",DPWW3!CI15)</t>
  </si>
  <si>
    <t>¬¬IF(ISBLANK(DPWW3!CJ15),"",DPWW3!CJ15)</t>
  </si>
  <si>
    <t>¬¬IF(ISBLANK(DPWW3!CK15),"",DPWW3!CK15)</t>
  </si>
  <si>
    <t>¬¬IF(ISBLANK(DPWW3!CL15),"",DPWW3!CL15)</t>
  </si>
  <si>
    <t>¬¬IF(ISBLANK(DPWW3!CM15),"",DPWW3!CM15)</t>
  </si>
  <si>
    <t>¬¬IF(ISBLANK(DPWW3!CN15),"",DPWW3!CN15)</t>
  </si>
  <si>
    <t>¬¬IF(ISBLANK(DPWW3!CO15),"",DPWW3!CO15)</t>
  </si>
  <si>
    <t>¬¬IF(ISBLANK(DPWW3!CP15),"",DPWW3!CP15)</t>
  </si>
  <si>
    <t>¬¬IF(ISBLANK(DPWW3!CQ15),"",DPWW3!CQ15)</t>
  </si>
  <si>
    <t>¬¬IF(ISBLANK(DPWW3!CR15),"",DPWW3!CR15)</t>
  </si>
  <si>
    <t>¬¬IF(ISBLANK(DPWW3!CS15),"",DPWW3!CS15)</t>
  </si>
  <si>
    <t>¬¬IF(ISBLANK(DPWW3!CT15),"",DPWW3!CT15)</t>
  </si>
  <si>
    <t>¬¬IF(ISBLANK(DPWW3!CU15),"",DPWW3!CU15)</t>
  </si>
  <si>
    <t>¬¬A752</t>
  </si>
  <si>
    <t>¬¬IF(ISBLANK(DPWW3!CW15),"",DPWW3!CW15)</t>
  </si>
  <si>
    <t>¬¬IF(ISBLANK(DPWW3!CX15),"",DPWW3!CX15)</t>
  </si>
  <si>
    <t>¬¬IF(ISBLANK(DPWW3!CY15),"",DPWW3!CY15)</t>
  </si>
  <si>
    <t>¬¬IF(ISBLANK(DPWW3!CZ15),"",DPWW3!CZ15)</t>
  </si>
  <si>
    <t>¬¬IF(ISBLANK(DPWW3!DA15),"",DPWW3!DA15)</t>
  </si>
  <si>
    <t>¬¬IF(ISBLANK(DPWW3!DB15),"",DPWW3!DB15)</t>
  </si>
  <si>
    <t>¬¬IF(ISBLANK(DPWW3!DC15),"",DPWW3!DC15)</t>
  </si>
  <si>
    <t>¬¬IF(ISBLANK(DPWW3!DD15),"",DPWW3!DD15)</t>
  </si>
  <si>
    <t>¬¬IF(ISBLANK(DPWW3!DE15),"",DPWW3!DE15)</t>
  </si>
  <si>
    <t>¬¬IF(ISBLANK(DPWW3!DF15),"",DPWW3!DF15)</t>
  </si>
  <si>
    <t>¬¬IF(ISBLANK(DPWW3!DG15),"",DPWW3!DG15)</t>
  </si>
  <si>
    <t>¬¬IF(ISBLANK(DPWW3!DH15),"",DPWW3!DH15)</t>
  </si>
  <si>
    <t>¬¬IF(ISBLANK(DPWW3!DI15),"",DPWW3!DI15)</t>
  </si>
  <si>
    <t>¬¬IF(ISBLANK(DPWW3!DJ15),"",DPWW3!DJ15)</t>
  </si>
  <si>
    <t>¬¬IF(ISBLANK(DPWW3!DK15),"",DPWW3!DK15)</t>
  </si>
  <si>
    <t>¬¬IF(ISBLANK(DPWW3!DL15),"",DPWW3!DL15)</t>
  </si>
  <si>
    <t>¬¬IF(ISBLANK(DPWW3!DM15),"",DPWW3!DM15)</t>
  </si>
  <si>
    <t>¬¬IF(ISBLANK(DPWW3!DN15),"",DPWW3!DN15)</t>
  </si>
  <si>
    <t>¬¬IF(ISBLANK(DPWW3!DO15),"",DPWW3!DO15)</t>
  </si>
  <si>
    <t>¬¬IF(ISBLANK(DPWW3!DP15),"",DPWW3!DP15)</t>
  </si>
  <si>
    <t>¬¬IF(ISBLANK(DPWW3!DQ15),"",DPWW3!DQ15)</t>
  </si>
  <si>
    <t>¬¬A753</t>
  </si>
  <si>
    <t>¬¬IF(ISBLANK(DPWW3!DS15),"",DPWW3!DS15)</t>
  </si>
  <si>
    <t>¬¬IF(ISBLANK(DPWW3!DT15),"",DPWW3!DT15)</t>
  </si>
  <si>
    <t>¬¬IF(ISBLANK(DPWW3!DU15),"",DPWW3!DU15)</t>
  </si>
  <si>
    <t>¬¬IF(ISBLANK(DPWW3!DV15),"",DPWW3!DV15)</t>
  </si>
  <si>
    <t>¬¬IF(ISBLANK(DPWW3!DW15),"",DPWW3!DW15)</t>
  </si>
  <si>
    <t>¬¬IF(ISBLANK(DPWW3!DX15),"",DPWW3!DX15)</t>
  </si>
  <si>
    <t>¬¬IF(ISBLANK(DPWW3!DY15),"",DPWW3!DY15)</t>
  </si>
  <si>
    <t>¬¬IF(ISBLANK(DPWW3!DZ15),"",DPWW3!DZ15)</t>
  </si>
  <si>
    <t>¬¬IF(ISBLANK(DPWW3!EA15),"",DPWW3!EA15)</t>
  </si>
  <si>
    <t>¬¬IF(ISBLANK(DPWW3!EB15),"",DPWW3!EB15)</t>
  </si>
  <si>
    <t>¬¬IF(ISBLANK(DPWW3!EC15),"",DPWW3!EC15)</t>
  </si>
  <si>
    <t>¬¬IF(ISBLANK(DPWW3!ED15),"",DPWW3!ED15)</t>
  </si>
  <si>
    <t>¬¬IF(ISBLANK(DPWW3!EE15),"",DPWW3!EE15)</t>
  </si>
  <si>
    <t>¬¬IF(ISBLANK(DPWW3!EF15),"",DPWW3!EF15)</t>
  </si>
  <si>
    <t>¬¬IF(ISBLANK(DPWW3!EG15),"",DPWW3!EG15)</t>
  </si>
  <si>
    <t>¬¬IF(ISBLANK(DPWW3!EH15),"",DPWW3!EH15)</t>
  </si>
  <si>
    <t>¬¬IF(ISBLANK(DPWW3!EI15),"",DPWW3!EI15)</t>
  </si>
  <si>
    <t>¬¬IF(ISBLANK(DPWW3!EJ15),"",DPWW3!EJ15)</t>
  </si>
  <si>
    <t>¬¬IF(ISBLANK(DPWW3!EK15),"",DPWW3!EK15)</t>
  </si>
  <si>
    <t>¬¬IF(ISBLANK(DPWW3!EL15),"",DPWW3!EL15)</t>
  </si>
  <si>
    <t>¬¬IF(ISBLANK(DPWW3!EM15),"",DPWW3!EM15)</t>
  </si>
  <si>
    <t>¬¬A754</t>
  </si>
  <si>
    <t>¬¬IF(ISBLANK(DPWW3!EO15),"",DPWW3!EO15)</t>
  </si>
  <si>
    <t>¬¬IF(ISBLANK(DPWW3!EP15),"",DPWW3!EP15)</t>
  </si>
  <si>
    <t>¬¬IF(ISBLANK(DPWW3!EQ15),"",DPWW3!EQ15)</t>
  </si>
  <si>
    <t>¬¬IF(ISBLANK(DPWW3!ER15),"",DPWW3!ER15)</t>
  </si>
  <si>
    <t>¬¬IF(ISBLANK(DPWW3!ES15),"",DPWW3!ES15)</t>
  </si>
  <si>
    <t>¬¬IF(ISBLANK(DPWW3!ET15),"",DPWW3!ET15)</t>
  </si>
  <si>
    <t>¬¬IF(ISBLANK(DPWW3!EU15),"",DPWW3!EU15)</t>
  </si>
  <si>
    <t>¬¬IF(ISBLANK(DPWW3!EV15),"",DPWW3!EV15)</t>
  </si>
  <si>
    <t>¬¬IF(ISBLANK(DPWW3!EW15),"",DPWW3!EW15)</t>
  </si>
  <si>
    <t>¬¬IF(ISBLANK(DPWW3!EX15),"",DPWW3!EX15)</t>
  </si>
  <si>
    <t>¬¬IF(ISBLANK(DPWW3!EY15),"",DPWW3!EY15)</t>
  </si>
  <si>
    <t>¬¬IF(ISBLANK(DPWW3!EZ15),"",DPWW3!EZ15)</t>
  </si>
  <si>
    <t>¬¬IF(ISBLANK(DPWW3!FA15),"",DPWW3!FA15)</t>
  </si>
  <si>
    <t>¬¬IF(ISBLANK(DPWW3!FB15),"",DPWW3!FB15)</t>
  </si>
  <si>
    <t>¬¬IF(ISBLANK(DPWW3!FC15),"",DPWW3!FC15)</t>
  </si>
  <si>
    <t>¬¬IF(ISBLANK(DPWW3!FD15),"",DPWW3!FD15)</t>
  </si>
  <si>
    <t>¬¬IF(ISBLANK(DPWW3!FE15),"",DPWW3!FE15)</t>
  </si>
  <si>
    <t>¬¬IF(ISBLANK(DPWW3!FF15),"",DPWW3!FF15)</t>
  </si>
  <si>
    <t>¬¬IF(ISBLANK(DPWW3!FG15),"",DPWW3!FG15)</t>
  </si>
  <si>
    <t>¬¬IF(ISBLANK(DPWW3!FH15),"",DPWW3!FH15)</t>
  </si>
  <si>
    <t>¬¬IF(ISBLANK(DPWW3!FI15),"",DPWW3!FI15)</t>
  </si>
  <si>
    <t>¬¬A755</t>
  </si>
  <si>
    <t>¬¬IF(ISBLANK(DPWW3!FK15),"",DPWW3!FK15)</t>
  </si>
  <si>
    <t>¬¬IF(ISBLANK(DPWW3!FL15),"",DPWW3!FL15)</t>
  </si>
  <si>
    <t>¬¬IF(ISBLANK(DPWW3!FM15),"",DPWW3!FM15)</t>
  </si>
  <si>
    <t>¬¬IF(ISBLANK(DPWW3!FN15),"",DPWW3!FN15)</t>
  </si>
  <si>
    <t>¬¬IF(ISBLANK(DPWW3!FO15),"",DPWW3!FO15)</t>
  </si>
  <si>
    <t>¬¬IF(ISBLANK(DPWW3!FP15),"",DPWW3!FP15)</t>
  </si>
  <si>
    <t>¬¬IF(ISBLANK(DPWW3!FQ15),"",DPWW3!FQ15)</t>
  </si>
  <si>
    <t>¬¬IF(ISBLANK(DPWW3!FR15),"",DPWW3!FR15)</t>
  </si>
  <si>
    <t>¬¬IF(ISBLANK(DPWW3!FS15),"",DPWW3!FS15)</t>
  </si>
  <si>
    <t>¬¬IF(ISBLANK(DPWW3!FT15),"",DPWW3!FT15)</t>
  </si>
  <si>
    <t>¬¬IF(ISBLANK(DPWW3!FU15),"",DPWW3!FU15)</t>
  </si>
  <si>
    <t>¬¬IF(ISBLANK(DPWW3!FV15),"",DPWW3!FV15)</t>
  </si>
  <si>
    <t>¬¬IF(ISBLANK(DPWW3!FW15),"",DPWW3!FW15)</t>
  </si>
  <si>
    <t>¬¬IF(ISBLANK(DPWW3!FX15),"",DPWW3!FX15)</t>
  </si>
  <si>
    <t>¬¬IF(ISBLANK(DPWW3!FY15),"",DPWW3!FY15)</t>
  </si>
  <si>
    <t>¬¬IF(ISBLANK(DPWW3!FZ15),"",DPWW3!FZ15)</t>
  </si>
  <si>
    <t>¬¬IF(ISBLANK(DPWW3!GA15),"",DPWW3!GA15)</t>
  </si>
  <si>
    <t>¬¬IF(ISBLANK(DPWW3!GB15),"",DPWW3!GB15)</t>
  </si>
  <si>
    <t>¬¬IF(ISBLANK(DPWW3!GC15),"",DPWW3!GC15)</t>
  </si>
  <si>
    <t>¬¬IF(ISBLANK(DPWW3!GD15),"",DPWW3!GD15)</t>
  </si>
  <si>
    <t>¬¬IF(ISBLANK(DPWW3!GE15),"",DPWW3!GE15)</t>
  </si>
  <si>
    <t>¬¬A756</t>
  </si>
  <si>
    <t>¬¬IF(ISBLANK(DPWW3!GG15),"",DPWW3!GG15)</t>
  </si>
  <si>
    <t>¬¬A757</t>
  </si>
  <si>
    <t>¬¬IF(ISBLANK(DPWW3!GH15),"",DPWW3!GH15)</t>
  </si>
  <si>
    <t>¬¬A758</t>
  </si>
  <si>
    <t>¬¬IF(ISBLANK(DPWW3!GI15),"",DPWW3!GI15)</t>
  </si>
  <si>
    <t>¬¬A759</t>
  </si>
  <si>
    <t>¬¬IF(ISBLANK(DPWW3!GJ15),"",DPWW3!GJ15)</t>
  </si>
  <si>
    <t>¬¬A760</t>
  </si>
  <si>
    <t>¬¬IF(ISBLANK(DPWW3!GK15),"",DPWW3!GK15)</t>
  </si>
  <si>
    <t>¬¬A761</t>
  </si>
  <si>
    <t>¬¬IF(ISBLANK(DPWW3!GL15),"",DPWW3!GL15)</t>
  </si>
  <si>
    <t>¬¬A762</t>
  </si>
  <si>
    <t>¬¬IF(ISBLANK(DPWW3!GM15),"",DPWW3!GM15)</t>
  </si>
  <si>
    <t>¬¬A763</t>
  </si>
  <si>
    <t>¬¬IF(ISBLANK(DPWW3!GN15),"",DPWW3!GN15)</t>
  </si>
  <si>
    <t>¬¬A764</t>
  </si>
  <si>
    <t>¬¬IF(ISBLANK(DPWW3!GO15),"",DPWW3!GO15)</t>
  </si>
  <si>
    <t>¬¬A765</t>
  </si>
  <si>
    <t>¬¬IF(ISBLANK(DPWW3!GP15),"",DPWW3!GP15)</t>
  </si>
  <si>
    <t>¬¬A766</t>
  </si>
  <si>
    <t>¬¬IF(ISBLANK(DPWW3!GQ15),"",DPWW3!GQ15)</t>
  </si>
  <si>
    <t>¬¬A767</t>
  </si>
  <si>
    <t>¬¬IF(ISBLANK(DPWW3!K16),"",DPWW3!K16)</t>
  </si>
  <si>
    <t>¬¬A768</t>
  </si>
  <si>
    <t>¬¬IF(ISBLANK(DPWW3!M16),"",DPWW3!M16)</t>
  </si>
  <si>
    <t>¬¬IF(ISBLANK(DPWW3!N16),"",DPWW3!N16)</t>
  </si>
  <si>
    <t>¬¬IF(ISBLANK(DPWW3!O16),"",DPWW3!O16)</t>
  </si>
  <si>
    <t>¬¬IF(ISBLANK(DPWW3!P16),"",DPWW3!P16)</t>
  </si>
  <si>
    <t>¬¬IF(ISBLANK(DPWW3!Q16),"",DPWW3!Q16)</t>
  </si>
  <si>
    <t>¬¬IF(ISBLANK(DPWW3!R16),"",DPWW3!R16)</t>
  </si>
  <si>
    <t>¬¬IF(ISBLANK(DPWW3!S16),"",DPWW3!S16)</t>
  </si>
  <si>
    <t>¬¬IF(ISBLANK(DPWW3!T16),"",DPWW3!T16)</t>
  </si>
  <si>
    <t>¬¬IF(ISBLANK(DPWW3!U16),"",DPWW3!U16)</t>
  </si>
  <si>
    <t>¬¬IF(ISBLANK(DPWW3!V16),"",DPWW3!V16)</t>
  </si>
  <si>
    <t>¬¬IF(ISBLANK(DPWW3!W16),"",DPWW3!W16)</t>
  </si>
  <si>
    <t>¬¬IF(ISBLANK(DPWW3!X16),"",DPWW3!X16)</t>
  </si>
  <si>
    <t>¬¬IF(ISBLANK(DPWW3!Y16),"",DPWW3!Y16)</t>
  </si>
  <si>
    <t>¬¬IF(ISBLANK(DPWW3!Z16),"",DPWW3!Z16)</t>
  </si>
  <si>
    <t>¬¬IF(ISBLANK(DPWW3!AA16),"",DPWW3!AA16)</t>
  </si>
  <si>
    <t>¬¬IF(ISBLANK(DPWW3!AB16),"",DPWW3!AB16)</t>
  </si>
  <si>
    <t>¬¬IF(ISBLANK(DPWW3!AC16),"",DPWW3!AC16)</t>
  </si>
  <si>
    <t>¬¬IF(ISBLANK(DPWW3!AD16),"",DPWW3!AD16)</t>
  </si>
  <si>
    <t>¬¬IF(ISBLANK(DPWW3!AE16),"",DPWW3!AE16)</t>
  </si>
  <si>
    <t>¬¬IF(ISBLANK(DPWW3!AF16),"",DPWW3!AF16)</t>
  </si>
  <si>
    <t>¬¬IF(ISBLANK(DPWW3!AG16),"",DPWW3!AG16)</t>
  </si>
  <si>
    <t>¬¬A769</t>
  </si>
  <si>
    <t>¬¬IF(ISBLANK(DPWW3!AI16),"",DPWW3!AI16)</t>
  </si>
  <si>
    <t>¬¬IF(ISBLANK(DPWW3!AJ16),"",DPWW3!AJ16)</t>
  </si>
  <si>
    <t>¬¬IF(ISBLANK(DPWW3!AK16),"",DPWW3!AK16)</t>
  </si>
  <si>
    <t>¬¬IF(ISBLANK(DPWW3!AL16),"",DPWW3!AL16)</t>
  </si>
  <si>
    <t>¬¬IF(ISBLANK(DPWW3!AM16),"",DPWW3!AM16)</t>
  </si>
  <si>
    <t>¬¬IF(ISBLANK(DPWW3!AN16),"",DPWW3!AN16)</t>
  </si>
  <si>
    <t>¬¬IF(ISBLANK(DPWW3!AO16),"",DPWW3!AO16)</t>
  </si>
  <si>
    <t>¬¬IF(ISBLANK(DPWW3!AP16),"",DPWW3!AP16)</t>
  </si>
  <si>
    <t>¬¬IF(ISBLANK(DPWW3!AQ16),"",DPWW3!AQ16)</t>
  </si>
  <si>
    <t>¬¬IF(ISBLANK(DPWW3!AR16),"",DPWW3!AR16)</t>
  </si>
  <si>
    <t>¬¬IF(ISBLANK(DPWW3!AS16),"",DPWW3!AS16)</t>
  </si>
  <si>
    <t>¬¬IF(ISBLANK(DPWW3!AT16),"",DPWW3!AT16)</t>
  </si>
  <si>
    <t>¬¬IF(ISBLANK(DPWW3!AU16),"",DPWW3!AU16)</t>
  </si>
  <si>
    <t>¬¬IF(ISBLANK(DPWW3!AV16),"",DPWW3!AV16)</t>
  </si>
  <si>
    <t>¬¬IF(ISBLANK(DPWW3!AW16),"",DPWW3!AW16)</t>
  </si>
  <si>
    <t>¬¬IF(ISBLANK(DPWW3!AX16),"",DPWW3!AX16)</t>
  </si>
  <si>
    <t>¬¬IF(ISBLANK(DPWW3!AY16),"",DPWW3!AY16)</t>
  </si>
  <si>
    <t>¬¬IF(ISBLANK(DPWW3!AZ16),"",DPWW3!AZ16)</t>
  </si>
  <si>
    <t>¬¬IF(ISBLANK(DPWW3!BA16),"",DPWW3!BA16)</t>
  </si>
  <si>
    <t>¬¬IF(ISBLANK(DPWW3!BB16),"",DPWW3!BB16)</t>
  </si>
  <si>
    <t>¬¬IF(ISBLANK(DPWW3!BC16),"",DPWW3!BC16)</t>
  </si>
  <si>
    <t>¬¬A770</t>
  </si>
  <si>
    <t>¬¬IF(ISBLANK(DPWW3!BE16),"",DPWW3!BE16)</t>
  </si>
  <si>
    <t>¬¬IF(ISBLANK(DPWW3!BF16),"",DPWW3!BF16)</t>
  </si>
  <si>
    <t>¬¬IF(ISBLANK(DPWW3!BG16),"",DPWW3!BG16)</t>
  </si>
  <si>
    <t>¬¬IF(ISBLANK(DPWW3!BH16),"",DPWW3!BH16)</t>
  </si>
  <si>
    <t>¬¬IF(ISBLANK(DPWW3!BI16),"",DPWW3!BI16)</t>
  </si>
  <si>
    <t>¬¬IF(ISBLANK(DPWW3!BJ16),"",DPWW3!BJ16)</t>
  </si>
  <si>
    <t>¬¬IF(ISBLANK(DPWW3!BK16),"",DPWW3!BK16)</t>
  </si>
  <si>
    <t>¬¬IF(ISBLANK(DPWW3!BL16),"",DPWW3!BL16)</t>
  </si>
  <si>
    <t>¬¬IF(ISBLANK(DPWW3!BM16),"",DPWW3!BM16)</t>
  </si>
  <si>
    <t>¬¬IF(ISBLANK(DPWW3!BN16),"",DPWW3!BN16)</t>
  </si>
  <si>
    <t>¬¬IF(ISBLANK(DPWW3!BO16),"",DPWW3!BO16)</t>
  </si>
  <si>
    <t>¬¬IF(ISBLANK(DPWW3!BP16),"",DPWW3!BP16)</t>
  </si>
  <si>
    <t>¬¬IF(ISBLANK(DPWW3!BQ16),"",DPWW3!BQ16)</t>
  </si>
  <si>
    <t>¬¬IF(ISBLANK(DPWW3!BR16),"",DPWW3!BR16)</t>
  </si>
  <si>
    <t>¬¬IF(ISBLANK(DPWW3!BS16),"",DPWW3!BS16)</t>
  </si>
  <si>
    <t>¬¬IF(ISBLANK(DPWW3!BT16),"",DPWW3!BT16)</t>
  </si>
  <si>
    <t>¬¬IF(ISBLANK(DPWW3!BU16),"",DPWW3!BU16)</t>
  </si>
  <si>
    <t>¬¬IF(ISBLANK(DPWW3!BV16),"",DPWW3!BV16)</t>
  </si>
  <si>
    <t>¬¬IF(ISBLANK(DPWW3!BW16),"",DPWW3!BW16)</t>
  </si>
  <si>
    <t>¬¬IF(ISBLANK(DPWW3!BX16),"",DPWW3!BX16)</t>
  </si>
  <si>
    <t>¬¬IF(ISBLANK(DPWW3!BY16),"",DPWW3!BY16)</t>
  </si>
  <si>
    <t>¬¬A771</t>
  </si>
  <si>
    <t>¬¬IF(ISBLANK(DPWW3!CA16),"",DPWW3!CA16)</t>
  </si>
  <si>
    <t>¬¬IF(ISBLANK(DPWW3!CB16),"",DPWW3!CB16)</t>
  </si>
  <si>
    <t>¬¬IF(ISBLANK(DPWW3!CC16),"",DPWW3!CC16)</t>
  </si>
  <si>
    <t>¬¬IF(ISBLANK(DPWW3!CD16),"",DPWW3!CD16)</t>
  </si>
  <si>
    <t>¬¬IF(ISBLANK(DPWW3!CE16),"",DPWW3!CE16)</t>
  </si>
  <si>
    <t>¬¬IF(ISBLANK(DPWW3!CF16),"",DPWW3!CF16)</t>
  </si>
  <si>
    <t>¬¬IF(ISBLANK(DPWW3!CG16),"",DPWW3!CG16)</t>
  </si>
  <si>
    <t>¬¬IF(ISBLANK(DPWW3!CH16),"",DPWW3!CH16)</t>
  </si>
  <si>
    <t>¬¬IF(ISBLANK(DPWW3!CI16),"",DPWW3!CI16)</t>
  </si>
  <si>
    <t>¬¬IF(ISBLANK(DPWW3!CJ16),"",DPWW3!CJ16)</t>
  </si>
  <si>
    <t>¬¬IF(ISBLANK(DPWW3!CK16),"",DPWW3!CK16)</t>
  </si>
  <si>
    <t>¬¬IF(ISBLANK(DPWW3!CL16),"",DPWW3!CL16)</t>
  </si>
  <si>
    <t>¬¬IF(ISBLANK(DPWW3!CM16),"",DPWW3!CM16)</t>
  </si>
  <si>
    <t>¬¬IF(ISBLANK(DPWW3!CN16),"",DPWW3!CN16)</t>
  </si>
  <si>
    <t>¬¬IF(ISBLANK(DPWW3!CO16),"",DPWW3!CO16)</t>
  </si>
  <si>
    <t>¬¬IF(ISBLANK(DPWW3!CP16),"",DPWW3!CP16)</t>
  </si>
  <si>
    <t>¬¬IF(ISBLANK(DPWW3!CQ16),"",DPWW3!CQ16)</t>
  </si>
  <si>
    <t>¬¬IF(ISBLANK(DPWW3!CR16),"",DPWW3!CR16)</t>
  </si>
  <si>
    <t>¬¬IF(ISBLANK(DPWW3!CS16),"",DPWW3!CS16)</t>
  </si>
  <si>
    <t>¬¬IF(ISBLANK(DPWW3!CT16),"",DPWW3!CT16)</t>
  </si>
  <si>
    <t>¬¬IF(ISBLANK(DPWW3!CU16),"",DPWW3!CU16)</t>
  </si>
  <si>
    <t>¬¬A772</t>
  </si>
  <si>
    <t>¬¬IF(ISBLANK(DPWW3!CW16),"",DPWW3!CW16)</t>
  </si>
  <si>
    <t>¬¬IF(ISBLANK(DPWW3!CX16),"",DPWW3!CX16)</t>
  </si>
  <si>
    <t>¬¬IF(ISBLANK(DPWW3!CY16),"",DPWW3!CY16)</t>
  </si>
  <si>
    <t>¬¬IF(ISBLANK(DPWW3!CZ16),"",DPWW3!CZ16)</t>
  </si>
  <si>
    <t>¬¬IF(ISBLANK(DPWW3!DA16),"",DPWW3!DA16)</t>
  </si>
  <si>
    <t>¬¬IF(ISBLANK(DPWW3!DB16),"",DPWW3!DB16)</t>
  </si>
  <si>
    <t>¬¬IF(ISBLANK(DPWW3!DC16),"",DPWW3!DC16)</t>
  </si>
  <si>
    <t>¬¬IF(ISBLANK(DPWW3!DD16),"",DPWW3!DD16)</t>
  </si>
  <si>
    <t>¬¬IF(ISBLANK(DPWW3!DE16),"",DPWW3!DE16)</t>
  </si>
  <si>
    <t>¬¬IF(ISBLANK(DPWW3!DF16),"",DPWW3!DF16)</t>
  </si>
  <si>
    <t>¬¬IF(ISBLANK(DPWW3!DG16),"",DPWW3!DG16)</t>
  </si>
  <si>
    <t>¬¬IF(ISBLANK(DPWW3!DH16),"",DPWW3!DH16)</t>
  </si>
  <si>
    <t>¬¬IF(ISBLANK(DPWW3!DI16),"",DPWW3!DI16)</t>
  </si>
  <si>
    <t>¬¬IF(ISBLANK(DPWW3!DJ16),"",DPWW3!DJ16)</t>
  </si>
  <si>
    <t>¬¬IF(ISBLANK(DPWW3!DK16),"",DPWW3!DK16)</t>
  </si>
  <si>
    <t>¬¬IF(ISBLANK(DPWW3!DL16),"",DPWW3!DL16)</t>
  </si>
  <si>
    <t>¬¬IF(ISBLANK(DPWW3!DM16),"",DPWW3!DM16)</t>
  </si>
  <si>
    <t>¬¬IF(ISBLANK(DPWW3!DN16),"",DPWW3!DN16)</t>
  </si>
  <si>
    <t>¬¬IF(ISBLANK(DPWW3!DO16),"",DPWW3!DO16)</t>
  </si>
  <si>
    <t>¬¬IF(ISBLANK(DPWW3!DP16),"",DPWW3!DP16)</t>
  </si>
  <si>
    <t>¬¬IF(ISBLANK(DPWW3!DQ16),"",DPWW3!DQ16)</t>
  </si>
  <si>
    <t>¬¬A773</t>
  </si>
  <si>
    <t>¬¬IF(ISBLANK(DPWW3!DS16),"",DPWW3!DS16)</t>
  </si>
  <si>
    <t>¬¬IF(ISBLANK(DPWW3!DT16),"",DPWW3!DT16)</t>
  </si>
  <si>
    <t>¬¬IF(ISBLANK(DPWW3!DU16),"",DPWW3!DU16)</t>
  </si>
  <si>
    <t>¬¬IF(ISBLANK(DPWW3!DV16),"",DPWW3!DV16)</t>
  </si>
  <si>
    <t>¬¬IF(ISBLANK(DPWW3!DW16),"",DPWW3!DW16)</t>
  </si>
  <si>
    <t>¬¬IF(ISBLANK(DPWW3!DX16),"",DPWW3!DX16)</t>
  </si>
  <si>
    <t>¬¬IF(ISBLANK(DPWW3!DY16),"",DPWW3!DY16)</t>
  </si>
  <si>
    <t>¬¬IF(ISBLANK(DPWW3!DZ16),"",DPWW3!DZ16)</t>
  </si>
  <si>
    <t>¬¬IF(ISBLANK(DPWW3!EA16),"",DPWW3!EA16)</t>
  </si>
  <si>
    <t>¬¬IF(ISBLANK(DPWW3!EB16),"",DPWW3!EB16)</t>
  </si>
  <si>
    <t>¬¬IF(ISBLANK(DPWW3!EC16),"",DPWW3!EC16)</t>
  </si>
  <si>
    <t>¬¬IF(ISBLANK(DPWW3!ED16),"",DPWW3!ED16)</t>
  </si>
  <si>
    <t>¬¬IF(ISBLANK(DPWW3!EE16),"",DPWW3!EE16)</t>
  </si>
  <si>
    <t>¬¬IF(ISBLANK(DPWW3!EF16),"",DPWW3!EF16)</t>
  </si>
  <si>
    <t>¬¬IF(ISBLANK(DPWW3!EG16),"",DPWW3!EG16)</t>
  </si>
  <si>
    <t>¬¬IF(ISBLANK(DPWW3!EH16),"",DPWW3!EH16)</t>
  </si>
  <si>
    <t>¬¬IF(ISBLANK(DPWW3!EI16),"",DPWW3!EI16)</t>
  </si>
  <si>
    <t>¬¬IF(ISBLANK(DPWW3!EJ16),"",DPWW3!EJ16)</t>
  </si>
  <si>
    <t>¬¬IF(ISBLANK(DPWW3!EK16),"",DPWW3!EK16)</t>
  </si>
  <si>
    <t>¬¬IF(ISBLANK(DPWW3!EL16),"",DPWW3!EL16)</t>
  </si>
  <si>
    <t>¬¬IF(ISBLANK(DPWW3!EM16),"",DPWW3!EM16)</t>
  </si>
  <si>
    <t>¬¬A774</t>
  </si>
  <si>
    <t>¬¬IF(ISBLANK(DPWW3!EO16),"",DPWW3!EO16)</t>
  </si>
  <si>
    <t>¬¬IF(ISBLANK(DPWW3!EP16),"",DPWW3!EP16)</t>
  </si>
  <si>
    <t>¬¬IF(ISBLANK(DPWW3!EQ16),"",DPWW3!EQ16)</t>
  </si>
  <si>
    <t>¬¬IF(ISBLANK(DPWW3!ER16),"",DPWW3!ER16)</t>
  </si>
  <si>
    <t>¬¬IF(ISBLANK(DPWW3!ES16),"",DPWW3!ES16)</t>
  </si>
  <si>
    <t>¬¬IF(ISBLANK(DPWW3!ET16),"",DPWW3!ET16)</t>
  </si>
  <si>
    <t>¬¬IF(ISBLANK(DPWW3!EU16),"",DPWW3!EU16)</t>
  </si>
  <si>
    <t>¬¬IF(ISBLANK(DPWW3!EV16),"",DPWW3!EV16)</t>
  </si>
  <si>
    <t>¬¬IF(ISBLANK(DPWW3!EW16),"",DPWW3!EW16)</t>
  </si>
  <si>
    <t>¬¬IF(ISBLANK(DPWW3!EX16),"",DPWW3!EX16)</t>
  </si>
  <si>
    <t>¬¬IF(ISBLANK(DPWW3!EY16),"",DPWW3!EY16)</t>
  </si>
  <si>
    <t>¬¬IF(ISBLANK(DPWW3!EZ16),"",DPWW3!EZ16)</t>
  </si>
  <si>
    <t>¬¬IF(ISBLANK(DPWW3!FA16),"",DPWW3!FA16)</t>
  </si>
  <si>
    <t>¬¬IF(ISBLANK(DPWW3!FB16),"",DPWW3!FB16)</t>
  </si>
  <si>
    <t>¬¬IF(ISBLANK(DPWW3!FC16),"",DPWW3!FC16)</t>
  </si>
  <si>
    <t>¬¬IF(ISBLANK(DPWW3!FD16),"",DPWW3!FD16)</t>
  </si>
  <si>
    <t>¬¬IF(ISBLANK(DPWW3!FE16),"",DPWW3!FE16)</t>
  </si>
  <si>
    <t>¬¬IF(ISBLANK(DPWW3!FF16),"",DPWW3!FF16)</t>
  </si>
  <si>
    <t>¬¬IF(ISBLANK(DPWW3!FG16),"",DPWW3!FG16)</t>
  </si>
  <si>
    <t>¬¬IF(ISBLANK(DPWW3!FH16),"",DPWW3!FH16)</t>
  </si>
  <si>
    <t>¬¬IF(ISBLANK(DPWW3!FI16),"",DPWW3!FI16)</t>
  </si>
  <si>
    <t>¬¬A775</t>
  </si>
  <si>
    <t>¬¬IF(ISBLANK(DPWW3!FK16),"",DPWW3!FK16)</t>
  </si>
  <si>
    <t>¬¬IF(ISBLANK(DPWW3!FL16),"",DPWW3!FL16)</t>
  </si>
  <si>
    <t>¬¬IF(ISBLANK(DPWW3!FM16),"",DPWW3!FM16)</t>
  </si>
  <si>
    <t>¬¬IF(ISBLANK(DPWW3!FN16),"",DPWW3!FN16)</t>
  </si>
  <si>
    <t>¬¬IF(ISBLANK(DPWW3!FO16),"",DPWW3!FO16)</t>
  </si>
  <si>
    <t>¬¬IF(ISBLANK(DPWW3!FP16),"",DPWW3!FP16)</t>
  </si>
  <si>
    <t>¬¬IF(ISBLANK(DPWW3!FQ16),"",DPWW3!FQ16)</t>
  </si>
  <si>
    <t>¬¬IF(ISBLANK(DPWW3!FR16),"",DPWW3!FR16)</t>
  </si>
  <si>
    <t>¬¬IF(ISBLANK(DPWW3!FS16),"",DPWW3!FS16)</t>
  </si>
  <si>
    <t>¬¬IF(ISBLANK(DPWW3!FT16),"",DPWW3!FT16)</t>
  </si>
  <si>
    <t>¬¬IF(ISBLANK(DPWW3!FU16),"",DPWW3!FU16)</t>
  </si>
  <si>
    <t>¬¬IF(ISBLANK(DPWW3!FV16),"",DPWW3!FV16)</t>
  </si>
  <si>
    <t>¬¬IF(ISBLANK(DPWW3!FW16),"",DPWW3!FW16)</t>
  </si>
  <si>
    <t>¬¬IF(ISBLANK(DPWW3!FX16),"",DPWW3!FX16)</t>
  </si>
  <si>
    <t>¬¬IF(ISBLANK(DPWW3!FY16),"",DPWW3!FY16)</t>
  </si>
  <si>
    <t>¬¬IF(ISBLANK(DPWW3!FZ16),"",DPWW3!FZ16)</t>
  </si>
  <si>
    <t>¬¬IF(ISBLANK(DPWW3!GA16),"",DPWW3!GA16)</t>
  </si>
  <si>
    <t>¬¬IF(ISBLANK(DPWW3!GB16),"",DPWW3!GB16)</t>
  </si>
  <si>
    <t>¬¬IF(ISBLANK(DPWW3!GC16),"",DPWW3!GC16)</t>
  </si>
  <si>
    <t>¬¬IF(ISBLANK(DPWW3!GD16),"",DPWW3!GD16)</t>
  </si>
  <si>
    <t>¬¬IF(ISBLANK(DPWW3!GE16),"",DPWW3!GE16)</t>
  </si>
  <si>
    <t>¬¬A776</t>
  </si>
  <si>
    <t>¬¬IF(ISBLANK(DPWW3!GG16),"",DPWW3!GG16)</t>
  </si>
  <si>
    <t>¬¬A777</t>
  </si>
  <si>
    <t>¬¬IF(ISBLANK(DPWW3!GH16),"",DPWW3!GH16)</t>
  </si>
  <si>
    <t>¬¬A778</t>
  </si>
  <si>
    <t>¬¬IF(ISBLANK(DPWW3!GI16),"",DPWW3!GI16)</t>
  </si>
  <si>
    <t>¬¬A779</t>
  </si>
  <si>
    <t>¬¬IF(ISBLANK(DPWW3!GJ16),"",DPWW3!GJ16)</t>
  </si>
  <si>
    <t>¬¬A780</t>
  </si>
  <si>
    <t>¬¬IF(ISBLANK(DPWW3!GK16),"",DPWW3!GK16)</t>
  </si>
  <si>
    <t>¬¬A781</t>
  </si>
  <si>
    <t>¬¬IF(ISBLANK(DPWW3!GL16),"",DPWW3!GL16)</t>
  </si>
  <si>
    <t>¬¬A782</t>
  </si>
  <si>
    <t>¬¬IF(ISBLANK(DPWW3!GM16),"",DPWW3!GM16)</t>
  </si>
  <si>
    <t>¬¬A783</t>
  </si>
  <si>
    <t>¬¬IF(ISBLANK(DPWW3!GN16),"",DPWW3!GN16)</t>
  </si>
  <si>
    <t>¬¬A784</t>
  </si>
  <si>
    <t>¬¬IF(ISBLANK(DPWW3!GO16),"",DPWW3!GO16)</t>
  </si>
  <si>
    <t>¬¬A785</t>
  </si>
  <si>
    <t>¬¬IF(ISBLANK(DPWW3!GP16),"",DPWW3!GP16)</t>
  </si>
  <si>
    <t>¬¬A786</t>
  </si>
  <si>
    <t>¬¬IF(ISBLANK(DPWW3!GQ16),"",DPWW3!GQ16)</t>
  </si>
  <si>
    <t>¬¬A787</t>
  </si>
  <si>
    <t>¬¬IF(ISBLANK(DPWW3!K17),"",DPWW3!K17)</t>
  </si>
  <si>
    <t>¬¬A788</t>
  </si>
  <si>
    <t>¬¬IF(ISBLANK(DPWW3!M17),"",DPWW3!M17)</t>
  </si>
  <si>
    <t>¬¬IF(ISBLANK(DPWW3!N17),"",DPWW3!N17)</t>
  </si>
  <si>
    <t>¬¬IF(ISBLANK(DPWW3!O17),"",DPWW3!O17)</t>
  </si>
  <si>
    <t>¬¬IF(ISBLANK(DPWW3!P17),"",DPWW3!P17)</t>
  </si>
  <si>
    <t>¬¬IF(ISBLANK(DPWW3!Q17),"",DPWW3!Q17)</t>
  </si>
  <si>
    <t>¬¬IF(ISBLANK(DPWW3!R17),"",DPWW3!R17)</t>
  </si>
  <si>
    <t>¬¬IF(ISBLANK(DPWW3!S17),"",DPWW3!S17)</t>
  </si>
  <si>
    <t>¬¬IF(ISBLANK(DPWW3!T17),"",DPWW3!T17)</t>
  </si>
  <si>
    <t>¬¬IF(ISBLANK(DPWW3!U17),"",DPWW3!U17)</t>
  </si>
  <si>
    <t>¬¬IF(ISBLANK(DPWW3!V17),"",DPWW3!V17)</t>
  </si>
  <si>
    <t>¬¬IF(ISBLANK(DPWW3!W17),"",DPWW3!W17)</t>
  </si>
  <si>
    <t>¬¬IF(ISBLANK(DPWW3!X17),"",DPWW3!X17)</t>
  </si>
  <si>
    <t>¬¬IF(ISBLANK(DPWW3!Y17),"",DPWW3!Y17)</t>
  </si>
  <si>
    <t>¬¬IF(ISBLANK(DPWW3!Z17),"",DPWW3!Z17)</t>
  </si>
  <si>
    <t>¬¬IF(ISBLANK(DPWW3!AA17),"",DPWW3!AA17)</t>
  </si>
  <si>
    <t>¬¬IF(ISBLANK(DPWW3!AB17),"",DPWW3!AB17)</t>
  </si>
  <si>
    <t>¬¬IF(ISBLANK(DPWW3!AC17),"",DPWW3!AC17)</t>
  </si>
  <si>
    <t>¬¬IF(ISBLANK(DPWW3!AD17),"",DPWW3!AD17)</t>
  </si>
  <si>
    <t>¬¬IF(ISBLANK(DPWW3!AE17),"",DPWW3!AE17)</t>
  </si>
  <si>
    <t>¬¬IF(ISBLANK(DPWW3!AF17),"",DPWW3!AF17)</t>
  </si>
  <si>
    <t>¬¬IF(ISBLANK(DPWW3!AG17),"",DPWW3!AG17)</t>
  </si>
  <si>
    <t>¬¬A789</t>
  </si>
  <si>
    <t>¬¬IF(ISBLANK(DPWW3!AI17),"",DPWW3!AI17)</t>
  </si>
  <si>
    <t>¬¬IF(ISBLANK(DPWW3!AJ17),"",DPWW3!AJ17)</t>
  </si>
  <si>
    <t>¬¬IF(ISBLANK(DPWW3!AK17),"",DPWW3!AK17)</t>
  </si>
  <si>
    <t>¬¬IF(ISBLANK(DPWW3!AL17),"",DPWW3!AL17)</t>
  </si>
  <si>
    <t>¬¬IF(ISBLANK(DPWW3!AM17),"",DPWW3!AM17)</t>
  </si>
  <si>
    <t>¬¬IF(ISBLANK(DPWW3!AN17),"",DPWW3!AN17)</t>
  </si>
  <si>
    <t>¬¬IF(ISBLANK(DPWW3!AO17),"",DPWW3!AO17)</t>
  </si>
  <si>
    <t>¬¬IF(ISBLANK(DPWW3!AP17),"",DPWW3!AP17)</t>
  </si>
  <si>
    <t>¬¬IF(ISBLANK(DPWW3!AQ17),"",DPWW3!AQ17)</t>
  </si>
  <si>
    <t>¬¬IF(ISBLANK(DPWW3!AR17),"",DPWW3!AR17)</t>
  </si>
  <si>
    <t>¬¬IF(ISBLANK(DPWW3!AS17),"",DPWW3!AS17)</t>
  </si>
  <si>
    <t>¬¬IF(ISBLANK(DPWW3!AT17),"",DPWW3!AT17)</t>
  </si>
  <si>
    <t>¬¬IF(ISBLANK(DPWW3!AU17),"",DPWW3!AU17)</t>
  </si>
  <si>
    <t>¬¬IF(ISBLANK(DPWW3!AV17),"",DPWW3!AV17)</t>
  </si>
  <si>
    <t>¬¬IF(ISBLANK(DPWW3!AW17),"",DPWW3!AW17)</t>
  </si>
  <si>
    <t>¬¬IF(ISBLANK(DPWW3!AX17),"",DPWW3!AX17)</t>
  </si>
  <si>
    <t>¬¬IF(ISBLANK(DPWW3!AY17),"",DPWW3!AY17)</t>
  </si>
  <si>
    <t>¬¬IF(ISBLANK(DPWW3!AZ17),"",DPWW3!AZ17)</t>
  </si>
  <si>
    <t>¬¬IF(ISBLANK(DPWW3!BA17),"",DPWW3!BA17)</t>
  </si>
  <si>
    <t>¬¬IF(ISBLANK(DPWW3!BB17),"",DPWW3!BB17)</t>
  </si>
  <si>
    <t>¬¬IF(ISBLANK(DPWW3!BC17),"",DPWW3!BC17)</t>
  </si>
  <si>
    <t>¬¬A790</t>
  </si>
  <si>
    <t>¬¬IF(ISBLANK(DPWW3!BE17),"",DPWW3!BE17)</t>
  </si>
  <si>
    <t>¬¬IF(ISBLANK(DPWW3!BF17),"",DPWW3!BF17)</t>
  </si>
  <si>
    <t>¬¬IF(ISBLANK(DPWW3!BG17),"",DPWW3!BG17)</t>
  </si>
  <si>
    <t>¬¬IF(ISBLANK(DPWW3!BH17),"",DPWW3!BH17)</t>
  </si>
  <si>
    <t>¬¬IF(ISBLANK(DPWW3!BI17),"",DPWW3!BI17)</t>
  </si>
  <si>
    <t>¬¬IF(ISBLANK(DPWW3!BJ17),"",DPWW3!BJ17)</t>
  </si>
  <si>
    <t>¬¬IF(ISBLANK(DPWW3!BK17),"",DPWW3!BK17)</t>
  </si>
  <si>
    <t>¬¬IF(ISBLANK(DPWW3!BL17),"",DPWW3!BL17)</t>
  </si>
  <si>
    <t>¬¬IF(ISBLANK(DPWW3!BM17),"",DPWW3!BM17)</t>
  </si>
  <si>
    <t>¬¬IF(ISBLANK(DPWW3!BN17),"",DPWW3!BN17)</t>
  </si>
  <si>
    <t>¬¬IF(ISBLANK(DPWW3!BO17),"",DPWW3!BO17)</t>
  </si>
  <si>
    <t>¬¬IF(ISBLANK(DPWW3!BP17),"",DPWW3!BP17)</t>
  </si>
  <si>
    <t>¬¬IF(ISBLANK(DPWW3!BQ17),"",DPWW3!BQ17)</t>
  </si>
  <si>
    <t>¬¬IF(ISBLANK(DPWW3!BR17),"",DPWW3!BR17)</t>
  </si>
  <si>
    <t>¬¬IF(ISBLANK(DPWW3!BS17),"",DPWW3!BS17)</t>
  </si>
  <si>
    <t>¬¬IF(ISBLANK(DPWW3!BT17),"",DPWW3!BT17)</t>
  </si>
  <si>
    <t>¬¬IF(ISBLANK(DPWW3!BU17),"",DPWW3!BU17)</t>
  </si>
  <si>
    <t>¬¬IF(ISBLANK(DPWW3!BV17),"",DPWW3!BV17)</t>
  </si>
  <si>
    <t>¬¬IF(ISBLANK(DPWW3!BW17),"",DPWW3!BW17)</t>
  </si>
  <si>
    <t>¬¬IF(ISBLANK(DPWW3!BX17),"",DPWW3!BX17)</t>
  </si>
  <si>
    <t>¬¬IF(ISBLANK(DPWW3!BY17),"",DPWW3!BY17)</t>
  </si>
  <si>
    <t>¬¬A791</t>
  </si>
  <si>
    <t>¬¬IF(ISBLANK(DPWW3!CA17),"",DPWW3!CA17)</t>
  </si>
  <si>
    <t>¬¬IF(ISBLANK(DPWW3!CB17),"",DPWW3!CB17)</t>
  </si>
  <si>
    <t>¬¬IF(ISBLANK(DPWW3!CC17),"",DPWW3!CC17)</t>
  </si>
  <si>
    <t>¬¬IF(ISBLANK(DPWW3!CD17),"",DPWW3!CD17)</t>
  </si>
  <si>
    <t>¬¬IF(ISBLANK(DPWW3!CE17),"",DPWW3!CE17)</t>
  </si>
  <si>
    <t>¬¬IF(ISBLANK(DPWW3!CF17),"",DPWW3!CF17)</t>
  </si>
  <si>
    <t>¬¬IF(ISBLANK(DPWW3!CG17),"",DPWW3!CG17)</t>
  </si>
  <si>
    <t>¬¬IF(ISBLANK(DPWW3!CH17),"",DPWW3!CH17)</t>
  </si>
  <si>
    <t>¬¬IF(ISBLANK(DPWW3!CI17),"",DPWW3!CI17)</t>
  </si>
  <si>
    <t>¬¬IF(ISBLANK(DPWW3!CJ17),"",DPWW3!CJ17)</t>
  </si>
  <si>
    <t>¬¬IF(ISBLANK(DPWW3!CK17),"",DPWW3!CK17)</t>
  </si>
  <si>
    <t>¬¬IF(ISBLANK(DPWW3!CL17),"",DPWW3!CL17)</t>
  </si>
  <si>
    <t>¬¬IF(ISBLANK(DPWW3!CM17),"",DPWW3!CM17)</t>
  </si>
  <si>
    <t>¬¬IF(ISBLANK(DPWW3!CN17),"",DPWW3!CN17)</t>
  </si>
  <si>
    <t>¬¬IF(ISBLANK(DPWW3!CO17),"",DPWW3!CO17)</t>
  </si>
  <si>
    <t>¬¬IF(ISBLANK(DPWW3!CP17),"",DPWW3!CP17)</t>
  </si>
  <si>
    <t>¬¬IF(ISBLANK(DPWW3!CQ17),"",DPWW3!CQ17)</t>
  </si>
  <si>
    <t>¬¬IF(ISBLANK(DPWW3!CR17),"",DPWW3!CR17)</t>
  </si>
  <si>
    <t>¬¬IF(ISBLANK(DPWW3!CS17),"",DPWW3!CS17)</t>
  </si>
  <si>
    <t>¬¬IF(ISBLANK(DPWW3!CT17),"",DPWW3!CT17)</t>
  </si>
  <si>
    <t>¬¬IF(ISBLANK(DPWW3!CU17),"",DPWW3!CU17)</t>
  </si>
  <si>
    <t>¬¬A792</t>
  </si>
  <si>
    <t>¬¬IF(ISBLANK(DPWW3!CW17),"",DPWW3!CW17)</t>
  </si>
  <si>
    <t>¬¬IF(ISBLANK(DPWW3!CX17),"",DPWW3!CX17)</t>
  </si>
  <si>
    <t>¬¬IF(ISBLANK(DPWW3!CY17),"",DPWW3!CY17)</t>
  </si>
  <si>
    <t>¬¬IF(ISBLANK(DPWW3!CZ17),"",DPWW3!CZ17)</t>
  </si>
  <si>
    <t>¬¬IF(ISBLANK(DPWW3!DA17),"",DPWW3!DA17)</t>
  </si>
  <si>
    <t>¬¬IF(ISBLANK(DPWW3!DB17),"",DPWW3!DB17)</t>
  </si>
  <si>
    <t>¬¬IF(ISBLANK(DPWW3!DC17),"",DPWW3!DC17)</t>
  </si>
  <si>
    <t>¬¬IF(ISBLANK(DPWW3!DD17),"",DPWW3!DD17)</t>
  </si>
  <si>
    <t>¬¬IF(ISBLANK(DPWW3!DE17),"",DPWW3!DE17)</t>
  </si>
  <si>
    <t>¬¬IF(ISBLANK(DPWW3!DF17),"",DPWW3!DF17)</t>
  </si>
  <si>
    <t>¬¬IF(ISBLANK(DPWW3!DG17),"",DPWW3!DG17)</t>
  </si>
  <si>
    <t>¬¬IF(ISBLANK(DPWW3!DH17),"",DPWW3!DH17)</t>
  </si>
  <si>
    <t>¬¬IF(ISBLANK(DPWW3!DI17),"",DPWW3!DI17)</t>
  </si>
  <si>
    <t>¬¬IF(ISBLANK(DPWW3!DJ17),"",DPWW3!DJ17)</t>
  </si>
  <si>
    <t>¬¬IF(ISBLANK(DPWW3!DK17),"",DPWW3!DK17)</t>
  </si>
  <si>
    <t>¬¬IF(ISBLANK(DPWW3!DL17),"",DPWW3!DL17)</t>
  </si>
  <si>
    <t>¬¬IF(ISBLANK(DPWW3!DM17),"",DPWW3!DM17)</t>
  </si>
  <si>
    <t>¬¬IF(ISBLANK(DPWW3!DN17),"",DPWW3!DN17)</t>
  </si>
  <si>
    <t>¬¬IF(ISBLANK(DPWW3!DO17),"",DPWW3!DO17)</t>
  </si>
  <si>
    <t>¬¬IF(ISBLANK(DPWW3!DP17),"",DPWW3!DP17)</t>
  </si>
  <si>
    <t>¬¬IF(ISBLANK(DPWW3!DQ17),"",DPWW3!DQ17)</t>
  </si>
  <si>
    <t>¬¬A793</t>
  </si>
  <si>
    <t>¬¬IF(ISBLANK(DPWW3!DS17),"",DPWW3!DS17)</t>
  </si>
  <si>
    <t>¬¬IF(ISBLANK(DPWW3!DT17),"",DPWW3!DT17)</t>
  </si>
  <si>
    <t>¬¬IF(ISBLANK(DPWW3!DU17),"",DPWW3!DU17)</t>
  </si>
  <si>
    <t>¬¬IF(ISBLANK(DPWW3!DV17),"",DPWW3!DV17)</t>
  </si>
  <si>
    <t>¬¬IF(ISBLANK(DPWW3!DW17),"",DPWW3!DW17)</t>
  </si>
  <si>
    <t>¬¬IF(ISBLANK(DPWW3!DX17),"",DPWW3!DX17)</t>
  </si>
  <si>
    <t>¬¬IF(ISBLANK(DPWW3!DY17),"",DPWW3!DY17)</t>
  </si>
  <si>
    <t>¬¬IF(ISBLANK(DPWW3!DZ17),"",DPWW3!DZ17)</t>
  </si>
  <si>
    <t>¬¬IF(ISBLANK(DPWW3!EA17),"",DPWW3!EA17)</t>
  </si>
  <si>
    <t>¬¬IF(ISBLANK(DPWW3!EB17),"",DPWW3!EB17)</t>
  </si>
  <si>
    <t>¬¬IF(ISBLANK(DPWW3!EC17),"",DPWW3!EC17)</t>
  </si>
  <si>
    <t>¬¬IF(ISBLANK(DPWW3!ED17),"",DPWW3!ED17)</t>
  </si>
  <si>
    <t>¬¬IF(ISBLANK(DPWW3!EE17),"",DPWW3!EE17)</t>
  </si>
  <si>
    <t>¬¬IF(ISBLANK(DPWW3!EF17),"",DPWW3!EF17)</t>
  </si>
  <si>
    <t>¬¬IF(ISBLANK(DPWW3!EG17),"",DPWW3!EG17)</t>
  </si>
  <si>
    <t>¬¬IF(ISBLANK(DPWW3!EH17),"",DPWW3!EH17)</t>
  </si>
  <si>
    <t>¬¬IF(ISBLANK(DPWW3!EI17),"",DPWW3!EI17)</t>
  </si>
  <si>
    <t>¬¬IF(ISBLANK(DPWW3!EJ17),"",DPWW3!EJ17)</t>
  </si>
  <si>
    <t>¬¬IF(ISBLANK(DPWW3!EK17),"",DPWW3!EK17)</t>
  </si>
  <si>
    <t>¬¬IF(ISBLANK(DPWW3!EL17),"",DPWW3!EL17)</t>
  </si>
  <si>
    <t>¬¬IF(ISBLANK(DPWW3!EM17),"",DPWW3!EM17)</t>
  </si>
  <si>
    <t>¬¬A794</t>
  </si>
  <si>
    <t>¬¬IF(ISBLANK(DPWW3!EO17),"",DPWW3!EO17)</t>
  </si>
  <si>
    <t>¬¬IF(ISBLANK(DPWW3!EP17),"",DPWW3!EP17)</t>
  </si>
  <si>
    <t>¬¬IF(ISBLANK(DPWW3!EQ17),"",DPWW3!EQ17)</t>
  </si>
  <si>
    <t>¬¬IF(ISBLANK(DPWW3!ER17),"",DPWW3!ER17)</t>
  </si>
  <si>
    <t>¬¬IF(ISBLANK(DPWW3!ES17),"",DPWW3!ES17)</t>
  </si>
  <si>
    <t>¬¬IF(ISBLANK(DPWW3!ET17),"",DPWW3!ET17)</t>
  </si>
  <si>
    <t>¬¬IF(ISBLANK(DPWW3!EU17),"",DPWW3!EU17)</t>
  </si>
  <si>
    <t>¬¬IF(ISBLANK(DPWW3!EV17),"",DPWW3!EV17)</t>
  </si>
  <si>
    <t>¬¬IF(ISBLANK(DPWW3!EW17),"",DPWW3!EW17)</t>
  </si>
  <si>
    <t>¬¬IF(ISBLANK(DPWW3!EX17),"",DPWW3!EX17)</t>
  </si>
  <si>
    <t>¬¬IF(ISBLANK(DPWW3!EY17),"",DPWW3!EY17)</t>
  </si>
  <si>
    <t>¬¬IF(ISBLANK(DPWW3!EZ17),"",DPWW3!EZ17)</t>
  </si>
  <si>
    <t>¬¬IF(ISBLANK(DPWW3!FA17),"",DPWW3!FA17)</t>
  </si>
  <si>
    <t>¬¬IF(ISBLANK(DPWW3!FB17),"",DPWW3!FB17)</t>
  </si>
  <si>
    <t>¬¬IF(ISBLANK(DPWW3!FC17),"",DPWW3!FC17)</t>
  </si>
  <si>
    <t>¬¬IF(ISBLANK(DPWW3!FD17),"",DPWW3!FD17)</t>
  </si>
  <si>
    <t>¬¬IF(ISBLANK(DPWW3!FE17),"",DPWW3!FE17)</t>
  </si>
  <si>
    <t>¬¬IF(ISBLANK(DPWW3!FF17),"",DPWW3!FF17)</t>
  </si>
  <si>
    <t>¬¬IF(ISBLANK(DPWW3!FG17),"",DPWW3!FG17)</t>
  </si>
  <si>
    <t>¬¬IF(ISBLANK(DPWW3!FH17),"",DPWW3!FH17)</t>
  </si>
  <si>
    <t>¬¬IF(ISBLANK(DPWW3!FI17),"",DPWW3!FI17)</t>
  </si>
  <si>
    <t>¬¬A795</t>
  </si>
  <si>
    <t>¬¬IF(ISBLANK(DPWW3!FK17),"",DPWW3!FK17)</t>
  </si>
  <si>
    <t>¬¬IF(ISBLANK(DPWW3!FL17),"",DPWW3!FL17)</t>
  </si>
  <si>
    <t>¬¬IF(ISBLANK(DPWW3!FM17),"",DPWW3!FM17)</t>
  </si>
  <si>
    <t>¬¬IF(ISBLANK(DPWW3!FN17),"",DPWW3!FN17)</t>
  </si>
  <si>
    <t>¬¬IF(ISBLANK(DPWW3!FO17),"",DPWW3!FO17)</t>
  </si>
  <si>
    <t>¬¬IF(ISBLANK(DPWW3!FP17),"",DPWW3!FP17)</t>
  </si>
  <si>
    <t>¬¬IF(ISBLANK(DPWW3!FQ17),"",DPWW3!FQ17)</t>
  </si>
  <si>
    <t>¬¬IF(ISBLANK(DPWW3!FR17),"",DPWW3!FR17)</t>
  </si>
  <si>
    <t>¬¬IF(ISBLANK(DPWW3!FS17),"",DPWW3!FS17)</t>
  </si>
  <si>
    <t>¬¬IF(ISBLANK(DPWW3!FT17),"",DPWW3!FT17)</t>
  </si>
  <si>
    <t>¬¬IF(ISBLANK(DPWW3!FU17),"",DPWW3!FU17)</t>
  </si>
  <si>
    <t>¬¬IF(ISBLANK(DPWW3!FV17),"",DPWW3!FV17)</t>
  </si>
  <si>
    <t>¬¬IF(ISBLANK(DPWW3!FW17),"",DPWW3!FW17)</t>
  </si>
  <si>
    <t>¬¬IF(ISBLANK(DPWW3!FX17),"",DPWW3!FX17)</t>
  </si>
  <si>
    <t>¬¬IF(ISBLANK(DPWW3!FY17),"",DPWW3!FY17)</t>
  </si>
  <si>
    <t>¬¬IF(ISBLANK(DPWW3!FZ17),"",DPWW3!FZ17)</t>
  </si>
  <si>
    <t>¬¬IF(ISBLANK(DPWW3!GA17),"",DPWW3!GA17)</t>
  </si>
  <si>
    <t>¬¬IF(ISBLANK(DPWW3!GB17),"",DPWW3!GB17)</t>
  </si>
  <si>
    <t>¬¬IF(ISBLANK(DPWW3!GC17),"",DPWW3!GC17)</t>
  </si>
  <si>
    <t>¬¬IF(ISBLANK(DPWW3!GD17),"",DPWW3!GD17)</t>
  </si>
  <si>
    <t>¬¬IF(ISBLANK(DPWW3!GE17),"",DPWW3!GE17)</t>
  </si>
  <si>
    <t>¬¬A796</t>
  </si>
  <si>
    <t>¬¬IF(ISBLANK(DPWW3!GG17),"",DPWW3!GG17)</t>
  </si>
  <si>
    <t>¬¬A797</t>
  </si>
  <si>
    <t>¬¬IF(ISBLANK(DPWW3!GH17),"",DPWW3!GH17)</t>
  </si>
  <si>
    <t>¬¬A798</t>
  </si>
  <si>
    <t>¬¬IF(ISBLANK(DPWW3!GI17),"",DPWW3!GI17)</t>
  </si>
  <si>
    <t>¬¬A799</t>
  </si>
  <si>
    <t>¬¬IF(ISBLANK(DPWW3!GJ17),"",DPWW3!GJ17)</t>
  </si>
  <si>
    <t>¬¬A800</t>
  </si>
  <si>
    <t>¬¬IF(ISBLANK(DPWW3!GK17),"",DPWW3!GK17)</t>
  </si>
  <si>
    <t>¬¬A801</t>
  </si>
  <si>
    <t>¬¬IF(ISBLANK(DPWW3!GL17),"",DPWW3!GL17)</t>
  </si>
  <si>
    <t>¬¬A802</t>
  </si>
  <si>
    <t>¬¬IF(ISBLANK(DPWW3!GM17),"",DPWW3!GM17)</t>
  </si>
  <si>
    <t>¬¬A803</t>
  </si>
  <si>
    <t>¬¬IF(ISBLANK(DPWW3!GN17),"",DPWW3!GN17)</t>
  </si>
  <si>
    <t>¬¬A804</t>
  </si>
  <si>
    <t>¬¬IF(ISBLANK(DPWW3!GO17),"",DPWW3!GO17)</t>
  </si>
  <si>
    <t>¬¬A805</t>
  </si>
  <si>
    <t>¬¬IF(ISBLANK(DPWW3!GP17),"",DPWW3!GP17)</t>
  </si>
  <si>
    <t>¬¬A806</t>
  </si>
  <si>
    <t>¬¬IF(ISBLANK(DPWW3!GQ17),"",DPWW3!GQ17)</t>
  </si>
  <si>
    <t>¬¬A807</t>
  </si>
  <si>
    <t>¬¬IF(ISBLANK(DPWW3!K18),"",DPWW3!K18)</t>
  </si>
  <si>
    <t>¬¬A808</t>
  </si>
  <si>
    <t>¬¬IF(ISBLANK(DPWW3!M18),"",DPWW3!M18)</t>
  </si>
  <si>
    <t>¬¬IF(ISBLANK(DPWW3!N18),"",DPWW3!N18)</t>
  </si>
  <si>
    <t>¬¬IF(ISBLANK(DPWW3!O18),"",DPWW3!O18)</t>
  </si>
  <si>
    <t>¬¬IF(ISBLANK(DPWW3!P18),"",DPWW3!P18)</t>
  </si>
  <si>
    <t>¬¬IF(ISBLANK(DPWW3!Q18),"",DPWW3!Q18)</t>
  </si>
  <si>
    <t>¬¬IF(ISBLANK(DPWW3!R18),"",DPWW3!R18)</t>
  </si>
  <si>
    <t>¬¬IF(ISBLANK(DPWW3!S18),"",DPWW3!S18)</t>
  </si>
  <si>
    <t>¬¬IF(ISBLANK(DPWW3!T18),"",DPWW3!T18)</t>
  </si>
  <si>
    <t>¬¬IF(ISBLANK(DPWW3!U18),"",DPWW3!U18)</t>
  </si>
  <si>
    <t>¬¬IF(ISBLANK(DPWW3!V18),"",DPWW3!V18)</t>
  </si>
  <si>
    <t>¬¬IF(ISBLANK(DPWW3!W18),"",DPWW3!W18)</t>
  </si>
  <si>
    <t>¬¬IF(ISBLANK(DPWW3!X18),"",DPWW3!X18)</t>
  </si>
  <si>
    <t>¬¬IF(ISBLANK(DPWW3!Y18),"",DPWW3!Y18)</t>
  </si>
  <si>
    <t>¬¬IF(ISBLANK(DPWW3!Z18),"",DPWW3!Z18)</t>
  </si>
  <si>
    <t>¬¬IF(ISBLANK(DPWW3!AA18),"",DPWW3!AA18)</t>
  </si>
  <si>
    <t>¬¬IF(ISBLANK(DPWW3!AB18),"",DPWW3!AB18)</t>
  </si>
  <si>
    <t>¬¬IF(ISBLANK(DPWW3!AC18),"",DPWW3!AC18)</t>
  </si>
  <si>
    <t>¬¬IF(ISBLANK(DPWW3!AD18),"",DPWW3!AD18)</t>
  </si>
  <si>
    <t>¬¬IF(ISBLANK(DPWW3!AE18),"",DPWW3!AE18)</t>
  </si>
  <si>
    <t>¬¬IF(ISBLANK(DPWW3!AF18),"",DPWW3!AF18)</t>
  </si>
  <si>
    <t>¬¬IF(ISBLANK(DPWW3!AG18),"",DPWW3!AG18)</t>
  </si>
  <si>
    <t>¬¬A809</t>
  </si>
  <si>
    <t>¬¬IF(ISBLANK(DPWW3!AI18),"",DPWW3!AI18)</t>
  </si>
  <si>
    <t>¬¬IF(ISBLANK(DPWW3!AJ18),"",DPWW3!AJ18)</t>
  </si>
  <si>
    <t>¬¬IF(ISBLANK(DPWW3!AK18),"",DPWW3!AK18)</t>
  </si>
  <si>
    <t>¬¬IF(ISBLANK(DPWW3!AL18),"",DPWW3!AL18)</t>
  </si>
  <si>
    <t>¬¬IF(ISBLANK(DPWW3!AM18),"",DPWW3!AM18)</t>
  </si>
  <si>
    <t>¬¬IF(ISBLANK(DPWW3!AN18),"",DPWW3!AN18)</t>
  </si>
  <si>
    <t>¬¬IF(ISBLANK(DPWW3!AO18),"",DPWW3!AO18)</t>
  </si>
  <si>
    <t>¬¬IF(ISBLANK(DPWW3!AP18),"",DPWW3!AP18)</t>
  </si>
  <si>
    <t>¬¬IF(ISBLANK(DPWW3!AQ18),"",DPWW3!AQ18)</t>
  </si>
  <si>
    <t>¬¬IF(ISBLANK(DPWW3!AR18),"",DPWW3!AR18)</t>
  </si>
  <si>
    <t>¬¬IF(ISBLANK(DPWW3!AS18),"",DPWW3!AS18)</t>
  </si>
  <si>
    <t>¬¬IF(ISBLANK(DPWW3!AT18),"",DPWW3!AT18)</t>
  </si>
  <si>
    <t>¬¬IF(ISBLANK(DPWW3!AU18),"",DPWW3!AU18)</t>
  </si>
  <si>
    <t>¬¬IF(ISBLANK(DPWW3!AV18),"",DPWW3!AV18)</t>
  </si>
  <si>
    <t>¬¬IF(ISBLANK(DPWW3!AW18),"",DPWW3!AW18)</t>
  </si>
  <si>
    <t>¬¬IF(ISBLANK(DPWW3!AX18),"",DPWW3!AX18)</t>
  </si>
  <si>
    <t>¬¬IF(ISBLANK(DPWW3!AY18),"",DPWW3!AY18)</t>
  </si>
  <si>
    <t>¬¬IF(ISBLANK(DPWW3!AZ18),"",DPWW3!AZ18)</t>
  </si>
  <si>
    <t>¬¬IF(ISBLANK(DPWW3!BA18),"",DPWW3!BA18)</t>
  </si>
  <si>
    <t>¬¬IF(ISBLANK(DPWW3!BB18),"",DPWW3!BB18)</t>
  </si>
  <si>
    <t>¬¬IF(ISBLANK(DPWW3!BC18),"",DPWW3!BC18)</t>
  </si>
  <si>
    <t>¬¬A810</t>
  </si>
  <si>
    <t>¬¬IF(ISBLANK(DPWW3!BE18),"",DPWW3!BE18)</t>
  </si>
  <si>
    <t>¬¬IF(ISBLANK(DPWW3!BF18),"",DPWW3!BF18)</t>
  </si>
  <si>
    <t>¬¬IF(ISBLANK(DPWW3!BG18),"",DPWW3!BG18)</t>
  </si>
  <si>
    <t>¬¬IF(ISBLANK(DPWW3!BH18),"",DPWW3!BH18)</t>
  </si>
  <si>
    <t>¬¬IF(ISBLANK(DPWW3!BI18),"",DPWW3!BI18)</t>
  </si>
  <si>
    <t>¬¬IF(ISBLANK(DPWW3!BJ18),"",DPWW3!BJ18)</t>
  </si>
  <si>
    <t>¬¬IF(ISBLANK(DPWW3!BK18),"",DPWW3!BK18)</t>
  </si>
  <si>
    <t>¬¬IF(ISBLANK(DPWW3!BL18),"",DPWW3!BL18)</t>
  </si>
  <si>
    <t>¬¬IF(ISBLANK(DPWW3!BM18),"",DPWW3!BM18)</t>
  </si>
  <si>
    <t>¬¬IF(ISBLANK(DPWW3!BN18),"",DPWW3!BN18)</t>
  </si>
  <si>
    <t>¬¬IF(ISBLANK(DPWW3!BO18),"",DPWW3!BO18)</t>
  </si>
  <si>
    <t>¬¬IF(ISBLANK(DPWW3!BP18),"",DPWW3!BP18)</t>
  </si>
  <si>
    <t>¬¬IF(ISBLANK(DPWW3!BQ18),"",DPWW3!BQ18)</t>
  </si>
  <si>
    <t>¬¬IF(ISBLANK(DPWW3!BR18),"",DPWW3!BR18)</t>
  </si>
  <si>
    <t>¬¬IF(ISBLANK(DPWW3!BS18),"",DPWW3!BS18)</t>
  </si>
  <si>
    <t>¬¬IF(ISBLANK(DPWW3!BT18),"",DPWW3!BT18)</t>
  </si>
  <si>
    <t>¬¬IF(ISBLANK(DPWW3!BU18),"",DPWW3!BU18)</t>
  </si>
  <si>
    <t>¬¬IF(ISBLANK(DPWW3!BV18),"",DPWW3!BV18)</t>
  </si>
  <si>
    <t>¬¬IF(ISBLANK(DPWW3!BW18),"",DPWW3!BW18)</t>
  </si>
  <si>
    <t>¬¬IF(ISBLANK(DPWW3!BX18),"",DPWW3!BX18)</t>
  </si>
  <si>
    <t>¬¬IF(ISBLANK(DPWW3!BY18),"",DPWW3!BY18)</t>
  </si>
  <si>
    <t>¬¬A811</t>
  </si>
  <si>
    <t>¬¬IF(ISBLANK(DPWW3!CA18),"",DPWW3!CA18)</t>
  </si>
  <si>
    <t>¬¬IF(ISBLANK(DPWW3!CB18),"",DPWW3!CB18)</t>
  </si>
  <si>
    <t>¬¬IF(ISBLANK(DPWW3!CC18),"",DPWW3!CC18)</t>
  </si>
  <si>
    <t>¬¬IF(ISBLANK(DPWW3!CD18),"",DPWW3!CD18)</t>
  </si>
  <si>
    <t>¬¬IF(ISBLANK(DPWW3!CE18),"",DPWW3!CE18)</t>
  </si>
  <si>
    <t>¬¬IF(ISBLANK(DPWW3!CF18),"",DPWW3!CF18)</t>
  </si>
  <si>
    <t>¬¬IF(ISBLANK(DPWW3!CG18),"",DPWW3!CG18)</t>
  </si>
  <si>
    <t>¬¬IF(ISBLANK(DPWW3!CH18),"",DPWW3!CH18)</t>
  </si>
  <si>
    <t>¬¬IF(ISBLANK(DPWW3!CI18),"",DPWW3!CI18)</t>
  </si>
  <si>
    <t>¬¬IF(ISBLANK(DPWW3!CJ18),"",DPWW3!CJ18)</t>
  </si>
  <si>
    <t>¬¬IF(ISBLANK(DPWW3!CK18),"",DPWW3!CK18)</t>
  </si>
  <si>
    <t>¬¬IF(ISBLANK(DPWW3!CL18),"",DPWW3!CL18)</t>
  </si>
  <si>
    <t>¬¬IF(ISBLANK(DPWW3!CM18),"",DPWW3!CM18)</t>
  </si>
  <si>
    <t>¬¬IF(ISBLANK(DPWW3!CN18),"",DPWW3!CN18)</t>
  </si>
  <si>
    <t>¬¬IF(ISBLANK(DPWW3!CO18),"",DPWW3!CO18)</t>
  </si>
  <si>
    <t>¬¬IF(ISBLANK(DPWW3!CP18),"",DPWW3!CP18)</t>
  </si>
  <si>
    <t>¬¬IF(ISBLANK(DPWW3!CQ18),"",DPWW3!CQ18)</t>
  </si>
  <si>
    <t>¬¬IF(ISBLANK(DPWW3!CR18),"",DPWW3!CR18)</t>
  </si>
  <si>
    <t>¬¬IF(ISBLANK(DPWW3!CS18),"",DPWW3!CS18)</t>
  </si>
  <si>
    <t>¬¬IF(ISBLANK(DPWW3!CT18),"",DPWW3!CT18)</t>
  </si>
  <si>
    <t>¬¬IF(ISBLANK(DPWW3!CU18),"",DPWW3!CU18)</t>
  </si>
  <si>
    <t>¬¬A812</t>
  </si>
  <si>
    <t>¬¬IF(ISBLANK(DPWW3!CW18),"",DPWW3!CW18)</t>
  </si>
  <si>
    <t>¬¬IF(ISBLANK(DPWW3!CX18),"",DPWW3!CX18)</t>
  </si>
  <si>
    <t>¬¬IF(ISBLANK(DPWW3!CY18),"",DPWW3!CY18)</t>
  </si>
  <si>
    <t>¬¬IF(ISBLANK(DPWW3!CZ18),"",DPWW3!CZ18)</t>
  </si>
  <si>
    <t>¬¬IF(ISBLANK(DPWW3!DA18),"",DPWW3!DA18)</t>
  </si>
  <si>
    <t>¬¬IF(ISBLANK(DPWW3!DB18),"",DPWW3!DB18)</t>
  </si>
  <si>
    <t>¬¬IF(ISBLANK(DPWW3!DC18),"",DPWW3!DC18)</t>
  </si>
  <si>
    <t>¬¬IF(ISBLANK(DPWW3!DD18),"",DPWW3!DD18)</t>
  </si>
  <si>
    <t>¬¬IF(ISBLANK(DPWW3!DE18),"",DPWW3!DE18)</t>
  </si>
  <si>
    <t>¬¬IF(ISBLANK(DPWW3!DF18),"",DPWW3!DF18)</t>
  </si>
  <si>
    <t>¬¬IF(ISBLANK(DPWW3!DG18),"",DPWW3!DG18)</t>
  </si>
  <si>
    <t>¬¬IF(ISBLANK(DPWW3!DH18),"",DPWW3!DH18)</t>
  </si>
  <si>
    <t>¬¬IF(ISBLANK(DPWW3!DI18),"",DPWW3!DI18)</t>
  </si>
  <si>
    <t>¬¬IF(ISBLANK(DPWW3!DJ18),"",DPWW3!DJ18)</t>
  </si>
  <si>
    <t>¬¬IF(ISBLANK(DPWW3!DK18),"",DPWW3!DK18)</t>
  </si>
  <si>
    <t>¬¬IF(ISBLANK(DPWW3!DL18),"",DPWW3!DL18)</t>
  </si>
  <si>
    <t>¬¬IF(ISBLANK(DPWW3!DM18),"",DPWW3!DM18)</t>
  </si>
  <si>
    <t>¬¬IF(ISBLANK(DPWW3!DN18),"",DPWW3!DN18)</t>
  </si>
  <si>
    <t>¬¬IF(ISBLANK(DPWW3!DO18),"",DPWW3!DO18)</t>
  </si>
  <si>
    <t>¬¬IF(ISBLANK(DPWW3!DP18),"",DPWW3!DP18)</t>
  </si>
  <si>
    <t>¬¬IF(ISBLANK(DPWW3!DQ18),"",DPWW3!DQ18)</t>
  </si>
  <si>
    <t>¬¬A813</t>
  </si>
  <si>
    <t>¬¬IF(ISBLANK(DPWW3!DS18),"",DPWW3!DS18)</t>
  </si>
  <si>
    <t>¬¬IF(ISBLANK(DPWW3!DT18),"",DPWW3!DT18)</t>
  </si>
  <si>
    <t>¬¬IF(ISBLANK(DPWW3!DU18),"",DPWW3!DU18)</t>
  </si>
  <si>
    <t>¬¬IF(ISBLANK(DPWW3!DV18),"",DPWW3!DV18)</t>
  </si>
  <si>
    <t>¬¬IF(ISBLANK(DPWW3!DW18),"",DPWW3!DW18)</t>
  </si>
  <si>
    <t>¬¬IF(ISBLANK(DPWW3!DX18),"",DPWW3!DX18)</t>
  </si>
  <si>
    <t>¬¬IF(ISBLANK(DPWW3!DY18),"",DPWW3!DY18)</t>
  </si>
  <si>
    <t>¬¬IF(ISBLANK(DPWW3!DZ18),"",DPWW3!DZ18)</t>
  </si>
  <si>
    <t>¬¬IF(ISBLANK(DPWW3!EA18),"",DPWW3!EA18)</t>
  </si>
  <si>
    <t>¬¬IF(ISBLANK(DPWW3!EB18),"",DPWW3!EB18)</t>
  </si>
  <si>
    <t>¬¬IF(ISBLANK(DPWW3!EC18),"",DPWW3!EC18)</t>
  </si>
  <si>
    <t>¬¬IF(ISBLANK(DPWW3!ED18),"",DPWW3!ED18)</t>
  </si>
  <si>
    <t>¬¬IF(ISBLANK(DPWW3!EE18),"",DPWW3!EE18)</t>
  </si>
  <si>
    <t>¬¬IF(ISBLANK(DPWW3!EF18),"",DPWW3!EF18)</t>
  </si>
  <si>
    <t>¬¬IF(ISBLANK(DPWW3!EG18),"",DPWW3!EG18)</t>
  </si>
  <si>
    <t>¬¬IF(ISBLANK(DPWW3!EH18),"",DPWW3!EH18)</t>
  </si>
  <si>
    <t>¬¬IF(ISBLANK(DPWW3!EI18),"",DPWW3!EI18)</t>
  </si>
  <si>
    <t>¬¬IF(ISBLANK(DPWW3!EJ18),"",DPWW3!EJ18)</t>
  </si>
  <si>
    <t>¬¬IF(ISBLANK(DPWW3!EK18),"",DPWW3!EK18)</t>
  </si>
  <si>
    <t>¬¬IF(ISBLANK(DPWW3!EL18),"",DPWW3!EL18)</t>
  </si>
  <si>
    <t>¬¬IF(ISBLANK(DPWW3!EM18),"",DPWW3!EM18)</t>
  </si>
  <si>
    <t>¬¬A814</t>
  </si>
  <si>
    <t>¬¬IF(ISBLANK(DPWW3!EO18),"",DPWW3!EO18)</t>
  </si>
  <si>
    <t>¬¬IF(ISBLANK(DPWW3!EP18),"",DPWW3!EP18)</t>
  </si>
  <si>
    <t>¬¬IF(ISBLANK(DPWW3!EQ18),"",DPWW3!EQ18)</t>
  </si>
  <si>
    <t>¬¬IF(ISBLANK(DPWW3!ER18),"",DPWW3!ER18)</t>
  </si>
  <si>
    <t>¬¬IF(ISBLANK(DPWW3!ES18),"",DPWW3!ES18)</t>
  </si>
  <si>
    <t>¬¬IF(ISBLANK(DPWW3!ET18),"",DPWW3!ET18)</t>
  </si>
  <si>
    <t>¬¬IF(ISBLANK(DPWW3!EU18),"",DPWW3!EU18)</t>
  </si>
  <si>
    <t>¬¬IF(ISBLANK(DPWW3!EV18),"",DPWW3!EV18)</t>
  </si>
  <si>
    <t>¬¬IF(ISBLANK(DPWW3!EW18),"",DPWW3!EW18)</t>
  </si>
  <si>
    <t>¬¬IF(ISBLANK(DPWW3!EX18),"",DPWW3!EX18)</t>
  </si>
  <si>
    <t>¬¬IF(ISBLANK(DPWW3!EY18),"",DPWW3!EY18)</t>
  </si>
  <si>
    <t>¬¬IF(ISBLANK(DPWW3!EZ18),"",DPWW3!EZ18)</t>
  </si>
  <si>
    <t>¬¬IF(ISBLANK(DPWW3!FA18),"",DPWW3!FA18)</t>
  </si>
  <si>
    <t>¬¬IF(ISBLANK(DPWW3!FB18),"",DPWW3!FB18)</t>
  </si>
  <si>
    <t>¬¬IF(ISBLANK(DPWW3!FC18),"",DPWW3!FC18)</t>
  </si>
  <si>
    <t>¬¬IF(ISBLANK(DPWW3!FD18),"",DPWW3!FD18)</t>
  </si>
  <si>
    <t>¬¬IF(ISBLANK(DPWW3!FE18),"",DPWW3!FE18)</t>
  </si>
  <si>
    <t>¬¬IF(ISBLANK(DPWW3!FF18),"",DPWW3!FF18)</t>
  </si>
  <si>
    <t>¬¬IF(ISBLANK(DPWW3!FG18),"",DPWW3!FG18)</t>
  </si>
  <si>
    <t>¬¬IF(ISBLANK(DPWW3!FH18),"",DPWW3!FH18)</t>
  </si>
  <si>
    <t>¬¬IF(ISBLANK(DPWW3!FI18),"",DPWW3!FI18)</t>
  </si>
  <si>
    <t>¬¬A815</t>
  </si>
  <si>
    <t>¬¬IF(ISBLANK(DPWW3!FK18),"",DPWW3!FK18)</t>
  </si>
  <si>
    <t>¬¬IF(ISBLANK(DPWW3!FL18),"",DPWW3!FL18)</t>
  </si>
  <si>
    <t>¬¬IF(ISBLANK(DPWW3!FM18),"",DPWW3!FM18)</t>
  </si>
  <si>
    <t>¬¬IF(ISBLANK(DPWW3!FN18),"",DPWW3!FN18)</t>
  </si>
  <si>
    <t>¬¬IF(ISBLANK(DPWW3!FO18),"",DPWW3!FO18)</t>
  </si>
  <si>
    <t>¬¬IF(ISBLANK(DPWW3!FP18),"",DPWW3!FP18)</t>
  </si>
  <si>
    <t>¬¬IF(ISBLANK(DPWW3!FQ18),"",DPWW3!FQ18)</t>
  </si>
  <si>
    <t>¬¬IF(ISBLANK(DPWW3!FR18),"",DPWW3!FR18)</t>
  </si>
  <si>
    <t>¬¬IF(ISBLANK(DPWW3!FS18),"",DPWW3!FS18)</t>
  </si>
  <si>
    <t>¬¬IF(ISBLANK(DPWW3!FT18),"",DPWW3!FT18)</t>
  </si>
  <si>
    <t>¬¬IF(ISBLANK(DPWW3!FU18),"",DPWW3!FU18)</t>
  </si>
  <si>
    <t>¬¬IF(ISBLANK(DPWW3!FV18),"",DPWW3!FV18)</t>
  </si>
  <si>
    <t>¬¬IF(ISBLANK(DPWW3!FW18),"",DPWW3!FW18)</t>
  </si>
  <si>
    <t>¬¬IF(ISBLANK(DPWW3!FX18),"",DPWW3!FX18)</t>
  </si>
  <si>
    <t>¬¬IF(ISBLANK(DPWW3!FY18),"",DPWW3!FY18)</t>
  </si>
  <si>
    <t>¬¬IF(ISBLANK(DPWW3!FZ18),"",DPWW3!FZ18)</t>
  </si>
  <si>
    <t>¬¬IF(ISBLANK(DPWW3!GA18),"",DPWW3!GA18)</t>
  </si>
  <si>
    <t>¬¬IF(ISBLANK(DPWW3!GB18),"",DPWW3!GB18)</t>
  </si>
  <si>
    <t>¬¬IF(ISBLANK(DPWW3!GC18),"",DPWW3!GC18)</t>
  </si>
  <si>
    <t>¬¬IF(ISBLANK(DPWW3!GD18),"",DPWW3!GD18)</t>
  </si>
  <si>
    <t>¬¬IF(ISBLANK(DPWW3!GE18),"",DPWW3!GE18)</t>
  </si>
  <si>
    <t>¬¬A816</t>
  </si>
  <si>
    <t>¬¬IF(ISBLANK(DPWW3!GG18),"",DPWW3!GG18)</t>
  </si>
  <si>
    <t>¬¬A817</t>
  </si>
  <si>
    <t>¬¬IF(ISBLANK(DPWW3!GH18),"",DPWW3!GH18)</t>
  </si>
  <si>
    <t>¬¬A818</t>
  </si>
  <si>
    <t>¬¬IF(ISBLANK(DPWW3!GI18),"",DPWW3!GI18)</t>
  </si>
  <si>
    <t>¬¬A819</t>
  </si>
  <si>
    <t>¬¬IF(ISBLANK(DPWW3!GJ18),"",DPWW3!GJ18)</t>
  </si>
  <si>
    <t>¬¬A820</t>
  </si>
  <si>
    <t>¬¬IF(ISBLANK(DPWW3!GK18),"",DPWW3!GK18)</t>
  </si>
  <si>
    <t>¬¬A821</t>
  </si>
  <si>
    <t>¬¬IF(ISBLANK(DPWW3!GL18),"",DPWW3!GL18)</t>
  </si>
  <si>
    <t>¬¬A822</t>
  </si>
  <si>
    <t>¬¬IF(ISBLANK(DPWW3!GM18),"",DPWW3!GM18)</t>
  </si>
  <si>
    <t>¬¬A823</t>
  </si>
  <si>
    <t>¬¬IF(ISBLANK(DPWW3!GN18),"",DPWW3!GN18)</t>
  </si>
  <si>
    <t>¬¬A824</t>
  </si>
  <si>
    <t>¬¬IF(ISBLANK(DPWW3!GO18),"",DPWW3!GO18)</t>
  </si>
  <si>
    <t>¬¬A825</t>
  </si>
  <si>
    <t>¬¬IF(ISBLANK(DPWW3!GP18),"",DPWW3!GP18)</t>
  </si>
  <si>
    <t>¬¬A826</t>
  </si>
  <si>
    <t>¬¬IF(ISBLANK(DPWW3!GQ18),"",DPWW3!GQ18)</t>
  </si>
  <si>
    <t>¬¬A827</t>
  </si>
  <si>
    <t>¬¬IF(ISBLANK(DPWW3!K19),"",DPWW3!K19)</t>
  </si>
  <si>
    <t>¬¬A828</t>
  </si>
  <si>
    <t>¬¬IF(ISBLANK(DPWW3!M19),"",DPWW3!M19)</t>
  </si>
  <si>
    <t>¬¬IF(ISBLANK(DPWW3!N19),"",DPWW3!N19)</t>
  </si>
  <si>
    <t>¬¬IF(ISBLANK(DPWW3!O19),"",DPWW3!O19)</t>
  </si>
  <si>
    <t>¬¬IF(ISBLANK(DPWW3!P19),"",DPWW3!P19)</t>
  </si>
  <si>
    <t>¬¬IF(ISBLANK(DPWW3!Q19),"",DPWW3!Q19)</t>
  </si>
  <si>
    <t>¬¬IF(ISBLANK(DPWW3!R19),"",DPWW3!R19)</t>
  </si>
  <si>
    <t>¬¬IF(ISBLANK(DPWW3!S19),"",DPWW3!S19)</t>
  </si>
  <si>
    <t>¬¬IF(ISBLANK(DPWW3!T19),"",DPWW3!T19)</t>
  </si>
  <si>
    <t>¬¬IF(ISBLANK(DPWW3!U19),"",DPWW3!U19)</t>
  </si>
  <si>
    <t>¬¬IF(ISBLANK(DPWW3!V19),"",DPWW3!V19)</t>
  </si>
  <si>
    <t>¬¬IF(ISBLANK(DPWW3!W19),"",DPWW3!W19)</t>
  </si>
  <si>
    <t>¬¬IF(ISBLANK(DPWW3!X19),"",DPWW3!X19)</t>
  </si>
  <si>
    <t>¬¬IF(ISBLANK(DPWW3!Y19),"",DPWW3!Y19)</t>
  </si>
  <si>
    <t>¬¬IF(ISBLANK(DPWW3!Z19),"",DPWW3!Z19)</t>
  </si>
  <si>
    <t>¬¬IF(ISBLANK(DPWW3!AA19),"",DPWW3!AA19)</t>
  </si>
  <si>
    <t>¬¬IF(ISBLANK(DPWW3!AB19),"",DPWW3!AB19)</t>
  </si>
  <si>
    <t>¬¬IF(ISBLANK(DPWW3!AC19),"",DPWW3!AC19)</t>
  </si>
  <si>
    <t>¬¬IF(ISBLANK(DPWW3!AD19),"",DPWW3!AD19)</t>
  </si>
  <si>
    <t>¬¬IF(ISBLANK(DPWW3!AE19),"",DPWW3!AE19)</t>
  </si>
  <si>
    <t>¬¬IF(ISBLANK(DPWW3!AF19),"",DPWW3!AF19)</t>
  </si>
  <si>
    <t>¬¬IF(ISBLANK(DPWW3!AG19),"",DPWW3!AG19)</t>
  </si>
  <si>
    <t>¬¬A829</t>
  </si>
  <si>
    <t>¬¬IF(ISBLANK(DPWW3!AI19),"",DPWW3!AI19)</t>
  </si>
  <si>
    <t>¬¬IF(ISBLANK(DPWW3!AJ19),"",DPWW3!AJ19)</t>
  </si>
  <si>
    <t>¬¬IF(ISBLANK(DPWW3!AK19),"",DPWW3!AK19)</t>
  </si>
  <si>
    <t>¬¬IF(ISBLANK(DPWW3!AL19),"",DPWW3!AL19)</t>
  </si>
  <si>
    <t>¬¬IF(ISBLANK(DPWW3!AM19),"",DPWW3!AM19)</t>
  </si>
  <si>
    <t>¬¬IF(ISBLANK(DPWW3!AN19),"",DPWW3!AN19)</t>
  </si>
  <si>
    <t>¬¬IF(ISBLANK(DPWW3!AO19),"",DPWW3!AO19)</t>
  </si>
  <si>
    <t>¬¬IF(ISBLANK(DPWW3!AP19),"",DPWW3!AP19)</t>
  </si>
  <si>
    <t>¬¬IF(ISBLANK(DPWW3!AQ19),"",DPWW3!AQ19)</t>
  </si>
  <si>
    <t>¬¬IF(ISBLANK(DPWW3!AR19),"",DPWW3!AR19)</t>
  </si>
  <si>
    <t>¬¬IF(ISBLANK(DPWW3!AS19),"",DPWW3!AS19)</t>
  </si>
  <si>
    <t>¬¬IF(ISBLANK(DPWW3!AT19),"",DPWW3!AT19)</t>
  </si>
  <si>
    <t>¬¬IF(ISBLANK(DPWW3!AU19),"",DPWW3!AU19)</t>
  </si>
  <si>
    <t>¬¬IF(ISBLANK(DPWW3!AV19),"",DPWW3!AV19)</t>
  </si>
  <si>
    <t>¬¬IF(ISBLANK(DPWW3!AW19),"",DPWW3!AW19)</t>
  </si>
  <si>
    <t>¬¬IF(ISBLANK(DPWW3!AX19),"",DPWW3!AX19)</t>
  </si>
  <si>
    <t>¬¬IF(ISBLANK(DPWW3!AY19),"",DPWW3!AY19)</t>
  </si>
  <si>
    <t>¬¬IF(ISBLANK(DPWW3!AZ19),"",DPWW3!AZ19)</t>
  </si>
  <si>
    <t>¬¬IF(ISBLANK(DPWW3!BA19),"",DPWW3!BA19)</t>
  </si>
  <si>
    <t>¬¬IF(ISBLANK(DPWW3!BB19),"",DPWW3!BB19)</t>
  </si>
  <si>
    <t>¬¬IF(ISBLANK(DPWW3!BC19),"",DPWW3!BC19)</t>
  </si>
  <si>
    <t>¬¬A830</t>
  </si>
  <si>
    <t>¬¬IF(ISBLANK(DPWW3!BE19),"",DPWW3!BE19)</t>
  </si>
  <si>
    <t>¬¬IF(ISBLANK(DPWW3!BF19),"",DPWW3!BF19)</t>
  </si>
  <si>
    <t>¬¬IF(ISBLANK(DPWW3!BG19),"",DPWW3!BG19)</t>
  </si>
  <si>
    <t>¬¬IF(ISBLANK(DPWW3!BH19),"",DPWW3!BH19)</t>
  </si>
  <si>
    <t>¬¬IF(ISBLANK(DPWW3!BI19),"",DPWW3!BI19)</t>
  </si>
  <si>
    <t>¬¬IF(ISBLANK(DPWW3!BJ19),"",DPWW3!BJ19)</t>
  </si>
  <si>
    <t>¬¬IF(ISBLANK(DPWW3!BK19),"",DPWW3!BK19)</t>
  </si>
  <si>
    <t>¬¬IF(ISBLANK(DPWW3!BL19),"",DPWW3!BL19)</t>
  </si>
  <si>
    <t>¬¬IF(ISBLANK(DPWW3!BM19),"",DPWW3!BM19)</t>
  </si>
  <si>
    <t>¬¬IF(ISBLANK(DPWW3!BN19),"",DPWW3!BN19)</t>
  </si>
  <si>
    <t>¬¬IF(ISBLANK(DPWW3!BO19),"",DPWW3!BO19)</t>
  </si>
  <si>
    <t>¬¬IF(ISBLANK(DPWW3!BP19),"",DPWW3!BP19)</t>
  </si>
  <si>
    <t>¬¬IF(ISBLANK(DPWW3!BQ19),"",DPWW3!BQ19)</t>
  </si>
  <si>
    <t>¬¬IF(ISBLANK(DPWW3!BR19),"",DPWW3!BR19)</t>
  </si>
  <si>
    <t>¬¬IF(ISBLANK(DPWW3!BS19),"",DPWW3!BS19)</t>
  </si>
  <si>
    <t>¬¬IF(ISBLANK(DPWW3!BT19),"",DPWW3!BT19)</t>
  </si>
  <si>
    <t>¬¬IF(ISBLANK(DPWW3!BU19),"",DPWW3!BU19)</t>
  </si>
  <si>
    <t>¬¬IF(ISBLANK(DPWW3!BV19),"",DPWW3!BV19)</t>
  </si>
  <si>
    <t>¬¬IF(ISBLANK(DPWW3!BW19),"",DPWW3!BW19)</t>
  </si>
  <si>
    <t>¬¬IF(ISBLANK(DPWW3!BX19),"",DPWW3!BX19)</t>
  </si>
  <si>
    <t>¬¬IF(ISBLANK(DPWW3!BY19),"",DPWW3!BY19)</t>
  </si>
  <si>
    <t>¬¬A831</t>
  </si>
  <si>
    <t>¬¬IF(ISBLANK(DPWW3!CA19),"",DPWW3!CA19)</t>
  </si>
  <si>
    <t>¬¬IF(ISBLANK(DPWW3!CB19),"",DPWW3!CB19)</t>
  </si>
  <si>
    <t>¬¬IF(ISBLANK(DPWW3!CC19),"",DPWW3!CC19)</t>
  </si>
  <si>
    <t>¬¬IF(ISBLANK(DPWW3!CD19),"",DPWW3!CD19)</t>
  </si>
  <si>
    <t>¬¬IF(ISBLANK(DPWW3!CE19),"",DPWW3!CE19)</t>
  </si>
  <si>
    <t>¬¬IF(ISBLANK(DPWW3!CF19),"",DPWW3!CF19)</t>
  </si>
  <si>
    <t>¬¬IF(ISBLANK(DPWW3!CG19),"",DPWW3!CG19)</t>
  </si>
  <si>
    <t>¬¬IF(ISBLANK(DPWW3!CH19),"",DPWW3!CH19)</t>
  </si>
  <si>
    <t>¬¬IF(ISBLANK(DPWW3!CI19),"",DPWW3!CI19)</t>
  </si>
  <si>
    <t>¬¬IF(ISBLANK(DPWW3!CJ19),"",DPWW3!CJ19)</t>
  </si>
  <si>
    <t>¬¬IF(ISBLANK(DPWW3!CK19),"",DPWW3!CK19)</t>
  </si>
  <si>
    <t>¬¬IF(ISBLANK(DPWW3!CL19),"",DPWW3!CL19)</t>
  </si>
  <si>
    <t>¬¬IF(ISBLANK(DPWW3!CM19),"",DPWW3!CM19)</t>
  </si>
  <si>
    <t>¬¬IF(ISBLANK(DPWW3!CN19),"",DPWW3!CN19)</t>
  </si>
  <si>
    <t>¬¬IF(ISBLANK(DPWW3!CO19),"",DPWW3!CO19)</t>
  </si>
  <si>
    <t>¬¬IF(ISBLANK(DPWW3!CP19),"",DPWW3!CP19)</t>
  </si>
  <si>
    <t>¬¬IF(ISBLANK(DPWW3!CQ19),"",DPWW3!CQ19)</t>
  </si>
  <si>
    <t>¬¬IF(ISBLANK(DPWW3!CR19),"",DPWW3!CR19)</t>
  </si>
  <si>
    <t>¬¬IF(ISBLANK(DPWW3!CS19),"",DPWW3!CS19)</t>
  </si>
  <si>
    <t>¬¬IF(ISBLANK(DPWW3!CT19),"",DPWW3!CT19)</t>
  </si>
  <si>
    <t>¬¬IF(ISBLANK(DPWW3!CU19),"",DPWW3!CU19)</t>
  </si>
  <si>
    <t>¬¬A832</t>
  </si>
  <si>
    <t>¬¬IF(ISBLANK(DPWW3!CW19),"",DPWW3!CW19)</t>
  </si>
  <si>
    <t>¬¬IF(ISBLANK(DPWW3!CX19),"",DPWW3!CX19)</t>
  </si>
  <si>
    <t>¬¬IF(ISBLANK(DPWW3!CY19),"",DPWW3!CY19)</t>
  </si>
  <si>
    <t>¬¬IF(ISBLANK(DPWW3!CZ19),"",DPWW3!CZ19)</t>
  </si>
  <si>
    <t>¬¬IF(ISBLANK(DPWW3!DA19),"",DPWW3!DA19)</t>
  </si>
  <si>
    <t>¬¬IF(ISBLANK(DPWW3!DB19),"",DPWW3!DB19)</t>
  </si>
  <si>
    <t>¬¬IF(ISBLANK(DPWW3!DC19),"",DPWW3!DC19)</t>
  </si>
  <si>
    <t>¬¬IF(ISBLANK(DPWW3!DD19),"",DPWW3!DD19)</t>
  </si>
  <si>
    <t>¬¬IF(ISBLANK(DPWW3!DE19),"",DPWW3!DE19)</t>
  </si>
  <si>
    <t>¬¬IF(ISBLANK(DPWW3!DF19),"",DPWW3!DF19)</t>
  </si>
  <si>
    <t>¬¬IF(ISBLANK(DPWW3!DG19),"",DPWW3!DG19)</t>
  </si>
  <si>
    <t>¬¬IF(ISBLANK(DPWW3!DH19),"",DPWW3!DH19)</t>
  </si>
  <si>
    <t>¬¬IF(ISBLANK(DPWW3!DI19),"",DPWW3!DI19)</t>
  </si>
  <si>
    <t>¬¬IF(ISBLANK(DPWW3!DJ19),"",DPWW3!DJ19)</t>
  </si>
  <si>
    <t>¬¬IF(ISBLANK(DPWW3!DK19),"",DPWW3!DK19)</t>
  </si>
  <si>
    <t>¬¬IF(ISBLANK(DPWW3!DL19),"",DPWW3!DL19)</t>
  </si>
  <si>
    <t>¬¬IF(ISBLANK(DPWW3!DM19),"",DPWW3!DM19)</t>
  </si>
  <si>
    <t>¬¬IF(ISBLANK(DPWW3!DN19),"",DPWW3!DN19)</t>
  </si>
  <si>
    <t>¬¬IF(ISBLANK(DPWW3!DO19),"",DPWW3!DO19)</t>
  </si>
  <si>
    <t>¬¬IF(ISBLANK(DPWW3!DP19),"",DPWW3!DP19)</t>
  </si>
  <si>
    <t>¬¬IF(ISBLANK(DPWW3!DQ19),"",DPWW3!DQ19)</t>
  </si>
  <si>
    <t>¬¬A833</t>
  </si>
  <si>
    <t>¬¬IF(ISBLANK(DPWW3!DS19),"",DPWW3!DS19)</t>
  </si>
  <si>
    <t>¬¬IF(ISBLANK(DPWW3!DT19),"",DPWW3!DT19)</t>
  </si>
  <si>
    <t>¬¬IF(ISBLANK(DPWW3!DU19),"",DPWW3!DU19)</t>
  </si>
  <si>
    <t>¬¬IF(ISBLANK(DPWW3!DV19),"",DPWW3!DV19)</t>
  </si>
  <si>
    <t>¬¬IF(ISBLANK(DPWW3!DW19),"",DPWW3!DW19)</t>
  </si>
  <si>
    <t>¬¬IF(ISBLANK(DPWW3!DX19),"",DPWW3!DX19)</t>
  </si>
  <si>
    <t>¬¬IF(ISBLANK(DPWW3!DY19),"",DPWW3!DY19)</t>
  </si>
  <si>
    <t>¬¬IF(ISBLANK(DPWW3!DZ19),"",DPWW3!DZ19)</t>
  </si>
  <si>
    <t>¬¬IF(ISBLANK(DPWW3!EA19),"",DPWW3!EA19)</t>
  </si>
  <si>
    <t>¬¬IF(ISBLANK(DPWW3!EB19),"",DPWW3!EB19)</t>
  </si>
  <si>
    <t>¬¬IF(ISBLANK(DPWW3!EC19),"",DPWW3!EC19)</t>
  </si>
  <si>
    <t>¬¬IF(ISBLANK(DPWW3!ED19),"",DPWW3!ED19)</t>
  </si>
  <si>
    <t>¬¬IF(ISBLANK(DPWW3!EE19),"",DPWW3!EE19)</t>
  </si>
  <si>
    <t>¬¬IF(ISBLANK(DPWW3!EF19),"",DPWW3!EF19)</t>
  </si>
  <si>
    <t>¬¬IF(ISBLANK(DPWW3!EG19),"",DPWW3!EG19)</t>
  </si>
  <si>
    <t>¬¬IF(ISBLANK(DPWW3!EH19),"",DPWW3!EH19)</t>
  </si>
  <si>
    <t>¬¬IF(ISBLANK(DPWW3!EI19),"",DPWW3!EI19)</t>
  </si>
  <si>
    <t>¬¬IF(ISBLANK(DPWW3!EJ19),"",DPWW3!EJ19)</t>
  </si>
  <si>
    <t>¬¬IF(ISBLANK(DPWW3!EK19),"",DPWW3!EK19)</t>
  </si>
  <si>
    <t>¬¬IF(ISBLANK(DPWW3!EL19),"",DPWW3!EL19)</t>
  </si>
  <si>
    <t>¬¬IF(ISBLANK(DPWW3!EM19),"",DPWW3!EM19)</t>
  </si>
  <si>
    <t>¬¬A834</t>
  </si>
  <si>
    <t>¬¬IF(ISBLANK(DPWW3!EO19),"",DPWW3!EO19)</t>
  </si>
  <si>
    <t>¬¬IF(ISBLANK(DPWW3!EP19),"",DPWW3!EP19)</t>
  </si>
  <si>
    <t>¬¬IF(ISBLANK(DPWW3!EQ19),"",DPWW3!EQ19)</t>
  </si>
  <si>
    <t>¬¬IF(ISBLANK(DPWW3!ER19),"",DPWW3!ER19)</t>
  </si>
  <si>
    <t>¬¬IF(ISBLANK(DPWW3!ES19),"",DPWW3!ES19)</t>
  </si>
  <si>
    <t>¬¬IF(ISBLANK(DPWW3!ET19),"",DPWW3!ET19)</t>
  </si>
  <si>
    <t>¬¬IF(ISBLANK(DPWW3!EU19),"",DPWW3!EU19)</t>
  </si>
  <si>
    <t>¬¬IF(ISBLANK(DPWW3!EV19),"",DPWW3!EV19)</t>
  </si>
  <si>
    <t>¬¬IF(ISBLANK(DPWW3!EW19),"",DPWW3!EW19)</t>
  </si>
  <si>
    <t>¬¬IF(ISBLANK(DPWW3!EX19),"",DPWW3!EX19)</t>
  </si>
  <si>
    <t>¬¬IF(ISBLANK(DPWW3!EY19),"",DPWW3!EY19)</t>
  </si>
  <si>
    <t>¬¬IF(ISBLANK(DPWW3!EZ19),"",DPWW3!EZ19)</t>
  </si>
  <si>
    <t>¬¬IF(ISBLANK(DPWW3!FA19),"",DPWW3!FA19)</t>
  </si>
  <si>
    <t>¬¬IF(ISBLANK(DPWW3!FB19),"",DPWW3!FB19)</t>
  </si>
  <si>
    <t>¬¬IF(ISBLANK(DPWW3!FC19),"",DPWW3!FC19)</t>
  </si>
  <si>
    <t>¬¬IF(ISBLANK(DPWW3!FD19),"",DPWW3!FD19)</t>
  </si>
  <si>
    <t>¬¬IF(ISBLANK(DPWW3!FE19),"",DPWW3!FE19)</t>
  </si>
  <si>
    <t>¬¬IF(ISBLANK(DPWW3!FF19),"",DPWW3!FF19)</t>
  </si>
  <si>
    <t>¬¬IF(ISBLANK(DPWW3!FG19),"",DPWW3!FG19)</t>
  </si>
  <si>
    <t>¬¬IF(ISBLANK(DPWW3!FH19),"",DPWW3!FH19)</t>
  </si>
  <si>
    <t>¬¬IF(ISBLANK(DPWW3!FI19),"",DPWW3!FI19)</t>
  </si>
  <si>
    <t>¬¬A835</t>
  </si>
  <si>
    <t>¬¬IF(ISBLANK(DPWW3!FK19),"",DPWW3!FK19)</t>
  </si>
  <si>
    <t>¬¬IF(ISBLANK(DPWW3!FL19),"",DPWW3!FL19)</t>
  </si>
  <si>
    <t>¬¬IF(ISBLANK(DPWW3!FM19),"",DPWW3!FM19)</t>
  </si>
  <si>
    <t>¬¬IF(ISBLANK(DPWW3!FN19),"",DPWW3!FN19)</t>
  </si>
  <si>
    <t>¬¬IF(ISBLANK(DPWW3!FO19),"",DPWW3!FO19)</t>
  </si>
  <si>
    <t>¬¬IF(ISBLANK(DPWW3!FP19),"",DPWW3!FP19)</t>
  </si>
  <si>
    <t>¬¬IF(ISBLANK(DPWW3!FQ19),"",DPWW3!FQ19)</t>
  </si>
  <si>
    <t>¬¬IF(ISBLANK(DPWW3!FR19),"",DPWW3!FR19)</t>
  </si>
  <si>
    <t>¬¬IF(ISBLANK(DPWW3!FS19),"",DPWW3!FS19)</t>
  </si>
  <si>
    <t>¬¬IF(ISBLANK(DPWW3!FT19),"",DPWW3!FT19)</t>
  </si>
  <si>
    <t>¬¬IF(ISBLANK(DPWW3!FU19),"",DPWW3!FU19)</t>
  </si>
  <si>
    <t>¬¬IF(ISBLANK(DPWW3!FV19),"",DPWW3!FV19)</t>
  </si>
  <si>
    <t>¬¬IF(ISBLANK(DPWW3!FW19),"",DPWW3!FW19)</t>
  </si>
  <si>
    <t>¬¬IF(ISBLANK(DPWW3!FX19),"",DPWW3!FX19)</t>
  </si>
  <si>
    <t>¬¬IF(ISBLANK(DPWW3!FY19),"",DPWW3!FY19)</t>
  </si>
  <si>
    <t>¬¬IF(ISBLANK(DPWW3!FZ19),"",DPWW3!FZ19)</t>
  </si>
  <si>
    <t>¬¬IF(ISBLANK(DPWW3!GA19),"",DPWW3!GA19)</t>
  </si>
  <si>
    <t>¬¬IF(ISBLANK(DPWW3!GB19),"",DPWW3!GB19)</t>
  </si>
  <si>
    <t>¬¬IF(ISBLANK(DPWW3!GC19),"",DPWW3!GC19)</t>
  </si>
  <si>
    <t>¬¬IF(ISBLANK(DPWW3!GD19),"",DPWW3!GD19)</t>
  </si>
  <si>
    <t>¬¬IF(ISBLANK(DPWW3!GE19),"",DPWW3!GE19)</t>
  </si>
  <si>
    <t>¬¬A836</t>
  </si>
  <si>
    <t>¬¬IF(ISBLANK(DPWW3!GG19),"",DPWW3!GG19)</t>
  </si>
  <si>
    <t>¬¬A837</t>
  </si>
  <si>
    <t>¬¬IF(ISBLANK(DPWW3!GH19),"",DPWW3!GH19)</t>
  </si>
  <si>
    <t>¬¬A838</t>
  </si>
  <si>
    <t>¬¬IF(ISBLANK(DPWW3!GI19),"",DPWW3!GI19)</t>
  </si>
  <si>
    <t>¬¬A839</t>
  </si>
  <si>
    <t>¬¬IF(ISBLANK(DPWW3!GJ19),"",DPWW3!GJ19)</t>
  </si>
  <si>
    <t>¬¬A840</t>
  </si>
  <si>
    <t>¬¬IF(ISBLANK(DPWW3!GK19),"",DPWW3!GK19)</t>
  </si>
  <si>
    <t>¬¬A841</t>
  </si>
  <si>
    <t>¬¬IF(ISBLANK(DPWW3!GL19),"",DPWW3!GL19)</t>
  </si>
  <si>
    <t>¬¬A842</t>
  </si>
  <si>
    <t>¬¬IF(ISBLANK(DPWW3!GM19),"",DPWW3!GM19)</t>
  </si>
  <si>
    <t>¬¬A843</t>
  </si>
  <si>
    <t>¬¬IF(ISBLANK(DPWW3!GN19),"",DPWW3!GN19)</t>
  </si>
  <si>
    <t>¬¬A844</t>
  </si>
  <si>
    <t>¬¬IF(ISBLANK(DPWW3!GO19),"",DPWW3!GO19)</t>
  </si>
  <si>
    <t>¬¬A845</t>
  </si>
  <si>
    <t>¬¬IF(ISBLANK(DPWW3!GP19),"",DPWW3!GP19)</t>
  </si>
  <si>
    <t>¬¬A846</t>
  </si>
  <si>
    <t>¬¬IF(ISBLANK(DPWW3!GQ19),"",DPWW3!GQ19)</t>
  </si>
  <si>
    <t>¬¬A847</t>
  </si>
  <si>
    <t>¬¬IF(ISBLANK(DPWW3!K20),"",DPWW3!K20)</t>
  </si>
  <si>
    <t>¬¬A848</t>
  </si>
  <si>
    <t>¬¬IF(ISBLANK(DPWW3!M20),"",DPWW3!M20)</t>
  </si>
  <si>
    <t>¬¬IF(ISBLANK(DPWW3!N20),"",DPWW3!N20)</t>
  </si>
  <si>
    <t>¬¬IF(ISBLANK(DPWW3!O20),"",DPWW3!O20)</t>
  </si>
  <si>
    <t>¬¬IF(ISBLANK(DPWW3!P20),"",DPWW3!P20)</t>
  </si>
  <si>
    <t>¬¬IF(ISBLANK(DPWW3!Q20),"",DPWW3!Q20)</t>
  </si>
  <si>
    <t>¬¬IF(ISBLANK(DPWW3!R20),"",DPWW3!R20)</t>
  </si>
  <si>
    <t>¬¬IF(ISBLANK(DPWW3!S20),"",DPWW3!S20)</t>
  </si>
  <si>
    <t>¬¬IF(ISBLANK(DPWW3!T20),"",DPWW3!T20)</t>
  </si>
  <si>
    <t>¬¬IF(ISBLANK(DPWW3!U20),"",DPWW3!U20)</t>
  </si>
  <si>
    <t>¬¬IF(ISBLANK(DPWW3!V20),"",DPWW3!V20)</t>
  </si>
  <si>
    <t>¬¬IF(ISBLANK(DPWW3!W20),"",DPWW3!W20)</t>
  </si>
  <si>
    <t>¬¬IF(ISBLANK(DPWW3!X20),"",DPWW3!X20)</t>
  </si>
  <si>
    <t>¬¬IF(ISBLANK(DPWW3!Y20),"",DPWW3!Y20)</t>
  </si>
  <si>
    <t>¬¬IF(ISBLANK(DPWW3!Z20),"",DPWW3!Z20)</t>
  </si>
  <si>
    <t>¬¬IF(ISBLANK(DPWW3!AA20),"",DPWW3!AA20)</t>
  </si>
  <si>
    <t>¬¬IF(ISBLANK(DPWW3!AB20),"",DPWW3!AB20)</t>
  </si>
  <si>
    <t>¬¬IF(ISBLANK(DPWW3!AC20),"",DPWW3!AC20)</t>
  </si>
  <si>
    <t>¬¬IF(ISBLANK(DPWW3!AD20),"",DPWW3!AD20)</t>
  </si>
  <si>
    <t>¬¬IF(ISBLANK(DPWW3!AE20),"",DPWW3!AE20)</t>
  </si>
  <si>
    <t>¬¬IF(ISBLANK(DPWW3!AF20),"",DPWW3!AF20)</t>
  </si>
  <si>
    <t>¬¬IF(ISBLANK(DPWW3!AG20),"",DPWW3!AG20)</t>
  </si>
  <si>
    <t>¬¬A849</t>
  </si>
  <si>
    <t>¬¬IF(ISBLANK(DPWW3!AI20),"",DPWW3!AI20)</t>
  </si>
  <si>
    <t>¬¬IF(ISBLANK(DPWW3!AJ20),"",DPWW3!AJ20)</t>
  </si>
  <si>
    <t>¬¬IF(ISBLANK(DPWW3!AK20),"",DPWW3!AK20)</t>
  </si>
  <si>
    <t>¬¬IF(ISBLANK(DPWW3!AL20),"",DPWW3!AL20)</t>
  </si>
  <si>
    <t>¬¬IF(ISBLANK(DPWW3!AM20),"",DPWW3!AM20)</t>
  </si>
  <si>
    <t>¬¬IF(ISBLANK(DPWW3!AN20),"",DPWW3!AN20)</t>
  </si>
  <si>
    <t>¬¬IF(ISBLANK(DPWW3!AO20),"",DPWW3!AO20)</t>
  </si>
  <si>
    <t>¬¬IF(ISBLANK(DPWW3!AP20),"",DPWW3!AP20)</t>
  </si>
  <si>
    <t>¬¬IF(ISBLANK(DPWW3!AQ20),"",DPWW3!AQ20)</t>
  </si>
  <si>
    <t>¬¬IF(ISBLANK(DPWW3!AR20),"",DPWW3!AR20)</t>
  </si>
  <si>
    <t>¬¬IF(ISBLANK(DPWW3!AS20),"",DPWW3!AS20)</t>
  </si>
  <si>
    <t>¬¬IF(ISBLANK(DPWW3!AT20),"",DPWW3!AT20)</t>
  </si>
  <si>
    <t>¬¬IF(ISBLANK(DPWW3!AU20),"",DPWW3!AU20)</t>
  </si>
  <si>
    <t>¬¬IF(ISBLANK(DPWW3!AV20),"",DPWW3!AV20)</t>
  </si>
  <si>
    <t>¬¬IF(ISBLANK(DPWW3!AW20),"",DPWW3!AW20)</t>
  </si>
  <si>
    <t>¬¬IF(ISBLANK(DPWW3!AX20),"",DPWW3!AX20)</t>
  </si>
  <si>
    <t>¬¬IF(ISBLANK(DPWW3!AY20),"",DPWW3!AY20)</t>
  </si>
  <si>
    <t>¬¬IF(ISBLANK(DPWW3!AZ20),"",DPWW3!AZ20)</t>
  </si>
  <si>
    <t>¬¬IF(ISBLANK(DPWW3!BA20),"",DPWW3!BA20)</t>
  </si>
  <si>
    <t>¬¬IF(ISBLANK(DPWW3!BB20),"",DPWW3!BB20)</t>
  </si>
  <si>
    <t>¬¬IF(ISBLANK(DPWW3!BC20),"",DPWW3!BC20)</t>
  </si>
  <si>
    <t>¬¬A850</t>
  </si>
  <si>
    <t>¬¬IF(ISBLANK(DPWW3!BE20),"",DPWW3!BE20)</t>
  </si>
  <si>
    <t>¬¬IF(ISBLANK(DPWW3!BF20),"",DPWW3!BF20)</t>
  </si>
  <si>
    <t>¬¬IF(ISBLANK(DPWW3!BG20),"",DPWW3!BG20)</t>
  </si>
  <si>
    <t>¬¬IF(ISBLANK(DPWW3!BH20),"",DPWW3!BH20)</t>
  </si>
  <si>
    <t>¬¬IF(ISBLANK(DPWW3!BI20),"",DPWW3!BI20)</t>
  </si>
  <si>
    <t>¬¬IF(ISBLANK(DPWW3!BJ20),"",DPWW3!BJ20)</t>
  </si>
  <si>
    <t>¬¬IF(ISBLANK(DPWW3!BK20),"",DPWW3!BK20)</t>
  </si>
  <si>
    <t>¬¬IF(ISBLANK(DPWW3!BL20),"",DPWW3!BL20)</t>
  </si>
  <si>
    <t>¬¬IF(ISBLANK(DPWW3!BM20),"",DPWW3!BM20)</t>
  </si>
  <si>
    <t>¬¬IF(ISBLANK(DPWW3!BN20),"",DPWW3!BN20)</t>
  </si>
  <si>
    <t>¬¬IF(ISBLANK(DPWW3!BO20),"",DPWW3!BO20)</t>
  </si>
  <si>
    <t>¬¬IF(ISBLANK(DPWW3!BP20),"",DPWW3!BP20)</t>
  </si>
  <si>
    <t>¬¬IF(ISBLANK(DPWW3!BQ20),"",DPWW3!BQ20)</t>
  </si>
  <si>
    <t>¬¬IF(ISBLANK(DPWW3!BR20),"",DPWW3!BR20)</t>
  </si>
  <si>
    <t>¬¬IF(ISBLANK(DPWW3!BS20),"",DPWW3!BS20)</t>
  </si>
  <si>
    <t>¬¬IF(ISBLANK(DPWW3!BT20),"",DPWW3!BT20)</t>
  </si>
  <si>
    <t>¬¬IF(ISBLANK(DPWW3!BU20),"",DPWW3!BU20)</t>
  </si>
  <si>
    <t>¬¬IF(ISBLANK(DPWW3!BV20),"",DPWW3!BV20)</t>
  </si>
  <si>
    <t>¬¬IF(ISBLANK(DPWW3!BW20),"",DPWW3!BW20)</t>
  </si>
  <si>
    <t>¬¬IF(ISBLANK(DPWW3!BX20),"",DPWW3!BX20)</t>
  </si>
  <si>
    <t>¬¬IF(ISBLANK(DPWW3!BY20),"",DPWW3!BY20)</t>
  </si>
  <si>
    <t>¬¬A851</t>
  </si>
  <si>
    <t>¬¬IF(ISBLANK(DPWW3!CA20),"",DPWW3!CA20)</t>
  </si>
  <si>
    <t>¬¬IF(ISBLANK(DPWW3!CB20),"",DPWW3!CB20)</t>
  </si>
  <si>
    <t>¬¬IF(ISBLANK(DPWW3!CC20),"",DPWW3!CC20)</t>
  </si>
  <si>
    <t>¬¬IF(ISBLANK(DPWW3!CD20),"",DPWW3!CD20)</t>
  </si>
  <si>
    <t>¬¬IF(ISBLANK(DPWW3!CE20),"",DPWW3!CE20)</t>
  </si>
  <si>
    <t>¬¬IF(ISBLANK(DPWW3!CF20),"",DPWW3!CF20)</t>
  </si>
  <si>
    <t>¬¬IF(ISBLANK(DPWW3!CG20),"",DPWW3!CG20)</t>
  </si>
  <si>
    <t>¬¬IF(ISBLANK(DPWW3!CH20),"",DPWW3!CH20)</t>
  </si>
  <si>
    <t>¬¬IF(ISBLANK(DPWW3!CI20),"",DPWW3!CI20)</t>
  </si>
  <si>
    <t>¬¬IF(ISBLANK(DPWW3!CJ20),"",DPWW3!CJ20)</t>
  </si>
  <si>
    <t>¬¬IF(ISBLANK(DPWW3!CK20),"",DPWW3!CK20)</t>
  </si>
  <si>
    <t>¬¬IF(ISBLANK(DPWW3!CL20),"",DPWW3!CL20)</t>
  </si>
  <si>
    <t>¬¬IF(ISBLANK(DPWW3!CM20),"",DPWW3!CM20)</t>
  </si>
  <si>
    <t>¬¬IF(ISBLANK(DPWW3!CN20),"",DPWW3!CN20)</t>
  </si>
  <si>
    <t>¬¬IF(ISBLANK(DPWW3!CO20),"",DPWW3!CO20)</t>
  </si>
  <si>
    <t>¬¬IF(ISBLANK(DPWW3!CP20),"",DPWW3!CP20)</t>
  </si>
  <si>
    <t>¬¬IF(ISBLANK(DPWW3!CQ20),"",DPWW3!CQ20)</t>
  </si>
  <si>
    <t>¬¬IF(ISBLANK(DPWW3!CR20),"",DPWW3!CR20)</t>
  </si>
  <si>
    <t>¬¬IF(ISBLANK(DPWW3!CS20),"",DPWW3!CS20)</t>
  </si>
  <si>
    <t>¬¬IF(ISBLANK(DPWW3!CT20),"",DPWW3!CT20)</t>
  </si>
  <si>
    <t>¬¬IF(ISBLANK(DPWW3!CU20),"",DPWW3!CU20)</t>
  </si>
  <si>
    <t>¬¬A852</t>
  </si>
  <si>
    <t>¬¬IF(ISBLANK(DPWW3!CW20),"",DPWW3!CW20)</t>
  </si>
  <si>
    <t>¬¬IF(ISBLANK(DPWW3!CX20),"",DPWW3!CX20)</t>
  </si>
  <si>
    <t>¬¬IF(ISBLANK(DPWW3!CY20),"",DPWW3!CY20)</t>
  </si>
  <si>
    <t>¬¬IF(ISBLANK(DPWW3!CZ20),"",DPWW3!CZ20)</t>
  </si>
  <si>
    <t>¬¬IF(ISBLANK(DPWW3!DA20),"",DPWW3!DA20)</t>
  </si>
  <si>
    <t>¬¬IF(ISBLANK(DPWW3!DB20),"",DPWW3!DB20)</t>
  </si>
  <si>
    <t>¬¬IF(ISBLANK(DPWW3!DC20),"",DPWW3!DC20)</t>
  </si>
  <si>
    <t>¬¬IF(ISBLANK(DPWW3!DD20),"",DPWW3!DD20)</t>
  </si>
  <si>
    <t>¬¬IF(ISBLANK(DPWW3!DE20),"",DPWW3!DE20)</t>
  </si>
  <si>
    <t>¬¬IF(ISBLANK(DPWW3!DF20),"",DPWW3!DF20)</t>
  </si>
  <si>
    <t>¬¬IF(ISBLANK(DPWW3!DG20),"",DPWW3!DG20)</t>
  </si>
  <si>
    <t>¬¬IF(ISBLANK(DPWW3!DH20),"",DPWW3!DH20)</t>
  </si>
  <si>
    <t>¬¬IF(ISBLANK(DPWW3!DI20),"",DPWW3!DI20)</t>
  </si>
  <si>
    <t>¬¬IF(ISBLANK(DPWW3!DJ20),"",DPWW3!DJ20)</t>
  </si>
  <si>
    <t>¬¬IF(ISBLANK(DPWW3!DK20),"",DPWW3!DK20)</t>
  </si>
  <si>
    <t>¬¬IF(ISBLANK(DPWW3!DL20),"",DPWW3!DL20)</t>
  </si>
  <si>
    <t>¬¬IF(ISBLANK(DPWW3!DM20),"",DPWW3!DM20)</t>
  </si>
  <si>
    <t>¬¬IF(ISBLANK(DPWW3!DN20),"",DPWW3!DN20)</t>
  </si>
  <si>
    <t>¬¬IF(ISBLANK(DPWW3!DO20),"",DPWW3!DO20)</t>
  </si>
  <si>
    <t>¬¬IF(ISBLANK(DPWW3!DP20),"",DPWW3!DP20)</t>
  </si>
  <si>
    <t>¬¬IF(ISBLANK(DPWW3!DQ20),"",DPWW3!DQ20)</t>
  </si>
  <si>
    <t>¬¬A853</t>
  </si>
  <si>
    <t>¬¬IF(ISBLANK(DPWW3!DS20),"",DPWW3!DS20)</t>
  </si>
  <si>
    <t>¬¬IF(ISBLANK(DPWW3!DT20),"",DPWW3!DT20)</t>
  </si>
  <si>
    <t>¬¬IF(ISBLANK(DPWW3!DU20),"",DPWW3!DU20)</t>
  </si>
  <si>
    <t>¬¬IF(ISBLANK(DPWW3!DV20),"",DPWW3!DV20)</t>
  </si>
  <si>
    <t>¬¬IF(ISBLANK(DPWW3!DW20),"",DPWW3!DW20)</t>
  </si>
  <si>
    <t>¬¬IF(ISBLANK(DPWW3!DX20),"",DPWW3!DX20)</t>
  </si>
  <si>
    <t>¬¬IF(ISBLANK(DPWW3!DY20),"",DPWW3!DY20)</t>
  </si>
  <si>
    <t>¬¬IF(ISBLANK(DPWW3!DZ20),"",DPWW3!DZ20)</t>
  </si>
  <si>
    <t>¬¬IF(ISBLANK(DPWW3!EA20),"",DPWW3!EA20)</t>
  </si>
  <si>
    <t>¬¬IF(ISBLANK(DPWW3!EB20),"",DPWW3!EB20)</t>
  </si>
  <si>
    <t>¬¬IF(ISBLANK(DPWW3!EC20),"",DPWW3!EC20)</t>
  </si>
  <si>
    <t>¬¬IF(ISBLANK(DPWW3!ED20),"",DPWW3!ED20)</t>
  </si>
  <si>
    <t>¬¬IF(ISBLANK(DPWW3!EE20),"",DPWW3!EE20)</t>
  </si>
  <si>
    <t>¬¬IF(ISBLANK(DPWW3!EF20),"",DPWW3!EF20)</t>
  </si>
  <si>
    <t>¬¬IF(ISBLANK(DPWW3!EG20),"",DPWW3!EG20)</t>
  </si>
  <si>
    <t>¬¬IF(ISBLANK(DPWW3!EH20),"",DPWW3!EH20)</t>
  </si>
  <si>
    <t>¬¬IF(ISBLANK(DPWW3!EI20),"",DPWW3!EI20)</t>
  </si>
  <si>
    <t>¬¬IF(ISBLANK(DPWW3!EJ20),"",DPWW3!EJ20)</t>
  </si>
  <si>
    <t>¬¬IF(ISBLANK(DPWW3!EK20),"",DPWW3!EK20)</t>
  </si>
  <si>
    <t>¬¬IF(ISBLANK(DPWW3!EL20),"",DPWW3!EL20)</t>
  </si>
  <si>
    <t>¬¬IF(ISBLANK(DPWW3!EM20),"",DPWW3!EM20)</t>
  </si>
  <si>
    <t>¬¬A854</t>
  </si>
  <si>
    <t>¬¬IF(ISBLANK(DPWW3!EO20),"",DPWW3!EO20)</t>
  </si>
  <si>
    <t>¬¬IF(ISBLANK(DPWW3!EP20),"",DPWW3!EP20)</t>
  </si>
  <si>
    <t>¬¬IF(ISBLANK(DPWW3!EQ20),"",DPWW3!EQ20)</t>
  </si>
  <si>
    <t>¬¬IF(ISBLANK(DPWW3!ER20),"",DPWW3!ER20)</t>
  </si>
  <si>
    <t>¬¬IF(ISBLANK(DPWW3!ES20),"",DPWW3!ES20)</t>
  </si>
  <si>
    <t>¬¬IF(ISBLANK(DPWW3!ET20),"",DPWW3!ET20)</t>
  </si>
  <si>
    <t>¬¬IF(ISBLANK(DPWW3!EU20),"",DPWW3!EU20)</t>
  </si>
  <si>
    <t>¬¬IF(ISBLANK(DPWW3!EV20),"",DPWW3!EV20)</t>
  </si>
  <si>
    <t>¬¬IF(ISBLANK(DPWW3!EW20),"",DPWW3!EW20)</t>
  </si>
  <si>
    <t>¬¬IF(ISBLANK(DPWW3!EX20),"",DPWW3!EX20)</t>
  </si>
  <si>
    <t>¬¬IF(ISBLANK(DPWW3!EY20),"",DPWW3!EY20)</t>
  </si>
  <si>
    <t>¬¬IF(ISBLANK(DPWW3!EZ20),"",DPWW3!EZ20)</t>
  </si>
  <si>
    <t>¬¬IF(ISBLANK(DPWW3!FA20),"",DPWW3!FA20)</t>
  </si>
  <si>
    <t>¬¬IF(ISBLANK(DPWW3!FB20),"",DPWW3!FB20)</t>
  </si>
  <si>
    <t>¬¬IF(ISBLANK(DPWW3!FC20),"",DPWW3!FC20)</t>
  </si>
  <si>
    <t>¬¬IF(ISBLANK(DPWW3!FD20),"",DPWW3!FD20)</t>
  </si>
  <si>
    <t>¬¬IF(ISBLANK(DPWW3!FE20),"",DPWW3!FE20)</t>
  </si>
  <si>
    <t>¬¬IF(ISBLANK(DPWW3!FF20),"",DPWW3!FF20)</t>
  </si>
  <si>
    <t>¬¬IF(ISBLANK(DPWW3!FG20),"",DPWW3!FG20)</t>
  </si>
  <si>
    <t>¬¬IF(ISBLANK(DPWW3!FH20),"",DPWW3!FH20)</t>
  </si>
  <si>
    <t>¬¬IF(ISBLANK(DPWW3!FI20),"",DPWW3!FI20)</t>
  </si>
  <si>
    <t>¬¬A855</t>
  </si>
  <si>
    <t>¬¬IF(ISBLANK(DPWW3!FK20),"",DPWW3!FK20)</t>
  </si>
  <si>
    <t>¬¬IF(ISBLANK(DPWW3!FL20),"",DPWW3!FL20)</t>
  </si>
  <si>
    <t>¬¬IF(ISBLANK(DPWW3!FM20),"",DPWW3!FM20)</t>
  </si>
  <si>
    <t>¬¬IF(ISBLANK(DPWW3!FN20),"",DPWW3!FN20)</t>
  </si>
  <si>
    <t>¬¬IF(ISBLANK(DPWW3!FO20),"",DPWW3!FO20)</t>
  </si>
  <si>
    <t>¬¬IF(ISBLANK(DPWW3!FP20),"",DPWW3!FP20)</t>
  </si>
  <si>
    <t>¬¬IF(ISBLANK(DPWW3!FQ20),"",DPWW3!FQ20)</t>
  </si>
  <si>
    <t>¬¬IF(ISBLANK(DPWW3!FR20),"",DPWW3!FR20)</t>
  </si>
  <si>
    <t>¬¬IF(ISBLANK(DPWW3!FS20),"",DPWW3!FS20)</t>
  </si>
  <si>
    <t>¬¬IF(ISBLANK(DPWW3!FT20),"",DPWW3!FT20)</t>
  </si>
  <si>
    <t>¬¬IF(ISBLANK(DPWW3!FU20),"",DPWW3!FU20)</t>
  </si>
  <si>
    <t>¬¬IF(ISBLANK(DPWW3!FV20),"",DPWW3!FV20)</t>
  </si>
  <si>
    <t>¬¬IF(ISBLANK(DPWW3!FW20),"",DPWW3!FW20)</t>
  </si>
  <si>
    <t>¬¬IF(ISBLANK(DPWW3!FX20),"",DPWW3!FX20)</t>
  </si>
  <si>
    <t>¬¬IF(ISBLANK(DPWW3!FY20),"",DPWW3!FY20)</t>
  </si>
  <si>
    <t>¬¬IF(ISBLANK(DPWW3!FZ20),"",DPWW3!FZ20)</t>
  </si>
  <si>
    <t>¬¬IF(ISBLANK(DPWW3!GA20),"",DPWW3!GA20)</t>
  </si>
  <si>
    <t>¬¬IF(ISBLANK(DPWW3!GB20),"",DPWW3!GB20)</t>
  </si>
  <si>
    <t>¬¬IF(ISBLANK(DPWW3!GC20),"",DPWW3!GC20)</t>
  </si>
  <si>
    <t>¬¬IF(ISBLANK(DPWW3!GD20),"",DPWW3!GD20)</t>
  </si>
  <si>
    <t>¬¬IF(ISBLANK(DPWW3!GE20),"",DPWW3!GE20)</t>
  </si>
  <si>
    <t>¬¬A856</t>
  </si>
  <si>
    <t>¬¬IF(ISBLANK(DPWW3!GG20),"",DPWW3!GG20)</t>
  </si>
  <si>
    <t>¬¬A857</t>
  </si>
  <si>
    <t>¬¬IF(ISBLANK(DPWW3!GH20),"",DPWW3!GH20)</t>
  </si>
  <si>
    <t>¬¬A858</t>
  </si>
  <si>
    <t>¬¬IF(ISBLANK(DPWW3!GI20),"",DPWW3!GI20)</t>
  </si>
  <si>
    <t>¬¬A859</t>
  </si>
  <si>
    <t>¬¬IF(ISBLANK(DPWW3!GJ20),"",DPWW3!GJ20)</t>
  </si>
  <si>
    <t>¬¬A860</t>
  </si>
  <si>
    <t>¬¬IF(ISBLANK(DPWW3!GK20),"",DPWW3!GK20)</t>
  </si>
  <si>
    <t>¬¬A861</t>
  </si>
  <si>
    <t>¬¬IF(ISBLANK(DPWW3!GL20),"",DPWW3!GL20)</t>
  </si>
  <si>
    <t>¬¬A862</t>
  </si>
  <si>
    <t>¬¬IF(ISBLANK(DPWW3!GM20),"",DPWW3!GM20)</t>
  </si>
  <si>
    <t>¬¬A863</t>
  </si>
  <si>
    <t>¬¬IF(ISBLANK(DPWW3!GN20),"",DPWW3!GN20)</t>
  </si>
  <si>
    <t>¬¬A864</t>
  </si>
  <si>
    <t>¬¬IF(ISBLANK(DPWW3!GO20),"",DPWW3!GO20)</t>
  </si>
  <si>
    <t>¬¬A865</t>
  </si>
  <si>
    <t>¬¬IF(ISBLANK(DPWW3!GP20),"",DPWW3!GP20)</t>
  </si>
  <si>
    <t>¬¬A866</t>
  </si>
  <si>
    <t>¬¬IF(ISBLANK(DPWW3!GQ20),"",DPWW3!GQ20)</t>
  </si>
  <si>
    <t>¬¬A867</t>
  </si>
  <si>
    <t>¬¬IF(ISBLANK(DPWW3!K21),"",DPWW3!K21)</t>
  </si>
  <si>
    <t>¬¬A868</t>
  </si>
  <si>
    <t>¬¬IF(ISBLANK(DPWW3!M21),"",DPWW3!M21)</t>
  </si>
  <si>
    <t>¬¬IF(ISBLANK(DPWW3!N21),"",DPWW3!N21)</t>
  </si>
  <si>
    <t>¬¬IF(ISBLANK(DPWW3!O21),"",DPWW3!O21)</t>
  </si>
  <si>
    <t>¬¬IF(ISBLANK(DPWW3!P21),"",DPWW3!P21)</t>
  </si>
  <si>
    <t>¬¬IF(ISBLANK(DPWW3!Q21),"",DPWW3!Q21)</t>
  </si>
  <si>
    <t>¬¬IF(ISBLANK(DPWW3!R21),"",DPWW3!R21)</t>
  </si>
  <si>
    <t>¬¬IF(ISBLANK(DPWW3!S21),"",DPWW3!S21)</t>
  </si>
  <si>
    <t>¬¬IF(ISBLANK(DPWW3!T21),"",DPWW3!T21)</t>
  </si>
  <si>
    <t>¬¬IF(ISBLANK(DPWW3!U21),"",DPWW3!U21)</t>
  </si>
  <si>
    <t>¬¬IF(ISBLANK(DPWW3!V21),"",DPWW3!V21)</t>
  </si>
  <si>
    <t>¬¬IF(ISBLANK(DPWW3!W21),"",DPWW3!W21)</t>
  </si>
  <si>
    <t>¬¬IF(ISBLANK(DPWW3!X21),"",DPWW3!X21)</t>
  </si>
  <si>
    <t>¬¬IF(ISBLANK(DPWW3!Y21),"",DPWW3!Y21)</t>
  </si>
  <si>
    <t>¬¬IF(ISBLANK(DPWW3!Z21),"",DPWW3!Z21)</t>
  </si>
  <si>
    <t>¬¬IF(ISBLANK(DPWW3!AA21),"",DPWW3!AA21)</t>
  </si>
  <si>
    <t>¬¬IF(ISBLANK(DPWW3!AB21),"",DPWW3!AB21)</t>
  </si>
  <si>
    <t>¬¬IF(ISBLANK(DPWW3!AC21),"",DPWW3!AC21)</t>
  </si>
  <si>
    <t>¬¬IF(ISBLANK(DPWW3!AD21),"",DPWW3!AD21)</t>
  </si>
  <si>
    <t>¬¬IF(ISBLANK(DPWW3!AE21),"",DPWW3!AE21)</t>
  </si>
  <si>
    <t>¬¬IF(ISBLANK(DPWW3!AF21),"",DPWW3!AF21)</t>
  </si>
  <si>
    <t>¬¬IF(ISBLANK(DPWW3!AG21),"",DPWW3!AG21)</t>
  </si>
  <si>
    <t>¬¬A869</t>
  </si>
  <si>
    <t>¬¬IF(ISBLANK(DPWW3!AI21),"",DPWW3!AI21)</t>
  </si>
  <si>
    <t>¬¬IF(ISBLANK(DPWW3!AJ21),"",DPWW3!AJ21)</t>
  </si>
  <si>
    <t>¬¬IF(ISBLANK(DPWW3!AK21),"",DPWW3!AK21)</t>
  </si>
  <si>
    <t>¬¬IF(ISBLANK(DPWW3!AL21),"",DPWW3!AL21)</t>
  </si>
  <si>
    <t>¬¬IF(ISBLANK(DPWW3!AM21),"",DPWW3!AM21)</t>
  </si>
  <si>
    <t>¬¬IF(ISBLANK(DPWW3!AN21),"",DPWW3!AN21)</t>
  </si>
  <si>
    <t>¬¬IF(ISBLANK(DPWW3!AO21),"",DPWW3!AO21)</t>
  </si>
  <si>
    <t>¬¬IF(ISBLANK(DPWW3!AP21),"",DPWW3!AP21)</t>
  </si>
  <si>
    <t>¬¬IF(ISBLANK(DPWW3!AQ21),"",DPWW3!AQ21)</t>
  </si>
  <si>
    <t>¬¬IF(ISBLANK(DPWW3!AR21),"",DPWW3!AR21)</t>
  </si>
  <si>
    <t>¬¬IF(ISBLANK(DPWW3!AS21),"",DPWW3!AS21)</t>
  </si>
  <si>
    <t>¬¬IF(ISBLANK(DPWW3!AT21),"",DPWW3!AT21)</t>
  </si>
  <si>
    <t>¬¬IF(ISBLANK(DPWW3!AU21),"",DPWW3!AU21)</t>
  </si>
  <si>
    <t>¬¬IF(ISBLANK(DPWW3!AV21),"",DPWW3!AV21)</t>
  </si>
  <si>
    <t>¬¬IF(ISBLANK(DPWW3!AW21),"",DPWW3!AW21)</t>
  </si>
  <si>
    <t>¬¬IF(ISBLANK(DPWW3!AX21),"",DPWW3!AX21)</t>
  </si>
  <si>
    <t>¬¬IF(ISBLANK(DPWW3!AY21),"",DPWW3!AY21)</t>
  </si>
  <si>
    <t>¬¬IF(ISBLANK(DPWW3!AZ21),"",DPWW3!AZ21)</t>
  </si>
  <si>
    <t>¬¬IF(ISBLANK(DPWW3!BA21),"",DPWW3!BA21)</t>
  </si>
  <si>
    <t>¬¬IF(ISBLANK(DPWW3!BB21),"",DPWW3!BB21)</t>
  </si>
  <si>
    <t>¬¬IF(ISBLANK(DPWW3!BC21),"",DPWW3!BC21)</t>
  </si>
  <si>
    <t>¬¬A870</t>
  </si>
  <si>
    <t>¬¬IF(ISBLANK(DPWW3!BE21),"",DPWW3!BE21)</t>
  </si>
  <si>
    <t>¬¬IF(ISBLANK(DPWW3!BF21),"",DPWW3!BF21)</t>
  </si>
  <si>
    <t>¬¬IF(ISBLANK(DPWW3!BG21),"",DPWW3!BG21)</t>
  </si>
  <si>
    <t>¬¬IF(ISBLANK(DPWW3!BH21),"",DPWW3!BH21)</t>
  </si>
  <si>
    <t>¬¬IF(ISBLANK(DPWW3!BI21),"",DPWW3!BI21)</t>
  </si>
  <si>
    <t>¬¬IF(ISBLANK(DPWW3!BJ21),"",DPWW3!BJ21)</t>
  </si>
  <si>
    <t>¬¬IF(ISBLANK(DPWW3!BK21),"",DPWW3!BK21)</t>
  </si>
  <si>
    <t>¬¬IF(ISBLANK(DPWW3!BL21),"",DPWW3!BL21)</t>
  </si>
  <si>
    <t>¬¬IF(ISBLANK(DPWW3!BM21),"",DPWW3!BM21)</t>
  </si>
  <si>
    <t>¬¬IF(ISBLANK(DPWW3!BN21),"",DPWW3!BN21)</t>
  </si>
  <si>
    <t>¬¬IF(ISBLANK(DPWW3!BO21),"",DPWW3!BO21)</t>
  </si>
  <si>
    <t>¬¬IF(ISBLANK(DPWW3!BP21),"",DPWW3!BP21)</t>
  </si>
  <si>
    <t>¬¬IF(ISBLANK(DPWW3!BQ21),"",DPWW3!BQ21)</t>
  </si>
  <si>
    <t>¬¬IF(ISBLANK(DPWW3!BR21),"",DPWW3!BR21)</t>
  </si>
  <si>
    <t>¬¬IF(ISBLANK(DPWW3!BS21),"",DPWW3!BS21)</t>
  </si>
  <si>
    <t>¬¬IF(ISBLANK(DPWW3!BT21),"",DPWW3!BT21)</t>
  </si>
  <si>
    <t>¬¬IF(ISBLANK(DPWW3!BU21),"",DPWW3!BU21)</t>
  </si>
  <si>
    <t>¬¬IF(ISBLANK(DPWW3!BV21),"",DPWW3!BV21)</t>
  </si>
  <si>
    <t>¬¬IF(ISBLANK(DPWW3!BW21),"",DPWW3!BW21)</t>
  </si>
  <si>
    <t>¬¬IF(ISBLANK(DPWW3!BX21),"",DPWW3!BX21)</t>
  </si>
  <si>
    <t>¬¬IF(ISBLANK(DPWW3!BY21),"",DPWW3!BY21)</t>
  </si>
  <si>
    <t>¬¬A871</t>
  </si>
  <si>
    <t>¬¬IF(ISBLANK(DPWW3!CA21),"",DPWW3!CA21)</t>
  </si>
  <si>
    <t>¬¬IF(ISBLANK(DPWW3!CB21),"",DPWW3!CB21)</t>
  </si>
  <si>
    <t>¬¬IF(ISBLANK(DPWW3!CC21),"",DPWW3!CC21)</t>
  </si>
  <si>
    <t>¬¬IF(ISBLANK(DPWW3!CD21),"",DPWW3!CD21)</t>
  </si>
  <si>
    <t>¬¬IF(ISBLANK(DPWW3!CE21),"",DPWW3!CE21)</t>
  </si>
  <si>
    <t>¬¬IF(ISBLANK(DPWW3!CF21),"",DPWW3!CF21)</t>
  </si>
  <si>
    <t>¬¬IF(ISBLANK(DPWW3!CG21),"",DPWW3!CG21)</t>
  </si>
  <si>
    <t>¬¬IF(ISBLANK(DPWW3!CH21),"",DPWW3!CH21)</t>
  </si>
  <si>
    <t>¬¬IF(ISBLANK(DPWW3!CI21),"",DPWW3!CI21)</t>
  </si>
  <si>
    <t>¬¬IF(ISBLANK(DPWW3!CJ21),"",DPWW3!CJ21)</t>
  </si>
  <si>
    <t>¬¬IF(ISBLANK(DPWW3!CK21),"",DPWW3!CK21)</t>
  </si>
  <si>
    <t>¬¬IF(ISBLANK(DPWW3!CL21),"",DPWW3!CL21)</t>
  </si>
  <si>
    <t>¬¬IF(ISBLANK(DPWW3!CM21),"",DPWW3!CM21)</t>
  </si>
  <si>
    <t>¬¬IF(ISBLANK(DPWW3!CN21),"",DPWW3!CN21)</t>
  </si>
  <si>
    <t>¬¬IF(ISBLANK(DPWW3!CO21),"",DPWW3!CO21)</t>
  </si>
  <si>
    <t>¬¬IF(ISBLANK(DPWW3!CP21),"",DPWW3!CP21)</t>
  </si>
  <si>
    <t>¬¬IF(ISBLANK(DPWW3!CQ21),"",DPWW3!CQ21)</t>
  </si>
  <si>
    <t>¬¬IF(ISBLANK(DPWW3!CR21),"",DPWW3!CR21)</t>
  </si>
  <si>
    <t>¬¬IF(ISBLANK(DPWW3!CS21),"",DPWW3!CS21)</t>
  </si>
  <si>
    <t>¬¬IF(ISBLANK(DPWW3!CT21),"",DPWW3!CT21)</t>
  </si>
  <si>
    <t>¬¬IF(ISBLANK(DPWW3!CU21),"",DPWW3!CU21)</t>
  </si>
  <si>
    <t>¬¬A872</t>
  </si>
  <si>
    <t>¬¬IF(ISBLANK(DPWW3!CW21),"",DPWW3!CW21)</t>
  </si>
  <si>
    <t>¬¬IF(ISBLANK(DPWW3!CX21),"",DPWW3!CX21)</t>
  </si>
  <si>
    <t>¬¬IF(ISBLANK(DPWW3!CY21),"",DPWW3!CY21)</t>
  </si>
  <si>
    <t>¬¬IF(ISBLANK(DPWW3!CZ21),"",DPWW3!CZ21)</t>
  </si>
  <si>
    <t>¬¬IF(ISBLANK(DPWW3!DA21),"",DPWW3!DA21)</t>
  </si>
  <si>
    <t>¬¬IF(ISBLANK(DPWW3!DB21),"",DPWW3!DB21)</t>
  </si>
  <si>
    <t>¬¬IF(ISBLANK(DPWW3!DC21),"",DPWW3!DC21)</t>
  </si>
  <si>
    <t>¬¬IF(ISBLANK(DPWW3!DD21),"",DPWW3!DD21)</t>
  </si>
  <si>
    <t>¬¬IF(ISBLANK(DPWW3!DE21),"",DPWW3!DE21)</t>
  </si>
  <si>
    <t>¬¬IF(ISBLANK(DPWW3!DF21),"",DPWW3!DF21)</t>
  </si>
  <si>
    <t>¬¬IF(ISBLANK(DPWW3!DG21),"",DPWW3!DG21)</t>
  </si>
  <si>
    <t>¬¬IF(ISBLANK(DPWW3!DH21),"",DPWW3!DH21)</t>
  </si>
  <si>
    <t>¬¬IF(ISBLANK(DPWW3!DI21),"",DPWW3!DI21)</t>
  </si>
  <si>
    <t>¬¬IF(ISBLANK(DPWW3!DJ21),"",DPWW3!DJ21)</t>
  </si>
  <si>
    <t>¬¬IF(ISBLANK(DPWW3!DK21),"",DPWW3!DK21)</t>
  </si>
  <si>
    <t>¬¬IF(ISBLANK(DPWW3!DL21),"",DPWW3!DL21)</t>
  </si>
  <si>
    <t>¬¬IF(ISBLANK(DPWW3!DM21),"",DPWW3!DM21)</t>
  </si>
  <si>
    <t>¬¬IF(ISBLANK(DPWW3!DN21),"",DPWW3!DN21)</t>
  </si>
  <si>
    <t>¬¬IF(ISBLANK(DPWW3!DO21),"",DPWW3!DO21)</t>
  </si>
  <si>
    <t>¬¬IF(ISBLANK(DPWW3!DP21),"",DPWW3!DP21)</t>
  </si>
  <si>
    <t>¬¬IF(ISBLANK(DPWW3!DQ21),"",DPWW3!DQ21)</t>
  </si>
  <si>
    <t>¬¬A873</t>
  </si>
  <si>
    <t>¬¬IF(ISBLANK(DPWW3!DS21),"",DPWW3!DS21)</t>
  </si>
  <si>
    <t>¬¬IF(ISBLANK(DPWW3!DT21),"",DPWW3!DT21)</t>
  </si>
  <si>
    <t>¬¬IF(ISBLANK(DPWW3!DU21),"",DPWW3!DU21)</t>
  </si>
  <si>
    <t>¬¬IF(ISBLANK(DPWW3!DV21),"",DPWW3!DV21)</t>
  </si>
  <si>
    <t>¬¬IF(ISBLANK(DPWW3!DW21),"",DPWW3!DW21)</t>
  </si>
  <si>
    <t>¬¬IF(ISBLANK(DPWW3!DX21),"",DPWW3!DX21)</t>
  </si>
  <si>
    <t>¬¬IF(ISBLANK(DPWW3!DY21),"",DPWW3!DY21)</t>
  </si>
  <si>
    <t>¬¬IF(ISBLANK(DPWW3!DZ21),"",DPWW3!DZ21)</t>
  </si>
  <si>
    <t>¬¬IF(ISBLANK(DPWW3!EA21),"",DPWW3!EA21)</t>
  </si>
  <si>
    <t>¬¬IF(ISBLANK(DPWW3!EB21),"",DPWW3!EB21)</t>
  </si>
  <si>
    <t>¬¬IF(ISBLANK(DPWW3!EC21),"",DPWW3!EC21)</t>
  </si>
  <si>
    <t>¬¬IF(ISBLANK(DPWW3!ED21),"",DPWW3!ED21)</t>
  </si>
  <si>
    <t>¬¬IF(ISBLANK(DPWW3!EE21),"",DPWW3!EE21)</t>
  </si>
  <si>
    <t>¬¬IF(ISBLANK(DPWW3!EF21),"",DPWW3!EF21)</t>
  </si>
  <si>
    <t>¬¬IF(ISBLANK(DPWW3!EG21),"",DPWW3!EG21)</t>
  </si>
  <si>
    <t>¬¬IF(ISBLANK(DPWW3!EH21),"",DPWW3!EH21)</t>
  </si>
  <si>
    <t>¬¬IF(ISBLANK(DPWW3!EI21),"",DPWW3!EI21)</t>
  </si>
  <si>
    <t>¬¬IF(ISBLANK(DPWW3!EJ21),"",DPWW3!EJ21)</t>
  </si>
  <si>
    <t>¬¬IF(ISBLANK(DPWW3!EK21),"",DPWW3!EK21)</t>
  </si>
  <si>
    <t>¬¬IF(ISBLANK(DPWW3!EL21),"",DPWW3!EL21)</t>
  </si>
  <si>
    <t>¬¬IF(ISBLANK(DPWW3!EM21),"",DPWW3!EM21)</t>
  </si>
  <si>
    <t>¬¬A874</t>
  </si>
  <si>
    <t>¬¬IF(ISBLANK(DPWW3!EO21),"",DPWW3!EO21)</t>
  </si>
  <si>
    <t>¬¬IF(ISBLANK(DPWW3!EP21),"",DPWW3!EP21)</t>
  </si>
  <si>
    <t>¬¬IF(ISBLANK(DPWW3!EQ21),"",DPWW3!EQ21)</t>
  </si>
  <si>
    <t>¬¬IF(ISBLANK(DPWW3!ER21),"",DPWW3!ER21)</t>
  </si>
  <si>
    <t>¬¬IF(ISBLANK(DPWW3!ES21),"",DPWW3!ES21)</t>
  </si>
  <si>
    <t>¬¬IF(ISBLANK(DPWW3!ET21),"",DPWW3!ET21)</t>
  </si>
  <si>
    <t>¬¬IF(ISBLANK(DPWW3!EU21),"",DPWW3!EU21)</t>
  </si>
  <si>
    <t>¬¬IF(ISBLANK(DPWW3!EV21),"",DPWW3!EV21)</t>
  </si>
  <si>
    <t>¬¬IF(ISBLANK(DPWW3!EW21),"",DPWW3!EW21)</t>
  </si>
  <si>
    <t>¬¬IF(ISBLANK(DPWW3!EX21),"",DPWW3!EX21)</t>
  </si>
  <si>
    <t>¬¬IF(ISBLANK(DPWW3!EY21),"",DPWW3!EY21)</t>
  </si>
  <si>
    <t>¬¬IF(ISBLANK(DPWW3!EZ21),"",DPWW3!EZ21)</t>
  </si>
  <si>
    <t>¬¬IF(ISBLANK(DPWW3!FA21),"",DPWW3!FA21)</t>
  </si>
  <si>
    <t>¬¬IF(ISBLANK(DPWW3!FB21),"",DPWW3!FB21)</t>
  </si>
  <si>
    <t>¬¬IF(ISBLANK(DPWW3!FC21),"",DPWW3!FC21)</t>
  </si>
  <si>
    <t>¬¬IF(ISBLANK(DPWW3!FD21),"",DPWW3!FD21)</t>
  </si>
  <si>
    <t>¬¬IF(ISBLANK(DPWW3!FE21),"",DPWW3!FE21)</t>
  </si>
  <si>
    <t>¬¬IF(ISBLANK(DPWW3!FF21),"",DPWW3!FF21)</t>
  </si>
  <si>
    <t>¬¬IF(ISBLANK(DPWW3!FG21),"",DPWW3!FG21)</t>
  </si>
  <si>
    <t>¬¬IF(ISBLANK(DPWW3!FH21),"",DPWW3!FH21)</t>
  </si>
  <si>
    <t>¬¬IF(ISBLANK(DPWW3!FI21),"",DPWW3!FI21)</t>
  </si>
  <si>
    <t>¬¬A875</t>
  </si>
  <si>
    <t>¬¬IF(ISBLANK(DPWW3!FK21),"",DPWW3!FK21)</t>
  </si>
  <si>
    <t>¬¬IF(ISBLANK(DPWW3!FL21),"",DPWW3!FL21)</t>
  </si>
  <si>
    <t>¬¬IF(ISBLANK(DPWW3!FM21),"",DPWW3!FM21)</t>
  </si>
  <si>
    <t>¬¬IF(ISBLANK(DPWW3!FN21),"",DPWW3!FN21)</t>
  </si>
  <si>
    <t>¬¬IF(ISBLANK(DPWW3!FO21),"",DPWW3!FO21)</t>
  </si>
  <si>
    <t>¬¬IF(ISBLANK(DPWW3!FP21),"",DPWW3!FP21)</t>
  </si>
  <si>
    <t>¬¬IF(ISBLANK(DPWW3!FQ21),"",DPWW3!FQ21)</t>
  </si>
  <si>
    <t>¬¬IF(ISBLANK(DPWW3!FR21),"",DPWW3!FR21)</t>
  </si>
  <si>
    <t>¬¬IF(ISBLANK(DPWW3!FS21),"",DPWW3!FS21)</t>
  </si>
  <si>
    <t>¬¬IF(ISBLANK(DPWW3!FT21),"",DPWW3!FT21)</t>
  </si>
  <si>
    <t>¬¬IF(ISBLANK(DPWW3!FU21),"",DPWW3!FU21)</t>
  </si>
  <si>
    <t>¬¬IF(ISBLANK(DPWW3!FV21),"",DPWW3!FV21)</t>
  </si>
  <si>
    <t>¬¬IF(ISBLANK(DPWW3!FW21),"",DPWW3!FW21)</t>
  </si>
  <si>
    <t>¬¬IF(ISBLANK(DPWW3!FX21),"",DPWW3!FX21)</t>
  </si>
  <si>
    <t>¬¬IF(ISBLANK(DPWW3!FY21),"",DPWW3!FY21)</t>
  </si>
  <si>
    <t>¬¬IF(ISBLANK(DPWW3!FZ21),"",DPWW3!FZ21)</t>
  </si>
  <si>
    <t>¬¬IF(ISBLANK(DPWW3!GA21),"",DPWW3!GA21)</t>
  </si>
  <si>
    <t>¬¬IF(ISBLANK(DPWW3!GB21),"",DPWW3!GB21)</t>
  </si>
  <si>
    <t>¬¬IF(ISBLANK(DPWW3!GC21),"",DPWW3!GC21)</t>
  </si>
  <si>
    <t>¬¬IF(ISBLANK(DPWW3!GD21),"",DPWW3!GD21)</t>
  </si>
  <si>
    <t>¬¬IF(ISBLANK(DPWW3!GE21),"",DPWW3!GE21)</t>
  </si>
  <si>
    <t>¬¬A876</t>
  </si>
  <si>
    <t>¬¬IF(ISBLANK(DPWW3!GG21),"",DPWW3!GG21)</t>
  </si>
  <si>
    <t>¬¬A877</t>
  </si>
  <si>
    <t>¬¬IF(ISBLANK(DPWW3!GH21),"",DPWW3!GH21)</t>
  </si>
  <si>
    <t>¬¬A878</t>
  </si>
  <si>
    <t>¬¬IF(ISBLANK(DPWW3!GI21),"",DPWW3!GI21)</t>
  </si>
  <si>
    <t>¬¬A879</t>
  </si>
  <si>
    <t>¬¬IF(ISBLANK(DPWW3!GJ21),"",DPWW3!GJ21)</t>
  </si>
  <si>
    <t>¬¬A880</t>
  </si>
  <si>
    <t>¬¬IF(ISBLANK(DPWW3!GK21),"",DPWW3!GK21)</t>
  </si>
  <si>
    <t>¬¬A881</t>
  </si>
  <si>
    <t>¬¬IF(ISBLANK(DPWW3!GL21),"",DPWW3!GL21)</t>
  </si>
  <si>
    <t>¬¬A882</t>
  </si>
  <si>
    <t>¬¬IF(ISBLANK(DPWW3!GM21),"",DPWW3!GM21)</t>
  </si>
  <si>
    <t>¬¬A883</t>
  </si>
  <si>
    <t>¬¬IF(ISBLANK(DPWW3!GN21),"",DPWW3!GN21)</t>
  </si>
  <si>
    <t>¬¬A884</t>
  </si>
  <si>
    <t>¬¬IF(ISBLANK(DPWW3!GO21),"",DPWW3!GO21)</t>
  </si>
  <si>
    <t>¬¬A885</t>
  </si>
  <si>
    <t>¬¬IF(ISBLANK(DPWW3!GP21),"",DPWW3!GP21)</t>
  </si>
  <si>
    <t>¬¬A886</t>
  </si>
  <si>
    <t>¬¬IF(ISBLANK(DPWW3!GQ21),"",DPWW3!GQ21)</t>
  </si>
  <si>
    <t>¬¬A887</t>
  </si>
  <si>
    <t>¬¬IF(ISBLANK(DPWW3!K22),"",DPWW3!K22)</t>
  </si>
  <si>
    <t>¬¬A888</t>
  </si>
  <si>
    <t>¬¬IF(ISBLANK(DPWW3!M22),"",DPWW3!M22)</t>
  </si>
  <si>
    <t>¬¬IF(ISBLANK(DPWW3!N22),"",DPWW3!N22)</t>
  </si>
  <si>
    <t>¬¬IF(ISBLANK(DPWW3!O22),"",DPWW3!O22)</t>
  </si>
  <si>
    <t>¬¬IF(ISBLANK(DPWW3!P22),"",DPWW3!P22)</t>
  </si>
  <si>
    <t>¬¬IF(ISBLANK(DPWW3!Q22),"",DPWW3!Q22)</t>
  </si>
  <si>
    <t>¬¬IF(ISBLANK(DPWW3!R22),"",DPWW3!R22)</t>
  </si>
  <si>
    <t>¬¬IF(ISBLANK(DPWW3!S22),"",DPWW3!S22)</t>
  </si>
  <si>
    <t>¬¬IF(ISBLANK(DPWW3!T22),"",DPWW3!T22)</t>
  </si>
  <si>
    <t>¬¬IF(ISBLANK(DPWW3!U22),"",DPWW3!U22)</t>
  </si>
  <si>
    <t>¬¬IF(ISBLANK(DPWW3!V22),"",DPWW3!V22)</t>
  </si>
  <si>
    <t>¬¬IF(ISBLANK(DPWW3!W22),"",DPWW3!W22)</t>
  </si>
  <si>
    <t>¬¬IF(ISBLANK(DPWW3!X22),"",DPWW3!X22)</t>
  </si>
  <si>
    <t>¬¬IF(ISBLANK(DPWW3!Y22),"",DPWW3!Y22)</t>
  </si>
  <si>
    <t>¬¬IF(ISBLANK(DPWW3!Z22),"",DPWW3!Z22)</t>
  </si>
  <si>
    <t>¬¬IF(ISBLANK(DPWW3!AA22),"",DPWW3!AA22)</t>
  </si>
  <si>
    <t>¬¬IF(ISBLANK(DPWW3!AB22),"",DPWW3!AB22)</t>
  </si>
  <si>
    <t>¬¬IF(ISBLANK(DPWW3!AC22),"",DPWW3!AC22)</t>
  </si>
  <si>
    <t>¬¬IF(ISBLANK(DPWW3!AD22),"",DPWW3!AD22)</t>
  </si>
  <si>
    <t>¬¬IF(ISBLANK(DPWW3!AE22),"",DPWW3!AE22)</t>
  </si>
  <si>
    <t>¬¬IF(ISBLANK(DPWW3!AF22),"",DPWW3!AF22)</t>
  </si>
  <si>
    <t>¬¬IF(ISBLANK(DPWW3!AG22),"",DPWW3!AG22)</t>
  </si>
  <si>
    <t>¬¬A889</t>
  </si>
  <si>
    <t>¬¬IF(ISBLANK(DPWW3!AI22),"",DPWW3!AI22)</t>
  </si>
  <si>
    <t>¬¬IF(ISBLANK(DPWW3!AJ22),"",DPWW3!AJ22)</t>
  </si>
  <si>
    <t>¬¬IF(ISBLANK(DPWW3!AK22),"",DPWW3!AK22)</t>
  </si>
  <si>
    <t>¬¬IF(ISBLANK(DPWW3!AL22),"",DPWW3!AL22)</t>
  </si>
  <si>
    <t>¬¬IF(ISBLANK(DPWW3!AM22),"",DPWW3!AM22)</t>
  </si>
  <si>
    <t>¬¬IF(ISBLANK(DPWW3!AN22),"",DPWW3!AN22)</t>
  </si>
  <si>
    <t>¬¬IF(ISBLANK(DPWW3!AO22),"",DPWW3!AO22)</t>
  </si>
  <si>
    <t>¬¬IF(ISBLANK(DPWW3!AP22),"",DPWW3!AP22)</t>
  </si>
  <si>
    <t>¬¬IF(ISBLANK(DPWW3!AQ22),"",DPWW3!AQ22)</t>
  </si>
  <si>
    <t>¬¬IF(ISBLANK(DPWW3!AR22),"",DPWW3!AR22)</t>
  </si>
  <si>
    <t>¬¬IF(ISBLANK(DPWW3!AS22),"",DPWW3!AS22)</t>
  </si>
  <si>
    <t>¬¬IF(ISBLANK(DPWW3!AT22),"",DPWW3!AT22)</t>
  </si>
  <si>
    <t>¬¬IF(ISBLANK(DPWW3!AU22),"",DPWW3!AU22)</t>
  </si>
  <si>
    <t>¬¬IF(ISBLANK(DPWW3!AV22),"",DPWW3!AV22)</t>
  </si>
  <si>
    <t>¬¬IF(ISBLANK(DPWW3!AW22),"",DPWW3!AW22)</t>
  </si>
  <si>
    <t>¬¬IF(ISBLANK(DPWW3!AX22),"",DPWW3!AX22)</t>
  </si>
  <si>
    <t>¬¬IF(ISBLANK(DPWW3!AY22),"",DPWW3!AY22)</t>
  </si>
  <si>
    <t>¬¬IF(ISBLANK(DPWW3!AZ22),"",DPWW3!AZ22)</t>
  </si>
  <si>
    <t>¬¬IF(ISBLANK(DPWW3!BA22),"",DPWW3!BA22)</t>
  </si>
  <si>
    <t>¬¬IF(ISBLANK(DPWW3!BB22),"",DPWW3!BB22)</t>
  </si>
  <si>
    <t>¬¬IF(ISBLANK(DPWW3!BC22),"",DPWW3!BC22)</t>
  </si>
  <si>
    <t>¬¬A890</t>
  </si>
  <si>
    <t>¬¬IF(ISBLANK(DPWW3!BE22),"",DPWW3!BE22)</t>
  </si>
  <si>
    <t>¬¬IF(ISBLANK(DPWW3!BF22),"",DPWW3!BF22)</t>
  </si>
  <si>
    <t>¬¬IF(ISBLANK(DPWW3!BG22),"",DPWW3!BG22)</t>
  </si>
  <si>
    <t>¬¬IF(ISBLANK(DPWW3!BH22),"",DPWW3!BH22)</t>
  </si>
  <si>
    <t>¬¬IF(ISBLANK(DPWW3!BI22),"",DPWW3!BI22)</t>
  </si>
  <si>
    <t>¬¬IF(ISBLANK(DPWW3!BJ22),"",DPWW3!BJ22)</t>
  </si>
  <si>
    <t>¬¬IF(ISBLANK(DPWW3!BK22),"",DPWW3!BK22)</t>
  </si>
  <si>
    <t>¬¬IF(ISBLANK(DPWW3!BL22),"",DPWW3!BL22)</t>
  </si>
  <si>
    <t>¬¬IF(ISBLANK(DPWW3!BM22),"",DPWW3!BM22)</t>
  </si>
  <si>
    <t>¬¬IF(ISBLANK(DPWW3!BN22),"",DPWW3!BN22)</t>
  </si>
  <si>
    <t>¬¬IF(ISBLANK(DPWW3!BO22),"",DPWW3!BO22)</t>
  </si>
  <si>
    <t>¬¬IF(ISBLANK(DPWW3!BP22),"",DPWW3!BP22)</t>
  </si>
  <si>
    <t>¬¬IF(ISBLANK(DPWW3!BQ22),"",DPWW3!BQ22)</t>
  </si>
  <si>
    <t>¬¬IF(ISBLANK(DPWW3!BR22),"",DPWW3!BR22)</t>
  </si>
  <si>
    <t>¬¬IF(ISBLANK(DPWW3!BS22),"",DPWW3!BS22)</t>
  </si>
  <si>
    <t>¬¬IF(ISBLANK(DPWW3!BT22),"",DPWW3!BT22)</t>
  </si>
  <si>
    <t>¬¬IF(ISBLANK(DPWW3!BU22),"",DPWW3!BU22)</t>
  </si>
  <si>
    <t>¬¬IF(ISBLANK(DPWW3!BV22),"",DPWW3!BV22)</t>
  </si>
  <si>
    <t>¬¬IF(ISBLANK(DPWW3!BW22),"",DPWW3!BW22)</t>
  </si>
  <si>
    <t>¬¬IF(ISBLANK(DPWW3!BX22),"",DPWW3!BX22)</t>
  </si>
  <si>
    <t>¬¬IF(ISBLANK(DPWW3!BY22),"",DPWW3!BY22)</t>
  </si>
  <si>
    <t>¬¬A891</t>
  </si>
  <si>
    <t>¬¬IF(ISBLANK(DPWW3!CA22),"",DPWW3!CA22)</t>
  </si>
  <si>
    <t>¬¬IF(ISBLANK(DPWW3!CB22),"",DPWW3!CB22)</t>
  </si>
  <si>
    <t>¬¬IF(ISBLANK(DPWW3!CC22),"",DPWW3!CC22)</t>
  </si>
  <si>
    <t>¬¬IF(ISBLANK(DPWW3!CD22),"",DPWW3!CD22)</t>
  </si>
  <si>
    <t>¬¬IF(ISBLANK(DPWW3!CE22),"",DPWW3!CE22)</t>
  </si>
  <si>
    <t>¬¬IF(ISBLANK(DPWW3!CF22),"",DPWW3!CF22)</t>
  </si>
  <si>
    <t>¬¬IF(ISBLANK(DPWW3!CG22),"",DPWW3!CG22)</t>
  </si>
  <si>
    <t>¬¬IF(ISBLANK(DPWW3!CH22),"",DPWW3!CH22)</t>
  </si>
  <si>
    <t>¬¬IF(ISBLANK(DPWW3!CI22),"",DPWW3!CI22)</t>
  </si>
  <si>
    <t>¬¬IF(ISBLANK(DPWW3!CJ22),"",DPWW3!CJ22)</t>
  </si>
  <si>
    <t>¬¬IF(ISBLANK(DPWW3!CK22),"",DPWW3!CK22)</t>
  </si>
  <si>
    <t>¬¬IF(ISBLANK(DPWW3!CL22),"",DPWW3!CL22)</t>
  </si>
  <si>
    <t>¬¬IF(ISBLANK(DPWW3!CM22),"",DPWW3!CM22)</t>
  </si>
  <si>
    <t>¬¬IF(ISBLANK(DPWW3!CN22),"",DPWW3!CN22)</t>
  </si>
  <si>
    <t>¬¬IF(ISBLANK(DPWW3!CO22),"",DPWW3!CO22)</t>
  </si>
  <si>
    <t>¬¬IF(ISBLANK(DPWW3!CP22),"",DPWW3!CP22)</t>
  </si>
  <si>
    <t>¬¬IF(ISBLANK(DPWW3!CQ22),"",DPWW3!CQ22)</t>
  </si>
  <si>
    <t>¬¬IF(ISBLANK(DPWW3!CR22),"",DPWW3!CR22)</t>
  </si>
  <si>
    <t>¬¬IF(ISBLANK(DPWW3!CS22),"",DPWW3!CS22)</t>
  </si>
  <si>
    <t>¬¬IF(ISBLANK(DPWW3!CT22),"",DPWW3!CT22)</t>
  </si>
  <si>
    <t>¬¬IF(ISBLANK(DPWW3!CU22),"",DPWW3!CU22)</t>
  </si>
  <si>
    <t>¬¬A892</t>
  </si>
  <si>
    <t>¬¬IF(ISBLANK(DPWW3!CW22),"",DPWW3!CW22)</t>
  </si>
  <si>
    <t>¬¬IF(ISBLANK(DPWW3!CX22),"",DPWW3!CX22)</t>
  </si>
  <si>
    <t>¬¬IF(ISBLANK(DPWW3!CY22),"",DPWW3!CY22)</t>
  </si>
  <si>
    <t>¬¬IF(ISBLANK(DPWW3!CZ22),"",DPWW3!CZ22)</t>
  </si>
  <si>
    <t>¬¬IF(ISBLANK(DPWW3!DA22),"",DPWW3!DA22)</t>
  </si>
  <si>
    <t>¬¬IF(ISBLANK(DPWW3!DB22),"",DPWW3!DB22)</t>
  </si>
  <si>
    <t>¬¬IF(ISBLANK(DPWW3!DC22),"",DPWW3!DC22)</t>
  </si>
  <si>
    <t>¬¬IF(ISBLANK(DPWW3!DD22),"",DPWW3!DD22)</t>
  </si>
  <si>
    <t>¬¬IF(ISBLANK(DPWW3!DE22),"",DPWW3!DE22)</t>
  </si>
  <si>
    <t>¬¬IF(ISBLANK(DPWW3!DF22),"",DPWW3!DF22)</t>
  </si>
  <si>
    <t>¬¬IF(ISBLANK(DPWW3!DG22),"",DPWW3!DG22)</t>
  </si>
  <si>
    <t>¬¬IF(ISBLANK(DPWW3!DH22),"",DPWW3!DH22)</t>
  </si>
  <si>
    <t>¬¬IF(ISBLANK(DPWW3!DI22),"",DPWW3!DI22)</t>
  </si>
  <si>
    <t>¬¬IF(ISBLANK(DPWW3!DJ22),"",DPWW3!DJ22)</t>
  </si>
  <si>
    <t>¬¬IF(ISBLANK(DPWW3!DK22),"",DPWW3!DK22)</t>
  </si>
  <si>
    <t>¬¬IF(ISBLANK(DPWW3!DL22),"",DPWW3!DL22)</t>
  </si>
  <si>
    <t>¬¬IF(ISBLANK(DPWW3!DM22),"",DPWW3!DM22)</t>
  </si>
  <si>
    <t>¬¬IF(ISBLANK(DPWW3!DN22),"",DPWW3!DN22)</t>
  </si>
  <si>
    <t>¬¬IF(ISBLANK(DPWW3!DO22),"",DPWW3!DO22)</t>
  </si>
  <si>
    <t>¬¬IF(ISBLANK(DPWW3!DP22),"",DPWW3!DP22)</t>
  </si>
  <si>
    <t>¬¬IF(ISBLANK(DPWW3!DQ22),"",DPWW3!DQ22)</t>
  </si>
  <si>
    <t>¬¬A893</t>
  </si>
  <si>
    <t>¬¬IF(ISBLANK(DPWW3!DS22),"",DPWW3!DS22)</t>
  </si>
  <si>
    <t>¬¬IF(ISBLANK(DPWW3!DT22),"",DPWW3!DT22)</t>
  </si>
  <si>
    <t>¬¬IF(ISBLANK(DPWW3!DU22),"",DPWW3!DU22)</t>
  </si>
  <si>
    <t>¬¬IF(ISBLANK(DPWW3!DV22),"",DPWW3!DV22)</t>
  </si>
  <si>
    <t>¬¬IF(ISBLANK(DPWW3!DW22),"",DPWW3!DW22)</t>
  </si>
  <si>
    <t>¬¬IF(ISBLANK(DPWW3!DX22),"",DPWW3!DX22)</t>
  </si>
  <si>
    <t>¬¬IF(ISBLANK(DPWW3!DY22),"",DPWW3!DY22)</t>
  </si>
  <si>
    <t>¬¬IF(ISBLANK(DPWW3!DZ22),"",DPWW3!DZ22)</t>
  </si>
  <si>
    <t>¬¬IF(ISBLANK(DPWW3!EA22),"",DPWW3!EA22)</t>
  </si>
  <si>
    <t>¬¬IF(ISBLANK(DPWW3!EB22),"",DPWW3!EB22)</t>
  </si>
  <si>
    <t>¬¬IF(ISBLANK(DPWW3!EC22),"",DPWW3!EC22)</t>
  </si>
  <si>
    <t>¬¬IF(ISBLANK(DPWW3!ED22),"",DPWW3!ED22)</t>
  </si>
  <si>
    <t>¬¬IF(ISBLANK(DPWW3!EE22),"",DPWW3!EE22)</t>
  </si>
  <si>
    <t>¬¬IF(ISBLANK(DPWW3!EF22),"",DPWW3!EF22)</t>
  </si>
  <si>
    <t>¬¬IF(ISBLANK(DPWW3!EG22),"",DPWW3!EG22)</t>
  </si>
  <si>
    <t>¬¬IF(ISBLANK(DPWW3!EH22),"",DPWW3!EH22)</t>
  </si>
  <si>
    <t>¬¬IF(ISBLANK(DPWW3!EI22),"",DPWW3!EI22)</t>
  </si>
  <si>
    <t>¬¬IF(ISBLANK(DPWW3!EJ22),"",DPWW3!EJ22)</t>
  </si>
  <si>
    <t>¬¬IF(ISBLANK(DPWW3!EK22),"",DPWW3!EK22)</t>
  </si>
  <si>
    <t>¬¬IF(ISBLANK(DPWW3!EL22),"",DPWW3!EL22)</t>
  </si>
  <si>
    <t>¬¬IF(ISBLANK(DPWW3!EM22),"",DPWW3!EM22)</t>
  </si>
  <si>
    <t>¬¬A894</t>
  </si>
  <si>
    <t>¬¬IF(ISBLANK(DPWW3!EO22),"",DPWW3!EO22)</t>
  </si>
  <si>
    <t>¬¬IF(ISBLANK(DPWW3!EP22),"",DPWW3!EP22)</t>
  </si>
  <si>
    <t>¬¬IF(ISBLANK(DPWW3!EQ22),"",DPWW3!EQ22)</t>
  </si>
  <si>
    <t>¬¬IF(ISBLANK(DPWW3!ER22),"",DPWW3!ER22)</t>
  </si>
  <si>
    <t>¬¬IF(ISBLANK(DPWW3!ES22),"",DPWW3!ES22)</t>
  </si>
  <si>
    <t>¬¬IF(ISBLANK(DPWW3!ET22),"",DPWW3!ET22)</t>
  </si>
  <si>
    <t>¬¬IF(ISBLANK(DPWW3!EU22),"",DPWW3!EU22)</t>
  </si>
  <si>
    <t>¬¬IF(ISBLANK(DPWW3!EV22),"",DPWW3!EV22)</t>
  </si>
  <si>
    <t>¬¬IF(ISBLANK(DPWW3!EW22),"",DPWW3!EW22)</t>
  </si>
  <si>
    <t>¬¬IF(ISBLANK(DPWW3!EX22),"",DPWW3!EX22)</t>
  </si>
  <si>
    <t>¬¬IF(ISBLANK(DPWW3!EY22),"",DPWW3!EY22)</t>
  </si>
  <si>
    <t>¬¬IF(ISBLANK(DPWW3!EZ22),"",DPWW3!EZ22)</t>
  </si>
  <si>
    <t>¬¬IF(ISBLANK(DPWW3!FA22),"",DPWW3!FA22)</t>
  </si>
  <si>
    <t>¬¬IF(ISBLANK(DPWW3!FB22),"",DPWW3!FB22)</t>
  </si>
  <si>
    <t>¬¬IF(ISBLANK(DPWW3!FC22),"",DPWW3!FC22)</t>
  </si>
  <si>
    <t>¬¬IF(ISBLANK(DPWW3!FD22),"",DPWW3!FD22)</t>
  </si>
  <si>
    <t>¬¬IF(ISBLANK(DPWW3!FE22),"",DPWW3!FE22)</t>
  </si>
  <si>
    <t>¬¬IF(ISBLANK(DPWW3!FF22),"",DPWW3!FF22)</t>
  </si>
  <si>
    <t>¬¬IF(ISBLANK(DPWW3!FG22),"",DPWW3!FG22)</t>
  </si>
  <si>
    <t>¬¬IF(ISBLANK(DPWW3!FH22),"",DPWW3!FH22)</t>
  </si>
  <si>
    <t>¬¬IF(ISBLANK(DPWW3!FI22),"",DPWW3!FI22)</t>
  </si>
  <si>
    <t>¬¬A895</t>
  </si>
  <si>
    <t>¬¬IF(ISBLANK(DPWW3!FK22),"",DPWW3!FK22)</t>
  </si>
  <si>
    <t>¬¬IF(ISBLANK(DPWW3!FL22),"",DPWW3!FL22)</t>
  </si>
  <si>
    <t>¬¬IF(ISBLANK(DPWW3!FM22),"",DPWW3!FM22)</t>
  </si>
  <si>
    <t>¬¬IF(ISBLANK(DPWW3!FN22),"",DPWW3!FN22)</t>
  </si>
  <si>
    <t>¬¬IF(ISBLANK(DPWW3!FO22),"",DPWW3!FO22)</t>
  </si>
  <si>
    <t>¬¬IF(ISBLANK(DPWW3!FP22),"",DPWW3!FP22)</t>
  </si>
  <si>
    <t>¬¬IF(ISBLANK(DPWW3!FQ22),"",DPWW3!FQ22)</t>
  </si>
  <si>
    <t>¬¬IF(ISBLANK(DPWW3!FR22),"",DPWW3!FR22)</t>
  </si>
  <si>
    <t>¬¬IF(ISBLANK(DPWW3!FS22),"",DPWW3!FS22)</t>
  </si>
  <si>
    <t>¬¬IF(ISBLANK(DPWW3!FT22),"",DPWW3!FT22)</t>
  </si>
  <si>
    <t>¬¬IF(ISBLANK(DPWW3!FU22),"",DPWW3!FU22)</t>
  </si>
  <si>
    <t>¬¬IF(ISBLANK(DPWW3!FV22),"",DPWW3!FV22)</t>
  </si>
  <si>
    <t>¬¬IF(ISBLANK(DPWW3!FW22),"",DPWW3!FW22)</t>
  </si>
  <si>
    <t>¬¬IF(ISBLANK(DPWW3!FX22),"",DPWW3!FX22)</t>
  </si>
  <si>
    <t>¬¬IF(ISBLANK(DPWW3!FY22),"",DPWW3!FY22)</t>
  </si>
  <si>
    <t>¬¬IF(ISBLANK(DPWW3!FZ22),"",DPWW3!FZ22)</t>
  </si>
  <si>
    <t>¬¬IF(ISBLANK(DPWW3!GA22),"",DPWW3!GA22)</t>
  </si>
  <si>
    <t>¬¬IF(ISBLANK(DPWW3!GB22),"",DPWW3!GB22)</t>
  </si>
  <si>
    <t>¬¬IF(ISBLANK(DPWW3!GC22),"",DPWW3!GC22)</t>
  </si>
  <si>
    <t>¬¬IF(ISBLANK(DPWW3!GD22),"",DPWW3!GD22)</t>
  </si>
  <si>
    <t>¬¬IF(ISBLANK(DPWW3!GE22),"",DPWW3!GE22)</t>
  </si>
  <si>
    <t>¬¬A896</t>
  </si>
  <si>
    <t>¬¬IF(ISBLANK(DPWW3!GG22),"",DPWW3!GG22)</t>
  </si>
  <si>
    <t>¬¬A897</t>
  </si>
  <si>
    <t>¬¬IF(ISBLANK(DPWW3!GH22),"",DPWW3!GH22)</t>
  </si>
  <si>
    <t>¬¬A898</t>
  </si>
  <si>
    <t>¬¬IF(ISBLANK(DPWW3!GI22),"",DPWW3!GI22)</t>
  </si>
  <si>
    <t>¬¬A899</t>
  </si>
  <si>
    <t>¬¬IF(ISBLANK(DPWW3!GJ22),"",DPWW3!GJ22)</t>
  </si>
  <si>
    <t>¬¬A900</t>
  </si>
  <si>
    <t>¬¬IF(ISBLANK(DPWW3!GK22),"",DPWW3!GK22)</t>
  </si>
  <si>
    <t>¬¬A901</t>
  </si>
  <si>
    <t>¬¬IF(ISBLANK(DPWW3!GL22),"",DPWW3!GL22)</t>
  </si>
  <si>
    <t>¬¬A902</t>
  </si>
  <si>
    <t>¬¬IF(ISBLANK(DPWW3!GM22),"",DPWW3!GM22)</t>
  </si>
  <si>
    <t>¬¬A903</t>
  </si>
  <si>
    <t>¬¬IF(ISBLANK(DPWW3!GN22),"",DPWW3!GN22)</t>
  </si>
  <si>
    <t>¬¬A904</t>
  </si>
  <si>
    <t>¬¬IF(ISBLANK(DPWW3!GO22),"",DPWW3!GO22)</t>
  </si>
  <si>
    <t>¬¬A905</t>
  </si>
  <si>
    <t>¬¬IF(ISBLANK(DPWW3!GP22),"",DPWW3!GP22)</t>
  </si>
  <si>
    <t>¬¬A906</t>
  </si>
  <si>
    <t>¬¬IF(ISBLANK(DPWW3!GQ22),"",DPWW3!GQ22)</t>
  </si>
  <si>
    <t>¬¬A907</t>
  </si>
  <si>
    <t>¬¬IF(ISBLANK('DPW1'!K8),"",'DPW1'!K8)</t>
  </si>
  <si>
    <t>¬¬IF(ISBLANK('DPW1'!L8),"",'DPW1'!L8)</t>
  </si>
  <si>
    <t>¬¬IF(ISBLANK('DPW1'!M8),"",'DPW1'!M8)</t>
  </si>
  <si>
    <t>¬¬IF(ISBLANK('DPW1'!N8),"",'DPW1'!N8)</t>
  </si>
  <si>
    <t>¬¬IF(ISBLANK('DPW1'!O8),"",'DPW1'!O8)</t>
  </si>
  <si>
    <t>¬¬IF(ISBLANK('DPW1'!P8),"",'DPW1'!P8)</t>
  </si>
  <si>
    <t>¬¬IF(ISBLANK('DPW1'!Q8),"",'DPW1'!Q8)</t>
  </si>
  <si>
    <t>¬¬IF(ISBLANK('DPW1'!R8),"",'DPW1'!R8)</t>
  </si>
  <si>
    <t>¬¬IF(ISBLANK('DPW1'!S8),"",'DPW1'!S8)</t>
  </si>
  <si>
    <t>¬¬IF(ISBLANK('DPW1'!T8),"",'DPW1'!T8)</t>
  </si>
  <si>
    <t>¬¬IF(ISBLANK('DPW1'!U8),"",'DPW1'!U8)</t>
  </si>
  <si>
    <t>¬¬IF(ISBLANK('DPW1'!V8),"",'DPW1'!V8)</t>
  </si>
  <si>
    <t>¬¬A908</t>
  </si>
  <si>
    <t>¬¬IF(ISBLANK('DPW1'!W8),"",'DPW1'!W8)</t>
  </si>
  <si>
    <t>¬¬IF(ISBLANK('DPW1'!X8),"",'DPW1'!X8)</t>
  </si>
  <si>
    <t>¬¬A909</t>
  </si>
  <si>
    <t>¬¬IF(ISBLANK('DPW1'!Z8),"",'DPW1'!Z8)</t>
  </si>
  <si>
    <t>¬¬IF(ISBLANK('DPW1'!AA8),"",'DPW1'!AA8)</t>
  </si>
  <si>
    <t>¬¬IF(ISBLANK('DPW1'!AB8),"",'DPW1'!AB8)</t>
  </si>
  <si>
    <t>¬¬IF(ISBLANK('DPW1'!AC8),"",'DPW1'!AC8)</t>
  </si>
  <si>
    <t>¬¬IF(ISBLANK('DPW1'!AD8),"",'DPW1'!AD8)</t>
  </si>
  <si>
    <t>¬¬IF(ISBLANK('DPW1'!AE8),"",'DPW1'!AE8)</t>
  </si>
  <si>
    <t>¬¬IF(ISBLANK('DPW1'!AF8),"",'DPW1'!AF8)</t>
  </si>
  <si>
    <t>¬¬IF(ISBLANK('DPW1'!AG8),"",'DPW1'!AG8)</t>
  </si>
  <si>
    <t>¬¬IF(ISBLANK('DPW1'!AH8),"",'DPW1'!AH8)</t>
  </si>
  <si>
    <t>¬¬IF(ISBLANK('DPW1'!AI8),"",'DPW1'!AI8)</t>
  </si>
  <si>
    <t>¬¬IF(ISBLANK('DPW1'!AJ8),"",'DPW1'!AJ8)</t>
  </si>
  <si>
    <t>¬¬IF(ISBLANK('DPW1'!AK8),"",'DPW1'!AK8)</t>
  </si>
  <si>
    <t>¬¬A910</t>
  </si>
  <si>
    <t>¬¬IF(ISBLANK('DPW1'!AL8),"",'DPW1'!AL8)</t>
  </si>
  <si>
    <t>¬¬IF(ISBLANK('DPW1'!AM8),"",'DPW1'!AM8)</t>
  </si>
  <si>
    <t>¬¬A911</t>
  </si>
  <si>
    <t>¬¬IF(ISBLANK('DPW1'!AO8),"",'DPW1'!AO8)</t>
  </si>
  <si>
    <t>¬¬IF(ISBLANK('DPW1'!AP8),"",'DPW1'!AP8)</t>
  </si>
  <si>
    <t>¬¬A912</t>
  </si>
  <si>
    <t>¬¬IF(ISBLANK('DPW1'!K9),"",'DPW1'!K9)</t>
  </si>
  <si>
    <t>¬¬IF(ISBLANK('DPW1'!L9),"",'DPW1'!L9)</t>
  </si>
  <si>
    <t>¬¬IF(ISBLANK('DPW1'!M9),"",'DPW1'!M9)</t>
  </si>
  <si>
    <t>¬¬IF(ISBLANK('DPW1'!N9),"",'DPW1'!N9)</t>
  </si>
  <si>
    <t>¬¬IF(ISBLANK('DPW1'!O9),"",'DPW1'!O9)</t>
  </si>
  <si>
    <t>¬¬IF(ISBLANK('DPW1'!P9),"",'DPW1'!P9)</t>
  </si>
  <si>
    <t>¬¬IF(ISBLANK('DPW1'!Q9),"",'DPW1'!Q9)</t>
  </si>
  <si>
    <t>¬¬IF(ISBLANK('DPW1'!R9),"",'DPW1'!R9)</t>
  </si>
  <si>
    <t>¬¬IF(ISBLANK('DPW1'!S9),"",'DPW1'!S9)</t>
  </si>
  <si>
    <t>¬¬IF(ISBLANK('DPW1'!T9),"",'DPW1'!T9)</t>
  </si>
  <si>
    <t>¬¬IF(ISBLANK('DPW1'!U9),"",'DPW1'!U9)</t>
  </si>
  <si>
    <t>¬¬IF(ISBLANK('DPW1'!V9),"",'DPW1'!V9)</t>
  </si>
  <si>
    <t>¬¬A913</t>
  </si>
  <si>
    <t>¬¬IF(ISBLANK('DPW1'!W9),"",'DPW1'!W9)</t>
  </si>
  <si>
    <t>¬¬IF(ISBLANK('DPW1'!X9),"",'DPW1'!X9)</t>
  </si>
  <si>
    <t>¬¬A914</t>
  </si>
  <si>
    <t>¬¬IF(ISBLANK('DPW1'!Z9),"",'DPW1'!Z9)</t>
  </si>
  <si>
    <t>¬¬IF(ISBLANK('DPW1'!AA9),"",'DPW1'!AA9)</t>
  </si>
  <si>
    <t>¬¬IF(ISBLANK('DPW1'!AB9),"",'DPW1'!AB9)</t>
  </si>
  <si>
    <t>¬¬IF(ISBLANK('DPW1'!AC9),"",'DPW1'!AC9)</t>
  </si>
  <si>
    <t>¬¬IF(ISBLANK('DPW1'!AD9),"",'DPW1'!AD9)</t>
  </si>
  <si>
    <t>¬¬IF(ISBLANK('DPW1'!AE9),"",'DPW1'!AE9)</t>
  </si>
  <si>
    <t>¬¬IF(ISBLANK('DPW1'!AF9),"",'DPW1'!AF9)</t>
  </si>
  <si>
    <t>¬¬IF(ISBLANK('DPW1'!AG9),"",'DPW1'!AG9)</t>
  </si>
  <si>
    <t>¬¬IF(ISBLANK('DPW1'!AH9),"",'DPW1'!AH9)</t>
  </si>
  <si>
    <t>¬¬IF(ISBLANK('DPW1'!AI9),"",'DPW1'!AI9)</t>
  </si>
  <si>
    <t>¬¬IF(ISBLANK('DPW1'!AJ9),"",'DPW1'!AJ9)</t>
  </si>
  <si>
    <t>¬¬IF(ISBLANK('DPW1'!AK9),"",'DPW1'!AK9)</t>
  </si>
  <si>
    <t>¬¬A915</t>
  </si>
  <si>
    <t>¬¬IF(ISBLANK('DPW1'!AL9),"",'DPW1'!AL9)</t>
  </si>
  <si>
    <t>¬¬IF(ISBLANK('DPW1'!AM9),"",'DPW1'!AM9)</t>
  </si>
  <si>
    <t>¬¬A916</t>
  </si>
  <si>
    <t>¬¬IF(ISBLANK('DPW1'!AO9),"",'DPW1'!AO9)</t>
  </si>
  <si>
    <t>¬¬IF(ISBLANK('DPW1'!AP9),"",'DPW1'!AP9)</t>
  </si>
  <si>
    <t>¬¬A917</t>
  </si>
  <si>
    <t>¬¬IF(ISBLANK('DPW1'!K10),"",'DPW1'!K10)</t>
  </si>
  <si>
    <t>¬¬IF(ISBLANK('DPW1'!L10),"",'DPW1'!L10)</t>
  </si>
  <si>
    <t>¬¬IF(ISBLANK('DPW1'!M10),"",'DPW1'!M10)</t>
  </si>
  <si>
    <t>¬¬IF(ISBLANK('DPW1'!N10),"",'DPW1'!N10)</t>
  </si>
  <si>
    <t>¬¬IF(ISBLANK('DPW1'!O10),"",'DPW1'!O10)</t>
  </si>
  <si>
    <t>¬¬IF(ISBLANK('DPW1'!P10),"",'DPW1'!P10)</t>
  </si>
  <si>
    <t>¬¬IF(ISBLANK('DPW1'!Q10),"",'DPW1'!Q10)</t>
  </si>
  <si>
    <t>¬¬IF(ISBLANK('DPW1'!R10),"",'DPW1'!R10)</t>
  </si>
  <si>
    <t>¬¬IF(ISBLANK('DPW1'!S10),"",'DPW1'!S10)</t>
  </si>
  <si>
    <t>¬¬IF(ISBLANK('DPW1'!T10),"",'DPW1'!T10)</t>
  </si>
  <si>
    <t>¬¬IF(ISBLANK('DPW1'!U10),"",'DPW1'!U10)</t>
  </si>
  <si>
    <t>¬¬IF(ISBLANK('DPW1'!V10),"",'DPW1'!V10)</t>
  </si>
  <si>
    <t>¬¬A918</t>
  </si>
  <si>
    <t>¬¬IF(ISBLANK('DPW1'!W10),"",'DPW1'!W10)</t>
  </si>
  <si>
    <t>¬¬IF(ISBLANK('DPW1'!X10),"",'DPW1'!X10)</t>
  </si>
  <si>
    <t>¬¬A919</t>
  </si>
  <si>
    <t>¬¬IF(ISBLANK('DPW1'!Z10),"",'DPW1'!Z10)</t>
  </si>
  <si>
    <t>¬¬IF(ISBLANK('DPW1'!AA10),"",'DPW1'!AA10)</t>
  </si>
  <si>
    <t>¬¬IF(ISBLANK('DPW1'!AB10),"",'DPW1'!AB10)</t>
  </si>
  <si>
    <t>¬¬IF(ISBLANK('DPW1'!AC10),"",'DPW1'!AC10)</t>
  </si>
  <si>
    <t>¬¬IF(ISBLANK('DPW1'!AD10),"",'DPW1'!AD10)</t>
  </si>
  <si>
    <t>¬¬IF(ISBLANK('DPW1'!AE10),"",'DPW1'!AE10)</t>
  </si>
  <si>
    <t>¬¬IF(ISBLANK('DPW1'!AF10),"",'DPW1'!AF10)</t>
  </si>
  <si>
    <t>¬¬IF(ISBLANK('DPW1'!AG10),"",'DPW1'!AG10)</t>
  </si>
  <si>
    <t>¬¬IF(ISBLANK('DPW1'!AH10),"",'DPW1'!AH10)</t>
  </si>
  <si>
    <t>¬¬IF(ISBLANK('DPW1'!AI10),"",'DPW1'!AI10)</t>
  </si>
  <si>
    <t>¬¬IF(ISBLANK('DPW1'!AJ10),"",'DPW1'!AJ10)</t>
  </si>
  <si>
    <t>¬¬IF(ISBLANK('DPW1'!AK10),"",'DPW1'!AK10)</t>
  </si>
  <si>
    <t>¬¬A920</t>
  </si>
  <si>
    <t>¬¬IF(ISBLANK('DPW1'!AL10),"",'DPW1'!AL10)</t>
  </si>
  <si>
    <t>¬¬IF(ISBLANK('DPW1'!AM10),"",'DPW1'!AM10)</t>
  </si>
  <si>
    <t>¬¬A921</t>
  </si>
  <si>
    <t>¬¬IF(ISBLANK('DPW1'!AO10),"",'DPW1'!AO10)</t>
  </si>
  <si>
    <t>¬¬IF(ISBLANK('DPW1'!AP10),"",'DPW1'!AP10)</t>
  </si>
  <si>
    <t>¬¬A922</t>
  </si>
  <si>
    <t>¬¬IF(ISBLANK('DPW1'!K11),"",'DPW1'!K11)</t>
  </si>
  <si>
    <t>¬¬IF(ISBLANK('DPW1'!L11),"",'DPW1'!L11)</t>
  </si>
  <si>
    <t>¬¬IF(ISBLANK('DPW1'!M11),"",'DPW1'!M11)</t>
  </si>
  <si>
    <t>¬¬IF(ISBLANK('DPW1'!N11),"",'DPW1'!N11)</t>
  </si>
  <si>
    <t>¬¬IF(ISBLANK('DPW1'!O11),"",'DPW1'!O11)</t>
  </si>
  <si>
    <t>¬¬IF(ISBLANK('DPW1'!P11),"",'DPW1'!P11)</t>
  </si>
  <si>
    <t>¬¬IF(ISBLANK('DPW1'!Q11),"",'DPW1'!Q11)</t>
  </si>
  <si>
    <t>¬¬IF(ISBLANK('DPW1'!R11),"",'DPW1'!R11)</t>
  </si>
  <si>
    <t>¬¬IF(ISBLANK('DPW1'!S11),"",'DPW1'!S11)</t>
  </si>
  <si>
    <t>¬¬IF(ISBLANK('DPW1'!T11),"",'DPW1'!T11)</t>
  </si>
  <si>
    <t>¬¬IF(ISBLANK('DPW1'!U11),"",'DPW1'!U11)</t>
  </si>
  <si>
    <t>¬¬IF(ISBLANK('DPW1'!V11),"",'DPW1'!V11)</t>
  </si>
  <si>
    <t>¬¬A923</t>
  </si>
  <si>
    <t>¬¬IF(ISBLANK('DPW1'!W11),"",'DPW1'!W11)</t>
  </si>
  <si>
    <t>¬¬IF(ISBLANK('DPW1'!X11),"",'DPW1'!X11)</t>
  </si>
  <si>
    <t>¬¬A924</t>
  </si>
  <si>
    <t>¬¬IF(ISBLANK('DPW1'!Z11),"",'DPW1'!Z11)</t>
  </si>
  <si>
    <t>¬¬IF(ISBLANK('DPW1'!AA11),"",'DPW1'!AA11)</t>
  </si>
  <si>
    <t>¬¬IF(ISBLANK('DPW1'!AB11),"",'DPW1'!AB11)</t>
  </si>
  <si>
    <t>¬¬IF(ISBLANK('DPW1'!AC11),"",'DPW1'!AC11)</t>
  </si>
  <si>
    <t>¬¬IF(ISBLANK('DPW1'!AD11),"",'DPW1'!AD11)</t>
  </si>
  <si>
    <t>¬¬IF(ISBLANK('DPW1'!AE11),"",'DPW1'!AE11)</t>
  </si>
  <si>
    <t>¬¬IF(ISBLANK('DPW1'!AF11),"",'DPW1'!AF11)</t>
  </si>
  <si>
    <t>¬¬IF(ISBLANK('DPW1'!AG11),"",'DPW1'!AG11)</t>
  </si>
  <si>
    <t>¬¬IF(ISBLANK('DPW1'!AH11),"",'DPW1'!AH11)</t>
  </si>
  <si>
    <t>¬¬IF(ISBLANK('DPW1'!AI11),"",'DPW1'!AI11)</t>
  </si>
  <si>
    <t>¬¬IF(ISBLANK('DPW1'!AJ11),"",'DPW1'!AJ11)</t>
  </si>
  <si>
    <t>¬¬IF(ISBLANK('DPW1'!AK11),"",'DPW1'!AK11)</t>
  </si>
  <si>
    <t>¬¬A925</t>
  </si>
  <si>
    <t>¬¬IF(ISBLANK('DPW1'!AL11),"",'DPW1'!AL11)</t>
  </si>
  <si>
    <t>¬¬IF(ISBLANK('DPW1'!AM11),"",'DPW1'!AM11)</t>
  </si>
  <si>
    <t>¬¬A926</t>
  </si>
  <si>
    <t>¬¬IF(ISBLANK('DPW1'!AO11),"",'DPW1'!AO11)</t>
  </si>
  <si>
    <t>¬¬IF(ISBLANK('DPW1'!AP11),"",'DPW1'!AP11)</t>
  </si>
  <si>
    <t>¬¬A927</t>
  </si>
  <si>
    <t>¬¬IF(ISBLANK('DPW1'!K12),"",'DPW1'!K12)</t>
  </si>
  <si>
    <t>¬¬IF(ISBLANK('DPW1'!L12),"",'DPW1'!L12)</t>
  </si>
  <si>
    <t>¬¬IF(ISBLANK('DPW1'!M12),"",'DPW1'!M12)</t>
  </si>
  <si>
    <t>¬¬IF(ISBLANK('DPW1'!N12),"",'DPW1'!N12)</t>
  </si>
  <si>
    <t>¬¬IF(ISBLANK('DPW1'!O12),"",'DPW1'!O12)</t>
  </si>
  <si>
    <t>¬¬IF(ISBLANK('DPW1'!P12),"",'DPW1'!P12)</t>
  </si>
  <si>
    <t>¬¬IF(ISBLANK('DPW1'!Q12),"",'DPW1'!Q12)</t>
  </si>
  <si>
    <t>¬¬IF(ISBLANK('DPW1'!R12),"",'DPW1'!R12)</t>
  </si>
  <si>
    <t>¬¬IF(ISBLANK('DPW1'!S12),"",'DPW1'!S12)</t>
  </si>
  <si>
    <t>¬¬IF(ISBLANK('DPW1'!T12),"",'DPW1'!T12)</t>
  </si>
  <si>
    <t>¬¬IF(ISBLANK('DPW1'!U12),"",'DPW1'!U12)</t>
  </si>
  <si>
    <t>¬¬IF(ISBLANK('DPW1'!V12),"",'DPW1'!V12)</t>
  </si>
  <si>
    <t>¬¬A928</t>
  </si>
  <si>
    <t>¬¬IF(ISBLANK('DPW1'!W12),"",'DPW1'!W12)</t>
  </si>
  <si>
    <t>¬¬IF(ISBLANK('DPW1'!X12),"",'DPW1'!X12)</t>
  </si>
  <si>
    <t>¬¬A929</t>
  </si>
  <si>
    <t>¬¬IF(ISBLANK('DPW1'!Z12),"",'DPW1'!Z12)</t>
  </si>
  <si>
    <t>¬¬IF(ISBLANK('DPW1'!AA12),"",'DPW1'!AA12)</t>
  </si>
  <si>
    <t>¬¬IF(ISBLANK('DPW1'!AB12),"",'DPW1'!AB12)</t>
  </si>
  <si>
    <t>¬¬IF(ISBLANK('DPW1'!AC12),"",'DPW1'!AC12)</t>
  </si>
  <si>
    <t>¬¬IF(ISBLANK('DPW1'!AD12),"",'DPW1'!AD12)</t>
  </si>
  <si>
    <t>¬¬IF(ISBLANK('DPW1'!AE12),"",'DPW1'!AE12)</t>
  </si>
  <si>
    <t>¬¬IF(ISBLANK('DPW1'!AF12),"",'DPW1'!AF12)</t>
  </si>
  <si>
    <t>¬¬IF(ISBLANK('DPW1'!AG12),"",'DPW1'!AG12)</t>
  </si>
  <si>
    <t>¬¬IF(ISBLANK('DPW1'!AH12),"",'DPW1'!AH12)</t>
  </si>
  <si>
    <t>¬¬IF(ISBLANK('DPW1'!AI12),"",'DPW1'!AI12)</t>
  </si>
  <si>
    <t>¬¬IF(ISBLANK('DPW1'!AJ12),"",'DPW1'!AJ12)</t>
  </si>
  <si>
    <t>¬¬IF(ISBLANK('DPW1'!AK12),"",'DPW1'!AK12)</t>
  </si>
  <si>
    <t>¬¬A930</t>
  </si>
  <si>
    <t>¬¬IF(ISBLANK('DPW1'!AL12),"",'DPW1'!AL12)</t>
  </si>
  <si>
    <t>¬¬IF(ISBLANK('DPW1'!AM12),"",'DPW1'!AM12)</t>
  </si>
  <si>
    <t>¬¬A931</t>
  </si>
  <si>
    <t>¬¬IF(ISBLANK('DPW1'!AO12),"",'DPW1'!AO12)</t>
  </si>
  <si>
    <t>¬¬IF(ISBLANK('DPW1'!AP12),"",'DPW1'!AP12)</t>
  </si>
  <si>
    <t>¬¬A932</t>
  </si>
  <si>
    <t>¬¬IF(ISBLANK('DPW1'!K13),"",'DPW1'!K13)</t>
  </si>
  <si>
    <t>¬¬IF(ISBLANK('DPW1'!L13),"",'DPW1'!L13)</t>
  </si>
  <si>
    <t>¬¬IF(ISBLANK('DPW1'!M13),"",'DPW1'!M13)</t>
  </si>
  <si>
    <t>¬¬IF(ISBLANK('DPW1'!N13),"",'DPW1'!N13)</t>
  </si>
  <si>
    <t>¬¬IF(ISBLANK('DPW1'!O13),"",'DPW1'!O13)</t>
  </si>
  <si>
    <t>¬¬IF(ISBLANK('DPW1'!P13),"",'DPW1'!P13)</t>
  </si>
  <si>
    <t>¬¬IF(ISBLANK('DPW1'!Q13),"",'DPW1'!Q13)</t>
  </si>
  <si>
    <t>¬¬IF(ISBLANK('DPW1'!R13),"",'DPW1'!R13)</t>
  </si>
  <si>
    <t>¬¬IF(ISBLANK('DPW1'!S13),"",'DPW1'!S13)</t>
  </si>
  <si>
    <t>¬¬IF(ISBLANK('DPW1'!T13),"",'DPW1'!T13)</t>
  </si>
  <si>
    <t>¬¬IF(ISBLANK('DPW1'!U13),"",'DPW1'!U13)</t>
  </si>
  <si>
    <t>¬¬IF(ISBLANK('DPW1'!V13),"",'DPW1'!V13)</t>
  </si>
  <si>
    <t>¬¬A933</t>
  </si>
  <si>
    <t>¬¬IF(ISBLANK('DPW1'!W13),"",'DPW1'!W13)</t>
  </si>
  <si>
    <t>¬¬IF(ISBLANK('DPW1'!X13),"",'DPW1'!X13)</t>
  </si>
  <si>
    <t>¬¬A934</t>
  </si>
  <si>
    <t>¬¬IF(ISBLANK('DPW1'!Z13),"",'DPW1'!Z13)</t>
  </si>
  <si>
    <t>¬¬IF(ISBLANK('DPW1'!AA13),"",'DPW1'!AA13)</t>
  </si>
  <si>
    <t>¬¬IF(ISBLANK('DPW1'!AB13),"",'DPW1'!AB13)</t>
  </si>
  <si>
    <t>¬¬IF(ISBLANK('DPW1'!AC13),"",'DPW1'!AC13)</t>
  </si>
  <si>
    <t>¬¬IF(ISBLANK('DPW1'!AD13),"",'DPW1'!AD13)</t>
  </si>
  <si>
    <t>¬¬IF(ISBLANK('DPW1'!AE13),"",'DPW1'!AE13)</t>
  </si>
  <si>
    <t>¬¬IF(ISBLANK('DPW1'!AF13),"",'DPW1'!AF13)</t>
  </si>
  <si>
    <t>¬¬IF(ISBLANK('DPW1'!AG13),"",'DPW1'!AG13)</t>
  </si>
  <si>
    <t>¬¬IF(ISBLANK('DPW1'!AH13),"",'DPW1'!AH13)</t>
  </si>
  <si>
    <t>¬¬IF(ISBLANK('DPW1'!AI13),"",'DPW1'!AI13)</t>
  </si>
  <si>
    <t>¬¬IF(ISBLANK('DPW1'!AJ13),"",'DPW1'!AJ13)</t>
  </si>
  <si>
    <t>¬¬IF(ISBLANK('DPW1'!AK13),"",'DPW1'!AK13)</t>
  </si>
  <si>
    <t>¬¬A935</t>
  </si>
  <si>
    <t>¬¬IF(ISBLANK('DPW1'!AL13),"",'DPW1'!AL13)</t>
  </si>
  <si>
    <t>¬¬IF(ISBLANK('DPW1'!AM13),"",'DPW1'!AM13)</t>
  </si>
  <si>
    <t>¬¬A936</t>
  </si>
  <si>
    <t>¬¬IF(ISBLANK('DPW1'!AO13),"",'DPW1'!AO13)</t>
  </si>
  <si>
    <t>¬¬IF(ISBLANK('DPW1'!AP13),"",'DPW1'!AP13)</t>
  </si>
  <si>
    <t>¬¬A937</t>
  </si>
  <si>
    <t>¬¬IF(ISBLANK('DPW1'!K14),"",'DPW1'!K14)</t>
  </si>
  <si>
    <t>¬¬IF(ISBLANK('DPW1'!L14),"",'DPW1'!L14)</t>
  </si>
  <si>
    <t>¬¬IF(ISBLANK('DPW1'!M14),"",'DPW1'!M14)</t>
  </si>
  <si>
    <t>¬¬IF(ISBLANK('DPW1'!N14),"",'DPW1'!N14)</t>
  </si>
  <si>
    <t>¬¬IF(ISBLANK('DPW1'!O14),"",'DPW1'!O14)</t>
  </si>
  <si>
    <t>¬¬IF(ISBLANK('DPW1'!P14),"",'DPW1'!P14)</t>
  </si>
  <si>
    <t>¬¬IF(ISBLANK('DPW1'!Q14),"",'DPW1'!Q14)</t>
  </si>
  <si>
    <t>¬¬IF(ISBLANK('DPW1'!R14),"",'DPW1'!R14)</t>
  </si>
  <si>
    <t>¬¬IF(ISBLANK('DPW1'!S14),"",'DPW1'!S14)</t>
  </si>
  <si>
    <t>¬¬IF(ISBLANK('DPW1'!T14),"",'DPW1'!T14)</t>
  </si>
  <si>
    <t>¬¬IF(ISBLANK('DPW1'!U14),"",'DPW1'!U14)</t>
  </si>
  <si>
    <t>¬¬IF(ISBLANK('DPW1'!V14),"",'DPW1'!V14)</t>
  </si>
  <si>
    <t>¬¬A938</t>
  </si>
  <si>
    <t>¬¬IF(ISBLANK('DPW1'!W14),"",'DPW1'!W14)</t>
  </si>
  <si>
    <t>¬¬IF(ISBLANK('DPW1'!X14),"",'DPW1'!X14)</t>
  </si>
  <si>
    <t>¬¬A939</t>
  </si>
  <si>
    <t>¬¬IF(ISBLANK('DPW1'!Z14),"",'DPW1'!Z14)</t>
  </si>
  <si>
    <t>¬¬IF(ISBLANK('DPW1'!AA14),"",'DPW1'!AA14)</t>
  </si>
  <si>
    <t>¬¬IF(ISBLANK('DPW1'!AB14),"",'DPW1'!AB14)</t>
  </si>
  <si>
    <t>¬¬IF(ISBLANK('DPW1'!AC14),"",'DPW1'!AC14)</t>
  </si>
  <si>
    <t>¬¬IF(ISBLANK('DPW1'!AD14),"",'DPW1'!AD14)</t>
  </si>
  <si>
    <t>¬¬IF(ISBLANK('DPW1'!AE14),"",'DPW1'!AE14)</t>
  </si>
  <si>
    <t>¬¬IF(ISBLANK('DPW1'!AF14),"",'DPW1'!AF14)</t>
  </si>
  <si>
    <t>¬¬IF(ISBLANK('DPW1'!AG14),"",'DPW1'!AG14)</t>
  </si>
  <si>
    <t>¬¬IF(ISBLANK('DPW1'!AH14),"",'DPW1'!AH14)</t>
  </si>
  <si>
    <t>¬¬IF(ISBLANK('DPW1'!AI14),"",'DPW1'!AI14)</t>
  </si>
  <si>
    <t>¬¬IF(ISBLANK('DPW1'!AJ14),"",'DPW1'!AJ14)</t>
  </si>
  <si>
    <t>¬¬IF(ISBLANK('DPW1'!AK14),"",'DPW1'!AK14)</t>
  </si>
  <si>
    <t>¬¬A940</t>
  </si>
  <si>
    <t>¬¬IF(ISBLANK('DPW1'!AL14),"",'DPW1'!AL14)</t>
  </si>
  <si>
    <t>¬¬IF(ISBLANK('DPW1'!AM14),"",'DPW1'!AM14)</t>
  </si>
  <si>
    <t>¬¬A941</t>
  </si>
  <si>
    <t>¬¬IF(ISBLANK('DPW1'!AO14),"",'DPW1'!AO14)</t>
  </si>
  <si>
    <t>¬¬IF(ISBLANK('DPW1'!AP14),"",'DPW1'!AP14)</t>
  </si>
  <si>
    <t>¬¬A942</t>
  </si>
  <si>
    <t>¬¬IF(ISBLANK('DPW1'!K15),"",'DPW1'!K15)</t>
  </si>
  <si>
    <t>¬¬IF(ISBLANK('DPW1'!L15),"",'DPW1'!L15)</t>
  </si>
  <si>
    <t>¬¬IF(ISBLANK('DPW1'!M15),"",'DPW1'!M15)</t>
  </si>
  <si>
    <t>¬¬IF(ISBLANK('DPW1'!N15),"",'DPW1'!N15)</t>
  </si>
  <si>
    <t>¬¬IF(ISBLANK('DPW1'!O15),"",'DPW1'!O15)</t>
  </si>
  <si>
    <t>¬¬IF(ISBLANK('DPW1'!P15),"",'DPW1'!P15)</t>
  </si>
  <si>
    <t>¬¬IF(ISBLANK('DPW1'!Q15),"",'DPW1'!Q15)</t>
  </si>
  <si>
    <t>¬¬IF(ISBLANK('DPW1'!R15),"",'DPW1'!R15)</t>
  </si>
  <si>
    <t>¬¬IF(ISBLANK('DPW1'!S15),"",'DPW1'!S15)</t>
  </si>
  <si>
    <t>¬¬IF(ISBLANK('DPW1'!T15),"",'DPW1'!T15)</t>
  </si>
  <si>
    <t>¬¬IF(ISBLANK('DPW1'!U15),"",'DPW1'!U15)</t>
  </si>
  <si>
    <t>¬¬IF(ISBLANK('DPW1'!V15),"",'DPW1'!V15)</t>
  </si>
  <si>
    <t>¬¬A943</t>
  </si>
  <si>
    <t>¬¬IF(ISBLANK('DPW1'!W15),"",'DPW1'!W15)</t>
  </si>
  <si>
    <t>¬¬IF(ISBLANK('DPW1'!X15),"",'DPW1'!X15)</t>
  </si>
  <si>
    <t>¬¬A944</t>
  </si>
  <si>
    <t>¬¬IF(ISBLANK('DPW1'!Z15),"",'DPW1'!Z15)</t>
  </si>
  <si>
    <t>¬¬IF(ISBLANK('DPW1'!AA15),"",'DPW1'!AA15)</t>
  </si>
  <si>
    <t>¬¬IF(ISBLANK('DPW1'!AB15),"",'DPW1'!AB15)</t>
  </si>
  <si>
    <t>¬¬IF(ISBLANK('DPW1'!AC15),"",'DPW1'!AC15)</t>
  </si>
  <si>
    <t>¬¬IF(ISBLANK('DPW1'!AD15),"",'DPW1'!AD15)</t>
  </si>
  <si>
    <t>¬¬IF(ISBLANK('DPW1'!AE15),"",'DPW1'!AE15)</t>
  </si>
  <si>
    <t>¬¬IF(ISBLANK('DPW1'!AF15),"",'DPW1'!AF15)</t>
  </si>
  <si>
    <t>¬¬IF(ISBLANK('DPW1'!AG15),"",'DPW1'!AG15)</t>
  </si>
  <si>
    <t>¬¬IF(ISBLANK('DPW1'!AH15),"",'DPW1'!AH15)</t>
  </si>
  <si>
    <t>¬¬IF(ISBLANK('DPW1'!AI15),"",'DPW1'!AI15)</t>
  </si>
  <si>
    <t>¬¬IF(ISBLANK('DPW1'!AJ15),"",'DPW1'!AJ15)</t>
  </si>
  <si>
    <t>¬¬IF(ISBLANK('DPW1'!AK15),"",'DPW1'!AK15)</t>
  </si>
  <si>
    <t>¬¬A945</t>
  </si>
  <si>
    <t>¬¬IF(ISBLANK('DPW1'!AL15),"",'DPW1'!AL15)</t>
  </si>
  <si>
    <t>¬¬IF(ISBLANK('DPW1'!AM15),"",'DPW1'!AM15)</t>
  </si>
  <si>
    <t>¬¬A946</t>
  </si>
  <si>
    <t>¬¬IF(ISBLANK('DPW1'!AO15),"",'DPW1'!AO15)</t>
  </si>
  <si>
    <t>¬¬IF(ISBLANK('DPW1'!AP15),"",'DPW1'!AP15)</t>
  </si>
  <si>
    <t>¬¬A947</t>
  </si>
  <si>
    <t>¬¬IF(ISBLANK('DPW1'!K16),"",'DPW1'!K16)</t>
  </si>
  <si>
    <t>¬¬IF(ISBLANK('DPW1'!L16),"",'DPW1'!L16)</t>
  </si>
  <si>
    <t>¬¬IF(ISBLANK('DPW1'!M16),"",'DPW1'!M16)</t>
  </si>
  <si>
    <t>¬¬IF(ISBLANK('DPW1'!N16),"",'DPW1'!N16)</t>
  </si>
  <si>
    <t>¬¬IF(ISBLANK('DPW1'!O16),"",'DPW1'!O16)</t>
  </si>
  <si>
    <t>¬¬IF(ISBLANK('DPW1'!P16),"",'DPW1'!P16)</t>
  </si>
  <si>
    <t>¬¬IF(ISBLANK('DPW1'!Q16),"",'DPW1'!Q16)</t>
  </si>
  <si>
    <t>¬¬IF(ISBLANK('DPW1'!R16),"",'DPW1'!R16)</t>
  </si>
  <si>
    <t>¬¬IF(ISBLANK('DPW1'!S16),"",'DPW1'!S16)</t>
  </si>
  <si>
    <t>¬¬IF(ISBLANK('DPW1'!T16),"",'DPW1'!T16)</t>
  </si>
  <si>
    <t>¬¬IF(ISBLANK('DPW1'!U16),"",'DPW1'!U16)</t>
  </si>
  <si>
    <t>¬¬IF(ISBLANK('DPW1'!V16),"",'DPW1'!V16)</t>
  </si>
  <si>
    <t>¬¬A948</t>
  </si>
  <si>
    <t>¬¬IF(ISBLANK('DPW1'!W16),"",'DPW1'!W16)</t>
  </si>
  <si>
    <t>¬¬IF(ISBLANK('DPW1'!X16),"",'DPW1'!X16)</t>
  </si>
  <si>
    <t>¬¬A949</t>
  </si>
  <si>
    <t>¬¬IF(ISBLANK('DPW1'!Z16),"",'DPW1'!Z16)</t>
  </si>
  <si>
    <t>¬¬IF(ISBLANK('DPW1'!AA16),"",'DPW1'!AA16)</t>
  </si>
  <si>
    <t>¬¬IF(ISBLANK('DPW1'!AB16),"",'DPW1'!AB16)</t>
  </si>
  <si>
    <t>¬¬IF(ISBLANK('DPW1'!AC16),"",'DPW1'!AC16)</t>
  </si>
  <si>
    <t>¬¬IF(ISBLANK('DPW1'!AD16),"",'DPW1'!AD16)</t>
  </si>
  <si>
    <t>¬¬IF(ISBLANK('DPW1'!AE16),"",'DPW1'!AE16)</t>
  </si>
  <si>
    <t>¬¬IF(ISBLANK('DPW1'!AF16),"",'DPW1'!AF16)</t>
  </si>
  <si>
    <t>¬¬IF(ISBLANK('DPW1'!AG16),"",'DPW1'!AG16)</t>
  </si>
  <si>
    <t>¬¬IF(ISBLANK('DPW1'!AH16),"",'DPW1'!AH16)</t>
  </si>
  <si>
    <t>¬¬IF(ISBLANK('DPW1'!AI16),"",'DPW1'!AI16)</t>
  </si>
  <si>
    <t>¬¬IF(ISBLANK('DPW1'!AJ16),"",'DPW1'!AJ16)</t>
  </si>
  <si>
    <t>¬¬IF(ISBLANK('DPW1'!AK16),"",'DPW1'!AK16)</t>
  </si>
  <si>
    <t>¬¬A950</t>
  </si>
  <si>
    <t>¬¬IF(ISBLANK('DPW1'!AL16),"",'DPW1'!AL16)</t>
  </si>
  <si>
    <t>¬¬IF(ISBLANK('DPW1'!AM16),"",'DPW1'!AM16)</t>
  </si>
  <si>
    <t>¬¬A951</t>
  </si>
  <si>
    <t>¬¬IF(ISBLANK('DPW1'!AO16),"",'DPW1'!AO16)</t>
  </si>
  <si>
    <t>¬¬IF(ISBLANK('DPW1'!AP16),"",'DPW1'!AP16)</t>
  </si>
  <si>
    <t>¬¬A952</t>
  </si>
  <si>
    <t>¬¬IF(ISBLANK('DPW1'!K17),"",'DPW1'!K17)</t>
  </si>
  <si>
    <t>¬¬IF(ISBLANK('DPW1'!L17),"",'DPW1'!L17)</t>
  </si>
  <si>
    <t>¬¬IF(ISBLANK('DPW1'!M17),"",'DPW1'!M17)</t>
  </si>
  <si>
    <t>¬¬IF(ISBLANK('DPW1'!N17),"",'DPW1'!N17)</t>
  </si>
  <si>
    <t>¬¬IF(ISBLANK('DPW1'!O17),"",'DPW1'!O17)</t>
  </si>
  <si>
    <t>¬¬IF(ISBLANK('DPW1'!P17),"",'DPW1'!P17)</t>
  </si>
  <si>
    <t>¬¬IF(ISBLANK('DPW1'!Q17),"",'DPW1'!Q17)</t>
  </si>
  <si>
    <t>¬¬IF(ISBLANK('DPW1'!R17),"",'DPW1'!R17)</t>
  </si>
  <si>
    <t>¬¬IF(ISBLANK('DPW1'!S17),"",'DPW1'!S17)</t>
  </si>
  <si>
    <t>¬¬IF(ISBLANK('DPW1'!T17),"",'DPW1'!T17)</t>
  </si>
  <si>
    <t>¬¬IF(ISBLANK('DPW1'!U17),"",'DPW1'!U17)</t>
  </si>
  <si>
    <t>¬¬IF(ISBLANK('DPW1'!V17),"",'DPW1'!V17)</t>
  </si>
  <si>
    <t>¬¬A953</t>
  </si>
  <si>
    <t>¬¬IF(ISBLANK('DPW1'!W17),"",'DPW1'!W17)</t>
  </si>
  <si>
    <t>¬¬IF(ISBLANK('DPW1'!X17),"",'DPW1'!X17)</t>
  </si>
  <si>
    <t>¬¬A954</t>
  </si>
  <si>
    <t>¬¬IF(ISBLANK('DPW1'!Z17),"",'DPW1'!Z17)</t>
  </si>
  <si>
    <t>¬¬IF(ISBLANK('DPW1'!AA17),"",'DPW1'!AA17)</t>
  </si>
  <si>
    <t>¬¬IF(ISBLANK('DPW1'!AB17),"",'DPW1'!AB17)</t>
  </si>
  <si>
    <t>¬¬IF(ISBLANK('DPW1'!AC17),"",'DPW1'!AC17)</t>
  </si>
  <si>
    <t>¬¬IF(ISBLANK('DPW1'!AD17),"",'DPW1'!AD17)</t>
  </si>
  <si>
    <t>¬¬IF(ISBLANK('DPW1'!AE17),"",'DPW1'!AE17)</t>
  </si>
  <si>
    <t>¬¬IF(ISBLANK('DPW1'!AF17),"",'DPW1'!AF17)</t>
  </si>
  <si>
    <t>¬¬IF(ISBLANK('DPW1'!AG17),"",'DPW1'!AG17)</t>
  </si>
  <si>
    <t>¬¬IF(ISBLANK('DPW1'!AH17),"",'DPW1'!AH17)</t>
  </si>
  <si>
    <t>¬¬IF(ISBLANK('DPW1'!AI17),"",'DPW1'!AI17)</t>
  </si>
  <si>
    <t>¬¬IF(ISBLANK('DPW1'!AJ17),"",'DPW1'!AJ17)</t>
  </si>
  <si>
    <t>¬¬IF(ISBLANK('DPW1'!AK17),"",'DPW1'!AK17)</t>
  </si>
  <si>
    <t>¬¬A955</t>
  </si>
  <si>
    <t>¬¬IF(ISBLANK('DPW1'!AL17),"",'DPW1'!AL17)</t>
  </si>
  <si>
    <t>¬¬IF(ISBLANK('DPW1'!AM17),"",'DPW1'!AM17)</t>
  </si>
  <si>
    <t>¬¬A956</t>
  </si>
  <si>
    <t>¬¬IF(ISBLANK('DPW1'!AO17),"",'DPW1'!AO17)</t>
  </si>
  <si>
    <t>¬¬IF(ISBLANK('DPW1'!AP17),"",'DPW1'!AP17)</t>
  </si>
  <si>
    <t>¬¬A957</t>
  </si>
  <si>
    <t>¬¬IF(ISBLANK('DPW1'!K18),"",'DPW1'!K18)</t>
  </si>
  <si>
    <t>¬¬IF(ISBLANK('DPW1'!L18),"",'DPW1'!L18)</t>
  </si>
  <si>
    <t>¬¬IF(ISBLANK('DPW1'!M18),"",'DPW1'!M18)</t>
  </si>
  <si>
    <t>¬¬IF(ISBLANK('DPW1'!N18),"",'DPW1'!N18)</t>
  </si>
  <si>
    <t>¬¬IF(ISBLANK('DPW1'!O18),"",'DPW1'!O18)</t>
  </si>
  <si>
    <t>¬¬IF(ISBLANK('DPW1'!P18),"",'DPW1'!P18)</t>
  </si>
  <si>
    <t>¬¬IF(ISBLANK('DPW1'!Q18),"",'DPW1'!Q18)</t>
  </si>
  <si>
    <t>¬¬IF(ISBLANK('DPW1'!R18),"",'DPW1'!R18)</t>
  </si>
  <si>
    <t>¬¬IF(ISBLANK('DPW1'!S18),"",'DPW1'!S18)</t>
  </si>
  <si>
    <t>¬¬IF(ISBLANK('DPW1'!T18),"",'DPW1'!T18)</t>
  </si>
  <si>
    <t>¬¬IF(ISBLANK('DPW1'!U18),"",'DPW1'!U18)</t>
  </si>
  <si>
    <t>¬¬IF(ISBLANK('DPW1'!V18),"",'DPW1'!V18)</t>
  </si>
  <si>
    <t>¬¬A958</t>
  </si>
  <si>
    <t>¬¬IF(ISBLANK('DPW1'!W18),"",'DPW1'!W18)</t>
  </si>
  <si>
    <t>¬¬IF(ISBLANK('DPW1'!X18),"",'DPW1'!X18)</t>
  </si>
  <si>
    <t>¬¬A959</t>
  </si>
  <si>
    <t>¬¬IF(ISBLANK('DPW1'!Z18),"",'DPW1'!Z18)</t>
  </si>
  <si>
    <t>¬¬IF(ISBLANK('DPW1'!AA18),"",'DPW1'!AA18)</t>
  </si>
  <si>
    <t>¬¬IF(ISBLANK('DPW1'!AB18),"",'DPW1'!AB18)</t>
  </si>
  <si>
    <t>¬¬IF(ISBLANK('DPW1'!AC18),"",'DPW1'!AC18)</t>
  </si>
  <si>
    <t>¬¬IF(ISBLANK('DPW1'!AD18),"",'DPW1'!AD18)</t>
  </si>
  <si>
    <t>¬¬IF(ISBLANK('DPW1'!AE18),"",'DPW1'!AE18)</t>
  </si>
  <si>
    <t>¬¬IF(ISBLANK('DPW1'!AF18),"",'DPW1'!AF18)</t>
  </si>
  <si>
    <t>¬¬IF(ISBLANK('DPW1'!AG18),"",'DPW1'!AG18)</t>
  </si>
  <si>
    <t>¬¬IF(ISBLANK('DPW1'!AH18),"",'DPW1'!AH18)</t>
  </si>
  <si>
    <t>¬¬IF(ISBLANK('DPW1'!AI18),"",'DPW1'!AI18)</t>
  </si>
  <si>
    <t>¬¬IF(ISBLANK('DPW1'!AJ18),"",'DPW1'!AJ18)</t>
  </si>
  <si>
    <t>¬¬IF(ISBLANK('DPW1'!AK18),"",'DPW1'!AK18)</t>
  </si>
  <si>
    <t>¬¬A960</t>
  </si>
  <si>
    <t>¬¬IF(ISBLANK('DPW1'!AL18),"",'DPW1'!AL18)</t>
  </si>
  <si>
    <t>¬¬IF(ISBLANK('DPW1'!AM18),"",'DPW1'!AM18)</t>
  </si>
  <si>
    <t>¬¬A961</t>
  </si>
  <si>
    <t>¬¬IF(ISBLANK('DPW1'!AO18),"",'DPW1'!AO18)</t>
  </si>
  <si>
    <t>¬¬IF(ISBLANK('DPW1'!AP18),"",'DPW1'!AP18)</t>
  </si>
  <si>
    <t>¬¬A962</t>
  </si>
  <si>
    <t>¬¬IF(ISBLANK('DPW1'!K19),"",'DPW1'!K19)</t>
  </si>
  <si>
    <t>¬¬IF(ISBLANK('DPW1'!L19),"",'DPW1'!L19)</t>
  </si>
  <si>
    <t>¬¬IF(ISBLANK('DPW1'!M19),"",'DPW1'!M19)</t>
  </si>
  <si>
    <t>¬¬IF(ISBLANK('DPW1'!N19),"",'DPW1'!N19)</t>
  </si>
  <si>
    <t>¬¬IF(ISBLANK('DPW1'!O19),"",'DPW1'!O19)</t>
  </si>
  <si>
    <t>¬¬IF(ISBLANK('DPW1'!P19),"",'DPW1'!P19)</t>
  </si>
  <si>
    <t>¬¬IF(ISBLANK('DPW1'!Q19),"",'DPW1'!Q19)</t>
  </si>
  <si>
    <t>¬¬IF(ISBLANK('DPW1'!R19),"",'DPW1'!R19)</t>
  </si>
  <si>
    <t>¬¬IF(ISBLANK('DPW1'!S19),"",'DPW1'!S19)</t>
  </si>
  <si>
    <t>¬¬IF(ISBLANK('DPW1'!T19),"",'DPW1'!T19)</t>
  </si>
  <si>
    <t>¬¬IF(ISBLANK('DPW1'!U19),"",'DPW1'!U19)</t>
  </si>
  <si>
    <t>¬¬IF(ISBLANK('DPW1'!V19),"",'DPW1'!V19)</t>
  </si>
  <si>
    <t>¬¬A963</t>
  </si>
  <si>
    <t>¬¬IF(ISBLANK('DPW1'!W19),"",'DPW1'!W19)</t>
  </si>
  <si>
    <t>¬¬IF(ISBLANK('DPW1'!X19),"",'DPW1'!X19)</t>
  </si>
  <si>
    <t>¬¬A964</t>
  </si>
  <si>
    <t>¬¬IF(ISBLANK('DPW1'!Z19),"",'DPW1'!Z19)</t>
  </si>
  <si>
    <t>¬¬IF(ISBLANK('DPW1'!AA19),"",'DPW1'!AA19)</t>
  </si>
  <si>
    <t>¬¬IF(ISBLANK('DPW1'!AB19),"",'DPW1'!AB19)</t>
  </si>
  <si>
    <t>¬¬IF(ISBLANK('DPW1'!AC19),"",'DPW1'!AC19)</t>
  </si>
  <si>
    <t>¬¬IF(ISBLANK('DPW1'!AD19),"",'DPW1'!AD19)</t>
  </si>
  <si>
    <t>¬¬IF(ISBLANK('DPW1'!AE19),"",'DPW1'!AE19)</t>
  </si>
  <si>
    <t>¬¬IF(ISBLANK('DPW1'!AF19),"",'DPW1'!AF19)</t>
  </si>
  <si>
    <t>¬¬IF(ISBLANK('DPW1'!AG19),"",'DPW1'!AG19)</t>
  </si>
  <si>
    <t>¬¬IF(ISBLANK('DPW1'!AH19),"",'DPW1'!AH19)</t>
  </si>
  <si>
    <t>¬¬IF(ISBLANK('DPW1'!AI19),"",'DPW1'!AI19)</t>
  </si>
  <si>
    <t>¬¬IF(ISBLANK('DPW1'!AJ19),"",'DPW1'!AJ19)</t>
  </si>
  <si>
    <t>¬¬IF(ISBLANK('DPW1'!AK19),"",'DPW1'!AK19)</t>
  </si>
  <si>
    <t>¬¬A965</t>
  </si>
  <si>
    <t>¬¬IF(ISBLANK('DPW1'!AL19),"",'DPW1'!AL19)</t>
  </si>
  <si>
    <t>¬¬IF(ISBLANK('DPW1'!AM19),"",'DPW1'!AM19)</t>
  </si>
  <si>
    <t>¬¬A966</t>
  </si>
  <si>
    <t>¬¬IF(ISBLANK('DPW1'!AO19),"",'DPW1'!AO19)</t>
  </si>
  <si>
    <t>¬¬IF(ISBLANK('DPW1'!AP19),"",'DPW1'!AP19)</t>
  </si>
  <si>
    <t>¬¬A967</t>
  </si>
  <si>
    <t>¬¬IF(ISBLANK('DPW1'!K20),"",'DPW1'!K20)</t>
  </si>
  <si>
    <t>¬¬IF(ISBLANK('DPW1'!L20),"",'DPW1'!L20)</t>
  </si>
  <si>
    <t>¬¬IF(ISBLANK('DPW1'!M20),"",'DPW1'!M20)</t>
  </si>
  <si>
    <t>¬¬IF(ISBLANK('DPW1'!N20),"",'DPW1'!N20)</t>
  </si>
  <si>
    <t>¬¬IF(ISBLANK('DPW1'!O20),"",'DPW1'!O20)</t>
  </si>
  <si>
    <t>¬¬IF(ISBLANK('DPW1'!P20),"",'DPW1'!P20)</t>
  </si>
  <si>
    <t>¬¬IF(ISBLANK('DPW1'!Q20),"",'DPW1'!Q20)</t>
  </si>
  <si>
    <t>¬¬IF(ISBLANK('DPW1'!R20),"",'DPW1'!R20)</t>
  </si>
  <si>
    <t>¬¬IF(ISBLANK('DPW1'!S20),"",'DPW1'!S20)</t>
  </si>
  <si>
    <t>¬¬IF(ISBLANK('DPW1'!T20),"",'DPW1'!T20)</t>
  </si>
  <si>
    <t>¬¬IF(ISBLANK('DPW1'!U20),"",'DPW1'!U20)</t>
  </si>
  <si>
    <t>¬¬IF(ISBLANK('DPW1'!V20),"",'DPW1'!V20)</t>
  </si>
  <si>
    <t>¬¬A968</t>
  </si>
  <si>
    <t>¬¬IF(ISBLANK('DPW1'!W20),"",'DPW1'!W20)</t>
  </si>
  <si>
    <t>¬¬IF(ISBLANK('DPW1'!X20),"",'DPW1'!X20)</t>
  </si>
  <si>
    <t>¬¬A969</t>
  </si>
  <si>
    <t>¬¬IF(ISBLANK('DPW1'!Z20),"",'DPW1'!Z20)</t>
  </si>
  <si>
    <t>¬¬IF(ISBLANK('DPW1'!AA20),"",'DPW1'!AA20)</t>
  </si>
  <si>
    <t>¬¬IF(ISBLANK('DPW1'!AB20),"",'DPW1'!AB20)</t>
  </si>
  <si>
    <t>¬¬IF(ISBLANK('DPW1'!AC20),"",'DPW1'!AC20)</t>
  </si>
  <si>
    <t>¬¬IF(ISBLANK('DPW1'!AD20),"",'DPW1'!AD20)</t>
  </si>
  <si>
    <t>¬¬IF(ISBLANK('DPW1'!AE20),"",'DPW1'!AE20)</t>
  </si>
  <si>
    <t>¬¬IF(ISBLANK('DPW1'!AF20),"",'DPW1'!AF20)</t>
  </si>
  <si>
    <t>¬¬IF(ISBLANK('DPW1'!AG20),"",'DPW1'!AG20)</t>
  </si>
  <si>
    <t>¬¬IF(ISBLANK('DPW1'!AH20),"",'DPW1'!AH20)</t>
  </si>
  <si>
    <t>¬¬IF(ISBLANK('DPW1'!AI20),"",'DPW1'!AI20)</t>
  </si>
  <si>
    <t>¬¬IF(ISBLANK('DPW1'!AJ20),"",'DPW1'!AJ20)</t>
  </si>
  <si>
    <t>¬¬IF(ISBLANK('DPW1'!AK20),"",'DPW1'!AK20)</t>
  </si>
  <si>
    <t>¬¬A970</t>
  </si>
  <si>
    <t>¬¬IF(ISBLANK('DPW1'!AL20),"",'DPW1'!AL20)</t>
  </si>
  <si>
    <t>¬¬IF(ISBLANK('DPW1'!AM20),"",'DPW1'!AM20)</t>
  </si>
  <si>
    <t>¬¬A971</t>
  </si>
  <si>
    <t>¬¬IF(ISBLANK('DPW1'!AO20),"",'DPW1'!AO20)</t>
  </si>
  <si>
    <t>¬¬IF(ISBLANK('DPW1'!AP20),"",'DPW1'!AP20)</t>
  </si>
  <si>
    <t>¬¬A972</t>
  </si>
  <si>
    <t>¬¬IF(ISBLANK('DPW1'!K21),"",'DPW1'!K21)</t>
  </si>
  <si>
    <t>¬¬IF(ISBLANK('DPW1'!L21),"",'DPW1'!L21)</t>
  </si>
  <si>
    <t>¬¬IF(ISBLANK('DPW1'!M21),"",'DPW1'!M21)</t>
  </si>
  <si>
    <t>¬¬IF(ISBLANK('DPW1'!N21),"",'DPW1'!N21)</t>
  </si>
  <si>
    <t>¬¬IF(ISBLANK('DPW1'!O21),"",'DPW1'!O21)</t>
  </si>
  <si>
    <t>¬¬IF(ISBLANK('DPW1'!P21),"",'DPW1'!P21)</t>
  </si>
  <si>
    <t>¬¬IF(ISBLANK('DPW1'!Q21),"",'DPW1'!Q21)</t>
  </si>
  <si>
    <t>¬¬IF(ISBLANK('DPW1'!R21),"",'DPW1'!R21)</t>
  </si>
  <si>
    <t>¬¬IF(ISBLANK('DPW1'!S21),"",'DPW1'!S21)</t>
  </si>
  <si>
    <t>¬¬IF(ISBLANK('DPW1'!T21),"",'DPW1'!T21)</t>
  </si>
  <si>
    <t>¬¬IF(ISBLANK('DPW1'!U21),"",'DPW1'!U21)</t>
  </si>
  <si>
    <t>¬¬IF(ISBLANK('DPW1'!V21),"",'DPW1'!V21)</t>
  </si>
  <si>
    <t>¬¬A973</t>
  </si>
  <si>
    <t>¬¬IF(ISBLANK('DPW1'!W21),"",'DPW1'!W21)</t>
  </si>
  <si>
    <t>¬¬IF(ISBLANK('DPW1'!X21),"",'DPW1'!X21)</t>
  </si>
  <si>
    <t>¬¬A974</t>
  </si>
  <si>
    <t>¬¬IF(ISBLANK('DPW1'!Z21),"",'DPW1'!Z21)</t>
  </si>
  <si>
    <t>¬¬IF(ISBLANK('DPW1'!AA21),"",'DPW1'!AA21)</t>
  </si>
  <si>
    <t>¬¬IF(ISBLANK('DPW1'!AB21),"",'DPW1'!AB21)</t>
  </si>
  <si>
    <t>¬¬IF(ISBLANK('DPW1'!AC21),"",'DPW1'!AC21)</t>
  </si>
  <si>
    <t>¬¬IF(ISBLANK('DPW1'!AD21),"",'DPW1'!AD21)</t>
  </si>
  <si>
    <t>¬¬IF(ISBLANK('DPW1'!AE21),"",'DPW1'!AE21)</t>
  </si>
  <si>
    <t>¬¬IF(ISBLANK('DPW1'!AF21),"",'DPW1'!AF21)</t>
  </si>
  <si>
    <t>¬¬IF(ISBLANK('DPW1'!AG21),"",'DPW1'!AG21)</t>
  </si>
  <si>
    <t>¬¬IF(ISBLANK('DPW1'!AH21),"",'DPW1'!AH21)</t>
  </si>
  <si>
    <t>¬¬IF(ISBLANK('DPW1'!AI21),"",'DPW1'!AI21)</t>
  </si>
  <si>
    <t>¬¬IF(ISBLANK('DPW1'!AJ21),"",'DPW1'!AJ21)</t>
  </si>
  <si>
    <t>¬¬IF(ISBLANK('DPW1'!AK21),"",'DPW1'!AK21)</t>
  </si>
  <si>
    <t>¬¬A975</t>
  </si>
  <si>
    <t>¬¬IF(ISBLANK('DPW1'!AL21),"",'DPW1'!AL21)</t>
  </si>
  <si>
    <t>¬¬IF(ISBLANK('DPW1'!AM21),"",'DPW1'!AM21)</t>
  </si>
  <si>
    <t>¬¬A976</t>
  </si>
  <si>
    <t>¬¬IF(ISBLANK('DPW1'!AO21),"",'DPW1'!AO21)</t>
  </si>
  <si>
    <t>¬¬IF(ISBLANK('DPW1'!AP21),"",'DPW1'!AP21)</t>
  </si>
  <si>
    <t>¬¬A977</t>
  </si>
  <si>
    <t>¬¬IF(ISBLANK('DPW1'!K22),"",'DPW1'!K22)</t>
  </si>
  <si>
    <t>¬¬IF(ISBLANK('DPW1'!L22),"",'DPW1'!L22)</t>
  </si>
  <si>
    <t>¬¬IF(ISBLANK('DPW1'!M22),"",'DPW1'!M22)</t>
  </si>
  <si>
    <t>¬¬IF(ISBLANK('DPW1'!N22),"",'DPW1'!N22)</t>
  </si>
  <si>
    <t>¬¬IF(ISBLANK('DPW1'!O22),"",'DPW1'!O22)</t>
  </si>
  <si>
    <t>¬¬IF(ISBLANK('DPW1'!P22),"",'DPW1'!P22)</t>
  </si>
  <si>
    <t>¬¬IF(ISBLANK('DPW1'!Q22),"",'DPW1'!Q22)</t>
  </si>
  <si>
    <t>¬¬IF(ISBLANK('DPW1'!R22),"",'DPW1'!R22)</t>
  </si>
  <si>
    <t>¬¬IF(ISBLANK('DPW1'!S22),"",'DPW1'!S22)</t>
  </si>
  <si>
    <t>¬¬IF(ISBLANK('DPW1'!T22),"",'DPW1'!T22)</t>
  </si>
  <si>
    <t>¬¬IF(ISBLANK('DPW1'!U22),"",'DPW1'!U22)</t>
  </si>
  <si>
    <t>¬¬IF(ISBLANK('DPW1'!V22),"",'DPW1'!V22)</t>
  </si>
  <si>
    <t>¬¬A978</t>
  </si>
  <si>
    <t>¬¬IF(ISBLANK('DPW1'!W22),"",'DPW1'!W22)</t>
  </si>
  <si>
    <t>¬¬IF(ISBLANK('DPW1'!X22),"",'DPW1'!X22)</t>
  </si>
  <si>
    <t>¬¬A979</t>
  </si>
  <si>
    <t>¬¬IF(ISBLANK('DPW1'!Z22),"",'DPW1'!Z22)</t>
  </si>
  <si>
    <t>¬¬IF(ISBLANK('DPW1'!AA22),"",'DPW1'!AA22)</t>
  </si>
  <si>
    <t>¬¬IF(ISBLANK('DPW1'!AB22),"",'DPW1'!AB22)</t>
  </si>
  <si>
    <t>¬¬IF(ISBLANK('DPW1'!AC22),"",'DPW1'!AC22)</t>
  </si>
  <si>
    <t>¬¬IF(ISBLANK('DPW1'!AD22),"",'DPW1'!AD22)</t>
  </si>
  <si>
    <t>¬¬IF(ISBLANK('DPW1'!AE22),"",'DPW1'!AE22)</t>
  </si>
  <si>
    <t>¬¬IF(ISBLANK('DPW1'!AF22),"",'DPW1'!AF22)</t>
  </si>
  <si>
    <t>¬¬IF(ISBLANK('DPW1'!AG22),"",'DPW1'!AG22)</t>
  </si>
  <si>
    <t>¬¬IF(ISBLANK('DPW1'!AH22),"",'DPW1'!AH22)</t>
  </si>
  <si>
    <t>¬¬IF(ISBLANK('DPW1'!AI22),"",'DPW1'!AI22)</t>
  </si>
  <si>
    <t>¬¬IF(ISBLANK('DPW1'!AJ22),"",'DPW1'!AJ22)</t>
  </si>
  <si>
    <t>¬¬IF(ISBLANK('DPW1'!AK22),"",'DPW1'!AK22)</t>
  </si>
  <si>
    <t>¬¬A980</t>
  </si>
  <si>
    <t>¬¬IF(ISBLANK('DPW1'!AL22),"",'DPW1'!AL22)</t>
  </si>
  <si>
    <t>¬¬IF(ISBLANK('DPW1'!AM22),"",'DPW1'!AM22)</t>
  </si>
  <si>
    <t>¬¬A981</t>
  </si>
  <si>
    <t>¬¬IF(ISBLANK('DPW1'!AO22),"",'DPW1'!AO22)</t>
  </si>
  <si>
    <t>¬¬IF(ISBLANK('DPW1'!AP22),"",'DPW1'!AP22)</t>
  </si>
  <si>
    <t>¬¬A982</t>
  </si>
  <si>
    <t>¬¬IF(ISBLANK('DPW1'!K23),"",'DPW1'!K23)</t>
  </si>
  <si>
    <t>¬¬IF(ISBLANK('DPW1'!L23),"",'DPW1'!L23)</t>
  </si>
  <si>
    <t>¬¬IF(ISBLANK('DPW1'!M23),"",'DPW1'!M23)</t>
  </si>
  <si>
    <t>¬¬IF(ISBLANK('DPW1'!N23),"",'DPW1'!N23)</t>
  </si>
  <si>
    <t>¬¬IF(ISBLANK('DPW1'!O23),"",'DPW1'!O23)</t>
  </si>
  <si>
    <t>¬¬IF(ISBLANK('DPW1'!P23),"",'DPW1'!P23)</t>
  </si>
  <si>
    <t>¬¬IF(ISBLANK('DPW1'!Q23),"",'DPW1'!Q23)</t>
  </si>
  <si>
    <t>¬¬IF(ISBLANK('DPW1'!R23),"",'DPW1'!R23)</t>
  </si>
  <si>
    <t>¬¬IF(ISBLANK('DPW1'!S23),"",'DPW1'!S23)</t>
  </si>
  <si>
    <t>¬¬IF(ISBLANK('DPW1'!T23),"",'DPW1'!T23)</t>
  </si>
  <si>
    <t>¬¬IF(ISBLANK('DPW1'!U23),"",'DPW1'!U23)</t>
  </si>
  <si>
    <t>¬¬IF(ISBLANK('DPW1'!V23),"",'DPW1'!V23)</t>
  </si>
  <si>
    <t>¬¬A983</t>
  </si>
  <si>
    <t>¬¬IF(ISBLANK('DPW1'!W23),"",'DPW1'!W23)</t>
  </si>
  <si>
    <t>¬¬IF(ISBLANK('DPW1'!X23),"",'DPW1'!X23)</t>
  </si>
  <si>
    <t>¬¬A984</t>
  </si>
  <si>
    <t>¬¬IF(ISBLANK('DPW1'!Z23),"",'DPW1'!Z23)</t>
  </si>
  <si>
    <t>¬¬IF(ISBLANK('DPW1'!AA23),"",'DPW1'!AA23)</t>
  </si>
  <si>
    <t>¬¬IF(ISBLANK('DPW1'!AB23),"",'DPW1'!AB23)</t>
  </si>
  <si>
    <t>¬¬IF(ISBLANK('DPW1'!AC23),"",'DPW1'!AC23)</t>
  </si>
  <si>
    <t>¬¬IF(ISBLANK('DPW1'!AD23),"",'DPW1'!AD23)</t>
  </si>
  <si>
    <t>¬¬IF(ISBLANK('DPW1'!AE23),"",'DPW1'!AE23)</t>
  </si>
  <si>
    <t>¬¬IF(ISBLANK('DPW1'!AF23),"",'DPW1'!AF23)</t>
  </si>
  <si>
    <t>¬¬IF(ISBLANK('DPW1'!AG23),"",'DPW1'!AG23)</t>
  </si>
  <si>
    <t>¬¬IF(ISBLANK('DPW1'!AH23),"",'DPW1'!AH23)</t>
  </si>
  <si>
    <t>¬¬IF(ISBLANK('DPW1'!AI23),"",'DPW1'!AI23)</t>
  </si>
  <si>
    <t>¬¬IF(ISBLANK('DPW1'!AJ23),"",'DPW1'!AJ23)</t>
  </si>
  <si>
    <t>¬¬IF(ISBLANK('DPW1'!AK23),"",'DPW1'!AK23)</t>
  </si>
  <si>
    <t>¬¬A985</t>
  </si>
  <si>
    <t>¬¬IF(ISBLANK('DPW1'!AL23),"",'DPW1'!AL23)</t>
  </si>
  <si>
    <t>¬¬IF(ISBLANK('DPW1'!AM23),"",'DPW1'!AM23)</t>
  </si>
  <si>
    <t>¬¬A986</t>
  </si>
  <si>
    <t>¬¬IF(ISBLANK('DPW1'!AO23),"",'DPW1'!AO23)</t>
  </si>
  <si>
    <t>¬¬IF(ISBLANK('DPW1'!AP23),"",'DPW1'!AP23)</t>
  </si>
  <si>
    <t>¬¬A987</t>
  </si>
  <si>
    <t>¬¬IF(ISBLANK('DPW1'!K24),"",'DPW1'!K24)</t>
  </si>
  <si>
    <t>¬¬IF(ISBLANK('DPW1'!L24),"",'DPW1'!L24)</t>
  </si>
  <si>
    <t>¬¬IF(ISBLANK('DPW1'!M24),"",'DPW1'!M24)</t>
  </si>
  <si>
    <t>¬¬IF(ISBLANK('DPW1'!N24),"",'DPW1'!N24)</t>
  </si>
  <si>
    <t>¬¬IF(ISBLANK('DPW1'!O24),"",'DPW1'!O24)</t>
  </si>
  <si>
    <t>¬¬IF(ISBLANK('DPW1'!P24),"",'DPW1'!P24)</t>
  </si>
  <si>
    <t>¬¬IF(ISBLANK('DPW1'!Q24),"",'DPW1'!Q24)</t>
  </si>
  <si>
    <t>¬¬IF(ISBLANK('DPW1'!R24),"",'DPW1'!R24)</t>
  </si>
  <si>
    <t>¬¬IF(ISBLANK('DPW1'!S24),"",'DPW1'!S24)</t>
  </si>
  <si>
    <t>¬¬IF(ISBLANK('DPW1'!T24),"",'DPW1'!T24)</t>
  </si>
  <si>
    <t>¬¬IF(ISBLANK('DPW1'!U24),"",'DPW1'!U24)</t>
  </si>
  <si>
    <t>¬¬IF(ISBLANK('DPW1'!V24),"",'DPW1'!V24)</t>
  </si>
  <si>
    <t>¬¬A988</t>
  </si>
  <si>
    <t>¬¬IF(ISBLANK('DPW1'!W24),"",'DPW1'!W24)</t>
  </si>
  <si>
    <t>¬¬IF(ISBLANK('DPW1'!X24),"",'DPW1'!X24)</t>
  </si>
  <si>
    <t>¬¬A989</t>
  </si>
  <si>
    <t>¬¬IF(ISBLANK('DPW1'!Z24),"",'DPW1'!Z24)</t>
  </si>
  <si>
    <t>¬¬IF(ISBLANK('DPW1'!AA24),"",'DPW1'!AA24)</t>
  </si>
  <si>
    <t>¬¬IF(ISBLANK('DPW1'!AB24),"",'DPW1'!AB24)</t>
  </si>
  <si>
    <t>¬¬IF(ISBLANK('DPW1'!AC24),"",'DPW1'!AC24)</t>
  </si>
  <si>
    <t>¬¬IF(ISBLANK('DPW1'!AD24),"",'DPW1'!AD24)</t>
  </si>
  <si>
    <t>¬¬IF(ISBLANK('DPW1'!AE24),"",'DPW1'!AE24)</t>
  </si>
  <si>
    <t>¬¬IF(ISBLANK('DPW1'!AF24),"",'DPW1'!AF24)</t>
  </si>
  <si>
    <t>¬¬IF(ISBLANK('DPW1'!AG24),"",'DPW1'!AG24)</t>
  </si>
  <si>
    <t>¬¬IF(ISBLANK('DPW1'!AH24),"",'DPW1'!AH24)</t>
  </si>
  <si>
    <t>¬¬IF(ISBLANK('DPW1'!AI24),"",'DPW1'!AI24)</t>
  </si>
  <si>
    <t>¬¬IF(ISBLANK('DPW1'!AJ24),"",'DPW1'!AJ24)</t>
  </si>
  <si>
    <t>¬¬IF(ISBLANK('DPW1'!AK24),"",'DPW1'!AK24)</t>
  </si>
  <si>
    <t>¬¬A990</t>
  </si>
  <si>
    <t>¬¬IF(ISBLANK('DPW1'!AL24),"",'DPW1'!AL24)</t>
  </si>
  <si>
    <t>¬¬IF(ISBLANK('DPW1'!AM24),"",'DPW1'!AM24)</t>
  </si>
  <si>
    <t>¬¬A991</t>
  </si>
  <si>
    <t>¬¬IF(ISBLANK('DPW1'!AO24),"",'DPW1'!AO24)</t>
  </si>
  <si>
    <t>¬¬IF(ISBLANK('DPW1'!AP24),"",'DPW1'!AP24)</t>
  </si>
  <si>
    <t>¬¬A992</t>
  </si>
  <si>
    <t>¬¬IF(ISBLANK('DPW1'!K25),"",'DPW1'!K25)</t>
  </si>
  <si>
    <t>¬¬IF(ISBLANK('DPW1'!L25),"",'DPW1'!L25)</t>
  </si>
  <si>
    <t>¬¬IF(ISBLANK('DPW1'!M25),"",'DPW1'!M25)</t>
  </si>
  <si>
    <t>¬¬IF(ISBLANK('DPW1'!N25),"",'DPW1'!N25)</t>
  </si>
  <si>
    <t>¬¬IF(ISBLANK('DPW1'!O25),"",'DPW1'!O25)</t>
  </si>
  <si>
    <t>¬¬IF(ISBLANK('DPW1'!P25),"",'DPW1'!P25)</t>
  </si>
  <si>
    <t>¬¬IF(ISBLANK('DPW1'!Q25),"",'DPW1'!Q25)</t>
  </si>
  <si>
    <t>¬¬IF(ISBLANK('DPW1'!R25),"",'DPW1'!R25)</t>
  </si>
  <si>
    <t>¬¬IF(ISBLANK('DPW1'!S25),"",'DPW1'!S25)</t>
  </si>
  <si>
    <t>¬¬IF(ISBLANK('DPW1'!T25),"",'DPW1'!T25)</t>
  </si>
  <si>
    <t>¬¬IF(ISBLANK('DPW1'!U25),"",'DPW1'!U25)</t>
  </si>
  <si>
    <t>¬¬IF(ISBLANK('DPW1'!V25),"",'DPW1'!V25)</t>
  </si>
  <si>
    <t>¬¬A993</t>
  </si>
  <si>
    <t>¬¬IF(ISBLANK('DPW1'!W25),"",'DPW1'!W25)</t>
  </si>
  <si>
    <t>¬¬IF(ISBLANK('DPW1'!X25),"",'DPW1'!X25)</t>
  </si>
  <si>
    <t>¬¬A994</t>
  </si>
  <si>
    <t>¬¬IF(ISBLANK('DPW1'!Z25),"",'DPW1'!Z25)</t>
  </si>
  <si>
    <t>¬¬IF(ISBLANK('DPW1'!AA25),"",'DPW1'!AA25)</t>
  </si>
  <si>
    <t>¬¬IF(ISBLANK('DPW1'!AB25),"",'DPW1'!AB25)</t>
  </si>
  <si>
    <t>¬¬IF(ISBLANK('DPW1'!AC25),"",'DPW1'!AC25)</t>
  </si>
  <si>
    <t>¬¬IF(ISBLANK('DPW1'!AD25),"",'DPW1'!AD25)</t>
  </si>
  <si>
    <t>¬¬IF(ISBLANK('DPW1'!AE25),"",'DPW1'!AE25)</t>
  </si>
  <si>
    <t>¬¬IF(ISBLANK('DPW1'!AF25),"",'DPW1'!AF25)</t>
  </si>
  <si>
    <t>¬¬IF(ISBLANK('DPW1'!AG25),"",'DPW1'!AG25)</t>
  </si>
  <si>
    <t>¬¬IF(ISBLANK('DPW1'!AH25),"",'DPW1'!AH25)</t>
  </si>
  <si>
    <t>¬¬IF(ISBLANK('DPW1'!AI25),"",'DPW1'!AI25)</t>
  </si>
  <si>
    <t>¬¬IF(ISBLANK('DPW1'!AJ25),"",'DPW1'!AJ25)</t>
  </si>
  <si>
    <t>¬¬IF(ISBLANK('DPW1'!AK25),"",'DPW1'!AK25)</t>
  </si>
  <si>
    <t>¬¬A995</t>
  </si>
  <si>
    <t>¬¬IF(ISBLANK('DPW1'!AL25),"",'DPW1'!AL25)</t>
  </si>
  <si>
    <t>¬¬IF(ISBLANK('DPW1'!AM25),"",'DPW1'!AM25)</t>
  </si>
  <si>
    <t>¬¬A996</t>
  </si>
  <si>
    <t>¬¬IF(ISBLANK('DPW1'!AO25),"",'DPW1'!AO25)</t>
  </si>
  <si>
    <t>¬¬IF(ISBLANK('DPW1'!AP25),"",'DPW1'!AP25)</t>
  </si>
  <si>
    <t>¬¬A997</t>
  </si>
  <si>
    <t>¬¬IF(ISBLANK('DPW1'!K26),"",'DPW1'!K26)</t>
  </si>
  <si>
    <t>¬¬IF(ISBLANK('DPW1'!L26),"",'DPW1'!L26)</t>
  </si>
  <si>
    <t>¬¬IF(ISBLANK('DPW1'!M26),"",'DPW1'!M26)</t>
  </si>
  <si>
    <t>¬¬IF(ISBLANK('DPW1'!N26),"",'DPW1'!N26)</t>
  </si>
  <si>
    <t>¬¬IF(ISBLANK('DPW1'!O26),"",'DPW1'!O26)</t>
  </si>
  <si>
    <t>¬¬IF(ISBLANK('DPW1'!P26),"",'DPW1'!P26)</t>
  </si>
  <si>
    <t>¬¬IF(ISBLANK('DPW1'!Q26),"",'DPW1'!Q26)</t>
  </si>
  <si>
    <t>¬¬IF(ISBLANK('DPW1'!R26),"",'DPW1'!R26)</t>
  </si>
  <si>
    <t>¬¬IF(ISBLANK('DPW1'!S26),"",'DPW1'!S26)</t>
  </si>
  <si>
    <t>¬¬IF(ISBLANK('DPW1'!T26),"",'DPW1'!T26)</t>
  </si>
  <si>
    <t>¬¬IF(ISBLANK('DPW1'!U26),"",'DPW1'!U26)</t>
  </si>
  <si>
    <t>¬¬IF(ISBLANK('DPW1'!V26),"",'DPW1'!V26)</t>
  </si>
  <si>
    <t>¬¬A998</t>
  </si>
  <si>
    <t>¬¬IF(ISBLANK('DPW1'!W26),"",'DPW1'!W26)</t>
  </si>
  <si>
    <t>¬¬IF(ISBLANK('DPW1'!X26),"",'DPW1'!X26)</t>
  </si>
  <si>
    <t>¬¬A999</t>
  </si>
  <si>
    <t>¬¬IF(ISBLANK('DPW1'!Z26),"",'DPW1'!Z26)</t>
  </si>
  <si>
    <t>¬¬IF(ISBLANK('DPW1'!AA26),"",'DPW1'!AA26)</t>
  </si>
  <si>
    <t>¬¬IF(ISBLANK('DPW1'!AB26),"",'DPW1'!AB26)</t>
  </si>
  <si>
    <t>¬¬IF(ISBLANK('DPW1'!AC26),"",'DPW1'!AC26)</t>
  </si>
  <si>
    <t>¬¬IF(ISBLANK('DPW1'!AD26),"",'DPW1'!AD26)</t>
  </si>
  <si>
    <t>¬¬IF(ISBLANK('DPW1'!AE26),"",'DPW1'!AE26)</t>
  </si>
  <si>
    <t>¬¬IF(ISBLANK('DPW1'!AF26),"",'DPW1'!AF26)</t>
  </si>
  <si>
    <t>¬¬IF(ISBLANK('DPW1'!AG26),"",'DPW1'!AG26)</t>
  </si>
  <si>
    <t>¬¬IF(ISBLANK('DPW1'!AH26),"",'DPW1'!AH26)</t>
  </si>
  <si>
    <t>¬¬IF(ISBLANK('DPW1'!AI26),"",'DPW1'!AI26)</t>
  </si>
  <si>
    <t>¬¬IF(ISBLANK('DPW1'!AJ26),"",'DPW1'!AJ26)</t>
  </si>
  <si>
    <t>¬¬IF(ISBLANK('DPW1'!AK26),"",'DPW1'!AK26)</t>
  </si>
  <si>
    <t>¬¬A1000</t>
  </si>
  <si>
    <t>¬¬IF(ISBLANK('DPW1'!AL26),"",'DPW1'!AL26)</t>
  </si>
  <si>
    <t>¬¬IF(ISBLANK('DPW1'!AM26),"",'DPW1'!AM26)</t>
  </si>
  <si>
    <t>¬¬A1001</t>
  </si>
  <si>
    <t>¬¬IF(ISBLANK('DPW1'!AO26),"",'DPW1'!AO26)</t>
  </si>
  <si>
    <t>¬¬IF(ISBLANK('DPW1'!AP26),"",'DPW1'!AP26)</t>
  </si>
  <si>
    <t>¬¬A1002</t>
  </si>
  <si>
    <t>¬¬IF(ISBLANK('DPW1'!K27),"",'DPW1'!K27)</t>
  </si>
  <si>
    <t>¬¬IF(ISBLANK('DPW1'!L27),"",'DPW1'!L27)</t>
  </si>
  <si>
    <t>¬¬IF(ISBLANK('DPW1'!M27),"",'DPW1'!M27)</t>
  </si>
  <si>
    <t>¬¬IF(ISBLANK('DPW1'!N27),"",'DPW1'!N27)</t>
  </si>
  <si>
    <t>¬¬IF(ISBLANK('DPW1'!O27),"",'DPW1'!O27)</t>
  </si>
  <si>
    <t>¬¬IF(ISBLANK('DPW1'!P27),"",'DPW1'!P27)</t>
  </si>
  <si>
    <t>¬¬IF(ISBLANK('DPW1'!Q27),"",'DPW1'!Q27)</t>
  </si>
  <si>
    <t>¬¬IF(ISBLANK('DPW1'!R27),"",'DPW1'!R27)</t>
  </si>
  <si>
    <t>¬¬IF(ISBLANK('DPW1'!S27),"",'DPW1'!S27)</t>
  </si>
  <si>
    <t>¬¬IF(ISBLANK('DPW1'!T27),"",'DPW1'!T27)</t>
  </si>
  <si>
    <t>¬¬IF(ISBLANK('DPW1'!U27),"",'DPW1'!U27)</t>
  </si>
  <si>
    <t>¬¬IF(ISBLANK('DPW1'!V27),"",'DPW1'!V27)</t>
  </si>
  <si>
    <t>¬¬A1003</t>
  </si>
  <si>
    <t>¬¬IF(ISBLANK('DPW1'!W27),"",'DPW1'!W27)</t>
  </si>
  <si>
    <t>¬¬IF(ISBLANK('DPW1'!X27),"",'DPW1'!X27)</t>
  </si>
  <si>
    <t>¬¬A1004</t>
  </si>
  <si>
    <t>¬¬IF(ISBLANK('DPW1'!Z27),"",'DPW1'!Z27)</t>
  </si>
  <si>
    <t>¬¬IF(ISBLANK('DPW1'!AA27),"",'DPW1'!AA27)</t>
  </si>
  <si>
    <t>¬¬IF(ISBLANK('DPW1'!AB27),"",'DPW1'!AB27)</t>
  </si>
  <si>
    <t>¬¬IF(ISBLANK('DPW1'!AC27),"",'DPW1'!AC27)</t>
  </si>
  <si>
    <t>¬¬IF(ISBLANK('DPW1'!AD27),"",'DPW1'!AD27)</t>
  </si>
  <si>
    <t>¬¬IF(ISBLANK('DPW1'!AE27),"",'DPW1'!AE27)</t>
  </si>
  <si>
    <t>¬¬IF(ISBLANK('DPW1'!AF27),"",'DPW1'!AF27)</t>
  </si>
  <si>
    <t>¬¬IF(ISBLANK('DPW1'!AG27),"",'DPW1'!AG27)</t>
  </si>
  <si>
    <t>¬¬IF(ISBLANK('DPW1'!AH27),"",'DPW1'!AH27)</t>
  </si>
  <si>
    <t>¬¬IF(ISBLANK('DPW1'!AI27),"",'DPW1'!AI27)</t>
  </si>
  <si>
    <t>¬¬IF(ISBLANK('DPW1'!AJ27),"",'DPW1'!AJ27)</t>
  </si>
  <si>
    <t>¬¬IF(ISBLANK('DPW1'!AK27),"",'DPW1'!AK27)</t>
  </si>
  <si>
    <t>¬¬A1005</t>
  </si>
  <si>
    <t>¬¬IF(ISBLANK('DPW1'!AL27),"",'DPW1'!AL27)</t>
  </si>
  <si>
    <t>¬¬IF(ISBLANK('DPW1'!AM27),"",'DPW1'!AM27)</t>
  </si>
  <si>
    <t>¬¬A1006</t>
  </si>
  <si>
    <t>¬¬IF(ISBLANK('DPW1'!AO27),"",'DPW1'!AO27)</t>
  </si>
  <si>
    <t>¬¬IF(ISBLANK('DPW1'!AP27),"",'DPW1'!AP27)</t>
  </si>
  <si>
    <t>¬¬A1007</t>
  </si>
  <si>
    <t>¬¬IF(ISBLANK('DPW1'!K28),"",'DPW1'!K28)</t>
  </si>
  <si>
    <t>¬¬IF(ISBLANK('DPW1'!L28),"",'DPW1'!L28)</t>
  </si>
  <si>
    <t>¬¬IF(ISBLANK('DPW1'!M28),"",'DPW1'!M28)</t>
  </si>
  <si>
    <t>¬¬IF(ISBLANK('DPW1'!N28),"",'DPW1'!N28)</t>
  </si>
  <si>
    <t>¬¬IF(ISBLANK('DPW1'!O28),"",'DPW1'!O28)</t>
  </si>
  <si>
    <t>¬¬IF(ISBLANK('DPW1'!P28),"",'DPW1'!P28)</t>
  </si>
  <si>
    <t>¬¬IF(ISBLANK('DPW1'!Q28),"",'DPW1'!Q28)</t>
  </si>
  <si>
    <t>¬¬IF(ISBLANK('DPW1'!R28),"",'DPW1'!R28)</t>
  </si>
  <si>
    <t>¬¬IF(ISBLANK('DPW1'!S28),"",'DPW1'!S28)</t>
  </si>
  <si>
    <t>¬¬IF(ISBLANK('DPW1'!T28),"",'DPW1'!T28)</t>
  </si>
  <si>
    <t>¬¬IF(ISBLANK('DPW1'!U28),"",'DPW1'!U28)</t>
  </si>
  <si>
    <t>¬¬IF(ISBLANK('DPW1'!V28),"",'DPW1'!V28)</t>
  </si>
  <si>
    <t>¬¬A1008</t>
  </si>
  <si>
    <t>¬¬IF(ISBLANK('DPW1'!W28),"",'DPW1'!W28)</t>
  </si>
  <si>
    <t>¬¬IF(ISBLANK('DPW1'!X28),"",'DPW1'!X28)</t>
  </si>
  <si>
    <t>¬¬A1009</t>
  </si>
  <si>
    <t>¬¬IF(ISBLANK('DPW1'!Z28),"",'DPW1'!Z28)</t>
  </si>
  <si>
    <t>¬¬IF(ISBLANK('DPW1'!AA28),"",'DPW1'!AA28)</t>
  </si>
  <si>
    <t>¬¬IF(ISBLANK('DPW1'!AB28),"",'DPW1'!AB28)</t>
  </si>
  <si>
    <t>¬¬IF(ISBLANK('DPW1'!AC28),"",'DPW1'!AC28)</t>
  </si>
  <si>
    <t>¬¬IF(ISBLANK('DPW1'!AD28),"",'DPW1'!AD28)</t>
  </si>
  <si>
    <t>¬¬IF(ISBLANK('DPW1'!AE28),"",'DPW1'!AE28)</t>
  </si>
  <si>
    <t>¬¬IF(ISBLANK('DPW1'!AF28),"",'DPW1'!AF28)</t>
  </si>
  <si>
    <t>¬¬IF(ISBLANK('DPW1'!AG28),"",'DPW1'!AG28)</t>
  </si>
  <si>
    <t>¬¬IF(ISBLANK('DPW1'!AH28),"",'DPW1'!AH28)</t>
  </si>
  <si>
    <t>¬¬IF(ISBLANK('DPW1'!AI28),"",'DPW1'!AI28)</t>
  </si>
  <si>
    <t>¬¬IF(ISBLANK('DPW1'!AJ28),"",'DPW1'!AJ28)</t>
  </si>
  <si>
    <t>¬¬IF(ISBLANK('DPW1'!AK28),"",'DPW1'!AK28)</t>
  </si>
  <si>
    <t>¬¬A1010</t>
  </si>
  <si>
    <t>¬¬IF(ISBLANK('DPW1'!AL28),"",'DPW1'!AL28)</t>
  </si>
  <si>
    <t>¬¬IF(ISBLANK('DPW1'!AM28),"",'DPW1'!AM28)</t>
  </si>
  <si>
    <t>¬¬A1011</t>
  </si>
  <si>
    <t>¬¬IF(ISBLANK('DPW1'!AO28),"",'DPW1'!AO28)</t>
  </si>
  <si>
    <t>¬¬IF(ISBLANK('DPW1'!AP28),"",'DPW1'!AP28)</t>
  </si>
  <si>
    <t>¬¬A1012</t>
  </si>
  <si>
    <t>¬¬IF(ISBLANK('DPW1'!K29),"",'DPW1'!K29)</t>
  </si>
  <si>
    <t>¬¬IF(ISBLANK('DPW1'!L29),"",'DPW1'!L29)</t>
  </si>
  <si>
    <t>¬¬IF(ISBLANK('DPW1'!M29),"",'DPW1'!M29)</t>
  </si>
  <si>
    <t>¬¬IF(ISBLANK('DPW1'!N29),"",'DPW1'!N29)</t>
  </si>
  <si>
    <t>¬¬IF(ISBLANK('DPW1'!O29),"",'DPW1'!O29)</t>
  </si>
  <si>
    <t>¬¬IF(ISBLANK('DPW1'!P29),"",'DPW1'!P29)</t>
  </si>
  <si>
    <t>¬¬IF(ISBLANK('DPW1'!Q29),"",'DPW1'!Q29)</t>
  </si>
  <si>
    <t>¬¬IF(ISBLANK('DPW1'!R29),"",'DPW1'!R29)</t>
  </si>
  <si>
    <t>¬¬IF(ISBLANK('DPW1'!S29),"",'DPW1'!S29)</t>
  </si>
  <si>
    <t>¬¬IF(ISBLANK('DPW1'!T29),"",'DPW1'!T29)</t>
  </si>
  <si>
    <t>¬¬IF(ISBLANK('DPW1'!U29),"",'DPW1'!U29)</t>
  </si>
  <si>
    <t>¬¬IF(ISBLANK('DPW1'!V29),"",'DPW1'!V29)</t>
  </si>
  <si>
    <t>¬¬A1013</t>
  </si>
  <si>
    <t>¬¬IF(ISBLANK('DPW1'!W29),"",'DPW1'!W29)</t>
  </si>
  <si>
    <t>¬¬IF(ISBLANK('DPW1'!X29),"",'DPW1'!X29)</t>
  </si>
  <si>
    <t>¬¬A1014</t>
  </si>
  <si>
    <t>¬¬IF(ISBLANK('DPW1'!Z29),"",'DPW1'!Z29)</t>
  </si>
  <si>
    <t>¬¬IF(ISBLANK('DPW1'!AA29),"",'DPW1'!AA29)</t>
  </si>
  <si>
    <t>¬¬IF(ISBLANK('DPW1'!AB29),"",'DPW1'!AB29)</t>
  </si>
  <si>
    <t>¬¬IF(ISBLANK('DPW1'!AC29),"",'DPW1'!AC29)</t>
  </si>
  <si>
    <t>¬¬IF(ISBLANK('DPW1'!AD29),"",'DPW1'!AD29)</t>
  </si>
  <si>
    <t>¬¬IF(ISBLANK('DPW1'!AE29),"",'DPW1'!AE29)</t>
  </si>
  <si>
    <t>¬¬IF(ISBLANK('DPW1'!AF29),"",'DPW1'!AF29)</t>
  </si>
  <si>
    <t>¬¬IF(ISBLANK('DPW1'!AG29),"",'DPW1'!AG29)</t>
  </si>
  <si>
    <t>¬¬IF(ISBLANK('DPW1'!AH29),"",'DPW1'!AH29)</t>
  </si>
  <si>
    <t>¬¬IF(ISBLANK('DPW1'!AI29),"",'DPW1'!AI29)</t>
  </si>
  <si>
    <t>¬¬IF(ISBLANK('DPW1'!AJ29),"",'DPW1'!AJ29)</t>
  </si>
  <si>
    <t>¬¬IF(ISBLANK('DPW1'!AK29),"",'DPW1'!AK29)</t>
  </si>
  <si>
    <t>¬¬A1015</t>
  </si>
  <si>
    <t>¬¬IF(ISBLANK('DPW1'!AL29),"",'DPW1'!AL29)</t>
  </si>
  <si>
    <t>¬¬IF(ISBLANK('DPW1'!AM29),"",'DPW1'!AM29)</t>
  </si>
  <si>
    <t>¬¬A1016</t>
  </si>
  <si>
    <t>¬¬IF(ISBLANK('DPW1'!AO29),"",'DPW1'!AO29)</t>
  </si>
  <si>
    <t>¬¬IF(ISBLANK('DPW1'!AP29),"",'DPW1'!AP29)</t>
  </si>
  <si>
    <t>¬¬A1017</t>
  </si>
  <si>
    <t>¬¬IF(ISBLANK('DPW1'!K30),"",'DPW1'!K30)</t>
  </si>
  <si>
    <t>¬¬IF(ISBLANK('DPW1'!L30),"",'DPW1'!L30)</t>
  </si>
  <si>
    <t>¬¬IF(ISBLANK('DPW1'!M30),"",'DPW1'!M30)</t>
  </si>
  <si>
    <t>¬¬IF(ISBLANK('DPW1'!N30),"",'DPW1'!N30)</t>
  </si>
  <si>
    <t>¬¬IF(ISBLANK('DPW1'!O30),"",'DPW1'!O30)</t>
  </si>
  <si>
    <t>¬¬IF(ISBLANK('DPW1'!P30),"",'DPW1'!P30)</t>
  </si>
  <si>
    <t>¬¬IF(ISBLANK('DPW1'!Q30),"",'DPW1'!Q30)</t>
  </si>
  <si>
    <t>¬¬IF(ISBLANK('DPW1'!R30),"",'DPW1'!R30)</t>
  </si>
  <si>
    <t>¬¬IF(ISBLANK('DPW1'!S30),"",'DPW1'!S30)</t>
  </si>
  <si>
    <t>¬¬IF(ISBLANK('DPW1'!T30),"",'DPW1'!T30)</t>
  </si>
  <si>
    <t>¬¬IF(ISBLANK('DPW1'!U30),"",'DPW1'!U30)</t>
  </si>
  <si>
    <t>¬¬IF(ISBLANK('DPW1'!V30),"",'DPW1'!V30)</t>
  </si>
  <si>
    <t>¬¬A1018</t>
  </si>
  <si>
    <t>¬¬IF(ISBLANK('DPW1'!W30),"",'DPW1'!W30)</t>
  </si>
  <si>
    <t>¬¬IF(ISBLANK('DPW1'!X30),"",'DPW1'!X30)</t>
  </si>
  <si>
    <t>¬¬A1019</t>
  </si>
  <si>
    <t>¬¬IF(ISBLANK('DPW1'!Z30),"",'DPW1'!Z30)</t>
  </si>
  <si>
    <t>¬¬IF(ISBLANK('DPW1'!AA30),"",'DPW1'!AA30)</t>
  </si>
  <si>
    <t>¬¬IF(ISBLANK('DPW1'!AB30),"",'DPW1'!AB30)</t>
  </si>
  <si>
    <t>¬¬IF(ISBLANK('DPW1'!AC30),"",'DPW1'!AC30)</t>
  </si>
  <si>
    <t>¬¬IF(ISBLANK('DPW1'!AD30),"",'DPW1'!AD30)</t>
  </si>
  <si>
    <t>¬¬IF(ISBLANK('DPW1'!AE30),"",'DPW1'!AE30)</t>
  </si>
  <si>
    <t>¬¬IF(ISBLANK('DPW1'!AF30),"",'DPW1'!AF30)</t>
  </si>
  <si>
    <t>¬¬IF(ISBLANK('DPW1'!AG30),"",'DPW1'!AG30)</t>
  </si>
  <si>
    <t>¬¬IF(ISBLANK('DPW1'!AH30),"",'DPW1'!AH30)</t>
  </si>
  <si>
    <t>¬¬IF(ISBLANK('DPW1'!AI30),"",'DPW1'!AI30)</t>
  </si>
  <si>
    <t>¬¬IF(ISBLANK('DPW1'!AJ30),"",'DPW1'!AJ30)</t>
  </si>
  <si>
    <t>¬¬IF(ISBLANK('DPW1'!AK30),"",'DPW1'!AK30)</t>
  </si>
  <si>
    <t>¬¬A1020</t>
  </si>
  <si>
    <t>¬¬IF(ISBLANK('DPW1'!AL30),"",'DPW1'!AL30)</t>
  </si>
  <si>
    <t>¬¬IF(ISBLANK('DPW1'!AM30),"",'DPW1'!AM30)</t>
  </si>
  <si>
    <t>¬¬A1021</t>
  </si>
  <si>
    <t>¬¬IF(ISBLANK('DPW1'!AO30),"",'DPW1'!AO30)</t>
  </si>
  <si>
    <t>¬¬IF(ISBLANK('DPW1'!AP30),"",'DPW1'!AP30)</t>
  </si>
  <si>
    <t>¬¬A1022</t>
  </si>
  <si>
    <t>¬¬IF(ISBLANK('DPW1'!K31),"",'DPW1'!K31)</t>
  </si>
  <si>
    <t>¬¬IF(ISBLANK('DPW1'!L31),"",'DPW1'!L31)</t>
  </si>
  <si>
    <t>¬¬IF(ISBLANK('DPW1'!M31),"",'DPW1'!M31)</t>
  </si>
  <si>
    <t>¬¬IF(ISBLANK('DPW1'!N31),"",'DPW1'!N31)</t>
  </si>
  <si>
    <t>¬¬IF(ISBLANK('DPW1'!O31),"",'DPW1'!O31)</t>
  </si>
  <si>
    <t>¬¬IF(ISBLANK('DPW1'!P31),"",'DPW1'!P31)</t>
  </si>
  <si>
    <t>¬¬IF(ISBLANK('DPW1'!Q31),"",'DPW1'!Q31)</t>
  </si>
  <si>
    <t>¬¬IF(ISBLANK('DPW1'!R31),"",'DPW1'!R31)</t>
  </si>
  <si>
    <t>¬¬IF(ISBLANK('DPW1'!S31),"",'DPW1'!S31)</t>
  </si>
  <si>
    <t>¬¬IF(ISBLANK('DPW1'!T31),"",'DPW1'!T31)</t>
  </si>
  <si>
    <t>¬¬IF(ISBLANK('DPW1'!U31),"",'DPW1'!U31)</t>
  </si>
  <si>
    <t>¬¬IF(ISBLANK('DPW1'!V31),"",'DPW1'!V31)</t>
  </si>
  <si>
    <t>¬¬A1023</t>
  </si>
  <si>
    <t>¬¬IF(ISBLANK('DPW1'!W31),"",'DPW1'!W31)</t>
  </si>
  <si>
    <t>¬¬IF(ISBLANK('DPW1'!X31),"",'DPW1'!X31)</t>
  </si>
  <si>
    <t>¬¬A1024</t>
  </si>
  <si>
    <t>¬¬IF(ISBLANK('DPW1'!Z31),"",'DPW1'!Z31)</t>
  </si>
  <si>
    <t>¬¬IF(ISBLANK('DPW1'!AA31),"",'DPW1'!AA31)</t>
  </si>
  <si>
    <t>¬¬IF(ISBLANK('DPW1'!AB31),"",'DPW1'!AB31)</t>
  </si>
  <si>
    <t>¬¬IF(ISBLANK('DPW1'!AC31),"",'DPW1'!AC31)</t>
  </si>
  <si>
    <t>¬¬IF(ISBLANK('DPW1'!AD31),"",'DPW1'!AD31)</t>
  </si>
  <si>
    <t>¬¬IF(ISBLANK('DPW1'!AE31),"",'DPW1'!AE31)</t>
  </si>
  <si>
    <t>¬¬IF(ISBLANK('DPW1'!AF31),"",'DPW1'!AF31)</t>
  </si>
  <si>
    <t>¬¬IF(ISBLANK('DPW1'!AG31),"",'DPW1'!AG31)</t>
  </si>
  <si>
    <t>¬¬IF(ISBLANK('DPW1'!AH31),"",'DPW1'!AH31)</t>
  </si>
  <si>
    <t>¬¬IF(ISBLANK('DPW1'!AI31),"",'DPW1'!AI31)</t>
  </si>
  <si>
    <t>¬¬IF(ISBLANK('DPW1'!AJ31),"",'DPW1'!AJ31)</t>
  </si>
  <si>
    <t>¬¬IF(ISBLANK('DPW1'!AK31),"",'DPW1'!AK31)</t>
  </si>
  <si>
    <t>¬¬A1025</t>
  </si>
  <si>
    <t>¬¬IF(ISBLANK('DPW1'!AL31),"",'DPW1'!AL31)</t>
  </si>
  <si>
    <t>¬¬IF(ISBLANK('DPW1'!AM31),"",'DPW1'!AM31)</t>
  </si>
  <si>
    <t>¬¬A1026</t>
  </si>
  <si>
    <t>¬¬IF(ISBLANK('DPW1'!AO31),"",'DPW1'!AO31)</t>
  </si>
  <si>
    <t>¬¬IF(ISBLANK('DPW1'!AP31),"",'DPW1'!AP31)</t>
  </si>
  <si>
    <t>¬¬A1027</t>
  </si>
  <si>
    <t>¬¬IF(ISBLANK('DPW1'!K32),"",'DPW1'!K32)</t>
  </si>
  <si>
    <t>¬¬IF(ISBLANK('DPW1'!L32),"",'DPW1'!L32)</t>
  </si>
  <si>
    <t>¬¬IF(ISBLANK('DPW1'!M32),"",'DPW1'!M32)</t>
  </si>
  <si>
    <t>¬¬IF(ISBLANK('DPW1'!N32),"",'DPW1'!N32)</t>
  </si>
  <si>
    <t>¬¬IF(ISBLANK('DPW1'!O32),"",'DPW1'!O32)</t>
  </si>
  <si>
    <t>¬¬IF(ISBLANK('DPW1'!P32),"",'DPW1'!P32)</t>
  </si>
  <si>
    <t>¬¬IF(ISBLANK('DPW1'!Q32),"",'DPW1'!Q32)</t>
  </si>
  <si>
    <t>¬¬IF(ISBLANK('DPW1'!R32),"",'DPW1'!R32)</t>
  </si>
  <si>
    <t>¬¬IF(ISBLANK('DPW1'!S32),"",'DPW1'!S32)</t>
  </si>
  <si>
    <t>¬¬IF(ISBLANK('DPW1'!T32),"",'DPW1'!T32)</t>
  </si>
  <si>
    <t>¬¬IF(ISBLANK('DPW1'!U32),"",'DPW1'!U32)</t>
  </si>
  <si>
    <t>¬¬IF(ISBLANK('DPW1'!V32),"",'DPW1'!V32)</t>
  </si>
  <si>
    <t>¬¬A1028</t>
  </si>
  <si>
    <t>¬¬IF(ISBLANK('DPW1'!W32),"",'DPW1'!W32)</t>
  </si>
  <si>
    <t>¬¬IF(ISBLANK('DPW1'!X32),"",'DPW1'!X32)</t>
  </si>
  <si>
    <t>¬¬A1029</t>
  </si>
  <si>
    <t>¬¬IF(ISBLANK('DPW1'!Z32),"",'DPW1'!Z32)</t>
  </si>
  <si>
    <t>¬¬IF(ISBLANK('DPW1'!AA32),"",'DPW1'!AA32)</t>
  </si>
  <si>
    <t>¬¬IF(ISBLANK('DPW1'!AB32),"",'DPW1'!AB32)</t>
  </si>
  <si>
    <t>¬¬IF(ISBLANK('DPW1'!AC32),"",'DPW1'!AC32)</t>
  </si>
  <si>
    <t>¬¬IF(ISBLANK('DPW1'!AD32),"",'DPW1'!AD32)</t>
  </si>
  <si>
    <t>¬¬IF(ISBLANK('DPW1'!AE32),"",'DPW1'!AE32)</t>
  </si>
  <si>
    <t>¬¬IF(ISBLANK('DPW1'!AF32),"",'DPW1'!AF32)</t>
  </si>
  <si>
    <t>¬¬IF(ISBLANK('DPW1'!AG32),"",'DPW1'!AG32)</t>
  </si>
  <si>
    <t>¬¬IF(ISBLANK('DPW1'!AH32),"",'DPW1'!AH32)</t>
  </si>
  <si>
    <t>¬¬IF(ISBLANK('DPW1'!AI32),"",'DPW1'!AI32)</t>
  </si>
  <si>
    <t>¬¬IF(ISBLANK('DPW1'!AJ32),"",'DPW1'!AJ32)</t>
  </si>
  <si>
    <t>¬¬IF(ISBLANK('DPW1'!AK32),"",'DPW1'!AK32)</t>
  </si>
  <si>
    <t>¬¬A1030</t>
  </si>
  <si>
    <t>¬¬IF(ISBLANK('DPW1'!AL32),"",'DPW1'!AL32)</t>
  </si>
  <si>
    <t>¬¬IF(ISBLANK('DPW1'!AM32),"",'DPW1'!AM32)</t>
  </si>
  <si>
    <t>¬¬A1031</t>
  </si>
  <si>
    <t>¬¬IF(ISBLANK('DPW1'!AO32),"",'DPW1'!AO32)</t>
  </si>
  <si>
    <t>¬¬IF(ISBLANK('DPW1'!AP32),"",'DPW1'!AP32)</t>
  </si>
  <si>
    <t>¬¬A1032</t>
  </si>
  <si>
    <t>¬¬IF(ISBLANK('DPW1'!K33),"",'DPW1'!K33)</t>
  </si>
  <si>
    <t>¬¬IF(ISBLANK('DPW1'!L33),"",'DPW1'!L33)</t>
  </si>
  <si>
    <t>¬¬IF(ISBLANK('DPW1'!M33),"",'DPW1'!M33)</t>
  </si>
  <si>
    <t>¬¬IF(ISBLANK('DPW1'!N33),"",'DPW1'!N33)</t>
  </si>
  <si>
    <t>¬¬IF(ISBLANK('DPW1'!O33),"",'DPW1'!O33)</t>
  </si>
  <si>
    <t>¬¬IF(ISBLANK('DPW1'!P33),"",'DPW1'!P33)</t>
  </si>
  <si>
    <t>¬¬IF(ISBLANK('DPW1'!Q33),"",'DPW1'!Q33)</t>
  </si>
  <si>
    <t>¬¬IF(ISBLANK('DPW1'!R33),"",'DPW1'!R33)</t>
  </si>
  <si>
    <t>¬¬IF(ISBLANK('DPW1'!S33),"",'DPW1'!S33)</t>
  </si>
  <si>
    <t>¬¬IF(ISBLANK('DPW1'!T33),"",'DPW1'!T33)</t>
  </si>
  <si>
    <t>¬¬IF(ISBLANK('DPW1'!U33),"",'DPW1'!U33)</t>
  </si>
  <si>
    <t>¬¬IF(ISBLANK('DPW1'!V33),"",'DPW1'!V33)</t>
  </si>
  <si>
    <t>¬¬A1033</t>
  </si>
  <si>
    <t>¬¬IF(ISBLANK('DPW1'!W33),"",'DPW1'!W33)</t>
  </si>
  <si>
    <t>¬¬IF(ISBLANK('DPW1'!X33),"",'DPW1'!X33)</t>
  </si>
  <si>
    <t>¬¬A1034</t>
  </si>
  <si>
    <t>¬¬IF(ISBLANK('DPW1'!Z33),"",'DPW1'!Z33)</t>
  </si>
  <si>
    <t>¬¬IF(ISBLANK('DPW1'!AA33),"",'DPW1'!AA33)</t>
  </si>
  <si>
    <t>¬¬IF(ISBLANK('DPW1'!AB33),"",'DPW1'!AB33)</t>
  </si>
  <si>
    <t>¬¬IF(ISBLANK('DPW1'!AC33),"",'DPW1'!AC33)</t>
  </si>
  <si>
    <t>¬¬IF(ISBLANK('DPW1'!AD33),"",'DPW1'!AD33)</t>
  </si>
  <si>
    <t>¬¬IF(ISBLANK('DPW1'!AE33),"",'DPW1'!AE33)</t>
  </si>
  <si>
    <t>¬¬IF(ISBLANK('DPW1'!AF33),"",'DPW1'!AF33)</t>
  </si>
  <si>
    <t>¬¬IF(ISBLANK('DPW1'!AG33),"",'DPW1'!AG33)</t>
  </si>
  <si>
    <t>¬¬IF(ISBLANK('DPW1'!AH33),"",'DPW1'!AH33)</t>
  </si>
  <si>
    <t>¬¬IF(ISBLANK('DPW1'!AI33),"",'DPW1'!AI33)</t>
  </si>
  <si>
    <t>¬¬IF(ISBLANK('DPW1'!AJ33),"",'DPW1'!AJ33)</t>
  </si>
  <si>
    <t>¬¬IF(ISBLANK('DPW1'!AK33),"",'DPW1'!AK33)</t>
  </si>
  <si>
    <t>¬¬A1035</t>
  </si>
  <si>
    <t>¬¬IF(ISBLANK('DPW1'!AL33),"",'DPW1'!AL33)</t>
  </si>
  <si>
    <t>¬¬IF(ISBLANK('DPW1'!AM33),"",'DPW1'!AM33)</t>
  </si>
  <si>
    <t>¬¬A1036</t>
  </si>
  <si>
    <t>¬¬IF(ISBLANK('DPW1'!AO33),"",'DPW1'!AO33)</t>
  </si>
  <si>
    <t>¬¬IF(ISBLANK('DPW1'!AP33),"",'DPW1'!AP33)</t>
  </si>
  <si>
    <t>¬¬A1037</t>
  </si>
  <si>
    <t>¬¬IF(ISBLANK('DPW1'!K34),"",'DPW1'!K34)</t>
  </si>
  <si>
    <t>¬¬IF(ISBLANK('DPW1'!L34),"",'DPW1'!L34)</t>
  </si>
  <si>
    <t>¬¬IF(ISBLANK('DPW1'!M34),"",'DPW1'!M34)</t>
  </si>
  <si>
    <t>¬¬IF(ISBLANK('DPW1'!N34),"",'DPW1'!N34)</t>
  </si>
  <si>
    <t>¬¬IF(ISBLANK('DPW1'!O34),"",'DPW1'!O34)</t>
  </si>
  <si>
    <t>¬¬IF(ISBLANK('DPW1'!P34),"",'DPW1'!P34)</t>
  </si>
  <si>
    <t>¬¬IF(ISBLANK('DPW1'!Q34),"",'DPW1'!Q34)</t>
  </si>
  <si>
    <t>¬¬IF(ISBLANK('DPW1'!R34),"",'DPW1'!R34)</t>
  </si>
  <si>
    <t>¬¬IF(ISBLANK('DPW1'!S34),"",'DPW1'!S34)</t>
  </si>
  <si>
    <t>¬¬IF(ISBLANK('DPW1'!T34),"",'DPW1'!T34)</t>
  </si>
  <si>
    <t>¬¬IF(ISBLANK('DPW1'!U34),"",'DPW1'!U34)</t>
  </si>
  <si>
    <t>¬¬IF(ISBLANK('DPW1'!V34),"",'DPW1'!V34)</t>
  </si>
  <si>
    <t>¬¬A1038</t>
  </si>
  <si>
    <t>¬¬IF(ISBLANK('DPW1'!W34),"",'DPW1'!W34)</t>
  </si>
  <si>
    <t>¬¬IF(ISBLANK('DPW1'!X34),"",'DPW1'!X34)</t>
  </si>
  <si>
    <t>¬¬A1039</t>
  </si>
  <si>
    <t>¬¬IF(ISBLANK('DPW1'!Z34),"",'DPW1'!Z34)</t>
  </si>
  <si>
    <t>¬¬IF(ISBLANK('DPW1'!AA34),"",'DPW1'!AA34)</t>
  </si>
  <si>
    <t>¬¬IF(ISBLANK('DPW1'!AB34),"",'DPW1'!AB34)</t>
  </si>
  <si>
    <t>¬¬IF(ISBLANK('DPW1'!AC34),"",'DPW1'!AC34)</t>
  </si>
  <si>
    <t>¬¬IF(ISBLANK('DPW1'!AD34),"",'DPW1'!AD34)</t>
  </si>
  <si>
    <t>¬¬IF(ISBLANK('DPW1'!AE34),"",'DPW1'!AE34)</t>
  </si>
  <si>
    <t>¬¬IF(ISBLANK('DPW1'!AF34),"",'DPW1'!AF34)</t>
  </si>
  <si>
    <t>¬¬IF(ISBLANK('DPW1'!AG34),"",'DPW1'!AG34)</t>
  </si>
  <si>
    <t>¬¬IF(ISBLANK('DPW1'!AH34),"",'DPW1'!AH34)</t>
  </si>
  <si>
    <t>¬¬IF(ISBLANK('DPW1'!AI34),"",'DPW1'!AI34)</t>
  </si>
  <si>
    <t>¬¬IF(ISBLANK('DPW1'!AJ34),"",'DPW1'!AJ34)</t>
  </si>
  <si>
    <t>¬¬IF(ISBLANK('DPW1'!AK34),"",'DPW1'!AK34)</t>
  </si>
  <si>
    <t>¬¬A1040</t>
  </si>
  <si>
    <t>¬¬IF(ISBLANK('DPW1'!AL34),"",'DPW1'!AL34)</t>
  </si>
  <si>
    <t>¬¬IF(ISBLANK('DPW1'!AM34),"",'DPW1'!AM34)</t>
  </si>
  <si>
    <t>¬¬A1041</t>
  </si>
  <si>
    <t>¬¬IF(ISBLANK('DPW1'!AO34),"",'DPW1'!AO34)</t>
  </si>
  <si>
    <t>¬¬IF(ISBLANK('DPW1'!AP34),"",'DPW1'!AP34)</t>
  </si>
  <si>
    <t>¬¬A1042</t>
  </si>
  <si>
    <t>¬¬IF(ISBLANK('DPW1'!K35),"",'DPW1'!K35)</t>
  </si>
  <si>
    <t>¬¬IF(ISBLANK('DPW1'!L35),"",'DPW1'!L35)</t>
  </si>
  <si>
    <t>¬¬IF(ISBLANK('DPW1'!M35),"",'DPW1'!M35)</t>
  </si>
  <si>
    <t>¬¬IF(ISBLANK('DPW1'!N35),"",'DPW1'!N35)</t>
  </si>
  <si>
    <t>¬¬IF(ISBLANK('DPW1'!O35),"",'DPW1'!O35)</t>
  </si>
  <si>
    <t>¬¬IF(ISBLANK('DPW1'!P35),"",'DPW1'!P35)</t>
  </si>
  <si>
    <t>¬¬IF(ISBLANK('DPW1'!Q35),"",'DPW1'!Q35)</t>
  </si>
  <si>
    <t>¬¬IF(ISBLANK('DPW1'!R35),"",'DPW1'!R35)</t>
  </si>
  <si>
    <t>¬¬IF(ISBLANK('DPW1'!S35),"",'DPW1'!S35)</t>
  </si>
  <si>
    <t>¬¬IF(ISBLANK('DPW1'!T35),"",'DPW1'!T35)</t>
  </si>
  <si>
    <t>¬¬IF(ISBLANK('DPW1'!U35),"",'DPW1'!U35)</t>
  </si>
  <si>
    <t>¬¬IF(ISBLANK('DPW1'!V35),"",'DPW1'!V35)</t>
  </si>
  <si>
    <t>¬¬A1043</t>
  </si>
  <si>
    <t>¬¬IF(ISBLANK('DPW1'!W35),"",'DPW1'!W35)</t>
  </si>
  <si>
    <t>¬¬IF(ISBLANK('DPW1'!X35),"",'DPW1'!X35)</t>
  </si>
  <si>
    <t>¬¬A1044</t>
  </si>
  <si>
    <t>¬¬IF(ISBLANK('DPW1'!Z35),"",'DPW1'!Z35)</t>
  </si>
  <si>
    <t>¬¬IF(ISBLANK('DPW1'!AA35),"",'DPW1'!AA35)</t>
  </si>
  <si>
    <t>¬¬IF(ISBLANK('DPW1'!AB35),"",'DPW1'!AB35)</t>
  </si>
  <si>
    <t>¬¬IF(ISBLANK('DPW1'!AC35),"",'DPW1'!AC35)</t>
  </si>
  <si>
    <t>¬¬IF(ISBLANK('DPW1'!AD35),"",'DPW1'!AD35)</t>
  </si>
  <si>
    <t>¬¬IF(ISBLANK('DPW1'!AE35),"",'DPW1'!AE35)</t>
  </si>
  <si>
    <t>¬¬IF(ISBLANK('DPW1'!AF35),"",'DPW1'!AF35)</t>
  </si>
  <si>
    <t>¬¬IF(ISBLANK('DPW1'!AG35),"",'DPW1'!AG35)</t>
  </si>
  <si>
    <t>¬¬IF(ISBLANK('DPW1'!AH35),"",'DPW1'!AH35)</t>
  </si>
  <si>
    <t>¬¬IF(ISBLANK('DPW1'!AI35),"",'DPW1'!AI35)</t>
  </si>
  <si>
    <t>¬¬IF(ISBLANK('DPW1'!AJ35),"",'DPW1'!AJ35)</t>
  </si>
  <si>
    <t>¬¬IF(ISBLANK('DPW1'!AK35),"",'DPW1'!AK35)</t>
  </si>
  <si>
    <t>¬¬A1045</t>
  </si>
  <si>
    <t>¬¬IF(ISBLANK('DPW1'!AL35),"",'DPW1'!AL35)</t>
  </si>
  <si>
    <t>¬¬IF(ISBLANK('DPW1'!AM35),"",'DPW1'!AM35)</t>
  </si>
  <si>
    <t>¬¬A1046</t>
  </si>
  <si>
    <t>¬¬IF(ISBLANK('DPW1'!AO35),"",'DPW1'!AO35)</t>
  </si>
  <si>
    <t>¬¬IF(ISBLANK('DPW1'!AP35),"",'DPW1'!AP35)</t>
  </si>
  <si>
    <t>¬¬A1047</t>
  </si>
  <si>
    <t>¬¬IF(ISBLANK('DPW1'!K36),"",'DPW1'!K36)</t>
  </si>
  <si>
    <t>¬¬IF(ISBLANK('DPW1'!L36),"",'DPW1'!L36)</t>
  </si>
  <si>
    <t>¬¬IF(ISBLANK('DPW1'!M36),"",'DPW1'!M36)</t>
  </si>
  <si>
    <t>¬¬IF(ISBLANK('DPW1'!N36),"",'DPW1'!N36)</t>
  </si>
  <si>
    <t>¬¬IF(ISBLANK('DPW1'!O36),"",'DPW1'!O36)</t>
  </si>
  <si>
    <t>¬¬IF(ISBLANK('DPW1'!P36),"",'DPW1'!P36)</t>
  </si>
  <si>
    <t>¬¬IF(ISBLANK('DPW1'!Q36),"",'DPW1'!Q36)</t>
  </si>
  <si>
    <t>¬¬IF(ISBLANK('DPW1'!R36),"",'DPW1'!R36)</t>
  </si>
  <si>
    <t>¬¬IF(ISBLANK('DPW1'!S36),"",'DPW1'!S36)</t>
  </si>
  <si>
    <t>¬¬IF(ISBLANK('DPW1'!T36),"",'DPW1'!T36)</t>
  </si>
  <si>
    <t>¬¬IF(ISBLANK('DPW1'!U36),"",'DPW1'!U36)</t>
  </si>
  <si>
    <t>¬¬IF(ISBLANK('DPW1'!V36),"",'DPW1'!V36)</t>
  </si>
  <si>
    <t>¬¬A1048</t>
  </si>
  <si>
    <t>¬¬IF(ISBLANK('DPW1'!W36),"",'DPW1'!W36)</t>
  </si>
  <si>
    <t>¬¬IF(ISBLANK('DPW1'!X36),"",'DPW1'!X36)</t>
  </si>
  <si>
    <t>¬¬A1049</t>
  </si>
  <si>
    <t>¬¬IF(ISBLANK('DPW1'!Z36),"",'DPW1'!Z36)</t>
  </si>
  <si>
    <t>¬¬IF(ISBLANK('DPW1'!AA36),"",'DPW1'!AA36)</t>
  </si>
  <si>
    <t>¬¬IF(ISBLANK('DPW1'!AB36),"",'DPW1'!AB36)</t>
  </si>
  <si>
    <t>¬¬IF(ISBLANK('DPW1'!AC36),"",'DPW1'!AC36)</t>
  </si>
  <si>
    <t>¬¬IF(ISBLANK('DPW1'!AD36),"",'DPW1'!AD36)</t>
  </si>
  <si>
    <t>¬¬IF(ISBLANK('DPW1'!AE36),"",'DPW1'!AE36)</t>
  </si>
  <si>
    <t>¬¬IF(ISBLANK('DPW1'!AF36),"",'DPW1'!AF36)</t>
  </si>
  <si>
    <t>¬¬IF(ISBLANK('DPW1'!AG36),"",'DPW1'!AG36)</t>
  </si>
  <si>
    <t>¬¬IF(ISBLANK('DPW1'!AH36),"",'DPW1'!AH36)</t>
  </si>
  <si>
    <t>¬¬IF(ISBLANK('DPW1'!AI36),"",'DPW1'!AI36)</t>
  </si>
  <si>
    <t>¬¬IF(ISBLANK('DPW1'!AJ36),"",'DPW1'!AJ36)</t>
  </si>
  <si>
    <t>¬¬IF(ISBLANK('DPW1'!AK36),"",'DPW1'!AK36)</t>
  </si>
  <si>
    <t>¬¬A1050</t>
  </si>
  <si>
    <t>¬¬IF(ISBLANK('DPW1'!AL36),"",'DPW1'!AL36)</t>
  </si>
  <si>
    <t>¬¬IF(ISBLANK('DPW1'!AM36),"",'DPW1'!AM36)</t>
  </si>
  <si>
    <t>¬¬A1051</t>
  </si>
  <si>
    <t>¬¬IF(ISBLANK('DPW1'!AO36),"",'DPW1'!AO36)</t>
  </si>
  <si>
    <t>¬¬IF(ISBLANK('DPW1'!AP36),"",'DPW1'!AP36)</t>
  </si>
  <si>
    <t>¬¬A1052</t>
  </si>
  <si>
    <t>¬¬IF(ISBLANK('DPW1'!K37),"",'DPW1'!K37)</t>
  </si>
  <si>
    <t>¬¬IF(ISBLANK('DPW1'!L37),"",'DPW1'!L37)</t>
  </si>
  <si>
    <t>¬¬IF(ISBLANK('DPW1'!M37),"",'DPW1'!M37)</t>
  </si>
  <si>
    <t>¬¬IF(ISBLANK('DPW1'!N37),"",'DPW1'!N37)</t>
  </si>
  <si>
    <t>¬¬IF(ISBLANK('DPW1'!O37),"",'DPW1'!O37)</t>
  </si>
  <si>
    <t>¬¬IF(ISBLANK('DPW1'!P37),"",'DPW1'!P37)</t>
  </si>
  <si>
    <t>¬¬IF(ISBLANK('DPW1'!Q37),"",'DPW1'!Q37)</t>
  </si>
  <si>
    <t>¬¬IF(ISBLANK('DPW1'!R37),"",'DPW1'!R37)</t>
  </si>
  <si>
    <t>¬¬IF(ISBLANK('DPW1'!S37),"",'DPW1'!S37)</t>
  </si>
  <si>
    <t>¬¬IF(ISBLANK('DPW1'!T37),"",'DPW1'!T37)</t>
  </si>
  <si>
    <t>¬¬IF(ISBLANK('DPW1'!U37),"",'DPW1'!U37)</t>
  </si>
  <si>
    <t>¬¬IF(ISBLANK('DPW1'!V37),"",'DPW1'!V37)</t>
  </si>
  <si>
    <t>¬¬A1053</t>
  </si>
  <si>
    <t>¬¬IF(ISBLANK('DPW1'!W37),"",'DPW1'!W37)</t>
  </si>
  <si>
    <t>¬¬IF(ISBLANK('DPW1'!X37),"",'DPW1'!X37)</t>
  </si>
  <si>
    <t>¬¬A1054</t>
  </si>
  <si>
    <t>¬¬IF(ISBLANK('DPW1'!Z37),"",'DPW1'!Z37)</t>
  </si>
  <si>
    <t>¬¬IF(ISBLANK('DPW1'!AA37),"",'DPW1'!AA37)</t>
  </si>
  <si>
    <t>¬¬IF(ISBLANK('DPW1'!AB37),"",'DPW1'!AB37)</t>
  </si>
  <si>
    <t>¬¬IF(ISBLANK('DPW1'!AC37),"",'DPW1'!AC37)</t>
  </si>
  <si>
    <t>¬¬IF(ISBLANK('DPW1'!AD37),"",'DPW1'!AD37)</t>
  </si>
  <si>
    <t>¬¬IF(ISBLANK('DPW1'!AE37),"",'DPW1'!AE37)</t>
  </si>
  <si>
    <t>¬¬IF(ISBLANK('DPW1'!AF37),"",'DPW1'!AF37)</t>
  </si>
  <si>
    <t>¬¬IF(ISBLANK('DPW1'!AG37),"",'DPW1'!AG37)</t>
  </si>
  <si>
    <t>¬¬IF(ISBLANK('DPW1'!AH37),"",'DPW1'!AH37)</t>
  </si>
  <si>
    <t>¬¬IF(ISBLANK('DPW1'!AI37),"",'DPW1'!AI37)</t>
  </si>
  <si>
    <t>¬¬IF(ISBLANK('DPW1'!AJ37),"",'DPW1'!AJ37)</t>
  </si>
  <si>
    <t>¬¬IF(ISBLANK('DPW1'!AK37),"",'DPW1'!AK37)</t>
  </si>
  <si>
    <t>¬¬A1055</t>
  </si>
  <si>
    <t>¬¬IF(ISBLANK('DPW1'!AL37),"",'DPW1'!AL37)</t>
  </si>
  <si>
    <t>¬¬IF(ISBLANK('DPW1'!AM37),"",'DPW1'!AM37)</t>
  </si>
  <si>
    <t>¬¬A1056</t>
  </si>
  <si>
    <t>¬¬IF(ISBLANK('DPW1'!AO37),"",'DPW1'!AO37)</t>
  </si>
  <si>
    <t>¬¬IF(ISBLANK('DPW1'!AP37),"",'DPW1'!AP37)</t>
  </si>
  <si>
    <t>¬¬A1057</t>
  </si>
  <si>
    <t>¬¬IF(ISBLANK('DPW1'!K38),"",'DPW1'!K38)</t>
  </si>
  <si>
    <t>¬¬IF(ISBLANK('DPW1'!L38),"",'DPW1'!L38)</t>
  </si>
  <si>
    <t>¬¬IF(ISBLANK('DPW1'!M38),"",'DPW1'!M38)</t>
  </si>
  <si>
    <t>¬¬IF(ISBLANK('DPW1'!N38),"",'DPW1'!N38)</t>
  </si>
  <si>
    <t>¬¬IF(ISBLANK('DPW1'!O38),"",'DPW1'!O38)</t>
  </si>
  <si>
    <t>¬¬IF(ISBLANK('DPW1'!P38),"",'DPW1'!P38)</t>
  </si>
  <si>
    <t>¬¬IF(ISBLANK('DPW1'!Q38),"",'DPW1'!Q38)</t>
  </si>
  <si>
    <t>¬¬IF(ISBLANK('DPW1'!R38),"",'DPW1'!R38)</t>
  </si>
  <si>
    <t>¬¬IF(ISBLANK('DPW1'!S38),"",'DPW1'!S38)</t>
  </si>
  <si>
    <t>¬¬IF(ISBLANK('DPW1'!T38),"",'DPW1'!T38)</t>
  </si>
  <si>
    <t>¬¬IF(ISBLANK('DPW1'!U38),"",'DPW1'!U38)</t>
  </si>
  <si>
    <t>¬¬IF(ISBLANK('DPW1'!V38),"",'DPW1'!V38)</t>
  </si>
  <si>
    <t>¬¬A1058</t>
  </si>
  <si>
    <t>¬¬IF(ISBLANK('DPW1'!W38),"",'DPW1'!W38)</t>
  </si>
  <si>
    <t>¬¬IF(ISBLANK('DPW1'!X38),"",'DPW1'!X38)</t>
  </si>
  <si>
    <t>¬¬A1059</t>
  </si>
  <si>
    <t>¬¬IF(ISBLANK('DPW1'!Z38),"",'DPW1'!Z38)</t>
  </si>
  <si>
    <t>¬¬IF(ISBLANK('DPW1'!AA38),"",'DPW1'!AA38)</t>
  </si>
  <si>
    <t>¬¬IF(ISBLANK('DPW1'!AB38),"",'DPW1'!AB38)</t>
  </si>
  <si>
    <t>¬¬IF(ISBLANK('DPW1'!AC38),"",'DPW1'!AC38)</t>
  </si>
  <si>
    <t>¬¬IF(ISBLANK('DPW1'!AD38),"",'DPW1'!AD38)</t>
  </si>
  <si>
    <t>¬¬IF(ISBLANK('DPW1'!AE38),"",'DPW1'!AE38)</t>
  </si>
  <si>
    <t>¬¬IF(ISBLANK('DPW1'!AF38),"",'DPW1'!AF38)</t>
  </si>
  <si>
    <t>¬¬IF(ISBLANK('DPW1'!AG38),"",'DPW1'!AG38)</t>
  </si>
  <si>
    <t>¬¬IF(ISBLANK('DPW1'!AH38),"",'DPW1'!AH38)</t>
  </si>
  <si>
    <t>¬¬IF(ISBLANK('DPW1'!AI38),"",'DPW1'!AI38)</t>
  </si>
  <si>
    <t>¬¬IF(ISBLANK('DPW1'!AJ38),"",'DPW1'!AJ38)</t>
  </si>
  <si>
    <t>¬¬IF(ISBLANK('DPW1'!AK38),"",'DPW1'!AK38)</t>
  </si>
  <si>
    <t>¬¬A1060</t>
  </si>
  <si>
    <t>¬¬IF(ISBLANK('DPW1'!AL38),"",'DPW1'!AL38)</t>
  </si>
  <si>
    <t>¬¬IF(ISBLANK('DPW1'!AM38),"",'DPW1'!AM38)</t>
  </si>
  <si>
    <t>¬¬A1061</t>
  </si>
  <si>
    <t>¬¬IF(ISBLANK('DPW1'!AO38),"",'DPW1'!AO38)</t>
  </si>
  <si>
    <t>¬¬IF(ISBLANK('DPW1'!AP38),"",'DPW1'!AP38)</t>
  </si>
  <si>
    <t>¬¬A1062</t>
  </si>
  <si>
    <t>¬¬IF(ISBLANK('DPW1'!K39),"",'DPW1'!K39)</t>
  </si>
  <si>
    <t>¬¬IF(ISBLANK('DPW1'!L39),"",'DPW1'!L39)</t>
  </si>
  <si>
    <t>¬¬IF(ISBLANK('DPW1'!M39),"",'DPW1'!M39)</t>
  </si>
  <si>
    <t>¬¬IF(ISBLANK('DPW1'!N39),"",'DPW1'!N39)</t>
  </si>
  <si>
    <t>¬¬IF(ISBLANK('DPW1'!O39),"",'DPW1'!O39)</t>
  </si>
  <si>
    <t>¬¬IF(ISBLANK('DPW1'!P39),"",'DPW1'!P39)</t>
  </si>
  <si>
    <t>¬¬IF(ISBLANK('DPW1'!Q39),"",'DPW1'!Q39)</t>
  </si>
  <si>
    <t>¬¬IF(ISBLANK('DPW1'!R39),"",'DPW1'!R39)</t>
  </si>
  <si>
    <t>¬¬IF(ISBLANK('DPW1'!S39),"",'DPW1'!S39)</t>
  </si>
  <si>
    <t>¬¬IF(ISBLANK('DPW1'!T39),"",'DPW1'!T39)</t>
  </si>
  <si>
    <t>¬¬IF(ISBLANK('DPW1'!U39),"",'DPW1'!U39)</t>
  </si>
  <si>
    <t>¬¬IF(ISBLANK('DPW1'!V39),"",'DPW1'!V39)</t>
  </si>
  <si>
    <t>¬¬A1063</t>
  </si>
  <si>
    <t>¬¬IF(ISBLANK('DPW1'!W39),"",'DPW1'!W39)</t>
  </si>
  <si>
    <t>¬¬IF(ISBLANK('DPW1'!X39),"",'DPW1'!X39)</t>
  </si>
  <si>
    <t>¬¬A1064</t>
  </si>
  <si>
    <t>¬¬IF(ISBLANK('DPW1'!Z39),"",'DPW1'!Z39)</t>
  </si>
  <si>
    <t>¬¬IF(ISBLANK('DPW1'!AA39),"",'DPW1'!AA39)</t>
  </si>
  <si>
    <t>¬¬IF(ISBLANK('DPW1'!AB39),"",'DPW1'!AB39)</t>
  </si>
  <si>
    <t>¬¬IF(ISBLANK('DPW1'!AC39),"",'DPW1'!AC39)</t>
  </si>
  <si>
    <t>¬¬IF(ISBLANK('DPW1'!AD39),"",'DPW1'!AD39)</t>
  </si>
  <si>
    <t>¬¬IF(ISBLANK('DPW1'!AE39),"",'DPW1'!AE39)</t>
  </si>
  <si>
    <t>¬¬IF(ISBLANK('DPW1'!AF39),"",'DPW1'!AF39)</t>
  </si>
  <si>
    <t>¬¬IF(ISBLANK('DPW1'!AG39),"",'DPW1'!AG39)</t>
  </si>
  <si>
    <t>¬¬IF(ISBLANK('DPW1'!AH39),"",'DPW1'!AH39)</t>
  </si>
  <si>
    <t>¬¬IF(ISBLANK('DPW1'!AI39),"",'DPW1'!AI39)</t>
  </si>
  <si>
    <t>¬¬IF(ISBLANK('DPW1'!AJ39),"",'DPW1'!AJ39)</t>
  </si>
  <si>
    <t>¬¬IF(ISBLANK('DPW1'!AK39),"",'DPW1'!AK39)</t>
  </si>
  <si>
    <t>¬¬A1065</t>
  </si>
  <si>
    <t>¬¬IF(ISBLANK('DPW1'!AL39),"",'DPW1'!AL39)</t>
  </si>
  <si>
    <t>¬¬IF(ISBLANK('DPW1'!AM39),"",'DPW1'!AM39)</t>
  </si>
  <si>
    <t>¬¬A1066</t>
  </si>
  <si>
    <t>¬¬IF(ISBLANK('DPW1'!AO39),"",'DPW1'!AO39)</t>
  </si>
  <si>
    <t>¬¬IF(ISBLANK('DPW1'!AP39),"",'DPW1'!AP39)</t>
  </si>
  <si>
    <t>¬¬A1067</t>
  </si>
  <si>
    <t>¬¬IF(ISBLANK('DPW1'!K40),"",'DPW1'!K40)</t>
  </si>
  <si>
    <t>¬¬IF(ISBLANK('DPW1'!L40),"",'DPW1'!L40)</t>
  </si>
  <si>
    <t>¬¬IF(ISBLANK('DPW1'!M40),"",'DPW1'!M40)</t>
  </si>
  <si>
    <t>¬¬IF(ISBLANK('DPW1'!N40),"",'DPW1'!N40)</t>
  </si>
  <si>
    <t>¬¬IF(ISBLANK('DPW1'!O40),"",'DPW1'!O40)</t>
  </si>
  <si>
    <t>¬¬IF(ISBLANK('DPW1'!P40),"",'DPW1'!P40)</t>
  </si>
  <si>
    <t>¬¬IF(ISBLANK('DPW1'!Q40),"",'DPW1'!Q40)</t>
  </si>
  <si>
    <t>¬¬IF(ISBLANK('DPW1'!R40),"",'DPW1'!R40)</t>
  </si>
  <si>
    <t>¬¬IF(ISBLANK('DPW1'!S40),"",'DPW1'!S40)</t>
  </si>
  <si>
    <t>¬¬IF(ISBLANK('DPW1'!T40),"",'DPW1'!T40)</t>
  </si>
  <si>
    <t>¬¬IF(ISBLANK('DPW1'!U40),"",'DPW1'!U40)</t>
  </si>
  <si>
    <t>¬¬IF(ISBLANK('DPW1'!V40),"",'DPW1'!V40)</t>
  </si>
  <si>
    <t>¬¬A1068</t>
  </si>
  <si>
    <t>¬¬IF(ISBLANK('DPW1'!W40),"",'DPW1'!W40)</t>
  </si>
  <si>
    <t>¬¬IF(ISBLANK('DPW1'!X40),"",'DPW1'!X40)</t>
  </si>
  <si>
    <t>¬¬A1069</t>
  </si>
  <si>
    <t>¬¬IF(ISBLANK('DPW1'!Z40),"",'DPW1'!Z40)</t>
  </si>
  <si>
    <t>¬¬IF(ISBLANK('DPW1'!AA40),"",'DPW1'!AA40)</t>
  </si>
  <si>
    <t>¬¬IF(ISBLANK('DPW1'!AB40),"",'DPW1'!AB40)</t>
  </si>
  <si>
    <t>¬¬IF(ISBLANK('DPW1'!AC40),"",'DPW1'!AC40)</t>
  </si>
  <si>
    <t>¬¬IF(ISBLANK('DPW1'!AD40),"",'DPW1'!AD40)</t>
  </si>
  <si>
    <t>¬¬IF(ISBLANK('DPW1'!AE40),"",'DPW1'!AE40)</t>
  </si>
  <si>
    <t>¬¬IF(ISBLANK('DPW1'!AF40),"",'DPW1'!AF40)</t>
  </si>
  <si>
    <t>¬¬IF(ISBLANK('DPW1'!AG40),"",'DPW1'!AG40)</t>
  </si>
  <si>
    <t>¬¬IF(ISBLANK('DPW1'!AH40),"",'DPW1'!AH40)</t>
  </si>
  <si>
    <t>¬¬IF(ISBLANK('DPW1'!AI40),"",'DPW1'!AI40)</t>
  </si>
  <si>
    <t>¬¬IF(ISBLANK('DPW1'!AJ40),"",'DPW1'!AJ40)</t>
  </si>
  <si>
    <t>¬¬IF(ISBLANK('DPW1'!AK40),"",'DPW1'!AK40)</t>
  </si>
  <si>
    <t>¬¬A1070</t>
  </si>
  <si>
    <t>¬¬IF(ISBLANK('DPW1'!AL40),"",'DPW1'!AL40)</t>
  </si>
  <si>
    <t>¬¬IF(ISBLANK('DPW1'!AM40),"",'DPW1'!AM40)</t>
  </si>
  <si>
    <t>¬¬A1071</t>
  </si>
  <si>
    <t>¬¬IF(ISBLANK('DPW1'!AO40),"",'DPW1'!AO40)</t>
  </si>
  <si>
    <t>¬¬IF(ISBLANK('DPW1'!AP40),"",'DPW1'!AP40)</t>
  </si>
  <si>
    <t>¬¬A1072</t>
  </si>
  <si>
    <t>¬¬IF(ISBLANK('DPW1'!K41),"",'DPW1'!K41)</t>
  </si>
  <si>
    <t>¬¬IF(ISBLANK('DPW1'!L41),"",'DPW1'!L41)</t>
  </si>
  <si>
    <t>¬¬IF(ISBLANK('DPW1'!M41),"",'DPW1'!M41)</t>
  </si>
  <si>
    <t>¬¬IF(ISBLANK('DPW1'!N41),"",'DPW1'!N41)</t>
  </si>
  <si>
    <t>¬¬IF(ISBLANK('DPW1'!O41),"",'DPW1'!O41)</t>
  </si>
  <si>
    <t>¬¬IF(ISBLANK('DPW1'!P41),"",'DPW1'!P41)</t>
  </si>
  <si>
    <t>¬¬IF(ISBLANK('DPW1'!Q41),"",'DPW1'!Q41)</t>
  </si>
  <si>
    <t>¬¬IF(ISBLANK('DPW1'!R41),"",'DPW1'!R41)</t>
  </si>
  <si>
    <t>¬¬IF(ISBLANK('DPW1'!S41),"",'DPW1'!S41)</t>
  </si>
  <si>
    <t>¬¬IF(ISBLANK('DPW1'!T41),"",'DPW1'!T41)</t>
  </si>
  <si>
    <t>¬¬IF(ISBLANK('DPW1'!U41),"",'DPW1'!U41)</t>
  </si>
  <si>
    <t>¬¬IF(ISBLANK('DPW1'!V41),"",'DPW1'!V41)</t>
  </si>
  <si>
    <t>¬¬A1073</t>
  </si>
  <si>
    <t>¬¬IF(ISBLANK('DPW1'!W41),"",'DPW1'!W41)</t>
  </si>
  <si>
    <t>¬¬IF(ISBLANK('DPW1'!X41),"",'DPW1'!X41)</t>
  </si>
  <si>
    <t>¬¬A1074</t>
  </si>
  <si>
    <t>¬¬IF(ISBLANK('DPW1'!Z41),"",'DPW1'!Z41)</t>
  </si>
  <si>
    <t>¬¬IF(ISBLANK('DPW1'!AA41),"",'DPW1'!AA41)</t>
  </si>
  <si>
    <t>¬¬IF(ISBLANK('DPW1'!AB41),"",'DPW1'!AB41)</t>
  </si>
  <si>
    <t>¬¬IF(ISBLANK('DPW1'!AC41),"",'DPW1'!AC41)</t>
  </si>
  <si>
    <t>¬¬IF(ISBLANK('DPW1'!AD41),"",'DPW1'!AD41)</t>
  </si>
  <si>
    <t>¬¬IF(ISBLANK('DPW1'!AE41),"",'DPW1'!AE41)</t>
  </si>
  <si>
    <t>¬¬IF(ISBLANK('DPW1'!AF41),"",'DPW1'!AF41)</t>
  </si>
  <si>
    <t>¬¬IF(ISBLANK('DPW1'!AG41),"",'DPW1'!AG41)</t>
  </si>
  <si>
    <t>¬¬IF(ISBLANK('DPW1'!AH41),"",'DPW1'!AH41)</t>
  </si>
  <si>
    <t>¬¬IF(ISBLANK('DPW1'!AI41),"",'DPW1'!AI41)</t>
  </si>
  <si>
    <t>¬¬IF(ISBLANK('DPW1'!AJ41),"",'DPW1'!AJ41)</t>
  </si>
  <si>
    <t>¬¬IF(ISBLANK('DPW1'!AK41),"",'DPW1'!AK41)</t>
  </si>
  <si>
    <t>¬¬A1075</t>
  </si>
  <si>
    <t>¬¬IF(ISBLANK('DPW1'!AL41),"",'DPW1'!AL41)</t>
  </si>
  <si>
    <t>¬¬IF(ISBLANK('DPW1'!AM41),"",'DPW1'!AM41)</t>
  </si>
  <si>
    <t>¬¬A1076</t>
  </si>
  <si>
    <t>¬¬IF(ISBLANK('DPW1'!AO41),"",'DPW1'!AO41)</t>
  </si>
  <si>
    <t>¬¬IF(ISBLANK('DPW1'!AP41),"",'DPW1'!AP41)</t>
  </si>
  <si>
    <t>¬¬A1077</t>
  </si>
  <si>
    <t>¬¬IF(ISBLANK('DPW1'!K42),"",'DPW1'!K42)</t>
  </si>
  <si>
    <t>¬¬IF(ISBLANK('DPW1'!L42),"",'DPW1'!L42)</t>
  </si>
  <si>
    <t>¬¬IF(ISBLANK('DPW1'!M42),"",'DPW1'!M42)</t>
  </si>
  <si>
    <t>¬¬IF(ISBLANK('DPW1'!N42),"",'DPW1'!N42)</t>
  </si>
  <si>
    <t>¬¬IF(ISBLANK('DPW1'!O42),"",'DPW1'!O42)</t>
  </si>
  <si>
    <t>¬¬IF(ISBLANK('DPW1'!P42),"",'DPW1'!P42)</t>
  </si>
  <si>
    <t>¬¬IF(ISBLANK('DPW1'!Q42),"",'DPW1'!Q42)</t>
  </si>
  <si>
    <t>¬¬IF(ISBLANK('DPW1'!R42),"",'DPW1'!R42)</t>
  </si>
  <si>
    <t>¬¬IF(ISBLANK('DPW1'!S42),"",'DPW1'!S42)</t>
  </si>
  <si>
    <t>¬¬IF(ISBLANK('DPW1'!T42),"",'DPW1'!T42)</t>
  </si>
  <si>
    <t>¬¬IF(ISBLANK('DPW1'!U42),"",'DPW1'!U42)</t>
  </si>
  <si>
    <t>¬¬IF(ISBLANK('DPW1'!V42),"",'DPW1'!V42)</t>
  </si>
  <si>
    <t>¬¬A1078</t>
  </si>
  <si>
    <t>¬¬IF(ISBLANK('DPW1'!W42),"",'DPW1'!W42)</t>
  </si>
  <si>
    <t>¬¬IF(ISBLANK('DPW1'!X42),"",'DPW1'!X42)</t>
  </si>
  <si>
    <t>¬¬A1079</t>
  </si>
  <si>
    <t>¬¬IF(ISBLANK('DPW1'!Z42),"",'DPW1'!Z42)</t>
  </si>
  <si>
    <t>¬¬IF(ISBLANK('DPW1'!AA42),"",'DPW1'!AA42)</t>
  </si>
  <si>
    <t>¬¬IF(ISBLANK('DPW1'!AB42),"",'DPW1'!AB42)</t>
  </si>
  <si>
    <t>¬¬IF(ISBLANK('DPW1'!AC42),"",'DPW1'!AC42)</t>
  </si>
  <si>
    <t>¬¬IF(ISBLANK('DPW1'!AD42),"",'DPW1'!AD42)</t>
  </si>
  <si>
    <t>¬¬IF(ISBLANK('DPW1'!AE42),"",'DPW1'!AE42)</t>
  </si>
  <si>
    <t>¬¬IF(ISBLANK('DPW1'!AF42),"",'DPW1'!AF42)</t>
  </si>
  <si>
    <t>¬¬IF(ISBLANK('DPW1'!AG42),"",'DPW1'!AG42)</t>
  </si>
  <si>
    <t>¬¬IF(ISBLANK('DPW1'!AH42),"",'DPW1'!AH42)</t>
  </si>
  <si>
    <t>¬¬IF(ISBLANK('DPW1'!AI42),"",'DPW1'!AI42)</t>
  </si>
  <si>
    <t>¬¬IF(ISBLANK('DPW1'!AJ42),"",'DPW1'!AJ42)</t>
  </si>
  <si>
    <t>¬¬IF(ISBLANK('DPW1'!AK42),"",'DPW1'!AK42)</t>
  </si>
  <si>
    <t>¬¬A1080</t>
  </si>
  <si>
    <t>¬¬IF(ISBLANK('DPW1'!AL42),"",'DPW1'!AL42)</t>
  </si>
  <si>
    <t>¬¬IF(ISBLANK('DPW1'!AM42),"",'DPW1'!AM42)</t>
  </si>
  <si>
    <t>¬¬A1081</t>
  </si>
  <si>
    <t>¬¬IF(ISBLANK('DPW1'!AO42),"",'DPW1'!AO42)</t>
  </si>
  <si>
    <t>¬¬IF(ISBLANK('DPW1'!AP42),"",'DPW1'!AP42)</t>
  </si>
  <si>
    <t>¬¬A1082</t>
  </si>
  <si>
    <t>¬¬IF(ISBLANK('DPW1'!K43),"",'DPW1'!K43)</t>
  </si>
  <si>
    <t>¬¬IF(ISBLANK('DPW1'!L43),"",'DPW1'!L43)</t>
  </si>
  <si>
    <t>¬¬IF(ISBLANK('DPW1'!M43),"",'DPW1'!M43)</t>
  </si>
  <si>
    <t>¬¬IF(ISBLANK('DPW1'!N43),"",'DPW1'!N43)</t>
  </si>
  <si>
    <t>¬¬IF(ISBLANK('DPW1'!O43),"",'DPW1'!O43)</t>
  </si>
  <si>
    <t>¬¬IF(ISBLANK('DPW1'!P43),"",'DPW1'!P43)</t>
  </si>
  <si>
    <t>¬¬IF(ISBLANK('DPW1'!Q43),"",'DPW1'!Q43)</t>
  </si>
  <si>
    <t>¬¬IF(ISBLANK('DPW1'!R43),"",'DPW1'!R43)</t>
  </si>
  <si>
    <t>¬¬IF(ISBLANK('DPW1'!S43),"",'DPW1'!S43)</t>
  </si>
  <si>
    <t>¬¬IF(ISBLANK('DPW1'!T43),"",'DPW1'!T43)</t>
  </si>
  <si>
    <t>¬¬IF(ISBLANK('DPW1'!U43),"",'DPW1'!U43)</t>
  </si>
  <si>
    <t>¬¬IF(ISBLANK('DPW1'!V43),"",'DPW1'!V43)</t>
  </si>
  <si>
    <t>¬¬A1083</t>
  </si>
  <si>
    <t>¬¬IF(ISBLANK('DPW1'!W43),"",'DPW1'!W43)</t>
  </si>
  <si>
    <t>¬¬IF(ISBLANK('DPW1'!X43),"",'DPW1'!X43)</t>
  </si>
  <si>
    <t>¬¬A1084</t>
  </si>
  <si>
    <t>¬¬IF(ISBLANK('DPW1'!Z43),"",'DPW1'!Z43)</t>
  </si>
  <si>
    <t>¬¬IF(ISBLANK('DPW1'!AA43),"",'DPW1'!AA43)</t>
  </si>
  <si>
    <t>¬¬IF(ISBLANK('DPW1'!AB43),"",'DPW1'!AB43)</t>
  </si>
  <si>
    <t>¬¬IF(ISBLANK('DPW1'!AC43),"",'DPW1'!AC43)</t>
  </si>
  <si>
    <t>¬¬IF(ISBLANK('DPW1'!AD43),"",'DPW1'!AD43)</t>
  </si>
  <si>
    <t>¬¬IF(ISBLANK('DPW1'!AE43),"",'DPW1'!AE43)</t>
  </si>
  <si>
    <t>¬¬IF(ISBLANK('DPW1'!AF43),"",'DPW1'!AF43)</t>
  </si>
  <si>
    <t>¬¬IF(ISBLANK('DPW1'!AG43),"",'DPW1'!AG43)</t>
  </si>
  <si>
    <t>¬¬IF(ISBLANK('DPW1'!AH43),"",'DPW1'!AH43)</t>
  </si>
  <si>
    <t>¬¬IF(ISBLANK('DPW1'!AI43),"",'DPW1'!AI43)</t>
  </si>
  <si>
    <t>¬¬IF(ISBLANK('DPW1'!AJ43),"",'DPW1'!AJ43)</t>
  </si>
  <si>
    <t>¬¬IF(ISBLANK('DPW1'!AK43),"",'DPW1'!AK43)</t>
  </si>
  <si>
    <t>¬¬A1085</t>
  </si>
  <si>
    <t>¬¬IF(ISBLANK('DPW1'!AL43),"",'DPW1'!AL43)</t>
  </si>
  <si>
    <t>¬¬IF(ISBLANK('DPW1'!AM43),"",'DPW1'!AM43)</t>
  </si>
  <si>
    <t>¬¬A1086</t>
  </si>
  <si>
    <t>¬¬IF(ISBLANK('DPW1'!AO43),"",'DPW1'!AO43)</t>
  </si>
  <si>
    <t>¬¬IF(ISBLANK('DPW1'!AP43),"",'DPW1'!AP43)</t>
  </si>
  <si>
    <t>¬¬A1087</t>
  </si>
  <si>
    <t>¬¬IF(ISBLANK('DPW1'!K45),"",'DPW1'!K45)</t>
  </si>
  <si>
    <t>¬¬IF(ISBLANK('DPW1'!L45),"",'DPW1'!L45)</t>
  </si>
  <si>
    <t>¬¬IF(ISBLANK('DPW1'!M45),"",'DPW1'!M45)</t>
  </si>
  <si>
    <t>¬¬IF(ISBLANK('DPW1'!N45),"",'DPW1'!N45)</t>
  </si>
  <si>
    <t>¬¬IF(ISBLANK('DPW1'!O45),"",'DPW1'!O45)</t>
  </si>
  <si>
    <t>¬¬IF(ISBLANK('DPW1'!P45),"",'DPW1'!P45)</t>
  </si>
  <si>
    <t>¬¬IF(ISBLANK('DPW1'!Q45),"",'DPW1'!Q45)</t>
  </si>
  <si>
    <t>¬¬IF(ISBLANK('DPW1'!R45),"",'DPW1'!R45)</t>
  </si>
  <si>
    <t>¬¬IF(ISBLANK('DPW1'!S45),"",'DPW1'!S45)</t>
  </si>
  <si>
    <t>¬¬IF(ISBLANK('DPW1'!T45),"",'DPW1'!T45)</t>
  </si>
  <si>
    <t>¬¬IF(ISBLANK('DPW1'!U45),"",'DPW1'!U45)</t>
  </si>
  <si>
    <t>¬¬IF(ISBLANK('DPW1'!V45),"",'DPW1'!V45)</t>
  </si>
  <si>
    <t>¬¬A1088</t>
  </si>
  <si>
    <t>¬¬IF(ISBLANK('DPW1'!W45),"",'DPW1'!W45)</t>
  </si>
  <si>
    <t>¬¬IF(ISBLANK('DPW1'!X45),"",'DPW1'!X45)</t>
  </si>
  <si>
    <t>¬¬A1089</t>
  </si>
  <si>
    <t>¬¬IF(ISBLANK('DPW1'!Z45),"",'DPW1'!Z45)</t>
  </si>
  <si>
    <t>¬¬IF(ISBLANK('DPW1'!AA45),"",'DPW1'!AA45)</t>
  </si>
  <si>
    <t>¬¬IF(ISBLANK('DPW1'!AB45),"",'DPW1'!AB45)</t>
  </si>
  <si>
    <t>¬¬IF(ISBLANK('DPW1'!AC45),"",'DPW1'!AC45)</t>
  </si>
  <si>
    <t>¬¬IF(ISBLANK('DPW1'!AD45),"",'DPW1'!AD45)</t>
  </si>
  <si>
    <t>¬¬IF(ISBLANK('DPW1'!AE45),"",'DPW1'!AE45)</t>
  </si>
  <si>
    <t>¬¬IF(ISBLANK('DPW1'!AF45),"",'DPW1'!AF45)</t>
  </si>
  <si>
    <t>¬¬IF(ISBLANK('DPW1'!AG45),"",'DPW1'!AG45)</t>
  </si>
  <si>
    <t>¬¬IF(ISBLANK('DPW1'!AH45),"",'DPW1'!AH45)</t>
  </si>
  <si>
    <t>¬¬IF(ISBLANK('DPW1'!AI45),"",'DPW1'!AI45)</t>
  </si>
  <si>
    <t>¬¬IF(ISBLANK('DPW1'!AJ45),"",'DPW1'!AJ45)</t>
  </si>
  <si>
    <t>¬¬IF(ISBLANK('DPW1'!AK45),"",'DPW1'!AK45)</t>
  </si>
  <si>
    <t>¬¬A1090</t>
  </si>
  <si>
    <t>¬¬IF(ISBLANK('DPW1'!AL45),"",'DPW1'!AL45)</t>
  </si>
  <si>
    <t>¬¬IF(ISBLANK('DPW1'!AM45),"",'DPW1'!AM45)</t>
  </si>
  <si>
    <t>¬¬A1091</t>
  </si>
  <si>
    <t>¬¬IF(ISBLANK('DPW1'!AO45),"",'DPW1'!AO45)</t>
  </si>
  <si>
    <t>¬¬IF(ISBLANK('DPW1'!AP45),"",'DPW1'!AP45)</t>
  </si>
  <si>
    <t>¬¬A1092</t>
  </si>
  <si>
    <t>¬¬IF(ISBLANK('DPW1'!K46),"",'DPW1'!K46)</t>
  </si>
  <si>
    <t>¬¬IF(ISBLANK('DPW1'!L46),"",'DPW1'!L46)</t>
  </si>
  <si>
    <t>¬¬IF(ISBLANK('DPW1'!M46),"",'DPW1'!M46)</t>
  </si>
  <si>
    <t>¬¬IF(ISBLANK('DPW1'!N46),"",'DPW1'!N46)</t>
  </si>
  <si>
    <t>¬¬IF(ISBLANK('DPW1'!O46),"",'DPW1'!O46)</t>
  </si>
  <si>
    <t>¬¬IF(ISBLANK('DPW1'!P46),"",'DPW1'!P46)</t>
  </si>
  <si>
    <t>¬¬IF(ISBLANK('DPW1'!Q46),"",'DPW1'!Q46)</t>
  </si>
  <si>
    <t>¬¬IF(ISBLANK('DPW1'!R46),"",'DPW1'!R46)</t>
  </si>
  <si>
    <t>¬¬IF(ISBLANK('DPW1'!S46),"",'DPW1'!S46)</t>
  </si>
  <si>
    <t>¬¬IF(ISBLANK('DPW1'!T46),"",'DPW1'!T46)</t>
  </si>
  <si>
    <t>¬¬IF(ISBLANK('DPW1'!U46),"",'DPW1'!U46)</t>
  </si>
  <si>
    <t>¬¬IF(ISBLANK('DPW1'!V46),"",'DPW1'!V46)</t>
  </si>
  <si>
    <t>¬¬A1093</t>
  </si>
  <si>
    <t>¬¬IF(ISBLANK('DPW1'!W46),"",'DPW1'!W46)</t>
  </si>
  <si>
    <t>¬¬IF(ISBLANK('DPW1'!X46),"",'DPW1'!X46)</t>
  </si>
  <si>
    <t>¬¬A1094</t>
  </si>
  <si>
    <t>¬¬IF(ISBLANK('DPW1'!Z46),"",'DPW1'!Z46)</t>
  </si>
  <si>
    <t>¬¬IF(ISBLANK('DPW1'!AA46),"",'DPW1'!AA46)</t>
  </si>
  <si>
    <t>¬¬IF(ISBLANK('DPW1'!AB46),"",'DPW1'!AB46)</t>
  </si>
  <si>
    <t>¬¬IF(ISBLANK('DPW1'!AC46),"",'DPW1'!AC46)</t>
  </si>
  <si>
    <t>¬¬IF(ISBLANK('DPW1'!AD46),"",'DPW1'!AD46)</t>
  </si>
  <si>
    <t>¬¬IF(ISBLANK('DPW1'!AE46),"",'DPW1'!AE46)</t>
  </si>
  <si>
    <t>¬¬IF(ISBLANK('DPW1'!AF46),"",'DPW1'!AF46)</t>
  </si>
  <si>
    <t>¬¬IF(ISBLANK('DPW1'!AG46),"",'DPW1'!AG46)</t>
  </si>
  <si>
    <t>¬¬IF(ISBLANK('DPW1'!AH46),"",'DPW1'!AH46)</t>
  </si>
  <si>
    <t>¬¬IF(ISBLANK('DPW1'!AI46),"",'DPW1'!AI46)</t>
  </si>
  <si>
    <t>¬¬IF(ISBLANK('DPW1'!AJ46),"",'DPW1'!AJ46)</t>
  </si>
  <si>
    <t>¬¬IF(ISBLANK('DPW1'!AK46),"",'DPW1'!AK46)</t>
  </si>
  <si>
    <t>¬¬A1095</t>
  </si>
  <si>
    <t>¬¬IF(ISBLANK('DPW1'!AL46),"",'DPW1'!AL46)</t>
  </si>
  <si>
    <t>¬¬IF(ISBLANK('DPW1'!AM46),"",'DPW1'!AM46)</t>
  </si>
  <si>
    <t>¬¬A1096</t>
  </si>
  <si>
    <t>¬¬IF(ISBLANK('DPW1'!AO46),"",'DPW1'!AO46)</t>
  </si>
  <si>
    <t>¬¬IF(ISBLANK('DPW1'!AP46),"",'DPW1'!AP46)</t>
  </si>
  <si>
    <t>¬¬A1097</t>
  </si>
  <si>
    <t>¬¬IF(ISBLANK('DPW1'!K47),"",'DPW1'!K47)</t>
  </si>
  <si>
    <t>¬¬IF(ISBLANK('DPW1'!L47),"",'DPW1'!L47)</t>
  </si>
  <si>
    <t>¬¬IF(ISBLANK('DPW1'!M47),"",'DPW1'!M47)</t>
  </si>
  <si>
    <t>¬¬IF(ISBLANK('DPW1'!N47),"",'DPW1'!N47)</t>
  </si>
  <si>
    <t>¬¬IF(ISBLANK('DPW1'!O47),"",'DPW1'!O47)</t>
  </si>
  <si>
    <t>¬¬IF(ISBLANK('DPW1'!P47),"",'DPW1'!P47)</t>
  </si>
  <si>
    <t>¬¬IF(ISBLANK('DPW1'!Q47),"",'DPW1'!Q47)</t>
  </si>
  <si>
    <t>¬¬IF(ISBLANK('DPW1'!R47),"",'DPW1'!R47)</t>
  </si>
  <si>
    <t>¬¬IF(ISBLANK('DPW1'!S47),"",'DPW1'!S47)</t>
  </si>
  <si>
    <t>¬¬IF(ISBLANK('DPW1'!T47),"",'DPW1'!T47)</t>
  </si>
  <si>
    <t>¬¬IF(ISBLANK('DPW1'!U47),"",'DPW1'!U47)</t>
  </si>
  <si>
    <t>¬¬IF(ISBLANK('DPW1'!V47),"",'DPW1'!V47)</t>
  </si>
  <si>
    <t>¬¬A1098</t>
  </si>
  <si>
    <t>¬¬IF(ISBLANK('DPW1'!W47),"",'DPW1'!W47)</t>
  </si>
  <si>
    <t>¬¬IF(ISBLANK('DPW1'!X47),"",'DPW1'!X47)</t>
  </si>
  <si>
    <t>¬¬A1099</t>
  </si>
  <si>
    <t>¬¬IF(ISBLANK('DPW1'!Z47),"",'DPW1'!Z47)</t>
  </si>
  <si>
    <t>¬¬IF(ISBLANK('DPW1'!AA47),"",'DPW1'!AA47)</t>
  </si>
  <si>
    <t>¬¬IF(ISBLANK('DPW1'!AB47),"",'DPW1'!AB47)</t>
  </si>
  <si>
    <t>¬¬IF(ISBLANK('DPW1'!AC47),"",'DPW1'!AC47)</t>
  </si>
  <si>
    <t>¬¬IF(ISBLANK('DPW1'!AD47),"",'DPW1'!AD47)</t>
  </si>
  <si>
    <t>¬¬IF(ISBLANK('DPW1'!AE47),"",'DPW1'!AE47)</t>
  </si>
  <si>
    <t>¬¬IF(ISBLANK('DPW1'!AF47),"",'DPW1'!AF47)</t>
  </si>
  <si>
    <t>¬¬IF(ISBLANK('DPW1'!AG47),"",'DPW1'!AG47)</t>
  </si>
  <si>
    <t>¬¬IF(ISBLANK('DPW1'!AH47),"",'DPW1'!AH47)</t>
  </si>
  <si>
    <t>¬¬IF(ISBLANK('DPW1'!AI47),"",'DPW1'!AI47)</t>
  </si>
  <si>
    <t>¬¬IF(ISBLANK('DPW1'!AJ47),"",'DPW1'!AJ47)</t>
  </si>
  <si>
    <t>¬¬IF(ISBLANK('DPW1'!AK47),"",'DPW1'!AK47)</t>
  </si>
  <si>
    <t>¬¬A1100</t>
  </si>
  <si>
    <t>¬¬IF(ISBLANK('DPW1'!AL47),"",'DPW1'!AL47)</t>
  </si>
  <si>
    <t>¬¬IF(ISBLANK('DPW1'!AM47),"",'DPW1'!AM47)</t>
  </si>
  <si>
    <t>¬¬A1101</t>
  </si>
  <si>
    <t>¬¬IF(ISBLANK('DPW1'!AO47),"",'DPW1'!AO47)</t>
  </si>
  <si>
    <t>¬¬IF(ISBLANK('DPW1'!AP47),"",'DPW1'!AP47)</t>
  </si>
  <si>
    <t>¬¬A1102</t>
  </si>
  <si>
    <t>¬¬IF(ISBLANK('DPW1'!K48),"",'DPW1'!K48)</t>
  </si>
  <si>
    <t>¬¬IF(ISBLANK('DPW1'!L48),"",'DPW1'!L48)</t>
  </si>
  <si>
    <t>¬¬IF(ISBLANK('DPW1'!M48),"",'DPW1'!M48)</t>
  </si>
  <si>
    <t>¬¬IF(ISBLANK('DPW1'!N48),"",'DPW1'!N48)</t>
  </si>
  <si>
    <t>¬¬IF(ISBLANK('DPW1'!O48),"",'DPW1'!O48)</t>
  </si>
  <si>
    <t>¬¬IF(ISBLANK('DPW1'!P48),"",'DPW1'!P48)</t>
  </si>
  <si>
    <t>¬¬IF(ISBLANK('DPW1'!Q48),"",'DPW1'!Q48)</t>
  </si>
  <si>
    <t>¬¬IF(ISBLANK('DPW1'!R48),"",'DPW1'!R48)</t>
  </si>
  <si>
    <t>¬¬IF(ISBLANK('DPW1'!S48),"",'DPW1'!S48)</t>
  </si>
  <si>
    <t>¬¬IF(ISBLANK('DPW1'!T48),"",'DPW1'!T48)</t>
  </si>
  <si>
    <t>¬¬IF(ISBLANK('DPW1'!U48),"",'DPW1'!U48)</t>
  </si>
  <si>
    <t>¬¬IF(ISBLANK('DPW1'!V48),"",'DPW1'!V48)</t>
  </si>
  <si>
    <t>¬¬A1103</t>
  </si>
  <si>
    <t>¬¬IF(ISBLANK('DPW1'!W48),"",'DPW1'!W48)</t>
  </si>
  <si>
    <t>¬¬IF(ISBLANK('DPW1'!X48),"",'DPW1'!X48)</t>
  </si>
  <si>
    <t>¬¬A1104</t>
  </si>
  <si>
    <t>¬¬IF(ISBLANK('DPW1'!Z48),"",'DPW1'!Z48)</t>
  </si>
  <si>
    <t>¬¬IF(ISBLANK('DPW1'!AA48),"",'DPW1'!AA48)</t>
  </si>
  <si>
    <t>¬¬IF(ISBLANK('DPW1'!AB48),"",'DPW1'!AB48)</t>
  </si>
  <si>
    <t>¬¬IF(ISBLANK('DPW1'!AC48),"",'DPW1'!AC48)</t>
  </si>
  <si>
    <t>¬¬IF(ISBLANK('DPW1'!AD48),"",'DPW1'!AD48)</t>
  </si>
  <si>
    <t>¬¬IF(ISBLANK('DPW1'!AE48),"",'DPW1'!AE48)</t>
  </si>
  <si>
    <t>¬¬IF(ISBLANK('DPW1'!AF48),"",'DPW1'!AF48)</t>
  </si>
  <si>
    <t>¬¬IF(ISBLANK('DPW1'!AG48),"",'DPW1'!AG48)</t>
  </si>
  <si>
    <t>¬¬IF(ISBLANK('DPW1'!AH48),"",'DPW1'!AH48)</t>
  </si>
  <si>
    <t>¬¬IF(ISBLANK('DPW1'!AI48),"",'DPW1'!AI48)</t>
  </si>
  <si>
    <t>¬¬IF(ISBLANK('DPW1'!AJ48),"",'DPW1'!AJ48)</t>
  </si>
  <si>
    <t>¬¬IF(ISBLANK('DPW1'!AK48),"",'DPW1'!AK48)</t>
  </si>
  <si>
    <t>¬¬A1105</t>
  </si>
  <si>
    <t>¬¬IF(ISBLANK('DPW1'!AL48),"",'DPW1'!AL48)</t>
  </si>
  <si>
    <t>¬¬IF(ISBLANK('DPW1'!AM48),"",'DPW1'!AM48)</t>
  </si>
  <si>
    <t>¬¬A1106</t>
  </si>
  <si>
    <t>¬¬IF(ISBLANK('DPW1'!AO48),"",'DPW1'!AO48)</t>
  </si>
  <si>
    <t>¬¬IF(ISBLANK('DPW1'!AP48),"",'DPW1'!AP48)</t>
  </si>
  <si>
    <t>¬¬A1107</t>
  </si>
  <si>
    <t>¬¬IF(ISBLANK('DPW1'!K49),"",'DPW1'!K49)</t>
  </si>
  <si>
    <t>¬¬IF(ISBLANK('DPW1'!L49),"",'DPW1'!L49)</t>
  </si>
  <si>
    <t>¬¬IF(ISBLANK('DPW1'!M49),"",'DPW1'!M49)</t>
  </si>
  <si>
    <t>¬¬IF(ISBLANK('DPW1'!N49),"",'DPW1'!N49)</t>
  </si>
  <si>
    <t>¬¬IF(ISBLANK('DPW1'!O49),"",'DPW1'!O49)</t>
  </si>
  <si>
    <t>¬¬IF(ISBLANK('DPW1'!P49),"",'DPW1'!P49)</t>
  </si>
  <si>
    <t>¬¬IF(ISBLANK('DPW1'!Q49),"",'DPW1'!Q49)</t>
  </si>
  <si>
    <t>¬¬IF(ISBLANK('DPW1'!R49),"",'DPW1'!R49)</t>
  </si>
  <si>
    <t>¬¬IF(ISBLANK('DPW1'!S49),"",'DPW1'!S49)</t>
  </si>
  <si>
    <t>¬¬IF(ISBLANK('DPW1'!T49),"",'DPW1'!T49)</t>
  </si>
  <si>
    <t>¬¬IF(ISBLANK('DPW1'!U49),"",'DPW1'!U49)</t>
  </si>
  <si>
    <t>¬¬IF(ISBLANK('DPW1'!V49),"",'DPW1'!V49)</t>
  </si>
  <si>
    <t>¬¬A1108</t>
  </si>
  <si>
    <t>¬¬IF(ISBLANK('DPW1'!W49),"",'DPW1'!W49)</t>
  </si>
  <si>
    <t>¬¬IF(ISBLANK('DPW1'!X49),"",'DPW1'!X49)</t>
  </si>
  <si>
    <t>¬¬A1109</t>
  </si>
  <si>
    <t>¬¬IF(ISBLANK('DPW1'!Z49),"",'DPW1'!Z49)</t>
  </si>
  <si>
    <t>¬¬IF(ISBLANK('DPW1'!AA49),"",'DPW1'!AA49)</t>
  </si>
  <si>
    <t>¬¬IF(ISBLANK('DPW1'!AB49),"",'DPW1'!AB49)</t>
  </si>
  <si>
    <t>¬¬IF(ISBLANK('DPW1'!AC49),"",'DPW1'!AC49)</t>
  </si>
  <si>
    <t>¬¬IF(ISBLANK('DPW1'!AD49),"",'DPW1'!AD49)</t>
  </si>
  <si>
    <t>¬¬IF(ISBLANK('DPW1'!AE49),"",'DPW1'!AE49)</t>
  </si>
  <si>
    <t>¬¬IF(ISBLANK('DPW1'!AF49),"",'DPW1'!AF49)</t>
  </si>
  <si>
    <t>¬¬IF(ISBLANK('DPW1'!AG49),"",'DPW1'!AG49)</t>
  </si>
  <si>
    <t>¬¬IF(ISBLANK('DPW1'!AH49),"",'DPW1'!AH49)</t>
  </si>
  <si>
    <t>¬¬IF(ISBLANK('DPW1'!AI49),"",'DPW1'!AI49)</t>
  </si>
  <si>
    <t>¬¬IF(ISBLANK('DPW1'!AJ49),"",'DPW1'!AJ49)</t>
  </si>
  <si>
    <t>¬¬IF(ISBLANK('DPW1'!AK49),"",'DPW1'!AK49)</t>
  </si>
  <si>
    <t>¬¬A1110</t>
  </si>
  <si>
    <t>¬¬IF(ISBLANK('DPW1'!AL49),"",'DPW1'!AL49)</t>
  </si>
  <si>
    <t>¬¬IF(ISBLANK('DPW1'!AM49),"",'DPW1'!AM49)</t>
  </si>
  <si>
    <t>¬¬A1111</t>
  </si>
  <si>
    <t>¬¬IF(ISBLANK('DPW1'!AO49),"",'DPW1'!AO49)</t>
  </si>
  <si>
    <t>¬¬IF(ISBLANK('DPW1'!AP49),"",'DPW1'!AP49)</t>
  </si>
  <si>
    <t>¬¬A1112</t>
  </si>
  <si>
    <t>¬¬IF(ISBLANK('DPW2'!J8),"",'DPW2'!J8)</t>
  </si>
  <si>
    <t>¬¬A1113</t>
  </si>
  <si>
    <t>¬¬IF(ISBLANK('DPW2'!L8),"",'DPW2'!L8)</t>
  </si>
  <si>
    <t>¬¬IF(ISBLANK('DPW2'!M8),"",'DPW2'!M8)</t>
  </si>
  <si>
    <t>¬¬IF(ISBLANK('DPW2'!N8),"",'DPW2'!N8)</t>
  </si>
  <si>
    <t>¬¬IF(ISBLANK('DPW2'!O8),"",'DPW2'!O8)</t>
  </si>
  <si>
    <t>¬¬IF(ISBLANK('DPW2'!P8),"",'DPW2'!P8)</t>
  </si>
  <si>
    <t>¬¬IF(ISBLANK('DPW2'!Q8),"",'DPW2'!Q8)</t>
  </si>
  <si>
    <t>¬¬IF(ISBLANK('DPW2'!R8),"",'DPW2'!R8)</t>
  </si>
  <si>
    <t>¬¬IF(ISBLANK('DPW2'!S8),"",'DPW2'!S8)</t>
  </si>
  <si>
    <t>¬¬IF(ISBLANK('DPW2'!T8),"",'DPW2'!T8)</t>
  </si>
  <si>
    <t>¬¬IF(ISBLANK('DPW2'!U8),"",'DPW2'!U8)</t>
  </si>
  <si>
    <t>¬¬IF(ISBLANK('DPW2'!V8),"",'DPW2'!V8)</t>
  </si>
  <si>
    <t>¬¬IF(ISBLANK('DPW2'!W8),"",'DPW2'!W8)</t>
  </si>
  <si>
    <t>¬¬A1114</t>
  </si>
  <si>
    <t>¬¬IF(ISBLANK('DPW2'!X8),"",'DPW2'!X8)</t>
  </si>
  <si>
    <t>¬¬IF(ISBLANK('DPW2'!Y8),"",'DPW2'!Y8)</t>
  </si>
  <si>
    <t>¬¬A1115</t>
  </si>
  <si>
    <t>¬¬IF(ISBLANK('DPW2'!AA8),"",'DPW2'!AA8)</t>
  </si>
  <si>
    <t>¬¬IF(ISBLANK('DPW2'!AB8),"",'DPW2'!AB8)</t>
  </si>
  <si>
    <t>¬¬IF(ISBLANK('DPW2'!AC8),"",'DPW2'!AC8)</t>
  </si>
  <si>
    <t>¬¬IF(ISBLANK('DPW2'!AD8),"",'DPW2'!AD8)</t>
  </si>
  <si>
    <t>¬¬IF(ISBLANK('DPW2'!AE8),"",'DPW2'!AE8)</t>
  </si>
  <si>
    <t>¬¬IF(ISBLANK('DPW2'!AF8),"",'DPW2'!AF8)</t>
  </si>
  <si>
    <t>¬¬IF(ISBLANK('DPW2'!AG8),"",'DPW2'!AG8)</t>
  </si>
  <si>
    <t>¬¬IF(ISBLANK('DPW2'!AH8),"",'DPW2'!AH8)</t>
  </si>
  <si>
    <t>¬¬IF(ISBLANK('DPW2'!AI8),"",'DPW2'!AI8)</t>
  </si>
  <si>
    <t>¬¬IF(ISBLANK('DPW2'!AJ8),"",'DPW2'!AJ8)</t>
  </si>
  <si>
    <t>¬¬IF(ISBLANK('DPW2'!AK8),"",'DPW2'!AK8)</t>
  </si>
  <si>
    <t>¬¬IF(ISBLANK('DPW2'!AL8),"",'DPW2'!AL8)</t>
  </si>
  <si>
    <t>¬¬A1116</t>
  </si>
  <si>
    <t>¬¬IF(ISBLANK('DPW2'!AM8),"",'DPW2'!AM8)</t>
  </si>
  <si>
    <t>¬¬IF(ISBLANK('DPW2'!AN8),"",'DPW2'!AN8)</t>
  </si>
  <si>
    <t>¬¬A1117</t>
  </si>
  <si>
    <t>¬¬IF(ISBLANK('DPW2'!AP8),"",'DPW2'!AP8)</t>
  </si>
  <si>
    <t>¬¬IF(ISBLANK('DPW2'!AQ8),"",'DPW2'!AQ8)</t>
  </si>
  <si>
    <t>¬¬A1118</t>
  </si>
  <si>
    <t>¬¬IF(ISBLANK('DPW2'!J9),"",'DPW2'!J9)</t>
  </si>
  <si>
    <t>¬¬A1119</t>
  </si>
  <si>
    <t>¬¬IF(ISBLANK('DPW2'!L9),"",'DPW2'!L9)</t>
  </si>
  <si>
    <t>¬¬IF(ISBLANK('DPW2'!M9),"",'DPW2'!M9)</t>
  </si>
  <si>
    <t>¬¬IF(ISBLANK('DPW2'!N9),"",'DPW2'!N9)</t>
  </si>
  <si>
    <t>¬¬IF(ISBLANK('DPW2'!O9),"",'DPW2'!O9)</t>
  </si>
  <si>
    <t>¬¬IF(ISBLANK('DPW2'!P9),"",'DPW2'!P9)</t>
  </si>
  <si>
    <t>¬¬IF(ISBLANK('DPW2'!Q9),"",'DPW2'!Q9)</t>
  </si>
  <si>
    <t>¬¬IF(ISBLANK('DPW2'!R9),"",'DPW2'!R9)</t>
  </si>
  <si>
    <t>¬¬IF(ISBLANK('DPW2'!S9),"",'DPW2'!S9)</t>
  </si>
  <si>
    <t>¬¬IF(ISBLANK('DPW2'!T9),"",'DPW2'!T9)</t>
  </si>
  <si>
    <t>¬¬IF(ISBLANK('DPW2'!U9),"",'DPW2'!U9)</t>
  </si>
  <si>
    <t>¬¬IF(ISBLANK('DPW2'!V9),"",'DPW2'!V9)</t>
  </si>
  <si>
    <t>¬¬IF(ISBLANK('DPW2'!W9),"",'DPW2'!W9)</t>
  </si>
  <si>
    <t>¬¬A1120</t>
  </si>
  <si>
    <t>¬¬IF(ISBLANK('DPW2'!X9),"",'DPW2'!X9)</t>
  </si>
  <si>
    <t>¬¬IF(ISBLANK('DPW2'!Y9),"",'DPW2'!Y9)</t>
  </si>
  <si>
    <t>¬¬A1121</t>
  </si>
  <si>
    <t>¬¬IF(ISBLANK('DPW2'!AA9),"",'DPW2'!AA9)</t>
  </si>
  <si>
    <t>¬¬IF(ISBLANK('DPW2'!AB9),"",'DPW2'!AB9)</t>
  </si>
  <si>
    <t>¬¬IF(ISBLANK('DPW2'!AC9),"",'DPW2'!AC9)</t>
  </si>
  <si>
    <t>¬¬IF(ISBLANK('DPW2'!AD9),"",'DPW2'!AD9)</t>
  </si>
  <si>
    <t>¬¬IF(ISBLANK('DPW2'!AE9),"",'DPW2'!AE9)</t>
  </si>
  <si>
    <t>¬¬IF(ISBLANK('DPW2'!AF9),"",'DPW2'!AF9)</t>
  </si>
  <si>
    <t>¬¬IF(ISBLANK('DPW2'!AG9),"",'DPW2'!AG9)</t>
  </si>
  <si>
    <t>¬¬IF(ISBLANK('DPW2'!AH9),"",'DPW2'!AH9)</t>
  </si>
  <si>
    <t>¬¬IF(ISBLANK('DPW2'!AI9),"",'DPW2'!AI9)</t>
  </si>
  <si>
    <t>¬¬IF(ISBLANK('DPW2'!AJ9),"",'DPW2'!AJ9)</t>
  </si>
  <si>
    <t>¬¬IF(ISBLANK('DPW2'!AK9),"",'DPW2'!AK9)</t>
  </si>
  <si>
    <t>¬¬IF(ISBLANK('DPW2'!AL9),"",'DPW2'!AL9)</t>
  </si>
  <si>
    <t>¬¬A1122</t>
  </si>
  <si>
    <t>¬¬IF(ISBLANK('DPW2'!AM9),"",'DPW2'!AM9)</t>
  </si>
  <si>
    <t>¬¬IF(ISBLANK('DPW2'!AN9),"",'DPW2'!AN9)</t>
  </si>
  <si>
    <t>¬¬A1123</t>
  </si>
  <si>
    <t>¬¬IF(ISBLANK('DPW2'!AP9),"",'DPW2'!AP9)</t>
  </si>
  <si>
    <t>¬¬IF(ISBLANK('DPW2'!AQ9),"",'DPW2'!AQ9)</t>
  </si>
  <si>
    <t>¬¬A1124</t>
  </si>
  <si>
    <t>¬¬IF(ISBLANK('DPW2'!J10),"",'DPW2'!J10)</t>
  </si>
  <si>
    <t>¬¬A1125</t>
  </si>
  <si>
    <t>¬¬IF(ISBLANK('DPW2'!L10),"",'DPW2'!L10)</t>
  </si>
  <si>
    <t>¬¬IF(ISBLANK('DPW2'!M10),"",'DPW2'!M10)</t>
  </si>
  <si>
    <t>¬¬IF(ISBLANK('DPW2'!N10),"",'DPW2'!N10)</t>
  </si>
  <si>
    <t>¬¬IF(ISBLANK('DPW2'!O10),"",'DPW2'!O10)</t>
  </si>
  <si>
    <t>¬¬IF(ISBLANK('DPW2'!P10),"",'DPW2'!P10)</t>
  </si>
  <si>
    <t>¬¬IF(ISBLANK('DPW2'!Q10),"",'DPW2'!Q10)</t>
  </si>
  <si>
    <t>¬¬IF(ISBLANK('DPW2'!R10),"",'DPW2'!R10)</t>
  </si>
  <si>
    <t>¬¬IF(ISBLANK('DPW2'!S10),"",'DPW2'!S10)</t>
  </si>
  <si>
    <t>¬¬IF(ISBLANK('DPW2'!T10),"",'DPW2'!T10)</t>
  </si>
  <si>
    <t>¬¬IF(ISBLANK('DPW2'!U10),"",'DPW2'!U10)</t>
  </si>
  <si>
    <t>¬¬IF(ISBLANK('DPW2'!V10),"",'DPW2'!V10)</t>
  </si>
  <si>
    <t>¬¬IF(ISBLANK('DPW2'!W10),"",'DPW2'!W10)</t>
  </si>
  <si>
    <t>¬¬A1126</t>
  </si>
  <si>
    <t>¬¬IF(ISBLANK('DPW2'!X10),"",'DPW2'!X10)</t>
  </si>
  <si>
    <t>¬¬IF(ISBLANK('DPW2'!Y10),"",'DPW2'!Y10)</t>
  </si>
  <si>
    <t>¬¬A1127</t>
  </si>
  <si>
    <t>¬¬IF(ISBLANK('DPW2'!AA10),"",'DPW2'!AA10)</t>
  </si>
  <si>
    <t>¬¬IF(ISBLANK('DPW2'!AB10),"",'DPW2'!AB10)</t>
  </si>
  <si>
    <t>¬¬IF(ISBLANK('DPW2'!AC10),"",'DPW2'!AC10)</t>
  </si>
  <si>
    <t>¬¬IF(ISBLANK('DPW2'!AD10),"",'DPW2'!AD10)</t>
  </si>
  <si>
    <t>¬¬IF(ISBLANK('DPW2'!AE10),"",'DPW2'!AE10)</t>
  </si>
  <si>
    <t>¬¬IF(ISBLANK('DPW2'!AF10),"",'DPW2'!AF10)</t>
  </si>
  <si>
    <t>¬¬IF(ISBLANK('DPW2'!AG10),"",'DPW2'!AG10)</t>
  </si>
  <si>
    <t>¬¬IF(ISBLANK('DPW2'!AH10),"",'DPW2'!AH10)</t>
  </si>
  <si>
    <t>¬¬IF(ISBLANK('DPW2'!AI10),"",'DPW2'!AI10)</t>
  </si>
  <si>
    <t>¬¬IF(ISBLANK('DPW2'!AJ10),"",'DPW2'!AJ10)</t>
  </si>
  <si>
    <t>¬¬IF(ISBLANK('DPW2'!AK10),"",'DPW2'!AK10)</t>
  </si>
  <si>
    <t>¬¬IF(ISBLANK('DPW2'!AL10),"",'DPW2'!AL10)</t>
  </si>
  <si>
    <t>¬¬A1128</t>
  </si>
  <si>
    <t>¬¬IF(ISBLANK('DPW2'!AM10),"",'DPW2'!AM10)</t>
  </si>
  <si>
    <t>¬¬IF(ISBLANK('DPW2'!AN10),"",'DPW2'!AN10)</t>
  </si>
  <si>
    <t>¬¬A1129</t>
  </si>
  <si>
    <t>¬¬IF(ISBLANK('DPW2'!AP10),"",'DPW2'!AP10)</t>
  </si>
  <si>
    <t>¬¬IF(ISBLANK('DPW2'!AQ10),"",'DPW2'!AQ10)</t>
  </si>
  <si>
    <t>¬¬A1130</t>
  </si>
  <si>
    <t>¬¬IF(ISBLANK('DPW2'!J11),"",'DPW2'!J11)</t>
  </si>
  <si>
    <t>¬¬A1131</t>
  </si>
  <si>
    <t>¬¬IF(ISBLANK('DPW2'!L11),"",'DPW2'!L11)</t>
  </si>
  <si>
    <t>¬¬IF(ISBLANK('DPW2'!M11),"",'DPW2'!M11)</t>
  </si>
  <si>
    <t>¬¬IF(ISBLANK('DPW2'!N11),"",'DPW2'!N11)</t>
  </si>
  <si>
    <t>¬¬IF(ISBLANK('DPW2'!O11),"",'DPW2'!O11)</t>
  </si>
  <si>
    <t>¬¬IF(ISBLANK('DPW2'!P11),"",'DPW2'!P11)</t>
  </si>
  <si>
    <t>¬¬IF(ISBLANK('DPW2'!Q11),"",'DPW2'!Q11)</t>
  </si>
  <si>
    <t>¬¬IF(ISBLANK('DPW2'!R11),"",'DPW2'!R11)</t>
  </si>
  <si>
    <t>¬¬IF(ISBLANK('DPW2'!S11),"",'DPW2'!S11)</t>
  </si>
  <si>
    <t>¬¬IF(ISBLANK('DPW2'!T11),"",'DPW2'!T11)</t>
  </si>
  <si>
    <t>¬¬IF(ISBLANK('DPW2'!U11),"",'DPW2'!U11)</t>
  </si>
  <si>
    <t>¬¬IF(ISBLANK('DPW2'!V11),"",'DPW2'!V11)</t>
  </si>
  <si>
    <t>¬¬IF(ISBLANK('DPW2'!W11),"",'DPW2'!W11)</t>
  </si>
  <si>
    <t>¬¬A1132</t>
  </si>
  <si>
    <t>¬¬IF(ISBLANK('DPW2'!X11),"",'DPW2'!X11)</t>
  </si>
  <si>
    <t>¬¬IF(ISBLANK('DPW2'!Y11),"",'DPW2'!Y11)</t>
  </si>
  <si>
    <t>¬¬A1133</t>
  </si>
  <si>
    <t>¬¬IF(ISBLANK('DPW2'!AA11),"",'DPW2'!AA11)</t>
  </si>
  <si>
    <t>¬¬IF(ISBLANK('DPW2'!AB11),"",'DPW2'!AB11)</t>
  </si>
  <si>
    <t>¬¬IF(ISBLANK('DPW2'!AC11),"",'DPW2'!AC11)</t>
  </si>
  <si>
    <t>¬¬IF(ISBLANK('DPW2'!AD11),"",'DPW2'!AD11)</t>
  </si>
  <si>
    <t>¬¬IF(ISBLANK('DPW2'!AE11),"",'DPW2'!AE11)</t>
  </si>
  <si>
    <t>¬¬IF(ISBLANK('DPW2'!AF11),"",'DPW2'!AF11)</t>
  </si>
  <si>
    <t>¬¬IF(ISBLANK('DPW2'!AG11),"",'DPW2'!AG11)</t>
  </si>
  <si>
    <t>¬¬IF(ISBLANK('DPW2'!AH11),"",'DPW2'!AH11)</t>
  </si>
  <si>
    <t>¬¬IF(ISBLANK('DPW2'!AI11),"",'DPW2'!AI11)</t>
  </si>
  <si>
    <t>¬¬IF(ISBLANK('DPW2'!AJ11),"",'DPW2'!AJ11)</t>
  </si>
  <si>
    <t>¬¬IF(ISBLANK('DPW2'!AK11),"",'DPW2'!AK11)</t>
  </si>
  <si>
    <t>¬¬IF(ISBLANK('DPW2'!AL11),"",'DPW2'!AL11)</t>
  </si>
  <si>
    <t>¬¬A1134</t>
  </si>
  <si>
    <t>¬¬IF(ISBLANK('DPW2'!AM11),"",'DPW2'!AM11)</t>
  </si>
  <si>
    <t>¬¬IF(ISBLANK('DPW2'!AN11),"",'DPW2'!AN11)</t>
  </si>
  <si>
    <t>¬¬A1135</t>
  </si>
  <si>
    <t>¬¬IF(ISBLANK('DPW2'!AP11),"",'DPW2'!AP11)</t>
  </si>
  <si>
    <t>¬¬IF(ISBLANK('DPW2'!AQ11),"",'DPW2'!AQ11)</t>
  </si>
  <si>
    <t>¬¬A1136</t>
  </si>
  <si>
    <t>¬¬IF(ISBLANK('DPW2'!J12),"",'DPW2'!J12)</t>
  </si>
  <si>
    <t>¬¬A1137</t>
  </si>
  <si>
    <t>¬¬IF(ISBLANK('DPW2'!L12),"",'DPW2'!L12)</t>
  </si>
  <si>
    <t>¬¬IF(ISBLANK('DPW2'!M12),"",'DPW2'!M12)</t>
  </si>
  <si>
    <t>¬¬IF(ISBLANK('DPW2'!N12),"",'DPW2'!N12)</t>
  </si>
  <si>
    <t>¬¬IF(ISBLANK('DPW2'!O12),"",'DPW2'!O12)</t>
  </si>
  <si>
    <t>¬¬IF(ISBLANK('DPW2'!P12),"",'DPW2'!P12)</t>
  </si>
  <si>
    <t>¬¬IF(ISBLANK('DPW2'!Q12),"",'DPW2'!Q12)</t>
  </si>
  <si>
    <t>¬¬IF(ISBLANK('DPW2'!R12),"",'DPW2'!R12)</t>
  </si>
  <si>
    <t>¬¬IF(ISBLANK('DPW2'!S12),"",'DPW2'!S12)</t>
  </si>
  <si>
    <t>¬¬IF(ISBLANK('DPW2'!T12),"",'DPW2'!T12)</t>
  </si>
  <si>
    <t>¬¬IF(ISBLANK('DPW2'!U12),"",'DPW2'!U12)</t>
  </si>
  <si>
    <t>¬¬IF(ISBLANK('DPW2'!V12),"",'DPW2'!V12)</t>
  </si>
  <si>
    <t>¬¬IF(ISBLANK('DPW2'!W12),"",'DPW2'!W12)</t>
  </si>
  <si>
    <t>¬¬A1138</t>
  </si>
  <si>
    <t>¬¬IF(ISBLANK('DPW2'!X12),"",'DPW2'!X12)</t>
  </si>
  <si>
    <t>¬¬IF(ISBLANK('DPW2'!Y12),"",'DPW2'!Y12)</t>
  </si>
  <si>
    <t>¬¬A1139</t>
  </si>
  <si>
    <t>¬¬IF(ISBLANK('DPW2'!AA12),"",'DPW2'!AA12)</t>
  </si>
  <si>
    <t>¬¬IF(ISBLANK('DPW2'!AB12),"",'DPW2'!AB12)</t>
  </si>
  <si>
    <t>¬¬IF(ISBLANK('DPW2'!AC12),"",'DPW2'!AC12)</t>
  </si>
  <si>
    <t>¬¬IF(ISBLANK('DPW2'!AD12),"",'DPW2'!AD12)</t>
  </si>
  <si>
    <t>¬¬IF(ISBLANK('DPW2'!AE12),"",'DPW2'!AE12)</t>
  </si>
  <si>
    <t>¬¬IF(ISBLANK('DPW2'!AF12),"",'DPW2'!AF12)</t>
  </si>
  <si>
    <t>¬¬IF(ISBLANK('DPW2'!AG12),"",'DPW2'!AG12)</t>
  </si>
  <si>
    <t>¬¬IF(ISBLANK('DPW2'!AH12),"",'DPW2'!AH12)</t>
  </si>
  <si>
    <t>¬¬IF(ISBLANK('DPW2'!AI12),"",'DPW2'!AI12)</t>
  </si>
  <si>
    <t>¬¬IF(ISBLANK('DPW2'!AJ12),"",'DPW2'!AJ12)</t>
  </si>
  <si>
    <t>¬¬IF(ISBLANK('DPW2'!AK12),"",'DPW2'!AK12)</t>
  </si>
  <si>
    <t>¬¬IF(ISBLANK('DPW2'!AL12),"",'DPW2'!AL12)</t>
  </si>
  <si>
    <t>¬¬A1140</t>
  </si>
  <si>
    <t>¬¬IF(ISBLANK('DPW2'!AM12),"",'DPW2'!AM12)</t>
  </si>
  <si>
    <t>¬¬IF(ISBLANK('DPW2'!AN12),"",'DPW2'!AN12)</t>
  </si>
  <si>
    <t>¬¬A1141</t>
  </si>
  <si>
    <t>¬¬IF(ISBLANK('DPW2'!AP12),"",'DPW2'!AP12)</t>
  </si>
  <si>
    <t>¬¬IF(ISBLANK('DPW2'!AQ12),"",'DPW2'!AQ12)</t>
  </si>
  <si>
    <t>¬¬A1142</t>
  </si>
  <si>
    <t>¬¬IF(ISBLANK('DPW2'!J13),"",'DPW2'!J13)</t>
  </si>
  <si>
    <t>¬¬A1143</t>
  </si>
  <si>
    <t>¬¬IF(ISBLANK('DPW2'!L13),"",'DPW2'!L13)</t>
  </si>
  <si>
    <t>¬¬IF(ISBLANK('DPW2'!M13),"",'DPW2'!M13)</t>
  </si>
  <si>
    <t>¬¬IF(ISBLANK('DPW2'!N13),"",'DPW2'!N13)</t>
  </si>
  <si>
    <t>¬¬IF(ISBLANK('DPW2'!O13),"",'DPW2'!O13)</t>
  </si>
  <si>
    <t>¬¬IF(ISBLANK('DPW2'!P13),"",'DPW2'!P13)</t>
  </si>
  <si>
    <t>¬¬IF(ISBLANK('DPW2'!Q13),"",'DPW2'!Q13)</t>
  </si>
  <si>
    <t>¬¬IF(ISBLANK('DPW2'!R13),"",'DPW2'!R13)</t>
  </si>
  <si>
    <t>¬¬IF(ISBLANK('DPW2'!S13),"",'DPW2'!S13)</t>
  </si>
  <si>
    <t>¬¬IF(ISBLANK('DPW2'!T13),"",'DPW2'!T13)</t>
  </si>
  <si>
    <t>¬¬IF(ISBLANK('DPW2'!U13),"",'DPW2'!U13)</t>
  </si>
  <si>
    <t>¬¬IF(ISBLANK('DPW2'!V13),"",'DPW2'!V13)</t>
  </si>
  <si>
    <t>¬¬IF(ISBLANK('DPW2'!W13),"",'DPW2'!W13)</t>
  </si>
  <si>
    <t>¬¬A1144</t>
  </si>
  <si>
    <t>¬¬IF(ISBLANK('DPW2'!X13),"",'DPW2'!X13)</t>
  </si>
  <si>
    <t>¬¬IF(ISBLANK('DPW2'!Y13),"",'DPW2'!Y13)</t>
  </si>
  <si>
    <t>¬¬A1145</t>
  </si>
  <si>
    <t>¬¬IF(ISBLANK('DPW2'!AA13),"",'DPW2'!AA13)</t>
  </si>
  <si>
    <t>¬¬IF(ISBLANK('DPW2'!AB13),"",'DPW2'!AB13)</t>
  </si>
  <si>
    <t>¬¬IF(ISBLANK('DPW2'!AC13),"",'DPW2'!AC13)</t>
  </si>
  <si>
    <t>¬¬IF(ISBLANK('DPW2'!AD13),"",'DPW2'!AD13)</t>
  </si>
  <si>
    <t>¬¬IF(ISBLANK('DPW2'!AE13),"",'DPW2'!AE13)</t>
  </si>
  <si>
    <t>¬¬IF(ISBLANK('DPW2'!AF13),"",'DPW2'!AF13)</t>
  </si>
  <si>
    <t>¬¬IF(ISBLANK('DPW2'!AG13),"",'DPW2'!AG13)</t>
  </si>
  <si>
    <t>¬¬IF(ISBLANK('DPW2'!AH13),"",'DPW2'!AH13)</t>
  </si>
  <si>
    <t>¬¬IF(ISBLANK('DPW2'!AI13),"",'DPW2'!AI13)</t>
  </si>
  <si>
    <t>¬¬IF(ISBLANK('DPW2'!AJ13),"",'DPW2'!AJ13)</t>
  </si>
  <si>
    <t>¬¬IF(ISBLANK('DPW2'!AK13),"",'DPW2'!AK13)</t>
  </si>
  <si>
    <t>¬¬IF(ISBLANK('DPW2'!AL13),"",'DPW2'!AL13)</t>
  </si>
  <si>
    <t>¬¬A1146</t>
  </si>
  <si>
    <t>¬¬IF(ISBLANK('DPW2'!AM13),"",'DPW2'!AM13)</t>
  </si>
  <si>
    <t>¬¬IF(ISBLANK('DPW2'!AN13),"",'DPW2'!AN13)</t>
  </si>
  <si>
    <t>¬¬A1147</t>
  </si>
  <si>
    <t>¬¬IF(ISBLANK('DPW2'!AP13),"",'DPW2'!AP13)</t>
  </si>
  <si>
    <t>¬¬IF(ISBLANK('DPW2'!AQ13),"",'DPW2'!AQ13)</t>
  </si>
  <si>
    <t>¬¬A1148</t>
  </si>
  <si>
    <t>¬¬IF(ISBLANK('DPW2'!J14),"",'DPW2'!J14)</t>
  </si>
  <si>
    <t>¬¬A1149</t>
  </si>
  <si>
    <t>¬¬IF(ISBLANK('DPW2'!L14),"",'DPW2'!L14)</t>
  </si>
  <si>
    <t>¬¬IF(ISBLANK('DPW2'!M14),"",'DPW2'!M14)</t>
  </si>
  <si>
    <t>¬¬IF(ISBLANK('DPW2'!N14),"",'DPW2'!N14)</t>
  </si>
  <si>
    <t>¬¬IF(ISBLANK('DPW2'!O14),"",'DPW2'!O14)</t>
  </si>
  <si>
    <t>¬¬IF(ISBLANK('DPW2'!P14),"",'DPW2'!P14)</t>
  </si>
  <si>
    <t>¬¬IF(ISBLANK('DPW2'!Q14),"",'DPW2'!Q14)</t>
  </si>
  <si>
    <t>¬¬IF(ISBLANK('DPW2'!R14),"",'DPW2'!R14)</t>
  </si>
  <si>
    <t>¬¬IF(ISBLANK('DPW2'!S14),"",'DPW2'!S14)</t>
  </si>
  <si>
    <t>¬¬IF(ISBLANK('DPW2'!T14),"",'DPW2'!T14)</t>
  </si>
  <si>
    <t>¬¬IF(ISBLANK('DPW2'!U14),"",'DPW2'!U14)</t>
  </si>
  <si>
    <t>¬¬IF(ISBLANK('DPW2'!V14),"",'DPW2'!V14)</t>
  </si>
  <si>
    <t>¬¬IF(ISBLANK('DPW2'!W14),"",'DPW2'!W14)</t>
  </si>
  <si>
    <t>¬¬A1150</t>
  </si>
  <si>
    <t>¬¬IF(ISBLANK('DPW2'!X14),"",'DPW2'!X14)</t>
  </si>
  <si>
    <t>¬¬IF(ISBLANK('DPW2'!Y14),"",'DPW2'!Y14)</t>
  </si>
  <si>
    <t>¬¬A1151</t>
  </si>
  <si>
    <t>¬¬IF(ISBLANK('DPW2'!AA14),"",'DPW2'!AA14)</t>
  </si>
  <si>
    <t>¬¬IF(ISBLANK('DPW2'!AB14),"",'DPW2'!AB14)</t>
  </si>
  <si>
    <t>¬¬IF(ISBLANK('DPW2'!AC14),"",'DPW2'!AC14)</t>
  </si>
  <si>
    <t>¬¬IF(ISBLANK('DPW2'!AD14),"",'DPW2'!AD14)</t>
  </si>
  <si>
    <t>¬¬IF(ISBLANK('DPW2'!AE14),"",'DPW2'!AE14)</t>
  </si>
  <si>
    <t>¬¬IF(ISBLANK('DPW2'!AF14),"",'DPW2'!AF14)</t>
  </si>
  <si>
    <t>¬¬IF(ISBLANK('DPW2'!AG14),"",'DPW2'!AG14)</t>
  </si>
  <si>
    <t>¬¬IF(ISBLANK('DPW2'!AH14),"",'DPW2'!AH14)</t>
  </si>
  <si>
    <t>¬¬IF(ISBLANK('DPW2'!AI14),"",'DPW2'!AI14)</t>
  </si>
  <si>
    <t>¬¬IF(ISBLANK('DPW2'!AJ14),"",'DPW2'!AJ14)</t>
  </si>
  <si>
    <t>¬¬IF(ISBLANK('DPW2'!AK14),"",'DPW2'!AK14)</t>
  </si>
  <si>
    <t>¬¬IF(ISBLANK('DPW2'!AL14),"",'DPW2'!AL14)</t>
  </si>
  <si>
    <t>¬¬A1152</t>
  </si>
  <si>
    <t>¬¬IF(ISBLANK('DPW2'!AM14),"",'DPW2'!AM14)</t>
  </si>
  <si>
    <t>¬¬IF(ISBLANK('DPW2'!AN14),"",'DPW2'!AN14)</t>
  </si>
  <si>
    <t>¬¬A1153</t>
  </si>
  <si>
    <t>¬¬IF(ISBLANK('DPW2'!AP14),"",'DPW2'!AP14)</t>
  </si>
  <si>
    <t>¬¬IF(ISBLANK('DPW2'!AQ14),"",'DPW2'!AQ14)</t>
  </si>
  <si>
    <t>¬¬A1154</t>
  </si>
  <si>
    <t>¬¬IF(ISBLANK('DPW2'!J15),"",'DPW2'!J15)</t>
  </si>
  <si>
    <t>¬¬A1155</t>
  </si>
  <si>
    <t>¬¬IF(ISBLANK('DPW2'!L15),"",'DPW2'!L15)</t>
  </si>
  <si>
    <t>¬¬IF(ISBLANK('DPW2'!M15),"",'DPW2'!M15)</t>
  </si>
  <si>
    <t>¬¬IF(ISBLANK('DPW2'!N15),"",'DPW2'!N15)</t>
  </si>
  <si>
    <t>¬¬IF(ISBLANK('DPW2'!O15),"",'DPW2'!O15)</t>
  </si>
  <si>
    <t>¬¬IF(ISBLANK('DPW2'!P15),"",'DPW2'!P15)</t>
  </si>
  <si>
    <t>¬¬IF(ISBLANK('DPW2'!Q15),"",'DPW2'!Q15)</t>
  </si>
  <si>
    <t>¬¬IF(ISBLANK('DPW2'!R15),"",'DPW2'!R15)</t>
  </si>
  <si>
    <t>¬¬IF(ISBLANK('DPW2'!S15),"",'DPW2'!S15)</t>
  </si>
  <si>
    <t>¬¬IF(ISBLANK('DPW2'!T15),"",'DPW2'!T15)</t>
  </si>
  <si>
    <t>¬¬IF(ISBLANK('DPW2'!U15),"",'DPW2'!U15)</t>
  </si>
  <si>
    <t>¬¬IF(ISBLANK('DPW2'!V15),"",'DPW2'!V15)</t>
  </si>
  <si>
    <t>¬¬IF(ISBLANK('DPW2'!W15),"",'DPW2'!W15)</t>
  </si>
  <si>
    <t>¬¬A1156</t>
  </si>
  <si>
    <t>¬¬IF(ISBLANK('DPW2'!X15),"",'DPW2'!X15)</t>
  </si>
  <si>
    <t>¬¬IF(ISBLANK('DPW2'!Y15),"",'DPW2'!Y15)</t>
  </si>
  <si>
    <t>¬¬A1157</t>
  </si>
  <si>
    <t>¬¬IF(ISBLANK('DPW2'!AA15),"",'DPW2'!AA15)</t>
  </si>
  <si>
    <t>¬¬IF(ISBLANK('DPW2'!AB15),"",'DPW2'!AB15)</t>
  </si>
  <si>
    <t>¬¬IF(ISBLANK('DPW2'!AC15),"",'DPW2'!AC15)</t>
  </si>
  <si>
    <t>¬¬IF(ISBLANK('DPW2'!AD15),"",'DPW2'!AD15)</t>
  </si>
  <si>
    <t>¬¬IF(ISBLANK('DPW2'!AE15),"",'DPW2'!AE15)</t>
  </si>
  <si>
    <t>¬¬IF(ISBLANK('DPW2'!AF15),"",'DPW2'!AF15)</t>
  </si>
  <si>
    <t>¬¬IF(ISBLANK('DPW2'!AG15),"",'DPW2'!AG15)</t>
  </si>
  <si>
    <t>¬¬IF(ISBLANK('DPW2'!AH15),"",'DPW2'!AH15)</t>
  </si>
  <si>
    <t>¬¬IF(ISBLANK('DPW2'!AI15),"",'DPW2'!AI15)</t>
  </si>
  <si>
    <t>¬¬IF(ISBLANK('DPW2'!AJ15),"",'DPW2'!AJ15)</t>
  </si>
  <si>
    <t>¬¬IF(ISBLANK('DPW2'!AK15),"",'DPW2'!AK15)</t>
  </si>
  <si>
    <t>¬¬IF(ISBLANK('DPW2'!AL15),"",'DPW2'!AL15)</t>
  </si>
  <si>
    <t>¬¬A1158</t>
  </si>
  <si>
    <t>¬¬IF(ISBLANK('DPW2'!AM15),"",'DPW2'!AM15)</t>
  </si>
  <si>
    <t>¬¬IF(ISBLANK('DPW2'!AN15),"",'DPW2'!AN15)</t>
  </si>
  <si>
    <t>¬¬A1159</t>
  </si>
  <si>
    <t>¬¬IF(ISBLANK('DPW2'!AP15),"",'DPW2'!AP15)</t>
  </si>
  <si>
    <t>¬¬IF(ISBLANK('DPW2'!AQ15),"",'DPW2'!AQ15)</t>
  </si>
  <si>
    <t>¬¬A1160</t>
  </si>
  <si>
    <t>¬¬IF(ISBLANK('DPW2'!J16),"",'DPW2'!J16)</t>
  </si>
  <si>
    <t>¬¬A1161</t>
  </si>
  <si>
    <t>¬¬IF(ISBLANK('DPW2'!L16),"",'DPW2'!L16)</t>
  </si>
  <si>
    <t>¬¬IF(ISBLANK('DPW2'!M16),"",'DPW2'!M16)</t>
  </si>
  <si>
    <t>¬¬IF(ISBLANK('DPW2'!N16),"",'DPW2'!N16)</t>
  </si>
  <si>
    <t>¬¬IF(ISBLANK('DPW2'!O16),"",'DPW2'!O16)</t>
  </si>
  <si>
    <t>¬¬IF(ISBLANK('DPW2'!P16),"",'DPW2'!P16)</t>
  </si>
  <si>
    <t>¬¬IF(ISBLANK('DPW2'!Q16),"",'DPW2'!Q16)</t>
  </si>
  <si>
    <t>¬¬IF(ISBLANK('DPW2'!R16),"",'DPW2'!R16)</t>
  </si>
  <si>
    <t>¬¬IF(ISBLANK('DPW2'!S16),"",'DPW2'!S16)</t>
  </si>
  <si>
    <t>¬¬IF(ISBLANK('DPW2'!T16),"",'DPW2'!T16)</t>
  </si>
  <si>
    <t>¬¬IF(ISBLANK('DPW2'!U16),"",'DPW2'!U16)</t>
  </si>
  <si>
    <t>¬¬IF(ISBLANK('DPW2'!V16),"",'DPW2'!V16)</t>
  </si>
  <si>
    <t>¬¬IF(ISBLANK('DPW2'!W16),"",'DPW2'!W16)</t>
  </si>
  <si>
    <t>¬¬A1162</t>
  </si>
  <si>
    <t>¬¬IF(ISBLANK('DPW2'!X16),"",'DPW2'!X16)</t>
  </si>
  <si>
    <t>¬¬IF(ISBLANK('DPW2'!Y16),"",'DPW2'!Y16)</t>
  </si>
  <si>
    <t>¬¬A1163</t>
  </si>
  <si>
    <t>¬¬IF(ISBLANK('DPW2'!AA16),"",'DPW2'!AA16)</t>
  </si>
  <si>
    <t>¬¬IF(ISBLANK('DPW2'!AB16),"",'DPW2'!AB16)</t>
  </si>
  <si>
    <t>¬¬IF(ISBLANK('DPW2'!AC16),"",'DPW2'!AC16)</t>
  </si>
  <si>
    <t>¬¬IF(ISBLANK('DPW2'!AD16),"",'DPW2'!AD16)</t>
  </si>
  <si>
    <t>¬¬IF(ISBLANK('DPW2'!AE16),"",'DPW2'!AE16)</t>
  </si>
  <si>
    <t>¬¬IF(ISBLANK('DPW2'!AF16),"",'DPW2'!AF16)</t>
  </si>
  <si>
    <t>¬¬IF(ISBLANK('DPW2'!AG16),"",'DPW2'!AG16)</t>
  </si>
  <si>
    <t>¬¬IF(ISBLANK('DPW2'!AH16),"",'DPW2'!AH16)</t>
  </si>
  <si>
    <t>¬¬IF(ISBLANK('DPW2'!AI16),"",'DPW2'!AI16)</t>
  </si>
  <si>
    <t>¬¬IF(ISBLANK('DPW2'!AJ16),"",'DPW2'!AJ16)</t>
  </si>
  <si>
    <t>¬¬IF(ISBLANK('DPW2'!AK16),"",'DPW2'!AK16)</t>
  </si>
  <si>
    <t>¬¬IF(ISBLANK('DPW2'!AL16),"",'DPW2'!AL16)</t>
  </si>
  <si>
    <t>¬¬A1164</t>
  </si>
  <si>
    <t>¬¬IF(ISBLANK('DPW2'!AM16),"",'DPW2'!AM16)</t>
  </si>
  <si>
    <t>¬¬IF(ISBLANK('DPW2'!AN16),"",'DPW2'!AN16)</t>
  </si>
  <si>
    <t>¬¬A1165</t>
  </si>
  <si>
    <t>¬¬IF(ISBLANK('DPW2'!AP16),"",'DPW2'!AP16)</t>
  </si>
  <si>
    <t>¬¬IF(ISBLANK('DPW2'!AQ16),"",'DPW2'!AQ16)</t>
  </si>
  <si>
    <t>¬¬A1166</t>
  </si>
  <si>
    <t>¬¬IF(ISBLANK('DPW2'!J17),"",'DPW2'!J17)</t>
  </si>
  <si>
    <t>¬¬A1167</t>
  </si>
  <si>
    <t>¬¬IF(ISBLANK('DPW2'!L17),"",'DPW2'!L17)</t>
  </si>
  <si>
    <t>¬¬IF(ISBLANK('DPW2'!M17),"",'DPW2'!M17)</t>
  </si>
  <si>
    <t>¬¬IF(ISBLANK('DPW2'!N17),"",'DPW2'!N17)</t>
  </si>
  <si>
    <t>¬¬IF(ISBLANK('DPW2'!O17),"",'DPW2'!O17)</t>
  </si>
  <si>
    <t>¬¬IF(ISBLANK('DPW2'!P17),"",'DPW2'!P17)</t>
  </si>
  <si>
    <t>¬¬IF(ISBLANK('DPW2'!Q17),"",'DPW2'!Q17)</t>
  </si>
  <si>
    <t>¬¬IF(ISBLANK('DPW2'!R17),"",'DPW2'!R17)</t>
  </si>
  <si>
    <t>¬¬IF(ISBLANK('DPW2'!S17),"",'DPW2'!S17)</t>
  </si>
  <si>
    <t>¬¬IF(ISBLANK('DPW2'!T17),"",'DPW2'!T17)</t>
  </si>
  <si>
    <t>¬¬IF(ISBLANK('DPW2'!U17),"",'DPW2'!U17)</t>
  </si>
  <si>
    <t>¬¬IF(ISBLANK('DPW2'!V17),"",'DPW2'!V17)</t>
  </si>
  <si>
    <t>¬¬IF(ISBLANK('DPW2'!W17),"",'DPW2'!W17)</t>
  </si>
  <si>
    <t>¬¬A1168</t>
  </si>
  <si>
    <t>¬¬IF(ISBLANK('DPW2'!X17),"",'DPW2'!X17)</t>
  </si>
  <si>
    <t>¬¬IF(ISBLANK('DPW2'!Y17),"",'DPW2'!Y17)</t>
  </si>
  <si>
    <t>¬¬A1169</t>
  </si>
  <si>
    <t>¬¬IF(ISBLANK('DPW2'!AA17),"",'DPW2'!AA17)</t>
  </si>
  <si>
    <t>¬¬IF(ISBLANK('DPW2'!AB17),"",'DPW2'!AB17)</t>
  </si>
  <si>
    <t>¬¬IF(ISBLANK('DPW2'!AC17),"",'DPW2'!AC17)</t>
  </si>
  <si>
    <t>¬¬IF(ISBLANK('DPW2'!AD17),"",'DPW2'!AD17)</t>
  </si>
  <si>
    <t>¬¬IF(ISBLANK('DPW2'!AE17),"",'DPW2'!AE17)</t>
  </si>
  <si>
    <t>¬¬IF(ISBLANK('DPW2'!AF17),"",'DPW2'!AF17)</t>
  </si>
  <si>
    <t>¬¬IF(ISBLANK('DPW2'!AG17),"",'DPW2'!AG17)</t>
  </si>
  <si>
    <t>¬¬IF(ISBLANK('DPW2'!AH17),"",'DPW2'!AH17)</t>
  </si>
  <si>
    <t>¬¬IF(ISBLANK('DPW2'!AI17),"",'DPW2'!AI17)</t>
  </si>
  <si>
    <t>¬¬IF(ISBLANK('DPW2'!AJ17),"",'DPW2'!AJ17)</t>
  </si>
  <si>
    <t>¬¬IF(ISBLANK('DPW2'!AK17),"",'DPW2'!AK17)</t>
  </si>
  <si>
    <t>¬¬IF(ISBLANK('DPW2'!AL17),"",'DPW2'!AL17)</t>
  </si>
  <si>
    <t>¬¬A1170</t>
  </si>
  <si>
    <t>¬¬IF(ISBLANK('DPW2'!AM17),"",'DPW2'!AM17)</t>
  </si>
  <si>
    <t>¬¬IF(ISBLANK('DPW2'!AN17),"",'DPW2'!AN17)</t>
  </si>
  <si>
    <t>¬¬A1171</t>
  </si>
  <si>
    <t>¬¬IF(ISBLANK('DPW2'!AP17),"",'DPW2'!AP17)</t>
  </si>
  <si>
    <t>¬¬IF(ISBLANK('DPW2'!AQ17),"",'DPW2'!AQ17)</t>
  </si>
  <si>
    <t>¬¬A1172</t>
  </si>
  <si>
    <t>¬¬IF(ISBLANK('DPW2'!J18),"",'DPW2'!J18)</t>
  </si>
  <si>
    <t>¬¬A1173</t>
  </si>
  <si>
    <t>¬¬IF(ISBLANK('DPW2'!L18),"",'DPW2'!L18)</t>
  </si>
  <si>
    <t>¬¬IF(ISBLANK('DPW2'!M18),"",'DPW2'!M18)</t>
  </si>
  <si>
    <t>¬¬IF(ISBLANK('DPW2'!N18),"",'DPW2'!N18)</t>
  </si>
  <si>
    <t>¬¬IF(ISBLANK('DPW2'!O18),"",'DPW2'!O18)</t>
  </si>
  <si>
    <t>¬¬IF(ISBLANK('DPW2'!P18),"",'DPW2'!P18)</t>
  </si>
  <si>
    <t>¬¬IF(ISBLANK('DPW2'!Q18),"",'DPW2'!Q18)</t>
  </si>
  <si>
    <t>¬¬IF(ISBLANK('DPW2'!R18),"",'DPW2'!R18)</t>
  </si>
  <si>
    <t>¬¬IF(ISBLANK('DPW2'!S18),"",'DPW2'!S18)</t>
  </si>
  <si>
    <t>¬¬IF(ISBLANK('DPW2'!T18),"",'DPW2'!T18)</t>
  </si>
  <si>
    <t>¬¬IF(ISBLANK('DPW2'!U18),"",'DPW2'!U18)</t>
  </si>
  <si>
    <t>¬¬IF(ISBLANK('DPW2'!V18),"",'DPW2'!V18)</t>
  </si>
  <si>
    <t>¬¬IF(ISBLANK('DPW2'!W18),"",'DPW2'!W18)</t>
  </si>
  <si>
    <t>¬¬A1174</t>
  </si>
  <si>
    <t>¬¬IF(ISBLANK('DPW2'!X18),"",'DPW2'!X18)</t>
  </si>
  <si>
    <t>¬¬IF(ISBLANK('DPW2'!Y18),"",'DPW2'!Y18)</t>
  </si>
  <si>
    <t>¬¬A1175</t>
  </si>
  <si>
    <t>¬¬IF(ISBLANK('DPW2'!AA18),"",'DPW2'!AA18)</t>
  </si>
  <si>
    <t>¬¬IF(ISBLANK('DPW2'!AB18),"",'DPW2'!AB18)</t>
  </si>
  <si>
    <t>¬¬IF(ISBLANK('DPW2'!AC18),"",'DPW2'!AC18)</t>
  </si>
  <si>
    <t>¬¬IF(ISBLANK('DPW2'!AD18),"",'DPW2'!AD18)</t>
  </si>
  <si>
    <t>¬¬IF(ISBLANK('DPW2'!AE18),"",'DPW2'!AE18)</t>
  </si>
  <si>
    <t>¬¬IF(ISBLANK('DPW2'!AF18),"",'DPW2'!AF18)</t>
  </si>
  <si>
    <t>¬¬IF(ISBLANK('DPW2'!AG18),"",'DPW2'!AG18)</t>
  </si>
  <si>
    <t>¬¬IF(ISBLANK('DPW2'!AH18),"",'DPW2'!AH18)</t>
  </si>
  <si>
    <t>¬¬IF(ISBLANK('DPW2'!AI18),"",'DPW2'!AI18)</t>
  </si>
  <si>
    <t>¬¬IF(ISBLANK('DPW2'!AJ18),"",'DPW2'!AJ18)</t>
  </si>
  <si>
    <t>¬¬IF(ISBLANK('DPW2'!AK18),"",'DPW2'!AK18)</t>
  </si>
  <si>
    <t>¬¬IF(ISBLANK('DPW2'!AL18),"",'DPW2'!AL18)</t>
  </si>
  <si>
    <t>¬¬A1176</t>
  </si>
  <si>
    <t>¬¬IF(ISBLANK('DPW2'!AM18),"",'DPW2'!AM18)</t>
  </si>
  <si>
    <t>¬¬IF(ISBLANK('DPW2'!AN18),"",'DPW2'!AN18)</t>
  </si>
  <si>
    <t>¬¬A1177</t>
  </si>
  <si>
    <t>¬¬IF(ISBLANK('DPW2'!AP18),"",'DPW2'!AP18)</t>
  </si>
  <si>
    <t>¬¬IF(ISBLANK('DPW2'!AQ18),"",'DPW2'!AQ18)</t>
  </si>
  <si>
    <t>¬¬A1178</t>
  </si>
  <si>
    <t>¬¬IF(ISBLANK('DPW2'!J19),"",'DPW2'!J19)</t>
  </si>
  <si>
    <t>¬¬A1179</t>
  </si>
  <si>
    <t>¬¬IF(ISBLANK('DPW2'!L19),"",'DPW2'!L19)</t>
  </si>
  <si>
    <t>¬¬IF(ISBLANK('DPW2'!M19),"",'DPW2'!M19)</t>
  </si>
  <si>
    <t>¬¬IF(ISBLANK('DPW2'!N19),"",'DPW2'!N19)</t>
  </si>
  <si>
    <t>¬¬IF(ISBLANK('DPW2'!O19),"",'DPW2'!O19)</t>
  </si>
  <si>
    <t>¬¬IF(ISBLANK('DPW2'!P19),"",'DPW2'!P19)</t>
  </si>
  <si>
    <t>¬¬IF(ISBLANK('DPW2'!Q19),"",'DPW2'!Q19)</t>
  </si>
  <si>
    <t>¬¬IF(ISBLANK('DPW2'!R19),"",'DPW2'!R19)</t>
  </si>
  <si>
    <t>¬¬IF(ISBLANK('DPW2'!S19),"",'DPW2'!S19)</t>
  </si>
  <si>
    <t>¬¬IF(ISBLANK('DPW2'!T19),"",'DPW2'!T19)</t>
  </si>
  <si>
    <t>¬¬IF(ISBLANK('DPW2'!U19),"",'DPW2'!U19)</t>
  </si>
  <si>
    <t>¬¬IF(ISBLANK('DPW2'!V19),"",'DPW2'!V19)</t>
  </si>
  <si>
    <t>¬¬IF(ISBLANK('DPW2'!W19),"",'DPW2'!W19)</t>
  </si>
  <si>
    <t>¬¬A1180</t>
  </si>
  <si>
    <t>¬¬IF(ISBLANK('DPW2'!X19),"",'DPW2'!X19)</t>
  </si>
  <si>
    <t>¬¬IF(ISBLANK('DPW2'!Y19),"",'DPW2'!Y19)</t>
  </si>
  <si>
    <t>¬¬A1181</t>
  </si>
  <si>
    <t>¬¬IF(ISBLANK('DPW2'!AA19),"",'DPW2'!AA19)</t>
  </si>
  <si>
    <t>¬¬IF(ISBLANK('DPW2'!AB19),"",'DPW2'!AB19)</t>
  </si>
  <si>
    <t>¬¬IF(ISBLANK('DPW2'!AC19),"",'DPW2'!AC19)</t>
  </si>
  <si>
    <t>¬¬IF(ISBLANK('DPW2'!AD19),"",'DPW2'!AD19)</t>
  </si>
  <si>
    <t>¬¬IF(ISBLANK('DPW2'!AE19),"",'DPW2'!AE19)</t>
  </si>
  <si>
    <t>¬¬IF(ISBLANK('DPW2'!AF19),"",'DPW2'!AF19)</t>
  </si>
  <si>
    <t>¬¬IF(ISBLANK('DPW2'!AG19),"",'DPW2'!AG19)</t>
  </si>
  <si>
    <t>¬¬IF(ISBLANK('DPW2'!AH19),"",'DPW2'!AH19)</t>
  </si>
  <si>
    <t>¬¬IF(ISBLANK('DPW2'!AI19),"",'DPW2'!AI19)</t>
  </si>
  <si>
    <t>¬¬IF(ISBLANK('DPW2'!AJ19),"",'DPW2'!AJ19)</t>
  </si>
  <si>
    <t>¬¬IF(ISBLANK('DPW2'!AK19),"",'DPW2'!AK19)</t>
  </si>
  <si>
    <t>¬¬IF(ISBLANK('DPW2'!AL19),"",'DPW2'!AL19)</t>
  </si>
  <si>
    <t>¬¬A1182</t>
  </si>
  <si>
    <t>¬¬IF(ISBLANK('DPW2'!AM19),"",'DPW2'!AM19)</t>
  </si>
  <si>
    <t>¬¬IF(ISBLANK('DPW2'!AN19),"",'DPW2'!AN19)</t>
  </si>
  <si>
    <t>¬¬A1183</t>
  </si>
  <si>
    <t>¬¬IF(ISBLANK('DPW2'!AP19),"",'DPW2'!AP19)</t>
  </si>
  <si>
    <t>¬¬IF(ISBLANK('DPW2'!AQ19),"",'DPW2'!AQ19)</t>
  </si>
  <si>
    <t>¬¬A1184</t>
  </si>
  <si>
    <t>¬¬IF(ISBLANK('DPW2'!J20),"",'DPW2'!J20)</t>
  </si>
  <si>
    <t>¬¬A1185</t>
  </si>
  <si>
    <t>¬¬IF(ISBLANK('DPW2'!L20),"",'DPW2'!L20)</t>
  </si>
  <si>
    <t>¬¬IF(ISBLANK('DPW2'!M20),"",'DPW2'!M20)</t>
  </si>
  <si>
    <t>¬¬IF(ISBLANK('DPW2'!N20),"",'DPW2'!N20)</t>
  </si>
  <si>
    <t>¬¬IF(ISBLANK('DPW2'!O20),"",'DPW2'!O20)</t>
  </si>
  <si>
    <t>¬¬IF(ISBLANK('DPW2'!P20),"",'DPW2'!P20)</t>
  </si>
  <si>
    <t>¬¬IF(ISBLANK('DPW2'!Q20),"",'DPW2'!Q20)</t>
  </si>
  <si>
    <t>¬¬IF(ISBLANK('DPW2'!R20),"",'DPW2'!R20)</t>
  </si>
  <si>
    <t>¬¬IF(ISBLANK('DPW2'!S20),"",'DPW2'!S20)</t>
  </si>
  <si>
    <t>¬¬IF(ISBLANK('DPW2'!T20),"",'DPW2'!T20)</t>
  </si>
  <si>
    <t>¬¬IF(ISBLANK('DPW2'!U20),"",'DPW2'!U20)</t>
  </si>
  <si>
    <t>¬¬IF(ISBLANK('DPW2'!V20),"",'DPW2'!V20)</t>
  </si>
  <si>
    <t>¬¬IF(ISBLANK('DPW2'!W20),"",'DPW2'!W20)</t>
  </si>
  <si>
    <t>¬¬A1186</t>
  </si>
  <si>
    <t>¬¬IF(ISBLANK('DPW2'!X20),"",'DPW2'!X20)</t>
  </si>
  <si>
    <t>¬¬IF(ISBLANK('DPW2'!Y20),"",'DPW2'!Y20)</t>
  </si>
  <si>
    <t>¬¬A1187</t>
  </si>
  <si>
    <t>¬¬IF(ISBLANK('DPW2'!AA20),"",'DPW2'!AA20)</t>
  </si>
  <si>
    <t>¬¬IF(ISBLANK('DPW2'!AB20),"",'DPW2'!AB20)</t>
  </si>
  <si>
    <t>¬¬IF(ISBLANK('DPW2'!AC20),"",'DPW2'!AC20)</t>
  </si>
  <si>
    <t>¬¬IF(ISBLANK('DPW2'!AD20),"",'DPW2'!AD20)</t>
  </si>
  <si>
    <t>¬¬IF(ISBLANK('DPW2'!AE20),"",'DPW2'!AE20)</t>
  </si>
  <si>
    <t>¬¬IF(ISBLANK('DPW2'!AF20),"",'DPW2'!AF20)</t>
  </si>
  <si>
    <t>¬¬IF(ISBLANK('DPW2'!AG20),"",'DPW2'!AG20)</t>
  </si>
  <si>
    <t>¬¬IF(ISBLANK('DPW2'!AH20),"",'DPW2'!AH20)</t>
  </si>
  <si>
    <t>¬¬IF(ISBLANK('DPW2'!AI20),"",'DPW2'!AI20)</t>
  </si>
  <si>
    <t>¬¬IF(ISBLANK('DPW2'!AJ20),"",'DPW2'!AJ20)</t>
  </si>
  <si>
    <t>¬¬IF(ISBLANK('DPW2'!AK20),"",'DPW2'!AK20)</t>
  </si>
  <si>
    <t>¬¬IF(ISBLANK('DPW2'!AL20),"",'DPW2'!AL20)</t>
  </si>
  <si>
    <t>¬¬A1188</t>
  </si>
  <si>
    <t>¬¬IF(ISBLANK('DPW2'!AM20),"",'DPW2'!AM20)</t>
  </si>
  <si>
    <t>¬¬IF(ISBLANK('DPW2'!AN20),"",'DPW2'!AN20)</t>
  </si>
  <si>
    <t>¬¬A1189</t>
  </si>
  <si>
    <t>¬¬IF(ISBLANK('DPW2'!AP20),"",'DPW2'!AP20)</t>
  </si>
  <si>
    <t>¬¬IF(ISBLANK('DPW2'!AQ20),"",'DPW2'!AQ20)</t>
  </si>
  <si>
    <t>¬¬A1190</t>
  </si>
  <si>
    <t>¬¬IF(ISBLANK('DPW2'!J21),"",'DPW2'!J21)</t>
  </si>
  <si>
    <t>¬¬A1191</t>
  </si>
  <si>
    <t>¬¬IF(ISBLANK('DPW2'!L21),"",'DPW2'!L21)</t>
  </si>
  <si>
    <t>¬¬IF(ISBLANK('DPW2'!M21),"",'DPW2'!M21)</t>
  </si>
  <si>
    <t>¬¬IF(ISBLANK('DPW2'!N21),"",'DPW2'!N21)</t>
  </si>
  <si>
    <t>¬¬IF(ISBLANK('DPW2'!O21),"",'DPW2'!O21)</t>
  </si>
  <si>
    <t>¬¬IF(ISBLANK('DPW2'!P21),"",'DPW2'!P21)</t>
  </si>
  <si>
    <t>¬¬IF(ISBLANK('DPW2'!Q21),"",'DPW2'!Q21)</t>
  </si>
  <si>
    <t>¬¬IF(ISBLANK('DPW2'!R21),"",'DPW2'!R21)</t>
  </si>
  <si>
    <t>¬¬IF(ISBLANK('DPW2'!S21),"",'DPW2'!S21)</t>
  </si>
  <si>
    <t>¬¬IF(ISBLANK('DPW2'!T21),"",'DPW2'!T21)</t>
  </si>
  <si>
    <t>¬¬IF(ISBLANK('DPW2'!U21),"",'DPW2'!U21)</t>
  </si>
  <si>
    <t>¬¬IF(ISBLANK('DPW2'!V21),"",'DPW2'!V21)</t>
  </si>
  <si>
    <t>¬¬IF(ISBLANK('DPW2'!W21),"",'DPW2'!W21)</t>
  </si>
  <si>
    <t>¬¬A1192</t>
  </si>
  <si>
    <t>¬¬IF(ISBLANK('DPW2'!X21),"",'DPW2'!X21)</t>
  </si>
  <si>
    <t>¬¬IF(ISBLANK('DPW2'!Y21),"",'DPW2'!Y21)</t>
  </si>
  <si>
    <t>¬¬A1193</t>
  </si>
  <si>
    <t>¬¬IF(ISBLANK('DPW2'!AA21),"",'DPW2'!AA21)</t>
  </si>
  <si>
    <t>¬¬IF(ISBLANK('DPW2'!AB21),"",'DPW2'!AB21)</t>
  </si>
  <si>
    <t>¬¬IF(ISBLANK('DPW2'!AC21),"",'DPW2'!AC21)</t>
  </si>
  <si>
    <t>¬¬IF(ISBLANK('DPW2'!AD21),"",'DPW2'!AD21)</t>
  </si>
  <si>
    <t>¬¬IF(ISBLANK('DPW2'!AE21),"",'DPW2'!AE21)</t>
  </si>
  <si>
    <t>¬¬IF(ISBLANK('DPW2'!AF21),"",'DPW2'!AF21)</t>
  </si>
  <si>
    <t>¬¬IF(ISBLANK('DPW2'!AG21),"",'DPW2'!AG21)</t>
  </si>
  <si>
    <t>¬¬IF(ISBLANK('DPW2'!AH21),"",'DPW2'!AH21)</t>
  </si>
  <si>
    <t>¬¬IF(ISBLANK('DPW2'!AI21),"",'DPW2'!AI21)</t>
  </si>
  <si>
    <t>¬¬IF(ISBLANK('DPW2'!AJ21),"",'DPW2'!AJ21)</t>
  </si>
  <si>
    <t>¬¬IF(ISBLANK('DPW2'!AK21),"",'DPW2'!AK21)</t>
  </si>
  <si>
    <t>¬¬IF(ISBLANK('DPW2'!AL21),"",'DPW2'!AL21)</t>
  </si>
  <si>
    <t>¬¬A1194</t>
  </si>
  <si>
    <t>¬¬IF(ISBLANK('DPW2'!AM21),"",'DPW2'!AM21)</t>
  </si>
  <si>
    <t>¬¬IF(ISBLANK('DPW2'!AN21),"",'DPW2'!AN21)</t>
  </si>
  <si>
    <t>¬¬A1195</t>
  </si>
  <si>
    <t>¬¬IF(ISBLANK('DPW2'!AP21),"",'DPW2'!AP21)</t>
  </si>
  <si>
    <t>¬¬IF(ISBLANK('DPW2'!AQ21),"",'DPW2'!AQ21)</t>
  </si>
  <si>
    <t>¬¬A1196</t>
  </si>
  <si>
    <t>¬¬IF(ISBLANK('DPW2'!J22),"",'DPW2'!J22)</t>
  </si>
  <si>
    <t>¬¬A1197</t>
  </si>
  <si>
    <t>¬¬IF(ISBLANK('DPW2'!L22),"",'DPW2'!L22)</t>
  </si>
  <si>
    <t>¬¬IF(ISBLANK('DPW2'!M22),"",'DPW2'!M22)</t>
  </si>
  <si>
    <t>¬¬IF(ISBLANK('DPW2'!N22),"",'DPW2'!N22)</t>
  </si>
  <si>
    <t>¬¬IF(ISBLANK('DPW2'!O22),"",'DPW2'!O22)</t>
  </si>
  <si>
    <t>¬¬IF(ISBLANK('DPW2'!P22),"",'DPW2'!P22)</t>
  </si>
  <si>
    <t>¬¬IF(ISBLANK('DPW2'!Q22),"",'DPW2'!Q22)</t>
  </si>
  <si>
    <t>¬¬IF(ISBLANK('DPW2'!R22),"",'DPW2'!R22)</t>
  </si>
  <si>
    <t>¬¬IF(ISBLANK('DPW2'!S22),"",'DPW2'!S22)</t>
  </si>
  <si>
    <t>¬¬IF(ISBLANK('DPW2'!T22),"",'DPW2'!T22)</t>
  </si>
  <si>
    <t>¬¬IF(ISBLANK('DPW2'!U22),"",'DPW2'!U22)</t>
  </si>
  <si>
    <t>¬¬IF(ISBLANK('DPW2'!V22),"",'DPW2'!V22)</t>
  </si>
  <si>
    <t>¬¬IF(ISBLANK('DPW2'!W22),"",'DPW2'!W22)</t>
  </si>
  <si>
    <t>¬¬A1198</t>
  </si>
  <si>
    <t>¬¬IF(ISBLANK('DPW2'!X22),"",'DPW2'!X22)</t>
  </si>
  <si>
    <t>¬¬IF(ISBLANK('DPW2'!Y22),"",'DPW2'!Y22)</t>
  </si>
  <si>
    <t>¬¬A1199</t>
  </si>
  <si>
    <t>¬¬IF(ISBLANK('DPW2'!AA22),"",'DPW2'!AA22)</t>
  </si>
  <si>
    <t>¬¬IF(ISBLANK('DPW2'!AB22),"",'DPW2'!AB22)</t>
  </si>
  <si>
    <t>¬¬IF(ISBLANK('DPW2'!AC22),"",'DPW2'!AC22)</t>
  </si>
  <si>
    <t>¬¬IF(ISBLANK('DPW2'!AD22),"",'DPW2'!AD22)</t>
  </si>
  <si>
    <t>¬¬IF(ISBLANK('DPW2'!AE22),"",'DPW2'!AE22)</t>
  </si>
  <si>
    <t>¬¬IF(ISBLANK('DPW2'!AF22),"",'DPW2'!AF22)</t>
  </si>
  <si>
    <t>¬¬IF(ISBLANK('DPW2'!AG22),"",'DPW2'!AG22)</t>
  </si>
  <si>
    <t>¬¬IF(ISBLANK('DPW2'!AH22),"",'DPW2'!AH22)</t>
  </si>
  <si>
    <t>¬¬IF(ISBLANK('DPW2'!AI22),"",'DPW2'!AI22)</t>
  </si>
  <si>
    <t>¬¬IF(ISBLANK('DPW2'!AJ22),"",'DPW2'!AJ22)</t>
  </si>
  <si>
    <t>¬¬IF(ISBLANK('DPW2'!AK22),"",'DPW2'!AK22)</t>
  </si>
  <si>
    <t>¬¬IF(ISBLANK('DPW2'!AL22),"",'DPW2'!AL22)</t>
  </si>
  <si>
    <t>¬¬A1200</t>
  </si>
  <si>
    <t>¬¬IF(ISBLANK('DPW2'!AM22),"",'DPW2'!AM22)</t>
  </si>
  <si>
    <t>¬¬IF(ISBLANK('DPW2'!AN22),"",'DPW2'!AN22)</t>
  </si>
  <si>
    <t>¬¬A1201</t>
  </si>
  <si>
    <t>¬¬IF(ISBLANK('DPW2'!AP22),"",'DPW2'!AP22)</t>
  </si>
  <si>
    <t>¬¬IF(ISBLANK('DPW2'!AQ22),"",'DPW2'!AQ22)</t>
  </si>
  <si>
    <t>¬¬A1202</t>
  </si>
  <si>
    <t>¬¬IF(ISBLANK('DPW2'!J23),"",'DPW2'!J23)</t>
  </si>
  <si>
    <t>¬¬A1203</t>
  </si>
  <si>
    <t>¬¬IF(ISBLANK('DPW2'!L23),"",'DPW2'!L23)</t>
  </si>
  <si>
    <t>¬¬IF(ISBLANK('DPW2'!M23),"",'DPW2'!M23)</t>
  </si>
  <si>
    <t>¬¬IF(ISBLANK('DPW2'!N23),"",'DPW2'!N23)</t>
  </si>
  <si>
    <t>¬¬IF(ISBLANK('DPW2'!O23),"",'DPW2'!O23)</t>
  </si>
  <si>
    <t>¬¬IF(ISBLANK('DPW2'!P23),"",'DPW2'!P23)</t>
  </si>
  <si>
    <t>¬¬IF(ISBLANK('DPW2'!Q23),"",'DPW2'!Q23)</t>
  </si>
  <si>
    <t>¬¬IF(ISBLANK('DPW2'!R23),"",'DPW2'!R23)</t>
  </si>
  <si>
    <t>¬¬IF(ISBLANK('DPW2'!S23),"",'DPW2'!S23)</t>
  </si>
  <si>
    <t>¬¬IF(ISBLANK('DPW2'!T23),"",'DPW2'!T23)</t>
  </si>
  <si>
    <t>¬¬IF(ISBLANK('DPW2'!U23),"",'DPW2'!U23)</t>
  </si>
  <si>
    <t>¬¬IF(ISBLANK('DPW2'!V23),"",'DPW2'!V23)</t>
  </si>
  <si>
    <t>¬¬IF(ISBLANK('DPW2'!W23),"",'DPW2'!W23)</t>
  </si>
  <si>
    <t>¬¬A1204</t>
  </si>
  <si>
    <t>¬¬IF(ISBLANK('DPW2'!X23),"",'DPW2'!X23)</t>
  </si>
  <si>
    <t>¬¬IF(ISBLANK('DPW2'!Y23),"",'DPW2'!Y23)</t>
  </si>
  <si>
    <t>¬¬A1205</t>
  </si>
  <si>
    <t>¬¬IF(ISBLANK('DPW2'!AA23),"",'DPW2'!AA23)</t>
  </si>
  <si>
    <t>¬¬IF(ISBLANK('DPW2'!AB23),"",'DPW2'!AB23)</t>
  </si>
  <si>
    <t>¬¬IF(ISBLANK('DPW2'!AC23),"",'DPW2'!AC23)</t>
  </si>
  <si>
    <t>¬¬IF(ISBLANK('DPW2'!AD23),"",'DPW2'!AD23)</t>
  </si>
  <si>
    <t>¬¬IF(ISBLANK('DPW2'!AE23),"",'DPW2'!AE23)</t>
  </si>
  <si>
    <t>¬¬IF(ISBLANK('DPW2'!AF23),"",'DPW2'!AF23)</t>
  </si>
  <si>
    <t>¬¬IF(ISBLANK('DPW2'!AG23),"",'DPW2'!AG23)</t>
  </si>
  <si>
    <t>¬¬IF(ISBLANK('DPW2'!AH23),"",'DPW2'!AH23)</t>
  </si>
  <si>
    <t>¬¬IF(ISBLANK('DPW2'!AI23),"",'DPW2'!AI23)</t>
  </si>
  <si>
    <t>¬¬IF(ISBLANK('DPW2'!AJ23),"",'DPW2'!AJ23)</t>
  </si>
  <si>
    <t>¬¬IF(ISBLANK('DPW2'!AK23),"",'DPW2'!AK23)</t>
  </si>
  <si>
    <t>¬¬IF(ISBLANK('DPW2'!AL23),"",'DPW2'!AL23)</t>
  </si>
  <si>
    <t>¬¬A1206</t>
  </si>
  <si>
    <t>¬¬IF(ISBLANK('DPW2'!AM23),"",'DPW2'!AM23)</t>
  </si>
  <si>
    <t>¬¬IF(ISBLANK('DPW2'!AN23),"",'DPW2'!AN23)</t>
  </si>
  <si>
    <t>¬¬A1207</t>
  </si>
  <si>
    <t>¬¬IF(ISBLANK('DPW2'!AP23),"",'DPW2'!AP23)</t>
  </si>
  <si>
    <t>¬¬IF(ISBLANK('DPW2'!AQ23),"",'DPW2'!AQ23)</t>
  </si>
  <si>
    <t>¬¬A1208</t>
  </si>
  <si>
    <t>¬¬IF(ISBLANK('DPW2'!J24),"",'DPW2'!J24)</t>
  </si>
  <si>
    <t>¬¬A1209</t>
  </si>
  <si>
    <t>¬¬IF(ISBLANK('DPW2'!L24),"",'DPW2'!L24)</t>
  </si>
  <si>
    <t>¬¬IF(ISBLANK('DPW2'!M24),"",'DPW2'!M24)</t>
  </si>
  <si>
    <t>¬¬IF(ISBLANK('DPW2'!N24),"",'DPW2'!N24)</t>
  </si>
  <si>
    <t>¬¬IF(ISBLANK('DPW2'!O24),"",'DPW2'!O24)</t>
  </si>
  <si>
    <t>¬¬IF(ISBLANK('DPW2'!P24),"",'DPW2'!P24)</t>
  </si>
  <si>
    <t>¬¬IF(ISBLANK('DPW2'!Q24),"",'DPW2'!Q24)</t>
  </si>
  <si>
    <t>¬¬IF(ISBLANK('DPW2'!R24),"",'DPW2'!R24)</t>
  </si>
  <si>
    <t>¬¬IF(ISBLANK('DPW2'!S24),"",'DPW2'!S24)</t>
  </si>
  <si>
    <t>¬¬IF(ISBLANK('DPW2'!T24),"",'DPW2'!T24)</t>
  </si>
  <si>
    <t>¬¬IF(ISBLANK('DPW2'!U24),"",'DPW2'!U24)</t>
  </si>
  <si>
    <t>¬¬IF(ISBLANK('DPW2'!V24),"",'DPW2'!V24)</t>
  </si>
  <si>
    <t>¬¬IF(ISBLANK('DPW2'!W24),"",'DPW2'!W24)</t>
  </si>
  <si>
    <t>¬¬A1210</t>
  </si>
  <si>
    <t>¬¬IF(ISBLANK('DPW2'!X24),"",'DPW2'!X24)</t>
  </si>
  <si>
    <t>¬¬IF(ISBLANK('DPW2'!Y24),"",'DPW2'!Y24)</t>
  </si>
  <si>
    <t>¬¬A1211</t>
  </si>
  <si>
    <t>¬¬IF(ISBLANK('DPW2'!AA24),"",'DPW2'!AA24)</t>
  </si>
  <si>
    <t>¬¬IF(ISBLANK('DPW2'!AB24),"",'DPW2'!AB24)</t>
  </si>
  <si>
    <t>¬¬IF(ISBLANK('DPW2'!AC24),"",'DPW2'!AC24)</t>
  </si>
  <si>
    <t>¬¬IF(ISBLANK('DPW2'!AD24),"",'DPW2'!AD24)</t>
  </si>
  <si>
    <t>¬¬IF(ISBLANK('DPW2'!AE24),"",'DPW2'!AE24)</t>
  </si>
  <si>
    <t>¬¬IF(ISBLANK('DPW2'!AF24),"",'DPW2'!AF24)</t>
  </si>
  <si>
    <t>¬¬IF(ISBLANK('DPW2'!AG24),"",'DPW2'!AG24)</t>
  </si>
  <si>
    <t>¬¬IF(ISBLANK('DPW2'!AH24),"",'DPW2'!AH24)</t>
  </si>
  <si>
    <t>¬¬IF(ISBLANK('DPW2'!AI24),"",'DPW2'!AI24)</t>
  </si>
  <si>
    <t>¬¬IF(ISBLANK('DPW2'!AJ24),"",'DPW2'!AJ24)</t>
  </si>
  <si>
    <t>¬¬IF(ISBLANK('DPW2'!AK24),"",'DPW2'!AK24)</t>
  </si>
  <si>
    <t>¬¬IF(ISBLANK('DPW2'!AL24),"",'DPW2'!AL24)</t>
  </si>
  <si>
    <t>¬¬A1212</t>
  </si>
  <si>
    <t>¬¬IF(ISBLANK('DPW2'!AM24),"",'DPW2'!AM24)</t>
  </si>
  <si>
    <t>¬¬IF(ISBLANK('DPW2'!AN24),"",'DPW2'!AN24)</t>
  </si>
  <si>
    <t>¬¬A1213</t>
  </si>
  <si>
    <t>¬¬IF(ISBLANK('DPW2'!AP24),"",'DPW2'!AP24)</t>
  </si>
  <si>
    <t>¬¬IF(ISBLANK('DPW2'!AQ24),"",'DPW2'!AQ24)</t>
  </si>
  <si>
    <t>¬¬A1214</t>
  </si>
  <si>
    <t>¬¬IF(ISBLANK('DPW2'!J25),"",'DPW2'!J25)</t>
  </si>
  <si>
    <t>¬¬A1215</t>
  </si>
  <si>
    <t>¬¬IF(ISBLANK('DPW2'!L25),"",'DPW2'!L25)</t>
  </si>
  <si>
    <t>¬¬IF(ISBLANK('DPW2'!M25),"",'DPW2'!M25)</t>
  </si>
  <si>
    <t>¬¬IF(ISBLANK('DPW2'!N25),"",'DPW2'!N25)</t>
  </si>
  <si>
    <t>¬¬IF(ISBLANK('DPW2'!O25),"",'DPW2'!O25)</t>
  </si>
  <si>
    <t>¬¬IF(ISBLANK('DPW2'!P25),"",'DPW2'!P25)</t>
  </si>
  <si>
    <t>¬¬IF(ISBLANK('DPW2'!Q25),"",'DPW2'!Q25)</t>
  </si>
  <si>
    <t>¬¬IF(ISBLANK('DPW2'!R25),"",'DPW2'!R25)</t>
  </si>
  <si>
    <t>¬¬IF(ISBLANK('DPW2'!S25),"",'DPW2'!S25)</t>
  </si>
  <si>
    <t>¬¬IF(ISBLANK('DPW2'!T25),"",'DPW2'!T25)</t>
  </si>
  <si>
    <t>¬¬IF(ISBLANK('DPW2'!U25),"",'DPW2'!U25)</t>
  </si>
  <si>
    <t>¬¬IF(ISBLANK('DPW2'!V25),"",'DPW2'!V25)</t>
  </si>
  <si>
    <t>¬¬IF(ISBLANK('DPW2'!W25),"",'DPW2'!W25)</t>
  </si>
  <si>
    <t>¬¬A1216</t>
  </si>
  <si>
    <t>¬¬IF(ISBLANK('DPW2'!X25),"",'DPW2'!X25)</t>
  </si>
  <si>
    <t>¬¬IF(ISBLANK('DPW2'!Y25),"",'DPW2'!Y25)</t>
  </si>
  <si>
    <t>¬¬A1217</t>
  </si>
  <si>
    <t>¬¬IF(ISBLANK('DPW2'!AA25),"",'DPW2'!AA25)</t>
  </si>
  <si>
    <t>¬¬IF(ISBLANK('DPW2'!AB25),"",'DPW2'!AB25)</t>
  </si>
  <si>
    <t>¬¬IF(ISBLANK('DPW2'!AC25),"",'DPW2'!AC25)</t>
  </si>
  <si>
    <t>¬¬IF(ISBLANK('DPW2'!AD25),"",'DPW2'!AD25)</t>
  </si>
  <si>
    <t>¬¬IF(ISBLANK('DPW2'!AE25),"",'DPW2'!AE25)</t>
  </si>
  <si>
    <t>¬¬IF(ISBLANK('DPW2'!AF25),"",'DPW2'!AF25)</t>
  </si>
  <si>
    <t>¬¬IF(ISBLANK('DPW2'!AG25),"",'DPW2'!AG25)</t>
  </si>
  <si>
    <t>¬¬IF(ISBLANK('DPW2'!AH25),"",'DPW2'!AH25)</t>
  </si>
  <si>
    <t>¬¬IF(ISBLANK('DPW2'!AI25),"",'DPW2'!AI25)</t>
  </si>
  <si>
    <t>¬¬IF(ISBLANK('DPW2'!AJ25),"",'DPW2'!AJ25)</t>
  </si>
  <si>
    <t>¬¬IF(ISBLANK('DPW2'!AK25),"",'DPW2'!AK25)</t>
  </si>
  <si>
    <t>¬¬IF(ISBLANK('DPW2'!AL25),"",'DPW2'!AL25)</t>
  </si>
  <si>
    <t>¬¬A1218</t>
  </si>
  <si>
    <t>¬¬IF(ISBLANK('DPW2'!AM25),"",'DPW2'!AM25)</t>
  </si>
  <si>
    <t>¬¬IF(ISBLANK('DPW2'!AN25),"",'DPW2'!AN25)</t>
  </si>
  <si>
    <t>¬¬A1219</t>
  </si>
  <si>
    <t>¬¬IF(ISBLANK('DPW2'!AP25),"",'DPW2'!AP25)</t>
  </si>
  <si>
    <t>¬¬IF(ISBLANK('DPW2'!AQ25),"",'DPW2'!AQ25)</t>
  </si>
  <si>
    <t>¬¬A1220</t>
  </si>
  <si>
    <t>¬¬IF(ISBLANK('DPW2'!J26),"",'DPW2'!J26)</t>
  </si>
  <si>
    <t>¬¬A1221</t>
  </si>
  <si>
    <t>¬¬IF(ISBLANK('DPW2'!L26),"",'DPW2'!L26)</t>
  </si>
  <si>
    <t>¬¬IF(ISBLANK('DPW2'!M26),"",'DPW2'!M26)</t>
  </si>
  <si>
    <t>¬¬IF(ISBLANK('DPW2'!N26),"",'DPW2'!N26)</t>
  </si>
  <si>
    <t>¬¬IF(ISBLANK('DPW2'!O26),"",'DPW2'!O26)</t>
  </si>
  <si>
    <t>¬¬IF(ISBLANK('DPW2'!P26),"",'DPW2'!P26)</t>
  </si>
  <si>
    <t>¬¬IF(ISBLANK('DPW2'!Q26),"",'DPW2'!Q26)</t>
  </si>
  <si>
    <t>¬¬IF(ISBLANK('DPW2'!R26),"",'DPW2'!R26)</t>
  </si>
  <si>
    <t>¬¬IF(ISBLANK('DPW2'!S26),"",'DPW2'!S26)</t>
  </si>
  <si>
    <t>¬¬IF(ISBLANK('DPW2'!T26),"",'DPW2'!T26)</t>
  </si>
  <si>
    <t>¬¬IF(ISBLANK('DPW2'!U26),"",'DPW2'!U26)</t>
  </si>
  <si>
    <t>¬¬IF(ISBLANK('DPW2'!V26),"",'DPW2'!V26)</t>
  </si>
  <si>
    <t>¬¬IF(ISBLANK('DPW2'!W26),"",'DPW2'!W26)</t>
  </si>
  <si>
    <t>¬¬A1222</t>
  </si>
  <si>
    <t>¬¬IF(ISBLANK('DPW2'!X26),"",'DPW2'!X26)</t>
  </si>
  <si>
    <t>¬¬IF(ISBLANK('DPW2'!Y26),"",'DPW2'!Y26)</t>
  </si>
  <si>
    <t>¬¬A1223</t>
  </si>
  <si>
    <t>¬¬IF(ISBLANK('DPW2'!AA26),"",'DPW2'!AA26)</t>
  </si>
  <si>
    <t>¬¬IF(ISBLANK('DPW2'!AB26),"",'DPW2'!AB26)</t>
  </si>
  <si>
    <t>¬¬IF(ISBLANK('DPW2'!AC26),"",'DPW2'!AC26)</t>
  </si>
  <si>
    <t>¬¬IF(ISBLANK('DPW2'!AD26),"",'DPW2'!AD26)</t>
  </si>
  <si>
    <t>¬¬IF(ISBLANK('DPW2'!AE26),"",'DPW2'!AE26)</t>
  </si>
  <si>
    <t>¬¬IF(ISBLANK('DPW2'!AF26),"",'DPW2'!AF26)</t>
  </si>
  <si>
    <t>¬¬IF(ISBLANK('DPW2'!AG26),"",'DPW2'!AG26)</t>
  </si>
  <si>
    <t>¬¬IF(ISBLANK('DPW2'!AH26),"",'DPW2'!AH26)</t>
  </si>
  <si>
    <t>¬¬IF(ISBLANK('DPW2'!AI26),"",'DPW2'!AI26)</t>
  </si>
  <si>
    <t>¬¬IF(ISBLANK('DPW2'!AJ26),"",'DPW2'!AJ26)</t>
  </si>
  <si>
    <t>¬¬IF(ISBLANK('DPW2'!AK26),"",'DPW2'!AK26)</t>
  </si>
  <si>
    <t>¬¬IF(ISBLANK('DPW2'!AL26),"",'DPW2'!AL26)</t>
  </si>
  <si>
    <t>¬¬A1224</t>
  </si>
  <si>
    <t>¬¬IF(ISBLANK('DPW2'!AM26),"",'DPW2'!AM26)</t>
  </si>
  <si>
    <t>¬¬IF(ISBLANK('DPW2'!AN26),"",'DPW2'!AN26)</t>
  </si>
  <si>
    <t>¬¬A1225</t>
  </si>
  <si>
    <t>¬¬IF(ISBLANK('DPW2'!AP26),"",'DPW2'!AP26)</t>
  </si>
  <si>
    <t>¬¬IF(ISBLANK('DPW2'!AQ26),"",'DPW2'!AQ26)</t>
  </si>
  <si>
    <t>¬¬A1226</t>
  </si>
  <si>
    <t>¬¬IF(ISBLANK('DPW2'!J27),"",'DPW2'!J27)</t>
  </si>
  <si>
    <t>¬¬A1227</t>
  </si>
  <si>
    <t>¬¬IF(ISBLANK('DPW2'!L27),"",'DPW2'!L27)</t>
  </si>
  <si>
    <t>¬¬IF(ISBLANK('DPW2'!M27),"",'DPW2'!M27)</t>
  </si>
  <si>
    <t>¬¬IF(ISBLANK('DPW2'!N27),"",'DPW2'!N27)</t>
  </si>
  <si>
    <t>¬¬IF(ISBLANK('DPW2'!O27),"",'DPW2'!O27)</t>
  </si>
  <si>
    <t>¬¬IF(ISBLANK('DPW2'!P27),"",'DPW2'!P27)</t>
  </si>
  <si>
    <t>¬¬IF(ISBLANK('DPW2'!Q27),"",'DPW2'!Q27)</t>
  </si>
  <si>
    <t>¬¬IF(ISBLANK('DPW2'!R27),"",'DPW2'!R27)</t>
  </si>
  <si>
    <t>¬¬IF(ISBLANK('DPW2'!S27),"",'DPW2'!S27)</t>
  </si>
  <si>
    <t>¬¬IF(ISBLANK('DPW2'!T27),"",'DPW2'!T27)</t>
  </si>
  <si>
    <t>¬¬IF(ISBLANK('DPW2'!U27),"",'DPW2'!U27)</t>
  </si>
  <si>
    <t>¬¬IF(ISBLANK('DPW2'!V27),"",'DPW2'!V27)</t>
  </si>
  <si>
    <t>¬¬IF(ISBLANK('DPW2'!W27),"",'DPW2'!W27)</t>
  </si>
  <si>
    <t>¬¬A1228</t>
  </si>
  <si>
    <t>¬¬IF(ISBLANK('DPW2'!X27),"",'DPW2'!X27)</t>
  </si>
  <si>
    <t>¬¬IF(ISBLANK('DPW2'!Y27),"",'DPW2'!Y27)</t>
  </si>
  <si>
    <t>¬¬A1229</t>
  </si>
  <si>
    <t>¬¬IF(ISBLANK('DPW2'!AA27),"",'DPW2'!AA27)</t>
  </si>
  <si>
    <t>¬¬IF(ISBLANK('DPW2'!AB27),"",'DPW2'!AB27)</t>
  </si>
  <si>
    <t>¬¬IF(ISBLANK('DPW2'!AC27),"",'DPW2'!AC27)</t>
  </si>
  <si>
    <t>¬¬IF(ISBLANK('DPW2'!AD27),"",'DPW2'!AD27)</t>
  </si>
  <si>
    <t>¬¬IF(ISBLANK('DPW2'!AE27),"",'DPW2'!AE27)</t>
  </si>
  <si>
    <t>¬¬IF(ISBLANK('DPW2'!AF27),"",'DPW2'!AF27)</t>
  </si>
  <si>
    <t>¬¬IF(ISBLANK('DPW2'!AG27),"",'DPW2'!AG27)</t>
  </si>
  <si>
    <t>¬¬IF(ISBLANK('DPW2'!AH27),"",'DPW2'!AH27)</t>
  </si>
  <si>
    <t>¬¬IF(ISBLANK('DPW2'!AI27),"",'DPW2'!AI27)</t>
  </si>
  <si>
    <t>¬¬IF(ISBLANK('DPW2'!AJ27),"",'DPW2'!AJ27)</t>
  </si>
  <si>
    <t>¬¬IF(ISBLANK('DPW2'!AK27),"",'DPW2'!AK27)</t>
  </si>
  <si>
    <t>¬¬IF(ISBLANK('DPW2'!AL27),"",'DPW2'!AL27)</t>
  </si>
  <si>
    <t>¬¬A1230</t>
  </si>
  <si>
    <t>¬¬IF(ISBLANK('DPW2'!AM27),"",'DPW2'!AM27)</t>
  </si>
  <si>
    <t>¬¬IF(ISBLANK('DPW2'!AN27),"",'DPW2'!AN27)</t>
  </si>
  <si>
    <t>¬¬A1231</t>
  </si>
  <si>
    <t>¬¬IF(ISBLANK('DPW2'!AP27),"",'DPW2'!AP27)</t>
  </si>
  <si>
    <t>¬¬IF(ISBLANK('DPW2'!AQ27),"",'DPW2'!AQ27)</t>
  </si>
  <si>
    <t>¬¬A1232</t>
  </si>
  <si>
    <t>¬¬IF(ISBLANK('DPW2'!J28),"",'DPW2'!J28)</t>
  </si>
  <si>
    <t>¬¬A1233</t>
  </si>
  <si>
    <t>¬¬IF(ISBLANK('DPW2'!L28),"",'DPW2'!L28)</t>
  </si>
  <si>
    <t>¬¬IF(ISBLANK('DPW2'!M28),"",'DPW2'!M28)</t>
  </si>
  <si>
    <t>¬¬IF(ISBLANK('DPW2'!N28),"",'DPW2'!N28)</t>
  </si>
  <si>
    <t>¬¬IF(ISBLANK('DPW2'!O28),"",'DPW2'!O28)</t>
  </si>
  <si>
    <t>¬¬IF(ISBLANK('DPW2'!P28),"",'DPW2'!P28)</t>
  </si>
  <si>
    <t>¬¬IF(ISBLANK('DPW2'!Q28),"",'DPW2'!Q28)</t>
  </si>
  <si>
    <t>¬¬IF(ISBLANK('DPW2'!R28),"",'DPW2'!R28)</t>
  </si>
  <si>
    <t>¬¬IF(ISBLANK('DPW2'!S28),"",'DPW2'!S28)</t>
  </si>
  <si>
    <t>¬¬IF(ISBLANK('DPW2'!T28),"",'DPW2'!T28)</t>
  </si>
  <si>
    <t>¬¬IF(ISBLANK('DPW2'!U28),"",'DPW2'!U28)</t>
  </si>
  <si>
    <t>¬¬IF(ISBLANK('DPW2'!V28),"",'DPW2'!V28)</t>
  </si>
  <si>
    <t>¬¬IF(ISBLANK('DPW2'!W28),"",'DPW2'!W28)</t>
  </si>
  <si>
    <t>¬¬A1234</t>
  </si>
  <si>
    <t>¬¬IF(ISBLANK('DPW2'!X28),"",'DPW2'!X28)</t>
  </si>
  <si>
    <t>¬¬IF(ISBLANK('DPW2'!Y28),"",'DPW2'!Y28)</t>
  </si>
  <si>
    <t>¬¬A1235</t>
  </si>
  <si>
    <t>¬¬IF(ISBLANK('DPW2'!AA28),"",'DPW2'!AA28)</t>
  </si>
  <si>
    <t>¬¬IF(ISBLANK('DPW2'!AB28),"",'DPW2'!AB28)</t>
  </si>
  <si>
    <t>¬¬IF(ISBLANK('DPW2'!AC28),"",'DPW2'!AC28)</t>
  </si>
  <si>
    <t>¬¬IF(ISBLANK('DPW2'!AD28),"",'DPW2'!AD28)</t>
  </si>
  <si>
    <t>¬¬IF(ISBLANK('DPW2'!AE28),"",'DPW2'!AE28)</t>
  </si>
  <si>
    <t>¬¬IF(ISBLANK('DPW2'!AF28),"",'DPW2'!AF28)</t>
  </si>
  <si>
    <t>¬¬IF(ISBLANK('DPW2'!AG28),"",'DPW2'!AG28)</t>
  </si>
  <si>
    <t>¬¬IF(ISBLANK('DPW2'!AH28),"",'DPW2'!AH28)</t>
  </si>
  <si>
    <t>¬¬IF(ISBLANK('DPW2'!AI28),"",'DPW2'!AI28)</t>
  </si>
  <si>
    <t>¬¬IF(ISBLANK('DPW2'!AJ28),"",'DPW2'!AJ28)</t>
  </si>
  <si>
    <t>¬¬IF(ISBLANK('DPW2'!AK28),"",'DPW2'!AK28)</t>
  </si>
  <si>
    <t>¬¬IF(ISBLANK('DPW2'!AL28),"",'DPW2'!AL28)</t>
  </si>
  <si>
    <t>¬¬A1236</t>
  </si>
  <si>
    <t>¬¬IF(ISBLANK('DPW2'!AM28),"",'DPW2'!AM28)</t>
  </si>
  <si>
    <t>¬¬IF(ISBLANK('DPW2'!AN28),"",'DPW2'!AN28)</t>
  </si>
  <si>
    <t>¬¬A1237</t>
  </si>
  <si>
    <t>¬¬IF(ISBLANK('DPW2'!AP28),"",'DPW2'!AP28)</t>
  </si>
  <si>
    <t>¬¬IF(ISBLANK('DPW2'!AQ28),"",'DPW2'!AQ28)</t>
  </si>
  <si>
    <t>¬¬A1238</t>
  </si>
  <si>
    <t>¬¬IF(ISBLANK('DPW2'!J29),"",'DPW2'!J29)</t>
  </si>
  <si>
    <t>¬¬A1239</t>
  </si>
  <si>
    <t>¬¬IF(ISBLANK('DPW2'!L29),"",'DPW2'!L29)</t>
  </si>
  <si>
    <t>¬¬IF(ISBLANK('DPW2'!M29),"",'DPW2'!M29)</t>
  </si>
  <si>
    <t>¬¬IF(ISBLANK('DPW2'!N29),"",'DPW2'!N29)</t>
  </si>
  <si>
    <t>¬¬IF(ISBLANK('DPW2'!O29),"",'DPW2'!O29)</t>
  </si>
  <si>
    <t>¬¬IF(ISBLANK('DPW2'!P29),"",'DPW2'!P29)</t>
  </si>
  <si>
    <t>¬¬IF(ISBLANK('DPW2'!Q29),"",'DPW2'!Q29)</t>
  </si>
  <si>
    <t>¬¬IF(ISBLANK('DPW2'!R29),"",'DPW2'!R29)</t>
  </si>
  <si>
    <t>¬¬IF(ISBLANK('DPW2'!S29),"",'DPW2'!S29)</t>
  </si>
  <si>
    <t>¬¬IF(ISBLANK('DPW2'!T29),"",'DPW2'!T29)</t>
  </si>
  <si>
    <t>¬¬IF(ISBLANK('DPW2'!U29),"",'DPW2'!U29)</t>
  </si>
  <si>
    <t>¬¬IF(ISBLANK('DPW2'!V29),"",'DPW2'!V29)</t>
  </si>
  <si>
    <t>¬¬IF(ISBLANK('DPW2'!W29),"",'DPW2'!W29)</t>
  </si>
  <si>
    <t>¬¬A1240</t>
  </si>
  <si>
    <t>¬¬IF(ISBLANK('DPW2'!X29),"",'DPW2'!X29)</t>
  </si>
  <si>
    <t>¬¬IF(ISBLANK('DPW2'!Y29),"",'DPW2'!Y29)</t>
  </si>
  <si>
    <t>¬¬A1241</t>
  </si>
  <si>
    <t>¬¬IF(ISBLANK('DPW2'!AA29),"",'DPW2'!AA29)</t>
  </si>
  <si>
    <t>¬¬IF(ISBLANK('DPW2'!AB29),"",'DPW2'!AB29)</t>
  </si>
  <si>
    <t>¬¬IF(ISBLANK('DPW2'!AC29),"",'DPW2'!AC29)</t>
  </si>
  <si>
    <t>¬¬IF(ISBLANK('DPW2'!AD29),"",'DPW2'!AD29)</t>
  </si>
  <si>
    <t>¬¬IF(ISBLANK('DPW2'!AE29),"",'DPW2'!AE29)</t>
  </si>
  <si>
    <t>¬¬IF(ISBLANK('DPW2'!AF29),"",'DPW2'!AF29)</t>
  </si>
  <si>
    <t>¬¬IF(ISBLANK('DPW2'!AG29),"",'DPW2'!AG29)</t>
  </si>
  <si>
    <t>¬¬IF(ISBLANK('DPW2'!AH29),"",'DPW2'!AH29)</t>
  </si>
  <si>
    <t>¬¬IF(ISBLANK('DPW2'!AI29),"",'DPW2'!AI29)</t>
  </si>
  <si>
    <t>¬¬IF(ISBLANK('DPW2'!AJ29),"",'DPW2'!AJ29)</t>
  </si>
  <si>
    <t>¬¬IF(ISBLANK('DPW2'!AK29),"",'DPW2'!AK29)</t>
  </si>
  <si>
    <t>¬¬IF(ISBLANK('DPW2'!AL29),"",'DPW2'!AL29)</t>
  </si>
  <si>
    <t>¬¬A1242</t>
  </si>
  <si>
    <t>¬¬IF(ISBLANK('DPW2'!AM29),"",'DPW2'!AM29)</t>
  </si>
  <si>
    <t>¬¬IF(ISBLANK('DPW2'!AN29),"",'DPW2'!AN29)</t>
  </si>
  <si>
    <t>¬¬A1243</t>
  </si>
  <si>
    <t>¬¬IF(ISBLANK('DPW2'!AP29),"",'DPW2'!AP29)</t>
  </si>
  <si>
    <t>¬¬IF(ISBLANK('DPW2'!AQ29),"",'DPW2'!AQ29)</t>
  </si>
  <si>
    <t>¬¬A1244</t>
  </si>
  <si>
    <t>¬¬IF(ISBLANK('DPW2'!J30),"",'DPW2'!J30)</t>
  </si>
  <si>
    <t>¬¬A1245</t>
  </si>
  <si>
    <t>¬¬IF(ISBLANK('DPW2'!L30),"",'DPW2'!L30)</t>
  </si>
  <si>
    <t>¬¬IF(ISBLANK('DPW2'!M30),"",'DPW2'!M30)</t>
  </si>
  <si>
    <t>¬¬IF(ISBLANK('DPW2'!N30),"",'DPW2'!N30)</t>
  </si>
  <si>
    <t>¬¬IF(ISBLANK('DPW2'!O30),"",'DPW2'!O30)</t>
  </si>
  <si>
    <t>¬¬IF(ISBLANK('DPW2'!P30),"",'DPW2'!P30)</t>
  </si>
  <si>
    <t>¬¬IF(ISBLANK('DPW2'!Q30),"",'DPW2'!Q30)</t>
  </si>
  <si>
    <t>¬¬IF(ISBLANK('DPW2'!R30),"",'DPW2'!R30)</t>
  </si>
  <si>
    <t>¬¬IF(ISBLANK('DPW2'!S30),"",'DPW2'!S30)</t>
  </si>
  <si>
    <t>¬¬IF(ISBLANK('DPW2'!T30),"",'DPW2'!T30)</t>
  </si>
  <si>
    <t>¬¬IF(ISBLANK('DPW2'!U30),"",'DPW2'!U30)</t>
  </si>
  <si>
    <t>¬¬IF(ISBLANK('DPW2'!V30),"",'DPW2'!V30)</t>
  </si>
  <si>
    <t>¬¬IF(ISBLANK('DPW2'!W30),"",'DPW2'!W30)</t>
  </si>
  <si>
    <t>¬¬A1246</t>
  </si>
  <si>
    <t>¬¬IF(ISBLANK('DPW2'!X30),"",'DPW2'!X30)</t>
  </si>
  <si>
    <t>¬¬IF(ISBLANK('DPW2'!Y30),"",'DPW2'!Y30)</t>
  </si>
  <si>
    <t>¬¬A1247</t>
  </si>
  <si>
    <t>¬¬IF(ISBLANK('DPW2'!AA30),"",'DPW2'!AA30)</t>
  </si>
  <si>
    <t>¬¬IF(ISBLANK('DPW2'!AB30),"",'DPW2'!AB30)</t>
  </si>
  <si>
    <t>¬¬IF(ISBLANK('DPW2'!AC30),"",'DPW2'!AC30)</t>
  </si>
  <si>
    <t>¬¬IF(ISBLANK('DPW2'!AD30),"",'DPW2'!AD30)</t>
  </si>
  <si>
    <t>¬¬IF(ISBLANK('DPW2'!AE30),"",'DPW2'!AE30)</t>
  </si>
  <si>
    <t>¬¬IF(ISBLANK('DPW2'!AF30),"",'DPW2'!AF30)</t>
  </si>
  <si>
    <t>¬¬IF(ISBLANK('DPW2'!AG30),"",'DPW2'!AG30)</t>
  </si>
  <si>
    <t>¬¬IF(ISBLANK('DPW2'!AH30),"",'DPW2'!AH30)</t>
  </si>
  <si>
    <t>¬¬IF(ISBLANK('DPW2'!AI30),"",'DPW2'!AI30)</t>
  </si>
  <si>
    <t>¬¬IF(ISBLANK('DPW2'!AJ30),"",'DPW2'!AJ30)</t>
  </si>
  <si>
    <t>¬¬IF(ISBLANK('DPW2'!AK30),"",'DPW2'!AK30)</t>
  </si>
  <si>
    <t>¬¬IF(ISBLANK('DPW2'!AL30),"",'DPW2'!AL30)</t>
  </si>
  <si>
    <t>¬¬A1248</t>
  </si>
  <si>
    <t>¬¬IF(ISBLANK('DPW2'!AM30),"",'DPW2'!AM30)</t>
  </si>
  <si>
    <t>¬¬IF(ISBLANK('DPW2'!AN30),"",'DPW2'!AN30)</t>
  </si>
  <si>
    <t>¬¬A1249</t>
  </si>
  <si>
    <t>¬¬IF(ISBLANK('DPW2'!AP30),"",'DPW2'!AP30)</t>
  </si>
  <si>
    <t>¬¬IF(ISBLANK('DPW2'!AQ30),"",'DPW2'!AQ30)</t>
  </si>
  <si>
    <t>¬¬A1250</t>
  </si>
  <si>
    <t>¬¬IF(ISBLANK('DPW2'!J31),"",'DPW2'!J31)</t>
  </si>
  <si>
    <t>¬¬A1251</t>
  </si>
  <si>
    <t>¬¬IF(ISBLANK('DPW2'!L31),"",'DPW2'!L31)</t>
  </si>
  <si>
    <t>¬¬IF(ISBLANK('DPW2'!M31),"",'DPW2'!M31)</t>
  </si>
  <si>
    <t>¬¬IF(ISBLANK('DPW2'!N31),"",'DPW2'!N31)</t>
  </si>
  <si>
    <t>¬¬IF(ISBLANK('DPW2'!O31),"",'DPW2'!O31)</t>
  </si>
  <si>
    <t>¬¬IF(ISBLANK('DPW2'!P31),"",'DPW2'!P31)</t>
  </si>
  <si>
    <t>¬¬IF(ISBLANK('DPW2'!Q31),"",'DPW2'!Q31)</t>
  </si>
  <si>
    <t>¬¬IF(ISBLANK('DPW2'!R31),"",'DPW2'!R31)</t>
  </si>
  <si>
    <t>¬¬IF(ISBLANK('DPW2'!S31),"",'DPW2'!S31)</t>
  </si>
  <si>
    <t>¬¬IF(ISBLANK('DPW2'!T31),"",'DPW2'!T31)</t>
  </si>
  <si>
    <t>¬¬IF(ISBLANK('DPW2'!U31),"",'DPW2'!U31)</t>
  </si>
  <si>
    <t>¬¬IF(ISBLANK('DPW2'!V31),"",'DPW2'!V31)</t>
  </si>
  <si>
    <t>¬¬IF(ISBLANK('DPW2'!W31),"",'DPW2'!W31)</t>
  </si>
  <si>
    <t>¬¬A1252</t>
  </si>
  <si>
    <t>¬¬IF(ISBLANK('DPW2'!X31),"",'DPW2'!X31)</t>
  </si>
  <si>
    <t>¬¬IF(ISBLANK('DPW2'!Y31),"",'DPW2'!Y31)</t>
  </si>
  <si>
    <t>¬¬A1253</t>
  </si>
  <si>
    <t>¬¬IF(ISBLANK('DPW2'!AA31),"",'DPW2'!AA31)</t>
  </si>
  <si>
    <t>¬¬IF(ISBLANK('DPW2'!AB31),"",'DPW2'!AB31)</t>
  </si>
  <si>
    <t>¬¬IF(ISBLANK('DPW2'!AC31),"",'DPW2'!AC31)</t>
  </si>
  <si>
    <t>¬¬IF(ISBLANK('DPW2'!AD31),"",'DPW2'!AD31)</t>
  </si>
  <si>
    <t>¬¬IF(ISBLANK('DPW2'!AE31),"",'DPW2'!AE31)</t>
  </si>
  <si>
    <t>¬¬IF(ISBLANK('DPW2'!AF31),"",'DPW2'!AF31)</t>
  </si>
  <si>
    <t>¬¬IF(ISBLANK('DPW2'!AG31),"",'DPW2'!AG31)</t>
  </si>
  <si>
    <t>¬¬IF(ISBLANK('DPW2'!AH31),"",'DPW2'!AH31)</t>
  </si>
  <si>
    <t>¬¬IF(ISBLANK('DPW2'!AI31),"",'DPW2'!AI31)</t>
  </si>
  <si>
    <t>¬¬IF(ISBLANK('DPW2'!AJ31),"",'DPW2'!AJ31)</t>
  </si>
  <si>
    <t>¬¬IF(ISBLANK('DPW2'!AK31),"",'DPW2'!AK31)</t>
  </si>
  <si>
    <t>¬¬IF(ISBLANK('DPW2'!AL31),"",'DPW2'!AL31)</t>
  </si>
  <si>
    <t>¬¬A1254</t>
  </si>
  <si>
    <t>¬¬IF(ISBLANK('DPW2'!AM31),"",'DPW2'!AM31)</t>
  </si>
  <si>
    <t>¬¬IF(ISBLANK('DPW2'!AN31),"",'DPW2'!AN31)</t>
  </si>
  <si>
    <t>¬¬A1255</t>
  </si>
  <si>
    <t>¬¬IF(ISBLANK('DPW2'!AP31),"",'DPW2'!AP31)</t>
  </si>
  <si>
    <t>¬¬IF(ISBLANK('DPW2'!AQ31),"",'DPW2'!AQ31)</t>
  </si>
  <si>
    <t>¬¬A1256</t>
  </si>
  <si>
    <t>¬¬IF(ISBLANK('DPW2'!J32),"",'DPW2'!J32)</t>
  </si>
  <si>
    <t>¬¬A1257</t>
  </si>
  <si>
    <t>¬¬IF(ISBLANK('DPW2'!L32),"",'DPW2'!L32)</t>
  </si>
  <si>
    <t>¬¬IF(ISBLANK('DPW2'!M32),"",'DPW2'!M32)</t>
  </si>
  <si>
    <t>¬¬IF(ISBLANK('DPW2'!N32),"",'DPW2'!N32)</t>
  </si>
  <si>
    <t>¬¬IF(ISBLANK('DPW2'!O32),"",'DPW2'!O32)</t>
  </si>
  <si>
    <t>¬¬IF(ISBLANK('DPW2'!P32),"",'DPW2'!P32)</t>
  </si>
  <si>
    <t>¬¬IF(ISBLANK('DPW2'!Q32),"",'DPW2'!Q32)</t>
  </si>
  <si>
    <t>¬¬IF(ISBLANK('DPW2'!R32),"",'DPW2'!R32)</t>
  </si>
  <si>
    <t>¬¬IF(ISBLANK('DPW2'!S32),"",'DPW2'!S32)</t>
  </si>
  <si>
    <t>¬¬IF(ISBLANK('DPW2'!T32),"",'DPW2'!T32)</t>
  </si>
  <si>
    <t>¬¬IF(ISBLANK('DPW2'!U32),"",'DPW2'!U32)</t>
  </si>
  <si>
    <t>¬¬IF(ISBLANK('DPW2'!V32),"",'DPW2'!V32)</t>
  </si>
  <si>
    <t>¬¬IF(ISBLANK('DPW2'!W32),"",'DPW2'!W32)</t>
  </si>
  <si>
    <t>¬¬A1258</t>
  </si>
  <si>
    <t>¬¬IF(ISBLANK('DPW2'!X32),"",'DPW2'!X32)</t>
  </si>
  <si>
    <t>¬¬IF(ISBLANK('DPW2'!Y32),"",'DPW2'!Y32)</t>
  </si>
  <si>
    <t>¬¬A1259</t>
  </si>
  <si>
    <t>¬¬IF(ISBLANK('DPW2'!AA32),"",'DPW2'!AA32)</t>
  </si>
  <si>
    <t>¬¬IF(ISBLANK('DPW2'!AB32),"",'DPW2'!AB32)</t>
  </si>
  <si>
    <t>¬¬IF(ISBLANK('DPW2'!AC32),"",'DPW2'!AC32)</t>
  </si>
  <si>
    <t>¬¬IF(ISBLANK('DPW2'!AD32),"",'DPW2'!AD32)</t>
  </si>
  <si>
    <t>¬¬IF(ISBLANK('DPW2'!AE32),"",'DPW2'!AE32)</t>
  </si>
  <si>
    <t>¬¬IF(ISBLANK('DPW2'!AF32),"",'DPW2'!AF32)</t>
  </si>
  <si>
    <t>¬¬IF(ISBLANK('DPW2'!AG32),"",'DPW2'!AG32)</t>
  </si>
  <si>
    <t>¬¬IF(ISBLANK('DPW2'!AH32),"",'DPW2'!AH32)</t>
  </si>
  <si>
    <t>¬¬IF(ISBLANK('DPW2'!AI32),"",'DPW2'!AI32)</t>
  </si>
  <si>
    <t>¬¬IF(ISBLANK('DPW2'!AJ32),"",'DPW2'!AJ32)</t>
  </si>
  <si>
    <t>¬¬IF(ISBLANK('DPW2'!AK32),"",'DPW2'!AK32)</t>
  </si>
  <si>
    <t>¬¬IF(ISBLANK('DPW2'!AL32),"",'DPW2'!AL32)</t>
  </si>
  <si>
    <t>¬¬A1260</t>
  </si>
  <si>
    <t>¬¬IF(ISBLANK('DPW2'!AM32),"",'DPW2'!AM32)</t>
  </si>
  <si>
    <t>¬¬IF(ISBLANK('DPW2'!AN32),"",'DPW2'!AN32)</t>
  </si>
  <si>
    <t>¬¬A1261</t>
  </si>
  <si>
    <t>¬¬IF(ISBLANK('DPW2'!AP32),"",'DPW2'!AP32)</t>
  </si>
  <si>
    <t>¬¬IF(ISBLANK('DPW2'!AQ32),"",'DPW2'!AQ32)</t>
  </si>
  <si>
    <t>¬¬A1262</t>
  </si>
  <si>
    <t>¬¬IF(ISBLANK('DPW2'!J33),"",'DPW2'!J33)</t>
  </si>
  <si>
    <t>¬¬A1263</t>
  </si>
  <si>
    <t>¬¬IF(ISBLANK('DPW2'!L33),"",'DPW2'!L33)</t>
  </si>
  <si>
    <t>¬¬IF(ISBLANK('DPW2'!M33),"",'DPW2'!M33)</t>
  </si>
  <si>
    <t>¬¬IF(ISBLANK('DPW2'!N33),"",'DPW2'!N33)</t>
  </si>
  <si>
    <t>¬¬IF(ISBLANK('DPW2'!O33),"",'DPW2'!O33)</t>
  </si>
  <si>
    <t>¬¬IF(ISBLANK('DPW2'!P33),"",'DPW2'!P33)</t>
  </si>
  <si>
    <t>¬¬IF(ISBLANK('DPW2'!Q33),"",'DPW2'!Q33)</t>
  </si>
  <si>
    <t>¬¬IF(ISBLANK('DPW2'!R33),"",'DPW2'!R33)</t>
  </si>
  <si>
    <t>¬¬IF(ISBLANK('DPW2'!S33),"",'DPW2'!S33)</t>
  </si>
  <si>
    <t>¬¬IF(ISBLANK('DPW2'!T33),"",'DPW2'!T33)</t>
  </si>
  <si>
    <t>¬¬IF(ISBLANK('DPW2'!U33),"",'DPW2'!U33)</t>
  </si>
  <si>
    <t>¬¬IF(ISBLANK('DPW2'!V33),"",'DPW2'!V33)</t>
  </si>
  <si>
    <t>¬¬IF(ISBLANK('DPW2'!W33),"",'DPW2'!W33)</t>
  </si>
  <si>
    <t>¬¬A1264</t>
  </si>
  <si>
    <t>¬¬IF(ISBLANK('DPW2'!X33),"",'DPW2'!X33)</t>
  </si>
  <si>
    <t>¬¬IF(ISBLANK('DPW2'!Y33),"",'DPW2'!Y33)</t>
  </si>
  <si>
    <t>¬¬A1265</t>
  </si>
  <si>
    <t>¬¬IF(ISBLANK('DPW2'!AA33),"",'DPW2'!AA33)</t>
  </si>
  <si>
    <t>¬¬IF(ISBLANK('DPW2'!AB33),"",'DPW2'!AB33)</t>
  </si>
  <si>
    <t>¬¬IF(ISBLANK('DPW2'!AC33),"",'DPW2'!AC33)</t>
  </si>
  <si>
    <t>¬¬IF(ISBLANK('DPW2'!AD33),"",'DPW2'!AD33)</t>
  </si>
  <si>
    <t>¬¬IF(ISBLANK('DPW2'!AE33),"",'DPW2'!AE33)</t>
  </si>
  <si>
    <t>¬¬IF(ISBLANK('DPW2'!AF33),"",'DPW2'!AF33)</t>
  </si>
  <si>
    <t>¬¬IF(ISBLANK('DPW2'!AG33),"",'DPW2'!AG33)</t>
  </si>
  <si>
    <t>¬¬IF(ISBLANK('DPW2'!AH33),"",'DPW2'!AH33)</t>
  </si>
  <si>
    <t>¬¬IF(ISBLANK('DPW2'!AI33),"",'DPW2'!AI33)</t>
  </si>
  <si>
    <t>¬¬IF(ISBLANK('DPW2'!AJ33),"",'DPW2'!AJ33)</t>
  </si>
  <si>
    <t>¬¬IF(ISBLANK('DPW2'!AK33),"",'DPW2'!AK33)</t>
  </si>
  <si>
    <t>¬¬IF(ISBLANK('DPW2'!AL33),"",'DPW2'!AL33)</t>
  </si>
  <si>
    <t>¬¬A1266</t>
  </si>
  <si>
    <t>¬¬IF(ISBLANK('DPW2'!AM33),"",'DPW2'!AM33)</t>
  </si>
  <si>
    <t>¬¬IF(ISBLANK('DPW2'!AN33),"",'DPW2'!AN33)</t>
  </si>
  <si>
    <t>¬¬A1267</t>
  </si>
  <si>
    <t>¬¬IF(ISBLANK('DPW2'!AP33),"",'DPW2'!AP33)</t>
  </si>
  <si>
    <t>¬¬IF(ISBLANK('DPW2'!AQ33),"",'DPW2'!AQ33)</t>
  </si>
  <si>
    <t>¬¬A1268</t>
  </si>
  <si>
    <t>¬¬IF(ISBLANK('DPW2'!J34),"",'DPW2'!J34)</t>
  </si>
  <si>
    <t>¬¬A1269</t>
  </si>
  <si>
    <t>¬¬IF(ISBLANK('DPW2'!L34),"",'DPW2'!L34)</t>
  </si>
  <si>
    <t>¬¬IF(ISBLANK('DPW2'!M34),"",'DPW2'!M34)</t>
  </si>
  <si>
    <t>¬¬IF(ISBLANK('DPW2'!N34),"",'DPW2'!N34)</t>
  </si>
  <si>
    <t>¬¬IF(ISBLANK('DPW2'!O34),"",'DPW2'!O34)</t>
  </si>
  <si>
    <t>¬¬IF(ISBLANK('DPW2'!P34),"",'DPW2'!P34)</t>
  </si>
  <si>
    <t>¬¬IF(ISBLANK('DPW2'!Q34),"",'DPW2'!Q34)</t>
  </si>
  <si>
    <t>¬¬IF(ISBLANK('DPW2'!R34),"",'DPW2'!R34)</t>
  </si>
  <si>
    <t>¬¬IF(ISBLANK('DPW2'!S34),"",'DPW2'!S34)</t>
  </si>
  <si>
    <t>¬¬IF(ISBLANK('DPW2'!T34),"",'DPW2'!T34)</t>
  </si>
  <si>
    <t>¬¬IF(ISBLANK('DPW2'!U34),"",'DPW2'!U34)</t>
  </si>
  <si>
    <t>¬¬IF(ISBLANK('DPW2'!V34),"",'DPW2'!V34)</t>
  </si>
  <si>
    <t>¬¬IF(ISBLANK('DPW2'!W34),"",'DPW2'!W34)</t>
  </si>
  <si>
    <t>¬¬A1270</t>
  </si>
  <si>
    <t>¬¬IF(ISBLANK('DPW2'!X34),"",'DPW2'!X34)</t>
  </si>
  <si>
    <t>¬¬IF(ISBLANK('DPW2'!Y34),"",'DPW2'!Y34)</t>
  </si>
  <si>
    <t>¬¬A1271</t>
  </si>
  <si>
    <t>¬¬IF(ISBLANK('DPW2'!AA34),"",'DPW2'!AA34)</t>
  </si>
  <si>
    <t>¬¬IF(ISBLANK('DPW2'!AB34),"",'DPW2'!AB34)</t>
  </si>
  <si>
    <t>¬¬IF(ISBLANK('DPW2'!AC34),"",'DPW2'!AC34)</t>
  </si>
  <si>
    <t>¬¬IF(ISBLANK('DPW2'!AD34),"",'DPW2'!AD34)</t>
  </si>
  <si>
    <t>¬¬IF(ISBLANK('DPW2'!AE34),"",'DPW2'!AE34)</t>
  </si>
  <si>
    <t>¬¬IF(ISBLANK('DPW2'!AF34),"",'DPW2'!AF34)</t>
  </si>
  <si>
    <t>¬¬IF(ISBLANK('DPW2'!AG34),"",'DPW2'!AG34)</t>
  </si>
  <si>
    <t>¬¬IF(ISBLANK('DPW2'!AH34),"",'DPW2'!AH34)</t>
  </si>
  <si>
    <t>¬¬IF(ISBLANK('DPW2'!AI34),"",'DPW2'!AI34)</t>
  </si>
  <si>
    <t>¬¬IF(ISBLANK('DPW2'!AJ34),"",'DPW2'!AJ34)</t>
  </si>
  <si>
    <t>¬¬IF(ISBLANK('DPW2'!AK34),"",'DPW2'!AK34)</t>
  </si>
  <si>
    <t>¬¬IF(ISBLANK('DPW2'!AL34),"",'DPW2'!AL34)</t>
  </si>
  <si>
    <t>¬¬A1272</t>
  </si>
  <si>
    <t>¬¬IF(ISBLANK('DPW2'!AM34),"",'DPW2'!AM34)</t>
  </si>
  <si>
    <t>¬¬IF(ISBLANK('DPW2'!AN34),"",'DPW2'!AN34)</t>
  </si>
  <si>
    <t>¬¬A1273</t>
  </si>
  <si>
    <t>¬¬IF(ISBLANK('DPW2'!AP34),"",'DPW2'!AP34)</t>
  </si>
  <si>
    <t>¬¬IF(ISBLANK('DPW2'!AQ34),"",'DPW2'!AQ34)</t>
  </si>
  <si>
    <t>¬¬A1274</t>
  </si>
  <si>
    <t>¬¬IF(ISBLANK('DPW2'!J35),"",'DPW2'!J35)</t>
  </si>
  <si>
    <t>¬¬A1275</t>
  </si>
  <si>
    <t>¬¬IF(ISBLANK('DPW2'!L35),"",'DPW2'!L35)</t>
  </si>
  <si>
    <t>¬¬IF(ISBLANK('DPW2'!M35),"",'DPW2'!M35)</t>
  </si>
  <si>
    <t>¬¬IF(ISBLANK('DPW2'!N35),"",'DPW2'!N35)</t>
  </si>
  <si>
    <t>¬¬IF(ISBLANK('DPW2'!O35),"",'DPW2'!O35)</t>
  </si>
  <si>
    <t>¬¬IF(ISBLANK('DPW2'!P35),"",'DPW2'!P35)</t>
  </si>
  <si>
    <t>¬¬IF(ISBLANK('DPW2'!Q35),"",'DPW2'!Q35)</t>
  </si>
  <si>
    <t>¬¬IF(ISBLANK('DPW2'!R35),"",'DPW2'!R35)</t>
  </si>
  <si>
    <t>¬¬IF(ISBLANK('DPW2'!S35),"",'DPW2'!S35)</t>
  </si>
  <si>
    <t>¬¬IF(ISBLANK('DPW2'!T35),"",'DPW2'!T35)</t>
  </si>
  <si>
    <t>¬¬IF(ISBLANK('DPW2'!U35),"",'DPW2'!U35)</t>
  </si>
  <si>
    <t>¬¬IF(ISBLANK('DPW2'!V35),"",'DPW2'!V35)</t>
  </si>
  <si>
    <t>¬¬IF(ISBLANK('DPW2'!W35),"",'DPW2'!W35)</t>
  </si>
  <si>
    <t>¬¬A1276</t>
  </si>
  <si>
    <t>¬¬IF(ISBLANK('DPW2'!X35),"",'DPW2'!X35)</t>
  </si>
  <si>
    <t>¬¬IF(ISBLANK('DPW2'!Y35),"",'DPW2'!Y35)</t>
  </si>
  <si>
    <t>¬¬A1277</t>
  </si>
  <si>
    <t>¬¬IF(ISBLANK('DPW2'!AA35),"",'DPW2'!AA35)</t>
  </si>
  <si>
    <t>¬¬IF(ISBLANK('DPW2'!AB35),"",'DPW2'!AB35)</t>
  </si>
  <si>
    <t>¬¬IF(ISBLANK('DPW2'!AC35),"",'DPW2'!AC35)</t>
  </si>
  <si>
    <t>¬¬IF(ISBLANK('DPW2'!AD35),"",'DPW2'!AD35)</t>
  </si>
  <si>
    <t>¬¬IF(ISBLANK('DPW2'!AE35),"",'DPW2'!AE35)</t>
  </si>
  <si>
    <t>¬¬IF(ISBLANK('DPW2'!AF35),"",'DPW2'!AF35)</t>
  </si>
  <si>
    <t>¬¬IF(ISBLANK('DPW2'!AG35),"",'DPW2'!AG35)</t>
  </si>
  <si>
    <t>¬¬IF(ISBLANK('DPW2'!AH35),"",'DPW2'!AH35)</t>
  </si>
  <si>
    <t>¬¬IF(ISBLANK('DPW2'!AI35),"",'DPW2'!AI35)</t>
  </si>
  <si>
    <t>¬¬IF(ISBLANK('DPW2'!AJ35),"",'DPW2'!AJ35)</t>
  </si>
  <si>
    <t>¬¬IF(ISBLANK('DPW2'!AK35),"",'DPW2'!AK35)</t>
  </si>
  <si>
    <t>¬¬IF(ISBLANK('DPW2'!AL35),"",'DPW2'!AL35)</t>
  </si>
  <si>
    <t>¬¬A1278</t>
  </si>
  <si>
    <t>¬¬IF(ISBLANK('DPW2'!AM35),"",'DPW2'!AM35)</t>
  </si>
  <si>
    <t>¬¬IF(ISBLANK('DPW2'!AN35),"",'DPW2'!AN35)</t>
  </si>
  <si>
    <t>¬¬A1279</t>
  </si>
  <si>
    <t>¬¬IF(ISBLANK('DPW2'!AP35),"",'DPW2'!AP35)</t>
  </si>
  <si>
    <t>¬¬IF(ISBLANK('DPW2'!AQ35),"",'DPW2'!AQ35)</t>
  </si>
  <si>
    <t>¬¬A1280</t>
  </si>
  <si>
    <t>¬¬IF(ISBLANK('DPW2'!J36),"",'DPW2'!J36)</t>
  </si>
  <si>
    <t>¬¬A1281</t>
  </si>
  <si>
    <t>¬¬IF(ISBLANK('DPW2'!L36),"",'DPW2'!L36)</t>
  </si>
  <si>
    <t>¬¬IF(ISBLANK('DPW2'!M36),"",'DPW2'!M36)</t>
  </si>
  <si>
    <t>¬¬IF(ISBLANK('DPW2'!N36),"",'DPW2'!N36)</t>
  </si>
  <si>
    <t>¬¬IF(ISBLANK('DPW2'!O36),"",'DPW2'!O36)</t>
  </si>
  <si>
    <t>¬¬IF(ISBLANK('DPW2'!P36),"",'DPW2'!P36)</t>
  </si>
  <si>
    <t>¬¬IF(ISBLANK('DPW2'!Q36),"",'DPW2'!Q36)</t>
  </si>
  <si>
    <t>¬¬IF(ISBLANK('DPW2'!R36),"",'DPW2'!R36)</t>
  </si>
  <si>
    <t>¬¬IF(ISBLANK('DPW2'!S36),"",'DPW2'!S36)</t>
  </si>
  <si>
    <t>¬¬IF(ISBLANK('DPW2'!T36),"",'DPW2'!T36)</t>
  </si>
  <si>
    <t>¬¬IF(ISBLANK('DPW2'!U36),"",'DPW2'!U36)</t>
  </si>
  <si>
    <t>¬¬IF(ISBLANK('DPW2'!V36),"",'DPW2'!V36)</t>
  </si>
  <si>
    <t>¬¬IF(ISBLANK('DPW2'!W36),"",'DPW2'!W36)</t>
  </si>
  <si>
    <t>¬¬A1282</t>
  </si>
  <si>
    <t>¬¬IF(ISBLANK('DPW2'!X36),"",'DPW2'!X36)</t>
  </si>
  <si>
    <t>¬¬IF(ISBLANK('DPW2'!Y36),"",'DPW2'!Y36)</t>
  </si>
  <si>
    <t>¬¬A1283</t>
  </si>
  <si>
    <t>¬¬IF(ISBLANK('DPW2'!AA36),"",'DPW2'!AA36)</t>
  </si>
  <si>
    <t>¬¬IF(ISBLANK('DPW2'!AB36),"",'DPW2'!AB36)</t>
  </si>
  <si>
    <t>¬¬IF(ISBLANK('DPW2'!AC36),"",'DPW2'!AC36)</t>
  </si>
  <si>
    <t>¬¬IF(ISBLANK('DPW2'!AD36),"",'DPW2'!AD36)</t>
  </si>
  <si>
    <t>¬¬IF(ISBLANK('DPW2'!AE36),"",'DPW2'!AE36)</t>
  </si>
  <si>
    <t>¬¬IF(ISBLANK('DPW2'!AF36),"",'DPW2'!AF36)</t>
  </si>
  <si>
    <t>¬¬IF(ISBLANK('DPW2'!AG36),"",'DPW2'!AG36)</t>
  </si>
  <si>
    <t>¬¬IF(ISBLANK('DPW2'!AH36),"",'DPW2'!AH36)</t>
  </si>
  <si>
    <t>¬¬IF(ISBLANK('DPW2'!AI36),"",'DPW2'!AI36)</t>
  </si>
  <si>
    <t>¬¬IF(ISBLANK('DPW2'!AJ36),"",'DPW2'!AJ36)</t>
  </si>
  <si>
    <t>¬¬IF(ISBLANK('DPW2'!AK36),"",'DPW2'!AK36)</t>
  </si>
  <si>
    <t>¬¬IF(ISBLANK('DPW2'!AL36),"",'DPW2'!AL36)</t>
  </si>
  <si>
    <t>¬¬A1284</t>
  </si>
  <si>
    <t>¬¬IF(ISBLANK('DPW2'!AM36),"",'DPW2'!AM36)</t>
  </si>
  <si>
    <t>¬¬IF(ISBLANK('DPW2'!AN36),"",'DPW2'!AN36)</t>
  </si>
  <si>
    <t>¬¬A1285</t>
  </si>
  <si>
    <t>¬¬IF(ISBLANK('DPW2'!AP36),"",'DPW2'!AP36)</t>
  </si>
  <si>
    <t>¬¬IF(ISBLANK('DPW2'!AQ36),"",'DPW2'!AQ36)</t>
  </si>
  <si>
    <t>¬¬A1286</t>
  </si>
  <si>
    <t>¬¬IF(ISBLANK('DPW2'!J37),"",'DPW2'!J37)</t>
  </si>
  <si>
    <t>¬¬A1287</t>
  </si>
  <si>
    <t>¬¬IF(ISBLANK('DPW2'!L37),"",'DPW2'!L37)</t>
  </si>
  <si>
    <t>¬¬IF(ISBLANK('DPW2'!M37),"",'DPW2'!M37)</t>
  </si>
  <si>
    <t>¬¬IF(ISBLANK('DPW2'!N37),"",'DPW2'!N37)</t>
  </si>
  <si>
    <t>¬¬IF(ISBLANK('DPW2'!O37),"",'DPW2'!O37)</t>
  </si>
  <si>
    <t>¬¬IF(ISBLANK('DPW2'!P37),"",'DPW2'!P37)</t>
  </si>
  <si>
    <t>¬¬IF(ISBLANK('DPW2'!Q37),"",'DPW2'!Q37)</t>
  </si>
  <si>
    <t>¬¬IF(ISBLANK('DPW2'!R37),"",'DPW2'!R37)</t>
  </si>
  <si>
    <t>¬¬IF(ISBLANK('DPW2'!S37),"",'DPW2'!S37)</t>
  </si>
  <si>
    <t>¬¬IF(ISBLANK('DPW2'!T37),"",'DPW2'!T37)</t>
  </si>
  <si>
    <t>¬¬IF(ISBLANK('DPW2'!U37),"",'DPW2'!U37)</t>
  </si>
  <si>
    <t>¬¬IF(ISBLANK('DPW2'!V37),"",'DPW2'!V37)</t>
  </si>
  <si>
    <t>¬¬IF(ISBLANK('DPW2'!W37),"",'DPW2'!W37)</t>
  </si>
  <si>
    <t>¬¬A1288</t>
  </si>
  <si>
    <t>¬¬IF(ISBLANK('DPW2'!X37),"",'DPW2'!X37)</t>
  </si>
  <si>
    <t>¬¬IF(ISBLANK('DPW2'!Y37),"",'DPW2'!Y37)</t>
  </si>
  <si>
    <t>¬¬A1289</t>
  </si>
  <si>
    <t>¬¬IF(ISBLANK('DPW2'!AA37),"",'DPW2'!AA37)</t>
  </si>
  <si>
    <t>¬¬IF(ISBLANK('DPW2'!AB37),"",'DPW2'!AB37)</t>
  </si>
  <si>
    <t>¬¬IF(ISBLANK('DPW2'!AC37),"",'DPW2'!AC37)</t>
  </si>
  <si>
    <t>¬¬IF(ISBLANK('DPW2'!AD37),"",'DPW2'!AD37)</t>
  </si>
  <si>
    <t>¬¬IF(ISBLANK('DPW2'!AE37),"",'DPW2'!AE37)</t>
  </si>
  <si>
    <t>¬¬IF(ISBLANK('DPW2'!AF37),"",'DPW2'!AF37)</t>
  </si>
  <si>
    <t>¬¬IF(ISBLANK('DPW2'!AG37),"",'DPW2'!AG37)</t>
  </si>
  <si>
    <t>¬¬IF(ISBLANK('DPW2'!AH37),"",'DPW2'!AH37)</t>
  </si>
  <si>
    <t>¬¬IF(ISBLANK('DPW2'!AI37),"",'DPW2'!AI37)</t>
  </si>
  <si>
    <t>¬¬IF(ISBLANK('DPW2'!AJ37),"",'DPW2'!AJ37)</t>
  </si>
  <si>
    <t>¬¬IF(ISBLANK('DPW2'!AK37),"",'DPW2'!AK37)</t>
  </si>
  <si>
    <t>¬¬IF(ISBLANK('DPW2'!AL37),"",'DPW2'!AL37)</t>
  </si>
  <si>
    <t>¬¬A1290</t>
  </si>
  <si>
    <t>¬¬IF(ISBLANK('DPW2'!AM37),"",'DPW2'!AM37)</t>
  </si>
  <si>
    <t>¬¬IF(ISBLANK('DPW2'!AN37),"",'DPW2'!AN37)</t>
  </si>
  <si>
    <t>¬¬A1291</t>
  </si>
  <si>
    <t>¬¬IF(ISBLANK('DPW2'!AP37),"",'DPW2'!AP37)</t>
  </si>
  <si>
    <t>¬¬IF(ISBLANK('DPW2'!AQ37),"",'DPW2'!AQ37)</t>
  </si>
  <si>
    <t>¬¬A1292</t>
  </si>
  <si>
    <t>¬¬IF(ISBLANK('DPW2'!J38),"",'DPW2'!J38)</t>
  </si>
  <si>
    <t>¬¬A1293</t>
  </si>
  <si>
    <t>¬¬IF(ISBLANK('DPW2'!L38),"",'DPW2'!L38)</t>
  </si>
  <si>
    <t>¬¬IF(ISBLANK('DPW2'!M38),"",'DPW2'!M38)</t>
  </si>
  <si>
    <t>¬¬IF(ISBLANK('DPW2'!N38),"",'DPW2'!N38)</t>
  </si>
  <si>
    <t>¬¬IF(ISBLANK('DPW2'!O38),"",'DPW2'!O38)</t>
  </si>
  <si>
    <t>¬¬IF(ISBLANK('DPW2'!P38),"",'DPW2'!P38)</t>
  </si>
  <si>
    <t>¬¬IF(ISBLANK('DPW2'!Q38),"",'DPW2'!Q38)</t>
  </si>
  <si>
    <t>¬¬IF(ISBLANK('DPW2'!R38),"",'DPW2'!R38)</t>
  </si>
  <si>
    <t>¬¬IF(ISBLANK('DPW2'!S38),"",'DPW2'!S38)</t>
  </si>
  <si>
    <t>¬¬IF(ISBLANK('DPW2'!T38),"",'DPW2'!T38)</t>
  </si>
  <si>
    <t>¬¬IF(ISBLANK('DPW2'!U38),"",'DPW2'!U38)</t>
  </si>
  <si>
    <t>¬¬IF(ISBLANK('DPW2'!V38),"",'DPW2'!V38)</t>
  </si>
  <si>
    <t>¬¬IF(ISBLANK('DPW2'!W38),"",'DPW2'!W38)</t>
  </si>
  <si>
    <t>¬¬A1294</t>
  </si>
  <si>
    <t>¬¬IF(ISBLANK('DPW2'!X38),"",'DPW2'!X38)</t>
  </si>
  <si>
    <t>¬¬IF(ISBLANK('DPW2'!Y38),"",'DPW2'!Y38)</t>
  </si>
  <si>
    <t>¬¬A1295</t>
  </si>
  <si>
    <t>¬¬IF(ISBLANK('DPW2'!AA38),"",'DPW2'!AA38)</t>
  </si>
  <si>
    <t>¬¬IF(ISBLANK('DPW2'!AB38),"",'DPW2'!AB38)</t>
  </si>
  <si>
    <t>¬¬IF(ISBLANK('DPW2'!AC38),"",'DPW2'!AC38)</t>
  </si>
  <si>
    <t>¬¬IF(ISBLANK('DPW2'!AD38),"",'DPW2'!AD38)</t>
  </si>
  <si>
    <t>¬¬IF(ISBLANK('DPW2'!AE38),"",'DPW2'!AE38)</t>
  </si>
  <si>
    <t>¬¬IF(ISBLANK('DPW2'!AF38),"",'DPW2'!AF38)</t>
  </si>
  <si>
    <t>¬¬IF(ISBLANK('DPW2'!AG38),"",'DPW2'!AG38)</t>
  </si>
  <si>
    <t>¬¬IF(ISBLANK('DPW2'!AH38),"",'DPW2'!AH38)</t>
  </si>
  <si>
    <t>¬¬IF(ISBLANK('DPW2'!AI38),"",'DPW2'!AI38)</t>
  </si>
  <si>
    <t>¬¬IF(ISBLANK('DPW2'!AJ38),"",'DPW2'!AJ38)</t>
  </si>
  <si>
    <t>¬¬IF(ISBLANK('DPW2'!AK38),"",'DPW2'!AK38)</t>
  </si>
  <si>
    <t>¬¬IF(ISBLANK('DPW2'!AL38),"",'DPW2'!AL38)</t>
  </si>
  <si>
    <t>¬¬A1296</t>
  </si>
  <si>
    <t>¬¬IF(ISBLANK('DPW2'!AM38),"",'DPW2'!AM38)</t>
  </si>
  <si>
    <t>¬¬IF(ISBLANK('DPW2'!AN38),"",'DPW2'!AN38)</t>
  </si>
  <si>
    <t>¬¬A1297</t>
  </si>
  <si>
    <t>¬¬IF(ISBLANK('DPW2'!AP38),"",'DPW2'!AP38)</t>
  </si>
  <si>
    <t>¬¬IF(ISBLANK('DPW2'!AQ38),"",'DPW2'!AQ38)</t>
  </si>
  <si>
    <t>¬¬A1298</t>
  </si>
  <si>
    <t>¬¬IF(ISBLANK('DPW2'!J39),"",'DPW2'!J39)</t>
  </si>
  <si>
    <t>¬¬A1299</t>
  </si>
  <si>
    <t>¬¬IF(ISBLANK('DPW2'!L39),"",'DPW2'!L39)</t>
  </si>
  <si>
    <t>¬¬IF(ISBLANK('DPW2'!M39),"",'DPW2'!M39)</t>
  </si>
  <si>
    <t>¬¬IF(ISBLANK('DPW2'!N39),"",'DPW2'!N39)</t>
  </si>
  <si>
    <t>¬¬IF(ISBLANK('DPW2'!O39),"",'DPW2'!O39)</t>
  </si>
  <si>
    <t>¬¬IF(ISBLANK('DPW2'!P39),"",'DPW2'!P39)</t>
  </si>
  <si>
    <t>¬¬IF(ISBLANK('DPW2'!Q39),"",'DPW2'!Q39)</t>
  </si>
  <si>
    <t>¬¬IF(ISBLANK('DPW2'!R39),"",'DPW2'!R39)</t>
  </si>
  <si>
    <t>¬¬IF(ISBLANK('DPW2'!S39),"",'DPW2'!S39)</t>
  </si>
  <si>
    <t>¬¬IF(ISBLANK('DPW2'!T39),"",'DPW2'!T39)</t>
  </si>
  <si>
    <t>¬¬IF(ISBLANK('DPW2'!U39),"",'DPW2'!U39)</t>
  </si>
  <si>
    <t>¬¬IF(ISBLANK('DPW2'!V39),"",'DPW2'!V39)</t>
  </si>
  <si>
    <t>¬¬IF(ISBLANK('DPW2'!W39),"",'DPW2'!W39)</t>
  </si>
  <si>
    <t>¬¬A1300</t>
  </si>
  <si>
    <t>¬¬IF(ISBLANK('DPW2'!X39),"",'DPW2'!X39)</t>
  </si>
  <si>
    <t>¬¬IF(ISBLANK('DPW2'!Y39),"",'DPW2'!Y39)</t>
  </si>
  <si>
    <t>¬¬A1301</t>
  </si>
  <si>
    <t>¬¬IF(ISBLANK('DPW2'!AA39),"",'DPW2'!AA39)</t>
  </si>
  <si>
    <t>¬¬IF(ISBLANK('DPW2'!AB39),"",'DPW2'!AB39)</t>
  </si>
  <si>
    <t>¬¬IF(ISBLANK('DPW2'!AC39),"",'DPW2'!AC39)</t>
  </si>
  <si>
    <t>¬¬IF(ISBLANK('DPW2'!AD39),"",'DPW2'!AD39)</t>
  </si>
  <si>
    <t>¬¬IF(ISBLANK('DPW2'!AE39),"",'DPW2'!AE39)</t>
  </si>
  <si>
    <t>¬¬IF(ISBLANK('DPW2'!AF39),"",'DPW2'!AF39)</t>
  </si>
  <si>
    <t>¬¬IF(ISBLANK('DPW2'!AG39),"",'DPW2'!AG39)</t>
  </si>
  <si>
    <t>¬¬IF(ISBLANK('DPW2'!AH39),"",'DPW2'!AH39)</t>
  </si>
  <si>
    <t>¬¬IF(ISBLANK('DPW2'!AI39),"",'DPW2'!AI39)</t>
  </si>
  <si>
    <t>¬¬IF(ISBLANK('DPW2'!AJ39),"",'DPW2'!AJ39)</t>
  </si>
  <si>
    <t>¬¬IF(ISBLANK('DPW2'!AK39),"",'DPW2'!AK39)</t>
  </si>
  <si>
    <t>¬¬IF(ISBLANK('DPW2'!AL39),"",'DPW2'!AL39)</t>
  </si>
  <si>
    <t>¬¬A1302</t>
  </si>
  <si>
    <t>¬¬IF(ISBLANK('DPW2'!AM39),"",'DPW2'!AM39)</t>
  </si>
  <si>
    <t>¬¬IF(ISBLANK('DPW2'!AN39),"",'DPW2'!AN39)</t>
  </si>
  <si>
    <t>¬¬A1303</t>
  </si>
  <si>
    <t>¬¬IF(ISBLANK('DPW2'!AP39),"",'DPW2'!AP39)</t>
  </si>
  <si>
    <t>¬¬IF(ISBLANK('DPW2'!AQ39),"",'DPW2'!AQ39)</t>
  </si>
  <si>
    <t>¬¬A1304</t>
  </si>
  <si>
    <t>¬¬IF(ISBLANK('DPW2'!J40),"",'DPW2'!J40)</t>
  </si>
  <si>
    <t>¬¬A1305</t>
  </si>
  <si>
    <t>¬¬IF(ISBLANK('DPW2'!L40),"",'DPW2'!L40)</t>
  </si>
  <si>
    <t>¬¬IF(ISBLANK('DPW2'!M40),"",'DPW2'!M40)</t>
  </si>
  <si>
    <t>¬¬IF(ISBLANK('DPW2'!N40),"",'DPW2'!N40)</t>
  </si>
  <si>
    <t>¬¬IF(ISBLANK('DPW2'!O40),"",'DPW2'!O40)</t>
  </si>
  <si>
    <t>¬¬IF(ISBLANK('DPW2'!P40),"",'DPW2'!P40)</t>
  </si>
  <si>
    <t>¬¬IF(ISBLANK('DPW2'!Q40),"",'DPW2'!Q40)</t>
  </si>
  <si>
    <t>¬¬IF(ISBLANK('DPW2'!R40),"",'DPW2'!R40)</t>
  </si>
  <si>
    <t>¬¬IF(ISBLANK('DPW2'!S40),"",'DPW2'!S40)</t>
  </si>
  <si>
    <t>¬¬IF(ISBLANK('DPW2'!T40),"",'DPW2'!T40)</t>
  </si>
  <si>
    <t>¬¬IF(ISBLANK('DPW2'!U40),"",'DPW2'!U40)</t>
  </si>
  <si>
    <t>¬¬IF(ISBLANK('DPW2'!V40),"",'DPW2'!V40)</t>
  </si>
  <si>
    <t>¬¬IF(ISBLANK('DPW2'!W40),"",'DPW2'!W40)</t>
  </si>
  <si>
    <t>¬¬A1306</t>
  </si>
  <si>
    <t>¬¬IF(ISBLANK('DPW2'!X40),"",'DPW2'!X40)</t>
  </si>
  <si>
    <t>¬¬IF(ISBLANK('DPW2'!Y40),"",'DPW2'!Y40)</t>
  </si>
  <si>
    <t>¬¬A1307</t>
  </si>
  <si>
    <t>¬¬IF(ISBLANK('DPW2'!AA40),"",'DPW2'!AA40)</t>
  </si>
  <si>
    <t>¬¬IF(ISBLANK('DPW2'!AB40),"",'DPW2'!AB40)</t>
  </si>
  <si>
    <t>¬¬IF(ISBLANK('DPW2'!AC40),"",'DPW2'!AC40)</t>
  </si>
  <si>
    <t>¬¬IF(ISBLANK('DPW2'!AD40),"",'DPW2'!AD40)</t>
  </si>
  <si>
    <t>¬¬IF(ISBLANK('DPW2'!AE40),"",'DPW2'!AE40)</t>
  </si>
  <si>
    <t>¬¬IF(ISBLANK('DPW2'!AF40),"",'DPW2'!AF40)</t>
  </si>
  <si>
    <t>¬¬IF(ISBLANK('DPW2'!AG40),"",'DPW2'!AG40)</t>
  </si>
  <si>
    <t>¬¬IF(ISBLANK('DPW2'!AH40),"",'DPW2'!AH40)</t>
  </si>
  <si>
    <t>¬¬IF(ISBLANK('DPW2'!AI40),"",'DPW2'!AI40)</t>
  </si>
  <si>
    <t>¬¬IF(ISBLANK('DPW2'!AJ40),"",'DPW2'!AJ40)</t>
  </si>
  <si>
    <t>¬¬IF(ISBLANK('DPW2'!AK40),"",'DPW2'!AK40)</t>
  </si>
  <si>
    <t>¬¬IF(ISBLANK('DPW2'!AL40),"",'DPW2'!AL40)</t>
  </si>
  <si>
    <t>¬¬A1308</t>
  </si>
  <si>
    <t>¬¬IF(ISBLANK('DPW2'!AM40),"",'DPW2'!AM40)</t>
  </si>
  <si>
    <t>¬¬IF(ISBLANK('DPW2'!AN40),"",'DPW2'!AN40)</t>
  </si>
  <si>
    <t>¬¬A1309</t>
  </si>
  <si>
    <t>¬¬IF(ISBLANK('DPW2'!AP40),"",'DPW2'!AP40)</t>
  </si>
  <si>
    <t>¬¬IF(ISBLANK('DPW2'!AQ40),"",'DPW2'!AQ40)</t>
  </si>
  <si>
    <t>¬¬A1310</t>
  </si>
  <si>
    <t>¬¬IF(ISBLANK('DPW2'!J41),"",'DPW2'!J41)</t>
  </si>
  <si>
    <t>¬¬A1311</t>
  </si>
  <si>
    <t>¬¬IF(ISBLANK('DPW2'!L41),"",'DPW2'!L41)</t>
  </si>
  <si>
    <t>¬¬IF(ISBLANK('DPW2'!M41),"",'DPW2'!M41)</t>
  </si>
  <si>
    <t>¬¬IF(ISBLANK('DPW2'!N41),"",'DPW2'!N41)</t>
  </si>
  <si>
    <t>¬¬IF(ISBLANK('DPW2'!O41),"",'DPW2'!O41)</t>
  </si>
  <si>
    <t>¬¬IF(ISBLANK('DPW2'!P41),"",'DPW2'!P41)</t>
  </si>
  <si>
    <t>¬¬IF(ISBLANK('DPW2'!Q41),"",'DPW2'!Q41)</t>
  </si>
  <si>
    <t>¬¬IF(ISBLANK('DPW2'!R41),"",'DPW2'!R41)</t>
  </si>
  <si>
    <t>¬¬IF(ISBLANK('DPW2'!S41),"",'DPW2'!S41)</t>
  </si>
  <si>
    <t>¬¬IF(ISBLANK('DPW2'!T41),"",'DPW2'!T41)</t>
  </si>
  <si>
    <t>¬¬IF(ISBLANK('DPW2'!U41),"",'DPW2'!U41)</t>
  </si>
  <si>
    <t>¬¬IF(ISBLANK('DPW2'!V41),"",'DPW2'!V41)</t>
  </si>
  <si>
    <t>¬¬IF(ISBLANK('DPW2'!W41),"",'DPW2'!W41)</t>
  </si>
  <si>
    <t>¬¬A1312</t>
  </si>
  <si>
    <t>¬¬IF(ISBLANK('DPW2'!X41),"",'DPW2'!X41)</t>
  </si>
  <si>
    <t>¬¬IF(ISBLANK('DPW2'!Y41),"",'DPW2'!Y41)</t>
  </si>
  <si>
    <t>¬¬A1313</t>
  </si>
  <si>
    <t>¬¬IF(ISBLANK('DPW2'!AA41),"",'DPW2'!AA41)</t>
  </si>
  <si>
    <t>¬¬IF(ISBLANK('DPW2'!AB41),"",'DPW2'!AB41)</t>
  </si>
  <si>
    <t>¬¬IF(ISBLANK('DPW2'!AC41),"",'DPW2'!AC41)</t>
  </si>
  <si>
    <t>¬¬IF(ISBLANK('DPW2'!AD41),"",'DPW2'!AD41)</t>
  </si>
  <si>
    <t>¬¬IF(ISBLANK('DPW2'!AE41),"",'DPW2'!AE41)</t>
  </si>
  <si>
    <t>¬¬IF(ISBLANK('DPW2'!AF41),"",'DPW2'!AF41)</t>
  </si>
  <si>
    <t>¬¬IF(ISBLANK('DPW2'!AG41),"",'DPW2'!AG41)</t>
  </si>
  <si>
    <t>¬¬IF(ISBLANK('DPW2'!AH41),"",'DPW2'!AH41)</t>
  </si>
  <si>
    <t>¬¬IF(ISBLANK('DPW2'!AI41),"",'DPW2'!AI41)</t>
  </si>
  <si>
    <t>¬¬IF(ISBLANK('DPW2'!AJ41),"",'DPW2'!AJ41)</t>
  </si>
  <si>
    <t>¬¬IF(ISBLANK('DPW2'!AK41),"",'DPW2'!AK41)</t>
  </si>
  <si>
    <t>¬¬IF(ISBLANK('DPW2'!AL41),"",'DPW2'!AL41)</t>
  </si>
  <si>
    <t>¬¬A1314</t>
  </si>
  <si>
    <t>¬¬IF(ISBLANK('DPW2'!AM41),"",'DPW2'!AM41)</t>
  </si>
  <si>
    <t>¬¬IF(ISBLANK('DPW2'!AN41),"",'DPW2'!AN41)</t>
  </si>
  <si>
    <t>¬¬A1315</t>
  </si>
  <si>
    <t>¬¬IF(ISBLANK('DPW2'!AP41),"",'DPW2'!AP41)</t>
  </si>
  <si>
    <t>¬¬IF(ISBLANK('DPW2'!AQ41),"",'DPW2'!AQ41)</t>
  </si>
  <si>
    <t>¬¬A1316</t>
  </si>
  <si>
    <t>¬¬IF(ISBLANK('DPW2'!J42),"",'DPW2'!J42)</t>
  </si>
  <si>
    <t>¬¬A1317</t>
  </si>
  <si>
    <t>¬¬IF(ISBLANK('DPW2'!L42),"",'DPW2'!L42)</t>
  </si>
  <si>
    <t>¬¬IF(ISBLANK('DPW2'!M42),"",'DPW2'!M42)</t>
  </si>
  <si>
    <t>¬¬IF(ISBLANK('DPW2'!N42),"",'DPW2'!N42)</t>
  </si>
  <si>
    <t>¬¬IF(ISBLANK('DPW2'!O42),"",'DPW2'!O42)</t>
  </si>
  <si>
    <t>¬¬IF(ISBLANK('DPW2'!P42),"",'DPW2'!P42)</t>
  </si>
  <si>
    <t>¬¬IF(ISBLANK('DPW2'!Q42),"",'DPW2'!Q42)</t>
  </si>
  <si>
    <t>¬¬IF(ISBLANK('DPW2'!R42),"",'DPW2'!R42)</t>
  </si>
  <si>
    <t>¬¬IF(ISBLANK('DPW2'!S42),"",'DPW2'!S42)</t>
  </si>
  <si>
    <t>¬¬IF(ISBLANK('DPW2'!T42),"",'DPW2'!T42)</t>
  </si>
  <si>
    <t>¬¬IF(ISBLANK('DPW2'!U42),"",'DPW2'!U42)</t>
  </si>
  <si>
    <t>¬¬IF(ISBLANK('DPW2'!V42),"",'DPW2'!V42)</t>
  </si>
  <si>
    <t>¬¬IF(ISBLANK('DPW2'!W42),"",'DPW2'!W42)</t>
  </si>
  <si>
    <t>¬¬A1318</t>
  </si>
  <si>
    <t>¬¬IF(ISBLANK('DPW2'!X42),"",'DPW2'!X42)</t>
  </si>
  <si>
    <t>¬¬IF(ISBLANK('DPW2'!Y42),"",'DPW2'!Y42)</t>
  </si>
  <si>
    <t>¬¬A1319</t>
  </si>
  <si>
    <t>¬¬IF(ISBLANK('DPW2'!AA42),"",'DPW2'!AA42)</t>
  </si>
  <si>
    <t>¬¬IF(ISBLANK('DPW2'!AB42),"",'DPW2'!AB42)</t>
  </si>
  <si>
    <t>¬¬IF(ISBLANK('DPW2'!AC42),"",'DPW2'!AC42)</t>
  </si>
  <si>
    <t>¬¬IF(ISBLANK('DPW2'!AD42),"",'DPW2'!AD42)</t>
  </si>
  <si>
    <t>¬¬IF(ISBLANK('DPW2'!AE42),"",'DPW2'!AE42)</t>
  </si>
  <si>
    <t>¬¬IF(ISBLANK('DPW2'!AF42),"",'DPW2'!AF42)</t>
  </si>
  <si>
    <t>¬¬IF(ISBLANK('DPW2'!AG42),"",'DPW2'!AG42)</t>
  </si>
  <si>
    <t>¬¬IF(ISBLANK('DPW2'!AH42),"",'DPW2'!AH42)</t>
  </si>
  <si>
    <t>¬¬IF(ISBLANK('DPW2'!AI42),"",'DPW2'!AI42)</t>
  </si>
  <si>
    <t>¬¬IF(ISBLANK('DPW2'!AJ42),"",'DPW2'!AJ42)</t>
  </si>
  <si>
    <t>¬¬IF(ISBLANK('DPW2'!AK42),"",'DPW2'!AK42)</t>
  </si>
  <si>
    <t>¬¬IF(ISBLANK('DPW2'!AL42),"",'DPW2'!AL42)</t>
  </si>
  <si>
    <t>¬¬A1320</t>
  </si>
  <si>
    <t>¬¬IF(ISBLANK('DPW2'!AM42),"",'DPW2'!AM42)</t>
  </si>
  <si>
    <t>¬¬IF(ISBLANK('DPW2'!AN42),"",'DPW2'!AN42)</t>
  </si>
  <si>
    <t>¬¬A1321</t>
  </si>
  <si>
    <t>¬¬IF(ISBLANK('DPW2'!AP42),"",'DPW2'!AP42)</t>
  </si>
  <si>
    <t>¬¬IF(ISBLANK('DPW2'!AQ42),"",'DPW2'!AQ42)</t>
  </si>
  <si>
    <t>¬¬A1322</t>
  </si>
  <si>
    <t>¬¬IF(ISBLANK('DPW2'!J43),"",'DPW2'!J43)</t>
  </si>
  <si>
    <t>¬¬A1323</t>
  </si>
  <si>
    <t>¬¬IF(ISBLANK('DPW2'!L43),"",'DPW2'!L43)</t>
  </si>
  <si>
    <t>¬¬IF(ISBLANK('DPW2'!M43),"",'DPW2'!M43)</t>
  </si>
  <si>
    <t>¬¬IF(ISBLANK('DPW2'!N43),"",'DPW2'!N43)</t>
  </si>
  <si>
    <t>¬¬IF(ISBLANK('DPW2'!O43),"",'DPW2'!O43)</t>
  </si>
  <si>
    <t>¬¬IF(ISBLANK('DPW2'!P43),"",'DPW2'!P43)</t>
  </si>
  <si>
    <t>¬¬IF(ISBLANK('DPW2'!Q43),"",'DPW2'!Q43)</t>
  </si>
  <si>
    <t>¬¬IF(ISBLANK('DPW2'!R43),"",'DPW2'!R43)</t>
  </si>
  <si>
    <t>¬¬IF(ISBLANK('DPW2'!S43),"",'DPW2'!S43)</t>
  </si>
  <si>
    <t>¬¬IF(ISBLANK('DPW2'!T43),"",'DPW2'!T43)</t>
  </si>
  <si>
    <t>¬¬IF(ISBLANK('DPW2'!U43),"",'DPW2'!U43)</t>
  </si>
  <si>
    <t>¬¬IF(ISBLANK('DPW2'!V43),"",'DPW2'!V43)</t>
  </si>
  <si>
    <t>¬¬IF(ISBLANK('DPW2'!W43),"",'DPW2'!W43)</t>
  </si>
  <si>
    <t>¬¬A1324</t>
  </si>
  <si>
    <t>¬¬IF(ISBLANK('DPW2'!X43),"",'DPW2'!X43)</t>
  </si>
  <si>
    <t>¬¬IF(ISBLANK('DPW2'!Y43),"",'DPW2'!Y43)</t>
  </si>
  <si>
    <t>¬¬A1325</t>
  </si>
  <si>
    <t>¬¬IF(ISBLANK('DPW2'!AA43),"",'DPW2'!AA43)</t>
  </si>
  <si>
    <t>¬¬IF(ISBLANK('DPW2'!AB43),"",'DPW2'!AB43)</t>
  </si>
  <si>
    <t>¬¬IF(ISBLANK('DPW2'!AC43),"",'DPW2'!AC43)</t>
  </si>
  <si>
    <t>¬¬IF(ISBLANK('DPW2'!AD43),"",'DPW2'!AD43)</t>
  </si>
  <si>
    <t>¬¬IF(ISBLANK('DPW2'!AE43),"",'DPW2'!AE43)</t>
  </si>
  <si>
    <t>¬¬IF(ISBLANK('DPW2'!AF43),"",'DPW2'!AF43)</t>
  </si>
  <si>
    <t>¬¬IF(ISBLANK('DPW2'!AG43),"",'DPW2'!AG43)</t>
  </si>
  <si>
    <t>¬¬IF(ISBLANK('DPW2'!AH43),"",'DPW2'!AH43)</t>
  </si>
  <si>
    <t>¬¬IF(ISBLANK('DPW2'!AI43),"",'DPW2'!AI43)</t>
  </si>
  <si>
    <t>¬¬IF(ISBLANK('DPW2'!AJ43),"",'DPW2'!AJ43)</t>
  </si>
  <si>
    <t>¬¬IF(ISBLANK('DPW2'!AK43),"",'DPW2'!AK43)</t>
  </si>
  <si>
    <t>¬¬IF(ISBLANK('DPW2'!AL43),"",'DPW2'!AL43)</t>
  </si>
  <si>
    <t>¬¬A1326</t>
  </si>
  <si>
    <t>¬¬IF(ISBLANK('DPW2'!AM43),"",'DPW2'!AM43)</t>
  </si>
  <si>
    <t>¬¬IF(ISBLANK('DPW2'!AN43),"",'DPW2'!AN43)</t>
  </si>
  <si>
    <t>¬¬A1327</t>
  </si>
  <si>
    <t>¬¬IF(ISBLANK('DPW2'!AP43),"",'DPW2'!AP43)</t>
  </si>
  <si>
    <t>¬¬IF(ISBLANK('DPW2'!AQ43),"",'DPW2'!AQ43)</t>
  </si>
  <si>
    <t>¬¬A1328</t>
  </si>
  <si>
    <t>¬¬IF(ISBLANK('DPW2'!J45),"",'DPW2'!J45)</t>
  </si>
  <si>
    <t>¬¬A1329</t>
  </si>
  <si>
    <t>¬¬IF(ISBLANK('DPW2'!L45),"",'DPW2'!L45)</t>
  </si>
  <si>
    <t>¬¬IF(ISBLANK('DPW2'!M45),"",'DPW2'!M45)</t>
  </si>
  <si>
    <t>¬¬IF(ISBLANK('DPW2'!N45),"",'DPW2'!N45)</t>
  </si>
  <si>
    <t>¬¬IF(ISBLANK('DPW2'!O45),"",'DPW2'!O45)</t>
  </si>
  <si>
    <t>¬¬IF(ISBLANK('DPW2'!P45),"",'DPW2'!P45)</t>
  </si>
  <si>
    <t>¬¬IF(ISBLANK('DPW2'!Q45),"",'DPW2'!Q45)</t>
  </si>
  <si>
    <t>¬¬IF(ISBLANK('DPW2'!R45),"",'DPW2'!R45)</t>
  </si>
  <si>
    <t>¬¬IF(ISBLANK('DPW2'!S45),"",'DPW2'!S45)</t>
  </si>
  <si>
    <t>¬¬IF(ISBLANK('DPW2'!T45),"",'DPW2'!T45)</t>
  </si>
  <si>
    <t>¬¬IF(ISBLANK('DPW2'!U45),"",'DPW2'!U45)</t>
  </si>
  <si>
    <t>¬¬IF(ISBLANK('DPW2'!V45),"",'DPW2'!V45)</t>
  </si>
  <si>
    <t>¬¬IF(ISBLANK('DPW2'!W45),"",'DPW2'!W45)</t>
  </si>
  <si>
    <t>¬¬A1330</t>
  </si>
  <si>
    <t>¬¬IF(ISBLANK('DPW2'!X45),"",'DPW2'!X45)</t>
  </si>
  <si>
    <t>¬¬IF(ISBLANK('DPW2'!Y45),"",'DPW2'!Y45)</t>
  </si>
  <si>
    <t>¬¬A1331</t>
  </si>
  <si>
    <t>¬¬IF(ISBLANK('DPW2'!AA45),"",'DPW2'!AA45)</t>
  </si>
  <si>
    <t>¬¬IF(ISBLANK('DPW2'!AB45),"",'DPW2'!AB45)</t>
  </si>
  <si>
    <t>¬¬IF(ISBLANK('DPW2'!AC45),"",'DPW2'!AC45)</t>
  </si>
  <si>
    <t>¬¬IF(ISBLANK('DPW2'!AD45),"",'DPW2'!AD45)</t>
  </si>
  <si>
    <t>¬¬IF(ISBLANK('DPW2'!AE45),"",'DPW2'!AE45)</t>
  </si>
  <si>
    <t>¬¬IF(ISBLANK('DPW2'!AF45),"",'DPW2'!AF45)</t>
  </si>
  <si>
    <t>¬¬IF(ISBLANK('DPW2'!AG45),"",'DPW2'!AG45)</t>
  </si>
  <si>
    <t>¬¬IF(ISBLANK('DPW2'!AH45),"",'DPW2'!AH45)</t>
  </si>
  <si>
    <t>¬¬IF(ISBLANK('DPW2'!AI45),"",'DPW2'!AI45)</t>
  </si>
  <si>
    <t>¬¬IF(ISBLANK('DPW2'!AJ45),"",'DPW2'!AJ45)</t>
  </si>
  <si>
    <t>¬¬IF(ISBLANK('DPW2'!AK45),"",'DPW2'!AK45)</t>
  </si>
  <si>
    <t>¬¬IF(ISBLANK('DPW2'!AL45),"",'DPW2'!AL45)</t>
  </si>
  <si>
    <t>¬¬A1332</t>
  </si>
  <si>
    <t>¬¬IF(ISBLANK('DPW2'!AM45),"",'DPW2'!AM45)</t>
  </si>
  <si>
    <t>¬¬IF(ISBLANK('DPW2'!AN45),"",'DPW2'!AN45)</t>
  </si>
  <si>
    <t>¬¬A1333</t>
  </si>
  <si>
    <t>¬¬IF(ISBLANK('DPW2'!AP45),"",'DPW2'!AP45)</t>
  </si>
  <si>
    <t>¬¬IF(ISBLANK('DPW2'!AQ45),"",'DPW2'!AQ45)</t>
  </si>
  <si>
    <t>¬¬A1334</t>
  </si>
  <si>
    <t>¬¬IF(ISBLANK('DPW2'!J46),"",'DPW2'!J46)</t>
  </si>
  <si>
    <t>¬¬A1335</t>
  </si>
  <si>
    <t>¬¬IF(ISBLANK('DPW2'!L46),"",'DPW2'!L46)</t>
  </si>
  <si>
    <t>¬¬IF(ISBLANK('DPW2'!M46),"",'DPW2'!M46)</t>
  </si>
  <si>
    <t>¬¬IF(ISBLANK('DPW2'!N46),"",'DPW2'!N46)</t>
  </si>
  <si>
    <t>¬¬IF(ISBLANK('DPW2'!O46),"",'DPW2'!O46)</t>
  </si>
  <si>
    <t>¬¬IF(ISBLANK('DPW2'!P46),"",'DPW2'!P46)</t>
  </si>
  <si>
    <t>¬¬IF(ISBLANK('DPW2'!Q46),"",'DPW2'!Q46)</t>
  </si>
  <si>
    <t>¬¬IF(ISBLANK('DPW2'!R46),"",'DPW2'!R46)</t>
  </si>
  <si>
    <t>¬¬IF(ISBLANK('DPW2'!S46),"",'DPW2'!S46)</t>
  </si>
  <si>
    <t>¬¬IF(ISBLANK('DPW2'!T46),"",'DPW2'!T46)</t>
  </si>
  <si>
    <t>¬¬IF(ISBLANK('DPW2'!U46),"",'DPW2'!U46)</t>
  </si>
  <si>
    <t>¬¬IF(ISBLANK('DPW2'!V46),"",'DPW2'!V46)</t>
  </si>
  <si>
    <t>¬¬IF(ISBLANK('DPW2'!W46),"",'DPW2'!W46)</t>
  </si>
  <si>
    <t>¬¬A1336</t>
  </si>
  <si>
    <t>¬¬IF(ISBLANK('DPW2'!X46),"",'DPW2'!X46)</t>
  </si>
  <si>
    <t>¬¬IF(ISBLANK('DPW2'!Y46),"",'DPW2'!Y46)</t>
  </si>
  <si>
    <t>¬¬A1337</t>
  </si>
  <si>
    <t>¬¬IF(ISBLANK('DPW2'!AA46),"",'DPW2'!AA46)</t>
  </si>
  <si>
    <t>¬¬IF(ISBLANK('DPW2'!AB46),"",'DPW2'!AB46)</t>
  </si>
  <si>
    <t>¬¬IF(ISBLANK('DPW2'!AC46),"",'DPW2'!AC46)</t>
  </si>
  <si>
    <t>¬¬IF(ISBLANK('DPW2'!AD46),"",'DPW2'!AD46)</t>
  </si>
  <si>
    <t>¬¬IF(ISBLANK('DPW2'!AE46),"",'DPW2'!AE46)</t>
  </si>
  <si>
    <t>¬¬IF(ISBLANK('DPW2'!AF46),"",'DPW2'!AF46)</t>
  </si>
  <si>
    <t>¬¬IF(ISBLANK('DPW2'!AG46),"",'DPW2'!AG46)</t>
  </si>
  <si>
    <t>¬¬IF(ISBLANK('DPW2'!AH46),"",'DPW2'!AH46)</t>
  </si>
  <si>
    <t>¬¬IF(ISBLANK('DPW2'!AI46),"",'DPW2'!AI46)</t>
  </si>
  <si>
    <t>¬¬IF(ISBLANK('DPW2'!AJ46),"",'DPW2'!AJ46)</t>
  </si>
  <si>
    <t>¬¬IF(ISBLANK('DPW2'!AK46),"",'DPW2'!AK46)</t>
  </si>
  <si>
    <t>¬¬IF(ISBLANK('DPW2'!AL46),"",'DPW2'!AL46)</t>
  </si>
  <si>
    <t>¬¬A1338</t>
  </si>
  <si>
    <t>¬¬IF(ISBLANK('DPW2'!AM46),"",'DPW2'!AM46)</t>
  </si>
  <si>
    <t>¬¬IF(ISBLANK('DPW2'!AN46),"",'DPW2'!AN46)</t>
  </si>
  <si>
    <t>¬¬A1339</t>
  </si>
  <si>
    <t>¬¬IF(ISBLANK('DPW2'!AP46),"",'DPW2'!AP46)</t>
  </si>
  <si>
    <t>¬¬IF(ISBLANK('DPW2'!AQ46),"",'DPW2'!AQ46)</t>
  </si>
  <si>
    <t>¬¬A1340</t>
  </si>
  <si>
    <t>¬¬IF(ISBLANK('DPW2'!J47),"",'DPW2'!J47)</t>
  </si>
  <si>
    <t>¬¬A1341</t>
  </si>
  <si>
    <t>¬¬IF(ISBLANK('DPW2'!L47),"",'DPW2'!L47)</t>
  </si>
  <si>
    <t>¬¬IF(ISBLANK('DPW2'!M47),"",'DPW2'!M47)</t>
  </si>
  <si>
    <t>¬¬IF(ISBLANK('DPW2'!N47),"",'DPW2'!N47)</t>
  </si>
  <si>
    <t>¬¬IF(ISBLANK('DPW2'!O47),"",'DPW2'!O47)</t>
  </si>
  <si>
    <t>¬¬IF(ISBLANK('DPW2'!P47),"",'DPW2'!P47)</t>
  </si>
  <si>
    <t>¬¬IF(ISBLANK('DPW2'!Q47),"",'DPW2'!Q47)</t>
  </si>
  <si>
    <t>¬¬IF(ISBLANK('DPW2'!R47),"",'DPW2'!R47)</t>
  </si>
  <si>
    <t>¬¬IF(ISBLANK('DPW2'!S47),"",'DPW2'!S47)</t>
  </si>
  <si>
    <t>¬¬IF(ISBLANK('DPW2'!T47),"",'DPW2'!T47)</t>
  </si>
  <si>
    <t>¬¬IF(ISBLANK('DPW2'!U47),"",'DPW2'!U47)</t>
  </si>
  <si>
    <t>¬¬IF(ISBLANK('DPW2'!V47),"",'DPW2'!V47)</t>
  </si>
  <si>
    <t>¬¬IF(ISBLANK('DPW2'!W47),"",'DPW2'!W47)</t>
  </si>
  <si>
    <t>¬¬A1342</t>
  </si>
  <si>
    <t>¬¬IF(ISBLANK('DPW2'!X47),"",'DPW2'!X47)</t>
  </si>
  <si>
    <t>¬¬IF(ISBLANK('DPW2'!Y47),"",'DPW2'!Y47)</t>
  </si>
  <si>
    <t>¬¬A1343</t>
  </si>
  <si>
    <t>¬¬IF(ISBLANK('DPW2'!AA47),"",'DPW2'!AA47)</t>
  </si>
  <si>
    <t>¬¬IF(ISBLANK('DPW2'!AB47),"",'DPW2'!AB47)</t>
  </si>
  <si>
    <t>¬¬IF(ISBLANK('DPW2'!AC47),"",'DPW2'!AC47)</t>
  </si>
  <si>
    <t>¬¬IF(ISBLANK('DPW2'!AD47),"",'DPW2'!AD47)</t>
  </si>
  <si>
    <t>¬¬IF(ISBLANK('DPW2'!AE47),"",'DPW2'!AE47)</t>
  </si>
  <si>
    <t>¬¬IF(ISBLANK('DPW2'!AF47),"",'DPW2'!AF47)</t>
  </si>
  <si>
    <t>¬¬IF(ISBLANK('DPW2'!AG47),"",'DPW2'!AG47)</t>
  </si>
  <si>
    <t>¬¬IF(ISBLANK('DPW2'!AH47),"",'DPW2'!AH47)</t>
  </si>
  <si>
    <t>¬¬IF(ISBLANK('DPW2'!AI47),"",'DPW2'!AI47)</t>
  </si>
  <si>
    <t>¬¬IF(ISBLANK('DPW2'!AJ47),"",'DPW2'!AJ47)</t>
  </si>
  <si>
    <t>¬¬IF(ISBLANK('DPW2'!AK47),"",'DPW2'!AK47)</t>
  </si>
  <si>
    <t>¬¬IF(ISBLANK('DPW2'!AL47),"",'DPW2'!AL47)</t>
  </si>
  <si>
    <t>¬¬A1344</t>
  </si>
  <si>
    <t>¬¬IF(ISBLANK('DPW2'!AM47),"",'DPW2'!AM47)</t>
  </si>
  <si>
    <t>¬¬IF(ISBLANK('DPW2'!AN47),"",'DPW2'!AN47)</t>
  </si>
  <si>
    <t>¬¬A1345</t>
  </si>
  <si>
    <t>¬¬IF(ISBLANK('DPW2'!AP47),"",'DPW2'!AP47)</t>
  </si>
  <si>
    <t>¬¬IF(ISBLANK('DPW2'!AQ47),"",'DPW2'!AQ47)</t>
  </si>
  <si>
    <t>¬¬A1346</t>
  </si>
  <si>
    <t>¬¬IF(ISBLANK('DPW2'!J48),"",'DPW2'!J48)</t>
  </si>
  <si>
    <t>¬¬A1347</t>
  </si>
  <si>
    <t>¬¬IF(ISBLANK('DPW2'!L48),"",'DPW2'!L48)</t>
  </si>
  <si>
    <t>¬¬IF(ISBLANK('DPW2'!M48),"",'DPW2'!M48)</t>
  </si>
  <si>
    <t>¬¬IF(ISBLANK('DPW2'!N48),"",'DPW2'!N48)</t>
  </si>
  <si>
    <t>¬¬IF(ISBLANK('DPW2'!O48),"",'DPW2'!O48)</t>
  </si>
  <si>
    <t>¬¬IF(ISBLANK('DPW2'!P48),"",'DPW2'!P48)</t>
  </si>
  <si>
    <t>¬¬IF(ISBLANK('DPW2'!Q48),"",'DPW2'!Q48)</t>
  </si>
  <si>
    <t>¬¬IF(ISBLANK('DPW2'!R48),"",'DPW2'!R48)</t>
  </si>
  <si>
    <t>¬¬IF(ISBLANK('DPW2'!S48),"",'DPW2'!S48)</t>
  </si>
  <si>
    <t>¬¬IF(ISBLANK('DPW2'!T48),"",'DPW2'!T48)</t>
  </si>
  <si>
    <t>¬¬IF(ISBLANK('DPW2'!U48),"",'DPW2'!U48)</t>
  </si>
  <si>
    <t>¬¬IF(ISBLANK('DPW2'!V48),"",'DPW2'!V48)</t>
  </si>
  <si>
    <t>¬¬IF(ISBLANK('DPW2'!W48),"",'DPW2'!W48)</t>
  </si>
  <si>
    <t>¬¬A1348</t>
  </si>
  <si>
    <t>¬¬IF(ISBLANK('DPW2'!X48),"",'DPW2'!X48)</t>
  </si>
  <si>
    <t>¬¬IF(ISBLANK('DPW2'!Y48),"",'DPW2'!Y48)</t>
  </si>
  <si>
    <t>¬¬A1349</t>
  </si>
  <si>
    <t>¬¬IF(ISBLANK('DPW2'!AA48),"",'DPW2'!AA48)</t>
  </si>
  <si>
    <t>¬¬IF(ISBLANK('DPW2'!AB48),"",'DPW2'!AB48)</t>
  </si>
  <si>
    <t>¬¬IF(ISBLANK('DPW2'!AC48),"",'DPW2'!AC48)</t>
  </si>
  <si>
    <t>¬¬IF(ISBLANK('DPW2'!AD48),"",'DPW2'!AD48)</t>
  </si>
  <si>
    <t>¬¬IF(ISBLANK('DPW2'!AE48),"",'DPW2'!AE48)</t>
  </si>
  <si>
    <t>¬¬IF(ISBLANK('DPW2'!AF48),"",'DPW2'!AF48)</t>
  </si>
  <si>
    <t>¬¬IF(ISBLANK('DPW2'!AG48),"",'DPW2'!AG48)</t>
  </si>
  <si>
    <t>¬¬IF(ISBLANK('DPW2'!AH48),"",'DPW2'!AH48)</t>
  </si>
  <si>
    <t>¬¬IF(ISBLANK('DPW2'!AI48),"",'DPW2'!AI48)</t>
  </si>
  <si>
    <t>¬¬IF(ISBLANK('DPW2'!AJ48),"",'DPW2'!AJ48)</t>
  </si>
  <si>
    <t>¬¬IF(ISBLANK('DPW2'!AK48),"",'DPW2'!AK48)</t>
  </si>
  <si>
    <t>¬¬IF(ISBLANK('DPW2'!AL48),"",'DPW2'!AL48)</t>
  </si>
  <si>
    <t>¬¬A1350</t>
  </si>
  <si>
    <t>¬¬IF(ISBLANK('DPW2'!AM48),"",'DPW2'!AM48)</t>
  </si>
  <si>
    <t>¬¬IF(ISBLANK('DPW2'!AN48),"",'DPW2'!AN48)</t>
  </si>
  <si>
    <t>¬¬A1351</t>
  </si>
  <si>
    <t>¬¬IF(ISBLANK('DPW2'!AP48),"",'DPW2'!AP48)</t>
  </si>
  <si>
    <t>¬¬IF(ISBLANK('DPW2'!AQ48),"",'DPW2'!AQ48)</t>
  </si>
  <si>
    <t>¬¬A1352</t>
  </si>
  <si>
    <t>¬¬IF(ISBLANK('DPW2'!J49),"",'DPW2'!J49)</t>
  </si>
  <si>
    <t>¬¬A1353</t>
  </si>
  <si>
    <t>¬¬IF(ISBLANK('DPW2'!L49),"",'DPW2'!L49)</t>
  </si>
  <si>
    <t>¬¬IF(ISBLANK('DPW2'!M49),"",'DPW2'!M49)</t>
  </si>
  <si>
    <t>¬¬IF(ISBLANK('DPW2'!N49),"",'DPW2'!N49)</t>
  </si>
  <si>
    <t>¬¬IF(ISBLANK('DPW2'!O49),"",'DPW2'!O49)</t>
  </si>
  <si>
    <t>¬¬IF(ISBLANK('DPW2'!P49),"",'DPW2'!P49)</t>
  </si>
  <si>
    <t>¬¬IF(ISBLANK('DPW2'!Q49),"",'DPW2'!Q49)</t>
  </si>
  <si>
    <t>¬¬IF(ISBLANK('DPW2'!R49),"",'DPW2'!R49)</t>
  </si>
  <si>
    <t>¬¬IF(ISBLANK('DPW2'!S49),"",'DPW2'!S49)</t>
  </si>
  <si>
    <t>¬¬IF(ISBLANK('DPW2'!T49),"",'DPW2'!T49)</t>
  </si>
  <si>
    <t>¬¬IF(ISBLANK('DPW2'!U49),"",'DPW2'!U49)</t>
  </si>
  <si>
    <t>¬¬IF(ISBLANK('DPW2'!V49),"",'DPW2'!V49)</t>
  </si>
  <si>
    <t>¬¬IF(ISBLANK('DPW2'!W49),"",'DPW2'!W49)</t>
  </si>
  <si>
    <t>¬¬A1354</t>
  </si>
  <si>
    <t>¬¬IF(ISBLANK('DPW2'!X49),"",'DPW2'!X49)</t>
  </si>
  <si>
    <t>¬¬IF(ISBLANK('DPW2'!Y49),"",'DPW2'!Y49)</t>
  </si>
  <si>
    <t>¬¬A1355</t>
  </si>
  <si>
    <t>¬¬IF(ISBLANK('DPW2'!AA49),"",'DPW2'!AA49)</t>
  </si>
  <si>
    <t>¬¬IF(ISBLANK('DPW2'!AB49),"",'DPW2'!AB49)</t>
  </si>
  <si>
    <t>¬¬IF(ISBLANK('DPW2'!AC49),"",'DPW2'!AC49)</t>
  </si>
  <si>
    <t>¬¬IF(ISBLANK('DPW2'!AD49),"",'DPW2'!AD49)</t>
  </si>
  <si>
    <t>¬¬IF(ISBLANK('DPW2'!AE49),"",'DPW2'!AE49)</t>
  </si>
  <si>
    <t>¬¬IF(ISBLANK('DPW2'!AF49),"",'DPW2'!AF49)</t>
  </si>
  <si>
    <t>¬¬IF(ISBLANK('DPW2'!AG49),"",'DPW2'!AG49)</t>
  </si>
  <si>
    <t>¬¬IF(ISBLANK('DPW2'!AH49),"",'DPW2'!AH49)</t>
  </si>
  <si>
    <t>¬¬IF(ISBLANK('DPW2'!AI49),"",'DPW2'!AI49)</t>
  </si>
  <si>
    <t>¬¬IF(ISBLANK('DPW2'!AJ49),"",'DPW2'!AJ49)</t>
  </si>
  <si>
    <t>¬¬IF(ISBLANK('DPW2'!AK49),"",'DPW2'!AK49)</t>
  </si>
  <si>
    <t>¬¬IF(ISBLANK('DPW2'!AL49),"",'DPW2'!AL49)</t>
  </si>
  <si>
    <t>¬¬A1356</t>
  </si>
  <si>
    <t>¬¬IF(ISBLANK('DPW2'!AM49),"",'DPW2'!AM49)</t>
  </si>
  <si>
    <t>¬¬IF(ISBLANK('DPW2'!AN49),"",'DPW2'!AN49)</t>
  </si>
  <si>
    <t>¬¬A1357</t>
  </si>
  <si>
    <t>¬¬IF(ISBLANK('DPW2'!AP49),"",'DPW2'!AP49)</t>
  </si>
  <si>
    <t>¬¬IF(ISBLANK('DPW2'!AQ49),"",'DPW2'!AQ49)</t>
  </si>
  <si>
    <t>¬¬A1358</t>
  </si>
  <si>
    <t>¬¬IF(ISBLANK('DPW2'!J50),"",'DPW2'!J50)</t>
  </si>
  <si>
    <t>¬¬A1359</t>
  </si>
  <si>
    <t>¬¬IF(ISBLANK('DPW2'!L50),"",'DPW2'!L50)</t>
  </si>
  <si>
    <t>¬¬IF(ISBLANK('DPW2'!M50),"",'DPW2'!M50)</t>
  </si>
  <si>
    <t>¬¬IF(ISBLANK('DPW2'!N50),"",'DPW2'!N50)</t>
  </si>
  <si>
    <t>¬¬IF(ISBLANK('DPW2'!O50),"",'DPW2'!O50)</t>
  </si>
  <si>
    <t>¬¬IF(ISBLANK('DPW2'!P50),"",'DPW2'!P50)</t>
  </si>
  <si>
    <t>¬¬IF(ISBLANK('DPW2'!Q50),"",'DPW2'!Q50)</t>
  </si>
  <si>
    <t>¬¬IF(ISBLANK('DPW2'!R50),"",'DPW2'!R50)</t>
  </si>
  <si>
    <t>¬¬IF(ISBLANK('DPW2'!S50),"",'DPW2'!S50)</t>
  </si>
  <si>
    <t>¬¬IF(ISBLANK('DPW2'!T50),"",'DPW2'!T50)</t>
  </si>
  <si>
    <t>¬¬IF(ISBLANK('DPW2'!U50),"",'DPW2'!U50)</t>
  </si>
  <si>
    <t>¬¬IF(ISBLANK('DPW2'!V50),"",'DPW2'!V50)</t>
  </si>
  <si>
    <t>¬¬IF(ISBLANK('DPW2'!W50),"",'DPW2'!W50)</t>
  </si>
  <si>
    <t>¬¬A1360</t>
  </si>
  <si>
    <t>¬¬IF(ISBLANK('DPW2'!X50),"",'DPW2'!X50)</t>
  </si>
  <si>
    <t>¬¬IF(ISBLANK('DPW2'!Y50),"",'DPW2'!Y50)</t>
  </si>
  <si>
    <t>¬¬A1361</t>
  </si>
  <si>
    <t>¬¬IF(ISBLANK('DPW2'!AA50),"",'DPW2'!AA50)</t>
  </si>
  <si>
    <t>¬¬IF(ISBLANK('DPW2'!AB50),"",'DPW2'!AB50)</t>
  </si>
  <si>
    <t>¬¬IF(ISBLANK('DPW2'!AC50),"",'DPW2'!AC50)</t>
  </si>
  <si>
    <t>¬¬IF(ISBLANK('DPW2'!AD50),"",'DPW2'!AD50)</t>
  </si>
  <si>
    <t>¬¬IF(ISBLANK('DPW2'!AE50),"",'DPW2'!AE50)</t>
  </si>
  <si>
    <t>¬¬IF(ISBLANK('DPW2'!AF50),"",'DPW2'!AF50)</t>
  </si>
  <si>
    <t>¬¬IF(ISBLANK('DPW2'!AG50),"",'DPW2'!AG50)</t>
  </si>
  <si>
    <t>¬¬IF(ISBLANK('DPW2'!AH50),"",'DPW2'!AH50)</t>
  </si>
  <si>
    <t>¬¬IF(ISBLANK('DPW2'!AI50),"",'DPW2'!AI50)</t>
  </si>
  <si>
    <t>¬¬IF(ISBLANK('DPW2'!AJ50),"",'DPW2'!AJ50)</t>
  </si>
  <si>
    <t>¬¬IF(ISBLANK('DPW2'!AK50),"",'DPW2'!AK50)</t>
  </si>
  <si>
    <t>¬¬IF(ISBLANK('DPW2'!AL50),"",'DPW2'!AL50)</t>
  </si>
  <si>
    <t>¬¬A1362</t>
  </si>
  <si>
    <t>¬¬IF(ISBLANK('DPW2'!AM50),"",'DPW2'!AM50)</t>
  </si>
  <si>
    <t>¬¬IF(ISBLANK('DPW2'!AN50),"",'DPW2'!AN50)</t>
  </si>
  <si>
    <t>¬¬A1363</t>
  </si>
  <si>
    <t>¬¬IF(ISBLANK('DPW2'!AP50),"",'DPW2'!AP50)</t>
  </si>
  <si>
    <t>¬¬IF(ISBLANK('DPW2'!AQ50),"",'DPW2'!AQ50)</t>
  </si>
  <si>
    <t>¬¬A1364</t>
  </si>
  <si>
    <t>¬¬'DPW3'!F8 &amp; "," &amp; 'DPW3'!G8 &amp; "," &amp; 'DPW3'!MT7</t>
  </si>
  <si>
    <t>¬¬IF(ISBLANK('DPW3'!K8),"",'DPW3'!K8)</t>
  </si>
  <si>
    <t>¬¬A1365</t>
  </si>
  <si>
    <t>¬¬'DPW3'!F8 &amp; "," &amp; 'DPW3'!G8 &amp; "," &amp; 'DPW3'!MV7</t>
  </si>
  <si>
    <t>¬¬IF(ISBLANK('DPW3'!M8),"",'DPW3'!M8)</t>
  </si>
  <si>
    <t>¬¬IF(ISBLANK('DPW3'!N8),"",'DPW3'!N8)</t>
  </si>
  <si>
    <t>¬¬IF(ISBLANK('DPW3'!O8),"",'DPW3'!O8)</t>
  </si>
  <si>
    <t>¬¬IF(ISBLANK('DPW3'!P8),"",'DPW3'!P8)</t>
  </si>
  <si>
    <t>¬¬IF(ISBLANK('DPW3'!Q8),"",'DPW3'!Q8)</t>
  </si>
  <si>
    <t>¬¬IF(ISBLANK('DPW3'!R8),"",'DPW3'!R8)</t>
  </si>
  <si>
    <t>¬¬IF(ISBLANK('DPW3'!S8),"",'DPW3'!S8)</t>
  </si>
  <si>
    <t>¬¬IF(ISBLANK('DPW3'!T8),"",'DPW3'!T8)</t>
  </si>
  <si>
    <t>¬¬IF(ISBLANK('DPW3'!U8),"",'DPW3'!U8)</t>
  </si>
  <si>
    <t>¬¬IF(ISBLANK('DPW3'!V8),"",'DPW3'!V8)</t>
  </si>
  <si>
    <t>¬¬IF(ISBLANK('DPW3'!W8),"",'DPW3'!W8)</t>
  </si>
  <si>
    <t>¬¬IF(ISBLANK('DPW3'!X8),"",'DPW3'!X8)</t>
  </si>
  <si>
    <t>¬¬IF(ISBLANK('DPW3'!Y8),"",'DPW3'!Y8)</t>
  </si>
  <si>
    <t>¬¬IF(ISBLANK('DPW3'!Z8),"",'DPW3'!Z8)</t>
  </si>
  <si>
    <t>¬¬IF(ISBLANK('DPW3'!AA8),"",'DPW3'!AA8)</t>
  </si>
  <si>
    <t>¬¬IF(ISBLANK('DPW3'!AB8),"",'DPW3'!AB8)</t>
  </si>
  <si>
    <t>¬¬IF(ISBLANK('DPW3'!AC8),"",'DPW3'!AC8)</t>
  </si>
  <si>
    <t>¬¬IF(ISBLANK('DPW3'!AD8),"",'DPW3'!AD8)</t>
  </si>
  <si>
    <t>¬¬IF(ISBLANK('DPW3'!AE8),"",'DPW3'!AE8)</t>
  </si>
  <si>
    <t>¬¬IF(ISBLANK('DPW3'!AF8),"",'DPW3'!AF8)</t>
  </si>
  <si>
    <t>¬¬IF(ISBLANK('DPW3'!AG8),"",'DPW3'!AG8)</t>
  </si>
  <si>
    <t>¬¬IF(ISBLANK('DPW3'!AH8),"",'DPW3'!AH8)</t>
  </si>
  <si>
    <t>¬¬IF(ISBLANK('DPW3'!AI8),"",'DPW3'!AI8)</t>
  </si>
  <si>
    <t>¬¬IF(ISBLANK('DPW3'!AJ8),"",'DPW3'!AJ8)</t>
  </si>
  <si>
    <t>¬¬IF(ISBLANK('DPW3'!AK8),"",'DPW3'!AK8)</t>
  </si>
  <si>
    <t>¬¬IF(ISBLANK('DPW3'!AL8),"",'DPW3'!AL8)</t>
  </si>
  <si>
    <t>¬¬IF(ISBLANK('DPW3'!AM8),"",'DPW3'!AM8)</t>
  </si>
  <si>
    <t>¬¬IF(ISBLANK('DPW3'!AN8),"",'DPW3'!AN8)</t>
  </si>
  <si>
    <t>¬¬IF(ISBLANK('DPW3'!AO8),"",'DPW3'!AO8)</t>
  </si>
  <si>
    <t>¬¬IF(ISBLANK('DPW3'!AP8),"",'DPW3'!AP8)</t>
  </si>
  <si>
    <t>¬¬IF(ISBLANK('DPW3'!AQ8),"",'DPW3'!AQ8)</t>
  </si>
  <si>
    <t>¬¬IF(ISBLANK('DPW3'!AR8),"",'DPW3'!AR8)</t>
  </si>
  <si>
    <t>¬¬IF(ISBLANK('DPW3'!AS8),"",'DPW3'!AS8)</t>
  </si>
  <si>
    <t>¬¬IF(ISBLANK('DPW3'!AT8),"",'DPW3'!AT8)</t>
  </si>
  <si>
    <t>¬¬IF(ISBLANK('DPW3'!AU8),"",'DPW3'!AU8)</t>
  </si>
  <si>
    <t>¬¬IF(ISBLANK('DPW3'!AV8),"",'DPW3'!AV8)</t>
  </si>
  <si>
    <t>¬¬IF(ISBLANK('DPW3'!AW8),"",'DPW3'!AW8)</t>
  </si>
  <si>
    <t>¬¬IF(ISBLANK('DPW3'!AX8),"",'DPW3'!AX8)</t>
  </si>
  <si>
    <t>¬¬IF(ISBLANK('DPW3'!AY8),"",'DPW3'!AY8)</t>
  </si>
  <si>
    <t>¬¬IF(ISBLANK('DPW3'!AZ8),"",'DPW3'!AZ8)</t>
  </si>
  <si>
    <t>¬¬A1366</t>
  </si>
  <si>
    <t>¬¬'DPW3'!F8 &amp; "," &amp; 'DPW3'!G8 &amp; "," &amp; 'DPW3'!OK7</t>
  </si>
  <si>
    <t>¬¬IF(ISBLANK('DPW3'!BB8),"",'DPW3'!BB8)</t>
  </si>
  <si>
    <t>¬¬IF(ISBLANK('DPW3'!BC8),"",'DPW3'!BC8)</t>
  </si>
  <si>
    <t>¬¬IF(ISBLANK('DPW3'!BD8),"",'DPW3'!BD8)</t>
  </si>
  <si>
    <t>¬¬IF(ISBLANK('DPW3'!BE8),"",'DPW3'!BE8)</t>
  </si>
  <si>
    <t>¬¬IF(ISBLANK('DPW3'!BF8),"",'DPW3'!BF8)</t>
  </si>
  <si>
    <t>¬¬IF(ISBLANK('DPW3'!BG8),"",'DPW3'!BG8)</t>
  </si>
  <si>
    <t>¬¬IF(ISBLANK('DPW3'!BH8),"",'DPW3'!BH8)</t>
  </si>
  <si>
    <t>¬¬IF(ISBLANK('DPW3'!BI8),"",'DPW3'!BI8)</t>
  </si>
  <si>
    <t>¬¬IF(ISBLANK('DPW3'!BJ8),"",'DPW3'!BJ8)</t>
  </si>
  <si>
    <t>¬¬IF(ISBLANK('DPW3'!BK8),"",'DPW3'!BK8)</t>
  </si>
  <si>
    <t>¬¬IF(ISBLANK('DPW3'!BL8),"",'DPW3'!BL8)</t>
  </si>
  <si>
    <t>¬¬IF(ISBLANK('DPW3'!BM8),"",'DPW3'!BM8)</t>
  </si>
  <si>
    <t>¬¬IF(ISBLANK('DPW3'!BN8),"",'DPW3'!BN8)</t>
  </si>
  <si>
    <t>¬¬IF(ISBLANK('DPW3'!BO8),"",'DPW3'!BO8)</t>
  </si>
  <si>
    <t>¬¬IF(ISBLANK('DPW3'!BP8),"",'DPW3'!BP8)</t>
  </si>
  <si>
    <t>¬¬IF(ISBLANK('DPW3'!BQ8),"",'DPW3'!BQ8)</t>
  </si>
  <si>
    <t>¬¬IF(ISBLANK('DPW3'!BR8),"",'DPW3'!BR8)</t>
  </si>
  <si>
    <t>¬¬IF(ISBLANK('DPW3'!BS8),"",'DPW3'!BS8)</t>
  </si>
  <si>
    <t>¬¬IF(ISBLANK('DPW3'!BT8),"",'DPW3'!BT8)</t>
  </si>
  <si>
    <t>¬¬IF(ISBLANK('DPW3'!BU8),"",'DPW3'!BU8)</t>
  </si>
  <si>
    <t>¬¬IF(ISBLANK('DPW3'!BV8),"",'DPW3'!BV8)</t>
  </si>
  <si>
    <t>¬¬IF(ISBLANK('DPW3'!BW8),"",'DPW3'!BW8)</t>
  </si>
  <si>
    <t>¬¬IF(ISBLANK('DPW3'!BX8),"",'DPW3'!BX8)</t>
  </si>
  <si>
    <t>¬¬IF(ISBLANK('DPW3'!BY8),"",'DPW3'!BY8)</t>
  </si>
  <si>
    <t>¬¬IF(ISBLANK('DPW3'!BZ8),"",'DPW3'!BZ8)</t>
  </si>
  <si>
    <t>¬¬IF(ISBLANK('DPW3'!CA8),"",'DPW3'!CA8)</t>
  </si>
  <si>
    <t>¬¬IF(ISBLANK('DPW3'!CB8),"",'DPW3'!CB8)</t>
  </si>
  <si>
    <t>¬¬IF(ISBLANK('DPW3'!CC8),"",'DPW3'!CC8)</t>
  </si>
  <si>
    <t>¬¬IF(ISBLANK('DPW3'!CD8),"",'DPW3'!CD8)</t>
  </si>
  <si>
    <t>¬¬IF(ISBLANK('DPW3'!CE8),"",'DPW3'!CE8)</t>
  </si>
  <si>
    <t>¬¬IF(ISBLANK('DPW3'!CF8),"",'DPW3'!CF8)</t>
  </si>
  <si>
    <t>¬¬IF(ISBLANK('DPW3'!CG8),"",'DPW3'!CG8)</t>
  </si>
  <si>
    <t>¬¬IF(ISBLANK('DPW3'!CH8),"",'DPW3'!CH8)</t>
  </si>
  <si>
    <t>¬¬IF(ISBLANK('DPW3'!CI8),"",'DPW3'!CI8)</t>
  </si>
  <si>
    <t>¬¬IF(ISBLANK('DPW3'!CJ8),"",'DPW3'!CJ8)</t>
  </si>
  <si>
    <t>¬¬IF(ISBLANK('DPW3'!CK8),"",'DPW3'!CK8)</t>
  </si>
  <si>
    <t>¬¬IF(ISBLANK('DPW3'!CL8),"",'DPW3'!CL8)</t>
  </si>
  <si>
    <t>¬¬IF(ISBLANK('DPW3'!CM8),"",'DPW3'!CM8)</t>
  </si>
  <si>
    <t>¬¬IF(ISBLANK('DPW3'!CN8),"",'DPW3'!CN8)</t>
  </si>
  <si>
    <t>¬¬IF(ISBLANK('DPW3'!CO8),"",'DPW3'!CO8)</t>
  </si>
  <si>
    <t>¬¬A1367</t>
  </si>
  <si>
    <t>¬¬'DPW3'!F8 &amp; "," &amp; 'DPW3'!G8 &amp; "," &amp; 'DPW3'!PZ7</t>
  </si>
  <si>
    <t>¬¬IF(ISBLANK('DPW3'!CQ8),"",'DPW3'!CQ8)</t>
  </si>
  <si>
    <t>¬¬IF(ISBLANK('DPW3'!CR8),"",'DPW3'!CR8)</t>
  </si>
  <si>
    <t>¬¬IF(ISBLANK('DPW3'!CS8),"",'DPW3'!CS8)</t>
  </si>
  <si>
    <t>¬¬IF(ISBLANK('DPW3'!CT8),"",'DPW3'!CT8)</t>
  </si>
  <si>
    <t>¬¬IF(ISBLANK('DPW3'!CU8),"",'DPW3'!CU8)</t>
  </si>
  <si>
    <t>¬¬IF(ISBLANK('DPW3'!CV8),"",'DPW3'!CV8)</t>
  </si>
  <si>
    <t>¬¬IF(ISBLANK('DPW3'!CW8),"",'DPW3'!CW8)</t>
  </si>
  <si>
    <t>¬¬IF(ISBLANK('DPW3'!CX8),"",'DPW3'!CX8)</t>
  </si>
  <si>
    <t>¬¬IF(ISBLANK('DPW3'!CY8),"",'DPW3'!CY8)</t>
  </si>
  <si>
    <t>¬¬IF(ISBLANK('DPW3'!CZ8),"",'DPW3'!CZ8)</t>
  </si>
  <si>
    <t>¬¬IF(ISBLANK('DPW3'!DA8),"",'DPW3'!DA8)</t>
  </si>
  <si>
    <t>¬¬IF(ISBLANK('DPW3'!DB8),"",'DPW3'!DB8)</t>
  </si>
  <si>
    <t>¬¬IF(ISBLANK('DPW3'!DC8),"",'DPW3'!DC8)</t>
  </si>
  <si>
    <t>¬¬IF(ISBLANK('DPW3'!DD8),"",'DPW3'!DD8)</t>
  </si>
  <si>
    <t>¬¬IF(ISBLANK('DPW3'!DE8),"",'DPW3'!DE8)</t>
  </si>
  <si>
    <t>¬¬IF(ISBLANK('DPW3'!DF8),"",'DPW3'!DF8)</t>
  </si>
  <si>
    <t>¬¬IF(ISBLANK('DPW3'!DG8),"",'DPW3'!DG8)</t>
  </si>
  <si>
    <t>¬¬IF(ISBLANK('DPW3'!DH8),"",'DPW3'!DH8)</t>
  </si>
  <si>
    <t>¬¬IF(ISBLANK('DPW3'!DI8),"",'DPW3'!DI8)</t>
  </si>
  <si>
    <t>¬¬IF(ISBLANK('DPW3'!DJ8),"",'DPW3'!DJ8)</t>
  </si>
  <si>
    <t>¬¬IF(ISBLANK('DPW3'!DK8),"",'DPW3'!DK8)</t>
  </si>
  <si>
    <t>¬¬IF(ISBLANK('DPW3'!DL8),"",'DPW3'!DL8)</t>
  </si>
  <si>
    <t>¬¬IF(ISBLANK('DPW3'!DM8),"",'DPW3'!DM8)</t>
  </si>
  <si>
    <t>¬¬IF(ISBLANK('DPW3'!DN8),"",'DPW3'!DN8)</t>
  </si>
  <si>
    <t>¬¬IF(ISBLANK('DPW3'!DO8),"",'DPW3'!DO8)</t>
  </si>
  <si>
    <t>¬¬IF(ISBLANK('DPW3'!DP8),"",'DPW3'!DP8)</t>
  </si>
  <si>
    <t>¬¬IF(ISBLANK('DPW3'!DQ8),"",'DPW3'!DQ8)</t>
  </si>
  <si>
    <t>¬¬IF(ISBLANK('DPW3'!DR8),"",'DPW3'!DR8)</t>
  </si>
  <si>
    <t>¬¬IF(ISBLANK('DPW3'!DS8),"",'DPW3'!DS8)</t>
  </si>
  <si>
    <t>¬¬IF(ISBLANK('DPW3'!DT8),"",'DPW3'!DT8)</t>
  </si>
  <si>
    <t>¬¬IF(ISBLANK('DPW3'!DU8),"",'DPW3'!DU8)</t>
  </si>
  <si>
    <t>¬¬IF(ISBLANK('DPW3'!DV8),"",'DPW3'!DV8)</t>
  </si>
  <si>
    <t>¬¬IF(ISBLANK('DPW3'!DW8),"",'DPW3'!DW8)</t>
  </si>
  <si>
    <t>¬¬IF(ISBLANK('DPW3'!DX8),"",'DPW3'!DX8)</t>
  </si>
  <si>
    <t>¬¬IF(ISBLANK('DPW3'!DY8),"",'DPW3'!DY8)</t>
  </si>
  <si>
    <t>¬¬IF(ISBLANK('DPW3'!DZ8),"",'DPW3'!DZ8)</t>
  </si>
  <si>
    <t>¬¬IF(ISBLANK('DPW3'!EA8),"",'DPW3'!EA8)</t>
  </si>
  <si>
    <t>¬¬IF(ISBLANK('DPW3'!EB8),"",'DPW3'!EB8)</t>
  </si>
  <si>
    <t>¬¬IF(ISBLANK('DPW3'!EC8),"",'DPW3'!EC8)</t>
  </si>
  <si>
    <t>¬¬IF(ISBLANK('DPW3'!ED8),"",'DPW3'!ED8)</t>
  </si>
  <si>
    <t>¬¬A1368</t>
  </si>
  <si>
    <t>¬¬'DPW3'!F8 &amp; "," &amp; 'DPW3'!G8 &amp; "," &amp; 'DPW3'!RO7</t>
  </si>
  <si>
    <t>¬¬IF(ISBLANK('DPW3'!EF8),"",'DPW3'!EF8)</t>
  </si>
  <si>
    <t>¬¬IF(ISBLANK('DPW3'!EG8),"",'DPW3'!EG8)</t>
  </si>
  <si>
    <t>¬¬IF(ISBLANK('DPW3'!EH8),"",'DPW3'!EH8)</t>
  </si>
  <si>
    <t>¬¬IF(ISBLANK('DPW3'!EI8),"",'DPW3'!EI8)</t>
  </si>
  <si>
    <t>¬¬IF(ISBLANK('DPW3'!EJ8),"",'DPW3'!EJ8)</t>
  </si>
  <si>
    <t>¬¬IF(ISBLANK('DPW3'!EK8),"",'DPW3'!EK8)</t>
  </si>
  <si>
    <t>¬¬IF(ISBLANK('DPW3'!EL8),"",'DPW3'!EL8)</t>
  </si>
  <si>
    <t>¬¬IF(ISBLANK('DPW3'!EM8),"",'DPW3'!EM8)</t>
  </si>
  <si>
    <t>¬¬IF(ISBLANK('DPW3'!EN8),"",'DPW3'!EN8)</t>
  </si>
  <si>
    <t>¬¬IF(ISBLANK('DPW3'!EO8),"",'DPW3'!EO8)</t>
  </si>
  <si>
    <t>¬¬IF(ISBLANK('DPW3'!EP8),"",'DPW3'!EP8)</t>
  </si>
  <si>
    <t>¬¬IF(ISBLANK('DPW3'!EQ8),"",'DPW3'!EQ8)</t>
  </si>
  <si>
    <t>¬¬IF(ISBLANK('DPW3'!ER8),"",'DPW3'!ER8)</t>
  </si>
  <si>
    <t>¬¬IF(ISBLANK('DPW3'!ES8),"",'DPW3'!ES8)</t>
  </si>
  <si>
    <t>¬¬IF(ISBLANK('DPW3'!ET8),"",'DPW3'!ET8)</t>
  </si>
  <si>
    <t>¬¬IF(ISBLANK('DPW3'!EU8),"",'DPW3'!EU8)</t>
  </si>
  <si>
    <t>¬¬IF(ISBLANK('DPW3'!EV8),"",'DPW3'!EV8)</t>
  </si>
  <si>
    <t>¬¬IF(ISBLANK('DPW3'!EW8),"",'DPW3'!EW8)</t>
  </si>
  <si>
    <t>¬¬IF(ISBLANK('DPW3'!EX8),"",'DPW3'!EX8)</t>
  </si>
  <si>
    <t>¬¬IF(ISBLANK('DPW3'!EY8),"",'DPW3'!EY8)</t>
  </si>
  <si>
    <t>¬¬IF(ISBLANK('DPW3'!EZ8),"",'DPW3'!EZ8)</t>
  </si>
  <si>
    <t>¬¬IF(ISBLANK('DPW3'!FA8),"",'DPW3'!FA8)</t>
  </si>
  <si>
    <t>¬¬IF(ISBLANK('DPW3'!FB8),"",'DPW3'!FB8)</t>
  </si>
  <si>
    <t>¬¬IF(ISBLANK('DPW3'!FC8),"",'DPW3'!FC8)</t>
  </si>
  <si>
    <t>¬¬IF(ISBLANK('DPW3'!FD8),"",'DPW3'!FD8)</t>
  </si>
  <si>
    <t>¬¬IF(ISBLANK('DPW3'!FE8),"",'DPW3'!FE8)</t>
  </si>
  <si>
    <t>¬¬IF(ISBLANK('DPW3'!FF8),"",'DPW3'!FF8)</t>
  </si>
  <si>
    <t>¬¬IF(ISBLANK('DPW3'!FG8),"",'DPW3'!FG8)</t>
  </si>
  <si>
    <t>¬¬IF(ISBLANK('DPW3'!FH8),"",'DPW3'!FH8)</t>
  </si>
  <si>
    <t>¬¬IF(ISBLANK('DPW3'!FI8),"",'DPW3'!FI8)</t>
  </si>
  <si>
    <t>¬¬IF(ISBLANK('DPW3'!FJ8),"",'DPW3'!FJ8)</t>
  </si>
  <si>
    <t>¬¬IF(ISBLANK('DPW3'!FK8),"",'DPW3'!FK8)</t>
  </si>
  <si>
    <t>¬¬IF(ISBLANK('DPW3'!FL8),"",'DPW3'!FL8)</t>
  </si>
  <si>
    <t>¬¬IF(ISBLANK('DPW3'!FM8),"",'DPW3'!FM8)</t>
  </si>
  <si>
    <t>¬¬IF(ISBLANK('DPW3'!FN8),"",'DPW3'!FN8)</t>
  </si>
  <si>
    <t>¬¬IF(ISBLANK('DPW3'!FO8),"",'DPW3'!FO8)</t>
  </si>
  <si>
    <t>¬¬IF(ISBLANK('DPW3'!FP8),"",'DPW3'!FP8)</t>
  </si>
  <si>
    <t>¬¬IF(ISBLANK('DPW3'!FQ8),"",'DPW3'!FQ8)</t>
  </si>
  <si>
    <t>¬¬IF(ISBLANK('DPW3'!FR8),"",'DPW3'!FR8)</t>
  </si>
  <si>
    <t>¬¬IF(ISBLANK('DPW3'!FS8),"",'DPW3'!FS8)</t>
  </si>
  <si>
    <t>¬¬A1369</t>
  </si>
  <si>
    <t>¬¬'DPW3'!F8 &amp; "," &amp; 'DPW3'!G8 &amp; "," &amp; 'DPW3'!TD7</t>
  </si>
  <si>
    <t>¬¬IF(ISBLANK('DPW3'!FU8),"",'DPW3'!FU8)</t>
  </si>
  <si>
    <t>¬¬IF(ISBLANK('DPW3'!FV8),"",'DPW3'!FV8)</t>
  </si>
  <si>
    <t>¬¬IF(ISBLANK('DPW3'!FW8),"",'DPW3'!FW8)</t>
  </si>
  <si>
    <t>¬¬IF(ISBLANK('DPW3'!FX8),"",'DPW3'!FX8)</t>
  </si>
  <si>
    <t>¬¬IF(ISBLANK('DPW3'!FY8),"",'DPW3'!FY8)</t>
  </si>
  <si>
    <t>¬¬IF(ISBLANK('DPW3'!FZ8),"",'DPW3'!FZ8)</t>
  </si>
  <si>
    <t>¬¬IF(ISBLANK('DPW3'!GA8),"",'DPW3'!GA8)</t>
  </si>
  <si>
    <t>¬¬IF(ISBLANK('DPW3'!GB8),"",'DPW3'!GB8)</t>
  </si>
  <si>
    <t>¬¬IF(ISBLANK('DPW3'!GC8),"",'DPW3'!GC8)</t>
  </si>
  <si>
    <t>¬¬IF(ISBLANK('DPW3'!GD8),"",'DPW3'!GD8)</t>
  </si>
  <si>
    <t>¬¬IF(ISBLANK('DPW3'!GE8),"",'DPW3'!GE8)</t>
  </si>
  <si>
    <t>¬¬IF(ISBLANK('DPW3'!GF8),"",'DPW3'!GF8)</t>
  </si>
  <si>
    <t>¬¬IF(ISBLANK('DPW3'!GG8),"",'DPW3'!GG8)</t>
  </si>
  <si>
    <t>¬¬IF(ISBLANK('DPW3'!GH8),"",'DPW3'!GH8)</t>
  </si>
  <si>
    <t>¬¬IF(ISBLANK('DPW3'!GI8),"",'DPW3'!GI8)</t>
  </si>
  <si>
    <t>¬¬IF(ISBLANK('DPW3'!GJ8),"",'DPW3'!GJ8)</t>
  </si>
  <si>
    <t>¬¬IF(ISBLANK('DPW3'!GK8),"",'DPW3'!GK8)</t>
  </si>
  <si>
    <t>¬¬IF(ISBLANK('DPW3'!GL8),"",'DPW3'!GL8)</t>
  </si>
  <si>
    <t>¬¬IF(ISBLANK('DPW3'!GM8),"",'DPW3'!GM8)</t>
  </si>
  <si>
    <t>¬¬IF(ISBLANK('DPW3'!GN8),"",'DPW3'!GN8)</t>
  </si>
  <si>
    <t>¬¬IF(ISBLANK('DPW3'!GO8),"",'DPW3'!GO8)</t>
  </si>
  <si>
    <t>¬¬IF(ISBLANK('DPW3'!GP8),"",'DPW3'!GP8)</t>
  </si>
  <si>
    <t>¬¬IF(ISBLANK('DPW3'!GQ8),"",'DPW3'!GQ8)</t>
  </si>
  <si>
    <t>¬¬IF(ISBLANK('DPW3'!GR8),"",'DPW3'!GR8)</t>
  </si>
  <si>
    <t>¬¬IF(ISBLANK('DPW3'!GS8),"",'DPW3'!GS8)</t>
  </si>
  <si>
    <t>¬¬IF(ISBLANK('DPW3'!GT8),"",'DPW3'!GT8)</t>
  </si>
  <si>
    <t>¬¬IF(ISBLANK('DPW3'!GU8),"",'DPW3'!GU8)</t>
  </si>
  <si>
    <t>¬¬IF(ISBLANK('DPW3'!GV8),"",'DPW3'!GV8)</t>
  </si>
  <si>
    <t>¬¬IF(ISBLANK('DPW3'!GW8),"",'DPW3'!GW8)</t>
  </si>
  <si>
    <t>¬¬IF(ISBLANK('DPW3'!GX8),"",'DPW3'!GX8)</t>
  </si>
  <si>
    <t>¬¬IF(ISBLANK('DPW3'!GY8),"",'DPW3'!GY8)</t>
  </si>
  <si>
    <t>¬¬IF(ISBLANK('DPW3'!GZ8),"",'DPW3'!GZ8)</t>
  </si>
  <si>
    <t>¬¬IF(ISBLANK('DPW3'!HA8),"",'DPW3'!HA8)</t>
  </si>
  <si>
    <t>¬¬IF(ISBLANK('DPW3'!HB8),"",'DPW3'!HB8)</t>
  </si>
  <si>
    <t>¬¬IF(ISBLANK('DPW3'!HC8),"",'DPW3'!HC8)</t>
  </si>
  <si>
    <t>¬¬IF(ISBLANK('DPW3'!HD8),"",'DPW3'!HD8)</t>
  </si>
  <si>
    <t>¬¬IF(ISBLANK('DPW3'!HE8),"",'DPW3'!HE8)</t>
  </si>
  <si>
    <t>¬¬IF(ISBLANK('DPW3'!HF8),"",'DPW3'!HF8)</t>
  </si>
  <si>
    <t>¬¬IF(ISBLANK('DPW3'!HG8),"",'DPW3'!HG8)</t>
  </si>
  <si>
    <t>¬¬IF(ISBLANK('DPW3'!HH8),"",'DPW3'!HH8)</t>
  </si>
  <si>
    <t>¬¬A1370</t>
  </si>
  <si>
    <t>¬¬'DPW3'!F8 &amp; "," &amp; 'DPW3'!G8 &amp; "," &amp; 'DPW3'!US7</t>
  </si>
  <si>
    <t>¬¬IF(ISBLANK('DPW3'!HJ8),"",'DPW3'!HJ8)</t>
  </si>
  <si>
    <t>¬¬IF(ISBLANK('DPW3'!HK8),"",'DPW3'!HK8)</t>
  </si>
  <si>
    <t>¬¬IF(ISBLANK('DPW3'!HL8),"",'DPW3'!HL8)</t>
  </si>
  <si>
    <t>¬¬IF(ISBLANK('DPW3'!HM8),"",'DPW3'!HM8)</t>
  </si>
  <si>
    <t>¬¬IF(ISBLANK('DPW3'!HN8),"",'DPW3'!HN8)</t>
  </si>
  <si>
    <t>¬¬IF(ISBLANK('DPW3'!HO8),"",'DPW3'!HO8)</t>
  </si>
  <si>
    <t>¬¬IF(ISBLANK('DPW3'!HP8),"",'DPW3'!HP8)</t>
  </si>
  <si>
    <t>¬¬IF(ISBLANK('DPW3'!HQ8),"",'DPW3'!HQ8)</t>
  </si>
  <si>
    <t>¬¬IF(ISBLANK('DPW3'!HR8),"",'DPW3'!HR8)</t>
  </si>
  <si>
    <t>¬¬IF(ISBLANK('DPW3'!HS8),"",'DPW3'!HS8)</t>
  </si>
  <si>
    <t>¬¬IF(ISBLANK('DPW3'!HT8),"",'DPW3'!HT8)</t>
  </si>
  <si>
    <t>¬¬IF(ISBLANK('DPW3'!HU8),"",'DPW3'!HU8)</t>
  </si>
  <si>
    <t>¬¬IF(ISBLANK('DPW3'!HV8),"",'DPW3'!HV8)</t>
  </si>
  <si>
    <t>¬¬IF(ISBLANK('DPW3'!HW8),"",'DPW3'!HW8)</t>
  </si>
  <si>
    <t>¬¬IF(ISBLANK('DPW3'!HX8),"",'DPW3'!HX8)</t>
  </si>
  <si>
    <t>¬¬IF(ISBLANK('DPW3'!HY8),"",'DPW3'!HY8)</t>
  </si>
  <si>
    <t>¬¬IF(ISBLANK('DPW3'!HZ8),"",'DPW3'!HZ8)</t>
  </si>
  <si>
    <t>¬¬IF(ISBLANK('DPW3'!IA8),"",'DPW3'!IA8)</t>
  </si>
  <si>
    <t>¬¬IF(ISBLANK('DPW3'!IB8),"",'DPW3'!IB8)</t>
  </si>
  <si>
    <t>¬¬IF(ISBLANK('DPW3'!IC8),"",'DPW3'!IC8)</t>
  </si>
  <si>
    <t>¬¬IF(ISBLANK('DPW3'!ID8),"",'DPW3'!ID8)</t>
  </si>
  <si>
    <t>¬¬IF(ISBLANK('DPW3'!IE8),"",'DPW3'!IE8)</t>
  </si>
  <si>
    <t>¬¬IF(ISBLANK('DPW3'!IF8),"",'DPW3'!IF8)</t>
  </si>
  <si>
    <t>¬¬IF(ISBLANK('DPW3'!IG8),"",'DPW3'!IG8)</t>
  </si>
  <si>
    <t>¬¬IF(ISBLANK('DPW3'!IH8),"",'DPW3'!IH8)</t>
  </si>
  <si>
    <t>¬¬IF(ISBLANK('DPW3'!II8),"",'DPW3'!II8)</t>
  </si>
  <si>
    <t>¬¬IF(ISBLANK('DPW3'!IJ8),"",'DPW3'!IJ8)</t>
  </si>
  <si>
    <t>¬¬IF(ISBLANK('DPW3'!IK8),"",'DPW3'!IK8)</t>
  </si>
  <si>
    <t>¬¬IF(ISBLANK('DPW3'!IL8),"",'DPW3'!IL8)</t>
  </si>
  <si>
    <t>¬¬IF(ISBLANK('DPW3'!IM8),"",'DPW3'!IM8)</t>
  </si>
  <si>
    <t>¬¬IF(ISBLANK('DPW3'!IN8),"",'DPW3'!IN8)</t>
  </si>
  <si>
    <t>¬¬IF(ISBLANK('DPW3'!IO8),"",'DPW3'!IO8)</t>
  </si>
  <si>
    <t>¬¬IF(ISBLANK('DPW3'!IP8),"",'DPW3'!IP8)</t>
  </si>
  <si>
    <t>¬¬IF(ISBLANK('DPW3'!IQ8),"",'DPW3'!IQ8)</t>
  </si>
  <si>
    <t>¬¬IF(ISBLANK('DPW3'!IR8),"",'DPW3'!IR8)</t>
  </si>
  <si>
    <t>¬¬IF(ISBLANK('DPW3'!IS8),"",'DPW3'!IS8)</t>
  </si>
  <si>
    <t>¬¬IF(ISBLANK('DPW3'!IT8),"",'DPW3'!IT8)</t>
  </si>
  <si>
    <t>¬¬IF(ISBLANK('DPW3'!IU8),"",'DPW3'!IU8)</t>
  </si>
  <si>
    <t>¬¬IF(ISBLANK('DPW3'!IV8),"",'DPW3'!IV8)</t>
  </si>
  <si>
    <t>¬¬IF(ISBLANK('DPW3'!IW8),"",'DPW3'!IW8)</t>
  </si>
  <si>
    <t>¬¬A1371</t>
  </si>
  <si>
    <t>¬¬'DPW3'!F8 &amp; "," &amp; 'DPW3'!G8 &amp; "," &amp; 'DPW3'!WH7</t>
  </si>
  <si>
    <t>¬¬IF(ISBLANK('DPW3'!IY8),"",'DPW3'!IY8)</t>
  </si>
  <si>
    <t>¬¬IF(ISBLANK('DPW3'!IZ8),"",'DPW3'!IZ8)</t>
  </si>
  <si>
    <t>¬¬IF(ISBLANK('DPW3'!JA8),"",'DPW3'!JA8)</t>
  </si>
  <si>
    <t>¬¬IF(ISBLANK('DPW3'!JB8),"",'DPW3'!JB8)</t>
  </si>
  <si>
    <t>¬¬IF(ISBLANK('DPW3'!JC8),"",'DPW3'!JC8)</t>
  </si>
  <si>
    <t>¬¬IF(ISBLANK('DPW3'!JD8),"",'DPW3'!JD8)</t>
  </si>
  <si>
    <t>¬¬IF(ISBLANK('DPW3'!JE8),"",'DPW3'!JE8)</t>
  </si>
  <si>
    <t>¬¬IF(ISBLANK('DPW3'!JF8),"",'DPW3'!JF8)</t>
  </si>
  <si>
    <t>¬¬IF(ISBLANK('DPW3'!JG8),"",'DPW3'!JG8)</t>
  </si>
  <si>
    <t>¬¬IF(ISBLANK('DPW3'!JH8),"",'DPW3'!JH8)</t>
  </si>
  <si>
    <t>¬¬IF(ISBLANK('DPW3'!JI8),"",'DPW3'!JI8)</t>
  </si>
  <si>
    <t>¬¬IF(ISBLANK('DPW3'!JJ8),"",'DPW3'!JJ8)</t>
  </si>
  <si>
    <t>¬¬IF(ISBLANK('DPW3'!JK8),"",'DPW3'!JK8)</t>
  </si>
  <si>
    <t>¬¬IF(ISBLANK('DPW3'!JL8),"",'DPW3'!JL8)</t>
  </si>
  <si>
    <t>¬¬IF(ISBLANK('DPW3'!JM8),"",'DPW3'!JM8)</t>
  </si>
  <si>
    <t>¬¬IF(ISBLANK('DPW3'!JN8),"",'DPW3'!JN8)</t>
  </si>
  <si>
    <t>¬¬IF(ISBLANK('DPW3'!JO8),"",'DPW3'!JO8)</t>
  </si>
  <si>
    <t>¬¬IF(ISBLANK('DPW3'!JP8),"",'DPW3'!JP8)</t>
  </si>
  <si>
    <t>¬¬IF(ISBLANK('DPW3'!JQ8),"",'DPW3'!JQ8)</t>
  </si>
  <si>
    <t>¬¬IF(ISBLANK('DPW3'!JR8),"",'DPW3'!JR8)</t>
  </si>
  <si>
    <t>¬¬IF(ISBLANK('DPW3'!JS8),"",'DPW3'!JS8)</t>
  </si>
  <si>
    <t>¬¬IF(ISBLANK('DPW3'!JT8),"",'DPW3'!JT8)</t>
  </si>
  <si>
    <t>¬¬IF(ISBLANK('DPW3'!JU8),"",'DPW3'!JU8)</t>
  </si>
  <si>
    <t>¬¬IF(ISBLANK('DPW3'!JV8),"",'DPW3'!JV8)</t>
  </si>
  <si>
    <t>¬¬IF(ISBLANK('DPW3'!JW8),"",'DPW3'!JW8)</t>
  </si>
  <si>
    <t>¬¬IF(ISBLANK('DPW3'!JX8),"",'DPW3'!JX8)</t>
  </si>
  <si>
    <t>¬¬IF(ISBLANK('DPW3'!JY8),"",'DPW3'!JY8)</t>
  </si>
  <si>
    <t>¬¬IF(ISBLANK('DPW3'!JZ8),"",'DPW3'!JZ8)</t>
  </si>
  <si>
    <t>¬¬IF(ISBLANK('DPW3'!KA8),"",'DPW3'!KA8)</t>
  </si>
  <si>
    <t>¬¬IF(ISBLANK('DPW3'!KB8),"",'DPW3'!KB8)</t>
  </si>
  <si>
    <t>¬¬IF(ISBLANK('DPW3'!KC8),"",'DPW3'!KC8)</t>
  </si>
  <si>
    <t>¬¬IF(ISBLANK('DPW3'!KD8),"",'DPW3'!KD8)</t>
  </si>
  <si>
    <t>¬¬IF(ISBLANK('DPW3'!KE8),"",'DPW3'!KE8)</t>
  </si>
  <si>
    <t>¬¬IF(ISBLANK('DPW3'!KF8),"",'DPW3'!KF8)</t>
  </si>
  <si>
    <t>¬¬IF(ISBLANK('DPW3'!KG8),"",'DPW3'!KG8)</t>
  </si>
  <si>
    <t>¬¬IF(ISBLANK('DPW3'!KH8),"",'DPW3'!KH8)</t>
  </si>
  <si>
    <t>¬¬IF(ISBLANK('DPW3'!KI8),"",'DPW3'!KI8)</t>
  </si>
  <si>
    <t>¬¬IF(ISBLANK('DPW3'!KJ8),"",'DPW3'!KJ8)</t>
  </si>
  <si>
    <t>¬¬IF(ISBLANK('DPW3'!KK8),"",'DPW3'!KK8)</t>
  </si>
  <si>
    <t>¬¬IF(ISBLANK('DPW3'!KL8),"",'DPW3'!KL8)</t>
  </si>
  <si>
    <t>¬¬A1372</t>
  </si>
  <si>
    <t>¬¬'DPW3'!F8 &amp; "," &amp; 'DPW3'!G8 &amp; "," &amp; 'DPW3'!XW7</t>
  </si>
  <si>
    <t>¬¬IF(ISBLANK('DPW3'!KN8),"",'DPW3'!KN8)</t>
  </si>
  <si>
    <t>¬¬IF(ISBLANK('DPW3'!KO8),"",'DPW3'!KO8)</t>
  </si>
  <si>
    <t>¬¬IF(ISBLANK('DPW3'!KP8),"",'DPW3'!KP8)</t>
  </si>
  <si>
    <t>¬¬IF(ISBLANK('DPW3'!KQ8),"",'DPW3'!KQ8)</t>
  </si>
  <si>
    <t>¬¬IF(ISBLANK('DPW3'!KR8),"",'DPW3'!KR8)</t>
  </si>
  <si>
    <t>¬¬IF(ISBLANK('DPW3'!KS8),"",'DPW3'!KS8)</t>
  </si>
  <si>
    <t>¬¬IF(ISBLANK('DPW3'!KT8),"",'DPW3'!KT8)</t>
  </si>
  <si>
    <t>¬¬IF(ISBLANK('DPW3'!KU8),"",'DPW3'!KU8)</t>
  </si>
  <si>
    <t>¬¬IF(ISBLANK('DPW3'!KV8),"",'DPW3'!KV8)</t>
  </si>
  <si>
    <t>¬¬IF(ISBLANK('DPW3'!KW8),"",'DPW3'!KW8)</t>
  </si>
  <si>
    <t>¬¬IF(ISBLANK('DPW3'!KX8),"",'DPW3'!KX8)</t>
  </si>
  <si>
    <t>¬¬IF(ISBLANK('DPW3'!KY8),"",'DPW3'!KY8)</t>
  </si>
  <si>
    <t>¬¬IF(ISBLANK('DPW3'!KZ8),"",'DPW3'!KZ8)</t>
  </si>
  <si>
    <t>¬¬IF(ISBLANK('DPW3'!LA8),"",'DPW3'!LA8)</t>
  </si>
  <si>
    <t>¬¬IF(ISBLANK('DPW3'!LB8),"",'DPW3'!LB8)</t>
  </si>
  <si>
    <t>¬¬IF(ISBLANK('DPW3'!LC8),"",'DPW3'!LC8)</t>
  </si>
  <si>
    <t>¬¬IF(ISBLANK('DPW3'!LD8),"",'DPW3'!LD8)</t>
  </si>
  <si>
    <t>¬¬IF(ISBLANK('DPW3'!LE8),"",'DPW3'!LE8)</t>
  </si>
  <si>
    <t>¬¬IF(ISBLANK('DPW3'!LF8),"",'DPW3'!LF8)</t>
  </si>
  <si>
    <t>¬¬IF(ISBLANK('DPW3'!LG8),"",'DPW3'!LG8)</t>
  </si>
  <si>
    <t>¬¬IF(ISBLANK('DPW3'!LH8),"",'DPW3'!LH8)</t>
  </si>
  <si>
    <t>¬¬IF(ISBLANK('DPW3'!LI8),"",'DPW3'!LI8)</t>
  </si>
  <si>
    <t>¬¬IF(ISBLANK('DPW3'!LJ8),"",'DPW3'!LJ8)</t>
  </si>
  <si>
    <t>¬¬IF(ISBLANK('DPW3'!LK8),"",'DPW3'!LK8)</t>
  </si>
  <si>
    <t>¬¬IF(ISBLANK('DPW3'!LL8),"",'DPW3'!LL8)</t>
  </si>
  <si>
    <t>¬¬IF(ISBLANK('DPW3'!LM8),"",'DPW3'!LM8)</t>
  </si>
  <si>
    <t>¬¬IF(ISBLANK('DPW3'!LN8),"",'DPW3'!LN8)</t>
  </si>
  <si>
    <t>¬¬IF(ISBLANK('DPW3'!LO8),"",'DPW3'!LO8)</t>
  </si>
  <si>
    <t>¬¬IF(ISBLANK('DPW3'!LP8),"",'DPW3'!LP8)</t>
  </si>
  <si>
    <t>¬¬IF(ISBLANK('DPW3'!LQ8),"",'DPW3'!LQ8)</t>
  </si>
  <si>
    <t>¬¬IF(ISBLANK('DPW3'!LR8),"",'DPW3'!LR8)</t>
  </si>
  <si>
    <t>¬¬IF(ISBLANK('DPW3'!LS8),"",'DPW3'!LS8)</t>
  </si>
  <si>
    <t>¬¬IF(ISBLANK('DPW3'!LT8),"",'DPW3'!LT8)</t>
  </si>
  <si>
    <t>¬¬IF(ISBLANK('DPW3'!LU8),"",'DPW3'!LU8)</t>
  </si>
  <si>
    <t>¬¬IF(ISBLANK('DPW3'!LV8),"",'DPW3'!LV8)</t>
  </si>
  <si>
    <t>¬¬IF(ISBLANK('DPW3'!LW8),"",'DPW3'!LW8)</t>
  </si>
  <si>
    <t>¬¬IF(ISBLANK('DPW3'!LX8),"",'DPW3'!LX8)</t>
  </si>
  <si>
    <t>¬¬IF(ISBLANK('DPW3'!LY8),"",'DPW3'!LY8)</t>
  </si>
  <si>
    <t>¬¬IF(ISBLANK('DPW3'!LZ8),"",'DPW3'!LZ8)</t>
  </si>
  <si>
    <t>¬¬IF(ISBLANK('DPW3'!MA8),"",'DPW3'!MA8)</t>
  </si>
  <si>
    <t>¬¬A1373</t>
  </si>
  <si>
    <t>¬¬'DPW3'!F8 &amp; "," &amp; 'DPW3'!G8 &amp; "," &amp; 'DPW3'!ZL7</t>
  </si>
  <si>
    <t>¬¬IF(ISBLANK('DPW3'!MC8),"",'DPW3'!MC8)</t>
  </si>
  <si>
    <t>¬¬A1374</t>
  </si>
  <si>
    <t>¬¬'DPW3'!F8 &amp; "," &amp; 'DPW3'!G8 &amp; "," &amp; 'DPW3'!ZM7</t>
  </si>
  <si>
    <t>¬¬IF(ISBLANK('DPW3'!MD8),"",'DPW3'!MD8)</t>
  </si>
  <si>
    <t>¬¬A1375</t>
  </si>
  <si>
    <t>¬¬'DPW3'!F8 &amp; "," &amp; 'DPW3'!G8 &amp; "," &amp; 'DPW3'!ZN7</t>
  </si>
  <si>
    <t>¬¬IF(ISBLANK('DPW3'!ML8),"",'DPW3'!ML8)</t>
  </si>
  <si>
    <t>¬¬A1376</t>
  </si>
  <si>
    <t>¬¬'DPW3'!F8 &amp; "," &amp; 'DPW3'!G8 &amp; "," &amp; 'DPW3'!ZO7</t>
  </si>
  <si>
    <t>¬¬IF(ISBLANK('DPW3'!MF8),"",'DPW3'!MF8)</t>
  </si>
  <si>
    <t>¬¬A1377</t>
  </si>
  <si>
    <t>¬¬'DPW3'!F8 &amp; "," &amp; 'DPW3'!G8 &amp; "," &amp; 'DPW3'!ZP7</t>
  </si>
  <si>
    <t>¬¬IF(ISBLANK('DPW3'!MG8),"",'DPW3'!MG8)</t>
  </si>
  <si>
    <t>¬¬A1378</t>
  </si>
  <si>
    <t>¬¬'DPW3'!F8 &amp; "," &amp; 'DPW3'!G8 &amp; "," &amp; 'DPW3'!ZQ7</t>
  </si>
  <si>
    <t>¬¬IF(ISBLANK('DPW3'!MH8),"",'DPW3'!MH8)</t>
  </si>
  <si>
    <t>¬¬A1379</t>
  </si>
  <si>
    <t>¬¬'DPW3'!F8 &amp; "," &amp; 'DPW3'!G8 &amp; "," &amp; 'DPW3'!ZR7</t>
  </si>
  <si>
    <t>¬¬IF(ISBLANK('DPW3'!MI8),"",'DPW3'!MI8)</t>
  </si>
  <si>
    <t>¬¬A1380</t>
  </si>
  <si>
    <t>¬¬'DPW3'!F8 &amp; "," &amp; 'DPW3'!G8 &amp; "," &amp; 'DPW3'!ZS7</t>
  </si>
  <si>
    <t>¬¬IF(ISBLANK('DPW3'!MJ8),"",'DPW3'!MJ8)</t>
  </si>
  <si>
    <t>¬¬A1381</t>
  </si>
  <si>
    <t>¬¬'DPW3'!F8 &amp; "," &amp; 'DPW3'!G8 &amp; "," &amp; 'DPW3'!ZT7</t>
  </si>
  <si>
    <t>¬¬IF(ISBLANK('DPW3'!MK8),"",'DPW3'!MK8)</t>
  </si>
  <si>
    <t>¬¬A1382</t>
  </si>
  <si>
    <t>¬¬'DPW3'!F8 &amp; "," &amp; 'DPW3'!G8 &amp; "," &amp; 'DPW3'!ZV7</t>
  </si>
  <si>
    <t>¬¬IF(ISBLANK('DPW3'!MM8),"",'DPW3'!MM8)</t>
  </si>
  <si>
    <t>¬¬A1383</t>
  </si>
  <si>
    <t>¬¬'DPW3'!F9 &amp; "," &amp; 'DPW3'!G9 &amp; "," &amp; 'DPW3'!MT7</t>
  </si>
  <si>
    <t>¬¬IF(ISBLANK('DPW3'!K9),"",'DPW3'!K9)</t>
  </si>
  <si>
    <t>¬¬A1384</t>
  </si>
  <si>
    <t>¬¬'DPW3'!F9 &amp; "," &amp; 'DPW3'!G9 &amp; "," &amp; 'DPW3'!MV7</t>
  </si>
  <si>
    <t>¬¬IF(ISBLANK('DPW3'!M9),"",'DPW3'!M9)</t>
  </si>
  <si>
    <t>¬¬IF(ISBLANK('DPW3'!N9),"",'DPW3'!N9)</t>
  </si>
  <si>
    <t>¬¬IF(ISBLANK('DPW3'!O9),"",'DPW3'!O9)</t>
  </si>
  <si>
    <t>¬¬IF(ISBLANK('DPW3'!P9),"",'DPW3'!P9)</t>
  </si>
  <si>
    <t>¬¬IF(ISBLANK('DPW3'!Q9),"",'DPW3'!Q9)</t>
  </si>
  <si>
    <t>¬¬IF(ISBLANK('DPW3'!R9),"",'DPW3'!R9)</t>
  </si>
  <si>
    <t>¬¬IF(ISBLANK('DPW3'!S9),"",'DPW3'!S9)</t>
  </si>
  <si>
    <t>¬¬IF(ISBLANK('DPW3'!T9),"",'DPW3'!T9)</t>
  </si>
  <si>
    <t>¬¬IF(ISBLANK('DPW3'!U9),"",'DPW3'!U9)</t>
  </si>
  <si>
    <t>¬¬IF(ISBLANK('DPW3'!V9),"",'DPW3'!V9)</t>
  </si>
  <si>
    <t>¬¬IF(ISBLANK('DPW3'!W9),"",'DPW3'!W9)</t>
  </si>
  <si>
    <t>¬¬IF(ISBLANK('DPW3'!X9),"",'DPW3'!X9)</t>
  </si>
  <si>
    <t>¬¬IF(ISBLANK('DPW3'!Y9),"",'DPW3'!Y9)</t>
  </si>
  <si>
    <t>¬¬IF(ISBLANK('DPW3'!Z9),"",'DPW3'!Z9)</t>
  </si>
  <si>
    <t>¬¬IF(ISBLANK('DPW3'!AA9),"",'DPW3'!AA9)</t>
  </si>
  <si>
    <t>¬¬IF(ISBLANK('DPW3'!AB9),"",'DPW3'!AB9)</t>
  </si>
  <si>
    <t>¬¬IF(ISBLANK('DPW3'!AC9),"",'DPW3'!AC9)</t>
  </si>
  <si>
    <t>¬¬IF(ISBLANK('DPW3'!AD9),"",'DPW3'!AD9)</t>
  </si>
  <si>
    <t>¬¬IF(ISBLANK('DPW3'!AE9),"",'DPW3'!AE9)</t>
  </si>
  <si>
    <t>¬¬IF(ISBLANK('DPW3'!AF9),"",'DPW3'!AF9)</t>
  </si>
  <si>
    <t>¬¬IF(ISBLANK('DPW3'!AG9),"",'DPW3'!AG9)</t>
  </si>
  <si>
    <t>¬¬IF(ISBLANK('DPW3'!AH9),"",'DPW3'!AH9)</t>
  </si>
  <si>
    <t>¬¬IF(ISBLANK('DPW3'!AI9),"",'DPW3'!AI9)</t>
  </si>
  <si>
    <t>¬¬IF(ISBLANK('DPW3'!AJ9),"",'DPW3'!AJ9)</t>
  </si>
  <si>
    <t>¬¬IF(ISBLANK('DPW3'!AK9),"",'DPW3'!AK9)</t>
  </si>
  <si>
    <t>¬¬IF(ISBLANK('DPW3'!AL9),"",'DPW3'!AL9)</t>
  </si>
  <si>
    <t>¬¬IF(ISBLANK('DPW3'!AM9),"",'DPW3'!AM9)</t>
  </si>
  <si>
    <t>¬¬IF(ISBLANK('DPW3'!AN9),"",'DPW3'!AN9)</t>
  </si>
  <si>
    <t>¬¬IF(ISBLANK('DPW3'!AO9),"",'DPW3'!AO9)</t>
  </si>
  <si>
    <t>¬¬IF(ISBLANK('DPW3'!AP9),"",'DPW3'!AP9)</t>
  </si>
  <si>
    <t>¬¬IF(ISBLANK('DPW3'!AQ9),"",'DPW3'!AQ9)</t>
  </si>
  <si>
    <t>¬¬IF(ISBLANK('DPW3'!AR9),"",'DPW3'!AR9)</t>
  </si>
  <si>
    <t>¬¬IF(ISBLANK('DPW3'!AS9),"",'DPW3'!AS9)</t>
  </si>
  <si>
    <t>¬¬IF(ISBLANK('DPW3'!AT9),"",'DPW3'!AT9)</t>
  </si>
  <si>
    <t>¬¬IF(ISBLANK('DPW3'!AU9),"",'DPW3'!AU9)</t>
  </si>
  <si>
    <t>¬¬IF(ISBLANK('DPW3'!AV9),"",'DPW3'!AV9)</t>
  </si>
  <si>
    <t>¬¬IF(ISBLANK('DPW3'!AW9),"",'DPW3'!AW9)</t>
  </si>
  <si>
    <t>¬¬IF(ISBLANK('DPW3'!AX9),"",'DPW3'!AX9)</t>
  </si>
  <si>
    <t>¬¬IF(ISBLANK('DPW3'!AY9),"",'DPW3'!AY9)</t>
  </si>
  <si>
    <t>¬¬IF(ISBLANK('DPW3'!AZ9),"",'DPW3'!AZ9)</t>
  </si>
  <si>
    <t>¬¬A1385</t>
  </si>
  <si>
    <t>¬¬'DPW3'!F9 &amp; "," &amp; 'DPW3'!G9 &amp; "," &amp; 'DPW3'!OK7</t>
  </si>
  <si>
    <t>¬¬IF(ISBLANK('DPW3'!BB9),"",'DPW3'!BB9)</t>
  </si>
  <si>
    <t>¬¬IF(ISBLANK('DPW3'!BC9),"",'DPW3'!BC9)</t>
  </si>
  <si>
    <t>¬¬IF(ISBLANK('DPW3'!BD9),"",'DPW3'!BD9)</t>
  </si>
  <si>
    <t>¬¬IF(ISBLANK('DPW3'!BE9),"",'DPW3'!BE9)</t>
  </si>
  <si>
    <t>¬¬IF(ISBLANK('DPW3'!BF9),"",'DPW3'!BF9)</t>
  </si>
  <si>
    <t>¬¬IF(ISBLANK('DPW3'!BG9),"",'DPW3'!BG9)</t>
  </si>
  <si>
    <t>¬¬IF(ISBLANK('DPW3'!BH9),"",'DPW3'!BH9)</t>
  </si>
  <si>
    <t>¬¬IF(ISBLANK('DPW3'!BI9),"",'DPW3'!BI9)</t>
  </si>
  <si>
    <t>¬¬IF(ISBLANK('DPW3'!BJ9),"",'DPW3'!BJ9)</t>
  </si>
  <si>
    <t>¬¬IF(ISBLANK('DPW3'!BK9),"",'DPW3'!BK9)</t>
  </si>
  <si>
    <t>¬¬IF(ISBLANK('DPW3'!BL9),"",'DPW3'!BL9)</t>
  </si>
  <si>
    <t>¬¬IF(ISBLANK('DPW3'!BM9),"",'DPW3'!BM9)</t>
  </si>
  <si>
    <t>¬¬IF(ISBLANK('DPW3'!BN9),"",'DPW3'!BN9)</t>
  </si>
  <si>
    <t>¬¬IF(ISBLANK('DPW3'!BO9),"",'DPW3'!BO9)</t>
  </si>
  <si>
    <t>¬¬IF(ISBLANK('DPW3'!BP9),"",'DPW3'!BP9)</t>
  </si>
  <si>
    <t>¬¬IF(ISBLANK('DPW3'!BQ9),"",'DPW3'!BQ9)</t>
  </si>
  <si>
    <t>¬¬IF(ISBLANK('DPW3'!BR9),"",'DPW3'!BR9)</t>
  </si>
  <si>
    <t>¬¬IF(ISBLANK('DPW3'!BS9),"",'DPW3'!BS9)</t>
  </si>
  <si>
    <t>¬¬IF(ISBLANK('DPW3'!BT9),"",'DPW3'!BT9)</t>
  </si>
  <si>
    <t>¬¬IF(ISBLANK('DPW3'!BU9),"",'DPW3'!BU9)</t>
  </si>
  <si>
    <t>¬¬IF(ISBLANK('DPW3'!BV9),"",'DPW3'!BV9)</t>
  </si>
  <si>
    <t>¬¬IF(ISBLANK('DPW3'!BW9),"",'DPW3'!BW9)</t>
  </si>
  <si>
    <t>¬¬IF(ISBLANK('DPW3'!BX9),"",'DPW3'!BX9)</t>
  </si>
  <si>
    <t>¬¬IF(ISBLANK('DPW3'!BY9),"",'DPW3'!BY9)</t>
  </si>
  <si>
    <t>¬¬IF(ISBLANK('DPW3'!BZ9),"",'DPW3'!BZ9)</t>
  </si>
  <si>
    <t>¬¬IF(ISBLANK('DPW3'!CA9),"",'DPW3'!CA9)</t>
  </si>
  <si>
    <t>¬¬IF(ISBLANK('DPW3'!CB9),"",'DPW3'!CB9)</t>
  </si>
  <si>
    <t>¬¬IF(ISBLANK('DPW3'!CC9),"",'DPW3'!CC9)</t>
  </si>
  <si>
    <t>¬¬IF(ISBLANK('DPW3'!CD9),"",'DPW3'!CD9)</t>
  </si>
  <si>
    <t>¬¬IF(ISBLANK('DPW3'!CE9),"",'DPW3'!CE9)</t>
  </si>
  <si>
    <t>¬¬IF(ISBLANK('DPW3'!CF9),"",'DPW3'!CF9)</t>
  </si>
  <si>
    <t>¬¬IF(ISBLANK('DPW3'!CG9),"",'DPW3'!CG9)</t>
  </si>
  <si>
    <t>¬¬IF(ISBLANK('DPW3'!CH9),"",'DPW3'!CH9)</t>
  </si>
  <si>
    <t>¬¬IF(ISBLANK('DPW3'!CI9),"",'DPW3'!CI9)</t>
  </si>
  <si>
    <t>¬¬IF(ISBLANK('DPW3'!CJ9),"",'DPW3'!CJ9)</t>
  </si>
  <si>
    <t>¬¬IF(ISBLANK('DPW3'!CK9),"",'DPW3'!CK9)</t>
  </si>
  <si>
    <t>¬¬IF(ISBLANK('DPW3'!CL9),"",'DPW3'!CL9)</t>
  </si>
  <si>
    <t>¬¬IF(ISBLANK('DPW3'!CM9),"",'DPW3'!CM9)</t>
  </si>
  <si>
    <t>¬¬IF(ISBLANK('DPW3'!CN9),"",'DPW3'!CN9)</t>
  </si>
  <si>
    <t>¬¬IF(ISBLANK('DPW3'!CO9),"",'DPW3'!CO9)</t>
  </si>
  <si>
    <t>¬¬A1386</t>
  </si>
  <si>
    <t>¬¬'DPW3'!F9 &amp; "," &amp; 'DPW3'!G9 &amp; "," &amp; 'DPW3'!PZ7</t>
  </si>
  <si>
    <t>¬¬IF(ISBLANK('DPW3'!CQ9),"",'DPW3'!CQ9)</t>
  </si>
  <si>
    <t>¬¬IF(ISBLANK('DPW3'!CR9),"",'DPW3'!CR9)</t>
  </si>
  <si>
    <t>¬¬IF(ISBLANK('DPW3'!CS9),"",'DPW3'!CS9)</t>
  </si>
  <si>
    <t>¬¬IF(ISBLANK('DPW3'!CT9),"",'DPW3'!CT9)</t>
  </si>
  <si>
    <t>¬¬IF(ISBLANK('DPW3'!CU9),"",'DPW3'!CU9)</t>
  </si>
  <si>
    <t>¬¬IF(ISBLANK('DPW3'!CV9),"",'DPW3'!CV9)</t>
  </si>
  <si>
    <t>¬¬IF(ISBLANK('DPW3'!CW9),"",'DPW3'!CW9)</t>
  </si>
  <si>
    <t>¬¬IF(ISBLANK('DPW3'!CX9),"",'DPW3'!CX9)</t>
  </si>
  <si>
    <t>¬¬IF(ISBLANK('DPW3'!CY9),"",'DPW3'!CY9)</t>
  </si>
  <si>
    <t>¬¬IF(ISBLANK('DPW3'!CZ9),"",'DPW3'!CZ9)</t>
  </si>
  <si>
    <t>¬¬IF(ISBLANK('DPW3'!DA9),"",'DPW3'!DA9)</t>
  </si>
  <si>
    <t>¬¬IF(ISBLANK('DPW3'!DB9),"",'DPW3'!DB9)</t>
  </si>
  <si>
    <t>¬¬IF(ISBLANK('DPW3'!DC9),"",'DPW3'!DC9)</t>
  </si>
  <si>
    <t>¬¬IF(ISBLANK('DPW3'!DD9),"",'DPW3'!DD9)</t>
  </si>
  <si>
    <t>¬¬IF(ISBLANK('DPW3'!DE9),"",'DPW3'!DE9)</t>
  </si>
  <si>
    <t>¬¬IF(ISBLANK('DPW3'!DF9),"",'DPW3'!DF9)</t>
  </si>
  <si>
    <t>¬¬IF(ISBLANK('DPW3'!DG9),"",'DPW3'!DG9)</t>
  </si>
  <si>
    <t>¬¬IF(ISBLANK('DPW3'!DH9),"",'DPW3'!DH9)</t>
  </si>
  <si>
    <t>¬¬IF(ISBLANK('DPW3'!DI9),"",'DPW3'!DI9)</t>
  </si>
  <si>
    <t>¬¬IF(ISBLANK('DPW3'!DJ9),"",'DPW3'!DJ9)</t>
  </si>
  <si>
    <t>¬¬IF(ISBLANK('DPW3'!DK9),"",'DPW3'!DK9)</t>
  </si>
  <si>
    <t>¬¬IF(ISBLANK('DPW3'!DL9),"",'DPW3'!DL9)</t>
  </si>
  <si>
    <t>¬¬IF(ISBLANK('DPW3'!DM9),"",'DPW3'!DM9)</t>
  </si>
  <si>
    <t>¬¬IF(ISBLANK('DPW3'!DN9),"",'DPW3'!DN9)</t>
  </si>
  <si>
    <t>¬¬IF(ISBLANK('DPW3'!DO9),"",'DPW3'!DO9)</t>
  </si>
  <si>
    <t>¬¬IF(ISBLANK('DPW3'!DP9),"",'DPW3'!DP9)</t>
  </si>
  <si>
    <t>¬¬IF(ISBLANK('DPW3'!DQ9),"",'DPW3'!DQ9)</t>
  </si>
  <si>
    <t>¬¬IF(ISBLANK('DPW3'!DR9),"",'DPW3'!DR9)</t>
  </si>
  <si>
    <t>¬¬IF(ISBLANK('DPW3'!DS9),"",'DPW3'!DS9)</t>
  </si>
  <si>
    <t>¬¬IF(ISBLANK('DPW3'!DT9),"",'DPW3'!DT9)</t>
  </si>
  <si>
    <t>¬¬IF(ISBLANK('DPW3'!DU9),"",'DPW3'!DU9)</t>
  </si>
  <si>
    <t>¬¬IF(ISBLANK('DPW3'!DV9),"",'DPW3'!DV9)</t>
  </si>
  <si>
    <t>¬¬IF(ISBLANK('DPW3'!DW9),"",'DPW3'!DW9)</t>
  </si>
  <si>
    <t>¬¬IF(ISBLANK('DPW3'!DX9),"",'DPW3'!DX9)</t>
  </si>
  <si>
    <t>¬¬IF(ISBLANK('DPW3'!DY9),"",'DPW3'!DY9)</t>
  </si>
  <si>
    <t>¬¬IF(ISBLANK('DPW3'!DZ9),"",'DPW3'!DZ9)</t>
  </si>
  <si>
    <t>¬¬IF(ISBLANK('DPW3'!EA9),"",'DPW3'!EA9)</t>
  </si>
  <si>
    <t>¬¬IF(ISBLANK('DPW3'!EB9),"",'DPW3'!EB9)</t>
  </si>
  <si>
    <t>¬¬IF(ISBLANK('DPW3'!EC9),"",'DPW3'!EC9)</t>
  </si>
  <si>
    <t>¬¬IF(ISBLANK('DPW3'!ED9),"",'DPW3'!ED9)</t>
  </si>
  <si>
    <t>¬¬A1387</t>
  </si>
  <si>
    <t>¬¬'DPW3'!F9 &amp; "," &amp; 'DPW3'!G9 &amp; "," &amp; 'DPW3'!RO7</t>
  </si>
  <si>
    <t>¬¬IF(ISBLANK('DPW3'!EF9),"",'DPW3'!EF9)</t>
  </si>
  <si>
    <t>¬¬IF(ISBLANK('DPW3'!EG9),"",'DPW3'!EG9)</t>
  </si>
  <si>
    <t>¬¬IF(ISBLANK('DPW3'!EH9),"",'DPW3'!EH9)</t>
  </si>
  <si>
    <t>¬¬IF(ISBLANK('DPW3'!EI9),"",'DPW3'!EI9)</t>
  </si>
  <si>
    <t>¬¬IF(ISBLANK('DPW3'!EJ9),"",'DPW3'!EJ9)</t>
  </si>
  <si>
    <t>¬¬IF(ISBLANK('DPW3'!EK9),"",'DPW3'!EK9)</t>
  </si>
  <si>
    <t>¬¬IF(ISBLANK('DPW3'!EL9),"",'DPW3'!EL9)</t>
  </si>
  <si>
    <t>¬¬IF(ISBLANK('DPW3'!EM9),"",'DPW3'!EM9)</t>
  </si>
  <si>
    <t>¬¬IF(ISBLANK('DPW3'!EN9),"",'DPW3'!EN9)</t>
  </si>
  <si>
    <t>¬¬IF(ISBLANK('DPW3'!EO9),"",'DPW3'!EO9)</t>
  </si>
  <si>
    <t>¬¬IF(ISBLANK('DPW3'!EP9),"",'DPW3'!EP9)</t>
  </si>
  <si>
    <t>¬¬IF(ISBLANK('DPW3'!EQ9),"",'DPW3'!EQ9)</t>
  </si>
  <si>
    <t>¬¬IF(ISBLANK('DPW3'!ER9),"",'DPW3'!ER9)</t>
  </si>
  <si>
    <t>¬¬IF(ISBLANK('DPW3'!ES9),"",'DPW3'!ES9)</t>
  </si>
  <si>
    <t>¬¬IF(ISBLANK('DPW3'!ET9),"",'DPW3'!ET9)</t>
  </si>
  <si>
    <t>¬¬IF(ISBLANK('DPW3'!EU9),"",'DPW3'!EU9)</t>
  </si>
  <si>
    <t>¬¬IF(ISBLANK('DPW3'!EV9),"",'DPW3'!EV9)</t>
  </si>
  <si>
    <t>¬¬IF(ISBLANK('DPW3'!EW9),"",'DPW3'!EW9)</t>
  </si>
  <si>
    <t>¬¬IF(ISBLANK('DPW3'!EX9),"",'DPW3'!EX9)</t>
  </si>
  <si>
    <t>¬¬IF(ISBLANK('DPW3'!EY9),"",'DPW3'!EY9)</t>
  </si>
  <si>
    <t>¬¬IF(ISBLANK('DPW3'!EZ9),"",'DPW3'!EZ9)</t>
  </si>
  <si>
    <t>¬¬IF(ISBLANK('DPW3'!FA9),"",'DPW3'!FA9)</t>
  </si>
  <si>
    <t>¬¬IF(ISBLANK('DPW3'!FB9),"",'DPW3'!FB9)</t>
  </si>
  <si>
    <t>¬¬IF(ISBLANK('DPW3'!FC9),"",'DPW3'!FC9)</t>
  </si>
  <si>
    <t>¬¬IF(ISBLANK('DPW3'!FD9),"",'DPW3'!FD9)</t>
  </si>
  <si>
    <t>¬¬IF(ISBLANK('DPW3'!FE9),"",'DPW3'!FE9)</t>
  </si>
  <si>
    <t>¬¬IF(ISBLANK('DPW3'!FF9),"",'DPW3'!FF9)</t>
  </si>
  <si>
    <t>¬¬IF(ISBLANK('DPW3'!FG9),"",'DPW3'!FG9)</t>
  </si>
  <si>
    <t>¬¬IF(ISBLANK('DPW3'!FH9),"",'DPW3'!FH9)</t>
  </si>
  <si>
    <t>¬¬IF(ISBLANK('DPW3'!FI9),"",'DPW3'!FI9)</t>
  </si>
  <si>
    <t>¬¬IF(ISBLANK('DPW3'!FJ9),"",'DPW3'!FJ9)</t>
  </si>
  <si>
    <t>¬¬IF(ISBLANK('DPW3'!FK9),"",'DPW3'!FK9)</t>
  </si>
  <si>
    <t>¬¬IF(ISBLANK('DPW3'!FL9),"",'DPW3'!FL9)</t>
  </si>
  <si>
    <t>¬¬IF(ISBLANK('DPW3'!FM9),"",'DPW3'!FM9)</t>
  </si>
  <si>
    <t>¬¬IF(ISBLANK('DPW3'!FN9),"",'DPW3'!FN9)</t>
  </si>
  <si>
    <t>¬¬IF(ISBLANK('DPW3'!FO9),"",'DPW3'!FO9)</t>
  </si>
  <si>
    <t>¬¬IF(ISBLANK('DPW3'!FP9),"",'DPW3'!FP9)</t>
  </si>
  <si>
    <t>¬¬IF(ISBLANK('DPW3'!FQ9),"",'DPW3'!FQ9)</t>
  </si>
  <si>
    <t>¬¬IF(ISBLANK('DPW3'!FR9),"",'DPW3'!FR9)</t>
  </si>
  <si>
    <t>¬¬IF(ISBLANK('DPW3'!FS9),"",'DPW3'!FS9)</t>
  </si>
  <si>
    <t>¬¬A1388</t>
  </si>
  <si>
    <t>¬¬'DPW3'!F9 &amp; "," &amp; 'DPW3'!G9 &amp; "," &amp; 'DPW3'!TD7</t>
  </si>
  <si>
    <t>¬¬IF(ISBLANK('DPW3'!FU9),"",'DPW3'!FU9)</t>
  </si>
  <si>
    <t>¬¬IF(ISBLANK('DPW3'!FV9),"",'DPW3'!FV9)</t>
  </si>
  <si>
    <t>¬¬IF(ISBLANK('DPW3'!FW9),"",'DPW3'!FW9)</t>
  </si>
  <si>
    <t>¬¬IF(ISBLANK('DPW3'!FX9),"",'DPW3'!FX9)</t>
  </si>
  <si>
    <t>¬¬IF(ISBLANK('DPW3'!FY9),"",'DPW3'!FY9)</t>
  </si>
  <si>
    <t>¬¬IF(ISBLANK('DPW3'!FZ9),"",'DPW3'!FZ9)</t>
  </si>
  <si>
    <t>¬¬IF(ISBLANK('DPW3'!GA9),"",'DPW3'!GA9)</t>
  </si>
  <si>
    <t>¬¬IF(ISBLANK('DPW3'!GB9),"",'DPW3'!GB9)</t>
  </si>
  <si>
    <t>¬¬IF(ISBLANK('DPW3'!GC9),"",'DPW3'!GC9)</t>
  </si>
  <si>
    <t>¬¬IF(ISBLANK('DPW3'!GD9),"",'DPW3'!GD9)</t>
  </si>
  <si>
    <t>¬¬IF(ISBLANK('DPW3'!GE9),"",'DPW3'!GE9)</t>
  </si>
  <si>
    <t>¬¬IF(ISBLANK('DPW3'!GF9),"",'DPW3'!GF9)</t>
  </si>
  <si>
    <t>¬¬IF(ISBLANK('DPW3'!GG9),"",'DPW3'!GG9)</t>
  </si>
  <si>
    <t>¬¬IF(ISBLANK('DPW3'!GH9),"",'DPW3'!GH9)</t>
  </si>
  <si>
    <t>¬¬IF(ISBLANK('DPW3'!GI9),"",'DPW3'!GI9)</t>
  </si>
  <si>
    <t>¬¬IF(ISBLANK('DPW3'!GJ9),"",'DPW3'!GJ9)</t>
  </si>
  <si>
    <t>¬¬IF(ISBLANK('DPW3'!GK9),"",'DPW3'!GK9)</t>
  </si>
  <si>
    <t>¬¬IF(ISBLANK('DPW3'!GL9),"",'DPW3'!GL9)</t>
  </si>
  <si>
    <t>¬¬IF(ISBLANK('DPW3'!GM9),"",'DPW3'!GM9)</t>
  </si>
  <si>
    <t>¬¬IF(ISBLANK('DPW3'!GN9),"",'DPW3'!GN9)</t>
  </si>
  <si>
    <t>¬¬IF(ISBLANK('DPW3'!GO9),"",'DPW3'!GO9)</t>
  </si>
  <si>
    <t>¬¬IF(ISBLANK('DPW3'!GP9),"",'DPW3'!GP9)</t>
  </si>
  <si>
    <t>¬¬IF(ISBLANK('DPW3'!GQ9),"",'DPW3'!GQ9)</t>
  </si>
  <si>
    <t>¬¬IF(ISBLANK('DPW3'!GR9),"",'DPW3'!GR9)</t>
  </si>
  <si>
    <t>¬¬IF(ISBLANK('DPW3'!GS9),"",'DPW3'!GS9)</t>
  </si>
  <si>
    <t>¬¬IF(ISBLANK('DPW3'!GT9),"",'DPW3'!GT9)</t>
  </si>
  <si>
    <t>¬¬IF(ISBLANK('DPW3'!GU9),"",'DPW3'!GU9)</t>
  </si>
  <si>
    <t>¬¬IF(ISBLANK('DPW3'!GV9),"",'DPW3'!GV9)</t>
  </si>
  <si>
    <t>¬¬IF(ISBLANK('DPW3'!GW9),"",'DPW3'!GW9)</t>
  </si>
  <si>
    <t>¬¬IF(ISBLANK('DPW3'!GX9),"",'DPW3'!GX9)</t>
  </si>
  <si>
    <t>¬¬IF(ISBLANK('DPW3'!GY9),"",'DPW3'!GY9)</t>
  </si>
  <si>
    <t>¬¬IF(ISBLANK('DPW3'!GZ9),"",'DPW3'!GZ9)</t>
  </si>
  <si>
    <t>¬¬IF(ISBLANK('DPW3'!HA9),"",'DPW3'!HA9)</t>
  </si>
  <si>
    <t>¬¬IF(ISBLANK('DPW3'!HB9),"",'DPW3'!HB9)</t>
  </si>
  <si>
    <t>¬¬IF(ISBLANK('DPW3'!HC9),"",'DPW3'!HC9)</t>
  </si>
  <si>
    <t>¬¬IF(ISBLANK('DPW3'!HD9),"",'DPW3'!HD9)</t>
  </si>
  <si>
    <t>¬¬IF(ISBLANK('DPW3'!HE9),"",'DPW3'!HE9)</t>
  </si>
  <si>
    <t>¬¬IF(ISBLANK('DPW3'!HF9),"",'DPW3'!HF9)</t>
  </si>
  <si>
    <t>¬¬IF(ISBLANK('DPW3'!HG9),"",'DPW3'!HG9)</t>
  </si>
  <si>
    <t>¬¬IF(ISBLANK('DPW3'!HH9),"",'DPW3'!HH9)</t>
  </si>
  <si>
    <t>¬¬A1389</t>
  </si>
  <si>
    <t>¬¬'DPW3'!F9 &amp; "," &amp; 'DPW3'!G9 &amp; "," &amp; 'DPW3'!US7</t>
  </si>
  <si>
    <t>¬¬IF(ISBLANK('DPW3'!HJ9),"",'DPW3'!HJ9)</t>
  </si>
  <si>
    <t>¬¬IF(ISBLANK('DPW3'!HK9),"",'DPW3'!HK9)</t>
  </si>
  <si>
    <t>¬¬IF(ISBLANK('DPW3'!HL9),"",'DPW3'!HL9)</t>
  </si>
  <si>
    <t>¬¬IF(ISBLANK('DPW3'!HM9),"",'DPW3'!HM9)</t>
  </si>
  <si>
    <t>¬¬IF(ISBLANK('DPW3'!HN9),"",'DPW3'!HN9)</t>
  </si>
  <si>
    <t>¬¬IF(ISBLANK('DPW3'!HO9),"",'DPW3'!HO9)</t>
  </si>
  <si>
    <t>¬¬IF(ISBLANK('DPW3'!HP9),"",'DPW3'!HP9)</t>
  </si>
  <si>
    <t>¬¬IF(ISBLANK('DPW3'!HQ9),"",'DPW3'!HQ9)</t>
  </si>
  <si>
    <t>¬¬IF(ISBLANK('DPW3'!HR9),"",'DPW3'!HR9)</t>
  </si>
  <si>
    <t>¬¬IF(ISBLANK('DPW3'!HS9),"",'DPW3'!HS9)</t>
  </si>
  <si>
    <t>¬¬IF(ISBLANK('DPW3'!HT9),"",'DPW3'!HT9)</t>
  </si>
  <si>
    <t>¬¬IF(ISBLANK('DPW3'!HU9),"",'DPW3'!HU9)</t>
  </si>
  <si>
    <t>¬¬IF(ISBLANK('DPW3'!HV9),"",'DPW3'!HV9)</t>
  </si>
  <si>
    <t>¬¬IF(ISBLANK('DPW3'!HW9),"",'DPW3'!HW9)</t>
  </si>
  <si>
    <t>¬¬IF(ISBLANK('DPW3'!HX9),"",'DPW3'!HX9)</t>
  </si>
  <si>
    <t>¬¬IF(ISBLANK('DPW3'!HY9),"",'DPW3'!HY9)</t>
  </si>
  <si>
    <t>¬¬IF(ISBLANK('DPW3'!HZ9),"",'DPW3'!HZ9)</t>
  </si>
  <si>
    <t>¬¬IF(ISBLANK('DPW3'!IA9),"",'DPW3'!IA9)</t>
  </si>
  <si>
    <t>¬¬IF(ISBLANK('DPW3'!IB9),"",'DPW3'!IB9)</t>
  </si>
  <si>
    <t>¬¬IF(ISBLANK('DPW3'!IC9),"",'DPW3'!IC9)</t>
  </si>
  <si>
    <t>¬¬IF(ISBLANK('DPW3'!ID9),"",'DPW3'!ID9)</t>
  </si>
  <si>
    <t>¬¬IF(ISBLANK('DPW3'!IE9),"",'DPW3'!IE9)</t>
  </si>
  <si>
    <t>¬¬IF(ISBLANK('DPW3'!IF9),"",'DPW3'!IF9)</t>
  </si>
  <si>
    <t>¬¬IF(ISBLANK('DPW3'!IG9),"",'DPW3'!IG9)</t>
  </si>
  <si>
    <t>¬¬IF(ISBLANK('DPW3'!IH9),"",'DPW3'!IH9)</t>
  </si>
  <si>
    <t>¬¬IF(ISBLANK('DPW3'!II9),"",'DPW3'!II9)</t>
  </si>
  <si>
    <t>¬¬IF(ISBLANK('DPW3'!IJ9),"",'DPW3'!IJ9)</t>
  </si>
  <si>
    <t>¬¬IF(ISBLANK('DPW3'!IK9),"",'DPW3'!IK9)</t>
  </si>
  <si>
    <t>¬¬IF(ISBLANK('DPW3'!IL9),"",'DPW3'!IL9)</t>
  </si>
  <si>
    <t>¬¬IF(ISBLANK('DPW3'!IM9),"",'DPW3'!IM9)</t>
  </si>
  <si>
    <t>¬¬IF(ISBLANK('DPW3'!IN9),"",'DPW3'!IN9)</t>
  </si>
  <si>
    <t>¬¬IF(ISBLANK('DPW3'!IO9),"",'DPW3'!IO9)</t>
  </si>
  <si>
    <t>¬¬IF(ISBLANK('DPW3'!IP9),"",'DPW3'!IP9)</t>
  </si>
  <si>
    <t>¬¬IF(ISBLANK('DPW3'!IQ9),"",'DPW3'!IQ9)</t>
  </si>
  <si>
    <t>¬¬IF(ISBLANK('DPW3'!IR9),"",'DPW3'!IR9)</t>
  </si>
  <si>
    <t>¬¬IF(ISBLANK('DPW3'!IS9),"",'DPW3'!IS9)</t>
  </si>
  <si>
    <t>¬¬IF(ISBLANK('DPW3'!IT9),"",'DPW3'!IT9)</t>
  </si>
  <si>
    <t>¬¬IF(ISBLANK('DPW3'!IU9),"",'DPW3'!IU9)</t>
  </si>
  <si>
    <t>¬¬IF(ISBLANK('DPW3'!IV9),"",'DPW3'!IV9)</t>
  </si>
  <si>
    <t>¬¬IF(ISBLANK('DPW3'!IW9),"",'DPW3'!IW9)</t>
  </si>
  <si>
    <t>¬¬A1390</t>
  </si>
  <si>
    <t>¬¬'DPW3'!F9 &amp; "," &amp; 'DPW3'!G9 &amp; "," &amp; 'DPW3'!WH7</t>
  </si>
  <si>
    <t>¬¬IF(ISBLANK('DPW3'!IY9),"",'DPW3'!IY9)</t>
  </si>
  <si>
    <t>¬¬IF(ISBLANK('DPW3'!IZ9),"",'DPW3'!IZ9)</t>
  </si>
  <si>
    <t>¬¬IF(ISBLANK('DPW3'!JA9),"",'DPW3'!JA9)</t>
  </si>
  <si>
    <t>¬¬IF(ISBLANK('DPW3'!JB9),"",'DPW3'!JB9)</t>
  </si>
  <si>
    <t>¬¬IF(ISBLANK('DPW3'!JC9),"",'DPW3'!JC9)</t>
  </si>
  <si>
    <t>¬¬IF(ISBLANK('DPW3'!JD9),"",'DPW3'!JD9)</t>
  </si>
  <si>
    <t>¬¬IF(ISBLANK('DPW3'!JE9),"",'DPW3'!JE9)</t>
  </si>
  <si>
    <t>¬¬IF(ISBLANK('DPW3'!JF9),"",'DPW3'!JF9)</t>
  </si>
  <si>
    <t>¬¬IF(ISBLANK('DPW3'!JG9),"",'DPW3'!JG9)</t>
  </si>
  <si>
    <t>¬¬IF(ISBLANK('DPW3'!JH9),"",'DPW3'!JH9)</t>
  </si>
  <si>
    <t>¬¬IF(ISBLANK('DPW3'!JI9),"",'DPW3'!JI9)</t>
  </si>
  <si>
    <t>¬¬IF(ISBLANK('DPW3'!JJ9),"",'DPW3'!JJ9)</t>
  </si>
  <si>
    <t>¬¬IF(ISBLANK('DPW3'!JK9),"",'DPW3'!JK9)</t>
  </si>
  <si>
    <t>¬¬IF(ISBLANK('DPW3'!JL9),"",'DPW3'!JL9)</t>
  </si>
  <si>
    <t>¬¬IF(ISBLANK('DPW3'!JM9),"",'DPW3'!JM9)</t>
  </si>
  <si>
    <t>¬¬IF(ISBLANK('DPW3'!JN9),"",'DPW3'!JN9)</t>
  </si>
  <si>
    <t>¬¬IF(ISBLANK('DPW3'!JO9),"",'DPW3'!JO9)</t>
  </si>
  <si>
    <t>¬¬IF(ISBLANK('DPW3'!JP9),"",'DPW3'!JP9)</t>
  </si>
  <si>
    <t>¬¬IF(ISBLANK('DPW3'!JQ9),"",'DPW3'!JQ9)</t>
  </si>
  <si>
    <t>¬¬IF(ISBLANK('DPW3'!JR9),"",'DPW3'!JR9)</t>
  </si>
  <si>
    <t>¬¬IF(ISBLANK('DPW3'!JS9),"",'DPW3'!JS9)</t>
  </si>
  <si>
    <t>¬¬IF(ISBLANK('DPW3'!JT9),"",'DPW3'!JT9)</t>
  </si>
  <si>
    <t>¬¬IF(ISBLANK('DPW3'!JU9),"",'DPW3'!JU9)</t>
  </si>
  <si>
    <t>¬¬IF(ISBLANK('DPW3'!JV9),"",'DPW3'!JV9)</t>
  </si>
  <si>
    <t>¬¬IF(ISBLANK('DPW3'!JW9),"",'DPW3'!JW9)</t>
  </si>
  <si>
    <t>¬¬IF(ISBLANK('DPW3'!JX9),"",'DPW3'!JX9)</t>
  </si>
  <si>
    <t>¬¬IF(ISBLANK('DPW3'!JY9),"",'DPW3'!JY9)</t>
  </si>
  <si>
    <t>¬¬IF(ISBLANK('DPW3'!JZ9),"",'DPW3'!JZ9)</t>
  </si>
  <si>
    <t>¬¬IF(ISBLANK('DPW3'!KA9),"",'DPW3'!KA9)</t>
  </si>
  <si>
    <t>¬¬IF(ISBLANK('DPW3'!KB9),"",'DPW3'!KB9)</t>
  </si>
  <si>
    <t>¬¬IF(ISBLANK('DPW3'!KC9),"",'DPW3'!KC9)</t>
  </si>
  <si>
    <t>¬¬IF(ISBLANK('DPW3'!KD9),"",'DPW3'!KD9)</t>
  </si>
  <si>
    <t>¬¬IF(ISBLANK('DPW3'!KE9),"",'DPW3'!KE9)</t>
  </si>
  <si>
    <t>¬¬IF(ISBLANK('DPW3'!KF9),"",'DPW3'!KF9)</t>
  </si>
  <si>
    <t>¬¬IF(ISBLANK('DPW3'!KG9),"",'DPW3'!KG9)</t>
  </si>
  <si>
    <t>¬¬IF(ISBLANK('DPW3'!KH9),"",'DPW3'!KH9)</t>
  </si>
  <si>
    <t>¬¬IF(ISBLANK('DPW3'!KI9),"",'DPW3'!KI9)</t>
  </si>
  <si>
    <t>¬¬IF(ISBLANK('DPW3'!KJ9),"",'DPW3'!KJ9)</t>
  </si>
  <si>
    <t>¬¬IF(ISBLANK('DPW3'!KK9),"",'DPW3'!KK9)</t>
  </si>
  <si>
    <t>¬¬IF(ISBLANK('DPW3'!KL9),"",'DPW3'!KL9)</t>
  </si>
  <si>
    <t>¬¬A1391</t>
  </si>
  <si>
    <t>¬¬'DPW3'!F9 &amp; "," &amp; 'DPW3'!G9 &amp; "," &amp; 'DPW3'!XW7</t>
  </si>
  <si>
    <t>¬¬IF(ISBLANK('DPW3'!KN9),"",'DPW3'!KN9)</t>
  </si>
  <si>
    <t>¬¬IF(ISBLANK('DPW3'!KO9),"",'DPW3'!KO9)</t>
  </si>
  <si>
    <t>¬¬IF(ISBLANK('DPW3'!KP9),"",'DPW3'!KP9)</t>
  </si>
  <si>
    <t>¬¬IF(ISBLANK('DPW3'!KQ9),"",'DPW3'!KQ9)</t>
  </si>
  <si>
    <t>¬¬IF(ISBLANK('DPW3'!KR9),"",'DPW3'!KR9)</t>
  </si>
  <si>
    <t>¬¬IF(ISBLANK('DPW3'!KS9),"",'DPW3'!KS9)</t>
  </si>
  <si>
    <t>¬¬IF(ISBLANK('DPW3'!KT9),"",'DPW3'!KT9)</t>
  </si>
  <si>
    <t>¬¬IF(ISBLANK('DPW3'!KU9),"",'DPW3'!KU9)</t>
  </si>
  <si>
    <t>¬¬IF(ISBLANK('DPW3'!KV9),"",'DPW3'!KV9)</t>
  </si>
  <si>
    <t>¬¬IF(ISBLANK('DPW3'!KW9),"",'DPW3'!KW9)</t>
  </si>
  <si>
    <t>¬¬IF(ISBLANK('DPW3'!KX9),"",'DPW3'!KX9)</t>
  </si>
  <si>
    <t>¬¬IF(ISBLANK('DPW3'!KY9),"",'DPW3'!KY9)</t>
  </si>
  <si>
    <t>¬¬IF(ISBLANK('DPW3'!KZ9),"",'DPW3'!KZ9)</t>
  </si>
  <si>
    <t>¬¬IF(ISBLANK('DPW3'!LA9),"",'DPW3'!LA9)</t>
  </si>
  <si>
    <t>¬¬IF(ISBLANK('DPW3'!LB9),"",'DPW3'!LB9)</t>
  </si>
  <si>
    <t>¬¬IF(ISBLANK('DPW3'!LC9),"",'DPW3'!LC9)</t>
  </si>
  <si>
    <t>¬¬IF(ISBLANK('DPW3'!LD9),"",'DPW3'!LD9)</t>
  </si>
  <si>
    <t>¬¬IF(ISBLANK('DPW3'!LE9),"",'DPW3'!LE9)</t>
  </si>
  <si>
    <t>¬¬IF(ISBLANK('DPW3'!LF9),"",'DPW3'!LF9)</t>
  </si>
  <si>
    <t>¬¬IF(ISBLANK('DPW3'!LG9),"",'DPW3'!LG9)</t>
  </si>
  <si>
    <t>¬¬IF(ISBLANK('DPW3'!LH9),"",'DPW3'!LH9)</t>
  </si>
  <si>
    <t>¬¬IF(ISBLANK('DPW3'!LI9),"",'DPW3'!LI9)</t>
  </si>
  <si>
    <t>¬¬IF(ISBLANK('DPW3'!LJ9),"",'DPW3'!LJ9)</t>
  </si>
  <si>
    <t>¬¬IF(ISBLANK('DPW3'!LK9),"",'DPW3'!LK9)</t>
  </si>
  <si>
    <t>¬¬IF(ISBLANK('DPW3'!LL9),"",'DPW3'!LL9)</t>
  </si>
  <si>
    <t>¬¬IF(ISBLANK('DPW3'!LM9),"",'DPW3'!LM9)</t>
  </si>
  <si>
    <t>¬¬IF(ISBLANK('DPW3'!LN9),"",'DPW3'!LN9)</t>
  </si>
  <si>
    <t>¬¬IF(ISBLANK('DPW3'!LO9),"",'DPW3'!LO9)</t>
  </si>
  <si>
    <t>¬¬IF(ISBLANK('DPW3'!LP9),"",'DPW3'!LP9)</t>
  </si>
  <si>
    <t>¬¬IF(ISBLANK('DPW3'!LQ9),"",'DPW3'!LQ9)</t>
  </si>
  <si>
    <t>¬¬IF(ISBLANK('DPW3'!LR9),"",'DPW3'!LR9)</t>
  </si>
  <si>
    <t>¬¬IF(ISBLANK('DPW3'!LS9),"",'DPW3'!LS9)</t>
  </si>
  <si>
    <t>¬¬IF(ISBLANK('DPW3'!LT9),"",'DPW3'!LT9)</t>
  </si>
  <si>
    <t>¬¬IF(ISBLANK('DPW3'!LU9),"",'DPW3'!LU9)</t>
  </si>
  <si>
    <t>¬¬IF(ISBLANK('DPW3'!LV9),"",'DPW3'!LV9)</t>
  </si>
  <si>
    <t>¬¬IF(ISBLANK('DPW3'!LW9),"",'DPW3'!LW9)</t>
  </si>
  <si>
    <t>¬¬IF(ISBLANK('DPW3'!LX9),"",'DPW3'!LX9)</t>
  </si>
  <si>
    <t>¬¬IF(ISBLANK('DPW3'!LY9),"",'DPW3'!LY9)</t>
  </si>
  <si>
    <t>¬¬IF(ISBLANK('DPW3'!LZ9),"",'DPW3'!LZ9)</t>
  </si>
  <si>
    <t>¬¬IF(ISBLANK('DPW3'!MA9),"",'DPW3'!MA9)</t>
  </si>
  <si>
    <t>¬¬A1392</t>
  </si>
  <si>
    <t>¬¬'DPW3'!F9 &amp; "," &amp; 'DPW3'!G9 &amp; "," &amp; 'DPW3'!ZL7</t>
  </si>
  <si>
    <t>¬¬IF(ISBLANK('DPW3'!MC9),"",'DPW3'!MC9)</t>
  </si>
  <si>
    <t>¬¬A1393</t>
  </si>
  <si>
    <t>¬¬'DPW3'!F9 &amp; "," &amp; 'DPW3'!G9 &amp; "," &amp; 'DPW3'!ZM7</t>
  </si>
  <si>
    <t>¬¬IF(ISBLANK('DPW3'!MD9),"",'DPW3'!MD9)</t>
  </si>
  <si>
    <t>¬¬A1394</t>
  </si>
  <si>
    <t>¬¬'DPW3'!F9 &amp; "," &amp; 'DPW3'!G9 &amp; "," &amp; 'DPW3'!ZN7</t>
  </si>
  <si>
    <t>¬¬IF(ISBLANK('DPW3'!ML9),"",'DPW3'!ML9)</t>
  </si>
  <si>
    <t>¬¬A1395</t>
  </si>
  <si>
    <t>¬¬'DPW3'!F9 &amp; "," &amp; 'DPW3'!G9 &amp; "," &amp; 'DPW3'!ZO7</t>
  </si>
  <si>
    <t>¬¬IF(ISBLANK('DPW3'!MF9),"",'DPW3'!MF9)</t>
  </si>
  <si>
    <t>¬¬A1396</t>
  </si>
  <si>
    <t>¬¬'DPW3'!F9 &amp; "," &amp; 'DPW3'!G9 &amp; "," &amp; 'DPW3'!ZP7</t>
  </si>
  <si>
    <t>¬¬IF(ISBLANK('DPW3'!MG9),"",'DPW3'!MG9)</t>
  </si>
  <si>
    <t>¬¬A1397</t>
  </si>
  <si>
    <t>¬¬'DPW3'!F9 &amp; "," &amp; 'DPW3'!G9 &amp; "," &amp; 'DPW3'!ZQ7</t>
  </si>
  <si>
    <t>¬¬IF(ISBLANK('DPW3'!MH9),"",'DPW3'!MH9)</t>
  </si>
  <si>
    <t>¬¬A1398</t>
  </si>
  <si>
    <t>¬¬'DPW3'!F9 &amp; "," &amp; 'DPW3'!G9 &amp; "," &amp; 'DPW3'!ZR7</t>
  </si>
  <si>
    <t>¬¬IF(ISBLANK('DPW3'!MI9),"",'DPW3'!MI9)</t>
  </si>
  <si>
    <t>¬¬A1399</t>
  </si>
  <si>
    <t>¬¬'DPW3'!F9 &amp; "," &amp; 'DPW3'!G9 &amp; "," &amp; 'DPW3'!ZS7</t>
  </si>
  <si>
    <t>¬¬IF(ISBLANK('DPW3'!MJ9),"",'DPW3'!MJ9)</t>
  </si>
  <si>
    <t>¬¬A1400</t>
  </si>
  <si>
    <t>¬¬'DPW3'!F9 &amp; "," &amp; 'DPW3'!G9 &amp; "," &amp; 'DPW3'!ZT7</t>
  </si>
  <si>
    <t>¬¬IF(ISBLANK('DPW3'!MK9),"",'DPW3'!MK9)</t>
  </si>
  <si>
    <t>¬¬A1401</t>
  </si>
  <si>
    <t>¬¬'DPW3'!F9 &amp; "," &amp; 'DPW3'!G9 &amp; "," &amp; 'DPW3'!ZV7</t>
  </si>
  <si>
    <t>¬¬IF(ISBLANK('DPW3'!MM9),"",'DPW3'!MM9)</t>
  </si>
  <si>
    <t>¬¬A1402</t>
  </si>
  <si>
    <t>¬¬'DPW3'!F10 &amp; "," &amp; 'DPW3'!G10 &amp; "," &amp; 'DPW3'!MT7</t>
  </si>
  <si>
    <t>¬¬IF(ISBLANK('DPW3'!K10),"",'DPW3'!K10)</t>
  </si>
  <si>
    <t>¬¬A1403</t>
  </si>
  <si>
    <t>¬¬'DPW3'!F10 &amp; "," &amp; 'DPW3'!G10 &amp; "," &amp; 'DPW3'!MV7</t>
  </si>
  <si>
    <t>¬¬IF(ISBLANK('DPW3'!M10),"",'DPW3'!M10)</t>
  </si>
  <si>
    <t>¬¬IF(ISBLANK('DPW3'!N10),"",'DPW3'!N10)</t>
  </si>
  <si>
    <t>¬¬IF(ISBLANK('DPW3'!O10),"",'DPW3'!O10)</t>
  </si>
  <si>
    <t>¬¬IF(ISBLANK('DPW3'!P10),"",'DPW3'!P10)</t>
  </si>
  <si>
    <t>¬¬IF(ISBLANK('DPW3'!Q10),"",'DPW3'!Q10)</t>
  </si>
  <si>
    <t>¬¬IF(ISBLANK('DPW3'!R10),"",'DPW3'!R10)</t>
  </si>
  <si>
    <t>¬¬IF(ISBLANK('DPW3'!S10),"",'DPW3'!S10)</t>
  </si>
  <si>
    <t>¬¬IF(ISBLANK('DPW3'!T10),"",'DPW3'!T10)</t>
  </si>
  <si>
    <t>¬¬IF(ISBLANK('DPW3'!U10),"",'DPW3'!U10)</t>
  </si>
  <si>
    <t>¬¬IF(ISBLANK('DPW3'!V10),"",'DPW3'!V10)</t>
  </si>
  <si>
    <t>¬¬IF(ISBLANK('DPW3'!W10),"",'DPW3'!W10)</t>
  </si>
  <si>
    <t>¬¬IF(ISBLANK('DPW3'!X10),"",'DPW3'!X10)</t>
  </si>
  <si>
    <t>¬¬IF(ISBLANK('DPW3'!Y10),"",'DPW3'!Y10)</t>
  </si>
  <si>
    <t>¬¬IF(ISBLANK('DPW3'!Z10),"",'DPW3'!Z10)</t>
  </si>
  <si>
    <t>¬¬IF(ISBLANK('DPW3'!AA10),"",'DPW3'!AA10)</t>
  </si>
  <si>
    <t>¬¬IF(ISBLANK('DPW3'!AB10),"",'DPW3'!AB10)</t>
  </si>
  <si>
    <t>¬¬IF(ISBLANK('DPW3'!AC10),"",'DPW3'!AC10)</t>
  </si>
  <si>
    <t>¬¬IF(ISBLANK('DPW3'!AD10),"",'DPW3'!AD10)</t>
  </si>
  <si>
    <t>¬¬IF(ISBLANK('DPW3'!AE10),"",'DPW3'!AE10)</t>
  </si>
  <si>
    <t>¬¬IF(ISBLANK('DPW3'!AF10),"",'DPW3'!AF10)</t>
  </si>
  <si>
    <t>¬¬IF(ISBLANK('DPW3'!AG10),"",'DPW3'!AG10)</t>
  </si>
  <si>
    <t>¬¬IF(ISBLANK('DPW3'!AH10),"",'DPW3'!AH10)</t>
  </si>
  <si>
    <t>¬¬IF(ISBLANK('DPW3'!AI10),"",'DPW3'!AI10)</t>
  </si>
  <si>
    <t>¬¬IF(ISBLANK('DPW3'!AJ10),"",'DPW3'!AJ10)</t>
  </si>
  <si>
    <t>¬¬IF(ISBLANK('DPW3'!AK10),"",'DPW3'!AK10)</t>
  </si>
  <si>
    <t>¬¬IF(ISBLANK('DPW3'!AL10),"",'DPW3'!AL10)</t>
  </si>
  <si>
    <t>¬¬IF(ISBLANK('DPW3'!AM10),"",'DPW3'!AM10)</t>
  </si>
  <si>
    <t>¬¬IF(ISBLANK('DPW3'!AN10),"",'DPW3'!AN10)</t>
  </si>
  <si>
    <t>¬¬IF(ISBLANK('DPW3'!AO10),"",'DPW3'!AO10)</t>
  </si>
  <si>
    <t>¬¬IF(ISBLANK('DPW3'!AP10),"",'DPW3'!AP10)</t>
  </si>
  <si>
    <t>¬¬IF(ISBLANK('DPW3'!AQ10),"",'DPW3'!AQ10)</t>
  </si>
  <si>
    <t>¬¬IF(ISBLANK('DPW3'!AR10),"",'DPW3'!AR10)</t>
  </si>
  <si>
    <t>¬¬IF(ISBLANK('DPW3'!AS10),"",'DPW3'!AS10)</t>
  </si>
  <si>
    <t>¬¬IF(ISBLANK('DPW3'!AT10),"",'DPW3'!AT10)</t>
  </si>
  <si>
    <t>¬¬IF(ISBLANK('DPW3'!AU10),"",'DPW3'!AU10)</t>
  </si>
  <si>
    <t>¬¬IF(ISBLANK('DPW3'!AV10),"",'DPW3'!AV10)</t>
  </si>
  <si>
    <t>¬¬IF(ISBLANK('DPW3'!AW10),"",'DPW3'!AW10)</t>
  </si>
  <si>
    <t>¬¬IF(ISBLANK('DPW3'!AX10),"",'DPW3'!AX10)</t>
  </si>
  <si>
    <t>¬¬IF(ISBLANK('DPW3'!AY10),"",'DPW3'!AY10)</t>
  </si>
  <si>
    <t>¬¬IF(ISBLANK('DPW3'!AZ10),"",'DPW3'!AZ10)</t>
  </si>
  <si>
    <t>¬¬A1404</t>
  </si>
  <si>
    <t>¬¬'DPW3'!F10 &amp; "," &amp; 'DPW3'!G10 &amp; "," &amp; 'DPW3'!OK7</t>
  </si>
  <si>
    <t>¬¬IF(ISBLANK('DPW3'!BB10),"",'DPW3'!BB10)</t>
  </si>
  <si>
    <t>¬¬IF(ISBLANK('DPW3'!BC10),"",'DPW3'!BC10)</t>
  </si>
  <si>
    <t>¬¬IF(ISBLANK('DPW3'!BD10),"",'DPW3'!BD10)</t>
  </si>
  <si>
    <t>¬¬IF(ISBLANK('DPW3'!BE10),"",'DPW3'!BE10)</t>
  </si>
  <si>
    <t>¬¬IF(ISBLANK('DPW3'!BF10),"",'DPW3'!BF10)</t>
  </si>
  <si>
    <t>¬¬IF(ISBLANK('DPW3'!BG10),"",'DPW3'!BG10)</t>
  </si>
  <si>
    <t>¬¬IF(ISBLANK('DPW3'!BH10),"",'DPW3'!BH10)</t>
  </si>
  <si>
    <t>¬¬IF(ISBLANK('DPW3'!BI10),"",'DPW3'!BI10)</t>
  </si>
  <si>
    <t>¬¬IF(ISBLANK('DPW3'!BJ10),"",'DPW3'!BJ10)</t>
  </si>
  <si>
    <t>¬¬IF(ISBLANK('DPW3'!BK10),"",'DPW3'!BK10)</t>
  </si>
  <si>
    <t>¬¬IF(ISBLANK('DPW3'!BL10),"",'DPW3'!BL10)</t>
  </si>
  <si>
    <t>¬¬IF(ISBLANK('DPW3'!BM10),"",'DPW3'!BM10)</t>
  </si>
  <si>
    <t>¬¬IF(ISBLANK('DPW3'!BN10),"",'DPW3'!BN10)</t>
  </si>
  <si>
    <t>¬¬IF(ISBLANK('DPW3'!BO10),"",'DPW3'!BO10)</t>
  </si>
  <si>
    <t>¬¬IF(ISBLANK('DPW3'!BP10),"",'DPW3'!BP10)</t>
  </si>
  <si>
    <t>¬¬IF(ISBLANK('DPW3'!BQ10),"",'DPW3'!BQ10)</t>
  </si>
  <si>
    <t>¬¬IF(ISBLANK('DPW3'!BR10),"",'DPW3'!BR10)</t>
  </si>
  <si>
    <t>¬¬IF(ISBLANK('DPW3'!BS10),"",'DPW3'!BS10)</t>
  </si>
  <si>
    <t>¬¬IF(ISBLANK('DPW3'!BT10),"",'DPW3'!BT10)</t>
  </si>
  <si>
    <t>¬¬IF(ISBLANK('DPW3'!BU10),"",'DPW3'!BU10)</t>
  </si>
  <si>
    <t>¬¬IF(ISBLANK('DPW3'!BV10),"",'DPW3'!BV10)</t>
  </si>
  <si>
    <t>¬¬IF(ISBLANK('DPW3'!BW10),"",'DPW3'!BW10)</t>
  </si>
  <si>
    <t>¬¬IF(ISBLANK('DPW3'!BX10),"",'DPW3'!BX10)</t>
  </si>
  <si>
    <t>¬¬IF(ISBLANK('DPW3'!BY10),"",'DPW3'!BY10)</t>
  </si>
  <si>
    <t>¬¬IF(ISBLANK('DPW3'!BZ10),"",'DPW3'!BZ10)</t>
  </si>
  <si>
    <t>¬¬IF(ISBLANK('DPW3'!CA10),"",'DPW3'!CA10)</t>
  </si>
  <si>
    <t>¬¬IF(ISBLANK('DPW3'!CB10),"",'DPW3'!CB10)</t>
  </si>
  <si>
    <t>¬¬IF(ISBLANK('DPW3'!CC10),"",'DPW3'!CC10)</t>
  </si>
  <si>
    <t>¬¬IF(ISBLANK('DPW3'!CD10),"",'DPW3'!CD10)</t>
  </si>
  <si>
    <t>¬¬IF(ISBLANK('DPW3'!CE10),"",'DPW3'!CE10)</t>
  </si>
  <si>
    <t>¬¬IF(ISBLANK('DPW3'!CF10),"",'DPW3'!CF10)</t>
  </si>
  <si>
    <t>¬¬IF(ISBLANK('DPW3'!CG10),"",'DPW3'!CG10)</t>
  </si>
  <si>
    <t>¬¬IF(ISBLANK('DPW3'!CH10),"",'DPW3'!CH10)</t>
  </si>
  <si>
    <t>¬¬IF(ISBLANK('DPW3'!CI10),"",'DPW3'!CI10)</t>
  </si>
  <si>
    <t>¬¬IF(ISBLANK('DPW3'!CJ10),"",'DPW3'!CJ10)</t>
  </si>
  <si>
    <t>¬¬IF(ISBLANK('DPW3'!CK10),"",'DPW3'!CK10)</t>
  </si>
  <si>
    <t>¬¬IF(ISBLANK('DPW3'!CL10),"",'DPW3'!CL10)</t>
  </si>
  <si>
    <t>¬¬IF(ISBLANK('DPW3'!CM10),"",'DPW3'!CM10)</t>
  </si>
  <si>
    <t>¬¬IF(ISBLANK('DPW3'!CN10),"",'DPW3'!CN10)</t>
  </si>
  <si>
    <t>¬¬IF(ISBLANK('DPW3'!CO10),"",'DPW3'!CO10)</t>
  </si>
  <si>
    <t>¬¬A1405</t>
  </si>
  <si>
    <t>¬¬'DPW3'!F10 &amp; "," &amp; 'DPW3'!G10 &amp; "," &amp; 'DPW3'!PZ7</t>
  </si>
  <si>
    <t>¬¬IF(ISBLANK('DPW3'!CQ10),"",'DPW3'!CQ10)</t>
  </si>
  <si>
    <t>¬¬IF(ISBLANK('DPW3'!CR10),"",'DPW3'!CR10)</t>
  </si>
  <si>
    <t>¬¬IF(ISBLANK('DPW3'!CS10),"",'DPW3'!CS10)</t>
  </si>
  <si>
    <t>¬¬IF(ISBLANK('DPW3'!CT10),"",'DPW3'!CT10)</t>
  </si>
  <si>
    <t>¬¬IF(ISBLANK('DPW3'!CU10),"",'DPW3'!CU10)</t>
  </si>
  <si>
    <t>¬¬IF(ISBLANK('DPW3'!CV10),"",'DPW3'!CV10)</t>
  </si>
  <si>
    <t>¬¬IF(ISBLANK('DPW3'!CW10),"",'DPW3'!CW10)</t>
  </si>
  <si>
    <t>¬¬IF(ISBLANK('DPW3'!CX10),"",'DPW3'!CX10)</t>
  </si>
  <si>
    <t>¬¬IF(ISBLANK('DPW3'!CY10),"",'DPW3'!CY10)</t>
  </si>
  <si>
    <t>¬¬IF(ISBLANK('DPW3'!CZ10),"",'DPW3'!CZ10)</t>
  </si>
  <si>
    <t>¬¬IF(ISBLANK('DPW3'!DA10),"",'DPW3'!DA10)</t>
  </si>
  <si>
    <t>¬¬IF(ISBLANK('DPW3'!DB10),"",'DPW3'!DB10)</t>
  </si>
  <si>
    <t>¬¬IF(ISBLANK('DPW3'!DC10),"",'DPW3'!DC10)</t>
  </si>
  <si>
    <t>¬¬IF(ISBLANK('DPW3'!DD10),"",'DPW3'!DD10)</t>
  </si>
  <si>
    <t>¬¬IF(ISBLANK('DPW3'!DE10),"",'DPW3'!DE10)</t>
  </si>
  <si>
    <t>¬¬IF(ISBLANK('DPW3'!DF10),"",'DPW3'!DF10)</t>
  </si>
  <si>
    <t>¬¬IF(ISBLANK('DPW3'!DG10),"",'DPW3'!DG10)</t>
  </si>
  <si>
    <t>¬¬IF(ISBLANK('DPW3'!DH10),"",'DPW3'!DH10)</t>
  </si>
  <si>
    <t>¬¬IF(ISBLANK('DPW3'!DI10),"",'DPW3'!DI10)</t>
  </si>
  <si>
    <t>¬¬IF(ISBLANK('DPW3'!DJ10),"",'DPW3'!DJ10)</t>
  </si>
  <si>
    <t>¬¬IF(ISBLANK('DPW3'!DK10),"",'DPW3'!DK10)</t>
  </si>
  <si>
    <t>¬¬IF(ISBLANK('DPW3'!DL10),"",'DPW3'!DL10)</t>
  </si>
  <si>
    <t>¬¬IF(ISBLANK('DPW3'!DM10),"",'DPW3'!DM10)</t>
  </si>
  <si>
    <t>¬¬IF(ISBLANK('DPW3'!DN10),"",'DPW3'!DN10)</t>
  </si>
  <si>
    <t>¬¬IF(ISBLANK('DPW3'!DO10),"",'DPW3'!DO10)</t>
  </si>
  <si>
    <t>¬¬IF(ISBLANK('DPW3'!DP10),"",'DPW3'!DP10)</t>
  </si>
  <si>
    <t>¬¬IF(ISBLANK('DPW3'!DQ10),"",'DPW3'!DQ10)</t>
  </si>
  <si>
    <t>¬¬IF(ISBLANK('DPW3'!DR10),"",'DPW3'!DR10)</t>
  </si>
  <si>
    <t>¬¬IF(ISBLANK('DPW3'!DS10),"",'DPW3'!DS10)</t>
  </si>
  <si>
    <t>¬¬IF(ISBLANK('DPW3'!DT10),"",'DPW3'!DT10)</t>
  </si>
  <si>
    <t>¬¬IF(ISBLANK('DPW3'!DU10),"",'DPW3'!DU10)</t>
  </si>
  <si>
    <t>¬¬IF(ISBLANK('DPW3'!DV10),"",'DPW3'!DV10)</t>
  </si>
  <si>
    <t>¬¬IF(ISBLANK('DPW3'!DW10),"",'DPW3'!DW10)</t>
  </si>
  <si>
    <t>¬¬IF(ISBLANK('DPW3'!DX10),"",'DPW3'!DX10)</t>
  </si>
  <si>
    <t>¬¬IF(ISBLANK('DPW3'!DY10),"",'DPW3'!DY10)</t>
  </si>
  <si>
    <t>¬¬IF(ISBLANK('DPW3'!DZ10),"",'DPW3'!DZ10)</t>
  </si>
  <si>
    <t>¬¬IF(ISBLANK('DPW3'!EA10),"",'DPW3'!EA10)</t>
  </si>
  <si>
    <t>¬¬IF(ISBLANK('DPW3'!EB10),"",'DPW3'!EB10)</t>
  </si>
  <si>
    <t>¬¬IF(ISBLANK('DPW3'!EC10),"",'DPW3'!EC10)</t>
  </si>
  <si>
    <t>¬¬IF(ISBLANK('DPW3'!ED10),"",'DPW3'!ED10)</t>
  </si>
  <si>
    <t>¬¬A1406</t>
  </si>
  <si>
    <t>¬¬'DPW3'!F10 &amp; "," &amp; 'DPW3'!G10 &amp; "," &amp; 'DPW3'!RO7</t>
  </si>
  <si>
    <t>¬¬IF(ISBLANK('DPW3'!EF10),"",'DPW3'!EF10)</t>
  </si>
  <si>
    <t>¬¬IF(ISBLANK('DPW3'!EG10),"",'DPW3'!EG10)</t>
  </si>
  <si>
    <t>¬¬IF(ISBLANK('DPW3'!EH10),"",'DPW3'!EH10)</t>
  </si>
  <si>
    <t>¬¬IF(ISBLANK('DPW3'!EI10),"",'DPW3'!EI10)</t>
  </si>
  <si>
    <t>¬¬IF(ISBLANK('DPW3'!EJ10),"",'DPW3'!EJ10)</t>
  </si>
  <si>
    <t>¬¬IF(ISBLANK('DPW3'!EK10),"",'DPW3'!EK10)</t>
  </si>
  <si>
    <t>¬¬IF(ISBLANK('DPW3'!EL10),"",'DPW3'!EL10)</t>
  </si>
  <si>
    <t>¬¬IF(ISBLANK('DPW3'!EM10),"",'DPW3'!EM10)</t>
  </si>
  <si>
    <t>¬¬IF(ISBLANK('DPW3'!EN10),"",'DPW3'!EN10)</t>
  </si>
  <si>
    <t>¬¬IF(ISBLANK('DPW3'!EO10),"",'DPW3'!EO10)</t>
  </si>
  <si>
    <t>¬¬IF(ISBLANK('DPW3'!EP10),"",'DPW3'!EP10)</t>
  </si>
  <si>
    <t>¬¬IF(ISBLANK('DPW3'!EQ10),"",'DPW3'!EQ10)</t>
  </si>
  <si>
    <t>¬¬IF(ISBLANK('DPW3'!ER10),"",'DPW3'!ER10)</t>
  </si>
  <si>
    <t>¬¬IF(ISBLANK('DPW3'!ES10),"",'DPW3'!ES10)</t>
  </si>
  <si>
    <t>¬¬IF(ISBLANK('DPW3'!ET10),"",'DPW3'!ET10)</t>
  </si>
  <si>
    <t>¬¬IF(ISBLANK('DPW3'!EU10),"",'DPW3'!EU10)</t>
  </si>
  <si>
    <t>¬¬IF(ISBLANK('DPW3'!EV10),"",'DPW3'!EV10)</t>
  </si>
  <si>
    <t>¬¬IF(ISBLANK('DPW3'!EW10),"",'DPW3'!EW10)</t>
  </si>
  <si>
    <t>¬¬IF(ISBLANK('DPW3'!EX10),"",'DPW3'!EX10)</t>
  </si>
  <si>
    <t>¬¬IF(ISBLANK('DPW3'!EY10),"",'DPW3'!EY10)</t>
  </si>
  <si>
    <t>¬¬IF(ISBLANK('DPW3'!EZ10),"",'DPW3'!EZ10)</t>
  </si>
  <si>
    <t>¬¬IF(ISBLANK('DPW3'!FA10),"",'DPW3'!FA10)</t>
  </si>
  <si>
    <t>¬¬IF(ISBLANK('DPW3'!FB10),"",'DPW3'!FB10)</t>
  </si>
  <si>
    <t>¬¬IF(ISBLANK('DPW3'!FC10),"",'DPW3'!FC10)</t>
  </si>
  <si>
    <t>¬¬IF(ISBLANK('DPW3'!FD10),"",'DPW3'!FD10)</t>
  </si>
  <si>
    <t>¬¬IF(ISBLANK('DPW3'!FE10),"",'DPW3'!FE10)</t>
  </si>
  <si>
    <t>¬¬IF(ISBLANK('DPW3'!FF10),"",'DPW3'!FF10)</t>
  </si>
  <si>
    <t>¬¬IF(ISBLANK('DPW3'!FG10),"",'DPW3'!FG10)</t>
  </si>
  <si>
    <t>¬¬IF(ISBLANK('DPW3'!FH10),"",'DPW3'!FH10)</t>
  </si>
  <si>
    <t>¬¬IF(ISBLANK('DPW3'!FI10),"",'DPW3'!FI10)</t>
  </si>
  <si>
    <t>¬¬IF(ISBLANK('DPW3'!FJ10),"",'DPW3'!FJ10)</t>
  </si>
  <si>
    <t>¬¬IF(ISBLANK('DPW3'!FK10),"",'DPW3'!FK10)</t>
  </si>
  <si>
    <t>¬¬IF(ISBLANK('DPW3'!FL10),"",'DPW3'!FL10)</t>
  </si>
  <si>
    <t>¬¬IF(ISBLANK('DPW3'!FM10),"",'DPW3'!FM10)</t>
  </si>
  <si>
    <t>¬¬IF(ISBLANK('DPW3'!FN10),"",'DPW3'!FN10)</t>
  </si>
  <si>
    <t>¬¬IF(ISBLANK('DPW3'!FO10),"",'DPW3'!FO10)</t>
  </si>
  <si>
    <t>¬¬IF(ISBLANK('DPW3'!FP10),"",'DPW3'!FP10)</t>
  </si>
  <si>
    <t>¬¬IF(ISBLANK('DPW3'!FQ10),"",'DPW3'!FQ10)</t>
  </si>
  <si>
    <t>¬¬IF(ISBLANK('DPW3'!FR10),"",'DPW3'!FR10)</t>
  </si>
  <si>
    <t>¬¬IF(ISBLANK('DPW3'!FS10),"",'DPW3'!FS10)</t>
  </si>
  <si>
    <t>¬¬A1407</t>
  </si>
  <si>
    <t>¬¬'DPW3'!F10 &amp; "," &amp; 'DPW3'!G10 &amp; "," &amp; 'DPW3'!TD7</t>
  </si>
  <si>
    <t>¬¬IF(ISBLANK('DPW3'!FU10),"",'DPW3'!FU10)</t>
  </si>
  <si>
    <t>¬¬IF(ISBLANK('DPW3'!FV10),"",'DPW3'!FV10)</t>
  </si>
  <si>
    <t>¬¬IF(ISBLANK('DPW3'!FW10),"",'DPW3'!FW10)</t>
  </si>
  <si>
    <t>¬¬IF(ISBLANK('DPW3'!FX10),"",'DPW3'!FX10)</t>
  </si>
  <si>
    <t>¬¬IF(ISBLANK('DPW3'!FY10),"",'DPW3'!FY10)</t>
  </si>
  <si>
    <t>¬¬IF(ISBLANK('DPW3'!FZ10),"",'DPW3'!FZ10)</t>
  </si>
  <si>
    <t>¬¬IF(ISBLANK('DPW3'!GA10),"",'DPW3'!GA10)</t>
  </si>
  <si>
    <t>¬¬IF(ISBLANK('DPW3'!GB10),"",'DPW3'!GB10)</t>
  </si>
  <si>
    <t>¬¬IF(ISBLANK('DPW3'!GC10),"",'DPW3'!GC10)</t>
  </si>
  <si>
    <t>¬¬IF(ISBLANK('DPW3'!GD10),"",'DPW3'!GD10)</t>
  </si>
  <si>
    <t>¬¬IF(ISBLANK('DPW3'!GE10),"",'DPW3'!GE10)</t>
  </si>
  <si>
    <t>¬¬IF(ISBLANK('DPW3'!GF10),"",'DPW3'!GF10)</t>
  </si>
  <si>
    <t>¬¬IF(ISBLANK('DPW3'!GG10),"",'DPW3'!GG10)</t>
  </si>
  <si>
    <t>¬¬IF(ISBLANK('DPW3'!GH10),"",'DPW3'!GH10)</t>
  </si>
  <si>
    <t>¬¬IF(ISBLANK('DPW3'!GI10),"",'DPW3'!GI10)</t>
  </si>
  <si>
    <t>¬¬IF(ISBLANK('DPW3'!GJ10),"",'DPW3'!GJ10)</t>
  </si>
  <si>
    <t>¬¬IF(ISBLANK('DPW3'!GK10),"",'DPW3'!GK10)</t>
  </si>
  <si>
    <t>¬¬IF(ISBLANK('DPW3'!GL10),"",'DPW3'!GL10)</t>
  </si>
  <si>
    <t>¬¬IF(ISBLANK('DPW3'!GM10),"",'DPW3'!GM10)</t>
  </si>
  <si>
    <t>¬¬IF(ISBLANK('DPW3'!GN10),"",'DPW3'!GN10)</t>
  </si>
  <si>
    <t>¬¬IF(ISBLANK('DPW3'!GO10),"",'DPW3'!GO10)</t>
  </si>
  <si>
    <t>¬¬IF(ISBLANK('DPW3'!GP10),"",'DPW3'!GP10)</t>
  </si>
  <si>
    <t>¬¬IF(ISBLANK('DPW3'!GQ10),"",'DPW3'!GQ10)</t>
  </si>
  <si>
    <t>¬¬IF(ISBLANK('DPW3'!GR10),"",'DPW3'!GR10)</t>
  </si>
  <si>
    <t>¬¬IF(ISBLANK('DPW3'!GS10),"",'DPW3'!GS10)</t>
  </si>
  <si>
    <t>¬¬IF(ISBLANK('DPW3'!GT10),"",'DPW3'!GT10)</t>
  </si>
  <si>
    <t>¬¬IF(ISBLANK('DPW3'!GU10),"",'DPW3'!GU10)</t>
  </si>
  <si>
    <t>¬¬IF(ISBLANK('DPW3'!GV10),"",'DPW3'!GV10)</t>
  </si>
  <si>
    <t>¬¬IF(ISBLANK('DPW3'!GW10),"",'DPW3'!GW10)</t>
  </si>
  <si>
    <t>¬¬IF(ISBLANK('DPW3'!GX10),"",'DPW3'!GX10)</t>
  </si>
  <si>
    <t>¬¬IF(ISBLANK('DPW3'!GY10),"",'DPW3'!GY10)</t>
  </si>
  <si>
    <t>¬¬IF(ISBLANK('DPW3'!GZ10),"",'DPW3'!GZ10)</t>
  </si>
  <si>
    <t>¬¬IF(ISBLANK('DPW3'!HA10),"",'DPW3'!HA10)</t>
  </si>
  <si>
    <t>¬¬IF(ISBLANK('DPW3'!HB10),"",'DPW3'!HB10)</t>
  </si>
  <si>
    <t>¬¬IF(ISBLANK('DPW3'!HC10),"",'DPW3'!HC10)</t>
  </si>
  <si>
    <t>¬¬IF(ISBLANK('DPW3'!HD10),"",'DPW3'!HD10)</t>
  </si>
  <si>
    <t>¬¬IF(ISBLANK('DPW3'!HE10),"",'DPW3'!HE10)</t>
  </si>
  <si>
    <t>¬¬IF(ISBLANK('DPW3'!HF10),"",'DPW3'!HF10)</t>
  </si>
  <si>
    <t>¬¬IF(ISBLANK('DPW3'!HG10),"",'DPW3'!HG10)</t>
  </si>
  <si>
    <t>¬¬IF(ISBLANK('DPW3'!HH10),"",'DPW3'!HH10)</t>
  </si>
  <si>
    <t>¬¬A1408</t>
  </si>
  <si>
    <t>¬¬'DPW3'!F10 &amp; "," &amp; 'DPW3'!G10 &amp; "," &amp; 'DPW3'!US7</t>
  </si>
  <si>
    <t>¬¬IF(ISBLANK('DPW3'!HJ10),"",'DPW3'!HJ10)</t>
  </si>
  <si>
    <t>¬¬IF(ISBLANK('DPW3'!HK10),"",'DPW3'!HK10)</t>
  </si>
  <si>
    <t>¬¬IF(ISBLANK('DPW3'!HL10),"",'DPW3'!HL10)</t>
  </si>
  <si>
    <t>¬¬IF(ISBLANK('DPW3'!HM10),"",'DPW3'!HM10)</t>
  </si>
  <si>
    <t>¬¬IF(ISBLANK('DPW3'!HN10),"",'DPW3'!HN10)</t>
  </si>
  <si>
    <t>¬¬IF(ISBLANK('DPW3'!HO10),"",'DPW3'!HO10)</t>
  </si>
  <si>
    <t>¬¬IF(ISBLANK('DPW3'!HP10),"",'DPW3'!HP10)</t>
  </si>
  <si>
    <t>¬¬IF(ISBLANK('DPW3'!HQ10),"",'DPW3'!HQ10)</t>
  </si>
  <si>
    <t>¬¬IF(ISBLANK('DPW3'!HR10),"",'DPW3'!HR10)</t>
  </si>
  <si>
    <t>¬¬IF(ISBLANK('DPW3'!HS10),"",'DPW3'!HS10)</t>
  </si>
  <si>
    <t>¬¬IF(ISBLANK('DPW3'!HT10),"",'DPW3'!HT10)</t>
  </si>
  <si>
    <t>¬¬IF(ISBLANK('DPW3'!HU10),"",'DPW3'!HU10)</t>
  </si>
  <si>
    <t>¬¬IF(ISBLANK('DPW3'!HV10),"",'DPW3'!HV10)</t>
  </si>
  <si>
    <t>¬¬IF(ISBLANK('DPW3'!HW10),"",'DPW3'!HW10)</t>
  </si>
  <si>
    <t>¬¬IF(ISBLANK('DPW3'!HX10),"",'DPW3'!HX10)</t>
  </si>
  <si>
    <t>¬¬IF(ISBLANK('DPW3'!HY10),"",'DPW3'!HY10)</t>
  </si>
  <si>
    <t>¬¬IF(ISBLANK('DPW3'!HZ10),"",'DPW3'!HZ10)</t>
  </si>
  <si>
    <t>¬¬IF(ISBLANK('DPW3'!IA10),"",'DPW3'!IA10)</t>
  </si>
  <si>
    <t>¬¬IF(ISBLANK('DPW3'!IB10),"",'DPW3'!IB10)</t>
  </si>
  <si>
    <t>¬¬IF(ISBLANK('DPW3'!IC10),"",'DPW3'!IC10)</t>
  </si>
  <si>
    <t>¬¬IF(ISBLANK('DPW3'!ID10),"",'DPW3'!ID10)</t>
  </si>
  <si>
    <t>¬¬IF(ISBLANK('DPW3'!IE10),"",'DPW3'!IE10)</t>
  </si>
  <si>
    <t>¬¬IF(ISBLANK('DPW3'!IF10),"",'DPW3'!IF10)</t>
  </si>
  <si>
    <t>¬¬IF(ISBLANK('DPW3'!IG10),"",'DPW3'!IG10)</t>
  </si>
  <si>
    <t>¬¬IF(ISBLANK('DPW3'!IH10),"",'DPW3'!IH10)</t>
  </si>
  <si>
    <t>¬¬IF(ISBLANK('DPW3'!II10),"",'DPW3'!II10)</t>
  </si>
  <si>
    <t>¬¬IF(ISBLANK('DPW3'!IJ10),"",'DPW3'!IJ10)</t>
  </si>
  <si>
    <t>¬¬IF(ISBLANK('DPW3'!IK10),"",'DPW3'!IK10)</t>
  </si>
  <si>
    <t>¬¬IF(ISBLANK('DPW3'!IL10),"",'DPW3'!IL10)</t>
  </si>
  <si>
    <t>¬¬IF(ISBLANK('DPW3'!IM10),"",'DPW3'!IM10)</t>
  </si>
  <si>
    <t>¬¬IF(ISBLANK('DPW3'!IN10),"",'DPW3'!IN10)</t>
  </si>
  <si>
    <t>¬¬IF(ISBLANK('DPW3'!IO10),"",'DPW3'!IO10)</t>
  </si>
  <si>
    <t>¬¬IF(ISBLANK('DPW3'!IP10),"",'DPW3'!IP10)</t>
  </si>
  <si>
    <t>¬¬IF(ISBLANK('DPW3'!IQ10),"",'DPW3'!IQ10)</t>
  </si>
  <si>
    <t>¬¬IF(ISBLANK('DPW3'!IR10),"",'DPW3'!IR10)</t>
  </si>
  <si>
    <t>¬¬IF(ISBLANK('DPW3'!IS10),"",'DPW3'!IS10)</t>
  </si>
  <si>
    <t>¬¬IF(ISBLANK('DPW3'!IT10),"",'DPW3'!IT10)</t>
  </si>
  <si>
    <t>¬¬IF(ISBLANK('DPW3'!IU10),"",'DPW3'!IU10)</t>
  </si>
  <si>
    <t>¬¬IF(ISBLANK('DPW3'!IV10),"",'DPW3'!IV10)</t>
  </si>
  <si>
    <t>¬¬IF(ISBLANK('DPW3'!IW10),"",'DPW3'!IW10)</t>
  </si>
  <si>
    <t>¬¬A1409</t>
  </si>
  <si>
    <t>¬¬'DPW3'!F10 &amp; "," &amp; 'DPW3'!G10 &amp; "," &amp; 'DPW3'!WH7</t>
  </si>
  <si>
    <t>¬¬IF(ISBLANK('DPW3'!IY10),"",'DPW3'!IY10)</t>
  </si>
  <si>
    <t>¬¬IF(ISBLANK('DPW3'!IZ10),"",'DPW3'!IZ10)</t>
  </si>
  <si>
    <t>¬¬IF(ISBLANK('DPW3'!JA10),"",'DPW3'!JA10)</t>
  </si>
  <si>
    <t>¬¬IF(ISBLANK('DPW3'!JB10),"",'DPW3'!JB10)</t>
  </si>
  <si>
    <t>¬¬IF(ISBLANK('DPW3'!JC10),"",'DPW3'!JC10)</t>
  </si>
  <si>
    <t>¬¬IF(ISBLANK('DPW3'!JD10),"",'DPW3'!JD10)</t>
  </si>
  <si>
    <t>¬¬IF(ISBLANK('DPW3'!JE10),"",'DPW3'!JE10)</t>
  </si>
  <si>
    <t>¬¬IF(ISBLANK('DPW3'!JF10),"",'DPW3'!JF10)</t>
  </si>
  <si>
    <t>¬¬IF(ISBLANK('DPW3'!JG10),"",'DPW3'!JG10)</t>
  </si>
  <si>
    <t>¬¬IF(ISBLANK('DPW3'!JH10),"",'DPW3'!JH10)</t>
  </si>
  <si>
    <t>¬¬IF(ISBLANK('DPW3'!JI10),"",'DPW3'!JI10)</t>
  </si>
  <si>
    <t>¬¬IF(ISBLANK('DPW3'!JJ10),"",'DPW3'!JJ10)</t>
  </si>
  <si>
    <t>¬¬IF(ISBLANK('DPW3'!JK10),"",'DPW3'!JK10)</t>
  </si>
  <si>
    <t>¬¬IF(ISBLANK('DPW3'!JL10),"",'DPW3'!JL10)</t>
  </si>
  <si>
    <t>¬¬IF(ISBLANK('DPW3'!JM10),"",'DPW3'!JM10)</t>
  </si>
  <si>
    <t>¬¬IF(ISBLANK('DPW3'!JN10),"",'DPW3'!JN10)</t>
  </si>
  <si>
    <t>¬¬IF(ISBLANK('DPW3'!JO10),"",'DPW3'!JO10)</t>
  </si>
  <si>
    <t>¬¬IF(ISBLANK('DPW3'!JP10),"",'DPW3'!JP10)</t>
  </si>
  <si>
    <t>¬¬IF(ISBLANK('DPW3'!JQ10),"",'DPW3'!JQ10)</t>
  </si>
  <si>
    <t>¬¬IF(ISBLANK('DPW3'!JR10),"",'DPW3'!JR10)</t>
  </si>
  <si>
    <t>¬¬IF(ISBLANK('DPW3'!JS10),"",'DPW3'!JS10)</t>
  </si>
  <si>
    <t>¬¬IF(ISBLANK('DPW3'!JT10),"",'DPW3'!JT10)</t>
  </si>
  <si>
    <t>¬¬IF(ISBLANK('DPW3'!JU10),"",'DPW3'!JU10)</t>
  </si>
  <si>
    <t>¬¬IF(ISBLANK('DPW3'!JV10),"",'DPW3'!JV10)</t>
  </si>
  <si>
    <t>¬¬IF(ISBLANK('DPW3'!JW10),"",'DPW3'!JW10)</t>
  </si>
  <si>
    <t>¬¬IF(ISBLANK('DPW3'!JX10),"",'DPW3'!JX10)</t>
  </si>
  <si>
    <t>¬¬IF(ISBLANK('DPW3'!JY10),"",'DPW3'!JY10)</t>
  </si>
  <si>
    <t>¬¬IF(ISBLANK('DPW3'!JZ10),"",'DPW3'!JZ10)</t>
  </si>
  <si>
    <t>¬¬IF(ISBLANK('DPW3'!KA10),"",'DPW3'!KA10)</t>
  </si>
  <si>
    <t>¬¬IF(ISBLANK('DPW3'!KB10),"",'DPW3'!KB10)</t>
  </si>
  <si>
    <t>¬¬IF(ISBLANK('DPW3'!KC10),"",'DPW3'!KC10)</t>
  </si>
  <si>
    <t>¬¬IF(ISBLANK('DPW3'!KD10),"",'DPW3'!KD10)</t>
  </si>
  <si>
    <t>¬¬IF(ISBLANK('DPW3'!KE10),"",'DPW3'!KE10)</t>
  </si>
  <si>
    <t>¬¬IF(ISBLANK('DPW3'!KF10),"",'DPW3'!KF10)</t>
  </si>
  <si>
    <t>¬¬IF(ISBLANK('DPW3'!KG10),"",'DPW3'!KG10)</t>
  </si>
  <si>
    <t>¬¬IF(ISBLANK('DPW3'!KH10),"",'DPW3'!KH10)</t>
  </si>
  <si>
    <t>¬¬IF(ISBLANK('DPW3'!KI10),"",'DPW3'!KI10)</t>
  </si>
  <si>
    <t>¬¬IF(ISBLANK('DPW3'!KJ10),"",'DPW3'!KJ10)</t>
  </si>
  <si>
    <t>¬¬IF(ISBLANK('DPW3'!KK10),"",'DPW3'!KK10)</t>
  </si>
  <si>
    <t>¬¬IF(ISBLANK('DPW3'!KL10),"",'DPW3'!KL10)</t>
  </si>
  <si>
    <t>¬¬A1410</t>
  </si>
  <si>
    <t>¬¬'DPW3'!F10 &amp; "," &amp; 'DPW3'!G10 &amp; "," &amp; 'DPW3'!XW7</t>
  </si>
  <si>
    <t>¬¬IF(ISBLANK('DPW3'!KN10),"",'DPW3'!KN10)</t>
  </si>
  <si>
    <t>¬¬IF(ISBLANK('DPW3'!KO10),"",'DPW3'!KO10)</t>
  </si>
  <si>
    <t>¬¬IF(ISBLANK('DPW3'!KP10),"",'DPW3'!KP10)</t>
  </si>
  <si>
    <t>¬¬IF(ISBLANK('DPW3'!KQ10),"",'DPW3'!KQ10)</t>
  </si>
  <si>
    <t>¬¬IF(ISBLANK('DPW3'!KR10),"",'DPW3'!KR10)</t>
  </si>
  <si>
    <t>¬¬IF(ISBLANK('DPW3'!KS10),"",'DPW3'!KS10)</t>
  </si>
  <si>
    <t>¬¬IF(ISBLANK('DPW3'!KT10),"",'DPW3'!KT10)</t>
  </si>
  <si>
    <t>¬¬IF(ISBLANK('DPW3'!KU10),"",'DPW3'!KU10)</t>
  </si>
  <si>
    <t>¬¬IF(ISBLANK('DPW3'!KV10),"",'DPW3'!KV10)</t>
  </si>
  <si>
    <t>¬¬IF(ISBLANK('DPW3'!KW10),"",'DPW3'!KW10)</t>
  </si>
  <si>
    <t>¬¬IF(ISBLANK('DPW3'!KX10),"",'DPW3'!KX10)</t>
  </si>
  <si>
    <t>¬¬IF(ISBLANK('DPW3'!KY10),"",'DPW3'!KY10)</t>
  </si>
  <si>
    <t>¬¬IF(ISBLANK('DPW3'!KZ10),"",'DPW3'!KZ10)</t>
  </si>
  <si>
    <t>¬¬IF(ISBLANK('DPW3'!LA10),"",'DPW3'!LA10)</t>
  </si>
  <si>
    <t>¬¬IF(ISBLANK('DPW3'!LB10),"",'DPW3'!LB10)</t>
  </si>
  <si>
    <t>¬¬IF(ISBLANK('DPW3'!LC10),"",'DPW3'!LC10)</t>
  </si>
  <si>
    <t>¬¬IF(ISBLANK('DPW3'!LD10),"",'DPW3'!LD10)</t>
  </si>
  <si>
    <t>¬¬IF(ISBLANK('DPW3'!LE10),"",'DPW3'!LE10)</t>
  </si>
  <si>
    <t>¬¬IF(ISBLANK('DPW3'!LF10),"",'DPW3'!LF10)</t>
  </si>
  <si>
    <t>¬¬IF(ISBLANK('DPW3'!LG10),"",'DPW3'!LG10)</t>
  </si>
  <si>
    <t>¬¬IF(ISBLANK('DPW3'!LH10),"",'DPW3'!LH10)</t>
  </si>
  <si>
    <t>¬¬IF(ISBLANK('DPW3'!LI10),"",'DPW3'!LI10)</t>
  </si>
  <si>
    <t>¬¬IF(ISBLANK('DPW3'!LJ10),"",'DPW3'!LJ10)</t>
  </si>
  <si>
    <t>¬¬IF(ISBLANK('DPW3'!LK10),"",'DPW3'!LK10)</t>
  </si>
  <si>
    <t>¬¬IF(ISBLANK('DPW3'!LL10),"",'DPW3'!LL10)</t>
  </si>
  <si>
    <t>¬¬IF(ISBLANK('DPW3'!LM10),"",'DPW3'!LM10)</t>
  </si>
  <si>
    <t>¬¬IF(ISBLANK('DPW3'!LN10),"",'DPW3'!LN10)</t>
  </si>
  <si>
    <t>¬¬IF(ISBLANK('DPW3'!LO10),"",'DPW3'!LO10)</t>
  </si>
  <si>
    <t>¬¬IF(ISBLANK('DPW3'!LP10),"",'DPW3'!LP10)</t>
  </si>
  <si>
    <t>¬¬IF(ISBLANK('DPW3'!LQ10),"",'DPW3'!LQ10)</t>
  </si>
  <si>
    <t>¬¬IF(ISBLANK('DPW3'!LR10),"",'DPW3'!LR10)</t>
  </si>
  <si>
    <t>¬¬IF(ISBLANK('DPW3'!LS10),"",'DPW3'!LS10)</t>
  </si>
  <si>
    <t>¬¬IF(ISBLANK('DPW3'!LT10),"",'DPW3'!LT10)</t>
  </si>
  <si>
    <t>¬¬IF(ISBLANK('DPW3'!LU10),"",'DPW3'!LU10)</t>
  </si>
  <si>
    <t>¬¬IF(ISBLANK('DPW3'!LV10),"",'DPW3'!LV10)</t>
  </si>
  <si>
    <t>¬¬IF(ISBLANK('DPW3'!LW10),"",'DPW3'!LW10)</t>
  </si>
  <si>
    <t>¬¬IF(ISBLANK('DPW3'!LX10),"",'DPW3'!LX10)</t>
  </si>
  <si>
    <t>¬¬IF(ISBLANK('DPW3'!LY10),"",'DPW3'!LY10)</t>
  </si>
  <si>
    <t>¬¬IF(ISBLANK('DPW3'!LZ10),"",'DPW3'!LZ10)</t>
  </si>
  <si>
    <t>¬¬IF(ISBLANK('DPW3'!MA10),"",'DPW3'!MA10)</t>
  </si>
  <si>
    <t>¬¬A1411</t>
  </si>
  <si>
    <t>¬¬'DPW3'!F10 &amp; "," &amp; 'DPW3'!G10 &amp; "," &amp; 'DPW3'!ZL7</t>
  </si>
  <si>
    <t>¬¬IF(ISBLANK('DPW3'!MC10),"",'DPW3'!MC10)</t>
  </si>
  <si>
    <t>¬¬A1412</t>
  </si>
  <si>
    <t>¬¬'DPW3'!F10 &amp; "," &amp; 'DPW3'!G10 &amp; "," &amp; 'DPW3'!ZM7</t>
  </si>
  <si>
    <t>¬¬IF(ISBLANK('DPW3'!MD10),"",'DPW3'!MD10)</t>
  </si>
  <si>
    <t>¬¬A1413</t>
  </si>
  <si>
    <t>¬¬'DPW3'!F10 &amp; "," &amp; 'DPW3'!G10 &amp; "," &amp; 'DPW3'!ZN7</t>
  </si>
  <si>
    <t>¬¬IF(ISBLANK('DPW3'!ML10),"",'DPW3'!ML10)</t>
  </si>
  <si>
    <t>¬¬A1414</t>
  </si>
  <si>
    <t>¬¬'DPW3'!F10 &amp; "," &amp; 'DPW3'!G10 &amp; "," &amp; 'DPW3'!ZO7</t>
  </si>
  <si>
    <t>¬¬IF(ISBLANK('DPW3'!MF10),"",'DPW3'!MF10)</t>
  </si>
  <si>
    <t>¬¬A1415</t>
  </si>
  <si>
    <t>¬¬'DPW3'!F10 &amp; "," &amp; 'DPW3'!G10 &amp; "," &amp; 'DPW3'!ZP7</t>
  </si>
  <si>
    <t>¬¬IF(ISBLANK('DPW3'!MG10),"",'DPW3'!MG10)</t>
  </si>
  <si>
    <t>¬¬A1416</t>
  </si>
  <si>
    <t>¬¬'DPW3'!F10 &amp; "," &amp; 'DPW3'!G10 &amp; "," &amp; 'DPW3'!ZQ7</t>
  </si>
  <si>
    <t>¬¬IF(ISBLANK('DPW3'!MH10),"",'DPW3'!MH10)</t>
  </si>
  <si>
    <t>¬¬A1417</t>
  </si>
  <si>
    <t>¬¬'DPW3'!F10 &amp; "," &amp; 'DPW3'!G10 &amp; "," &amp; 'DPW3'!ZR7</t>
  </si>
  <si>
    <t>¬¬IF(ISBLANK('DPW3'!MI10),"",'DPW3'!MI10)</t>
  </si>
  <si>
    <t>¬¬A1418</t>
  </si>
  <si>
    <t>¬¬'DPW3'!F10 &amp; "," &amp; 'DPW3'!G10 &amp; "," &amp; 'DPW3'!ZS7</t>
  </si>
  <si>
    <t>¬¬IF(ISBLANK('DPW3'!MJ10),"",'DPW3'!MJ10)</t>
  </si>
  <si>
    <t>¬¬A1419</t>
  </si>
  <si>
    <t>¬¬'DPW3'!F10 &amp; "," &amp; 'DPW3'!G10 &amp; "," &amp; 'DPW3'!ZT7</t>
  </si>
  <si>
    <t>¬¬IF(ISBLANK('DPW3'!MK10),"",'DPW3'!MK10)</t>
  </si>
  <si>
    <t>¬¬A1420</t>
  </si>
  <si>
    <t>¬¬'DPW3'!F10 &amp; "," &amp; 'DPW3'!G10 &amp; "," &amp; 'DPW3'!ZV7</t>
  </si>
  <si>
    <t>¬¬IF(ISBLANK('DPW3'!MM10),"",'DPW3'!MM10)</t>
  </si>
  <si>
    <t>¬¬A1421</t>
  </si>
  <si>
    <t>¬¬'DPW3'!F11 &amp; "," &amp; 'DPW3'!G11 &amp; "," &amp; 'DPW3'!MT7</t>
  </si>
  <si>
    <t>¬¬IF(ISBLANK('DPW3'!K11),"",'DPW3'!K11)</t>
  </si>
  <si>
    <t>¬¬A1422</t>
  </si>
  <si>
    <t>¬¬'DPW3'!F11 &amp; "," &amp; 'DPW3'!G11 &amp; "," &amp; 'DPW3'!MV7</t>
  </si>
  <si>
    <t>¬¬IF(ISBLANK('DPW3'!M11),"",'DPW3'!M11)</t>
  </si>
  <si>
    <t>¬¬IF(ISBLANK('DPW3'!N11),"",'DPW3'!N11)</t>
  </si>
  <si>
    <t>¬¬IF(ISBLANK('DPW3'!O11),"",'DPW3'!O11)</t>
  </si>
  <si>
    <t>¬¬IF(ISBLANK('DPW3'!P11),"",'DPW3'!P11)</t>
  </si>
  <si>
    <t>¬¬IF(ISBLANK('DPW3'!Q11),"",'DPW3'!Q11)</t>
  </si>
  <si>
    <t>¬¬IF(ISBLANK('DPW3'!R11),"",'DPW3'!R11)</t>
  </si>
  <si>
    <t>¬¬IF(ISBLANK('DPW3'!S11),"",'DPW3'!S11)</t>
  </si>
  <si>
    <t>¬¬IF(ISBLANK('DPW3'!T11),"",'DPW3'!T11)</t>
  </si>
  <si>
    <t>¬¬IF(ISBLANK('DPW3'!U11),"",'DPW3'!U11)</t>
  </si>
  <si>
    <t>¬¬IF(ISBLANK('DPW3'!V11),"",'DPW3'!V11)</t>
  </si>
  <si>
    <t>¬¬IF(ISBLANK('DPW3'!W11),"",'DPW3'!W11)</t>
  </si>
  <si>
    <t>¬¬IF(ISBLANK('DPW3'!X11),"",'DPW3'!X11)</t>
  </si>
  <si>
    <t>¬¬IF(ISBLANK('DPW3'!Y11),"",'DPW3'!Y11)</t>
  </si>
  <si>
    <t>¬¬IF(ISBLANK('DPW3'!Z11),"",'DPW3'!Z11)</t>
  </si>
  <si>
    <t>¬¬IF(ISBLANK('DPW3'!AA11),"",'DPW3'!AA11)</t>
  </si>
  <si>
    <t>¬¬IF(ISBLANK('DPW3'!AB11),"",'DPW3'!AB11)</t>
  </si>
  <si>
    <t>¬¬IF(ISBLANK('DPW3'!AC11),"",'DPW3'!AC11)</t>
  </si>
  <si>
    <t>¬¬IF(ISBLANK('DPW3'!AD11),"",'DPW3'!AD11)</t>
  </si>
  <si>
    <t>¬¬IF(ISBLANK('DPW3'!AE11),"",'DPW3'!AE11)</t>
  </si>
  <si>
    <t>¬¬IF(ISBLANK('DPW3'!AF11),"",'DPW3'!AF11)</t>
  </si>
  <si>
    <t>¬¬IF(ISBLANK('DPW3'!AG11),"",'DPW3'!AG11)</t>
  </si>
  <si>
    <t>¬¬IF(ISBLANK('DPW3'!AH11),"",'DPW3'!AH11)</t>
  </si>
  <si>
    <t>¬¬IF(ISBLANK('DPW3'!AI11),"",'DPW3'!AI11)</t>
  </si>
  <si>
    <t>¬¬IF(ISBLANK('DPW3'!AJ11),"",'DPW3'!AJ11)</t>
  </si>
  <si>
    <t>¬¬IF(ISBLANK('DPW3'!AK11),"",'DPW3'!AK11)</t>
  </si>
  <si>
    <t>¬¬IF(ISBLANK('DPW3'!AL11),"",'DPW3'!AL11)</t>
  </si>
  <si>
    <t>¬¬IF(ISBLANK('DPW3'!AM11),"",'DPW3'!AM11)</t>
  </si>
  <si>
    <t>¬¬IF(ISBLANK('DPW3'!AN11),"",'DPW3'!AN11)</t>
  </si>
  <si>
    <t>¬¬IF(ISBLANK('DPW3'!AO11),"",'DPW3'!AO11)</t>
  </si>
  <si>
    <t>¬¬IF(ISBLANK('DPW3'!AP11),"",'DPW3'!AP11)</t>
  </si>
  <si>
    <t>¬¬IF(ISBLANK('DPW3'!AQ11),"",'DPW3'!AQ11)</t>
  </si>
  <si>
    <t>¬¬IF(ISBLANK('DPW3'!AR11),"",'DPW3'!AR11)</t>
  </si>
  <si>
    <t>¬¬IF(ISBLANK('DPW3'!AS11),"",'DPW3'!AS11)</t>
  </si>
  <si>
    <t>¬¬IF(ISBLANK('DPW3'!AT11),"",'DPW3'!AT11)</t>
  </si>
  <si>
    <t>¬¬IF(ISBLANK('DPW3'!AU11),"",'DPW3'!AU11)</t>
  </si>
  <si>
    <t>¬¬IF(ISBLANK('DPW3'!AV11),"",'DPW3'!AV11)</t>
  </si>
  <si>
    <t>¬¬IF(ISBLANK('DPW3'!AW11),"",'DPW3'!AW11)</t>
  </si>
  <si>
    <t>¬¬IF(ISBLANK('DPW3'!AX11),"",'DPW3'!AX11)</t>
  </si>
  <si>
    <t>¬¬IF(ISBLANK('DPW3'!AY11),"",'DPW3'!AY11)</t>
  </si>
  <si>
    <t>¬¬IF(ISBLANK('DPW3'!AZ11),"",'DPW3'!AZ11)</t>
  </si>
  <si>
    <t>¬¬A1423</t>
  </si>
  <si>
    <t>¬¬'DPW3'!F11 &amp; "," &amp; 'DPW3'!G11 &amp; "," &amp; 'DPW3'!OK7</t>
  </si>
  <si>
    <t>¬¬IF(ISBLANK('DPW3'!BB11),"",'DPW3'!BB11)</t>
  </si>
  <si>
    <t>¬¬IF(ISBLANK('DPW3'!BC11),"",'DPW3'!BC11)</t>
  </si>
  <si>
    <t>¬¬IF(ISBLANK('DPW3'!BD11),"",'DPW3'!BD11)</t>
  </si>
  <si>
    <t>¬¬IF(ISBLANK('DPW3'!BE11),"",'DPW3'!BE11)</t>
  </si>
  <si>
    <t>¬¬IF(ISBLANK('DPW3'!BF11),"",'DPW3'!BF11)</t>
  </si>
  <si>
    <t>¬¬IF(ISBLANK('DPW3'!BG11),"",'DPW3'!BG11)</t>
  </si>
  <si>
    <t>¬¬IF(ISBLANK('DPW3'!BH11),"",'DPW3'!BH11)</t>
  </si>
  <si>
    <t>¬¬IF(ISBLANK('DPW3'!BI11),"",'DPW3'!BI11)</t>
  </si>
  <si>
    <t>¬¬IF(ISBLANK('DPW3'!BJ11),"",'DPW3'!BJ11)</t>
  </si>
  <si>
    <t>¬¬IF(ISBLANK('DPW3'!BK11),"",'DPW3'!BK11)</t>
  </si>
  <si>
    <t>¬¬IF(ISBLANK('DPW3'!BL11),"",'DPW3'!BL11)</t>
  </si>
  <si>
    <t>¬¬IF(ISBLANK('DPW3'!BM11),"",'DPW3'!BM11)</t>
  </si>
  <si>
    <t>¬¬IF(ISBLANK('DPW3'!BN11),"",'DPW3'!BN11)</t>
  </si>
  <si>
    <t>¬¬IF(ISBLANK('DPW3'!BO11),"",'DPW3'!BO11)</t>
  </si>
  <si>
    <t>¬¬IF(ISBLANK('DPW3'!BP11),"",'DPW3'!BP11)</t>
  </si>
  <si>
    <t>¬¬IF(ISBLANK('DPW3'!BQ11),"",'DPW3'!BQ11)</t>
  </si>
  <si>
    <t>¬¬IF(ISBLANK('DPW3'!BR11),"",'DPW3'!BR11)</t>
  </si>
  <si>
    <t>¬¬IF(ISBLANK('DPW3'!BS11),"",'DPW3'!BS11)</t>
  </si>
  <si>
    <t>¬¬IF(ISBLANK('DPW3'!BT11),"",'DPW3'!BT11)</t>
  </si>
  <si>
    <t>¬¬IF(ISBLANK('DPW3'!BU11),"",'DPW3'!BU11)</t>
  </si>
  <si>
    <t>¬¬IF(ISBLANK('DPW3'!BV11),"",'DPW3'!BV11)</t>
  </si>
  <si>
    <t>¬¬IF(ISBLANK('DPW3'!BW11),"",'DPW3'!BW11)</t>
  </si>
  <si>
    <t>¬¬IF(ISBLANK('DPW3'!BX11),"",'DPW3'!BX11)</t>
  </si>
  <si>
    <t>¬¬IF(ISBLANK('DPW3'!BY11),"",'DPW3'!BY11)</t>
  </si>
  <si>
    <t>¬¬IF(ISBLANK('DPW3'!BZ11),"",'DPW3'!BZ11)</t>
  </si>
  <si>
    <t>¬¬IF(ISBLANK('DPW3'!CA11),"",'DPW3'!CA11)</t>
  </si>
  <si>
    <t>¬¬IF(ISBLANK('DPW3'!CB11),"",'DPW3'!CB11)</t>
  </si>
  <si>
    <t>¬¬IF(ISBLANK('DPW3'!CC11),"",'DPW3'!CC11)</t>
  </si>
  <si>
    <t>¬¬IF(ISBLANK('DPW3'!CD11),"",'DPW3'!CD11)</t>
  </si>
  <si>
    <t>¬¬IF(ISBLANK('DPW3'!CE11),"",'DPW3'!CE11)</t>
  </si>
  <si>
    <t>¬¬IF(ISBLANK('DPW3'!CF11),"",'DPW3'!CF11)</t>
  </si>
  <si>
    <t>¬¬IF(ISBLANK('DPW3'!CG11),"",'DPW3'!CG11)</t>
  </si>
  <si>
    <t>¬¬IF(ISBLANK('DPW3'!CH11),"",'DPW3'!CH11)</t>
  </si>
  <si>
    <t>¬¬IF(ISBLANK('DPW3'!CI11),"",'DPW3'!CI11)</t>
  </si>
  <si>
    <t>¬¬IF(ISBLANK('DPW3'!CJ11),"",'DPW3'!CJ11)</t>
  </si>
  <si>
    <t>¬¬IF(ISBLANK('DPW3'!CK11),"",'DPW3'!CK11)</t>
  </si>
  <si>
    <t>¬¬IF(ISBLANK('DPW3'!CL11),"",'DPW3'!CL11)</t>
  </si>
  <si>
    <t>¬¬IF(ISBLANK('DPW3'!CM11),"",'DPW3'!CM11)</t>
  </si>
  <si>
    <t>¬¬IF(ISBLANK('DPW3'!CN11),"",'DPW3'!CN11)</t>
  </si>
  <si>
    <t>¬¬IF(ISBLANK('DPW3'!CO11),"",'DPW3'!CO11)</t>
  </si>
  <si>
    <t>¬¬A1424</t>
  </si>
  <si>
    <t>¬¬'DPW3'!F11 &amp; "," &amp; 'DPW3'!G11 &amp; "," &amp; 'DPW3'!PZ7</t>
  </si>
  <si>
    <t>¬¬IF(ISBLANK('DPW3'!CQ11),"",'DPW3'!CQ11)</t>
  </si>
  <si>
    <t>¬¬IF(ISBLANK('DPW3'!CR11),"",'DPW3'!CR11)</t>
  </si>
  <si>
    <t>¬¬IF(ISBLANK('DPW3'!CS11),"",'DPW3'!CS11)</t>
  </si>
  <si>
    <t>¬¬IF(ISBLANK('DPW3'!CT11),"",'DPW3'!CT11)</t>
  </si>
  <si>
    <t>¬¬IF(ISBLANK('DPW3'!CU11),"",'DPW3'!CU11)</t>
  </si>
  <si>
    <t>¬¬IF(ISBLANK('DPW3'!CV11),"",'DPW3'!CV11)</t>
  </si>
  <si>
    <t>¬¬IF(ISBLANK('DPW3'!CW11),"",'DPW3'!CW11)</t>
  </si>
  <si>
    <t>¬¬IF(ISBLANK('DPW3'!CX11),"",'DPW3'!CX11)</t>
  </si>
  <si>
    <t>¬¬IF(ISBLANK('DPW3'!CY11),"",'DPW3'!CY11)</t>
  </si>
  <si>
    <t>¬¬IF(ISBLANK('DPW3'!CZ11),"",'DPW3'!CZ11)</t>
  </si>
  <si>
    <t>¬¬IF(ISBLANK('DPW3'!DA11),"",'DPW3'!DA11)</t>
  </si>
  <si>
    <t>¬¬IF(ISBLANK('DPW3'!DB11),"",'DPW3'!DB11)</t>
  </si>
  <si>
    <t>¬¬IF(ISBLANK('DPW3'!DC11),"",'DPW3'!DC11)</t>
  </si>
  <si>
    <t>¬¬IF(ISBLANK('DPW3'!DD11),"",'DPW3'!DD11)</t>
  </si>
  <si>
    <t>¬¬IF(ISBLANK('DPW3'!DE11),"",'DPW3'!DE11)</t>
  </si>
  <si>
    <t>¬¬IF(ISBLANK('DPW3'!DF11),"",'DPW3'!DF11)</t>
  </si>
  <si>
    <t>¬¬IF(ISBLANK('DPW3'!DG11),"",'DPW3'!DG11)</t>
  </si>
  <si>
    <t>¬¬IF(ISBLANK('DPW3'!DH11),"",'DPW3'!DH11)</t>
  </si>
  <si>
    <t>¬¬IF(ISBLANK('DPW3'!DI11),"",'DPW3'!DI11)</t>
  </si>
  <si>
    <t>¬¬IF(ISBLANK('DPW3'!DJ11),"",'DPW3'!DJ11)</t>
  </si>
  <si>
    <t>¬¬IF(ISBLANK('DPW3'!DK11),"",'DPW3'!DK11)</t>
  </si>
  <si>
    <t>¬¬IF(ISBLANK('DPW3'!DL11),"",'DPW3'!DL11)</t>
  </si>
  <si>
    <t>¬¬IF(ISBLANK('DPW3'!DM11),"",'DPW3'!DM11)</t>
  </si>
  <si>
    <t>¬¬IF(ISBLANK('DPW3'!DN11),"",'DPW3'!DN11)</t>
  </si>
  <si>
    <t>¬¬IF(ISBLANK('DPW3'!DO11),"",'DPW3'!DO11)</t>
  </si>
  <si>
    <t>¬¬IF(ISBLANK('DPW3'!DP11),"",'DPW3'!DP11)</t>
  </si>
  <si>
    <t>¬¬IF(ISBLANK('DPW3'!DQ11),"",'DPW3'!DQ11)</t>
  </si>
  <si>
    <t>¬¬IF(ISBLANK('DPW3'!DR11),"",'DPW3'!DR11)</t>
  </si>
  <si>
    <t>¬¬IF(ISBLANK('DPW3'!DS11),"",'DPW3'!DS11)</t>
  </si>
  <si>
    <t>¬¬IF(ISBLANK('DPW3'!DT11),"",'DPW3'!DT11)</t>
  </si>
  <si>
    <t>¬¬IF(ISBLANK('DPW3'!DU11),"",'DPW3'!DU11)</t>
  </si>
  <si>
    <t>¬¬IF(ISBLANK('DPW3'!DV11),"",'DPW3'!DV11)</t>
  </si>
  <si>
    <t>¬¬IF(ISBLANK('DPW3'!DW11),"",'DPW3'!DW11)</t>
  </si>
  <si>
    <t>¬¬IF(ISBLANK('DPW3'!DX11),"",'DPW3'!DX11)</t>
  </si>
  <si>
    <t>¬¬IF(ISBLANK('DPW3'!DY11),"",'DPW3'!DY11)</t>
  </si>
  <si>
    <t>¬¬IF(ISBLANK('DPW3'!DZ11),"",'DPW3'!DZ11)</t>
  </si>
  <si>
    <t>¬¬IF(ISBLANK('DPW3'!EA11),"",'DPW3'!EA11)</t>
  </si>
  <si>
    <t>¬¬IF(ISBLANK('DPW3'!EB11),"",'DPW3'!EB11)</t>
  </si>
  <si>
    <t>¬¬IF(ISBLANK('DPW3'!EC11),"",'DPW3'!EC11)</t>
  </si>
  <si>
    <t>¬¬IF(ISBLANK('DPW3'!ED11),"",'DPW3'!ED11)</t>
  </si>
  <si>
    <t>¬¬A1425</t>
  </si>
  <si>
    <t>¬¬'DPW3'!F11 &amp; "," &amp; 'DPW3'!G11 &amp; "," &amp; 'DPW3'!RO7</t>
  </si>
  <si>
    <t>¬¬IF(ISBLANK('DPW3'!EF11),"",'DPW3'!EF11)</t>
  </si>
  <si>
    <t>¬¬IF(ISBLANK('DPW3'!EG11),"",'DPW3'!EG11)</t>
  </si>
  <si>
    <t>¬¬IF(ISBLANK('DPW3'!EH11),"",'DPW3'!EH11)</t>
  </si>
  <si>
    <t>¬¬IF(ISBLANK('DPW3'!EI11),"",'DPW3'!EI11)</t>
  </si>
  <si>
    <t>¬¬IF(ISBLANK('DPW3'!EJ11),"",'DPW3'!EJ11)</t>
  </si>
  <si>
    <t>¬¬IF(ISBLANK('DPW3'!EK11),"",'DPW3'!EK11)</t>
  </si>
  <si>
    <t>¬¬IF(ISBLANK('DPW3'!EL11),"",'DPW3'!EL11)</t>
  </si>
  <si>
    <t>¬¬IF(ISBLANK('DPW3'!EM11),"",'DPW3'!EM11)</t>
  </si>
  <si>
    <t>¬¬IF(ISBLANK('DPW3'!EN11),"",'DPW3'!EN11)</t>
  </si>
  <si>
    <t>¬¬IF(ISBLANK('DPW3'!EO11),"",'DPW3'!EO11)</t>
  </si>
  <si>
    <t>¬¬IF(ISBLANK('DPW3'!EP11),"",'DPW3'!EP11)</t>
  </si>
  <si>
    <t>¬¬IF(ISBLANK('DPW3'!EQ11),"",'DPW3'!EQ11)</t>
  </si>
  <si>
    <t>¬¬IF(ISBLANK('DPW3'!ER11),"",'DPW3'!ER11)</t>
  </si>
  <si>
    <t>¬¬IF(ISBLANK('DPW3'!ES11),"",'DPW3'!ES11)</t>
  </si>
  <si>
    <t>¬¬IF(ISBLANK('DPW3'!ET11),"",'DPW3'!ET11)</t>
  </si>
  <si>
    <t>¬¬IF(ISBLANK('DPW3'!EU11),"",'DPW3'!EU11)</t>
  </si>
  <si>
    <t>¬¬IF(ISBLANK('DPW3'!EV11),"",'DPW3'!EV11)</t>
  </si>
  <si>
    <t>¬¬IF(ISBLANK('DPW3'!EW11),"",'DPW3'!EW11)</t>
  </si>
  <si>
    <t>¬¬IF(ISBLANK('DPW3'!EX11),"",'DPW3'!EX11)</t>
  </si>
  <si>
    <t>¬¬IF(ISBLANK('DPW3'!EY11),"",'DPW3'!EY11)</t>
  </si>
  <si>
    <t>¬¬IF(ISBLANK('DPW3'!EZ11),"",'DPW3'!EZ11)</t>
  </si>
  <si>
    <t>¬¬IF(ISBLANK('DPW3'!FA11),"",'DPW3'!FA11)</t>
  </si>
  <si>
    <t>¬¬IF(ISBLANK('DPW3'!FB11),"",'DPW3'!FB11)</t>
  </si>
  <si>
    <t>¬¬IF(ISBLANK('DPW3'!FC11),"",'DPW3'!FC11)</t>
  </si>
  <si>
    <t>¬¬IF(ISBLANK('DPW3'!FD11),"",'DPW3'!FD11)</t>
  </si>
  <si>
    <t>¬¬IF(ISBLANK('DPW3'!FE11),"",'DPW3'!FE11)</t>
  </si>
  <si>
    <t>¬¬IF(ISBLANK('DPW3'!FF11),"",'DPW3'!FF11)</t>
  </si>
  <si>
    <t>¬¬IF(ISBLANK('DPW3'!FG11),"",'DPW3'!FG11)</t>
  </si>
  <si>
    <t>¬¬IF(ISBLANK('DPW3'!FH11),"",'DPW3'!FH11)</t>
  </si>
  <si>
    <t>¬¬IF(ISBLANK('DPW3'!FI11),"",'DPW3'!FI11)</t>
  </si>
  <si>
    <t>¬¬IF(ISBLANK('DPW3'!FJ11),"",'DPW3'!FJ11)</t>
  </si>
  <si>
    <t>¬¬IF(ISBLANK('DPW3'!FK11),"",'DPW3'!FK11)</t>
  </si>
  <si>
    <t>¬¬IF(ISBLANK('DPW3'!FL11),"",'DPW3'!FL11)</t>
  </si>
  <si>
    <t>¬¬IF(ISBLANK('DPW3'!FM11),"",'DPW3'!FM11)</t>
  </si>
  <si>
    <t>¬¬IF(ISBLANK('DPW3'!FN11),"",'DPW3'!FN11)</t>
  </si>
  <si>
    <t>¬¬IF(ISBLANK('DPW3'!FO11),"",'DPW3'!FO11)</t>
  </si>
  <si>
    <t>¬¬IF(ISBLANK('DPW3'!FP11),"",'DPW3'!FP11)</t>
  </si>
  <si>
    <t>¬¬IF(ISBLANK('DPW3'!FQ11),"",'DPW3'!FQ11)</t>
  </si>
  <si>
    <t>¬¬IF(ISBLANK('DPW3'!FR11),"",'DPW3'!FR11)</t>
  </si>
  <si>
    <t>¬¬IF(ISBLANK('DPW3'!FS11),"",'DPW3'!FS11)</t>
  </si>
  <si>
    <t>¬¬A1426</t>
  </si>
  <si>
    <t>¬¬'DPW3'!F11 &amp; "," &amp; 'DPW3'!G11 &amp; "," &amp; 'DPW3'!TD7</t>
  </si>
  <si>
    <t>¬¬IF(ISBLANK('DPW3'!FU11),"",'DPW3'!FU11)</t>
  </si>
  <si>
    <t>¬¬IF(ISBLANK('DPW3'!FV11),"",'DPW3'!FV11)</t>
  </si>
  <si>
    <t>¬¬IF(ISBLANK('DPW3'!FW11),"",'DPW3'!FW11)</t>
  </si>
  <si>
    <t>¬¬IF(ISBLANK('DPW3'!FX11),"",'DPW3'!FX11)</t>
  </si>
  <si>
    <t>¬¬IF(ISBLANK('DPW3'!FY11),"",'DPW3'!FY11)</t>
  </si>
  <si>
    <t>¬¬IF(ISBLANK('DPW3'!FZ11),"",'DPW3'!FZ11)</t>
  </si>
  <si>
    <t>¬¬IF(ISBLANK('DPW3'!GA11),"",'DPW3'!GA11)</t>
  </si>
  <si>
    <t>¬¬IF(ISBLANK('DPW3'!GB11),"",'DPW3'!GB11)</t>
  </si>
  <si>
    <t>¬¬IF(ISBLANK('DPW3'!GC11),"",'DPW3'!GC11)</t>
  </si>
  <si>
    <t>¬¬IF(ISBLANK('DPW3'!GD11),"",'DPW3'!GD11)</t>
  </si>
  <si>
    <t>¬¬IF(ISBLANK('DPW3'!GE11),"",'DPW3'!GE11)</t>
  </si>
  <si>
    <t>¬¬IF(ISBLANK('DPW3'!GF11),"",'DPW3'!GF11)</t>
  </si>
  <si>
    <t>¬¬IF(ISBLANK('DPW3'!GG11),"",'DPW3'!GG11)</t>
  </si>
  <si>
    <t>¬¬IF(ISBLANK('DPW3'!GH11),"",'DPW3'!GH11)</t>
  </si>
  <si>
    <t>¬¬IF(ISBLANK('DPW3'!GI11),"",'DPW3'!GI11)</t>
  </si>
  <si>
    <t>¬¬IF(ISBLANK('DPW3'!GJ11),"",'DPW3'!GJ11)</t>
  </si>
  <si>
    <t>¬¬IF(ISBLANK('DPW3'!GK11),"",'DPW3'!GK11)</t>
  </si>
  <si>
    <t>¬¬IF(ISBLANK('DPW3'!GL11),"",'DPW3'!GL11)</t>
  </si>
  <si>
    <t>¬¬IF(ISBLANK('DPW3'!GM11),"",'DPW3'!GM11)</t>
  </si>
  <si>
    <t>¬¬IF(ISBLANK('DPW3'!GN11),"",'DPW3'!GN11)</t>
  </si>
  <si>
    <t>¬¬IF(ISBLANK('DPW3'!GO11),"",'DPW3'!GO11)</t>
  </si>
  <si>
    <t>¬¬IF(ISBLANK('DPW3'!GP11),"",'DPW3'!GP11)</t>
  </si>
  <si>
    <t>¬¬IF(ISBLANK('DPW3'!GQ11),"",'DPW3'!GQ11)</t>
  </si>
  <si>
    <t>¬¬IF(ISBLANK('DPW3'!GR11),"",'DPW3'!GR11)</t>
  </si>
  <si>
    <t>¬¬IF(ISBLANK('DPW3'!GS11),"",'DPW3'!GS11)</t>
  </si>
  <si>
    <t>¬¬IF(ISBLANK('DPW3'!GT11),"",'DPW3'!GT11)</t>
  </si>
  <si>
    <t>¬¬IF(ISBLANK('DPW3'!GU11),"",'DPW3'!GU11)</t>
  </si>
  <si>
    <t>¬¬IF(ISBLANK('DPW3'!GV11),"",'DPW3'!GV11)</t>
  </si>
  <si>
    <t>¬¬IF(ISBLANK('DPW3'!GW11),"",'DPW3'!GW11)</t>
  </si>
  <si>
    <t>¬¬IF(ISBLANK('DPW3'!GX11),"",'DPW3'!GX11)</t>
  </si>
  <si>
    <t>¬¬IF(ISBLANK('DPW3'!GY11),"",'DPW3'!GY11)</t>
  </si>
  <si>
    <t>¬¬IF(ISBLANK('DPW3'!GZ11),"",'DPW3'!GZ11)</t>
  </si>
  <si>
    <t>¬¬IF(ISBLANK('DPW3'!HA11),"",'DPW3'!HA11)</t>
  </si>
  <si>
    <t>¬¬IF(ISBLANK('DPW3'!HB11),"",'DPW3'!HB11)</t>
  </si>
  <si>
    <t>¬¬IF(ISBLANK('DPW3'!HC11),"",'DPW3'!HC11)</t>
  </si>
  <si>
    <t>¬¬IF(ISBLANK('DPW3'!HD11),"",'DPW3'!HD11)</t>
  </si>
  <si>
    <t>¬¬IF(ISBLANK('DPW3'!HE11),"",'DPW3'!HE11)</t>
  </si>
  <si>
    <t>¬¬IF(ISBLANK('DPW3'!HF11),"",'DPW3'!HF11)</t>
  </si>
  <si>
    <t>¬¬IF(ISBLANK('DPW3'!HG11),"",'DPW3'!HG11)</t>
  </si>
  <si>
    <t>¬¬IF(ISBLANK('DPW3'!HH11),"",'DPW3'!HH11)</t>
  </si>
  <si>
    <t>¬¬A1427</t>
  </si>
  <si>
    <t>¬¬'DPW3'!F11 &amp; "," &amp; 'DPW3'!G11 &amp; "," &amp; 'DPW3'!US7</t>
  </si>
  <si>
    <t>¬¬IF(ISBLANK('DPW3'!HJ11),"",'DPW3'!HJ11)</t>
  </si>
  <si>
    <t>¬¬IF(ISBLANK('DPW3'!HK11),"",'DPW3'!HK11)</t>
  </si>
  <si>
    <t>¬¬IF(ISBLANK('DPW3'!HL11),"",'DPW3'!HL11)</t>
  </si>
  <si>
    <t>¬¬IF(ISBLANK('DPW3'!HM11),"",'DPW3'!HM11)</t>
  </si>
  <si>
    <t>¬¬IF(ISBLANK('DPW3'!HN11),"",'DPW3'!HN11)</t>
  </si>
  <si>
    <t>¬¬IF(ISBLANK('DPW3'!HO11),"",'DPW3'!HO11)</t>
  </si>
  <si>
    <t>¬¬IF(ISBLANK('DPW3'!HP11),"",'DPW3'!HP11)</t>
  </si>
  <si>
    <t>¬¬IF(ISBLANK('DPW3'!HQ11),"",'DPW3'!HQ11)</t>
  </si>
  <si>
    <t>¬¬IF(ISBLANK('DPW3'!HR11),"",'DPW3'!HR11)</t>
  </si>
  <si>
    <t>¬¬IF(ISBLANK('DPW3'!HS11),"",'DPW3'!HS11)</t>
  </si>
  <si>
    <t>¬¬IF(ISBLANK('DPW3'!HT11),"",'DPW3'!HT11)</t>
  </si>
  <si>
    <t>¬¬IF(ISBLANK('DPW3'!HU11),"",'DPW3'!HU11)</t>
  </si>
  <si>
    <t>¬¬IF(ISBLANK('DPW3'!HV11),"",'DPW3'!HV11)</t>
  </si>
  <si>
    <t>¬¬IF(ISBLANK('DPW3'!HW11),"",'DPW3'!HW11)</t>
  </si>
  <si>
    <t>¬¬IF(ISBLANK('DPW3'!HX11),"",'DPW3'!HX11)</t>
  </si>
  <si>
    <t>¬¬IF(ISBLANK('DPW3'!HY11),"",'DPW3'!HY11)</t>
  </si>
  <si>
    <t>¬¬IF(ISBLANK('DPW3'!HZ11),"",'DPW3'!HZ11)</t>
  </si>
  <si>
    <t>¬¬IF(ISBLANK('DPW3'!IA11),"",'DPW3'!IA11)</t>
  </si>
  <si>
    <t>¬¬IF(ISBLANK('DPW3'!IB11),"",'DPW3'!IB11)</t>
  </si>
  <si>
    <t>¬¬IF(ISBLANK('DPW3'!IC11),"",'DPW3'!IC11)</t>
  </si>
  <si>
    <t>¬¬IF(ISBLANK('DPW3'!ID11),"",'DPW3'!ID11)</t>
  </si>
  <si>
    <t>¬¬IF(ISBLANK('DPW3'!IE11),"",'DPW3'!IE11)</t>
  </si>
  <si>
    <t>¬¬IF(ISBLANK('DPW3'!IF11),"",'DPW3'!IF11)</t>
  </si>
  <si>
    <t>¬¬IF(ISBLANK('DPW3'!IG11),"",'DPW3'!IG11)</t>
  </si>
  <si>
    <t>¬¬IF(ISBLANK('DPW3'!IH11),"",'DPW3'!IH11)</t>
  </si>
  <si>
    <t>¬¬IF(ISBLANK('DPW3'!II11),"",'DPW3'!II11)</t>
  </si>
  <si>
    <t>¬¬IF(ISBLANK('DPW3'!IJ11),"",'DPW3'!IJ11)</t>
  </si>
  <si>
    <t>¬¬IF(ISBLANK('DPW3'!IK11),"",'DPW3'!IK11)</t>
  </si>
  <si>
    <t>¬¬IF(ISBLANK('DPW3'!IL11),"",'DPW3'!IL11)</t>
  </si>
  <si>
    <t>¬¬IF(ISBLANK('DPW3'!IM11),"",'DPW3'!IM11)</t>
  </si>
  <si>
    <t>¬¬IF(ISBLANK('DPW3'!IN11),"",'DPW3'!IN11)</t>
  </si>
  <si>
    <t>¬¬IF(ISBLANK('DPW3'!IO11),"",'DPW3'!IO11)</t>
  </si>
  <si>
    <t>¬¬IF(ISBLANK('DPW3'!IP11),"",'DPW3'!IP11)</t>
  </si>
  <si>
    <t>¬¬IF(ISBLANK('DPW3'!IQ11),"",'DPW3'!IQ11)</t>
  </si>
  <si>
    <t>¬¬IF(ISBLANK('DPW3'!IR11),"",'DPW3'!IR11)</t>
  </si>
  <si>
    <t>¬¬IF(ISBLANK('DPW3'!IS11),"",'DPW3'!IS11)</t>
  </si>
  <si>
    <t>¬¬IF(ISBLANK('DPW3'!IT11),"",'DPW3'!IT11)</t>
  </si>
  <si>
    <t>¬¬IF(ISBLANK('DPW3'!IU11),"",'DPW3'!IU11)</t>
  </si>
  <si>
    <t>¬¬IF(ISBLANK('DPW3'!IV11),"",'DPW3'!IV11)</t>
  </si>
  <si>
    <t>¬¬IF(ISBLANK('DPW3'!IW11),"",'DPW3'!IW11)</t>
  </si>
  <si>
    <t>¬¬A1428</t>
  </si>
  <si>
    <t>¬¬'DPW3'!F11 &amp; "," &amp; 'DPW3'!G11 &amp; "," &amp; 'DPW3'!WH7</t>
  </si>
  <si>
    <t>¬¬IF(ISBLANK('DPW3'!IY11),"",'DPW3'!IY11)</t>
  </si>
  <si>
    <t>¬¬IF(ISBLANK('DPW3'!IZ11),"",'DPW3'!IZ11)</t>
  </si>
  <si>
    <t>¬¬IF(ISBLANK('DPW3'!JA11),"",'DPW3'!JA11)</t>
  </si>
  <si>
    <t>¬¬IF(ISBLANK('DPW3'!JB11),"",'DPW3'!JB11)</t>
  </si>
  <si>
    <t>¬¬IF(ISBLANK('DPW3'!JC11),"",'DPW3'!JC11)</t>
  </si>
  <si>
    <t>¬¬IF(ISBLANK('DPW3'!JD11),"",'DPW3'!JD11)</t>
  </si>
  <si>
    <t>¬¬IF(ISBLANK('DPW3'!JE11),"",'DPW3'!JE11)</t>
  </si>
  <si>
    <t>¬¬IF(ISBLANK('DPW3'!JF11),"",'DPW3'!JF11)</t>
  </si>
  <si>
    <t>¬¬IF(ISBLANK('DPW3'!JG11),"",'DPW3'!JG11)</t>
  </si>
  <si>
    <t>¬¬IF(ISBLANK('DPW3'!JH11),"",'DPW3'!JH11)</t>
  </si>
  <si>
    <t>¬¬IF(ISBLANK('DPW3'!JI11),"",'DPW3'!JI11)</t>
  </si>
  <si>
    <t>¬¬IF(ISBLANK('DPW3'!JJ11),"",'DPW3'!JJ11)</t>
  </si>
  <si>
    <t>¬¬IF(ISBLANK('DPW3'!JK11),"",'DPW3'!JK11)</t>
  </si>
  <si>
    <t>¬¬IF(ISBLANK('DPW3'!JL11),"",'DPW3'!JL11)</t>
  </si>
  <si>
    <t>¬¬IF(ISBLANK('DPW3'!JM11),"",'DPW3'!JM11)</t>
  </si>
  <si>
    <t>¬¬IF(ISBLANK('DPW3'!JN11),"",'DPW3'!JN11)</t>
  </si>
  <si>
    <t>¬¬IF(ISBLANK('DPW3'!JO11),"",'DPW3'!JO11)</t>
  </si>
  <si>
    <t>¬¬IF(ISBLANK('DPW3'!JP11),"",'DPW3'!JP11)</t>
  </si>
  <si>
    <t>¬¬IF(ISBLANK('DPW3'!JQ11),"",'DPW3'!JQ11)</t>
  </si>
  <si>
    <t>¬¬IF(ISBLANK('DPW3'!JR11),"",'DPW3'!JR11)</t>
  </si>
  <si>
    <t>¬¬IF(ISBLANK('DPW3'!JS11),"",'DPW3'!JS11)</t>
  </si>
  <si>
    <t>¬¬IF(ISBLANK('DPW3'!JT11),"",'DPW3'!JT11)</t>
  </si>
  <si>
    <t>¬¬IF(ISBLANK('DPW3'!JU11),"",'DPW3'!JU11)</t>
  </si>
  <si>
    <t>¬¬IF(ISBLANK('DPW3'!JV11),"",'DPW3'!JV11)</t>
  </si>
  <si>
    <t>¬¬IF(ISBLANK('DPW3'!JW11),"",'DPW3'!JW11)</t>
  </si>
  <si>
    <t>¬¬IF(ISBLANK('DPW3'!JX11),"",'DPW3'!JX11)</t>
  </si>
  <si>
    <t>¬¬IF(ISBLANK('DPW3'!JY11),"",'DPW3'!JY11)</t>
  </si>
  <si>
    <t>¬¬IF(ISBLANK('DPW3'!JZ11),"",'DPW3'!JZ11)</t>
  </si>
  <si>
    <t>¬¬IF(ISBLANK('DPW3'!KA11),"",'DPW3'!KA11)</t>
  </si>
  <si>
    <t>¬¬IF(ISBLANK('DPW3'!KB11),"",'DPW3'!KB11)</t>
  </si>
  <si>
    <t>¬¬IF(ISBLANK('DPW3'!KC11),"",'DPW3'!KC11)</t>
  </si>
  <si>
    <t>¬¬IF(ISBLANK('DPW3'!KD11),"",'DPW3'!KD11)</t>
  </si>
  <si>
    <t>¬¬IF(ISBLANK('DPW3'!KE11),"",'DPW3'!KE11)</t>
  </si>
  <si>
    <t>¬¬IF(ISBLANK('DPW3'!KF11),"",'DPW3'!KF11)</t>
  </si>
  <si>
    <t>¬¬IF(ISBLANK('DPW3'!KG11),"",'DPW3'!KG11)</t>
  </si>
  <si>
    <t>¬¬IF(ISBLANK('DPW3'!KH11),"",'DPW3'!KH11)</t>
  </si>
  <si>
    <t>¬¬IF(ISBLANK('DPW3'!KI11),"",'DPW3'!KI11)</t>
  </si>
  <si>
    <t>¬¬IF(ISBLANK('DPW3'!KJ11),"",'DPW3'!KJ11)</t>
  </si>
  <si>
    <t>¬¬IF(ISBLANK('DPW3'!KK11),"",'DPW3'!KK11)</t>
  </si>
  <si>
    <t>¬¬IF(ISBLANK('DPW3'!KL11),"",'DPW3'!KL11)</t>
  </si>
  <si>
    <t>¬¬A1429</t>
  </si>
  <si>
    <t>¬¬'DPW3'!F11 &amp; "," &amp; 'DPW3'!G11 &amp; "," &amp; 'DPW3'!XW7</t>
  </si>
  <si>
    <t>¬¬IF(ISBLANK('DPW3'!KN11),"",'DPW3'!KN11)</t>
  </si>
  <si>
    <t>¬¬IF(ISBLANK('DPW3'!KO11),"",'DPW3'!KO11)</t>
  </si>
  <si>
    <t>¬¬IF(ISBLANK('DPW3'!KP11),"",'DPW3'!KP11)</t>
  </si>
  <si>
    <t>¬¬IF(ISBLANK('DPW3'!KQ11),"",'DPW3'!KQ11)</t>
  </si>
  <si>
    <t>¬¬IF(ISBLANK('DPW3'!KR11),"",'DPW3'!KR11)</t>
  </si>
  <si>
    <t>¬¬IF(ISBLANK('DPW3'!KS11),"",'DPW3'!KS11)</t>
  </si>
  <si>
    <t>¬¬IF(ISBLANK('DPW3'!KT11),"",'DPW3'!KT11)</t>
  </si>
  <si>
    <t>¬¬IF(ISBLANK('DPW3'!KU11),"",'DPW3'!KU11)</t>
  </si>
  <si>
    <t>¬¬IF(ISBLANK('DPW3'!KV11),"",'DPW3'!KV11)</t>
  </si>
  <si>
    <t>¬¬IF(ISBLANK('DPW3'!KW11),"",'DPW3'!KW11)</t>
  </si>
  <si>
    <t>¬¬IF(ISBLANK('DPW3'!KX11),"",'DPW3'!KX11)</t>
  </si>
  <si>
    <t>¬¬IF(ISBLANK('DPW3'!KY11),"",'DPW3'!KY11)</t>
  </si>
  <si>
    <t>¬¬IF(ISBLANK('DPW3'!KZ11),"",'DPW3'!KZ11)</t>
  </si>
  <si>
    <t>¬¬IF(ISBLANK('DPW3'!LA11),"",'DPW3'!LA11)</t>
  </si>
  <si>
    <t>¬¬IF(ISBLANK('DPW3'!LB11),"",'DPW3'!LB11)</t>
  </si>
  <si>
    <t>¬¬IF(ISBLANK('DPW3'!LC11),"",'DPW3'!LC11)</t>
  </si>
  <si>
    <t>¬¬IF(ISBLANK('DPW3'!LD11),"",'DPW3'!LD11)</t>
  </si>
  <si>
    <t>¬¬IF(ISBLANK('DPW3'!LE11),"",'DPW3'!LE11)</t>
  </si>
  <si>
    <t>¬¬IF(ISBLANK('DPW3'!LF11),"",'DPW3'!LF11)</t>
  </si>
  <si>
    <t>¬¬IF(ISBLANK('DPW3'!LG11),"",'DPW3'!LG11)</t>
  </si>
  <si>
    <t>¬¬IF(ISBLANK('DPW3'!LH11),"",'DPW3'!LH11)</t>
  </si>
  <si>
    <t>¬¬IF(ISBLANK('DPW3'!LI11),"",'DPW3'!LI11)</t>
  </si>
  <si>
    <t>¬¬IF(ISBLANK('DPW3'!LJ11),"",'DPW3'!LJ11)</t>
  </si>
  <si>
    <t>¬¬IF(ISBLANK('DPW3'!LK11),"",'DPW3'!LK11)</t>
  </si>
  <si>
    <t>¬¬IF(ISBLANK('DPW3'!LL11),"",'DPW3'!LL11)</t>
  </si>
  <si>
    <t>¬¬IF(ISBLANK('DPW3'!LM11),"",'DPW3'!LM11)</t>
  </si>
  <si>
    <t>¬¬IF(ISBLANK('DPW3'!LN11),"",'DPW3'!LN11)</t>
  </si>
  <si>
    <t>¬¬IF(ISBLANK('DPW3'!LO11),"",'DPW3'!LO11)</t>
  </si>
  <si>
    <t>¬¬IF(ISBLANK('DPW3'!LP11),"",'DPW3'!LP11)</t>
  </si>
  <si>
    <t>¬¬IF(ISBLANK('DPW3'!LQ11),"",'DPW3'!LQ11)</t>
  </si>
  <si>
    <t>¬¬IF(ISBLANK('DPW3'!LR11),"",'DPW3'!LR11)</t>
  </si>
  <si>
    <t>¬¬IF(ISBLANK('DPW3'!LS11),"",'DPW3'!LS11)</t>
  </si>
  <si>
    <t>¬¬IF(ISBLANK('DPW3'!LT11),"",'DPW3'!LT11)</t>
  </si>
  <si>
    <t>¬¬IF(ISBLANK('DPW3'!LU11),"",'DPW3'!LU11)</t>
  </si>
  <si>
    <t>¬¬IF(ISBLANK('DPW3'!LV11),"",'DPW3'!LV11)</t>
  </si>
  <si>
    <t>¬¬IF(ISBLANK('DPW3'!LW11),"",'DPW3'!LW11)</t>
  </si>
  <si>
    <t>¬¬IF(ISBLANK('DPW3'!LX11),"",'DPW3'!LX11)</t>
  </si>
  <si>
    <t>¬¬IF(ISBLANK('DPW3'!LY11),"",'DPW3'!LY11)</t>
  </si>
  <si>
    <t>¬¬IF(ISBLANK('DPW3'!LZ11),"",'DPW3'!LZ11)</t>
  </si>
  <si>
    <t>¬¬IF(ISBLANK('DPW3'!MA11),"",'DPW3'!MA11)</t>
  </si>
  <si>
    <t>¬¬A1430</t>
  </si>
  <si>
    <t>¬¬'DPW3'!F11 &amp; "," &amp; 'DPW3'!G11 &amp; "," &amp; 'DPW3'!ZL7</t>
  </si>
  <si>
    <t>¬¬IF(ISBLANK('DPW3'!MC11),"",'DPW3'!MC11)</t>
  </si>
  <si>
    <t>¬¬A1431</t>
  </si>
  <si>
    <t>¬¬'DPW3'!F11 &amp; "," &amp; 'DPW3'!G11 &amp; "," &amp; 'DPW3'!ZM7</t>
  </si>
  <si>
    <t>¬¬IF(ISBLANK('DPW3'!MD11),"",'DPW3'!MD11)</t>
  </si>
  <si>
    <t>¬¬A1432</t>
  </si>
  <si>
    <t>¬¬'DPW3'!F11 &amp; "," &amp; 'DPW3'!G11 &amp; "," &amp; 'DPW3'!ZN7</t>
  </si>
  <si>
    <t>¬¬IF(ISBLANK('DPW3'!ML11),"",'DPW3'!ML11)</t>
  </si>
  <si>
    <t>¬¬A1433</t>
  </si>
  <si>
    <t>¬¬'DPW3'!F11 &amp; "," &amp; 'DPW3'!G11 &amp; "," &amp; 'DPW3'!ZO7</t>
  </si>
  <si>
    <t>¬¬IF(ISBLANK('DPW3'!MF11),"",'DPW3'!MF11)</t>
  </si>
  <si>
    <t>¬¬A1434</t>
  </si>
  <si>
    <t>¬¬'DPW3'!F11 &amp; "," &amp; 'DPW3'!G11 &amp; "," &amp; 'DPW3'!ZP7</t>
  </si>
  <si>
    <t>¬¬IF(ISBLANK('DPW3'!MG11),"",'DPW3'!MG11)</t>
  </si>
  <si>
    <t>¬¬A1435</t>
  </si>
  <si>
    <t>¬¬'DPW3'!F11 &amp; "," &amp; 'DPW3'!G11 &amp; "," &amp; 'DPW3'!ZQ7</t>
  </si>
  <si>
    <t>¬¬IF(ISBLANK('DPW3'!MH11),"",'DPW3'!MH11)</t>
  </si>
  <si>
    <t>¬¬A1436</t>
  </si>
  <si>
    <t>¬¬'DPW3'!F11 &amp; "," &amp; 'DPW3'!G11 &amp; "," &amp; 'DPW3'!ZR7</t>
  </si>
  <si>
    <t>¬¬IF(ISBLANK('DPW3'!MI11),"",'DPW3'!MI11)</t>
  </si>
  <si>
    <t>¬¬A1437</t>
  </si>
  <si>
    <t>¬¬'DPW3'!F11 &amp; "," &amp; 'DPW3'!G11 &amp; "," &amp; 'DPW3'!ZS7</t>
  </si>
  <si>
    <t>¬¬IF(ISBLANK('DPW3'!MJ11),"",'DPW3'!MJ11)</t>
  </si>
  <si>
    <t>¬¬A1438</t>
  </si>
  <si>
    <t>¬¬'DPW3'!F11 &amp; "," &amp; 'DPW3'!G11 &amp; "," &amp; 'DPW3'!ZT7</t>
  </si>
  <si>
    <t>¬¬IF(ISBLANK('DPW3'!MK11),"",'DPW3'!MK11)</t>
  </si>
  <si>
    <t>¬¬A1439</t>
  </si>
  <si>
    <t>¬¬'DPW3'!F11 &amp; "," &amp; 'DPW3'!G11 &amp; "," &amp; 'DPW3'!ZV7</t>
  </si>
  <si>
    <t>¬¬IF(ISBLANK('DPW3'!MM11),"",'DPW3'!MM11)</t>
  </si>
  <si>
    <t>¬¬A1440</t>
  </si>
  <si>
    <t>¬¬'DPW3'!F12 &amp; "," &amp; 'DPW3'!G12 &amp; "," &amp; 'DPW3'!MT7</t>
  </si>
  <si>
    <t>¬¬IF(ISBLANK('DPW3'!K12),"",'DPW3'!K12)</t>
  </si>
  <si>
    <t>¬¬A1441</t>
  </si>
  <si>
    <t>¬¬'DPW3'!F12 &amp; "," &amp; 'DPW3'!G12 &amp; "," &amp; 'DPW3'!MV7</t>
  </si>
  <si>
    <t>¬¬IF(ISBLANK('DPW3'!M12),"",'DPW3'!M12)</t>
  </si>
  <si>
    <t>¬¬IF(ISBLANK('DPW3'!N12),"",'DPW3'!N12)</t>
  </si>
  <si>
    <t>¬¬IF(ISBLANK('DPW3'!O12),"",'DPW3'!O12)</t>
  </si>
  <si>
    <t>¬¬IF(ISBLANK('DPW3'!P12),"",'DPW3'!P12)</t>
  </si>
  <si>
    <t>¬¬IF(ISBLANK('DPW3'!Q12),"",'DPW3'!Q12)</t>
  </si>
  <si>
    <t>¬¬IF(ISBLANK('DPW3'!R12),"",'DPW3'!R12)</t>
  </si>
  <si>
    <t>¬¬IF(ISBLANK('DPW3'!S12),"",'DPW3'!S12)</t>
  </si>
  <si>
    <t>¬¬IF(ISBLANK('DPW3'!T12),"",'DPW3'!T12)</t>
  </si>
  <si>
    <t>¬¬IF(ISBLANK('DPW3'!U12),"",'DPW3'!U12)</t>
  </si>
  <si>
    <t>¬¬IF(ISBLANK('DPW3'!V12),"",'DPW3'!V12)</t>
  </si>
  <si>
    <t>¬¬IF(ISBLANK('DPW3'!W12),"",'DPW3'!W12)</t>
  </si>
  <si>
    <t>¬¬IF(ISBLANK('DPW3'!X12),"",'DPW3'!X12)</t>
  </si>
  <si>
    <t>¬¬IF(ISBLANK('DPW3'!Y12),"",'DPW3'!Y12)</t>
  </si>
  <si>
    <t>¬¬IF(ISBLANK('DPW3'!Z12),"",'DPW3'!Z12)</t>
  </si>
  <si>
    <t>¬¬IF(ISBLANK('DPW3'!AA12),"",'DPW3'!AA12)</t>
  </si>
  <si>
    <t>¬¬IF(ISBLANK('DPW3'!AB12),"",'DPW3'!AB12)</t>
  </si>
  <si>
    <t>¬¬IF(ISBLANK('DPW3'!AC12),"",'DPW3'!AC12)</t>
  </si>
  <si>
    <t>¬¬IF(ISBLANK('DPW3'!AD12),"",'DPW3'!AD12)</t>
  </si>
  <si>
    <t>¬¬IF(ISBLANK('DPW3'!AE12),"",'DPW3'!AE12)</t>
  </si>
  <si>
    <t>¬¬IF(ISBLANK('DPW3'!AF12),"",'DPW3'!AF12)</t>
  </si>
  <si>
    <t>¬¬IF(ISBLANK('DPW3'!AG12),"",'DPW3'!AG12)</t>
  </si>
  <si>
    <t>¬¬IF(ISBLANK('DPW3'!AH12),"",'DPW3'!AH12)</t>
  </si>
  <si>
    <t>¬¬IF(ISBLANK('DPW3'!AI12),"",'DPW3'!AI12)</t>
  </si>
  <si>
    <t>¬¬IF(ISBLANK('DPW3'!AJ12),"",'DPW3'!AJ12)</t>
  </si>
  <si>
    <t>¬¬IF(ISBLANK('DPW3'!AK12),"",'DPW3'!AK12)</t>
  </si>
  <si>
    <t>¬¬IF(ISBLANK('DPW3'!AL12),"",'DPW3'!AL12)</t>
  </si>
  <si>
    <t>¬¬IF(ISBLANK('DPW3'!AM12),"",'DPW3'!AM12)</t>
  </si>
  <si>
    <t>¬¬IF(ISBLANK('DPW3'!AN12),"",'DPW3'!AN12)</t>
  </si>
  <si>
    <t>¬¬IF(ISBLANK('DPW3'!AO12),"",'DPW3'!AO12)</t>
  </si>
  <si>
    <t>¬¬IF(ISBLANK('DPW3'!AP12),"",'DPW3'!AP12)</t>
  </si>
  <si>
    <t>¬¬IF(ISBLANK('DPW3'!AQ12),"",'DPW3'!AQ12)</t>
  </si>
  <si>
    <t>¬¬IF(ISBLANK('DPW3'!AR12),"",'DPW3'!AR12)</t>
  </si>
  <si>
    <t>¬¬IF(ISBLANK('DPW3'!AS12),"",'DPW3'!AS12)</t>
  </si>
  <si>
    <t>¬¬IF(ISBLANK('DPW3'!AT12),"",'DPW3'!AT12)</t>
  </si>
  <si>
    <t>¬¬IF(ISBLANK('DPW3'!AU12),"",'DPW3'!AU12)</t>
  </si>
  <si>
    <t>¬¬IF(ISBLANK('DPW3'!AV12),"",'DPW3'!AV12)</t>
  </si>
  <si>
    <t>¬¬IF(ISBLANK('DPW3'!AW12),"",'DPW3'!AW12)</t>
  </si>
  <si>
    <t>¬¬IF(ISBLANK('DPW3'!AX12),"",'DPW3'!AX12)</t>
  </si>
  <si>
    <t>¬¬IF(ISBLANK('DPW3'!AY12),"",'DPW3'!AY12)</t>
  </si>
  <si>
    <t>¬¬IF(ISBLANK('DPW3'!AZ12),"",'DPW3'!AZ12)</t>
  </si>
  <si>
    <t>¬¬A1442</t>
  </si>
  <si>
    <t>¬¬'DPW3'!F12 &amp; "," &amp; 'DPW3'!G12 &amp; "," &amp; 'DPW3'!OK7</t>
  </si>
  <si>
    <t>¬¬IF(ISBLANK('DPW3'!BB12),"",'DPW3'!BB12)</t>
  </si>
  <si>
    <t>¬¬IF(ISBLANK('DPW3'!BC12),"",'DPW3'!BC12)</t>
  </si>
  <si>
    <t>¬¬IF(ISBLANK('DPW3'!BD12),"",'DPW3'!BD12)</t>
  </si>
  <si>
    <t>¬¬IF(ISBLANK('DPW3'!BE12),"",'DPW3'!BE12)</t>
  </si>
  <si>
    <t>¬¬IF(ISBLANK('DPW3'!BF12),"",'DPW3'!BF12)</t>
  </si>
  <si>
    <t>¬¬IF(ISBLANK('DPW3'!BG12),"",'DPW3'!BG12)</t>
  </si>
  <si>
    <t>¬¬IF(ISBLANK('DPW3'!BH12),"",'DPW3'!BH12)</t>
  </si>
  <si>
    <t>¬¬IF(ISBLANK('DPW3'!BI12),"",'DPW3'!BI12)</t>
  </si>
  <si>
    <t>¬¬IF(ISBLANK('DPW3'!BJ12),"",'DPW3'!BJ12)</t>
  </si>
  <si>
    <t>¬¬IF(ISBLANK('DPW3'!BK12),"",'DPW3'!BK12)</t>
  </si>
  <si>
    <t>¬¬IF(ISBLANK('DPW3'!BL12),"",'DPW3'!BL12)</t>
  </si>
  <si>
    <t>¬¬IF(ISBLANK('DPW3'!BM12),"",'DPW3'!BM12)</t>
  </si>
  <si>
    <t>¬¬IF(ISBLANK('DPW3'!BN12),"",'DPW3'!BN12)</t>
  </si>
  <si>
    <t>¬¬IF(ISBLANK('DPW3'!BO12),"",'DPW3'!BO12)</t>
  </si>
  <si>
    <t>¬¬IF(ISBLANK('DPW3'!BP12),"",'DPW3'!BP12)</t>
  </si>
  <si>
    <t>¬¬IF(ISBLANK('DPW3'!BQ12),"",'DPW3'!BQ12)</t>
  </si>
  <si>
    <t>¬¬IF(ISBLANK('DPW3'!BR12),"",'DPW3'!BR12)</t>
  </si>
  <si>
    <t>¬¬IF(ISBLANK('DPW3'!BS12),"",'DPW3'!BS12)</t>
  </si>
  <si>
    <t>¬¬IF(ISBLANK('DPW3'!BT12),"",'DPW3'!BT12)</t>
  </si>
  <si>
    <t>¬¬IF(ISBLANK('DPW3'!BU12),"",'DPW3'!BU12)</t>
  </si>
  <si>
    <t>¬¬IF(ISBLANK('DPW3'!BV12),"",'DPW3'!BV12)</t>
  </si>
  <si>
    <t>¬¬IF(ISBLANK('DPW3'!BW12),"",'DPW3'!BW12)</t>
  </si>
  <si>
    <t>¬¬IF(ISBLANK('DPW3'!BX12),"",'DPW3'!BX12)</t>
  </si>
  <si>
    <t>¬¬IF(ISBLANK('DPW3'!BY12),"",'DPW3'!BY12)</t>
  </si>
  <si>
    <t>¬¬IF(ISBLANK('DPW3'!BZ12),"",'DPW3'!BZ12)</t>
  </si>
  <si>
    <t>¬¬IF(ISBLANK('DPW3'!CA12),"",'DPW3'!CA12)</t>
  </si>
  <si>
    <t>¬¬IF(ISBLANK('DPW3'!CB12),"",'DPW3'!CB12)</t>
  </si>
  <si>
    <t>¬¬IF(ISBLANK('DPW3'!CC12),"",'DPW3'!CC12)</t>
  </si>
  <si>
    <t>¬¬IF(ISBLANK('DPW3'!CD12),"",'DPW3'!CD12)</t>
  </si>
  <si>
    <t>¬¬IF(ISBLANK('DPW3'!CE12),"",'DPW3'!CE12)</t>
  </si>
  <si>
    <t>¬¬IF(ISBLANK('DPW3'!CF12),"",'DPW3'!CF12)</t>
  </si>
  <si>
    <t>¬¬IF(ISBLANK('DPW3'!CG12),"",'DPW3'!CG12)</t>
  </si>
  <si>
    <t>¬¬IF(ISBLANK('DPW3'!CH12),"",'DPW3'!CH12)</t>
  </si>
  <si>
    <t>¬¬IF(ISBLANK('DPW3'!CI12),"",'DPW3'!CI12)</t>
  </si>
  <si>
    <t>¬¬IF(ISBLANK('DPW3'!CJ12),"",'DPW3'!CJ12)</t>
  </si>
  <si>
    <t>¬¬IF(ISBLANK('DPW3'!CK12),"",'DPW3'!CK12)</t>
  </si>
  <si>
    <t>¬¬IF(ISBLANK('DPW3'!CL12),"",'DPW3'!CL12)</t>
  </si>
  <si>
    <t>¬¬IF(ISBLANK('DPW3'!CM12),"",'DPW3'!CM12)</t>
  </si>
  <si>
    <t>¬¬IF(ISBLANK('DPW3'!CN12),"",'DPW3'!CN12)</t>
  </si>
  <si>
    <t>¬¬IF(ISBLANK('DPW3'!CO12),"",'DPW3'!CO12)</t>
  </si>
  <si>
    <t>¬¬A1443</t>
  </si>
  <si>
    <t>¬¬'DPW3'!F12 &amp; "," &amp; 'DPW3'!G12 &amp; "," &amp; 'DPW3'!PZ7</t>
  </si>
  <si>
    <t>¬¬IF(ISBLANK('DPW3'!CQ12),"",'DPW3'!CQ12)</t>
  </si>
  <si>
    <t>¬¬IF(ISBLANK('DPW3'!CR12),"",'DPW3'!CR12)</t>
  </si>
  <si>
    <t>¬¬IF(ISBLANK('DPW3'!CS12),"",'DPW3'!CS12)</t>
  </si>
  <si>
    <t>¬¬IF(ISBLANK('DPW3'!CT12),"",'DPW3'!CT12)</t>
  </si>
  <si>
    <t>¬¬IF(ISBLANK('DPW3'!CU12),"",'DPW3'!CU12)</t>
  </si>
  <si>
    <t>¬¬IF(ISBLANK('DPW3'!CV12),"",'DPW3'!CV12)</t>
  </si>
  <si>
    <t>¬¬IF(ISBLANK('DPW3'!CW12),"",'DPW3'!CW12)</t>
  </si>
  <si>
    <t>¬¬IF(ISBLANK('DPW3'!CX12),"",'DPW3'!CX12)</t>
  </si>
  <si>
    <t>¬¬IF(ISBLANK('DPW3'!CY12),"",'DPW3'!CY12)</t>
  </si>
  <si>
    <t>¬¬IF(ISBLANK('DPW3'!CZ12),"",'DPW3'!CZ12)</t>
  </si>
  <si>
    <t>¬¬IF(ISBLANK('DPW3'!DA12),"",'DPW3'!DA12)</t>
  </si>
  <si>
    <t>¬¬IF(ISBLANK('DPW3'!DB12),"",'DPW3'!DB12)</t>
  </si>
  <si>
    <t>¬¬IF(ISBLANK('DPW3'!DC12),"",'DPW3'!DC12)</t>
  </si>
  <si>
    <t>¬¬IF(ISBLANK('DPW3'!DD12),"",'DPW3'!DD12)</t>
  </si>
  <si>
    <t>¬¬IF(ISBLANK('DPW3'!DE12),"",'DPW3'!DE12)</t>
  </si>
  <si>
    <t>¬¬IF(ISBLANK('DPW3'!DF12),"",'DPW3'!DF12)</t>
  </si>
  <si>
    <t>¬¬IF(ISBLANK('DPW3'!DG12),"",'DPW3'!DG12)</t>
  </si>
  <si>
    <t>¬¬IF(ISBLANK('DPW3'!DH12),"",'DPW3'!DH12)</t>
  </si>
  <si>
    <t>¬¬IF(ISBLANK('DPW3'!DI12),"",'DPW3'!DI12)</t>
  </si>
  <si>
    <t>¬¬IF(ISBLANK('DPW3'!DJ12),"",'DPW3'!DJ12)</t>
  </si>
  <si>
    <t>¬¬IF(ISBLANK('DPW3'!DK12),"",'DPW3'!DK12)</t>
  </si>
  <si>
    <t>¬¬IF(ISBLANK('DPW3'!DL12),"",'DPW3'!DL12)</t>
  </si>
  <si>
    <t>¬¬IF(ISBLANK('DPW3'!DM12),"",'DPW3'!DM12)</t>
  </si>
  <si>
    <t>¬¬IF(ISBLANK('DPW3'!DN12),"",'DPW3'!DN12)</t>
  </si>
  <si>
    <t>¬¬IF(ISBLANK('DPW3'!DO12),"",'DPW3'!DO12)</t>
  </si>
  <si>
    <t>¬¬IF(ISBLANK('DPW3'!DP12),"",'DPW3'!DP12)</t>
  </si>
  <si>
    <t>¬¬IF(ISBLANK('DPW3'!DQ12),"",'DPW3'!DQ12)</t>
  </si>
  <si>
    <t>¬¬IF(ISBLANK('DPW3'!DR12),"",'DPW3'!DR12)</t>
  </si>
  <si>
    <t>¬¬IF(ISBLANK('DPW3'!DS12),"",'DPW3'!DS12)</t>
  </si>
  <si>
    <t>¬¬IF(ISBLANK('DPW3'!DT12),"",'DPW3'!DT12)</t>
  </si>
  <si>
    <t>¬¬IF(ISBLANK('DPW3'!DU12),"",'DPW3'!DU12)</t>
  </si>
  <si>
    <t>¬¬IF(ISBLANK('DPW3'!DV12),"",'DPW3'!DV12)</t>
  </si>
  <si>
    <t>¬¬IF(ISBLANK('DPW3'!DW12),"",'DPW3'!DW12)</t>
  </si>
  <si>
    <t>¬¬IF(ISBLANK('DPW3'!DX12),"",'DPW3'!DX12)</t>
  </si>
  <si>
    <t>¬¬IF(ISBLANK('DPW3'!DY12),"",'DPW3'!DY12)</t>
  </si>
  <si>
    <t>¬¬IF(ISBLANK('DPW3'!DZ12),"",'DPW3'!DZ12)</t>
  </si>
  <si>
    <t>¬¬IF(ISBLANK('DPW3'!EA12),"",'DPW3'!EA12)</t>
  </si>
  <si>
    <t>¬¬IF(ISBLANK('DPW3'!EB12),"",'DPW3'!EB12)</t>
  </si>
  <si>
    <t>¬¬IF(ISBLANK('DPW3'!EC12),"",'DPW3'!EC12)</t>
  </si>
  <si>
    <t>¬¬IF(ISBLANK('DPW3'!ED12),"",'DPW3'!ED12)</t>
  </si>
  <si>
    <t>¬¬A1444</t>
  </si>
  <si>
    <t>¬¬'DPW3'!F12 &amp; "," &amp; 'DPW3'!G12 &amp; "," &amp; 'DPW3'!RO7</t>
  </si>
  <si>
    <t>¬¬IF(ISBLANK('DPW3'!EF12),"",'DPW3'!EF12)</t>
  </si>
  <si>
    <t>¬¬IF(ISBLANK('DPW3'!EG12),"",'DPW3'!EG12)</t>
  </si>
  <si>
    <t>¬¬IF(ISBLANK('DPW3'!EH12),"",'DPW3'!EH12)</t>
  </si>
  <si>
    <t>¬¬IF(ISBLANK('DPW3'!EI12),"",'DPW3'!EI12)</t>
  </si>
  <si>
    <t>¬¬IF(ISBLANK('DPW3'!EJ12),"",'DPW3'!EJ12)</t>
  </si>
  <si>
    <t>¬¬IF(ISBLANK('DPW3'!EK12),"",'DPW3'!EK12)</t>
  </si>
  <si>
    <t>¬¬IF(ISBLANK('DPW3'!EL12),"",'DPW3'!EL12)</t>
  </si>
  <si>
    <t>¬¬IF(ISBLANK('DPW3'!EM12),"",'DPW3'!EM12)</t>
  </si>
  <si>
    <t>¬¬IF(ISBLANK('DPW3'!EN12),"",'DPW3'!EN12)</t>
  </si>
  <si>
    <t>¬¬IF(ISBLANK('DPW3'!EO12),"",'DPW3'!EO12)</t>
  </si>
  <si>
    <t>¬¬IF(ISBLANK('DPW3'!EP12),"",'DPW3'!EP12)</t>
  </si>
  <si>
    <t>¬¬IF(ISBLANK('DPW3'!EQ12),"",'DPW3'!EQ12)</t>
  </si>
  <si>
    <t>¬¬IF(ISBLANK('DPW3'!ER12),"",'DPW3'!ER12)</t>
  </si>
  <si>
    <t>¬¬IF(ISBLANK('DPW3'!ES12),"",'DPW3'!ES12)</t>
  </si>
  <si>
    <t>¬¬IF(ISBLANK('DPW3'!ET12),"",'DPW3'!ET12)</t>
  </si>
  <si>
    <t>¬¬IF(ISBLANK('DPW3'!EU12),"",'DPW3'!EU12)</t>
  </si>
  <si>
    <t>¬¬IF(ISBLANK('DPW3'!EV12),"",'DPW3'!EV12)</t>
  </si>
  <si>
    <t>¬¬IF(ISBLANK('DPW3'!EW12),"",'DPW3'!EW12)</t>
  </si>
  <si>
    <t>¬¬IF(ISBLANK('DPW3'!EX12),"",'DPW3'!EX12)</t>
  </si>
  <si>
    <t>¬¬IF(ISBLANK('DPW3'!EY12),"",'DPW3'!EY12)</t>
  </si>
  <si>
    <t>¬¬IF(ISBLANK('DPW3'!EZ12),"",'DPW3'!EZ12)</t>
  </si>
  <si>
    <t>¬¬IF(ISBLANK('DPW3'!FA12),"",'DPW3'!FA12)</t>
  </si>
  <si>
    <t>¬¬IF(ISBLANK('DPW3'!FB12),"",'DPW3'!FB12)</t>
  </si>
  <si>
    <t>¬¬IF(ISBLANK('DPW3'!FC12),"",'DPW3'!FC12)</t>
  </si>
  <si>
    <t>¬¬IF(ISBLANK('DPW3'!FD12),"",'DPW3'!FD12)</t>
  </si>
  <si>
    <t>¬¬IF(ISBLANK('DPW3'!FE12),"",'DPW3'!FE12)</t>
  </si>
  <si>
    <t>¬¬IF(ISBLANK('DPW3'!FF12),"",'DPW3'!FF12)</t>
  </si>
  <si>
    <t>¬¬IF(ISBLANK('DPW3'!FG12),"",'DPW3'!FG12)</t>
  </si>
  <si>
    <t>¬¬IF(ISBLANK('DPW3'!FH12),"",'DPW3'!FH12)</t>
  </si>
  <si>
    <t>¬¬IF(ISBLANK('DPW3'!FI12),"",'DPW3'!FI12)</t>
  </si>
  <si>
    <t>¬¬IF(ISBLANK('DPW3'!FJ12),"",'DPW3'!FJ12)</t>
  </si>
  <si>
    <t>¬¬IF(ISBLANK('DPW3'!FK12),"",'DPW3'!FK12)</t>
  </si>
  <si>
    <t>¬¬IF(ISBLANK('DPW3'!FL12),"",'DPW3'!FL12)</t>
  </si>
  <si>
    <t>¬¬IF(ISBLANK('DPW3'!FM12),"",'DPW3'!FM12)</t>
  </si>
  <si>
    <t>¬¬IF(ISBLANK('DPW3'!FN12),"",'DPW3'!FN12)</t>
  </si>
  <si>
    <t>¬¬IF(ISBLANK('DPW3'!FO12),"",'DPW3'!FO12)</t>
  </si>
  <si>
    <t>¬¬IF(ISBLANK('DPW3'!FP12),"",'DPW3'!FP12)</t>
  </si>
  <si>
    <t>¬¬IF(ISBLANK('DPW3'!FQ12),"",'DPW3'!FQ12)</t>
  </si>
  <si>
    <t>¬¬IF(ISBLANK('DPW3'!FR12),"",'DPW3'!FR12)</t>
  </si>
  <si>
    <t>¬¬IF(ISBLANK('DPW3'!FS12),"",'DPW3'!FS12)</t>
  </si>
  <si>
    <t>¬¬A1445</t>
  </si>
  <si>
    <t>¬¬'DPW3'!F12 &amp; "," &amp; 'DPW3'!G12 &amp; "," &amp; 'DPW3'!TD7</t>
  </si>
  <si>
    <t>¬¬IF(ISBLANK('DPW3'!FU12),"",'DPW3'!FU12)</t>
  </si>
  <si>
    <t>¬¬IF(ISBLANK('DPW3'!FV12),"",'DPW3'!FV12)</t>
  </si>
  <si>
    <t>¬¬IF(ISBLANK('DPW3'!FW12),"",'DPW3'!FW12)</t>
  </si>
  <si>
    <t>¬¬IF(ISBLANK('DPW3'!FX12),"",'DPW3'!FX12)</t>
  </si>
  <si>
    <t>¬¬IF(ISBLANK('DPW3'!FY12),"",'DPW3'!FY12)</t>
  </si>
  <si>
    <t>¬¬IF(ISBLANK('DPW3'!FZ12),"",'DPW3'!FZ12)</t>
  </si>
  <si>
    <t>¬¬IF(ISBLANK('DPW3'!GA12),"",'DPW3'!GA12)</t>
  </si>
  <si>
    <t>¬¬IF(ISBLANK('DPW3'!GB12),"",'DPW3'!GB12)</t>
  </si>
  <si>
    <t>¬¬IF(ISBLANK('DPW3'!GC12),"",'DPW3'!GC12)</t>
  </si>
  <si>
    <t>¬¬IF(ISBLANK('DPW3'!GD12),"",'DPW3'!GD12)</t>
  </si>
  <si>
    <t>¬¬IF(ISBLANK('DPW3'!GE12),"",'DPW3'!GE12)</t>
  </si>
  <si>
    <t>¬¬IF(ISBLANK('DPW3'!GF12),"",'DPW3'!GF12)</t>
  </si>
  <si>
    <t>¬¬IF(ISBLANK('DPW3'!GG12),"",'DPW3'!GG12)</t>
  </si>
  <si>
    <t>¬¬IF(ISBLANK('DPW3'!GH12),"",'DPW3'!GH12)</t>
  </si>
  <si>
    <t>¬¬IF(ISBLANK('DPW3'!GI12),"",'DPW3'!GI12)</t>
  </si>
  <si>
    <t>¬¬IF(ISBLANK('DPW3'!GJ12),"",'DPW3'!GJ12)</t>
  </si>
  <si>
    <t>¬¬IF(ISBLANK('DPW3'!GK12),"",'DPW3'!GK12)</t>
  </si>
  <si>
    <t>¬¬IF(ISBLANK('DPW3'!GL12),"",'DPW3'!GL12)</t>
  </si>
  <si>
    <t>¬¬IF(ISBLANK('DPW3'!GM12),"",'DPW3'!GM12)</t>
  </si>
  <si>
    <t>¬¬IF(ISBLANK('DPW3'!GN12),"",'DPW3'!GN12)</t>
  </si>
  <si>
    <t>¬¬IF(ISBLANK('DPW3'!GO12),"",'DPW3'!GO12)</t>
  </si>
  <si>
    <t>¬¬IF(ISBLANK('DPW3'!GP12),"",'DPW3'!GP12)</t>
  </si>
  <si>
    <t>¬¬IF(ISBLANK('DPW3'!GQ12),"",'DPW3'!GQ12)</t>
  </si>
  <si>
    <t>¬¬IF(ISBLANK('DPW3'!GR12),"",'DPW3'!GR12)</t>
  </si>
  <si>
    <t>¬¬IF(ISBLANK('DPW3'!GS12),"",'DPW3'!GS12)</t>
  </si>
  <si>
    <t>¬¬IF(ISBLANK('DPW3'!GT12),"",'DPW3'!GT12)</t>
  </si>
  <si>
    <t>¬¬IF(ISBLANK('DPW3'!GU12),"",'DPW3'!GU12)</t>
  </si>
  <si>
    <t>¬¬IF(ISBLANK('DPW3'!GV12),"",'DPW3'!GV12)</t>
  </si>
  <si>
    <t>¬¬IF(ISBLANK('DPW3'!GW12),"",'DPW3'!GW12)</t>
  </si>
  <si>
    <t>¬¬IF(ISBLANK('DPW3'!GX12),"",'DPW3'!GX12)</t>
  </si>
  <si>
    <t>¬¬IF(ISBLANK('DPW3'!GY12),"",'DPW3'!GY12)</t>
  </si>
  <si>
    <t>¬¬IF(ISBLANK('DPW3'!GZ12),"",'DPW3'!GZ12)</t>
  </si>
  <si>
    <t>¬¬IF(ISBLANK('DPW3'!HA12),"",'DPW3'!HA12)</t>
  </si>
  <si>
    <t>¬¬IF(ISBLANK('DPW3'!HB12),"",'DPW3'!HB12)</t>
  </si>
  <si>
    <t>¬¬IF(ISBLANK('DPW3'!HC12),"",'DPW3'!HC12)</t>
  </si>
  <si>
    <t>¬¬IF(ISBLANK('DPW3'!HD12),"",'DPW3'!HD12)</t>
  </si>
  <si>
    <t>¬¬IF(ISBLANK('DPW3'!HE12),"",'DPW3'!HE12)</t>
  </si>
  <si>
    <t>¬¬IF(ISBLANK('DPW3'!HF12),"",'DPW3'!HF12)</t>
  </si>
  <si>
    <t>¬¬IF(ISBLANK('DPW3'!HG12),"",'DPW3'!HG12)</t>
  </si>
  <si>
    <t>¬¬IF(ISBLANK('DPW3'!HH12),"",'DPW3'!HH12)</t>
  </si>
  <si>
    <t>¬¬A1446</t>
  </si>
  <si>
    <t>¬¬'DPW3'!F12 &amp; "," &amp; 'DPW3'!G12 &amp; "," &amp; 'DPW3'!US7</t>
  </si>
  <si>
    <t>¬¬IF(ISBLANK('DPW3'!HJ12),"",'DPW3'!HJ12)</t>
  </si>
  <si>
    <t>¬¬IF(ISBLANK('DPW3'!HK12),"",'DPW3'!HK12)</t>
  </si>
  <si>
    <t>¬¬IF(ISBLANK('DPW3'!HL12),"",'DPW3'!HL12)</t>
  </si>
  <si>
    <t>¬¬IF(ISBLANK('DPW3'!HM12),"",'DPW3'!HM12)</t>
  </si>
  <si>
    <t>¬¬IF(ISBLANK('DPW3'!HN12),"",'DPW3'!HN12)</t>
  </si>
  <si>
    <t>¬¬IF(ISBLANK('DPW3'!HO12),"",'DPW3'!HO12)</t>
  </si>
  <si>
    <t>¬¬IF(ISBLANK('DPW3'!HP12),"",'DPW3'!HP12)</t>
  </si>
  <si>
    <t>¬¬IF(ISBLANK('DPW3'!HQ12),"",'DPW3'!HQ12)</t>
  </si>
  <si>
    <t>¬¬IF(ISBLANK('DPW3'!HR12),"",'DPW3'!HR12)</t>
  </si>
  <si>
    <t>¬¬IF(ISBLANK('DPW3'!HS12),"",'DPW3'!HS12)</t>
  </si>
  <si>
    <t>¬¬IF(ISBLANK('DPW3'!HT12),"",'DPW3'!HT12)</t>
  </si>
  <si>
    <t>¬¬IF(ISBLANK('DPW3'!HU12),"",'DPW3'!HU12)</t>
  </si>
  <si>
    <t>¬¬IF(ISBLANK('DPW3'!HV12),"",'DPW3'!HV12)</t>
  </si>
  <si>
    <t>¬¬IF(ISBLANK('DPW3'!HW12),"",'DPW3'!HW12)</t>
  </si>
  <si>
    <t>¬¬IF(ISBLANK('DPW3'!HX12),"",'DPW3'!HX12)</t>
  </si>
  <si>
    <t>¬¬IF(ISBLANK('DPW3'!HY12),"",'DPW3'!HY12)</t>
  </si>
  <si>
    <t>¬¬IF(ISBLANK('DPW3'!HZ12),"",'DPW3'!HZ12)</t>
  </si>
  <si>
    <t>¬¬IF(ISBLANK('DPW3'!IA12),"",'DPW3'!IA12)</t>
  </si>
  <si>
    <t>¬¬IF(ISBLANK('DPW3'!IB12),"",'DPW3'!IB12)</t>
  </si>
  <si>
    <t>¬¬IF(ISBLANK('DPW3'!IC12),"",'DPW3'!IC12)</t>
  </si>
  <si>
    <t>¬¬IF(ISBLANK('DPW3'!ID12),"",'DPW3'!ID12)</t>
  </si>
  <si>
    <t>¬¬IF(ISBLANK('DPW3'!IE12),"",'DPW3'!IE12)</t>
  </si>
  <si>
    <t>¬¬IF(ISBLANK('DPW3'!IF12),"",'DPW3'!IF12)</t>
  </si>
  <si>
    <t>¬¬IF(ISBLANK('DPW3'!IG12),"",'DPW3'!IG12)</t>
  </si>
  <si>
    <t>¬¬IF(ISBLANK('DPW3'!IH12),"",'DPW3'!IH12)</t>
  </si>
  <si>
    <t>¬¬IF(ISBLANK('DPW3'!II12),"",'DPW3'!II12)</t>
  </si>
  <si>
    <t>¬¬IF(ISBLANK('DPW3'!IJ12),"",'DPW3'!IJ12)</t>
  </si>
  <si>
    <t>¬¬IF(ISBLANK('DPW3'!IK12),"",'DPW3'!IK12)</t>
  </si>
  <si>
    <t>¬¬IF(ISBLANK('DPW3'!IL12),"",'DPW3'!IL12)</t>
  </si>
  <si>
    <t>¬¬IF(ISBLANK('DPW3'!IM12),"",'DPW3'!IM12)</t>
  </si>
  <si>
    <t>¬¬IF(ISBLANK('DPW3'!IN12),"",'DPW3'!IN12)</t>
  </si>
  <si>
    <t>¬¬IF(ISBLANK('DPW3'!IO12),"",'DPW3'!IO12)</t>
  </si>
  <si>
    <t>¬¬IF(ISBLANK('DPW3'!IP12),"",'DPW3'!IP12)</t>
  </si>
  <si>
    <t>¬¬IF(ISBLANK('DPW3'!IQ12),"",'DPW3'!IQ12)</t>
  </si>
  <si>
    <t>¬¬IF(ISBLANK('DPW3'!IR12),"",'DPW3'!IR12)</t>
  </si>
  <si>
    <t>¬¬IF(ISBLANK('DPW3'!IS12),"",'DPW3'!IS12)</t>
  </si>
  <si>
    <t>¬¬IF(ISBLANK('DPW3'!IT12),"",'DPW3'!IT12)</t>
  </si>
  <si>
    <t>¬¬IF(ISBLANK('DPW3'!IU12),"",'DPW3'!IU12)</t>
  </si>
  <si>
    <t>¬¬IF(ISBLANK('DPW3'!IV12),"",'DPW3'!IV12)</t>
  </si>
  <si>
    <t>¬¬IF(ISBLANK('DPW3'!IW12),"",'DPW3'!IW12)</t>
  </si>
  <si>
    <t>¬¬A1447</t>
  </si>
  <si>
    <t>¬¬'DPW3'!F12 &amp; "," &amp; 'DPW3'!G12 &amp; "," &amp; 'DPW3'!WH7</t>
  </si>
  <si>
    <t>¬¬IF(ISBLANK('DPW3'!IY12),"",'DPW3'!IY12)</t>
  </si>
  <si>
    <t>¬¬IF(ISBLANK('DPW3'!IZ12),"",'DPW3'!IZ12)</t>
  </si>
  <si>
    <t>¬¬IF(ISBLANK('DPW3'!JA12),"",'DPW3'!JA12)</t>
  </si>
  <si>
    <t>¬¬IF(ISBLANK('DPW3'!JB12),"",'DPW3'!JB12)</t>
  </si>
  <si>
    <t>¬¬IF(ISBLANK('DPW3'!JC12),"",'DPW3'!JC12)</t>
  </si>
  <si>
    <t>¬¬IF(ISBLANK('DPW3'!JD12),"",'DPW3'!JD12)</t>
  </si>
  <si>
    <t>¬¬IF(ISBLANK('DPW3'!JE12),"",'DPW3'!JE12)</t>
  </si>
  <si>
    <t>¬¬IF(ISBLANK('DPW3'!JF12),"",'DPW3'!JF12)</t>
  </si>
  <si>
    <t>¬¬IF(ISBLANK('DPW3'!JG12),"",'DPW3'!JG12)</t>
  </si>
  <si>
    <t>¬¬IF(ISBLANK('DPW3'!JH12),"",'DPW3'!JH12)</t>
  </si>
  <si>
    <t>¬¬IF(ISBLANK('DPW3'!JI12),"",'DPW3'!JI12)</t>
  </si>
  <si>
    <t>¬¬IF(ISBLANK('DPW3'!JJ12),"",'DPW3'!JJ12)</t>
  </si>
  <si>
    <t>¬¬IF(ISBLANK('DPW3'!JK12),"",'DPW3'!JK12)</t>
  </si>
  <si>
    <t>¬¬IF(ISBLANK('DPW3'!JL12),"",'DPW3'!JL12)</t>
  </si>
  <si>
    <t>¬¬IF(ISBLANK('DPW3'!JM12),"",'DPW3'!JM12)</t>
  </si>
  <si>
    <t>¬¬IF(ISBLANK('DPW3'!JN12),"",'DPW3'!JN12)</t>
  </si>
  <si>
    <t>¬¬IF(ISBLANK('DPW3'!JO12),"",'DPW3'!JO12)</t>
  </si>
  <si>
    <t>¬¬IF(ISBLANK('DPW3'!JP12),"",'DPW3'!JP12)</t>
  </si>
  <si>
    <t>¬¬IF(ISBLANK('DPW3'!JQ12),"",'DPW3'!JQ12)</t>
  </si>
  <si>
    <t>¬¬IF(ISBLANK('DPW3'!JR12),"",'DPW3'!JR12)</t>
  </si>
  <si>
    <t>¬¬IF(ISBLANK('DPW3'!JS12),"",'DPW3'!JS12)</t>
  </si>
  <si>
    <t>¬¬IF(ISBLANK('DPW3'!JT12),"",'DPW3'!JT12)</t>
  </si>
  <si>
    <t>¬¬IF(ISBLANK('DPW3'!JU12),"",'DPW3'!JU12)</t>
  </si>
  <si>
    <t>¬¬IF(ISBLANK('DPW3'!JV12),"",'DPW3'!JV12)</t>
  </si>
  <si>
    <t>¬¬IF(ISBLANK('DPW3'!JW12),"",'DPW3'!JW12)</t>
  </si>
  <si>
    <t>¬¬IF(ISBLANK('DPW3'!JX12),"",'DPW3'!JX12)</t>
  </si>
  <si>
    <t>¬¬IF(ISBLANK('DPW3'!JY12),"",'DPW3'!JY12)</t>
  </si>
  <si>
    <t>¬¬IF(ISBLANK('DPW3'!JZ12),"",'DPW3'!JZ12)</t>
  </si>
  <si>
    <t>¬¬IF(ISBLANK('DPW3'!KA12),"",'DPW3'!KA12)</t>
  </si>
  <si>
    <t>¬¬IF(ISBLANK('DPW3'!KB12),"",'DPW3'!KB12)</t>
  </si>
  <si>
    <t>¬¬IF(ISBLANK('DPW3'!KC12),"",'DPW3'!KC12)</t>
  </si>
  <si>
    <t>¬¬IF(ISBLANK('DPW3'!KD12),"",'DPW3'!KD12)</t>
  </si>
  <si>
    <t>¬¬IF(ISBLANK('DPW3'!KE12),"",'DPW3'!KE12)</t>
  </si>
  <si>
    <t>¬¬IF(ISBLANK('DPW3'!KF12),"",'DPW3'!KF12)</t>
  </si>
  <si>
    <t>¬¬IF(ISBLANK('DPW3'!KG12),"",'DPW3'!KG12)</t>
  </si>
  <si>
    <t>¬¬IF(ISBLANK('DPW3'!KH12),"",'DPW3'!KH12)</t>
  </si>
  <si>
    <t>¬¬IF(ISBLANK('DPW3'!KI12),"",'DPW3'!KI12)</t>
  </si>
  <si>
    <t>¬¬IF(ISBLANK('DPW3'!KJ12),"",'DPW3'!KJ12)</t>
  </si>
  <si>
    <t>¬¬IF(ISBLANK('DPW3'!KK12),"",'DPW3'!KK12)</t>
  </si>
  <si>
    <t>¬¬IF(ISBLANK('DPW3'!KL12),"",'DPW3'!KL12)</t>
  </si>
  <si>
    <t>¬¬A1448</t>
  </si>
  <si>
    <t>¬¬'DPW3'!F12 &amp; "," &amp; 'DPW3'!G12 &amp; "," &amp; 'DPW3'!XW7</t>
  </si>
  <si>
    <t>¬¬IF(ISBLANK('DPW3'!KN12),"",'DPW3'!KN12)</t>
  </si>
  <si>
    <t>¬¬IF(ISBLANK('DPW3'!KO12),"",'DPW3'!KO12)</t>
  </si>
  <si>
    <t>¬¬IF(ISBLANK('DPW3'!KP12),"",'DPW3'!KP12)</t>
  </si>
  <si>
    <t>¬¬IF(ISBLANK('DPW3'!KQ12),"",'DPW3'!KQ12)</t>
  </si>
  <si>
    <t>¬¬IF(ISBLANK('DPW3'!KR12),"",'DPW3'!KR12)</t>
  </si>
  <si>
    <t>¬¬IF(ISBLANK('DPW3'!KS12),"",'DPW3'!KS12)</t>
  </si>
  <si>
    <t>¬¬IF(ISBLANK('DPW3'!KT12),"",'DPW3'!KT12)</t>
  </si>
  <si>
    <t>¬¬IF(ISBLANK('DPW3'!KU12),"",'DPW3'!KU12)</t>
  </si>
  <si>
    <t>¬¬IF(ISBLANK('DPW3'!KV12),"",'DPW3'!KV12)</t>
  </si>
  <si>
    <t>¬¬IF(ISBLANK('DPW3'!KW12),"",'DPW3'!KW12)</t>
  </si>
  <si>
    <t>¬¬IF(ISBLANK('DPW3'!KX12),"",'DPW3'!KX12)</t>
  </si>
  <si>
    <t>¬¬IF(ISBLANK('DPW3'!KY12),"",'DPW3'!KY12)</t>
  </si>
  <si>
    <t>¬¬IF(ISBLANK('DPW3'!KZ12),"",'DPW3'!KZ12)</t>
  </si>
  <si>
    <t>¬¬IF(ISBLANK('DPW3'!LA12),"",'DPW3'!LA12)</t>
  </si>
  <si>
    <t>¬¬IF(ISBLANK('DPW3'!LB12),"",'DPW3'!LB12)</t>
  </si>
  <si>
    <t>¬¬IF(ISBLANK('DPW3'!LC12),"",'DPW3'!LC12)</t>
  </si>
  <si>
    <t>¬¬IF(ISBLANK('DPW3'!LD12),"",'DPW3'!LD12)</t>
  </si>
  <si>
    <t>¬¬IF(ISBLANK('DPW3'!LE12),"",'DPW3'!LE12)</t>
  </si>
  <si>
    <t>¬¬IF(ISBLANK('DPW3'!LF12),"",'DPW3'!LF12)</t>
  </si>
  <si>
    <t>¬¬IF(ISBLANK('DPW3'!LG12),"",'DPW3'!LG12)</t>
  </si>
  <si>
    <t>¬¬IF(ISBLANK('DPW3'!LH12),"",'DPW3'!LH12)</t>
  </si>
  <si>
    <t>¬¬IF(ISBLANK('DPW3'!LI12),"",'DPW3'!LI12)</t>
  </si>
  <si>
    <t>¬¬IF(ISBLANK('DPW3'!LJ12),"",'DPW3'!LJ12)</t>
  </si>
  <si>
    <t>¬¬IF(ISBLANK('DPW3'!LK12),"",'DPW3'!LK12)</t>
  </si>
  <si>
    <t>¬¬IF(ISBLANK('DPW3'!LL12),"",'DPW3'!LL12)</t>
  </si>
  <si>
    <t>¬¬IF(ISBLANK('DPW3'!LM12),"",'DPW3'!LM12)</t>
  </si>
  <si>
    <t>¬¬IF(ISBLANK('DPW3'!LN12),"",'DPW3'!LN12)</t>
  </si>
  <si>
    <t>¬¬IF(ISBLANK('DPW3'!LO12),"",'DPW3'!LO12)</t>
  </si>
  <si>
    <t>¬¬IF(ISBLANK('DPW3'!LP12),"",'DPW3'!LP12)</t>
  </si>
  <si>
    <t>¬¬IF(ISBLANK('DPW3'!LQ12),"",'DPW3'!LQ12)</t>
  </si>
  <si>
    <t>¬¬IF(ISBLANK('DPW3'!LR12),"",'DPW3'!LR12)</t>
  </si>
  <si>
    <t>¬¬IF(ISBLANK('DPW3'!LS12),"",'DPW3'!LS12)</t>
  </si>
  <si>
    <t>¬¬IF(ISBLANK('DPW3'!LT12),"",'DPW3'!LT12)</t>
  </si>
  <si>
    <t>¬¬IF(ISBLANK('DPW3'!LU12),"",'DPW3'!LU12)</t>
  </si>
  <si>
    <t>¬¬IF(ISBLANK('DPW3'!LV12),"",'DPW3'!LV12)</t>
  </si>
  <si>
    <t>¬¬IF(ISBLANK('DPW3'!LW12),"",'DPW3'!LW12)</t>
  </si>
  <si>
    <t>¬¬IF(ISBLANK('DPW3'!LX12),"",'DPW3'!LX12)</t>
  </si>
  <si>
    <t>¬¬IF(ISBLANK('DPW3'!LY12),"",'DPW3'!LY12)</t>
  </si>
  <si>
    <t>¬¬IF(ISBLANK('DPW3'!LZ12),"",'DPW3'!LZ12)</t>
  </si>
  <si>
    <t>¬¬IF(ISBLANK('DPW3'!MA12),"",'DPW3'!MA12)</t>
  </si>
  <si>
    <t>¬¬A1449</t>
  </si>
  <si>
    <t>¬¬'DPW3'!F12 &amp; "," &amp; 'DPW3'!G12 &amp; "," &amp; 'DPW3'!ZL7</t>
  </si>
  <si>
    <t>¬¬IF(ISBLANK('DPW3'!MC12),"",'DPW3'!MC12)</t>
  </si>
  <si>
    <t>¬¬A1450</t>
  </si>
  <si>
    <t>¬¬'DPW3'!F12 &amp; "," &amp; 'DPW3'!G12 &amp; "," &amp; 'DPW3'!ZM7</t>
  </si>
  <si>
    <t>¬¬IF(ISBLANK('DPW3'!MD12),"",'DPW3'!MD12)</t>
  </si>
  <si>
    <t>¬¬A1451</t>
  </si>
  <si>
    <t>¬¬'DPW3'!F12 &amp; "," &amp; 'DPW3'!G12 &amp; "," &amp; 'DPW3'!ZN7</t>
  </si>
  <si>
    <t>¬¬IF(ISBLANK('DPW3'!ML12),"",'DPW3'!ML12)</t>
  </si>
  <si>
    <t>¬¬A1452</t>
  </si>
  <si>
    <t>¬¬'DPW3'!F12 &amp; "," &amp; 'DPW3'!G12 &amp; "," &amp; 'DPW3'!ZO7</t>
  </si>
  <si>
    <t>¬¬IF(ISBLANK('DPW3'!MF12),"",'DPW3'!MF12)</t>
  </si>
  <si>
    <t>¬¬A1453</t>
  </si>
  <si>
    <t>¬¬'DPW3'!F12 &amp; "," &amp; 'DPW3'!G12 &amp; "," &amp; 'DPW3'!ZP7</t>
  </si>
  <si>
    <t>¬¬IF(ISBLANK('DPW3'!MG12),"",'DPW3'!MG12)</t>
  </si>
  <si>
    <t>¬¬A1454</t>
  </si>
  <si>
    <t>¬¬'DPW3'!F12 &amp; "," &amp; 'DPW3'!G12 &amp; "," &amp; 'DPW3'!ZQ7</t>
  </si>
  <si>
    <t>¬¬IF(ISBLANK('DPW3'!MH12),"",'DPW3'!MH12)</t>
  </si>
  <si>
    <t>¬¬A1455</t>
  </si>
  <si>
    <t>¬¬'DPW3'!F12 &amp; "," &amp; 'DPW3'!G12 &amp; "," &amp; 'DPW3'!ZR7</t>
  </si>
  <si>
    <t>¬¬IF(ISBLANK('DPW3'!MI12),"",'DPW3'!MI12)</t>
  </si>
  <si>
    <t>¬¬A1456</t>
  </si>
  <si>
    <t>¬¬'DPW3'!F12 &amp; "," &amp; 'DPW3'!G12 &amp; "," &amp; 'DPW3'!ZS7</t>
  </si>
  <si>
    <t>¬¬IF(ISBLANK('DPW3'!MJ12),"",'DPW3'!MJ12)</t>
  </si>
  <si>
    <t>¬¬A1457</t>
  </si>
  <si>
    <t>¬¬'DPW3'!F12 &amp; "," &amp; 'DPW3'!G12 &amp; "," &amp; 'DPW3'!ZT7</t>
  </si>
  <si>
    <t>¬¬IF(ISBLANK('DPW3'!MK12),"",'DPW3'!MK12)</t>
  </si>
  <si>
    <t>¬¬A1458</t>
  </si>
  <si>
    <t>¬¬'DPW3'!F12 &amp; "," &amp; 'DPW3'!G12 &amp; "," &amp; 'DPW3'!ZV7</t>
  </si>
  <si>
    <t>¬¬IF(ISBLANK('DPW3'!MM12),"",'DPW3'!MM12)</t>
  </si>
  <si>
    <t>¬¬A1459</t>
  </si>
  <si>
    <t>¬¬'DPW3'!F13 &amp; "," &amp; 'DPW3'!G13 &amp; "," &amp; 'DPW3'!MT7</t>
  </si>
  <si>
    <t>¬¬IF(ISBLANK('DPW3'!K13),"",'DPW3'!K13)</t>
  </si>
  <si>
    <t>¬¬A1460</t>
  </si>
  <si>
    <t>¬¬'DPW3'!F13 &amp; "," &amp; 'DPW3'!G13 &amp; "," &amp; 'DPW3'!MV7</t>
  </si>
  <si>
    <t>¬¬IF(ISBLANK('DPW3'!M13),"",'DPW3'!M13)</t>
  </si>
  <si>
    <t>¬¬IF(ISBLANK('DPW3'!N13),"",'DPW3'!N13)</t>
  </si>
  <si>
    <t>¬¬IF(ISBLANK('DPW3'!O13),"",'DPW3'!O13)</t>
  </si>
  <si>
    <t>¬¬IF(ISBLANK('DPW3'!P13),"",'DPW3'!P13)</t>
  </si>
  <si>
    <t>¬¬IF(ISBLANK('DPW3'!Q13),"",'DPW3'!Q13)</t>
  </si>
  <si>
    <t>¬¬IF(ISBLANK('DPW3'!R13),"",'DPW3'!R13)</t>
  </si>
  <si>
    <t>¬¬IF(ISBLANK('DPW3'!S13),"",'DPW3'!S13)</t>
  </si>
  <si>
    <t>¬¬IF(ISBLANK('DPW3'!T13),"",'DPW3'!T13)</t>
  </si>
  <si>
    <t>¬¬IF(ISBLANK('DPW3'!U13),"",'DPW3'!U13)</t>
  </si>
  <si>
    <t>¬¬IF(ISBLANK('DPW3'!V13),"",'DPW3'!V13)</t>
  </si>
  <si>
    <t>¬¬IF(ISBLANK('DPW3'!W13),"",'DPW3'!W13)</t>
  </si>
  <si>
    <t>¬¬IF(ISBLANK('DPW3'!X13),"",'DPW3'!X13)</t>
  </si>
  <si>
    <t>¬¬IF(ISBLANK('DPW3'!Y13),"",'DPW3'!Y13)</t>
  </si>
  <si>
    <t>¬¬IF(ISBLANK('DPW3'!Z13),"",'DPW3'!Z13)</t>
  </si>
  <si>
    <t>¬¬IF(ISBLANK('DPW3'!AA13),"",'DPW3'!AA13)</t>
  </si>
  <si>
    <t>¬¬IF(ISBLANK('DPW3'!AB13),"",'DPW3'!AB13)</t>
  </si>
  <si>
    <t>¬¬IF(ISBLANK('DPW3'!AC13),"",'DPW3'!AC13)</t>
  </si>
  <si>
    <t>¬¬IF(ISBLANK('DPW3'!AD13),"",'DPW3'!AD13)</t>
  </si>
  <si>
    <t>¬¬IF(ISBLANK('DPW3'!AE13),"",'DPW3'!AE13)</t>
  </si>
  <si>
    <t>¬¬IF(ISBLANK('DPW3'!AF13),"",'DPW3'!AF13)</t>
  </si>
  <si>
    <t>¬¬IF(ISBLANK('DPW3'!AG13),"",'DPW3'!AG13)</t>
  </si>
  <si>
    <t>¬¬IF(ISBLANK('DPW3'!AH13),"",'DPW3'!AH13)</t>
  </si>
  <si>
    <t>¬¬IF(ISBLANK('DPW3'!AI13),"",'DPW3'!AI13)</t>
  </si>
  <si>
    <t>¬¬IF(ISBLANK('DPW3'!AJ13),"",'DPW3'!AJ13)</t>
  </si>
  <si>
    <t>¬¬IF(ISBLANK('DPW3'!AK13),"",'DPW3'!AK13)</t>
  </si>
  <si>
    <t>¬¬IF(ISBLANK('DPW3'!AL13),"",'DPW3'!AL13)</t>
  </si>
  <si>
    <t>¬¬IF(ISBLANK('DPW3'!AM13),"",'DPW3'!AM13)</t>
  </si>
  <si>
    <t>¬¬IF(ISBLANK('DPW3'!AN13),"",'DPW3'!AN13)</t>
  </si>
  <si>
    <t>¬¬IF(ISBLANK('DPW3'!AO13),"",'DPW3'!AO13)</t>
  </si>
  <si>
    <t>¬¬IF(ISBLANK('DPW3'!AP13),"",'DPW3'!AP13)</t>
  </si>
  <si>
    <t>¬¬IF(ISBLANK('DPW3'!AQ13),"",'DPW3'!AQ13)</t>
  </si>
  <si>
    <t>¬¬IF(ISBLANK('DPW3'!AR13),"",'DPW3'!AR13)</t>
  </si>
  <si>
    <t>¬¬IF(ISBLANK('DPW3'!AS13),"",'DPW3'!AS13)</t>
  </si>
  <si>
    <t>¬¬IF(ISBLANK('DPW3'!AT13),"",'DPW3'!AT13)</t>
  </si>
  <si>
    <t>¬¬IF(ISBLANK('DPW3'!AU13),"",'DPW3'!AU13)</t>
  </si>
  <si>
    <t>¬¬IF(ISBLANK('DPW3'!AV13),"",'DPW3'!AV13)</t>
  </si>
  <si>
    <t>¬¬IF(ISBLANK('DPW3'!AW13),"",'DPW3'!AW13)</t>
  </si>
  <si>
    <t>¬¬IF(ISBLANK('DPW3'!AX13),"",'DPW3'!AX13)</t>
  </si>
  <si>
    <t>¬¬IF(ISBLANK('DPW3'!AY13),"",'DPW3'!AY13)</t>
  </si>
  <si>
    <t>¬¬IF(ISBLANK('DPW3'!AZ13),"",'DPW3'!AZ13)</t>
  </si>
  <si>
    <t>¬¬A1461</t>
  </si>
  <si>
    <t>¬¬'DPW3'!F13 &amp; "," &amp; 'DPW3'!G13 &amp; "," &amp; 'DPW3'!OK7</t>
  </si>
  <si>
    <t>¬¬IF(ISBLANK('DPW3'!BB13),"",'DPW3'!BB13)</t>
  </si>
  <si>
    <t>¬¬IF(ISBLANK('DPW3'!BC13),"",'DPW3'!BC13)</t>
  </si>
  <si>
    <t>¬¬IF(ISBLANK('DPW3'!BD13),"",'DPW3'!BD13)</t>
  </si>
  <si>
    <t>¬¬IF(ISBLANK('DPW3'!BE13),"",'DPW3'!BE13)</t>
  </si>
  <si>
    <t>¬¬IF(ISBLANK('DPW3'!BF13),"",'DPW3'!BF13)</t>
  </si>
  <si>
    <t>¬¬IF(ISBLANK('DPW3'!BG13),"",'DPW3'!BG13)</t>
  </si>
  <si>
    <t>¬¬IF(ISBLANK('DPW3'!BH13),"",'DPW3'!BH13)</t>
  </si>
  <si>
    <t>¬¬IF(ISBLANK('DPW3'!BI13),"",'DPW3'!BI13)</t>
  </si>
  <si>
    <t>¬¬IF(ISBLANK('DPW3'!BJ13),"",'DPW3'!BJ13)</t>
  </si>
  <si>
    <t>¬¬IF(ISBLANK('DPW3'!BK13),"",'DPW3'!BK13)</t>
  </si>
  <si>
    <t>¬¬IF(ISBLANK('DPW3'!BL13),"",'DPW3'!BL13)</t>
  </si>
  <si>
    <t>¬¬IF(ISBLANK('DPW3'!BM13),"",'DPW3'!BM13)</t>
  </si>
  <si>
    <t>¬¬IF(ISBLANK('DPW3'!BN13),"",'DPW3'!BN13)</t>
  </si>
  <si>
    <t>¬¬IF(ISBLANK('DPW3'!BO13),"",'DPW3'!BO13)</t>
  </si>
  <si>
    <t>¬¬IF(ISBLANK('DPW3'!BP13),"",'DPW3'!BP13)</t>
  </si>
  <si>
    <t>¬¬IF(ISBLANK('DPW3'!BQ13),"",'DPW3'!BQ13)</t>
  </si>
  <si>
    <t>¬¬IF(ISBLANK('DPW3'!BR13),"",'DPW3'!BR13)</t>
  </si>
  <si>
    <t>¬¬IF(ISBLANK('DPW3'!BS13),"",'DPW3'!BS13)</t>
  </si>
  <si>
    <t>¬¬IF(ISBLANK('DPW3'!BT13),"",'DPW3'!BT13)</t>
  </si>
  <si>
    <t>¬¬IF(ISBLANK('DPW3'!BU13),"",'DPW3'!BU13)</t>
  </si>
  <si>
    <t>¬¬IF(ISBLANK('DPW3'!BV13),"",'DPW3'!BV13)</t>
  </si>
  <si>
    <t>¬¬IF(ISBLANK('DPW3'!BW13),"",'DPW3'!BW13)</t>
  </si>
  <si>
    <t>¬¬IF(ISBLANK('DPW3'!BX13),"",'DPW3'!BX13)</t>
  </si>
  <si>
    <t>¬¬IF(ISBLANK('DPW3'!BY13),"",'DPW3'!BY13)</t>
  </si>
  <si>
    <t>¬¬IF(ISBLANK('DPW3'!BZ13),"",'DPW3'!BZ13)</t>
  </si>
  <si>
    <t>¬¬IF(ISBLANK('DPW3'!CA13),"",'DPW3'!CA13)</t>
  </si>
  <si>
    <t>¬¬IF(ISBLANK('DPW3'!CB13),"",'DPW3'!CB13)</t>
  </si>
  <si>
    <t>¬¬IF(ISBLANK('DPW3'!CC13),"",'DPW3'!CC13)</t>
  </si>
  <si>
    <t>¬¬IF(ISBLANK('DPW3'!CD13),"",'DPW3'!CD13)</t>
  </si>
  <si>
    <t>¬¬IF(ISBLANK('DPW3'!CE13),"",'DPW3'!CE13)</t>
  </si>
  <si>
    <t>¬¬IF(ISBLANK('DPW3'!CF13),"",'DPW3'!CF13)</t>
  </si>
  <si>
    <t>¬¬IF(ISBLANK('DPW3'!CG13),"",'DPW3'!CG13)</t>
  </si>
  <si>
    <t>¬¬IF(ISBLANK('DPW3'!CH13),"",'DPW3'!CH13)</t>
  </si>
  <si>
    <t>¬¬IF(ISBLANK('DPW3'!CI13),"",'DPW3'!CI13)</t>
  </si>
  <si>
    <t>¬¬IF(ISBLANK('DPW3'!CJ13),"",'DPW3'!CJ13)</t>
  </si>
  <si>
    <t>¬¬IF(ISBLANK('DPW3'!CK13),"",'DPW3'!CK13)</t>
  </si>
  <si>
    <t>¬¬IF(ISBLANK('DPW3'!CL13),"",'DPW3'!CL13)</t>
  </si>
  <si>
    <t>¬¬IF(ISBLANK('DPW3'!CM13),"",'DPW3'!CM13)</t>
  </si>
  <si>
    <t>¬¬IF(ISBLANK('DPW3'!CN13),"",'DPW3'!CN13)</t>
  </si>
  <si>
    <t>¬¬IF(ISBLANK('DPW3'!CO13),"",'DPW3'!CO13)</t>
  </si>
  <si>
    <t>¬¬A1462</t>
  </si>
  <si>
    <t>¬¬'DPW3'!F13 &amp; "," &amp; 'DPW3'!G13 &amp; "," &amp; 'DPW3'!PZ7</t>
  </si>
  <si>
    <t>¬¬IF(ISBLANK('DPW3'!CQ13),"",'DPW3'!CQ13)</t>
  </si>
  <si>
    <t>¬¬IF(ISBLANK('DPW3'!CR13),"",'DPW3'!CR13)</t>
  </si>
  <si>
    <t>¬¬IF(ISBLANK('DPW3'!CS13),"",'DPW3'!CS13)</t>
  </si>
  <si>
    <t>¬¬IF(ISBLANK('DPW3'!CT13),"",'DPW3'!CT13)</t>
  </si>
  <si>
    <t>¬¬IF(ISBLANK('DPW3'!CU13),"",'DPW3'!CU13)</t>
  </si>
  <si>
    <t>¬¬IF(ISBLANK('DPW3'!CV13),"",'DPW3'!CV13)</t>
  </si>
  <si>
    <t>¬¬IF(ISBLANK('DPW3'!CW13),"",'DPW3'!CW13)</t>
  </si>
  <si>
    <t>¬¬IF(ISBLANK('DPW3'!CX13),"",'DPW3'!CX13)</t>
  </si>
  <si>
    <t>¬¬IF(ISBLANK('DPW3'!CY13),"",'DPW3'!CY13)</t>
  </si>
  <si>
    <t>¬¬IF(ISBLANK('DPW3'!CZ13),"",'DPW3'!CZ13)</t>
  </si>
  <si>
    <t>¬¬IF(ISBLANK('DPW3'!DA13),"",'DPW3'!DA13)</t>
  </si>
  <si>
    <t>¬¬IF(ISBLANK('DPW3'!DB13),"",'DPW3'!DB13)</t>
  </si>
  <si>
    <t>¬¬IF(ISBLANK('DPW3'!DC13),"",'DPW3'!DC13)</t>
  </si>
  <si>
    <t>¬¬IF(ISBLANK('DPW3'!DD13),"",'DPW3'!DD13)</t>
  </si>
  <si>
    <t>¬¬IF(ISBLANK('DPW3'!DE13),"",'DPW3'!DE13)</t>
  </si>
  <si>
    <t>¬¬IF(ISBLANK('DPW3'!DF13),"",'DPW3'!DF13)</t>
  </si>
  <si>
    <t>¬¬IF(ISBLANK('DPW3'!DG13),"",'DPW3'!DG13)</t>
  </si>
  <si>
    <t>¬¬IF(ISBLANK('DPW3'!DH13),"",'DPW3'!DH13)</t>
  </si>
  <si>
    <t>¬¬IF(ISBLANK('DPW3'!DI13),"",'DPW3'!DI13)</t>
  </si>
  <si>
    <t>¬¬IF(ISBLANK('DPW3'!DJ13),"",'DPW3'!DJ13)</t>
  </si>
  <si>
    <t>¬¬IF(ISBLANK('DPW3'!DK13),"",'DPW3'!DK13)</t>
  </si>
  <si>
    <t>¬¬IF(ISBLANK('DPW3'!DL13),"",'DPW3'!DL13)</t>
  </si>
  <si>
    <t>¬¬IF(ISBLANK('DPW3'!DM13),"",'DPW3'!DM13)</t>
  </si>
  <si>
    <t>¬¬IF(ISBLANK('DPW3'!DN13),"",'DPW3'!DN13)</t>
  </si>
  <si>
    <t>¬¬IF(ISBLANK('DPW3'!DO13),"",'DPW3'!DO13)</t>
  </si>
  <si>
    <t>¬¬IF(ISBLANK('DPW3'!DP13),"",'DPW3'!DP13)</t>
  </si>
  <si>
    <t>¬¬IF(ISBLANK('DPW3'!DQ13),"",'DPW3'!DQ13)</t>
  </si>
  <si>
    <t>¬¬IF(ISBLANK('DPW3'!DR13),"",'DPW3'!DR13)</t>
  </si>
  <si>
    <t>¬¬IF(ISBLANK('DPW3'!DS13),"",'DPW3'!DS13)</t>
  </si>
  <si>
    <t>¬¬IF(ISBLANK('DPW3'!DT13),"",'DPW3'!DT13)</t>
  </si>
  <si>
    <t>¬¬IF(ISBLANK('DPW3'!DU13),"",'DPW3'!DU13)</t>
  </si>
  <si>
    <t>¬¬IF(ISBLANK('DPW3'!DV13),"",'DPW3'!DV13)</t>
  </si>
  <si>
    <t>¬¬IF(ISBLANK('DPW3'!DW13),"",'DPW3'!DW13)</t>
  </si>
  <si>
    <t>¬¬IF(ISBLANK('DPW3'!DX13),"",'DPW3'!DX13)</t>
  </si>
  <si>
    <t>¬¬IF(ISBLANK('DPW3'!DY13),"",'DPW3'!DY13)</t>
  </si>
  <si>
    <t>¬¬IF(ISBLANK('DPW3'!DZ13),"",'DPW3'!DZ13)</t>
  </si>
  <si>
    <t>¬¬IF(ISBLANK('DPW3'!EA13),"",'DPW3'!EA13)</t>
  </si>
  <si>
    <t>¬¬IF(ISBLANK('DPW3'!EB13),"",'DPW3'!EB13)</t>
  </si>
  <si>
    <t>¬¬IF(ISBLANK('DPW3'!EC13),"",'DPW3'!EC13)</t>
  </si>
  <si>
    <t>¬¬IF(ISBLANK('DPW3'!ED13),"",'DPW3'!ED13)</t>
  </si>
  <si>
    <t>¬¬A1463</t>
  </si>
  <si>
    <t>¬¬'DPW3'!F13 &amp; "," &amp; 'DPW3'!G13 &amp; "," &amp; 'DPW3'!RO7</t>
  </si>
  <si>
    <t>¬¬IF(ISBLANK('DPW3'!EF13),"",'DPW3'!EF13)</t>
  </si>
  <si>
    <t>¬¬IF(ISBLANK('DPW3'!EG13),"",'DPW3'!EG13)</t>
  </si>
  <si>
    <t>¬¬IF(ISBLANK('DPW3'!EH13),"",'DPW3'!EH13)</t>
  </si>
  <si>
    <t>¬¬IF(ISBLANK('DPW3'!EI13),"",'DPW3'!EI13)</t>
  </si>
  <si>
    <t>¬¬IF(ISBLANK('DPW3'!EJ13),"",'DPW3'!EJ13)</t>
  </si>
  <si>
    <t>¬¬IF(ISBLANK('DPW3'!EK13),"",'DPW3'!EK13)</t>
  </si>
  <si>
    <t>¬¬IF(ISBLANK('DPW3'!EL13),"",'DPW3'!EL13)</t>
  </si>
  <si>
    <t>¬¬IF(ISBLANK('DPW3'!EM13),"",'DPW3'!EM13)</t>
  </si>
  <si>
    <t>¬¬IF(ISBLANK('DPW3'!EN13),"",'DPW3'!EN13)</t>
  </si>
  <si>
    <t>¬¬IF(ISBLANK('DPW3'!EO13),"",'DPW3'!EO13)</t>
  </si>
  <si>
    <t>¬¬IF(ISBLANK('DPW3'!EP13),"",'DPW3'!EP13)</t>
  </si>
  <si>
    <t>¬¬IF(ISBLANK('DPW3'!EQ13),"",'DPW3'!EQ13)</t>
  </si>
  <si>
    <t>¬¬IF(ISBLANK('DPW3'!ER13),"",'DPW3'!ER13)</t>
  </si>
  <si>
    <t>¬¬IF(ISBLANK('DPW3'!ES13),"",'DPW3'!ES13)</t>
  </si>
  <si>
    <t>¬¬IF(ISBLANK('DPW3'!ET13),"",'DPW3'!ET13)</t>
  </si>
  <si>
    <t>¬¬IF(ISBLANK('DPW3'!EU13),"",'DPW3'!EU13)</t>
  </si>
  <si>
    <t>¬¬IF(ISBLANK('DPW3'!EV13),"",'DPW3'!EV13)</t>
  </si>
  <si>
    <t>¬¬IF(ISBLANK('DPW3'!EW13),"",'DPW3'!EW13)</t>
  </si>
  <si>
    <t>¬¬IF(ISBLANK('DPW3'!EX13),"",'DPW3'!EX13)</t>
  </si>
  <si>
    <t>¬¬IF(ISBLANK('DPW3'!EY13),"",'DPW3'!EY13)</t>
  </si>
  <si>
    <t>¬¬IF(ISBLANK('DPW3'!EZ13),"",'DPW3'!EZ13)</t>
  </si>
  <si>
    <t>¬¬IF(ISBLANK('DPW3'!FA13),"",'DPW3'!FA13)</t>
  </si>
  <si>
    <t>¬¬IF(ISBLANK('DPW3'!FB13),"",'DPW3'!FB13)</t>
  </si>
  <si>
    <t>¬¬IF(ISBLANK('DPW3'!FC13),"",'DPW3'!FC13)</t>
  </si>
  <si>
    <t>¬¬IF(ISBLANK('DPW3'!FD13),"",'DPW3'!FD13)</t>
  </si>
  <si>
    <t>¬¬IF(ISBLANK('DPW3'!FE13),"",'DPW3'!FE13)</t>
  </si>
  <si>
    <t>¬¬IF(ISBLANK('DPW3'!FF13),"",'DPW3'!FF13)</t>
  </si>
  <si>
    <t>¬¬IF(ISBLANK('DPW3'!FG13),"",'DPW3'!FG13)</t>
  </si>
  <si>
    <t>¬¬IF(ISBLANK('DPW3'!FH13),"",'DPW3'!FH13)</t>
  </si>
  <si>
    <t>¬¬IF(ISBLANK('DPW3'!FI13),"",'DPW3'!FI13)</t>
  </si>
  <si>
    <t>¬¬IF(ISBLANK('DPW3'!FJ13),"",'DPW3'!FJ13)</t>
  </si>
  <si>
    <t>¬¬IF(ISBLANK('DPW3'!FK13),"",'DPW3'!FK13)</t>
  </si>
  <si>
    <t>¬¬IF(ISBLANK('DPW3'!FL13),"",'DPW3'!FL13)</t>
  </si>
  <si>
    <t>¬¬IF(ISBLANK('DPW3'!FM13),"",'DPW3'!FM13)</t>
  </si>
  <si>
    <t>¬¬IF(ISBLANK('DPW3'!FN13),"",'DPW3'!FN13)</t>
  </si>
  <si>
    <t>¬¬IF(ISBLANK('DPW3'!FO13),"",'DPW3'!FO13)</t>
  </si>
  <si>
    <t>¬¬IF(ISBLANK('DPW3'!FP13),"",'DPW3'!FP13)</t>
  </si>
  <si>
    <t>¬¬IF(ISBLANK('DPW3'!FQ13),"",'DPW3'!FQ13)</t>
  </si>
  <si>
    <t>¬¬IF(ISBLANK('DPW3'!FR13),"",'DPW3'!FR13)</t>
  </si>
  <si>
    <t>¬¬IF(ISBLANK('DPW3'!FS13),"",'DPW3'!FS13)</t>
  </si>
  <si>
    <t>¬¬A1464</t>
  </si>
  <si>
    <t>¬¬'DPW3'!F13 &amp; "," &amp; 'DPW3'!G13 &amp; "," &amp; 'DPW3'!TD7</t>
  </si>
  <si>
    <t>¬¬IF(ISBLANK('DPW3'!FU13),"",'DPW3'!FU13)</t>
  </si>
  <si>
    <t>¬¬IF(ISBLANK('DPW3'!FV13),"",'DPW3'!FV13)</t>
  </si>
  <si>
    <t>¬¬IF(ISBLANK('DPW3'!FW13),"",'DPW3'!FW13)</t>
  </si>
  <si>
    <t>¬¬IF(ISBLANK('DPW3'!FX13),"",'DPW3'!FX13)</t>
  </si>
  <si>
    <t>¬¬IF(ISBLANK('DPW3'!FY13),"",'DPW3'!FY13)</t>
  </si>
  <si>
    <t>¬¬IF(ISBLANK('DPW3'!FZ13),"",'DPW3'!FZ13)</t>
  </si>
  <si>
    <t>¬¬IF(ISBLANK('DPW3'!GA13),"",'DPW3'!GA13)</t>
  </si>
  <si>
    <t>¬¬IF(ISBLANK('DPW3'!GB13),"",'DPW3'!GB13)</t>
  </si>
  <si>
    <t>¬¬IF(ISBLANK('DPW3'!GC13),"",'DPW3'!GC13)</t>
  </si>
  <si>
    <t>¬¬IF(ISBLANK('DPW3'!GD13),"",'DPW3'!GD13)</t>
  </si>
  <si>
    <t>¬¬IF(ISBLANK('DPW3'!GE13),"",'DPW3'!GE13)</t>
  </si>
  <si>
    <t>¬¬IF(ISBLANK('DPW3'!GF13),"",'DPW3'!GF13)</t>
  </si>
  <si>
    <t>¬¬IF(ISBLANK('DPW3'!GG13),"",'DPW3'!GG13)</t>
  </si>
  <si>
    <t>¬¬IF(ISBLANK('DPW3'!GH13),"",'DPW3'!GH13)</t>
  </si>
  <si>
    <t>¬¬IF(ISBLANK('DPW3'!GI13),"",'DPW3'!GI13)</t>
  </si>
  <si>
    <t>¬¬IF(ISBLANK('DPW3'!GJ13),"",'DPW3'!GJ13)</t>
  </si>
  <si>
    <t>¬¬IF(ISBLANK('DPW3'!GK13),"",'DPW3'!GK13)</t>
  </si>
  <si>
    <t>¬¬IF(ISBLANK('DPW3'!GL13),"",'DPW3'!GL13)</t>
  </si>
  <si>
    <t>¬¬IF(ISBLANK('DPW3'!GM13),"",'DPW3'!GM13)</t>
  </si>
  <si>
    <t>¬¬IF(ISBLANK('DPW3'!GN13),"",'DPW3'!GN13)</t>
  </si>
  <si>
    <t>¬¬IF(ISBLANK('DPW3'!GO13),"",'DPW3'!GO13)</t>
  </si>
  <si>
    <t>¬¬IF(ISBLANK('DPW3'!GP13),"",'DPW3'!GP13)</t>
  </si>
  <si>
    <t>¬¬IF(ISBLANK('DPW3'!GQ13),"",'DPW3'!GQ13)</t>
  </si>
  <si>
    <t>¬¬IF(ISBLANK('DPW3'!GR13),"",'DPW3'!GR13)</t>
  </si>
  <si>
    <t>¬¬IF(ISBLANK('DPW3'!GS13),"",'DPW3'!GS13)</t>
  </si>
  <si>
    <t>¬¬IF(ISBLANK('DPW3'!GT13),"",'DPW3'!GT13)</t>
  </si>
  <si>
    <t>¬¬IF(ISBLANK('DPW3'!GU13),"",'DPW3'!GU13)</t>
  </si>
  <si>
    <t>¬¬IF(ISBLANK('DPW3'!GV13),"",'DPW3'!GV13)</t>
  </si>
  <si>
    <t>¬¬IF(ISBLANK('DPW3'!GW13),"",'DPW3'!GW13)</t>
  </si>
  <si>
    <t>¬¬IF(ISBLANK('DPW3'!GX13),"",'DPW3'!GX13)</t>
  </si>
  <si>
    <t>¬¬IF(ISBLANK('DPW3'!GY13),"",'DPW3'!GY13)</t>
  </si>
  <si>
    <t>¬¬IF(ISBLANK('DPW3'!GZ13),"",'DPW3'!GZ13)</t>
  </si>
  <si>
    <t>¬¬IF(ISBLANK('DPW3'!HA13),"",'DPW3'!HA13)</t>
  </si>
  <si>
    <t>¬¬IF(ISBLANK('DPW3'!HB13),"",'DPW3'!HB13)</t>
  </si>
  <si>
    <t>¬¬IF(ISBLANK('DPW3'!HC13),"",'DPW3'!HC13)</t>
  </si>
  <si>
    <t>¬¬IF(ISBLANK('DPW3'!HD13),"",'DPW3'!HD13)</t>
  </si>
  <si>
    <t>¬¬IF(ISBLANK('DPW3'!HE13),"",'DPW3'!HE13)</t>
  </si>
  <si>
    <t>¬¬IF(ISBLANK('DPW3'!HF13),"",'DPW3'!HF13)</t>
  </si>
  <si>
    <t>¬¬IF(ISBLANK('DPW3'!HG13),"",'DPW3'!HG13)</t>
  </si>
  <si>
    <t>¬¬IF(ISBLANK('DPW3'!HH13),"",'DPW3'!HH13)</t>
  </si>
  <si>
    <t>¬¬A1465</t>
  </si>
  <si>
    <t>¬¬'DPW3'!F13 &amp; "," &amp; 'DPW3'!G13 &amp; "," &amp; 'DPW3'!US7</t>
  </si>
  <si>
    <t>¬¬IF(ISBLANK('DPW3'!HJ13),"",'DPW3'!HJ13)</t>
  </si>
  <si>
    <t>¬¬IF(ISBLANK('DPW3'!HK13),"",'DPW3'!HK13)</t>
  </si>
  <si>
    <t>¬¬IF(ISBLANK('DPW3'!HL13),"",'DPW3'!HL13)</t>
  </si>
  <si>
    <t>¬¬IF(ISBLANK('DPW3'!HM13),"",'DPW3'!HM13)</t>
  </si>
  <si>
    <t>¬¬IF(ISBLANK('DPW3'!HN13),"",'DPW3'!HN13)</t>
  </si>
  <si>
    <t>¬¬IF(ISBLANK('DPW3'!HO13),"",'DPW3'!HO13)</t>
  </si>
  <si>
    <t>¬¬IF(ISBLANK('DPW3'!HP13),"",'DPW3'!HP13)</t>
  </si>
  <si>
    <t>¬¬IF(ISBLANK('DPW3'!HQ13),"",'DPW3'!HQ13)</t>
  </si>
  <si>
    <t>¬¬IF(ISBLANK('DPW3'!HR13),"",'DPW3'!HR13)</t>
  </si>
  <si>
    <t>¬¬IF(ISBLANK('DPW3'!HS13),"",'DPW3'!HS13)</t>
  </si>
  <si>
    <t>¬¬IF(ISBLANK('DPW3'!HT13),"",'DPW3'!HT13)</t>
  </si>
  <si>
    <t>¬¬IF(ISBLANK('DPW3'!HU13),"",'DPW3'!HU13)</t>
  </si>
  <si>
    <t>¬¬IF(ISBLANK('DPW3'!HV13),"",'DPW3'!HV13)</t>
  </si>
  <si>
    <t>¬¬IF(ISBLANK('DPW3'!HW13),"",'DPW3'!HW13)</t>
  </si>
  <si>
    <t>¬¬IF(ISBLANK('DPW3'!HX13),"",'DPW3'!HX13)</t>
  </si>
  <si>
    <t>¬¬IF(ISBLANK('DPW3'!HY13),"",'DPW3'!HY13)</t>
  </si>
  <si>
    <t>¬¬IF(ISBLANK('DPW3'!HZ13),"",'DPW3'!HZ13)</t>
  </si>
  <si>
    <t>¬¬IF(ISBLANK('DPW3'!IA13),"",'DPW3'!IA13)</t>
  </si>
  <si>
    <t>¬¬IF(ISBLANK('DPW3'!IB13),"",'DPW3'!IB13)</t>
  </si>
  <si>
    <t>¬¬IF(ISBLANK('DPW3'!IC13),"",'DPW3'!IC13)</t>
  </si>
  <si>
    <t>¬¬IF(ISBLANK('DPW3'!ID13),"",'DPW3'!ID13)</t>
  </si>
  <si>
    <t>¬¬IF(ISBLANK('DPW3'!IE13),"",'DPW3'!IE13)</t>
  </si>
  <si>
    <t>¬¬IF(ISBLANK('DPW3'!IF13),"",'DPW3'!IF13)</t>
  </si>
  <si>
    <t>¬¬IF(ISBLANK('DPW3'!IG13),"",'DPW3'!IG13)</t>
  </si>
  <si>
    <t>¬¬IF(ISBLANK('DPW3'!IH13),"",'DPW3'!IH13)</t>
  </si>
  <si>
    <t>¬¬IF(ISBLANK('DPW3'!II13),"",'DPW3'!II13)</t>
  </si>
  <si>
    <t>¬¬IF(ISBLANK('DPW3'!IJ13),"",'DPW3'!IJ13)</t>
  </si>
  <si>
    <t>¬¬IF(ISBLANK('DPW3'!IK13),"",'DPW3'!IK13)</t>
  </si>
  <si>
    <t>¬¬IF(ISBLANK('DPW3'!IL13),"",'DPW3'!IL13)</t>
  </si>
  <si>
    <t>¬¬IF(ISBLANK('DPW3'!IM13),"",'DPW3'!IM13)</t>
  </si>
  <si>
    <t>¬¬IF(ISBLANK('DPW3'!IN13),"",'DPW3'!IN13)</t>
  </si>
  <si>
    <t>¬¬IF(ISBLANK('DPW3'!IO13),"",'DPW3'!IO13)</t>
  </si>
  <si>
    <t>¬¬IF(ISBLANK('DPW3'!IP13),"",'DPW3'!IP13)</t>
  </si>
  <si>
    <t>¬¬IF(ISBLANK('DPW3'!IQ13),"",'DPW3'!IQ13)</t>
  </si>
  <si>
    <t>¬¬IF(ISBLANK('DPW3'!IR13),"",'DPW3'!IR13)</t>
  </si>
  <si>
    <t>¬¬IF(ISBLANK('DPW3'!IS13),"",'DPW3'!IS13)</t>
  </si>
  <si>
    <t>¬¬IF(ISBLANK('DPW3'!IT13),"",'DPW3'!IT13)</t>
  </si>
  <si>
    <t>¬¬IF(ISBLANK('DPW3'!IU13),"",'DPW3'!IU13)</t>
  </si>
  <si>
    <t>¬¬IF(ISBLANK('DPW3'!IV13),"",'DPW3'!IV13)</t>
  </si>
  <si>
    <t>¬¬IF(ISBLANK('DPW3'!IW13),"",'DPW3'!IW13)</t>
  </si>
  <si>
    <t>¬¬A1466</t>
  </si>
  <si>
    <t>¬¬'DPW3'!F13 &amp; "," &amp; 'DPW3'!G13 &amp; "," &amp; 'DPW3'!WH7</t>
  </si>
  <si>
    <t>¬¬IF(ISBLANK('DPW3'!IY13),"",'DPW3'!IY13)</t>
  </si>
  <si>
    <t>¬¬IF(ISBLANK('DPW3'!IZ13),"",'DPW3'!IZ13)</t>
  </si>
  <si>
    <t>¬¬IF(ISBLANK('DPW3'!JA13),"",'DPW3'!JA13)</t>
  </si>
  <si>
    <t>¬¬IF(ISBLANK('DPW3'!JB13),"",'DPW3'!JB13)</t>
  </si>
  <si>
    <t>¬¬IF(ISBLANK('DPW3'!JC13),"",'DPW3'!JC13)</t>
  </si>
  <si>
    <t>¬¬IF(ISBLANK('DPW3'!JD13),"",'DPW3'!JD13)</t>
  </si>
  <si>
    <t>¬¬IF(ISBLANK('DPW3'!JE13),"",'DPW3'!JE13)</t>
  </si>
  <si>
    <t>¬¬IF(ISBLANK('DPW3'!JF13),"",'DPW3'!JF13)</t>
  </si>
  <si>
    <t>¬¬IF(ISBLANK('DPW3'!JG13),"",'DPW3'!JG13)</t>
  </si>
  <si>
    <t>¬¬IF(ISBLANK('DPW3'!JH13),"",'DPW3'!JH13)</t>
  </si>
  <si>
    <t>¬¬IF(ISBLANK('DPW3'!JI13),"",'DPW3'!JI13)</t>
  </si>
  <si>
    <t>¬¬IF(ISBLANK('DPW3'!JJ13),"",'DPW3'!JJ13)</t>
  </si>
  <si>
    <t>¬¬IF(ISBLANK('DPW3'!JK13),"",'DPW3'!JK13)</t>
  </si>
  <si>
    <t>¬¬IF(ISBLANK('DPW3'!JL13),"",'DPW3'!JL13)</t>
  </si>
  <si>
    <t>¬¬IF(ISBLANK('DPW3'!JM13),"",'DPW3'!JM13)</t>
  </si>
  <si>
    <t>¬¬IF(ISBLANK('DPW3'!JN13),"",'DPW3'!JN13)</t>
  </si>
  <si>
    <t>¬¬IF(ISBLANK('DPW3'!JO13),"",'DPW3'!JO13)</t>
  </si>
  <si>
    <t>¬¬IF(ISBLANK('DPW3'!JP13),"",'DPW3'!JP13)</t>
  </si>
  <si>
    <t>¬¬IF(ISBLANK('DPW3'!JQ13),"",'DPW3'!JQ13)</t>
  </si>
  <si>
    <t>¬¬IF(ISBLANK('DPW3'!JR13),"",'DPW3'!JR13)</t>
  </si>
  <si>
    <t>¬¬IF(ISBLANK('DPW3'!JS13),"",'DPW3'!JS13)</t>
  </si>
  <si>
    <t>¬¬IF(ISBLANK('DPW3'!JT13),"",'DPW3'!JT13)</t>
  </si>
  <si>
    <t>¬¬IF(ISBLANK('DPW3'!JU13),"",'DPW3'!JU13)</t>
  </si>
  <si>
    <t>¬¬IF(ISBLANK('DPW3'!JV13),"",'DPW3'!JV13)</t>
  </si>
  <si>
    <t>¬¬IF(ISBLANK('DPW3'!JW13),"",'DPW3'!JW13)</t>
  </si>
  <si>
    <t>¬¬IF(ISBLANK('DPW3'!JX13),"",'DPW3'!JX13)</t>
  </si>
  <si>
    <t>¬¬IF(ISBLANK('DPW3'!JY13),"",'DPW3'!JY13)</t>
  </si>
  <si>
    <t>¬¬IF(ISBLANK('DPW3'!JZ13),"",'DPW3'!JZ13)</t>
  </si>
  <si>
    <t>¬¬IF(ISBLANK('DPW3'!KA13),"",'DPW3'!KA13)</t>
  </si>
  <si>
    <t>¬¬IF(ISBLANK('DPW3'!KB13),"",'DPW3'!KB13)</t>
  </si>
  <si>
    <t>¬¬IF(ISBLANK('DPW3'!KC13),"",'DPW3'!KC13)</t>
  </si>
  <si>
    <t>¬¬IF(ISBLANK('DPW3'!KD13),"",'DPW3'!KD13)</t>
  </si>
  <si>
    <t>¬¬IF(ISBLANK('DPW3'!KE13),"",'DPW3'!KE13)</t>
  </si>
  <si>
    <t>¬¬IF(ISBLANK('DPW3'!KF13),"",'DPW3'!KF13)</t>
  </si>
  <si>
    <t>¬¬IF(ISBLANK('DPW3'!KG13),"",'DPW3'!KG13)</t>
  </si>
  <si>
    <t>¬¬IF(ISBLANK('DPW3'!KH13),"",'DPW3'!KH13)</t>
  </si>
  <si>
    <t>¬¬IF(ISBLANK('DPW3'!KI13),"",'DPW3'!KI13)</t>
  </si>
  <si>
    <t>¬¬IF(ISBLANK('DPW3'!KJ13),"",'DPW3'!KJ13)</t>
  </si>
  <si>
    <t>¬¬IF(ISBLANK('DPW3'!KK13),"",'DPW3'!KK13)</t>
  </si>
  <si>
    <t>¬¬IF(ISBLANK('DPW3'!KL13),"",'DPW3'!KL13)</t>
  </si>
  <si>
    <t>¬¬A1467</t>
  </si>
  <si>
    <t>¬¬'DPW3'!F13 &amp; "," &amp; 'DPW3'!G13 &amp; "," &amp; 'DPW3'!XW7</t>
  </si>
  <si>
    <t>¬¬IF(ISBLANK('DPW3'!KN13),"",'DPW3'!KN13)</t>
  </si>
  <si>
    <t>¬¬IF(ISBLANK('DPW3'!KO13),"",'DPW3'!KO13)</t>
  </si>
  <si>
    <t>¬¬IF(ISBLANK('DPW3'!KP13),"",'DPW3'!KP13)</t>
  </si>
  <si>
    <t>¬¬IF(ISBLANK('DPW3'!KQ13),"",'DPW3'!KQ13)</t>
  </si>
  <si>
    <t>¬¬IF(ISBLANK('DPW3'!KR13),"",'DPW3'!KR13)</t>
  </si>
  <si>
    <t>¬¬IF(ISBLANK('DPW3'!KS13),"",'DPW3'!KS13)</t>
  </si>
  <si>
    <t>¬¬IF(ISBLANK('DPW3'!KT13),"",'DPW3'!KT13)</t>
  </si>
  <si>
    <t>¬¬IF(ISBLANK('DPW3'!KU13),"",'DPW3'!KU13)</t>
  </si>
  <si>
    <t>¬¬IF(ISBLANK('DPW3'!KV13),"",'DPW3'!KV13)</t>
  </si>
  <si>
    <t>¬¬IF(ISBLANK('DPW3'!KW13),"",'DPW3'!KW13)</t>
  </si>
  <si>
    <t>¬¬IF(ISBLANK('DPW3'!KX13),"",'DPW3'!KX13)</t>
  </si>
  <si>
    <t>¬¬IF(ISBLANK('DPW3'!KY13),"",'DPW3'!KY13)</t>
  </si>
  <si>
    <t>¬¬IF(ISBLANK('DPW3'!KZ13),"",'DPW3'!KZ13)</t>
  </si>
  <si>
    <t>¬¬IF(ISBLANK('DPW3'!LA13),"",'DPW3'!LA13)</t>
  </si>
  <si>
    <t>¬¬IF(ISBLANK('DPW3'!LB13),"",'DPW3'!LB13)</t>
  </si>
  <si>
    <t>¬¬IF(ISBLANK('DPW3'!LC13),"",'DPW3'!LC13)</t>
  </si>
  <si>
    <t>¬¬IF(ISBLANK('DPW3'!LD13),"",'DPW3'!LD13)</t>
  </si>
  <si>
    <t>¬¬IF(ISBLANK('DPW3'!LE13),"",'DPW3'!LE13)</t>
  </si>
  <si>
    <t>¬¬IF(ISBLANK('DPW3'!LF13),"",'DPW3'!LF13)</t>
  </si>
  <si>
    <t>¬¬IF(ISBLANK('DPW3'!LG13),"",'DPW3'!LG13)</t>
  </si>
  <si>
    <t>¬¬IF(ISBLANK('DPW3'!LH13),"",'DPW3'!LH13)</t>
  </si>
  <si>
    <t>¬¬IF(ISBLANK('DPW3'!LI13),"",'DPW3'!LI13)</t>
  </si>
  <si>
    <t>¬¬IF(ISBLANK('DPW3'!LJ13),"",'DPW3'!LJ13)</t>
  </si>
  <si>
    <t>¬¬IF(ISBLANK('DPW3'!LK13),"",'DPW3'!LK13)</t>
  </si>
  <si>
    <t>¬¬IF(ISBLANK('DPW3'!LL13),"",'DPW3'!LL13)</t>
  </si>
  <si>
    <t>¬¬IF(ISBLANK('DPW3'!LM13),"",'DPW3'!LM13)</t>
  </si>
  <si>
    <t>¬¬IF(ISBLANK('DPW3'!LN13),"",'DPW3'!LN13)</t>
  </si>
  <si>
    <t>¬¬IF(ISBLANK('DPW3'!LO13),"",'DPW3'!LO13)</t>
  </si>
  <si>
    <t>¬¬IF(ISBLANK('DPW3'!LP13),"",'DPW3'!LP13)</t>
  </si>
  <si>
    <t>¬¬IF(ISBLANK('DPW3'!LQ13),"",'DPW3'!LQ13)</t>
  </si>
  <si>
    <t>¬¬IF(ISBLANK('DPW3'!LR13),"",'DPW3'!LR13)</t>
  </si>
  <si>
    <t>¬¬IF(ISBLANK('DPW3'!LS13),"",'DPW3'!LS13)</t>
  </si>
  <si>
    <t>¬¬IF(ISBLANK('DPW3'!LT13),"",'DPW3'!LT13)</t>
  </si>
  <si>
    <t>¬¬IF(ISBLANK('DPW3'!LU13),"",'DPW3'!LU13)</t>
  </si>
  <si>
    <t>¬¬IF(ISBLANK('DPW3'!LV13),"",'DPW3'!LV13)</t>
  </si>
  <si>
    <t>¬¬IF(ISBLANK('DPW3'!LW13),"",'DPW3'!LW13)</t>
  </si>
  <si>
    <t>¬¬IF(ISBLANK('DPW3'!LX13),"",'DPW3'!LX13)</t>
  </si>
  <si>
    <t>¬¬IF(ISBLANK('DPW3'!LY13),"",'DPW3'!LY13)</t>
  </si>
  <si>
    <t>¬¬IF(ISBLANK('DPW3'!LZ13),"",'DPW3'!LZ13)</t>
  </si>
  <si>
    <t>¬¬IF(ISBLANK('DPW3'!MA13),"",'DPW3'!MA13)</t>
  </si>
  <si>
    <t>¬¬A1468</t>
  </si>
  <si>
    <t>¬¬'DPW3'!F13 &amp; "," &amp; 'DPW3'!G13 &amp; "," &amp; 'DPW3'!ZL7</t>
  </si>
  <si>
    <t>¬¬IF(ISBLANK('DPW3'!MC13),"",'DPW3'!MC13)</t>
  </si>
  <si>
    <t>¬¬A1469</t>
  </si>
  <si>
    <t>¬¬'DPW3'!F13 &amp; "," &amp; 'DPW3'!G13 &amp; "," &amp; 'DPW3'!ZM7</t>
  </si>
  <si>
    <t>¬¬IF(ISBLANK('DPW3'!MD13),"",'DPW3'!MD13)</t>
  </si>
  <si>
    <t>¬¬A1470</t>
  </si>
  <si>
    <t>¬¬'DPW3'!F13 &amp; "," &amp; 'DPW3'!G13 &amp; "," &amp; 'DPW3'!ZN7</t>
  </si>
  <si>
    <t>¬¬IF(ISBLANK('DPW3'!ML13),"",'DPW3'!ML13)</t>
  </si>
  <si>
    <t>¬¬A1471</t>
  </si>
  <si>
    <t>¬¬'DPW3'!F13 &amp; "," &amp; 'DPW3'!G13 &amp; "," &amp; 'DPW3'!ZO7</t>
  </si>
  <si>
    <t>¬¬IF(ISBLANK('DPW3'!MF13),"",'DPW3'!MF13)</t>
  </si>
  <si>
    <t>¬¬A1472</t>
  </si>
  <si>
    <t>¬¬'DPW3'!F13 &amp; "," &amp; 'DPW3'!G13 &amp; "," &amp; 'DPW3'!ZP7</t>
  </si>
  <si>
    <t>¬¬IF(ISBLANK('DPW3'!MG13),"",'DPW3'!MG13)</t>
  </si>
  <si>
    <t>¬¬A1473</t>
  </si>
  <si>
    <t>¬¬'DPW3'!F13 &amp; "," &amp; 'DPW3'!G13 &amp; "," &amp; 'DPW3'!ZQ7</t>
  </si>
  <si>
    <t>¬¬IF(ISBLANK('DPW3'!MH13),"",'DPW3'!MH13)</t>
  </si>
  <si>
    <t>¬¬A1474</t>
  </si>
  <si>
    <t>¬¬'DPW3'!F13 &amp; "," &amp; 'DPW3'!G13 &amp; "," &amp; 'DPW3'!ZR7</t>
  </si>
  <si>
    <t>¬¬IF(ISBLANK('DPW3'!MI13),"",'DPW3'!MI13)</t>
  </si>
  <si>
    <t>¬¬A1475</t>
  </si>
  <si>
    <t>¬¬'DPW3'!F13 &amp; "," &amp; 'DPW3'!G13 &amp; "," &amp; 'DPW3'!ZS7</t>
  </si>
  <si>
    <t>¬¬IF(ISBLANK('DPW3'!MJ13),"",'DPW3'!MJ13)</t>
  </si>
  <si>
    <t>¬¬A1476</t>
  </si>
  <si>
    <t>¬¬'DPW3'!F13 &amp; "," &amp; 'DPW3'!G13 &amp; "," &amp; 'DPW3'!ZT7</t>
  </si>
  <si>
    <t>¬¬IF(ISBLANK('DPW3'!MK13),"",'DPW3'!MK13)</t>
  </si>
  <si>
    <t>¬¬A1477</t>
  </si>
  <si>
    <t>¬¬'DPW3'!F13 &amp; "," &amp; 'DPW3'!G13 &amp; "," &amp; 'DPW3'!ZV7</t>
  </si>
  <si>
    <t>¬¬IF(ISBLANK('DPW3'!MM13),"",'DPW3'!MM13)</t>
  </si>
  <si>
    <t>¬¬A1478</t>
  </si>
  <si>
    <t>¬¬'DPW3'!F14 &amp; "," &amp; 'DPW3'!G14 &amp; "," &amp; 'DPW3'!MT7</t>
  </si>
  <si>
    <t>¬¬IF(ISBLANK('DPW3'!K14),"",'DPW3'!K14)</t>
  </si>
  <si>
    <t>¬¬A1479</t>
  </si>
  <si>
    <t>¬¬'DPW3'!F14 &amp; "," &amp; 'DPW3'!G14 &amp; "," &amp; 'DPW3'!MV7</t>
  </si>
  <si>
    <t>¬¬IF(ISBLANK('DPW3'!M14),"",'DPW3'!M14)</t>
  </si>
  <si>
    <t>¬¬IF(ISBLANK('DPW3'!N14),"",'DPW3'!N14)</t>
  </si>
  <si>
    <t>¬¬IF(ISBLANK('DPW3'!O14),"",'DPW3'!O14)</t>
  </si>
  <si>
    <t>¬¬IF(ISBLANK('DPW3'!P14),"",'DPW3'!P14)</t>
  </si>
  <si>
    <t>¬¬IF(ISBLANK('DPW3'!Q14),"",'DPW3'!Q14)</t>
  </si>
  <si>
    <t>¬¬IF(ISBLANK('DPW3'!R14),"",'DPW3'!R14)</t>
  </si>
  <si>
    <t>¬¬IF(ISBLANK('DPW3'!S14),"",'DPW3'!S14)</t>
  </si>
  <si>
    <t>¬¬IF(ISBLANK('DPW3'!T14),"",'DPW3'!T14)</t>
  </si>
  <si>
    <t>¬¬IF(ISBLANK('DPW3'!U14),"",'DPW3'!U14)</t>
  </si>
  <si>
    <t>¬¬IF(ISBLANK('DPW3'!V14),"",'DPW3'!V14)</t>
  </si>
  <si>
    <t>¬¬IF(ISBLANK('DPW3'!W14),"",'DPW3'!W14)</t>
  </si>
  <si>
    <t>¬¬IF(ISBLANK('DPW3'!X14),"",'DPW3'!X14)</t>
  </si>
  <si>
    <t>¬¬IF(ISBLANK('DPW3'!Y14),"",'DPW3'!Y14)</t>
  </si>
  <si>
    <t>¬¬IF(ISBLANK('DPW3'!Z14),"",'DPW3'!Z14)</t>
  </si>
  <si>
    <t>¬¬IF(ISBLANK('DPW3'!AA14),"",'DPW3'!AA14)</t>
  </si>
  <si>
    <t>¬¬IF(ISBLANK('DPW3'!AB14),"",'DPW3'!AB14)</t>
  </si>
  <si>
    <t>¬¬IF(ISBLANK('DPW3'!AC14),"",'DPW3'!AC14)</t>
  </si>
  <si>
    <t>¬¬IF(ISBLANK('DPW3'!AD14),"",'DPW3'!AD14)</t>
  </si>
  <si>
    <t>¬¬IF(ISBLANK('DPW3'!AE14),"",'DPW3'!AE14)</t>
  </si>
  <si>
    <t>¬¬IF(ISBLANK('DPW3'!AF14),"",'DPW3'!AF14)</t>
  </si>
  <si>
    <t>¬¬IF(ISBLANK('DPW3'!AG14),"",'DPW3'!AG14)</t>
  </si>
  <si>
    <t>¬¬IF(ISBLANK('DPW3'!AH14),"",'DPW3'!AH14)</t>
  </si>
  <si>
    <t>¬¬IF(ISBLANK('DPW3'!AI14),"",'DPW3'!AI14)</t>
  </si>
  <si>
    <t>¬¬IF(ISBLANK('DPW3'!AJ14),"",'DPW3'!AJ14)</t>
  </si>
  <si>
    <t>¬¬IF(ISBLANK('DPW3'!AK14),"",'DPW3'!AK14)</t>
  </si>
  <si>
    <t>¬¬IF(ISBLANK('DPW3'!AL14),"",'DPW3'!AL14)</t>
  </si>
  <si>
    <t>¬¬IF(ISBLANK('DPW3'!AM14),"",'DPW3'!AM14)</t>
  </si>
  <si>
    <t>¬¬IF(ISBLANK('DPW3'!AN14),"",'DPW3'!AN14)</t>
  </si>
  <si>
    <t>¬¬IF(ISBLANK('DPW3'!AO14),"",'DPW3'!AO14)</t>
  </si>
  <si>
    <t>¬¬IF(ISBLANK('DPW3'!AP14),"",'DPW3'!AP14)</t>
  </si>
  <si>
    <t>¬¬IF(ISBLANK('DPW3'!AQ14),"",'DPW3'!AQ14)</t>
  </si>
  <si>
    <t>¬¬IF(ISBLANK('DPW3'!AR14),"",'DPW3'!AR14)</t>
  </si>
  <si>
    <t>¬¬IF(ISBLANK('DPW3'!AS14),"",'DPW3'!AS14)</t>
  </si>
  <si>
    <t>¬¬IF(ISBLANK('DPW3'!AT14),"",'DPW3'!AT14)</t>
  </si>
  <si>
    <t>¬¬IF(ISBLANK('DPW3'!AU14),"",'DPW3'!AU14)</t>
  </si>
  <si>
    <t>¬¬IF(ISBLANK('DPW3'!AV14),"",'DPW3'!AV14)</t>
  </si>
  <si>
    <t>¬¬IF(ISBLANK('DPW3'!AW14),"",'DPW3'!AW14)</t>
  </si>
  <si>
    <t>¬¬IF(ISBLANK('DPW3'!AX14),"",'DPW3'!AX14)</t>
  </si>
  <si>
    <t>¬¬IF(ISBLANK('DPW3'!AY14),"",'DPW3'!AY14)</t>
  </si>
  <si>
    <t>¬¬IF(ISBLANK('DPW3'!AZ14),"",'DPW3'!AZ14)</t>
  </si>
  <si>
    <t>¬¬A1480</t>
  </si>
  <si>
    <t>¬¬'DPW3'!F14 &amp; "," &amp; 'DPW3'!G14 &amp; "," &amp; 'DPW3'!OK7</t>
  </si>
  <si>
    <t>¬¬IF(ISBLANK('DPW3'!BB14),"",'DPW3'!BB14)</t>
  </si>
  <si>
    <t>¬¬IF(ISBLANK('DPW3'!BC14),"",'DPW3'!BC14)</t>
  </si>
  <si>
    <t>¬¬IF(ISBLANK('DPW3'!BD14),"",'DPW3'!BD14)</t>
  </si>
  <si>
    <t>¬¬IF(ISBLANK('DPW3'!BE14),"",'DPW3'!BE14)</t>
  </si>
  <si>
    <t>¬¬IF(ISBLANK('DPW3'!BF14),"",'DPW3'!BF14)</t>
  </si>
  <si>
    <t>¬¬IF(ISBLANK('DPW3'!BG14),"",'DPW3'!BG14)</t>
  </si>
  <si>
    <t>¬¬IF(ISBLANK('DPW3'!BH14),"",'DPW3'!BH14)</t>
  </si>
  <si>
    <t>¬¬IF(ISBLANK('DPW3'!BI14),"",'DPW3'!BI14)</t>
  </si>
  <si>
    <t>¬¬IF(ISBLANK('DPW3'!BJ14),"",'DPW3'!BJ14)</t>
  </si>
  <si>
    <t>¬¬IF(ISBLANK('DPW3'!BK14),"",'DPW3'!BK14)</t>
  </si>
  <si>
    <t>¬¬IF(ISBLANK('DPW3'!BL14),"",'DPW3'!BL14)</t>
  </si>
  <si>
    <t>¬¬IF(ISBLANK('DPW3'!BM14),"",'DPW3'!BM14)</t>
  </si>
  <si>
    <t>¬¬IF(ISBLANK('DPW3'!BN14),"",'DPW3'!BN14)</t>
  </si>
  <si>
    <t>¬¬IF(ISBLANK('DPW3'!BO14),"",'DPW3'!BO14)</t>
  </si>
  <si>
    <t>¬¬IF(ISBLANK('DPW3'!BP14),"",'DPW3'!BP14)</t>
  </si>
  <si>
    <t>¬¬IF(ISBLANK('DPW3'!BQ14),"",'DPW3'!BQ14)</t>
  </si>
  <si>
    <t>¬¬IF(ISBLANK('DPW3'!BR14),"",'DPW3'!BR14)</t>
  </si>
  <si>
    <t>¬¬IF(ISBLANK('DPW3'!BS14),"",'DPW3'!BS14)</t>
  </si>
  <si>
    <t>¬¬IF(ISBLANK('DPW3'!BT14),"",'DPW3'!BT14)</t>
  </si>
  <si>
    <t>¬¬IF(ISBLANK('DPW3'!BU14),"",'DPW3'!BU14)</t>
  </si>
  <si>
    <t>¬¬IF(ISBLANK('DPW3'!BV14),"",'DPW3'!BV14)</t>
  </si>
  <si>
    <t>¬¬IF(ISBLANK('DPW3'!BW14),"",'DPW3'!BW14)</t>
  </si>
  <si>
    <t>¬¬IF(ISBLANK('DPW3'!BX14),"",'DPW3'!BX14)</t>
  </si>
  <si>
    <t>¬¬IF(ISBLANK('DPW3'!BY14),"",'DPW3'!BY14)</t>
  </si>
  <si>
    <t>¬¬IF(ISBLANK('DPW3'!BZ14),"",'DPW3'!BZ14)</t>
  </si>
  <si>
    <t>¬¬IF(ISBLANK('DPW3'!CA14),"",'DPW3'!CA14)</t>
  </si>
  <si>
    <t>¬¬IF(ISBLANK('DPW3'!CB14),"",'DPW3'!CB14)</t>
  </si>
  <si>
    <t>¬¬IF(ISBLANK('DPW3'!CC14),"",'DPW3'!CC14)</t>
  </si>
  <si>
    <t>¬¬IF(ISBLANK('DPW3'!CD14),"",'DPW3'!CD14)</t>
  </si>
  <si>
    <t>¬¬IF(ISBLANK('DPW3'!CE14),"",'DPW3'!CE14)</t>
  </si>
  <si>
    <t>¬¬IF(ISBLANK('DPW3'!CF14),"",'DPW3'!CF14)</t>
  </si>
  <si>
    <t>¬¬IF(ISBLANK('DPW3'!CG14),"",'DPW3'!CG14)</t>
  </si>
  <si>
    <t>¬¬IF(ISBLANK('DPW3'!CH14),"",'DPW3'!CH14)</t>
  </si>
  <si>
    <t>¬¬IF(ISBLANK('DPW3'!CI14),"",'DPW3'!CI14)</t>
  </si>
  <si>
    <t>¬¬IF(ISBLANK('DPW3'!CJ14),"",'DPW3'!CJ14)</t>
  </si>
  <si>
    <t>¬¬IF(ISBLANK('DPW3'!CK14),"",'DPW3'!CK14)</t>
  </si>
  <si>
    <t>¬¬IF(ISBLANK('DPW3'!CL14),"",'DPW3'!CL14)</t>
  </si>
  <si>
    <t>¬¬IF(ISBLANK('DPW3'!CM14),"",'DPW3'!CM14)</t>
  </si>
  <si>
    <t>¬¬IF(ISBLANK('DPW3'!CN14),"",'DPW3'!CN14)</t>
  </si>
  <si>
    <t>¬¬IF(ISBLANK('DPW3'!CO14),"",'DPW3'!CO14)</t>
  </si>
  <si>
    <t>¬¬A1481</t>
  </si>
  <si>
    <t>¬¬'DPW3'!F14 &amp; "," &amp; 'DPW3'!G14 &amp; "," &amp; 'DPW3'!PZ7</t>
  </si>
  <si>
    <t>¬¬IF(ISBLANK('DPW3'!CQ14),"",'DPW3'!CQ14)</t>
  </si>
  <si>
    <t>¬¬IF(ISBLANK('DPW3'!CR14),"",'DPW3'!CR14)</t>
  </si>
  <si>
    <t>¬¬IF(ISBLANK('DPW3'!CS14),"",'DPW3'!CS14)</t>
  </si>
  <si>
    <t>¬¬IF(ISBLANK('DPW3'!CT14),"",'DPW3'!CT14)</t>
  </si>
  <si>
    <t>¬¬IF(ISBLANK('DPW3'!CU14),"",'DPW3'!CU14)</t>
  </si>
  <si>
    <t>¬¬IF(ISBLANK('DPW3'!CV14),"",'DPW3'!CV14)</t>
  </si>
  <si>
    <t>¬¬IF(ISBLANK('DPW3'!CW14),"",'DPW3'!CW14)</t>
  </si>
  <si>
    <t>¬¬IF(ISBLANK('DPW3'!CX14),"",'DPW3'!CX14)</t>
  </si>
  <si>
    <t>¬¬IF(ISBLANK('DPW3'!CY14),"",'DPW3'!CY14)</t>
  </si>
  <si>
    <t>¬¬IF(ISBLANK('DPW3'!CZ14),"",'DPW3'!CZ14)</t>
  </si>
  <si>
    <t>¬¬IF(ISBLANK('DPW3'!DA14),"",'DPW3'!DA14)</t>
  </si>
  <si>
    <t>¬¬IF(ISBLANK('DPW3'!DB14),"",'DPW3'!DB14)</t>
  </si>
  <si>
    <t>¬¬IF(ISBLANK('DPW3'!DC14),"",'DPW3'!DC14)</t>
  </si>
  <si>
    <t>¬¬IF(ISBLANK('DPW3'!DD14),"",'DPW3'!DD14)</t>
  </si>
  <si>
    <t>¬¬IF(ISBLANK('DPW3'!DE14),"",'DPW3'!DE14)</t>
  </si>
  <si>
    <t>¬¬IF(ISBLANK('DPW3'!DF14),"",'DPW3'!DF14)</t>
  </si>
  <si>
    <t>¬¬IF(ISBLANK('DPW3'!DG14),"",'DPW3'!DG14)</t>
  </si>
  <si>
    <t>¬¬IF(ISBLANK('DPW3'!DH14),"",'DPW3'!DH14)</t>
  </si>
  <si>
    <t>¬¬IF(ISBLANK('DPW3'!DI14),"",'DPW3'!DI14)</t>
  </si>
  <si>
    <t>¬¬IF(ISBLANK('DPW3'!DJ14),"",'DPW3'!DJ14)</t>
  </si>
  <si>
    <t>¬¬IF(ISBLANK('DPW3'!DK14),"",'DPW3'!DK14)</t>
  </si>
  <si>
    <t>¬¬IF(ISBLANK('DPW3'!DL14),"",'DPW3'!DL14)</t>
  </si>
  <si>
    <t>¬¬IF(ISBLANK('DPW3'!DM14),"",'DPW3'!DM14)</t>
  </si>
  <si>
    <t>¬¬IF(ISBLANK('DPW3'!DN14),"",'DPW3'!DN14)</t>
  </si>
  <si>
    <t>¬¬IF(ISBLANK('DPW3'!DO14),"",'DPW3'!DO14)</t>
  </si>
  <si>
    <t>¬¬IF(ISBLANK('DPW3'!DP14),"",'DPW3'!DP14)</t>
  </si>
  <si>
    <t>¬¬IF(ISBLANK('DPW3'!DQ14),"",'DPW3'!DQ14)</t>
  </si>
  <si>
    <t>¬¬IF(ISBLANK('DPW3'!DR14),"",'DPW3'!DR14)</t>
  </si>
  <si>
    <t>¬¬IF(ISBLANK('DPW3'!DS14),"",'DPW3'!DS14)</t>
  </si>
  <si>
    <t>¬¬IF(ISBLANK('DPW3'!DT14),"",'DPW3'!DT14)</t>
  </si>
  <si>
    <t>¬¬IF(ISBLANK('DPW3'!DU14),"",'DPW3'!DU14)</t>
  </si>
  <si>
    <t>¬¬IF(ISBLANK('DPW3'!DV14),"",'DPW3'!DV14)</t>
  </si>
  <si>
    <t>¬¬IF(ISBLANK('DPW3'!DW14),"",'DPW3'!DW14)</t>
  </si>
  <si>
    <t>¬¬IF(ISBLANK('DPW3'!DX14),"",'DPW3'!DX14)</t>
  </si>
  <si>
    <t>¬¬IF(ISBLANK('DPW3'!DY14),"",'DPW3'!DY14)</t>
  </si>
  <si>
    <t>¬¬IF(ISBLANK('DPW3'!DZ14),"",'DPW3'!DZ14)</t>
  </si>
  <si>
    <t>¬¬IF(ISBLANK('DPW3'!EA14),"",'DPW3'!EA14)</t>
  </si>
  <si>
    <t>¬¬IF(ISBLANK('DPW3'!EB14),"",'DPW3'!EB14)</t>
  </si>
  <si>
    <t>¬¬IF(ISBLANK('DPW3'!EC14),"",'DPW3'!EC14)</t>
  </si>
  <si>
    <t>¬¬IF(ISBLANK('DPW3'!ED14),"",'DPW3'!ED14)</t>
  </si>
  <si>
    <t>¬¬A1482</t>
  </si>
  <si>
    <t>¬¬'DPW3'!F14 &amp; "," &amp; 'DPW3'!G14 &amp; "," &amp; 'DPW3'!RO7</t>
  </si>
  <si>
    <t>¬¬IF(ISBLANK('DPW3'!EF14),"",'DPW3'!EF14)</t>
  </si>
  <si>
    <t>¬¬IF(ISBLANK('DPW3'!EG14),"",'DPW3'!EG14)</t>
  </si>
  <si>
    <t>¬¬IF(ISBLANK('DPW3'!EH14),"",'DPW3'!EH14)</t>
  </si>
  <si>
    <t>¬¬IF(ISBLANK('DPW3'!EI14),"",'DPW3'!EI14)</t>
  </si>
  <si>
    <t>¬¬IF(ISBLANK('DPW3'!EJ14),"",'DPW3'!EJ14)</t>
  </si>
  <si>
    <t>¬¬IF(ISBLANK('DPW3'!EK14),"",'DPW3'!EK14)</t>
  </si>
  <si>
    <t>¬¬IF(ISBLANK('DPW3'!EL14),"",'DPW3'!EL14)</t>
  </si>
  <si>
    <t>¬¬IF(ISBLANK('DPW3'!EM14),"",'DPW3'!EM14)</t>
  </si>
  <si>
    <t>¬¬IF(ISBLANK('DPW3'!EN14),"",'DPW3'!EN14)</t>
  </si>
  <si>
    <t>¬¬IF(ISBLANK('DPW3'!EO14),"",'DPW3'!EO14)</t>
  </si>
  <si>
    <t>¬¬IF(ISBLANK('DPW3'!EP14),"",'DPW3'!EP14)</t>
  </si>
  <si>
    <t>¬¬IF(ISBLANK('DPW3'!EQ14),"",'DPW3'!EQ14)</t>
  </si>
  <si>
    <t>¬¬IF(ISBLANK('DPW3'!ER14),"",'DPW3'!ER14)</t>
  </si>
  <si>
    <t>¬¬IF(ISBLANK('DPW3'!ES14),"",'DPW3'!ES14)</t>
  </si>
  <si>
    <t>¬¬IF(ISBLANK('DPW3'!ET14),"",'DPW3'!ET14)</t>
  </si>
  <si>
    <t>¬¬IF(ISBLANK('DPW3'!EU14),"",'DPW3'!EU14)</t>
  </si>
  <si>
    <t>¬¬IF(ISBLANK('DPW3'!EV14),"",'DPW3'!EV14)</t>
  </si>
  <si>
    <t>¬¬IF(ISBLANK('DPW3'!EW14),"",'DPW3'!EW14)</t>
  </si>
  <si>
    <t>¬¬IF(ISBLANK('DPW3'!EX14),"",'DPW3'!EX14)</t>
  </si>
  <si>
    <t>¬¬IF(ISBLANK('DPW3'!EY14),"",'DPW3'!EY14)</t>
  </si>
  <si>
    <t>¬¬IF(ISBLANK('DPW3'!EZ14),"",'DPW3'!EZ14)</t>
  </si>
  <si>
    <t>¬¬IF(ISBLANK('DPW3'!FA14),"",'DPW3'!FA14)</t>
  </si>
  <si>
    <t>¬¬IF(ISBLANK('DPW3'!FB14),"",'DPW3'!FB14)</t>
  </si>
  <si>
    <t>¬¬IF(ISBLANK('DPW3'!FC14),"",'DPW3'!FC14)</t>
  </si>
  <si>
    <t>¬¬IF(ISBLANK('DPW3'!FD14),"",'DPW3'!FD14)</t>
  </si>
  <si>
    <t>¬¬IF(ISBLANK('DPW3'!FE14),"",'DPW3'!FE14)</t>
  </si>
  <si>
    <t>¬¬IF(ISBLANK('DPW3'!FF14),"",'DPW3'!FF14)</t>
  </si>
  <si>
    <t>¬¬IF(ISBLANK('DPW3'!FG14),"",'DPW3'!FG14)</t>
  </si>
  <si>
    <t>¬¬IF(ISBLANK('DPW3'!FH14),"",'DPW3'!FH14)</t>
  </si>
  <si>
    <t>¬¬IF(ISBLANK('DPW3'!FI14),"",'DPW3'!FI14)</t>
  </si>
  <si>
    <t>¬¬IF(ISBLANK('DPW3'!FJ14),"",'DPW3'!FJ14)</t>
  </si>
  <si>
    <t>¬¬IF(ISBLANK('DPW3'!FK14),"",'DPW3'!FK14)</t>
  </si>
  <si>
    <t>¬¬IF(ISBLANK('DPW3'!FL14),"",'DPW3'!FL14)</t>
  </si>
  <si>
    <t>¬¬IF(ISBLANK('DPW3'!FM14),"",'DPW3'!FM14)</t>
  </si>
  <si>
    <t>¬¬IF(ISBLANK('DPW3'!FN14),"",'DPW3'!FN14)</t>
  </si>
  <si>
    <t>¬¬IF(ISBLANK('DPW3'!FO14),"",'DPW3'!FO14)</t>
  </si>
  <si>
    <t>¬¬IF(ISBLANK('DPW3'!FP14),"",'DPW3'!FP14)</t>
  </si>
  <si>
    <t>¬¬IF(ISBLANK('DPW3'!FQ14),"",'DPW3'!FQ14)</t>
  </si>
  <si>
    <t>¬¬IF(ISBLANK('DPW3'!FR14),"",'DPW3'!FR14)</t>
  </si>
  <si>
    <t>¬¬IF(ISBLANK('DPW3'!FS14),"",'DPW3'!FS14)</t>
  </si>
  <si>
    <t>¬¬A1483</t>
  </si>
  <si>
    <t>¬¬'DPW3'!F14 &amp; "," &amp; 'DPW3'!G14 &amp; "," &amp; 'DPW3'!TD7</t>
  </si>
  <si>
    <t>¬¬IF(ISBLANK('DPW3'!FU14),"",'DPW3'!FU14)</t>
  </si>
  <si>
    <t>¬¬IF(ISBLANK('DPW3'!FV14),"",'DPW3'!FV14)</t>
  </si>
  <si>
    <t>¬¬IF(ISBLANK('DPW3'!FW14),"",'DPW3'!FW14)</t>
  </si>
  <si>
    <t>¬¬IF(ISBLANK('DPW3'!FX14),"",'DPW3'!FX14)</t>
  </si>
  <si>
    <t>¬¬IF(ISBLANK('DPW3'!FY14),"",'DPW3'!FY14)</t>
  </si>
  <si>
    <t>¬¬IF(ISBLANK('DPW3'!FZ14),"",'DPW3'!FZ14)</t>
  </si>
  <si>
    <t>¬¬IF(ISBLANK('DPW3'!GA14),"",'DPW3'!GA14)</t>
  </si>
  <si>
    <t>¬¬IF(ISBLANK('DPW3'!GB14),"",'DPW3'!GB14)</t>
  </si>
  <si>
    <t>¬¬IF(ISBLANK('DPW3'!GC14),"",'DPW3'!GC14)</t>
  </si>
  <si>
    <t>¬¬IF(ISBLANK('DPW3'!GD14),"",'DPW3'!GD14)</t>
  </si>
  <si>
    <t>¬¬IF(ISBLANK('DPW3'!GE14),"",'DPW3'!GE14)</t>
  </si>
  <si>
    <t>¬¬IF(ISBLANK('DPW3'!GF14),"",'DPW3'!GF14)</t>
  </si>
  <si>
    <t>¬¬IF(ISBLANK('DPW3'!GG14),"",'DPW3'!GG14)</t>
  </si>
  <si>
    <t>¬¬IF(ISBLANK('DPW3'!GH14),"",'DPW3'!GH14)</t>
  </si>
  <si>
    <t>¬¬IF(ISBLANK('DPW3'!GI14),"",'DPW3'!GI14)</t>
  </si>
  <si>
    <t>¬¬IF(ISBLANK('DPW3'!GJ14),"",'DPW3'!GJ14)</t>
  </si>
  <si>
    <t>¬¬IF(ISBLANK('DPW3'!GK14),"",'DPW3'!GK14)</t>
  </si>
  <si>
    <t>¬¬IF(ISBLANK('DPW3'!GL14),"",'DPW3'!GL14)</t>
  </si>
  <si>
    <t>¬¬IF(ISBLANK('DPW3'!GM14),"",'DPW3'!GM14)</t>
  </si>
  <si>
    <t>¬¬IF(ISBLANK('DPW3'!GN14),"",'DPW3'!GN14)</t>
  </si>
  <si>
    <t>¬¬IF(ISBLANK('DPW3'!GO14),"",'DPW3'!GO14)</t>
  </si>
  <si>
    <t>¬¬IF(ISBLANK('DPW3'!GP14),"",'DPW3'!GP14)</t>
  </si>
  <si>
    <t>¬¬IF(ISBLANK('DPW3'!GQ14),"",'DPW3'!GQ14)</t>
  </si>
  <si>
    <t>¬¬IF(ISBLANK('DPW3'!GR14),"",'DPW3'!GR14)</t>
  </si>
  <si>
    <t>¬¬IF(ISBLANK('DPW3'!GS14),"",'DPW3'!GS14)</t>
  </si>
  <si>
    <t>¬¬IF(ISBLANK('DPW3'!GT14),"",'DPW3'!GT14)</t>
  </si>
  <si>
    <t>¬¬IF(ISBLANK('DPW3'!GU14),"",'DPW3'!GU14)</t>
  </si>
  <si>
    <t>¬¬IF(ISBLANK('DPW3'!GV14),"",'DPW3'!GV14)</t>
  </si>
  <si>
    <t>¬¬IF(ISBLANK('DPW3'!GW14),"",'DPW3'!GW14)</t>
  </si>
  <si>
    <t>¬¬IF(ISBLANK('DPW3'!GX14),"",'DPW3'!GX14)</t>
  </si>
  <si>
    <t>¬¬IF(ISBLANK('DPW3'!GY14),"",'DPW3'!GY14)</t>
  </si>
  <si>
    <t>¬¬IF(ISBLANK('DPW3'!GZ14),"",'DPW3'!GZ14)</t>
  </si>
  <si>
    <t>¬¬IF(ISBLANK('DPW3'!HA14),"",'DPW3'!HA14)</t>
  </si>
  <si>
    <t>¬¬IF(ISBLANK('DPW3'!HB14),"",'DPW3'!HB14)</t>
  </si>
  <si>
    <t>¬¬IF(ISBLANK('DPW3'!HC14),"",'DPW3'!HC14)</t>
  </si>
  <si>
    <t>¬¬IF(ISBLANK('DPW3'!HD14),"",'DPW3'!HD14)</t>
  </si>
  <si>
    <t>¬¬IF(ISBLANK('DPW3'!HE14),"",'DPW3'!HE14)</t>
  </si>
  <si>
    <t>¬¬IF(ISBLANK('DPW3'!HF14),"",'DPW3'!HF14)</t>
  </si>
  <si>
    <t>¬¬IF(ISBLANK('DPW3'!HG14),"",'DPW3'!HG14)</t>
  </si>
  <si>
    <t>¬¬IF(ISBLANK('DPW3'!HH14),"",'DPW3'!HH14)</t>
  </si>
  <si>
    <t>¬¬A1484</t>
  </si>
  <si>
    <t>¬¬'DPW3'!F14 &amp; "," &amp; 'DPW3'!G14 &amp; "," &amp; 'DPW3'!US7</t>
  </si>
  <si>
    <t>¬¬IF(ISBLANK('DPW3'!HJ14),"",'DPW3'!HJ14)</t>
  </si>
  <si>
    <t>¬¬IF(ISBLANK('DPW3'!HK14),"",'DPW3'!HK14)</t>
  </si>
  <si>
    <t>¬¬IF(ISBLANK('DPW3'!HL14),"",'DPW3'!HL14)</t>
  </si>
  <si>
    <t>¬¬IF(ISBLANK('DPW3'!HM14),"",'DPW3'!HM14)</t>
  </si>
  <si>
    <t>¬¬IF(ISBLANK('DPW3'!HN14),"",'DPW3'!HN14)</t>
  </si>
  <si>
    <t>¬¬IF(ISBLANK('DPW3'!HO14),"",'DPW3'!HO14)</t>
  </si>
  <si>
    <t>¬¬IF(ISBLANK('DPW3'!HP14),"",'DPW3'!HP14)</t>
  </si>
  <si>
    <t>¬¬IF(ISBLANK('DPW3'!HQ14),"",'DPW3'!HQ14)</t>
  </si>
  <si>
    <t>¬¬IF(ISBLANK('DPW3'!HR14),"",'DPW3'!HR14)</t>
  </si>
  <si>
    <t>¬¬IF(ISBLANK('DPW3'!HS14),"",'DPW3'!HS14)</t>
  </si>
  <si>
    <t>¬¬IF(ISBLANK('DPW3'!HT14),"",'DPW3'!HT14)</t>
  </si>
  <si>
    <t>¬¬IF(ISBLANK('DPW3'!HU14),"",'DPW3'!HU14)</t>
  </si>
  <si>
    <t>¬¬IF(ISBLANK('DPW3'!HV14),"",'DPW3'!HV14)</t>
  </si>
  <si>
    <t>¬¬IF(ISBLANK('DPW3'!HW14),"",'DPW3'!HW14)</t>
  </si>
  <si>
    <t>¬¬IF(ISBLANK('DPW3'!HX14),"",'DPW3'!HX14)</t>
  </si>
  <si>
    <t>¬¬IF(ISBLANK('DPW3'!HY14),"",'DPW3'!HY14)</t>
  </si>
  <si>
    <t>¬¬IF(ISBLANK('DPW3'!HZ14),"",'DPW3'!HZ14)</t>
  </si>
  <si>
    <t>¬¬IF(ISBLANK('DPW3'!IA14),"",'DPW3'!IA14)</t>
  </si>
  <si>
    <t>¬¬IF(ISBLANK('DPW3'!IB14),"",'DPW3'!IB14)</t>
  </si>
  <si>
    <t>¬¬IF(ISBLANK('DPW3'!IC14),"",'DPW3'!IC14)</t>
  </si>
  <si>
    <t>¬¬IF(ISBLANK('DPW3'!ID14),"",'DPW3'!ID14)</t>
  </si>
  <si>
    <t>¬¬IF(ISBLANK('DPW3'!IE14),"",'DPW3'!IE14)</t>
  </si>
  <si>
    <t>¬¬IF(ISBLANK('DPW3'!IF14),"",'DPW3'!IF14)</t>
  </si>
  <si>
    <t>¬¬IF(ISBLANK('DPW3'!IG14),"",'DPW3'!IG14)</t>
  </si>
  <si>
    <t>¬¬IF(ISBLANK('DPW3'!IH14),"",'DPW3'!IH14)</t>
  </si>
  <si>
    <t>¬¬IF(ISBLANK('DPW3'!II14),"",'DPW3'!II14)</t>
  </si>
  <si>
    <t>¬¬IF(ISBLANK('DPW3'!IJ14),"",'DPW3'!IJ14)</t>
  </si>
  <si>
    <t>¬¬IF(ISBLANK('DPW3'!IK14),"",'DPW3'!IK14)</t>
  </si>
  <si>
    <t>¬¬IF(ISBLANK('DPW3'!IL14),"",'DPW3'!IL14)</t>
  </si>
  <si>
    <t>¬¬IF(ISBLANK('DPW3'!IM14),"",'DPW3'!IM14)</t>
  </si>
  <si>
    <t>¬¬IF(ISBLANK('DPW3'!IN14),"",'DPW3'!IN14)</t>
  </si>
  <si>
    <t>¬¬IF(ISBLANK('DPW3'!IO14),"",'DPW3'!IO14)</t>
  </si>
  <si>
    <t>¬¬IF(ISBLANK('DPW3'!IP14),"",'DPW3'!IP14)</t>
  </si>
  <si>
    <t>¬¬IF(ISBLANK('DPW3'!IQ14),"",'DPW3'!IQ14)</t>
  </si>
  <si>
    <t>¬¬IF(ISBLANK('DPW3'!IR14),"",'DPW3'!IR14)</t>
  </si>
  <si>
    <t>¬¬IF(ISBLANK('DPW3'!IS14),"",'DPW3'!IS14)</t>
  </si>
  <si>
    <t>¬¬IF(ISBLANK('DPW3'!IT14),"",'DPW3'!IT14)</t>
  </si>
  <si>
    <t>¬¬IF(ISBLANK('DPW3'!IU14),"",'DPW3'!IU14)</t>
  </si>
  <si>
    <t>¬¬IF(ISBLANK('DPW3'!IV14),"",'DPW3'!IV14)</t>
  </si>
  <si>
    <t>¬¬IF(ISBLANK('DPW3'!IW14),"",'DPW3'!IW14)</t>
  </si>
  <si>
    <t>¬¬A1485</t>
  </si>
  <si>
    <t>¬¬'DPW3'!F14 &amp; "," &amp; 'DPW3'!G14 &amp; "," &amp; 'DPW3'!WH7</t>
  </si>
  <si>
    <t>¬¬IF(ISBLANK('DPW3'!IY14),"",'DPW3'!IY14)</t>
  </si>
  <si>
    <t>¬¬IF(ISBLANK('DPW3'!IZ14),"",'DPW3'!IZ14)</t>
  </si>
  <si>
    <t>¬¬IF(ISBLANK('DPW3'!JA14),"",'DPW3'!JA14)</t>
  </si>
  <si>
    <t>¬¬IF(ISBLANK('DPW3'!JB14),"",'DPW3'!JB14)</t>
  </si>
  <si>
    <t>¬¬IF(ISBLANK('DPW3'!JC14),"",'DPW3'!JC14)</t>
  </si>
  <si>
    <t>¬¬IF(ISBLANK('DPW3'!JD14),"",'DPW3'!JD14)</t>
  </si>
  <si>
    <t>¬¬IF(ISBLANK('DPW3'!JE14),"",'DPW3'!JE14)</t>
  </si>
  <si>
    <t>¬¬IF(ISBLANK('DPW3'!JF14),"",'DPW3'!JF14)</t>
  </si>
  <si>
    <t>¬¬IF(ISBLANK('DPW3'!JG14),"",'DPW3'!JG14)</t>
  </si>
  <si>
    <t>¬¬IF(ISBLANK('DPW3'!JH14),"",'DPW3'!JH14)</t>
  </si>
  <si>
    <t>¬¬IF(ISBLANK('DPW3'!JI14),"",'DPW3'!JI14)</t>
  </si>
  <si>
    <t>¬¬IF(ISBLANK('DPW3'!JJ14),"",'DPW3'!JJ14)</t>
  </si>
  <si>
    <t>¬¬IF(ISBLANK('DPW3'!JK14),"",'DPW3'!JK14)</t>
  </si>
  <si>
    <t>¬¬IF(ISBLANK('DPW3'!JL14),"",'DPW3'!JL14)</t>
  </si>
  <si>
    <t>¬¬IF(ISBLANK('DPW3'!JM14),"",'DPW3'!JM14)</t>
  </si>
  <si>
    <t>¬¬IF(ISBLANK('DPW3'!JN14),"",'DPW3'!JN14)</t>
  </si>
  <si>
    <t>¬¬IF(ISBLANK('DPW3'!JO14),"",'DPW3'!JO14)</t>
  </si>
  <si>
    <t>¬¬IF(ISBLANK('DPW3'!JP14),"",'DPW3'!JP14)</t>
  </si>
  <si>
    <t>¬¬IF(ISBLANK('DPW3'!JQ14),"",'DPW3'!JQ14)</t>
  </si>
  <si>
    <t>¬¬IF(ISBLANK('DPW3'!JR14),"",'DPW3'!JR14)</t>
  </si>
  <si>
    <t>¬¬IF(ISBLANK('DPW3'!JS14),"",'DPW3'!JS14)</t>
  </si>
  <si>
    <t>¬¬IF(ISBLANK('DPW3'!JT14),"",'DPW3'!JT14)</t>
  </si>
  <si>
    <t>¬¬IF(ISBLANK('DPW3'!JU14),"",'DPW3'!JU14)</t>
  </si>
  <si>
    <t>¬¬IF(ISBLANK('DPW3'!JV14),"",'DPW3'!JV14)</t>
  </si>
  <si>
    <t>¬¬IF(ISBLANK('DPW3'!JW14),"",'DPW3'!JW14)</t>
  </si>
  <si>
    <t>¬¬IF(ISBLANK('DPW3'!JX14),"",'DPW3'!JX14)</t>
  </si>
  <si>
    <t>¬¬IF(ISBLANK('DPW3'!JY14),"",'DPW3'!JY14)</t>
  </si>
  <si>
    <t>¬¬IF(ISBLANK('DPW3'!JZ14),"",'DPW3'!JZ14)</t>
  </si>
  <si>
    <t>¬¬IF(ISBLANK('DPW3'!KA14),"",'DPW3'!KA14)</t>
  </si>
  <si>
    <t>¬¬IF(ISBLANK('DPW3'!KB14),"",'DPW3'!KB14)</t>
  </si>
  <si>
    <t>¬¬IF(ISBLANK('DPW3'!KC14),"",'DPW3'!KC14)</t>
  </si>
  <si>
    <t>¬¬IF(ISBLANK('DPW3'!KD14),"",'DPW3'!KD14)</t>
  </si>
  <si>
    <t>¬¬IF(ISBLANK('DPW3'!KE14),"",'DPW3'!KE14)</t>
  </si>
  <si>
    <t>¬¬IF(ISBLANK('DPW3'!KF14),"",'DPW3'!KF14)</t>
  </si>
  <si>
    <t>¬¬IF(ISBLANK('DPW3'!KG14),"",'DPW3'!KG14)</t>
  </si>
  <si>
    <t>¬¬IF(ISBLANK('DPW3'!KH14),"",'DPW3'!KH14)</t>
  </si>
  <si>
    <t>¬¬IF(ISBLANK('DPW3'!KI14),"",'DPW3'!KI14)</t>
  </si>
  <si>
    <t>¬¬IF(ISBLANK('DPW3'!KJ14),"",'DPW3'!KJ14)</t>
  </si>
  <si>
    <t>¬¬IF(ISBLANK('DPW3'!KK14),"",'DPW3'!KK14)</t>
  </si>
  <si>
    <t>¬¬IF(ISBLANK('DPW3'!KL14),"",'DPW3'!KL14)</t>
  </si>
  <si>
    <t>¬¬A1486</t>
  </si>
  <si>
    <t>¬¬'DPW3'!F14 &amp; "," &amp; 'DPW3'!G14 &amp; "," &amp; 'DPW3'!XW7</t>
  </si>
  <si>
    <t>¬¬IF(ISBLANK('DPW3'!KN14),"",'DPW3'!KN14)</t>
  </si>
  <si>
    <t>¬¬IF(ISBLANK('DPW3'!KO14),"",'DPW3'!KO14)</t>
  </si>
  <si>
    <t>¬¬IF(ISBLANK('DPW3'!KP14),"",'DPW3'!KP14)</t>
  </si>
  <si>
    <t>¬¬IF(ISBLANK('DPW3'!KQ14),"",'DPW3'!KQ14)</t>
  </si>
  <si>
    <t>¬¬IF(ISBLANK('DPW3'!KR14),"",'DPW3'!KR14)</t>
  </si>
  <si>
    <t>¬¬IF(ISBLANK('DPW3'!KS14),"",'DPW3'!KS14)</t>
  </si>
  <si>
    <t>¬¬IF(ISBLANK('DPW3'!KT14),"",'DPW3'!KT14)</t>
  </si>
  <si>
    <t>¬¬IF(ISBLANK('DPW3'!KU14),"",'DPW3'!KU14)</t>
  </si>
  <si>
    <t>¬¬IF(ISBLANK('DPW3'!KV14),"",'DPW3'!KV14)</t>
  </si>
  <si>
    <t>¬¬IF(ISBLANK('DPW3'!KW14),"",'DPW3'!KW14)</t>
  </si>
  <si>
    <t>¬¬IF(ISBLANK('DPW3'!KX14),"",'DPW3'!KX14)</t>
  </si>
  <si>
    <t>¬¬IF(ISBLANK('DPW3'!KY14),"",'DPW3'!KY14)</t>
  </si>
  <si>
    <t>¬¬IF(ISBLANK('DPW3'!KZ14),"",'DPW3'!KZ14)</t>
  </si>
  <si>
    <t>¬¬IF(ISBLANK('DPW3'!LA14),"",'DPW3'!LA14)</t>
  </si>
  <si>
    <t>¬¬IF(ISBLANK('DPW3'!LB14),"",'DPW3'!LB14)</t>
  </si>
  <si>
    <t>¬¬IF(ISBLANK('DPW3'!LC14),"",'DPW3'!LC14)</t>
  </si>
  <si>
    <t>¬¬IF(ISBLANK('DPW3'!LD14),"",'DPW3'!LD14)</t>
  </si>
  <si>
    <t>¬¬IF(ISBLANK('DPW3'!LE14),"",'DPW3'!LE14)</t>
  </si>
  <si>
    <t>¬¬IF(ISBLANK('DPW3'!LF14),"",'DPW3'!LF14)</t>
  </si>
  <si>
    <t>¬¬IF(ISBLANK('DPW3'!LG14),"",'DPW3'!LG14)</t>
  </si>
  <si>
    <t>¬¬IF(ISBLANK('DPW3'!LH14),"",'DPW3'!LH14)</t>
  </si>
  <si>
    <t>¬¬IF(ISBLANK('DPW3'!LI14),"",'DPW3'!LI14)</t>
  </si>
  <si>
    <t>¬¬IF(ISBLANK('DPW3'!LJ14),"",'DPW3'!LJ14)</t>
  </si>
  <si>
    <t>¬¬IF(ISBLANK('DPW3'!LK14),"",'DPW3'!LK14)</t>
  </si>
  <si>
    <t>¬¬IF(ISBLANK('DPW3'!LL14),"",'DPW3'!LL14)</t>
  </si>
  <si>
    <t>¬¬IF(ISBLANK('DPW3'!LM14),"",'DPW3'!LM14)</t>
  </si>
  <si>
    <t>¬¬IF(ISBLANK('DPW3'!LN14),"",'DPW3'!LN14)</t>
  </si>
  <si>
    <t>¬¬IF(ISBLANK('DPW3'!LO14),"",'DPW3'!LO14)</t>
  </si>
  <si>
    <t>¬¬IF(ISBLANK('DPW3'!LP14),"",'DPW3'!LP14)</t>
  </si>
  <si>
    <t>¬¬IF(ISBLANK('DPW3'!LQ14),"",'DPW3'!LQ14)</t>
  </si>
  <si>
    <t>¬¬IF(ISBLANK('DPW3'!LR14),"",'DPW3'!LR14)</t>
  </si>
  <si>
    <t>¬¬IF(ISBLANK('DPW3'!LS14),"",'DPW3'!LS14)</t>
  </si>
  <si>
    <t>¬¬IF(ISBLANK('DPW3'!LT14),"",'DPW3'!LT14)</t>
  </si>
  <si>
    <t>¬¬IF(ISBLANK('DPW3'!LU14),"",'DPW3'!LU14)</t>
  </si>
  <si>
    <t>¬¬IF(ISBLANK('DPW3'!LV14),"",'DPW3'!LV14)</t>
  </si>
  <si>
    <t>¬¬IF(ISBLANK('DPW3'!LW14),"",'DPW3'!LW14)</t>
  </si>
  <si>
    <t>¬¬IF(ISBLANK('DPW3'!LX14),"",'DPW3'!LX14)</t>
  </si>
  <si>
    <t>¬¬IF(ISBLANK('DPW3'!LY14),"",'DPW3'!LY14)</t>
  </si>
  <si>
    <t>¬¬IF(ISBLANK('DPW3'!LZ14),"",'DPW3'!LZ14)</t>
  </si>
  <si>
    <t>¬¬IF(ISBLANK('DPW3'!MA14),"",'DPW3'!MA14)</t>
  </si>
  <si>
    <t>¬¬A1487</t>
  </si>
  <si>
    <t>¬¬'DPW3'!F14 &amp; "," &amp; 'DPW3'!G14 &amp; "," &amp; 'DPW3'!ZL7</t>
  </si>
  <si>
    <t>¬¬IF(ISBLANK('DPW3'!MC14),"",'DPW3'!MC14)</t>
  </si>
  <si>
    <t>¬¬A1488</t>
  </si>
  <si>
    <t>¬¬'DPW3'!F14 &amp; "," &amp; 'DPW3'!G14 &amp; "," &amp; 'DPW3'!ZM7</t>
  </si>
  <si>
    <t>¬¬IF(ISBLANK('DPW3'!MD14),"",'DPW3'!MD14)</t>
  </si>
  <si>
    <t>¬¬A1489</t>
  </si>
  <si>
    <t>¬¬'DPW3'!F14 &amp; "," &amp; 'DPW3'!G14 &amp; "," &amp; 'DPW3'!ZN7</t>
  </si>
  <si>
    <t>¬¬IF(ISBLANK('DPW3'!ML14),"",'DPW3'!ML14)</t>
  </si>
  <si>
    <t>¬¬A1490</t>
  </si>
  <si>
    <t>¬¬'DPW3'!F14 &amp; "," &amp; 'DPW3'!G14 &amp; "," &amp; 'DPW3'!ZO7</t>
  </si>
  <si>
    <t>¬¬IF(ISBLANK('DPW3'!MF14),"",'DPW3'!MF14)</t>
  </si>
  <si>
    <t>¬¬A1491</t>
  </si>
  <si>
    <t>¬¬'DPW3'!F14 &amp; "," &amp; 'DPW3'!G14 &amp; "," &amp; 'DPW3'!ZP7</t>
  </si>
  <si>
    <t>¬¬IF(ISBLANK('DPW3'!MG14),"",'DPW3'!MG14)</t>
  </si>
  <si>
    <t>¬¬A1492</t>
  </si>
  <si>
    <t>¬¬'DPW3'!F14 &amp; "," &amp; 'DPW3'!G14 &amp; "," &amp; 'DPW3'!ZQ7</t>
  </si>
  <si>
    <t>¬¬IF(ISBLANK('DPW3'!MH14),"",'DPW3'!MH14)</t>
  </si>
  <si>
    <t>¬¬A1493</t>
  </si>
  <si>
    <t>¬¬'DPW3'!F14 &amp; "," &amp; 'DPW3'!G14 &amp; "," &amp; 'DPW3'!ZR7</t>
  </si>
  <si>
    <t>¬¬IF(ISBLANK('DPW3'!MI14),"",'DPW3'!MI14)</t>
  </si>
  <si>
    <t>¬¬A1494</t>
  </si>
  <si>
    <t>¬¬'DPW3'!F14 &amp; "," &amp; 'DPW3'!G14 &amp; "," &amp; 'DPW3'!ZS7</t>
  </si>
  <si>
    <t>¬¬IF(ISBLANK('DPW3'!MJ14),"",'DPW3'!MJ14)</t>
  </si>
  <si>
    <t>¬¬A1495</t>
  </si>
  <si>
    <t>¬¬'DPW3'!F14 &amp; "," &amp; 'DPW3'!G14 &amp; "," &amp; 'DPW3'!ZT7</t>
  </si>
  <si>
    <t>¬¬IF(ISBLANK('DPW3'!MK14),"",'DPW3'!MK14)</t>
  </si>
  <si>
    <t>¬¬A1496</t>
  </si>
  <si>
    <t>¬¬'DPW3'!F14 &amp; "," &amp; 'DPW3'!G14 &amp; "," &amp; 'DPW3'!ZV7</t>
  </si>
  <si>
    <t>¬¬IF(ISBLANK('DPW3'!MM14),"",'DPW3'!MM14)</t>
  </si>
  <si>
    <t>¬¬A1497</t>
  </si>
  <si>
    <t>¬¬'DPW3'!F15 &amp; "," &amp; 'DPW3'!G15 &amp; "," &amp; 'DPW3'!MT7</t>
  </si>
  <si>
    <t>¬¬IF(ISBLANK('DPW3'!K15),"",'DPW3'!K15)</t>
  </si>
  <si>
    <t>¬¬A1498</t>
  </si>
  <si>
    <t>¬¬'DPW3'!F15 &amp; "," &amp; 'DPW3'!G15 &amp; "," &amp; 'DPW3'!MV7</t>
  </si>
  <si>
    <t>¬¬IF(ISBLANK('DPW3'!M15),"",'DPW3'!M15)</t>
  </si>
  <si>
    <t>¬¬IF(ISBLANK('DPW3'!N15),"",'DPW3'!N15)</t>
  </si>
  <si>
    <t>¬¬IF(ISBLANK('DPW3'!O15),"",'DPW3'!O15)</t>
  </si>
  <si>
    <t>¬¬IF(ISBLANK('DPW3'!P15),"",'DPW3'!P15)</t>
  </si>
  <si>
    <t>¬¬IF(ISBLANK('DPW3'!Q15),"",'DPW3'!Q15)</t>
  </si>
  <si>
    <t>¬¬IF(ISBLANK('DPW3'!R15),"",'DPW3'!R15)</t>
  </si>
  <si>
    <t>¬¬IF(ISBLANK('DPW3'!S15),"",'DPW3'!S15)</t>
  </si>
  <si>
    <t>¬¬IF(ISBLANK('DPW3'!T15),"",'DPW3'!T15)</t>
  </si>
  <si>
    <t>¬¬IF(ISBLANK('DPW3'!U15),"",'DPW3'!U15)</t>
  </si>
  <si>
    <t>¬¬IF(ISBLANK('DPW3'!V15),"",'DPW3'!V15)</t>
  </si>
  <si>
    <t>¬¬IF(ISBLANK('DPW3'!W15),"",'DPW3'!W15)</t>
  </si>
  <si>
    <t>¬¬IF(ISBLANK('DPW3'!X15),"",'DPW3'!X15)</t>
  </si>
  <si>
    <t>¬¬IF(ISBLANK('DPW3'!Y15),"",'DPW3'!Y15)</t>
  </si>
  <si>
    <t>¬¬IF(ISBLANK('DPW3'!Z15),"",'DPW3'!Z15)</t>
  </si>
  <si>
    <t>¬¬IF(ISBLANK('DPW3'!AA15),"",'DPW3'!AA15)</t>
  </si>
  <si>
    <t>¬¬IF(ISBLANK('DPW3'!AB15),"",'DPW3'!AB15)</t>
  </si>
  <si>
    <t>¬¬IF(ISBLANK('DPW3'!AC15),"",'DPW3'!AC15)</t>
  </si>
  <si>
    <t>¬¬IF(ISBLANK('DPW3'!AD15),"",'DPW3'!AD15)</t>
  </si>
  <si>
    <t>¬¬IF(ISBLANK('DPW3'!AE15),"",'DPW3'!AE15)</t>
  </si>
  <si>
    <t>¬¬IF(ISBLANK('DPW3'!AF15),"",'DPW3'!AF15)</t>
  </si>
  <si>
    <t>¬¬IF(ISBLANK('DPW3'!AG15),"",'DPW3'!AG15)</t>
  </si>
  <si>
    <t>¬¬IF(ISBLANK('DPW3'!AH15),"",'DPW3'!AH15)</t>
  </si>
  <si>
    <t>¬¬IF(ISBLANK('DPW3'!AI15),"",'DPW3'!AI15)</t>
  </si>
  <si>
    <t>¬¬IF(ISBLANK('DPW3'!AJ15),"",'DPW3'!AJ15)</t>
  </si>
  <si>
    <t>¬¬IF(ISBLANK('DPW3'!AK15),"",'DPW3'!AK15)</t>
  </si>
  <si>
    <t>¬¬IF(ISBLANK('DPW3'!AL15),"",'DPW3'!AL15)</t>
  </si>
  <si>
    <t>¬¬IF(ISBLANK('DPW3'!AM15),"",'DPW3'!AM15)</t>
  </si>
  <si>
    <t>¬¬IF(ISBLANK('DPW3'!AN15),"",'DPW3'!AN15)</t>
  </si>
  <si>
    <t>¬¬IF(ISBLANK('DPW3'!AO15),"",'DPW3'!AO15)</t>
  </si>
  <si>
    <t>¬¬IF(ISBLANK('DPW3'!AP15),"",'DPW3'!AP15)</t>
  </si>
  <si>
    <t>¬¬IF(ISBLANK('DPW3'!AQ15),"",'DPW3'!AQ15)</t>
  </si>
  <si>
    <t>¬¬IF(ISBLANK('DPW3'!AR15),"",'DPW3'!AR15)</t>
  </si>
  <si>
    <t>¬¬IF(ISBLANK('DPW3'!AS15),"",'DPW3'!AS15)</t>
  </si>
  <si>
    <t>¬¬IF(ISBLANK('DPW3'!AT15),"",'DPW3'!AT15)</t>
  </si>
  <si>
    <t>¬¬IF(ISBLANK('DPW3'!AU15),"",'DPW3'!AU15)</t>
  </si>
  <si>
    <t>¬¬IF(ISBLANK('DPW3'!AV15),"",'DPW3'!AV15)</t>
  </si>
  <si>
    <t>¬¬IF(ISBLANK('DPW3'!AW15),"",'DPW3'!AW15)</t>
  </si>
  <si>
    <t>¬¬IF(ISBLANK('DPW3'!AX15),"",'DPW3'!AX15)</t>
  </si>
  <si>
    <t>¬¬IF(ISBLANK('DPW3'!AY15),"",'DPW3'!AY15)</t>
  </si>
  <si>
    <t>¬¬IF(ISBLANK('DPW3'!AZ15),"",'DPW3'!AZ15)</t>
  </si>
  <si>
    <t>¬¬A1499</t>
  </si>
  <si>
    <t>¬¬'DPW3'!F15 &amp; "," &amp; 'DPW3'!G15 &amp; "," &amp; 'DPW3'!OK7</t>
  </si>
  <si>
    <t>¬¬IF(ISBLANK('DPW3'!BB15),"",'DPW3'!BB15)</t>
  </si>
  <si>
    <t>¬¬IF(ISBLANK('DPW3'!BC15),"",'DPW3'!BC15)</t>
  </si>
  <si>
    <t>¬¬IF(ISBLANK('DPW3'!BD15),"",'DPW3'!BD15)</t>
  </si>
  <si>
    <t>¬¬IF(ISBLANK('DPW3'!BE15),"",'DPW3'!BE15)</t>
  </si>
  <si>
    <t>¬¬IF(ISBLANK('DPW3'!BF15),"",'DPW3'!BF15)</t>
  </si>
  <si>
    <t>¬¬IF(ISBLANK('DPW3'!BG15),"",'DPW3'!BG15)</t>
  </si>
  <si>
    <t>¬¬IF(ISBLANK('DPW3'!BH15),"",'DPW3'!BH15)</t>
  </si>
  <si>
    <t>¬¬IF(ISBLANK('DPW3'!BI15),"",'DPW3'!BI15)</t>
  </si>
  <si>
    <t>¬¬IF(ISBLANK('DPW3'!BJ15),"",'DPW3'!BJ15)</t>
  </si>
  <si>
    <t>¬¬IF(ISBLANK('DPW3'!BK15),"",'DPW3'!BK15)</t>
  </si>
  <si>
    <t>¬¬IF(ISBLANK('DPW3'!BL15),"",'DPW3'!BL15)</t>
  </si>
  <si>
    <t>¬¬IF(ISBLANK('DPW3'!BM15),"",'DPW3'!BM15)</t>
  </si>
  <si>
    <t>¬¬IF(ISBLANK('DPW3'!BN15),"",'DPW3'!BN15)</t>
  </si>
  <si>
    <t>¬¬IF(ISBLANK('DPW3'!BO15),"",'DPW3'!BO15)</t>
  </si>
  <si>
    <t>¬¬IF(ISBLANK('DPW3'!BP15),"",'DPW3'!BP15)</t>
  </si>
  <si>
    <t>¬¬IF(ISBLANK('DPW3'!BQ15),"",'DPW3'!BQ15)</t>
  </si>
  <si>
    <t>¬¬IF(ISBLANK('DPW3'!BR15),"",'DPW3'!BR15)</t>
  </si>
  <si>
    <t>¬¬IF(ISBLANK('DPW3'!BS15),"",'DPW3'!BS15)</t>
  </si>
  <si>
    <t>¬¬IF(ISBLANK('DPW3'!BT15),"",'DPW3'!BT15)</t>
  </si>
  <si>
    <t>¬¬IF(ISBLANK('DPW3'!BU15),"",'DPW3'!BU15)</t>
  </si>
  <si>
    <t>¬¬IF(ISBLANK('DPW3'!BV15),"",'DPW3'!BV15)</t>
  </si>
  <si>
    <t>¬¬IF(ISBLANK('DPW3'!BW15),"",'DPW3'!BW15)</t>
  </si>
  <si>
    <t>¬¬IF(ISBLANK('DPW3'!BX15),"",'DPW3'!BX15)</t>
  </si>
  <si>
    <t>¬¬IF(ISBLANK('DPW3'!BY15),"",'DPW3'!BY15)</t>
  </si>
  <si>
    <t>¬¬IF(ISBLANK('DPW3'!BZ15),"",'DPW3'!BZ15)</t>
  </si>
  <si>
    <t>¬¬IF(ISBLANK('DPW3'!CA15),"",'DPW3'!CA15)</t>
  </si>
  <si>
    <t>¬¬IF(ISBLANK('DPW3'!CB15),"",'DPW3'!CB15)</t>
  </si>
  <si>
    <t>¬¬IF(ISBLANK('DPW3'!CC15),"",'DPW3'!CC15)</t>
  </si>
  <si>
    <t>¬¬IF(ISBLANK('DPW3'!CD15),"",'DPW3'!CD15)</t>
  </si>
  <si>
    <t>¬¬IF(ISBLANK('DPW3'!CE15),"",'DPW3'!CE15)</t>
  </si>
  <si>
    <t>¬¬IF(ISBLANK('DPW3'!CF15),"",'DPW3'!CF15)</t>
  </si>
  <si>
    <t>¬¬IF(ISBLANK('DPW3'!CG15),"",'DPW3'!CG15)</t>
  </si>
  <si>
    <t>¬¬IF(ISBLANK('DPW3'!CH15),"",'DPW3'!CH15)</t>
  </si>
  <si>
    <t>¬¬IF(ISBLANK('DPW3'!CI15),"",'DPW3'!CI15)</t>
  </si>
  <si>
    <t>¬¬IF(ISBLANK('DPW3'!CJ15),"",'DPW3'!CJ15)</t>
  </si>
  <si>
    <t>¬¬IF(ISBLANK('DPW3'!CK15),"",'DPW3'!CK15)</t>
  </si>
  <si>
    <t>¬¬IF(ISBLANK('DPW3'!CL15),"",'DPW3'!CL15)</t>
  </si>
  <si>
    <t>¬¬IF(ISBLANK('DPW3'!CM15),"",'DPW3'!CM15)</t>
  </si>
  <si>
    <t>¬¬IF(ISBLANK('DPW3'!CN15),"",'DPW3'!CN15)</t>
  </si>
  <si>
    <t>¬¬IF(ISBLANK('DPW3'!CO15),"",'DPW3'!CO15)</t>
  </si>
  <si>
    <t>¬¬A1500</t>
  </si>
  <si>
    <t>¬¬'DPW3'!F15 &amp; "," &amp; 'DPW3'!G15 &amp; "," &amp; 'DPW3'!PZ7</t>
  </si>
  <si>
    <t>¬¬IF(ISBLANK('DPW3'!CQ15),"",'DPW3'!CQ15)</t>
  </si>
  <si>
    <t>¬¬IF(ISBLANK('DPW3'!CR15),"",'DPW3'!CR15)</t>
  </si>
  <si>
    <t>¬¬IF(ISBLANK('DPW3'!CS15),"",'DPW3'!CS15)</t>
  </si>
  <si>
    <t>¬¬IF(ISBLANK('DPW3'!CT15),"",'DPW3'!CT15)</t>
  </si>
  <si>
    <t>¬¬IF(ISBLANK('DPW3'!CU15),"",'DPW3'!CU15)</t>
  </si>
  <si>
    <t>¬¬IF(ISBLANK('DPW3'!CV15),"",'DPW3'!CV15)</t>
  </si>
  <si>
    <t>¬¬IF(ISBLANK('DPW3'!CW15),"",'DPW3'!CW15)</t>
  </si>
  <si>
    <t>¬¬IF(ISBLANK('DPW3'!CX15),"",'DPW3'!CX15)</t>
  </si>
  <si>
    <t>¬¬IF(ISBLANK('DPW3'!CY15),"",'DPW3'!CY15)</t>
  </si>
  <si>
    <t>¬¬IF(ISBLANK('DPW3'!CZ15),"",'DPW3'!CZ15)</t>
  </si>
  <si>
    <t>¬¬IF(ISBLANK('DPW3'!DA15),"",'DPW3'!DA15)</t>
  </si>
  <si>
    <t>¬¬IF(ISBLANK('DPW3'!DB15),"",'DPW3'!DB15)</t>
  </si>
  <si>
    <t>¬¬IF(ISBLANK('DPW3'!DC15),"",'DPW3'!DC15)</t>
  </si>
  <si>
    <t>¬¬IF(ISBLANK('DPW3'!DD15),"",'DPW3'!DD15)</t>
  </si>
  <si>
    <t>¬¬IF(ISBLANK('DPW3'!DE15),"",'DPW3'!DE15)</t>
  </si>
  <si>
    <t>¬¬IF(ISBLANK('DPW3'!DF15),"",'DPW3'!DF15)</t>
  </si>
  <si>
    <t>¬¬IF(ISBLANK('DPW3'!DG15),"",'DPW3'!DG15)</t>
  </si>
  <si>
    <t>¬¬IF(ISBLANK('DPW3'!DH15),"",'DPW3'!DH15)</t>
  </si>
  <si>
    <t>¬¬IF(ISBLANK('DPW3'!DI15),"",'DPW3'!DI15)</t>
  </si>
  <si>
    <t>¬¬IF(ISBLANK('DPW3'!DJ15),"",'DPW3'!DJ15)</t>
  </si>
  <si>
    <t>¬¬IF(ISBLANK('DPW3'!DK15),"",'DPW3'!DK15)</t>
  </si>
  <si>
    <t>¬¬IF(ISBLANK('DPW3'!DL15),"",'DPW3'!DL15)</t>
  </si>
  <si>
    <t>¬¬IF(ISBLANK('DPW3'!DM15),"",'DPW3'!DM15)</t>
  </si>
  <si>
    <t>¬¬IF(ISBLANK('DPW3'!DN15),"",'DPW3'!DN15)</t>
  </si>
  <si>
    <t>¬¬IF(ISBLANK('DPW3'!DO15),"",'DPW3'!DO15)</t>
  </si>
  <si>
    <t>¬¬IF(ISBLANK('DPW3'!DP15),"",'DPW3'!DP15)</t>
  </si>
  <si>
    <t>¬¬IF(ISBLANK('DPW3'!DQ15),"",'DPW3'!DQ15)</t>
  </si>
  <si>
    <t>¬¬IF(ISBLANK('DPW3'!DR15),"",'DPW3'!DR15)</t>
  </si>
  <si>
    <t>¬¬IF(ISBLANK('DPW3'!DS15),"",'DPW3'!DS15)</t>
  </si>
  <si>
    <t>¬¬IF(ISBLANK('DPW3'!DT15),"",'DPW3'!DT15)</t>
  </si>
  <si>
    <t>¬¬IF(ISBLANK('DPW3'!DU15),"",'DPW3'!DU15)</t>
  </si>
  <si>
    <t>¬¬IF(ISBLANK('DPW3'!DV15),"",'DPW3'!DV15)</t>
  </si>
  <si>
    <t>¬¬IF(ISBLANK('DPW3'!DW15),"",'DPW3'!DW15)</t>
  </si>
  <si>
    <t>¬¬IF(ISBLANK('DPW3'!DX15),"",'DPW3'!DX15)</t>
  </si>
  <si>
    <t>¬¬IF(ISBLANK('DPW3'!DY15),"",'DPW3'!DY15)</t>
  </si>
  <si>
    <t>¬¬IF(ISBLANK('DPW3'!DZ15),"",'DPW3'!DZ15)</t>
  </si>
  <si>
    <t>¬¬IF(ISBLANK('DPW3'!EA15),"",'DPW3'!EA15)</t>
  </si>
  <si>
    <t>¬¬IF(ISBLANK('DPW3'!EB15),"",'DPW3'!EB15)</t>
  </si>
  <si>
    <t>¬¬IF(ISBLANK('DPW3'!EC15),"",'DPW3'!EC15)</t>
  </si>
  <si>
    <t>¬¬IF(ISBLANK('DPW3'!ED15),"",'DPW3'!ED15)</t>
  </si>
  <si>
    <t>¬¬A1501</t>
  </si>
  <si>
    <t>¬¬'DPW3'!F15 &amp; "," &amp; 'DPW3'!G15 &amp; "," &amp; 'DPW3'!RO7</t>
  </si>
  <si>
    <t>¬¬IF(ISBLANK('DPW3'!EF15),"",'DPW3'!EF15)</t>
  </si>
  <si>
    <t>¬¬IF(ISBLANK('DPW3'!EG15),"",'DPW3'!EG15)</t>
  </si>
  <si>
    <t>¬¬IF(ISBLANK('DPW3'!EH15),"",'DPW3'!EH15)</t>
  </si>
  <si>
    <t>¬¬IF(ISBLANK('DPW3'!EI15),"",'DPW3'!EI15)</t>
  </si>
  <si>
    <t>¬¬IF(ISBLANK('DPW3'!EJ15),"",'DPW3'!EJ15)</t>
  </si>
  <si>
    <t>¬¬IF(ISBLANK('DPW3'!EK15),"",'DPW3'!EK15)</t>
  </si>
  <si>
    <t>¬¬IF(ISBLANK('DPW3'!EL15),"",'DPW3'!EL15)</t>
  </si>
  <si>
    <t>¬¬IF(ISBLANK('DPW3'!EM15),"",'DPW3'!EM15)</t>
  </si>
  <si>
    <t>¬¬IF(ISBLANK('DPW3'!EN15),"",'DPW3'!EN15)</t>
  </si>
  <si>
    <t>¬¬IF(ISBLANK('DPW3'!EO15),"",'DPW3'!EO15)</t>
  </si>
  <si>
    <t>¬¬IF(ISBLANK('DPW3'!EP15),"",'DPW3'!EP15)</t>
  </si>
  <si>
    <t>¬¬IF(ISBLANK('DPW3'!EQ15),"",'DPW3'!EQ15)</t>
  </si>
  <si>
    <t>¬¬IF(ISBLANK('DPW3'!ER15),"",'DPW3'!ER15)</t>
  </si>
  <si>
    <t>¬¬IF(ISBLANK('DPW3'!ES15),"",'DPW3'!ES15)</t>
  </si>
  <si>
    <t>¬¬IF(ISBLANK('DPW3'!ET15),"",'DPW3'!ET15)</t>
  </si>
  <si>
    <t>¬¬IF(ISBLANK('DPW3'!EU15),"",'DPW3'!EU15)</t>
  </si>
  <si>
    <t>¬¬IF(ISBLANK('DPW3'!EV15),"",'DPW3'!EV15)</t>
  </si>
  <si>
    <t>¬¬IF(ISBLANK('DPW3'!EW15),"",'DPW3'!EW15)</t>
  </si>
  <si>
    <t>¬¬IF(ISBLANK('DPW3'!EX15),"",'DPW3'!EX15)</t>
  </si>
  <si>
    <t>¬¬IF(ISBLANK('DPW3'!EY15),"",'DPW3'!EY15)</t>
  </si>
  <si>
    <t>¬¬IF(ISBLANK('DPW3'!EZ15),"",'DPW3'!EZ15)</t>
  </si>
  <si>
    <t>¬¬IF(ISBLANK('DPW3'!FA15),"",'DPW3'!FA15)</t>
  </si>
  <si>
    <t>¬¬IF(ISBLANK('DPW3'!FB15),"",'DPW3'!FB15)</t>
  </si>
  <si>
    <t>¬¬IF(ISBLANK('DPW3'!FC15),"",'DPW3'!FC15)</t>
  </si>
  <si>
    <t>¬¬IF(ISBLANK('DPW3'!FD15),"",'DPW3'!FD15)</t>
  </si>
  <si>
    <t>¬¬IF(ISBLANK('DPW3'!FE15),"",'DPW3'!FE15)</t>
  </si>
  <si>
    <t>¬¬IF(ISBLANK('DPW3'!FF15),"",'DPW3'!FF15)</t>
  </si>
  <si>
    <t>¬¬IF(ISBLANK('DPW3'!FG15),"",'DPW3'!FG15)</t>
  </si>
  <si>
    <t>¬¬IF(ISBLANK('DPW3'!FH15),"",'DPW3'!FH15)</t>
  </si>
  <si>
    <t>¬¬IF(ISBLANK('DPW3'!FI15),"",'DPW3'!FI15)</t>
  </si>
  <si>
    <t>¬¬IF(ISBLANK('DPW3'!FJ15),"",'DPW3'!FJ15)</t>
  </si>
  <si>
    <t>¬¬IF(ISBLANK('DPW3'!FK15),"",'DPW3'!FK15)</t>
  </si>
  <si>
    <t>¬¬IF(ISBLANK('DPW3'!FL15),"",'DPW3'!FL15)</t>
  </si>
  <si>
    <t>¬¬IF(ISBLANK('DPW3'!FM15),"",'DPW3'!FM15)</t>
  </si>
  <si>
    <t>¬¬IF(ISBLANK('DPW3'!FN15),"",'DPW3'!FN15)</t>
  </si>
  <si>
    <t>¬¬IF(ISBLANK('DPW3'!FO15),"",'DPW3'!FO15)</t>
  </si>
  <si>
    <t>¬¬IF(ISBLANK('DPW3'!FP15),"",'DPW3'!FP15)</t>
  </si>
  <si>
    <t>¬¬IF(ISBLANK('DPW3'!FQ15),"",'DPW3'!FQ15)</t>
  </si>
  <si>
    <t>¬¬IF(ISBLANK('DPW3'!FR15),"",'DPW3'!FR15)</t>
  </si>
  <si>
    <t>¬¬IF(ISBLANK('DPW3'!FS15),"",'DPW3'!FS15)</t>
  </si>
  <si>
    <t>¬¬A1502</t>
  </si>
  <si>
    <t>¬¬'DPW3'!F15 &amp; "," &amp; 'DPW3'!G15 &amp; "," &amp; 'DPW3'!TD7</t>
  </si>
  <si>
    <t>¬¬IF(ISBLANK('DPW3'!FU15),"",'DPW3'!FU15)</t>
  </si>
  <si>
    <t>¬¬IF(ISBLANK('DPW3'!FV15),"",'DPW3'!FV15)</t>
  </si>
  <si>
    <t>¬¬IF(ISBLANK('DPW3'!FW15),"",'DPW3'!FW15)</t>
  </si>
  <si>
    <t>¬¬IF(ISBLANK('DPW3'!FX15),"",'DPW3'!FX15)</t>
  </si>
  <si>
    <t>¬¬IF(ISBLANK('DPW3'!FY15),"",'DPW3'!FY15)</t>
  </si>
  <si>
    <t>¬¬IF(ISBLANK('DPW3'!FZ15),"",'DPW3'!FZ15)</t>
  </si>
  <si>
    <t>¬¬IF(ISBLANK('DPW3'!GA15),"",'DPW3'!GA15)</t>
  </si>
  <si>
    <t>¬¬IF(ISBLANK('DPW3'!GB15),"",'DPW3'!GB15)</t>
  </si>
  <si>
    <t>¬¬IF(ISBLANK('DPW3'!GC15),"",'DPW3'!GC15)</t>
  </si>
  <si>
    <t>¬¬IF(ISBLANK('DPW3'!GD15),"",'DPW3'!GD15)</t>
  </si>
  <si>
    <t>¬¬IF(ISBLANK('DPW3'!GE15),"",'DPW3'!GE15)</t>
  </si>
  <si>
    <t>¬¬IF(ISBLANK('DPW3'!GF15),"",'DPW3'!GF15)</t>
  </si>
  <si>
    <t>¬¬IF(ISBLANK('DPW3'!GG15),"",'DPW3'!GG15)</t>
  </si>
  <si>
    <t>¬¬IF(ISBLANK('DPW3'!GH15),"",'DPW3'!GH15)</t>
  </si>
  <si>
    <t>¬¬IF(ISBLANK('DPW3'!GI15),"",'DPW3'!GI15)</t>
  </si>
  <si>
    <t>¬¬IF(ISBLANK('DPW3'!GJ15),"",'DPW3'!GJ15)</t>
  </si>
  <si>
    <t>¬¬IF(ISBLANK('DPW3'!GK15),"",'DPW3'!GK15)</t>
  </si>
  <si>
    <t>¬¬IF(ISBLANK('DPW3'!GL15),"",'DPW3'!GL15)</t>
  </si>
  <si>
    <t>¬¬IF(ISBLANK('DPW3'!GM15),"",'DPW3'!GM15)</t>
  </si>
  <si>
    <t>¬¬IF(ISBLANK('DPW3'!GN15),"",'DPW3'!GN15)</t>
  </si>
  <si>
    <t>¬¬IF(ISBLANK('DPW3'!GO15),"",'DPW3'!GO15)</t>
  </si>
  <si>
    <t>¬¬IF(ISBLANK('DPW3'!GP15),"",'DPW3'!GP15)</t>
  </si>
  <si>
    <t>¬¬IF(ISBLANK('DPW3'!GQ15),"",'DPW3'!GQ15)</t>
  </si>
  <si>
    <t>¬¬IF(ISBLANK('DPW3'!GR15),"",'DPW3'!GR15)</t>
  </si>
  <si>
    <t>¬¬IF(ISBLANK('DPW3'!GS15),"",'DPW3'!GS15)</t>
  </si>
  <si>
    <t>¬¬IF(ISBLANK('DPW3'!GT15),"",'DPW3'!GT15)</t>
  </si>
  <si>
    <t>¬¬IF(ISBLANK('DPW3'!GU15),"",'DPW3'!GU15)</t>
  </si>
  <si>
    <t>¬¬IF(ISBLANK('DPW3'!GV15),"",'DPW3'!GV15)</t>
  </si>
  <si>
    <t>¬¬IF(ISBLANK('DPW3'!GW15),"",'DPW3'!GW15)</t>
  </si>
  <si>
    <t>¬¬IF(ISBLANK('DPW3'!GX15),"",'DPW3'!GX15)</t>
  </si>
  <si>
    <t>¬¬IF(ISBLANK('DPW3'!GY15),"",'DPW3'!GY15)</t>
  </si>
  <si>
    <t>¬¬IF(ISBLANK('DPW3'!GZ15),"",'DPW3'!GZ15)</t>
  </si>
  <si>
    <t>¬¬IF(ISBLANK('DPW3'!HA15),"",'DPW3'!HA15)</t>
  </si>
  <si>
    <t>¬¬IF(ISBLANK('DPW3'!HB15),"",'DPW3'!HB15)</t>
  </si>
  <si>
    <t>¬¬IF(ISBLANK('DPW3'!HC15),"",'DPW3'!HC15)</t>
  </si>
  <si>
    <t>¬¬IF(ISBLANK('DPW3'!HD15),"",'DPW3'!HD15)</t>
  </si>
  <si>
    <t>¬¬IF(ISBLANK('DPW3'!HE15),"",'DPW3'!HE15)</t>
  </si>
  <si>
    <t>¬¬IF(ISBLANK('DPW3'!HF15),"",'DPW3'!HF15)</t>
  </si>
  <si>
    <t>¬¬IF(ISBLANK('DPW3'!HG15),"",'DPW3'!HG15)</t>
  </si>
  <si>
    <t>¬¬IF(ISBLANK('DPW3'!HH15),"",'DPW3'!HH15)</t>
  </si>
  <si>
    <t>¬¬A1503</t>
  </si>
  <si>
    <t>¬¬'DPW3'!F15 &amp; "," &amp; 'DPW3'!G15 &amp; "," &amp; 'DPW3'!US7</t>
  </si>
  <si>
    <t>¬¬IF(ISBLANK('DPW3'!HJ15),"",'DPW3'!HJ15)</t>
  </si>
  <si>
    <t>¬¬IF(ISBLANK('DPW3'!HK15),"",'DPW3'!HK15)</t>
  </si>
  <si>
    <t>¬¬IF(ISBLANK('DPW3'!HL15),"",'DPW3'!HL15)</t>
  </si>
  <si>
    <t>¬¬IF(ISBLANK('DPW3'!HM15),"",'DPW3'!HM15)</t>
  </si>
  <si>
    <t>¬¬IF(ISBLANK('DPW3'!HN15),"",'DPW3'!HN15)</t>
  </si>
  <si>
    <t>¬¬IF(ISBLANK('DPW3'!HO15),"",'DPW3'!HO15)</t>
  </si>
  <si>
    <t>¬¬IF(ISBLANK('DPW3'!HP15),"",'DPW3'!HP15)</t>
  </si>
  <si>
    <t>¬¬IF(ISBLANK('DPW3'!HQ15),"",'DPW3'!HQ15)</t>
  </si>
  <si>
    <t>¬¬IF(ISBLANK('DPW3'!HR15),"",'DPW3'!HR15)</t>
  </si>
  <si>
    <t>¬¬IF(ISBLANK('DPW3'!HS15),"",'DPW3'!HS15)</t>
  </si>
  <si>
    <t>¬¬IF(ISBLANK('DPW3'!HT15),"",'DPW3'!HT15)</t>
  </si>
  <si>
    <t>¬¬IF(ISBLANK('DPW3'!HU15),"",'DPW3'!HU15)</t>
  </si>
  <si>
    <t>¬¬IF(ISBLANK('DPW3'!HV15),"",'DPW3'!HV15)</t>
  </si>
  <si>
    <t>¬¬IF(ISBLANK('DPW3'!HW15),"",'DPW3'!HW15)</t>
  </si>
  <si>
    <t>¬¬IF(ISBLANK('DPW3'!HX15),"",'DPW3'!HX15)</t>
  </si>
  <si>
    <t>¬¬IF(ISBLANK('DPW3'!HY15),"",'DPW3'!HY15)</t>
  </si>
  <si>
    <t>¬¬IF(ISBLANK('DPW3'!HZ15),"",'DPW3'!HZ15)</t>
  </si>
  <si>
    <t>¬¬IF(ISBLANK('DPW3'!IA15),"",'DPW3'!IA15)</t>
  </si>
  <si>
    <t>¬¬IF(ISBLANK('DPW3'!IB15),"",'DPW3'!IB15)</t>
  </si>
  <si>
    <t>¬¬IF(ISBLANK('DPW3'!IC15),"",'DPW3'!IC15)</t>
  </si>
  <si>
    <t>¬¬IF(ISBLANK('DPW3'!ID15),"",'DPW3'!ID15)</t>
  </si>
  <si>
    <t>¬¬IF(ISBLANK('DPW3'!IE15),"",'DPW3'!IE15)</t>
  </si>
  <si>
    <t>¬¬IF(ISBLANK('DPW3'!IF15),"",'DPW3'!IF15)</t>
  </si>
  <si>
    <t>¬¬IF(ISBLANK('DPW3'!IG15),"",'DPW3'!IG15)</t>
  </si>
  <si>
    <t>¬¬IF(ISBLANK('DPW3'!IH15),"",'DPW3'!IH15)</t>
  </si>
  <si>
    <t>¬¬IF(ISBLANK('DPW3'!II15),"",'DPW3'!II15)</t>
  </si>
  <si>
    <t>¬¬IF(ISBLANK('DPW3'!IJ15),"",'DPW3'!IJ15)</t>
  </si>
  <si>
    <t>¬¬IF(ISBLANK('DPW3'!IK15),"",'DPW3'!IK15)</t>
  </si>
  <si>
    <t>¬¬IF(ISBLANK('DPW3'!IL15),"",'DPW3'!IL15)</t>
  </si>
  <si>
    <t>¬¬IF(ISBLANK('DPW3'!IM15),"",'DPW3'!IM15)</t>
  </si>
  <si>
    <t>¬¬IF(ISBLANK('DPW3'!IN15),"",'DPW3'!IN15)</t>
  </si>
  <si>
    <t>¬¬IF(ISBLANK('DPW3'!IO15),"",'DPW3'!IO15)</t>
  </si>
  <si>
    <t>¬¬IF(ISBLANK('DPW3'!IP15),"",'DPW3'!IP15)</t>
  </si>
  <si>
    <t>¬¬IF(ISBLANK('DPW3'!IQ15),"",'DPW3'!IQ15)</t>
  </si>
  <si>
    <t>¬¬IF(ISBLANK('DPW3'!IR15),"",'DPW3'!IR15)</t>
  </si>
  <si>
    <t>¬¬IF(ISBLANK('DPW3'!IS15),"",'DPW3'!IS15)</t>
  </si>
  <si>
    <t>¬¬IF(ISBLANK('DPW3'!IT15),"",'DPW3'!IT15)</t>
  </si>
  <si>
    <t>¬¬IF(ISBLANK('DPW3'!IU15),"",'DPW3'!IU15)</t>
  </si>
  <si>
    <t>¬¬IF(ISBLANK('DPW3'!IV15),"",'DPW3'!IV15)</t>
  </si>
  <si>
    <t>¬¬IF(ISBLANK('DPW3'!IW15),"",'DPW3'!IW15)</t>
  </si>
  <si>
    <t>¬¬A1504</t>
  </si>
  <si>
    <t>¬¬'DPW3'!F15 &amp; "," &amp; 'DPW3'!G15 &amp; "," &amp; 'DPW3'!WH7</t>
  </si>
  <si>
    <t>¬¬IF(ISBLANK('DPW3'!IY15),"",'DPW3'!IY15)</t>
  </si>
  <si>
    <t>¬¬IF(ISBLANK('DPW3'!IZ15),"",'DPW3'!IZ15)</t>
  </si>
  <si>
    <t>¬¬IF(ISBLANK('DPW3'!JA15),"",'DPW3'!JA15)</t>
  </si>
  <si>
    <t>¬¬IF(ISBLANK('DPW3'!JB15),"",'DPW3'!JB15)</t>
  </si>
  <si>
    <t>¬¬IF(ISBLANK('DPW3'!JC15),"",'DPW3'!JC15)</t>
  </si>
  <si>
    <t>¬¬IF(ISBLANK('DPW3'!JD15),"",'DPW3'!JD15)</t>
  </si>
  <si>
    <t>¬¬IF(ISBLANK('DPW3'!JE15),"",'DPW3'!JE15)</t>
  </si>
  <si>
    <t>¬¬IF(ISBLANK('DPW3'!JF15),"",'DPW3'!JF15)</t>
  </si>
  <si>
    <t>¬¬IF(ISBLANK('DPW3'!JG15),"",'DPW3'!JG15)</t>
  </si>
  <si>
    <t>¬¬IF(ISBLANK('DPW3'!JH15),"",'DPW3'!JH15)</t>
  </si>
  <si>
    <t>¬¬IF(ISBLANK('DPW3'!JI15),"",'DPW3'!JI15)</t>
  </si>
  <si>
    <t>¬¬IF(ISBLANK('DPW3'!JJ15),"",'DPW3'!JJ15)</t>
  </si>
  <si>
    <t>¬¬IF(ISBLANK('DPW3'!JK15),"",'DPW3'!JK15)</t>
  </si>
  <si>
    <t>¬¬IF(ISBLANK('DPW3'!JL15),"",'DPW3'!JL15)</t>
  </si>
  <si>
    <t>¬¬IF(ISBLANK('DPW3'!JM15),"",'DPW3'!JM15)</t>
  </si>
  <si>
    <t>¬¬IF(ISBLANK('DPW3'!JN15),"",'DPW3'!JN15)</t>
  </si>
  <si>
    <t>¬¬IF(ISBLANK('DPW3'!JO15),"",'DPW3'!JO15)</t>
  </si>
  <si>
    <t>¬¬IF(ISBLANK('DPW3'!JP15),"",'DPW3'!JP15)</t>
  </si>
  <si>
    <t>¬¬IF(ISBLANK('DPW3'!JQ15),"",'DPW3'!JQ15)</t>
  </si>
  <si>
    <t>¬¬IF(ISBLANK('DPW3'!JR15),"",'DPW3'!JR15)</t>
  </si>
  <si>
    <t>¬¬IF(ISBLANK('DPW3'!JS15),"",'DPW3'!JS15)</t>
  </si>
  <si>
    <t>¬¬IF(ISBLANK('DPW3'!JT15),"",'DPW3'!JT15)</t>
  </si>
  <si>
    <t>¬¬IF(ISBLANK('DPW3'!JU15),"",'DPW3'!JU15)</t>
  </si>
  <si>
    <t>¬¬IF(ISBLANK('DPW3'!JV15),"",'DPW3'!JV15)</t>
  </si>
  <si>
    <t>¬¬IF(ISBLANK('DPW3'!JW15),"",'DPW3'!JW15)</t>
  </si>
  <si>
    <t>¬¬IF(ISBLANK('DPW3'!JX15),"",'DPW3'!JX15)</t>
  </si>
  <si>
    <t>¬¬IF(ISBLANK('DPW3'!JY15),"",'DPW3'!JY15)</t>
  </si>
  <si>
    <t>¬¬IF(ISBLANK('DPW3'!JZ15),"",'DPW3'!JZ15)</t>
  </si>
  <si>
    <t>¬¬IF(ISBLANK('DPW3'!KA15),"",'DPW3'!KA15)</t>
  </si>
  <si>
    <t>¬¬IF(ISBLANK('DPW3'!KB15),"",'DPW3'!KB15)</t>
  </si>
  <si>
    <t>¬¬IF(ISBLANK('DPW3'!KC15),"",'DPW3'!KC15)</t>
  </si>
  <si>
    <t>¬¬IF(ISBLANK('DPW3'!KD15),"",'DPW3'!KD15)</t>
  </si>
  <si>
    <t>¬¬IF(ISBLANK('DPW3'!KE15),"",'DPW3'!KE15)</t>
  </si>
  <si>
    <t>¬¬IF(ISBLANK('DPW3'!KF15),"",'DPW3'!KF15)</t>
  </si>
  <si>
    <t>¬¬IF(ISBLANK('DPW3'!KG15),"",'DPW3'!KG15)</t>
  </si>
  <si>
    <t>¬¬IF(ISBLANK('DPW3'!KH15),"",'DPW3'!KH15)</t>
  </si>
  <si>
    <t>¬¬IF(ISBLANK('DPW3'!KI15),"",'DPW3'!KI15)</t>
  </si>
  <si>
    <t>¬¬IF(ISBLANK('DPW3'!KJ15),"",'DPW3'!KJ15)</t>
  </si>
  <si>
    <t>¬¬IF(ISBLANK('DPW3'!KK15),"",'DPW3'!KK15)</t>
  </si>
  <si>
    <t>¬¬IF(ISBLANK('DPW3'!KL15),"",'DPW3'!KL15)</t>
  </si>
  <si>
    <t>¬¬A1505</t>
  </si>
  <si>
    <t>¬¬'DPW3'!F15 &amp; "," &amp; 'DPW3'!G15 &amp; "," &amp; 'DPW3'!XW7</t>
  </si>
  <si>
    <t>¬¬IF(ISBLANK('DPW3'!KN15),"",'DPW3'!KN15)</t>
  </si>
  <si>
    <t>¬¬IF(ISBLANK('DPW3'!KO15),"",'DPW3'!KO15)</t>
  </si>
  <si>
    <t>¬¬IF(ISBLANK('DPW3'!KP15),"",'DPW3'!KP15)</t>
  </si>
  <si>
    <t>¬¬IF(ISBLANK('DPW3'!KQ15),"",'DPW3'!KQ15)</t>
  </si>
  <si>
    <t>¬¬IF(ISBLANK('DPW3'!KR15),"",'DPW3'!KR15)</t>
  </si>
  <si>
    <t>¬¬IF(ISBLANK('DPW3'!KS15),"",'DPW3'!KS15)</t>
  </si>
  <si>
    <t>¬¬IF(ISBLANK('DPW3'!KT15),"",'DPW3'!KT15)</t>
  </si>
  <si>
    <t>¬¬IF(ISBLANK('DPW3'!KU15),"",'DPW3'!KU15)</t>
  </si>
  <si>
    <t>¬¬IF(ISBLANK('DPW3'!KV15),"",'DPW3'!KV15)</t>
  </si>
  <si>
    <t>¬¬IF(ISBLANK('DPW3'!KW15),"",'DPW3'!KW15)</t>
  </si>
  <si>
    <t>¬¬IF(ISBLANK('DPW3'!KX15),"",'DPW3'!KX15)</t>
  </si>
  <si>
    <t>¬¬IF(ISBLANK('DPW3'!KY15),"",'DPW3'!KY15)</t>
  </si>
  <si>
    <t>¬¬IF(ISBLANK('DPW3'!KZ15),"",'DPW3'!KZ15)</t>
  </si>
  <si>
    <t>¬¬IF(ISBLANK('DPW3'!LA15),"",'DPW3'!LA15)</t>
  </si>
  <si>
    <t>¬¬IF(ISBLANK('DPW3'!LB15),"",'DPW3'!LB15)</t>
  </si>
  <si>
    <t>¬¬IF(ISBLANK('DPW3'!LC15),"",'DPW3'!LC15)</t>
  </si>
  <si>
    <t>¬¬IF(ISBLANK('DPW3'!LD15),"",'DPW3'!LD15)</t>
  </si>
  <si>
    <t>¬¬IF(ISBLANK('DPW3'!LE15),"",'DPW3'!LE15)</t>
  </si>
  <si>
    <t>¬¬IF(ISBLANK('DPW3'!LF15),"",'DPW3'!LF15)</t>
  </si>
  <si>
    <t>¬¬IF(ISBLANK('DPW3'!LG15),"",'DPW3'!LG15)</t>
  </si>
  <si>
    <t>¬¬IF(ISBLANK('DPW3'!LH15),"",'DPW3'!LH15)</t>
  </si>
  <si>
    <t>¬¬IF(ISBLANK('DPW3'!LI15),"",'DPW3'!LI15)</t>
  </si>
  <si>
    <t>¬¬IF(ISBLANK('DPW3'!LJ15),"",'DPW3'!LJ15)</t>
  </si>
  <si>
    <t>¬¬IF(ISBLANK('DPW3'!LK15),"",'DPW3'!LK15)</t>
  </si>
  <si>
    <t>¬¬IF(ISBLANK('DPW3'!LL15),"",'DPW3'!LL15)</t>
  </si>
  <si>
    <t>¬¬IF(ISBLANK('DPW3'!LM15),"",'DPW3'!LM15)</t>
  </si>
  <si>
    <t>¬¬IF(ISBLANK('DPW3'!LN15),"",'DPW3'!LN15)</t>
  </si>
  <si>
    <t>¬¬IF(ISBLANK('DPW3'!LO15),"",'DPW3'!LO15)</t>
  </si>
  <si>
    <t>¬¬IF(ISBLANK('DPW3'!LP15),"",'DPW3'!LP15)</t>
  </si>
  <si>
    <t>¬¬IF(ISBLANK('DPW3'!LQ15),"",'DPW3'!LQ15)</t>
  </si>
  <si>
    <t>¬¬IF(ISBLANK('DPW3'!LR15),"",'DPW3'!LR15)</t>
  </si>
  <si>
    <t>¬¬IF(ISBLANK('DPW3'!LS15),"",'DPW3'!LS15)</t>
  </si>
  <si>
    <t>¬¬IF(ISBLANK('DPW3'!LT15),"",'DPW3'!LT15)</t>
  </si>
  <si>
    <t>¬¬IF(ISBLANK('DPW3'!LU15),"",'DPW3'!LU15)</t>
  </si>
  <si>
    <t>¬¬IF(ISBLANK('DPW3'!LV15),"",'DPW3'!LV15)</t>
  </si>
  <si>
    <t>¬¬IF(ISBLANK('DPW3'!LW15),"",'DPW3'!LW15)</t>
  </si>
  <si>
    <t>¬¬IF(ISBLANK('DPW3'!LX15),"",'DPW3'!LX15)</t>
  </si>
  <si>
    <t>¬¬IF(ISBLANK('DPW3'!LY15),"",'DPW3'!LY15)</t>
  </si>
  <si>
    <t>¬¬IF(ISBLANK('DPW3'!LZ15),"",'DPW3'!LZ15)</t>
  </si>
  <si>
    <t>¬¬IF(ISBLANK('DPW3'!MA15),"",'DPW3'!MA15)</t>
  </si>
  <si>
    <t>¬¬A1506</t>
  </si>
  <si>
    <t>¬¬'DPW3'!F15 &amp; "," &amp; 'DPW3'!G15 &amp; "," &amp; 'DPW3'!ZL7</t>
  </si>
  <si>
    <t>¬¬IF(ISBLANK('DPW3'!MC15),"",'DPW3'!MC15)</t>
  </si>
  <si>
    <t>¬¬A1507</t>
  </si>
  <si>
    <t>¬¬'DPW3'!F15 &amp; "," &amp; 'DPW3'!G15 &amp; "," &amp; 'DPW3'!ZM7</t>
  </si>
  <si>
    <t>¬¬IF(ISBLANK('DPW3'!MD15),"",'DPW3'!MD15)</t>
  </si>
  <si>
    <t>¬¬A1508</t>
  </si>
  <si>
    <t>¬¬'DPW3'!F15 &amp; "," &amp; 'DPW3'!G15 &amp; "," &amp; 'DPW3'!ZN7</t>
  </si>
  <si>
    <t>¬¬IF(ISBLANK('DPW3'!ML15),"",'DPW3'!ML15)</t>
  </si>
  <si>
    <t>¬¬A1509</t>
  </si>
  <si>
    <t>¬¬'DPW3'!F15 &amp; "," &amp; 'DPW3'!G15 &amp; "," &amp; 'DPW3'!ZO7</t>
  </si>
  <si>
    <t>¬¬IF(ISBLANK('DPW3'!MF15),"",'DPW3'!MF15)</t>
  </si>
  <si>
    <t>¬¬A1510</t>
  </si>
  <si>
    <t>¬¬'DPW3'!F15 &amp; "," &amp; 'DPW3'!G15 &amp; "," &amp; 'DPW3'!ZP7</t>
  </si>
  <si>
    <t>¬¬IF(ISBLANK('DPW3'!MG15),"",'DPW3'!MG15)</t>
  </si>
  <si>
    <t>¬¬A1511</t>
  </si>
  <si>
    <t>¬¬'DPW3'!F15 &amp; "," &amp; 'DPW3'!G15 &amp; "," &amp; 'DPW3'!ZQ7</t>
  </si>
  <si>
    <t>¬¬IF(ISBLANK('DPW3'!MH15),"",'DPW3'!MH15)</t>
  </si>
  <si>
    <t>¬¬A1512</t>
  </si>
  <si>
    <t>¬¬'DPW3'!F15 &amp; "," &amp; 'DPW3'!G15 &amp; "," &amp; 'DPW3'!ZR7</t>
  </si>
  <si>
    <t>¬¬IF(ISBLANK('DPW3'!MI15),"",'DPW3'!MI15)</t>
  </si>
  <si>
    <t>¬¬A1513</t>
  </si>
  <si>
    <t>¬¬'DPW3'!F15 &amp; "," &amp; 'DPW3'!G15 &amp; "," &amp; 'DPW3'!ZS7</t>
  </si>
  <si>
    <t>¬¬IF(ISBLANK('DPW3'!MJ15),"",'DPW3'!MJ15)</t>
  </si>
  <si>
    <t>¬¬A1514</t>
  </si>
  <si>
    <t>¬¬'DPW3'!F15 &amp; "," &amp; 'DPW3'!G15 &amp; "," &amp; 'DPW3'!ZT7</t>
  </si>
  <si>
    <t>¬¬IF(ISBLANK('DPW3'!MK15),"",'DPW3'!MK15)</t>
  </si>
  <si>
    <t>¬¬A1515</t>
  </si>
  <si>
    <t>¬¬'DPW3'!F15 &amp; "," &amp; 'DPW3'!G15 &amp; "," &amp; 'DPW3'!ZV7</t>
  </si>
  <si>
    <t>¬¬IF(ISBLANK('DPW3'!MM15),"",'DPW3'!MM15)</t>
  </si>
  <si>
    <t>¬¬A1516</t>
  </si>
  <si>
    <t>¬¬'DPW3'!F16 &amp; "," &amp; 'DPW3'!G16 &amp; "," &amp; 'DPW3'!MT7</t>
  </si>
  <si>
    <t>¬¬IF(ISBLANK('DPW3'!K16),"",'DPW3'!K16)</t>
  </si>
  <si>
    <t>¬¬A1517</t>
  </si>
  <si>
    <t>¬¬'DPW3'!F16 &amp; "," &amp; 'DPW3'!G16 &amp; "," &amp; 'DPW3'!MV7</t>
  </si>
  <si>
    <t>¬¬IF(ISBLANK('DPW3'!M16),"",'DPW3'!M16)</t>
  </si>
  <si>
    <t>¬¬IF(ISBLANK('DPW3'!N16),"",'DPW3'!N16)</t>
  </si>
  <si>
    <t>¬¬IF(ISBLANK('DPW3'!O16),"",'DPW3'!O16)</t>
  </si>
  <si>
    <t>¬¬IF(ISBLANK('DPW3'!P16),"",'DPW3'!P16)</t>
  </si>
  <si>
    <t>¬¬IF(ISBLANK('DPW3'!Q16),"",'DPW3'!Q16)</t>
  </si>
  <si>
    <t>¬¬IF(ISBLANK('DPW3'!R16),"",'DPW3'!R16)</t>
  </si>
  <si>
    <t>¬¬IF(ISBLANK('DPW3'!S16),"",'DPW3'!S16)</t>
  </si>
  <si>
    <t>¬¬IF(ISBLANK('DPW3'!T16),"",'DPW3'!T16)</t>
  </si>
  <si>
    <t>¬¬IF(ISBLANK('DPW3'!U16),"",'DPW3'!U16)</t>
  </si>
  <si>
    <t>¬¬IF(ISBLANK('DPW3'!V16),"",'DPW3'!V16)</t>
  </si>
  <si>
    <t>¬¬IF(ISBLANK('DPW3'!W16),"",'DPW3'!W16)</t>
  </si>
  <si>
    <t>¬¬IF(ISBLANK('DPW3'!X16),"",'DPW3'!X16)</t>
  </si>
  <si>
    <t>¬¬IF(ISBLANK('DPW3'!Y16),"",'DPW3'!Y16)</t>
  </si>
  <si>
    <t>¬¬IF(ISBLANK('DPW3'!Z16),"",'DPW3'!Z16)</t>
  </si>
  <si>
    <t>¬¬IF(ISBLANK('DPW3'!AA16),"",'DPW3'!AA16)</t>
  </si>
  <si>
    <t>¬¬IF(ISBLANK('DPW3'!AB16),"",'DPW3'!AB16)</t>
  </si>
  <si>
    <t>¬¬IF(ISBLANK('DPW3'!AC16),"",'DPW3'!AC16)</t>
  </si>
  <si>
    <t>¬¬IF(ISBLANK('DPW3'!AD16),"",'DPW3'!AD16)</t>
  </si>
  <si>
    <t>¬¬IF(ISBLANK('DPW3'!AE16),"",'DPW3'!AE16)</t>
  </si>
  <si>
    <t>¬¬IF(ISBLANK('DPW3'!AF16),"",'DPW3'!AF16)</t>
  </si>
  <si>
    <t>¬¬IF(ISBLANK('DPW3'!AG16),"",'DPW3'!AG16)</t>
  </si>
  <si>
    <t>¬¬IF(ISBLANK('DPW3'!AH16),"",'DPW3'!AH16)</t>
  </si>
  <si>
    <t>¬¬IF(ISBLANK('DPW3'!AI16),"",'DPW3'!AI16)</t>
  </si>
  <si>
    <t>¬¬IF(ISBLANK('DPW3'!AJ16),"",'DPW3'!AJ16)</t>
  </si>
  <si>
    <t>¬¬IF(ISBLANK('DPW3'!AK16),"",'DPW3'!AK16)</t>
  </si>
  <si>
    <t>¬¬IF(ISBLANK('DPW3'!AL16),"",'DPW3'!AL16)</t>
  </si>
  <si>
    <t>¬¬IF(ISBLANK('DPW3'!AM16),"",'DPW3'!AM16)</t>
  </si>
  <si>
    <t>¬¬IF(ISBLANK('DPW3'!AN16),"",'DPW3'!AN16)</t>
  </si>
  <si>
    <t>¬¬IF(ISBLANK('DPW3'!AO16),"",'DPW3'!AO16)</t>
  </si>
  <si>
    <t>¬¬IF(ISBLANK('DPW3'!AP16),"",'DPW3'!AP16)</t>
  </si>
  <si>
    <t>¬¬IF(ISBLANK('DPW3'!AQ16),"",'DPW3'!AQ16)</t>
  </si>
  <si>
    <t>¬¬IF(ISBLANK('DPW3'!AR16),"",'DPW3'!AR16)</t>
  </si>
  <si>
    <t>¬¬IF(ISBLANK('DPW3'!AS16),"",'DPW3'!AS16)</t>
  </si>
  <si>
    <t>¬¬IF(ISBLANK('DPW3'!AT16),"",'DPW3'!AT16)</t>
  </si>
  <si>
    <t>¬¬IF(ISBLANK('DPW3'!AU16),"",'DPW3'!AU16)</t>
  </si>
  <si>
    <t>¬¬IF(ISBLANK('DPW3'!AV16),"",'DPW3'!AV16)</t>
  </si>
  <si>
    <t>¬¬IF(ISBLANK('DPW3'!AW16),"",'DPW3'!AW16)</t>
  </si>
  <si>
    <t>¬¬IF(ISBLANK('DPW3'!AX16),"",'DPW3'!AX16)</t>
  </si>
  <si>
    <t>¬¬IF(ISBLANK('DPW3'!AY16),"",'DPW3'!AY16)</t>
  </si>
  <si>
    <t>¬¬IF(ISBLANK('DPW3'!AZ16),"",'DPW3'!AZ16)</t>
  </si>
  <si>
    <t>¬¬A1518</t>
  </si>
  <si>
    <t>¬¬'DPW3'!F16 &amp; "," &amp; 'DPW3'!G16 &amp; "," &amp; 'DPW3'!OK7</t>
  </si>
  <si>
    <t>¬¬IF(ISBLANK('DPW3'!BB16),"",'DPW3'!BB16)</t>
  </si>
  <si>
    <t>¬¬IF(ISBLANK('DPW3'!BC16),"",'DPW3'!BC16)</t>
  </si>
  <si>
    <t>¬¬IF(ISBLANK('DPW3'!BD16),"",'DPW3'!BD16)</t>
  </si>
  <si>
    <t>¬¬IF(ISBLANK('DPW3'!BE16),"",'DPW3'!BE16)</t>
  </si>
  <si>
    <t>¬¬IF(ISBLANK('DPW3'!BF16),"",'DPW3'!BF16)</t>
  </si>
  <si>
    <t>¬¬IF(ISBLANK('DPW3'!BG16),"",'DPW3'!BG16)</t>
  </si>
  <si>
    <t>¬¬IF(ISBLANK('DPW3'!BH16),"",'DPW3'!BH16)</t>
  </si>
  <si>
    <t>¬¬IF(ISBLANK('DPW3'!BI16),"",'DPW3'!BI16)</t>
  </si>
  <si>
    <t>¬¬IF(ISBLANK('DPW3'!BJ16),"",'DPW3'!BJ16)</t>
  </si>
  <si>
    <t>¬¬IF(ISBLANK('DPW3'!BK16),"",'DPW3'!BK16)</t>
  </si>
  <si>
    <t>¬¬IF(ISBLANK('DPW3'!BL16),"",'DPW3'!BL16)</t>
  </si>
  <si>
    <t>¬¬IF(ISBLANK('DPW3'!BM16),"",'DPW3'!BM16)</t>
  </si>
  <si>
    <t>¬¬IF(ISBLANK('DPW3'!BN16),"",'DPW3'!BN16)</t>
  </si>
  <si>
    <t>¬¬IF(ISBLANK('DPW3'!BO16),"",'DPW3'!BO16)</t>
  </si>
  <si>
    <t>¬¬IF(ISBLANK('DPW3'!BP16),"",'DPW3'!BP16)</t>
  </si>
  <si>
    <t>¬¬IF(ISBLANK('DPW3'!BQ16),"",'DPW3'!BQ16)</t>
  </si>
  <si>
    <t>¬¬IF(ISBLANK('DPW3'!BR16),"",'DPW3'!BR16)</t>
  </si>
  <si>
    <t>¬¬IF(ISBLANK('DPW3'!BS16),"",'DPW3'!BS16)</t>
  </si>
  <si>
    <t>¬¬IF(ISBLANK('DPW3'!BT16),"",'DPW3'!BT16)</t>
  </si>
  <si>
    <t>¬¬IF(ISBLANK('DPW3'!BU16),"",'DPW3'!BU16)</t>
  </si>
  <si>
    <t>¬¬IF(ISBLANK('DPW3'!BV16),"",'DPW3'!BV16)</t>
  </si>
  <si>
    <t>¬¬IF(ISBLANK('DPW3'!BW16),"",'DPW3'!BW16)</t>
  </si>
  <si>
    <t>¬¬IF(ISBLANK('DPW3'!BX16),"",'DPW3'!BX16)</t>
  </si>
  <si>
    <t>¬¬IF(ISBLANK('DPW3'!BY16),"",'DPW3'!BY16)</t>
  </si>
  <si>
    <t>¬¬IF(ISBLANK('DPW3'!BZ16),"",'DPW3'!BZ16)</t>
  </si>
  <si>
    <t>¬¬IF(ISBLANK('DPW3'!CA16),"",'DPW3'!CA16)</t>
  </si>
  <si>
    <t>¬¬IF(ISBLANK('DPW3'!CB16),"",'DPW3'!CB16)</t>
  </si>
  <si>
    <t>¬¬IF(ISBLANK('DPW3'!CC16),"",'DPW3'!CC16)</t>
  </si>
  <si>
    <t>¬¬IF(ISBLANK('DPW3'!CD16),"",'DPW3'!CD16)</t>
  </si>
  <si>
    <t>¬¬IF(ISBLANK('DPW3'!CE16),"",'DPW3'!CE16)</t>
  </si>
  <si>
    <t>¬¬IF(ISBLANK('DPW3'!CF16),"",'DPW3'!CF16)</t>
  </si>
  <si>
    <t>¬¬IF(ISBLANK('DPW3'!CG16),"",'DPW3'!CG16)</t>
  </si>
  <si>
    <t>¬¬IF(ISBLANK('DPW3'!CH16),"",'DPW3'!CH16)</t>
  </si>
  <si>
    <t>¬¬IF(ISBLANK('DPW3'!CI16),"",'DPW3'!CI16)</t>
  </si>
  <si>
    <t>¬¬IF(ISBLANK('DPW3'!CJ16),"",'DPW3'!CJ16)</t>
  </si>
  <si>
    <t>¬¬IF(ISBLANK('DPW3'!CK16),"",'DPW3'!CK16)</t>
  </si>
  <si>
    <t>¬¬IF(ISBLANK('DPW3'!CL16),"",'DPW3'!CL16)</t>
  </si>
  <si>
    <t>¬¬IF(ISBLANK('DPW3'!CM16),"",'DPW3'!CM16)</t>
  </si>
  <si>
    <t>¬¬IF(ISBLANK('DPW3'!CN16),"",'DPW3'!CN16)</t>
  </si>
  <si>
    <t>¬¬IF(ISBLANK('DPW3'!CO16),"",'DPW3'!CO16)</t>
  </si>
  <si>
    <t>¬¬A1519</t>
  </si>
  <si>
    <t>¬¬'DPW3'!F16 &amp; "," &amp; 'DPW3'!G16 &amp; "," &amp; 'DPW3'!PZ7</t>
  </si>
  <si>
    <t>¬¬IF(ISBLANK('DPW3'!CQ16),"",'DPW3'!CQ16)</t>
  </si>
  <si>
    <t>¬¬IF(ISBLANK('DPW3'!CR16),"",'DPW3'!CR16)</t>
  </si>
  <si>
    <t>¬¬IF(ISBLANK('DPW3'!CS16),"",'DPW3'!CS16)</t>
  </si>
  <si>
    <t>¬¬IF(ISBLANK('DPW3'!CT16),"",'DPW3'!CT16)</t>
  </si>
  <si>
    <t>¬¬IF(ISBLANK('DPW3'!CU16),"",'DPW3'!CU16)</t>
  </si>
  <si>
    <t>¬¬IF(ISBLANK('DPW3'!CV16),"",'DPW3'!CV16)</t>
  </si>
  <si>
    <t>¬¬IF(ISBLANK('DPW3'!CW16),"",'DPW3'!CW16)</t>
  </si>
  <si>
    <t>¬¬IF(ISBLANK('DPW3'!CX16),"",'DPW3'!CX16)</t>
  </si>
  <si>
    <t>¬¬IF(ISBLANK('DPW3'!CY16),"",'DPW3'!CY16)</t>
  </si>
  <si>
    <t>¬¬IF(ISBLANK('DPW3'!CZ16),"",'DPW3'!CZ16)</t>
  </si>
  <si>
    <t>¬¬IF(ISBLANK('DPW3'!DA16),"",'DPW3'!DA16)</t>
  </si>
  <si>
    <t>¬¬IF(ISBLANK('DPW3'!DB16),"",'DPW3'!DB16)</t>
  </si>
  <si>
    <t>¬¬IF(ISBLANK('DPW3'!DC16),"",'DPW3'!DC16)</t>
  </si>
  <si>
    <t>¬¬IF(ISBLANK('DPW3'!DD16),"",'DPW3'!DD16)</t>
  </si>
  <si>
    <t>¬¬IF(ISBLANK('DPW3'!DE16),"",'DPW3'!DE16)</t>
  </si>
  <si>
    <t>¬¬IF(ISBLANK('DPW3'!DF16),"",'DPW3'!DF16)</t>
  </si>
  <si>
    <t>¬¬IF(ISBLANK('DPW3'!DG16),"",'DPW3'!DG16)</t>
  </si>
  <si>
    <t>¬¬IF(ISBLANK('DPW3'!DH16),"",'DPW3'!DH16)</t>
  </si>
  <si>
    <t>¬¬IF(ISBLANK('DPW3'!DI16),"",'DPW3'!DI16)</t>
  </si>
  <si>
    <t>¬¬IF(ISBLANK('DPW3'!DJ16),"",'DPW3'!DJ16)</t>
  </si>
  <si>
    <t>¬¬IF(ISBLANK('DPW3'!DK16),"",'DPW3'!DK16)</t>
  </si>
  <si>
    <t>¬¬IF(ISBLANK('DPW3'!DL16),"",'DPW3'!DL16)</t>
  </si>
  <si>
    <t>¬¬IF(ISBLANK('DPW3'!DM16),"",'DPW3'!DM16)</t>
  </si>
  <si>
    <t>¬¬IF(ISBLANK('DPW3'!DN16),"",'DPW3'!DN16)</t>
  </si>
  <si>
    <t>¬¬IF(ISBLANK('DPW3'!DO16),"",'DPW3'!DO16)</t>
  </si>
  <si>
    <t>¬¬IF(ISBLANK('DPW3'!DP16),"",'DPW3'!DP16)</t>
  </si>
  <si>
    <t>¬¬IF(ISBLANK('DPW3'!DQ16),"",'DPW3'!DQ16)</t>
  </si>
  <si>
    <t>¬¬IF(ISBLANK('DPW3'!DR16),"",'DPW3'!DR16)</t>
  </si>
  <si>
    <t>¬¬IF(ISBLANK('DPW3'!DS16),"",'DPW3'!DS16)</t>
  </si>
  <si>
    <t>¬¬IF(ISBLANK('DPW3'!DT16),"",'DPW3'!DT16)</t>
  </si>
  <si>
    <t>¬¬IF(ISBLANK('DPW3'!DU16),"",'DPW3'!DU16)</t>
  </si>
  <si>
    <t>¬¬IF(ISBLANK('DPW3'!DV16),"",'DPW3'!DV16)</t>
  </si>
  <si>
    <t>¬¬IF(ISBLANK('DPW3'!DW16),"",'DPW3'!DW16)</t>
  </si>
  <si>
    <t>¬¬IF(ISBLANK('DPW3'!DX16),"",'DPW3'!DX16)</t>
  </si>
  <si>
    <t>¬¬IF(ISBLANK('DPW3'!DY16),"",'DPW3'!DY16)</t>
  </si>
  <si>
    <t>¬¬IF(ISBLANK('DPW3'!DZ16),"",'DPW3'!DZ16)</t>
  </si>
  <si>
    <t>¬¬IF(ISBLANK('DPW3'!EA16),"",'DPW3'!EA16)</t>
  </si>
  <si>
    <t>¬¬IF(ISBLANK('DPW3'!EB16),"",'DPW3'!EB16)</t>
  </si>
  <si>
    <t>¬¬IF(ISBLANK('DPW3'!EC16),"",'DPW3'!EC16)</t>
  </si>
  <si>
    <t>¬¬IF(ISBLANK('DPW3'!ED16),"",'DPW3'!ED16)</t>
  </si>
  <si>
    <t>¬¬A1520</t>
  </si>
  <si>
    <t>¬¬'DPW3'!F16 &amp; "," &amp; 'DPW3'!G16 &amp; "," &amp; 'DPW3'!RO7</t>
  </si>
  <si>
    <t>¬¬IF(ISBLANK('DPW3'!EF16),"",'DPW3'!EF16)</t>
  </si>
  <si>
    <t>¬¬IF(ISBLANK('DPW3'!EG16),"",'DPW3'!EG16)</t>
  </si>
  <si>
    <t>¬¬IF(ISBLANK('DPW3'!EH16),"",'DPW3'!EH16)</t>
  </si>
  <si>
    <t>¬¬IF(ISBLANK('DPW3'!EI16),"",'DPW3'!EI16)</t>
  </si>
  <si>
    <t>¬¬IF(ISBLANK('DPW3'!EJ16),"",'DPW3'!EJ16)</t>
  </si>
  <si>
    <t>¬¬IF(ISBLANK('DPW3'!EK16),"",'DPW3'!EK16)</t>
  </si>
  <si>
    <t>¬¬IF(ISBLANK('DPW3'!EL16),"",'DPW3'!EL16)</t>
  </si>
  <si>
    <t>¬¬IF(ISBLANK('DPW3'!EM16),"",'DPW3'!EM16)</t>
  </si>
  <si>
    <t>¬¬IF(ISBLANK('DPW3'!EN16),"",'DPW3'!EN16)</t>
  </si>
  <si>
    <t>¬¬IF(ISBLANK('DPW3'!EO16),"",'DPW3'!EO16)</t>
  </si>
  <si>
    <t>¬¬IF(ISBLANK('DPW3'!EP16),"",'DPW3'!EP16)</t>
  </si>
  <si>
    <t>¬¬IF(ISBLANK('DPW3'!EQ16),"",'DPW3'!EQ16)</t>
  </si>
  <si>
    <t>¬¬IF(ISBLANK('DPW3'!ER16),"",'DPW3'!ER16)</t>
  </si>
  <si>
    <t>¬¬IF(ISBLANK('DPW3'!ES16),"",'DPW3'!ES16)</t>
  </si>
  <si>
    <t>¬¬IF(ISBLANK('DPW3'!ET16),"",'DPW3'!ET16)</t>
  </si>
  <si>
    <t>¬¬IF(ISBLANK('DPW3'!EU16),"",'DPW3'!EU16)</t>
  </si>
  <si>
    <t>¬¬IF(ISBLANK('DPW3'!EV16),"",'DPW3'!EV16)</t>
  </si>
  <si>
    <t>¬¬IF(ISBLANK('DPW3'!EW16),"",'DPW3'!EW16)</t>
  </si>
  <si>
    <t>¬¬IF(ISBLANK('DPW3'!EX16),"",'DPW3'!EX16)</t>
  </si>
  <si>
    <t>¬¬IF(ISBLANK('DPW3'!EY16),"",'DPW3'!EY16)</t>
  </si>
  <si>
    <t>¬¬IF(ISBLANK('DPW3'!EZ16),"",'DPW3'!EZ16)</t>
  </si>
  <si>
    <t>¬¬IF(ISBLANK('DPW3'!FA16),"",'DPW3'!FA16)</t>
  </si>
  <si>
    <t>¬¬IF(ISBLANK('DPW3'!FB16),"",'DPW3'!FB16)</t>
  </si>
  <si>
    <t>¬¬IF(ISBLANK('DPW3'!FC16),"",'DPW3'!FC16)</t>
  </si>
  <si>
    <t>¬¬IF(ISBLANK('DPW3'!FD16),"",'DPW3'!FD16)</t>
  </si>
  <si>
    <t>¬¬IF(ISBLANK('DPW3'!FE16),"",'DPW3'!FE16)</t>
  </si>
  <si>
    <t>¬¬IF(ISBLANK('DPW3'!FF16),"",'DPW3'!FF16)</t>
  </si>
  <si>
    <t>¬¬IF(ISBLANK('DPW3'!FG16),"",'DPW3'!FG16)</t>
  </si>
  <si>
    <t>¬¬IF(ISBLANK('DPW3'!FH16),"",'DPW3'!FH16)</t>
  </si>
  <si>
    <t>¬¬IF(ISBLANK('DPW3'!FI16),"",'DPW3'!FI16)</t>
  </si>
  <si>
    <t>¬¬IF(ISBLANK('DPW3'!FJ16),"",'DPW3'!FJ16)</t>
  </si>
  <si>
    <t>¬¬IF(ISBLANK('DPW3'!FK16),"",'DPW3'!FK16)</t>
  </si>
  <si>
    <t>¬¬IF(ISBLANK('DPW3'!FL16),"",'DPW3'!FL16)</t>
  </si>
  <si>
    <t>¬¬IF(ISBLANK('DPW3'!FM16),"",'DPW3'!FM16)</t>
  </si>
  <si>
    <t>¬¬IF(ISBLANK('DPW3'!FN16),"",'DPW3'!FN16)</t>
  </si>
  <si>
    <t>¬¬IF(ISBLANK('DPW3'!FO16),"",'DPW3'!FO16)</t>
  </si>
  <si>
    <t>¬¬IF(ISBLANK('DPW3'!FP16),"",'DPW3'!FP16)</t>
  </si>
  <si>
    <t>¬¬IF(ISBLANK('DPW3'!FQ16),"",'DPW3'!FQ16)</t>
  </si>
  <si>
    <t>¬¬IF(ISBLANK('DPW3'!FR16),"",'DPW3'!FR16)</t>
  </si>
  <si>
    <t>¬¬IF(ISBLANK('DPW3'!FS16),"",'DPW3'!FS16)</t>
  </si>
  <si>
    <t>¬¬A1521</t>
  </si>
  <si>
    <t>¬¬'DPW3'!F16 &amp; "," &amp; 'DPW3'!G16 &amp; "," &amp; 'DPW3'!TD7</t>
  </si>
  <si>
    <t>¬¬IF(ISBLANK('DPW3'!FU16),"",'DPW3'!FU16)</t>
  </si>
  <si>
    <t>¬¬IF(ISBLANK('DPW3'!FV16),"",'DPW3'!FV16)</t>
  </si>
  <si>
    <t>¬¬IF(ISBLANK('DPW3'!FW16),"",'DPW3'!FW16)</t>
  </si>
  <si>
    <t>¬¬IF(ISBLANK('DPW3'!FX16),"",'DPW3'!FX16)</t>
  </si>
  <si>
    <t>¬¬IF(ISBLANK('DPW3'!FY16),"",'DPW3'!FY16)</t>
  </si>
  <si>
    <t>¬¬IF(ISBLANK('DPW3'!FZ16),"",'DPW3'!FZ16)</t>
  </si>
  <si>
    <t>¬¬IF(ISBLANK('DPW3'!GA16),"",'DPW3'!GA16)</t>
  </si>
  <si>
    <t>¬¬IF(ISBLANK('DPW3'!GB16),"",'DPW3'!GB16)</t>
  </si>
  <si>
    <t>¬¬IF(ISBLANK('DPW3'!GC16),"",'DPW3'!GC16)</t>
  </si>
  <si>
    <t>¬¬IF(ISBLANK('DPW3'!GD16),"",'DPW3'!GD16)</t>
  </si>
  <si>
    <t>¬¬IF(ISBLANK('DPW3'!GE16),"",'DPW3'!GE16)</t>
  </si>
  <si>
    <t>¬¬IF(ISBLANK('DPW3'!GF16),"",'DPW3'!GF16)</t>
  </si>
  <si>
    <t>¬¬IF(ISBLANK('DPW3'!GG16),"",'DPW3'!GG16)</t>
  </si>
  <si>
    <t>¬¬IF(ISBLANK('DPW3'!GH16),"",'DPW3'!GH16)</t>
  </si>
  <si>
    <t>¬¬IF(ISBLANK('DPW3'!GI16),"",'DPW3'!GI16)</t>
  </si>
  <si>
    <t>¬¬IF(ISBLANK('DPW3'!GJ16),"",'DPW3'!GJ16)</t>
  </si>
  <si>
    <t>¬¬IF(ISBLANK('DPW3'!GK16),"",'DPW3'!GK16)</t>
  </si>
  <si>
    <t>¬¬IF(ISBLANK('DPW3'!GL16),"",'DPW3'!GL16)</t>
  </si>
  <si>
    <t>¬¬IF(ISBLANK('DPW3'!GM16),"",'DPW3'!GM16)</t>
  </si>
  <si>
    <t>¬¬IF(ISBLANK('DPW3'!GN16),"",'DPW3'!GN16)</t>
  </si>
  <si>
    <t>¬¬IF(ISBLANK('DPW3'!GO16),"",'DPW3'!GO16)</t>
  </si>
  <si>
    <t>¬¬IF(ISBLANK('DPW3'!GP16),"",'DPW3'!GP16)</t>
  </si>
  <si>
    <t>¬¬IF(ISBLANK('DPW3'!GQ16),"",'DPW3'!GQ16)</t>
  </si>
  <si>
    <t>¬¬IF(ISBLANK('DPW3'!GR16),"",'DPW3'!GR16)</t>
  </si>
  <si>
    <t>¬¬IF(ISBLANK('DPW3'!GS16),"",'DPW3'!GS16)</t>
  </si>
  <si>
    <t>¬¬IF(ISBLANK('DPW3'!GT16),"",'DPW3'!GT16)</t>
  </si>
  <si>
    <t>¬¬IF(ISBLANK('DPW3'!GU16),"",'DPW3'!GU16)</t>
  </si>
  <si>
    <t>¬¬IF(ISBLANK('DPW3'!GV16),"",'DPW3'!GV16)</t>
  </si>
  <si>
    <t>¬¬IF(ISBLANK('DPW3'!GW16),"",'DPW3'!GW16)</t>
  </si>
  <si>
    <t>¬¬IF(ISBLANK('DPW3'!GX16),"",'DPW3'!GX16)</t>
  </si>
  <si>
    <t>¬¬IF(ISBLANK('DPW3'!GY16),"",'DPW3'!GY16)</t>
  </si>
  <si>
    <t>¬¬IF(ISBLANK('DPW3'!GZ16),"",'DPW3'!GZ16)</t>
  </si>
  <si>
    <t>¬¬IF(ISBLANK('DPW3'!HA16),"",'DPW3'!HA16)</t>
  </si>
  <si>
    <t>¬¬IF(ISBLANK('DPW3'!HB16),"",'DPW3'!HB16)</t>
  </si>
  <si>
    <t>¬¬IF(ISBLANK('DPW3'!HC16),"",'DPW3'!HC16)</t>
  </si>
  <si>
    <t>¬¬IF(ISBLANK('DPW3'!HD16),"",'DPW3'!HD16)</t>
  </si>
  <si>
    <t>¬¬IF(ISBLANK('DPW3'!HE16),"",'DPW3'!HE16)</t>
  </si>
  <si>
    <t>¬¬IF(ISBLANK('DPW3'!HF16),"",'DPW3'!HF16)</t>
  </si>
  <si>
    <t>¬¬IF(ISBLANK('DPW3'!HG16),"",'DPW3'!HG16)</t>
  </si>
  <si>
    <t>¬¬IF(ISBLANK('DPW3'!HH16),"",'DPW3'!HH16)</t>
  </si>
  <si>
    <t>¬¬A1522</t>
  </si>
  <si>
    <t>¬¬'DPW3'!F16 &amp; "," &amp; 'DPW3'!G16 &amp; "," &amp; 'DPW3'!US7</t>
  </si>
  <si>
    <t>¬¬IF(ISBLANK('DPW3'!HJ16),"",'DPW3'!HJ16)</t>
  </si>
  <si>
    <t>¬¬IF(ISBLANK('DPW3'!HK16),"",'DPW3'!HK16)</t>
  </si>
  <si>
    <t>¬¬IF(ISBLANK('DPW3'!HL16),"",'DPW3'!HL16)</t>
  </si>
  <si>
    <t>¬¬IF(ISBLANK('DPW3'!HM16),"",'DPW3'!HM16)</t>
  </si>
  <si>
    <t>¬¬IF(ISBLANK('DPW3'!HN16),"",'DPW3'!HN16)</t>
  </si>
  <si>
    <t>¬¬IF(ISBLANK('DPW3'!HO16),"",'DPW3'!HO16)</t>
  </si>
  <si>
    <t>¬¬IF(ISBLANK('DPW3'!HP16),"",'DPW3'!HP16)</t>
  </si>
  <si>
    <t>¬¬IF(ISBLANK('DPW3'!HQ16),"",'DPW3'!HQ16)</t>
  </si>
  <si>
    <t>¬¬IF(ISBLANK('DPW3'!HR16),"",'DPW3'!HR16)</t>
  </si>
  <si>
    <t>¬¬IF(ISBLANK('DPW3'!HS16),"",'DPW3'!HS16)</t>
  </si>
  <si>
    <t>¬¬IF(ISBLANK('DPW3'!HT16),"",'DPW3'!HT16)</t>
  </si>
  <si>
    <t>¬¬IF(ISBLANK('DPW3'!HU16),"",'DPW3'!HU16)</t>
  </si>
  <si>
    <t>¬¬IF(ISBLANK('DPW3'!HV16),"",'DPW3'!HV16)</t>
  </si>
  <si>
    <t>¬¬IF(ISBLANK('DPW3'!HW16),"",'DPW3'!HW16)</t>
  </si>
  <si>
    <t>¬¬IF(ISBLANK('DPW3'!HX16),"",'DPW3'!HX16)</t>
  </si>
  <si>
    <t>¬¬IF(ISBLANK('DPW3'!HY16),"",'DPW3'!HY16)</t>
  </si>
  <si>
    <t>¬¬IF(ISBLANK('DPW3'!HZ16),"",'DPW3'!HZ16)</t>
  </si>
  <si>
    <t>¬¬IF(ISBLANK('DPW3'!IA16),"",'DPW3'!IA16)</t>
  </si>
  <si>
    <t>¬¬IF(ISBLANK('DPW3'!IB16),"",'DPW3'!IB16)</t>
  </si>
  <si>
    <t>¬¬IF(ISBLANK('DPW3'!IC16),"",'DPW3'!IC16)</t>
  </si>
  <si>
    <t>¬¬IF(ISBLANK('DPW3'!ID16),"",'DPW3'!ID16)</t>
  </si>
  <si>
    <t>¬¬IF(ISBLANK('DPW3'!IE16),"",'DPW3'!IE16)</t>
  </si>
  <si>
    <t>¬¬IF(ISBLANK('DPW3'!IF16),"",'DPW3'!IF16)</t>
  </si>
  <si>
    <t>¬¬IF(ISBLANK('DPW3'!IG16),"",'DPW3'!IG16)</t>
  </si>
  <si>
    <t>¬¬IF(ISBLANK('DPW3'!IH16),"",'DPW3'!IH16)</t>
  </si>
  <si>
    <t>¬¬IF(ISBLANK('DPW3'!II16),"",'DPW3'!II16)</t>
  </si>
  <si>
    <t>¬¬IF(ISBLANK('DPW3'!IJ16),"",'DPW3'!IJ16)</t>
  </si>
  <si>
    <t>¬¬IF(ISBLANK('DPW3'!IK16),"",'DPW3'!IK16)</t>
  </si>
  <si>
    <t>¬¬IF(ISBLANK('DPW3'!IL16),"",'DPW3'!IL16)</t>
  </si>
  <si>
    <t>¬¬IF(ISBLANK('DPW3'!IM16),"",'DPW3'!IM16)</t>
  </si>
  <si>
    <t>¬¬IF(ISBLANK('DPW3'!IN16),"",'DPW3'!IN16)</t>
  </si>
  <si>
    <t>¬¬IF(ISBLANK('DPW3'!IO16),"",'DPW3'!IO16)</t>
  </si>
  <si>
    <t>¬¬IF(ISBLANK('DPW3'!IP16),"",'DPW3'!IP16)</t>
  </si>
  <si>
    <t>¬¬IF(ISBLANK('DPW3'!IQ16),"",'DPW3'!IQ16)</t>
  </si>
  <si>
    <t>¬¬IF(ISBLANK('DPW3'!IR16),"",'DPW3'!IR16)</t>
  </si>
  <si>
    <t>¬¬IF(ISBLANK('DPW3'!IS16),"",'DPW3'!IS16)</t>
  </si>
  <si>
    <t>¬¬IF(ISBLANK('DPW3'!IT16),"",'DPW3'!IT16)</t>
  </si>
  <si>
    <t>¬¬IF(ISBLANK('DPW3'!IU16),"",'DPW3'!IU16)</t>
  </si>
  <si>
    <t>¬¬IF(ISBLANK('DPW3'!IV16),"",'DPW3'!IV16)</t>
  </si>
  <si>
    <t>¬¬IF(ISBLANK('DPW3'!IW16),"",'DPW3'!IW16)</t>
  </si>
  <si>
    <t>¬¬A1523</t>
  </si>
  <si>
    <t>¬¬'DPW3'!F16 &amp; "," &amp; 'DPW3'!G16 &amp; "," &amp; 'DPW3'!WH7</t>
  </si>
  <si>
    <t>¬¬IF(ISBLANK('DPW3'!IY16),"",'DPW3'!IY16)</t>
  </si>
  <si>
    <t>¬¬IF(ISBLANK('DPW3'!IZ16),"",'DPW3'!IZ16)</t>
  </si>
  <si>
    <t>¬¬IF(ISBLANK('DPW3'!JA16),"",'DPW3'!JA16)</t>
  </si>
  <si>
    <t>¬¬IF(ISBLANK('DPW3'!JB16),"",'DPW3'!JB16)</t>
  </si>
  <si>
    <t>¬¬IF(ISBLANK('DPW3'!JC16),"",'DPW3'!JC16)</t>
  </si>
  <si>
    <t>¬¬IF(ISBLANK('DPW3'!JD16),"",'DPW3'!JD16)</t>
  </si>
  <si>
    <t>¬¬IF(ISBLANK('DPW3'!JE16),"",'DPW3'!JE16)</t>
  </si>
  <si>
    <t>¬¬IF(ISBLANK('DPW3'!JF16),"",'DPW3'!JF16)</t>
  </si>
  <si>
    <t>¬¬IF(ISBLANK('DPW3'!JG16),"",'DPW3'!JG16)</t>
  </si>
  <si>
    <t>¬¬IF(ISBLANK('DPW3'!JH16),"",'DPW3'!JH16)</t>
  </si>
  <si>
    <t>¬¬IF(ISBLANK('DPW3'!JI16),"",'DPW3'!JI16)</t>
  </si>
  <si>
    <t>¬¬IF(ISBLANK('DPW3'!JJ16),"",'DPW3'!JJ16)</t>
  </si>
  <si>
    <t>¬¬IF(ISBLANK('DPW3'!JK16),"",'DPW3'!JK16)</t>
  </si>
  <si>
    <t>¬¬IF(ISBLANK('DPW3'!JL16),"",'DPW3'!JL16)</t>
  </si>
  <si>
    <t>¬¬IF(ISBLANK('DPW3'!JM16),"",'DPW3'!JM16)</t>
  </si>
  <si>
    <t>¬¬IF(ISBLANK('DPW3'!JN16),"",'DPW3'!JN16)</t>
  </si>
  <si>
    <t>¬¬IF(ISBLANK('DPW3'!JO16),"",'DPW3'!JO16)</t>
  </si>
  <si>
    <t>¬¬IF(ISBLANK('DPW3'!JP16),"",'DPW3'!JP16)</t>
  </si>
  <si>
    <t>¬¬IF(ISBLANK('DPW3'!JQ16),"",'DPW3'!JQ16)</t>
  </si>
  <si>
    <t>¬¬IF(ISBLANK('DPW3'!JR16),"",'DPW3'!JR16)</t>
  </si>
  <si>
    <t>¬¬IF(ISBLANK('DPW3'!JS16),"",'DPW3'!JS16)</t>
  </si>
  <si>
    <t>¬¬IF(ISBLANK('DPW3'!JT16),"",'DPW3'!JT16)</t>
  </si>
  <si>
    <t>¬¬IF(ISBLANK('DPW3'!JU16),"",'DPW3'!JU16)</t>
  </si>
  <si>
    <t>¬¬IF(ISBLANK('DPW3'!JV16),"",'DPW3'!JV16)</t>
  </si>
  <si>
    <t>¬¬IF(ISBLANK('DPW3'!JW16),"",'DPW3'!JW16)</t>
  </si>
  <si>
    <t>¬¬IF(ISBLANK('DPW3'!JX16),"",'DPW3'!JX16)</t>
  </si>
  <si>
    <t>¬¬IF(ISBLANK('DPW3'!JY16),"",'DPW3'!JY16)</t>
  </si>
  <si>
    <t>¬¬IF(ISBLANK('DPW3'!JZ16),"",'DPW3'!JZ16)</t>
  </si>
  <si>
    <t>¬¬IF(ISBLANK('DPW3'!KA16),"",'DPW3'!KA16)</t>
  </si>
  <si>
    <t>¬¬IF(ISBLANK('DPW3'!KB16),"",'DPW3'!KB16)</t>
  </si>
  <si>
    <t>¬¬IF(ISBLANK('DPW3'!KC16),"",'DPW3'!KC16)</t>
  </si>
  <si>
    <t>¬¬IF(ISBLANK('DPW3'!KD16),"",'DPW3'!KD16)</t>
  </si>
  <si>
    <t>¬¬IF(ISBLANK('DPW3'!KE16),"",'DPW3'!KE16)</t>
  </si>
  <si>
    <t>¬¬IF(ISBLANK('DPW3'!KF16),"",'DPW3'!KF16)</t>
  </si>
  <si>
    <t>¬¬IF(ISBLANK('DPW3'!KG16),"",'DPW3'!KG16)</t>
  </si>
  <si>
    <t>¬¬IF(ISBLANK('DPW3'!KH16),"",'DPW3'!KH16)</t>
  </si>
  <si>
    <t>¬¬IF(ISBLANK('DPW3'!KI16),"",'DPW3'!KI16)</t>
  </si>
  <si>
    <t>¬¬IF(ISBLANK('DPW3'!KJ16),"",'DPW3'!KJ16)</t>
  </si>
  <si>
    <t>¬¬IF(ISBLANK('DPW3'!KK16),"",'DPW3'!KK16)</t>
  </si>
  <si>
    <t>¬¬IF(ISBLANK('DPW3'!KL16),"",'DPW3'!KL16)</t>
  </si>
  <si>
    <t>¬¬A1524</t>
  </si>
  <si>
    <t>¬¬'DPW3'!F16 &amp; "," &amp; 'DPW3'!G16 &amp; "," &amp; 'DPW3'!XW7</t>
  </si>
  <si>
    <t>¬¬IF(ISBLANK('DPW3'!KN16),"",'DPW3'!KN16)</t>
  </si>
  <si>
    <t>¬¬IF(ISBLANK('DPW3'!KO16),"",'DPW3'!KO16)</t>
  </si>
  <si>
    <t>¬¬IF(ISBLANK('DPW3'!KP16),"",'DPW3'!KP16)</t>
  </si>
  <si>
    <t>¬¬IF(ISBLANK('DPW3'!KQ16),"",'DPW3'!KQ16)</t>
  </si>
  <si>
    <t>¬¬IF(ISBLANK('DPW3'!KR16),"",'DPW3'!KR16)</t>
  </si>
  <si>
    <t>¬¬IF(ISBLANK('DPW3'!KS16),"",'DPW3'!KS16)</t>
  </si>
  <si>
    <t>¬¬IF(ISBLANK('DPW3'!KT16),"",'DPW3'!KT16)</t>
  </si>
  <si>
    <t>¬¬IF(ISBLANK('DPW3'!KU16),"",'DPW3'!KU16)</t>
  </si>
  <si>
    <t>¬¬IF(ISBLANK('DPW3'!KV16),"",'DPW3'!KV16)</t>
  </si>
  <si>
    <t>¬¬IF(ISBLANK('DPW3'!KW16),"",'DPW3'!KW16)</t>
  </si>
  <si>
    <t>¬¬IF(ISBLANK('DPW3'!KX16),"",'DPW3'!KX16)</t>
  </si>
  <si>
    <t>¬¬IF(ISBLANK('DPW3'!KY16),"",'DPW3'!KY16)</t>
  </si>
  <si>
    <t>¬¬IF(ISBLANK('DPW3'!KZ16),"",'DPW3'!KZ16)</t>
  </si>
  <si>
    <t>¬¬IF(ISBLANK('DPW3'!LA16),"",'DPW3'!LA16)</t>
  </si>
  <si>
    <t>¬¬IF(ISBLANK('DPW3'!LB16),"",'DPW3'!LB16)</t>
  </si>
  <si>
    <t>¬¬IF(ISBLANK('DPW3'!LC16),"",'DPW3'!LC16)</t>
  </si>
  <si>
    <t>¬¬IF(ISBLANK('DPW3'!LD16),"",'DPW3'!LD16)</t>
  </si>
  <si>
    <t>¬¬IF(ISBLANK('DPW3'!LE16),"",'DPW3'!LE16)</t>
  </si>
  <si>
    <t>¬¬IF(ISBLANK('DPW3'!LF16),"",'DPW3'!LF16)</t>
  </si>
  <si>
    <t>¬¬IF(ISBLANK('DPW3'!LG16),"",'DPW3'!LG16)</t>
  </si>
  <si>
    <t>¬¬IF(ISBLANK('DPW3'!LH16),"",'DPW3'!LH16)</t>
  </si>
  <si>
    <t>¬¬IF(ISBLANK('DPW3'!LI16),"",'DPW3'!LI16)</t>
  </si>
  <si>
    <t>¬¬IF(ISBLANK('DPW3'!LJ16),"",'DPW3'!LJ16)</t>
  </si>
  <si>
    <t>¬¬IF(ISBLANK('DPW3'!LK16),"",'DPW3'!LK16)</t>
  </si>
  <si>
    <t>¬¬IF(ISBLANK('DPW3'!LL16),"",'DPW3'!LL16)</t>
  </si>
  <si>
    <t>¬¬IF(ISBLANK('DPW3'!LM16),"",'DPW3'!LM16)</t>
  </si>
  <si>
    <t>¬¬IF(ISBLANK('DPW3'!LN16),"",'DPW3'!LN16)</t>
  </si>
  <si>
    <t>¬¬IF(ISBLANK('DPW3'!LO16),"",'DPW3'!LO16)</t>
  </si>
  <si>
    <t>¬¬IF(ISBLANK('DPW3'!LP16),"",'DPW3'!LP16)</t>
  </si>
  <si>
    <t>¬¬IF(ISBLANK('DPW3'!LQ16),"",'DPW3'!LQ16)</t>
  </si>
  <si>
    <t>¬¬IF(ISBLANK('DPW3'!LR16),"",'DPW3'!LR16)</t>
  </si>
  <si>
    <t>¬¬IF(ISBLANK('DPW3'!LS16),"",'DPW3'!LS16)</t>
  </si>
  <si>
    <t>¬¬IF(ISBLANK('DPW3'!LT16),"",'DPW3'!LT16)</t>
  </si>
  <si>
    <t>¬¬IF(ISBLANK('DPW3'!LU16),"",'DPW3'!LU16)</t>
  </si>
  <si>
    <t>¬¬IF(ISBLANK('DPW3'!LV16),"",'DPW3'!LV16)</t>
  </si>
  <si>
    <t>¬¬IF(ISBLANK('DPW3'!LW16),"",'DPW3'!LW16)</t>
  </si>
  <si>
    <t>¬¬IF(ISBLANK('DPW3'!LX16),"",'DPW3'!LX16)</t>
  </si>
  <si>
    <t>¬¬IF(ISBLANK('DPW3'!LY16),"",'DPW3'!LY16)</t>
  </si>
  <si>
    <t>¬¬IF(ISBLANK('DPW3'!LZ16),"",'DPW3'!LZ16)</t>
  </si>
  <si>
    <t>¬¬IF(ISBLANK('DPW3'!MA16),"",'DPW3'!MA16)</t>
  </si>
  <si>
    <t>¬¬A1525</t>
  </si>
  <si>
    <t>¬¬'DPW3'!F16 &amp; "," &amp; 'DPW3'!G16 &amp; "," &amp; 'DPW3'!ZL7</t>
  </si>
  <si>
    <t>¬¬IF(ISBLANK('DPW3'!MC16),"",'DPW3'!MC16)</t>
  </si>
  <si>
    <t>¬¬A1526</t>
  </si>
  <si>
    <t>¬¬'DPW3'!F16 &amp; "," &amp; 'DPW3'!G16 &amp; "," &amp; 'DPW3'!ZM7</t>
  </si>
  <si>
    <t>¬¬IF(ISBLANK('DPW3'!MD16),"",'DPW3'!MD16)</t>
  </si>
  <si>
    <t>¬¬A1527</t>
  </si>
  <si>
    <t>¬¬'DPW3'!F16 &amp; "," &amp; 'DPW3'!G16 &amp; "," &amp; 'DPW3'!ZN7</t>
  </si>
  <si>
    <t>¬¬IF(ISBLANK('DPW3'!ML16),"",'DPW3'!ML16)</t>
  </si>
  <si>
    <t>¬¬A1528</t>
  </si>
  <si>
    <t>¬¬'DPW3'!F16 &amp; "," &amp; 'DPW3'!G16 &amp; "," &amp; 'DPW3'!ZO7</t>
  </si>
  <si>
    <t>¬¬IF(ISBLANK('DPW3'!MF16),"",'DPW3'!MF16)</t>
  </si>
  <si>
    <t>¬¬A1529</t>
  </si>
  <si>
    <t>¬¬'DPW3'!F16 &amp; "," &amp; 'DPW3'!G16 &amp; "," &amp; 'DPW3'!ZP7</t>
  </si>
  <si>
    <t>¬¬IF(ISBLANK('DPW3'!MG16),"",'DPW3'!MG16)</t>
  </si>
  <si>
    <t>¬¬A1530</t>
  </si>
  <si>
    <t>¬¬'DPW3'!F16 &amp; "," &amp; 'DPW3'!G16 &amp; "," &amp; 'DPW3'!ZQ7</t>
  </si>
  <si>
    <t>¬¬IF(ISBLANK('DPW3'!MH16),"",'DPW3'!MH16)</t>
  </si>
  <si>
    <t>¬¬A1531</t>
  </si>
  <si>
    <t>¬¬'DPW3'!F16 &amp; "," &amp; 'DPW3'!G16 &amp; "," &amp; 'DPW3'!ZR7</t>
  </si>
  <si>
    <t>¬¬IF(ISBLANK('DPW3'!MI16),"",'DPW3'!MI16)</t>
  </si>
  <si>
    <t>¬¬A1532</t>
  </si>
  <si>
    <t>¬¬'DPW3'!F16 &amp; "," &amp; 'DPW3'!G16 &amp; "," &amp; 'DPW3'!ZS7</t>
  </si>
  <si>
    <t>¬¬IF(ISBLANK('DPW3'!MJ16),"",'DPW3'!MJ16)</t>
  </si>
  <si>
    <t>¬¬A1533</t>
  </si>
  <si>
    <t>¬¬'DPW3'!F16 &amp; "," &amp; 'DPW3'!G16 &amp; "," &amp; 'DPW3'!ZT7</t>
  </si>
  <si>
    <t>¬¬IF(ISBLANK('DPW3'!MK16),"",'DPW3'!MK16)</t>
  </si>
  <si>
    <t>¬¬A1534</t>
  </si>
  <si>
    <t>¬¬'DPW3'!F16 &amp; "," &amp; 'DPW3'!G16 &amp; "," &amp; 'DPW3'!ZV7</t>
  </si>
  <si>
    <t>¬¬IF(ISBLANK('DPW3'!MM16),"",'DPW3'!MM16)</t>
  </si>
  <si>
    <t>¬¬A1535</t>
  </si>
  <si>
    <t>¬¬'DPW3'!F17 &amp; "," &amp; 'DPW3'!G17 &amp; "," &amp; 'DPW3'!MT7</t>
  </si>
  <si>
    <t>¬¬IF(ISBLANK('DPW3'!K17),"",'DPW3'!K17)</t>
  </si>
  <si>
    <t>¬¬A1536</t>
  </si>
  <si>
    <t>¬¬'DPW3'!F17 &amp; "," &amp; 'DPW3'!G17 &amp; "," &amp; 'DPW3'!MV7</t>
  </si>
  <si>
    <t>¬¬IF(ISBLANK('DPW3'!M17),"",'DPW3'!M17)</t>
  </si>
  <si>
    <t>¬¬IF(ISBLANK('DPW3'!N17),"",'DPW3'!N17)</t>
  </si>
  <si>
    <t>¬¬IF(ISBLANK('DPW3'!O17),"",'DPW3'!O17)</t>
  </si>
  <si>
    <t>¬¬IF(ISBLANK('DPW3'!P17),"",'DPW3'!P17)</t>
  </si>
  <si>
    <t>¬¬IF(ISBLANK('DPW3'!Q17),"",'DPW3'!Q17)</t>
  </si>
  <si>
    <t>¬¬IF(ISBLANK('DPW3'!R17),"",'DPW3'!R17)</t>
  </si>
  <si>
    <t>¬¬IF(ISBLANK('DPW3'!S17),"",'DPW3'!S17)</t>
  </si>
  <si>
    <t>¬¬IF(ISBLANK('DPW3'!T17),"",'DPW3'!T17)</t>
  </si>
  <si>
    <t>¬¬IF(ISBLANK('DPW3'!U17),"",'DPW3'!U17)</t>
  </si>
  <si>
    <t>¬¬IF(ISBLANK('DPW3'!V17),"",'DPW3'!V17)</t>
  </si>
  <si>
    <t>¬¬IF(ISBLANK('DPW3'!W17),"",'DPW3'!W17)</t>
  </si>
  <si>
    <t>¬¬IF(ISBLANK('DPW3'!X17),"",'DPW3'!X17)</t>
  </si>
  <si>
    <t>¬¬IF(ISBLANK('DPW3'!Y17),"",'DPW3'!Y17)</t>
  </si>
  <si>
    <t>¬¬IF(ISBLANK('DPW3'!Z17),"",'DPW3'!Z17)</t>
  </si>
  <si>
    <t>¬¬IF(ISBLANK('DPW3'!AA17),"",'DPW3'!AA17)</t>
  </si>
  <si>
    <t>¬¬IF(ISBLANK('DPW3'!AB17),"",'DPW3'!AB17)</t>
  </si>
  <si>
    <t>¬¬IF(ISBLANK('DPW3'!AC17),"",'DPW3'!AC17)</t>
  </si>
  <si>
    <t>¬¬IF(ISBLANK('DPW3'!AD17),"",'DPW3'!AD17)</t>
  </si>
  <si>
    <t>¬¬IF(ISBLANK('DPW3'!AE17),"",'DPW3'!AE17)</t>
  </si>
  <si>
    <t>¬¬IF(ISBLANK('DPW3'!AF17),"",'DPW3'!AF17)</t>
  </si>
  <si>
    <t>¬¬IF(ISBLANK('DPW3'!AG17),"",'DPW3'!AG17)</t>
  </si>
  <si>
    <t>¬¬IF(ISBLANK('DPW3'!AH17),"",'DPW3'!AH17)</t>
  </si>
  <si>
    <t>¬¬IF(ISBLANK('DPW3'!AI17),"",'DPW3'!AI17)</t>
  </si>
  <si>
    <t>¬¬IF(ISBLANK('DPW3'!AJ17),"",'DPW3'!AJ17)</t>
  </si>
  <si>
    <t>¬¬IF(ISBLANK('DPW3'!AK17),"",'DPW3'!AK17)</t>
  </si>
  <si>
    <t>¬¬IF(ISBLANK('DPW3'!AL17),"",'DPW3'!AL17)</t>
  </si>
  <si>
    <t>¬¬IF(ISBLANK('DPW3'!AM17),"",'DPW3'!AM17)</t>
  </si>
  <si>
    <t>¬¬IF(ISBLANK('DPW3'!AN17),"",'DPW3'!AN17)</t>
  </si>
  <si>
    <t>¬¬IF(ISBLANK('DPW3'!AO17),"",'DPW3'!AO17)</t>
  </si>
  <si>
    <t>¬¬IF(ISBLANK('DPW3'!AP17),"",'DPW3'!AP17)</t>
  </si>
  <si>
    <t>¬¬IF(ISBLANK('DPW3'!AQ17),"",'DPW3'!AQ17)</t>
  </si>
  <si>
    <t>¬¬IF(ISBLANK('DPW3'!AR17),"",'DPW3'!AR17)</t>
  </si>
  <si>
    <t>¬¬IF(ISBLANK('DPW3'!AS17),"",'DPW3'!AS17)</t>
  </si>
  <si>
    <t>¬¬IF(ISBLANK('DPW3'!AT17),"",'DPW3'!AT17)</t>
  </si>
  <si>
    <t>¬¬IF(ISBLANK('DPW3'!AU17),"",'DPW3'!AU17)</t>
  </si>
  <si>
    <t>¬¬IF(ISBLANK('DPW3'!AV17),"",'DPW3'!AV17)</t>
  </si>
  <si>
    <t>¬¬IF(ISBLANK('DPW3'!AW17),"",'DPW3'!AW17)</t>
  </si>
  <si>
    <t>¬¬IF(ISBLANK('DPW3'!AX17),"",'DPW3'!AX17)</t>
  </si>
  <si>
    <t>¬¬IF(ISBLANK('DPW3'!AY17),"",'DPW3'!AY17)</t>
  </si>
  <si>
    <t>¬¬IF(ISBLANK('DPW3'!AZ17),"",'DPW3'!AZ17)</t>
  </si>
  <si>
    <t>¬¬A1537</t>
  </si>
  <si>
    <t>¬¬'DPW3'!F17 &amp; "," &amp; 'DPW3'!G17 &amp; "," &amp; 'DPW3'!OK7</t>
  </si>
  <si>
    <t>¬¬IF(ISBLANK('DPW3'!BB17),"",'DPW3'!BB17)</t>
  </si>
  <si>
    <t>¬¬IF(ISBLANK('DPW3'!BC17),"",'DPW3'!BC17)</t>
  </si>
  <si>
    <t>¬¬IF(ISBLANK('DPW3'!BD17),"",'DPW3'!BD17)</t>
  </si>
  <si>
    <t>¬¬IF(ISBLANK('DPW3'!BE17),"",'DPW3'!BE17)</t>
  </si>
  <si>
    <t>¬¬IF(ISBLANK('DPW3'!BF17),"",'DPW3'!BF17)</t>
  </si>
  <si>
    <t>¬¬IF(ISBLANK('DPW3'!BG17),"",'DPW3'!BG17)</t>
  </si>
  <si>
    <t>¬¬IF(ISBLANK('DPW3'!BH17),"",'DPW3'!BH17)</t>
  </si>
  <si>
    <t>¬¬IF(ISBLANK('DPW3'!BI17),"",'DPW3'!BI17)</t>
  </si>
  <si>
    <t>¬¬IF(ISBLANK('DPW3'!BJ17),"",'DPW3'!BJ17)</t>
  </si>
  <si>
    <t>¬¬IF(ISBLANK('DPW3'!BK17),"",'DPW3'!BK17)</t>
  </si>
  <si>
    <t>¬¬IF(ISBLANK('DPW3'!BL17),"",'DPW3'!BL17)</t>
  </si>
  <si>
    <t>¬¬IF(ISBLANK('DPW3'!BM17),"",'DPW3'!BM17)</t>
  </si>
  <si>
    <t>¬¬IF(ISBLANK('DPW3'!BN17),"",'DPW3'!BN17)</t>
  </si>
  <si>
    <t>¬¬IF(ISBLANK('DPW3'!BO17),"",'DPW3'!BO17)</t>
  </si>
  <si>
    <t>¬¬IF(ISBLANK('DPW3'!BP17),"",'DPW3'!BP17)</t>
  </si>
  <si>
    <t>¬¬IF(ISBLANK('DPW3'!BQ17),"",'DPW3'!BQ17)</t>
  </si>
  <si>
    <t>¬¬IF(ISBLANK('DPW3'!BR17),"",'DPW3'!BR17)</t>
  </si>
  <si>
    <t>¬¬IF(ISBLANK('DPW3'!BS17),"",'DPW3'!BS17)</t>
  </si>
  <si>
    <t>¬¬IF(ISBLANK('DPW3'!BT17),"",'DPW3'!BT17)</t>
  </si>
  <si>
    <t>¬¬IF(ISBLANK('DPW3'!BU17),"",'DPW3'!BU17)</t>
  </si>
  <si>
    <t>¬¬IF(ISBLANK('DPW3'!BV17),"",'DPW3'!BV17)</t>
  </si>
  <si>
    <t>¬¬IF(ISBLANK('DPW3'!BW17),"",'DPW3'!BW17)</t>
  </si>
  <si>
    <t>¬¬IF(ISBLANK('DPW3'!BX17),"",'DPW3'!BX17)</t>
  </si>
  <si>
    <t>¬¬IF(ISBLANK('DPW3'!BY17),"",'DPW3'!BY17)</t>
  </si>
  <si>
    <t>¬¬IF(ISBLANK('DPW3'!BZ17),"",'DPW3'!BZ17)</t>
  </si>
  <si>
    <t>¬¬IF(ISBLANK('DPW3'!CA17),"",'DPW3'!CA17)</t>
  </si>
  <si>
    <t>¬¬IF(ISBLANK('DPW3'!CB17),"",'DPW3'!CB17)</t>
  </si>
  <si>
    <t>¬¬IF(ISBLANK('DPW3'!CC17),"",'DPW3'!CC17)</t>
  </si>
  <si>
    <t>¬¬IF(ISBLANK('DPW3'!CD17),"",'DPW3'!CD17)</t>
  </si>
  <si>
    <t>¬¬IF(ISBLANK('DPW3'!CE17),"",'DPW3'!CE17)</t>
  </si>
  <si>
    <t>¬¬IF(ISBLANK('DPW3'!CF17),"",'DPW3'!CF17)</t>
  </si>
  <si>
    <t>¬¬IF(ISBLANK('DPW3'!CG17),"",'DPW3'!CG17)</t>
  </si>
  <si>
    <t>¬¬IF(ISBLANK('DPW3'!CH17),"",'DPW3'!CH17)</t>
  </si>
  <si>
    <t>¬¬IF(ISBLANK('DPW3'!CI17),"",'DPW3'!CI17)</t>
  </si>
  <si>
    <t>¬¬IF(ISBLANK('DPW3'!CJ17),"",'DPW3'!CJ17)</t>
  </si>
  <si>
    <t>¬¬IF(ISBLANK('DPW3'!CK17),"",'DPW3'!CK17)</t>
  </si>
  <si>
    <t>¬¬IF(ISBLANK('DPW3'!CL17),"",'DPW3'!CL17)</t>
  </si>
  <si>
    <t>¬¬IF(ISBLANK('DPW3'!CM17),"",'DPW3'!CM17)</t>
  </si>
  <si>
    <t>¬¬IF(ISBLANK('DPW3'!CN17),"",'DPW3'!CN17)</t>
  </si>
  <si>
    <t>¬¬IF(ISBLANK('DPW3'!CO17),"",'DPW3'!CO17)</t>
  </si>
  <si>
    <t>¬¬A1538</t>
  </si>
  <si>
    <t>¬¬'DPW3'!F17 &amp; "," &amp; 'DPW3'!G17 &amp; "," &amp; 'DPW3'!PZ7</t>
  </si>
  <si>
    <t>¬¬IF(ISBLANK('DPW3'!CQ17),"",'DPW3'!CQ17)</t>
  </si>
  <si>
    <t>¬¬IF(ISBLANK('DPW3'!CR17),"",'DPW3'!CR17)</t>
  </si>
  <si>
    <t>¬¬IF(ISBLANK('DPW3'!CS17),"",'DPW3'!CS17)</t>
  </si>
  <si>
    <t>¬¬IF(ISBLANK('DPW3'!CT17),"",'DPW3'!CT17)</t>
  </si>
  <si>
    <t>¬¬IF(ISBLANK('DPW3'!CU17),"",'DPW3'!CU17)</t>
  </si>
  <si>
    <t>¬¬IF(ISBLANK('DPW3'!CV17),"",'DPW3'!CV17)</t>
  </si>
  <si>
    <t>¬¬IF(ISBLANK('DPW3'!CW17),"",'DPW3'!CW17)</t>
  </si>
  <si>
    <t>¬¬IF(ISBLANK('DPW3'!CX17),"",'DPW3'!CX17)</t>
  </si>
  <si>
    <t>¬¬IF(ISBLANK('DPW3'!CY17),"",'DPW3'!CY17)</t>
  </si>
  <si>
    <t>¬¬IF(ISBLANK('DPW3'!CZ17),"",'DPW3'!CZ17)</t>
  </si>
  <si>
    <t>¬¬IF(ISBLANK('DPW3'!DA17),"",'DPW3'!DA17)</t>
  </si>
  <si>
    <t>¬¬IF(ISBLANK('DPW3'!DB17),"",'DPW3'!DB17)</t>
  </si>
  <si>
    <t>¬¬IF(ISBLANK('DPW3'!DC17),"",'DPW3'!DC17)</t>
  </si>
  <si>
    <t>¬¬IF(ISBLANK('DPW3'!DD17),"",'DPW3'!DD17)</t>
  </si>
  <si>
    <t>¬¬IF(ISBLANK('DPW3'!DE17),"",'DPW3'!DE17)</t>
  </si>
  <si>
    <t>¬¬IF(ISBLANK('DPW3'!DF17),"",'DPW3'!DF17)</t>
  </si>
  <si>
    <t>¬¬IF(ISBLANK('DPW3'!DG17),"",'DPW3'!DG17)</t>
  </si>
  <si>
    <t>¬¬IF(ISBLANK('DPW3'!DH17),"",'DPW3'!DH17)</t>
  </si>
  <si>
    <t>¬¬IF(ISBLANK('DPW3'!DI17),"",'DPW3'!DI17)</t>
  </si>
  <si>
    <t>¬¬IF(ISBLANK('DPW3'!DJ17),"",'DPW3'!DJ17)</t>
  </si>
  <si>
    <t>¬¬IF(ISBLANK('DPW3'!DK17),"",'DPW3'!DK17)</t>
  </si>
  <si>
    <t>¬¬IF(ISBLANK('DPW3'!DL17),"",'DPW3'!DL17)</t>
  </si>
  <si>
    <t>¬¬IF(ISBLANK('DPW3'!DM17),"",'DPW3'!DM17)</t>
  </si>
  <si>
    <t>¬¬IF(ISBLANK('DPW3'!DN17),"",'DPW3'!DN17)</t>
  </si>
  <si>
    <t>¬¬IF(ISBLANK('DPW3'!DO17),"",'DPW3'!DO17)</t>
  </si>
  <si>
    <t>¬¬IF(ISBLANK('DPW3'!DP17),"",'DPW3'!DP17)</t>
  </si>
  <si>
    <t>¬¬IF(ISBLANK('DPW3'!DQ17),"",'DPW3'!DQ17)</t>
  </si>
  <si>
    <t>¬¬IF(ISBLANK('DPW3'!DR17),"",'DPW3'!DR17)</t>
  </si>
  <si>
    <t>¬¬IF(ISBLANK('DPW3'!DS17),"",'DPW3'!DS17)</t>
  </si>
  <si>
    <t>¬¬IF(ISBLANK('DPW3'!DT17),"",'DPW3'!DT17)</t>
  </si>
  <si>
    <t>¬¬IF(ISBLANK('DPW3'!DU17),"",'DPW3'!DU17)</t>
  </si>
  <si>
    <t>¬¬IF(ISBLANK('DPW3'!DV17),"",'DPW3'!DV17)</t>
  </si>
  <si>
    <t>¬¬IF(ISBLANK('DPW3'!DW17),"",'DPW3'!DW17)</t>
  </si>
  <si>
    <t>¬¬IF(ISBLANK('DPW3'!DX17),"",'DPW3'!DX17)</t>
  </si>
  <si>
    <t>¬¬IF(ISBLANK('DPW3'!DY17),"",'DPW3'!DY17)</t>
  </si>
  <si>
    <t>¬¬IF(ISBLANK('DPW3'!DZ17),"",'DPW3'!DZ17)</t>
  </si>
  <si>
    <t>¬¬IF(ISBLANK('DPW3'!EA17),"",'DPW3'!EA17)</t>
  </si>
  <si>
    <t>¬¬IF(ISBLANK('DPW3'!EB17),"",'DPW3'!EB17)</t>
  </si>
  <si>
    <t>¬¬IF(ISBLANK('DPW3'!EC17),"",'DPW3'!EC17)</t>
  </si>
  <si>
    <t>¬¬IF(ISBLANK('DPW3'!ED17),"",'DPW3'!ED17)</t>
  </si>
  <si>
    <t>¬¬A1539</t>
  </si>
  <si>
    <t>¬¬'DPW3'!F17 &amp; "," &amp; 'DPW3'!G17 &amp; "," &amp; 'DPW3'!RO7</t>
  </si>
  <si>
    <t>¬¬IF(ISBLANK('DPW3'!EF17),"",'DPW3'!EF17)</t>
  </si>
  <si>
    <t>¬¬IF(ISBLANK('DPW3'!EG17),"",'DPW3'!EG17)</t>
  </si>
  <si>
    <t>¬¬IF(ISBLANK('DPW3'!EH17),"",'DPW3'!EH17)</t>
  </si>
  <si>
    <t>¬¬IF(ISBLANK('DPW3'!EI17),"",'DPW3'!EI17)</t>
  </si>
  <si>
    <t>¬¬IF(ISBLANK('DPW3'!EJ17),"",'DPW3'!EJ17)</t>
  </si>
  <si>
    <t>¬¬IF(ISBLANK('DPW3'!EK17),"",'DPW3'!EK17)</t>
  </si>
  <si>
    <t>¬¬IF(ISBLANK('DPW3'!EL17),"",'DPW3'!EL17)</t>
  </si>
  <si>
    <t>¬¬IF(ISBLANK('DPW3'!EM17),"",'DPW3'!EM17)</t>
  </si>
  <si>
    <t>¬¬IF(ISBLANK('DPW3'!EN17),"",'DPW3'!EN17)</t>
  </si>
  <si>
    <t>¬¬IF(ISBLANK('DPW3'!EO17),"",'DPW3'!EO17)</t>
  </si>
  <si>
    <t>¬¬IF(ISBLANK('DPW3'!EP17),"",'DPW3'!EP17)</t>
  </si>
  <si>
    <t>¬¬IF(ISBLANK('DPW3'!EQ17),"",'DPW3'!EQ17)</t>
  </si>
  <si>
    <t>¬¬IF(ISBLANK('DPW3'!ER17),"",'DPW3'!ER17)</t>
  </si>
  <si>
    <t>¬¬IF(ISBLANK('DPW3'!ES17),"",'DPW3'!ES17)</t>
  </si>
  <si>
    <t>¬¬IF(ISBLANK('DPW3'!ET17),"",'DPW3'!ET17)</t>
  </si>
  <si>
    <t>¬¬IF(ISBLANK('DPW3'!EU17),"",'DPW3'!EU17)</t>
  </si>
  <si>
    <t>¬¬IF(ISBLANK('DPW3'!EV17),"",'DPW3'!EV17)</t>
  </si>
  <si>
    <t>¬¬IF(ISBLANK('DPW3'!EW17),"",'DPW3'!EW17)</t>
  </si>
  <si>
    <t>¬¬IF(ISBLANK('DPW3'!EX17),"",'DPW3'!EX17)</t>
  </si>
  <si>
    <t>¬¬IF(ISBLANK('DPW3'!EY17),"",'DPW3'!EY17)</t>
  </si>
  <si>
    <t>¬¬IF(ISBLANK('DPW3'!EZ17),"",'DPW3'!EZ17)</t>
  </si>
  <si>
    <t>¬¬IF(ISBLANK('DPW3'!FA17),"",'DPW3'!FA17)</t>
  </si>
  <si>
    <t>¬¬IF(ISBLANK('DPW3'!FB17),"",'DPW3'!FB17)</t>
  </si>
  <si>
    <t>¬¬IF(ISBLANK('DPW3'!FC17),"",'DPW3'!FC17)</t>
  </si>
  <si>
    <t>¬¬IF(ISBLANK('DPW3'!FD17),"",'DPW3'!FD17)</t>
  </si>
  <si>
    <t>¬¬IF(ISBLANK('DPW3'!FE17),"",'DPW3'!FE17)</t>
  </si>
  <si>
    <t>¬¬IF(ISBLANK('DPW3'!FF17),"",'DPW3'!FF17)</t>
  </si>
  <si>
    <t>¬¬IF(ISBLANK('DPW3'!FG17),"",'DPW3'!FG17)</t>
  </si>
  <si>
    <t>¬¬IF(ISBLANK('DPW3'!FH17),"",'DPW3'!FH17)</t>
  </si>
  <si>
    <t>¬¬IF(ISBLANK('DPW3'!FI17),"",'DPW3'!FI17)</t>
  </si>
  <si>
    <t>¬¬IF(ISBLANK('DPW3'!FJ17),"",'DPW3'!FJ17)</t>
  </si>
  <si>
    <t>¬¬IF(ISBLANK('DPW3'!FK17),"",'DPW3'!FK17)</t>
  </si>
  <si>
    <t>¬¬IF(ISBLANK('DPW3'!FL17),"",'DPW3'!FL17)</t>
  </si>
  <si>
    <t>¬¬IF(ISBLANK('DPW3'!FM17),"",'DPW3'!FM17)</t>
  </si>
  <si>
    <t>¬¬IF(ISBLANK('DPW3'!FN17),"",'DPW3'!FN17)</t>
  </si>
  <si>
    <t>¬¬IF(ISBLANK('DPW3'!FO17),"",'DPW3'!FO17)</t>
  </si>
  <si>
    <t>¬¬IF(ISBLANK('DPW3'!FP17),"",'DPW3'!FP17)</t>
  </si>
  <si>
    <t>¬¬IF(ISBLANK('DPW3'!FQ17),"",'DPW3'!FQ17)</t>
  </si>
  <si>
    <t>¬¬IF(ISBLANK('DPW3'!FR17),"",'DPW3'!FR17)</t>
  </si>
  <si>
    <t>¬¬IF(ISBLANK('DPW3'!FS17),"",'DPW3'!FS17)</t>
  </si>
  <si>
    <t>¬¬A1540</t>
  </si>
  <si>
    <t>¬¬'DPW3'!F17 &amp; "," &amp; 'DPW3'!G17 &amp; "," &amp; 'DPW3'!TD7</t>
  </si>
  <si>
    <t>¬¬IF(ISBLANK('DPW3'!FU17),"",'DPW3'!FU17)</t>
  </si>
  <si>
    <t>¬¬IF(ISBLANK('DPW3'!FV17),"",'DPW3'!FV17)</t>
  </si>
  <si>
    <t>¬¬IF(ISBLANK('DPW3'!FW17),"",'DPW3'!FW17)</t>
  </si>
  <si>
    <t>¬¬IF(ISBLANK('DPW3'!FX17),"",'DPW3'!FX17)</t>
  </si>
  <si>
    <t>¬¬IF(ISBLANK('DPW3'!FY17),"",'DPW3'!FY17)</t>
  </si>
  <si>
    <t>¬¬IF(ISBLANK('DPW3'!FZ17),"",'DPW3'!FZ17)</t>
  </si>
  <si>
    <t>¬¬IF(ISBLANK('DPW3'!GA17),"",'DPW3'!GA17)</t>
  </si>
  <si>
    <t>¬¬IF(ISBLANK('DPW3'!GB17),"",'DPW3'!GB17)</t>
  </si>
  <si>
    <t>¬¬IF(ISBLANK('DPW3'!GC17),"",'DPW3'!GC17)</t>
  </si>
  <si>
    <t>¬¬IF(ISBLANK('DPW3'!GD17),"",'DPW3'!GD17)</t>
  </si>
  <si>
    <t>¬¬IF(ISBLANK('DPW3'!GE17),"",'DPW3'!GE17)</t>
  </si>
  <si>
    <t>¬¬IF(ISBLANK('DPW3'!GF17),"",'DPW3'!GF17)</t>
  </si>
  <si>
    <t>¬¬IF(ISBLANK('DPW3'!GG17),"",'DPW3'!GG17)</t>
  </si>
  <si>
    <t>¬¬IF(ISBLANK('DPW3'!GH17),"",'DPW3'!GH17)</t>
  </si>
  <si>
    <t>¬¬IF(ISBLANK('DPW3'!GI17),"",'DPW3'!GI17)</t>
  </si>
  <si>
    <t>¬¬IF(ISBLANK('DPW3'!GJ17),"",'DPW3'!GJ17)</t>
  </si>
  <si>
    <t>¬¬IF(ISBLANK('DPW3'!GK17),"",'DPW3'!GK17)</t>
  </si>
  <si>
    <t>¬¬IF(ISBLANK('DPW3'!GL17),"",'DPW3'!GL17)</t>
  </si>
  <si>
    <t>¬¬IF(ISBLANK('DPW3'!GM17),"",'DPW3'!GM17)</t>
  </si>
  <si>
    <t>¬¬IF(ISBLANK('DPW3'!GN17),"",'DPW3'!GN17)</t>
  </si>
  <si>
    <t>¬¬IF(ISBLANK('DPW3'!GO17),"",'DPW3'!GO17)</t>
  </si>
  <si>
    <t>¬¬IF(ISBLANK('DPW3'!GP17),"",'DPW3'!GP17)</t>
  </si>
  <si>
    <t>¬¬IF(ISBLANK('DPW3'!GQ17),"",'DPW3'!GQ17)</t>
  </si>
  <si>
    <t>¬¬IF(ISBLANK('DPW3'!GR17),"",'DPW3'!GR17)</t>
  </si>
  <si>
    <t>¬¬IF(ISBLANK('DPW3'!GS17),"",'DPW3'!GS17)</t>
  </si>
  <si>
    <t>¬¬IF(ISBLANK('DPW3'!GT17),"",'DPW3'!GT17)</t>
  </si>
  <si>
    <t>¬¬IF(ISBLANK('DPW3'!GU17),"",'DPW3'!GU17)</t>
  </si>
  <si>
    <t>¬¬IF(ISBLANK('DPW3'!GV17),"",'DPW3'!GV17)</t>
  </si>
  <si>
    <t>¬¬IF(ISBLANK('DPW3'!GW17),"",'DPW3'!GW17)</t>
  </si>
  <si>
    <t>¬¬IF(ISBLANK('DPW3'!GX17),"",'DPW3'!GX17)</t>
  </si>
  <si>
    <t>¬¬IF(ISBLANK('DPW3'!GY17),"",'DPW3'!GY17)</t>
  </si>
  <si>
    <t>¬¬IF(ISBLANK('DPW3'!GZ17),"",'DPW3'!GZ17)</t>
  </si>
  <si>
    <t>¬¬IF(ISBLANK('DPW3'!HA17),"",'DPW3'!HA17)</t>
  </si>
  <si>
    <t>¬¬IF(ISBLANK('DPW3'!HB17),"",'DPW3'!HB17)</t>
  </si>
  <si>
    <t>¬¬IF(ISBLANK('DPW3'!HC17),"",'DPW3'!HC17)</t>
  </si>
  <si>
    <t>¬¬IF(ISBLANK('DPW3'!HD17),"",'DPW3'!HD17)</t>
  </si>
  <si>
    <t>¬¬IF(ISBLANK('DPW3'!HE17),"",'DPW3'!HE17)</t>
  </si>
  <si>
    <t>¬¬IF(ISBLANK('DPW3'!HF17),"",'DPW3'!HF17)</t>
  </si>
  <si>
    <t>¬¬IF(ISBLANK('DPW3'!HG17),"",'DPW3'!HG17)</t>
  </si>
  <si>
    <t>¬¬IF(ISBLANK('DPW3'!HH17),"",'DPW3'!HH17)</t>
  </si>
  <si>
    <t>¬¬A1541</t>
  </si>
  <si>
    <t>¬¬'DPW3'!F17 &amp; "," &amp; 'DPW3'!G17 &amp; "," &amp; 'DPW3'!US7</t>
  </si>
  <si>
    <t>¬¬IF(ISBLANK('DPW3'!HJ17),"",'DPW3'!HJ17)</t>
  </si>
  <si>
    <t>¬¬IF(ISBLANK('DPW3'!HK17),"",'DPW3'!HK17)</t>
  </si>
  <si>
    <t>¬¬IF(ISBLANK('DPW3'!HL17),"",'DPW3'!HL17)</t>
  </si>
  <si>
    <t>¬¬IF(ISBLANK('DPW3'!HM17),"",'DPW3'!HM17)</t>
  </si>
  <si>
    <t>¬¬IF(ISBLANK('DPW3'!HN17),"",'DPW3'!HN17)</t>
  </si>
  <si>
    <t>¬¬IF(ISBLANK('DPW3'!HO17),"",'DPW3'!HO17)</t>
  </si>
  <si>
    <t>¬¬IF(ISBLANK('DPW3'!HP17),"",'DPW3'!HP17)</t>
  </si>
  <si>
    <t>¬¬IF(ISBLANK('DPW3'!HQ17),"",'DPW3'!HQ17)</t>
  </si>
  <si>
    <t>¬¬IF(ISBLANK('DPW3'!HR17),"",'DPW3'!HR17)</t>
  </si>
  <si>
    <t>¬¬IF(ISBLANK('DPW3'!HS17),"",'DPW3'!HS17)</t>
  </si>
  <si>
    <t>¬¬IF(ISBLANK('DPW3'!HT17),"",'DPW3'!HT17)</t>
  </si>
  <si>
    <t>¬¬IF(ISBLANK('DPW3'!HU17),"",'DPW3'!HU17)</t>
  </si>
  <si>
    <t>¬¬IF(ISBLANK('DPW3'!HV17),"",'DPW3'!HV17)</t>
  </si>
  <si>
    <t>¬¬IF(ISBLANK('DPW3'!HW17),"",'DPW3'!HW17)</t>
  </si>
  <si>
    <t>¬¬IF(ISBLANK('DPW3'!HX17),"",'DPW3'!HX17)</t>
  </si>
  <si>
    <t>¬¬IF(ISBLANK('DPW3'!HY17),"",'DPW3'!HY17)</t>
  </si>
  <si>
    <t>¬¬IF(ISBLANK('DPW3'!HZ17),"",'DPW3'!HZ17)</t>
  </si>
  <si>
    <t>¬¬IF(ISBLANK('DPW3'!IA17),"",'DPW3'!IA17)</t>
  </si>
  <si>
    <t>¬¬IF(ISBLANK('DPW3'!IB17),"",'DPW3'!IB17)</t>
  </si>
  <si>
    <t>¬¬IF(ISBLANK('DPW3'!IC17),"",'DPW3'!IC17)</t>
  </si>
  <si>
    <t>¬¬IF(ISBLANK('DPW3'!ID17),"",'DPW3'!ID17)</t>
  </si>
  <si>
    <t>¬¬IF(ISBLANK('DPW3'!IE17),"",'DPW3'!IE17)</t>
  </si>
  <si>
    <t>¬¬IF(ISBLANK('DPW3'!IF17),"",'DPW3'!IF17)</t>
  </si>
  <si>
    <t>¬¬IF(ISBLANK('DPW3'!IG17),"",'DPW3'!IG17)</t>
  </si>
  <si>
    <t>¬¬IF(ISBLANK('DPW3'!IH17),"",'DPW3'!IH17)</t>
  </si>
  <si>
    <t>¬¬IF(ISBLANK('DPW3'!II17),"",'DPW3'!II17)</t>
  </si>
  <si>
    <t>¬¬IF(ISBLANK('DPW3'!IJ17),"",'DPW3'!IJ17)</t>
  </si>
  <si>
    <t>¬¬IF(ISBLANK('DPW3'!IK17),"",'DPW3'!IK17)</t>
  </si>
  <si>
    <t>¬¬IF(ISBLANK('DPW3'!IL17),"",'DPW3'!IL17)</t>
  </si>
  <si>
    <t>¬¬IF(ISBLANK('DPW3'!IM17),"",'DPW3'!IM17)</t>
  </si>
  <si>
    <t>¬¬IF(ISBLANK('DPW3'!IN17),"",'DPW3'!IN17)</t>
  </si>
  <si>
    <t>¬¬IF(ISBLANK('DPW3'!IO17),"",'DPW3'!IO17)</t>
  </si>
  <si>
    <t>¬¬IF(ISBLANK('DPW3'!IP17),"",'DPW3'!IP17)</t>
  </si>
  <si>
    <t>¬¬IF(ISBLANK('DPW3'!IQ17),"",'DPW3'!IQ17)</t>
  </si>
  <si>
    <t>¬¬IF(ISBLANK('DPW3'!IR17),"",'DPW3'!IR17)</t>
  </si>
  <si>
    <t>¬¬IF(ISBLANK('DPW3'!IS17),"",'DPW3'!IS17)</t>
  </si>
  <si>
    <t>¬¬IF(ISBLANK('DPW3'!IT17),"",'DPW3'!IT17)</t>
  </si>
  <si>
    <t>¬¬IF(ISBLANK('DPW3'!IU17),"",'DPW3'!IU17)</t>
  </si>
  <si>
    <t>¬¬IF(ISBLANK('DPW3'!IV17),"",'DPW3'!IV17)</t>
  </si>
  <si>
    <t>¬¬IF(ISBLANK('DPW3'!IW17),"",'DPW3'!IW17)</t>
  </si>
  <si>
    <t>¬¬A1542</t>
  </si>
  <si>
    <t>¬¬'DPW3'!F17 &amp; "," &amp; 'DPW3'!G17 &amp; "," &amp; 'DPW3'!WH7</t>
  </si>
  <si>
    <t>¬¬IF(ISBLANK('DPW3'!IY17),"",'DPW3'!IY17)</t>
  </si>
  <si>
    <t>¬¬IF(ISBLANK('DPW3'!IZ17),"",'DPW3'!IZ17)</t>
  </si>
  <si>
    <t>¬¬IF(ISBLANK('DPW3'!JA17),"",'DPW3'!JA17)</t>
  </si>
  <si>
    <t>¬¬IF(ISBLANK('DPW3'!JB17),"",'DPW3'!JB17)</t>
  </si>
  <si>
    <t>¬¬IF(ISBLANK('DPW3'!JC17),"",'DPW3'!JC17)</t>
  </si>
  <si>
    <t>¬¬IF(ISBLANK('DPW3'!JD17),"",'DPW3'!JD17)</t>
  </si>
  <si>
    <t>¬¬IF(ISBLANK('DPW3'!JE17),"",'DPW3'!JE17)</t>
  </si>
  <si>
    <t>¬¬IF(ISBLANK('DPW3'!JF17),"",'DPW3'!JF17)</t>
  </si>
  <si>
    <t>¬¬IF(ISBLANK('DPW3'!JG17),"",'DPW3'!JG17)</t>
  </si>
  <si>
    <t>¬¬IF(ISBLANK('DPW3'!JH17),"",'DPW3'!JH17)</t>
  </si>
  <si>
    <t>¬¬IF(ISBLANK('DPW3'!JI17),"",'DPW3'!JI17)</t>
  </si>
  <si>
    <t>¬¬IF(ISBLANK('DPW3'!JJ17),"",'DPW3'!JJ17)</t>
  </si>
  <si>
    <t>¬¬IF(ISBLANK('DPW3'!JK17),"",'DPW3'!JK17)</t>
  </si>
  <si>
    <t>¬¬IF(ISBLANK('DPW3'!JL17),"",'DPW3'!JL17)</t>
  </si>
  <si>
    <t>¬¬IF(ISBLANK('DPW3'!JM17),"",'DPW3'!JM17)</t>
  </si>
  <si>
    <t>¬¬IF(ISBLANK('DPW3'!JN17),"",'DPW3'!JN17)</t>
  </si>
  <si>
    <t>¬¬IF(ISBLANK('DPW3'!JO17),"",'DPW3'!JO17)</t>
  </si>
  <si>
    <t>¬¬IF(ISBLANK('DPW3'!JP17),"",'DPW3'!JP17)</t>
  </si>
  <si>
    <t>¬¬IF(ISBLANK('DPW3'!JQ17),"",'DPW3'!JQ17)</t>
  </si>
  <si>
    <t>¬¬IF(ISBLANK('DPW3'!JR17),"",'DPW3'!JR17)</t>
  </si>
  <si>
    <t>¬¬IF(ISBLANK('DPW3'!JS17),"",'DPW3'!JS17)</t>
  </si>
  <si>
    <t>¬¬IF(ISBLANK('DPW3'!JT17),"",'DPW3'!JT17)</t>
  </si>
  <si>
    <t>¬¬IF(ISBLANK('DPW3'!JU17),"",'DPW3'!JU17)</t>
  </si>
  <si>
    <t>¬¬IF(ISBLANK('DPW3'!JV17),"",'DPW3'!JV17)</t>
  </si>
  <si>
    <t>¬¬IF(ISBLANK('DPW3'!JW17),"",'DPW3'!JW17)</t>
  </si>
  <si>
    <t>¬¬IF(ISBLANK('DPW3'!JX17),"",'DPW3'!JX17)</t>
  </si>
  <si>
    <t>¬¬IF(ISBLANK('DPW3'!JY17),"",'DPW3'!JY17)</t>
  </si>
  <si>
    <t>¬¬IF(ISBLANK('DPW3'!JZ17),"",'DPW3'!JZ17)</t>
  </si>
  <si>
    <t>¬¬IF(ISBLANK('DPW3'!KA17),"",'DPW3'!KA17)</t>
  </si>
  <si>
    <t>¬¬IF(ISBLANK('DPW3'!KB17),"",'DPW3'!KB17)</t>
  </si>
  <si>
    <t>¬¬IF(ISBLANK('DPW3'!KC17),"",'DPW3'!KC17)</t>
  </si>
  <si>
    <t>¬¬IF(ISBLANK('DPW3'!KD17),"",'DPW3'!KD17)</t>
  </si>
  <si>
    <t>¬¬IF(ISBLANK('DPW3'!KE17),"",'DPW3'!KE17)</t>
  </si>
  <si>
    <t>¬¬IF(ISBLANK('DPW3'!KF17),"",'DPW3'!KF17)</t>
  </si>
  <si>
    <t>¬¬IF(ISBLANK('DPW3'!KG17),"",'DPW3'!KG17)</t>
  </si>
  <si>
    <t>¬¬IF(ISBLANK('DPW3'!KH17),"",'DPW3'!KH17)</t>
  </si>
  <si>
    <t>¬¬IF(ISBLANK('DPW3'!KI17),"",'DPW3'!KI17)</t>
  </si>
  <si>
    <t>¬¬IF(ISBLANK('DPW3'!KJ17),"",'DPW3'!KJ17)</t>
  </si>
  <si>
    <t>¬¬IF(ISBLANK('DPW3'!KK17),"",'DPW3'!KK17)</t>
  </si>
  <si>
    <t>¬¬IF(ISBLANK('DPW3'!KL17),"",'DPW3'!KL17)</t>
  </si>
  <si>
    <t>¬¬A1543</t>
  </si>
  <si>
    <t>¬¬'DPW3'!F17 &amp; "," &amp; 'DPW3'!G17 &amp; "," &amp; 'DPW3'!XW7</t>
  </si>
  <si>
    <t>¬¬IF(ISBLANK('DPW3'!KN17),"",'DPW3'!KN17)</t>
  </si>
  <si>
    <t>¬¬IF(ISBLANK('DPW3'!KO17),"",'DPW3'!KO17)</t>
  </si>
  <si>
    <t>¬¬IF(ISBLANK('DPW3'!KP17),"",'DPW3'!KP17)</t>
  </si>
  <si>
    <t>¬¬IF(ISBLANK('DPW3'!KQ17),"",'DPW3'!KQ17)</t>
  </si>
  <si>
    <t>¬¬IF(ISBLANK('DPW3'!KR17),"",'DPW3'!KR17)</t>
  </si>
  <si>
    <t>¬¬IF(ISBLANK('DPW3'!KS17),"",'DPW3'!KS17)</t>
  </si>
  <si>
    <t>¬¬IF(ISBLANK('DPW3'!KT17),"",'DPW3'!KT17)</t>
  </si>
  <si>
    <t>¬¬IF(ISBLANK('DPW3'!KU17),"",'DPW3'!KU17)</t>
  </si>
  <si>
    <t>¬¬IF(ISBLANK('DPW3'!KV17),"",'DPW3'!KV17)</t>
  </si>
  <si>
    <t>¬¬IF(ISBLANK('DPW3'!KW17),"",'DPW3'!KW17)</t>
  </si>
  <si>
    <t>¬¬IF(ISBLANK('DPW3'!KX17),"",'DPW3'!KX17)</t>
  </si>
  <si>
    <t>¬¬IF(ISBLANK('DPW3'!KY17),"",'DPW3'!KY17)</t>
  </si>
  <si>
    <t>¬¬IF(ISBLANK('DPW3'!KZ17),"",'DPW3'!KZ17)</t>
  </si>
  <si>
    <t>¬¬IF(ISBLANK('DPW3'!LA17),"",'DPW3'!LA17)</t>
  </si>
  <si>
    <t>¬¬IF(ISBLANK('DPW3'!LB17),"",'DPW3'!LB17)</t>
  </si>
  <si>
    <t>¬¬IF(ISBLANK('DPW3'!LC17),"",'DPW3'!LC17)</t>
  </si>
  <si>
    <t>¬¬IF(ISBLANK('DPW3'!LD17),"",'DPW3'!LD17)</t>
  </si>
  <si>
    <t>¬¬IF(ISBLANK('DPW3'!LE17),"",'DPW3'!LE17)</t>
  </si>
  <si>
    <t>¬¬IF(ISBLANK('DPW3'!LF17),"",'DPW3'!LF17)</t>
  </si>
  <si>
    <t>¬¬IF(ISBLANK('DPW3'!LG17),"",'DPW3'!LG17)</t>
  </si>
  <si>
    <t>¬¬IF(ISBLANK('DPW3'!LH17),"",'DPW3'!LH17)</t>
  </si>
  <si>
    <t>¬¬IF(ISBLANK('DPW3'!LI17),"",'DPW3'!LI17)</t>
  </si>
  <si>
    <t>¬¬IF(ISBLANK('DPW3'!LJ17),"",'DPW3'!LJ17)</t>
  </si>
  <si>
    <t>¬¬IF(ISBLANK('DPW3'!LK17),"",'DPW3'!LK17)</t>
  </si>
  <si>
    <t>¬¬IF(ISBLANK('DPW3'!LL17),"",'DPW3'!LL17)</t>
  </si>
  <si>
    <t>¬¬IF(ISBLANK('DPW3'!LM17),"",'DPW3'!LM17)</t>
  </si>
  <si>
    <t>¬¬IF(ISBLANK('DPW3'!LN17),"",'DPW3'!LN17)</t>
  </si>
  <si>
    <t>¬¬IF(ISBLANK('DPW3'!LO17),"",'DPW3'!LO17)</t>
  </si>
  <si>
    <t>¬¬IF(ISBLANK('DPW3'!LP17),"",'DPW3'!LP17)</t>
  </si>
  <si>
    <t>¬¬IF(ISBLANK('DPW3'!LQ17),"",'DPW3'!LQ17)</t>
  </si>
  <si>
    <t>¬¬IF(ISBLANK('DPW3'!LR17),"",'DPW3'!LR17)</t>
  </si>
  <si>
    <t>¬¬IF(ISBLANK('DPW3'!LS17),"",'DPW3'!LS17)</t>
  </si>
  <si>
    <t>¬¬IF(ISBLANK('DPW3'!LT17),"",'DPW3'!LT17)</t>
  </si>
  <si>
    <t>¬¬IF(ISBLANK('DPW3'!LU17),"",'DPW3'!LU17)</t>
  </si>
  <si>
    <t>¬¬IF(ISBLANK('DPW3'!LV17),"",'DPW3'!LV17)</t>
  </si>
  <si>
    <t>¬¬IF(ISBLANK('DPW3'!LW17),"",'DPW3'!LW17)</t>
  </si>
  <si>
    <t>¬¬IF(ISBLANK('DPW3'!LX17),"",'DPW3'!LX17)</t>
  </si>
  <si>
    <t>¬¬IF(ISBLANK('DPW3'!LY17),"",'DPW3'!LY17)</t>
  </si>
  <si>
    <t>¬¬IF(ISBLANK('DPW3'!LZ17),"",'DPW3'!LZ17)</t>
  </si>
  <si>
    <t>¬¬IF(ISBLANK('DPW3'!MA17),"",'DPW3'!MA17)</t>
  </si>
  <si>
    <t>¬¬A1544</t>
  </si>
  <si>
    <t>¬¬'DPW3'!F17 &amp; "," &amp; 'DPW3'!G17 &amp; "," &amp; 'DPW3'!ZL7</t>
  </si>
  <si>
    <t>¬¬IF(ISBLANK('DPW3'!MC17),"",'DPW3'!MC17)</t>
  </si>
  <si>
    <t>¬¬A1545</t>
  </si>
  <si>
    <t>¬¬'DPW3'!F17 &amp; "," &amp; 'DPW3'!G17 &amp; "," &amp; 'DPW3'!ZM7</t>
  </si>
  <si>
    <t>¬¬IF(ISBLANK('DPW3'!MD17),"",'DPW3'!MD17)</t>
  </si>
  <si>
    <t>¬¬A1546</t>
  </si>
  <si>
    <t>¬¬'DPW3'!F17 &amp; "," &amp; 'DPW3'!G17 &amp; "," &amp; 'DPW3'!ZN7</t>
  </si>
  <si>
    <t>¬¬IF(ISBLANK('DPW3'!ML17),"",'DPW3'!ML17)</t>
  </si>
  <si>
    <t>¬¬A1547</t>
  </si>
  <si>
    <t>¬¬'DPW3'!F17 &amp; "," &amp; 'DPW3'!G17 &amp; "," &amp; 'DPW3'!ZO7</t>
  </si>
  <si>
    <t>¬¬IF(ISBLANK('DPW3'!MF17),"",'DPW3'!MF17)</t>
  </si>
  <si>
    <t>¬¬A1548</t>
  </si>
  <si>
    <t>¬¬'DPW3'!F17 &amp; "," &amp; 'DPW3'!G17 &amp; "," &amp; 'DPW3'!ZP7</t>
  </si>
  <si>
    <t>¬¬IF(ISBLANK('DPW3'!MG17),"",'DPW3'!MG17)</t>
  </si>
  <si>
    <t>¬¬A1549</t>
  </si>
  <si>
    <t>¬¬'DPW3'!F17 &amp; "," &amp; 'DPW3'!G17 &amp; "," &amp; 'DPW3'!ZQ7</t>
  </si>
  <si>
    <t>¬¬IF(ISBLANK('DPW3'!MH17),"",'DPW3'!MH17)</t>
  </si>
  <si>
    <t>¬¬A1550</t>
  </si>
  <si>
    <t>¬¬'DPW3'!F17 &amp; "," &amp; 'DPW3'!G17 &amp; "," &amp; 'DPW3'!ZR7</t>
  </si>
  <si>
    <t>¬¬IF(ISBLANK('DPW3'!MI17),"",'DPW3'!MI17)</t>
  </si>
  <si>
    <t>¬¬A1551</t>
  </si>
  <si>
    <t>¬¬'DPW3'!F17 &amp; "," &amp; 'DPW3'!G17 &amp; "," &amp; 'DPW3'!ZS7</t>
  </si>
  <si>
    <t>¬¬IF(ISBLANK('DPW3'!MJ17),"",'DPW3'!MJ17)</t>
  </si>
  <si>
    <t>¬¬A1552</t>
  </si>
  <si>
    <t>¬¬'DPW3'!F17 &amp; "," &amp; 'DPW3'!G17 &amp; "," &amp; 'DPW3'!ZT7</t>
  </si>
  <si>
    <t>¬¬IF(ISBLANK('DPW3'!MK17),"",'DPW3'!MK17)</t>
  </si>
  <si>
    <t>¬¬A1553</t>
  </si>
  <si>
    <t>¬¬'DPW3'!F17 &amp; "," &amp; 'DPW3'!G17 &amp; "," &amp; 'DPW3'!ZV7</t>
  </si>
  <si>
    <t>¬¬IF(ISBLANK('DPW3'!MM17),"",'DPW3'!MM17)</t>
  </si>
  <si>
    <t>¬¬A1554</t>
  </si>
  <si>
    <t>¬¬'DPW3'!F18 &amp; "," &amp; 'DPW3'!G18 &amp; "," &amp; 'DPW3'!MT7</t>
  </si>
  <si>
    <t>¬¬IF(ISBLANK('DPW3'!K19),"",'DPW3'!K19)</t>
  </si>
  <si>
    <t>¬¬A1555</t>
  </si>
  <si>
    <t>¬¬'DPW3'!F18 &amp; "," &amp; 'DPW3'!G18 &amp; "," &amp; 'DPW3'!MV7</t>
  </si>
  <si>
    <t>¬¬IF(ISBLANK('DPW3'!M19),"",'DPW3'!M19)</t>
  </si>
  <si>
    <t>¬¬IF(ISBLANK('DPW3'!N19),"",'DPW3'!N19)</t>
  </si>
  <si>
    <t>¬¬IF(ISBLANK('DPW3'!O19),"",'DPW3'!O19)</t>
  </si>
  <si>
    <t>¬¬IF(ISBLANK('DPW3'!P19),"",'DPW3'!P19)</t>
  </si>
  <si>
    <t>¬¬IF(ISBLANK('DPW3'!Q19),"",'DPW3'!Q19)</t>
  </si>
  <si>
    <t>¬¬IF(ISBLANK('DPW3'!R19),"",'DPW3'!R19)</t>
  </si>
  <si>
    <t>¬¬IF(ISBLANK('DPW3'!S19),"",'DPW3'!S19)</t>
  </si>
  <si>
    <t>¬¬IF(ISBLANK('DPW3'!T19),"",'DPW3'!T19)</t>
  </si>
  <si>
    <t>¬¬IF(ISBLANK('DPW3'!U19),"",'DPW3'!U19)</t>
  </si>
  <si>
    <t>¬¬IF(ISBLANK('DPW3'!V19),"",'DPW3'!V19)</t>
  </si>
  <si>
    <t>¬¬IF(ISBLANK('DPW3'!W19),"",'DPW3'!W19)</t>
  </si>
  <si>
    <t>¬¬IF(ISBLANK('DPW3'!X19),"",'DPW3'!X19)</t>
  </si>
  <si>
    <t>¬¬IF(ISBLANK('DPW3'!Y19),"",'DPW3'!Y19)</t>
  </si>
  <si>
    <t>¬¬IF(ISBLANK('DPW3'!Z19),"",'DPW3'!Z19)</t>
  </si>
  <si>
    <t>¬¬IF(ISBLANK('DPW3'!AA19),"",'DPW3'!AA19)</t>
  </si>
  <si>
    <t>¬¬IF(ISBLANK('DPW3'!AB19),"",'DPW3'!AB19)</t>
  </si>
  <si>
    <t>¬¬IF(ISBLANK('DPW3'!AC19),"",'DPW3'!AC19)</t>
  </si>
  <si>
    <t>¬¬IF(ISBLANK('DPW3'!AD19),"",'DPW3'!AD19)</t>
  </si>
  <si>
    <t>¬¬IF(ISBLANK('DPW3'!AE19),"",'DPW3'!AE19)</t>
  </si>
  <si>
    <t>¬¬IF(ISBLANK('DPW3'!AF19),"",'DPW3'!AF19)</t>
  </si>
  <si>
    <t>¬¬IF(ISBLANK('DPW3'!AG19),"",'DPW3'!AG19)</t>
  </si>
  <si>
    <t>¬¬IF(ISBLANK('DPW3'!AH19),"",'DPW3'!AH19)</t>
  </si>
  <si>
    <t>¬¬IF(ISBLANK('DPW3'!AI19),"",'DPW3'!AI19)</t>
  </si>
  <si>
    <t>¬¬IF(ISBLANK('DPW3'!AJ19),"",'DPW3'!AJ19)</t>
  </si>
  <si>
    <t>¬¬IF(ISBLANK('DPW3'!AK19),"",'DPW3'!AK19)</t>
  </si>
  <si>
    <t>¬¬IF(ISBLANK('DPW3'!AL19),"",'DPW3'!AL19)</t>
  </si>
  <si>
    <t>¬¬IF(ISBLANK('DPW3'!AM19),"",'DPW3'!AM19)</t>
  </si>
  <si>
    <t>¬¬IF(ISBLANK('DPW3'!AN19),"",'DPW3'!AN19)</t>
  </si>
  <si>
    <t>¬¬IF(ISBLANK('DPW3'!AO19),"",'DPW3'!AO19)</t>
  </si>
  <si>
    <t>¬¬IF(ISBLANK('DPW3'!AP19),"",'DPW3'!AP19)</t>
  </si>
  <si>
    <t>¬¬IF(ISBLANK('DPW3'!AQ19),"",'DPW3'!AQ19)</t>
  </si>
  <si>
    <t>¬¬IF(ISBLANK('DPW3'!AR19),"",'DPW3'!AR19)</t>
  </si>
  <si>
    <t>¬¬IF(ISBLANK('DPW3'!AS19),"",'DPW3'!AS19)</t>
  </si>
  <si>
    <t>¬¬IF(ISBLANK('DPW3'!AT19),"",'DPW3'!AT19)</t>
  </si>
  <si>
    <t>¬¬IF(ISBLANK('DPW3'!AU19),"",'DPW3'!AU19)</t>
  </si>
  <si>
    <t>¬¬IF(ISBLANK('DPW3'!AV19),"",'DPW3'!AV19)</t>
  </si>
  <si>
    <t>¬¬IF(ISBLANK('DPW3'!AW19),"",'DPW3'!AW19)</t>
  </si>
  <si>
    <t>¬¬IF(ISBLANK('DPW3'!AX19),"",'DPW3'!AX19)</t>
  </si>
  <si>
    <t>¬¬IF(ISBLANK('DPW3'!AY19),"",'DPW3'!AY19)</t>
  </si>
  <si>
    <t>¬¬IF(ISBLANK('DPW3'!AZ19),"",'DPW3'!AZ19)</t>
  </si>
  <si>
    <t>¬¬A1556</t>
  </si>
  <si>
    <t>¬¬'DPW3'!F18 &amp; "," &amp; 'DPW3'!G18 &amp; "," &amp; 'DPW3'!OK7</t>
  </si>
  <si>
    <t>¬¬IF(ISBLANK('DPW3'!BB19),"",'DPW3'!BB19)</t>
  </si>
  <si>
    <t>¬¬IF(ISBLANK('DPW3'!BC19),"",'DPW3'!BC19)</t>
  </si>
  <si>
    <t>¬¬IF(ISBLANK('DPW3'!BD19),"",'DPW3'!BD19)</t>
  </si>
  <si>
    <t>¬¬IF(ISBLANK('DPW3'!BE19),"",'DPW3'!BE19)</t>
  </si>
  <si>
    <t>¬¬IF(ISBLANK('DPW3'!BF19),"",'DPW3'!BF19)</t>
  </si>
  <si>
    <t>¬¬IF(ISBLANK('DPW3'!BG19),"",'DPW3'!BG19)</t>
  </si>
  <si>
    <t>¬¬IF(ISBLANK('DPW3'!BH19),"",'DPW3'!BH19)</t>
  </si>
  <si>
    <t>¬¬IF(ISBLANK('DPW3'!BI19),"",'DPW3'!BI19)</t>
  </si>
  <si>
    <t>¬¬IF(ISBLANK('DPW3'!BJ19),"",'DPW3'!BJ19)</t>
  </si>
  <si>
    <t>¬¬IF(ISBLANK('DPW3'!BK19),"",'DPW3'!BK19)</t>
  </si>
  <si>
    <t>¬¬IF(ISBLANK('DPW3'!BL19),"",'DPW3'!BL19)</t>
  </si>
  <si>
    <t>¬¬IF(ISBLANK('DPW3'!BM19),"",'DPW3'!BM19)</t>
  </si>
  <si>
    <t>¬¬IF(ISBLANK('DPW3'!BN19),"",'DPW3'!BN19)</t>
  </si>
  <si>
    <t>¬¬IF(ISBLANK('DPW3'!BO19),"",'DPW3'!BO19)</t>
  </si>
  <si>
    <t>¬¬IF(ISBLANK('DPW3'!BP19),"",'DPW3'!BP19)</t>
  </si>
  <si>
    <t>¬¬IF(ISBLANK('DPW3'!BQ19),"",'DPW3'!BQ19)</t>
  </si>
  <si>
    <t>¬¬IF(ISBLANK('DPW3'!BR19),"",'DPW3'!BR19)</t>
  </si>
  <si>
    <t>¬¬IF(ISBLANK('DPW3'!BS19),"",'DPW3'!BS19)</t>
  </si>
  <si>
    <t>¬¬IF(ISBLANK('DPW3'!BT19),"",'DPW3'!BT19)</t>
  </si>
  <si>
    <t>¬¬IF(ISBLANK('DPW3'!BU19),"",'DPW3'!BU19)</t>
  </si>
  <si>
    <t>¬¬IF(ISBLANK('DPW3'!BV19),"",'DPW3'!BV19)</t>
  </si>
  <si>
    <t>¬¬IF(ISBLANK('DPW3'!BW19),"",'DPW3'!BW19)</t>
  </si>
  <si>
    <t>¬¬IF(ISBLANK('DPW3'!BX19),"",'DPW3'!BX19)</t>
  </si>
  <si>
    <t>¬¬IF(ISBLANK('DPW3'!BY19),"",'DPW3'!BY19)</t>
  </si>
  <si>
    <t>¬¬IF(ISBLANK('DPW3'!BZ19),"",'DPW3'!BZ19)</t>
  </si>
  <si>
    <t>¬¬IF(ISBLANK('DPW3'!CA19),"",'DPW3'!CA19)</t>
  </si>
  <si>
    <t>¬¬IF(ISBLANK('DPW3'!CB19),"",'DPW3'!CB19)</t>
  </si>
  <si>
    <t>¬¬IF(ISBLANK('DPW3'!CC19),"",'DPW3'!CC19)</t>
  </si>
  <si>
    <t>¬¬IF(ISBLANK('DPW3'!CD19),"",'DPW3'!CD19)</t>
  </si>
  <si>
    <t>¬¬IF(ISBLANK('DPW3'!CE19),"",'DPW3'!CE19)</t>
  </si>
  <si>
    <t>¬¬IF(ISBLANK('DPW3'!CF19),"",'DPW3'!CF19)</t>
  </si>
  <si>
    <t>¬¬IF(ISBLANK('DPW3'!CG19),"",'DPW3'!CG19)</t>
  </si>
  <si>
    <t>¬¬IF(ISBLANK('DPW3'!CH19),"",'DPW3'!CH19)</t>
  </si>
  <si>
    <t>¬¬IF(ISBLANK('DPW3'!CI19),"",'DPW3'!CI19)</t>
  </si>
  <si>
    <t>¬¬IF(ISBLANK('DPW3'!CJ19),"",'DPW3'!CJ19)</t>
  </si>
  <si>
    <t>¬¬IF(ISBLANK('DPW3'!CK19),"",'DPW3'!CK19)</t>
  </si>
  <si>
    <t>¬¬IF(ISBLANK('DPW3'!CL19),"",'DPW3'!CL19)</t>
  </si>
  <si>
    <t>¬¬IF(ISBLANK('DPW3'!CM19),"",'DPW3'!CM19)</t>
  </si>
  <si>
    <t>¬¬IF(ISBLANK('DPW3'!CN19),"",'DPW3'!CN19)</t>
  </si>
  <si>
    <t>¬¬IF(ISBLANK('DPW3'!CO19),"",'DPW3'!CO19)</t>
  </si>
  <si>
    <t>¬¬A1557</t>
  </si>
  <si>
    <t>¬¬'DPW3'!F18 &amp; "," &amp; 'DPW3'!G18 &amp; "," &amp; 'DPW3'!PZ7</t>
  </si>
  <si>
    <t>¬¬IF(ISBLANK('DPW3'!CQ19),"",'DPW3'!CQ19)</t>
  </si>
  <si>
    <t>¬¬IF(ISBLANK('DPW3'!CR19),"",'DPW3'!CR19)</t>
  </si>
  <si>
    <t>¬¬IF(ISBLANK('DPW3'!CS19),"",'DPW3'!CS19)</t>
  </si>
  <si>
    <t>¬¬IF(ISBLANK('DPW3'!CT19),"",'DPW3'!CT19)</t>
  </si>
  <si>
    <t>¬¬IF(ISBLANK('DPW3'!CU19),"",'DPW3'!CU19)</t>
  </si>
  <si>
    <t>¬¬IF(ISBLANK('DPW3'!CV19),"",'DPW3'!CV19)</t>
  </si>
  <si>
    <t>¬¬IF(ISBLANK('DPW3'!CW19),"",'DPW3'!CW19)</t>
  </si>
  <si>
    <t>¬¬IF(ISBLANK('DPW3'!CX19),"",'DPW3'!CX19)</t>
  </si>
  <si>
    <t>¬¬IF(ISBLANK('DPW3'!CY19),"",'DPW3'!CY19)</t>
  </si>
  <si>
    <t>¬¬IF(ISBLANK('DPW3'!CZ19),"",'DPW3'!CZ19)</t>
  </si>
  <si>
    <t>¬¬IF(ISBLANK('DPW3'!DA19),"",'DPW3'!DA19)</t>
  </si>
  <si>
    <t>¬¬IF(ISBLANK('DPW3'!DB19),"",'DPW3'!DB19)</t>
  </si>
  <si>
    <t>¬¬IF(ISBLANK('DPW3'!DC19),"",'DPW3'!DC19)</t>
  </si>
  <si>
    <t>¬¬IF(ISBLANK('DPW3'!DD19),"",'DPW3'!DD19)</t>
  </si>
  <si>
    <t>¬¬IF(ISBLANK('DPW3'!DE19),"",'DPW3'!DE19)</t>
  </si>
  <si>
    <t>¬¬IF(ISBLANK('DPW3'!DF19),"",'DPW3'!DF19)</t>
  </si>
  <si>
    <t>¬¬IF(ISBLANK('DPW3'!DG19),"",'DPW3'!DG19)</t>
  </si>
  <si>
    <t>¬¬IF(ISBLANK('DPW3'!DH19),"",'DPW3'!DH19)</t>
  </si>
  <si>
    <t>¬¬IF(ISBLANK('DPW3'!DI19),"",'DPW3'!DI19)</t>
  </si>
  <si>
    <t>¬¬IF(ISBLANK('DPW3'!DJ19),"",'DPW3'!DJ19)</t>
  </si>
  <si>
    <t>¬¬IF(ISBLANK('DPW3'!DK19),"",'DPW3'!DK19)</t>
  </si>
  <si>
    <t>¬¬IF(ISBLANK('DPW3'!DL19),"",'DPW3'!DL19)</t>
  </si>
  <si>
    <t>¬¬IF(ISBLANK('DPW3'!DM19),"",'DPW3'!DM19)</t>
  </si>
  <si>
    <t>¬¬IF(ISBLANK('DPW3'!DN19),"",'DPW3'!DN19)</t>
  </si>
  <si>
    <t>¬¬IF(ISBLANK('DPW3'!DO19),"",'DPW3'!DO19)</t>
  </si>
  <si>
    <t>¬¬IF(ISBLANK('DPW3'!DP19),"",'DPW3'!DP19)</t>
  </si>
  <si>
    <t>¬¬IF(ISBLANK('DPW3'!DQ19),"",'DPW3'!DQ19)</t>
  </si>
  <si>
    <t>¬¬IF(ISBLANK('DPW3'!DR19),"",'DPW3'!DR19)</t>
  </si>
  <si>
    <t>¬¬IF(ISBLANK('DPW3'!DS19),"",'DPW3'!DS19)</t>
  </si>
  <si>
    <t>¬¬IF(ISBLANK('DPW3'!DT19),"",'DPW3'!DT19)</t>
  </si>
  <si>
    <t>¬¬IF(ISBLANK('DPW3'!DU19),"",'DPW3'!DU19)</t>
  </si>
  <si>
    <t>¬¬IF(ISBLANK('DPW3'!DV19),"",'DPW3'!DV19)</t>
  </si>
  <si>
    <t>¬¬IF(ISBLANK('DPW3'!DW19),"",'DPW3'!DW19)</t>
  </si>
  <si>
    <t>¬¬IF(ISBLANK('DPW3'!DX19),"",'DPW3'!DX19)</t>
  </si>
  <si>
    <t>¬¬IF(ISBLANK('DPW3'!DY19),"",'DPW3'!DY19)</t>
  </si>
  <si>
    <t>¬¬IF(ISBLANK('DPW3'!DZ19),"",'DPW3'!DZ19)</t>
  </si>
  <si>
    <t>¬¬IF(ISBLANK('DPW3'!EA19),"",'DPW3'!EA19)</t>
  </si>
  <si>
    <t>¬¬IF(ISBLANK('DPW3'!EB19),"",'DPW3'!EB19)</t>
  </si>
  <si>
    <t>¬¬IF(ISBLANK('DPW3'!EC19),"",'DPW3'!EC19)</t>
  </si>
  <si>
    <t>¬¬IF(ISBLANK('DPW3'!ED19),"",'DPW3'!ED19)</t>
  </si>
  <si>
    <t>¬¬A1558</t>
  </si>
  <si>
    <t>¬¬'DPW3'!F18 &amp; "," &amp; 'DPW3'!G18 &amp; "," &amp; 'DPW3'!RO7</t>
  </si>
  <si>
    <t>¬¬IF(ISBLANK('DPW3'!EF19),"",'DPW3'!EF19)</t>
  </si>
  <si>
    <t>¬¬IF(ISBLANK('DPW3'!EG19),"",'DPW3'!EG19)</t>
  </si>
  <si>
    <t>¬¬IF(ISBLANK('DPW3'!EH19),"",'DPW3'!EH19)</t>
  </si>
  <si>
    <t>¬¬IF(ISBLANK('DPW3'!EI19),"",'DPW3'!EI19)</t>
  </si>
  <si>
    <t>¬¬IF(ISBLANK('DPW3'!EJ19),"",'DPW3'!EJ19)</t>
  </si>
  <si>
    <t>¬¬IF(ISBLANK('DPW3'!EK19),"",'DPW3'!EK19)</t>
  </si>
  <si>
    <t>¬¬IF(ISBLANK('DPW3'!EL19),"",'DPW3'!EL19)</t>
  </si>
  <si>
    <t>¬¬IF(ISBLANK('DPW3'!EM19),"",'DPW3'!EM19)</t>
  </si>
  <si>
    <t>¬¬IF(ISBLANK('DPW3'!EN19),"",'DPW3'!EN19)</t>
  </si>
  <si>
    <t>¬¬IF(ISBLANK('DPW3'!EO19),"",'DPW3'!EO19)</t>
  </si>
  <si>
    <t>¬¬IF(ISBLANK('DPW3'!EP19),"",'DPW3'!EP19)</t>
  </si>
  <si>
    <t>¬¬IF(ISBLANK('DPW3'!EQ19),"",'DPW3'!EQ19)</t>
  </si>
  <si>
    <t>¬¬IF(ISBLANK('DPW3'!ER19),"",'DPW3'!ER19)</t>
  </si>
  <si>
    <t>¬¬IF(ISBLANK('DPW3'!ES19),"",'DPW3'!ES19)</t>
  </si>
  <si>
    <t>¬¬IF(ISBLANK('DPW3'!ET19),"",'DPW3'!ET19)</t>
  </si>
  <si>
    <t>¬¬IF(ISBLANK('DPW3'!EU19),"",'DPW3'!EU19)</t>
  </si>
  <si>
    <t>¬¬IF(ISBLANK('DPW3'!EV19),"",'DPW3'!EV19)</t>
  </si>
  <si>
    <t>¬¬IF(ISBLANK('DPW3'!EW19),"",'DPW3'!EW19)</t>
  </si>
  <si>
    <t>¬¬IF(ISBLANK('DPW3'!EX19),"",'DPW3'!EX19)</t>
  </si>
  <si>
    <t>¬¬IF(ISBLANK('DPW3'!EY19),"",'DPW3'!EY19)</t>
  </si>
  <si>
    <t>¬¬IF(ISBLANK('DPW3'!EZ19),"",'DPW3'!EZ19)</t>
  </si>
  <si>
    <t>¬¬IF(ISBLANK('DPW3'!FA19),"",'DPW3'!FA19)</t>
  </si>
  <si>
    <t>¬¬IF(ISBLANK('DPW3'!FB19),"",'DPW3'!FB19)</t>
  </si>
  <si>
    <t>¬¬IF(ISBLANK('DPW3'!FC19),"",'DPW3'!FC19)</t>
  </si>
  <si>
    <t>¬¬IF(ISBLANK('DPW3'!FD19),"",'DPW3'!FD19)</t>
  </si>
  <si>
    <t>¬¬IF(ISBLANK('DPW3'!FE19),"",'DPW3'!FE19)</t>
  </si>
  <si>
    <t>¬¬IF(ISBLANK('DPW3'!FF19),"",'DPW3'!FF19)</t>
  </si>
  <si>
    <t>¬¬IF(ISBLANK('DPW3'!FG19),"",'DPW3'!FG19)</t>
  </si>
  <si>
    <t>¬¬IF(ISBLANK('DPW3'!FH19),"",'DPW3'!FH19)</t>
  </si>
  <si>
    <t>¬¬IF(ISBLANK('DPW3'!FI19),"",'DPW3'!FI19)</t>
  </si>
  <si>
    <t>¬¬IF(ISBLANK('DPW3'!FJ19),"",'DPW3'!FJ19)</t>
  </si>
  <si>
    <t>¬¬IF(ISBLANK('DPW3'!FK19),"",'DPW3'!FK19)</t>
  </si>
  <si>
    <t>¬¬IF(ISBLANK('DPW3'!FL19),"",'DPW3'!FL19)</t>
  </si>
  <si>
    <t>¬¬IF(ISBLANK('DPW3'!FM19),"",'DPW3'!FM19)</t>
  </si>
  <si>
    <t>¬¬IF(ISBLANK('DPW3'!FN19),"",'DPW3'!FN19)</t>
  </si>
  <si>
    <t>¬¬IF(ISBLANK('DPW3'!FO19),"",'DPW3'!FO19)</t>
  </si>
  <si>
    <t>¬¬IF(ISBLANK('DPW3'!FP19),"",'DPW3'!FP19)</t>
  </si>
  <si>
    <t>¬¬IF(ISBLANK('DPW3'!FQ19),"",'DPW3'!FQ19)</t>
  </si>
  <si>
    <t>¬¬IF(ISBLANK('DPW3'!FR19),"",'DPW3'!FR19)</t>
  </si>
  <si>
    <t>¬¬IF(ISBLANK('DPW3'!FS19),"",'DPW3'!FS19)</t>
  </si>
  <si>
    <t>¬¬A1559</t>
  </si>
  <si>
    <t>¬¬'DPW3'!F18 &amp; "," &amp; 'DPW3'!G18 &amp; "," &amp; 'DPW3'!TD7</t>
  </si>
  <si>
    <t>¬¬IF(ISBLANK('DPW3'!FU19),"",'DPW3'!FU19)</t>
  </si>
  <si>
    <t>¬¬IF(ISBLANK('DPW3'!FV19),"",'DPW3'!FV19)</t>
  </si>
  <si>
    <t>¬¬IF(ISBLANK('DPW3'!FW19),"",'DPW3'!FW19)</t>
  </si>
  <si>
    <t>¬¬IF(ISBLANK('DPW3'!FX19),"",'DPW3'!FX19)</t>
  </si>
  <si>
    <t>¬¬IF(ISBLANK('DPW3'!FY19),"",'DPW3'!FY19)</t>
  </si>
  <si>
    <t>¬¬IF(ISBLANK('DPW3'!FZ19),"",'DPW3'!FZ19)</t>
  </si>
  <si>
    <t>¬¬IF(ISBLANK('DPW3'!GA19),"",'DPW3'!GA19)</t>
  </si>
  <si>
    <t>¬¬IF(ISBLANK('DPW3'!GB19),"",'DPW3'!GB19)</t>
  </si>
  <si>
    <t>¬¬IF(ISBLANK('DPW3'!GC19),"",'DPW3'!GC19)</t>
  </si>
  <si>
    <t>¬¬IF(ISBLANK('DPW3'!GD19),"",'DPW3'!GD19)</t>
  </si>
  <si>
    <t>¬¬IF(ISBLANK('DPW3'!GE19),"",'DPW3'!GE19)</t>
  </si>
  <si>
    <t>¬¬IF(ISBLANK('DPW3'!GF19),"",'DPW3'!GF19)</t>
  </si>
  <si>
    <t>¬¬IF(ISBLANK('DPW3'!GG19),"",'DPW3'!GG19)</t>
  </si>
  <si>
    <t>¬¬IF(ISBLANK('DPW3'!GH19),"",'DPW3'!GH19)</t>
  </si>
  <si>
    <t>¬¬IF(ISBLANK('DPW3'!GI19),"",'DPW3'!GI19)</t>
  </si>
  <si>
    <t>¬¬IF(ISBLANK('DPW3'!GJ19),"",'DPW3'!GJ19)</t>
  </si>
  <si>
    <t>¬¬IF(ISBLANK('DPW3'!GK19),"",'DPW3'!GK19)</t>
  </si>
  <si>
    <t>¬¬IF(ISBLANK('DPW3'!GL19),"",'DPW3'!GL19)</t>
  </si>
  <si>
    <t>¬¬IF(ISBLANK('DPW3'!GM19),"",'DPW3'!GM19)</t>
  </si>
  <si>
    <t>¬¬IF(ISBLANK('DPW3'!GN19),"",'DPW3'!GN19)</t>
  </si>
  <si>
    <t>¬¬IF(ISBLANK('DPW3'!GO19),"",'DPW3'!GO19)</t>
  </si>
  <si>
    <t>¬¬IF(ISBLANK('DPW3'!GP19),"",'DPW3'!GP19)</t>
  </si>
  <si>
    <t>¬¬IF(ISBLANK('DPW3'!GQ19),"",'DPW3'!GQ19)</t>
  </si>
  <si>
    <t>¬¬IF(ISBLANK('DPW3'!GR19),"",'DPW3'!GR19)</t>
  </si>
  <si>
    <t>¬¬IF(ISBLANK('DPW3'!GS19),"",'DPW3'!GS19)</t>
  </si>
  <si>
    <t>¬¬IF(ISBLANK('DPW3'!GT19),"",'DPW3'!GT19)</t>
  </si>
  <si>
    <t>¬¬IF(ISBLANK('DPW3'!GU19),"",'DPW3'!GU19)</t>
  </si>
  <si>
    <t>¬¬IF(ISBLANK('DPW3'!GV19),"",'DPW3'!GV19)</t>
  </si>
  <si>
    <t>¬¬IF(ISBLANK('DPW3'!GW19),"",'DPW3'!GW19)</t>
  </si>
  <si>
    <t>¬¬IF(ISBLANK('DPW3'!GX19),"",'DPW3'!GX19)</t>
  </si>
  <si>
    <t>¬¬IF(ISBLANK('DPW3'!GY19),"",'DPW3'!GY19)</t>
  </si>
  <si>
    <t>¬¬IF(ISBLANK('DPW3'!GZ19),"",'DPW3'!GZ19)</t>
  </si>
  <si>
    <t>¬¬IF(ISBLANK('DPW3'!HA19),"",'DPW3'!HA19)</t>
  </si>
  <si>
    <t>¬¬IF(ISBLANK('DPW3'!HB19),"",'DPW3'!HB19)</t>
  </si>
  <si>
    <t>¬¬IF(ISBLANK('DPW3'!HC19),"",'DPW3'!HC19)</t>
  </si>
  <si>
    <t>¬¬IF(ISBLANK('DPW3'!HD19),"",'DPW3'!HD19)</t>
  </si>
  <si>
    <t>¬¬IF(ISBLANK('DPW3'!HE19),"",'DPW3'!HE19)</t>
  </si>
  <si>
    <t>¬¬IF(ISBLANK('DPW3'!HF19),"",'DPW3'!HF19)</t>
  </si>
  <si>
    <t>¬¬IF(ISBLANK('DPW3'!HG19),"",'DPW3'!HG19)</t>
  </si>
  <si>
    <t>¬¬IF(ISBLANK('DPW3'!HH19),"",'DPW3'!HH19)</t>
  </si>
  <si>
    <t>¬¬A1560</t>
  </si>
  <si>
    <t>¬¬'DPW3'!F18 &amp; "," &amp; 'DPW3'!G18 &amp; "," &amp; 'DPW3'!US7</t>
  </si>
  <si>
    <t>¬¬IF(ISBLANK('DPW3'!HJ19),"",'DPW3'!HJ19)</t>
  </si>
  <si>
    <t>¬¬IF(ISBLANK('DPW3'!HK19),"",'DPW3'!HK19)</t>
  </si>
  <si>
    <t>¬¬IF(ISBLANK('DPW3'!HL19),"",'DPW3'!HL19)</t>
  </si>
  <si>
    <t>¬¬IF(ISBLANK('DPW3'!HM19),"",'DPW3'!HM19)</t>
  </si>
  <si>
    <t>¬¬IF(ISBLANK('DPW3'!HN19),"",'DPW3'!HN19)</t>
  </si>
  <si>
    <t>¬¬IF(ISBLANK('DPW3'!HO19),"",'DPW3'!HO19)</t>
  </si>
  <si>
    <t>¬¬IF(ISBLANK('DPW3'!HP19),"",'DPW3'!HP19)</t>
  </si>
  <si>
    <t>¬¬IF(ISBLANK('DPW3'!HQ19),"",'DPW3'!HQ19)</t>
  </si>
  <si>
    <t>¬¬IF(ISBLANK('DPW3'!HR19),"",'DPW3'!HR19)</t>
  </si>
  <si>
    <t>¬¬IF(ISBLANK('DPW3'!HS19),"",'DPW3'!HS19)</t>
  </si>
  <si>
    <t>¬¬IF(ISBLANK('DPW3'!HT19),"",'DPW3'!HT19)</t>
  </si>
  <si>
    <t>¬¬IF(ISBLANK('DPW3'!HU19),"",'DPW3'!HU19)</t>
  </si>
  <si>
    <t>¬¬IF(ISBLANK('DPW3'!HV19),"",'DPW3'!HV19)</t>
  </si>
  <si>
    <t>¬¬IF(ISBLANK('DPW3'!HW19),"",'DPW3'!HW19)</t>
  </si>
  <si>
    <t>¬¬IF(ISBLANK('DPW3'!HX19),"",'DPW3'!HX19)</t>
  </si>
  <si>
    <t>¬¬IF(ISBLANK('DPW3'!HY19),"",'DPW3'!HY19)</t>
  </si>
  <si>
    <t>¬¬IF(ISBLANK('DPW3'!HZ19),"",'DPW3'!HZ19)</t>
  </si>
  <si>
    <t>¬¬IF(ISBLANK('DPW3'!IA19),"",'DPW3'!IA19)</t>
  </si>
  <si>
    <t>¬¬IF(ISBLANK('DPW3'!IB19),"",'DPW3'!IB19)</t>
  </si>
  <si>
    <t>¬¬IF(ISBLANK('DPW3'!IC19),"",'DPW3'!IC19)</t>
  </si>
  <si>
    <t>¬¬IF(ISBLANK('DPW3'!ID19),"",'DPW3'!ID19)</t>
  </si>
  <si>
    <t>¬¬IF(ISBLANK('DPW3'!IE19),"",'DPW3'!IE19)</t>
  </si>
  <si>
    <t>¬¬IF(ISBLANK('DPW3'!IF19),"",'DPW3'!IF19)</t>
  </si>
  <si>
    <t>¬¬IF(ISBLANK('DPW3'!IG19),"",'DPW3'!IG19)</t>
  </si>
  <si>
    <t>¬¬IF(ISBLANK('DPW3'!IH19),"",'DPW3'!IH19)</t>
  </si>
  <si>
    <t>¬¬IF(ISBLANK('DPW3'!II19),"",'DPW3'!II19)</t>
  </si>
  <si>
    <t>¬¬IF(ISBLANK('DPW3'!IJ19),"",'DPW3'!IJ19)</t>
  </si>
  <si>
    <t>¬¬IF(ISBLANK('DPW3'!IK19),"",'DPW3'!IK19)</t>
  </si>
  <si>
    <t>¬¬IF(ISBLANK('DPW3'!IL19),"",'DPW3'!IL19)</t>
  </si>
  <si>
    <t>¬¬IF(ISBLANK('DPW3'!IM19),"",'DPW3'!IM19)</t>
  </si>
  <si>
    <t>¬¬IF(ISBLANK('DPW3'!IN19),"",'DPW3'!IN19)</t>
  </si>
  <si>
    <t>¬¬IF(ISBLANK('DPW3'!IO19),"",'DPW3'!IO19)</t>
  </si>
  <si>
    <t>¬¬IF(ISBLANK('DPW3'!IP19),"",'DPW3'!IP19)</t>
  </si>
  <si>
    <t>¬¬IF(ISBLANK('DPW3'!IQ19),"",'DPW3'!IQ19)</t>
  </si>
  <si>
    <t>¬¬IF(ISBLANK('DPW3'!IR19),"",'DPW3'!IR19)</t>
  </si>
  <si>
    <t>¬¬IF(ISBLANK('DPW3'!IS19),"",'DPW3'!IS19)</t>
  </si>
  <si>
    <t>¬¬IF(ISBLANK('DPW3'!IT19),"",'DPW3'!IT19)</t>
  </si>
  <si>
    <t>¬¬IF(ISBLANK('DPW3'!IU19),"",'DPW3'!IU19)</t>
  </si>
  <si>
    <t>¬¬IF(ISBLANK('DPW3'!IV19),"",'DPW3'!IV19)</t>
  </si>
  <si>
    <t>¬¬IF(ISBLANK('DPW3'!IW19),"",'DPW3'!IW19)</t>
  </si>
  <si>
    <t>¬¬A1561</t>
  </si>
  <si>
    <t>¬¬'DPW3'!F18 &amp; "," &amp; 'DPW3'!G18 &amp; "," &amp; 'DPW3'!WH7</t>
  </si>
  <si>
    <t>¬¬IF(ISBLANK('DPW3'!IY19),"",'DPW3'!IY19)</t>
  </si>
  <si>
    <t>¬¬IF(ISBLANK('DPW3'!IZ19),"",'DPW3'!IZ19)</t>
  </si>
  <si>
    <t>¬¬IF(ISBLANK('DPW3'!JA19),"",'DPW3'!JA19)</t>
  </si>
  <si>
    <t>¬¬IF(ISBLANK('DPW3'!JB19),"",'DPW3'!JB19)</t>
  </si>
  <si>
    <t>¬¬IF(ISBLANK('DPW3'!JC19),"",'DPW3'!JC19)</t>
  </si>
  <si>
    <t>¬¬IF(ISBLANK('DPW3'!JD19),"",'DPW3'!JD19)</t>
  </si>
  <si>
    <t>¬¬IF(ISBLANK('DPW3'!JE19),"",'DPW3'!JE19)</t>
  </si>
  <si>
    <t>¬¬IF(ISBLANK('DPW3'!JF19),"",'DPW3'!JF19)</t>
  </si>
  <si>
    <t>¬¬IF(ISBLANK('DPW3'!JG19),"",'DPW3'!JG19)</t>
  </si>
  <si>
    <t>¬¬IF(ISBLANK('DPW3'!JH19),"",'DPW3'!JH19)</t>
  </si>
  <si>
    <t>¬¬IF(ISBLANK('DPW3'!JI19),"",'DPW3'!JI19)</t>
  </si>
  <si>
    <t>¬¬IF(ISBLANK('DPW3'!JJ19),"",'DPW3'!JJ19)</t>
  </si>
  <si>
    <t>¬¬IF(ISBLANK('DPW3'!JK19),"",'DPW3'!JK19)</t>
  </si>
  <si>
    <t>¬¬IF(ISBLANK('DPW3'!JL19),"",'DPW3'!JL19)</t>
  </si>
  <si>
    <t>¬¬IF(ISBLANK('DPW3'!JM19),"",'DPW3'!JM19)</t>
  </si>
  <si>
    <t>¬¬IF(ISBLANK('DPW3'!JN19),"",'DPW3'!JN19)</t>
  </si>
  <si>
    <t>¬¬IF(ISBLANK('DPW3'!JO19),"",'DPW3'!JO19)</t>
  </si>
  <si>
    <t>¬¬IF(ISBLANK('DPW3'!JP19),"",'DPW3'!JP19)</t>
  </si>
  <si>
    <t>¬¬IF(ISBLANK('DPW3'!JQ19),"",'DPW3'!JQ19)</t>
  </si>
  <si>
    <t>¬¬IF(ISBLANK('DPW3'!JR19),"",'DPW3'!JR19)</t>
  </si>
  <si>
    <t>¬¬IF(ISBLANK('DPW3'!JS19),"",'DPW3'!JS19)</t>
  </si>
  <si>
    <t>¬¬IF(ISBLANK('DPW3'!JT19),"",'DPW3'!JT19)</t>
  </si>
  <si>
    <t>¬¬IF(ISBLANK('DPW3'!JU19),"",'DPW3'!JU19)</t>
  </si>
  <si>
    <t>¬¬IF(ISBLANK('DPW3'!JV19),"",'DPW3'!JV19)</t>
  </si>
  <si>
    <t>¬¬IF(ISBLANK('DPW3'!JW19),"",'DPW3'!JW19)</t>
  </si>
  <si>
    <t>¬¬IF(ISBLANK('DPW3'!JX19),"",'DPW3'!JX19)</t>
  </si>
  <si>
    <t>¬¬IF(ISBLANK('DPW3'!JY19),"",'DPW3'!JY19)</t>
  </si>
  <si>
    <t>¬¬IF(ISBLANK('DPW3'!JZ19),"",'DPW3'!JZ19)</t>
  </si>
  <si>
    <t>¬¬IF(ISBLANK('DPW3'!KA19),"",'DPW3'!KA19)</t>
  </si>
  <si>
    <t>¬¬IF(ISBLANK('DPW3'!KB19),"",'DPW3'!KB19)</t>
  </si>
  <si>
    <t>¬¬IF(ISBLANK('DPW3'!KC19),"",'DPW3'!KC19)</t>
  </si>
  <si>
    <t>¬¬IF(ISBLANK('DPW3'!KD19),"",'DPW3'!KD19)</t>
  </si>
  <si>
    <t>¬¬IF(ISBLANK('DPW3'!KE19),"",'DPW3'!KE19)</t>
  </si>
  <si>
    <t>¬¬IF(ISBLANK('DPW3'!KF19),"",'DPW3'!KF19)</t>
  </si>
  <si>
    <t>¬¬IF(ISBLANK('DPW3'!KG19),"",'DPW3'!KG19)</t>
  </si>
  <si>
    <t>¬¬IF(ISBLANK('DPW3'!KH19),"",'DPW3'!KH19)</t>
  </si>
  <si>
    <t>¬¬IF(ISBLANK('DPW3'!KI19),"",'DPW3'!KI19)</t>
  </si>
  <si>
    <t>¬¬IF(ISBLANK('DPW3'!KJ19),"",'DPW3'!KJ19)</t>
  </si>
  <si>
    <t>¬¬IF(ISBLANK('DPW3'!KK19),"",'DPW3'!KK19)</t>
  </si>
  <si>
    <t>¬¬IF(ISBLANK('DPW3'!KL19),"",'DPW3'!KL19)</t>
  </si>
  <si>
    <t>¬¬A1562</t>
  </si>
  <si>
    <t>¬¬'DPW3'!F18 &amp; "," &amp; 'DPW3'!G18 &amp; "," &amp; 'DPW3'!XW7</t>
  </si>
  <si>
    <t>¬¬IF(ISBLANK('DPW3'!KN19),"",'DPW3'!KN19)</t>
  </si>
  <si>
    <t>¬¬IF(ISBLANK('DPW3'!KO19),"",'DPW3'!KO19)</t>
  </si>
  <si>
    <t>¬¬IF(ISBLANK('DPW3'!KP19),"",'DPW3'!KP19)</t>
  </si>
  <si>
    <t>¬¬IF(ISBLANK('DPW3'!KQ19),"",'DPW3'!KQ19)</t>
  </si>
  <si>
    <t>¬¬IF(ISBLANK('DPW3'!KR19),"",'DPW3'!KR19)</t>
  </si>
  <si>
    <t>¬¬IF(ISBLANK('DPW3'!KS19),"",'DPW3'!KS19)</t>
  </si>
  <si>
    <t>¬¬IF(ISBLANK('DPW3'!KT19),"",'DPW3'!KT19)</t>
  </si>
  <si>
    <t>¬¬IF(ISBLANK('DPW3'!KU19),"",'DPW3'!KU19)</t>
  </si>
  <si>
    <t>¬¬IF(ISBLANK('DPW3'!KV19),"",'DPW3'!KV19)</t>
  </si>
  <si>
    <t>¬¬IF(ISBLANK('DPW3'!KW19),"",'DPW3'!KW19)</t>
  </si>
  <si>
    <t>¬¬IF(ISBLANK('DPW3'!KX19),"",'DPW3'!KX19)</t>
  </si>
  <si>
    <t>¬¬IF(ISBLANK('DPW3'!KY19),"",'DPW3'!KY19)</t>
  </si>
  <si>
    <t>¬¬IF(ISBLANK('DPW3'!KZ19),"",'DPW3'!KZ19)</t>
  </si>
  <si>
    <t>¬¬IF(ISBLANK('DPW3'!LA19),"",'DPW3'!LA19)</t>
  </si>
  <si>
    <t>¬¬IF(ISBLANK('DPW3'!LB19),"",'DPW3'!LB19)</t>
  </si>
  <si>
    <t>¬¬IF(ISBLANK('DPW3'!LC19),"",'DPW3'!LC19)</t>
  </si>
  <si>
    <t>¬¬IF(ISBLANK('DPW3'!LD19),"",'DPW3'!LD19)</t>
  </si>
  <si>
    <t>¬¬IF(ISBLANK('DPW3'!LE19),"",'DPW3'!LE19)</t>
  </si>
  <si>
    <t>¬¬IF(ISBLANK('DPW3'!LF19),"",'DPW3'!LF19)</t>
  </si>
  <si>
    <t>¬¬IF(ISBLANK('DPW3'!LG19),"",'DPW3'!LG19)</t>
  </si>
  <si>
    <t>¬¬IF(ISBLANK('DPW3'!LH19),"",'DPW3'!LH19)</t>
  </si>
  <si>
    <t>¬¬IF(ISBLANK('DPW3'!LI19),"",'DPW3'!LI19)</t>
  </si>
  <si>
    <t>¬¬IF(ISBLANK('DPW3'!LJ19),"",'DPW3'!LJ19)</t>
  </si>
  <si>
    <t>¬¬IF(ISBLANK('DPW3'!LK19),"",'DPW3'!LK19)</t>
  </si>
  <si>
    <t>¬¬IF(ISBLANK('DPW3'!LL19),"",'DPW3'!LL19)</t>
  </si>
  <si>
    <t>¬¬IF(ISBLANK('DPW3'!LM19),"",'DPW3'!LM19)</t>
  </si>
  <si>
    <t>¬¬IF(ISBLANK('DPW3'!LN19),"",'DPW3'!LN19)</t>
  </si>
  <si>
    <t>¬¬IF(ISBLANK('DPW3'!LO19),"",'DPW3'!LO19)</t>
  </si>
  <si>
    <t>¬¬IF(ISBLANK('DPW3'!LP19),"",'DPW3'!LP19)</t>
  </si>
  <si>
    <t>¬¬IF(ISBLANK('DPW3'!LQ19),"",'DPW3'!LQ19)</t>
  </si>
  <si>
    <t>¬¬IF(ISBLANK('DPW3'!LR19),"",'DPW3'!LR19)</t>
  </si>
  <si>
    <t>¬¬IF(ISBLANK('DPW3'!LS19),"",'DPW3'!LS19)</t>
  </si>
  <si>
    <t>¬¬IF(ISBLANK('DPW3'!LT19),"",'DPW3'!LT19)</t>
  </si>
  <si>
    <t>¬¬IF(ISBLANK('DPW3'!LU19),"",'DPW3'!LU19)</t>
  </si>
  <si>
    <t>¬¬IF(ISBLANK('DPW3'!LV19),"",'DPW3'!LV19)</t>
  </si>
  <si>
    <t>¬¬IF(ISBLANK('DPW3'!LW19),"",'DPW3'!LW19)</t>
  </si>
  <si>
    <t>¬¬IF(ISBLANK('DPW3'!LX19),"",'DPW3'!LX19)</t>
  </si>
  <si>
    <t>¬¬IF(ISBLANK('DPW3'!LY19),"",'DPW3'!LY19)</t>
  </si>
  <si>
    <t>¬¬IF(ISBLANK('DPW3'!LZ19),"",'DPW3'!LZ19)</t>
  </si>
  <si>
    <t>¬¬IF(ISBLANK('DPW3'!MA19),"",'DPW3'!MA19)</t>
  </si>
  <si>
    <t>¬¬A1563</t>
  </si>
  <si>
    <t>¬¬'DPW3'!F18 &amp; "," &amp; 'DPW3'!G18 &amp; "," &amp; 'DPW3'!ZL7</t>
  </si>
  <si>
    <t>¬¬IF(ISBLANK('DPW3'!MC19),"",'DPW3'!MC19)</t>
  </si>
  <si>
    <t>¬¬A1564</t>
  </si>
  <si>
    <t>¬¬'DPW3'!F18 &amp; "," &amp; 'DPW3'!G18 &amp; "," &amp; 'DPW3'!ZM7</t>
  </si>
  <si>
    <t>¬¬IF(ISBLANK('DPW3'!MD19),"",'DPW3'!MD19)</t>
  </si>
  <si>
    <t>¬¬A1565</t>
  </si>
  <si>
    <t>¬¬'DPW3'!F18 &amp; "," &amp; 'DPW3'!G18 &amp; "," &amp; 'DPW3'!ZN7</t>
  </si>
  <si>
    <t>¬¬IF(ISBLANK('DPW3'!ML19),"",'DPW3'!ML19)</t>
  </si>
  <si>
    <t>¬¬A1566</t>
  </si>
  <si>
    <t>¬¬'DPW3'!F18 &amp; "," &amp; 'DPW3'!G18 &amp; "," &amp; 'DPW3'!ZO7</t>
  </si>
  <si>
    <t>¬¬IF(ISBLANK('DPW3'!MF19),"",'DPW3'!MF19)</t>
  </si>
  <si>
    <t>¬¬A1567</t>
  </si>
  <si>
    <t>¬¬'DPW3'!F18 &amp; "," &amp; 'DPW3'!G18 &amp; "," &amp; 'DPW3'!ZP7</t>
  </si>
  <si>
    <t>¬¬IF(ISBLANK('DPW3'!MG19),"",'DPW3'!MG19)</t>
  </si>
  <si>
    <t>¬¬A1568</t>
  </si>
  <si>
    <t>¬¬'DPW3'!F18 &amp; "," &amp; 'DPW3'!G18 &amp; "," &amp; 'DPW3'!ZQ7</t>
  </si>
  <si>
    <t>¬¬IF(ISBLANK('DPW3'!MH19),"",'DPW3'!MH19)</t>
  </si>
  <si>
    <t>¬¬A1569</t>
  </si>
  <si>
    <t>¬¬'DPW3'!F18 &amp; "," &amp; 'DPW3'!G18 &amp; "," &amp; 'DPW3'!ZR7</t>
  </si>
  <si>
    <t>¬¬IF(ISBLANK('DPW3'!MI19),"",'DPW3'!MI19)</t>
  </si>
  <si>
    <t>¬¬A1570</t>
  </si>
  <si>
    <t>¬¬'DPW3'!F18 &amp; "," &amp; 'DPW3'!G18 &amp; "," &amp; 'DPW3'!ZS7</t>
  </si>
  <si>
    <t>¬¬IF(ISBLANK('DPW3'!MJ19),"",'DPW3'!MJ19)</t>
  </si>
  <si>
    <t>¬¬A1571</t>
  </si>
  <si>
    <t>¬¬'DPW3'!F18 &amp; "," &amp; 'DPW3'!G18 &amp; "," &amp; 'DPW3'!ZT7</t>
  </si>
  <si>
    <t>¬¬IF(ISBLANK('DPW3'!MK19),"",'DPW3'!MK19)</t>
  </si>
  <si>
    <t>¬¬A1572</t>
  </si>
  <si>
    <t>¬¬'DPW3'!F18 &amp; "," &amp; 'DPW3'!G18 &amp; "," &amp; 'DPW3'!ZV7</t>
  </si>
  <si>
    <t>¬¬IF(ISBLANK('DPW3'!MM19),"",'DPW3'!MM19)</t>
  </si>
  <si>
    <t>¬¬A1573</t>
  </si>
  <si>
    <t>¬¬'DPW3'!F20 &amp; "," &amp; 'DPW3'!G20 &amp; "," &amp; 'DPW3'!MT7</t>
  </si>
  <si>
    <t>¬¬IF(ISBLANK('DPW3'!K20),"",'DPW3'!K20)</t>
  </si>
  <si>
    <t>¬¬A1574</t>
  </si>
  <si>
    <t>¬¬'DPW3'!F20 &amp; "," &amp; 'DPW3'!G20 &amp; "," &amp; 'DPW3'!MV7</t>
  </si>
  <si>
    <t>¬¬IF(ISBLANK('DPW3'!M20),"",'DPW3'!M20)</t>
  </si>
  <si>
    <t>¬¬IF(ISBLANK('DPW3'!N20),"",'DPW3'!N20)</t>
  </si>
  <si>
    <t>¬¬IF(ISBLANK('DPW3'!O20),"",'DPW3'!O20)</t>
  </si>
  <si>
    <t>¬¬IF(ISBLANK('DPW3'!P20),"",'DPW3'!P20)</t>
  </si>
  <si>
    <t>¬¬IF(ISBLANK('DPW3'!Q20),"",'DPW3'!Q20)</t>
  </si>
  <si>
    <t>¬¬IF(ISBLANK('DPW3'!R20),"",'DPW3'!R20)</t>
  </si>
  <si>
    <t>¬¬IF(ISBLANK('DPW3'!S20),"",'DPW3'!S20)</t>
  </si>
  <si>
    <t>¬¬IF(ISBLANK('DPW3'!T20),"",'DPW3'!T20)</t>
  </si>
  <si>
    <t>¬¬IF(ISBLANK('DPW3'!U20),"",'DPW3'!U20)</t>
  </si>
  <si>
    <t>¬¬IF(ISBLANK('DPW3'!V20),"",'DPW3'!V20)</t>
  </si>
  <si>
    <t>¬¬IF(ISBLANK('DPW3'!W20),"",'DPW3'!W20)</t>
  </si>
  <si>
    <t>¬¬IF(ISBLANK('DPW3'!X20),"",'DPW3'!X20)</t>
  </si>
  <si>
    <t>¬¬IF(ISBLANK('DPW3'!Y20),"",'DPW3'!Y20)</t>
  </si>
  <si>
    <t>¬¬IF(ISBLANK('DPW3'!Z20),"",'DPW3'!Z20)</t>
  </si>
  <si>
    <t>¬¬IF(ISBLANK('DPW3'!AA20),"",'DPW3'!AA20)</t>
  </si>
  <si>
    <t>¬¬IF(ISBLANK('DPW3'!AB20),"",'DPW3'!AB20)</t>
  </si>
  <si>
    <t>¬¬IF(ISBLANK('DPW3'!AC20),"",'DPW3'!AC20)</t>
  </si>
  <si>
    <t>¬¬IF(ISBLANK('DPW3'!AD20),"",'DPW3'!AD20)</t>
  </si>
  <si>
    <t>¬¬IF(ISBLANK('DPW3'!AE20),"",'DPW3'!AE20)</t>
  </si>
  <si>
    <t>¬¬IF(ISBLANK('DPW3'!AF20),"",'DPW3'!AF20)</t>
  </si>
  <si>
    <t>¬¬IF(ISBLANK('DPW3'!AG20),"",'DPW3'!AG20)</t>
  </si>
  <si>
    <t>¬¬IF(ISBLANK('DPW3'!AH20),"",'DPW3'!AH20)</t>
  </si>
  <si>
    <t>¬¬IF(ISBLANK('DPW3'!AI20),"",'DPW3'!AI20)</t>
  </si>
  <si>
    <t>¬¬IF(ISBLANK('DPW3'!AJ20),"",'DPW3'!AJ20)</t>
  </si>
  <si>
    <t>¬¬IF(ISBLANK('DPW3'!AK20),"",'DPW3'!AK20)</t>
  </si>
  <si>
    <t>¬¬IF(ISBLANK('DPW3'!AL20),"",'DPW3'!AL20)</t>
  </si>
  <si>
    <t>¬¬IF(ISBLANK('DPW3'!AM20),"",'DPW3'!AM20)</t>
  </si>
  <si>
    <t>¬¬IF(ISBLANK('DPW3'!AN20),"",'DPW3'!AN20)</t>
  </si>
  <si>
    <t>¬¬IF(ISBLANK('DPW3'!AO20),"",'DPW3'!AO20)</t>
  </si>
  <si>
    <t>¬¬IF(ISBLANK('DPW3'!AP20),"",'DPW3'!AP20)</t>
  </si>
  <si>
    <t>¬¬IF(ISBLANK('DPW3'!AQ20),"",'DPW3'!AQ20)</t>
  </si>
  <si>
    <t>¬¬IF(ISBLANK('DPW3'!AR20),"",'DPW3'!AR20)</t>
  </si>
  <si>
    <t>¬¬IF(ISBLANK('DPW3'!AS20),"",'DPW3'!AS20)</t>
  </si>
  <si>
    <t>¬¬IF(ISBLANK('DPW3'!AT20),"",'DPW3'!AT20)</t>
  </si>
  <si>
    <t>¬¬IF(ISBLANK('DPW3'!AU20),"",'DPW3'!AU20)</t>
  </si>
  <si>
    <t>¬¬IF(ISBLANK('DPW3'!AV20),"",'DPW3'!AV20)</t>
  </si>
  <si>
    <t>¬¬IF(ISBLANK('DPW3'!AW20),"",'DPW3'!AW20)</t>
  </si>
  <si>
    <t>¬¬IF(ISBLANK('DPW3'!AX20),"",'DPW3'!AX20)</t>
  </si>
  <si>
    <t>¬¬IF(ISBLANK('DPW3'!AY20),"",'DPW3'!AY20)</t>
  </si>
  <si>
    <t>¬¬IF(ISBLANK('DPW3'!AZ20),"",'DPW3'!AZ20)</t>
  </si>
  <si>
    <t>¬¬A1575</t>
  </si>
  <si>
    <t>¬¬'DPW3'!F20 &amp; "," &amp; 'DPW3'!G20 &amp; "," &amp; 'DPW3'!OK7</t>
  </si>
  <si>
    <t>¬¬IF(ISBLANK('DPW3'!BB20),"",'DPW3'!BB20)</t>
  </si>
  <si>
    <t>¬¬IF(ISBLANK('DPW3'!BC20),"",'DPW3'!BC20)</t>
  </si>
  <si>
    <t>¬¬IF(ISBLANK('DPW3'!BD20),"",'DPW3'!BD20)</t>
  </si>
  <si>
    <t>¬¬IF(ISBLANK('DPW3'!BE20),"",'DPW3'!BE20)</t>
  </si>
  <si>
    <t>¬¬IF(ISBLANK('DPW3'!BF20),"",'DPW3'!BF20)</t>
  </si>
  <si>
    <t>¬¬IF(ISBLANK('DPW3'!BG20),"",'DPW3'!BG20)</t>
  </si>
  <si>
    <t>¬¬IF(ISBLANK('DPW3'!BH20),"",'DPW3'!BH20)</t>
  </si>
  <si>
    <t>¬¬IF(ISBLANK('DPW3'!BI20),"",'DPW3'!BI20)</t>
  </si>
  <si>
    <t>¬¬IF(ISBLANK('DPW3'!BJ20),"",'DPW3'!BJ20)</t>
  </si>
  <si>
    <t>¬¬IF(ISBLANK('DPW3'!BK20),"",'DPW3'!BK20)</t>
  </si>
  <si>
    <t>¬¬IF(ISBLANK('DPW3'!BL20),"",'DPW3'!BL20)</t>
  </si>
  <si>
    <t>¬¬IF(ISBLANK('DPW3'!BM20),"",'DPW3'!BM20)</t>
  </si>
  <si>
    <t>¬¬IF(ISBLANK('DPW3'!BN20),"",'DPW3'!BN20)</t>
  </si>
  <si>
    <t>¬¬IF(ISBLANK('DPW3'!BO20),"",'DPW3'!BO20)</t>
  </si>
  <si>
    <t>¬¬IF(ISBLANK('DPW3'!BP20),"",'DPW3'!BP20)</t>
  </si>
  <si>
    <t>¬¬IF(ISBLANK('DPW3'!BQ20),"",'DPW3'!BQ20)</t>
  </si>
  <si>
    <t>¬¬IF(ISBLANK('DPW3'!BR20),"",'DPW3'!BR20)</t>
  </si>
  <si>
    <t>¬¬IF(ISBLANK('DPW3'!BS20),"",'DPW3'!BS20)</t>
  </si>
  <si>
    <t>¬¬IF(ISBLANK('DPW3'!BT20),"",'DPW3'!BT20)</t>
  </si>
  <si>
    <t>¬¬IF(ISBLANK('DPW3'!BU20),"",'DPW3'!BU20)</t>
  </si>
  <si>
    <t>¬¬IF(ISBLANK('DPW3'!BV20),"",'DPW3'!BV20)</t>
  </si>
  <si>
    <t>¬¬IF(ISBLANK('DPW3'!BW20),"",'DPW3'!BW20)</t>
  </si>
  <si>
    <t>¬¬IF(ISBLANK('DPW3'!BX20),"",'DPW3'!BX20)</t>
  </si>
  <si>
    <t>¬¬IF(ISBLANK('DPW3'!BY20),"",'DPW3'!BY20)</t>
  </si>
  <si>
    <t>¬¬IF(ISBLANK('DPW3'!BZ20),"",'DPW3'!BZ20)</t>
  </si>
  <si>
    <t>¬¬IF(ISBLANK('DPW3'!CA20),"",'DPW3'!CA20)</t>
  </si>
  <si>
    <t>¬¬IF(ISBLANK('DPW3'!CB20),"",'DPW3'!CB20)</t>
  </si>
  <si>
    <t>¬¬IF(ISBLANK('DPW3'!CC20),"",'DPW3'!CC20)</t>
  </si>
  <si>
    <t>¬¬IF(ISBLANK('DPW3'!CD20),"",'DPW3'!CD20)</t>
  </si>
  <si>
    <t>¬¬IF(ISBLANK('DPW3'!CE20),"",'DPW3'!CE20)</t>
  </si>
  <si>
    <t>¬¬IF(ISBLANK('DPW3'!CF20),"",'DPW3'!CF20)</t>
  </si>
  <si>
    <t>¬¬IF(ISBLANK('DPW3'!CG20),"",'DPW3'!CG20)</t>
  </si>
  <si>
    <t>¬¬IF(ISBLANK('DPW3'!CH20),"",'DPW3'!CH20)</t>
  </si>
  <si>
    <t>¬¬IF(ISBLANK('DPW3'!CI20),"",'DPW3'!CI20)</t>
  </si>
  <si>
    <t>¬¬IF(ISBLANK('DPW3'!CJ20),"",'DPW3'!CJ20)</t>
  </si>
  <si>
    <t>¬¬IF(ISBLANK('DPW3'!CK20),"",'DPW3'!CK20)</t>
  </si>
  <si>
    <t>¬¬IF(ISBLANK('DPW3'!CL20),"",'DPW3'!CL20)</t>
  </si>
  <si>
    <t>¬¬IF(ISBLANK('DPW3'!CM20),"",'DPW3'!CM20)</t>
  </si>
  <si>
    <t>¬¬IF(ISBLANK('DPW3'!CN20),"",'DPW3'!CN20)</t>
  </si>
  <si>
    <t>¬¬IF(ISBLANK('DPW3'!CO20),"",'DPW3'!CO20)</t>
  </si>
  <si>
    <t>¬¬A1576</t>
  </si>
  <si>
    <t>¬¬'DPW3'!F20 &amp; "," &amp; 'DPW3'!G20 &amp; "," &amp; 'DPW3'!PZ7</t>
  </si>
  <si>
    <t>¬¬IF(ISBLANK('DPW3'!CQ20),"",'DPW3'!CQ20)</t>
  </si>
  <si>
    <t>¬¬IF(ISBLANK('DPW3'!CR20),"",'DPW3'!CR20)</t>
  </si>
  <si>
    <t>¬¬IF(ISBLANK('DPW3'!CS20),"",'DPW3'!CS20)</t>
  </si>
  <si>
    <t>¬¬IF(ISBLANK('DPW3'!CT20),"",'DPW3'!CT20)</t>
  </si>
  <si>
    <t>¬¬IF(ISBLANK('DPW3'!CU20),"",'DPW3'!CU20)</t>
  </si>
  <si>
    <t>¬¬IF(ISBLANK('DPW3'!CV20),"",'DPW3'!CV20)</t>
  </si>
  <si>
    <t>¬¬IF(ISBLANK('DPW3'!CW20),"",'DPW3'!CW20)</t>
  </si>
  <si>
    <t>¬¬IF(ISBLANK('DPW3'!CX20),"",'DPW3'!CX20)</t>
  </si>
  <si>
    <t>¬¬IF(ISBLANK('DPW3'!CY20),"",'DPW3'!CY20)</t>
  </si>
  <si>
    <t>¬¬IF(ISBLANK('DPW3'!CZ20),"",'DPW3'!CZ20)</t>
  </si>
  <si>
    <t>¬¬IF(ISBLANK('DPW3'!DA20),"",'DPW3'!DA20)</t>
  </si>
  <si>
    <t>¬¬IF(ISBLANK('DPW3'!DB20),"",'DPW3'!DB20)</t>
  </si>
  <si>
    <t>¬¬IF(ISBLANK('DPW3'!DC20),"",'DPW3'!DC20)</t>
  </si>
  <si>
    <t>¬¬IF(ISBLANK('DPW3'!DD20),"",'DPW3'!DD20)</t>
  </si>
  <si>
    <t>¬¬IF(ISBLANK('DPW3'!DE20),"",'DPW3'!DE20)</t>
  </si>
  <si>
    <t>¬¬IF(ISBLANK('DPW3'!DF20),"",'DPW3'!DF20)</t>
  </si>
  <si>
    <t>¬¬IF(ISBLANK('DPW3'!DG20),"",'DPW3'!DG20)</t>
  </si>
  <si>
    <t>¬¬IF(ISBLANK('DPW3'!DH20),"",'DPW3'!DH20)</t>
  </si>
  <si>
    <t>¬¬IF(ISBLANK('DPW3'!DI20),"",'DPW3'!DI20)</t>
  </si>
  <si>
    <t>¬¬IF(ISBLANK('DPW3'!DJ20),"",'DPW3'!DJ20)</t>
  </si>
  <si>
    <t>¬¬IF(ISBLANK('DPW3'!DK20),"",'DPW3'!DK20)</t>
  </si>
  <si>
    <t>¬¬IF(ISBLANK('DPW3'!DL20),"",'DPW3'!DL20)</t>
  </si>
  <si>
    <t>¬¬IF(ISBLANK('DPW3'!DM20),"",'DPW3'!DM20)</t>
  </si>
  <si>
    <t>¬¬IF(ISBLANK('DPW3'!DN20),"",'DPW3'!DN20)</t>
  </si>
  <si>
    <t>¬¬IF(ISBLANK('DPW3'!DO20),"",'DPW3'!DO20)</t>
  </si>
  <si>
    <t>¬¬IF(ISBLANK('DPW3'!DP20),"",'DPW3'!DP20)</t>
  </si>
  <si>
    <t>¬¬IF(ISBLANK('DPW3'!DQ20),"",'DPW3'!DQ20)</t>
  </si>
  <si>
    <t>¬¬IF(ISBLANK('DPW3'!DR20),"",'DPW3'!DR20)</t>
  </si>
  <si>
    <t>¬¬IF(ISBLANK('DPW3'!DS20),"",'DPW3'!DS20)</t>
  </si>
  <si>
    <t>¬¬IF(ISBLANK('DPW3'!DT20),"",'DPW3'!DT20)</t>
  </si>
  <si>
    <t>¬¬IF(ISBLANK('DPW3'!DU20),"",'DPW3'!DU20)</t>
  </si>
  <si>
    <t>¬¬IF(ISBLANK('DPW3'!DV20),"",'DPW3'!DV20)</t>
  </si>
  <si>
    <t>¬¬IF(ISBLANK('DPW3'!DW20),"",'DPW3'!DW20)</t>
  </si>
  <si>
    <t>¬¬IF(ISBLANK('DPW3'!DX20),"",'DPW3'!DX20)</t>
  </si>
  <si>
    <t>¬¬IF(ISBLANK('DPW3'!DY20),"",'DPW3'!DY20)</t>
  </si>
  <si>
    <t>¬¬IF(ISBLANK('DPW3'!DZ20),"",'DPW3'!DZ20)</t>
  </si>
  <si>
    <t>¬¬IF(ISBLANK('DPW3'!EA20),"",'DPW3'!EA20)</t>
  </si>
  <si>
    <t>¬¬IF(ISBLANK('DPW3'!EB20),"",'DPW3'!EB20)</t>
  </si>
  <si>
    <t>¬¬IF(ISBLANK('DPW3'!EC20),"",'DPW3'!EC20)</t>
  </si>
  <si>
    <t>¬¬IF(ISBLANK('DPW3'!ED20),"",'DPW3'!ED20)</t>
  </si>
  <si>
    <t>¬¬A1577</t>
  </si>
  <si>
    <t>¬¬'DPW3'!F20 &amp; "," &amp; 'DPW3'!G20 &amp; "," &amp; 'DPW3'!RO7</t>
  </si>
  <si>
    <t>¬¬IF(ISBLANK('DPW3'!EF20),"",'DPW3'!EF20)</t>
  </si>
  <si>
    <t>¬¬IF(ISBLANK('DPW3'!EG20),"",'DPW3'!EG20)</t>
  </si>
  <si>
    <t>¬¬IF(ISBLANK('DPW3'!EH20),"",'DPW3'!EH20)</t>
  </si>
  <si>
    <t>¬¬IF(ISBLANK('DPW3'!EI20),"",'DPW3'!EI20)</t>
  </si>
  <si>
    <t>¬¬IF(ISBLANK('DPW3'!EJ20),"",'DPW3'!EJ20)</t>
  </si>
  <si>
    <t>¬¬IF(ISBLANK('DPW3'!EK20),"",'DPW3'!EK20)</t>
  </si>
  <si>
    <t>¬¬IF(ISBLANK('DPW3'!EL20),"",'DPW3'!EL20)</t>
  </si>
  <si>
    <t>¬¬IF(ISBLANK('DPW3'!EM20),"",'DPW3'!EM20)</t>
  </si>
  <si>
    <t>¬¬IF(ISBLANK('DPW3'!EN20),"",'DPW3'!EN20)</t>
  </si>
  <si>
    <t>¬¬IF(ISBLANK('DPW3'!EO20),"",'DPW3'!EO20)</t>
  </si>
  <si>
    <t>¬¬IF(ISBLANK('DPW3'!EP20),"",'DPW3'!EP20)</t>
  </si>
  <si>
    <t>¬¬IF(ISBLANK('DPW3'!EQ20),"",'DPW3'!EQ20)</t>
  </si>
  <si>
    <t>¬¬IF(ISBLANK('DPW3'!ER20),"",'DPW3'!ER20)</t>
  </si>
  <si>
    <t>¬¬IF(ISBLANK('DPW3'!ES20),"",'DPW3'!ES20)</t>
  </si>
  <si>
    <t>¬¬IF(ISBLANK('DPW3'!ET20),"",'DPW3'!ET20)</t>
  </si>
  <si>
    <t>¬¬IF(ISBLANK('DPW3'!EU20),"",'DPW3'!EU20)</t>
  </si>
  <si>
    <t>¬¬IF(ISBLANK('DPW3'!EV20),"",'DPW3'!EV20)</t>
  </si>
  <si>
    <t>¬¬IF(ISBLANK('DPW3'!EW20),"",'DPW3'!EW20)</t>
  </si>
  <si>
    <t>¬¬IF(ISBLANK('DPW3'!EX20),"",'DPW3'!EX20)</t>
  </si>
  <si>
    <t>¬¬IF(ISBLANK('DPW3'!EY20),"",'DPW3'!EY20)</t>
  </si>
  <si>
    <t>¬¬IF(ISBLANK('DPW3'!EZ20),"",'DPW3'!EZ20)</t>
  </si>
  <si>
    <t>¬¬IF(ISBLANK('DPW3'!FA20),"",'DPW3'!FA20)</t>
  </si>
  <si>
    <t>¬¬IF(ISBLANK('DPW3'!FB20),"",'DPW3'!FB20)</t>
  </si>
  <si>
    <t>¬¬IF(ISBLANK('DPW3'!FC20),"",'DPW3'!FC20)</t>
  </si>
  <si>
    <t>¬¬IF(ISBLANK('DPW3'!FD20),"",'DPW3'!FD20)</t>
  </si>
  <si>
    <t>¬¬IF(ISBLANK('DPW3'!FE20),"",'DPW3'!FE20)</t>
  </si>
  <si>
    <t>¬¬IF(ISBLANK('DPW3'!FF20),"",'DPW3'!FF20)</t>
  </si>
  <si>
    <t>¬¬IF(ISBLANK('DPW3'!FG20),"",'DPW3'!FG20)</t>
  </si>
  <si>
    <t>¬¬IF(ISBLANK('DPW3'!FH20),"",'DPW3'!FH20)</t>
  </si>
  <si>
    <t>¬¬IF(ISBLANK('DPW3'!FI20),"",'DPW3'!FI20)</t>
  </si>
  <si>
    <t>¬¬IF(ISBLANK('DPW3'!FJ20),"",'DPW3'!FJ20)</t>
  </si>
  <si>
    <t>¬¬IF(ISBLANK('DPW3'!FK20),"",'DPW3'!FK20)</t>
  </si>
  <si>
    <t>¬¬IF(ISBLANK('DPW3'!FL20),"",'DPW3'!FL20)</t>
  </si>
  <si>
    <t>¬¬IF(ISBLANK('DPW3'!FM20),"",'DPW3'!FM20)</t>
  </si>
  <si>
    <t>¬¬IF(ISBLANK('DPW3'!FN20),"",'DPW3'!FN20)</t>
  </si>
  <si>
    <t>¬¬IF(ISBLANK('DPW3'!FO20),"",'DPW3'!FO20)</t>
  </si>
  <si>
    <t>¬¬IF(ISBLANK('DPW3'!FP20),"",'DPW3'!FP20)</t>
  </si>
  <si>
    <t>¬¬IF(ISBLANK('DPW3'!FQ20),"",'DPW3'!FQ20)</t>
  </si>
  <si>
    <t>¬¬IF(ISBLANK('DPW3'!FR20),"",'DPW3'!FR20)</t>
  </si>
  <si>
    <t>¬¬IF(ISBLANK('DPW3'!FS20),"",'DPW3'!FS20)</t>
  </si>
  <si>
    <t>¬¬A1578</t>
  </si>
  <si>
    <t>¬¬'DPW3'!F20 &amp; "," &amp; 'DPW3'!G20 &amp; "," &amp; 'DPW3'!TD7</t>
  </si>
  <si>
    <t>¬¬IF(ISBLANK('DPW3'!FU20),"",'DPW3'!FU20)</t>
  </si>
  <si>
    <t>¬¬IF(ISBLANK('DPW3'!FV20),"",'DPW3'!FV20)</t>
  </si>
  <si>
    <t>¬¬IF(ISBLANK('DPW3'!FW20),"",'DPW3'!FW20)</t>
  </si>
  <si>
    <t>¬¬IF(ISBLANK('DPW3'!FX20),"",'DPW3'!FX20)</t>
  </si>
  <si>
    <t>¬¬IF(ISBLANK('DPW3'!FY20),"",'DPW3'!FY20)</t>
  </si>
  <si>
    <t>¬¬IF(ISBLANK('DPW3'!FZ20),"",'DPW3'!FZ20)</t>
  </si>
  <si>
    <t>¬¬IF(ISBLANK('DPW3'!GA20),"",'DPW3'!GA20)</t>
  </si>
  <si>
    <t>¬¬IF(ISBLANK('DPW3'!GB20),"",'DPW3'!GB20)</t>
  </si>
  <si>
    <t>¬¬IF(ISBLANK('DPW3'!GC20),"",'DPW3'!GC20)</t>
  </si>
  <si>
    <t>¬¬IF(ISBLANK('DPW3'!GD20),"",'DPW3'!GD20)</t>
  </si>
  <si>
    <t>¬¬IF(ISBLANK('DPW3'!GE20),"",'DPW3'!GE20)</t>
  </si>
  <si>
    <t>¬¬IF(ISBLANK('DPW3'!GF20),"",'DPW3'!GF20)</t>
  </si>
  <si>
    <t>¬¬IF(ISBLANK('DPW3'!GG20),"",'DPW3'!GG20)</t>
  </si>
  <si>
    <t>¬¬IF(ISBLANK('DPW3'!GH20),"",'DPW3'!GH20)</t>
  </si>
  <si>
    <t>¬¬IF(ISBLANK('DPW3'!GI20),"",'DPW3'!GI20)</t>
  </si>
  <si>
    <t>¬¬IF(ISBLANK('DPW3'!GJ20),"",'DPW3'!GJ20)</t>
  </si>
  <si>
    <t>¬¬IF(ISBLANK('DPW3'!GK20),"",'DPW3'!GK20)</t>
  </si>
  <si>
    <t>¬¬IF(ISBLANK('DPW3'!GL20),"",'DPW3'!GL20)</t>
  </si>
  <si>
    <t>¬¬IF(ISBLANK('DPW3'!GM20),"",'DPW3'!GM20)</t>
  </si>
  <si>
    <t>¬¬IF(ISBLANK('DPW3'!GN20),"",'DPW3'!GN20)</t>
  </si>
  <si>
    <t>¬¬IF(ISBLANK('DPW3'!GO20),"",'DPW3'!GO20)</t>
  </si>
  <si>
    <t>¬¬IF(ISBLANK('DPW3'!GP20),"",'DPW3'!GP20)</t>
  </si>
  <si>
    <t>¬¬IF(ISBLANK('DPW3'!GQ20),"",'DPW3'!GQ20)</t>
  </si>
  <si>
    <t>¬¬IF(ISBLANK('DPW3'!GR20),"",'DPW3'!GR20)</t>
  </si>
  <si>
    <t>¬¬IF(ISBLANK('DPW3'!GS20),"",'DPW3'!GS20)</t>
  </si>
  <si>
    <t>¬¬IF(ISBLANK('DPW3'!GT20),"",'DPW3'!GT20)</t>
  </si>
  <si>
    <t>¬¬IF(ISBLANK('DPW3'!GU20),"",'DPW3'!GU20)</t>
  </si>
  <si>
    <t>¬¬IF(ISBLANK('DPW3'!GV20),"",'DPW3'!GV20)</t>
  </si>
  <si>
    <t>¬¬IF(ISBLANK('DPW3'!GW20),"",'DPW3'!GW20)</t>
  </si>
  <si>
    <t>¬¬IF(ISBLANK('DPW3'!GX20),"",'DPW3'!GX20)</t>
  </si>
  <si>
    <t>¬¬IF(ISBLANK('DPW3'!GY20),"",'DPW3'!GY20)</t>
  </si>
  <si>
    <t>¬¬IF(ISBLANK('DPW3'!GZ20),"",'DPW3'!GZ20)</t>
  </si>
  <si>
    <t>¬¬IF(ISBLANK('DPW3'!HA20),"",'DPW3'!HA20)</t>
  </si>
  <si>
    <t>¬¬IF(ISBLANK('DPW3'!HB20),"",'DPW3'!HB20)</t>
  </si>
  <si>
    <t>¬¬IF(ISBLANK('DPW3'!HC20),"",'DPW3'!HC20)</t>
  </si>
  <si>
    <t>¬¬IF(ISBLANK('DPW3'!HD20),"",'DPW3'!HD20)</t>
  </si>
  <si>
    <t>¬¬IF(ISBLANK('DPW3'!HE20),"",'DPW3'!HE20)</t>
  </si>
  <si>
    <t>¬¬IF(ISBLANK('DPW3'!HF20),"",'DPW3'!HF20)</t>
  </si>
  <si>
    <t>¬¬IF(ISBLANK('DPW3'!HG20),"",'DPW3'!HG20)</t>
  </si>
  <si>
    <t>¬¬IF(ISBLANK('DPW3'!HH20),"",'DPW3'!HH20)</t>
  </si>
  <si>
    <t>¬¬A1579</t>
  </si>
  <si>
    <t>¬¬'DPW3'!F20 &amp; "," &amp; 'DPW3'!G20 &amp; "," &amp; 'DPW3'!US7</t>
  </si>
  <si>
    <t>¬¬IF(ISBLANK('DPW3'!HJ20),"",'DPW3'!HJ20)</t>
  </si>
  <si>
    <t>¬¬IF(ISBLANK('DPW3'!HK20),"",'DPW3'!HK20)</t>
  </si>
  <si>
    <t>¬¬IF(ISBLANK('DPW3'!HL20),"",'DPW3'!HL20)</t>
  </si>
  <si>
    <t>¬¬IF(ISBLANK('DPW3'!HM20),"",'DPW3'!HM20)</t>
  </si>
  <si>
    <t>¬¬IF(ISBLANK('DPW3'!HN20),"",'DPW3'!HN20)</t>
  </si>
  <si>
    <t>¬¬IF(ISBLANK('DPW3'!HO20),"",'DPW3'!HO20)</t>
  </si>
  <si>
    <t>¬¬IF(ISBLANK('DPW3'!HP20),"",'DPW3'!HP20)</t>
  </si>
  <si>
    <t>¬¬IF(ISBLANK('DPW3'!HQ20),"",'DPW3'!HQ20)</t>
  </si>
  <si>
    <t>¬¬IF(ISBLANK('DPW3'!HR20),"",'DPW3'!HR20)</t>
  </si>
  <si>
    <t>¬¬IF(ISBLANK('DPW3'!HS20),"",'DPW3'!HS20)</t>
  </si>
  <si>
    <t>¬¬IF(ISBLANK('DPW3'!HT20),"",'DPW3'!HT20)</t>
  </si>
  <si>
    <t>¬¬IF(ISBLANK('DPW3'!HU20),"",'DPW3'!HU20)</t>
  </si>
  <si>
    <t>¬¬IF(ISBLANK('DPW3'!HV20),"",'DPW3'!HV20)</t>
  </si>
  <si>
    <t>¬¬IF(ISBLANK('DPW3'!HW20),"",'DPW3'!HW20)</t>
  </si>
  <si>
    <t>¬¬IF(ISBLANK('DPW3'!HX20),"",'DPW3'!HX20)</t>
  </si>
  <si>
    <t>¬¬IF(ISBLANK('DPW3'!HY20),"",'DPW3'!HY20)</t>
  </si>
  <si>
    <t>¬¬IF(ISBLANK('DPW3'!HZ20),"",'DPW3'!HZ20)</t>
  </si>
  <si>
    <t>¬¬IF(ISBLANK('DPW3'!IA20),"",'DPW3'!IA20)</t>
  </si>
  <si>
    <t>¬¬IF(ISBLANK('DPW3'!IB20),"",'DPW3'!IB20)</t>
  </si>
  <si>
    <t>¬¬IF(ISBLANK('DPW3'!IC20),"",'DPW3'!IC20)</t>
  </si>
  <si>
    <t>¬¬IF(ISBLANK('DPW3'!ID20),"",'DPW3'!ID20)</t>
  </si>
  <si>
    <t>¬¬IF(ISBLANK('DPW3'!IE20),"",'DPW3'!IE20)</t>
  </si>
  <si>
    <t>¬¬IF(ISBLANK('DPW3'!IF20),"",'DPW3'!IF20)</t>
  </si>
  <si>
    <t>¬¬IF(ISBLANK('DPW3'!IG20),"",'DPW3'!IG20)</t>
  </si>
  <si>
    <t>¬¬IF(ISBLANK('DPW3'!IH20),"",'DPW3'!IH20)</t>
  </si>
  <si>
    <t>¬¬IF(ISBLANK('DPW3'!II20),"",'DPW3'!II20)</t>
  </si>
  <si>
    <t>¬¬IF(ISBLANK('DPW3'!IJ20),"",'DPW3'!IJ20)</t>
  </si>
  <si>
    <t>¬¬IF(ISBLANK('DPW3'!IK20),"",'DPW3'!IK20)</t>
  </si>
  <si>
    <t>¬¬IF(ISBLANK('DPW3'!IL20),"",'DPW3'!IL20)</t>
  </si>
  <si>
    <t>¬¬IF(ISBLANK('DPW3'!IM20),"",'DPW3'!IM20)</t>
  </si>
  <si>
    <t>¬¬IF(ISBLANK('DPW3'!IN20),"",'DPW3'!IN20)</t>
  </si>
  <si>
    <t>¬¬IF(ISBLANK('DPW3'!IO20),"",'DPW3'!IO20)</t>
  </si>
  <si>
    <t>¬¬IF(ISBLANK('DPW3'!IP20),"",'DPW3'!IP20)</t>
  </si>
  <si>
    <t>¬¬IF(ISBLANK('DPW3'!IQ20),"",'DPW3'!IQ20)</t>
  </si>
  <si>
    <t>¬¬IF(ISBLANK('DPW3'!IR20),"",'DPW3'!IR20)</t>
  </si>
  <si>
    <t>¬¬IF(ISBLANK('DPW3'!IS20),"",'DPW3'!IS20)</t>
  </si>
  <si>
    <t>¬¬IF(ISBLANK('DPW3'!IT20),"",'DPW3'!IT20)</t>
  </si>
  <si>
    <t>¬¬IF(ISBLANK('DPW3'!IU20),"",'DPW3'!IU20)</t>
  </si>
  <si>
    <t>¬¬IF(ISBLANK('DPW3'!IV20),"",'DPW3'!IV20)</t>
  </si>
  <si>
    <t>¬¬IF(ISBLANK('DPW3'!IW20),"",'DPW3'!IW20)</t>
  </si>
  <si>
    <t>¬¬A1580</t>
  </si>
  <si>
    <t>¬¬'DPW3'!F20 &amp; "," &amp; 'DPW3'!G20 &amp; "," &amp; 'DPW3'!WH7</t>
  </si>
  <si>
    <t>¬¬IF(ISBLANK('DPW3'!IY20),"",'DPW3'!IY20)</t>
  </si>
  <si>
    <t>¬¬IF(ISBLANK('DPW3'!IZ20),"",'DPW3'!IZ20)</t>
  </si>
  <si>
    <t>¬¬IF(ISBLANK('DPW3'!JA20),"",'DPW3'!JA20)</t>
  </si>
  <si>
    <t>¬¬IF(ISBLANK('DPW3'!JB20),"",'DPW3'!JB20)</t>
  </si>
  <si>
    <t>¬¬IF(ISBLANK('DPW3'!JC20),"",'DPW3'!JC20)</t>
  </si>
  <si>
    <t>¬¬IF(ISBLANK('DPW3'!JD20),"",'DPW3'!JD20)</t>
  </si>
  <si>
    <t>¬¬IF(ISBLANK('DPW3'!JE20),"",'DPW3'!JE20)</t>
  </si>
  <si>
    <t>¬¬IF(ISBLANK('DPW3'!JF20),"",'DPW3'!JF20)</t>
  </si>
  <si>
    <t>¬¬IF(ISBLANK('DPW3'!JG20),"",'DPW3'!JG20)</t>
  </si>
  <si>
    <t>¬¬IF(ISBLANK('DPW3'!JH20),"",'DPW3'!JH20)</t>
  </si>
  <si>
    <t>¬¬IF(ISBLANK('DPW3'!JI20),"",'DPW3'!JI20)</t>
  </si>
  <si>
    <t>¬¬IF(ISBLANK('DPW3'!JJ20),"",'DPW3'!JJ20)</t>
  </si>
  <si>
    <t>¬¬IF(ISBLANK('DPW3'!JK20),"",'DPW3'!JK20)</t>
  </si>
  <si>
    <t>¬¬IF(ISBLANK('DPW3'!JL20),"",'DPW3'!JL20)</t>
  </si>
  <si>
    <t>¬¬IF(ISBLANK('DPW3'!JM20),"",'DPW3'!JM20)</t>
  </si>
  <si>
    <t>¬¬IF(ISBLANK('DPW3'!JN20),"",'DPW3'!JN20)</t>
  </si>
  <si>
    <t>¬¬IF(ISBLANK('DPW3'!JO20),"",'DPW3'!JO20)</t>
  </si>
  <si>
    <t>¬¬IF(ISBLANK('DPW3'!JP20),"",'DPW3'!JP20)</t>
  </si>
  <si>
    <t>¬¬IF(ISBLANK('DPW3'!JQ20),"",'DPW3'!JQ20)</t>
  </si>
  <si>
    <t>¬¬IF(ISBLANK('DPW3'!JR20),"",'DPW3'!JR20)</t>
  </si>
  <si>
    <t>¬¬IF(ISBLANK('DPW3'!JS20),"",'DPW3'!JS20)</t>
  </si>
  <si>
    <t>¬¬IF(ISBLANK('DPW3'!JT20),"",'DPW3'!JT20)</t>
  </si>
  <si>
    <t>¬¬IF(ISBLANK('DPW3'!JU20),"",'DPW3'!JU20)</t>
  </si>
  <si>
    <t>¬¬IF(ISBLANK('DPW3'!JV20),"",'DPW3'!JV20)</t>
  </si>
  <si>
    <t>¬¬IF(ISBLANK('DPW3'!JW20),"",'DPW3'!JW20)</t>
  </si>
  <si>
    <t>¬¬IF(ISBLANK('DPW3'!JX20),"",'DPW3'!JX20)</t>
  </si>
  <si>
    <t>¬¬IF(ISBLANK('DPW3'!JY20),"",'DPW3'!JY20)</t>
  </si>
  <si>
    <t>¬¬IF(ISBLANK('DPW3'!JZ20),"",'DPW3'!JZ20)</t>
  </si>
  <si>
    <t>¬¬IF(ISBLANK('DPW3'!KA20),"",'DPW3'!KA20)</t>
  </si>
  <si>
    <t>¬¬IF(ISBLANK('DPW3'!KB20),"",'DPW3'!KB20)</t>
  </si>
  <si>
    <t>¬¬IF(ISBLANK('DPW3'!KC20),"",'DPW3'!KC20)</t>
  </si>
  <si>
    <t>¬¬IF(ISBLANK('DPW3'!KD20),"",'DPW3'!KD20)</t>
  </si>
  <si>
    <t>¬¬IF(ISBLANK('DPW3'!KE20),"",'DPW3'!KE20)</t>
  </si>
  <si>
    <t>¬¬IF(ISBLANK('DPW3'!KF20),"",'DPW3'!KF20)</t>
  </si>
  <si>
    <t>¬¬IF(ISBLANK('DPW3'!KG20),"",'DPW3'!KG20)</t>
  </si>
  <si>
    <t>¬¬IF(ISBLANK('DPW3'!KH20),"",'DPW3'!KH20)</t>
  </si>
  <si>
    <t>¬¬IF(ISBLANK('DPW3'!KI20),"",'DPW3'!KI20)</t>
  </si>
  <si>
    <t>¬¬IF(ISBLANK('DPW3'!KJ20),"",'DPW3'!KJ20)</t>
  </si>
  <si>
    <t>¬¬IF(ISBLANK('DPW3'!KK20),"",'DPW3'!KK20)</t>
  </si>
  <si>
    <t>¬¬IF(ISBLANK('DPW3'!KL20),"",'DPW3'!KL20)</t>
  </si>
  <si>
    <t>¬¬A1581</t>
  </si>
  <si>
    <t>¬¬'DPW3'!F20 &amp; "," &amp; 'DPW3'!G20 &amp; "," &amp; 'DPW3'!XW7</t>
  </si>
  <si>
    <t>¬¬IF(ISBLANK('DPW3'!KN20),"",'DPW3'!KN20)</t>
  </si>
  <si>
    <t>¬¬IF(ISBLANK('DPW3'!KO20),"",'DPW3'!KO20)</t>
  </si>
  <si>
    <t>¬¬IF(ISBLANK('DPW3'!KP20),"",'DPW3'!KP20)</t>
  </si>
  <si>
    <t>¬¬IF(ISBLANK('DPW3'!KQ20),"",'DPW3'!KQ20)</t>
  </si>
  <si>
    <t>¬¬IF(ISBLANK('DPW3'!KR20),"",'DPW3'!KR20)</t>
  </si>
  <si>
    <t>¬¬IF(ISBLANK('DPW3'!KS20),"",'DPW3'!KS20)</t>
  </si>
  <si>
    <t>¬¬IF(ISBLANK('DPW3'!KT20),"",'DPW3'!KT20)</t>
  </si>
  <si>
    <t>¬¬IF(ISBLANK('DPW3'!KU20),"",'DPW3'!KU20)</t>
  </si>
  <si>
    <t>¬¬IF(ISBLANK('DPW3'!KV20),"",'DPW3'!KV20)</t>
  </si>
  <si>
    <t>¬¬IF(ISBLANK('DPW3'!KW20),"",'DPW3'!KW20)</t>
  </si>
  <si>
    <t>¬¬IF(ISBLANK('DPW3'!KX20),"",'DPW3'!KX20)</t>
  </si>
  <si>
    <t>¬¬IF(ISBLANK('DPW3'!KY20),"",'DPW3'!KY20)</t>
  </si>
  <si>
    <t>¬¬IF(ISBLANK('DPW3'!KZ20),"",'DPW3'!KZ20)</t>
  </si>
  <si>
    <t>¬¬IF(ISBLANK('DPW3'!LA20),"",'DPW3'!LA20)</t>
  </si>
  <si>
    <t>¬¬IF(ISBLANK('DPW3'!LB20),"",'DPW3'!LB20)</t>
  </si>
  <si>
    <t>¬¬IF(ISBLANK('DPW3'!LC20),"",'DPW3'!LC20)</t>
  </si>
  <si>
    <t>¬¬IF(ISBLANK('DPW3'!LD20),"",'DPW3'!LD20)</t>
  </si>
  <si>
    <t>¬¬IF(ISBLANK('DPW3'!LE20),"",'DPW3'!LE20)</t>
  </si>
  <si>
    <t>¬¬IF(ISBLANK('DPW3'!LF20),"",'DPW3'!LF20)</t>
  </si>
  <si>
    <t>¬¬IF(ISBLANK('DPW3'!LG20),"",'DPW3'!LG20)</t>
  </si>
  <si>
    <t>¬¬IF(ISBLANK('DPW3'!LH20),"",'DPW3'!LH20)</t>
  </si>
  <si>
    <t>¬¬IF(ISBLANK('DPW3'!LI20),"",'DPW3'!LI20)</t>
  </si>
  <si>
    <t>¬¬IF(ISBLANK('DPW3'!LJ20),"",'DPW3'!LJ20)</t>
  </si>
  <si>
    <t>¬¬IF(ISBLANK('DPW3'!LK20),"",'DPW3'!LK20)</t>
  </si>
  <si>
    <t>¬¬IF(ISBLANK('DPW3'!LL20),"",'DPW3'!LL20)</t>
  </si>
  <si>
    <t>¬¬IF(ISBLANK('DPW3'!LM20),"",'DPW3'!LM20)</t>
  </si>
  <si>
    <t>¬¬IF(ISBLANK('DPW3'!LN20),"",'DPW3'!LN20)</t>
  </si>
  <si>
    <t>¬¬IF(ISBLANK('DPW3'!LO20),"",'DPW3'!LO20)</t>
  </si>
  <si>
    <t>¬¬IF(ISBLANK('DPW3'!LP20),"",'DPW3'!LP20)</t>
  </si>
  <si>
    <t>¬¬IF(ISBLANK('DPW3'!LQ20),"",'DPW3'!LQ20)</t>
  </si>
  <si>
    <t>¬¬IF(ISBLANK('DPW3'!LR20),"",'DPW3'!LR20)</t>
  </si>
  <si>
    <t>¬¬IF(ISBLANK('DPW3'!LS20),"",'DPW3'!LS20)</t>
  </si>
  <si>
    <t>¬¬IF(ISBLANK('DPW3'!LT20),"",'DPW3'!LT20)</t>
  </si>
  <si>
    <t>¬¬IF(ISBLANK('DPW3'!LU20),"",'DPW3'!LU20)</t>
  </si>
  <si>
    <t>¬¬IF(ISBLANK('DPW3'!LV20),"",'DPW3'!LV20)</t>
  </si>
  <si>
    <t>¬¬IF(ISBLANK('DPW3'!LW20),"",'DPW3'!LW20)</t>
  </si>
  <si>
    <t>¬¬IF(ISBLANK('DPW3'!LX20),"",'DPW3'!LX20)</t>
  </si>
  <si>
    <t>¬¬IF(ISBLANK('DPW3'!LY20),"",'DPW3'!LY20)</t>
  </si>
  <si>
    <t>¬¬IF(ISBLANK('DPW3'!LZ20),"",'DPW3'!LZ20)</t>
  </si>
  <si>
    <t>¬¬IF(ISBLANK('DPW3'!MA20),"",'DPW3'!MA20)</t>
  </si>
  <si>
    <t>¬¬A1582</t>
  </si>
  <si>
    <t>¬¬'DPW3'!F20 &amp; "," &amp; 'DPW3'!G20 &amp; "," &amp; 'DPW3'!ZL7</t>
  </si>
  <si>
    <t>¬¬IF(ISBLANK('DPW3'!MC20),"",'DPW3'!MC20)</t>
  </si>
  <si>
    <t>¬¬A1583</t>
  </si>
  <si>
    <t>¬¬'DPW3'!F20 &amp; "," &amp; 'DPW3'!G20 &amp; "," &amp; 'DPW3'!ZM7</t>
  </si>
  <si>
    <t>¬¬IF(ISBLANK('DPW3'!MD20),"",'DPW3'!MD20)</t>
  </si>
  <si>
    <t>¬¬A1584</t>
  </si>
  <si>
    <t>¬¬'DPW3'!F20 &amp; "," &amp; 'DPW3'!G20 &amp; "," &amp; 'DPW3'!ZN7</t>
  </si>
  <si>
    <t>¬¬IF(ISBLANK('DPW3'!ML20),"",'DPW3'!ML20)</t>
  </si>
  <si>
    <t>¬¬A1585</t>
  </si>
  <si>
    <t>¬¬'DPW3'!F20 &amp; "," &amp; 'DPW3'!G20 &amp; "," &amp; 'DPW3'!ZO7</t>
  </si>
  <si>
    <t>¬¬IF(ISBLANK('DPW3'!MF20),"",'DPW3'!MF20)</t>
  </si>
  <si>
    <t>¬¬A1586</t>
  </si>
  <si>
    <t>¬¬'DPW3'!F20 &amp; "," &amp; 'DPW3'!G20 &amp; "," &amp; 'DPW3'!ZP7</t>
  </si>
  <si>
    <t>¬¬IF(ISBLANK('DPW3'!MG20),"",'DPW3'!MG20)</t>
  </si>
  <si>
    <t>¬¬A1587</t>
  </si>
  <si>
    <t>¬¬'DPW3'!F20 &amp; "," &amp; 'DPW3'!G20 &amp; "," &amp; 'DPW3'!ZQ7</t>
  </si>
  <si>
    <t>¬¬IF(ISBLANK('DPW3'!MH20),"",'DPW3'!MH20)</t>
  </si>
  <si>
    <t>¬¬A1588</t>
  </si>
  <si>
    <t>¬¬'DPW3'!F20 &amp; "," &amp; 'DPW3'!G20 &amp; "," &amp; 'DPW3'!ZR7</t>
  </si>
  <si>
    <t>¬¬IF(ISBLANK('DPW3'!MI20),"",'DPW3'!MI20)</t>
  </si>
  <si>
    <t>¬¬A1589</t>
  </si>
  <si>
    <t>¬¬'DPW3'!F20 &amp; "," &amp; 'DPW3'!G20 &amp; "," &amp; 'DPW3'!ZS7</t>
  </si>
  <si>
    <t>¬¬IF(ISBLANK('DPW3'!MJ20),"",'DPW3'!MJ20)</t>
  </si>
  <si>
    <t>¬¬A1590</t>
  </si>
  <si>
    <t>¬¬'DPW3'!F20 &amp; "," &amp; 'DPW3'!G20 &amp; "," &amp; 'DPW3'!ZT7</t>
  </si>
  <si>
    <t>¬¬IF(ISBLANK('DPW3'!MK20),"",'DPW3'!MK20)</t>
  </si>
  <si>
    <t>¬¬A1591</t>
  </si>
  <si>
    <t>¬¬'DPW3'!F20 &amp; "," &amp; 'DPW3'!G20 &amp; "," &amp; 'DPW3'!ZV7</t>
  </si>
  <si>
    <t>¬¬IF(ISBLANK('DPW3'!MM20),"",'DPW3'!MM20)</t>
  </si>
  <si>
    <t>¬¬A1592</t>
  </si>
  <si>
    <t>¬¬'DPW3'!F21 &amp; "," &amp; 'DPW3'!G21 &amp; "," &amp; 'DPW3'!MT7</t>
  </si>
  <si>
    <t>¬¬IF(ISBLANK('DPW3'!K21),"",'DPW3'!K21)</t>
  </si>
  <si>
    <t>¬¬A1593</t>
  </si>
  <si>
    <t>¬¬'DPW3'!F21 &amp; "," &amp; 'DPW3'!G21 &amp; "," &amp; 'DPW3'!MV7</t>
  </si>
  <si>
    <t>¬¬IF(ISBLANK('DPW3'!M21),"",'DPW3'!M21)</t>
  </si>
  <si>
    <t>¬¬IF(ISBLANK('DPW3'!N21),"",'DPW3'!N21)</t>
  </si>
  <si>
    <t>¬¬IF(ISBLANK('DPW3'!O21),"",'DPW3'!O21)</t>
  </si>
  <si>
    <t>¬¬IF(ISBLANK('DPW3'!P21),"",'DPW3'!P21)</t>
  </si>
  <si>
    <t>¬¬IF(ISBLANK('DPW3'!Q21),"",'DPW3'!Q21)</t>
  </si>
  <si>
    <t>¬¬IF(ISBLANK('DPW3'!R21),"",'DPW3'!R21)</t>
  </si>
  <si>
    <t>¬¬IF(ISBLANK('DPW3'!S21),"",'DPW3'!S21)</t>
  </si>
  <si>
    <t>¬¬IF(ISBLANK('DPW3'!T21),"",'DPW3'!T21)</t>
  </si>
  <si>
    <t>¬¬IF(ISBLANK('DPW3'!U21),"",'DPW3'!U21)</t>
  </si>
  <si>
    <t>¬¬IF(ISBLANK('DPW3'!V21),"",'DPW3'!V21)</t>
  </si>
  <si>
    <t>¬¬IF(ISBLANK('DPW3'!W21),"",'DPW3'!W21)</t>
  </si>
  <si>
    <t>¬¬IF(ISBLANK('DPW3'!X21),"",'DPW3'!X21)</t>
  </si>
  <si>
    <t>¬¬IF(ISBLANK('DPW3'!Y21),"",'DPW3'!Y21)</t>
  </si>
  <si>
    <t>¬¬IF(ISBLANK('DPW3'!Z21),"",'DPW3'!Z21)</t>
  </si>
  <si>
    <t>¬¬IF(ISBLANK('DPW3'!AA21),"",'DPW3'!AA21)</t>
  </si>
  <si>
    <t>¬¬IF(ISBLANK('DPW3'!AB21),"",'DPW3'!AB21)</t>
  </si>
  <si>
    <t>¬¬IF(ISBLANK('DPW3'!AC21),"",'DPW3'!AC21)</t>
  </si>
  <si>
    <t>¬¬IF(ISBLANK('DPW3'!AD21),"",'DPW3'!AD21)</t>
  </si>
  <si>
    <t>¬¬IF(ISBLANK('DPW3'!AE21),"",'DPW3'!AE21)</t>
  </si>
  <si>
    <t>¬¬IF(ISBLANK('DPW3'!AF21),"",'DPW3'!AF21)</t>
  </si>
  <si>
    <t>¬¬IF(ISBLANK('DPW3'!AG21),"",'DPW3'!AG21)</t>
  </si>
  <si>
    <t>¬¬IF(ISBLANK('DPW3'!AH21),"",'DPW3'!AH21)</t>
  </si>
  <si>
    <t>¬¬IF(ISBLANK('DPW3'!AI21),"",'DPW3'!AI21)</t>
  </si>
  <si>
    <t>¬¬IF(ISBLANK('DPW3'!AJ21),"",'DPW3'!AJ21)</t>
  </si>
  <si>
    <t>¬¬IF(ISBLANK('DPW3'!AK21),"",'DPW3'!AK21)</t>
  </si>
  <si>
    <t>¬¬IF(ISBLANK('DPW3'!AL21),"",'DPW3'!AL21)</t>
  </si>
  <si>
    <t>¬¬IF(ISBLANK('DPW3'!AM21),"",'DPW3'!AM21)</t>
  </si>
  <si>
    <t>¬¬IF(ISBLANK('DPW3'!AN21),"",'DPW3'!AN21)</t>
  </si>
  <si>
    <t>¬¬IF(ISBLANK('DPW3'!AO21),"",'DPW3'!AO21)</t>
  </si>
  <si>
    <t>¬¬IF(ISBLANK('DPW3'!AP21),"",'DPW3'!AP21)</t>
  </si>
  <si>
    <t>¬¬IF(ISBLANK('DPW3'!AQ21),"",'DPW3'!AQ21)</t>
  </si>
  <si>
    <t>¬¬IF(ISBLANK('DPW3'!AR21),"",'DPW3'!AR21)</t>
  </si>
  <si>
    <t>¬¬IF(ISBLANK('DPW3'!AS21),"",'DPW3'!AS21)</t>
  </si>
  <si>
    <t>¬¬IF(ISBLANK('DPW3'!AT21),"",'DPW3'!AT21)</t>
  </si>
  <si>
    <t>¬¬IF(ISBLANK('DPW3'!AU21),"",'DPW3'!AU21)</t>
  </si>
  <si>
    <t>¬¬IF(ISBLANK('DPW3'!AV21),"",'DPW3'!AV21)</t>
  </si>
  <si>
    <t>¬¬IF(ISBLANK('DPW3'!AW21),"",'DPW3'!AW21)</t>
  </si>
  <si>
    <t>¬¬IF(ISBLANK('DPW3'!AX21),"",'DPW3'!AX21)</t>
  </si>
  <si>
    <t>¬¬IF(ISBLANK('DPW3'!AY21),"",'DPW3'!AY21)</t>
  </si>
  <si>
    <t>¬¬IF(ISBLANK('DPW3'!AZ21),"",'DPW3'!AZ21)</t>
  </si>
  <si>
    <t>¬¬A1594</t>
  </si>
  <si>
    <t>¬¬'DPW3'!F21 &amp; "," &amp; 'DPW3'!G21 &amp; "," &amp; 'DPW3'!OK7</t>
  </si>
  <si>
    <t>¬¬IF(ISBLANK('DPW3'!BB21),"",'DPW3'!BB21)</t>
  </si>
  <si>
    <t>¬¬IF(ISBLANK('DPW3'!BC21),"",'DPW3'!BC21)</t>
  </si>
  <si>
    <t>¬¬IF(ISBLANK('DPW3'!BD21),"",'DPW3'!BD21)</t>
  </si>
  <si>
    <t>¬¬IF(ISBLANK('DPW3'!BE21),"",'DPW3'!BE21)</t>
  </si>
  <si>
    <t>¬¬IF(ISBLANK('DPW3'!BF21),"",'DPW3'!BF21)</t>
  </si>
  <si>
    <t>¬¬IF(ISBLANK('DPW3'!BG21),"",'DPW3'!BG21)</t>
  </si>
  <si>
    <t>¬¬IF(ISBLANK('DPW3'!BH21),"",'DPW3'!BH21)</t>
  </si>
  <si>
    <t>¬¬IF(ISBLANK('DPW3'!BI21),"",'DPW3'!BI21)</t>
  </si>
  <si>
    <t>¬¬IF(ISBLANK('DPW3'!BJ21),"",'DPW3'!BJ21)</t>
  </si>
  <si>
    <t>¬¬IF(ISBLANK('DPW3'!BK21),"",'DPW3'!BK21)</t>
  </si>
  <si>
    <t>¬¬IF(ISBLANK('DPW3'!BL21),"",'DPW3'!BL21)</t>
  </si>
  <si>
    <t>¬¬IF(ISBLANK('DPW3'!BM21),"",'DPW3'!BM21)</t>
  </si>
  <si>
    <t>¬¬IF(ISBLANK('DPW3'!BN21),"",'DPW3'!BN21)</t>
  </si>
  <si>
    <t>¬¬IF(ISBLANK('DPW3'!BO21),"",'DPW3'!BO21)</t>
  </si>
  <si>
    <t>¬¬IF(ISBLANK('DPW3'!BP21),"",'DPW3'!BP21)</t>
  </si>
  <si>
    <t>¬¬IF(ISBLANK('DPW3'!BQ21),"",'DPW3'!BQ21)</t>
  </si>
  <si>
    <t>¬¬IF(ISBLANK('DPW3'!BR21),"",'DPW3'!BR21)</t>
  </si>
  <si>
    <t>¬¬IF(ISBLANK('DPW3'!BS21),"",'DPW3'!BS21)</t>
  </si>
  <si>
    <t>¬¬IF(ISBLANK('DPW3'!BT21),"",'DPW3'!BT21)</t>
  </si>
  <si>
    <t>¬¬IF(ISBLANK('DPW3'!BU21),"",'DPW3'!BU21)</t>
  </si>
  <si>
    <t>¬¬IF(ISBLANK('DPW3'!BV21),"",'DPW3'!BV21)</t>
  </si>
  <si>
    <t>¬¬IF(ISBLANK('DPW3'!BW21),"",'DPW3'!BW21)</t>
  </si>
  <si>
    <t>¬¬IF(ISBLANK('DPW3'!BX21),"",'DPW3'!BX21)</t>
  </si>
  <si>
    <t>¬¬IF(ISBLANK('DPW3'!BY21),"",'DPW3'!BY21)</t>
  </si>
  <si>
    <t>¬¬IF(ISBLANK('DPW3'!BZ21),"",'DPW3'!BZ21)</t>
  </si>
  <si>
    <t>¬¬IF(ISBLANK('DPW3'!CA21),"",'DPW3'!CA21)</t>
  </si>
  <si>
    <t>¬¬IF(ISBLANK('DPW3'!CB21),"",'DPW3'!CB21)</t>
  </si>
  <si>
    <t>¬¬IF(ISBLANK('DPW3'!CC21),"",'DPW3'!CC21)</t>
  </si>
  <si>
    <t>¬¬IF(ISBLANK('DPW3'!CD21),"",'DPW3'!CD21)</t>
  </si>
  <si>
    <t>¬¬IF(ISBLANK('DPW3'!CE21),"",'DPW3'!CE21)</t>
  </si>
  <si>
    <t>¬¬IF(ISBLANK('DPW3'!CF21),"",'DPW3'!CF21)</t>
  </si>
  <si>
    <t>¬¬IF(ISBLANK('DPW3'!CG21),"",'DPW3'!CG21)</t>
  </si>
  <si>
    <t>¬¬IF(ISBLANK('DPW3'!CH21),"",'DPW3'!CH21)</t>
  </si>
  <si>
    <t>¬¬IF(ISBLANK('DPW3'!CI21),"",'DPW3'!CI21)</t>
  </si>
  <si>
    <t>¬¬IF(ISBLANK('DPW3'!CJ21),"",'DPW3'!CJ21)</t>
  </si>
  <si>
    <t>¬¬IF(ISBLANK('DPW3'!CK21),"",'DPW3'!CK21)</t>
  </si>
  <si>
    <t>¬¬IF(ISBLANK('DPW3'!CL21),"",'DPW3'!CL21)</t>
  </si>
  <si>
    <t>¬¬IF(ISBLANK('DPW3'!CM21),"",'DPW3'!CM21)</t>
  </si>
  <si>
    <t>¬¬IF(ISBLANK('DPW3'!CN21),"",'DPW3'!CN21)</t>
  </si>
  <si>
    <t>¬¬IF(ISBLANK('DPW3'!CO21),"",'DPW3'!CO21)</t>
  </si>
  <si>
    <t>¬¬A1595</t>
  </si>
  <si>
    <t>¬¬'DPW3'!F21 &amp; "," &amp; 'DPW3'!G21 &amp; "," &amp; 'DPW3'!PZ7</t>
  </si>
  <si>
    <t>¬¬IF(ISBLANK('DPW3'!CQ21),"",'DPW3'!CQ21)</t>
  </si>
  <si>
    <t>¬¬IF(ISBLANK('DPW3'!CR21),"",'DPW3'!CR21)</t>
  </si>
  <si>
    <t>¬¬IF(ISBLANK('DPW3'!CS21),"",'DPW3'!CS21)</t>
  </si>
  <si>
    <t>¬¬IF(ISBLANK('DPW3'!CT21),"",'DPW3'!CT21)</t>
  </si>
  <si>
    <t>¬¬IF(ISBLANK('DPW3'!CU21),"",'DPW3'!CU21)</t>
  </si>
  <si>
    <t>¬¬IF(ISBLANK('DPW3'!CV21),"",'DPW3'!CV21)</t>
  </si>
  <si>
    <t>¬¬IF(ISBLANK('DPW3'!CW21),"",'DPW3'!CW21)</t>
  </si>
  <si>
    <t>¬¬IF(ISBLANK('DPW3'!CX21),"",'DPW3'!CX21)</t>
  </si>
  <si>
    <t>¬¬IF(ISBLANK('DPW3'!CY21),"",'DPW3'!CY21)</t>
  </si>
  <si>
    <t>¬¬IF(ISBLANK('DPW3'!CZ21),"",'DPW3'!CZ21)</t>
  </si>
  <si>
    <t>¬¬IF(ISBLANK('DPW3'!DA21),"",'DPW3'!DA21)</t>
  </si>
  <si>
    <t>¬¬IF(ISBLANK('DPW3'!DB21),"",'DPW3'!DB21)</t>
  </si>
  <si>
    <t>¬¬IF(ISBLANK('DPW3'!DC21),"",'DPW3'!DC21)</t>
  </si>
  <si>
    <t>¬¬IF(ISBLANK('DPW3'!DD21),"",'DPW3'!DD21)</t>
  </si>
  <si>
    <t>¬¬IF(ISBLANK('DPW3'!DE21),"",'DPW3'!DE21)</t>
  </si>
  <si>
    <t>¬¬IF(ISBLANK('DPW3'!DF21),"",'DPW3'!DF21)</t>
  </si>
  <si>
    <t>¬¬IF(ISBLANK('DPW3'!DG21),"",'DPW3'!DG21)</t>
  </si>
  <si>
    <t>¬¬IF(ISBLANK('DPW3'!DH21),"",'DPW3'!DH21)</t>
  </si>
  <si>
    <t>¬¬IF(ISBLANK('DPW3'!DI21),"",'DPW3'!DI21)</t>
  </si>
  <si>
    <t>¬¬IF(ISBLANK('DPW3'!DJ21),"",'DPW3'!DJ21)</t>
  </si>
  <si>
    <t>¬¬IF(ISBLANK('DPW3'!DK21),"",'DPW3'!DK21)</t>
  </si>
  <si>
    <t>¬¬IF(ISBLANK('DPW3'!DL21),"",'DPW3'!DL21)</t>
  </si>
  <si>
    <t>¬¬IF(ISBLANK('DPW3'!DM21),"",'DPW3'!DM21)</t>
  </si>
  <si>
    <t>¬¬IF(ISBLANK('DPW3'!DN21),"",'DPW3'!DN21)</t>
  </si>
  <si>
    <t>¬¬IF(ISBLANK('DPW3'!DO21),"",'DPW3'!DO21)</t>
  </si>
  <si>
    <t>¬¬IF(ISBLANK('DPW3'!DP21),"",'DPW3'!DP21)</t>
  </si>
  <si>
    <t>¬¬IF(ISBLANK('DPW3'!DQ21),"",'DPW3'!DQ21)</t>
  </si>
  <si>
    <t>¬¬IF(ISBLANK('DPW3'!DR21),"",'DPW3'!DR21)</t>
  </si>
  <si>
    <t>¬¬IF(ISBLANK('DPW3'!DS21),"",'DPW3'!DS21)</t>
  </si>
  <si>
    <t>¬¬IF(ISBLANK('DPW3'!DT21),"",'DPW3'!DT21)</t>
  </si>
  <si>
    <t>¬¬IF(ISBLANK('DPW3'!DU21),"",'DPW3'!DU21)</t>
  </si>
  <si>
    <t>¬¬IF(ISBLANK('DPW3'!DV21),"",'DPW3'!DV21)</t>
  </si>
  <si>
    <t>¬¬IF(ISBLANK('DPW3'!DW21),"",'DPW3'!DW21)</t>
  </si>
  <si>
    <t>¬¬IF(ISBLANK('DPW3'!DX21),"",'DPW3'!DX21)</t>
  </si>
  <si>
    <t>¬¬IF(ISBLANK('DPW3'!DY21),"",'DPW3'!DY21)</t>
  </si>
  <si>
    <t>¬¬IF(ISBLANK('DPW3'!DZ21),"",'DPW3'!DZ21)</t>
  </si>
  <si>
    <t>¬¬IF(ISBLANK('DPW3'!EA21),"",'DPW3'!EA21)</t>
  </si>
  <si>
    <t>¬¬IF(ISBLANK('DPW3'!EB21),"",'DPW3'!EB21)</t>
  </si>
  <si>
    <t>¬¬IF(ISBLANK('DPW3'!EC21),"",'DPW3'!EC21)</t>
  </si>
  <si>
    <t>¬¬IF(ISBLANK('DPW3'!ED21),"",'DPW3'!ED21)</t>
  </si>
  <si>
    <t>¬¬A1596</t>
  </si>
  <si>
    <t>¬¬'DPW3'!F21 &amp; "," &amp; 'DPW3'!G21 &amp; "," &amp; 'DPW3'!RO7</t>
  </si>
  <si>
    <t>¬¬IF(ISBLANK('DPW3'!EF21),"",'DPW3'!EF21)</t>
  </si>
  <si>
    <t>¬¬IF(ISBLANK('DPW3'!EG21),"",'DPW3'!EG21)</t>
  </si>
  <si>
    <t>¬¬IF(ISBLANK('DPW3'!EH21),"",'DPW3'!EH21)</t>
  </si>
  <si>
    <t>¬¬IF(ISBLANK('DPW3'!EI21),"",'DPW3'!EI21)</t>
  </si>
  <si>
    <t>¬¬IF(ISBLANK('DPW3'!EJ21),"",'DPW3'!EJ21)</t>
  </si>
  <si>
    <t>¬¬IF(ISBLANK('DPW3'!EK21),"",'DPW3'!EK21)</t>
  </si>
  <si>
    <t>¬¬IF(ISBLANK('DPW3'!EL21),"",'DPW3'!EL21)</t>
  </si>
  <si>
    <t>¬¬IF(ISBLANK('DPW3'!EM21),"",'DPW3'!EM21)</t>
  </si>
  <si>
    <t>¬¬IF(ISBLANK('DPW3'!EN21),"",'DPW3'!EN21)</t>
  </si>
  <si>
    <t>¬¬IF(ISBLANK('DPW3'!EO21),"",'DPW3'!EO21)</t>
  </si>
  <si>
    <t>¬¬IF(ISBLANK('DPW3'!EP21),"",'DPW3'!EP21)</t>
  </si>
  <si>
    <t>¬¬IF(ISBLANK('DPW3'!EQ21),"",'DPW3'!EQ21)</t>
  </si>
  <si>
    <t>¬¬IF(ISBLANK('DPW3'!ER21),"",'DPW3'!ER21)</t>
  </si>
  <si>
    <t>¬¬IF(ISBLANK('DPW3'!ES21),"",'DPW3'!ES21)</t>
  </si>
  <si>
    <t>¬¬IF(ISBLANK('DPW3'!ET21),"",'DPW3'!ET21)</t>
  </si>
  <si>
    <t>¬¬IF(ISBLANK('DPW3'!EU21),"",'DPW3'!EU21)</t>
  </si>
  <si>
    <t>¬¬IF(ISBLANK('DPW3'!EV21),"",'DPW3'!EV21)</t>
  </si>
  <si>
    <t>¬¬IF(ISBLANK('DPW3'!EW21),"",'DPW3'!EW21)</t>
  </si>
  <si>
    <t>¬¬IF(ISBLANK('DPW3'!EX21),"",'DPW3'!EX21)</t>
  </si>
  <si>
    <t>¬¬IF(ISBLANK('DPW3'!EY21),"",'DPW3'!EY21)</t>
  </si>
  <si>
    <t>¬¬IF(ISBLANK('DPW3'!EZ21),"",'DPW3'!EZ21)</t>
  </si>
  <si>
    <t>¬¬IF(ISBLANK('DPW3'!FA21),"",'DPW3'!FA21)</t>
  </si>
  <si>
    <t>¬¬IF(ISBLANK('DPW3'!FB21),"",'DPW3'!FB21)</t>
  </si>
  <si>
    <t>¬¬IF(ISBLANK('DPW3'!FC21),"",'DPW3'!FC21)</t>
  </si>
  <si>
    <t>¬¬IF(ISBLANK('DPW3'!FD21),"",'DPW3'!FD21)</t>
  </si>
  <si>
    <t>¬¬IF(ISBLANK('DPW3'!FE21),"",'DPW3'!FE21)</t>
  </si>
  <si>
    <t>¬¬IF(ISBLANK('DPW3'!FF21),"",'DPW3'!FF21)</t>
  </si>
  <si>
    <t>¬¬IF(ISBLANK('DPW3'!FG21),"",'DPW3'!FG21)</t>
  </si>
  <si>
    <t>¬¬IF(ISBLANK('DPW3'!FH21),"",'DPW3'!FH21)</t>
  </si>
  <si>
    <t>¬¬IF(ISBLANK('DPW3'!FI21),"",'DPW3'!FI21)</t>
  </si>
  <si>
    <t>¬¬IF(ISBLANK('DPW3'!FJ21),"",'DPW3'!FJ21)</t>
  </si>
  <si>
    <t>¬¬IF(ISBLANK('DPW3'!FK21),"",'DPW3'!FK21)</t>
  </si>
  <si>
    <t>¬¬IF(ISBLANK('DPW3'!FL21),"",'DPW3'!FL21)</t>
  </si>
  <si>
    <t>¬¬IF(ISBLANK('DPW3'!FM21),"",'DPW3'!FM21)</t>
  </si>
  <si>
    <t>¬¬IF(ISBLANK('DPW3'!FN21),"",'DPW3'!FN21)</t>
  </si>
  <si>
    <t>¬¬IF(ISBLANK('DPW3'!FO21),"",'DPW3'!FO21)</t>
  </si>
  <si>
    <t>¬¬IF(ISBLANK('DPW3'!FP21),"",'DPW3'!FP21)</t>
  </si>
  <si>
    <t>¬¬IF(ISBLANK('DPW3'!FQ21),"",'DPW3'!FQ21)</t>
  </si>
  <si>
    <t>¬¬IF(ISBLANK('DPW3'!FR21),"",'DPW3'!FR21)</t>
  </si>
  <si>
    <t>¬¬IF(ISBLANK('DPW3'!FS21),"",'DPW3'!FS21)</t>
  </si>
  <si>
    <t>¬¬A1597</t>
  </si>
  <si>
    <t>¬¬'DPW3'!F21 &amp; "," &amp; 'DPW3'!G21 &amp; "," &amp; 'DPW3'!TD7</t>
  </si>
  <si>
    <t>¬¬IF(ISBLANK('DPW3'!FU21),"",'DPW3'!FU21)</t>
  </si>
  <si>
    <t>¬¬IF(ISBLANK('DPW3'!FV21),"",'DPW3'!FV21)</t>
  </si>
  <si>
    <t>¬¬IF(ISBLANK('DPW3'!FW21),"",'DPW3'!FW21)</t>
  </si>
  <si>
    <t>¬¬IF(ISBLANK('DPW3'!FX21),"",'DPW3'!FX21)</t>
  </si>
  <si>
    <t>¬¬IF(ISBLANK('DPW3'!FY21),"",'DPW3'!FY21)</t>
  </si>
  <si>
    <t>¬¬IF(ISBLANK('DPW3'!FZ21),"",'DPW3'!FZ21)</t>
  </si>
  <si>
    <t>¬¬IF(ISBLANK('DPW3'!GA21),"",'DPW3'!GA21)</t>
  </si>
  <si>
    <t>¬¬IF(ISBLANK('DPW3'!GB21),"",'DPW3'!GB21)</t>
  </si>
  <si>
    <t>¬¬IF(ISBLANK('DPW3'!GC21),"",'DPW3'!GC21)</t>
  </si>
  <si>
    <t>¬¬IF(ISBLANK('DPW3'!GD21),"",'DPW3'!GD21)</t>
  </si>
  <si>
    <t>¬¬IF(ISBLANK('DPW3'!GE21),"",'DPW3'!GE21)</t>
  </si>
  <si>
    <t>¬¬IF(ISBLANK('DPW3'!GF21),"",'DPW3'!GF21)</t>
  </si>
  <si>
    <t>¬¬IF(ISBLANK('DPW3'!GG21),"",'DPW3'!GG21)</t>
  </si>
  <si>
    <t>¬¬IF(ISBLANK('DPW3'!GH21),"",'DPW3'!GH21)</t>
  </si>
  <si>
    <t>¬¬IF(ISBLANK('DPW3'!GI21),"",'DPW3'!GI21)</t>
  </si>
  <si>
    <t>¬¬IF(ISBLANK('DPW3'!GJ21),"",'DPW3'!GJ21)</t>
  </si>
  <si>
    <t>¬¬IF(ISBLANK('DPW3'!GK21),"",'DPW3'!GK21)</t>
  </si>
  <si>
    <t>¬¬IF(ISBLANK('DPW3'!GL21),"",'DPW3'!GL21)</t>
  </si>
  <si>
    <t>¬¬IF(ISBLANK('DPW3'!GM21),"",'DPW3'!GM21)</t>
  </si>
  <si>
    <t>¬¬IF(ISBLANK('DPW3'!GN21),"",'DPW3'!GN21)</t>
  </si>
  <si>
    <t>¬¬IF(ISBLANK('DPW3'!GO21),"",'DPW3'!GO21)</t>
  </si>
  <si>
    <t>¬¬IF(ISBLANK('DPW3'!GP21),"",'DPW3'!GP21)</t>
  </si>
  <si>
    <t>¬¬IF(ISBLANK('DPW3'!GQ21),"",'DPW3'!GQ21)</t>
  </si>
  <si>
    <t>¬¬IF(ISBLANK('DPW3'!GR21),"",'DPW3'!GR21)</t>
  </si>
  <si>
    <t>¬¬IF(ISBLANK('DPW3'!GS21),"",'DPW3'!GS21)</t>
  </si>
  <si>
    <t>¬¬IF(ISBLANK('DPW3'!GT21),"",'DPW3'!GT21)</t>
  </si>
  <si>
    <t>¬¬IF(ISBLANK('DPW3'!GU21),"",'DPW3'!GU21)</t>
  </si>
  <si>
    <t>¬¬IF(ISBLANK('DPW3'!GV21),"",'DPW3'!GV21)</t>
  </si>
  <si>
    <t>¬¬IF(ISBLANK('DPW3'!GW21),"",'DPW3'!GW21)</t>
  </si>
  <si>
    <t>¬¬IF(ISBLANK('DPW3'!GX21),"",'DPW3'!GX21)</t>
  </si>
  <si>
    <t>¬¬IF(ISBLANK('DPW3'!GY21),"",'DPW3'!GY21)</t>
  </si>
  <si>
    <t>¬¬IF(ISBLANK('DPW3'!GZ21),"",'DPW3'!GZ21)</t>
  </si>
  <si>
    <t>¬¬IF(ISBLANK('DPW3'!HA21),"",'DPW3'!HA21)</t>
  </si>
  <si>
    <t>¬¬IF(ISBLANK('DPW3'!HB21),"",'DPW3'!HB21)</t>
  </si>
  <si>
    <t>¬¬IF(ISBLANK('DPW3'!HC21),"",'DPW3'!HC21)</t>
  </si>
  <si>
    <t>¬¬IF(ISBLANK('DPW3'!HD21),"",'DPW3'!HD21)</t>
  </si>
  <si>
    <t>¬¬IF(ISBLANK('DPW3'!HE21),"",'DPW3'!HE21)</t>
  </si>
  <si>
    <t>¬¬IF(ISBLANK('DPW3'!HF21),"",'DPW3'!HF21)</t>
  </si>
  <si>
    <t>¬¬IF(ISBLANK('DPW3'!HG21),"",'DPW3'!HG21)</t>
  </si>
  <si>
    <t>¬¬IF(ISBLANK('DPW3'!HH21),"",'DPW3'!HH21)</t>
  </si>
  <si>
    <t>¬¬A1598</t>
  </si>
  <si>
    <t>¬¬'DPW3'!F21 &amp; "," &amp; 'DPW3'!G21 &amp; "," &amp; 'DPW3'!US7</t>
  </si>
  <si>
    <t>¬¬IF(ISBLANK('DPW3'!HJ21),"",'DPW3'!HJ21)</t>
  </si>
  <si>
    <t>¬¬IF(ISBLANK('DPW3'!HK21),"",'DPW3'!HK21)</t>
  </si>
  <si>
    <t>¬¬IF(ISBLANK('DPW3'!HL21),"",'DPW3'!HL21)</t>
  </si>
  <si>
    <t>¬¬IF(ISBLANK('DPW3'!HM21),"",'DPW3'!HM21)</t>
  </si>
  <si>
    <t>¬¬IF(ISBLANK('DPW3'!HN21),"",'DPW3'!HN21)</t>
  </si>
  <si>
    <t>¬¬IF(ISBLANK('DPW3'!HO21),"",'DPW3'!HO21)</t>
  </si>
  <si>
    <t>¬¬IF(ISBLANK('DPW3'!HP21),"",'DPW3'!HP21)</t>
  </si>
  <si>
    <t>¬¬IF(ISBLANK('DPW3'!HQ21),"",'DPW3'!HQ21)</t>
  </si>
  <si>
    <t>¬¬IF(ISBLANK('DPW3'!HR21),"",'DPW3'!HR21)</t>
  </si>
  <si>
    <t>¬¬IF(ISBLANK('DPW3'!HS21),"",'DPW3'!HS21)</t>
  </si>
  <si>
    <t>¬¬IF(ISBLANK('DPW3'!HT21),"",'DPW3'!HT21)</t>
  </si>
  <si>
    <t>¬¬IF(ISBLANK('DPW3'!HU21),"",'DPW3'!HU21)</t>
  </si>
  <si>
    <t>¬¬IF(ISBLANK('DPW3'!HV21),"",'DPW3'!HV21)</t>
  </si>
  <si>
    <t>¬¬IF(ISBLANK('DPW3'!HW21),"",'DPW3'!HW21)</t>
  </si>
  <si>
    <t>¬¬IF(ISBLANK('DPW3'!HX21),"",'DPW3'!HX21)</t>
  </si>
  <si>
    <t>¬¬IF(ISBLANK('DPW3'!HY21),"",'DPW3'!HY21)</t>
  </si>
  <si>
    <t>¬¬IF(ISBLANK('DPW3'!HZ21),"",'DPW3'!HZ21)</t>
  </si>
  <si>
    <t>¬¬IF(ISBLANK('DPW3'!IA21),"",'DPW3'!IA21)</t>
  </si>
  <si>
    <t>¬¬IF(ISBLANK('DPW3'!IB21),"",'DPW3'!IB21)</t>
  </si>
  <si>
    <t>¬¬IF(ISBLANK('DPW3'!IC21),"",'DPW3'!IC21)</t>
  </si>
  <si>
    <t>¬¬IF(ISBLANK('DPW3'!ID21),"",'DPW3'!ID21)</t>
  </si>
  <si>
    <t>¬¬IF(ISBLANK('DPW3'!IE21),"",'DPW3'!IE21)</t>
  </si>
  <si>
    <t>¬¬IF(ISBLANK('DPW3'!IF21),"",'DPW3'!IF21)</t>
  </si>
  <si>
    <t>¬¬IF(ISBLANK('DPW3'!IG21),"",'DPW3'!IG21)</t>
  </si>
  <si>
    <t>¬¬IF(ISBLANK('DPW3'!IH21),"",'DPW3'!IH21)</t>
  </si>
  <si>
    <t>¬¬IF(ISBLANK('DPW3'!II21),"",'DPW3'!II21)</t>
  </si>
  <si>
    <t>¬¬IF(ISBLANK('DPW3'!IJ21),"",'DPW3'!IJ21)</t>
  </si>
  <si>
    <t>¬¬IF(ISBLANK('DPW3'!IK21),"",'DPW3'!IK21)</t>
  </si>
  <si>
    <t>¬¬IF(ISBLANK('DPW3'!IL21),"",'DPW3'!IL21)</t>
  </si>
  <si>
    <t>¬¬IF(ISBLANK('DPW3'!IM21),"",'DPW3'!IM21)</t>
  </si>
  <si>
    <t>¬¬IF(ISBLANK('DPW3'!IN21),"",'DPW3'!IN21)</t>
  </si>
  <si>
    <t>¬¬IF(ISBLANK('DPW3'!IO21),"",'DPW3'!IO21)</t>
  </si>
  <si>
    <t>¬¬IF(ISBLANK('DPW3'!IP21),"",'DPW3'!IP21)</t>
  </si>
  <si>
    <t>¬¬IF(ISBLANK('DPW3'!IQ21),"",'DPW3'!IQ21)</t>
  </si>
  <si>
    <t>¬¬IF(ISBLANK('DPW3'!IR21),"",'DPW3'!IR21)</t>
  </si>
  <si>
    <t>¬¬IF(ISBLANK('DPW3'!IS21),"",'DPW3'!IS21)</t>
  </si>
  <si>
    <t>¬¬IF(ISBLANK('DPW3'!IT21),"",'DPW3'!IT21)</t>
  </si>
  <si>
    <t>¬¬IF(ISBLANK('DPW3'!IU21),"",'DPW3'!IU21)</t>
  </si>
  <si>
    <t>¬¬IF(ISBLANK('DPW3'!IV21),"",'DPW3'!IV21)</t>
  </si>
  <si>
    <t>¬¬IF(ISBLANK('DPW3'!IW21),"",'DPW3'!IW21)</t>
  </si>
  <si>
    <t>¬¬A1599</t>
  </si>
  <si>
    <t>¬¬'DPW3'!F21 &amp; "," &amp; 'DPW3'!G21 &amp; "," &amp; 'DPW3'!WH7</t>
  </si>
  <si>
    <t>¬¬IF(ISBLANK('DPW3'!IY21),"",'DPW3'!IY21)</t>
  </si>
  <si>
    <t>¬¬IF(ISBLANK('DPW3'!IZ21),"",'DPW3'!IZ21)</t>
  </si>
  <si>
    <t>¬¬IF(ISBLANK('DPW3'!JA21),"",'DPW3'!JA21)</t>
  </si>
  <si>
    <t>¬¬IF(ISBLANK('DPW3'!JB21),"",'DPW3'!JB21)</t>
  </si>
  <si>
    <t>¬¬IF(ISBLANK('DPW3'!JC21),"",'DPW3'!JC21)</t>
  </si>
  <si>
    <t>¬¬IF(ISBLANK('DPW3'!JD21),"",'DPW3'!JD21)</t>
  </si>
  <si>
    <t>¬¬IF(ISBLANK('DPW3'!JE21),"",'DPW3'!JE21)</t>
  </si>
  <si>
    <t>¬¬IF(ISBLANK('DPW3'!JF21),"",'DPW3'!JF21)</t>
  </si>
  <si>
    <t>¬¬IF(ISBLANK('DPW3'!JG21),"",'DPW3'!JG21)</t>
  </si>
  <si>
    <t>¬¬IF(ISBLANK('DPW3'!JH21),"",'DPW3'!JH21)</t>
  </si>
  <si>
    <t>¬¬IF(ISBLANK('DPW3'!JI21),"",'DPW3'!JI21)</t>
  </si>
  <si>
    <t>¬¬IF(ISBLANK('DPW3'!JJ21),"",'DPW3'!JJ21)</t>
  </si>
  <si>
    <t>¬¬IF(ISBLANK('DPW3'!JK21),"",'DPW3'!JK21)</t>
  </si>
  <si>
    <t>¬¬IF(ISBLANK('DPW3'!JL21),"",'DPW3'!JL21)</t>
  </si>
  <si>
    <t>¬¬IF(ISBLANK('DPW3'!JM21),"",'DPW3'!JM21)</t>
  </si>
  <si>
    <t>¬¬IF(ISBLANK('DPW3'!JN21),"",'DPW3'!JN21)</t>
  </si>
  <si>
    <t>¬¬IF(ISBLANK('DPW3'!JO21),"",'DPW3'!JO21)</t>
  </si>
  <si>
    <t>¬¬IF(ISBLANK('DPW3'!JP21),"",'DPW3'!JP21)</t>
  </si>
  <si>
    <t>¬¬IF(ISBLANK('DPW3'!JQ21),"",'DPW3'!JQ21)</t>
  </si>
  <si>
    <t>¬¬IF(ISBLANK('DPW3'!JR21),"",'DPW3'!JR21)</t>
  </si>
  <si>
    <t>¬¬IF(ISBLANK('DPW3'!JS21),"",'DPW3'!JS21)</t>
  </si>
  <si>
    <t>¬¬IF(ISBLANK('DPW3'!JT21),"",'DPW3'!JT21)</t>
  </si>
  <si>
    <t>¬¬IF(ISBLANK('DPW3'!JU21),"",'DPW3'!JU21)</t>
  </si>
  <si>
    <t>¬¬IF(ISBLANK('DPW3'!JV21),"",'DPW3'!JV21)</t>
  </si>
  <si>
    <t>¬¬IF(ISBLANK('DPW3'!JW21),"",'DPW3'!JW21)</t>
  </si>
  <si>
    <t>¬¬IF(ISBLANK('DPW3'!JX21),"",'DPW3'!JX21)</t>
  </si>
  <si>
    <t>¬¬IF(ISBLANK('DPW3'!JY21),"",'DPW3'!JY21)</t>
  </si>
  <si>
    <t>¬¬IF(ISBLANK('DPW3'!JZ21),"",'DPW3'!JZ21)</t>
  </si>
  <si>
    <t>¬¬IF(ISBLANK('DPW3'!KA21),"",'DPW3'!KA21)</t>
  </si>
  <si>
    <t>¬¬IF(ISBLANK('DPW3'!KB21),"",'DPW3'!KB21)</t>
  </si>
  <si>
    <t>¬¬IF(ISBLANK('DPW3'!KC21),"",'DPW3'!KC21)</t>
  </si>
  <si>
    <t>¬¬IF(ISBLANK('DPW3'!KD21),"",'DPW3'!KD21)</t>
  </si>
  <si>
    <t>¬¬IF(ISBLANK('DPW3'!KE21),"",'DPW3'!KE21)</t>
  </si>
  <si>
    <t>¬¬IF(ISBLANK('DPW3'!KF21),"",'DPW3'!KF21)</t>
  </si>
  <si>
    <t>¬¬IF(ISBLANK('DPW3'!KG21),"",'DPW3'!KG21)</t>
  </si>
  <si>
    <t>¬¬IF(ISBLANK('DPW3'!KH21),"",'DPW3'!KH21)</t>
  </si>
  <si>
    <t>¬¬IF(ISBLANK('DPW3'!KI21),"",'DPW3'!KI21)</t>
  </si>
  <si>
    <t>¬¬IF(ISBLANK('DPW3'!KJ21),"",'DPW3'!KJ21)</t>
  </si>
  <si>
    <t>¬¬IF(ISBLANK('DPW3'!KK21),"",'DPW3'!KK21)</t>
  </si>
  <si>
    <t>¬¬IF(ISBLANK('DPW3'!KL21),"",'DPW3'!KL21)</t>
  </si>
  <si>
    <t>¬¬A1600</t>
  </si>
  <si>
    <t>¬¬'DPW3'!F21 &amp; "," &amp; 'DPW3'!G21 &amp; "," &amp; 'DPW3'!XW7</t>
  </si>
  <si>
    <t>¬¬IF(ISBLANK('DPW3'!KN21),"",'DPW3'!KN21)</t>
  </si>
  <si>
    <t>¬¬IF(ISBLANK('DPW3'!KO21),"",'DPW3'!KO21)</t>
  </si>
  <si>
    <t>¬¬IF(ISBLANK('DPW3'!KP21),"",'DPW3'!KP21)</t>
  </si>
  <si>
    <t>¬¬IF(ISBLANK('DPW3'!KQ21),"",'DPW3'!KQ21)</t>
  </si>
  <si>
    <t>¬¬IF(ISBLANK('DPW3'!KR21),"",'DPW3'!KR21)</t>
  </si>
  <si>
    <t>¬¬IF(ISBLANK('DPW3'!KS21),"",'DPW3'!KS21)</t>
  </si>
  <si>
    <t>¬¬IF(ISBLANK('DPW3'!KT21),"",'DPW3'!KT21)</t>
  </si>
  <si>
    <t>¬¬IF(ISBLANK('DPW3'!KU21),"",'DPW3'!KU21)</t>
  </si>
  <si>
    <t>¬¬IF(ISBLANK('DPW3'!KV21),"",'DPW3'!KV21)</t>
  </si>
  <si>
    <t>¬¬IF(ISBLANK('DPW3'!KW21),"",'DPW3'!KW21)</t>
  </si>
  <si>
    <t>¬¬IF(ISBLANK('DPW3'!KX21),"",'DPW3'!KX21)</t>
  </si>
  <si>
    <t>¬¬IF(ISBLANK('DPW3'!KY21),"",'DPW3'!KY21)</t>
  </si>
  <si>
    <t>¬¬IF(ISBLANK('DPW3'!KZ21),"",'DPW3'!KZ21)</t>
  </si>
  <si>
    <t>¬¬IF(ISBLANK('DPW3'!LA21),"",'DPW3'!LA21)</t>
  </si>
  <si>
    <t>¬¬IF(ISBLANK('DPW3'!LB21),"",'DPW3'!LB21)</t>
  </si>
  <si>
    <t>¬¬IF(ISBLANK('DPW3'!LC21),"",'DPW3'!LC21)</t>
  </si>
  <si>
    <t>¬¬IF(ISBLANK('DPW3'!LD21),"",'DPW3'!LD21)</t>
  </si>
  <si>
    <t>¬¬IF(ISBLANK('DPW3'!LE21),"",'DPW3'!LE21)</t>
  </si>
  <si>
    <t>¬¬IF(ISBLANK('DPW3'!LF21),"",'DPW3'!LF21)</t>
  </si>
  <si>
    <t>¬¬IF(ISBLANK('DPW3'!LG21),"",'DPW3'!LG21)</t>
  </si>
  <si>
    <t>¬¬IF(ISBLANK('DPW3'!LH21),"",'DPW3'!LH21)</t>
  </si>
  <si>
    <t>¬¬IF(ISBLANK('DPW3'!LI21),"",'DPW3'!LI21)</t>
  </si>
  <si>
    <t>¬¬IF(ISBLANK('DPW3'!LJ21),"",'DPW3'!LJ21)</t>
  </si>
  <si>
    <t>¬¬IF(ISBLANK('DPW3'!LK21),"",'DPW3'!LK21)</t>
  </si>
  <si>
    <t>¬¬IF(ISBLANK('DPW3'!LL21),"",'DPW3'!LL21)</t>
  </si>
  <si>
    <t>¬¬IF(ISBLANK('DPW3'!LM21),"",'DPW3'!LM21)</t>
  </si>
  <si>
    <t>¬¬IF(ISBLANK('DPW3'!LN21),"",'DPW3'!LN21)</t>
  </si>
  <si>
    <t>¬¬IF(ISBLANK('DPW3'!LO21),"",'DPW3'!LO21)</t>
  </si>
  <si>
    <t>¬¬IF(ISBLANK('DPW3'!LP21),"",'DPW3'!LP21)</t>
  </si>
  <si>
    <t>¬¬IF(ISBLANK('DPW3'!LQ21),"",'DPW3'!LQ21)</t>
  </si>
  <si>
    <t>¬¬IF(ISBLANK('DPW3'!LR21),"",'DPW3'!LR21)</t>
  </si>
  <si>
    <t>¬¬IF(ISBLANK('DPW3'!LS21),"",'DPW3'!LS21)</t>
  </si>
  <si>
    <t>¬¬IF(ISBLANK('DPW3'!LT21),"",'DPW3'!LT21)</t>
  </si>
  <si>
    <t>¬¬IF(ISBLANK('DPW3'!LU21),"",'DPW3'!LU21)</t>
  </si>
  <si>
    <t>¬¬IF(ISBLANK('DPW3'!LV21),"",'DPW3'!LV21)</t>
  </si>
  <si>
    <t>¬¬IF(ISBLANK('DPW3'!LW21),"",'DPW3'!LW21)</t>
  </si>
  <si>
    <t>¬¬IF(ISBLANK('DPW3'!LX21),"",'DPW3'!LX21)</t>
  </si>
  <si>
    <t>¬¬IF(ISBLANK('DPW3'!LY21),"",'DPW3'!LY21)</t>
  </si>
  <si>
    <t>¬¬IF(ISBLANK('DPW3'!LZ21),"",'DPW3'!LZ21)</t>
  </si>
  <si>
    <t>¬¬IF(ISBLANK('DPW3'!MA21),"",'DPW3'!MA21)</t>
  </si>
  <si>
    <t>¬¬A1601</t>
  </si>
  <si>
    <t>¬¬'DPW3'!F21 &amp; "," &amp; 'DPW3'!G21 &amp; "," &amp; 'DPW3'!ZL7</t>
  </si>
  <si>
    <t>¬¬IF(ISBLANK('DPW3'!MC21),"",'DPW3'!MC21)</t>
  </si>
  <si>
    <t>¬¬A1602</t>
  </si>
  <si>
    <t>¬¬'DPW3'!F21 &amp; "," &amp; 'DPW3'!G21 &amp; "," &amp; 'DPW3'!ZM7</t>
  </si>
  <si>
    <t>¬¬IF(ISBLANK('DPW3'!MD21),"",'DPW3'!MD21)</t>
  </si>
  <si>
    <t>¬¬A1603</t>
  </si>
  <si>
    <t>¬¬'DPW3'!F21 &amp; "," &amp; 'DPW3'!G21 &amp; "," &amp; 'DPW3'!ZN7</t>
  </si>
  <si>
    <t>¬¬IF(ISBLANK('DPW3'!ML21),"",'DPW3'!ML21)</t>
  </si>
  <si>
    <t>¬¬A1604</t>
  </si>
  <si>
    <t>¬¬'DPW3'!F21 &amp; "," &amp; 'DPW3'!G21 &amp; "," &amp; 'DPW3'!ZO7</t>
  </si>
  <si>
    <t>¬¬IF(ISBLANK('DPW3'!MF21),"",'DPW3'!MF21)</t>
  </si>
  <si>
    <t>¬¬A1605</t>
  </si>
  <si>
    <t>¬¬'DPW3'!F21 &amp; "," &amp; 'DPW3'!G21 &amp; "," &amp; 'DPW3'!ZP7</t>
  </si>
  <si>
    <t>¬¬IF(ISBLANK('DPW3'!MG21),"",'DPW3'!MG21)</t>
  </si>
  <si>
    <t>¬¬A1606</t>
  </si>
  <si>
    <t>¬¬'DPW3'!F21 &amp; "," &amp; 'DPW3'!G21 &amp; "," &amp; 'DPW3'!ZQ7</t>
  </si>
  <si>
    <t>¬¬IF(ISBLANK('DPW3'!MH21),"",'DPW3'!MH21)</t>
  </si>
  <si>
    <t>¬¬A1607</t>
  </si>
  <si>
    <t>¬¬'DPW3'!F21 &amp; "," &amp; 'DPW3'!G21 &amp; "," &amp; 'DPW3'!ZR7</t>
  </si>
  <si>
    <t>¬¬IF(ISBLANK('DPW3'!MI21),"",'DPW3'!MI21)</t>
  </si>
  <si>
    <t>¬¬A1608</t>
  </si>
  <si>
    <t>¬¬'DPW3'!F21 &amp; "," &amp; 'DPW3'!G21 &amp; "," &amp; 'DPW3'!ZS7</t>
  </si>
  <si>
    <t>¬¬IF(ISBLANK('DPW3'!MJ21),"",'DPW3'!MJ21)</t>
  </si>
  <si>
    <t>¬¬A1609</t>
  </si>
  <si>
    <t>¬¬'DPW3'!F21 &amp; "," &amp; 'DPW3'!G21 &amp; "," &amp; 'DPW3'!ZT7</t>
  </si>
  <si>
    <t>¬¬IF(ISBLANK('DPW3'!MK21),"",'DPW3'!MK21)</t>
  </si>
  <si>
    <t>¬¬A1610</t>
  </si>
  <si>
    <t>¬¬'DPW3'!F21 &amp; "," &amp; 'DPW3'!G21 &amp; "," &amp; 'DPW3'!ZV7</t>
  </si>
  <si>
    <t>¬¬IF(ISBLANK('DPW3'!MM21),"",'DPW3'!MM21)</t>
  </si>
  <si>
    <t>¬¬A1611</t>
  </si>
  <si>
    <t>¬¬'DPW3'!F22 &amp; "," &amp; 'DPW3'!G22 &amp; "," &amp; 'DPW3'!MT7</t>
  </si>
  <si>
    <t>¬¬IF(ISBLANK('DPW3'!K22),"",'DPW3'!K22)</t>
  </si>
  <si>
    <t>¬¬A1612</t>
  </si>
  <si>
    <t>¬¬'DPW3'!F22 &amp; "," &amp; 'DPW3'!G22 &amp; "," &amp; 'DPW3'!MV7</t>
  </si>
  <si>
    <t>¬¬IF(ISBLANK('DPW3'!M22),"",'DPW3'!M22)</t>
  </si>
  <si>
    <t>¬¬IF(ISBLANK('DPW3'!N22),"",'DPW3'!N22)</t>
  </si>
  <si>
    <t>¬¬IF(ISBLANK('DPW3'!O22),"",'DPW3'!O22)</t>
  </si>
  <si>
    <t>¬¬IF(ISBLANK('DPW3'!P22),"",'DPW3'!P22)</t>
  </si>
  <si>
    <t>¬¬IF(ISBLANK('DPW3'!Q22),"",'DPW3'!Q22)</t>
  </si>
  <si>
    <t>¬¬IF(ISBLANK('DPW3'!R22),"",'DPW3'!R22)</t>
  </si>
  <si>
    <t>¬¬IF(ISBLANK('DPW3'!S22),"",'DPW3'!S22)</t>
  </si>
  <si>
    <t>¬¬IF(ISBLANK('DPW3'!T22),"",'DPW3'!T22)</t>
  </si>
  <si>
    <t>¬¬IF(ISBLANK('DPW3'!U22),"",'DPW3'!U22)</t>
  </si>
  <si>
    <t>¬¬IF(ISBLANK('DPW3'!V22),"",'DPW3'!V22)</t>
  </si>
  <si>
    <t>¬¬IF(ISBLANK('DPW3'!W22),"",'DPW3'!W22)</t>
  </si>
  <si>
    <t>¬¬IF(ISBLANK('DPW3'!X22),"",'DPW3'!X22)</t>
  </si>
  <si>
    <t>¬¬IF(ISBLANK('DPW3'!Y22),"",'DPW3'!Y22)</t>
  </si>
  <si>
    <t>¬¬IF(ISBLANK('DPW3'!Z22),"",'DPW3'!Z22)</t>
  </si>
  <si>
    <t>¬¬IF(ISBLANK('DPW3'!AA22),"",'DPW3'!AA22)</t>
  </si>
  <si>
    <t>¬¬IF(ISBLANK('DPW3'!AB22),"",'DPW3'!AB22)</t>
  </si>
  <si>
    <t>¬¬IF(ISBLANK('DPW3'!AC22),"",'DPW3'!AC22)</t>
  </si>
  <si>
    <t>¬¬IF(ISBLANK('DPW3'!AD22),"",'DPW3'!AD22)</t>
  </si>
  <si>
    <t>¬¬IF(ISBLANK('DPW3'!AE22),"",'DPW3'!AE22)</t>
  </si>
  <si>
    <t>¬¬IF(ISBLANK('DPW3'!AF22),"",'DPW3'!AF22)</t>
  </si>
  <si>
    <t>¬¬IF(ISBLANK('DPW3'!AG22),"",'DPW3'!AG22)</t>
  </si>
  <si>
    <t>¬¬IF(ISBLANK('DPW3'!AH22),"",'DPW3'!AH22)</t>
  </si>
  <si>
    <t>¬¬IF(ISBLANK('DPW3'!AI22),"",'DPW3'!AI22)</t>
  </si>
  <si>
    <t>¬¬IF(ISBLANK('DPW3'!AJ22),"",'DPW3'!AJ22)</t>
  </si>
  <si>
    <t>¬¬IF(ISBLANK('DPW3'!AK22),"",'DPW3'!AK22)</t>
  </si>
  <si>
    <t>¬¬IF(ISBLANK('DPW3'!AL22),"",'DPW3'!AL22)</t>
  </si>
  <si>
    <t>¬¬IF(ISBLANK('DPW3'!AM22),"",'DPW3'!AM22)</t>
  </si>
  <si>
    <t>¬¬IF(ISBLANK('DPW3'!AN22),"",'DPW3'!AN22)</t>
  </si>
  <si>
    <t>¬¬IF(ISBLANK('DPW3'!AO22),"",'DPW3'!AO22)</t>
  </si>
  <si>
    <t>¬¬IF(ISBLANK('DPW3'!AP22),"",'DPW3'!AP22)</t>
  </si>
  <si>
    <t>¬¬IF(ISBLANK('DPW3'!AQ22),"",'DPW3'!AQ22)</t>
  </si>
  <si>
    <t>¬¬IF(ISBLANK('DPW3'!AR22),"",'DPW3'!AR22)</t>
  </si>
  <si>
    <t>¬¬IF(ISBLANK('DPW3'!AS22),"",'DPW3'!AS22)</t>
  </si>
  <si>
    <t>¬¬IF(ISBLANK('DPW3'!AT22),"",'DPW3'!AT22)</t>
  </si>
  <si>
    <t>¬¬IF(ISBLANK('DPW3'!AU22),"",'DPW3'!AU22)</t>
  </si>
  <si>
    <t>¬¬IF(ISBLANK('DPW3'!AV22),"",'DPW3'!AV22)</t>
  </si>
  <si>
    <t>¬¬IF(ISBLANK('DPW3'!AW22),"",'DPW3'!AW22)</t>
  </si>
  <si>
    <t>¬¬IF(ISBLANK('DPW3'!AX22),"",'DPW3'!AX22)</t>
  </si>
  <si>
    <t>¬¬IF(ISBLANK('DPW3'!AY22),"",'DPW3'!AY22)</t>
  </si>
  <si>
    <t>¬¬IF(ISBLANK('DPW3'!AZ22),"",'DPW3'!AZ22)</t>
  </si>
  <si>
    <t>¬¬A1613</t>
  </si>
  <si>
    <t>¬¬'DPW3'!F22 &amp; "," &amp; 'DPW3'!G22 &amp; "," &amp; 'DPW3'!OK7</t>
  </si>
  <si>
    <t>¬¬IF(ISBLANK('DPW3'!BB22),"",'DPW3'!BB22)</t>
  </si>
  <si>
    <t>¬¬IF(ISBLANK('DPW3'!BC22),"",'DPW3'!BC22)</t>
  </si>
  <si>
    <t>¬¬IF(ISBLANK('DPW3'!BD22),"",'DPW3'!BD22)</t>
  </si>
  <si>
    <t>¬¬IF(ISBLANK('DPW3'!BE22),"",'DPW3'!BE22)</t>
  </si>
  <si>
    <t>¬¬IF(ISBLANK('DPW3'!BF22),"",'DPW3'!BF22)</t>
  </si>
  <si>
    <t>¬¬IF(ISBLANK('DPW3'!BG22),"",'DPW3'!BG22)</t>
  </si>
  <si>
    <t>¬¬IF(ISBLANK('DPW3'!BH22),"",'DPW3'!BH22)</t>
  </si>
  <si>
    <t>¬¬IF(ISBLANK('DPW3'!BI22),"",'DPW3'!BI22)</t>
  </si>
  <si>
    <t>¬¬IF(ISBLANK('DPW3'!BJ22),"",'DPW3'!BJ22)</t>
  </si>
  <si>
    <t>¬¬IF(ISBLANK('DPW3'!BK22),"",'DPW3'!BK22)</t>
  </si>
  <si>
    <t>¬¬IF(ISBLANK('DPW3'!BL22),"",'DPW3'!BL22)</t>
  </si>
  <si>
    <t>¬¬IF(ISBLANK('DPW3'!BM22),"",'DPW3'!BM22)</t>
  </si>
  <si>
    <t>¬¬IF(ISBLANK('DPW3'!BN22),"",'DPW3'!BN22)</t>
  </si>
  <si>
    <t>¬¬IF(ISBLANK('DPW3'!BO22),"",'DPW3'!BO22)</t>
  </si>
  <si>
    <t>¬¬IF(ISBLANK('DPW3'!BP22),"",'DPW3'!BP22)</t>
  </si>
  <si>
    <t>¬¬IF(ISBLANK('DPW3'!BQ22),"",'DPW3'!BQ22)</t>
  </si>
  <si>
    <t>¬¬IF(ISBLANK('DPW3'!BR22),"",'DPW3'!BR22)</t>
  </si>
  <si>
    <t>¬¬IF(ISBLANK('DPW3'!BS22),"",'DPW3'!BS22)</t>
  </si>
  <si>
    <t>¬¬IF(ISBLANK('DPW3'!BT22),"",'DPW3'!BT22)</t>
  </si>
  <si>
    <t>¬¬IF(ISBLANK('DPW3'!BU22),"",'DPW3'!BU22)</t>
  </si>
  <si>
    <t>¬¬IF(ISBLANK('DPW3'!BV22),"",'DPW3'!BV22)</t>
  </si>
  <si>
    <t>¬¬IF(ISBLANK('DPW3'!BW22),"",'DPW3'!BW22)</t>
  </si>
  <si>
    <t>¬¬IF(ISBLANK('DPW3'!BX22),"",'DPW3'!BX22)</t>
  </si>
  <si>
    <t>¬¬IF(ISBLANK('DPW3'!BY22),"",'DPW3'!BY22)</t>
  </si>
  <si>
    <t>¬¬IF(ISBLANK('DPW3'!BZ22),"",'DPW3'!BZ22)</t>
  </si>
  <si>
    <t>¬¬IF(ISBLANK('DPW3'!CA22),"",'DPW3'!CA22)</t>
  </si>
  <si>
    <t>¬¬IF(ISBLANK('DPW3'!CB22),"",'DPW3'!CB22)</t>
  </si>
  <si>
    <t>¬¬IF(ISBLANK('DPW3'!CC22),"",'DPW3'!CC22)</t>
  </si>
  <si>
    <t>¬¬IF(ISBLANK('DPW3'!CD22),"",'DPW3'!CD22)</t>
  </si>
  <si>
    <t>¬¬IF(ISBLANK('DPW3'!CE22),"",'DPW3'!CE22)</t>
  </si>
  <si>
    <t>¬¬IF(ISBLANK('DPW3'!CF22),"",'DPW3'!CF22)</t>
  </si>
  <si>
    <t>¬¬IF(ISBLANK('DPW3'!CG22),"",'DPW3'!CG22)</t>
  </si>
  <si>
    <t>¬¬IF(ISBLANK('DPW3'!CH22),"",'DPW3'!CH22)</t>
  </si>
  <si>
    <t>¬¬IF(ISBLANK('DPW3'!CI22),"",'DPW3'!CI22)</t>
  </si>
  <si>
    <t>¬¬IF(ISBLANK('DPW3'!CJ22),"",'DPW3'!CJ22)</t>
  </si>
  <si>
    <t>¬¬IF(ISBLANK('DPW3'!CK22),"",'DPW3'!CK22)</t>
  </si>
  <si>
    <t>¬¬IF(ISBLANK('DPW3'!CL22),"",'DPW3'!CL22)</t>
  </si>
  <si>
    <t>¬¬IF(ISBLANK('DPW3'!CM22),"",'DPW3'!CM22)</t>
  </si>
  <si>
    <t>¬¬IF(ISBLANK('DPW3'!CN22),"",'DPW3'!CN22)</t>
  </si>
  <si>
    <t>¬¬IF(ISBLANK('DPW3'!CO22),"",'DPW3'!CO22)</t>
  </si>
  <si>
    <t>¬¬A1614</t>
  </si>
  <si>
    <t>¬¬'DPW3'!F22 &amp; "," &amp; 'DPW3'!G22 &amp; "," &amp; 'DPW3'!PZ7</t>
  </si>
  <si>
    <t>¬¬IF(ISBLANK('DPW3'!CQ22),"",'DPW3'!CQ22)</t>
  </si>
  <si>
    <t>¬¬IF(ISBLANK('DPW3'!CR22),"",'DPW3'!CR22)</t>
  </si>
  <si>
    <t>¬¬IF(ISBLANK('DPW3'!CS22),"",'DPW3'!CS22)</t>
  </si>
  <si>
    <t>¬¬IF(ISBLANK('DPW3'!CT22),"",'DPW3'!CT22)</t>
  </si>
  <si>
    <t>¬¬IF(ISBLANK('DPW3'!CU22),"",'DPW3'!CU22)</t>
  </si>
  <si>
    <t>¬¬IF(ISBLANK('DPW3'!CV22),"",'DPW3'!CV22)</t>
  </si>
  <si>
    <t>¬¬IF(ISBLANK('DPW3'!CW22),"",'DPW3'!CW22)</t>
  </si>
  <si>
    <t>¬¬IF(ISBLANK('DPW3'!CX22),"",'DPW3'!CX22)</t>
  </si>
  <si>
    <t>¬¬IF(ISBLANK('DPW3'!CY22),"",'DPW3'!CY22)</t>
  </si>
  <si>
    <t>¬¬IF(ISBLANK('DPW3'!CZ22),"",'DPW3'!CZ22)</t>
  </si>
  <si>
    <t>¬¬IF(ISBLANK('DPW3'!DA22),"",'DPW3'!DA22)</t>
  </si>
  <si>
    <t>¬¬IF(ISBLANK('DPW3'!DB22),"",'DPW3'!DB22)</t>
  </si>
  <si>
    <t>¬¬IF(ISBLANK('DPW3'!DC22),"",'DPW3'!DC22)</t>
  </si>
  <si>
    <t>¬¬IF(ISBLANK('DPW3'!DD22),"",'DPW3'!DD22)</t>
  </si>
  <si>
    <t>¬¬IF(ISBLANK('DPW3'!DE22),"",'DPW3'!DE22)</t>
  </si>
  <si>
    <t>¬¬IF(ISBLANK('DPW3'!DF22),"",'DPW3'!DF22)</t>
  </si>
  <si>
    <t>¬¬IF(ISBLANK('DPW3'!DG22),"",'DPW3'!DG22)</t>
  </si>
  <si>
    <t>¬¬IF(ISBLANK('DPW3'!DH22),"",'DPW3'!DH22)</t>
  </si>
  <si>
    <t>¬¬IF(ISBLANK('DPW3'!DI22),"",'DPW3'!DI22)</t>
  </si>
  <si>
    <t>¬¬IF(ISBLANK('DPW3'!DJ22),"",'DPW3'!DJ22)</t>
  </si>
  <si>
    <t>¬¬IF(ISBLANK('DPW3'!DK22),"",'DPW3'!DK22)</t>
  </si>
  <si>
    <t>¬¬IF(ISBLANK('DPW3'!DL22),"",'DPW3'!DL22)</t>
  </si>
  <si>
    <t>¬¬IF(ISBLANK('DPW3'!DM22),"",'DPW3'!DM22)</t>
  </si>
  <si>
    <t>¬¬IF(ISBLANK('DPW3'!DN22),"",'DPW3'!DN22)</t>
  </si>
  <si>
    <t>¬¬IF(ISBLANK('DPW3'!DO22),"",'DPW3'!DO22)</t>
  </si>
  <si>
    <t>¬¬IF(ISBLANK('DPW3'!DP22),"",'DPW3'!DP22)</t>
  </si>
  <si>
    <t>¬¬IF(ISBLANK('DPW3'!DQ22),"",'DPW3'!DQ22)</t>
  </si>
  <si>
    <t>¬¬IF(ISBLANK('DPW3'!DR22),"",'DPW3'!DR22)</t>
  </si>
  <si>
    <t>¬¬IF(ISBLANK('DPW3'!DS22),"",'DPW3'!DS22)</t>
  </si>
  <si>
    <t>¬¬IF(ISBLANK('DPW3'!DT22),"",'DPW3'!DT22)</t>
  </si>
  <si>
    <t>¬¬IF(ISBLANK('DPW3'!DU22),"",'DPW3'!DU22)</t>
  </si>
  <si>
    <t>¬¬IF(ISBLANK('DPW3'!DV22),"",'DPW3'!DV22)</t>
  </si>
  <si>
    <t>¬¬IF(ISBLANK('DPW3'!DW22),"",'DPW3'!DW22)</t>
  </si>
  <si>
    <t>¬¬IF(ISBLANK('DPW3'!DX22),"",'DPW3'!DX22)</t>
  </si>
  <si>
    <t>¬¬IF(ISBLANK('DPW3'!DY22),"",'DPW3'!DY22)</t>
  </si>
  <si>
    <t>¬¬IF(ISBLANK('DPW3'!DZ22),"",'DPW3'!DZ22)</t>
  </si>
  <si>
    <t>¬¬IF(ISBLANK('DPW3'!EA22),"",'DPW3'!EA22)</t>
  </si>
  <si>
    <t>¬¬IF(ISBLANK('DPW3'!EB22),"",'DPW3'!EB22)</t>
  </si>
  <si>
    <t>¬¬IF(ISBLANK('DPW3'!EC22),"",'DPW3'!EC22)</t>
  </si>
  <si>
    <t>¬¬IF(ISBLANK('DPW3'!ED22),"",'DPW3'!ED22)</t>
  </si>
  <si>
    <t>¬¬A1615</t>
  </si>
  <si>
    <t>¬¬'DPW3'!F22 &amp; "," &amp; 'DPW3'!G22 &amp; "," &amp; 'DPW3'!RO7</t>
  </si>
  <si>
    <t>¬¬IF(ISBLANK('DPW3'!EF22),"",'DPW3'!EF22)</t>
  </si>
  <si>
    <t>¬¬IF(ISBLANK('DPW3'!EG22),"",'DPW3'!EG22)</t>
  </si>
  <si>
    <t>¬¬IF(ISBLANK('DPW3'!EH22),"",'DPW3'!EH22)</t>
  </si>
  <si>
    <t>¬¬IF(ISBLANK('DPW3'!EI22),"",'DPW3'!EI22)</t>
  </si>
  <si>
    <t>¬¬IF(ISBLANK('DPW3'!EJ22),"",'DPW3'!EJ22)</t>
  </si>
  <si>
    <t>¬¬IF(ISBLANK('DPW3'!EK22),"",'DPW3'!EK22)</t>
  </si>
  <si>
    <t>¬¬IF(ISBLANK('DPW3'!EL22),"",'DPW3'!EL22)</t>
  </si>
  <si>
    <t>¬¬IF(ISBLANK('DPW3'!EM22),"",'DPW3'!EM22)</t>
  </si>
  <si>
    <t>¬¬IF(ISBLANK('DPW3'!EN22),"",'DPW3'!EN22)</t>
  </si>
  <si>
    <t>¬¬IF(ISBLANK('DPW3'!EO22),"",'DPW3'!EO22)</t>
  </si>
  <si>
    <t>¬¬IF(ISBLANK('DPW3'!EP22),"",'DPW3'!EP22)</t>
  </si>
  <si>
    <t>¬¬IF(ISBLANK('DPW3'!EQ22),"",'DPW3'!EQ22)</t>
  </si>
  <si>
    <t>¬¬IF(ISBLANK('DPW3'!ER22),"",'DPW3'!ER22)</t>
  </si>
  <si>
    <t>¬¬IF(ISBLANK('DPW3'!ES22),"",'DPW3'!ES22)</t>
  </si>
  <si>
    <t>¬¬IF(ISBLANK('DPW3'!ET22),"",'DPW3'!ET22)</t>
  </si>
  <si>
    <t>¬¬IF(ISBLANK('DPW3'!EU22),"",'DPW3'!EU22)</t>
  </si>
  <si>
    <t>¬¬IF(ISBLANK('DPW3'!EV22),"",'DPW3'!EV22)</t>
  </si>
  <si>
    <t>¬¬IF(ISBLANK('DPW3'!EW22),"",'DPW3'!EW22)</t>
  </si>
  <si>
    <t>¬¬IF(ISBLANK('DPW3'!EX22),"",'DPW3'!EX22)</t>
  </si>
  <si>
    <t>¬¬IF(ISBLANK('DPW3'!EY22),"",'DPW3'!EY22)</t>
  </si>
  <si>
    <t>¬¬IF(ISBLANK('DPW3'!EZ22),"",'DPW3'!EZ22)</t>
  </si>
  <si>
    <t>¬¬IF(ISBLANK('DPW3'!FA22),"",'DPW3'!FA22)</t>
  </si>
  <si>
    <t>¬¬IF(ISBLANK('DPW3'!FB22),"",'DPW3'!FB22)</t>
  </si>
  <si>
    <t>¬¬IF(ISBLANK('DPW3'!FC22),"",'DPW3'!FC22)</t>
  </si>
  <si>
    <t>¬¬IF(ISBLANK('DPW3'!FD22),"",'DPW3'!FD22)</t>
  </si>
  <si>
    <t>¬¬IF(ISBLANK('DPW3'!FE22),"",'DPW3'!FE22)</t>
  </si>
  <si>
    <t>¬¬IF(ISBLANK('DPW3'!FF22),"",'DPW3'!FF22)</t>
  </si>
  <si>
    <t>¬¬IF(ISBLANK('DPW3'!FG22),"",'DPW3'!FG22)</t>
  </si>
  <si>
    <t>¬¬IF(ISBLANK('DPW3'!FH22),"",'DPW3'!FH22)</t>
  </si>
  <si>
    <t>¬¬IF(ISBLANK('DPW3'!FI22),"",'DPW3'!FI22)</t>
  </si>
  <si>
    <t>¬¬IF(ISBLANK('DPW3'!FJ22),"",'DPW3'!FJ22)</t>
  </si>
  <si>
    <t>¬¬IF(ISBLANK('DPW3'!FK22),"",'DPW3'!FK22)</t>
  </si>
  <si>
    <t>¬¬IF(ISBLANK('DPW3'!FL22),"",'DPW3'!FL22)</t>
  </si>
  <si>
    <t>¬¬IF(ISBLANK('DPW3'!FM22),"",'DPW3'!FM22)</t>
  </si>
  <si>
    <t>¬¬IF(ISBLANK('DPW3'!FN22),"",'DPW3'!FN22)</t>
  </si>
  <si>
    <t>¬¬IF(ISBLANK('DPW3'!FO22),"",'DPW3'!FO22)</t>
  </si>
  <si>
    <t>¬¬IF(ISBLANK('DPW3'!FP22),"",'DPW3'!FP22)</t>
  </si>
  <si>
    <t>¬¬IF(ISBLANK('DPW3'!FQ22),"",'DPW3'!FQ22)</t>
  </si>
  <si>
    <t>¬¬IF(ISBLANK('DPW3'!FR22),"",'DPW3'!FR22)</t>
  </si>
  <si>
    <t>¬¬IF(ISBLANK('DPW3'!FS22),"",'DPW3'!FS22)</t>
  </si>
  <si>
    <t>¬¬A1616</t>
  </si>
  <si>
    <t>¬¬'DPW3'!F22 &amp; "," &amp; 'DPW3'!G22 &amp; "," &amp; 'DPW3'!TD7</t>
  </si>
  <si>
    <t>¬¬IF(ISBLANK('DPW3'!FU22),"",'DPW3'!FU22)</t>
  </si>
  <si>
    <t>¬¬IF(ISBLANK('DPW3'!FV22),"",'DPW3'!FV22)</t>
  </si>
  <si>
    <t>¬¬IF(ISBLANK('DPW3'!FW22),"",'DPW3'!FW22)</t>
  </si>
  <si>
    <t>¬¬IF(ISBLANK('DPW3'!FX22),"",'DPW3'!FX22)</t>
  </si>
  <si>
    <t>¬¬IF(ISBLANK('DPW3'!FY22),"",'DPW3'!FY22)</t>
  </si>
  <si>
    <t>¬¬IF(ISBLANK('DPW3'!FZ22),"",'DPW3'!FZ22)</t>
  </si>
  <si>
    <t>¬¬IF(ISBLANK('DPW3'!GA22),"",'DPW3'!GA22)</t>
  </si>
  <si>
    <t>¬¬IF(ISBLANK('DPW3'!GB22),"",'DPW3'!GB22)</t>
  </si>
  <si>
    <t>¬¬IF(ISBLANK('DPW3'!GC22),"",'DPW3'!GC22)</t>
  </si>
  <si>
    <t>¬¬IF(ISBLANK('DPW3'!GD22),"",'DPW3'!GD22)</t>
  </si>
  <si>
    <t>¬¬IF(ISBLANK('DPW3'!GE22),"",'DPW3'!GE22)</t>
  </si>
  <si>
    <t>¬¬IF(ISBLANK('DPW3'!GF22),"",'DPW3'!GF22)</t>
  </si>
  <si>
    <t>¬¬IF(ISBLANK('DPW3'!GG22),"",'DPW3'!GG22)</t>
  </si>
  <si>
    <t>¬¬IF(ISBLANK('DPW3'!GH22),"",'DPW3'!GH22)</t>
  </si>
  <si>
    <t>¬¬IF(ISBLANK('DPW3'!GI22),"",'DPW3'!GI22)</t>
  </si>
  <si>
    <t>¬¬IF(ISBLANK('DPW3'!GJ22),"",'DPW3'!GJ22)</t>
  </si>
  <si>
    <t>¬¬IF(ISBLANK('DPW3'!GK22),"",'DPW3'!GK22)</t>
  </si>
  <si>
    <t>¬¬IF(ISBLANK('DPW3'!GL22),"",'DPW3'!GL22)</t>
  </si>
  <si>
    <t>¬¬IF(ISBLANK('DPW3'!GM22),"",'DPW3'!GM22)</t>
  </si>
  <si>
    <t>¬¬IF(ISBLANK('DPW3'!GN22),"",'DPW3'!GN22)</t>
  </si>
  <si>
    <t>¬¬IF(ISBLANK('DPW3'!GO22),"",'DPW3'!GO22)</t>
  </si>
  <si>
    <t>¬¬IF(ISBLANK('DPW3'!GP22),"",'DPW3'!GP22)</t>
  </si>
  <si>
    <t>¬¬IF(ISBLANK('DPW3'!GQ22),"",'DPW3'!GQ22)</t>
  </si>
  <si>
    <t>¬¬IF(ISBLANK('DPW3'!GR22),"",'DPW3'!GR22)</t>
  </si>
  <si>
    <t>¬¬IF(ISBLANK('DPW3'!GS22),"",'DPW3'!GS22)</t>
  </si>
  <si>
    <t>¬¬IF(ISBLANK('DPW3'!GT22),"",'DPW3'!GT22)</t>
  </si>
  <si>
    <t>¬¬IF(ISBLANK('DPW3'!GU22),"",'DPW3'!GU22)</t>
  </si>
  <si>
    <t>¬¬IF(ISBLANK('DPW3'!GV22),"",'DPW3'!GV22)</t>
  </si>
  <si>
    <t>¬¬IF(ISBLANK('DPW3'!GW22),"",'DPW3'!GW22)</t>
  </si>
  <si>
    <t>¬¬IF(ISBLANK('DPW3'!GX22),"",'DPW3'!GX22)</t>
  </si>
  <si>
    <t>¬¬IF(ISBLANK('DPW3'!GY22),"",'DPW3'!GY22)</t>
  </si>
  <si>
    <t>¬¬IF(ISBLANK('DPW3'!GZ22),"",'DPW3'!GZ22)</t>
  </si>
  <si>
    <t>¬¬IF(ISBLANK('DPW3'!HA22),"",'DPW3'!HA22)</t>
  </si>
  <si>
    <t>¬¬IF(ISBLANK('DPW3'!HB22),"",'DPW3'!HB22)</t>
  </si>
  <si>
    <t>¬¬IF(ISBLANK('DPW3'!HC22),"",'DPW3'!HC22)</t>
  </si>
  <si>
    <t>¬¬IF(ISBLANK('DPW3'!HD22),"",'DPW3'!HD22)</t>
  </si>
  <si>
    <t>¬¬IF(ISBLANK('DPW3'!HE22),"",'DPW3'!HE22)</t>
  </si>
  <si>
    <t>¬¬IF(ISBLANK('DPW3'!HF22),"",'DPW3'!HF22)</t>
  </si>
  <si>
    <t>¬¬IF(ISBLANK('DPW3'!HG22),"",'DPW3'!HG22)</t>
  </si>
  <si>
    <t>¬¬IF(ISBLANK('DPW3'!HH22),"",'DPW3'!HH22)</t>
  </si>
  <si>
    <t>¬¬A1617</t>
  </si>
  <si>
    <t>¬¬'DPW3'!F22 &amp; "," &amp; 'DPW3'!G22 &amp; "," &amp; 'DPW3'!US7</t>
  </si>
  <si>
    <t>¬¬IF(ISBLANK('DPW3'!HJ22),"",'DPW3'!HJ22)</t>
  </si>
  <si>
    <t>¬¬IF(ISBLANK('DPW3'!HK22),"",'DPW3'!HK22)</t>
  </si>
  <si>
    <t>¬¬IF(ISBLANK('DPW3'!HL22),"",'DPW3'!HL22)</t>
  </si>
  <si>
    <t>¬¬IF(ISBLANK('DPW3'!HM22),"",'DPW3'!HM22)</t>
  </si>
  <si>
    <t>¬¬IF(ISBLANK('DPW3'!HN22),"",'DPW3'!HN22)</t>
  </si>
  <si>
    <t>¬¬IF(ISBLANK('DPW3'!HO22),"",'DPW3'!HO22)</t>
  </si>
  <si>
    <t>¬¬IF(ISBLANK('DPW3'!HP22),"",'DPW3'!HP22)</t>
  </si>
  <si>
    <t>¬¬IF(ISBLANK('DPW3'!HQ22),"",'DPW3'!HQ22)</t>
  </si>
  <si>
    <t>¬¬IF(ISBLANK('DPW3'!HR22),"",'DPW3'!HR22)</t>
  </si>
  <si>
    <t>¬¬IF(ISBLANK('DPW3'!HS22),"",'DPW3'!HS22)</t>
  </si>
  <si>
    <t>¬¬IF(ISBLANK('DPW3'!HT22),"",'DPW3'!HT22)</t>
  </si>
  <si>
    <t>¬¬IF(ISBLANK('DPW3'!HU22),"",'DPW3'!HU22)</t>
  </si>
  <si>
    <t>¬¬IF(ISBLANK('DPW3'!HV22),"",'DPW3'!HV22)</t>
  </si>
  <si>
    <t>¬¬IF(ISBLANK('DPW3'!HW22),"",'DPW3'!HW22)</t>
  </si>
  <si>
    <t>¬¬IF(ISBLANK('DPW3'!HX22),"",'DPW3'!HX22)</t>
  </si>
  <si>
    <t>¬¬IF(ISBLANK('DPW3'!HY22),"",'DPW3'!HY22)</t>
  </si>
  <si>
    <t>¬¬IF(ISBLANK('DPW3'!HZ22),"",'DPW3'!HZ22)</t>
  </si>
  <si>
    <t>¬¬IF(ISBLANK('DPW3'!IA22),"",'DPW3'!IA22)</t>
  </si>
  <si>
    <t>¬¬IF(ISBLANK('DPW3'!IB22),"",'DPW3'!IB22)</t>
  </si>
  <si>
    <t>¬¬IF(ISBLANK('DPW3'!IC22),"",'DPW3'!IC22)</t>
  </si>
  <si>
    <t>¬¬IF(ISBLANK('DPW3'!ID22),"",'DPW3'!ID22)</t>
  </si>
  <si>
    <t>¬¬IF(ISBLANK('DPW3'!IE22),"",'DPW3'!IE22)</t>
  </si>
  <si>
    <t>¬¬IF(ISBLANK('DPW3'!IF22),"",'DPW3'!IF22)</t>
  </si>
  <si>
    <t>¬¬IF(ISBLANK('DPW3'!IG22),"",'DPW3'!IG22)</t>
  </si>
  <si>
    <t>¬¬IF(ISBLANK('DPW3'!IH22),"",'DPW3'!IH22)</t>
  </si>
  <si>
    <t>¬¬IF(ISBLANK('DPW3'!II22),"",'DPW3'!II22)</t>
  </si>
  <si>
    <t>¬¬IF(ISBLANK('DPW3'!IJ22),"",'DPW3'!IJ22)</t>
  </si>
  <si>
    <t>¬¬IF(ISBLANK('DPW3'!IK22),"",'DPW3'!IK22)</t>
  </si>
  <si>
    <t>¬¬IF(ISBLANK('DPW3'!IL22),"",'DPW3'!IL22)</t>
  </si>
  <si>
    <t>¬¬IF(ISBLANK('DPW3'!IM22),"",'DPW3'!IM22)</t>
  </si>
  <si>
    <t>¬¬IF(ISBLANK('DPW3'!IN22),"",'DPW3'!IN22)</t>
  </si>
  <si>
    <t>¬¬IF(ISBLANK('DPW3'!IO22),"",'DPW3'!IO22)</t>
  </si>
  <si>
    <t>¬¬IF(ISBLANK('DPW3'!IP22),"",'DPW3'!IP22)</t>
  </si>
  <si>
    <t>¬¬IF(ISBLANK('DPW3'!IQ22),"",'DPW3'!IQ22)</t>
  </si>
  <si>
    <t>¬¬IF(ISBLANK('DPW3'!IR22),"",'DPW3'!IR22)</t>
  </si>
  <si>
    <t>¬¬IF(ISBLANK('DPW3'!IS22),"",'DPW3'!IS22)</t>
  </si>
  <si>
    <t>¬¬IF(ISBLANK('DPW3'!IT22),"",'DPW3'!IT22)</t>
  </si>
  <si>
    <t>¬¬IF(ISBLANK('DPW3'!IU22),"",'DPW3'!IU22)</t>
  </si>
  <si>
    <t>¬¬IF(ISBLANK('DPW3'!IV22),"",'DPW3'!IV22)</t>
  </si>
  <si>
    <t>¬¬IF(ISBLANK('DPW3'!IW22),"",'DPW3'!IW22)</t>
  </si>
  <si>
    <t>¬¬A1618</t>
  </si>
  <si>
    <t>¬¬'DPW3'!F22 &amp; "," &amp; 'DPW3'!G22 &amp; "," &amp; 'DPW3'!WH7</t>
  </si>
  <si>
    <t>¬¬IF(ISBLANK('DPW3'!IY22),"",'DPW3'!IY22)</t>
  </si>
  <si>
    <t>¬¬IF(ISBLANK('DPW3'!IZ22),"",'DPW3'!IZ22)</t>
  </si>
  <si>
    <t>¬¬IF(ISBLANK('DPW3'!JA22),"",'DPW3'!JA22)</t>
  </si>
  <si>
    <t>¬¬IF(ISBLANK('DPW3'!JB22),"",'DPW3'!JB22)</t>
  </si>
  <si>
    <t>¬¬IF(ISBLANK('DPW3'!JC22),"",'DPW3'!JC22)</t>
  </si>
  <si>
    <t>¬¬IF(ISBLANK('DPW3'!JD22),"",'DPW3'!JD22)</t>
  </si>
  <si>
    <t>¬¬IF(ISBLANK('DPW3'!JE22),"",'DPW3'!JE22)</t>
  </si>
  <si>
    <t>¬¬IF(ISBLANK('DPW3'!JF22),"",'DPW3'!JF22)</t>
  </si>
  <si>
    <t>¬¬IF(ISBLANK('DPW3'!JG22),"",'DPW3'!JG22)</t>
  </si>
  <si>
    <t>¬¬IF(ISBLANK('DPW3'!JH22),"",'DPW3'!JH22)</t>
  </si>
  <si>
    <t>¬¬IF(ISBLANK('DPW3'!JI22),"",'DPW3'!JI22)</t>
  </si>
  <si>
    <t>¬¬IF(ISBLANK('DPW3'!JJ22),"",'DPW3'!JJ22)</t>
  </si>
  <si>
    <t>¬¬IF(ISBLANK('DPW3'!JK22),"",'DPW3'!JK22)</t>
  </si>
  <si>
    <t>¬¬IF(ISBLANK('DPW3'!JL22),"",'DPW3'!JL22)</t>
  </si>
  <si>
    <t>¬¬IF(ISBLANK('DPW3'!JM22),"",'DPW3'!JM22)</t>
  </si>
  <si>
    <t>¬¬IF(ISBLANK('DPW3'!JN22),"",'DPW3'!JN22)</t>
  </si>
  <si>
    <t>¬¬IF(ISBLANK('DPW3'!JO22),"",'DPW3'!JO22)</t>
  </si>
  <si>
    <t>¬¬IF(ISBLANK('DPW3'!JP22),"",'DPW3'!JP22)</t>
  </si>
  <si>
    <t>¬¬IF(ISBLANK('DPW3'!JQ22),"",'DPW3'!JQ22)</t>
  </si>
  <si>
    <t>¬¬IF(ISBLANK('DPW3'!JR22),"",'DPW3'!JR22)</t>
  </si>
  <si>
    <t>¬¬IF(ISBLANK('DPW3'!JS22),"",'DPW3'!JS22)</t>
  </si>
  <si>
    <t>¬¬IF(ISBLANK('DPW3'!JT22),"",'DPW3'!JT22)</t>
  </si>
  <si>
    <t>¬¬IF(ISBLANK('DPW3'!JU22),"",'DPW3'!JU22)</t>
  </si>
  <si>
    <t>¬¬IF(ISBLANK('DPW3'!JV22),"",'DPW3'!JV22)</t>
  </si>
  <si>
    <t>¬¬IF(ISBLANK('DPW3'!JW22),"",'DPW3'!JW22)</t>
  </si>
  <si>
    <t>¬¬IF(ISBLANK('DPW3'!JX22),"",'DPW3'!JX22)</t>
  </si>
  <si>
    <t>¬¬IF(ISBLANK('DPW3'!JY22),"",'DPW3'!JY22)</t>
  </si>
  <si>
    <t>¬¬IF(ISBLANK('DPW3'!JZ22),"",'DPW3'!JZ22)</t>
  </si>
  <si>
    <t>¬¬IF(ISBLANK('DPW3'!KA22),"",'DPW3'!KA22)</t>
  </si>
  <si>
    <t>¬¬IF(ISBLANK('DPW3'!KB22),"",'DPW3'!KB22)</t>
  </si>
  <si>
    <t>¬¬IF(ISBLANK('DPW3'!KC22),"",'DPW3'!KC22)</t>
  </si>
  <si>
    <t>¬¬IF(ISBLANK('DPW3'!KD22),"",'DPW3'!KD22)</t>
  </si>
  <si>
    <t>¬¬IF(ISBLANK('DPW3'!KE22),"",'DPW3'!KE22)</t>
  </si>
  <si>
    <t>¬¬IF(ISBLANK('DPW3'!KF22),"",'DPW3'!KF22)</t>
  </si>
  <si>
    <t>¬¬IF(ISBLANK('DPW3'!KG22),"",'DPW3'!KG22)</t>
  </si>
  <si>
    <t>¬¬IF(ISBLANK('DPW3'!KH22),"",'DPW3'!KH22)</t>
  </si>
  <si>
    <t>¬¬IF(ISBLANK('DPW3'!KI22),"",'DPW3'!KI22)</t>
  </si>
  <si>
    <t>¬¬IF(ISBLANK('DPW3'!KJ22),"",'DPW3'!KJ22)</t>
  </si>
  <si>
    <t>¬¬IF(ISBLANK('DPW3'!KK22),"",'DPW3'!KK22)</t>
  </si>
  <si>
    <t>¬¬IF(ISBLANK('DPW3'!KL22),"",'DPW3'!KL22)</t>
  </si>
  <si>
    <t>¬¬A1619</t>
  </si>
  <si>
    <t>¬¬'DPW3'!F22 &amp; "," &amp; 'DPW3'!G22 &amp; "," &amp; 'DPW3'!XW7</t>
  </si>
  <si>
    <t>¬¬IF(ISBLANK('DPW3'!KN22),"",'DPW3'!KN22)</t>
  </si>
  <si>
    <t>¬¬IF(ISBLANK('DPW3'!KO22),"",'DPW3'!KO22)</t>
  </si>
  <si>
    <t>¬¬IF(ISBLANK('DPW3'!KP22),"",'DPW3'!KP22)</t>
  </si>
  <si>
    <t>¬¬IF(ISBLANK('DPW3'!KQ22),"",'DPW3'!KQ22)</t>
  </si>
  <si>
    <t>¬¬IF(ISBLANK('DPW3'!KR22),"",'DPW3'!KR22)</t>
  </si>
  <si>
    <t>¬¬IF(ISBLANK('DPW3'!KS22),"",'DPW3'!KS22)</t>
  </si>
  <si>
    <t>¬¬IF(ISBLANK('DPW3'!KT22),"",'DPW3'!KT22)</t>
  </si>
  <si>
    <t>¬¬IF(ISBLANK('DPW3'!KU22),"",'DPW3'!KU22)</t>
  </si>
  <si>
    <t>¬¬IF(ISBLANK('DPW3'!KV22),"",'DPW3'!KV22)</t>
  </si>
  <si>
    <t>¬¬IF(ISBLANK('DPW3'!KW22),"",'DPW3'!KW22)</t>
  </si>
  <si>
    <t>¬¬IF(ISBLANK('DPW3'!KX22),"",'DPW3'!KX22)</t>
  </si>
  <si>
    <t>¬¬IF(ISBLANK('DPW3'!KY22),"",'DPW3'!KY22)</t>
  </si>
  <si>
    <t>¬¬IF(ISBLANK('DPW3'!KZ22),"",'DPW3'!KZ22)</t>
  </si>
  <si>
    <t>¬¬IF(ISBLANK('DPW3'!LA22),"",'DPW3'!LA22)</t>
  </si>
  <si>
    <t>¬¬IF(ISBLANK('DPW3'!LB22),"",'DPW3'!LB22)</t>
  </si>
  <si>
    <t>¬¬IF(ISBLANK('DPW3'!LC22),"",'DPW3'!LC22)</t>
  </si>
  <si>
    <t>¬¬IF(ISBLANK('DPW3'!LD22),"",'DPW3'!LD22)</t>
  </si>
  <si>
    <t>¬¬IF(ISBLANK('DPW3'!LE22),"",'DPW3'!LE22)</t>
  </si>
  <si>
    <t>¬¬IF(ISBLANK('DPW3'!LF22),"",'DPW3'!LF22)</t>
  </si>
  <si>
    <t>¬¬IF(ISBLANK('DPW3'!LG22),"",'DPW3'!LG22)</t>
  </si>
  <si>
    <t>¬¬IF(ISBLANK('DPW3'!LH22),"",'DPW3'!LH22)</t>
  </si>
  <si>
    <t>¬¬IF(ISBLANK('DPW3'!LI22),"",'DPW3'!LI22)</t>
  </si>
  <si>
    <t>¬¬IF(ISBLANK('DPW3'!LJ22),"",'DPW3'!LJ22)</t>
  </si>
  <si>
    <t>¬¬IF(ISBLANK('DPW3'!LK22),"",'DPW3'!LK22)</t>
  </si>
  <si>
    <t>¬¬IF(ISBLANK('DPW3'!LL22),"",'DPW3'!LL22)</t>
  </si>
  <si>
    <t>¬¬IF(ISBLANK('DPW3'!LM22),"",'DPW3'!LM22)</t>
  </si>
  <si>
    <t>¬¬IF(ISBLANK('DPW3'!LN22),"",'DPW3'!LN22)</t>
  </si>
  <si>
    <t>¬¬IF(ISBLANK('DPW3'!LO22),"",'DPW3'!LO22)</t>
  </si>
  <si>
    <t>¬¬IF(ISBLANK('DPW3'!LP22),"",'DPW3'!LP22)</t>
  </si>
  <si>
    <t>¬¬IF(ISBLANK('DPW3'!LQ22),"",'DPW3'!LQ22)</t>
  </si>
  <si>
    <t>¬¬IF(ISBLANK('DPW3'!LR22),"",'DPW3'!LR22)</t>
  </si>
  <si>
    <t>¬¬IF(ISBLANK('DPW3'!LS22),"",'DPW3'!LS22)</t>
  </si>
  <si>
    <t>¬¬IF(ISBLANK('DPW3'!LT22),"",'DPW3'!LT22)</t>
  </si>
  <si>
    <t>¬¬IF(ISBLANK('DPW3'!LU22),"",'DPW3'!LU22)</t>
  </si>
  <si>
    <t>¬¬IF(ISBLANK('DPW3'!LV22),"",'DPW3'!LV22)</t>
  </si>
  <si>
    <t>¬¬IF(ISBLANK('DPW3'!LW22),"",'DPW3'!LW22)</t>
  </si>
  <si>
    <t>¬¬IF(ISBLANK('DPW3'!LX22),"",'DPW3'!LX22)</t>
  </si>
  <si>
    <t>¬¬IF(ISBLANK('DPW3'!LY22),"",'DPW3'!LY22)</t>
  </si>
  <si>
    <t>¬¬IF(ISBLANK('DPW3'!LZ22),"",'DPW3'!LZ22)</t>
  </si>
  <si>
    <t>¬¬IF(ISBLANK('DPW3'!MA22),"",'DPW3'!MA22)</t>
  </si>
  <si>
    <t>¬¬A1620</t>
  </si>
  <si>
    <t>¬¬'DPW3'!F22 &amp; "," &amp; 'DPW3'!G22 &amp; "," &amp; 'DPW3'!ZL7</t>
  </si>
  <si>
    <t>¬¬IF(ISBLANK('DPW3'!MC22),"",'DPW3'!MC22)</t>
  </si>
  <si>
    <t>¬¬A1621</t>
  </si>
  <si>
    <t>¬¬'DPW3'!F22 &amp; "," &amp; 'DPW3'!G22 &amp; "," &amp; 'DPW3'!ZM7</t>
  </si>
  <si>
    <t>¬¬IF(ISBLANK('DPW3'!MD22),"",'DPW3'!MD22)</t>
  </si>
  <si>
    <t>¬¬A1622</t>
  </si>
  <si>
    <t>¬¬'DPW3'!F22 &amp; "," &amp; 'DPW3'!G22 &amp; "," &amp; 'DPW3'!ZN7</t>
  </si>
  <si>
    <t>¬¬IF(ISBLANK('DPW3'!ML22),"",'DPW3'!ML22)</t>
  </si>
  <si>
    <t>¬¬A1623</t>
  </si>
  <si>
    <t>¬¬'DPW3'!F22 &amp; "," &amp; 'DPW3'!G22 &amp; "," &amp; 'DPW3'!ZO7</t>
  </si>
  <si>
    <t>¬¬IF(ISBLANK('DPW3'!MF22),"",'DPW3'!MF22)</t>
  </si>
  <si>
    <t>¬¬A1624</t>
  </si>
  <si>
    <t>¬¬'DPW3'!F22 &amp; "," &amp; 'DPW3'!G22 &amp; "," &amp; 'DPW3'!ZP7</t>
  </si>
  <si>
    <t>¬¬IF(ISBLANK('DPW3'!MG22),"",'DPW3'!MG22)</t>
  </si>
  <si>
    <t>¬¬A1625</t>
  </si>
  <si>
    <t>¬¬'DPW3'!F22 &amp; "," &amp; 'DPW3'!G22 &amp; "," &amp; 'DPW3'!ZQ7</t>
  </si>
  <si>
    <t>¬¬IF(ISBLANK('DPW3'!MH22),"",'DPW3'!MH22)</t>
  </si>
  <si>
    <t>¬¬A1626</t>
  </si>
  <si>
    <t>¬¬'DPW3'!F22 &amp; "," &amp; 'DPW3'!G22 &amp; "," &amp; 'DPW3'!ZR7</t>
  </si>
  <si>
    <t>¬¬IF(ISBLANK('DPW3'!MI22),"",'DPW3'!MI22)</t>
  </si>
  <si>
    <t>¬¬A1627</t>
  </si>
  <si>
    <t>¬¬'DPW3'!F22 &amp; "," &amp; 'DPW3'!G22 &amp; "," &amp; 'DPW3'!ZS7</t>
  </si>
  <si>
    <t>¬¬IF(ISBLANK('DPW3'!MJ22),"",'DPW3'!MJ22)</t>
  </si>
  <si>
    <t>¬¬A1628</t>
  </si>
  <si>
    <t>¬¬'DPW3'!F22 &amp; "," &amp; 'DPW3'!G22 &amp; "," &amp; 'DPW3'!ZT7</t>
  </si>
  <si>
    <t>¬¬IF(ISBLANK('DPW3'!MK22),"",'DPW3'!MK22)</t>
  </si>
  <si>
    <t>¬¬A1629</t>
  </si>
  <si>
    <t>¬¬'DPW3'!F22 &amp; "," &amp; 'DPW3'!G22 &amp; "," &amp; 'DPW3'!ZV7</t>
  </si>
  <si>
    <t>¬¬IF(ISBLANK('DPW3'!MM22),"",'DPW3'!MM22)</t>
  </si>
  <si>
    <t>¬¬A1630</t>
  </si>
  <si>
    <t>¬¬'DPW3'!F23 &amp; "," &amp; 'DPW3'!G23 &amp; "," &amp; 'DPW3'!MT7</t>
  </si>
  <si>
    <t>¬¬IF(ISBLANK('DPW3'!K23),"",'DPW3'!K23)</t>
  </si>
  <si>
    <t>¬¬A1631</t>
  </si>
  <si>
    <t>¬¬'DPW3'!F23 &amp; "," &amp; 'DPW3'!G23 &amp; "," &amp; 'DPW3'!MV7</t>
  </si>
  <si>
    <t>¬¬IF(ISBLANK('DPW3'!M23),"",'DPW3'!M23)</t>
  </si>
  <si>
    <t>¬¬IF(ISBLANK('DPW3'!N23),"",'DPW3'!N23)</t>
  </si>
  <si>
    <t>¬¬IF(ISBLANK('DPW3'!O23),"",'DPW3'!O23)</t>
  </si>
  <si>
    <t>¬¬IF(ISBLANK('DPW3'!P23),"",'DPW3'!P23)</t>
  </si>
  <si>
    <t>¬¬IF(ISBLANK('DPW3'!Q23),"",'DPW3'!Q23)</t>
  </si>
  <si>
    <t>¬¬IF(ISBLANK('DPW3'!R23),"",'DPW3'!R23)</t>
  </si>
  <si>
    <t>¬¬IF(ISBLANK('DPW3'!S23),"",'DPW3'!S23)</t>
  </si>
  <si>
    <t>¬¬IF(ISBLANK('DPW3'!T23),"",'DPW3'!T23)</t>
  </si>
  <si>
    <t>¬¬IF(ISBLANK('DPW3'!U23),"",'DPW3'!U23)</t>
  </si>
  <si>
    <t>¬¬IF(ISBLANK('DPW3'!V23),"",'DPW3'!V23)</t>
  </si>
  <si>
    <t>¬¬IF(ISBLANK('DPW3'!W23),"",'DPW3'!W23)</t>
  </si>
  <si>
    <t>¬¬IF(ISBLANK('DPW3'!X23),"",'DPW3'!X23)</t>
  </si>
  <si>
    <t>¬¬IF(ISBLANK('DPW3'!Y23),"",'DPW3'!Y23)</t>
  </si>
  <si>
    <t>¬¬IF(ISBLANK('DPW3'!Z23),"",'DPW3'!Z23)</t>
  </si>
  <si>
    <t>¬¬IF(ISBLANK('DPW3'!AA23),"",'DPW3'!AA23)</t>
  </si>
  <si>
    <t>¬¬IF(ISBLANK('DPW3'!AB23),"",'DPW3'!AB23)</t>
  </si>
  <si>
    <t>¬¬IF(ISBLANK('DPW3'!AC23),"",'DPW3'!AC23)</t>
  </si>
  <si>
    <t>¬¬IF(ISBLANK('DPW3'!AD23),"",'DPW3'!AD23)</t>
  </si>
  <si>
    <t>¬¬IF(ISBLANK('DPW3'!AE23),"",'DPW3'!AE23)</t>
  </si>
  <si>
    <t>¬¬IF(ISBLANK('DPW3'!AF23),"",'DPW3'!AF23)</t>
  </si>
  <si>
    <t>¬¬IF(ISBLANK('DPW3'!AG23),"",'DPW3'!AG23)</t>
  </si>
  <si>
    <t>¬¬IF(ISBLANK('DPW3'!AH23),"",'DPW3'!AH23)</t>
  </si>
  <si>
    <t>¬¬IF(ISBLANK('DPW3'!AI23),"",'DPW3'!AI23)</t>
  </si>
  <si>
    <t>¬¬IF(ISBLANK('DPW3'!AJ23),"",'DPW3'!AJ23)</t>
  </si>
  <si>
    <t>¬¬IF(ISBLANK('DPW3'!AK23),"",'DPW3'!AK23)</t>
  </si>
  <si>
    <t>¬¬IF(ISBLANK('DPW3'!AL23),"",'DPW3'!AL23)</t>
  </si>
  <si>
    <t>¬¬IF(ISBLANK('DPW3'!AM23),"",'DPW3'!AM23)</t>
  </si>
  <si>
    <t>¬¬IF(ISBLANK('DPW3'!AN23),"",'DPW3'!AN23)</t>
  </si>
  <si>
    <t>¬¬IF(ISBLANK('DPW3'!AO23),"",'DPW3'!AO23)</t>
  </si>
  <si>
    <t>¬¬IF(ISBLANK('DPW3'!AP23),"",'DPW3'!AP23)</t>
  </si>
  <si>
    <t>¬¬IF(ISBLANK('DPW3'!AQ23),"",'DPW3'!AQ23)</t>
  </si>
  <si>
    <t>¬¬IF(ISBLANK('DPW3'!AR23),"",'DPW3'!AR23)</t>
  </si>
  <si>
    <t>¬¬IF(ISBLANK('DPW3'!AS23),"",'DPW3'!AS23)</t>
  </si>
  <si>
    <t>¬¬IF(ISBLANK('DPW3'!AT23),"",'DPW3'!AT23)</t>
  </si>
  <si>
    <t>¬¬IF(ISBLANK('DPW3'!AU23),"",'DPW3'!AU23)</t>
  </si>
  <si>
    <t>¬¬IF(ISBLANK('DPW3'!AV23),"",'DPW3'!AV23)</t>
  </si>
  <si>
    <t>¬¬IF(ISBLANK('DPW3'!AW23),"",'DPW3'!AW23)</t>
  </si>
  <si>
    <t>¬¬IF(ISBLANK('DPW3'!AX23),"",'DPW3'!AX23)</t>
  </si>
  <si>
    <t>¬¬IF(ISBLANK('DPW3'!AY23),"",'DPW3'!AY23)</t>
  </si>
  <si>
    <t>¬¬IF(ISBLANK('DPW3'!AZ23),"",'DPW3'!AZ23)</t>
  </si>
  <si>
    <t>¬¬A1632</t>
  </si>
  <si>
    <t>¬¬'DPW3'!F23 &amp; "," &amp; 'DPW3'!G23 &amp; "," &amp; 'DPW3'!OK7</t>
  </si>
  <si>
    <t>¬¬IF(ISBLANK('DPW3'!BB23),"",'DPW3'!BB23)</t>
  </si>
  <si>
    <t>¬¬IF(ISBLANK('DPW3'!BC23),"",'DPW3'!BC23)</t>
  </si>
  <si>
    <t>¬¬IF(ISBLANK('DPW3'!BD23),"",'DPW3'!BD23)</t>
  </si>
  <si>
    <t>¬¬IF(ISBLANK('DPW3'!BE23),"",'DPW3'!BE23)</t>
  </si>
  <si>
    <t>¬¬IF(ISBLANK('DPW3'!BF23),"",'DPW3'!BF23)</t>
  </si>
  <si>
    <t>¬¬IF(ISBLANK('DPW3'!BG23),"",'DPW3'!BG23)</t>
  </si>
  <si>
    <t>¬¬IF(ISBLANK('DPW3'!BH23),"",'DPW3'!BH23)</t>
  </si>
  <si>
    <t>¬¬IF(ISBLANK('DPW3'!BI23),"",'DPW3'!BI23)</t>
  </si>
  <si>
    <t>¬¬IF(ISBLANK('DPW3'!BJ23),"",'DPW3'!BJ23)</t>
  </si>
  <si>
    <t>¬¬IF(ISBLANK('DPW3'!BK23),"",'DPW3'!BK23)</t>
  </si>
  <si>
    <t>¬¬IF(ISBLANK('DPW3'!BL23),"",'DPW3'!BL23)</t>
  </si>
  <si>
    <t>¬¬IF(ISBLANK('DPW3'!BM23),"",'DPW3'!BM23)</t>
  </si>
  <si>
    <t>¬¬IF(ISBLANK('DPW3'!BN23),"",'DPW3'!BN23)</t>
  </si>
  <si>
    <t>¬¬IF(ISBLANK('DPW3'!BO23),"",'DPW3'!BO23)</t>
  </si>
  <si>
    <t>¬¬IF(ISBLANK('DPW3'!BP23),"",'DPW3'!BP23)</t>
  </si>
  <si>
    <t>¬¬IF(ISBLANK('DPW3'!BQ23),"",'DPW3'!BQ23)</t>
  </si>
  <si>
    <t>¬¬IF(ISBLANK('DPW3'!BR23),"",'DPW3'!BR23)</t>
  </si>
  <si>
    <t>¬¬IF(ISBLANK('DPW3'!BS23),"",'DPW3'!BS23)</t>
  </si>
  <si>
    <t>¬¬IF(ISBLANK('DPW3'!BT23),"",'DPW3'!BT23)</t>
  </si>
  <si>
    <t>¬¬IF(ISBLANK('DPW3'!BU23),"",'DPW3'!BU23)</t>
  </si>
  <si>
    <t>¬¬IF(ISBLANK('DPW3'!BV23),"",'DPW3'!BV23)</t>
  </si>
  <si>
    <t>¬¬IF(ISBLANK('DPW3'!BW23),"",'DPW3'!BW23)</t>
  </si>
  <si>
    <t>¬¬IF(ISBLANK('DPW3'!BX23),"",'DPW3'!BX23)</t>
  </si>
  <si>
    <t>¬¬IF(ISBLANK('DPW3'!BY23),"",'DPW3'!BY23)</t>
  </si>
  <si>
    <t>¬¬IF(ISBLANK('DPW3'!BZ23),"",'DPW3'!BZ23)</t>
  </si>
  <si>
    <t>¬¬IF(ISBLANK('DPW3'!CA23),"",'DPW3'!CA23)</t>
  </si>
  <si>
    <t>¬¬IF(ISBLANK('DPW3'!CB23),"",'DPW3'!CB23)</t>
  </si>
  <si>
    <t>¬¬IF(ISBLANK('DPW3'!CC23),"",'DPW3'!CC23)</t>
  </si>
  <si>
    <t>¬¬IF(ISBLANK('DPW3'!CD23),"",'DPW3'!CD23)</t>
  </si>
  <si>
    <t>¬¬IF(ISBLANK('DPW3'!CE23),"",'DPW3'!CE23)</t>
  </si>
  <si>
    <t>¬¬IF(ISBLANK('DPW3'!CF23),"",'DPW3'!CF23)</t>
  </si>
  <si>
    <t>¬¬IF(ISBLANK('DPW3'!CG23),"",'DPW3'!CG23)</t>
  </si>
  <si>
    <t>¬¬IF(ISBLANK('DPW3'!CH23),"",'DPW3'!CH23)</t>
  </si>
  <si>
    <t>¬¬IF(ISBLANK('DPW3'!CI23),"",'DPW3'!CI23)</t>
  </si>
  <si>
    <t>¬¬IF(ISBLANK('DPW3'!CJ23),"",'DPW3'!CJ23)</t>
  </si>
  <si>
    <t>¬¬IF(ISBLANK('DPW3'!CK23),"",'DPW3'!CK23)</t>
  </si>
  <si>
    <t>¬¬IF(ISBLANK('DPW3'!CL23),"",'DPW3'!CL23)</t>
  </si>
  <si>
    <t>¬¬IF(ISBLANK('DPW3'!CM23),"",'DPW3'!CM23)</t>
  </si>
  <si>
    <t>¬¬IF(ISBLANK('DPW3'!CN23),"",'DPW3'!CN23)</t>
  </si>
  <si>
    <t>¬¬IF(ISBLANK('DPW3'!CO23),"",'DPW3'!CO23)</t>
  </si>
  <si>
    <t>¬¬A1633</t>
  </si>
  <si>
    <t>¬¬'DPW3'!F23 &amp; "," &amp; 'DPW3'!G23 &amp; "," &amp; 'DPW3'!PZ7</t>
  </si>
  <si>
    <t>¬¬IF(ISBLANK('DPW3'!CQ23),"",'DPW3'!CQ23)</t>
  </si>
  <si>
    <t>¬¬IF(ISBLANK('DPW3'!CR23),"",'DPW3'!CR23)</t>
  </si>
  <si>
    <t>¬¬IF(ISBLANK('DPW3'!CS23),"",'DPW3'!CS23)</t>
  </si>
  <si>
    <t>¬¬IF(ISBLANK('DPW3'!CT23),"",'DPW3'!CT23)</t>
  </si>
  <si>
    <t>¬¬IF(ISBLANK('DPW3'!CU23),"",'DPW3'!CU23)</t>
  </si>
  <si>
    <t>¬¬IF(ISBLANK('DPW3'!CV23),"",'DPW3'!CV23)</t>
  </si>
  <si>
    <t>¬¬IF(ISBLANK('DPW3'!CW23),"",'DPW3'!CW23)</t>
  </si>
  <si>
    <t>¬¬IF(ISBLANK('DPW3'!CX23),"",'DPW3'!CX23)</t>
  </si>
  <si>
    <t>¬¬IF(ISBLANK('DPW3'!CY23),"",'DPW3'!CY23)</t>
  </si>
  <si>
    <t>¬¬IF(ISBLANK('DPW3'!CZ23),"",'DPW3'!CZ23)</t>
  </si>
  <si>
    <t>¬¬IF(ISBLANK('DPW3'!DA23),"",'DPW3'!DA23)</t>
  </si>
  <si>
    <t>¬¬IF(ISBLANK('DPW3'!DB23),"",'DPW3'!DB23)</t>
  </si>
  <si>
    <t>¬¬IF(ISBLANK('DPW3'!DC23),"",'DPW3'!DC23)</t>
  </si>
  <si>
    <t>¬¬IF(ISBLANK('DPW3'!DD23),"",'DPW3'!DD23)</t>
  </si>
  <si>
    <t>¬¬IF(ISBLANK('DPW3'!DE23),"",'DPW3'!DE23)</t>
  </si>
  <si>
    <t>¬¬IF(ISBLANK('DPW3'!DF23),"",'DPW3'!DF23)</t>
  </si>
  <si>
    <t>¬¬IF(ISBLANK('DPW3'!DG23),"",'DPW3'!DG23)</t>
  </si>
  <si>
    <t>¬¬IF(ISBLANK('DPW3'!DH23),"",'DPW3'!DH23)</t>
  </si>
  <si>
    <t>¬¬IF(ISBLANK('DPW3'!DI23),"",'DPW3'!DI23)</t>
  </si>
  <si>
    <t>¬¬IF(ISBLANK('DPW3'!DJ23),"",'DPW3'!DJ23)</t>
  </si>
  <si>
    <t>¬¬IF(ISBLANK('DPW3'!DK23),"",'DPW3'!DK23)</t>
  </si>
  <si>
    <t>¬¬IF(ISBLANK('DPW3'!DL23),"",'DPW3'!DL23)</t>
  </si>
  <si>
    <t>¬¬IF(ISBLANK('DPW3'!DM23),"",'DPW3'!DM23)</t>
  </si>
  <si>
    <t>¬¬IF(ISBLANK('DPW3'!DN23),"",'DPW3'!DN23)</t>
  </si>
  <si>
    <t>¬¬IF(ISBLANK('DPW3'!DO23),"",'DPW3'!DO23)</t>
  </si>
  <si>
    <t>¬¬IF(ISBLANK('DPW3'!DP23),"",'DPW3'!DP23)</t>
  </si>
  <si>
    <t>¬¬IF(ISBLANK('DPW3'!DQ23),"",'DPW3'!DQ23)</t>
  </si>
  <si>
    <t>¬¬IF(ISBLANK('DPW3'!DR23),"",'DPW3'!DR23)</t>
  </si>
  <si>
    <t>¬¬IF(ISBLANK('DPW3'!DS23),"",'DPW3'!DS23)</t>
  </si>
  <si>
    <t>¬¬IF(ISBLANK('DPW3'!DT23),"",'DPW3'!DT23)</t>
  </si>
  <si>
    <t>¬¬IF(ISBLANK('DPW3'!DU23),"",'DPW3'!DU23)</t>
  </si>
  <si>
    <t>¬¬IF(ISBLANK('DPW3'!DV23),"",'DPW3'!DV23)</t>
  </si>
  <si>
    <t>¬¬IF(ISBLANK('DPW3'!DW23),"",'DPW3'!DW23)</t>
  </si>
  <si>
    <t>¬¬IF(ISBLANK('DPW3'!DX23),"",'DPW3'!DX23)</t>
  </si>
  <si>
    <t>¬¬IF(ISBLANK('DPW3'!DY23),"",'DPW3'!DY23)</t>
  </si>
  <si>
    <t>¬¬IF(ISBLANK('DPW3'!DZ23),"",'DPW3'!DZ23)</t>
  </si>
  <si>
    <t>¬¬IF(ISBLANK('DPW3'!EA23),"",'DPW3'!EA23)</t>
  </si>
  <si>
    <t>¬¬IF(ISBLANK('DPW3'!EB23),"",'DPW3'!EB23)</t>
  </si>
  <si>
    <t>¬¬IF(ISBLANK('DPW3'!EC23),"",'DPW3'!EC23)</t>
  </si>
  <si>
    <t>¬¬IF(ISBLANK('DPW3'!ED23),"",'DPW3'!ED23)</t>
  </si>
  <si>
    <t>¬¬A1634</t>
  </si>
  <si>
    <t>¬¬'DPW3'!F23 &amp; "," &amp; 'DPW3'!G23 &amp; "," &amp; 'DPW3'!RO7</t>
  </si>
  <si>
    <t>¬¬IF(ISBLANK('DPW3'!EF23),"",'DPW3'!EF23)</t>
  </si>
  <si>
    <t>¬¬IF(ISBLANK('DPW3'!EG23),"",'DPW3'!EG23)</t>
  </si>
  <si>
    <t>¬¬IF(ISBLANK('DPW3'!EH23),"",'DPW3'!EH23)</t>
  </si>
  <si>
    <t>¬¬IF(ISBLANK('DPW3'!EI23),"",'DPW3'!EI23)</t>
  </si>
  <si>
    <t>¬¬IF(ISBLANK('DPW3'!EJ23),"",'DPW3'!EJ23)</t>
  </si>
  <si>
    <t>¬¬IF(ISBLANK('DPW3'!EK23),"",'DPW3'!EK23)</t>
  </si>
  <si>
    <t>¬¬IF(ISBLANK('DPW3'!EL23),"",'DPW3'!EL23)</t>
  </si>
  <si>
    <t>¬¬IF(ISBLANK('DPW3'!EM23),"",'DPW3'!EM23)</t>
  </si>
  <si>
    <t>¬¬IF(ISBLANK('DPW3'!EN23),"",'DPW3'!EN23)</t>
  </si>
  <si>
    <t>¬¬IF(ISBLANK('DPW3'!EO23),"",'DPW3'!EO23)</t>
  </si>
  <si>
    <t>¬¬IF(ISBLANK('DPW3'!EP23),"",'DPW3'!EP23)</t>
  </si>
  <si>
    <t>¬¬IF(ISBLANK('DPW3'!EQ23),"",'DPW3'!EQ23)</t>
  </si>
  <si>
    <t>¬¬IF(ISBLANK('DPW3'!ER23),"",'DPW3'!ER23)</t>
  </si>
  <si>
    <t>¬¬IF(ISBLANK('DPW3'!ES23),"",'DPW3'!ES23)</t>
  </si>
  <si>
    <t>¬¬IF(ISBLANK('DPW3'!ET23),"",'DPW3'!ET23)</t>
  </si>
  <si>
    <t>¬¬IF(ISBLANK('DPW3'!EU23),"",'DPW3'!EU23)</t>
  </si>
  <si>
    <t>¬¬IF(ISBLANK('DPW3'!EV23),"",'DPW3'!EV23)</t>
  </si>
  <si>
    <t>¬¬IF(ISBLANK('DPW3'!EW23),"",'DPW3'!EW23)</t>
  </si>
  <si>
    <t>¬¬IF(ISBLANK('DPW3'!EX23),"",'DPW3'!EX23)</t>
  </si>
  <si>
    <t>¬¬IF(ISBLANK('DPW3'!EY23),"",'DPW3'!EY23)</t>
  </si>
  <si>
    <t>¬¬IF(ISBLANK('DPW3'!EZ23),"",'DPW3'!EZ23)</t>
  </si>
  <si>
    <t>¬¬IF(ISBLANK('DPW3'!FA23),"",'DPW3'!FA23)</t>
  </si>
  <si>
    <t>¬¬IF(ISBLANK('DPW3'!FB23),"",'DPW3'!FB23)</t>
  </si>
  <si>
    <t>¬¬IF(ISBLANK('DPW3'!FC23),"",'DPW3'!FC23)</t>
  </si>
  <si>
    <t>¬¬IF(ISBLANK('DPW3'!FD23),"",'DPW3'!FD23)</t>
  </si>
  <si>
    <t>¬¬IF(ISBLANK('DPW3'!FE23),"",'DPW3'!FE23)</t>
  </si>
  <si>
    <t>¬¬IF(ISBLANK('DPW3'!FF23),"",'DPW3'!FF23)</t>
  </si>
  <si>
    <t>¬¬IF(ISBLANK('DPW3'!FG23),"",'DPW3'!FG23)</t>
  </si>
  <si>
    <t>¬¬IF(ISBLANK('DPW3'!FH23),"",'DPW3'!FH23)</t>
  </si>
  <si>
    <t>¬¬IF(ISBLANK('DPW3'!FI23),"",'DPW3'!FI23)</t>
  </si>
  <si>
    <t>¬¬IF(ISBLANK('DPW3'!FJ23),"",'DPW3'!FJ23)</t>
  </si>
  <si>
    <t>¬¬IF(ISBLANK('DPW3'!FK23),"",'DPW3'!FK23)</t>
  </si>
  <si>
    <t>¬¬IF(ISBLANK('DPW3'!FL23),"",'DPW3'!FL23)</t>
  </si>
  <si>
    <t>¬¬IF(ISBLANK('DPW3'!FM23),"",'DPW3'!FM23)</t>
  </si>
  <si>
    <t>¬¬IF(ISBLANK('DPW3'!FN23),"",'DPW3'!FN23)</t>
  </si>
  <si>
    <t>¬¬IF(ISBLANK('DPW3'!FO23),"",'DPW3'!FO23)</t>
  </si>
  <si>
    <t>¬¬IF(ISBLANK('DPW3'!FP23),"",'DPW3'!FP23)</t>
  </si>
  <si>
    <t>¬¬IF(ISBLANK('DPW3'!FQ23),"",'DPW3'!FQ23)</t>
  </si>
  <si>
    <t>¬¬IF(ISBLANK('DPW3'!FR23),"",'DPW3'!FR23)</t>
  </si>
  <si>
    <t>¬¬IF(ISBLANK('DPW3'!FS23),"",'DPW3'!FS23)</t>
  </si>
  <si>
    <t>¬¬A1635</t>
  </si>
  <si>
    <t>¬¬'DPW3'!F23 &amp; "," &amp; 'DPW3'!G23 &amp; "," &amp; 'DPW3'!TD7</t>
  </si>
  <si>
    <t>¬¬IF(ISBLANK('DPW3'!FU23),"",'DPW3'!FU23)</t>
  </si>
  <si>
    <t>¬¬IF(ISBLANK('DPW3'!FV23),"",'DPW3'!FV23)</t>
  </si>
  <si>
    <t>¬¬IF(ISBLANK('DPW3'!FW23),"",'DPW3'!FW23)</t>
  </si>
  <si>
    <t>¬¬IF(ISBLANK('DPW3'!FX23),"",'DPW3'!FX23)</t>
  </si>
  <si>
    <t>¬¬IF(ISBLANK('DPW3'!FY23),"",'DPW3'!FY23)</t>
  </si>
  <si>
    <t>¬¬IF(ISBLANK('DPW3'!FZ23),"",'DPW3'!FZ23)</t>
  </si>
  <si>
    <t>¬¬IF(ISBLANK('DPW3'!GA23),"",'DPW3'!GA23)</t>
  </si>
  <si>
    <t>¬¬IF(ISBLANK('DPW3'!GB23),"",'DPW3'!GB23)</t>
  </si>
  <si>
    <t>¬¬IF(ISBLANK('DPW3'!GC23),"",'DPW3'!GC23)</t>
  </si>
  <si>
    <t>¬¬IF(ISBLANK('DPW3'!GD23),"",'DPW3'!GD23)</t>
  </si>
  <si>
    <t>¬¬IF(ISBLANK('DPW3'!GE23),"",'DPW3'!GE23)</t>
  </si>
  <si>
    <t>¬¬IF(ISBLANK('DPW3'!GF23),"",'DPW3'!GF23)</t>
  </si>
  <si>
    <t>¬¬IF(ISBLANK('DPW3'!GG23),"",'DPW3'!GG23)</t>
  </si>
  <si>
    <t>¬¬IF(ISBLANK('DPW3'!GH23),"",'DPW3'!GH23)</t>
  </si>
  <si>
    <t>¬¬IF(ISBLANK('DPW3'!GI23),"",'DPW3'!GI23)</t>
  </si>
  <si>
    <t>¬¬IF(ISBLANK('DPW3'!GJ23),"",'DPW3'!GJ23)</t>
  </si>
  <si>
    <t>¬¬IF(ISBLANK('DPW3'!GK23),"",'DPW3'!GK23)</t>
  </si>
  <si>
    <t>¬¬IF(ISBLANK('DPW3'!GL23),"",'DPW3'!GL23)</t>
  </si>
  <si>
    <t>¬¬IF(ISBLANK('DPW3'!GM23),"",'DPW3'!GM23)</t>
  </si>
  <si>
    <t>¬¬IF(ISBLANK('DPW3'!GN23),"",'DPW3'!GN23)</t>
  </si>
  <si>
    <t>¬¬IF(ISBLANK('DPW3'!GO23),"",'DPW3'!GO23)</t>
  </si>
  <si>
    <t>¬¬IF(ISBLANK('DPW3'!GP23),"",'DPW3'!GP23)</t>
  </si>
  <si>
    <t>¬¬IF(ISBLANK('DPW3'!GQ23),"",'DPW3'!GQ23)</t>
  </si>
  <si>
    <t>¬¬IF(ISBLANK('DPW3'!GR23),"",'DPW3'!GR23)</t>
  </si>
  <si>
    <t>¬¬IF(ISBLANK('DPW3'!GS23),"",'DPW3'!GS23)</t>
  </si>
  <si>
    <t>¬¬IF(ISBLANK('DPW3'!GT23),"",'DPW3'!GT23)</t>
  </si>
  <si>
    <t>¬¬IF(ISBLANK('DPW3'!GU23),"",'DPW3'!GU23)</t>
  </si>
  <si>
    <t>¬¬IF(ISBLANK('DPW3'!GV23),"",'DPW3'!GV23)</t>
  </si>
  <si>
    <t>¬¬IF(ISBLANK('DPW3'!GW23),"",'DPW3'!GW23)</t>
  </si>
  <si>
    <t>¬¬IF(ISBLANK('DPW3'!GX23),"",'DPW3'!GX23)</t>
  </si>
  <si>
    <t>¬¬IF(ISBLANK('DPW3'!GY23),"",'DPW3'!GY23)</t>
  </si>
  <si>
    <t>¬¬IF(ISBLANK('DPW3'!GZ23),"",'DPW3'!GZ23)</t>
  </si>
  <si>
    <t>¬¬IF(ISBLANK('DPW3'!HA23),"",'DPW3'!HA23)</t>
  </si>
  <si>
    <t>¬¬IF(ISBLANK('DPW3'!HB23),"",'DPW3'!HB23)</t>
  </si>
  <si>
    <t>¬¬IF(ISBLANK('DPW3'!HC23),"",'DPW3'!HC23)</t>
  </si>
  <si>
    <t>¬¬IF(ISBLANK('DPW3'!HD23),"",'DPW3'!HD23)</t>
  </si>
  <si>
    <t>¬¬IF(ISBLANK('DPW3'!HE23),"",'DPW3'!HE23)</t>
  </si>
  <si>
    <t>¬¬IF(ISBLANK('DPW3'!HF23),"",'DPW3'!HF23)</t>
  </si>
  <si>
    <t>¬¬IF(ISBLANK('DPW3'!HG23),"",'DPW3'!HG23)</t>
  </si>
  <si>
    <t>¬¬IF(ISBLANK('DPW3'!HH23),"",'DPW3'!HH23)</t>
  </si>
  <si>
    <t>¬¬A1636</t>
  </si>
  <si>
    <t>¬¬'DPW3'!F23 &amp; "," &amp; 'DPW3'!G23 &amp; "," &amp; 'DPW3'!US7</t>
  </si>
  <si>
    <t>¬¬IF(ISBLANK('DPW3'!HJ23),"",'DPW3'!HJ23)</t>
  </si>
  <si>
    <t>¬¬IF(ISBLANK('DPW3'!HK23),"",'DPW3'!HK23)</t>
  </si>
  <si>
    <t>¬¬IF(ISBLANK('DPW3'!HL23),"",'DPW3'!HL23)</t>
  </si>
  <si>
    <t>¬¬IF(ISBLANK('DPW3'!HM23),"",'DPW3'!HM23)</t>
  </si>
  <si>
    <t>¬¬IF(ISBLANK('DPW3'!HN23),"",'DPW3'!HN23)</t>
  </si>
  <si>
    <t>¬¬IF(ISBLANK('DPW3'!HO23),"",'DPW3'!HO23)</t>
  </si>
  <si>
    <t>¬¬IF(ISBLANK('DPW3'!HP23),"",'DPW3'!HP23)</t>
  </si>
  <si>
    <t>¬¬IF(ISBLANK('DPW3'!HQ23),"",'DPW3'!HQ23)</t>
  </si>
  <si>
    <t>¬¬IF(ISBLANK('DPW3'!HR23),"",'DPW3'!HR23)</t>
  </si>
  <si>
    <t>¬¬IF(ISBLANK('DPW3'!HS23),"",'DPW3'!HS23)</t>
  </si>
  <si>
    <t>¬¬IF(ISBLANK('DPW3'!HT23),"",'DPW3'!HT23)</t>
  </si>
  <si>
    <t>¬¬IF(ISBLANK('DPW3'!HU23),"",'DPW3'!HU23)</t>
  </si>
  <si>
    <t>¬¬IF(ISBLANK('DPW3'!HV23),"",'DPW3'!HV23)</t>
  </si>
  <si>
    <t>¬¬IF(ISBLANK('DPW3'!HW23),"",'DPW3'!HW23)</t>
  </si>
  <si>
    <t>¬¬IF(ISBLANK('DPW3'!HX23),"",'DPW3'!HX23)</t>
  </si>
  <si>
    <t>¬¬IF(ISBLANK('DPW3'!HY23),"",'DPW3'!HY23)</t>
  </si>
  <si>
    <t>¬¬IF(ISBLANK('DPW3'!HZ23),"",'DPW3'!HZ23)</t>
  </si>
  <si>
    <t>¬¬IF(ISBLANK('DPW3'!IA23),"",'DPW3'!IA23)</t>
  </si>
  <si>
    <t>¬¬IF(ISBLANK('DPW3'!IB23),"",'DPW3'!IB23)</t>
  </si>
  <si>
    <t>¬¬IF(ISBLANK('DPW3'!IC23),"",'DPW3'!IC23)</t>
  </si>
  <si>
    <t>¬¬IF(ISBLANK('DPW3'!ID23),"",'DPW3'!ID23)</t>
  </si>
  <si>
    <t>¬¬IF(ISBLANK('DPW3'!IE23),"",'DPW3'!IE23)</t>
  </si>
  <si>
    <t>¬¬IF(ISBLANK('DPW3'!IF23),"",'DPW3'!IF23)</t>
  </si>
  <si>
    <t>¬¬IF(ISBLANK('DPW3'!IG23),"",'DPW3'!IG23)</t>
  </si>
  <si>
    <t>¬¬IF(ISBLANK('DPW3'!IH23),"",'DPW3'!IH23)</t>
  </si>
  <si>
    <t>¬¬IF(ISBLANK('DPW3'!II23),"",'DPW3'!II23)</t>
  </si>
  <si>
    <t>¬¬IF(ISBLANK('DPW3'!IJ23),"",'DPW3'!IJ23)</t>
  </si>
  <si>
    <t>¬¬IF(ISBLANK('DPW3'!IK23),"",'DPW3'!IK23)</t>
  </si>
  <si>
    <t>¬¬IF(ISBLANK('DPW3'!IL23),"",'DPW3'!IL23)</t>
  </si>
  <si>
    <t>¬¬IF(ISBLANK('DPW3'!IM23),"",'DPW3'!IM23)</t>
  </si>
  <si>
    <t>¬¬IF(ISBLANK('DPW3'!IN23),"",'DPW3'!IN23)</t>
  </si>
  <si>
    <t>¬¬IF(ISBLANK('DPW3'!IO23),"",'DPW3'!IO23)</t>
  </si>
  <si>
    <t>¬¬IF(ISBLANK('DPW3'!IP23),"",'DPW3'!IP23)</t>
  </si>
  <si>
    <t>¬¬IF(ISBLANK('DPW3'!IQ23),"",'DPW3'!IQ23)</t>
  </si>
  <si>
    <t>¬¬IF(ISBLANK('DPW3'!IR23),"",'DPW3'!IR23)</t>
  </si>
  <si>
    <t>¬¬IF(ISBLANK('DPW3'!IS23),"",'DPW3'!IS23)</t>
  </si>
  <si>
    <t>¬¬IF(ISBLANK('DPW3'!IT23),"",'DPW3'!IT23)</t>
  </si>
  <si>
    <t>¬¬IF(ISBLANK('DPW3'!IU23),"",'DPW3'!IU23)</t>
  </si>
  <si>
    <t>¬¬IF(ISBLANK('DPW3'!IV23),"",'DPW3'!IV23)</t>
  </si>
  <si>
    <t>¬¬IF(ISBLANK('DPW3'!IW23),"",'DPW3'!IW23)</t>
  </si>
  <si>
    <t>¬¬A1637</t>
  </si>
  <si>
    <t>¬¬'DPW3'!F23 &amp; "," &amp; 'DPW3'!G23 &amp; "," &amp; 'DPW3'!WH7</t>
  </si>
  <si>
    <t>¬¬IF(ISBLANK('DPW3'!IY23),"",'DPW3'!IY23)</t>
  </si>
  <si>
    <t>¬¬IF(ISBLANK('DPW3'!IZ23),"",'DPW3'!IZ23)</t>
  </si>
  <si>
    <t>¬¬IF(ISBLANK('DPW3'!JA23),"",'DPW3'!JA23)</t>
  </si>
  <si>
    <t>¬¬IF(ISBLANK('DPW3'!JB23),"",'DPW3'!JB23)</t>
  </si>
  <si>
    <t>¬¬IF(ISBLANK('DPW3'!JC23),"",'DPW3'!JC23)</t>
  </si>
  <si>
    <t>¬¬IF(ISBLANK('DPW3'!JD23),"",'DPW3'!JD23)</t>
  </si>
  <si>
    <t>¬¬IF(ISBLANK('DPW3'!JE23),"",'DPW3'!JE23)</t>
  </si>
  <si>
    <t>¬¬IF(ISBLANK('DPW3'!JF23),"",'DPW3'!JF23)</t>
  </si>
  <si>
    <t>¬¬IF(ISBLANK('DPW3'!JG23),"",'DPW3'!JG23)</t>
  </si>
  <si>
    <t>¬¬IF(ISBLANK('DPW3'!JH23),"",'DPW3'!JH23)</t>
  </si>
  <si>
    <t>¬¬IF(ISBLANK('DPW3'!JI23),"",'DPW3'!JI23)</t>
  </si>
  <si>
    <t>¬¬IF(ISBLANK('DPW3'!JJ23),"",'DPW3'!JJ23)</t>
  </si>
  <si>
    <t>¬¬IF(ISBLANK('DPW3'!JK23),"",'DPW3'!JK23)</t>
  </si>
  <si>
    <t>¬¬IF(ISBLANK('DPW3'!JL23),"",'DPW3'!JL23)</t>
  </si>
  <si>
    <t>¬¬IF(ISBLANK('DPW3'!JM23),"",'DPW3'!JM23)</t>
  </si>
  <si>
    <t>¬¬IF(ISBLANK('DPW3'!JN23),"",'DPW3'!JN23)</t>
  </si>
  <si>
    <t>¬¬IF(ISBLANK('DPW3'!JO23),"",'DPW3'!JO23)</t>
  </si>
  <si>
    <t>¬¬IF(ISBLANK('DPW3'!JP23),"",'DPW3'!JP23)</t>
  </si>
  <si>
    <t>¬¬IF(ISBLANK('DPW3'!JQ23),"",'DPW3'!JQ23)</t>
  </si>
  <si>
    <t>¬¬IF(ISBLANK('DPW3'!JR23),"",'DPW3'!JR23)</t>
  </si>
  <si>
    <t>¬¬IF(ISBLANK('DPW3'!JS23),"",'DPW3'!JS23)</t>
  </si>
  <si>
    <t>¬¬IF(ISBLANK('DPW3'!JT23),"",'DPW3'!JT23)</t>
  </si>
  <si>
    <t>¬¬IF(ISBLANK('DPW3'!JU23),"",'DPW3'!JU23)</t>
  </si>
  <si>
    <t>¬¬IF(ISBLANK('DPW3'!JV23),"",'DPW3'!JV23)</t>
  </si>
  <si>
    <t>¬¬IF(ISBLANK('DPW3'!JW23),"",'DPW3'!JW23)</t>
  </si>
  <si>
    <t>¬¬IF(ISBLANK('DPW3'!JX23),"",'DPW3'!JX23)</t>
  </si>
  <si>
    <t>¬¬IF(ISBLANK('DPW3'!JY23),"",'DPW3'!JY23)</t>
  </si>
  <si>
    <t>¬¬IF(ISBLANK('DPW3'!JZ23),"",'DPW3'!JZ23)</t>
  </si>
  <si>
    <t>¬¬IF(ISBLANK('DPW3'!KA23),"",'DPW3'!KA23)</t>
  </si>
  <si>
    <t>¬¬IF(ISBLANK('DPW3'!KB23),"",'DPW3'!KB23)</t>
  </si>
  <si>
    <t>¬¬IF(ISBLANK('DPW3'!KC23),"",'DPW3'!KC23)</t>
  </si>
  <si>
    <t>¬¬IF(ISBLANK('DPW3'!KD23),"",'DPW3'!KD23)</t>
  </si>
  <si>
    <t>¬¬IF(ISBLANK('DPW3'!KE23),"",'DPW3'!KE23)</t>
  </si>
  <si>
    <t>¬¬IF(ISBLANK('DPW3'!KF23),"",'DPW3'!KF23)</t>
  </si>
  <si>
    <t>¬¬IF(ISBLANK('DPW3'!KG23),"",'DPW3'!KG23)</t>
  </si>
  <si>
    <t>¬¬IF(ISBLANK('DPW3'!KH23),"",'DPW3'!KH23)</t>
  </si>
  <si>
    <t>¬¬IF(ISBLANK('DPW3'!KI23),"",'DPW3'!KI23)</t>
  </si>
  <si>
    <t>¬¬IF(ISBLANK('DPW3'!KJ23),"",'DPW3'!KJ23)</t>
  </si>
  <si>
    <t>¬¬IF(ISBLANK('DPW3'!KK23),"",'DPW3'!KK23)</t>
  </si>
  <si>
    <t>¬¬IF(ISBLANK('DPW3'!KL23),"",'DPW3'!KL23)</t>
  </si>
  <si>
    <t>¬¬A1638</t>
  </si>
  <si>
    <t>¬¬'DPW3'!F23 &amp; "," &amp; 'DPW3'!G23 &amp; "," &amp; 'DPW3'!XW7</t>
  </si>
  <si>
    <t>¬¬IF(ISBLANK('DPW3'!KN23),"",'DPW3'!KN23)</t>
  </si>
  <si>
    <t>¬¬IF(ISBLANK('DPW3'!KO23),"",'DPW3'!KO23)</t>
  </si>
  <si>
    <t>¬¬IF(ISBLANK('DPW3'!KP23),"",'DPW3'!KP23)</t>
  </si>
  <si>
    <t>¬¬IF(ISBLANK('DPW3'!KQ23),"",'DPW3'!KQ23)</t>
  </si>
  <si>
    <t>¬¬IF(ISBLANK('DPW3'!KR23),"",'DPW3'!KR23)</t>
  </si>
  <si>
    <t>¬¬IF(ISBLANK('DPW3'!KS23),"",'DPW3'!KS23)</t>
  </si>
  <si>
    <t>¬¬IF(ISBLANK('DPW3'!KT23),"",'DPW3'!KT23)</t>
  </si>
  <si>
    <t>¬¬IF(ISBLANK('DPW3'!KU23),"",'DPW3'!KU23)</t>
  </si>
  <si>
    <t>¬¬IF(ISBLANK('DPW3'!KV23),"",'DPW3'!KV23)</t>
  </si>
  <si>
    <t>¬¬IF(ISBLANK('DPW3'!KW23),"",'DPW3'!KW23)</t>
  </si>
  <si>
    <t>¬¬IF(ISBLANK('DPW3'!KX23),"",'DPW3'!KX23)</t>
  </si>
  <si>
    <t>¬¬IF(ISBLANK('DPW3'!KY23),"",'DPW3'!KY23)</t>
  </si>
  <si>
    <t>¬¬IF(ISBLANK('DPW3'!KZ23),"",'DPW3'!KZ23)</t>
  </si>
  <si>
    <t>¬¬IF(ISBLANK('DPW3'!LA23),"",'DPW3'!LA23)</t>
  </si>
  <si>
    <t>¬¬IF(ISBLANK('DPW3'!LB23),"",'DPW3'!LB23)</t>
  </si>
  <si>
    <t>¬¬IF(ISBLANK('DPW3'!LC23),"",'DPW3'!LC23)</t>
  </si>
  <si>
    <t>¬¬IF(ISBLANK('DPW3'!LD23),"",'DPW3'!LD23)</t>
  </si>
  <si>
    <t>¬¬IF(ISBLANK('DPW3'!LE23),"",'DPW3'!LE23)</t>
  </si>
  <si>
    <t>¬¬IF(ISBLANK('DPW3'!LF23),"",'DPW3'!LF23)</t>
  </si>
  <si>
    <t>¬¬IF(ISBLANK('DPW3'!LG23),"",'DPW3'!LG23)</t>
  </si>
  <si>
    <t>¬¬IF(ISBLANK('DPW3'!LH23),"",'DPW3'!LH23)</t>
  </si>
  <si>
    <t>¬¬IF(ISBLANK('DPW3'!LI23),"",'DPW3'!LI23)</t>
  </si>
  <si>
    <t>¬¬IF(ISBLANK('DPW3'!LJ23),"",'DPW3'!LJ23)</t>
  </si>
  <si>
    <t>¬¬IF(ISBLANK('DPW3'!LK23),"",'DPW3'!LK23)</t>
  </si>
  <si>
    <t>¬¬IF(ISBLANK('DPW3'!LL23),"",'DPW3'!LL23)</t>
  </si>
  <si>
    <t>¬¬IF(ISBLANK('DPW3'!LM23),"",'DPW3'!LM23)</t>
  </si>
  <si>
    <t>¬¬IF(ISBLANK('DPW3'!LN23),"",'DPW3'!LN23)</t>
  </si>
  <si>
    <t>¬¬IF(ISBLANK('DPW3'!LO23),"",'DPW3'!LO23)</t>
  </si>
  <si>
    <t>¬¬IF(ISBLANK('DPW3'!LP23),"",'DPW3'!LP23)</t>
  </si>
  <si>
    <t>¬¬IF(ISBLANK('DPW3'!LQ23),"",'DPW3'!LQ23)</t>
  </si>
  <si>
    <t>¬¬IF(ISBLANK('DPW3'!LR23),"",'DPW3'!LR23)</t>
  </si>
  <si>
    <t>¬¬IF(ISBLANK('DPW3'!LS23),"",'DPW3'!LS23)</t>
  </si>
  <si>
    <t>¬¬IF(ISBLANK('DPW3'!LT23),"",'DPW3'!LT23)</t>
  </si>
  <si>
    <t>¬¬IF(ISBLANK('DPW3'!LU23),"",'DPW3'!LU23)</t>
  </si>
  <si>
    <t>¬¬IF(ISBLANK('DPW3'!LV23),"",'DPW3'!LV23)</t>
  </si>
  <si>
    <t>¬¬IF(ISBLANK('DPW3'!LW23),"",'DPW3'!LW23)</t>
  </si>
  <si>
    <t>¬¬IF(ISBLANK('DPW3'!LX23),"",'DPW3'!LX23)</t>
  </si>
  <si>
    <t>¬¬IF(ISBLANK('DPW3'!LY23),"",'DPW3'!LY23)</t>
  </si>
  <si>
    <t>¬¬IF(ISBLANK('DPW3'!LZ23),"",'DPW3'!LZ23)</t>
  </si>
  <si>
    <t>¬¬IF(ISBLANK('DPW3'!MA23),"",'DPW3'!MA23)</t>
  </si>
  <si>
    <t>¬¬A1639</t>
  </si>
  <si>
    <t>¬¬'DPW3'!F23 &amp; "," &amp; 'DPW3'!G23 &amp; "," &amp; 'DPW3'!ZL7</t>
  </si>
  <si>
    <t>¬¬IF(ISBLANK('DPW3'!MC23),"",'DPW3'!MC23)</t>
  </si>
  <si>
    <t>¬¬A1640</t>
  </si>
  <si>
    <t>¬¬'DPW3'!F23 &amp; "," &amp; 'DPW3'!G23 &amp; "," &amp; 'DPW3'!ZM7</t>
  </si>
  <si>
    <t>¬¬IF(ISBLANK('DPW3'!MD23),"",'DPW3'!MD23)</t>
  </si>
  <si>
    <t>¬¬A1641</t>
  </si>
  <si>
    <t>¬¬'DPW3'!F23 &amp; "," &amp; 'DPW3'!G23 &amp; "," &amp; 'DPW3'!ZN7</t>
  </si>
  <si>
    <t>¬¬IF(ISBLANK('DPW3'!ML23),"",'DPW3'!ML23)</t>
  </si>
  <si>
    <t>¬¬A1642</t>
  </si>
  <si>
    <t>¬¬'DPW3'!F23 &amp; "," &amp; 'DPW3'!G23 &amp; "," &amp; 'DPW3'!ZO7</t>
  </si>
  <si>
    <t>¬¬IF(ISBLANK('DPW3'!MF23),"",'DPW3'!MF23)</t>
  </si>
  <si>
    <t>¬¬A1643</t>
  </si>
  <si>
    <t>¬¬'DPW3'!F23 &amp; "," &amp; 'DPW3'!G23 &amp; "," &amp; 'DPW3'!ZP7</t>
  </si>
  <si>
    <t>¬¬IF(ISBLANK('DPW3'!MG23),"",'DPW3'!MG23)</t>
  </si>
  <si>
    <t>¬¬A1644</t>
  </si>
  <si>
    <t>¬¬'DPW3'!F23 &amp; "," &amp; 'DPW3'!G23 &amp; "," &amp; 'DPW3'!ZQ7</t>
  </si>
  <si>
    <t>¬¬IF(ISBLANK('DPW3'!MH23),"",'DPW3'!MH23)</t>
  </si>
  <si>
    <t>¬¬A1645</t>
  </si>
  <si>
    <t>¬¬'DPW3'!F23 &amp; "," &amp; 'DPW3'!G23 &amp; "," &amp; 'DPW3'!ZR7</t>
  </si>
  <si>
    <t>¬¬IF(ISBLANK('DPW3'!MI23),"",'DPW3'!MI23)</t>
  </si>
  <si>
    <t>¬¬A1646</t>
  </si>
  <si>
    <t>¬¬'DPW3'!F23 &amp; "," &amp; 'DPW3'!G23 &amp; "," &amp; 'DPW3'!ZS7</t>
  </si>
  <si>
    <t>¬¬IF(ISBLANK('DPW3'!MJ23),"",'DPW3'!MJ23)</t>
  </si>
  <si>
    <t>¬¬A1647</t>
  </si>
  <si>
    <t>¬¬'DPW3'!F23 &amp; "," &amp; 'DPW3'!G23 &amp; "," &amp; 'DPW3'!ZT7</t>
  </si>
  <si>
    <t>¬¬IF(ISBLANK('DPW3'!MK23),"",'DPW3'!MK23)</t>
  </si>
  <si>
    <t>¬¬A1648</t>
  </si>
  <si>
    <t>¬¬'DPW3'!F23 &amp; "," &amp; 'DPW3'!G23 &amp; "," &amp; 'DPW3'!ZV7</t>
  </si>
  <si>
    <t>¬¬IF(ISBLANK('DPW3'!MM23),"",'DPW3'!MM23)</t>
  </si>
  <si>
    <t>¬¬A1649</t>
  </si>
  <si>
    <t>¬¬A1650</t>
  </si>
  <si>
    <t>¬¬A1651</t>
  </si>
  <si>
    <t>PDC_Draft Data</t>
  </si>
  <si>
    <t>=</t>
  </si>
  <si>
    <t>Red</t>
  </si>
  <si>
    <t>Reg 26 Failsafe Shutdown</t>
  </si>
  <si>
    <t>Control Systems (AMP8 ICA Resilience)</t>
  </si>
  <si>
    <t>Resilience funding to be allocated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</si>
</sst>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_);_(* \(#,##0.00\);_(* &quot;-&quot;??_);_(@_)"/>
    <numFmt numFmtId="165" formatCode="0.000"/>
    <numFmt numFmtId="166" formatCode="#,##0.000"/>
    <numFmt numFmtId="167" formatCode="0.0000"/>
    <numFmt numFmtId="168" formatCode="0.00000"/>
    <numFmt numFmtId="169" formatCode="#,##0_);\(#,##0\);&quot;-  &quot;;&quot; &quot;@&quot; &quot;"/>
    <numFmt numFmtId="170" formatCode="#,##0.0_);\(#,##0.0\);&quot;-  &quot;;&quot; &quot;@&quot; &quot;"/>
    <numFmt numFmtId="171" formatCode="###0_);\(###0\);&quot;-  &quot;;&quot; &quot;@&quot; &quot;"/>
    <numFmt numFmtId="172" formatCode="mmmm\ yyyy;@"/>
    <numFmt numFmtId="173" formatCode="dd\ mmm\ yy_);\(###0\);&quot;-  &quot;;&quot; &quot;@&quot; &quot;"/>
    <numFmt numFmtId="174" formatCode="_(* #,##0.0_);_(* \(#,##0.0\);_(* &quot;-&quot;??_);_(@_)"/>
    <numFmt numFmtId="175" formatCode="_-* #,##0.000_-;\-* #,##0.000_-;_-* &quot;-&quot;???_-;_-@_-"/>
  </numFmts>
  <fonts count="61" x14ac:knownFonts="1">
    <font>
      <sz val="11"/>
      <color theme="1"/>
      <name val="Arial"/>
      <family val="2"/>
    </font>
    <font>
      <sz val="12"/>
      <color rgb="FF0078C9"/>
      <name val="Aptos Narrow"/>
      <family val="2"/>
      <scheme val="minor"/>
    </font>
    <font>
      <sz val="12"/>
      <color rgb="FF0078C9"/>
      <name val="Arial"/>
      <family val="2"/>
    </font>
    <font>
      <sz val="8"/>
      <name val="Arial"/>
      <family val="2"/>
    </font>
    <font>
      <sz val="11"/>
      <color theme="1"/>
      <name val="Arial"/>
      <family val="2"/>
    </font>
    <font>
      <sz val="11"/>
      <color rgb="FFFF0000"/>
      <name val="Arial"/>
      <family val="2"/>
    </font>
    <font>
      <sz val="12"/>
      <color rgb="FF000000"/>
      <name val="Arial"/>
      <family val="2"/>
    </font>
    <font>
      <sz val="11"/>
      <color rgb="FF000000"/>
      <name val="Arial"/>
      <family val="2"/>
    </font>
    <font>
      <sz val="15"/>
      <color rgb="FF003479"/>
      <name val="Arial"/>
      <family val="2"/>
    </font>
    <font>
      <b/>
      <sz val="15"/>
      <color rgb="FFFFFFFF"/>
      <name val="Arial"/>
      <family val="2"/>
    </font>
    <font>
      <b/>
      <sz val="13"/>
      <color theme="3"/>
      <name val="Arial"/>
      <family val="2"/>
    </font>
    <font>
      <sz val="10"/>
      <name val="Arial"/>
      <family val="2"/>
    </font>
    <font>
      <b/>
      <sz val="15"/>
      <color theme="3"/>
      <name val="Arial"/>
      <family val="2"/>
    </font>
    <font>
      <sz val="11"/>
      <name val="Arial"/>
      <family val="2"/>
    </font>
    <font>
      <b/>
      <u/>
      <sz val="11"/>
      <name val="Calibri"/>
      <family val="2"/>
    </font>
    <font>
      <b/>
      <sz val="11"/>
      <name val="Calibri"/>
      <family val="2"/>
    </font>
    <font>
      <b/>
      <sz val="11"/>
      <color theme="1"/>
      <name val="Arial"/>
      <family val="2"/>
    </font>
    <font>
      <strike/>
      <sz val="11"/>
      <color theme="1"/>
      <name val="Arial"/>
      <family val="2"/>
    </font>
    <font>
      <u/>
      <sz val="11"/>
      <color theme="10"/>
      <name val="Arial"/>
      <family val="2"/>
    </font>
    <font>
      <sz val="11"/>
      <color rgb="FF0078C9"/>
      <name val="Aptos Narrow"/>
      <family val="2"/>
      <scheme val="minor"/>
    </font>
    <font>
      <sz val="11"/>
      <color indexed="8"/>
      <name val="Aptos Narrow"/>
      <family val="2"/>
      <scheme val="minor"/>
    </font>
    <font>
      <b/>
      <sz val="12"/>
      <color rgb="FF0078C9"/>
      <name val="Aptos Narrow"/>
      <family val="2"/>
      <scheme val="minor"/>
    </font>
    <font>
      <b/>
      <sz val="12"/>
      <color rgb="FF0078C9"/>
      <name val="Arial"/>
      <family val="2"/>
    </font>
    <font>
      <b/>
      <sz val="11"/>
      <color rgb="FF0078C9"/>
      <name val="Aptos Narrow"/>
      <family val="2"/>
      <scheme val="minor"/>
    </font>
    <font>
      <b/>
      <sz val="11"/>
      <color rgb="FF0078C9"/>
      <name val="Arial"/>
      <family val="2"/>
    </font>
    <font>
      <sz val="8"/>
      <color theme="1"/>
      <name val="Tahoma"/>
      <family val="2"/>
    </font>
    <font>
      <sz val="24"/>
      <color theme="0"/>
      <name val="Aptos Narrow"/>
      <family val="2"/>
      <scheme val="minor"/>
    </font>
    <font>
      <sz val="10"/>
      <name val="Calibri"/>
      <family val="2"/>
    </font>
    <font>
      <sz val="10"/>
      <name val="Aptos Narrow"/>
      <family val="2"/>
      <scheme val="minor"/>
    </font>
    <font>
      <sz val="18"/>
      <name val="Aptos Narrow"/>
      <family val="2"/>
      <scheme val="minor"/>
    </font>
    <font>
      <b/>
      <sz val="18"/>
      <name val="Aptos Narrow"/>
      <family val="2"/>
      <scheme val="minor"/>
    </font>
    <font>
      <u/>
      <sz val="8"/>
      <color theme="10"/>
      <name val="Tahoma"/>
      <family val="2"/>
    </font>
    <font>
      <u/>
      <sz val="8"/>
      <color theme="10"/>
      <name val="Aptos Narrow"/>
      <family val="2"/>
      <scheme val="minor"/>
    </font>
    <font>
      <sz val="10"/>
      <color theme="1"/>
      <name val="Aptos Narrow"/>
      <family val="2"/>
      <scheme val="minor"/>
    </font>
    <font>
      <sz val="11"/>
      <color theme="1"/>
      <name val="Aptos Narrow"/>
      <family val="2"/>
      <scheme val="minor"/>
    </font>
    <font>
      <b/>
      <sz val="12"/>
      <color rgb="FF0078C9"/>
      <name val="Aptos Narrow"/>
      <family val="2"/>
    </font>
    <font>
      <b/>
      <sz val="11"/>
      <name val="Arial"/>
      <family val="2"/>
    </font>
    <font>
      <b/>
      <sz val="12"/>
      <color rgb="FF000000"/>
      <name val="Arial"/>
      <family val="2"/>
    </font>
    <font>
      <sz val="10"/>
      <color rgb="FF000000"/>
      <name val="Calibri"/>
      <family val="2"/>
    </font>
    <font>
      <sz val="8"/>
      <color theme="1"/>
      <name val="Arial"/>
      <family val="2"/>
    </font>
    <font>
      <sz val="15"/>
      <name val="Arial"/>
      <family val="2"/>
    </font>
    <font>
      <b/>
      <sz val="15"/>
      <name val="Arial"/>
      <family val="2"/>
    </font>
    <font>
      <b/>
      <sz val="12"/>
      <name val="Arial"/>
      <family val="2"/>
    </font>
    <font>
      <b/>
      <sz val="12"/>
      <name val="Aptos Narrow"/>
      <family val="2"/>
      <scheme val="minor"/>
    </font>
    <font>
      <sz val="12"/>
      <color theme="4"/>
      <name val="Arial"/>
      <family val="2"/>
    </font>
    <font>
      <sz val="12"/>
      <color rgb="FFFF0000"/>
      <name val="Arial"/>
      <family val="2"/>
    </font>
    <font>
      <b/>
      <sz val="12"/>
      <color rgb="FFFF0000"/>
      <name val="Aptos Narrow"/>
      <family val="2"/>
      <scheme val="minor"/>
    </font>
    <font>
      <sz val="11"/>
      <color theme="0"/>
      <name val="Arial"/>
      <family val="2"/>
    </font>
    <font>
      <b/>
      <sz val="15"/>
      <color rgb="FFFFFFFF"/>
      <name val="Calibri"/>
      <family val="2"/>
    </font>
    <font>
      <sz val="11"/>
      <color rgb="FF0078C9"/>
      <name val="Franklin Gothic Demi"/>
      <family val="2"/>
    </font>
    <font>
      <sz val="10"/>
      <color rgb="FF0078C9"/>
      <name val="Franklin Gothic Demi"/>
      <family val="2"/>
    </font>
    <font>
      <sz val="10"/>
      <color theme="1"/>
      <name val="Arial"/>
      <family val="2"/>
    </font>
    <font>
      <sz val="11"/>
      <color theme="0" tint="-0.249977111117893"/>
      <name val="Arial"/>
      <family val="2"/>
    </font>
    <font>
      <sz val="11"/>
      <color rgb="FFFF0000"/>
      <name val="Aptos Narrow"/>
      <family val="2"/>
      <scheme val="minor"/>
    </font>
    <font>
      <b/>
      <sz val="10"/>
      <color rgb="FF000000"/>
      <name val="Krub"/>
      <charset val="222"/>
    </font>
    <font>
      <b/>
      <sz val="12"/>
      <color rgb="FFFF0000"/>
      <name val="Arial"/>
      <family val="2"/>
    </font>
    <font>
      <u/>
      <sz val="11"/>
      <name val="Calibri"/>
      <family val="2"/>
    </font>
    <font>
      <sz val="11"/>
      <color theme="3"/>
      <name val="Arial"/>
      <family val="2"/>
    </font>
    <font>
      <sz val="11"/>
      <color theme="2" tint="-9.9978637043366805E-2"/>
      <name val="Arial"/>
      <family val="2"/>
    </font>
    <font>
      <sz val="10"/>
      <color rgb="FF000000"/>
      <name val="Aptos"/>
      <family val="2"/>
    </font>
    <font>
      <sz val="12"/>
      <name val="Arial"/>
      <family val="2"/>
    </font>
  </fonts>
  <fills count="24">
    <fill>
      <patternFill patternType="none"/>
    </fill>
    <fill>
      <patternFill patternType="gray125"/>
    </fill>
    <fill>
      <patternFill patternType="solid">
        <fgColor rgb="FFE0DCD8"/>
        <bgColor indexed="64"/>
      </patternFill>
    </fill>
    <fill>
      <patternFill patternType="solid">
        <fgColor rgb="FFFFEFCA"/>
        <bgColor rgb="FF000000"/>
      </patternFill>
    </fill>
    <fill>
      <patternFill patternType="solid">
        <fgColor rgb="FF84CEFF"/>
        <bgColor rgb="FF000000"/>
      </patternFill>
    </fill>
    <fill>
      <patternFill patternType="solid">
        <fgColor rgb="FFFFFFFF"/>
        <bgColor indexed="64"/>
      </patternFill>
    </fill>
    <fill>
      <patternFill patternType="solid">
        <fgColor rgb="FF003595"/>
        <bgColor indexed="64"/>
      </patternFill>
    </fill>
    <fill>
      <patternFill patternType="solid">
        <fgColor rgb="FFFFFF00"/>
      </patternFill>
    </fill>
    <fill>
      <patternFill patternType="solid">
        <fgColor rgb="FFFFFFE0"/>
      </patternFill>
    </fill>
    <fill>
      <patternFill patternType="solid">
        <fgColor theme="0"/>
        <bgColor rgb="FF000000"/>
      </patternFill>
    </fill>
    <fill>
      <patternFill patternType="solid">
        <fgColor theme="0" tint="-0.14999847407452621"/>
        <bgColor rgb="FF000000"/>
      </patternFill>
    </fill>
    <fill>
      <patternFill patternType="solid">
        <fgColor theme="0"/>
        <bgColor indexed="64"/>
      </patternFill>
    </fill>
    <fill>
      <patternFill patternType="solid">
        <fgColor rgb="FFFFDB8E"/>
        <bgColor indexed="64"/>
      </patternFill>
    </fill>
    <fill>
      <patternFill patternType="solid">
        <fgColor rgb="FFE0DCD8"/>
        <bgColor rgb="FF000000"/>
      </patternFill>
    </fill>
    <fill>
      <patternFill patternType="solid">
        <fgColor rgb="FF003592"/>
        <bgColor rgb="FF000000"/>
      </patternFill>
    </fill>
    <fill>
      <patternFill patternType="solid">
        <fgColor rgb="FFFFEFCA"/>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rgb="FF000000"/>
      </patternFill>
    </fill>
    <fill>
      <patternFill patternType="solid">
        <fgColor rgb="FFFFFF00"/>
        <bgColor rgb="FF000000"/>
      </patternFill>
    </fill>
    <fill>
      <patternFill patternType="solid">
        <fgColor theme="2"/>
        <bgColor indexed="64"/>
      </patternFill>
    </fill>
    <fill>
      <patternFill patternType="solid">
        <fgColor rgb="FFFF84D3"/>
        <bgColor rgb="FF000000"/>
      </patternFill>
    </fill>
    <fill>
      <patternFill patternType="solid">
        <fgColor theme="8" tint="0.39997558519241921"/>
        <bgColor indexed="64"/>
      </patternFill>
    </fill>
    <fill>
      <patternFill patternType="solid">
        <fgColor theme="9" tint="0.79998168889431442"/>
        <bgColor indexed="64"/>
      </patternFill>
    </fill>
  </fills>
  <borders count="18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rgb="FF808080"/>
      </left>
      <right style="thin">
        <color rgb="FF808080"/>
      </right>
      <top style="thin">
        <color rgb="FF808080"/>
      </top>
      <bottom/>
      <diagonal/>
    </border>
    <border>
      <left style="thin">
        <color theme="0" tint="-0.499984740745262"/>
      </left>
      <right/>
      <top style="thin">
        <color theme="0" tint="-0.499984740745262"/>
      </top>
      <bottom style="thin">
        <color theme="0" tint="-0.499984740745262"/>
      </bottom>
      <diagonal/>
    </border>
    <border>
      <left/>
      <right style="thin">
        <color rgb="FF808080"/>
      </right>
      <top style="thin">
        <color rgb="FF808080"/>
      </top>
      <bottom style="thin">
        <color rgb="FF808080"/>
      </bottom>
      <diagonal/>
    </border>
    <border>
      <left style="thin">
        <color rgb="FF808080"/>
      </left>
      <right/>
      <top style="thin">
        <color rgb="FF808080"/>
      </top>
      <bottom/>
      <diagonal/>
    </border>
    <border>
      <left style="thin">
        <color rgb="FF808080"/>
      </left>
      <right style="thin">
        <color rgb="FF808080"/>
      </right>
      <top/>
      <bottom style="thin">
        <color rgb="FF808080"/>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rgb="FF808080"/>
      </left>
      <right/>
      <top style="thin">
        <color rgb="FF808080"/>
      </top>
      <bottom style="thin">
        <color rgb="FF808080"/>
      </bottom>
      <diagonal/>
    </border>
    <border>
      <left style="thin">
        <color indexed="64"/>
      </left>
      <right/>
      <top style="thin">
        <color indexed="64"/>
      </top>
      <bottom style="thin">
        <color indexed="64"/>
      </bottom>
      <diagonal/>
    </border>
    <border>
      <left style="thin">
        <color rgb="FF808080"/>
      </left>
      <right/>
      <top/>
      <bottom style="thin">
        <color rgb="FF808080"/>
      </bottom>
      <diagonal/>
    </border>
    <border>
      <left/>
      <right style="thin">
        <color rgb="FF808080"/>
      </right>
      <top/>
      <bottom style="thin">
        <color rgb="FF808080"/>
      </bottom>
      <diagonal/>
    </border>
    <border>
      <left/>
      <right style="thin">
        <color indexed="64"/>
      </right>
      <top style="thin">
        <color indexed="64"/>
      </top>
      <bottom style="thin">
        <color indexed="64"/>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style="thin">
        <color indexed="64"/>
      </top>
      <bottom style="thin">
        <color indexed="64"/>
      </bottom>
      <diagonal/>
    </border>
    <border>
      <left style="thin">
        <color theme="0" tint="-0.499984740745262"/>
      </left>
      <right/>
      <top style="thin">
        <color theme="0" tint="-0.499984740745262"/>
      </top>
      <bottom/>
      <diagonal/>
    </border>
    <border>
      <left style="thin">
        <color indexed="64"/>
      </left>
      <right/>
      <top style="thin">
        <color indexed="64"/>
      </top>
      <bottom/>
      <diagonal/>
    </border>
    <border>
      <left/>
      <right/>
      <top/>
      <bottom style="thin">
        <color theme="0" tint="-0.499984740745262"/>
      </bottom>
      <diagonal/>
    </border>
    <border>
      <left/>
      <right/>
      <top/>
      <bottom style="thick">
        <color theme="4" tint="0.499984740745262"/>
      </bottom>
      <diagonal/>
    </border>
    <border>
      <left/>
      <right style="thin">
        <color auto="1"/>
      </right>
      <top/>
      <bottom/>
      <diagonal/>
    </border>
    <border>
      <left/>
      <right/>
      <top/>
      <bottom style="thick">
        <color theme="4"/>
      </bottom>
      <diagonal/>
    </border>
    <border>
      <left/>
      <right style="thin">
        <color indexed="64"/>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thin">
        <color rgb="FF808080"/>
      </bottom>
      <diagonal/>
    </border>
    <border>
      <left style="thin">
        <color rgb="FF808080"/>
      </left>
      <right style="medium">
        <color indexed="64"/>
      </right>
      <top/>
      <bottom style="thin">
        <color rgb="FF808080"/>
      </bottom>
      <diagonal/>
    </border>
    <border>
      <left style="thin">
        <color rgb="FF808080"/>
      </left>
      <right style="medium">
        <color indexed="64"/>
      </right>
      <top style="thin">
        <color rgb="FF808080"/>
      </top>
      <bottom style="thin">
        <color rgb="FF808080"/>
      </bottom>
      <diagonal/>
    </border>
    <border>
      <left style="thin">
        <color indexed="64"/>
      </left>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thin">
        <color indexed="64"/>
      </top>
      <bottom/>
      <diagonal/>
    </border>
    <border>
      <left style="medium">
        <color rgb="FF000000"/>
      </left>
      <right/>
      <top style="thin">
        <color indexed="64"/>
      </top>
      <bottom style="thin">
        <color indexed="64"/>
      </bottom>
      <diagonal/>
    </border>
    <border>
      <left style="thin">
        <color theme="1" tint="0.499984740745262"/>
      </left>
      <right style="thin">
        <color theme="1" tint="0.499984740745262"/>
      </right>
      <top style="thin">
        <color indexed="64"/>
      </top>
      <bottom style="thin">
        <color theme="1" tint="0.499984740745262"/>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rgb="FF000000"/>
      </bottom>
      <diagonal/>
    </border>
    <border>
      <left/>
      <right/>
      <top style="medium">
        <color rgb="FF000000"/>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thin">
        <color theme="0" tint="-0.24985503707998902"/>
      </left>
      <right/>
      <top style="thin">
        <color theme="0" tint="-0.24985503707998902"/>
      </top>
      <bottom style="thin">
        <color theme="0" tint="-0.24985503707998902"/>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rgb="FF000000"/>
      </top>
      <bottom style="thin">
        <color indexed="64"/>
      </bottom>
      <diagonal/>
    </border>
    <border>
      <left style="medium">
        <color rgb="FF000000"/>
      </left>
      <right style="medium">
        <color indexed="64"/>
      </right>
      <top style="medium">
        <color indexed="64"/>
      </top>
      <bottom style="thin">
        <color indexed="64"/>
      </bottom>
      <diagonal/>
    </border>
    <border>
      <left style="medium">
        <color rgb="FF000000"/>
      </left>
      <right style="medium">
        <color indexed="64"/>
      </right>
      <top/>
      <bottom style="thin">
        <color indexed="64"/>
      </bottom>
      <diagonal/>
    </border>
    <border>
      <left style="medium">
        <color rgb="FF000000"/>
      </left>
      <right style="medium">
        <color indexed="64"/>
      </right>
      <top style="thin">
        <color indexed="64"/>
      </top>
      <bottom style="medium">
        <color indexed="64"/>
      </bottom>
      <diagonal/>
    </border>
    <border>
      <left style="medium">
        <color indexed="64"/>
      </left>
      <right style="thin">
        <color rgb="FF808080"/>
      </right>
      <top style="thin">
        <color rgb="FF808080"/>
      </top>
      <bottom style="thin">
        <color rgb="FF808080"/>
      </bottom>
      <diagonal/>
    </border>
    <border>
      <left style="medium">
        <color indexed="64"/>
      </left>
      <right style="thin">
        <color rgb="FF808080"/>
      </right>
      <top/>
      <bottom style="thin">
        <color rgb="FF808080"/>
      </bottom>
      <diagonal/>
    </border>
    <border>
      <left style="medium">
        <color indexed="64"/>
      </left>
      <right style="medium">
        <color indexed="64"/>
      </right>
      <top/>
      <bottom style="thin">
        <color indexed="64"/>
      </bottom>
      <diagonal/>
    </border>
    <border>
      <left style="thin">
        <color rgb="FF808080"/>
      </left>
      <right style="thin">
        <color rgb="FF808080"/>
      </right>
      <top/>
      <bottom/>
      <diagonal/>
    </border>
    <border>
      <left/>
      <right style="medium">
        <color indexed="64"/>
      </right>
      <top/>
      <bottom/>
      <diagonal/>
    </border>
    <border>
      <left style="medium">
        <color indexed="64"/>
      </left>
      <right style="thin">
        <color rgb="FF808080"/>
      </right>
      <top style="thin">
        <color rgb="FF808080"/>
      </top>
      <bottom/>
      <diagonal/>
    </border>
    <border>
      <left style="thin">
        <color rgb="FF808080"/>
      </left>
      <right style="medium">
        <color indexed="64"/>
      </right>
      <top style="thin">
        <color rgb="FF808080"/>
      </top>
      <bottom/>
      <diagonal/>
    </border>
    <border>
      <left style="medium">
        <color indexed="64"/>
      </left>
      <right style="thin">
        <color rgb="FF808080"/>
      </right>
      <top/>
      <bottom/>
      <diagonal/>
    </border>
    <border>
      <left style="thin">
        <color rgb="FF808080"/>
      </left>
      <right style="medium">
        <color indexed="64"/>
      </right>
      <top/>
      <bottom/>
      <diagonal/>
    </border>
    <border>
      <left/>
      <right/>
      <top style="thin">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rgb="FF808080"/>
      </right>
      <top style="medium">
        <color indexed="64"/>
      </top>
      <bottom style="thin">
        <color rgb="FF808080"/>
      </bottom>
      <diagonal/>
    </border>
    <border>
      <left style="thin">
        <color rgb="FF808080"/>
      </left>
      <right style="medium">
        <color indexed="64"/>
      </right>
      <top style="medium">
        <color indexed="64"/>
      </top>
      <bottom style="thin">
        <color rgb="FF808080"/>
      </bottom>
      <diagonal/>
    </border>
    <border>
      <left style="medium">
        <color indexed="64"/>
      </left>
      <right style="thin">
        <color indexed="64"/>
      </right>
      <top/>
      <bottom style="medium">
        <color indexed="64"/>
      </bottom>
      <diagonal/>
    </border>
    <border>
      <left style="medium">
        <color rgb="FF000000"/>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bottom style="thin">
        <color rgb="FF808080"/>
      </bottom>
      <diagonal/>
    </border>
    <border>
      <left style="medium">
        <color rgb="FF808080"/>
      </left>
      <right style="thin">
        <color rgb="FF808080"/>
      </right>
      <top/>
      <bottom style="thin">
        <color rgb="FF808080"/>
      </bottom>
      <diagonal/>
    </border>
    <border>
      <left style="thin">
        <color rgb="FF808080"/>
      </left>
      <right style="medium">
        <color rgb="FF808080"/>
      </right>
      <top/>
      <bottom style="thin">
        <color rgb="FF808080"/>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808080"/>
      </left>
      <right style="thin">
        <color rgb="FF808080"/>
      </right>
      <top style="medium">
        <color indexed="64"/>
      </top>
      <bottom style="thin">
        <color rgb="FF808080"/>
      </bottom>
      <diagonal/>
    </border>
    <border>
      <left style="thin">
        <color rgb="FF808080"/>
      </left>
      <right/>
      <top style="medium">
        <color indexed="64"/>
      </top>
      <bottom style="thin">
        <color rgb="FF808080"/>
      </bottom>
      <diagonal/>
    </border>
    <border>
      <left style="thin">
        <color theme="1" tint="0.499984740745262"/>
      </left>
      <right style="thin">
        <color theme="1" tint="0.499984740745262"/>
      </right>
      <top style="thin">
        <color indexed="64"/>
      </top>
      <bottom style="medium">
        <color indexed="64"/>
      </bottom>
      <diagonal/>
    </border>
    <border>
      <left style="medium">
        <color auto="1"/>
      </left>
      <right style="medium">
        <color auto="1"/>
      </right>
      <top/>
      <bottom style="thin">
        <color rgb="FF808080"/>
      </bottom>
      <diagonal/>
    </border>
    <border>
      <left/>
      <right style="thin">
        <color indexed="64"/>
      </right>
      <top/>
      <bottom style="medium">
        <color indexed="64"/>
      </bottom>
      <diagonal/>
    </border>
    <border>
      <left style="thin">
        <color theme="1" tint="0.499984740745262"/>
      </left>
      <right style="thin">
        <color theme="1" tint="0.499984740745262"/>
      </right>
      <top style="thin">
        <color indexed="64"/>
      </top>
      <bottom/>
      <diagonal/>
    </border>
    <border>
      <left style="medium">
        <color rgb="FF000000"/>
      </left>
      <right/>
      <top style="thin">
        <color indexed="64"/>
      </top>
      <bottom/>
      <diagonal/>
    </border>
    <border>
      <left style="medium">
        <color rgb="FF000000"/>
      </left>
      <right/>
      <top style="medium">
        <color indexed="64"/>
      </top>
      <bottom style="thin">
        <color indexed="64"/>
      </bottom>
      <diagonal/>
    </border>
    <border>
      <left style="medium">
        <color indexed="64"/>
      </left>
      <right/>
      <top/>
      <bottom style="medium">
        <color indexed="64"/>
      </bottom>
      <diagonal/>
    </border>
    <border>
      <left style="medium">
        <color rgb="FF000000"/>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thin">
        <color rgb="FF808080"/>
      </bottom>
      <diagonal/>
    </border>
    <border>
      <left/>
      <right style="medium">
        <color indexed="64"/>
      </right>
      <top/>
      <bottom style="medium">
        <color indexed="64"/>
      </bottom>
      <diagonal/>
    </border>
    <border>
      <left style="medium">
        <color rgb="FF000000"/>
      </left>
      <right style="thin">
        <color rgb="FF808080"/>
      </right>
      <top style="medium">
        <color indexed="64"/>
      </top>
      <bottom style="thin">
        <color rgb="FF808080"/>
      </bottom>
      <diagonal/>
    </border>
    <border>
      <left/>
      <right style="medium">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right style="thin">
        <color rgb="FF808080"/>
      </right>
      <top/>
      <bottom/>
      <diagonal/>
    </border>
    <border>
      <left/>
      <right/>
      <top/>
      <bottom style="medium">
        <color indexed="64"/>
      </bottom>
      <diagonal/>
    </border>
    <border>
      <left style="medium">
        <color indexed="64"/>
      </left>
      <right style="medium">
        <color indexed="64"/>
      </right>
      <top style="thin">
        <color rgb="FF808080"/>
      </top>
      <bottom style="thin">
        <color rgb="FF808080"/>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medium">
        <color indexed="64"/>
      </top>
      <bottom style="thin">
        <color indexed="64"/>
      </bottom>
      <diagonal/>
    </border>
    <border>
      <left style="thin">
        <color theme="1" tint="0.499984740745262"/>
      </left>
      <right/>
      <top style="medium">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top style="thin">
        <color indexed="64"/>
      </top>
      <bottom style="thin">
        <color indexed="64"/>
      </bottom>
      <diagonal/>
    </border>
    <border>
      <left style="thin">
        <color indexed="64"/>
      </left>
      <right style="thin">
        <color indexed="64"/>
      </right>
      <top style="thin">
        <color indexed="64"/>
      </top>
      <bottom style="thin">
        <color theme="1" tint="0.499984740745262"/>
      </bottom>
      <diagonal/>
    </border>
    <border>
      <left style="medium">
        <color indexed="64"/>
      </left>
      <right/>
      <top/>
      <bottom style="thin">
        <color indexed="64"/>
      </bottom>
      <diagonal/>
    </border>
    <border>
      <left style="thin">
        <color theme="1" tint="0.499984740745262"/>
      </left>
      <right/>
      <top style="thin">
        <color indexed="64"/>
      </top>
      <bottom/>
      <diagonal/>
    </border>
    <border>
      <left style="thin">
        <color rgb="FF808080"/>
      </left>
      <right/>
      <top/>
      <bottom/>
      <diagonal/>
    </border>
    <border>
      <left style="medium">
        <color rgb="FF808080"/>
      </left>
      <right style="thin">
        <color rgb="FF808080"/>
      </right>
      <top/>
      <bottom/>
      <diagonal/>
    </border>
    <border>
      <left style="thin">
        <color rgb="FF808080"/>
      </left>
      <right style="medium">
        <color rgb="FF808080"/>
      </right>
      <top/>
      <bottom/>
      <diagonal/>
    </border>
    <border>
      <left style="thin">
        <color indexed="64"/>
      </left>
      <right style="thin">
        <color theme="1" tint="0.499984740745262"/>
      </right>
      <top style="thin">
        <color indexed="64"/>
      </top>
      <bottom style="medium">
        <color indexed="64"/>
      </bottom>
      <diagonal/>
    </border>
    <border>
      <left style="thin">
        <color theme="1" tint="0.499984740745262"/>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theme="1" tint="0.499984740745262"/>
      </left>
      <right/>
      <top style="thin">
        <color theme="1" tint="0.499984740745262"/>
      </top>
      <bottom/>
      <diagonal/>
    </border>
    <border>
      <left style="thin">
        <color theme="1" tint="0.499984740745262"/>
      </left>
      <right style="thin">
        <color indexed="64"/>
      </right>
      <top style="thin">
        <color indexed="64"/>
      </top>
      <bottom style="medium">
        <color indexed="64"/>
      </bottom>
      <diagonal/>
    </border>
    <border>
      <left style="thin">
        <color theme="1" tint="0.499984740745262"/>
      </left>
      <right/>
      <top/>
      <bottom style="thin">
        <color theme="1" tint="0.499984740745262"/>
      </bottom>
      <diagonal/>
    </border>
    <border>
      <left style="thin">
        <color theme="1" tint="0.499984740745262"/>
      </left>
      <right style="thin">
        <color indexed="64"/>
      </right>
      <top style="medium">
        <color theme="1" tint="0.499984740745262"/>
      </top>
      <bottom style="medium">
        <color theme="1" tint="0.499984740745262"/>
      </bottom>
      <diagonal/>
    </border>
    <border>
      <left style="thin">
        <color indexed="64"/>
      </left>
      <right style="thin">
        <color theme="1" tint="0.499984740745262"/>
      </right>
      <top style="thin">
        <color indexed="64"/>
      </top>
      <bottom style="thin">
        <color indexed="64"/>
      </bottom>
      <diagonal/>
    </border>
    <border>
      <left style="thin">
        <color theme="0" tint="-0.499984740745262"/>
      </left>
      <right style="thin">
        <color indexed="64"/>
      </right>
      <top style="thin">
        <color indexed="64"/>
      </top>
      <bottom style="medium">
        <color indexed="64"/>
      </bottom>
      <diagonal/>
    </border>
    <border>
      <left style="medium">
        <color indexed="64"/>
      </left>
      <right style="thin">
        <color rgb="FF808080"/>
      </right>
      <top/>
      <bottom style="medium">
        <color indexed="64"/>
      </bottom>
      <diagonal/>
    </border>
    <border>
      <left style="thin">
        <color rgb="FF808080"/>
      </left>
      <right style="thin">
        <color rgb="FF808080"/>
      </right>
      <top/>
      <bottom style="medium">
        <color indexed="64"/>
      </bottom>
      <diagonal/>
    </border>
    <border>
      <left style="thin">
        <color rgb="FF808080"/>
      </left>
      <right style="medium">
        <color indexed="64"/>
      </right>
      <top/>
      <bottom style="medium">
        <color indexed="64"/>
      </bottom>
      <diagonal/>
    </border>
    <border>
      <left style="thin">
        <color rgb="FF808080"/>
      </left>
      <right/>
      <top/>
      <bottom style="medium">
        <color indexed="64"/>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thin">
        <color theme="3"/>
      </right>
      <top/>
      <bottom style="thin">
        <color theme="3"/>
      </bottom>
      <diagonal/>
    </border>
  </borders>
  <cellStyleXfs count="25">
    <xf numFmtId="0" fontId="0" fillId="0" borderId="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xf numFmtId="0" fontId="10" fillId="0" borderId="29"/>
    <xf numFmtId="0" fontId="11" fillId="0" borderId="0"/>
    <xf numFmtId="9" fontId="4" fillId="0" borderId="0"/>
    <xf numFmtId="164" fontId="4" fillId="0" borderId="0"/>
    <xf numFmtId="0" fontId="12" fillId="0" borderId="31"/>
    <xf numFmtId="164" fontId="4" fillId="0" borderId="0"/>
    <xf numFmtId="0" fontId="4" fillId="0" borderId="0"/>
    <xf numFmtId="0" fontId="18" fillId="0" borderId="0" applyNumberFormat="0" applyFill="0" applyBorder="0" applyAlignment="0" applyProtection="0"/>
    <xf numFmtId="0" fontId="20" fillId="0" borderId="0"/>
    <xf numFmtId="0" fontId="4" fillId="0" borderId="0"/>
    <xf numFmtId="169" fontId="25" fillId="0" borderId="0" applyFont="0" applyFill="0" applyBorder="0" applyProtection="0">
      <alignment vertical="top"/>
    </xf>
    <xf numFmtId="169" fontId="27" fillId="0" borderId="0" applyFill="0" applyBorder="0" applyProtection="0">
      <alignment vertical="top"/>
    </xf>
    <xf numFmtId="171" fontId="27" fillId="0" borderId="0" applyFont="0" applyFill="0" applyBorder="0" applyProtection="0">
      <alignment vertical="top"/>
    </xf>
    <xf numFmtId="0" fontId="31" fillId="0" borderId="0" applyNumberFormat="0" applyFill="0" applyBorder="0" applyAlignment="0" applyProtection="0"/>
    <xf numFmtId="0" fontId="4" fillId="0" borderId="0"/>
    <xf numFmtId="0" fontId="34" fillId="0" borderId="0"/>
    <xf numFmtId="169" fontId="38" fillId="12" borderId="89" applyProtection="0">
      <alignment vertical="top"/>
    </xf>
    <xf numFmtId="173" fontId="27" fillId="0" borderId="0" applyFill="0" applyBorder="0" applyProtection="0">
      <alignment vertical="top"/>
    </xf>
    <xf numFmtId="0" fontId="51" fillId="0" borderId="0"/>
    <xf numFmtId="10" fontId="51" fillId="0" borderId="0" applyFont="0" applyFill="0" applyBorder="0" applyAlignment="0" applyProtection="0"/>
  </cellStyleXfs>
  <cellXfs count="1189">
    <xf numFmtId="0" fontId="0" fillId="0" borderId="0" xfId="0"/>
    <xf numFmtId="0" fontId="0" fillId="0" borderId="1" xfId="0" applyBorder="1" applyAlignment="1">
      <alignment vertical="center" wrapText="1"/>
    </xf>
    <xf numFmtId="0" fontId="0" fillId="0" borderId="0" xfId="0" applyAlignment="1">
      <alignment vertical="center"/>
    </xf>
    <xf numFmtId="0" fontId="0" fillId="0" borderId="3" xfId="0" applyBorder="1" applyAlignment="1">
      <alignment vertical="center"/>
    </xf>
    <xf numFmtId="0" fontId="6" fillId="3" borderId="5" xfId="0" applyFont="1" applyFill="1" applyBorder="1" applyAlignment="1">
      <alignment horizontal="center" vertical="center" wrapText="1"/>
    </xf>
    <xf numFmtId="9" fontId="0" fillId="0" borderId="0" xfId="1" applyFont="1" applyFill="1" applyBorder="1" applyAlignment="1">
      <alignment vertical="center"/>
    </xf>
    <xf numFmtId="0" fontId="6" fillId="3" borderId="11" xfId="0" applyFont="1" applyFill="1" applyBorder="1" applyAlignment="1">
      <alignment horizontal="center" vertical="center" wrapText="1"/>
    </xf>
    <xf numFmtId="0" fontId="0" fillId="0" borderId="4" xfId="0" applyBorder="1"/>
    <xf numFmtId="0" fontId="0" fillId="0" borderId="4" xfId="0" applyBorder="1" applyAlignment="1">
      <alignment vertical="center"/>
    </xf>
    <xf numFmtId="0" fontId="6" fillId="3" borderId="4" xfId="0" applyFont="1" applyFill="1"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center" vertical="center" wrapText="1"/>
    </xf>
    <xf numFmtId="0" fontId="0" fillId="0" borderId="12" xfId="0" applyBorder="1" applyAlignment="1">
      <alignment vertical="center"/>
    </xf>
    <xf numFmtId="0" fontId="1" fillId="0" borderId="0" xfId="0" applyFont="1" applyAlignment="1" applyProtection="1">
      <alignment horizontal="center" vertical="center" wrapText="1"/>
      <protection locked="0"/>
    </xf>
    <xf numFmtId="0" fontId="6" fillId="3" borderId="15" xfId="0" applyFont="1" applyFill="1" applyBorder="1" applyAlignment="1">
      <alignment horizontal="center" vertical="center" wrapText="1"/>
    </xf>
    <xf numFmtId="0" fontId="0" fillId="0" borderId="4" xfId="0" applyBorder="1" applyAlignment="1">
      <alignment horizontal="center" vertical="center"/>
    </xf>
    <xf numFmtId="0" fontId="9" fillId="6" borderId="0" xfId="0" applyFont="1" applyFill="1" applyProtection="1">
      <protection locked="0"/>
    </xf>
    <xf numFmtId="0" fontId="8" fillId="5" borderId="0" xfId="0" applyFont="1" applyFill="1" applyProtection="1">
      <protection locked="0"/>
    </xf>
    <xf numFmtId="0" fontId="0" fillId="0" borderId="6" xfId="0" applyBorder="1" applyAlignment="1">
      <alignment vertical="center"/>
    </xf>
    <xf numFmtId="0" fontId="0" fillId="0" borderId="4" xfId="0" applyBorder="1" applyAlignment="1">
      <alignment vertical="center" wrapText="1"/>
    </xf>
    <xf numFmtId="0" fontId="2" fillId="2" borderId="4" xfId="0" applyFont="1" applyFill="1" applyBorder="1" applyAlignment="1" applyProtection="1">
      <alignment horizontal="center" vertical="center" wrapText="1"/>
      <protection locked="0"/>
    </xf>
    <xf numFmtId="0" fontId="0" fillId="0" borderId="16" xfId="0" applyBorder="1" applyAlignment="1">
      <alignment vertical="center"/>
    </xf>
    <xf numFmtId="9" fontId="6" fillId="4" borderId="4" xfId="1" applyFont="1" applyFill="1" applyBorder="1" applyAlignment="1">
      <alignment horizontal="center" vertical="center" wrapText="1"/>
    </xf>
    <xf numFmtId="0" fontId="0" fillId="0" borderId="6" xfId="0" applyBorder="1"/>
    <xf numFmtId="0" fontId="0" fillId="0" borderId="4" xfId="0" applyBorder="1" applyAlignment="1">
      <alignment horizontal="center"/>
    </xf>
    <xf numFmtId="0" fontId="0" fillId="0" borderId="17" xfId="0" applyBorder="1" applyAlignment="1">
      <alignment vertical="center"/>
    </xf>
    <xf numFmtId="0" fontId="6" fillId="3" borderId="6" xfId="0"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wrapText="1"/>
    </xf>
    <xf numFmtId="0" fontId="8" fillId="0" borderId="0" xfId="0" applyFont="1" applyProtection="1">
      <protection locked="0"/>
    </xf>
    <xf numFmtId="0" fontId="6" fillId="0" borderId="0" xfId="0" applyFont="1" applyAlignment="1">
      <alignment horizontal="center" vertical="center" wrapText="1"/>
    </xf>
    <xf numFmtId="0" fontId="6" fillId="3" borderId="21" xfId="0" applyFont="1" applyFill="1" applyBorder="1" applyAlignment="1">
      <alignment horizontal="center" vertical="center" wrapText="1"/>
    </xf>
    <xf numFmtId="0" fontId="0" fillId="0" borderId="23" xfId="0" applyBorder="1" applyAlignment="1">
      <alignment vertical="center"/>
    </xf>
    <xf numFmtId="0" fontId="0" fillId="0" borderId="2" xfId="0" applyBorder="1" applyAlignment="1">
      <alignment vertical="center" wrapText="1"/>
    </xf>
    <xf numFmtId="0" fontId="6" fillId="3" borderId="20" xfId="0" applyFont="1" applyFill="1" applyBorder="1" applyAlignment="1">
      <alignment horizontal="center" vertical="center" wrapText="1"/>
    </xf>
    <xf numFmtId="0" fontId="0" fillId="0" borderId="24" xfId="0" applyBorder="1" applyAlignment="1">
      <alignment vertical="center"/>
    </xf>
    <xf numFmtId="0" fontId="0" fillId="0" borderId="8" xfId="0" applyBorder="1"/>
    <xf numFmtId="2" fontId="6" fillId="4" borderId="4" xfId="0" applyNumberFormat="1" applyFont="1" applyFill="1" applyBorder="1" applyAlignment="1">
      <alignment horizontal="center" vertical="center" wrapText="1"/>
    </xf>
    <xf numFmtId="0" fontId="0" fillId="0" borderId="22" xfId="0" applyBorder="1"/>
    <xf numFmtId="0" fontId="0" fillId="0" borderId="28" xfId="0" applyBorder="1" applyAlignment="1">
      <alignment vertical="center"/>
    </xf>
    <xf numFmtId="0" fontId="14" fillId="0" borderId="0" xfId="0" applyFont="1"/>
    <xf numFmtId="166" fontId="0" fillId="8" borderId="0" xfId="0" applyNumberFormat="1" applyFill="1"/>
    <xf numFmtId="9" fontId="0" fillId="0" borderId="0" xfId="1" applyFont="1"/>
    <xf numFmtId="166" fontId="0" fillId="0" borderId="0" xfId="0" applyNumberFormat="1"/>
    <xf numFmtId="0" fontId="0" fillId="0" borderId="6" xfId="0" applyBorder="1" applyAlignment="1">
      <alignment horizontal="center" vertical="center"/>
    </xf>
    <xf numFmtId="0" fontId="0" fillId="0" borderId="0" xfId="0" applyAlignment="1">
      <alignment horizontal="center"/>
    </xf>
    <xf numFmtId="0" fontId="15" fillId="7" borderId="0" xfId="0" applyFont="1" applyFill="1"/>
    <xf numFmtId="0" fontId="0" fillId="0" borderId="0" xfId="0" applyAlignment="1">
      <alignment horizontal="left" vertical="center"/>
    </xf>
    <xf numFmtId="10" fontId="0" fillId="0" borderId="0" xfId="1" applyNumberFormat="1" applyFont="1"/>
    <xf numFmtId="9" fontId="0" fillId="0" borderId="0" xfId="1" applyFont="1" applyAlignment="1">
      <alignment vertical="center"/>
    </xf>
    <xf numFmtId="0" fontId="0" fillId="0" borderId="19" xfId="0" applyBorder="1"/>
    <xf numFmtId="0" fontId="0" fillId="0" borderId="19" xfId="0" applyBorder="1" applyAlignment="1">
      <alignment vertical="center"/>
    </xf>
    <xf numFmtId="0" fontId="6" fillId="3" borderId="22" xfId="0" applyFont="1" applyFill="1" applyBorder="1" applyAlignment="1">
      <alignment horizontal="center" vertical="center" wrapText="1"/>
    </xf>
    <xf numFmtId="0" fontId="15" fillId="0" borderId="0" xfId="0" applyFont="1"/>
    <xf numFmtId="9" fontId="0" fillId="0" borderId="0" xfId="0" applyNumberFormat="1"/>
    <xf numFmtId="0" fontId="5" fillId="0" borderId="0" xfId="0" applyFont="1"/>
    <xf numFmtId="0" fontId="6" fillId="3" borderId="19" xfId="0" applyFont="1" applyFill="1" applyBorder="1" applyAlignment="1">
      <alignment horizontal="center" vertical="center" wrapText="1"/>
    </xf>
    <xf numFmtId="0" fontId="0" fillId="0" borderId="0" xfId="0" applyAlignment="1">
      <alignment horizontal="center" vertical="center"/>
    </xf>
    <xf numFmtId="0" fontId="0" fillId="0" borderId="7" xfId="0" applyBorder="1"/>
    <xf numFmtId="0" fontId="0" fillId="0" borderId="7" xfId="0" applyBorder="1" applyAlignment="1">
      <alignment vertical="center"/>
    </xf>
    <xf numFmtId="0" fontId="16" fillId="0" borderId="4" xfId="0" applyFont="1" applyBorder="1"/>
    <xf numFmtId="2" fontId="0" fillId="0" borderId="0" xfId="0" applyNumberFormat="1"/>
    <xf numFmtId="0" fontId="5" fillId="0" borderId="0" xfId="0" applyFont="1" applyAlignment="1">
      <alignment vertical="center"/>
    </xf>
    <xf numFmtId="164" fontId="0" fillId="0" borderId="4" xfId="3" applyFont="1" applyBorder="1" applyAlignment="1">
      <alignment horizontal="center" vertical="center"/>
    </xf>
    <xf numFmtId="0" fontId="0" fillId="0" borderId="8" xfId="0" applyBorder="1" applyAlignment="1">
      <alignment vertical="center"/>
    </xf>
    <xf numFmtId="0" fontId="6" fillId="3" borderId="32" xfId="0" applyFont="1" applyFill="1" applyBorder="1" applyAlignment="1">
      <alignment horizontal="center" vertical="center" wrapText="1"/>
    </xf>
    <xf numFmtId="167" fontId="6" fillId="3" borderId="4" xfId="0" applyNumberFormat="1" applyFont="1" applyFill="1" applyBorder="1" applyAlignment="1">
      <alignment horizontal="center" vertical="center" wrapText="1"/>
    </xf>
    <xf numFmtId="0" fontId="16" fillId="0" borderId="19" xfId="0" applyFont="1" applyBorder="1"/>
    <xf numFmtId="0" fontId="0" fillId="0" borderId="19" xfId="0" applyBorder="1" applyAlignment="1">
      <alignment horizontal="left" vertical="center"/>
    </xf>
    <xf numFmtId="0" fontId="0" fillId="0" borderId="12" xfId="0" applyBorder="1" applyAlignment="1">
      <alignment horizontal="left" vertical="center"/>
    </xf>
    <xf numFmtId="0" fontId="0" fillId="0" borderId="4" xfId="0" applyBorder="1" applyAlignment="1">
      <alignment wrapText="1"/>
    </xf>
    <xf numFmtId="0" fontId="0" fillId="0" borderId="32" xfId="0" applyBorder="1"/>
    <xf numFmtId="0" fontId="0" fillId="0" borderId="27" xfId="0" applyBorder="1"/>
    <xf numFmtId="0" fontId="13" fillId="0" borderId="12" xfId="0" applyFont="1" applyBorder="1" applyAlignment="1">
      <alignment vertical="center"/>
    </xf>
    <xf numFmtId="0" fontId="0" fillId="0" borderId="24" xfId="0" applyBorder="1" applyAlignment="1">
      <alignment horizontal="left" vertical="center"/>
    </xf>
    <xf numFmtId="0" fontId="0" fillId="0" borderId="26" xfId="0" applyBorder="1" applyAlignment="1">
      <alignment horizontal="left" vertical="center"/>
    </xf>
    <xf numFmtId="0" fontId="0" fillId="0" borderId="25" xfId="0" applyBorder="1"/>
    <xf numFmtId="9" fontId="6" fillId="4" borderId="8" xfId="1" applyFont="1" applyFill="1" applyBorder="1" applyAlignment="1">
      <alignment horizontal="center" vertical="center" wrapText="1"/>
    </xf>
    <xf numFmtId="0" fontId="0" fillId="0" borderId="4" xfId="0" applyBorder="1" applyAlignment="1">
      <alignment horizontal="left"/>
    </xf>
    <xf numFmtId="10" fontId="0" fillId="0" borderId="0" xfId="0" applyNumberFormat="1"/>
    <xf numFmtId="3" fontId="0" fillId="8" borderId="0" xfId="0" applyNumberFormat="1" applyFill="1"/>
    <xf numFmtId="0" fontId="0" fillId="8" borderId="0" xfId="0" applyFill="1"/>
    <xf numFmtId="10" fontId="0" fillId="8" borderId="0" xfId="0" applyNumberFormat="1" applyFill="1"/>
    <xf numFmtId="9" fontId="0" fillId="0" borderId="0" xfId="1" applyFont="1" applyBorder="1"/>
    <xf numFmtId="10" fontId="0" fillId="0" borderId="0" xfId="1" applyNumberFormat="1" applyFont="1" applyBorder="1"/>
    <xf numFmtId="0" fontId="0" fillId="0" borderId="0" xfId="0" applyAlignment="1">
      <alignment vertical="center" wrapText="1"/>
    </xf>
    <xf numFmtId="0" fontId="0" fillId="0" borderId="8" xfId="0" applyBorder="1" applyAlignment="1">
      <alignment horizontal="left" vertical="center" wrapText="1"/>
    </xf>
    <xf numFmtId="0" fontId="0" fillId="0" borderId="8" xfId="0" applyBorder="1" applyAlignment="1">
      <alignment horizontal="center" vertical="center"/>
    </xf>
    <xf numFmtId="0" fontId="9" fillId="11" borderId="0" xfId="0" applyFont="1" applyFill="1" applyProtection="1">
      <protection locked="0"/>
    </xf>
    <xf numFmtId="0" fontId="6" fillId="3" borderId="41"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0" fillId="0" borderId="40" xfId="0" applyBorder="1" applyAlignment="1">
      <alignment horizontal="center"/>
    </xf>
    <xf numFmtId="0" fontId="0" fillId="0" borderId="41" xfId="0" applyBorder="1" applyAlignment="1">
      <alignment horizontal="center" vertical="center"/>
    </xf>
    <xf numFmtId="0" fontId="0" fillId="0" borderId="42" xfId="0" applyBorder="1" applyAlignment="1">
      <alignment horizontal="center"/>
    </xf>
    <xf numFmtId="0" fontId="0" fillId="0" borderId="43" xfId="0" applyBorder="1" applyAlignment="1">
      <alignment horizontal="center" vertical="center"/>
    </xf>
    <xf numFmtId="0" fontId="0" fillId="0" borderId="45" xfId="0" applyBorder="1" applyAlignment="1">
      <alignment horizontal="center" vertical="center"/>
    </xf>
    <xf numFmtId="0" fontId="9" fillId="0" borderId="0" xfId="0" applyFont="1" applyProtection="1">
      <protection locked="0"/>
    </xf>
    <xf numFmtId="0" fontId="0" fillId="0" borderId="8" xfId="0" applyBorder="1" applyAlignment="1">
      <alignment horizontal="center" vertical="center" wrapText="1"/>
    </xf>
    <xf numFmtId="0" fontId="21" fillId="2" borderId="4" xfId="0" applyFont="1" applyFill="1" applyBorder="1" applyAlignment="1" applyProtection="1">
      <alignment horizontal="center" vertical="center" wrapText="1"/>
      <protection locked="0"/>
    </xf>
    <xf numFmtId="0" fontId="22" fillId="2" borderId="42" xfId="0" applyFont="1" applyFill="1" applyBorder="1" applyAlignment="1" applyProtection="1">
      <alignment horizontal="center" vertical="center" wrapText="1"/>
      <protection locked="0"/>
    </xf>
    <xf numFmtId="0" fontId="22" fillId="2" borderId="43" xfId="0" applyFont="1" applyFill="1" applyBorder="1" applyAlignment="1" applyProtection="1">
      <alignment horizontal="center" vertical="center" wrapText="1"/>
      <protection locked="0"/>
    </xf>
    <xf numFmtId="0" fontId="8" fillId="5" borderId="0" xfId="0" applyFont="1" applyFill="1" applyAlignment="1" applyProtection="1">
      <alignment horizontal="center"/>
      <protection locked="0"/>
    </xf>
    <xf numFmtId="0" fontId="8" fillId="11" borderId="0" xfId="0" applyFont="1" applyFill="1" applyAlignment="1" applyProtection="1">
      <alignment horizontal="center"/>
      <protection locked="0"/>
    </xf>
    <xf numFmtId="0" fontId="9" fillId="6" borderId="0" xfId="0" applyFont="1" applyFill="1" applyAlignment="1" applyProtection="1">
      <alignment horizontal="center"/>
      <protection locked="0"/>
    </xf>
    <xf numFmtId="0" fontId="9" fillId="11" borderId="0" xfId="0" applyFont="1" applyFill="1" applyAlignment="1" applyProtection="1">
      <alignment horizontal="center"/>
      <protection locked="0"/>
    </xf>
    <xf numFmtId="0" fontId="0" fillId="11" borderId="0" xfId="0" applyFill="1" applyAlignment="1">
      <alignment horizontal="center"/>
    </xf>
    <xf numFmtId="164" fontId="0" fillId="0" borderId="8" xfId="3" applyFont="1" applyBorder="1" applyAlignment="1">
      <alignment horizontal="center" vertical="center"/>
    </xf>
    <xf numFmtId="0" fontId="0" fillId="0" borderId="48" xfId="0" applyBorder="1" applyAlignment="1">
      <alignment horizontal="center" vertical="center"/>
    </xf>
    <xf numFmtId="0" fontId="0" fillId="0" borderId="40" xfId="0" applyBorder="1" applyAlignment="1">
      <alignment horizontal="center" vertical="center"/>
    </xf>
    <xf numFmtId="164" fontId="0" fillId="0" borderId="43" xfId="3" applyFont="1" applyBorder="1" applyAlignment="1">
      <alignment horizontal="center" vertical="center"/>
    </xf>
    <xf numFmtId="0" fontId="22" fillId="2" borderId="6" xfId="0" applyFont="1" applyFill="1" applyBorder="1" applyAlignment="1" applyProtection="1">
      <alignment horizontal="center" vertical="center" wrapText="1"/>
      <protection locked="0"/>
    </xf>
    <xf numFmtId="0" fontId="22" fillId="2" borderId="4" xfId="0" applyFont="1" applyFill="1" applyBorder="1" applyAlignment="1" applyProtection="1">
      <alignment horizontal="center" vertical="center" wrapText="1"/>
      <protection locked="0"/>
    </xf>
    <xf numFmtId="0" fontId="0" fillId="0" borderId="36" xfId="0" applyBorder="1" applyAlignment="1">
      <alignment horizontal="center"/>
    </xf>
    <xf numFmtId="0" fontId="0" fillId="0" borderId="37" xfId="0" applyBorder="1" applyAlignment="1">
      <alignment horizontal="center" vertical="center" wrapText="1"/>
    </xf>
    <xf numFmtId="0" fontId="0" fillId="0" borderId="37" xfId="0" applyBorder="1" applyAlignment="1">
      <alignment horizontal="center" vertical="center"/>
    </xf>
    <xf numFmtId="164" fontId="0" fillId="0" borderId="37" xfId="3" applyFont="1" applyBorder="1" applyAlignment="1">
      <alignment horizontal="center" vertical="center"/>
    </xf>
    <xf numFmtId="0" fontId="0" fillId="0" borderId="37" xfId="0" applyBorder="1" applyAlignment="1">
      <alignment horizontal="left" vertical="center" wrapText="1"/>
    </xf>
    <xf numFmtId="0" fontId="0" fillId="0" borderId="0" xfId="0" applyProtection="1">
      <protection locked="0"/>
    </xf>
    <xf numFmtId="0" fontId="22" fillId="2" borderId="19" xfId="0" applyFont="1" applyFill="1" applyBorder="1" applyAlignment="1" applyProtection="1">
      <alignment horizontal="center" vertical="center" wrapText="1"/>
      <protection locked="0"/>
    </xf>
    <xf numFmtId="0" fontId="8" fillId="5" borderId="0" xfId="0" applyFont="1" applyFill="1" applyAlignment="1" applyProtection="1">
      <alignment wrapText="1"/>
      <protection locked="0"/>
    </xf>
    <xf numFmtId="0" fontId="9" fillId="6" borderId="0" xfId="0" applyFont="1" applyFill="1" applyAlignment="1" applyProtection="1">
      <alignment wrapText="1"/>
      <protection locked="0"/>
    </xf>
    <xf numFmtId="0" fontId="0" fillId="0" borderId="0" xfId="0" applyAlignment="1">
      <alignment wrapText="1"/>
    </xf>
    <xf numFmtId="0" fontId="0" fillId="0" borderId="33" xfId="0" applyBorder="1" applyAlignment="1">
      <alignment vertical="center"/>
    </xf>
    <xf numFmtId="0" fontId="0" fillId="0" borderId="33" xfId="0" applyBorder="1"/>
    <xf numFmtId="0" fontId="0" fillId="0" borderId="43" xfId="0" applyBorder="1"/>
    <xf numFmtId="0" fontId="22" fillId="2" borderId="45" xfId="0" applyFont="1" applyFill="1" applyBorder="1" applyAlignment="1" applyProtection="1">
      <alignment horizontal="center" vertical="center" wrapText="1"/>
      <protection locked="0"/>
    </xf>
    <xf numFmtId="0" fontId="6" fillId="3" borderId="40"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0" fillId="0" borderId="49" xfId="0" applyBorder="1" applyAlignment="1">
      <alignment horizontal="center" vertical="center"/>
    </xf>
    <xf numFmtId="0" fontId="19" fillId="11" borderId="0" xfId="0" applyFont="1"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0" fillId="11" borderId="0" xfId="0" applyFill="1" applyAlignment="1" applyProtection="1">
      <alignment horizontal="center"/>
      <protection locked="0"/>
    </xf>
    <xf numFmtId="164" fontId="0" fillId="0" borderId="6" xfId="3" applyFont="1" applyBorder="1" applyAlignment="1">
      <alignment horizontal="center" vertical="center"/>
    </xf>
    <xf numFmtId="0" fontId="0" fillId="0" borderId="51" xfId="0" applyBorder="1" applyAlignment="1">
      <alignment horizontal="center" vertical="center"/>
    </xf>
    <xf numFmtId="0" fontId="0" fillId="0" borderId="42" xfId="0" applyBorder="1" applyAlignment="1">
      <alignment horizontal="center" vertical="center"/>
    </xf>
    <xf numFmtId="0" fontId="0" fillId="0" borderId="50" xfId="0" applyBorder="1" applyAlignment="1">
      <alignment horizontal="center" vertical="center"/>
    </xf>
    <xf numFmtId="0" fontId="6" fillId="3" borderId="50"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left" vertical="center"/>
    </xf>
    <xf numFmtId="0" fontId="0" fillId="0" borderId="22" xfId="0" applyBorder="1" applyAlignment="1">
      <alignment vertical="center"/>
    </xf>
    <xf numFmtId="0" fontId="13" fillId="0" borderId="22" xfId="0" applyFont="1" applyBorder="1" applyAlignment="1">
      <alignment vertical="center"/>
    </xf>
    <xf numFmtId="169" fontId="26" fillId="6" borderId="0" xfId="15" applyFont="1" applyFill="1">
      <alignment vertical="top"/>
    </xf>
    <xf numFmtId="169" fontId="28" fillId="6" borderId="0" xfId="16" applyFont="1" applyFill="1">
      <alignment vertical="top"/>
    </xf>
    <xf numFmtId="169" fontId="28" fillId="0" borderId="0" xfId="16" applyFont="1" applyFill="1">
      <alignment vertical="top"/>
    </xf>
    <xf numFmtId="169" fontId="29" fillId="0" borderId="0" xfId="16" applyFont="1" applyFill="1">
      <alignment vertical="top"/>
    </xf>
    <xf numFmtId="170" fontId="28" fillId="0" borderId="0" xfId="16" applyNumberFormat="1" applyFont="1" applyFill="1" applyAlignment="1">
      <alignment horizontal="left" vertical="top"/>
    </xf>
    <xf numFmtId="169" fontId="28" fillId="0" borderId="0" xfId="16" applyFont="1" applyFill="1" applyAlignment="1">
      <alignment horizontal="left" vertical="center"/>
    </xf>
    <xf numFmtId="172" fontId="28" fillId="0" borderId="0" xfId="17" applyNumberFormat="1" applyFont="1" applyFill="1" applyAlignment="1">
      <alignment horizontal="left" vertical="top"/>
    </xf>
    <xf numFmtId="169" fontId="32" fillId="0" borderId="0" xfId="18" applyNumberFormat="1" applyFont="1" applyFill="1" applyAlignment="1">
      <alignment vertical="top"/>
    </xf>
    <xf numFmtId="0" fontId="28" fillId="0" borderId="0" xfId="19" applyFont="1" applyAlignment="1">
      <alignment vertical="top"/>
    </xf>
    <xf numFmtId="169" fontId="33" fillId="0" borderId="0" xfId="15" applyFont="1" applyAlignment="1"/>
    <xf numFmtId="0" fontId="0" fillId="0" borderId="0" xfId="0" applyAlignment="1">
      <alignment horizontal="left" vertical="center" wrapText="1"/>
    </xf>
    <xf numFmtId="165" fontId="0" fillId="0" borderId="4" xfId="0" applyNumberFormat="1" applyBorder="1" applyAlignment="1">
      <alignment vertical="center"/>
    </xf>
    <xf numFmtId="2" fontId="0" fillId="0" borderId="4" xfId="0" applyNumberFormat="1" applyBorder="1"/>
    <xf numFmtId="0" fontId="21" fillId="2" borderId="83" xfId="0" applyFont="1" applyFill="1" applyBorder="1" applyAlignment="1" applyProtection="1">
      <alignment horizontal="center" vertical="center" wrapText="1"/>
      <protection locked="0"/>
    </xf>
    <xf numFmtId="164" fontId="0" fillId="0" borderId="73" xfId="3" applyFont="1" applyBorder="1" applyAlignment="1">
      <alignment horizontal="center" vertical="center"/>
    </xf>
    <xf numFmtId="0" fontId="0" fillId="0" borderId="4" xfId="0" applyBorder="1" applyAlignment="1">
      <alignment vertical="top"/>
    </xf>
    <xf numFmtId="0" fontId="0" fillId="0" borderId="24" xfId="0" applyBorder="1" applyAlignment="1">
      <alignment vertical="center" wrapText="1"/>
    </xf>
    <xf numFmtId="0" fontId="0" fillId="0" borderId="12" xfId="0" applyBorder="1" applyAlignment="1">
      <alignment vertical="center" wrapText="1"/>
    </xf>
    <xf numFmtId="0" fontId="0" fillId="0" borderId="26" xfId="0" applyBorder="1" applyAlignment="1">
      <alignment vertical="center" wrapText="1"/>
    </xf>
    <xf numFmtId="0" fontId="0" fillId="0" borderId="19" xfId="0" applyBorder="1" applyAlignment="1">
      <alignment horizontal="center" vertical="center"/>
    </xf>
    <xf numFmtId="0" fontId="13" fillId="0" borderId="4" xfId="0" applyFont="1" applyBorder="1"/>
    <xf numFmtId="0" fontId="0" fillId="0" borderId="41" xfId="0" applyBorder="1" applyAlignment="1">
      <alignment horizontal="center" vertical="center" wrapText="1"/>
    </xf>
    <xf numFmtId="0" fontId="0" fillId="0" borderId="45" xfId="0" applyBorder="1" applyAlignment="1">
      <alignment horizontal="center" vertical="center" wrapText="1"/>
    </xf>
    <xf numFmtId="0" fontId="6" fillId="3" borderId="92" xfId="0" applyFont="1" applyFill="1" applyBorder="1" applyAlignment="1">
      <alignment horizontal="center" vertical="center" wrapText="1"/>
    </xf>
    <xf numFmtId="0" fontId="6" fillId="3" borderId="93" xfId="0" applyFont="1" applyFill="1" applyBorder="1" applyAlignment="1">
      <alignment horizontal="center" vertical="center" wrapText="1"/>
    </xf>
    <xf numFmtId="0" fontId="0" fillId="0" borderId="7" xfId="0" applyBorder="1" applyAlignment="1">
      <alignment horizontal="center" vertical="center" wrapText="1"/>
    </xf>
    <xf numFmtId="0" fontId="21" fillId="2" borderId="74" xfId="0" applyFont="1" applyFill="1" applyBorder="1" applyAlignment="1" applyProtection="1">
      <alignment vertical="center" wrapText="1"/>
      <protection locked="0"/>
    </xf>
    <xf numFmtId="0" fontId="21" fillId="2" borderId="19" xfId="0" applyFont="1" applyFill="1" applyBorder="1" applyAlignment="1" applyProtection="1">
      <alignment vertical="center" wrapText="1"/>
      <protection locked="0"/>
    </xf>
    <xf numFmtId="0" fontId="21" fillId="2" borderId="4" xfId="0" applyFont="1" applyFill="1" applyBorder="1" applyAlignment="1" applyProtection="1">
      <alignment vertical="center" wrapText="1"/>
      <protection locked="0"/>
    </xf>
    <xf numFmtId="0" fontId="0" fillId="0" borderId="44" xfId="0" applyBorder="1" applyAlignment="1">
      <alignment horizontal="center" vertical="center"/>
    </xf>
    <xf numFmtId="0" fontId="40" fillId="0" borderId="0" xfId="0" applyFont="1" applyProtection="1">
      <protection locked="0"/>
    </xf>
    <xf numFmtId="0" fontId="13" fillId="0" borderId="0" xfId="0" applyFont="1"/>
    <xf numFmtId="0" fontId="41" fillId="6" borderId="0" xfId="0" applyFont="1" applyFill="1" applyProtection="1">
      <protection locked="0"/>
    </xf>
    <xf numFmtId="0" fontId="24" fillId="2" borderId="6" xfId="0" applyFont="1" applyFill="1" applyBorder="1" applyAlignment="1" applyProtection="1">
      <alignment horizontal="center" vertical="center" wrapText="1"/>
      <protection locked="0"/>
    </xf>
    <xf numFmtId="0" fontId="6" fillId="3" borderId="103" xfId="0" applyFont="1" applyFill="1" applyBorder="1" applyAlignment="1">
      <alignment horizontal="center" vertical="center" wrapText="1"/>
    </xf>
    <xf numFmtId="0" fontId="21" fillId="2" borderId="41" xfId="0" applyFont="1" applyFill="1" applyBorder="1" applyAlignment="1" applyProtection="1">
      <alignment horizontal="center" vertical="center" wrapText="1"/>
      <protection locked="0"/>
    </xf>
    <xf numFmtId="0" fontId="6" fillId="3" borderId="57" xfId="0" applyFont="1" applyFill="1" applyBorder="1" applyAlignment="1">
      <alignment horizontal="center" vertical="center" wrapText="1"/>
    </xf>
    <xf numFmtId="0" fontId="21" fillId="0" borderId="0" xfId="0" applyFont="1" applyAlignment="1" applyProtection="1">
      <alignment horizontal="center" vertical="center" wrapText="1"/>
      <protection locked="0"/>
    </xf>
    <xf numFmtId="0" fontId="6" fillId="3" borderId="109" xfId="0" applyFont="1" applyFill="1" applyBorder="1" applyAlignment="1">
      <alignment horizontal="center" vertical="center" wrapText="1"/>
    </xf>
    <xf numFmtId="0" fontId="6" fillId="3" borderId="105" xfId="0" applyFont="1" applyFill="1" applyBorder="1" applyAlignment="1">
      <alignment horizontal="center" vertical="center" wrapText="1"/>
    </xf>
    <xf numFmtId="0" fontId="6" fillId="3" borderId="110" xfId="0" applyFont="1" applyFill="1" applyBorder="1" applyAlignment="1">
      <alignment horizontal="center" vertical="center" wrapText="1"/>
    </xf>
    <xf numFmtId="0" fontId="13" fillId="0" borderId="4" xfId="0" applyFont="1" applyBorder="1" applyAlignment="1">
      <alignment horizontal="center" vertical="center"/>
    </xf>
    <xf numFmtId="0" fontId="13" fillId="0" borderId="8" xfId="0" applyFont="1" applyBorder="1" applyAlignment="1">
      <alignment horizontal="center" vertical="center"/>
    </xf>
    <xf numFmtId="2" fontId="6" fillId="4" borderId="8" xfId="0" applyNumberFormat="1" applyFont="1" applyFill="1" applyBorder="1" applyAlignment="1">
      <alignment horizontal="center" vertical="center" wrapText="1"/>
    </xf>
    <xf numFmtId="2" fontId="6" fillId="4" borderId="43" xfId="0" applyNumberFormat="1" applyFont="1" applyFill="1" applyBorder="1" applyAlignment="1">
      <alignment horizontal="center" vertical="center" wrapText="1"/>
    </xf>
    <xf numFmtId="0" fontId="23" fillId="0" borderId="0" xfId="0" applyFont="1" applyAlignment="1" applyProtection="1">
      <alignment horizontal="center" vertical="center" wrapText="1"/>
      <protection locked="0"/>
    </xf>
    <xf numFmtId="0" fontId="21" fillId="2" borderId="118" xfId="0" applyFont="1" applyFill="1" applyBorder="1" applyAlignment="1" applyProtection="1">
      <alignment horizontal="center" vertical="center" wrapText="1"/>
      <protection locked="0"/>
    </xf>
    <xf numFmtId="0" fontId="22" fillId="2" borderId="119" xfId="0" applyFont="1" applyFill="1" applyBorder="1" applyAlignment="1" applyProtection="1">
      <alignment horizontal="center" vertical="center" wrapText="1"/>
      <protection locked="0"/>
    </xf>
    <xf numFmtId="0" fontId="22" fillId="2" borderId="122" xfId="0" applyFont="1" applyFill="1" applyBorder="1" applyAlignment="1" applyProtection="1">
      <alignment horizontal="center" vertical="center" wrapText="1"/>
      <protection locked="0"/>
    </xf>
    <xf numFmtId="0" fontId="22" fillId="2" borderId="123" xfId="0" applyFont="1" applyFill="1" applyBorder="1" applyAlignment="1" applyProtection="1">
      <alignment horizontal="center" vertical="center" wrapText="1"/>
      <protection locked="0"/>
    </xf>
    <xf numFmtId="0" fontId="21" fillId="2" borderId="54" xfId="0" applyFont="1" applyFill="1" applyBorder="1" applyAlignment="1" applyProtection="1">
      <alignment horizontal="center" vertical="center" wrapText="1"/>
      <protection locked="0"/>
    </xf>
    <xf numFmtId="2" fontId="6" fillId="4" borderId="42" xfId="0" applyNumberFormat="1" applyFont="1" applyFill="1" applyBorder="1" applyAlignment="1">
      <alignment horizontal="center" vertical="center" wrapText="1"/>
    </xf>
    <xf numFmtId="9" fontId="6" fillId="4" borderId="41" xfId="1" applyFont="1" applyFill="1" applyBorder="1" applyAlignment="1">
      <alignment horizontal="center" vertical="center" wrapText="1"/>
    </xf>
    <xf numFmtId="9" fontId="6" fillId="4" borderId="45" xfId="1" applyFont="1" applyFill="1" applyBorder="1" applyAlignment="1">
      <alignment horizontal="center" vertical="center" wrapText="1"/>
    </xf>
    <xf numFmtId="0" fontId="8" fillId="5" borderId="0" xfId="0" applyFont="1" applyFill="1" applyAlignment="1" applyProtection="1">
      <alignment horizontal="center" vertical="center"/>
      <protection locked="0"/>
    </xf>
    <xf numFmtId="0" fontId="9" fillId="6" borderId="0" xfId="0" applyFont="1" applyFill="1" applyAlignment="1" applyProtection="1">
      <alignment horizontal="center" vertical="center"/>
      <protection locked="0"/>
    </xf>
    <xf numFmtId="0" fontId="39" fillId="0" borderId="0" xfId="0" applyFont="1" applyAlignment="1">
      <alignment horizontal="center" vertical="center"/>
    </xf>
    <xf numFmtId="15" fontId="0" fillId="0" borderId="49" xfId="0" applyNumberFormat="1" applyBorder="1" applyAlignment="1">
      <alignment horizontal="center" vertical="center"/>
    </xf>
    <xf numFmtId="2" fontId="6" fillId="4" borderId="36" xfId="0" applyNumberFormat="1" applyFont="1" applyFill="1" applyBorder="1" applyAlignment="1">
      <alignment horizontal="center" vertical="center" wrapText="1"/>
    </xf>
    <xf numFmtId="9" fontId="6" fillId="4" borderId="39" xfId="1" applyFont="1" applyFill="1" applyBorder="1" applyAlignment="1">
      <alignment horizontal="center" vertical="center" wrapText="1"/>
    </xf>
    <xf numFmtId="2" fontId="6" fillId="4" borderId="40" xfId="0" applyNumberFormat="1" applyFont="1" applyFill="1" applyBorder="1" applyAlignment="1">
      <alignment horizontal="center" vertical="center" wrapText="1"/>
    </xf>
    <xf numFmtId="0" fontId="0" fillId="0" borderId="7" xfId="0" applyBorder="1" applyAlignment="1">
      <alignment horizontal="left" vertical="center" wrapText="1"/>
    </xf>
    <xf numFmtId="0" fontId="6" fillId="3" borderId="96" xfId="0" applyFont="1" applyFill="1" applyBorder="1" applyAlignment="1">
      <alignment horizontal="center" vertical="center" wrapText="1"/>
    </xf>
    <xf numFmtId="0" fontId="13" fillId="0" borderId="4" xfId="0" applyFont="1" applyBorder="1" applyAlignment="1">
      <alignment wrapText="1"/>
    </xf>
    <xf numFmtId="0" fontId="2" fillId="0" borderId="0" xfId="0" applyFont="1" applyAlignment="1" applyProtection="1">
      <alignment horizontal="center" vertical="center" wrapText="1"/>
      <protection locked="0"/>
    </xf>
    <xf numFmtId="169" fontId="28" fillId="0" borderId="0" xfId="16" applyFont="1">
      <alignment vertical="top"/>
    </xf>
    <xf numFmtId="169" fontId="30" fillId="0" borderId="0" xfId="16" applyFont="1">
      <alignment vertical="top"/>
    </xf>
    <xf numFmtId="0" fontId="6" fillId="3" borderId="129" xfId="0" applyFont="1" applyFill="1" applyBorder="1" applyAlignment="1">
      <alignment horizontal="center" vertical="center" wrapText="1"/>
    </xf>
    <xf numFmtId="0" fontId="6" fillId="3" borderId="130" xfId="0" applyFont="1" applyFill="1" applyBorder="1" applyAlignment="1">
      <alignment horizontal="center" vertical="center" wrapText="1"/>
    </xf>
    <xf numFmtId="0" fontId="6" fillId="3" borderId="131" xfId="0" applyFont="1" applyFill="1" applyBorder="1" applyAlignment="1">
      <alignment horizontal="center" vertical="center" wrapText="1"/>
    </xf>
    <xf numFmtId="0" fontId="22" fillId="2" borderId="120" xfId="0" applyFont="1" applyFill="1" applyBorder="1" applyAlignment="1" applyProtection="1">
      <alignment horizontal="center" vertical="center" wrapText="1"/>
      <protection locked="0"/>
    </xf>
    <xf numFmtId="0" fontId="22" fillId="2" borderId="132" xfId="0" applyFont="1" applyFill="1" applyBorder="1" applyAlignment="1" applyProtection="1">
      <alignment horizontal="center" vertical="center" wrapText="1"/>
      <protection locked="0"/>
    </xf>
    <xf numFmtId="0" fontId="22" fillId="2" borderId="133" xfId="0" applyFont="1" applyFill="1" applyBorder="1" applyAlignment="1" applyProtection="1">
      <alignment horizontal="center" vertical="center" wrapText="1"/>
      <protection locked="0"/>
    </xf>
    <xf numFmtId="0" fontId="0" fillId="0" borderId="125" xfId="0" applyBorder="1" applyAlignment="1">
      <alignment vertical="center" wrapText="1"/>
    </xf>
    <xf numFmtId="0" fontId="0" fillId="0" borderId="125" xfId="0" applyBorder="1" applyAlignment="1">
      <alignment wrapText="1"/>
    </xf>
    <xf numFmtId="0" fontId="0" fillId="0" borderId="39" xfId="0" applyBorder="1" applyAlignment="1">
      <alignment horizontal="center" vertical="center" wrapText="1"/>
    </xf>
    <xf numFmtId="164" fontId="0" fillId="0" borderId="136" xfId="3" applyFont="1" applyBorder="1" applyAlignment="1">
      <alignment horizontal="center" vertical="center"/>
    </xf>
    <xf numFmtId="0" fontId="0" fillId="0" borderId="43" xfId="0" applyBorder="1" applyAlignment="1">
      <alignment horizontal="center" vertical="center" wrapText="1"/>
    </xf>
    <xf numFmtId="0" fontId="0" fillId="0" borderId="126" xfId="0" applyBorder="1" applyAlignment="1">
      <alignment vertical="center"/>
    </xf>
    <xf numFmtId="164" fontId="0" fillId="0" borderId="139" xfId="3" applyFont="1" applyBorder="1" applyAlignment="1">
      <alignment horizontal="center" vertical="center"/>
    </xf>
    <xf numFmtId="0" fontId="0" fillId="0" borderId="51" xfId="0" applyBorder="1" applyAlignment="1">
      <alignment horizontal="center" vertical="center" wrapText="1"/>
    </xf>
    <xf numFmtId="0" fontId="0" fillId="0" borderId="136" xfId="0" applyBorder="1" applyAlignment="1">
      <alignment vertical="center"/>
    </xf>
    <xf numFmtId="0" fontId="0" fillId="0" borderId="43" xfId="0" applyBorder="1" applyAlignment="1">
      <alignment wrapText="1"/>
    </xf>
    <xf numFmtId="0" fontId="1" fillId="0" borderId="0" xfId="0" applyFont="1" applyAlignment="1" applyProtection="1">
      <alignment vertical="center" wrapText="1"/>
      <protection locked="0"/>
    </xf>
    <xf numFmtId="0" fontId="36" fillId="0" borderId="4" xfId="0" applyFont="1" applyBorder="1" applyAlignment="1">
      <alignment horizontal="center" vertical="top"/>
    </xf>
    <xf numFmtId="0" fontId="5" fillId="0" borderId="92" xfId="0" applyFont="1" applyBorder="1" applyAlignment="1">
      <alignment horizontal="center" vertical="center"/>
    </xf>
    <xf numFmtId="0" fontId="5" fillId="0" borderId="93" xfId="0" applyFont="1" applyBorder="1" applyAlignment="1">
      <alignment horizontal="center" vertical="center"/>
    </xf>
    <xf numFmtId="0" fontId="13" fillId="0" borderId="4" xfId="0" applyFont="1" applyBorder="1" applyAlignment="1">
      <alignment horizontal="center"/>
    </xf>
    <xf numFmtId="0" fontId="5" fillId="0" borderId="4" xfId="0" applyFont="1" applyBorder="1" applyAlignment="1">
      <alignment horizontal="center"/>
    </xf>
    <xf numFmtId="1" fontId="0" fillId="0" borderId="0" xfId="0" applyNumberFormat="1"/>
    <xf numFmtId="0" fontId="6" fillId="3" borderId="8" xfId="0" applyFont="1" applyFill="1" applyBorder="1" applyAlignment="1">
      <alignment horizontal="center" vertical="center" wrapText="1"/>
    </xf>
    <xf numFmtId="0" fontId="24" fillId="2" borderId="69" xfId="0" applyFont="1" applyFill="1" applyBorder="1" applyAlignment="1" applyProtection="1">
      <alignment horizontal="center" vertical="center" wrapText="1"/>
      <protection locked="0"/>
    </xf>
    <xf numFmtId="0" fontId="9" fillId="6" borderId="0" xfId="0" applyFont="1" applyFill="1" applyAlignment="1" applyProtection="1">
      <alignment horizontal="left" vertical="center"/>
      <protection locked="0"/>
    </xf>
    <xf numFmtId="0" fontId="48" fillId="14" borderId="0" xfId="19" applyFont="1" applyFill="1" applyAlignment="1">
      <alignment vertical="center" wrapText="1"/>
    </xf>
    <xf numFmtId="0" fontId="4" fillId="11" borderId="0" xfId="19" applyFill="1"/>
    <xf numFmtId="0" fontId="13" fillId="11" borderId="0" xfId="19" applyFont="1" applyFill="1"/>
    <xf numFmtId="0" fontId="13" fillId="11" borderId="0" xfId="19" applyFont="1" applyFill="1" applyAlignment="1">
      <alignment horizontal="center"/>
    </xf>
    <xf numFmtId="0" fontId="49" fillId="2" borderId="4" xfId="19" applyFont="1" applyFill="1" applyBorder="1" applyAlignment="1">
      <alignment horizontal="left" vertical="center"/>
    </xf>
    <xf numFmtId="0" fontId="50" fillId="2" borderId="4" xfId="19" applyFont="1" applyFill="1" applyBorder="1" applyAlignment="1">
      <alignment horizontal="center" vertical="center" wrapText="1"/>
    </xf>
    <xf numFmtId="0" fontId="4" fillId="15" borderId="4" xfId="19" applyFill="1" applyBorder="1" applyAlignment="1">
      <alignment horizontal="center" vertical="center" wrapText="1"/>
    </xf>
    <xf numFmtId="0" fontId="4" fillId="15" borderId="4" xfId="19" applyFill="1" applyBorder="1" applyAlignment="1">
      <alignment horizontal="left" vertical="center" wrapText="1"/>
    </xf>
    <xf numFmtId="0" fontId="4" fillId="11" borderId="0" xfId="19" applyFill="1" applyAlignment="1">
      <alignment vertical="center"/>
    </xf>
    <xf numFmtId="0" fontId="4" fillId="11" borderId="4" xfId="19" applyFill="1" applyBorder="1" applyAlignment="1">
      <alignment vertical="center" wrapText="1"/>
    </xf>
    <xf numFmtId="0" fontId="4" fillId="11" borderId="4" xfId="19" applyFill="1" applyBorder="1" applyAlignment="1">
      <alignment vertical="center"/>
    </xf>
    <xf numFmtId="0" fontId="4" fillId="11" borderId="4" xfId="19" applyFill="1" applyBorder="1" applyAlignment="1">
      <alignment wrapText="1"/>
    </xf>
    <xf numFmtId="0" fontId="4" fillId="11" borderId="19" xfId="19" applyFill="1" applyBorder="1" applyAlignment="1">
      <alignment vertical="center" wrapText="1"/>
    </xf>
    <xf numFmtId="0" fontId="4" fillId="11" borderId="0" xfId="19" applyFill="1" applyAlignment="1">
      <alignment vertical="center" wrapText="1"/>
    </xf>
    <xf numFmtId="0" fontId="4" fillId="0" borderId="4" xfId="19" applyBorder="1" applyAlignment="1">
      <alignment vertical="center" wrapText="1"/>
    </xf>
    <xf numFmtId="0" fontId="48" fillId="9" borderId="0" xfId="19" applyFont="1" applyFill="1" applyAlignment="1">
      <alignment vertical="center" wrapText="1"/>
    </xf>
    <xf numFmtId="0" fontId="13" fillId="11" borderId="4" xfId="19" applyFont="1" applyFill="1" applyBorder="1" applyAlignment="1">
      <alignment wrapText="1"/>
    </xf>
    <xf numFmtId="0" fontId="4" fillId="0" borderId="0" xfId="19" applyAlignment="1">
      <alignment vertical="center" wrapText="1"/>
    </xf>
    <xf numFmtId="0" fontId="0" fillId="11" borderId="4" xfId="19" applyFont="1" applyFill="1" applyBorder="1" applyAlignment="1">
      <alignment vertical="center" wrapText="1"/>
    </xf>
    <xf numFmtId="0" fontId="16" fillId="11" borderId="4" xfId="19" applyFont="1" applyFill="1" applyBorder="1" applyAlignment="1">
      <alignment horizontal="center" vertical="center" wrapText="1"/>
    </xf>
    <xf numFmtId="0" fontId="13" fillId="11" borderId="4" xfId="19" applyFont="1" applyFill="1" applyBorder="1" applyAlignment="1">
      <alignment vertical="center" wrapText="1"/>
    </xf>
    <xf numFmtId="0" fontId="13" fillId="11" borderId="0" xfId="19" applyFont="1" applyFill="1" applyAlignment="1">
      <alignment vertical="center" wrapText="1"/>
    </xf>
    <xf numFmtId="0" fontId="47" fillId="11" borderId="4" xfId="19" applyFont="1" applyFill="1" applyBorder="1" applyAlignment="1">
      <alignment vertical="center"/>
    </xf>
    <xf numFmtId="0" fontId="13" fillId="11" borderId="4" xfId="19" applyFont="1" applyFill="1" applyBorder="1" applyAlignment="1">
      <alignment vertical="center"/>
    </xf>
    <xf numFmtId="0" fontId="13" fillId="11" borderId="0" xfId="19" applyFont="1" applyFill="1" applyAlignment="1">
      <alignment vertical="center"/>
    </xf>
    <xf numFmtId="0" fontId="13" fillId="11" borderId="0" xfId="19" applyFont="1" applyFill="1" applyAlignment="1">
      <alignment horizontal="center" vertical="center"/>
    </xf>
    <xf numFmtId="0" fontId="49" fillId="2" borderId="4" xfId="19" applyFont="1" applyFill="1" applyBorder="1" applyAlignment="1">
      <alignment horizontal="left" vertical="center" wrapText="1"/>
    </xf>
    <xf numFmtId="0" fontId="6" fillId="3" borderId="35" xfId="0" applyFont="1" applyFill="1" applyBorder="1" applyAlignment="1">
      <alignment horizontal="center" vertical="center" wrapText="1"/>
    </xf>
    <xf numFmtId="0" fontId="52" fillId="0" borderId="0" xfId="0" applyFont="1"/>
    <xf numFmtId="0" fontId="9" fillId="6" borderId="0" xfId="0" applyFont="1" applyFill="1" applyAlignment="1" applyProtection="1">
      <alignment horizontal="left"/>
      <protection locked="0"/>
    </xf>
    <xf numFmtId="0" fontId="13" fillId="0" borderId="43" xfId="0" applyFont="1" applyBorder="1" applyAlignment="1">
      <alignment horizontal="center" vertical="center"/>
    </xf>
    <xf numFmtId="0" fontId="13" fillId="0" borderId="43" xfId="0" applyFont="1" applyBorder="1" applyAlignment="1">
      <alignment horizontal="center"/>
    </xf>
    <xf numFmtId="0" fontId="13" fillId="0" borderId="43" xfId="0" applyFont="1" applyBorder="1" applyAlignment="1">
      <alignment horizontal="left"/>
    </xf>
    <xf numFmtId="0" fontId="0" fillId="15" borderId="4" xfId="19" applyFont="1" applyFill="1" applyBorder="1" applyAlignment="1">
      <alignment horizontal="left" vertical="center" wrapText="1"/>
    </xf>
    <xf numFmtId="0" fontId="0" fillId="0" borderId="8" xfId="0" applyBorder="1" applyAlignment="1">
      <alignment horizontal="left"/>
    </xf>
    <xf numFmtId="169" fontId="53" fillId="0" borderId="0" xfId="16" applyFont="1" applyFill="1">
      <alignment vertical="top"/>
    </xf>
    <xf numFmtId="0" fontId="54" fillId="0" borderId="0" xfId="0" applyFont="1" applyAlignment="1">
      <alignment horizontal="left" vertical="center"/>
    </xf>
    <xf numFmtId="0" fontId="46" fillId="2" borderId="150" xfId="0" applyFont="1" applyFill="1" applyBorder="1" applyAlignment="1" applyProtection="1">
      <alignment horizontal="center" vertical="center" wrapText="1"/>
      <protection locked="0"/>
    </xf>
    <xf numFmtId="0" fontId="55" fillId="2" borderId="151" xfId="0" applyFont="1" applyFill="1" applyBorder="1" applyAlignment="1" applyProtection="1">
      <alignment horizontal="center" vertical="center" wrapText="1"/>
      <protection locked="0"/>
    </xf>
    <xf numFmtId="0" fontId="22" fillId="2" borderId="152" xfId="0" applyFont="1" applyFill="1" applyBorder="1" applyAlignment="1" applyProtection="1">
      <alignment horizontal="center" vertical="center" wrapText="1"/>
      <protection locked="0"/>
    </xf>
    <xf numFmtId="0" fontId="22" fillId="2" borderId="153" xfId="0" applyFont="1" applyFill="1" applyBorder="1" applyAlignment="1" applyProtection="1">
      <alignment horizontal="center" vertical="center" wrapText="1"/>
      <protection locked="0"/>
    </xf>
    <xf numFmtId="0" fontId="0" fillId="0" borderId="4" xfId="0" applyBorder="1" applyAlignment="1">
      <alignment horizontal="left" vertical="center"/>
    </xf>
    <xf numFmtId="0" fontId="0" fillId="0" borderId="8" xfId="0" applyBorder="1" applyAlignment="1">
      <alignment horizontal="center"/>
    </xf>
    <xf numFmtId="0" fontId="13" fillId="0" borderId="6" xfId="0" applyFont="1" applyBorder="1" applyAlignment="1">
      <alignment horizontal="center" vertical="center"/>
    </xf>
    <xf numFmtId="0" fontId="0" fillId="0" borderId="43" xfId="0" applyBorder="1" applyAlignment="1">
      <alignment horizontal="left" vertical="center"/>
    </xf>
    <xf numFmtId="0" fontId="0" fillId="0" borderId="78" xfId="0" applyBorder="1"/>
    <xf numFmtId="0" fontId="0" fillId="0" borderId="43" xfId="0" applyBorder="1" applyAlignment="1">
      <alignment horizontal="center"/>
    </xf>
    <xf numFmtId="0" fontId="13" fillId="0" borderId="0" xfId="0" applyFont="1" applyAlignment="1">
      <alignment horizontal="center" vertical="top"/>
    </xf>
    <xf numFmtId="0" fontId="21" fillId="2" borderId="4" xfId="0" applyFont="1" applyFill="1" applyBorder="1" applyProtection="1">
      <protection locked="0"/>
    </xf>
    <xf numFmtId="0" fontId="22" fillId="2" borderId="4" xfId="0" applyFont="1" applyFill="1" applyBorder="1" applyProtection="1">
      <protection locked="0"/>
    </xf>
    <xf numFmtId="0" fontId="42" fillId="0" borderId="0" xfId="0" applyFont="1" applyProtection="1">
      <protection locked="0"/>
    </xf>
    <xf numFmtId="0" fontId="22" fillId="2" borderId="22" xfId="0" applyFont="1" applyFill="1" applyBorder="1" applyProtection="1">
      <protection locked="0"/>
    </xf>
    <xf numFmtId="0" fontId="6" fillId="3" borderId="4" xfId="0" applyFont="1" applyFill="1" applyBorder="1"/>
    <xf numFmtId="0" fontId="22" fillId="2" borderId="6" xfId="0" applyFont="1" applyFill="1" applyBorder="1" applyProtection="1">
      <protection locked="0"/>
    </xf>
    <xf numFmtId="0" fontId="22" fillId="2" borderId="7" xfId="0" applyFont="1" applyFill="1" applyBorder="1" applyProtection="1">
      <protection locked="0"/>
    </xf>
    <xf numFmtId="0" fontId="21" fillId="2" borderId="19" xfId="0" applyFont="1" applyFill="1" applyBorder="1" applyProtection="1">
      <protection locked="0"/>
    </xf>
    <xf numFmtId="0" fontId="22" fillId="2" borderId="78" xfId="0" applyFont="1" applyFill="1" applyBorder="1" applyProtection="1">
      <protection locked="0"/>
    </xf>
    <xf numFmtId="0" fontId="21" fillId="2" borderId="37" xfId="0" applyFont="1" applyFill="1" applyBorder="1" applyProtection="1">
      <protection locked="0"/>
    </xf>
    <xf numFmtId="0" fontId="42" fillId="0" borderId="7" xfId="0" applyFont="1" applyBorder="1" applyProtection="1">
      <protection locked="0"/>
    </xf>
    <xf numFmtId="0" fontId="42" fillId="0" borderId="90" xfId="0" applyFont="1" applyBorder="1" applyProtection="1">
      <protection locked="0"/>
    </xf>
    <xf numFmtId="0" fontId="42" fillId="0" borderId="78" xfId="0" applyFont="1" applyBorder="1" applyProtection="1">
      <protection locked="0"/>
    </xf>
    <xf numFmtId="0" fontId="6" fillId="0" borderId="0" xfId="0" applyFont="1"/>
    <xf numFmtId="0" fontId="22" fillId="2" borderId="19" xfId="0" applyFont="1" applyFill="1" applyBorder="1" applyProtection="1">
      <protection locked="0"/>
    </xf>
    <xf numFmtId="0" fontId="6" fillId="3" borderId="19" xfId="0" applyFont="1" applyFill="1" applyBorder="1"/>
    <xf numFmtId="0" fontId="6" fillId="3" borderId="15" xfId="0" applyFont="1" applyFill="1" applyBorder="1"/>
    <xf numFmtId="0" fontId="6" fillId="3" borderId="5" xfId="0" applyFont="1" applyFill="1" applyBorder="1"/>
    <xf numFmtId="0" fontId="43" fillId="0" borderId="0" xfId="0" applyFont="1" applyProtection="1">
      <protection locked="0"/>
    </xf>
    <xf numFmtId="0" fontId="36" fillId="0" borderId="0" xfId="0" applyFont="1" applyProtection="1">
      <protection locked="0"/>
    </xf>
    <xf numFmtId="9" fontId="0" fillId="0" borderId="0" xfId="1" applyFont="1" applyFill="1" applyBorder="1" applyAlignment="1"/>
    <xf numFmtId="0" fontId="6" fillId="3" borderId="57" xfId="0" applyFont="1" applyFill="1" applyBorder="1"/>
    <xf numFmtId="0" fontId="6" fillId="3" borderId="21" xfId="0" applyFont="1" applyFill="1" applyBorder="1"/>
    <xf numFmtId="0" fontId="6" fillId="3" borderId="137" xfId="0" applyFont="1" applyFill="1" applyBorder="1"/>
    <xf numFmtId="0" fontId="6" fillId="3" borderId="58" xfId="0" applyFont="1" applyFill="1" applyBorder="1"/>
    <xf numFmtId="0" fontId="6" fillId="3" borderId="13" xfId="0" applyFont="1" applyFill="1" applyBorder="1"/>
    <xf numFmtId="0" fontId="22" fillId="2" borderId="138" xfId="0" applyFont="1" applyFill="1" applyBorder="1" applyProtection="1">
      <protection locked="0"/>
    </xf>
    <xf numFmtId="0" fontId="22" fillId="2" borderId="112" xfId="0" applyFont="1" applyFill="1" applyBorder="1" applyProtection="1">
      <protection locked="0"/>
    </xf>
    <xf numFmtId="0" fontId="1" fillId="0" borderId="0" xfId="0" applyFont="1" applyProtection="1">
      <protection locked="0"/>
    </xf>
    <xf numFmtId="0" fontId="22" fillId="2" borderId="119" xfId="0" applyFont="1" applyFill="1" applyBorder="1" applyProtection="1">
      <protection locked="0"/>
    </xf>
    <xf numFmtId="0" fontId="22" fillId="2" borderId="122" xfId="0" applyFont="1" applyFill="1" applyBorder="1" applyProtection="1">
      <protection locked="0"/>
    </xf>
    <xf numFmtId="0" fontId="22" fillId="2" borderId="123" xfId="0" applyFont="1" applyFill="1" applyBorder="1" applyProtection="1">
      <protection locked="0"/>
    </xf>
    <xf numFmtId="0" fontId="2" fillId="0" borderId="0" xfId="0" applyFont="1" applyProtection="1">
      <protection locked="0"/>
    </xf>
    <xf numFmtId="0" fontId="21" fillId="2" borderId="84" xfId="0" applyFont="1" applyFill="1" applyBorder="1" applyProtection="1">
      <protection locked="0"/>
    </xf>
    <xf numFmtId="0" fontId="6" fillId="3" borderId="156" xfId="0" applyFont="1" applyFill="1" applyBorder="1"/>
    <xf numFmtId="0" fontId="22" fillId="2" borderId="38" xfId="0" applyFont="1" applyFill="1" applyBorder="1" applyProtection="1">
      <protection locked="0"/>
    </xf>
    <xf numFmtId="0" fontId="22" fillId="2" borderId="54" xfId="0" applyFont="1" applyFill="1" applyBorder="1" applyProtection="1">
      <protection locked="0"/>
    </xf>
    <xf numFmtId="0" fontId="22" fillId="0" borderId="0" xfId="0" applyFont="1" applyProtection="1">
      <protection locked="0"/>
    </xf>
    <xf numFmtId="0" fontId="22" fillId="2" borderId="53" xfId="0" applyFont="1" applyFill="1" applyBorder="1" applyProtection="1">
      <protection locked="0"/>
    </xf>
    <xf numFmtId="0" fontId="23" fillId="2" borderId="36" xfId="0" applyFont="1" applyFill="1" applyBorder="1" applyProtection="1">
      <protection locked="0"/>
    </xf>
    <xf numFmtId="0" fontId="23" fillId="2" borderId="39" xfId="0" applyFont="1" applyFill="1" applyBorder="1" applyProtection="1">
      <protection locked="0"/>
    </xf>
    <xf numFmtId="0" fontId="22" fillId="2" borderId="50" xfId="0" applyFont="1" applyFill="1" applyBorder="1" applyProtection="1">
      <protection locked="0"/>
    </xf>
    <xf numFmtId="0" fontId="24" fillId="2" borderId="6" xfId="0" applyFont="1" applyFill="1" applyBorder="1" applyProtection="1">
      <protection locked="0"/>
    </xf>
    <xf numFmtId="0" fontId="24" fillId="2" borderId="51" xfId="0" applyFont="1" applyFill="1" applyBorder="1" applyProtection="1">
      <protection locked="0"/>
    </xf>
    <xf numFmtId="0" fontId="24" fillId="0" borderId="0" xfId="0" applyFont="1" applyProtection="1">
      <protection locked="0"/>
    </xf>
    <xf numFmtId="0" fontId="24" fillId="2" borderId="42" xfId="0" applyFont="1" applyFill="1" applyBorder="1" applyProtection="1">
      <protection locked="0"/>
    </xf>
    <xf numFmtId="0" fontId="24" fillId="2" borderId="45" xfId="0" applyFont="1" applyFill="1" applyBorder="1" applyProtection="1">
      <protection locked="0"/>
    </xf>
    <xf numFmtId="0" fontId="6" fillId="3" borderId="40" xfId="0" applyFont="1" applyFill="1" applyBorder="1"/>
    <xf numFmtId="0" fontId="6" fillId="3" borderId="41" xfId="0" applyFont="1" applyFill="1" applyBorder="1"/>
    <xf numFmtId="0" fontId="6" fillId="3" borderId="42" xfId="0" applyFont="1" applyFill="1" applyBorder="1"/>
    <xf numFmtId="0" fontId="6" fillId="3" borderId="43" xfId="0" applyFont="1" applyFill="1" applyBorder="1"/>
    <xf numFmtId="0" fontId="0" fillId="16" borderId="0" xfId="0" applyFill="1"/>
    <xf numFmtId="0" fontId="6" fillId="3" borderId="8" xfId="0" applyFont="1" applyFill="1" applyBorder="1"/>
    <xf numFmtId="0" fontId="21" fillId="2" borderId="91" xfId="0" applyFont="1" applyFill="1" applyBorder="1" applyProtection="1">
      <protection locked="0"/>
    </xf>
    <xf numFmtId="0" fontId="21" fillId="2" borderId="39" xfId="0" applyFont="1" applyFill="1" applyBorder="1" applyProtection="1">
      <protection locked="0"/>
    </xf>
    <xf numFmtId="0" fontId="21" fillId="2" borderId="97" xfId="0" applyFont="1" applyFill="1" applyBorder="1" applyProtection="1">
      <protection locked="0"/>
    </xf>
    <xf numFmtId="0" fontId="21" fillId="2" borderId="41" xfId="0" applyFont="1" applyFill="1" applyBorder="1" applyProtection="1">
      <protection locked="0"/>
    </xf>
    <xf numFmtId="0" fontId="21" fillId="2" borderId="40" xfId="0" applyFont="1" applyFill="1" applyBorder="1" applyProtection="1">
      <protection locked="0"/>
    </xf>
    <xf numFmtId="0" fontId="21" fillId="2" borderId="144" xfId="0" applyFont="1" applyFill="1" applyBorder="1" applyProtection="1">
      <protection locked="0"/>
    </xf>
    <xf numFmtId="0" fontId="22" fillId="2" borderId="27" xfId="0" applyFont="1" applyFill="1" applyBorder="1" applyProtection="1">
      <protection locked="0"/>
    </xf>
    <xf numFmtId="0" fontId="22" fillId="2" borderId="51" xfId="0" applyFont="1" applyFill="1" applyBorder="1" applyProtection="1">
      <protection locked="0"/>
    </xf>
    <xf numFmtId="0" fontId="22" fillId="2" borderId="86" xfId="0" applyFont="1" applyFill="1" applyBorder="1" applyProtection="1">
      <protection locked="0"/>
    </xf>
    <xf numFmtId="0" fontId="6" fillId="3" borderId="92" xfId="0" applyFont="1" applyFill="1" applyBorder="1"/>
    <xf numFmtId="0" fontId="6" fillId="3" borderId="93" xfId="0" applyFont="1" applyFill="1" applyBorder="1"/>
    <xf numFmtId="0" fontId="22" fillId="2" borderId="91" xfId="0" applyFont="1" applyFill="1" applyBorder="1" applyProtection="1">
      <protection locked="0"/>
    </xf>
    <xf numFmtId="0" fontId="22" fillId="2" borderId="93" xfId="0" applyFont="1" applyFill="1" applyBorder="1" applyProtection="1">
      <protection locked="0"/>
    </xf>
    <xf numFmtId="0" fontId="6" fillId="3" borderId="48" xfId="0" applyFont="1" applyFill="1" applyBorder="1"/>
    <xf numFmtId="0" fontId="6" fillId="3" borderId="104" xfId="0" applyFont="1" applyFill="1" applyBorder="1"/>
    <xf numFmtId="0" fontId="0" fillId="17" borderId="0" xfId="0" applyFill="1"/>
    <xf numFmtId="0" fontId="5" fillId="16" borderId="0" xfId="0" applyFont="1" applyFill="1"/>
    <xf numFmtId="167" fontId="45" fillId="3" borderId="4" xfId="0" applyNumberFormat="1" applyFont="1" applyFill="1" applyBorder="1" applyAlignment="1">
      <alignment horizontal="center" vertical="center" wrapText="1"/>
    </xf>
    <xf numFmtId="0" fontId="45" fillId="3" borderId="15" xfId="0" applyFont="1" applyFill="1" applyBorder="1" applyAlignment="1">
      <alignment horizontal="center" vertical="center" wrapText="1"/>
    </xf>
    <xf numFmtId="0" fontId="56" fillId="0" borderId="0" xfId="0" applyFont="1"/>
    <xf numFmtId="0" fontId="0" fillId="0" borderId="126" xfId="0" applyBorder="1"/>
    <xf numFmtId="0" fontId="0" fillId="0" borderId="136" xfId="0" applyBorder="1"/>
    <xf numFmtId="0" fontId="0" fillId="0" borderId="157" xfId="0" applyBorder="1" applyAlignment="1">
      <alignment vertical="center"/>
    </xf>
    <xf numFmtId="164" fontId="0" fillId="0" borderId="157" xfId="3" applyFont="1" applyBorder="1" applyAlignment="1">
      <alignment horizontal="center" vertical="center"/>
    </xf>
    <xf numFmtId="0" fontId="0" fillId="0" borderId="49" xfId="0" applyBorder="1" applyAlignment="1">
      <alignment horizontal="center" vertical="center" wrapText="1"/>
    </xf>
    <xf numFmtId="0" fontId="0" fillId="0" borderId="158" xfId="0" applyBorder="1" applyAlignment="1">
      <alignment horizontal="left" vertical="center"/>
    </xf>
    <xf numFmtId="0" fontId="0" fillId="0" borderId="158" xfId="0" applyBorder="1" applyAlignment="1">
      <alignment vertical="center"/>
    </xf>
    <xf numFmtId="164" fontId="0" fillId="0" borderId="158" xfId="3" applyFont="1" applyBorder="1" applyAlignment="1">
      <alignment horizontal="center" vertical="center"/>
    </xf>
    <xf numFmtId="0" fontId="0" fillId="0" borderId="159" xfId="0" applyBorder="1" applyAlignment="1">
      <alignment vertical="center" wrapText="1"/>
    </xf>
    <xf numFmtId="0" fontId="0" fillId="0" borderId="37" xfId="0" applyBorder="1" applyAlignment="1">
      <alignment vertical="center" wrapText="1"/>
    </xf>
    <xf numFmtId="0" fontId="0" fillId="0" borderId="160" xfId="0" applyBorder="1" applyAlignment="1">
      <alignment horizontal="left" vertical="center"/>
    </xf>
    <xf numFmtId="0" fontId="0" fillId="0" borderId="160" xfId="0" applyBorder="1" applyAlignment="1">
      <alignment vertical="center"/>
    </xf>
    <xf numFmtId="164" fontId="0" fillId="0" borderId="160" xfId="3" applyFont="1" applyBorder="1" applyAlignment="1">
      <alignment horizontal="center" vertical="center"/>
    </xf>
    <xf numFmtId="0" fontId="0" fillId="0" borderId="161" xfId="0" applyBorder="1" applyAlignment="1">
      <alignment vertical="center" wrapText="1"/>
    </xf>
    <xf numFmtId="0" fontId="0" fillId="0" borderId="46" xfId="0" applyBorder="1" applyAlignment="1">
      <alignment horizontal="center" vertical="center" wrapText="1"/>
    </xf>
    <xf numFmtId="0" fontId="0" fillId="0" borderId="22" xfId="0" applyBorder="1" applyAlignment="1">
      <alignment horizontal="center" vertical="center" wrapText="1"/>
    </xf>
    <xf numFmtId="0" fontId="0" fillId="0" borderId="87" xfId="0" applyBorder="1" applyAlignment="1">
      <alignment horizontal="center" vertical="center" wrapText="1"/>
    </xf>
    <xf numFmtId="0" fontId="0" fillId="0" borderId="162" xfId="0" applyBorder="1" applyAlignment="1">
      <alignment vertical="center" wrapText="1"/>
    </xf>
    <xf numFmtId="0" fontId="13" fillId="0" borderId="4" xfId="0" applyFont="1" applyBorder="1" applyAlignment="1">
      <alignment horizontal="left"/>
    </xf>
    <xf numFmtId="0" fontId="13" fillId="0" borderId="4" xfId="0" applyFont="1" applyBorder="1" applyAlignment="1">
      <alignment horizontal="center" vertical="center" wrapText="1"/>
    </xf>
    <xf numFmtId="0" fontId="13" fillId="0" borderId="41" xfId="0" applyFont="1" applyBorder="1" applyAlignment="1">
      <alignment horizontal="center" vertical="center" wrapText="1"/>
    </xf>
    <xf numFmtId="0" fontId="6" fillId="3" borderId="39" xfId="0" applyFont="1" applyFill="1" applyBorder="1" applyAlignment="1">
      <alignment horizontal="center" vertical="center" wrapText="1"/>
    </xf>
    <xf numFmtId="0" fontId="13" fillId="15" borderId="4" xfId="19" applyFont="1" applyFill="1" applyBorder="1" applyAlignment="1">
      <alignment horizontal="left" vertical="center" wrapText="1"/>
    </xf>
    <xf numFmtId="0" fontId="4" fillId="0" borderId="4" xfId="0" applyFont="1" applyBorder="1"/>
    <xf numFmtId="164" fontId="0" fillId="0" borderId="38" xfId="3" applyFont="1" applyBorder="1" applyAlignment="1">
      <alignment horizontal="center" vertical="center"/>
    </xf>
    <xf numFmtId="0" fontId="57" fillId="15" borderId="4" xfId="19" applyFont="1" applyFill="1" applyBorder="1" applyAlignment="1">
      <alignment horizontal="left" vertical="center" wrapText="1"/>
    </xf>
    <xf numFmtId="0" fontId="57" fillId="0" borderId="4" xfId="0" applyFont="1" applyBorder="1"/>
    <xf numFmtId="0" fontId="13" fillId="15" borderId="4" xfId="19" applyFont="1" applyFill="1" applyBorder="1" applyAlignment="1">
      <alignment horizontal="left" wrapText="1"/>
    </xf>
    <xf numFmtId="0" fontId="0" fillId="0" borderId="4" xfId="0" applyBorder="1" applyAlignment="1">
      <alignment horizontal="left" wrapText="1"/>
    </xf>
    <xf numFmtId="0" fontId="0" fillId="0" borderId="35" xfId="0" applyBorder="1"/>
    <xf numFmtId="0" fontId="0" fillId="0" borderId="8" xfId="0" applyBorder="1" applyAlignment="1">
      <alignment vertical="center" wrapText="1"/>
    </xf>
    <xf numFmtId="0" fontId="0" fillId="0" borderId="36" xfId="0" applyBorder="1" applyAlignment="1">
      <alignment horizontal="center" vertical="center"/>
    </xf>
    <xf numFmtId="0" fontId="0" fillId="0" borderId="43" xfId="0" applyBorder="1" applyAlignment="1">
      <alignment horizontal="left" vertical="center" wrapText="1"/>
    </xf>
    <xf numFmtId="0" fontId="6" fillId="3" borderId="48" xfId="0" applyFont="1" applyFill="1" applyBorder="1" applyAlignment="1">
      <alignment horizontal="center" vertical="center" wrapText="1"/>
    </xf>
    <xf numFmtId="0" fontId="6" fillId="3" borderId="8" xfId="0" applyFont="1" applyFill="1" applyBorder="1" applyAlignment="1">
      <alignment vertical="center" wrapText="1"/>
    </xf>
    <xf numFmtId="0" fontId="6" fillId="3" borderId="104" xfId="0" applyFont="1" applyFill="1" applyBorder="1" applyAlignment="1">
      <alignment vertical="center" wrapText="1"/>
    </xf>
    <xf numFmtId="0" fontId="6" fillId="3" borderId="4" xfId="0" applyFont="1" applyFill="1" applyBorder="1" applyAlignment="1">
      <alignment vertical="center" wrapText="1"/>
    </xf>
    <xf numFmtId="0" fontId="6" fillId="3" borderId="49" xfId="0" applyFont="1" applyFill="1" applyBorder="1" applyAlignment="1">
      <alignment horizontal="center" vertical="center" wrapText="1"/>
    </xf>
    <xf numFmtId="0" fontId="6" fillId="3" borderId="87" xfId="0" applyFont="1" applyFill="1" applyBorder="1" applyAlignment="1">
      <alignment vertical="center" wrapText="1"/>
    </xf>
    <xf numFmtId="0" fontId="6" fillId="3" borderId="22" xfId="0" applyFont="1" applyFill="1" applyBorder="1" applyAlignment="1">
      <alignment vertical="center" wrapText="1"/>
    </xf>
    <xf numFmtId="0" fontId="6" fillId="3" borderId="92" xfId="0" applyFont="1" applyFill="1" applyBorder="1" applyAlignment="1">
      <alignment vertical="center" wrapText="1"/>
    </xf>
    <xf numFmtId="0" fontId="0" fillId="0" borderId="4" xfId="0" applyBorder="1" applyAlignment="1">
      <alignment horizontal="center" wrapText="1"/>
    </xf>
    <xf numFmtId="164" fontId="0" fillId="0" borderId="7" xfId="3" applyFont="1" applyBorder="1" applyAlignment="1">
      <alignment horizontal="center"/>
    </xf>
    <xf numFmtId="0" fontId="0" fillId="0" borderId="41" xfId="0" applyBorder="1" applyAlignment="1">
      <alignment horizontal="center" wrapText="1"/>
    </xf>
    <xf numFmtId="0" fontId="21" fillId="2" borderId="84" xfId="0" applyFont="1" applyFill="1" applyBorder="1" applyAlignment="1" applyProtection="1">
      <alignment wrapText="1"/>
      <protection locked="0"/>
    </xf>
    <xf numFmtId="0" fontId="0" fillId="0" borderId="6" xfId="0" applyBorder="1" applyAlignment="1">
      <alignment vertical="center" wrapText="1"/>
    </xf>
    <xf numFmtId="0" fontId="13" fillId="0" borderId="6" xfId="0" applyFont="1" applyBorder="1" applyAlignment="1">
      <alignment horizontal="center"/>
    </xf>
    <xf numFmtId="0" fontId="13" fillId="0" borderId="6" xfId="0" applyFont="1" applyBorder="1" applyAlignment="1">
      <alignment horizontal="left"/>
    </xf>
    <xf numFmtId="0" fontId="13" fillId="0" borderId="6" xfId="0" applyFont="1" applyBorder="1" applyAlignment="1">
      <alignment horizontal="center" vertical="center" wrapText="1"/>
    </xf>
    <xf numFmtId="0" fontId="13" fillId="0" borderId="51" xfId="0" applyFont="1" applyBorder="1" applyAlignment="1">
      <alignment horizontal="center" vertical="center" wrapText="1"/>
    </xf>
    <xf numFmtId="0" fontId="0" fillId="0" borderId="43" xfId="0" applyBorder="1" applyAlignment="1">
      <alignment horizontal="left"/>
    </xf>
    <xf numFmtId="0" fontId="13" fillId="0" borderId="8" xfId="0" applyFont="1" applyBorder="1" applyAlignment="1">
      <alignment horizontal="center"/>
    </xf>
    <xf numFmtId="0" fontId="13" fillId="0" borderId="8" xfId="0" applyFont="1" applyBorder="1" applyAlignment="1">
      <alignment horizontal="left"/>
    </xf>
    <xf numFmtId="0" fontId="6" fillId="3" borderId="144" xfId="0" applyFont="1" applyFill="1" applyBorder="1" applyAlignment="1">
      <alignment horizontal="center" vertical="center" wrapText="1"/>
    </xf>
    <xf numFmtId="0" fontId="0" fillId="0" borderId="139" xfId="0" applyBorder="1" applyAlignment="1">
      <alignment horizontal="left" vertical="center"/>
    </xf>
    <xf numFmtId="0" fontId="0" fillId="0" borderId="139" xfId="0" applyBorder="1" applyAlignment="1">
      <alignment vertical="center"/>
    </xf>
    <xf numFmtId="0" fontId="0" fillId="0" borderId="164" xfId="0" applyBorder="1" applyAlignment="1">
      <alignment vertical="center" wrapText="1"/>
    </xf>
    <xf numFmtId="0" fontId="0" fillId="0" borderId="32" xfId="0" applyBorder="1" applyAlignment="1">
      <alignment horizontal="center" vertical="center" wrapText="1"/>
    </xf>
    <xf numFmtId="0" fontId="0" fillId="0" borderId="43" xfId="0" applyBorder="1" applyAlignment="1">
      <alignment vertical="center"/>
    </xf>
    <xf numFmtId="0" fontId="6" fillId="3" borderId="82" xfId="0" applyFont="1" applyFill="1" applyBorder="1" applyAlignment="1">
      <alignment horizontal="center" vertical="center" wrapText="1"/>
    </xf>
    <xf numFmtId="0" fontId="6" fillId="3" borderId="154" xfId="0" applyFont="1" applyFill="1" applyBorder="1" applyAlignment="1">
      <alignment horizontal="center" vertical="center" wrapText="1"/>
    </xf>
    <xf numFmtId="0" fontId="6" fillId="3" borderId="165" xfId="0" applyFont="1" applyFill="1" applyBorder="1" applyAlignment="1">
      <alignment horizontal="center" vertical="center" wrapText="1"/>
    </xf>
    <xf numFmtId="0" fontId="6" fillId="3" borderId="166" xfId="0" applyFont="1" applyFill="1" applyBorder="1" applyAlignment="1">
      <alignment horizontal="center" vertical="center" wrapText="1"/>
    </xf>
    <xf numFmtId="0" fontId="6" fillId="3" borderId="167" xfId="0" applyFont="1" applyFill="1" applyBorder="1" applyAlignment="1">
      <alignment horizontal="center" vertical="center" wrapText="1"/>
    </xf>
    <xf numFmtId="0" fontId="0" fillId="0" borderId="43" xfId="0" applyBorder="1" applyAlignment="1">
      <alignment horizontal="center" wrapText="1"/>
    </xf>
    <xf numFmtId="0" fontId="0" fillId="0" borderId="45" xfId="0" applyBorder="1" applyAlignment="1">
      <alignment horizontal="center" wrapText="1"/>
    </xf>
    <xf numFmtId="0" fontId="0" fillId="0" borderId="168" xfId="0" applyBorder="1" applyAlignment="1">
      <alignment horizontal="left"/>
    </xf>
    <xf numFmtId="164" fontId="0" fillId="0" borderId="136" xfId="3" applyFont="1" applyBorder="1" applyAlignment="1">
      <alignment horizontal="center"/>
    </xf>
    <xf numFmtId="0" fontId="0" fillId="0" borderId="169" xfId="0" applyBorder="1" applyAlignment="1">
      <alignment wrapText="1"/>
    </xf>
    <xf numFmtId="0" fontId="6" fillId="3" borderId="87" xfId="0" applyFont="1" applyFill="1" applyBorder="1" applyAlignment="1">
      <alignment horizontal="center" vertical="center" wrapText="1"/>
    </xf>
    <xf numFmtId="0" fontId="6" fillId="4" borderId="9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6" fillId="4" borderId="170" xfId="0" applyFont="1" applyFill="1" applyBorder="1" applyAlignment="1">
      <alignment horizontal="center" vertical="center" wrapText="1"/>
    </xf>
    <xf numFmtId="0" fontId="0" fillId="0" borderId="171" xfId="0" applyBorder="1" applyAlignment="1">
      <alignment wrapText="1"/>
    </xf>
    <xf numFmtId="0" fontId="0" fillId="0" borderId="157" xfId="0" applyBorder="1"/>
    <xf numFmtId="0" fontId="0" fillId="0" borderId="172" xfId="0" applyBorder="1" applyAlignment="1">
      <alignment wrapText="1"/>
    </xf>
    <xf numFmtId="0" fontId="0" fillId="0" borderId="173" xfId="0" applyBorder="1" applyAlignment="1">
      <alignment wrapText="1"/>
    </xf>
    <xf numFmtId="0" fontId="0" fillId="0" borderId="171" xfId="0" applyBorder="1" applyAlignment="1">
      <alignment vertical="center" wrapText="1"/>
    </xf>
    <xf numFmtId="0" fontId="0" fillId="0" borderId="172" xfId="0" applyBorder="1" applyAlignment="1">
      <alignment vertical="center" wrapText="1"/>
    </xf>
    <xf numFmtId="0" fontId="0" fillId="0" borderId="173" xfId="0" applyBorder="1" applyAlignment="1">
      <alignment vertical="center" wrapText="1"/>
    </xf>
    <xf numFmtId="0" fontId="0" fillId="0" borderId="96" xfId="0" applyBorder="1" applyAlignment="1">
      <alignment wrapText="1"/>
    </xf>
    <xf numFmtId="0" fontId="0" fillId="0" borderId="174" xfId="0" applyBorder="1" applyAlignment="1">
      <alignment wrapText="1"/>
    </xf>
    <xf numFmtId="164" fontId="0" fillId="0" borderId="175" xfId="3" applyFont="1" applyBorder="1" applyAlignment="1">
      <alignment horizontal="center" vertical="center"/>
    </xf>
    <xf numFmtId="0" fontId="0" fillId="0" borderId="176" xfId="0" applyBorder="1" applyAlignment="1">
      <alignment vertical="center" wrapText="1"/>
    </xf>
    <xf numFmtId="0" fontId="22" fillId="2" borderId="30" xfId="0" applyFont="1" applyFill="1" applyBorder="1" applyAlignment="1" applyProtection="1">
      <alignment vertical="center" wrapText="1"/>
      <protection locked="0"/>
    </xf>
    <xf numFmtId="0" fontId="22" fillId="2" borderId="7" xfId="0" applyFont="1" applyFill="1" applyBorder="1" applyAlignment="1" applyProtection="1">
      <alignment vertical="center" wrapText="1"/>
      <protection locked="0"/>
    </xf>
    <xf numFmtId="0" fontId="22" fillId="2" borderId="90" xfId="0" applyFont="1" applyFill="1" applyBorder="1" applyAlignment="1" applyProtection="1">
      <alignment vertical="center" wrapText="1"/>
      <protection locked="0"/>
    </xf>
    <xf numFmtId="0" fontId="22" fillId="2" borderId="53" xfId="0" applyFont="1" applyFill="1" applyBorder="1" applyAlignment="1" applyProtection="1">
      <alignment vertical="center" wrapText="1"/>
      <protection locked="0"/>
    </xf>
    <xf numFmtId="0" fontId="0" fillId="0" borderId="91" xfId="0" applyBorder="1" applyAlignment="1">
      <alignment vertical="center"/>
    </xf>
    <xf numFmtId="0" fontId="0" fillId="0" borderId="92" xfId="0" applyBorder="1" applyAlignment="1">
      <alignment vertical="center"/>
    </xf>
    <xf numFmtId="0" fontId="0" fillId="0" borderId="93" xfId="0" applyBorder="1" applyAlignment="1">
      <alignment vertical="center"/>
    </xf>
    <xf numFmtId="0" fontId="6" fillId="3" borderId="91" xfId="0" applyFont="1" applyFill="1" applyBorder="1"/>
    <xf numFmtId="0" fontId="6" fillId="18" borderId="177" xfId="0" applyFont="1" applyFill="1" applyBorder="1"/>
    <xf numFmtId="0" fontId="6" fillId="18" borderId="178" xfId="0" applyFont="1" applyFill="1" applyBorder="1"/>
    <xf numFmtId="0" fontId="6" fillId="18" borderId="179" xfId="0" applyFont="1" applyFill="1" applyBorder="1"/>
    <xf numFmtId="0" fontId="6" fillId="3" borderId="74" xfId="0" applyFont="1" applyFill="1" applyBorder="1"/>
    <xf numFmtId="0" fontId="6" fillId="18" borderId="180" xfId="0" applyFont="1" applyFill="1" applyBorder="1"/>
    <xf numFmtId="0" fontId="6" fillId="3" borderId="163" xfId="0" applyFont="1" applyFill="1" applyBorder="1"/>
    <xf numFmtId="0" fontId="6" fillId="3" borderId="35" xfId="0" applyFont="1" applyFill="1" applyBorder="1"/>
    <xf numFmtId="0" fontId="6" fillId="3" borderId="49" xfId="0" applyFont="1" applyFill="1" applyBorder="1"/>
    <xf numFmtId="0" fontId="22" fillId="2" borderId="120" xfId="0" applyFont="1" applyFill="1" applyBorder="1" applyProtection="1">
      <protection locked="0"/>
    </xf>
    <xf numFmtId="0" fontId="22" fillId="2" borderId="133" xfId="0" applyFont="1" applyFill="1" applyBorder="1" applyProtection="1">
      <protection locked="0"/>
    </xf>
    <xf numFmtId="0" fontId="21" fillId="2" borderId="74" xfId="0" applyFont="1" applyFill="1" applyBorder="1" applyProtection="1">
      <protection locked="0"/>
    </xf>
    <xf numFmtId="0" fontId="6" fillId="19" borderId="142" xfId="0" applyFont="1" applyFill="1" applyBorder="1"/>
    <xf numFmtId="0" fontId="6" fillId="19" borderId="127" xfId="0" applyFont="1" applyFill="1" applyBorder="1"/>
    <xf numFmtId="0" fontId="6" fillId="19" borderId="137" xfId="0" applyFont="1" applyFill="1" applyBorder="1"/>
    <xf numFmtId="0" fontId="6" fillId="0" borderId="92" xfId="0" applyFont="1" applyBorder="1"/>
    <xf numFmtId="0" fontId="6" fillId="0" borderId="93" xfId="0" applyFont="1" applyBorder="1"/>
    <xf numFmtId="0" fontId="58" fillId="0" borderId="0" xfId="0" applyFont="1"/>
    <xf numFmtId="0" fontId="21" fillId="2" borderId="83" xfId="0" applyFont="1" applyFill="1" applyBorder="1" applyProtection="1">
      <protection locked="0"/>
    </xf>
    <xf numFmtId="0" fontId="1" fillId="0" borderId="80" xfId="0" applyFont="1" applyBorder="1" applyProtection="1">
      <protection locked="0"/>
    </xf>
    <xf numFmtId="0" fontId="21" fillId="2" borderId="104" xfId="0" applyFont="1" applyFill="1" applyBorder="1" applyProtection="1">
      <protection locked="0"/>
    </xf>
    <xf numFmtId="0" fontId="46" fillId="2" borderId="40" xfId="0" applyFont="1" applyFill="1" applyBorder="1" applyProtection="1">
      <protection locked="0"/>
    </xf>
    <xf numFmtId="0" fontId="22" fillId="2" borderId="36" xfId="0" applyFont="1" applyFill="1" applyBorder="1" applyProtection="1">
      <protection locked="0"/>
    </xf>
    <xf numFmtId="0" fontId="22" fillId="2" borderId="37" xfId="0" applyFont="1" applyFill="1" applyBorder="1" applyProtection="1">
      <protection locked="0"/>
    </xf>
    <xf numFmtId="0" fontId="21" fillId="2" borderId="93" xfId="0" applyFont="1" applyFill="1" applyBorder="1" applyProtection="1">
      <protection locked="0"/>
    </xf>
    <xf numFmtId="0" fontId="22" fillId="2" borderId="83" xfId="0" applyFont="1" applyFill="1" applyBorder="1" applyProtection="1">
      <protection locked="0"/>
    </xf>
    <xf numFmtId="0" fontId="22" fillId="2" borderId="42" xfId="0" applyFont="1" applyFill="1" applyBorder="1" applyProtection="1">
      <protection locked="0"/>
    </xf>
    <xf numFmtId="0" fontId="22" fillId="2" borderId="43" xfId="0" applyFont="1" applyFill="1" applyBorder="1" applyProtection="1">
      <protection locked="0"/>
    </xf>
    <xf numFmtId="0" fontId="22" fillId="2" borderId="45" xfId="0" applyFont="1" applyFill="1" applyBorder="1" applyProtection="1">
      <protection locked="0"/>
    </xf>
    <xf numFmtId="0" fontId="6" fillId="3" borderId="40"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50"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43" xfId="0" applyFont="1" applyFill="1" applyBorder="1" applyAlignment="1">
      <alignment horizontal="center" vertical="center"/>
    </xf>
    <xf numFmtId="0" fontId="6" fillId="4" borderId="170" xfId="0" applyFont="1" applyFill="1" applyBorder="1" applyAlignment="1">
      <alignment horizontal="center" vertical="center"/>
    </xf>
    <xf numFmtId="0" fontId="6" fillId="3" borderId="48" xfId="0" applyFont="1" applyFill="1" applyBorder="1" applyAlignment="1">
      <alignment horizontal="center" vertical="center"/>
    </xf>
    <xf numFmtId="0" fontId="6" fillId="3" borderId="8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49" xfId="0" applyFont="1" applyFill="1" applyBorder="1" applyAlignment="1">
      <alignment horizontal="center" vertical="center"/>
    </xf>
    <xf numFmtId="0" fontId="0" fillId="0" borderId="155" xfId="0" applyBorder="1"/>
    <xf numFmtId="0" fontId="6" fillId="19" borderId="93" xfId="0" applyFont="1" applyFill="1" applyBorder="1" applyAlignment="1">
      <alignment horizontal="center" vertical="center"/>
    </xf>
    <xf numFmtId="0" fontId="6" fillId="19" borderId="104" xfId="0" applyFont="1" applyFill="1" applyBorder="1"/>
    <xf numFmtId="0" fontId="22" fillId="2" borderId="113" xfId="0" applyFont="1" applyFill="1" applyBorder="1" applyProtection="1">
      <protection locked="0"/>
    </xf>
    <xf numFmtId="0" fontId="6" fillId="19" borderId="15" xfId="0" applyFont="1" applyFill="1" applyBorder="1"/>
    <xf numFmtId="0" fontId="6" fillId="19" borderId="5" xfId="0" applyFont="1" applyFill="1" applyBorder="1"/>
    <xf numFmtId="0" fontId="51" fillId="0" borderId="0" xfId="23"/>
    <xf numFmtId="10" fontId="0" fillId="0" borderId="0" xfId="24" applyFont="1"/>
    <xf numFmtId="0" fontId="51" fillId="0" borderId="0" xfId="23" applyAlignment="1">
      <alignment horizontal="center"/>
    </xf>
    <xf numFmtId="2" fontId="4" fillId="0" borderId="0" xfId="24" applyNumberFormat="1" applyFont="1" applyAlignment="1">
      <alignment horizontal="center"/>
    </xf>
    <xf numFmtId="0" fontId="4" fillId="0" borderId="0" xfId="23" applyFont="1" applyAlignment="1">
      <alignment horizontal="center"/>
    </xf>
    <xf numFmtId="165" fontId="4" fillId="0" borderId="0" xfId="23" applyNumberFormat="1" applyFont="1" applyAlignment="1">
      <alignment horizontal="center"/>
    </xf>
    <xf numFmtId="2" fontId="4" fillId="0" borderId="0" xfId="23" applyNumberFormat="1" applyFont="1" applyAlignment="1">
      <alignment horizontal="center"/>
    </xf>
    <xf numFmtId="10" fontId="4" fillId="0" borderId="0" xfId="24" applyFont="1" applyAlignment="1">
      <alignment horizontal="center"/>
    </xf>
    <xf numFmtId="0" fontId="16" fillId="0" borderId="0" xfId="23" applyFont="1" applyAlignment="1">
      <alignment horizontal="center"/>
    </xf>
    <xf numFmtId="0" fontId="4" fillId="0" borderId="0" xfId="23" applyFont="1" applyAlignment="1">
      <alignment horizontal="center" wrapText="1"/>
    </xf>
    <xf numFmtId="0" fontId="57" fillId="20" borderId="184" xfId="23" applyFont="1" applyFill="1" applyBorder="1" applyAlignment="1">
      <alignment horizontal="center" wrapText="1"/>
    </xf>
    <xf numFmtId="0" fontId="57" fillId="20" borderId="4" xfId="23" applyFont="1" applyFill="1" applyBorder="1" applyAlignment="1">
      <alignment horizontal="center" wrapText="1"/>
    </xf>
    <xf numFmtId="0" fontId="57" fillId="20" borderId="185" xfId="23" applyFont="1" applyFill="1" applyBorder="1" applyAlignment="1">
      <alignment horizontal="center" wrapText="1"/>
    </xf>
    <xf numFmtId="0" fontId="51" fillId="0" borderId="0" xfId="23" applyAlignment="1">
      <alignment horizontal="left" wrapText="1"/>
    </xf>
    <xf numFmtId="0" fontId="0" fillId="0" borderId="4" xfId="0" applyBorder="1" applyAlignment="1">
      <alignment horizontal="left" vertical="top" wrapText="1"/>
    </xf>
    <xf numFmtId="0" fontId="5" fillId="11" borderId="4" xfId="19" applyFont="1" applyFill="1" applyBorder="1" applyAlignment="1">
      <alignment wrapText="1"/>
    </xf>
    <xf numFmtId="0" fontId="0" fillId="0" borderId="41" xfId="0" applyBorder="1"/>
    <xf numFmtId="0" fontId="0" fillId="0" borderId="49" xfId="0" applyBorder="1"/>
    <xf numFmtId="0" fontId="0" fillId="0" borderId="112" xfId="0" applyBorder="1"/>
    <xf numFmtId="0" fontId="0" fillId="0" borderId="104" xfId="0" applyBorder="1"/>
    <xf numFmtId="0" fontId="0" fillId="0" borderId="127" xfId="0" applyBorder="1"/>
    <xf numFmtId="0" fontId="0" fillId="0" borderId="91" xfId="0" applyBorder="1" applyAlignment="1">
      <alignment horizontal="left"/>
    </xf>
    <xf numFmtId="0" fontId="0" fillId="0" borderId="104" xfId="0" applyBorder="1" applyAlignment="1">
      <alignment horizontal="left"/>
    </xf>
    <xf numFmtId="0" fontId="0" fillId="0" borderId="127" xfId="0" applyBorder="1" applyAlignment="1">
      <alignment horizontal="left"/>
    </xf>
    <xf numFmtId="0" fontId="0" fillId="0" borderId="48" xfId="0" applyBorder="1"/>
    <xf numFmtId="0" fontId="0" fillId="0" borderId="40" xfId="0" applyBorder="1"/>
    <xf numFmtId="0" fontId="0" fillId="0" borderId="42" xfId="0" applyBorder="1"/>
    <xf numFmtId="0" fontId="0" fillId="0" borderId="45" xfId="0" applyBorder="1"/>
    <xf numFmtId="0" fontId="0" fillId="0" borderId="50" xfId="0" applyBorder="1"/>
    <xf numFmtId="0" fontId="0" fillId="0" borderId="51" xfId="0" applyBorder="1"/>
    <xf numFmtId="0" fontId="0" fillId="0" borderId="36" xfId="0" applyBorder="1"/>
    <xf numFmtId="0" fontId="0" fillId="0" borderId="37" xfId="0" applyBorder="1"/>
    <xf numFmtId="2" fontId="6" fillId="4" borderId="37" xfId="0" applyNumberFormat="1" applyFont="1" applyFill="1" applyBorder="1" applyAlignment="1">
      <alignment horizontal="center" vertical="center" wrapText="1"/>
    </xf>
    <xf numFmtId="0" fontId="22" fillId="2" borderId="55" xfId="0" applyFont="1" applyFill="1" applyBorder="1" applyAlignment="1" applyProtection="1">
      <alignment horizontal="center" vertical="center" wrapText="1"/>
      <protection locked="0"/>
    </xf>
    <xf numFmtId="0" fontId="22" fillId="2" borderId="38" xfId="0" applyFont="1" applyFill="1" applyBorder="1" applyAlignment="1" applyProtection="1">
      <alignment horizontal="center" vertical="center" wrapText="1"/>
      <protection locked="0"/>
    </xf>
    <xf numFmtId="0" fontId="22" fillId="2" borderId="54" xfId="0" applyFont="1" applyFill="1" applyBorder="1" applyAlignment="1" applyProtection="1">
      <alignment horizontal="center" vertical="center" wrapText="1"/>
      <protection locked="0"/>
    </xf>
    <xf numFmtId="0" fontId="0" fillId="0" borderId="39" xfId="0" applyBorder="1"/>
    <xf numFmtId="166" fontId="6" fillId="3" borderId="13" xfId="0" applyNumberFormat="1" applyFont="1" applyFill="1" applyBorder="1" applyAlignment="1" applyProtection="1">
      <alignment horizontal="center" vertical="center" wrapText="1"/>
      <protection locked="0"/>
    </xf>
    <xf numFmtId="166" fontId="6" fillId="3" borderId="5" xfId="0" applyNumberFormat="1" applyFont="1" applyFill="1" applyBorder="1" applyAlignment="1" applyProtection="1">
      <alignment horizontal="center" vertical="center" wrapText="1"/>
      <protection locked="0"/>
    </xf>
    <xf numFmtId="166" fontId="6" fillId="3" borderId="18" xfId="0" applyNumberFormat="1"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wrapText="1"/>
      <protection locked="0"/>
    </xf>
    <xf numFmtId="0" fontId="6" fillId="3" borderId="37" xfId="0" applyFont="1" applyFill="1" applyBorder="1" applyAlignment="1" applyProtection="1">
      <alignment horizontal="center" vertical="center" wrapText="1"/>
      <protection locked="0"/>
    </xf>
    <xf numFmtId="0" fontId="6" fillId="3" borderId="59" xfId="0" applyFont="1" applyFill="1" applyBorder="1" applyAlignment="1" applyProtection="1">
      <alignment horizontal="center" vertical="center" wrapText="1"/>
      <protection locked="0"/>
    </xf>
    <xf numFmtId="0" fontId="6" fillId="3" borderId="40"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3" borderId="27" xfId="0" applyFont="1" applyFill="1" applyBorder="1" applyAlignment="1" applyProtection="1">
      <alignment horizontal="center" vertical="center" wrapText="1"/>
      <protection locked="0"/>
    </xf>
    <xf numFmtId="0" fontId="6" fillId="3" borderId="42" xfId="0" applyFont="1" applyFill="1" applyBorder="1" applyAlignment="1" applyProtection="1">
      <alignment horizontal="center" vertical="center" wrapText="1"/>
      <protection locked="0"/>
    </xf>
    <xf numFmtId="0" fontId="6" fillId="3" borderId="43"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0" fillId="0" borderId="8" xfId="0" applyBorder="1" applyAlignment="1">
      <alignment horizontal="left" vertical="center"/>
    </xf>
    <xf numFmtId="0" fontId="52" fillId="0" borderId="0" xfId="0" applyFont="1" applyProtection="1">
      <protection locked="0"/>
    </xf>
    <xf numFmtId="0" fontId="7" fillId="0" borderId="0" xfId="0" applyFont="1" applyProtection="1">
      <protection locked="0"/>
    </xf>
    <xf numFmtId="0" fontId="0" fillId="0" borderId="3" xfId="0" applyBorder="1" applyAlignment="1" applyProtection="1">
      <alignment vertical="center"/>
      <protection locked="0"/>
    </xf>
    <xf numFmtId="166" fontId="6" fillId="4" borderId="18" xfId="0" applyNumberFormat="1" applyFont="1" applyFill="1" applyBorder="1" applyAlignment="1" applyProtection="1">
      <alignment horizontal="center" vertical="center" wrapText="1"/>
      <protection locked="0"/>
    </xf>
    <xf numFmtId="166" fontId="6" fillId="4" borderId="4" xfId="0" applyNumberFormat="1" applyFont="1" applyFill="1" applyBorder="1" applyAlignment="1" applyProtection="1">
      <alignment horizontal="center" vertical="center" wrapText="1"/>
      <protection locked="0"/>
    </xf>
    <xf numFmtId="166" fontId="6" fillId="0" borderId="0" xfId="0" applyNumberFormat="1" applyFont="1" applyAlignment="1" applyProtection="1">
      <alignment horizontal="center" vertical="center" wrapText="1"/>
      <protection locked="0"/>
    </xf>
    <xf numFmtId="166" fontId="6" fillId="13" borderId="4" xfId="0" applyNumberFormat="1"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9" fontId="6" fillId="4" borderId="8" xfId="1" applyFont="1" applyFill="1" applyBorder="1" applyAlignment="1" applyProtection="1">
      <alignment horizontal="center" vertical="center" wrapText="1"/>
      <protection locked="0"/>
    </xf>
    <xf numFmtId="0" fontId="6" fillId="3" borderId="21" xfId="0" applyFont="1" applyFill="1" applyBorder="1" applyAlignment="1" applyProtection="1">
      <alignment horizontal="center" vertical="center" wrapText="1"/>
      <protection locked="0"/>
    </xf>
    <xf numFmtId="166" fontId="6" fillId="0" borderId="5" xfId="0" applyNumberFormat="1" applyFont="1" applyBorder="1" applyAlignment="1" applyProtection="1">
      <alignment horizontal="center" vertical="center" wrapText="1"/>
      <protection locked="0"/>
    </xf>
    <xf numFmtId="0" fontId="0" fillId="0" borderId="0" xfId="0" applyAlignment="1" applyProtection="1">
      <alignment vertical="center"/>
      <protection locked="0"/>
    </xf>
    <xf numFmtId="166" fontId="6" fillId="13" borderId="5" xfId="0" applyNumberFormat="1" applyFont="1" applyFill="1" applyBorder="1" applyProtection="1">
      <protection locked="0"/>
    </xf>
    <xf numFmtId="166" fontId="6" fillId="3" borderId="5" xfId="0" applyNumberFormat="1" applyFont="1" applyFill="1" applyBorder="1" applyProtection="1">
      <protection locked="0"/>
    </xf>
    <xf numFmtId="166" fontId="6" fillId="4" borderId="18" xfId="0" applyNumberFormat="1" applyFont="1" applyFill="1" applyBorder="1" applyProtection="1">
      <protection locked="0"/>
    </xf>
    <xf numFmtId="166" fontId="6" fillId="4" borderId="4" xfId="0" applyNumberFormat="1" applyFont="1" applyFill="1" applyBorder="1" applyProtection="1">
      <protection locked="0"/>
    </xf>
    <xf numFmtId="166" fontId="6" fillId="0" borderId="0" xfId="0" applyNumberFormat="1" applyFont="1" applyProtection="1">
      <protection locked="0"/>
    </xf>
    <xf numFmtId="166" fontId="6" fillId="13" borderId="4" xfId="0" applyNumberFormat="1" applyFont="1" applyFill="1" applyBorder="1" applyProtection="1">
      <protection locked="0"/>
    </xf>
    <xf numFmtId="166" fontId="6" fillId="3" borderId="13" xfId="0" applyNumberFormat="1" applyFont="1" applyFill="1" applyBorder="1" applyProtection="1">
      <protection locked="0"/>
    </xf>
    <xf numFmtId="166" fontId="6" fillId="3" borderId="18" xfId="0" applyNumberFormat="1" applyFont="1" applyFill="1" applyBorder="1" applyProtection="1">
      <protection locked="0"/>
    </xf>
    <xf numFmtId="0" fontId="6" fillId="0" borderId="0" xfId="0" applyFont="1" applyProtection="1">
      <protection locked="0"/>
    </xf>
    <xf numFmtId="9" fontId="6" fillId="4" borderId="8" xfId="1" applyFont="1" applyFill="1" applyBorder="1" applyAlignment="1" applyProtection="1">
      <protection locked="0"/>
    </xf>
    <xf numFmtId="9" fontId="6" fillId="4" borderId="4" xfId="1" applyFont="1" applyFill="1" applyBorder="1" applyAlignment="1" applyProtection="1">
      <alignment horizontal="center" vertical="center" wrapText="1"/>
      <protection locked="0"/>
    </xf>
    <xf numFmtId="9" fontId="6" fillId="4" borderId="4" xfId="1" applyFont="1" applyFill="1" applyBorder="1" applyAlignment="1" applyProtection="1">
      <protection locked="0"/>
    </xf>
    <xf numFmtId="0" fontId="13" fillId="0" borderId="0" xfId="0" applyFont="1" applyProtection="1">
      <protection locked="0"/>
    </xf>
    <xf numFmtId="0" fontId="13" fillId="0" borderId="0" xfId="0" applyFont="1" applyAlignment="1" applyProtection="1">
      <alignment vertical="center"/>
      <protection locked="0"/>
    </xf>
    <xf numFmtId="0" fontId="8" fillId="5" borderId="0" xfId="0" applyFont="1" applyFill="1"/>
    <xf numFmtId="0" fontId="9" fillId="6" borderId="0" xfId="0" applyFont="1" applyFill="1"/>
    <xf numFmtId="0" fontId="21" fillId="2" borderId="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horizontal="center" vertical="center"/>
    </xf>
    <xf numFmtId="166" fontId="6" fillId="13" borderId="5" xfId="0" applyNumberFormat="1" applyFont="1" applyFill="1" applyBorder="1" applyAlignment="1">
      <alignment horizontal="center" vertical="center" wrapText="1"/>
    </xf>
    <xf numFmtId="166" fontId="6" fillId="3" borderId="5" xfId="0" applyNumberFormat="1" applyFont="1" applyFill="1" applyBorder="1" applyAlignment="1">
      <alignment horizontal="center" vertical="center" wrapText="1"/>
    </xf>
    <xf numFmtId="166" fontId="6" fillId="4" borderId="18" xfId="0" applyNumberFormat="1" applyFont="1" applyFill="1" applyBorder="1" applyAlignment="1">
      <alignment horizontal="center" vertical="center" wrapText="1"/>
    </xf>
    <xf numFmtId="166" fontId="6" fillId="4" borderId="4" xfId="0" applyNumberFormat="1" applyFont="1" applyFill="1" applyBorder="1" applyAlignment="1">
      <alignment horizontal="center" vertical="center" wrapText="1"/>
    </xf>
    <xf numFmtId="0" fontId="0" fillId="0" borderId="4" xfId="0" applyBorder="1" applyAlignment="1" applyProtection="1">
      <alignment vertical="center"/>
      <protection locked="0"/>
    </xf>
    <xf numFmtId="0" fontId="0" fillId="0" borderId="4" xfId="0" applyBorder="1" applyAlignment="1" applyProtection="1">
      <alignment horizontal="left" vertical="center" wrapText="1"/>
      <protection locked="0"/>
    </xf>
    <xf numFmtId="0" fontId="0" fillId="0" borderId="4" xfId="0" applyBorder="1" applyAlignment="1" applyProtection="1">
      <alignment vertical="center" wrapText="1"/>
      <protection locked="0"/>
    </xf>
    <xf numFmtId="0" fontId="6" fillId="13" borderId="15"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13" borderId="4" xfId="0" applyFont="1" applyFill="1" applyBorder="1" applyProtection="1">
      <protection locked="0"/>
    </xf>
    <xf numFmtId="0" fontId="6" fillId="3" borderId="4" xfId="0" applyFont="1" applyFill="1" applyBorder="1" applyProtection="1">
      <protection locked="0"/>
    </xf>
    <xf numFmtId="0" fontId="6" fillId="3" borderId="19" xfId="0" applyFont="1" applyFill="1" applyBorder="1" applyProtection="1">
      <protection locked="0"/>
    </xf>
    <xf numFmtId="165" fontId="6" fillId="4" borderId="4" xfId="0" applyNumberFormat="1" applyFont="1" applyFill="1" applyBorder="1" applyProtection="1">
      <protection locked="0"/>
    </xf>
    <xf numFmtId="0" fontId="6" fillId="13" borderId="15" xfId="0" applyFont="1" applyFill="1" applyBorder="1" applyProtection="1">
      <protection locked="0"/>
    </xf>
    <xf numFmtId="0" fontId="6" fillId="3" borderId="15" xfId="0" applyFont="1" applyFill="1" applyBorder="1" applyProtection="1">
      <protection locked="0"/>
    </xf>
    <xf numFmtId="0" fontId="6" fillId="3" borderId="20" xfId="0" applyFont="1" applyFill="1" applyBorder="1" applyProtection="1">
      <protection locked="0"/>
    </xf>
    <xf numFmtId="0" fontId="6" fillId="4" borderId="4" xfId="0" applyFont="1" applyFill="1" applyBorder="1" applyProtection="1">
      <protection locked="0"/>
    </xf>
    <xf numFmtId="0" fontId="6" fillId="13" borderId="5" xfId="0" applyFont="1" applyFill="1" applyBorder="1" applyAlignment="1" applyProtection="1">
      <alignment horizontal="center" vertical="center" wrapText="1"/>
      <protection locked="0"/>
    </xf>
    <xf numFmtId="0" fontId="6" fillId="13" borderId="5" xfId="0" applyFont="1" applyFill="1" applyBorder="1" applyProtection="1">
      <protection locked="0"/>
    </xf>
    <xf numFmtId="0" fontId="6" fillId="3" borderId="5" xfId="0" applyFont="1" applyFill="1" applyBorder="1" applyProtection="1">
      <protection locked="0"/>
    </xf>
    <xf numFmtId="0" fontId="6" fillId="3" borderId="18" xfId="0" applyFont="1" applyFill="1" applyBorder="1" applyProtection="1">
      <protection locked="0"/>
    </xf>
    <xf numFmtId="0" fontId="8" fillId="0" borderId="0" xfId="0" applyFont="1"/>
    <xf numFmtId="0" fontId="9" fillId="0" borderId="0" xfId="0" applyFont="1"/>
    <xf numFmtId="0" fontId="1" fillId="0" borderId="0" xfId="0" applyFont="1" applyAlignment="1">
      <alignment horizontal="center" vertical="center" wrapText="1"/>
    </xf>
    <xf numFmtId="0" fontId="22" fillId="2" borderId="27" xfId="0" applyFont="1" applyFill="1" applyBorder="1" applyAlignment="1">
      <alignment horizontal="center" vertical="center" wrapText="1"/>
    </xf>
    <xf numFmtId="0" fontId="6" fillId="13" borderId="4" xfId="0" applyFont="1" applyFill="1" applyBorder="1" applyAlignment="1">
      <alignment horizontal="center" vertical="center" wrapText="1"/>
    </xf>
    <xf numFmtId="165" fontId="6" fillId="4" borderId="4" xfId="0" applyNumberFormat="1" applyFont="1" applyFill="1" applyBorder="1" applyAlignment="1">
      <alignment horizontal="center" vertical="center" wrapText="1"/>
    </xf>
    <xf numFmtId="9" fontId="0" fillId="0" borderId="0" xfId="1" applyFont="1" applyAlignment="1" applyProtection="1">
      <alignment vertical="center"/>
      <protection locked="0"/>
    </xf>
    <xf numFmtId="0" fontId="0" fillId="0" borderId="4" xfId="0" applyBorder="1" applyAlignment="1" applyProtection="1">
      <alignment wrapText="1"/>
      <protection locked="0"/>
    </xf>
    <xf numFmtId="166" fontId="6" fillId="10" borderId="4" xfId="0" applyNumberFormat="1" applyFont="1" applyFill="1" applyBorder="1" applyAlignment="1" applyProtection="1">
      <alignment horizontal="center" vertical="center" wrapText="1"/>
      <protection locked="0"/>
    </xf>
    <xf numFmtId="0" fontId="0" fillId="0" borderId="4" xfId="0" applyBorder="1" applyProtection="1">
      <protection locked="0"/>
    </xf>
    <xf numFmtId="166" fontId="6" fillId="10" borderId="5" xfId="0" applyNumberFormat="1" applyFont="1" applyFill="1" applyBorder="1" applyAlignment="1">
      <alignment horizontal="center" vertical="center" wrapText="1"/>
    </xf>
    <xf numFmtId="0" fontId="6" fillId="10" borderId="15" xfId="0" applyFont="1" applyFill="1" applyBorder="1" applyAlignment="1" applyProtection="1">
      <alignment horizontal="center" vertical="center" wrapText="1"/>
      <protection locked="0"/>
    </xf>
    <xf numFmtId="9" fontId="6" fillId="4" borderId="15" xfId="1" applyFont="1" applyFill="1" applyBorder="1" applyAlignment="1" applyProtection="1">
      <alignment horizontal="center" vertical="center" wrapText="1"/>
      <protection locked="0"/>
    </xf>
    <xf numFmtId="0" fontId="6" fillId="10" borderId="4" xfId="0" applyFont="1" applyFill="1" applyBorder="1" applyAlignment="1">
      <alignment horizontal="center" vertical="center" wrapText="1"/>
    </xf>
    <xf numFmtId="2" fontId="6" fillId="3" borderId="4" xfId="0" applyNumberFormat="1" applyFont="1" applyFill="1" applyBorder="1" applyAlignment="1">
      <alignment horizontal="center" vertical="center" wrapText="1"/>
    </xf>
    <xf numFmtId="0" fontId="0" fillId="6" borderId="0" xfId="0" applyFill="1" applyProtection="1">
      <protection locked="0"/>
    </xf>
    <xf numFmtId="164" fontId="0" fillId="0" borderId="4" xfId="3"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9" fontId="0" fillId="0" borderId="0" xfId="1" applyFont="1" applyFill="1" applyBorder="1" applyAlignment="1" applyProtection="1">
      <alignment vertical="center"/>
      <protection locked="0"/>
    </xf>
    <xf numFmtId="9" fontId="0" fillId="0" borderId="4" xfId="1" applyFont="1" applyFill="1" applyBorder="1" applyAlignment="1" applyProtection="1">
      <alignment vertical="center"/>
      <protection locked="0"/>
    </xf>
    <xf numFmtId="0" fontId="6" fillId="4" borderId="19" xfId="0" applyFont="1" applyFill="1" applyBorder="1" applyProtection="1">
      <protection locked="0"/>
    </xf>
    <xf numFmtId="0" fontId="6" fillId="0" borderId="7" xfId="0" applyFont="1" applyBorder="1" applyProtection="1">
      <protection locked="0"/>
    </xf>
    <xf numFmtId="0" fontId="6" fillId="3" borderId="22" xfId="0" applyFont="1" applyFill="1" applyBorder="1" applyProtection="1">
      <protection locked="0"/>
    </xf>
    <xf numFmtId="9" fontId="6" fillId="4" borderId="22" xfId="1" applyFont="1" applyFill="1" applyBorder="1" applyAlignment="1" applyProtection="1">
      <protection locked="0"/>
    </xf>
    <xf numFmtId="1" fontId="6" fillId="3" borderId="4" xfId="0" applyNumberFormat="1" applyFont="1" applyFill="1" applyBorder="1" applyProtection="1">
      <protection locked="0"/>
    </xf>
    <xf numFmtId="2" fontId="6" fillId="3" borderId="4" xfId="1" applyNumberFormat="1" applyFont="1" applyFill="1" applyBorder="1" applyAlignment="1" applyProtection="1">
      <protection locked="0"/>
    </xf>
    <xf numFmtId="1" fontId="6" fillId="0" borderId="4" xfId="0" applyNumberFormat="1" applyFont="1" applyBorder="1" applyAlignment="1" applyProtection="1">
      <alignment horizontal="center" vertical="center" wrapText="1"/>
      <protection locked="0"/>
    </xf>
    <xf numFmtId="1" fontId="6" fillId="0" borderId="7" xfId="0" applyNumberFormat="1" applyFont="1" applyBorder="1" applyProtection="1">
      <protection locked="0"/>
    </xf>
    <xf numFmtId="0" fontId="0" fillId="0" borderId="7" xfId="0" applyBorder="1" applyProtection="1">
      <protection locked="0"/>
    </xf>
    <xf numFmtId="2" fontId="6" fillId="3" borderId="4" xfId="0" applyNumberFormat="1" applyFont="1" applyFill="1" applyBorder="1" applyProtection="1">
      <protection locked="0"/>
    </xf>
    <xf numFmtId="0" fontId="13" fillId="0" borderId="4" xfId="0" applyFont="1" applyBorder="1" applyAlignment="1">
      <alignment vertical="center" wrapText="1"/>
    </xf>
    <xf numFmtId="0" fontId="6" fillId="4" borderId="4" xfId="0" applyFont="1" applyFill="1" applyBorder="1" applyAlignment="1">
      <alignment horizontal="center" vertical="center" wrapText="1"/>
    </xf>
    <xf numFmtId="0" fontId="6" fillId="21" borderId="4"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17" fillId="0" borderId="4" xfId="0" applyFont="1" applyBorder="1" applyAlignment="1">
      <alignment horizontal="center" vertical="center"/>
    </xf>
    <xf numFmtId="1" fontId="6" fillId="3" borderId="4" xfId="0" applyNumberFormat="1" applyFont="1" applyFill="1" applyBorder="1" applyAlignment="1">
      <alignment horizontal="center" vertical="center" wrapText="1"/>
    </xf>
    <xf numFmtId="2" fontId="6" fillId="3" borderId="4" xfId="1" applyNumberFormat="1" applyFont="1" applyFill="1" applyBorder="1" applyAlignment="1" applyProtection="1">
      <alignment horizontal="center" vertical="center" wrapText="1"/>
    </xf>
    <xf numFmtId="0" fontId="0" fillId="0" borderId="23" xfId="0" applyBorder="1" applyAlignment="1" applyProtection="1">
      <alignment vertical="center"/>
      <protection locked="0"/>
    </xf>
    <xf numFmtId="164" fontId="0" fillId="0" borderId="23" xfId="3" applyFont="1" applyBorder="1" applyAlignment="1" applyProtection="1">
      <alignment horizontal="center" vertical="center"/>
      <protection locked="0"/>
    </xf>
    <xf numFmtId="2" fontId="6" fillId="3" borderId="8" xfId="0" applyNumberFormat="1" applyFont="1" applyFill="1" applyBorder="1" applyProtection="1">
      <protection locked="0"/>
    </xf>
    <xf numFmtId="165" fontId="6" fillId="4" borderId="8" xfId="0" applyNumberFormat="1" applyFont="1" applyFill="1" applyBorder="1" applyProtection="1">
      <protection locked="0"/>
    </xf>
    <xf numFmtId="165" fontId="6" fillId="4" borderId="49" xfId="0" applyNumberFormat="1" applyFont="1" applyFill="1" applyBorder="1" applyProtection="1">
      <protection locked="0"/>
    </xf>
    <xf numFmtId="165" fontId="6" fillId="4" borderId="41" xfId="0" applyNumberFormat="1" applyFont="1" applyFill="1" applyBorder="1" applyProtection="1">
      <protection locked="0"/>
    </xf>
    <xf numFmtId="2" fontId="6" fillId="4" borderId="4" xfId="0" applyNumberFormat="1" applyFont="1" applyFill="1" applyBorder="1" applyProtection="1">
      <protection locked="0"/>
    </xf>
    <xf numFmtId="0" fontId="0" fillId="0" borderId="3" xfId="0" applyBorder="1" applyProtection="1">
      <protection locked="0"/>
    </xf>
    <xf numFmtId="164" fontId="0" fillId="0" borderId="28" xfId="3" applyFont="1" applyBorder="1" applyAlignment="1" applyProtection="1">
      <alignment horizontal="center" vertical="center"/>
      <protection locked="0"/>
    </xf>
    <xf numFmtId="0" fontId="18" fillId="0" borderId="0" xfId="12" applyAlignment="1" applyProtection="1">
      <alignment vertical="center"/>
      <protection locked="0"/>
    </xf>
    <xf numFmtId="167" fontId="6" fillId="3" borderId="4" xfId="0" applyNumberFormat="1" applyFont="1" applyFill="1" applyBorder="1" applyProtection="1">
      <protection locked="0"/>
    </xf>
    <xf numFmtId="0" fontId="0" fillId="0" borderId="27" xfId="0" applyBorder="1" applyProtection="1">
      <protection locked="0"/>
    </xf>
    <xf numFmtId="0" fontId="0" fillId="0" borderId="6" xfId="0" applyBorder="1" applyAlignment="1" applyProtection="1">
      <alignment wrapText="1"/>
      <protection locked="0"/>
    </xf>
    <xf numFmtId="0" fontId="0" fillId="0" borderId="6" xfId="0" applyBorder="1" applyAlignment="1" applyProtection="1">
      <alignment vertical="center"/>
      <protection locked="0"/>
    </xf>
    <xf numFmtId="0" fontId="16" fillId="0" borderId="4" xfId="0" applyFont="1" applyBorder="1" applyAlignment="1" applyProtection="1">
      <alignment wrapText="1"/>
      <protection locked="0"/>
    </xf>
    <xf numFmtId="0" fontId="16" fillId="0" borderId="4" xfId="0" applyFont="1" applyBorder="1" applyAlignment="1" applyProtection="1">
      <alignment vertical="center"/>
      <protection locked="0"/>
    </xf>
    <xf numFmtId="164" fontId="16" fillId="0" borderId="23" xfId="3" applyFont="1" applyFill="1" applyBorder="1" applyAlignment="1" applyProtection="1">
      <alignment horizontal="center" vertical="center"/>
      <protection locked="0"/>
    </xf>
    <xf numFmtId="0" fontId="16" fillId="0" borderId="0" xfId="0" applyFont="1" applyProtection="1">
      <protection locked="0"/>
    </xf>
    <xf numFmtId="0" fontId="16" fillId="0" borderId="0" xfId="0" applyFont="1" applyAlignment="1" applyProtection="1">
      <alignment vertical="center"/>
      <protection locked="0"/>
    </xf>
    <xf numFmtId="9" fontId="5" fillId="0" borderId="4" xfId="1" applyFont="1" applyFill="1" applyBorder="1" applyAlignment="1" applyProtection="1">
      <alignment vertical="center"/>
      <protection locked="0"/>
    </xf>
    <xf numFmtId="165" fontId="6" fillId="4" borderId="41" xfId="0" applyNumberFormat="1"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2" xfId="0" applyBorder="1" applyAlignment="1">
      <alignment horizontal="left" vertical="center" wrapText="1"/>
    </xf>
    <xf numFmtId="0" fontId="13" fillId="0" borderId="2" xfId="0" applyFont="1" applyBorder="1" applyAlignment="1">
      <alignment vertical="center" wrapText="1"/>
    </xf>
    <xf numFmtId="0" fontId="0" fillId="0" borderId="2" xfId="0" applyBorder="1" applyAlignment="1">
      <alignment vertical="center"/>
    </xf>
    <xf numFmtId="0" fontId="0" fillId="0" borderId="24" xfId="0" applyBorder="1" applyAlignment="1">
      <alignment horizontal="center" vertical="center"/>
    </xf>
    <xf numFmtId="2" fontId="6" fillId="3" borderId="8" xfId="0" applyNumberFormat="1" applyFont="1" applyFill="1" applyBorder="1" applyAlignment="1">
      <alignment horizontal="center" vertical="center" wrapText="1"/>
    </xf>
    <xf numFmtId="165" fontId="6" fillId="4" borderId="8" xfId="0" applyNumberFormat="1" applyFont="1" applyFill="1" applyBorder="1" applyAlignment="1">
      <alignment horizontal="center" vertical="center" wrapText="1"/>
    </xf>
    <xf numFmtId="165" fontId="6" fillId="4" borderId="49" xfId="0" applyNumberFormat="1" applyFont="1" applyFill="1" applyBorder="1" applyAlignment="1">
      <alignment horizontal="center" vertical="center" wrapText="1"/>
    </xf>
    <xf numFmtId="2" fontId="6" fillId="21" borderId="4" xfId="0" applyNumberFormat="1" applyFont="1" applyFill="1" applyBorder="1" applyAlignment="1">
      <alignment horizontal="center" vertical="center" wrapText="1"/>
    </xf>
    <xf numFmtId="0" fontId="13" fillId="0" borderId="12" xfId="0" applyFont="1" applyBorder="1" applyAlignment="1">
      <alignment vertical="center" wrapText="1"/>
    </xf>
    <xf numFmtId="0" fontId="0" fillId="0" borderId="19" xfId="0" applyBorder="1" applyAlignment="1">
      <alignment vertical="center" wrapText="1"/>
    </xf>
    <xf numFmtId="0" fontId="0" fillId="0" borderId="34" xfId="0" applyBorder="1" applyAlignment="1">
      <alignment horizontal="center" vertical="center"/>
    </xf>
    <xf numFmtId="2" fontId="6" fillId="13" borderId="4" xfId="0" applyNumberFormat="1" applyFont="1" applyFill="1" applyBorder="1" applyAlignment="1">
      <alignment horizontal="center" vertical="center" wrapText="1"/>
    </xf>
    <xf numFmtId="0" fontId="0" fillId="0" borderId="26" xfId="0" applyBorder="1" applyAlignment="1">
      <alignment vertical="center"/>
    </xf>
    <xf numFmtId="0" fontId="0" fillId="0" borderId="27" xfId="0" applyBorder="1" applyAlignment="1">
      <alignment vertical="center"/>
    </xf>
    <xf numFmtId="0" fontId="13" fillId="0" borderId="19" xfId="0" applyFont="1" applyBorder="1" applyAlignment="1">
      <alignment vertical="center"/>
    </xf>
    <xf numFmtId="0" fontId="16" fillId="0" borderId="0" xfId="0" applyFont="1"/>
    <xf numFmtId="165" fontId="6" fillId="4" borderId="41" xfId="0" applyNumberFormat="1" applyFont="1" applyFill="1" applyBorder="1" applyAlignment="1">
      <alignment horizontal="center" vertical="center" wrapText="1"/>
    </xf>
    <xf numFmtId="0" fontId="0" fillId="0" borderId="0" xfId="0" applyAlignment="1" applyProtection="1">
      <alignment horizontal="center"/>
      <protection locked="0"/>
    </xf>
    <xf numFmtId="0" fontId="52" fillId="11" borderId="0" xfId="0" applyFont="1" applyFill="1" applyAlignment="1" applyProtection="1">
      <alignment horizontal="center"/>
      <protection locked="0"/>
    </xf>
    <xf numFmtId="0" fontId="52" fillId="0" borderId="0" xfId="0" applyFont="1" applyAlignment="1" applyProtection="1">
      <alignment horizontal="center"/>
      <protection locked="0"/>
    </xf>
    <xf numFmtId="0" fontId="0" fillId="0" borderId="36" xfId="0" applyBorder="1" applyAlignment="1" applyProtection="1">
      <alignment horizontal="center"/>
      <protection locked="0"/>
    </xf>
    <xf numFmtId="0" fontId="6" fillId="9" borderId="0" xfId="0" applyFont="1" applyFill="1" applyAlignment="1" applyProtection="1">
      <alignment horizontal="center" vertical="center" wrapText="1"/>
      <protection locked="0"/>
    </xf>
    <xf numFmtId="0" fontId="6" fillId="4" borderId="141" xfId="0" applyFont="1" applyFill="1" applyBorder="1" applyAlignment="1" applyProtection="1">
      <alignment horizontal="center" vertical="center" wrapText="1"/>
      <protection locked="0"/>
    </xf>
    <xf numFmtId="0" fontId="6" fillId="4" borderId="39" xfId="0" applyFont="1" applyFill="1" applyBorder="1" applyAlignment="1" applyProtection="1">
      <alignment horizontal="center" vertical="center" wrapText="1"/>
      <protection locked="0"/>
    </xf>
    <xf numFmtId="9" fontId="6" fillId="4" borderId="36" xfId="1" applyFont="1" applyFill="1" applyBorder="1" applyAlignment="1" applyProtection="1">
      <alignment horizontal="center" vertical="center" wrapText="1"/>
      <protection locked="0"/>
    </xf>
    <xf numFmtId="9" fontId="6" fillId="4" borderId="37" xfId="1" applyFont="1" applyFill="1" applyBorder="1" applyAlignment="1" applyProtection="1">
      <alignment horizontal="center" vertical="center" wrapText="1"/>
      <protection locked="0"/>
    </xf>
    <xf numFmtId="0" fontId="6" fillId="3" borderId="145" xfId="0" applyFont="1" applyFill="1" applyBorder="1" applyAlignment="1" applyProtection="1">
      <alignment horizontal="center" vertical="center" wrapText="1"/>
      <protection locked="0"/>
    </xf>
    <xf numFmtId="0" fontId="0" fillId="0" borderId="104" xfId="0" applyBorder="1" applyAlignment="1" applyProtection="1">
      <alignment horizontal="center" vertical="center"/>
      <protection locked="0"/>
    </xf>
    <xf numFmtId="9" fontId="0" fillId="0" borderId="0" xfId="1" applyFont="1" applyFill="1" applyBorder="1" applyAlignment="1" applyProtection="1">
      <alignment horizontal="center" vertical="center"/>
      <protection locked="0"/>
    </xf>
    <xf numFmtId="0" fontId="6" fillId="3" borderId="36" xfId="0" applyFont="1" applyFill="1" applyBorder="1" applyProtection="1">
      <protection locked="0"/>
    </xf>
    <xf numFmtId="0" fontId="6" fillId="3" borderId="37" xfId="0" applyFont="1" applyFill="1" applyBorder="1" applyProtection="1">
      <protection locked="0"/>
    </xf>
    <xf numFmtId="0" fontId="6" fillId="3" borderId="39" xfId="0" applyFont="1" applyFill="1" applyBorder="1" applyProtection="1">
      <protection locked="0"/>
    </xf>
    <xf numFmtId="0" fontId="6" fillId="4" borderId="47" xfId="0" applyFont="1" applyFill="1" applyBorder="1" applyProtection="1">
      <protection locked="0"/>
    </xf>
    <xf numFmtId="0" fontId="6" fillId="4" borderId="39" xfId="0" applyFont="1" applyFill="1" applyBorder="1" applyProtection="1">
      <protection locked="0"/>
    </xf>
    <xf numFmtId="0" fontId="6" fillId="9" borderId="0" xfId="0" applyFont="1" applyFill="1" applyProtection="1">
      <protection locked="0"/>
    </xf>
    <xf numFmtId="0" fontId="6" fillId="3" borderId="59" xfId="0" applyFont="1" applyFill="1" applyBorder="1" applyProtection="1">
      <protection locked="0"/>
    </xf>
    <xf numFmtId="0" fontId="6" fillId="4" borderId="141" xfId="0" applyFont="1" applyFill="1" applyBorder="1" applyProtection="1">
      <protection locked="0"/>
    </xf>
    <xf numFmtId="9" fontId="6" fillId="4" borderId="40" xfId="1" applyFont="1" applyFill="1" applyBorder="1" applyAlignment="1" applyProtection="1">
      <protection locked="0"/>
    </xf>
    <xf numFmtId="9" fontId="6" fillId="4" borderId="41" xfId="1" applyFont="1" applyFill="1" applyBorder="1" applyAlignment="1" applyProtection="1">
      <protection locked="0"/>
    </xf>
    <xf numFmtId="0" fontId="0" fillId="0" borderId="40" xfId="0" applyBorder="1" applyAlignment="1" applyProtection="1">
      <alignment horizontal="center"/>
      <protection locked="0"/>
    </xf>
    <xf numFmtId="0" fontId="6" fillId="4" borderId="72" xfId="0" applyFont="1" applyFill="1" applyBorder="1" applyAlignment="1" applyProtection="1">
      <alignment horizontal="center" vertical="center" wrapText="1"/>
      <protection locked="0"/>
    </xf>
    <xf numFmtId="0" fontId="6" fillId="4" borderId="49" xfId="0" applyFont="1" applyFill="1" applyBorder="1" applyAlignment="1" applyProtection="1">
      <alignment horizontal="center" vertical="center" wrapText="1"/>
      <protection locked="0"/>
    </xf>
    <xf numFmtId="9" fontId="6" fillId="4" borderId="40" xfId="1"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0" fontId="6" fillId="3" borderId="40" xfId="0" applyFont="1" applyFill="1" applyBorder="1" applyProtection="1">
      <protection locked="0"/>
    </xf>
    <xf numFmtId="0" fontId="6" fillId="3" borderId="41" xfId="0" applyFont="1" applyFill="1" applyBorder="1" applyProtection="1">
      <protection locked="0"/>
    </xf>
    <xf numFmtId="0" fontId="6" fillId="4" borderId="25" xfId="0" applyFont="1" applyFill="1" applyBorder="1" applyProtection="1">
      <protection locked="0"/>
    </xf>
    <xf numFmtId="0" fontId="6" fillId="4" borderId="41" xfId="0" applyFont="1" applyFill="1" applyBorder="1" applyProtection="1">
      <protection locked="0"/>
    </xf>
    <xf numFmtId="0" fontId="6" fillId="4" borderId="72" xfId="0" applyFont="1" applyFill="1" applyBorder="1" applyProtection="1">
      <protection locked="0"/>
    </xf>
    <xf numFmtId="0" fontId="6" fillId="4" borderId="49" xfId="0" applyFont="1" applyFill="1" applyBorder="1" applyProtection="1">
      <protection locked="0"/>
    </xf>
    <xf numFmtId="1" fontId="6" fillId="3" borderId="4" xfId="1" applyNumberFormat="1" applyFont="1" applyFill="1" applyBorder="1" applyAlignment="1" applyProtection="1">
      <protection locked="0"/>
    </xf>
    <xf numFmtId="9" fontId="6" fillId="3" borderId="4" xfId="1" applyFont="1" applyFill="1" applyBorder="1" applyAlignment="1" applyProtection="1">
      <protection locked="0"/>
    </xf>
    <xf numFmtId="9" fontId="6" fillId="3" borderId="41" xfId="1" applyFont="1" applyFill="1" applyBorder="1" applyAlignment="1" applyProtection="1">
      <protection locked="0"/>
    </xf>
    <xf numFmtId="1" fontId="6" fillId="3" borderId="41" xfId="0" applyNumberFormat="1" applyFont="1" applyFill="1" applyBorder="1" applyProtection="1">
      <protection locked="0"/>
    </xf>
    <xf numFmtId="0" fontId="0" fillId="0" borderId="97" xfId="0" applyBorder="1" applyAlignment="1" applyProtection="1">
      <alignment horizontal="center" vertical="center"/>
      <protection locked="0"/>
    </xf>
    <xf numFmtId="0" fontId="6" fillId="3" borderId="50" xfId="0" applyFont="1" applyFill="1" applyBorder="1" applyProtection="1">
      <protection locked="0"/>
    </xf>
    <xf numFmtId="0" fontId="6" fillId="3" borderId="6" xfId="0" applyFont="1" applyFill="1" applyBorder="1" applyProtection="1">
      <protection locked="0"/>
    </xf>
    <xf numFmtId="0" fontId="6" fillId="3" borderId="27" xfId="0" applyFont="1" applyFill="1" applyBorder="1" applyProtection="1">
      <protection locked="0"/>
    </xf>
    <xf numFmtId="0" fontId="6" fillId="4" borderId="140" xfId="0" applyFont="1" applyFill="1" applyBorder="1" applyProtection="1">
      <protection locked="0"/>
    </xf>
    <xf numFmtId="0" fontId="6" fillId="4" borderId="53" xfId="0" applyFont="1" applyFill="1" applyBorder="1" applyProtection="1">
      <protection locked="0"/>
    </xf>
    <xf numFmtId="9" fontId="6" fillId="4" borderId="50" xfId="1" applyFont="1" applyFill="1" applyBorder="1" applyAlignment="1" applyProtection="1">
      <protection locked="0"/>
    </xf>
    <xf numFmtId="9" fontId="6" fillId="4" borderId="51" xfId="1" applyFont="1" applyFill="1" applyBorder="1" applyAlignment="1" applyProtection="1">
      <protection locked="0"/>
    </xf>
    <xf numFmtId="0" fontId="5" fillId="0" borderId="97" xfId="0" applyFont="1" applyBorder="1" applyAlignment="1" applyProtection="1">
      <alignment horizontal="center" vertical="center"/>
      <protection locked="0"/>
    </xf>
    <xf numFmtId="0" fontId="6" fillId="3" borderId="42" xfId="0" applyFont="1" applyFill="1" applyBorder="1" applyProtection="1">
      <protection locked="0"/>
    </xf>
    <xf numFmtId="0" fontId="6" fillId="3" borderId="96" xfId="0" applyFont="1" applyFill="1" applyBorder="1" applyProtection="1">
      <protection locked="0"/>
    </xf>
    <xf numFmtId="0" fontId="6" fillId="3" borderId="43" xfId="0" applyFont="1" applyFill="1" applyBorder="1" applyProtection="1">
      <protection locked="0"/>
    </xf>
    <xf numFmtId="0" fontId="6" fillId="4" borderId="43" xfId="0" applyFont="1" applyFill="1" applyBorder="1" applyProtection="1">
      <protection locked="0"/>
    </xf>
    <xf numFmtId="0" fontId="6" fillId="4" borderId="45" xfId="0" applyFont="1" applyFill="1" applyBorder="1" applyProtection="1">
      <protection locked="0"/>
    </xf>
    <xf numFmtId="9" fontId="6" fillId="4" borderId="42" xfId="1" applyFont="1" applyFill="1" applyBorder="1" applyAlignment="1" applyProtection="1">
      <protection locked="0"/>
    </xf>
    <xf numFmtId="9" fontId="6" fillId="4" borderId="45" xfId="1" applyFont="1" applyFill="1" applyBorder="1" applyAlignment="1" applyProtection="1">
      <protection locked="0"/>
    </xf>
    <xf numFmtId="0" fontId="13" fillId="0" borderId="116" xfId="0" applyFont="1" applyBorder="1" applyAlignment="1" applyProtection="1">
      <alignment horizontal="center"/>
      <protection locked="0"/>
    </xf>
    <xf numFmtId="0" fontId="6" fillId="4" borderId="143" xfId="0" applyFont="1" applyFill="1" applyBorder="1" applyAlignment="1" applyProtection="1">
      <alignment horizontal="center" vertical="center" wrapText="1"/>
      <protection locked="0"/>
    </xf>
    <xf numFmtId="0" fontId="6" fillId="4" borderId="112" xfId="0" applyFont="1" applyFill="1" applyBorder="1" applyAlignment="1" applyProtection="1">
      <alignment horizontal="center" vertical="center" wrapText="1"/>
      <protection locked="0"/>
    </xf>
    <xf numFmtId="9" fontId="6" fillId="4" borderId="42" xfId="1" applyFont="1" applyFill="1" applyBorder="1" applyAlignment="1" applyProtection="1">
      <alignment horizontal="center" vertical="center" wrapText="1"/>
      <protection locked="0"/>
    </xf>
    <xf numFmtId="9" fontId="6" fillId="4" borderId="43" xfId="1" applyFont="1" applyFill="1" applyBorder="1" applyAlignment="1" applyProtection="1">
      <alignment horizontal="center" vertical="center" wrapText="1"/>
      <protection locked="0"/>
    </xf>
    <xf numFmtId="0" fontId="6" fillId="3" borderId="146" xfId="0" applyFont="1" applyFill="1" applyBorder="1" applyAlignment="1" applyProtection="1">
      <alignment horizontal="center" vertical="center" wrapText="1"/>
      <protection locked="0"/>
    </xf>
    <xf numFmtId="0" fontId="13" fillId="0" borderId="127" xfId="0" applyFont="1" applyBorder="1" applyAlignment="1" applyProtection="1">
      <alignment horizontal="center" vertical="center"/>
      <protection locked="0"/>
    </xf>
    <xf numFmtId="0" fontId="8" fillId="5" borderId="0" xfId="0" applyFont="1" applyFill="1" applyAlignment="1">
      <alignment horizontal="center"/>
    </xf>
    <xf numFmtId="0" fontId="8" fillId="11" borderId="0" xfId="0" applyFont="1" applyFill="1" applyAlignment="1">
      <alignment horizontal="center"/>
    </xf>
    <xf numFmtId="0" fontId="9" fillId="6" borderId="0" xfId="0" applyFont="1" applyFill="1" applyAlignment="1">
      <alignment horizontal="center"/>
    </xf>
    <xf numFmtId="0" fontId="9" fillId="11" borderId="0" xfId="0" applyFont="1" applyFill="1" applyAlignment="1">
      <alignment horizontal="center"/>
    </xf>
    <xf numFmtId="0" fontId="19" fillId="11" borderId="0" xfId="0" applyFont="1" applyFill="1" applyAlignment="1">
      <alignment horizontal="center" vertical="center" wrapText="1"/>
    </xf>
    <xf numFmtId="0" fontId="24" fillId="2" borderId="50"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51" xfId="0" applyFont="1" applyFill="1" applyBorder="1" applyAlignment="1">
      <alignment horizontal="center" vertical="center" wrapText="1"/>
    </xf>
    <xf numFmtId="164" fontId="0" fillId="0" borderId="37" xfId="3" applyFont="1" applyBorder="1" applyAlignment="1" applyProtection="1">
      <alignment horizontal="center" vertical="center"/>
    </xf>
    <xf numFmtId="0" fontId="0" fillId="0" borderId="39" xfId="0" applyBorder="1" applyAlignment="1">
      <alignment horizontal="center" vertical="center"/>
    </xf>
    <xf numFmtId="0" fontId="0" fillId="11" borderId="0" xfId="0" applyFill="1" applyAlignment="1">
      <alignment horizontal="center" vertical="center"/>
    </xf>
    <xf numFmtId="0" fontId="6" fillId="4" borderId="77" xfId="0" applyFont="1" applyFill="1" applyBorder="1" applyAlignment="1">
      <alignment horizontal="center" vertical="center" wrapText="1"/>
    </xf>
    <xf numFmtId="0" fontId="6" fillId="4" borderId="62" xfId="0" applyFont="1" applyFill="1" applyBorder="1" applyAlignment="1">
      <alignment horizontal="center" vertical="center" wrapText="1"/>
    </xf>
    <xf numFmtId="164" fontId="0" fillId="0" borderId="4" xfId="3" applyFont="1" applyBorder="1" applyAlignment="1" applyProtection="1">
      <alignment horizontal="center" vertical="center"/>
    </xf>
    <xf numFmtId="0" fontId="6" fillId="4" borderId="25" xfId="0" applyFont="1" applyFill="1" applyBorder="1" applyAlignment="1">
      <alignment horizontal="center" vertical="center" wrapText="1"/>
    </xf>
    <xf numFmtId="0" fontId="6" fillId="4" borderId="64" xfId="0" applyFont="1" applyFill="1" applyBorder="1" applyAlignment="1">
      <alignment horizontal="center" vertical="center" wrapText="1"/>
    </xf>
    <xf numFmtId="0" fontId="13" fillId="0" borderId="4" xfId="0" applyFont="1" applyBorder="1" applyAlignment="1">
      <alignment horizontal="left" vertical="center" wrapText="1"/>
    </xf>
    <xf numFmtId="0" fontId="45" fillId="3" borderId="41" xfId="0" applyFont="1" applyFill="1" applyBorder="1" applyAlignment="1">
      <alignment horizontal="center" vertical="center" wrapText="1"/>
    </xf>
    <xf numFmtId="1" fontId="6" fillId="3" borderId="4" xfId="1" applyNumberFormat="1" applyFont="1" applyFill="1" applyBorder="1" applyAlignment="1" applyProtection="1">
      <alignment horizontal="center" vertical="center" wrapText="1"/>
    </xf>
    <xf numFmtId="9" fontId="6" fillId="3" borderId="4" xfId="1" applyFont="1" applyFill="1" applyBorder="1" applyAlignment="1" applyProtection="1">
      <alignment horizontal="center" vertical="center" wrapText="1"/>
    </xf>
    <xf numFmtId="9" fontId="6" fillId="3" borderId="41" xfId="1" applyFont="1" applyFill="1" applyBorder="1" applyAlignment="1" applyProtection="1">
      <alignment horizontal="center" vertical="center" wrapText="1"/>
    </xf>
    <xf numFmtId="1" fontId="6" fillId="3" borderId="41" xfId="0" applyNumberFormat="1" applyFont="1" applyFill="1" applyBorder="1" applyAlignment="1">
      <alignment horizontal="center" vertical="center" wrapText="1"/>
    </xf>
    <xf numFmtId="0" fontId="13" fillId="0" borderId="45" xfId="0" applyFont="1" applyBorder="1" applyAlignment="1">
      <alignment horizontal="center" vertical="center"/>
    </xf>
    <xf numFmtId="0" fontId="6" fillId="4" borderId="76" xfId="0" applyFont="1" applyFill="1" applyBorder="1" applyAlignment="1">
      <alignment horizontal="center" vertical="center" wrapText="1"/>
    </xf>
    <xf numFmtId="0" fontId="6" fillId="4" borderId="70" xfId="0" applyFont="1" applyFill="1" applyBorder="1" applyAlignment="1">
      <alignment horizontal="center" vertical="center" wrapText="1"/>
    </xf>
    <xf numFmtId="0" fontId="0" fillId="0" borderId="48" xfId="0" applyBorder="1" applyAlignment="1" applyProtection="1">
      <alignment horizontal="center"/>
      <protection locked="0"/>
    </xf>
    <xf numFmtId="165" fontId="6" fillId="4" borderId="36" xfId="0" applyNumberFormat="1" applyFont="1" applyFill="1" applyBorder="1" applyAlignment="1" applyProtection="1">
      <alignment horizontal="center" vertical="center" wrapText="1"/>
      <protection locked="0"/>
    </xf>
    <xf numFmtId="165" fontId="6" fillId="4" borderId="39" xfId="0" applyNumberFormat="1" applyFont="1" applyFill="1" applyBorder="1" applyAlignment="1" applyProtection="1">
      <alignment horizontal="center" vertical="center" wrapText="1"/>
      <protection locked="0"/>
    </xf>
    <xf numFmtId="9" fontId="6" fillId="4" borderId="99" xfId="1" applyFont="1" applyFill="1" applyBorder="1" applyAlignment="1" applyProtection="1">
      <alignment horizontal="center" vertical="center" wrapText="1"/>
      <protection locked="0"/>
    </xf>
    <xf numFmtId="167" fontId="6" fillId="3" borderId="91" xfId="0" applyNumberFormat="1" applyFont="1" applyFill="1" applyBorder="1" applyProtection="1">
      <protection locked="0"/>
    </xf>
    <xf numFmtId="167" fontId="6" fillId="3" borderId="36" xfId="0" applyNumberFormat="1" applyFont="1" applyFill="1" applyBorder="1" applyProtection="1">
      <protection locked="0"/>
    </xf>
    <xf numFmtId="167" fontId="6" fillId="3" borderId="37" xfId="0" applyNumberFormat="1" applyFont="1" applyFill="1" applyBorder="1" applyProtection="1">
      <protection locked="0"/>
    </xf>
    <xf numFmtId="165" fontId="6" fillId="4" borderId="36" xfId="0" applyNumberFormat="1" applyFont="1" applyFill="1" applyBorder="1" applyProtection="1">
      <protection locked="0"/>
    </xf>
    <xf numFmtId="165" fontId="6" fillId="4" borderId="39" xfId="0" applyNumberFormat="1" applyFont="1" applyFill="1" applyBorder="1" applyProtection="1">
      <protection locked="0"/>
    </xf>
    <xf numFmtId="0" fontId="6" fillId="3" borderId="114" xfId="0" applyFont="1" applyFill="1" applyBorder="1" applyProtection="1">
      <protection locked="0"/>
    </xf>
    <xf numFmtId="0" fontId="6" fillId="3" borderId="134" xfId="0" applyFont="1" applyFill="1" applyBorder="1" applyProtection="1">
      <protection locked="0"/>
    </xf>
    <xf numFmtId="0" fontId="6" fillId="3" borderId="135" xfId="0" applyFont="1" applyFill="1" applyBorder="1" applyProtection="1">
      <protection locked="0"/>
    </xf>
    <xf numFmtId="0" fontId="6" fillId="4" borderId="147" xfId="0" applyFont="1" applyFill="1" applyBorder="1" applyProtection="1">
      <protection locked="0"/>
    </xf>
    <xf numFmtId="0" fontId="6" fillId="4" borderId="115" xfId="0" applyFont="1" applyFill="1" applyBorder="1" applyProtection="1">
      <protection locked="0"/>
    </xf>
    <xf numFmtId="9" fontId="6" fillId="4" borderId="91" xfId="1" applyFont="1" applyFill="1" applyBorder="1" applyAlignment="1" applyProtection="1">
      <protection locked="0"/>
    </xf>
    <xf numFmtId="9" fontId="6" fillId="4" borderId="88" xfId="1" applyFont="1" applyFill="1" applyBorder="1" applyAlignment="1" applyProtection="1">
      <protection locked="0"/>
    </xf>
    <xf numFmtId="0" fontId="0" fillId="0" borderId="40" xfId="0" applyBorder="1" applyAlignment="1" applyProtection="1">
      <alignment horizontal="center" vertical="center"/>
      <protection locked="0"/>
    </xf>
    <xf numFmtId="165" fontId="6" fillId="4" borderId="40" xfId="0" applyNumberFormat="1" applyFont="1" applyFill="1" applyBorder="1" applyAlignment="1" applyProtection="1">
      <alignment horizontal="center" vertical="center" wrapText="1"/>
      <protection locked="0"/>
    </xf>
    <xf numFmtId="9" fontId="6" fillId="4" borderId="48" xfId="1" applyFont="1" applyFill="1" applyBorder="1" applyAlignment="1" applyProtection="1">
      <alignment horizontal="center" vertical="center" wrapText="1"/>
      <protection locked="0"/>
    </xf>
    <xf numFmtId="9" fontId="6" fillId="4" borderId="100" xfId="1" applyFont="1" applyFill="1" applyBorder="1" applyAlignment="1" applyProtection="1">
      <alignment horizontal="center" vertical="center" wrapText="1"/>
      <protection locked="0"/>
    </xf>
    <xf numFmtId="167" fontId="6" fillId="3" borderId="92" xfId="0" applyNumberFormat="1" applyFont="1" applyFill="1" applyBorder="1" applyProtection="1">
      <protection locked="0"/>
    </xf>
    <xf numFmtId="167" fontId="6" fillId="3" borderId="40" xfId="0" applyNumberFormat="1" applyFont="1" applyFill="1" applyBorder="1" applyProtection="1">
      <protection locked="0"/>
    </xf>
    <xf numFmtId="165" fontId="6" fillId="4" borderId="40" xfId="0" applyNumberFormat="1" applyFont="1" applyFill="1" applyBorder="1" applyProtection="1">
      <protection locked="0"/>
    </xf>
    <xf numFmtId="0" fontId="6" fillId="3" borderId="102" xfId="0" applyFont="1" applyFill="1" applyBorder="1" applyProtection="1">
      <protection locked="0"/>
    </xf>
    <xf numFmtId="0" fontId="6" fillId="4" borderId="67" xfId="0" applyFont="1" applyFill="1" applyBorder="1" applyProtection="1">
      <protection locked="0"/>
    </xf>
    <xf numFmtId="0" fontId="6" fillId="4" borderId="58" xfId="0" applyFont="1" applyFill="1" applyBorder="1" applyProtection="1">
      <protection locked="0"/>
    </xf>
    <xf numFmtId="9" fontId="6" fillId="4" borderId="104" xfId="1" applyFont="1" applyFill="1" applyBorder="1" applyAlignment="1" applyProtection="1">
      <protection locked="0"/>
    </xf>
    <xf numFmtId="9" fontId="6" fillId="4" borderId="94" xfId="1" applyFont="1" applyFill="1" applyBorder="1" applyAlignment="1" applyProtection="1">
      <protection locked="0"/>
    </xf>
    <xf numFmtId="168" fontId="6" fillId="3" borderId="92" xfId="0" applyNumberFormat="1" applyFont="1" applyFill="1" applyBorder="1" applyProtection="1">
      <protection locked="0"/>
    </xf>
    <xf numFmtId="0" fontId="6" fillId="3" borderId="103" xfId="0" applyFont="1" applyFill="1" applyBorder="1" applyProtection="1">
      <protection locked="0"/>
    </xf>
    <xf numFmtId="167" fontId="6" fillId="3" borderId="19" xfId="0" applyNumberFormat="1" applyFont="1" applyFill="1" applyBorder="1" applyProtection="1">
      <protection locked="0"/>
    </xf>
    <xf numFmtId="167" fontId="6" fillId="3" borderId="144" xfId="0" applyNumberFormat="1" applyFont="1" applyFill="1" applyBorder="1" applyProtection="1">
      <protection locked="0"/>
    </xf>
    <xf numFmtId="167" fontId="6" fillId="3" borderId="50" xfId="0" applyNumberFormat="1" applyFont="1" applyFill="1" applyBorder="1" applyProtection="1">
      <protection locked="0"/>
    </xf>
    <xf numFmtId="167" fontId="6" fillId="3" borderId="6" xfId="0" applyNumberFormat="1" applyFont="1" applyFill="1" applyBorder="1" applyProtection="1">
      <protection locked="0"/>
    </xf>
    <xf numFmtId="167" fontId="6" fillId="3" borderId="27" xfId="0" applyNumberFormat="1" applyFont="1" applyFill="1" applyBorder="1" applyProtection="1">
      <protection locked="0"/>
    </xf>
    <xf numFmtId="165" fontId="6" fillId="4" borderId="50" xfId="0" applyNumberFormat="1" applyFont="1" applyFill="1" applyBorder="1" applyProtection="1">
      <protection locked="0"/>
    </xf>
    <xf numFmtId="165" fontId="6" fillId="4" borderId="51" xfId="0" applyNumberFormat="1" applyFont="1" applyFill="1" applyBorder="1" applyProtection="1">
      <protection locked="0"/>
    </xf>
    <xf numFmtId="0" fontId="6" fillId="3" borderId="107" xfId="0" applyFont="1" applyFill="1" applyBorder="1" applyProtection="1">
      <protection locked="0"/>
    </xf>
    <xf numFmtId="0" fontId="6" fillId="3" borderId="11" xfId="0" applyFont="1" applyFill="1" applyBorder="1" applyProtection="1">
      <protection locked="0"/>
    </xf>
    <xf numFmtId="0" fontId="6" fillId="3" borderId="14" xfId="0" applyFont="1" applyFill="1" applyBorder="1" applyProtection="1">
      <protection locked="0"/>
    </xf>
    <xf numFmtId="0" fontId="6" fillId="4" borderId="68" xfId="0" applyFont="1" applyFill="1" applyBorder="1" applyProtection="1">
      <protection locked="0"/>
    </xf>
    <xf numFmtId="0" fontId="6" fillId="4" borderId="108" xfId="0" applyFont="1" applyFill="1" applyBorder="1" applyProtection="1">
      <protection locked="0"/>
    </xf>
    <xf numFmtId="9" fontId="6" fillId="4" borderId="97" xfId="1" applyFont="1" applyFill="1" applyBorder="1" applyAlignment="1" applyProtection="1">
      <protection locked="0"/>
    </xf>
    <xf numFmtId="9" fontId="6" fillId="4" borderId="106" xfId="1" applyFont="1" applyFill="1" applyBorder="1" applyAlignment="1" applyProtection="1">
      <protection locked="0"/>
    </xf>
    <xf numFmtId="0" fontId="0" fillId="0" borderId="111" xfId="0" applyBorder="1" applyAlignment="1" applyProtection="1">
      <alignment vertical="center"/>
      <protection locked="0"/>
    </xf>
    <xf numFmtId="0" fontId="6" fillId="3" borderId="92" xfId="0" applyFont="1" applyFill="1" applyBorder="1" applyProtection="1">
      <protection locked="0"/>
    </xf>
    <xf numFmtId="0" fontId="6" fillId="4" borderId="22" xfId="0" applyFont="1" applyFill="1" applyBorder="1" applyProtection="1">
      <protection locked="0"/>
    </xf>
    <xf numFmtId="9" fontId="6" fillId="4" borderId="92" xfId="1" applyFont="1" applyFill="1" applyBorder="1" applyAlignment="1" applyProtection="1">
      <protection locked="0"/>
    </xf>
    <xf numFmtId="9" fontId="6" fillId="4" borderId="95" xfId="1" applyFont="1" applyFill="1" applyBorder="1" applyAlignment="1" applyProtection="1">
      <protection locked="0"/>
    </xf>
    <xf numFmtId="0" fontId="13" fillId="0" borderId="104" xfId="0" applyFont="1" applyBorder="1" applyAlignment="1" applyProtection="1">
      <alignment horizontal="center" vertical="center"/>
      <protection locked="0"/>
    </xf>
    <xf numFmtId="0" fontId="6" fillId="3" borderId="93" xfId="0" applyFont="1" applyFill="1" applyBorder="1" applyProtection="1">
      <protection locked="0"/>
    </xf>
    <xf numFmtId="167" fontId="6" fillId="3" borderId="42" xfId="0" applyNumberFormat="1" applyFont="1" applyFill="1" applyBorder="1" applyProtection="1">
      <protection locked="0"/>
    </xf>
    <xf numFmtId="167" fontId="6" fillId="3" borderId="43" xfId="0" applyNumberFormat="1" applyFont="1" applyFill="1" applyBorder="1" applyProtection="1">
      <protection locked="0"/>
    </xf>
    <xf numFmtId="167" fontId="6" fillId="3" borderId="44" xfId="0" applyNumberFormat="1" applyFont="1" applyFill="1" applyBorder="1" applyProtection="1">
      <protection locked="0"/>
    </xf>
    <xf numFmtId="165" fontId="6" fillId="4" borderId="42" xfId="0" applyNumberFormat="1" applyFont="1" applyFill="1" applyBorder="1" applyProtection="1">
      <protection locked="0"/>
    </xf>
    <xf numFmtId="165" fontId="6" fillId="4" borderId="45" xfId="0" applyNumberFormat="1" applyFont="1" applyFill="1" applyBorder="1" applyProtection="1">
      <protection locked="0"/>
    </xf>
    <xf numFmtId="0" fontId="6" fillId="3" borderId="45" xfId="0" applyFont="1" applyFill="1" applyBorder="1" applyProtection="1">
      <protection locked="0"/>
    </xf>
    <xf numFmtId="0" fontId="6" fillId="4" borderId="96" xfId="0" applyFont="1" applyFill="1" applyBorder="1" applyProtection="1">
      <protection locked="0"/>
    </xf>
    <xf numFmtId="9" fontId="6" fillId="4" borderId="93" xfId="1" applyFont="1" applyFill="1" applyBorder="1" applyAlignment="1" applyProtection="1">
      <protection locked="0"/>
    </xf>
    <xf numFmtId="9" fontId="6" fillId="4" borderId="148" xfId="1" applyFont="1" applyFill="1" applyBorder="1" applyAlignment="1" applyProtection="1">
      <protection locked="0"/>
    </xf>
    <xf numFmtId="0" fontId="0" fillId="0" borderId="52" xfId="0" applyBorder="1" applyAlignment="1" applyProtection="1">
      <alignment horizontal="center"/>
      <protection locked="0"/>
    </xf>
    <xf numFmtId="9" fontId="6" fillId="4" borderId="52" xfId="1" applyFont="1" applyFill="1" applyBorder="1" applyAlignment="1" applyProtection="1">
      <alignment horizontal="center" vertical="center" wrapText="1"/>
      <protection locked="0"/>
    </xf>
    <xf numFmtId="9" fontId="6" fillId="4" borderId="117" xfId="1" applyFont="1" applyFill="1" applyBorder="1" applyAlignment="1" applyProtection="1">
      <alignment horizontal="center" vertical="center" wrapText="1"/>
      <protection locked="0"/>
    </xf>
    <xf numFmtId="0" fontId="13" fillId="0" borderId="97" xfId="0" applyFont="1" applyBorder="1" applyAlignment="1" applyProtection="1">
      <alignment horizontal="center" vertical="center"/>
      <protection locked="0"/>
    </xf>
    <xf numFmtId="167" fontId="6" fillId="3" borderId="84" xfId="0" applyNumberFormat="1" applyFont="1" applyFill="1" applyBorder="1" applyProtection="1">
      <protection locked="0"/>
    </xf>
    <xf numFmtId="0" fontId="6" fillId="3" borderId="8" xfId="0" applyFont="1" applyFill="1" applyBorder="1" applyProtection="1">
      <protection locked="0"/>
    </xf>
    <xf numFmtId="0" fontId="6" fillId="3" borderId="49" xfId="0" applyFont="1" applyFill="1" applyBorder="1" applyProtection="1">
      <protection locked="0"/>
    </xf>
    <xf numFmtId="0" fontId="6" fillId="4" borderId="154" xfId="0" applyFont="1" applyFill="1" applyBorder="1" applyProtection="1">
      <protection locked="0"/>
    </xf>
    <xf numFmtId="0" fontId="6" fillId="4" borderId="110" xfId="0" applyFont="1" applyFill="1" applyBorder="1" applyProtection="1">
      <protection locked="0"/>
    </xf>
    <xf numFmtId="9" fontId="6" fillId="4" borderId="52" xfId="1" applyFont="1" applyFill="1" applyBorder="1" applyAlignment="1" applyProtection="1">
      <protection locked="0"/>
    </xf>
    <xf numFmtId="9" fontId="6" fillId="4" borderId="117" xfId="1" applyFont="1" applyFill="1" applyBorder="1" applyAlignment="1" applyProtection="1">
      <protection locked="0"/>
    </xf>
    <xf numFmtId="0" fontId="0" fillId="0" borderId="42" xfId="0" applyBorder="1" applyAlignment="1" applyProtection="1">
      <alignment horizontal="center"/>
      <protection locked="0"/>
    </xf>
    <xf numFmtId="165" fontId="6" fillId="4" borderId="116" xfId="0" applyNumberFormat="1" applyFont="1" applyFill="1" applyBorder="1" applyAlignment="1" applyProtection="1">
      <alignment horizontal="center" vertical="center" wrapText="1"/>
      <protection locked="0"/>
    </xf>
    <xf numFmtId="165" fontId="6" fillId="4" borderId="112" xfId="0" applyNumberFormat="1" applyFont="1" applyFill="1" applyBorder="1" applyAlignment="1" applyProtection="1">
      <alignment horizontal="center" vertical="center" wrapText="1"/>
      <protection locked="0"/>
    </xf>
    <xf numFmtId="9" fontId="6" fillId="4" borderId="101" xfId="1" applyFont="1" applyFill="1" applyBorder="1" applyAlignment="1" applyProtection="1">
      <alignment horizontal="center" vertical="center" wrapText="1"/>
      <protection locked="0"/>
    </xf>
    <xf numFmtId="0" fontId="13" fillId="0" borderId="93" xfId="0" applyFont="1" applyBorder="1" applyAlignment="1" applyProtection="1">
      <alignment horizontal="center" vertical="center"/>
      <protection locked="0"/>
    </xf>
    <xf numFmtId="167" fontId="6" fillId="3" borderId="93" xfId="0" applyNumberFormat="1" applyFont="1" applyFill="1" applyBorder="1" applyProtection="1">
      <protection locked="0"/>
    </xf>
    <xf numFmtId="2" fontId="6" fillId="4" borderId="42" xfId="0" applyNumberFormat="1" applyFont="1" applyFill="1" applyBorder="1" applyProtection="1">
      <protection locked="0"/>
    </xf>
    <xf numFmtId="2" fontId="6" fillId="4" borderId="78" xfId="0" applyNumberFormat="1" applyFont="1" applyFill="1" applyBorder="1" applyProtection="1">
      <protection locked="0"/>
    </xf>
    <xf numFmtId="2" fontId="6" fillId="4" borderId="112" xfId="0" applyNumberFormat="1" applyFont="1" applyFill="1" applyBorder="1" applyProtection="1">
      <protection locked="0"/>
    </xf>
    <xf numFmtId="165" fontId="6" fillId="4" borderId="116" xfId="0" applyNumberFormat="1" applyFont="1" applyFill="1" applyBorder="1" applyProtection="1">
      <protection locked="0"/>
    </xf>
    <xf numFmtId="165" fontId="6" fillId="4" borderId="112" xfId="0" applyNumberFormat="1" applyFont="1" applyFill="1" applyBorder="1" applyProtection="1">
      <protection locked="0"/>
    </xf>
    <xf numFmtId="2" fontId="6" fillId="4" borderId="116" xfId="0" applyNumberFormat="1" applyFont="1" applyFill="1" applyBorder="1" applyProtection="1">
      <protection locked="0"/>
    </xf>
    <xf numFmtId="9" fontId="6" fillId="4" borderId="101" xfId="1" applyFont="1" applyFill="1" applyBorder="1" applyAlignment="1" applyProtection="1">
      <protection locked="0"/>
    </xf>
    <xf numFmtId="0" fontId="9" fillId="11" borderId="0" xfId="0" applyFont="1" applyFill="1"/>
    <xf numFmtId="0" fontId="22" fillId="2" borderId="50" xfId="0" applyFont="1" applyFill="1" applyBorder="1" applyAlignment="1">
      <alignment horizontal="center" vertical="center" wrapText="1"/>
    </xf>
    <xf numFmtId="0" fontId="22" fillId="2" borderId="51" xfId="0" applyFont="1" applyFill="1" applyBorder="1" applyAlignment="1">
      <alignment horizontal="center" vertical="center" wrapText="1"/>
    </xf>
    <xf numFmtId="164" fontId="0" fillId="0" borderId="8" xfId="3" applyFont="1" applyBorder="1" applyAlignment="1" applyProtection="1">
      <alignment horizontal="center" vertical="center"/>
    </xf>
    <xf numFmtId="167" fontId="6" fillId="3" borderId="41" xfId="0" applyNumberFormat="1" applyFont="1" applyFill="1" applyBorder="1" applyAlignment="1">
      <alignment horizontal="center" vertical="center" wrapText="1"/>
    </xf>
    <xf numFmtId="167" fontId="6" fillId="3" borderId="40" xfId="0" applyNumberFormat="1" applyFont="1" applyFill="1" applyBorder="1" applyAlignment="1">
      <alignment horizontal="center" vertical="center" wrapText="1"/>
    </xf>
    <xf numFmtId="165" fontId="6" fillId="4" borderId="36" xfId="0" applyNumberFormat="1" applyFont="1" applyFill="1" applyBorder="1" applyAlignment="1">
      <alignment horizontal="center" vertical="center" wrapText="1"/>
    </xf>
    <xf numFmtId="165" fontId="6" fillId="4" borderId="39" xfId="0" applyNumberFormat="1" applyFont="1" applyFill="1" applyBorder="1" applyAlignment="1">
      <alignment horizontal="center" vertical="center" wrapText="1"/>
    </xf>
    <xf numFmtId="165" fontId="6" fillId="4" borderId="40" xfId="0" applyNumberFormat="1" applyFont="1" applyFill="1" applyBorder="1" applyAlignment="1">
      <alignment horizontal="center" vertical="center" wrapText="1"/>
    </xf>
    <xf numFmtId="168" fontId="6" fillId="3" borderId="41" xfId="0" applyNumberFormat="1" applyFont="1" applyFill="1" applyBorder="1" applyAlignment="1">
      <alignment horizontal="center" vertical="center" wrapText="1"/>
    </xf>
    <xf numFmtId="167" fontId="6" fillId="21" borderId="40" xfId="0" applyNumberFormat="1" applyFont="1" applyFill="1" applyBorder="1" applyAlignment="1">
      <alignment horizontal="center" vertical="center" wrapText="1"/>
    </xf>
    <xf numFmtId="167" fontId="6" fillId="21" borderId="4" xfId="0" applyNumberFormat="1" applyFont="1" applyFill="1" applyBorder="1" applyAlignment="1">
      <alignment horizontal="center" vertical="center" wrapText="1"/>
    </xf>
    <xf numFmtId="168" fontId="6" fillId="13" borderId="41" xfId="0" applyNumberFormat="1" applyFont="1" applyFill="1" applyBorder="1" applyAlignment="1">
      <alignment horizontal="center" vertical="center" wrapText="1"/>
    </xf>
    <xf numFmtId="167" fontId="45" fillId="21" borderId="4" xfId="0" applyNumberFormat="1" applyFont="1" applyFill="1" applyBorder="1" applyAlignment="1">
      <alignment horizontal="center" vertical="center" wrapText="1"/>
    </xf>
    <xf numFmtId="167" fontId="6" fillId="13" borderId="41" xfId="0" applyNumberFormat="1" applyFont="1" applyFill="1" applyBorder="1" applyAlignment="1">
      <alignment horizontal="center" vertical="center" wrapText="1"/>
    </xf>
    <xf numFmtId="165" fontId="45" fillId="4" borderId="40" xfId="0" applyNumberFormat="1" applyFont="1" applyFill="1" applyBorder="1" applyAlignment="1">
      <alignment horizontal="center" vertical="center" wrapText="1"/>
    </xf>
    <xf numFmtId="165" fontId="45" fillId="4" borderId="74" xfId="0" applyNumberFormat="1" applyFont="1" applyFill="1" applyBorder="1" applyAlignment="1">
      <alignment horizontal="center" vertical="center" wrapText="1"/>
    </xf>
    <xf numFmtId="0" fontId="0" fillId="0" borderId="19" xfId="0" applyBorder="1" applyAlignment="1">
      <alignment horizontal="center" vertical="center" wrapText="1"/>
    </xf>
    <xf numFmtId="0" fontId="0" fillId="0" borderId="6" xfId="0" applyBorder="1" applyAlignment="1">
      <alignment horizontal="left"/>
    </xf>
    <xf numFmtId="167" fontId="6" fillId="3" borderId="51" xfId="0" applyNumberFormat="1" applyFont="1" applyFill="1" applyBorder="1" applyAlignment="1">
      <alignment horizontal="center" vertical="center" wrapText="1"/>
    </xf>
    <xf numFmtId="167" fontId="6" fillId="3" borderId="19" xfId="0" applyNumberFormat="1" applyFont="1" applyFill="1" applyBorder="1" applyAlignment="1">
      <alignment horizontal="center" vertical="center" wrapText="1"/>
    </xf>
    <xf numFmtId="0" fontId="0" fillId="0" borderId="6" xfId="0" applyBorder="1" applyAlignment="1">
      <alignment horizontal="left" vertical="center" wrapText="1"/>
    </xf>
    <xf numFmtId="0" fontId="0" fillId="0" borderId="27" xfId="0" applyBorder="1" applyAlignment="1">
      <alignment horizontal="center" vertical="center" wrapText="1"/>
    </xf>
    <xf numFmtId="167" fontId="6" fillId="21" borderId="19" xfId="0" applyNumberFormat="1" applyFont="1" applyFill="1" applyBorder="1" applyAlignment="1">
      <alignment horizontal="center" vertical="center" wrapText="1"/>
    </xf>
    <xf numFmtId="167" fontId="45" fillId="3" borderId="19" xfId="0" applyNumberFormat="1" applyFont="1" applyFill="1" applyBorder="1" applyAlignment="1">
      <alignment horizontal="center" vertical="center" wrapText="1"/>
    </xf>
    <xf numFmtId="0" fontId="0" fillId="0" borderId="90" xfId="0" applyBorder="1"/>
    <xf numFmtId="167" fontId="6" fillId="13" borderId="51" xfId="0" applyNumberFormat="1" applyFont="1" applyFill="1" applyBorder="1" applyAlignment="1">
      <alignment horizontal="center" vertical="center" wrapText="1"/>
    </xf>
    <xf numFmtId="0" fontId="0" fillId="0" borderId="25" xfId="0" applyBorder="1" applyAlignment="1">
      <alignment horizontal="center"/>
    </xf>
    <xf numFmtId="0" fontId="0" fillId="0" borderId="96" xfId="0" applyBorder="1"/>
    <xf numFmtId="0" fontId="13" fillId="0" borderId="96" xfId="0" applyFont="1" applyBorder="1"/>
    <xf numFmtId="0" fontId="13" fillId="0" borderId="43" xfId="0" applyFont="1" applyBorder="1"/>
    <xf numFmtId="0" fontId="13" fillId="0" borderId="44" xfId="0" applyFont="1" applyBorder="1" applyAlignment="1">
      <alignment horizontal="center" vertical="center"/>
    </xf>
    <xf numFmtId="167" fontId="6" fillId="13" borderId="45" xfId="0" applyNumberFormat="1" applyFont="1" applyFill="1" applyBorder="1" applyAlignment="1">
      <alignment horizontal="center" vertical="center" wrapText="1"/>
    </xf>
    <xf numFmtId="2" fontId="6" fillId="4" borderId="78" xfId="0" applyNumberFormat="1" applyFont="1" applyFill="1" applyBorder="1" applyAlignment="1">
      <alignment horizontal="center" vertical="center" wrapText="1"/>
    </xf>
    <xf numFmtId="2" fontId="6" fillId="4" borderId="112" xfId="0" applyNumberFormat="1" applyFont="1" applyFill="1" applyBorder="1" applyAlignment="1">
      <alignment horizontal="center" vertical="center" wrapText="1"/>
    </xf>
    <xf numFmtId="165" fontId="6" fillId="4" borderId="116" xfId="0" applyNumberFormat="1" applyFont="1" applyFill="1" applyBorder="1" applyAlignment="1">
      <alignment horizontal="center" vertical="center" wrapText="1"/>
    </xf>
    <xf numFmtId="165" fontId="6" fillId="4" borderId="112" xfId="0" applyNumberFormat="1" applyFont="1" applyFill="1" applyBorder="1" applyAlignment="1">
      <alignment horizontal="center" vertical="center" wrapText="1"/>
    </xf>
    <xf numFmtId="165" fontId="6" fillId="3" borderId="15" xfId="0" applyNumberFormat="1" applyFont="1" applyFill="1" applyBorder="1" applyAlignment="1" applyProtection="1">
      <alignment horizontal="center" vertical="center" wrapText="1"/>
      <protection locked="0"/>
    </xf>
    <xf numFmtId="1" fontId="6" fillId="3" borderId="4" xfId="0" applyNumberFormat="1" applyFont="1" applyFill="1" applyBorder="1" applyAlignment="1" applyProtection="1">
      <alignment horizontal="center" vertical="center" wrapText="1"/>
      <protection locked="0"/>
    </xf>
    <xf numFmtId="165" fontId="6" fillId="3" borderId="20" xfId="0" applyNumberFormat="1" applyFont="1" applyFill="1" applyBorder="1" applyAlignment="1" applyProtection="1">
      <alignment horizontal="center" vertical="center" wrapText="1"/>
      <protection locked="0"/>
    </xf>
    <xf numFmtId="165" fontId="6" fillId="3" borderId="5" xfId="0" applyNumberFormat="1" applyFont="1" applyFill="1" applyBorder="1" applyAlignment="1" applyProtection="1">
      <alignment horizontal="center" vertical="center" wrapText="1"/>
      <protection locked="0"/>
    </xf>
    <xf numFmtId="165" fontId="6" fillId="3" borderId="18" xfId="0" applyNumberFormat="1" applyFont="1" applyFill="1" applyBorder="1" applyAlignment="1" applyProtection="1">
      <alignment horizontal="center" vertical="center" wrapText="1"/>
      <protection locked="0"/>
    </xf>
    <xf numFmtId="165" fontId="6" fillId="4" borderId="4" xfId="0" applyNumberFormat="1" applyFont="1" applyFill="1" applyBorder="1" applyAlignment="1" applyProtection="1">
      <alignment horizontal="center" vertical="center" wrapText="1"/>
      <protection locked="0"/>
    </xf>
    <xf numFmtId="14" fontId="0" fillId="0" borderId="4" xfId="0" applyNumberFormat="1" applyBorder="1"/>
    <xf numFmtId="14" fontId="0" fillId="0" borderId="8" xfId="0" applyNumberFormat="1" applyBorder="1"/>
    <xf numFmtId="165" fontId="0" fillId="0" borderId="8" xfId="0" applyNumberFormat="1" applyBorder="1"/>
    <xf numFmtId="174" fontId="0" fillId="0" borderId="4" xfId="3" applyNumberFormat="1" applyFont="1" applyBorder="1"/>
    <xf numFmtId="3" fontId="6" fillId="3" borderId="4" xfId="0" applyNumberFormat="1" applyFont="1" applyFill="1" applyBorder="1" applyAlignment="1" applyProtection="1">
      <alignment horizontal="center" vertical="center" wrapText="1"/>
      <protection locked="0"/>
    </xf>
    <xf numFmtId="165" fontId="6" fillId="3" borderId="102" xfId="0" applyNumberFormat="1" applyFont="1" applyFill="1" applyBorder="1" applyAlignment="1" applyProtection="1">
      <alignment horizontal="center" vertical="center" wrapText="1"/>
      <protection locked="0"/>
    </xf>
    <xf numFmtId="165" fontId="6" fillId="3" borderId="103" xfId="0" applyNumberFormat="1" applyFont="1" applyFill="1" applyBorder="1" applyAlignment="1" applyProtection="1">
      <alignment horizontal="center" vertical="center" wrapText="1"/>
      <protection locked="0"/>
    </xf>
    <xf numFmtId="165" fontId="6" fillId="3" borderId="107" xfId="0" applyNumberFormat="1" applyFont="1" applyFill="1" applyBorder="1" applyAlignment="1" applyProtection="1">
      <alignment horizontal="center" vertical="center" wrapText="1"/>
      <protection locked="0"/>
    </xf>
    <xf numFmtId="165" fontId="6" fillId="3" borderId="11" xfId="0" applyNumberFormat="1" applyFont="1" applyFill="1" applyBorder="1" applyAlignment="1" applyProtection="1">
      <alignment horizontal="center" vertical="center" wrapText="1"/>
      <protection locked="0"/>
    </xf>
    <xf numFmtId="165" fontId="6" fillId="3" borderId="14" xfId="0" applyNumberFormat="1" applyFont="1" applyFill="1" applyBorder="1" applyAlignment="1" applyProtection="1">
      <alignment horizontal="center" vertical="center" wrapText="1"/>
      <protection locked="0"/>
    </xf>
    <xf numFmtId="165" fontId="6" fillId="3" borderId="40" xfId="0" applyNumberFormat="1" applyFont="1" applyFill="1" applyBorder="1" applyAlignment="1" applyProtection="1">
      <alignment horizontal="center" vertical="center" wrapText="1"/>
      <protection locked="0"/>
    </xf>
    <xf numFmtId="165" fontId="6" fillId="3" borderId="4" xfId="0" applyNumberFormat="1" applyFont="1" applyFill="1" applyBorder="1" applyAlignment="1" applyProtection="1">
      <alignment horizontal="center" vertical="center" wrapText="1"/>
      <protection locked="0"/>
    </xf>
    <xf numFmtId="165" fontId="6" fillId="3" borderId="19" xfId="0" applyNumberFormat="1" applyFont="1" applyFill="1" applyBorder="1" applyAlignment="1" applyProtection="1">
      <alignment horizontal="center" vertical="center" wrapText="1"/>
      <protection locked="0"/>
    </xf>
    <xf numFmtId="165" fontId="6" fillId="3" borderId="48" xfId="0" applyNumberFormat="1" applyFont="1" applyFill="1" applyBorder="1" applyAlignment="1" applyProtection="1">
      <alignment horizontal="center" vertical="center" wrapText="1"/>
      <protection locked="0"/>
    </xf>
    <xf numFmtId="165" fontId="6" fillId="3" borderId="8" xfId="0" applyNumberFormat="1" applyFont="1" applyFill="1" applyBorder="1" applyAlignment="1" applyProtection="1">
      <alignment horizontal="center" vertical="center" wrapText="1"/>
      <protection locked="0"/>
    </xf>
    <xf numFmtId="165" fontId="6" fillId="3" borderId="35" xfId="0" applyNumberFormat="1" applyFont="1" applyFill="1" applyBorder="1" applyAlignment="1" applyProtection="1">
      <alignment horizontal="center" vertical="center" wrapText="1"/>
      <protection locked="0"/>
    </xf>
    <xf numFmtId="14" fontId="0" fillId="0" borderId="48" xfId="0" applyNumberFormat="1" applyBorder="1" applyAlignment="1">
      <alignment horizontal="center" vertical="center"/>
    </xf>
    <xf numFmtId="14" fontId="0" fillId="0" borderId="8" xfId="0" applyNumberFormat="1" applyBorder="1" applyAlignment="1">
      <alignment horizontal="center" vertical="center"/>
    </xf>
    <xf numFmtId="14" fontId="0" fillId="0" borderId="50" xfId="0" applyNumberFormat="1" applyBorder="1" applyAlignment="1">
      <alignment horizontal="center" vertical="center"/>
    </xf>
    <xf numFmtId="2" fontId="0" fillId="0" borderId="48" xfId="0" applyNumberFormat="1" applyBorder="1" applyAlignment="1">
      <alignment horizontal="center" vertical="center"/>
    </xf>
    <xf numFmtId="2" fontId="0" fillId="0" borderId="35" xfId="0" applyNumberFormat="1" applyBorder="1" applyAlignment="1">
      <alignment horizontal="center" vertical="center"/>
    </xf>
    <xf numFmtId="2" fontId="0" fillId="0" borderId="40" xfId="0" applyNumberFormat="1" applyBorder="1" applyAlignment="1">
      <alignment horizontal="center" vertical="center"/>
    </xf>
    <xf numFmtId="2" fontId="0" fillId="0" borderId="8" xfId="0" applyNumberFormat="1" applyBorder="1" applyAlignment="1">
      <alignment horizontal="center" vertical="center"/>
    </xf>
    <xf numFmtId="2" fontId="0" fillId="0" borderId="49" xfId="0" applyNumberFormat="1" applyBorder="1" applyAlignment="1">
      <alignment horizontal="center" vertical="center"/>
    </xf>
    <xf numFmtId="2" fontId="0" fillId="0" borderId="4" xfId="0" applyNumberFormat="1" applyBorder="1" applyAlignment="1">
      <alignment horizontal="center" vertical="center"/>
    </xf>
    <xf numFmtId="2" fontId="13" fillId="0" borderId="48" xfId="0" applyNumberFormat="1" applyFont="1" applyBorder="1" applyAlignment="1">
      <alignment horizontal="center" vertical="center"/>
    </xf>
    <xf numFmtId="2" fontId="13" fillId="0" borderId="8" xfId="0" applyNumberFormat="1" applyFont="1" applyBorder="1" applyAlignment="1">
      <alignment horizontal="center" vertical="center"/>
    </xf>
    <xf numFmtId="2" fontId="13" fillId="0" borderId="4" xfId="0" applyNumberFormat="1" applyFont="1" applyBorder="1" applyAlignment="1">
      <alignment horizontal="center" vertical="center"/>
    </xf>
    <xf numFmtId="2" fontId="13" fillId="0" borderId="41" xfId="0" applyNumberFormat="1" applyFont="1" applyBorder="1" applyAlignment="1">
      <alignment horizontal="center" vertical="center"/>
    </xf>
    <xf numFmtId="2" fontId="13" fillId="0" borderId="40" xfId="0" applyNumberFormat="1" applyFont="1" applyBorder="1" applyAlignment="1">
      <alignment horizontal="center" vertical="center"/>
    </xf>
    <xf numFmtId="0" fontId="13" fillId="0" borderId="40" xfId="0" applyFont="1" applyBorder="1" applyAlignment="1">
      <alignment horizontal="center" vertical="center"/>
    </xf>
    <xf numFmtId="14" fontId="0" fillId="0" borderId="4" xfId="0" applyNumberFormat="1" applyBorder="1" applyAlignment="1">
      <alignment horizontal="center" vertical="center"/>
    </xf>
    <xf numFmtId="165" fontId="6" fillId="3" borderId="5" xfId="3" applyNumberFormat="1" applyFont="1" applyFill="1" applyBorder="1" applyAlignment="1" applyProtection="1">
      <alignment horizontal="center" vertical="center" wrapText="1"/>
      <protection locked="0"/>
    </xf>
    <xf numFmtId="165" fontId="37" fillId="3" borderId="15" xfId="0" applyNumberFormat="1" applyFont="1" applyFill="1" applyBorder="1" applyAlignment="1" applyProtection="1">
      <alignment horizontal="center" vertical="center" wrapText="1"/>
      <protection locked="0"/>
    </xf>
    <xf numFmtId="165" fontId="37" fillId="3" borderId="20" xfId="0" applyNumberFormat="1" applyFont="1" applyFill="1" applyBorder="1" applyAlignment="1" applyProtection="1">
      <alignment horizontal="center" vertical="center" wrapText="1"/>
      <protection locked="0"/>
    </xf>
    <xf numFmtId="165" fontId="6" fillId="4" borderId="78" xfId="0" applyNumberFormat="1" applyFont="1" applyFill="1" applyBorder="1" applyAlignment="1" applyProtection="1">
      <alignment horizontal="center" vertical="center" wrapText="1"/>
      <protection locked="0"/>
    </xf>
    <xf numFmtId="0" fontId="6" fillId="22" borderId="0" xfId="0" applyFont="1" applyFill="1" applyAlignment="1" applyProtection="1">
      <alignment horizontal="center" vertical="center" wrapText="1"/>
      <protection locked="0"/>
    </xf>
    <xf numFmtId="14" fontId="0" fillId="23" borderId="4" xfId="0" applyNumberFormat="1" applyFill="1" applyBorder="1"/>
    <xf numFmtId="175" fontId="0" fillId="0" borderId="0" xfId="0" applyNumberFormat="1"/>
    <xf numFmtId="43" fontId="0" fillId="0" borderId="0" xfId="0" applyNumberFormat="1"/>
    <xf numFmtId="9" fontId="0" fillId="0" borderId="0" xfId="1" applyFont="1" applyAlignment="1" applyProtection="1">
      <alignment horizontal="center" vertical="center"/>
      <protection locked="0"/>
    </xf>
    <xf numFmtId="164" fontId="6" fillId="3" borderId="4" xfId="3" applyFont="1" applyFill="1" applyBorder="1" applyAlignment="1" applyProtection="1">
      <alignment horizontal="center" vertical="center" wrapText="1"/>
      <protection locked="0"/>
    </xf>
    <xf numFmtId="174" fontId="6" fillId="3" borderId="4" xfId="3" applyNumberFormat="1" applyFont="1" applyFill="1" applyBorder="1" applyAlignment="1" applyProtection="1">
      <alignment horizontal="center" vertical="center" wrapText="1"/>
      <protection locked="0"/>
    </xf>
    <xf numFmtId="164" fontId="0" fillId="0" borderId="49" xfId="3" applyFont="1" applyBorder="1" applyAlignment="1">
      <alignment horizontal="center" vertical="center"/>
    </xf>
    <xf numFmtId="164" fontId="0" fillId="0" borderId="48" xfId="3" applyFont="1" applyBorder="1" applyAlignment="1">
      <alignment horizontal="center" vertical="center"/>
    </xf>
    <xf numFmtId="164" fontId="0" fillId="0" borderId="35" xfId="3" applyFont="1" applyBorder="1" applyAlignment="1">
      <alignment horizontal="center" vertical="center"/>
    </xf>
    <xf numFmtId="164" fontId="0" fillId="0" borderId="4" xfId="0" applyNumberFormat="1" applyBorder="1" applyAlignment="1">
      <alignment horizontal="center" vertical="center"/>
    </xf>
    <xf numFmtId="164" fontId="0" fillId="0" borderId="4" xfId="3" applyFont="1" applyFill="1" applyBorder="1"/>
    <xf numFmtId="164" fontId="0" fillId="0" borderId="0" xfId="0" applyNumberFormat="1"/>
    <xf numFmtId="164" fontId="0" fillId="0" borderId="4" xfId="3" applyFont="1" applyBorder="1"/>
    <xf numFmtId="164" fontId="13" fillId="0" borderId="4" xfId="3" applyFont="1" applyFill="1" applyBorder="1"/>
    <xf numFmtId="164" fontId="0" fillId="0" borderId="4" xfId="0" applyNumberFormat="1" applyBorder="1"/>
    <xf numFmtId="164" fontId="7" fillId="0" borderId="4" xfId="0" applyNumberFormat="1" applyFont="1" applyBorder="1"/>
    <xf numFmtId="0" fontId="59" fillId="0" borderId="0" xfId="0" applyFont="1" applyAlignment="1">
      <alignment vertical="center"/>
    </xf>
    <xf numFmtId="2" fontId="6" fillId="3" borderId="4" xfId="0" applyNumberFormat="1" applyFont="1" applyFill="1" applyBorder="1" applyAlignment="1" applyProtection="1">
      <alignment horizontal="center" vertical="center" wrapText="1"/>
      <protection locked="0"/>
    </xf>
    <xf numFmtId="165" fontId="60" fillId="4" borderId="4" xfId="0" applyNumberFormat="1" applyFont="1" applyFill="1" applyBorder="1" applyAlignment="1" applyProtection="1">
      <alignment horizontal="center" vertical="center" wrapText="1"/>
      <protection locked="0"/>
    </xf>
    <xf numFmtId="0" fontId="13" fillId="0" borderId="51" xfId="0" applyFont="1" applyBorder="1" applyAlignment="1">
      <alignment horizontal="center" vertical="center"/>
    </xf>
    <xf numFmtId="0" fontId="13" fillId="0" borderId="40" xfId="0" applyFont="1" applyBorder="1" applyAlignment="1" applyProtection="1">
      <alignment horizontal="center"/>
      <protection locked="0"/>
    </xf>
    <xf numFmtId="164" fontId="13" fillId="0" borderId="4" xfId="3" applyFont="1" applyBorder="1" applyAlignment="1" applyProtection="1">
      <alignment horizontal="center" vertical="center"/>
    </xf>
    <xf numFmtId="0" fontId="21" fillId="2" borderId="4" xfId="0" applyFont="1" applyFill="1" applyBorder="1" applyAlignment="1" applyProtection="1">
      <alignment horizontal="center" vertical="center" wrapText="1"/>
      <protection locked="0"/>
    </xf>
    <xf numFmtId="0" fontId="16" fillId="0" borderId="4" xfId="0" applyFont="1" applyBorder="1" applyProtection="1">
      <protection locked="0"/>
    </xf>
    <xf numFmtId="0" fontId="21" fillId="2" borderId="4"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16" fillId="0" borderId="19" xfId="0" applyFont="1" applyBorder="1"/>
    <xf numFmtId="0" fontId="16" fillId="0" borderId="4" xfId="0" applyFont="1" applyBorder="1"/>
    <xf numFmtId="0" fontId="21" fillId="2" borderId="19" xfId="0" applyFont="1" applyFill="1" applyBorder="1" applyAlignment="1" applyProtection="1">
      <alignment horizontal="center" vertical="center" wrapText="1"/>
      <protection locked="0"/>
    </xf>
    <xf numFmtId="0" fontId="21" fillId="2" borderId="25" xfId="0" applyFont="1" applyFill="1" applyBorder="1" applyAlignment="1" applyProtection="1">
      <alignment horizontal="center" vertical="center" wrapText="1"/>
      <protection locked="0"/>
    </xf>
    <xf numFmtId="0" fontId="21" fillId="2" borderId="22" xfId="0" applyFont="1" applyFill="1" applyBorder="1" applyAlignment="1" applyProtection="1">
      <alignment horizontal="center" vertical="center" wrapText="1"/>
      <protection locked="0"/>
    </xf>
    <xf numFmtId="0" fontId="21" fillId="2" borderId="4" xfId="0" applyFont="1" applyFill="1" applyBorder="1" applyProtection="1">
      <protection locked="0"/>
    </xf>
    <xf numFmtId="0" fontId="0" fillId="0" borderId="22" xfId="0" applyBorder="1" applyProtection="1">
      <protection locked="0"/>
    </xf>
    <xf numFmtId="0" fontId="0" fillId="0" borderId="4" xfId="0"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1" fillId="2" borderId="19" xfId="0" applyFont="1" applyFill="1" applyBorder="1" applyProtection="1">
      <protection locked="0"/>
    </xf>
    <xf numFmtId="0" fontId="21" fillId="2" borderId="25" xfId="0" applyFont="1" applyFill="1" applyBorder="1" applyProtection="1">
      <protection locked="0"/>
    </xf>
    <xf numFmtId="0" fontId="21" fillId="2" borderId="22" xfId="0" applyFont="1" applyFill="1" applyBorder="1" applyProtection="1">
      <protection locked="0"/>
    </xf>
    <xf numFmtId="0" fontId="44" fillId="2" borderId="4" xfId="0" applyFont="1" applyFill="1" applyBorder="1" applyAlignment="1">
      <alignment horizontal="left" vertical="center"/>
    </xf>
    <xf numFmtId="0" fontId="0" fillId="0" borderId="25" xfId="0" applyBorder="1"/>
    <xf numFmtId="0" fontId="0" fillId="0" borderId="22" xfId="0" applyBorder="1"/>
    <xf numFmtId="0" fontId="18" fillId="0" borderId="4" xfId="12" applyBorder="1" applyAlignment="1">
      <alignment horizontal="left" vertical="center" wrapText="1"/>
    </xf>
    <xf numFmtId="0" fontId="18" fillId="0" borderId="25" xfId="12" applyBorder="1" applyAlignment="1"/>
    <xf numFmtId="0" fontId="18" fillId="0" borderId="22" xfId="12" applyBorder="1" applyAlignment="1"/>
    <xf numFmtId="0" fontId="18" fillId="5" borderId="4" xfId="12" applyFill="1" applyBorder="1" applyAlignment="1">
      <alignment horizontal="left" vertical="top" wrapText="1"/>
    </xf>
    <xf numFmtId="0" fontId="44" fillId="2" borderId="4" xfId="0" applyFont="1" applyFill="1" applyBorder="1" applyAlignment="1" applyProtection="1">
      <alignment horizontal="left" vertical="center"/>
      <protection locked="0"/>
    </xf>
    <xf numFmtId="0" fontId="0" fillId="0" borderId="25" xfId="0" applyBorder="1" applyProtection="1">
      <protection locked="0"/>
    </xf>
    <xf numFmtId="0" fontId="13" fillId="0" borderId="4" xfId="0" applyFont="1" applyBorder="1" applyAlignment="1" applyProtection="1">
      <alignment horizontal="left" vertical="top" wrapText="1"/>
      <protection locked="0"/>
    </xf>
    <xf numFmtId="0" fontId="0" fillId="0" borderId="111" xfId="0" applyBorder="1" applyProtection="1">
      <protection locked="0"/>
    </xf>
    <xf numFmtId="0" fontId="0" fillId="0" borderId="32" xfId="0" applyBorder="1" applyProtection="1">
      <protection locked="0"/>
    </xf>
    <xf numFmtId="0" fontId="0" fillId="0" borderId="90" xfId="0" applyBorder="1" applyProtection="1">
      <protection locked="0"/>
    </xf>
    <xf numFmtId="0" fontId="0" fillId="0" borderId="0" xfId="0" applyProtection="1">
      <protection locked="0"/>
    </xf>
    <xf numFmtId="0" fontId="0" fillId="0" borderId="30" xfId="0" applyBorder="1" applyProtection="1">
      <protection locked="0"/>
    </xf>
    <xf numFmtId="0" fontId="44" fillId="2" borderId="19" xfId="0" applyFont="1" applyFill="1" applyBorder="1" applyAlignment="1" applyProtection="1">
      <alignment horizontal="left" vertical="center"/>
      <protection locked="0"/>
    </xf>
    <xf numFmtId="0" fontId="44" fillId="2" borderId="25" xfId="0" applyFont="1" applyFill="1" applyBorder="1" applyAlignment="1" applyProtection="1">
      <alignment horizontal="left" vertical="center"/>
      <protection locked="0"/>
    </xf>
    <xf numFmtId="0" fontId="44" fillId="2" borderId="22" xfId="0" applyFont="1" applyFill="1" applyBorder="1" applyAlignment="1" applyProtection="1">
      <alignment horizontal="left" vertical="center"/>
      <protection locked="0"/>
    </xf>
    <xf numFmtId="0" fontId="13" fillId="0" borderId="4" xfId="0" applyFont="1" applyBorder="1" applyAlignment="1">
      <alignment horizontal="left" vertical="top" wrapText="1"/>
    </xf>
    <xf numFmtId="0" fontId="0" fillId="0" borderId="111" xfId="0" applyBorder="1"/>
    <xf numFmtId="0" fontId="0" fillId="0" borderId="32" xfId="0" applyBorder="1"/>
    <xf numFmtId="0" fontId="0" fillId="0" borderId="90" xfId="0" applyBorder="1"/>
    <xf numFmtId="0" fontId="0" fillId="0" borderId="0" xfId="0"/>
    <xf numFmtId="0" fontId="0" fillId="0" borderId="30" xfId="0" applyBorder="1"/>
    <xf numFmtId="0" fontId="0" fillId="0" borderId="35" xfId="0" applyBorder="1"/>
    <xf numFmtId="0" fontId="0" fillId="0" borderId="128" xfId="0" applyBorder="1"/>
    <xf numFmtId="0" fontId="0" fillId="0" borderId="87" xfId="0" applyBorder="1"/>
    <xf numFmtId="0" fontId="0" fillId="0" borderId="6" xfId="0" applyBorder="1" applyAlignment="1">
      <alignment horizontal="left" vertical="center" wrapText="1"/>
    </xf>
    <xf numFmtId="0" fontId="0" fillId="0" borderId="8" xfId="0" applyBorder="1" applyAlignment="1">
      <alignment horizontal="left" vertical="center" wrapText="1"/>
    </xf>
    <xf numFmtId="0" fontId="48" fillId="14" borderId="0" xfId="19" applyFont="1" applyFill="1" applyAlignment="1">
      <alignment horizontal="left" vertical="center" wrapText="1"/>
    </xf>
    <xf numFmtId="0" fontId="0" fillId="11" borderId="6" xfId="19" applyFont="1" applyFill="1" applyBorder="1" applyAlignment="1">
      <alignment horizontal="left" vertical="center" wrapText="1"/>
    </xf>
    <xf numFmtId="0" fontId="0" fillId="11" borderId="7" xfId="19" applyFont="1" applyFill="1" applyBorder="1" applyAlignment="1">
      <alignment horizontal="left" vertical="center" wrapText="1"/>
    </xf>
    <xf numFmtId="0" fontId="0" fillId="11" borderId="8" xfId="19" applyFont="1" applyFill="1" applyBorder="1" applyAlignment="1">
      <alignment horizontal="left" vertical="center" wrapText="1"/>
    </xf>
    <xf numFmtId="0" fontId="4" fillId="0" borderId="6" xfId="19" applyBorder="1" applyAlignment="1">
      <alignment horizontal="left" vertical="center" wrapText="1"/>
    </xf>
    <xf numFmtId="0" fontId="4" fillId="0" borderId="7" xfId="19" applyBorder="1" applyAlignment="1">
      <alignment horizontal="left" vertical="center" wrapText="1"/>
    </xf>
    <xf numFmtId="0" fontId="4" fillId="0" borderId="8" xfId="19" applyBorder="1" applyAlignment="1">
      <alignment horizontal="left" vertical="center" wrapText="1"/>
    </xf>
    <xf numFmtId="0" fontId="14" fillId="0" borderId="0" xfId="0" applyFont="1" applyAlignment="1">
      <alignment horizont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4" xfId="0" applyBorder="1" applyAlignment="1">
      <alignment horizontal="center" vertical="center"/>
    </xf>
    <xf numFmtId="0" fontId="1" fillId="2" borderId="4"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2" borderId="25" xfId="0" applyFont="1" applyFill="1" applyBorder="1" applyAlignment="1" applyProtection="1">
      <alignment horizontal="center" vertical="center" wrapText="1"/>
      <protection locked="0"/>
    </xf>
    <xf numFmtId="0" fontId="1" fillId="2" borderId="22"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57" fillId="20" borderId="4" xfId="23" applyFont="1" applyFill="1" applyBorder="1" applyAlignment="1">
      <alignment horizontal="center" wrapText="1"/>
    </xf>
    <xf numFmtId="0" fontId="57" fillId="20" borderId="181" xfId="23" applyFont="1" applyFill="1" applyBorder="1" applyAlignment="1">
      <alignment horizontal="center" wrapText="1"/>
    </xf>
    <xf numFmtId="0" fontId="57" fillId="20" borderId="182" xfId="23" applyFont="1" applyFill="1" applyBorder="1" applyAlignment="1">
      <alignment horizontal="center" wrapText="1"/>
    </xf>
    <xf numFmtId="0" fontId="57" fillId="20" borderId="183" xfId="23" applyFont="1" applyFill="1" applyBorder="1" applyAlignment="1">
      <alignment horizontal="center" wrapText="1"/>
    </xf>
    <xf numFmtId="0" fontId="57" fillId="20" borderId="184" xfId="23" applyFont="1" applyFill="1" applyBorder="1" applyAlignment="1">
      <alignment horizont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pplyProtection="1">
      <alignment horizontal="center"/>
      <protection locked="0"/>
    </xf>
    <xf numFmtId="0" fontId="16" fillId="0" borderId="6" xfId="0" applyFont="1" applyBorder="1" applyAlignment="1">
      <alignment horizontal="center"/>
    </xf>
    <xf numFmtId="0" fontId="22" fillId="2" borderId="6" xfId="0" applyFont="1" applyFill="1" applyBorder="1" applyAlignment="1" applyProtection="1">
      <alignment horizontal="center" vertical="center" wrapText="1"/>
      <protection locked="0"/>
    </xf>
    <xf numFmtId="0" fontId="22" fillId="2" borderId="7" xfId="0" applyFont="1" applyFill="1" applyBorder="1" applyAlignment="1" applyProtection="1">
      <alignment horizontal="center" vertical="center" wrapText="1"/>
      <protection locked="0"/>
    </xf>
    <xf numFmtId="0" fontId="22" fillId="2" borderId="78" xfId="0" applyFont="1" applyFill="1" applyBorder="1" applyAlignment="1" applyProtection="1">
      <alignment horizontal="center" vertical="center" wrapText="1"/>
      <protection locked="0"/>
    </xf>
    <xf numFmtId="0" fontId="21" fillId="2" borderId="37" xfId="0" applyFont="1" applyFill="1" applyBorder="1" applyAlignment="1" applyProtection="1">
      <alignment horizontal="center" vertical="center" wrapText="1"/>
      <protection locked="0"/>
    </xf>
    <xf numFmtId="0" fontId="21" fillId="2" borderId="6" xfId="0" applyFont="1" applyFill="1" applyBorder="1" applyAlignment="1" applyProtection="1">
      <alignment horizontal="center" vertical="center" wrapText="1"/>
      <protection locked="0"/>
    </xf>
    <xf numFmtId="0" fontId="21" fillId="2" borderId="6" xfId="0" applyFont="1" applyFill="1" applyBorder="1" applyAlignment="1">
      <alignment horizontal="center" vertical="center" wrapText="1"/>
    </xf>
    <xf numFmtId="0" fontId="16" fillId="0" borderId="4" xfId="0" applyFont="1" applyBorder="1" applyAlignment="1" applyProtection="1">
      <alignment horizontal="center"/>
      <protection locked="0"/>
    </xf>
    <xf numFmtId="0" fontId="0" fillId="0" borderId="4" xfId="0" applyBorder="1" applyAlignment="1" applyProtection="1">
      <alignment horizontal="left" vertical="center" wrapText="1"/>
      <protection locked="0"/>
    </xf>
    <xf numFmtId="0" fontId="21" fillId="2" borderId="6" xfId="0" applyFont="1" applyFill="1" applyBorder="1" applyProtection="1">
      <protection locked="0"/>
    </xf>
    <xf numFmtId="0" fontId="0" fillId="0" borderId="4" xfId="0" applyBorder="1" applyAlignment="1" applyProtection="1">
      <alignment horizontal="center" vertical="center" wrapText="1"/>
      <protection locked="0"/>
    </xf>
    <xf numFmtId="0" fontId="16" fillId="0" borderId="4" xfId="0" applyFont="1" applyBorder="1" applyAlignment="1">
      <alignment horizontal="center"/>
    </xf>
    <xf numFmtId="0" fontId="21" fillId="2" borderId="7" xfId="0" applyFont="1" applyFill="1" applyBorder="1" applyAlignment="1" applyProtection="1">
      <alignment horizontal="center" vertical="center" wrapText="1"/>
      <protection locked="0"/>
    </xf>
    <xf numFmtId="0" fontId="21" fillId="2" borderId="8" xfId="0" applyFont="1" applyFill="1" applyBorder="1" applyAlignment="1" applyProtection="1">
      <alignment horizontal="center"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21" fillId="2" borderId="39" xfId="0" applyFont="1" applyFill="1" applyBorder="1" applyAlignment="1" applyProtection="1">
      <alignment horizontal="center" vertical="center" wrapText="1"/>
      <protection locked="0"/>
    </xf>
    <xf numFmtId="0" fontId="21" fillId="2" borderId="51" xfId="0" applyFont="1" applyFill="1" applyBorder="1" applyAlignment="1" applyProtection="1">
      <alignment horizontal="center" vertical="center" wrapText="1"/>
      <protection locked="0"/>
    </xf>
    <xf numFmtId="0" fontId="21" fillId="2" borderId="84" xfId="0" applyFont="1" applyFill="1" applyBorder="1" applyAlignment="1" applyProtection="1">
      <alignment horizontal="center" vertical="center" wrapText="1"/>
      <protection locked="0"/>
    </xf>
    <xf numFmtId="0" fontId="21" fillId="2" borderId="97" xfId="0" applyFont="1" applyFill="1" applyBorder="1" applyAlignment="1" applyProtection="1">
      <alignment horizontal="center" vertical="center" wrapText="1"/>
      <protection locked="0"/>
    </xf>
    <xf numFmtId="0" fontId="21" fillId="2" borderId="79" xfId="0" applyFont="1" applyFill="1" applyBorder="1" applyAlignment="1" applyProtection="1">
      <alignment horizontal="center" vertical="center" wrapText="1"/>
      <protection locked="0"/>
    </xf>
    <xf numFmtId="0" fontId="21" fillId="2" borderId="80" xfId="0" applyFont="1" applyFill="1" applyBorder="1" applyAlignment="1" applyProtection="1">
      <alignment horizontal="center" vertical="center" wrapText="1"/>
      <protection locked="0"/>
    </xf>
    <xf numFmtId="0" fontId="21" fillId="2" borderId="124" xfId="0" applyFont="1" applyFill="1" applyBorder="1" applyAlignment="1" applyProtection="1">
      <alignment horizontal="center" vertical="center" wrapText="1"/>
      <protection locked="0"/>
    </xf>
    <xf numFmtId="0" fontId="21" fillId="2" borderId="91" xfId="0" applyFont="1" applyFill="1" applyBorder="1" applyAlignment="1" applyProtection="1">
      <alignment horizontal="center" vertical="center" wrapText="1"/>
      <protection locked="0"/>
    </xf>
    <xf numFmtId="0" fontId="21" fillId="2" borderId="93" xfId="0" applyFont="1" applyFill="1" applyBorder="1" applyAlignment="1" applyProtection="1">
      <alignment horizontal="center" vertical="center" wrapText="1"/>
      <protection locked="0"/>
    </xf>
    <xf numFmtId="0" fontId="21" fillId="2" borderId="81" xfId="0" applyFont="1" applyFill="1" applyBorder="1" applyAlignment="1" applyProtection="1">
      <alignment horizontal="center" vertical="center"/>
      <protection locked="0"/>
    </xf>
    <xf numFmtId="0" fontId="21" fillId="2" borderId="138" xfId="0" applyFont="1" applyFill="1" applyBorder="1" applyAlignment="1" applyProtection="1">
      <alignment horizontal="center" vertical="center"/>
      <protection locked="0"/>
    </xf>
    <xf numFmtId="0" fontId="21" fillId="2" borderId="38" xfId="0" applyFont="1" applyFill="1" applyBorder="1" applyAlignment="1" applyProtection="1">
      <alignment horizontal="center" vertical="center" wrapText="1"/>
      <protection locked="0"/>
    </xf>
    <xf numFmtId="0" fontId="22" fillId="2" borderId="121" xfId="0" applyFont="1" applyFill="1" applyBorder="1" applyAlignment="1" applyProtection="1">
      <alignment horizontal="center" vertical="center" wrapText="1"/>
      <protection locked="0"/>
    </xf>
    <xf numFmtId="0" fontId="22" fillId="2" borderId="118" xfId="0" applyFont="1" applyFill="1" applyBorder="1" applyAlignment="1" applyProtection="1">
      <alignment horizontal="center" vertical="center" wrapText="1"/>
      <protection locked="0"/>
    </xf>
    <xf numFmtId="0" fontId="22" fillId="2" borderId="84" xfId="0" applyFont="1" applyFill="1" applyBorder="1" applyAlignment="1" applyProtection="1">
      <alignment horizontal="center" vertical="center" wrapText="1"/>
      <protection locked="0"/>
    </xf>
    <xf numFmtId="0" fontId="22" fillId="2" borderId="97" xfId="0" applyFont="1" applyFill="1" applyBorder="1" applyAlignment="1" applyProtection="1">
      <alignment horizontal="center" vertical="center" wrapText="1"/>
      <protection locked="0"/>
    </xf>
    <xf numFmtId="0" fontId="22" fillId="2" borderId="121" xfId="0" applyFont="1" applyFill="1" applyBorder="1" applyProtection="1">
      <protection locked="0"/>
    </xf>
    <xf numFmtId="0" fontId="22" fillId="2" borderId="118" xfId="0" applyFont="1" applyFill="1" applyBorder="1" applyProtection="1">
      <protection locked="0"/>
    </xf>
    <xf numFmtId="0" fontId="21" fillId="2" borderId="79" xfId="0" applyFont="1" applyFill="1" applyBorder="1" applyAlignment="1" applyProtection="1">
      <alignment wrapText="1"/>
      <protection locked="0"/>
    </xf>
    <xf numFmtId="0" fontId="21" fillId="2" borderId="80" xfId="0" applyFont="1" applyFill="1" applyBorder="1" applyProtection="1">
      <protection locked="0"/>
    </xf>
    <xf numFmtId="0" fontId="21" fillId="2" borderId="124" xfId="0" applyFont="1" applyFill="1" applyBorder="1" applyProtection="1">
      <protection locked="0"/>
    </xf>
    <xf numFmtId="0" fontId="6" fillId="3" borderId="84" xfId="0" applyFont="1" applyFill="1" applyBorder="1" applyAlignment="1">
      <alignment horizontal="center" vertical="center" wrapText="1"/>
    </xf>
    <xf numFmtId="0" fontId="6" fillId="3" borderId="97" xfId="0" applyFont="1" applyFill="1" applyBorder="1" applyAlignment="1">
      <alignment horizontal="center" vertical="center" wrapText="1"/>
    </xf>
    <xf numFmtId="0" fontId="6" fillId="3" borderId="127" xfId="0" applyFont="1" applyFill="1" applyBorder="1" applyAlignment="1">
      <alignment horizontal="center" vertical="center" wrapText="1"/>
    </xf>
    <xf numFmtId="0" fontId="21" fillId="2" borderId="36" xfId="0" applyFont="1" applyFill="1" applyBorder="1" applyAlignment="1" applyProtection="1">
      <alignment horizontal="center" vertical="center" wrapText="1"/>
      <protection locked="0"/>
    </xf>
    <xf numFmtId="0" fontId="21" fillId="2" borderId="52" xfId="0" applyFont="1" applyFill="1" applyBorder="1" applyAlignment="1" applyProtection="1">
      <alignment horizontal="center" vertical="center" wrapText="1"/>
      <protection locked="0"/>
    </xf>
    <xf numFmtId="0" fontId="21" fillId="2" borderId="42" xfId="0" applyFont="1" applyFill="1" applyBorder="1" applyAlignment="1" applyProtection="1">
      <alignment horizontal="center" vertical="center" wrapText="1"/>
      <protection locked="0"/>
    </xf>
    <xf numFmtId="0" fontId="21" fillId="2" borderId="43" xfId="0" applyFont="1" applyFill="1" applyBorder="1" applyAlignment="1" applyProtection="1">
      <alignment horizontal="center" vertical="center" wrapText="1"/>
      <protection locked="0"/>
    </xf>
    <xf numFmtId="0" fontId="21" fillId="2" borderId="54" xfId="0" applyFont="1" applyFill="1" applyBorder="1" applyAlignment="1" applyProtection="1">
      <alignment horizontal="center" vertical="center" wrapText="1"/>
      <protection locked="0"/>
    </xf>
    <xf numFmtId="0" fontId="21" fillId="2" borderId="53" xfId="0" applyFont="1" applyFill="1" applyBorder="1" applyAlignment="1" applyProtection="1">
      <alignment horizontal="center" vertical="center" wrapText="1"/>
      <protection locked="0"/>
    </xf>
    <xf numFmtId="0" fontId="21" fillId="2" borderId="112" xfId="0" applyFont="1" applyFill="1" applyBorder="1" applyAlignment="1" applyProtection="1">
      <alignment horizontal="center" vertical="center" wrapText="1"/>
      <protection locked="0"/>
    </xf>
    <xf numFmtId="0" fontId="21" fillId="2" borderId="75" xfId="0" applyFont="1" applyFill="1" applyBorder="1" applyAlignment="1" applyProtection="1">
      <alignment horizontal="center" vertical="center" wrapText="1"/>
      <protection locked="0"/>
    </xf>
    <xf numFmtId="0" fontId="21" fillId="2" borderId="81" xfId="0" applyFont="1" applyFill="1" applyBorder="1" applyAlignment="1" applyProtection="1">
      <alignment horizontal="center" vertical="center" wrapText="1"/>
      <protection locked="0"/>
    </xf>
    <xf numFmtId="0" fontId="21" fillId="2" borderId="82" xfId="0" applyFont="1" applyFill="1" applyBorder="1" applyAlignment="1" applyProtection="1">
      <alignment horizontal="center" vertical="center" wrapText="1"/>
      <protection locked="0"/>
    </xf>
    <xf numFmtId="0" fontId="21" fillId="2" borderId="0" xfId="0" applyFont="1" applyFill="1" applyAlignment="1" applyProtection="1">
      <alignment horizontal="center" vertical="center" wrapText="1"/>
      <protection locked="0"/>
    </xf>
    <xf numFmtId="0" fontId="21" fillId="2" borderId="30" xfId="0" applyFont="1" applyFill="1" applyBorder="1" applyAlignment="1" applyProtection="1">
      <alignment horizontal="center" vertical="center" wrapText="1"/>
      <protection locked="0"/>
    </xf>
    <xf numFmtId="0" fontId="21" fillId="2" borderId="106" xfId="0" applyFont="1" applyFill="1" applyBorder="1" applyAlignment="1" applyProtection="1">
      <alignment horizontal="center" vertical="center" wrapText="1"/>
      <protection locked="0"/>
    </xf>
    <xf numFmtId="0" fontId="21" fillId="2" borderId="37" xfId="19" applyFont="1" applyFill="1" applyBorder="1" applyAlignment="1" applyProtection="1">
      <alignment horizontal="center" vertical="center" wrapText="1"/>
      <protection locked="0"/>
    </xf>
    <xf numFmtId="0" fontId="21" fillId="2" borderId="7" xfId="19" applyFont="1" applyFill="1" applyBorder="1" applyAlignment="1" applyProtection="1">
      <alignment horizontal="center" vertical="center" wrapText="1"/>
      <protection locked="0"/>
    </xf>
    <xf numFmtId="0" fontId="21" fillId="2" borderId="43" xfId="19" applyFont="1" applyFill="1" applyBorder="1" applyAlignment="1" applyProtection="1">
      <alignment horizontal="center" vertical="center" wrapText="1"/>
      <protection locked="0"/>
    </xf>
    <xf numFmtId="0" fontId="21" fillId="2" borderId="120" xfId="0" applyFont="1" applyFill="1" applyBorder="1" applyAlignment="1" applyProtection="1">
      <alignment horizontal="center" vertical="center" wrapText="1"/>
      <protection locked="0"/>
    </xf>
    <xf numFmtId="0" fontId="21" fillId="2" borderId="121" xfId="0" applyFont="1" applyFill="1" applyBorder="1" applyAlignment="1" applyProtection="1">
      <alignment horizontal="center" vertical="center" wrapText="1"/>
      <protection locked="0"/>
    </xf>
    <xf numFmtId="0" fontId="21" fillId="2" borderId="118" xfId="0" applyFont="1" applyFill="1" applyBorder="1" applyAlignment="1" applyProtection="1">
      <alignment horizontal="center" vertical="center" wrapText="1"/>
      <protection locked="0"/>
    </xf>
    <xf numFmtId="0" fontId="21" fillId="2" borderId="144" xfId="0" applyFont="1" applyFill="1" applyBorder="1" applyAlignment="1" applyProtection="1">
      <alignment horizontal="center" vertical="center" wrapText="1"/>
      <protection locked="0"/>
    </xf>
    <xf numFmtId="0" fontId="21" fillId="2" borderId="39" xfId="19" applyFont="1" applyFill="1" applyBorder="1" applyAlignment="1" applyProtection="1">
      <alignment horizontal="center" vertical="center" wrapText="1"/>
      <protection locked="0"/>
    </xf>
    <xf numFmtId="0" fontId="21" fillId="2" borderId="53" xfId="19" applyFont="1" applyFill="1" applyBorder="1" applyAlignment="1" applyProtection="1">
      <alignment horizontal="center" vertical="center" wrapText="1"/>
      <protection locked="0"/>
    </xf>
    <xf numFmtId="0" fontId="21" fillId="2" borderId="45" xfId="19" applyFont="1" applyFill="1" applyBorder="1" applyAlignment="1" applyProtection="1">
      <alignment horizontal="center" vertical="center" wrapText="1"/>
      <protection locked="0"/>
    </xf>
    <xf numFmtId="0" fontId="21" fillId="2" borderId="50" xfId="0"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center" wrapText="1"/>
      <protection locked="0"/>
    </xf>
    <xf numFmtId="0" fontId="23" fillId="2" borderId="37"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39" xfId="0" applyFont="1" applyFill="1" applyBorder="1" applyAlignment="1">
      <alignment horizontal="center" vertical="center" wrapText="1"/>
    </xf>
    <xf numFmtId="0" fontId="23" fillId="2" borderId="41" xfId="0" applyFont="1" applyFill="1" applyBorder="1" applyAlignment="1">
      <alignment horizontal="center" vertical="center" wrapText="1"/>
    </xf>
    <xf numFmtId="0" fontId="23" fillId="2" borderId="51" xfId="0" applyFont="1" applyFill="1" applyBorder="1" applyAlignment="1">
      <alignment horizontal="center" vertical="center" wrapText="1"/>
    </xf>
    <xf numFmtId="0" fontId="23" fillId="2" borderId="36" xfId="0" applyFont="1" applyFill="1" applyBorder="1" applyAlignment="1">
      <alignment horizontal="center" vertical="center" wrapText="1"/>
    </xf>
    <xf numFmtId="0" fontId="23" fillId="2" borderId="98" xfId="0" applyFont="1" applyFill="1" applyBorder="1" applyAlignment="1">
      <alignment horizontal="center" vertical="center" wrapText="1"/>
    </xf>
    <xf numFmtId="0" fontId="23" fillId="2" borderId="22" xfId="0" applyFont="1" applyFill="1" applyBorder="1" applyAlignment="1">
      <alignment horizontal="center" vertical="center" wrapText="1"/>
    </xf>
    <xf numFmtId="0" fontId="16" fillId="0" borderId="32" xfId="0" applyFont="1" applyBorder="1" applyAlignment="1">
      <alignment horizontal="center"/>
    </xf>
    <xf numFmtId="0" fontId="23" fillId="2" borderId="62" xfId="0" applyFont="1" applyFill="1" applyBorder="1" applyAlignment="1">
      <alignment horizontal="center" vertical="center" wrapText="1"/>
    </xf>
    <xf numFmtId="0" fontId="23" fillId="2" borderId="64" xfId="0" applyFont="1" applyFill="1" applyBorder="1" applyAlignment="1">
      <alignment horizontal="center" vertical="center" wrapText="1"/>
    </xf>
    <xf numFmtId="0" fontId="16" fillId="0" borderId="71" xfId="0" applyFont="1" applyBorder="1" applyAlignment="1">
      <alignment horizontal="center"/>
    </xf>
    <xf numFmtId="0" fontId="23" fillId="2" borderId="40" xfId="0" applyFont="1" applyFill="1" applyBorder="1" applyAlignment="1">
      <alignment horizontal="center" vertical="center" wrapText="1"/>
    </xf>
    <xf numFmtId="0" fontId="23" fillId="2" borderId="60" xfId="0" applyFont="1" applyFill="1" applyBorder="1" applyAlignment="1" applyProtection="1">
      <alignment horizontal="center" vertical="center" wrapText="1"/>
      <protection locked="0"/>
    </xf>
    <xf numFmtId="0" fontId="23" fillId="2" borderId="61" xfId="0" applyFont="1" applyFill="1" applyBorder="1" applyAlignment="1" applyProtection="1">
      <alignment horizontal="center" vertical="center" wrapText="1"/>
      <protection locked="0"/>
    </xf>
    <xf numFmtId="0" fontId="23" fillId="2" borderId="63" xfId="0" applyFont="1" applyFill="1" applyBorder="1" applyAlignment="1" applyProtection="1">
      <alignment horizontal="center" vertical="center" wrapText="1"/>
      <protection locked="0"/>
    </xf>
    <xf numFmtId="0" fontId="23" fillId="2" borderId="36" xfId="0" applyFont="1" applyFill="1" applyBorder="1" applyAlignment="1" applyProtection="1">
      <alignment horizontal="center" vertical="center" wrapText="1"/>
      <protection locked="0"/>
    </xf>
    <xf numFmtId="0" fontId="23" fillId="2" borderId="40" xfId="0" applyFont="1" applyFill="1" applyBorder="1" applyAlignment="1" applyProtection="1">
      <alignment horizontal="center" vertical="center" wrapText="1"/>
      <protection locked="0"/>
    </xf>
    <xf numFmtId="0" fontId="23" fillId="2" borderId="50" xfId="0" applyFont="1" applyFill="1" applyBorder="1" applyAlignment="1" applyProtection="1">
      <alignment horizontal="center" vertical="center" wrapText="1"/>
      <protection locked="0"/>
    </xf>
    <xf numFmtId="0" fontId="23" fillId="2" borderId="7" xfId="0" applyFont="1" applyFill="1" applyBorder="1" applyAlignment="1">
      <alignment horizontal="center" vertical="center" wrapText="1"/>
    </xf>
    <xf numFmtId="0" fontId="21" fillId="2" borderId="92" xfId="0" applyFont="1" applyFill="1" applyBorder="1" applyAlignment="1" applyProtection="1">
      <alignment horizontal="center" vertical="center" wrapText="1"/>
      <protection locked="0"/>
    </xf>
    <xf numFmtId="0" fontId="23" fillId="2" borderId="55" xfId="0" applyFont="1" applyFill="1" applyBorder="1" applyProtection="1">
      <protection locked="0"/>
    </xf>
    <xf numFmtId="0" fontId="0" fillId="0" borderId="124" xfId="0" applyBorder="1" applyProtection="1">
      <protection locked="0"/>
    </xf>
    <xf numFmtId="0" fontId="21" fillId="2" borderId="74" xfId="0" applyFont="1" applyFill="1" applyBorder="1" applyProtection="1">
      <protection locked="0"/>
    </xf>
    <xf numFmtId="0" fontId="21" fillId="2" borderId="36" xfId="0" applyFont="1" applyFill="1" applyBorder="1" applyProtection="1">
      <protection locked="0"/>
    </xf>
    <xf numFmtId="0" fontId="21" fillId="2" borderId="37" xfId="0" applyFont="1" applyFill="1" applyBorder="1" applyProtection="1">
      <protection locked="0"/>
    </xf>
    <xf numFmtId="0" fontId="16" fillId="0" borderId="6" xfId="0" applyFont="1" applyBorder="1" applyAlignment="1" applyProtection="1">
      <alignment horizontal="center"/>
      <protection locked="0"/>
    </xf>
    <xf numFmtId="0" fontId="23" fillId="2" borderId="62" xfId="0" applyFont="1" applyFill="1" applyBorder="1" applyAlignment="1" applyProtection="1">
      <alignment horizontal="center" vertical="center" wrapText="1"/>
      <protection locked="0"/>
    </xf>
    <xf numFmtId="0" fontId="23" fillId="2" borderId="64" xfId="0" applyFont="1" applyFill="1" applyBorder="1" applyAlignment="1" applyProtection="1">
      <alignment horizontal="center" vertical="center" wrapText="1"/>
      <protection locked="0"/>
    </xf>
    <xf numFmtId="0" fontId="16" fillId="0" borderId="71" xfId="0" applyFont="1" applyBorder="1" applyAlignment="1" applyProtection="1">
      <alignment horizontal="center"/>
      <protection locked="0"/>
    </xf>
    <xf numFmtId="0" fontId="23" fillId="2" borderId="55" xfId="0" applyFont="1" applyFill="1" applyBorder="1" applyAlignment="1" applyProtection="1">
      <alignment horizontal="center" vertical="center" wrapText="1"/>
      <protection locked="0"/>
    </xf>
    <xf numFmtId="0" fontId="23" fillId="2" borderId="38" xfId="0" applyFont="1" applyFill="1" applyBorder="1" applyAlignment="1" applyProtection="1">
      <alignment horizontal="center" vertical="center" wrapText="1"/>
      <protection locked="0"/>
    </xf>
    <xf numFmtId="0" fontId="23" fillId="2" borderId="85" xfId="0" applyFont="1" applyFill="1" applyBorder="1" applyAlignment="1" applyProtection="1">
      <alignment horizontal="center" vertical="center" wrapText="1"/>
      <protection locked="0"/>
    </xf>
    <xf numFmtId="0" fontId="23" fillId="2" borderId="54" xfId="0" applyFont="1" applyFill="1" applyBorder="1" applyAlignment="1" applyProtection="1">
      <alignment horizontal="center" vertical="center" wrapText="1"/>
      <protection locked="0"/>
    </xf>
    <xf numFmtId="0" fontId="23" fillId="2" borderId="37" xfId="0" applyFont="1" applyFill="1" applyBorder="1" applyAlignment="1" applyProtection="1">
      <alignment horizontal="center" vertical="center" wrapText="1"/>
      <protection locked="0"/>
    </xf>
    <xf numFmtId="0" fontId="23" fillId="2" borderId="6" xfId="0" applyFont="1" applyFill="1" applyBorder="1" applyAlignment="1" applyProtection="1">
      <alignment horizontal="center" vertical="center" wrapText="1"/>
      <protection locked="0"/>
    </xf>
    <xf numFmtId="0" fontId="23" fillId="2" borderId="39" xfId="0" applyFont="1" applyFill="1" applyBorder="1" applyAlignment="1" applyProtection="1">
      <alignment horizontal="center" vertical="center" wrapText="1"/>
      <protection locked="0"/>
    </xf>
    <xf numFmtId="0" fontId="23" fillId="2" borderId="51" xfId="0" applyFont="1" applyFill="1" applyBorder="1" applyAlignment="1" applyProtection="1">
      <alignment horizontal="center" vertical="center" wrapText="1"/>
      <protection locked="0"/>
    </xf>
    <xf numFmtId="0" fontId="21" fillId="2" borderId="39" xfId="0" applyFont="1" applyFill="1" applyBorder="1" applyAlignment="1">
      <alignment horizontal="center" vertical="center" wrapText="1"/>
    </xf>
    <xf numFmtId="0" fontId="21" fillId="2" borderId="41" xfId="0" applyFont="1" applyFill="1" applyBorder="1" applyAlignment="1">
      <alignment horizontal="center" vertical="center" wrapText="1"/>
    </xf>
    <xf numFmtId="0" fontId="16" fillId="0" borderId="45" xfId="0" applyFont="1" applyBorder="1" applyAlignment="1">
      <alignment horizontal="center"/>
    </xf>
    <xf numFmtId="0" fontId="21" fillId="2" borderId="37"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43" xfId="0" applyFont="1" applyFill="1" applyBorder="1" applyAlignment="1">
      <alignment horizontal="center" vertical="center" wrapText="1"/>
    </xf>
    <xf numFmtId="0" fontId="21" fillId="2" borderId="53" xfId="0" applyFont="1" applyFill="1" applyBorder="1" applyAlignment="1">
      <alignment horizontal="center" vertical="center" wrapText="1"/>
    </xf>
    <xf numFmtId="0" fontId="21" fillId="2" borderId="45"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40" xfId="0" applyFont="1" applyFill="1" applyBorder="1" applyAlignment="1">
      <alignment horizontal="center" vertical="center" wrapText="1"/>
    </xf>
    <xf numFmtId="0" fontId="16" fillId="0" borderId="42" xfId="0" applyFont="1" applyBorder="1" applyAlignment="1">
      <alignment horizontal="center"/>
    </xf>
    <xf numFmtId="0" fontId="21" fillId="2" borderId="74" xfId="0" applyFont="1" applyFill="1" applyBorder="1" applyAlignment="1">
      <alignment horizontal="center" vertical="center" wrapText="1"/>
    </xf>
    <xf numFmtId="0" fontId="1" fillId="2" borderId="91" xfId="0" applyFont="1" applyFill="1" applyBorder="1" applyAlignment="1" applyProtection="1">
      <alignment horizontal="center" vertical="center" wrapText="1"/>
      <protection locked="0"/>
    </xf>
    <xf numFmtId="0" fontId="1" fillId="2" borderId="92" xfId="0" applyFont="1" applyFill="1" applyBorder="1" applyAlignment="1" applyProtection="1">
      <alignment horizontal="center" vertical="center" wrapText="1"/>
      <protection locked="0"/>
    </xf>
    <xf numFmtId="0" fontId="1" fillId="2" borderId="93" xfId="0" applyFont="1" applyFill="1" applyBorder="1" applyAlignment="1" applyProtection="1">
      <alignment horizontal="center" vertical="center" wrapText="1"/>
      <protection locked="0"/>
    </xf>
    <xf numFmtId="0" fontId="21" fillId="2" borderId="41" xfId="0" applyFont="1" applyFill="1" applyBorder="1" applyAlignment="1" applyProtection="1">
      <alignment horizontal="center" vertical="center" wrapText="1"/>
      <protection locked="0"/>
    </xf>
    <xf numFmtId="0" fontId="21" fillId="2" borderId="46" xfId="0" applyFont="1" applyFill="1" applyBorder="1" applyAlignment="1" applyProtection="1">
      <alignment horizontal="center" vertical="center" wrapText="1"/>
      <protection locked="0"/>
    </xf>
    <xf numFmtId="0" fontId="16" fillId="0" borderId="96" xfId="0" applyFont="1" applyBorder="1" applyProtection="1">
      <protection locked="0"/>
    </xf>
    <xf numFmtId="0" fontId="16" fillId="0" borderId="45" xfId="0" applyFont="1" applyBorder="1" applyProtection="1">
      <protection locked="0"/>
    </xf>
    <xf numFmtId="0" fontId="21" fillId="2" borderId="60" xfId="0" applyFont="1" applyFill="1" applyBorder="1" applyAlignment="1" applyProtection="1">
      <alignment horizontal="center" vertical="center" wrapText="1"/>
      <protection locked="0"/>
    </xf>
    <xf numFmtId="0" fontId="21" fillId="2" borderId="62" xfId="0" applyFont="1" applyFill="1" applyBorder="1" applyAlignment="1" applyProtection="1">
      <alignment horizontal="center" vertical="center" wrapText="1"/>
      <protection locked="0"/>
    </xf>
    <xf numFmtId="0" fontId="21" fillId="2" borderId="63" xfId="0" applyFont="1" applyFill="1" applyBorder="1" applyAlignment="1" applyProtection="1">
      <alignment horizontal="center" vertical="center" wrapText="1"/>
      <protection locked="0"/>
    </xf>
    <xf numFmtId="0" fontId="21" fillId="2" borderId="65" xfId="0" applyFont="1" applyFill="1" applyBorder="1" applyAlignment="1" applyProtection="1">
      <alignment horizontal="center" vertical="center" wrapText="1"/>
      <protection locked="0"/>
    </xf>
    <xf numFmtId="0" fontId="21" fillId="2" borderId="64" xfId="0" applyFont="1" applyFill="1" applyBorder="1" applyAlignment="1" applyProtection="1">
      <alignment horizontal="center" vertical="center" wrapText="1"/>
      <protection locked="0"/>
    </xf>
    <xf numFmtId="0" fontId="21" fillId="2" borderId="66" xfId="0" applyFont="1" applyFill="1" applyBorder="1" applyAlignment="1" applyProtection="1">
      <alignment horizontal="center" vertical="center" wrapText="1"/>
      <protection locked="0"/>
    </xf>
    <xf numFmtId="0" fontId="21" fillId="2" borderId="74" xfId="0" applyFont="1" applyFill="1" applyBorder="1" applyAlignment="1" applyProtection="1">
      <alignment horizontal="center" vertical="center" wrapText="1"/>
      <protection locked="0"/>
    </xf>
    <xf numFmtId="0" fontId="0" fillId="0" borderId="88" xfId="0" applyBorder="1" applyProtection="1">
      <protection locked="0"/>
    </xf>
    <xf numFmtId="0" fontId="22" fillId="2" borderId="83" xfId="0" applyFont="1" applyFill="1" applyBorder="1" applyAlignment="1" applyProtection="1">
      <alignment horizontal="center" vertical="center" wrapText="1"/>
      <protection locked="0"/>
    </xf>
    <xf numFmtId="0" fontId="21" fillId="2" borderId="83" xfId="0" applyFont="1" applyFill="1" applyBorder="1" applyAlignment="1" applyProtection="1">
      <alignment horizontal="center" vertical="center" wrapText="1"/>
      <protection locked="0"/>
    </xf>
    <xf numFmtId="0" fontId="21" fillId="2" borderId="79" xfId="0" applyFont="1" applyFill="1" applyBorder="1" applyProtection="1">
      <protection locked="0"/>
    </xf>
    <xf numFmtId="0" fontId="0" fillId="0" borderId="0" xfId="0" applyAlignment="1">
      <alignment horizontal="center"/>
    </xf>
    <xf numFmtId="0" fontId="21" fillId="2" borderId="59" xfId="0" applyFont="1" applyFill="1" applyBorder="1" applyAlignment="1" applyProtection="1">
      <alignment horizontal="center" vertical="center" wrapText="1"/>
      <protection locked="0"/>
    </xf>
    <xf numFmtId="0" fontId="21" fillId="2" borderId="149" xfId="0" applyFont="1" applyFill="1" applyBorder="1" applyAlignment="1" applyProtection="1">
      <alignment horizontal="center" vertical="center" wrapText="1"/>
      <protection locked="0"/>
    </xf>
    <xf numFmtId="0" fontId="6" fillId="3" borderId="83" xfId="0" applyFont="1" applyFill="1" applyBorder="1" applyAlignment="1">
      <alignment horizontal="center" vertical="center" wrapText="1"/>
    </xf>
    <xf numFmtId="0" fontId="21" fillId="2" borderId="91" xfId="19" applyFont="1" applyFill="1" applyBorder="1" applyAlignment="1" applyProtection="1">
      <alignment horizontal="center" vertical="center" wrapText="1"/>
      <protection locked="0"/>
    </xf>
    <xf numFmtId="0" fontId="21" fillId="2" borderId="97" xfId="19" applyFont="1" applyFill="1" applyBorder="1" applyAlignment="1" applyProtection="1">
      <alignment horizontal="center" vertical="center" wrapText="1"/>
      <protection locked="0"/>
    </xf>
    <xf numFmtId="0" fontId="21" fillId="2" borderId="93" xfId="19" applyFont="1" applyFill="1" applyBorder="1" applyAlignment="1" applyProtection="1">
      <alignment horizontal="center" vertical="center" wrapText="1"/>
      <protection locked="0"/>
    </xf>
    <xf numFmtId="0" fontId="21" fillId="2" borderId="85" xfId="0" applyFont="1" applyFill="1" applyBorder="1" applyAlignment="1" applyProtection="1">
      <alignment horizontal="center" vertical="center" wrapText="1"/>
      <protection locked="0"/>
    </xf>
    <xf numFmtId="0" fontId="21" fillId="2" borderId="90" xfId="0" applyFont="1" applyFill="1" applyBorder="1" applyAlignment="1" applyProtection="1">
      <alignment horizontal="center" vertical="center" wrapText="1"/>
      <protection locked="0"/>
    </xf>
    <xf numFmtId="0" fontId="21" fillId="2" borderId="113" xfId="0" applyFont="1" applyFill="1" applyBorder="1" applyAlignment="1" applyProtection="1">
      <alignment horizontal="center" vertical="center" wrapText="1"/>
      <protection locked="0"/>
    </xf>
    <xf numFmtId="0" fontId="21" fillId="2" borderId="41" xfId="19" applyFont="1" applyFill="1" applyBorder="1" applyAlignment="1" applyProtection="1">
      <alignment horizontal="center" vertical="center" wrapText="1"/>
      <protection locked="0"/>
    </xf>
  </cellXfs>
  <cellStyles count="25">
    <cellStyle name="Comma" xfId="3" builtinId="3"/>
    <cellStyle name="Comma 2 3" xfId="10" xr:uid="{DC825459-CC40-409B-9E0B-C15D6C62C941}"/>
    <cellStyle name="Comma 3" xfId="8" xr:uid="{ECDCBDA9-7BD8-4CD6-9780-38C13C923AEC}"/>
    <cellStyle name="Comma 4 14 2" xfId="4" xr:uid="{28A108E8-F998-4F45-8326-84CB69EDF922}"/>
    <cellStyle name="DateShort 2" xfId="22" xr:uid="{D9DB0AB5-6E73-452C-BD0C-65DF7A7065D0}"/>
    <cellStyle name="Heading 1 2" xfId="9" xr:uid="{E22CE1BD-DC04-4DE2-BEFF-28687CBD6BBE}"/>
    <cellStyle name="Heading 2 2" xfId="5" xr:uid="{AD9F8A8E-B289-4C5D-8778-2B239F00D2EA}"/>
    <cellStyle name="Hyperlink" xfId="12" builtinId="8"/>
    <cellStyle name="Hyperlink 2 4" xfId="18" xr:uid="{848F9C95-6496-4B3B-958F-ACE0A60624CD}"/>
    <cellStyle name="InputStyle 2 2" xfId="21" xr:uid="{3136385A-BB52-42A9-A05F-04922BBC0188}"/>
    <cellStyle name="Normal" xfId="0" builtinId="0"/>
    <cellStyle name="Normal 2" xfId="13" xr:uid="{8661B071-A600-407E-8EEE-083474553E86}"/>
    <cellStyle name="Normal 2 2" xfId="6" xr:uid="{0B61E6EB-4B80-4CCC-B5E4-20CA10C1006E}"/>
    <cellStyle name="Normal 2 3" xfId="19" xr:uid="{EAAAD4EC-FBB8-4935-8AC3-FE4081BC693D}"/>
    <cellStyle name="Normal 2 7" xfId="16" xr:uid="{C4E5584E-1CCA-458F-928C-1352CBB48E68}"/>
    <cellStyle name="Normal 2 8" xfId="20" xr:uid="{D86DD8C6-4424-41A1-9CA6-F53CFDC85B2F}"/>
    <cellStyle name="Normal 3" xfId="23" xr:uid="{ADFF337B-AE65-4942-BB75-F0FA0F4325F1}"/>
    <cellStyle name="Normal 3 2" xfId="2" xr:uid="{8A5211C7-E0C0-4C47-B5C8-A8702245499B}"/>
    <cellStyle name="Normal 3 2 2" xfId="11" xr:uid="{9C333353-7CC9-41AA-91BD-CF216353C61E}"/>
    <cellStyle name="Normal 5 3" xfId="14" xr:uid="{5A053AB6-39D1-4E5D-9041-F33D1C784A15}"/>
    <cellStyle name="Normal 7 2 2" xfId="15" xr:uid="{93EC3107-6E09-458B-8B76-23E31EFB99B2}"/>
    <cellStyle name="Per cent 2" xfId="7" xr:uid="{C0D19AE5-F629-47CD-A7A3-40CA2ADA9483}"/>
    <cellStyle name="Per cent 3" xfId="24" xr:uid="{C7986D4B-AA67-4D87-A1A9-442A62297252}"/>
    <cellStyle name="Percent" xfId="1" builtinId="5"/>
    <cellStyle name="Year 3" xfId="17" xr:uid="{F64696ED-1734-4156-9921-D9743C3508E4}"/>
  </cellStyles>
  <dxfs count="89">
    <dxf>
      <fill>
        <patternFill>
          <bgColor theme="9" tint="0.79998168889431442"/>
        </patternFill>
      </fill>
    </dxf>
    <dxf>
      <fill>
        <patternFill>
          <bgColor theme="9" tint="0.79998168889431442"/>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70C0"/>
        </patternFill>
      </fill>
    </dxf>
    <dxf>
      <fill>
        <patternFill>
          <bgColor theme="9" tint="0.79998168889431442"/>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70C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70C0"/>
        </patternFill>
      </fill>
    </dxf>
    <dxf>
      <fill>
        <patternFill>
          <bgColor rgb="FF92D050"/>
        </patternFill>
      </fill>
    </dxf>
    <dxf>
      <fill>
        <patternFill>
          <bgColor rgb="FFFFC000"/>
        </patternFill>
      </fill>
    </dxf>
    <dxf>
      <fill>
        <patternFill>
          <bgColor rgb="FFFF0000"/>
        </patternFill>
      </fill>
    </dxf>
    <dxf>
      <fill>
        <patternFill>
          <bgColor rgb="FF0070C0"/>
        </patternFill>
      </fill>
    </dxf>
  </dxfs>
  <tableStyles count="0" defaultTableStyle="TableStyleMedium2" defaultPivotStyle="PivotStyleLight16"/>
  <colors>
    <mruColors>
      <color rgb="FFFFEFCA"/>
      <color rgb="FFFF3300"/>
      <color rgb="FFFF84D3"/>
      <color rgb="FF84CEFF"/>
      <color rgb="FFE0DCD8"/>
      <color rgb="FF0078C9"/>
      <color rgb="FF003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eetMetadata" Target="metadata.xml"/><Relationship Id="rId48"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817</xdr:colOff>
      <xdr:row>12</xdr:row>
      <xdr:rowOff>59532</xdr:rowOff>
    </xdr:from>
    <xdr:to>
      <xdr:col>3</xdr:col>
      <xdr:colOff>2119313</xdr:colOff>
      <xdr:row>45</xdr:row>
      <xdr:rowOff>0</xdr:rowOff>
    </xdr:to>
    <xdr:sp macro="" textlink="">
      <xdr:nvSpPr>
        <xdr:cNvPr id="2" name="TextBox 2">
          <a:extLst>
            <a:ext uri="{FF2B5EF4-FFF2-40B4-BE49-F238E27FC236}">
              <a16:creationId xmlns:a16="http://schemas.microsoft.com/office/drawing/2014/main" id="{48F54C37-C24A-4893-BEC1-5DEA70873FBD}"/>
            </a:ext>
          </a:extLst>
        </xdr:cNvPr>
        <xdr:cNvSpPr txBox="1"/>
      </xdr:nvSpPr>
      <xdr:spPr>
        <a:xfrm>
          <a:off x="610417" y="2116932"/>
          <a:ext cx="15739246" cy="5598318"/>
        </a:xfrm>
        <a:prstGeom prst="rect">
          <a:avLst/>
        </a:prstGeom>
        <a:noFill/>
        <a:ln>
          <a:noFill/>
        </a:ln>
      </xdr:spPr>
      <xdr:txBody>
        <a:bodyPr lIns="27432" tIns="22860" rIns="0" bIns="0" rtlCol="0"/>
        <a:lstStyle/>
        <a:p>
          <a:pPr algn="l"/>
          <a:r>
            <a:rPr lang="en-US" sz="1000" b="1">
              <a:latin typeface="Krub" panose="00000500000000000000" pitchFamily="2" charset="-34"/>
              <a:cs typeface="Krub" panose="00000500000000000000" pitchFamily="2" charset="-34"/>
            </a:rPr>
            <a:t>Summary:</a:t>
          </a:r>
          <a:endParaRPr lang="en-US" sz="1000">
            <a:latin typeface="Krub" panose="00000500000000000000" pitchFamily="2" charset="-34"/>
            <a:cs typeface="Krub" panose="00000500000000000000" pitchFamily="2" charset="-34"/>
          </a:endParaRPr>
        </a:p>
        <a:p>
          <a:pPr algn="l"/>
          <a:endParaRPr lang="en-US" sz="1000" b="1">
            <a:solidFill>
              <a:srgbClr val="000000"/>
            </a:solidFill>
            <a:latin typeface="Krub" panose="00000500000000000000" pitchFamily="2" charset="-34"/>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0" baseline="0">
              <a:solidFill>
                <a:srgbClr val="000000"/>
              </a:solidFill>
              <a:latin typeface="Krub" panose="00000500000000000000" pitchFamily="2" charset="-34"/>
              <a:ea typeface="+mn-ea"/>
              <a:cs typeface="Krub" panose="00000500000000000000" pitchFamily="2" charset="-34"/>
            </a:rPr>
            <a:t>This file sets out the data we are seeking to collect through delivery plans. This collates data on outturn and forecast delivery and expenditure data in relation to the Price Control Deliverables (PCD) and interim milestones. </a:t>
          </a:r>
          <a:r>
            <a:rPr lang="en-US" sz="1000" b="0" baseline="0">
              <a:solidFill>
                <a:srgbClr val="000000"/>
              </a:solidFill>
              <a:latin typeface="Krub" panose="00000500000000000000" pitchFamily="2" charset="-34"/>
              <a:cs typeface="Krub" panose="00000500000000000000" pitchFamily="2" charset="-34"/>
            </a:rPr>
            <a:t>It also </a:t>
          </a:r>
          <a:r>
            <a:rPr lang="en-US" sz="1000" b="0" baseline="0">
              <a:solidFill>
                <a:srgbClr val="000000"/>
              </a:solidFill>
              <a:latin typeface="Krub" panose="00000500000000000000" pitchFamily="2" charset="-34"/>
              <a:ea typeface="+mn-ea"/>
              <a:cs typeface="Krub" panose="00000500000000000000" pitchFamily="2" charset="-34"/>
            </a:rPr>
            <a:t>requests data at scheme level for enhanced engagement, large gated, water resilience and high-profile enhancement schemes.</a:t>
          </a:r>
          <a:r>
            <a:rPr lang="en-US" sz="1000" b="0" baseline="0">
              <a:solidFill>
                <a:srgbClr val="000000"/>
              </a:solidFill>
              <a:latin typeface="Krub" panose="00000500000000000000" pitchFamily="2" charset="-34"/>
              <a:cs typeface="Krub" panose="00000500000000000000" pitchFamily="2" charset="-34"/>
            </a:rPr>
            <a:t> This data will allow us and stakeholders to understand the progress that companies are making towards achieving their PCD targets and delivering their PR24 programme. </a:t>
          </a:r>
        </a:p>
        <a:p>
          <a:pPr algn="l"/>
          <a:endParaRPr lang="en-US" sz="1000" b="0" baseline="0">
            <a:solidFill>
              <a:srgbClr val="000000"/>
            </a:solidFill>
            <a:latin typeface="Krub" panose="00000500000000000000" pitchFamily="2" charset="-34"/>
            <a:cs typeface="Krub" panose="00000500000000000000" pitchFamily="2" charset="-34"/>
          </a:endParaRPr>
        </a:p>
        <a:p>
          <a:pPr algn="l"/>
          <a:r>
            <a:rPr lang="en-US" sz="1000" b="0" baseline="0">
              <a:solidFill>
                <a:srgbClr val="000000"/>
              </a:solidFill>
              <a:latin typeface="Krub" panose="00000500000000000000" pitchFamily="2" charset="-34"/>
              <a:cs typeface="Krub" panose="00000500000000000000" pitchFamily="2" charset="-34"/>
            </a:rPr>
            <a:t>Companies should use this template to submit their delivery plan tables data. The common format of this template will allow us to process the data provided by companies effectively. Please do not make any undue alterations to our template as you populate it.</a:t>
          </a:r>
        </a:p>
        <a:p>
          <a:pPr algn="l"/>
          <a:endParaRPr lang="en-US" sz="1000" b="1">
            <a:solidFill>
              <a:srgbClr val="000000"/>
            </a:solidFill>
            <a:latin typeface="Krub" panose="00000500000000000000" pitchFamily="2" charset="-34"/>
            <a:cs typeface="Krub" panose="00000500000000000000" pitchFamily="2" charset="-34"/>
          </a:endParaRPr>
        </a:p>
        <a:p>
          <a:pPr algn="l"/>
          <a:endParaRPr lang="en-US" sz="1000">
            <a:latin typeface="Krub" panose="00000500000000000000" pitchFamily="2" charset="-34"/>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Contents: </a:t>
          </a:r>
          <a:endParaRPr lang="en-GB" sz="1000">
            <a:effectLst/>
          </a:endParaRPr>
        </a:p>
        <a:p>
          <a:pPr algn="l"/>
          <a:endParaRPr lang="en-US" sz="1000">
            <a:latin typeface="Krub" panose="00000500000000000000" pitchFamily="2" charset="-34"/>
            <a:cs typeface="Krub" panose="00000500000000000000" pitchFamily="2" charset="-34"/>
          </a:endParaRPr>
        </a:p>
        <a:p>
          <a:pPr algn="l"/>
          <a:r>
            <a:rPr lang="en-US" sz="1000">
              <a:solidFill>
                <a:srgbClr val="FF0000"/>
              </a:solidFill>
              <a:latin typeface="Krub" panose="00000500000000000000" pitchFamily="2" charset="-34"/>
              <a:cs typeface="Krub" panose="00000500000000000000" pitchFamily="2" charset="-34"/>
            </a:rPr>
            <a:t>Industry_Query log: includes our response to main</a:t>
          </a:r>
          <a:r>
            <a:rPr lang="en-US" sz="1000" baseline="0">
              <a:solidFill>
                <a:srgbClr val="FF0000"/>
              </a:solidFill>
              <a:latin typeface="Krub" panose="00000500000000000000" pitchFamily="2" charset="-34"/>
              <a:cs typeface="Krub" panose="00000500000000000000" pitchFamily="2" charset="-34"/>
            </a:rPr>
            <a:t> issues raised by all companies.</a:t>
          </a:r>
          <a:endParaRPr lang="en-US" sz="1000">
            <a:solidFill>
              <a:srgbClr val="FF0000"/>
            </a:solidFill>
            <a:latin typeface="Krub" panose="00000500000000000000" pitchFamily="2" charset="-34"/>
            <a:cs typeface="Krub" panose="00000500000000000000" pitchFamily="2" charset="-34"/>
          </a:endParaRPr>
        </a:p>
        <a:p>
          <a:pPr algn="l"/>
          <a:r>
            <a:rPr lang="en-US" sz="1000">
              <a:solidFill>
                <a:srgbClr val="FF0000"/>
              </a:solidFill>
              <a:latin typeface="Krub" panose="00000500000000000000" pitchFamily="2" charset="-34"/>
              <a:cs typeface="Krub" panose="00000500000000000000" pitchFamily="2" charset="-34"/>
            </a:rPr>
            <a:t>Company</a:t>
          </a:r>
          <a:r>
            <a:rPr lang="en-US" sz="1000" baseline="0">
              <a:solidFill>
                <a:srgbClr val="FF0000"/>
              </a:solidFill>
              <a:latin typeface="Krub" panose="00000500000000000000" pitchFamily="2" charset="-34"/>
              <a:cs typeface="Krub" panose="00000500000000000000" pitchFamily="2" charset="-34"/>
            </a:rPr>
            <a:t> name_Query log: includes our response to main issues raised by a specific company.</a:t>
          </a:r>
        </a:p>
        <a:p>
          <a:pPr algn="l"/>
          <a:r>
            <a:rPr lang="en-US" sz="1000" baseline="0">
              <a:solidFill>
                <a:srgbClr val="FF0000"/>
              </a:solidFill>
              <a:latin typeface="Krub" panose="00000500000000000000" pitchFamily="2" charset="-34"/>
              <a:cs typeface="Krub" panose="00000500000000000000" pitchFamily="2" charset="-34"/>
            </a:rPr>
            <a:t>Industry_Change log: includes our changes to the template applicable to all companies.</a:t>
          </a:r>
        </a:p>
        <a:p>
          <a:pPr algn="l"/>
          <a:r>
            <a:rPr lang="en-US" sz="1000" baseline="0">
              <a:solidFill>
                <a:srgbClr val="FF0000"/>
              </a:solidFill>
              <a:latin typeface="Krub" panose="00000500000000000000" pitchFamily="2" charset="-34"/>
              <a:cs typeface="Krub" panose="00000500000000000000" pitchFamily="2" charset="-34"/>
            </a:rPr>
            <a:t>Company name_Change log: includes our company specific changes. </a:t>
          </a:r>
          <a:endParaRPr lang="en-US" sz="1000">
            <a:solidFill>
              <a:srgbClr val="FF0000"/>
            </a:solidFill>
            <a:latin typeface="Krub" panose="00000500000000000000" pitchFamily="2" charset="-34"/>
            <a:cs typeface="Krub" panose="00000500000000000000" pitchFamily="2" charset="-34"/>
          </a:endParaRPr>
        </a:p>
        <a:p>
          <a:pPr algn="l"/>
          <a:r>
            <a:rPr lang="en-US" sz="1000">
              <a:latin typeface="Krub" panose="00000500000000000000" pitchFamily="2" charset="-34"/>
              <a:cs typeface="Krub" panose="00000500000000000000" pitchFamily="2" charset="-34"/>
            </a:rPr>
            <a:t>F_Inputs_BIO5: pulls</a:t>
          </a:r>
          <a:r>
            <a:rPr lang="en-US" sz="1000" baseline="0">
              <a:latin typeface="Krub" panose="00000500000000000000" pitchFamily="2" charset="-34"/>
              <a:cs typeface="Krub" panose="00000500000000000000" pitchFamily="2" charset="-34"/>
            </a:rPr>
            <a:t> the bioresources raw output data from Ofwat's database. Where possible, it calculates output percentages on a cumulative basis. These are further used to derive the PCD enhancement output delivery profile in the DPWW1 sheet.</a:t>
          </a:r>
        </a:p>
        <a:p>
          <a:pPr algn="l"/>
          <a:r>
            <a:rPr lang="en-US" sz="1000" baseline="0">
              <a:latin typeface="Krub" panose="00000500000000000000" pitchFamily="2" charset="-34"/>
              <a:cs typeface="Krub" panose="00000500000000000000" pitchFamily="2" charset="-34"/>
            </a:rPr>
            <a:t>F_Inputs_CWW20: pulls the wastewater raw output data from Ofwat's database. Where possible it calculates output percentages on a cumulative basis. These are further used to derive the PCD enhancement output delivery profile in the DPWW1 sheet. </a:t>
          </a:r>
        </a:p>
        <a:p>
          <a:pPr algn="l"/>
          <a:r>
            <a:rPr lang="en-US" sz="1000" baseline="0">
              <a:latin typeface="Krub" panose="00000500000000000000" pitchFamily="2" charset="-34"/>
              <a:cs typeface="Krub" panose="00000500000000000000" pitchFamily="2" charset="-34"/>
            </a:rPr>
            <a:t>F_Inputs_WW_EXP: pulls the wastewater raw expenditure data from Ofwat's database. Where possible it calculates expenditure percentages on a cumulative basis. These are further used to derive the PCD enhancement expenditure delivery profile in the DPWW2 sheet.</a:t>
          </a:r>
        </a:p>
        <a:p>
          <a:pPr algn="l"/>
          <a:r>
            <a:rPr lang="en-US" sz="1000" baseline="0">
              <a:latin typeface="Krub" panose="00000500000000000000" pitchFamily="2" charset="-34"/>
              <a:cs typeface="Krub" panose="00000500000000000000" pitchFamily="2" charset="-34"/>
            </a:rPr>
            <a:t>F_Inputs_W_EXP: pulls the water raw expenditure data from Ofwat's database. Where possible it calculates expenditure percentages on a cumulative basis. These are further used to derlive the PCD enhancement expenditure delivery in the DPW2 sheet. </a:t>
          </a:r>
        </a:p>
        <a:p>
          <a:pPr algn="l"/>
          <a:r>
            <a:rPr lang="en-US" sz="1000" baseline="0">
              <a:solidFill>
                <a:srgbClr val="FF0000"/>
              </a:solidFill>
              <a:latin typeface="Krub" panose="00000500000000000000" pitchFamily="2" charset="-34"/>
              <a:cs typeface="Krub" panose="00000500000000000000" pitchFamily="2" charset="-34"/>
            </a:rPr>
            <a:t>F_Inputs_NRF: pulls the water and wastewater network infrastructure reinforcement data from Ofwat's database. It calculates the expenditure percentages on a cumulative basis. These are further used to derive the PCD enhancement expenditure profile in the DPB2 sheet.</a:t>
          </a:r>
        </a:p>
        <a:p>
          <a:pPr algn="l"/>
          <a:r>
            <a:rPr lang="en-US" sz="1000" baseline="0">
              <a:latin typeface="Krub" panose="00000500000000000000" pitchFamily="2" charset="-34"/>
              <a:cs typeface="Krub" panose="00000500000000000000" pitchFamily="2" charset="-34"/>
            </a:rPr>
            <a:t>PCD list: provides the list of PCDs for each company for base, wastewater and water enhancement expenditure. </a:t>
          </a:r>
        </a:p>
        <a:p>
          <a:pPr algn="l"/>
          <a:r>
            <a:rPr lang="en-US" sz="1000" baseline="0">
              <a:latin typeface="Krub" panose="00000500000000000000" pitchFamily="2" charset="-34"/>
              <a:cs typeface="Krub" panose="00000500000000000000" pitchFamily="2" charset="-34"/>
            </a:rPr>
            <a:t>Calcs_Net zero: where possible provides the output profile for net zero PCD schemes across companies and calculates cumulative PCD allowed total enhancement expenditure. This information is then used in the DPWW1 and DPWW2 sheets.</a:t>
          </a:r>
        </a:p>
        <a:p>
          <a:pPr algn="l"/>
          <a:r>
            <a:rPr lang="en-US" sz="1000" baseline="0">
              <a:solidFill>
                <a:srgbClr val="FF0000"/>
              </a:solidFill>
              <a:latin typeface="Krub" panose="00000500000000000000" pitchFamily="2" charset="-34"/>
              <a:cs typeface="Krub" panose="00000500000000000000" pitchFamily="2" charset="-34"/>
            </a:rPr>
            <a:t>Calcs_Supply: </a:t>
          </a:r>
          <a:r>
            <a:rPr lang="en-US" sz="1000" baseline="0">
              <a:solidFill>
                <a:srgbClr val="FF0000"/>
              </a:solidFill>
              <a:latin typeface="Krub" panose="00000500000000000000" pitchFamily="2" charset="-34"/>
              <a:ea typeface="+mn-ea"/>
              <a:cs typeface="Krub" panose="00000500000000000000" pitchFamily="2" charset="-34"/>
            </a:rPr>
            <a:t>where possible it calculates expenditure percentages for supply schemes (base overlap, high medium, low and very low) on a cumulative basis. These are further used to derive the PCD enhancement expenditure delivery profile in the DPW2 sheet.</a:t>
          </a:r>
        </a:p>
        <a:p>
          <a:pPr algn="l"/>
          <a:r>
            <a:rPr lang="en-US" sz="1000" baseline="0">
              <a:latin typeface="Krub" panose="00000500000000000000" pitchFamily="2" charset="-34"/>
              <a:cs typeface="Krub" panose="00000500000000000000" pitchFamily="2" charset="-34"/>
            </a:rPr>
            <a:t>DPB1, DPW1 and DPWW1: request companies to provide the number of units of PCD output delivered against each PCD output line. For Base PCDs, we have common and bespoke PCDs outputs (DPB1_ADD)</a:t>
          </a:r>
        </a:p>
        <a:p>
          <a:pPr algn="l"/>
          <a:r>
            <a:rPr lang="en-US" sz="1000" baseline="0">
              <a:latin typeface="Krub" panose="00000500000000000000" pitchFamily="2" charset="-34"/>
              <a:cs typeface="Krub" panose="00000500000000000000" pitchFamily="2" charset="-34"/>
            </a:rPr>
            <a:t>DPB2, DPW2 and DPWW2 request companies to provide expenditure associated with PCD output for each PCD output line. For Base PCDs, we have common and bespoke PCDs expenditure (DPB2_ADD).</a:t>
          </a:r>
        </a:p>
        <a:p>
          <a:pPr algn="l"/>
          <a:r>
            <a:rPr lang="en-US" sz="1000" baseline="0">
              <a:latin typeface="Krub" panose="00000500000000000000" pitchFamily="2" charset="-34"/>
              <a:cs typeface="Krub" panose="00000500000000000000" pitchFamily="2" charset="-34"/>
            </a:rPr>
            <a:t>DPWW3 and DPW3: presents interim milestones for a number of PCD output lines and request companies to provide the profile of the number of schemes at each stage gate. </a:t>
          </a:r>
        </a:p>
        <a:p>
          <a:pPr algn="l"/>
          <a:r>
            <a:rPr lang="en-US" sz="1000" baseline="0">
              <a:latin typeface="Krub" panose="00000500000000000000" pitchFamily="2" charset="-34"/>
              <a:cs typeface="Krub" panose="00000500000000000000" pitchFamily="2" charset="-34"/>
            </a:rPr>
            <a:t>DPWW4 and DPW4: requests data at scheme level for enhanced engagement, large gated, and </a:t>
          </a:r>
          <a:r>
            <a:rPr lang="en-US" sz="1000" baseline="0">
              <a:solidFill>
                <a:srgbClr val="FF0000"/>
              </a:solidFill>
              <a:latin typeface="Krub" panose="00000500000000000000" pitchFamily="2" charset="-34"/>
              <a:cs typeface="Krub" panose="00000500000000000000" pitchFamily="2" charset="-34"/>
            </a:rPr>
            <a:t>critical</a:t>
          </a:r>
          <a:r>
            <a:rPr lang="en-US" sz="1000" baseline="0">
              <a:latin typeface="Krub" panose="00000500000000000000" pitchFamily="2" charset="-34"/>
              <a:cs typeface="Krub" panose="00000500000000000000" pitchFamily="2" charset="-34"/>
            </a:rPr>
            <a:t> high-profile enhancement schemes.</a:t>
          </a:r>
        </a:p>
        <a:p>
          <a:pPr algn="l"/>
          <a:r>
            <a:rPr lang="en-US" sz="1000" baseline="0">
              <a:solidFill>
                <a:srgbClr val="FF0000"/>
              </a:solidFill>
              <a:latin typeface="Krub" panose="00000500000000000000" pitchFamily="2" charset="-34"/>
              <a:cs typeface="Krub" panose="00000500000000000000" pitchFamily="2" charset="-34"/>
            </a:rPr>
            <a:t>DPWW5: requests data at scheme level for Growth at Sewage Treatment Works Schemes (excluding critical high-profile projects).</a:t>
          </a:r>
          <a:endParaRPr lang="en-US" sz="1000">
            <a:solidFill>
              <a:srgbClr val="FF0000"/>
            </a:solidFill>
            <a:latin typeface="Krub" panose="00000500000000000000" pitchFamily="2" charset="-34"/>
            <a:cs typeface="Krub" panose="00000500000000000000" pitchFamily="2" charset="-34"/>
          </a:endParaRPr>
        </a:p>
        <a:p>
          <a:pPr algn="l"/>
          <a:r>
            <a:rPr lang="en-US" sz="1000">
              <a:solidFill>
                <a:srgbClr val="FF0000"/>
              </a:solidFill>
              <a:latin typeface="Krub" panose="00000500000000000000" pitchFamily="2" charset="-34"/>
              <a:cs typeface="Krub" panose="00000500000000000000" pitchFamily="2" charset="-34"/>
            </a:rPr>
            <a:t>DPW5: requests data at scheme level for Water resilience schemes</a:t>
          </a:r>
          <a:r>
            <a:rPr lang="en-US" sz="1000" baseline="0">
              <a:solidFill>
                <a:srgbClr val="FF0000"/>
              </a:solidFill>
              <a:latin typeface="Krub" panose="00000500000000000000" pitchFamily="2" charset="-34"/>
              <a:cs typeface="Krub" panose="00000500000000000000" pitchFamily="2" charset="-34"/>
            </a:rPr>
            <a:t> </a:t>
          </a:r>
          <a:r>
            <a:rPr lang="en-US" sz="1000" baseline="0">
              <a:solidFill>
                <a:srgbClr val="FF0000"/>
              </a:solidFill>
              <a:effectLst/>
              <a:latin typeface="Krub" panose="00000500000000000000" pitchFamily="2" charset="-34"/>
              <a:ea typeface="+mn-ea"/>
              <a:cs typeface="Krub" panose="00000500000000000000" pitchFamily="2" charset="-34"/>
            </a:rPr>
            <a:t>(excluding critical high-profile projects).</a:t>
          </a:r>
          <a:endParaRPr lang="en-US" sz="1000">
            <a:solidFill>
              <a:srgbClr val="FF0000"/>
            </a:solidFill>
            <a:latin typeface="Krub" panose="00000500000000000000" pitchFamily="2" charset="-34"/>
            <a:cs typeface="Krub" panose="00000500000000000000" pitchFamily="2" charset="-34"/>
          </a:endParaRPr>
        </a:p>
        <a:p>
          <a:pPr algn="l"/>
          <a:endParaRPr lang="en-US" sz="1000">
            <a:latin typeface="Krub" panose="00000500000000000000" pitchFamily="2" charset="-34"/>
            <a:cs typeface="Krub" panose="00000500000000000000" pitchFamily="2" charset="-34"/>
          </a:endParaRPr>
        </a:p>
        <a:p>
          <a:pPr algn="l"/>
          <a:r>
            <a:rPr lang="en-US" sz="1000" b="1">
              <a:latin typeface="Krub" panose="00000500000000000000" pitchFamily="2" charset="-34"/>
              <a:cs typeface="Krub" panose="00000500000000000000" pitchFamily="2" charset="-34"/>
            </a:rPr>
            <a:t>Quality assurance: </a:t>
          </a:r>
        </a:p>
        <a:p>
          <a:pPr algn="l"/>
          <a:endParaRPr lang="en-US" sz="1000" b="1">
            <a:latin typeface="Krub" panose="00000500000000000000" pitchFamily="2" charset="-34"/>
            <a:cs typeface="Krub" panose="00000500000000000000" pitchFamily="2" charset="-34"/>
          </a:endParaRPr>
        </a:p>
        <a:p>
          <a:pPr algn="l"/>
          <a:r>
            <a:rPr lang="en-GB" sz="1000">
              <a:latin typeface="Krub" panose="00000500000000000000" pitchFamily="2" charset="-34"/>
              <a:cs typeface="Krub" panose="00000500000000000000" pitchFamily="2" charset="-34"/>
            </a:rPr>
            <a:t>This model has been subject to Ofwat internal quality assurance.</a:t>
          </a:r>
        </a:p>
        <a:p>
          <a:pPr algn="l"/>
          <a:endParaRPr lang="en-US" sz="1000" b="1">
            <a:solidFill>
              <a:srgbClr val="000000"/>
            </a:solidFill>
            <a:latin typeface="Krub" panose="00000500000000000000" pitchFamily="2" charset="-34"/>
            <a:cs typeface="Krub" panose="00000500000000000000" pitchFamily="2" charset="-34"/>
          </a:endParaRPr>
        </a:p>
        <a:p>
          <a:pPr algn="l"/>
          <a:r>
            <a:rPr lang="en-US" sz="1000" b="1">
              <a:solidFill>
                <a:srgbClr val="000000"/>
              </a:solidFill>
              <a:latin typeface="Krub" panose="00000500000000000000" pitchFamily="2" charset="-34"/>
              <a:cs typeface="Krub" panose="00000500000000000000" pitchFamily="2" charset="-34"/>
            </a:rPr>
            <a:t>Disclaimer: </a:t>
          </a:r>
        </a:p>
        <a:p>
          <a:pPr algn="l"/>
          <a:r>
            <a:rPr lang="en-GB" sz="1000">
              <a:latin typeface="Krub" panose="00000500000000000000" pitchFamily="2" charset="-34"/>
              <a:cs typeface="Krub" panose="00000500000000000000" pitchFamily="2" charset="-34"/>
            </a:rPr>
            <a:t>This model is part of our final determinations setting out the price, service, and incentive package for water companies for the period 2025-30. It should be read together with the other documents and information that we have published as part of our consultation.</a:t>
          </a:r>
          <a:endParaRPr lang="en-US" sz="1000" b="1">
            <a:solidFill>
              <a:srgbClr val="000000"/>
            </a:solidFill>
            <a:latin typeface="Krub" panose="00000500000000000000" pitchFamily="2" charset="-34"/>
            <a:cs typeface="Krub" panose="00000500000000000000" pitchFamily="2" charset="-34"/>
          </a:endParaRPr>
        </a:p>
      </xdr:txBody>
    </xdr:sp>
    <xdr:clientData/>
  </xdr:twoCellAnchor>
  <xdr:oneCellAnchor>
    <xdr:from>
      <xdr:col>2</xdr:col>
      <xdr:colOff>3633788</xdr:colOff>
      <xdr:row>1</xdr:row>
      <xdr:rowOff>45243</xdr:rowOff>
    </xdr:from>
    <xdr:ext cx="1660177" cy="913747"/>
    <xdr:pic>
      <xdr:nvPicPr>
        <xdr:cNvPr id="3" name="Picture 2">
          <a:extLst>
            <a:ext uri="{FF2B5EF4-FFF2-40B4-BE49-F238E27FC236}">
              <a16:creationId xmlns:a16="http://schemas.microsoft.com/office/drawing/2014/main" id="{AF1EB66F-CFBA-4355-8136-A33171EB0AAE}"/>
            </a:ext>
          </a:extLst>
        </xdr:cNvPr>
        <xdr:cNvPicPr>
          <a:picLocks noChangeAspect="1"/>
        </xdr:cNvPicPr>
      </xdr:nvPicPr>
      <xdr:blipFill>
        <a:blip xmlns:r="http://schemas.openxmlformats.org/officeDocument/2006/relationships" r:embed="rId1"/>
        <a:stretch>
          <a:fillRect/>
        </a:stretch>
      </xdr:blipFill>
      <xdr:spPr>
        <a:xfrm>
          <a:off x="8634413" y="216693"/>
          <a:ext cx="1660177" cy="913747"/>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FY26%203%20May-26%20Progress%20Report/sam.miles/dropbox/PR19%20Data%20Capture/SitePages/Home.aspx" TargetMode="External"/><Relationship Id="rId7" Type="http://schemas.openxmlformats.org/officeDocument/2006/relationships/drawing" Target="../drawings/drawing1.xml"/><Relationship Id="rId2" Type="http://schemas.openxmlformats.org/officeDocument/2006/relationships/hyperlink" Target="../../../FY26%203%20May-26%20Progress%20Report/dropbox/PR19%20Data%20Capture/SitePages/Home.aspx" TargetMode="External"/><Relationship Id="rId1" Type="http://schemas.openxmlformats.org/officeDocument/2006/relationships/hyperlink" Target="mailto:PR24@ofwat.gov.uk" TargetMode="External"/><Relationship Id="rId6" Type="http://schemas.openxmlformats.org/officeDocument/2006/relationships/customProperty" Target="../customProperty1.bin"/><Relationship Id="rId5" Type="http://schemas.openxmlformats.org/officeDocument/2006/relationships/printerSettings" Target="../printerSettings/printerSettings1.bin"/><Relationship Id="rId4" Type="http://schemas.openxmlformats.org/officeDocument/2006/relationships/hyperlink" Target="https://www.ofwat.gov.uk/wp-content/uploads/2025/03/Delivery-plan-guidance_March-2025-1.pdf" TargetMode="Externa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3.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8.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F7D96-2D78-4D90-B0FE-2B42E785194A}">
  <sheetPr codeName="Sheet1">
    <tabColor rgb="FFCCCCCE"/>
    <outlinePr summaryBelow="0" summaryRight="0"/>
  </sheetPr>
  <dimension ref="A1:J216"/>
  <sheetViews>
    <sheetView showGridLines="0" topLeftCell="A10" zoomScaleNormal="100" workbookViewId="0">
      <selection activeCell="A3" sqref="A3"/>
    </sheetView>
  </sheetViews>
  <sheetFormatPr defaultColWidth="0" defaultRowHeight="0" customHeight="1" zeroHeight="1" x14ac:dyDescent="0.25"/>
  <cols>
    <col min="1" max="1" width="8" style="147" customWidth="1"/>
    <col min="2" max="2" width="57.59765625" style="147" bestFit="1" customWidth="1"/>
    <col min="3" max="3" width="121.09765625" style="147" customWidth="1"/>
    <col min="4" max="4" width="33.09765625" style="147" customWidth="1"/>
    <col min="5" max="7" width="8" style="147" hidden="1" customWidth="1"/>
    <col min="8" max="10" width="0" style="147" hidden="1" customWidth="1"/>
    <col min="11" max="16384" width="8" style="147" hidden="1"/>
  </cols>
  <sheetData>
    <row r="1" spans="1:4" ht="31.2" x14ac:dyDescent="0.25">
      <c r="A1" s="145" t="str" cm="1">
        <f t="array" aca="1" ref="A1" ca="1" xml:space="preserve"> RIGHT(CELL("filename", $A$1), LEN(CELL("filename", $A$1)) - SEARCH("]", CELL("filename", $A$1)))</f>
        <v>Cover</v>
      </c>
      <c r="B1" s="145"/>
      <c r="C1" s="146"/>
      <c r="D1" s="146"/>
    </row>
    <row r="2" spans="1:4" ht="13.8" x14ac:dyDescent="0.25"/>
    <row r="3" spans="1:4" s="148" customFormat="1" ht="23.4" x14ac:dyDescent="0.25">
      <c r="B3" s="211" t="s">
        <v>0</v>
      </c>
    </row>
    <row r="4" spans="1:4" ht="13.8" x14ac:dyDescent="0.25"/>
    <row r="5" spans="1:4" ht="13.8" x14ac:dyDescent="0.25">
      <c r="B5" s="147" t="s">
        <v>1</v>
      </c>
      <c r="C5" s="210" t="s">
        <v>2</v>
      </c>
    </row>
    <row r="6" spans="1:4" ht="13.8" x14ac:dyDescent="0.25">
      <c r="B6" s="147" t="s">
        <v>3</v>
      </c>
      <c r="C6" s="149">
        <v>3</v>
      </c>
    </row>
    <row r="7" spans="1:4" ht="13.8" x14ac:dyDescent="0.25">
      <c r="B7" s="147" t="s">
        <v>4</v>
      </c>
      <c r="C7" s="150" t="str" cm="1">
        <f t="array" aca="1" ref="C7" ca="1" xml:space="preserve"> MID(CELL("filename"), FIND("[", CELL("filename"), 1) + 1, FIND("]", CELL("filename"), 1) - FIND("[", CELL("filename"), 1) - 1)</f>
        <v>YKY PCD Progress Report FY26 Aug-26.xlsx</v>
      </c>
    </row>
    <row r="8" spans="1:4" ht="13.8" x14ac:dyDescent="0.25">
      <c r="B8" s="147" t="s">
        <v>5</v>
      </c>
      <c r="C8" s="151">
        <v>45828</v>
      </c>
    </row>
    <row r="9" spans="1:4" ht="13.8" x14ac:dyDescent="0.25"/>
    <row r="10" spans="1:4" ht="13.8" x14ac:dyDescent="0.25">
      <c r="B10" s="147" t="s">
        <v>6</v>
      </c>
      <c r="C10" s="152" t="s">
        <v>7</v>
      </c>
    </row>
    <row r="11" spans="1:4" ht="13.8" x14ac:dyDescent="0.25"/>
    <row r="12" spans="1:4" ht="13.8" x14ac:dyDescent="0.3">
      <c r="B12" s="153" t="s">
        <v>8</v>
      </c>
      <c r="C12" s="154" t="s">
        <v>9</v>
      </c>
    </row>
    <row r="13" spans="1:4" ht="13.8" x14ac:dyDescent="0.25"/>
    <row r="14" spans="1:4" ht="13.8" x14ac:dyDescent="0.25"/>
    <row r="15" spans="1:4" ht="13.8" x14ac:dyDescent="0.25"/>
    <row r="16" spans="1:4" ht="13.8" x14ac:dyDescent="0.25"/>
    <row r="17" ht="13.8" x14ac:dyDescent="0.25"/>
    <row r="18" ht="13.8" x14ac:dyDescent="0.25"/>
    <row r="19" ht="13.8" x14ac:dyDescent="0.25"/>
    <row r="20" ht="13.8" x14ac:dyDescent="0.25"/>
    <row r="21" ht="13.8" x14ac:dyDescent="0.25"/>
    <row r="22" ht="13.8" x14ac:dyDescent="0.25"/>
    <row r="23" ht="13.8" x14ac:dyDescent="0.25"/>
    <row r="24" ht="13.8" x14ac:dyDescent="0.25"/>
    <row r="25" ht="13.8" x14ac:dyDescent="0.25"/>
    <row r="26" ht="28.35" customHeight="1" x14ac:dyDescent="0.25"/>
    <row r="27" ht="13.8" x14ac:dyDescent="0.25"/>
    <row r="28" ht="13.8" x14ac:dyDescent="0.25"/>
    <row r="29" ht="13.8" x14ac:dyDescent="0.25"/>
    <row r="30" ht="13.8" x14ac:dyDescent="0.25"/>
    <row r="31" ht="13.8" x14ac:dyDescent="0.25"/>
    <row r="32" ht="13.8" x14ac:dyDescent="0.25"/>
    <row r="33" ht="13.8" x14ac:dyDescent="0.25"/>
    <row r="34" ht="13.8" x14ac:dyDescent="0.25"/>
    <row r="35" ht="13.8" x14ac:dyDescent="0.25"/>
    <row r="36" ht="13.8" x14ac:dyDescent="0.25"/>
    <row r="37" ht="13.8" x14ac:dyDescent="0.25"/>
    <row r="38" ht="13.8" x14ac:dyDescent="0.25"/>
    <row r="39" ht="13.8" x14ac:dyDescent="0.25"/>
    <row r="40" ht="13.8" x14ac:dyDescent="0.25"/>
    <row r="41" ht="13.8" x14ac:dyDescent="0.25"/>
    <row r="42" ht="13.8" x14ac:dyDescent="0.25"/>
    <row r="43" ht="13.8" x14ac:dyDescent="0.25"/>
    <row r="44" ht="13.8" x14ac:dyDescent="0.25"/>
    <row r="45" ht="13.8" x14ac:dyDescent="0.25"/>
    <row r="46" ht="13.8" x14ac:dyDescent="0.25"/>
    <row r="47" ht="13.8" x14ac:dyDescent="0.25"/>
    <row r="48" ht="13.8" x14ac:dyDescent="0.25"/>
    <row r="49" spans="2:7" ht="13.8" x14ac:dyDescent="0.25"/>
    <row r="50" spans="2:7" ht="21" x14ac:dyDescent="0.25">
      <c r="B50" s="274" t="s">
        <v>10</v>
      </c>
    </row>
    <row r="51" spans="2:7" ht="13.8" x14ac:dyDescent="0.25"/>
    <row r="52" spans="2:7" ht="22.5" customHeight="1" x14ac:dyDescent="0.25">
      <c r="B52" s="273" t="s">
        <v>11</v>
      </c>
    </row>
    <row r="53" spans="2:7" ht="14.4" x14ac:dyDescent="0.25">
      <c r="B53" s="273" t="s">
        <v>12</v>
      </c>
    </row>
    <row r="54" spans="2:7" ht="13.8" x14ac:dyDescent="0.25"/>
    <row r="55" spans="2:7" ht="13.8" x14ac:dyDescent="0.25"/>
    <row r="56" spans="2:7" ht="15" x14ac:dyDescent="0.25">
      <c r="B56" s="985" t="s">
        <v>13</v>
      </c>
      <c r="C56" s="986"/>
      <c r="D56" s="986"/>
      <c r="E56" s="986"/>
      <c r="F56" s="986"/>
      <c r="G56" s="970"/>
    </row>
    <row r="57" spans="2:7" ht="13.8" x14ac:dyDescent="0.25">
      <c r="B57" s="987" t="s">
        <v>14</v>
      </c>
      <c r="C57" s="988"/>
      <c r="D57" s="988"/>
      <c r="E57" s="988"/>
      <c r="F57" s="988"/>
      <c r="G57" s="989"/>
    </row>
    <row r="58" spans="2:7" ht="13.8" x14ac:dyDescent="0.25">
      <c r="B58" s="990"/>
      <c r="C58" s="991"/>
      <c r="D58" s="991"/>
      <c r="E58" s="991"/>
      <c r="F58" s="991"/>
      <c r="G58" s="992"/>
    </row>
    <row r="59" spans="2:7" ht="13.8" x14ac:dyDescent="0.25">
      <c r="B59" s="990"/>
      <c r="C59" s="991"/>
      <c r="D59" s="991"/>
      <c r="E59" s="991"/>
      <c r="F59" s="991"/>
      <c r="G59" s="992"/>
    </row>
    <row r="60" spans="2:7" ht="13.8" x14ac:dyDescent="0.25">
      <c r="B60" s="990"/>
      <c r="C60" s="991"/>
      <c r="D60" s="991"/>
      <c r="E60" s="991"/>
      <c r="F60" s="991"/>
      <c r="G60" s="992"/>
    </row>
    <row r="61" spans="2:7" ht="13.8" x14ac:dyDescent="0.25">
      <c r="B61" s="990"/>
      <c r="C61" s="991"/>
      <c r="D61" s="991"/>
      <c r="E61" s="991"/>
      <c r="F61" s="991"/>
      <c r="G61" s="992"/>
    </row>
    <row r="62" spans="2:7" ht="13.8" x14ac:dyDescent="0.25">
      <c r="B62" s="990"/>
      <c r="C62" s="991"/>
      <c r="D62" s="991"/>
      <c r="E62" s="991"/>
      <c r="F62" s="991"/>
      <c r="G62" s="992"/>
    </row>
    <row r="63" spans="2:7" ht="13.8" x14ac:dyDescent="0.25">
      <c r="B63" s="990"/>
      <c r="C63" s="991"/>
      <c r="D63" s="991"/>
      <c r="E63" s="991"/>
      <c r="F63" s="991"/>
      <c r="G63" s="992"/>
    </row>
    <row r="64" spans="2:7" ht="13.8" x14ac:dyDescent="0.25">
      <c r="B64" s="990"/>
      <c r="C64" s="991"/>
      <c r="D64" s="991"/>
      <c r="E64" s="991"/>
      <c r="F64" s="991"/>
      <c r="G64" s="992"/>
    </row>
    <row r="65" spans="2:7" ht="13.8" x14ac:dyDescent="0.25">
      <c r="B65" s="990"/>
      <c r="C65" s="991"/>
      <c r="D65" s="991"/>
      <c r="E65" s="991"/>
      <c r="F65" s="991"/>
      <c r="G65" s="992"/>
    </row>
    <row r="66" spans="2:7" ht="28.2" customHeight="1" x14ac:dyDescent="0.25">
      <c r="B66" s="990"/>
      <c r="C66" s="991"/>
      <c r="D66" s="991"/>
      <c r="E66" s="991"/>
      <c r="F66" s="991"/>
      <c r="G66" s="992"/>
    </row>
    <row r="67" spans="2:7" ht="17.55" customHeight="1" x14ac:dyDescent="0.25">
      <c r="B67" s="990"/>
      <c r="C67" s="991"/>
      <c r="D67" s="991"/>
      <c r="E67" s="991"/>
      <c r="F67" s="991"/>
      <c r="G67" s="992"/>
    </row>
    <row r="68" spans="2:7" ht="17.55" customHeight="1" x14ac:dyDescent="0.25">
      <c r="B68" s="993" t="s">
        <v>15</v>
      </c>
      <c r="C68" s="994"/>
      <c r="D68" s="994"/>
      <c r="E68" s="994"/>
      <c r="F68" s="994"/>
      <c r="G68" s="995"/>
    </row>
    <row r="69" spans="2:7" ht="21.45" customHeight="1" x14ac:dyDescent="0.25">
      <c r="B69" s="987" t="s">
        <v>16</v>
      </c>
      <c r="C69" s="988"/>
      <c r="D69" s="988"/>
      <c r="E69" s="988"/>
      <c r="F69" s="988"/>
      <c r="G69" s="989"/>
    </row>
    <row r="70" spans="2:7" ht="36.450000000000003" customHeight="1" x14ac:dyDescent="0.25">
      <c r="B70" s="990"/>
      <c r="C70" s="991"/>
      <c r="D70" s="991"/>
      <c r="E70" s="991"/>
      <c r="F70" s="991"/>
      <c r="G70" s="992"/>
    </row>
    <row r="71" spans="2:7" ht="15" x14ac:dyDescent="0.25">
      <c r="B71" s="978" t="s">
        <v>17</v>
      </c>
      <c r="C71" s="979"/>
      <c r="D71" s="979"/>
      <c r="E71" s="979"/>
      <c r="F71" s="979"/>
      <c r="G71" s="980"/>
    </row>
    <row r="72" spans="2:7" ht="13.8" x14ac:dyDescent="0.25">
      <c r="B72" s="996" t="s">
        <v>18</v>
      </c>
      <c r="C72" s="997"/>
      <c r="D72" s="997"/>
      <c r="E72" s="997"/>
      <c r="F72" s="997"/>
      <c r="G72" s="998"/>
    </row>
    <row r="73" spans="2:7" ht="13.8" x14ac:dyDescent="0.25">
      <c r="B73" s="999"/>
      <c r="C73" s="1000"/>
      <c r="D73" s="1000"/>
      <c r="E73" s="1000"/>
      <c r="F73" s="1000"/>
      <c r="G73" s="1001"/>
    </row>
    <row r="74" spans="2:7" ht="13.8" x14ac:dyDescent="0.25">
      <c r="B74" s="999"/>
      <c r="C74" s="1000"/>
      <c r="D74" s="1000"/>
      <c r="E74" s="1000"/>
      <c r="F74" s="1000"/>
      <c r="G74" s="1001"/>
    </row>
    <row r="75" spans="2:7" ht="13.8" x14ac:dyDescent="0.25">
      <c r="B75" s="999"/>
      <c r="C75" s="1000"/>
      <c r="D75" s="1000"/>
      <c r="E75" s="1000"/>
      <c r="F75" s="1000"/>
      <c r="G75" s="1001"/>
    </row>
    <row r="76" spans="2:7" ht="22.95" customHeight="1" x14ac:dyDescent="0.25">
      <c r="B76" s="1002"/>
      <c r="C76" s="1003"/>
      <c r="D76" s="1003"/>
      <c r="E76" s="1003"/>
      <c r="F76" s="1003"/>
      <c r="G76" s="1004"/>
    </row>
    <row r="77" spans="2:7" ht="15" x14ac:dyDescent="0.25">
      <c r="B77" s="978" t="s">
        <v>19</v>
      </c>
      <c r="C77" s="979"/>
      <c r="D77" s="979"/>
      <c r="E77" s="979"/>
      <c r="F77" s="979"/>
      <c r="G77" s="980"/>
    </row>
    <row r="78" spans="2:7" ht="13.8" x14ac:dyDescent="0.25">
      <c r="B78" s="981" t="s">
        <v>20</v>
      </c>
      <c r="C78" s="982"/>
      <c r="D78" s="982"/>
      <c r="E78" s="982"/>
      <c r="F78" s="982"/>
      <c r="G78" s="983"/>
    </row>
    <row r="79" spans="2:7" ht="15" x14ac:dyDescent="0.25">
      <c r="B79" s="978" t="s">
        <v>21</v>
      </c>
      <c r="C79" s="979"/>
      <c r="D79" s="979"/>
      <c r="E79" s="979"/>
      <c r="F79" s="979"/>
      <c r="G79" s="980"/>
    </row>
    <row r="80" spans="2:7" ht="13.8" x14ac:dyDescent="0.25">
      <c r="B80" s="984" t="s">
        <v>22</v>
      </c>
      <c r="C80" s="982"/>
      <c r="D80" s="982"/>
      <c r="E80" s="982"/>
      <c r="F80" s="982"/>
      <c r="G80" s="983"/>
    </row>
    <row r="81" ht="13.8" x14ac:dyDescent="0.25"/>
    <row r="82" ht="13.8" x14ac:dyDescent="0.25"/>
    <row r="83" ht="13.8" x14ac:dyDescent="0.25"/>
    <row r="84" ht="13.8" x14ac:dyDescent="0.25"/>
    <row r="85" ht="13.8" x14ac:dyDescent="0.25"/>
    <row r="86" ht="13.8" x14ac:dyDescent="0.25"/>
    <row r="87" ht="13.8" x14ac:dyDescent="0.25"/>
    <row r="88" ht="13.8" x14ac:dyDescent="0.25"/>
    <row r="89" ht="13.8" x14ac:dyDescent="0.25"/>
    <row r="90" ht="13.8" x14ac:dyDescent="0.25"/>
    <row r="91" ht="13.8" x14ac:dyDescent="0.25"/>
    <row r="92" ht="13.8" x14ac:dyDescent="0.25"/>
    <row r="93" ht="13.8" x14ac:dyDescent="0.25"/>
    <row r="94" ht="13.8" x14ac:dyDescent="0.25"/>
    <row r="95" ht="13.8" x14ac:dyDescent="0.25"/>
    <row r="96" ht="13.8" x14ac:dyDescent="0.25"/>
    <row r="97" ht="13.8" x14ac:dyDescent="0.25"/>
    <row r="98" ht="13.8" x14ac:dyDescent="0.25"/>
    <row r="99" ht="13.8" x14ac:dyDescent="0.25"/>
    <row r="100" ht="13.8" x14ac:dyDescent="0.25"/>
    <row r="101" ht="13.8" x14ac:dyDescent="0.25"/>
    <row r="102" ht="13.8" x14ac:dyDescent="0.25"/>
    <row r="103" ht="13.8" x14ac:dyDescent="0.25"/>
    <row r="104" ht="13.8" x14ac:dyDescent="0.25"/>
    <row r="105" ht="13.8" x14ac:dyDescent="0.25"/>
    <row r="106" ht="13.8" x14ac:dyDescent="0.25"/>
    <row r="107" ht="13.8" x14ac:dyDescent="0.25"/>
    <row r="108" ht="13.8" x14ac:dyDescent="0.25"/>
    <row r="109" ht="13.8"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sheetData>
  <mergeCells count="10">
    <mergeCell ref="B77:G77"/>
    <mergeCell ref="B78:G78"/>
    <mergeCell ref="B79:G79"/>
    <mergeCell ref="B80:G80"/>
    <mergeCell ref="B56:G56"/>
    <mergeCell ref="B57:G67"/>
    <mergeCell ref="B68:G68"/>
    <mergeCell ref="B69:G70"/>
    <mergeCell ref="B71:G71"/>
    <mergeCell ref="B72:G76"/>
  </mergeCells>
  <hyperlinks>
    <hyperlink ref="C10" r:id="rId1" display="PR24@ofwat.gov.uk" xr:uid="{918A76E0-9F0F-4B28-AF04-423C9B3D5B90}"/>
    <hyperlink ref="B78" r:id="rId2" xr:uid="{E16DF35A-D4C4-42CF-9F5B-0B362D2FF7E8}"/>
    <hyperlink ref="B78:G78" r:id="rId3" display="&lt;Data Capture site&gt;" xr:uid="{8E7F93CF-EF00-48B0-BFFB-94F8984C19DA}"/>
    <hyperlink ref="B80:G80" r:id="rId4" display="&lt;Delivery Plan Guidance&gt;" xr:uid="{696F2E89-6F19-449B-9662-120030CE82F8}"/>
  </hyperlinks>
  <pageMargins left="0.7" right="0.7" top="0.75" bottom="0.75" header="0.3" footer="0.3"/>
  <pageSetup paperSize="9" orientation="portrait" r:id="rId5"/>
  <customProperties>
    <customPr name="_pios_id" r:id="rId6"/>
  </customProperties>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4FD6E-28C4-4CB3-8329-040B6D078DE0}">
  <sheetPr codeName="Sheet6"/>
  <dimension ref="A1:AG82"/>
  <sheetViews>
    <sheetView zoomScale="60" zoomScaleNormal="60" workbookViewId="0"/>
  </sheetViews>
  <sheetFormatPr defaultRowHeight="13.8" x14ac:dyDescent="0.25"/>
  <cols>
    <col min="2" max="2" width="21.296875" customWidth="1"/>
    <col min="3" max="3" width="120.796875" customWidth="1"/>
    <col min="6" max="7" width="11.69921875" customWidth="1"/>
    <col min="8" max="8" width="11.5" customWidth="1"/>
    <col min="9" max="9" width="11.296875" customWidth="1"/>
    <col min="10" max="10" width="11.09765625" customWidth="1"/>
    <col min="11" max="11" width="10.5" customWidth="1"/>
    <col min="12" max="12" width="11.69921875" customWidth="1"/>
    <col min="13" max="13" width="12" customWidth="1"/>
    <col min="14" max="14" width="15.69921875" customWidth="1"/>
    <col min="16" max="16" width="74.59765625" customWidth="1"/>
    <col min="17" max="18" width="16.09765625" customWidth="1"/>
    <col min="19" max="20" width="14.69921875" customWidth="1"/>
  </cols>
  <sheetData>
    <row r="1" spans="1:33" ht="18.600000000000001" x14ac:dyDescent="0.3">
      <c r="A1" s="17" t="str" cm="1">
        <f t="array" aca="1" ref="A1" ca="1" xml:space="preserve"> RIGHT(CELL("filename", A1), LEN(CELL("filename", A1)) - SEARCH("]", CELL("filename", A1)))</f>
        <v>F_Inputs_CWW20</v>
      </c>
    </row>
    <row r="2" spans="1:33" ht="14.4" x14ac:dyDescent="0.3">
      <c r="C2" s="40" t="s">
        <v>430</v>
      </c>
      <c r="E2" s="40" t="s">
        <v>431</v>
      </c>
      <c r="I2" t="s">
        <v>432</v>
      </c>
      <c r="J2">
        <v>29824</v>
      </c>
      <c r="U2" s="40" t="s">
        <v>373</v>
      </c>
      <c r="AC2" s="40" t="s">
        <v>374</v>
      </c>
    </row>
    <row r="3" spans="1:33" x14ac:dyDescent="0.25">
      <c r="U3" s="55"/>
      <c r="V3" s="55"/>
      <c r="W3" s="55"/>
      <c r="X3" s="55"/>
      <c r="Y3" s="55"/>
      <c r="AC3" s="55"/>
    </row>
    <row r="4" spans="1:33" ht="14.4" x14ac:dyDescent="0.3">
      <c r="A4" s="46" t="s">
        <v>375</v>
      </c>
      <c r="B4" s="46" t="s">
        <v>376</v>
      </c>
      <c r="C4" s="46" t="s">
        <v>377</v>
      </c>
      <c r="D4" s="46" t="s">
        <v>378</v>
      </c>
      <c r="E4" s="46" t="s">
        <v>379</v>
      </c>
      <c r="F4" s="46" t="s">
        <v>380</v>
      </c>
      <c r="G4" s="46" t="s">
        <v>381</v>
      </c>
      <c r="H4" s="46" t="s">
        <v>382</v>
      </c>
      <c r="I4" s="46" t="s">
        <v>383</v>
      </c>
      <c r="J4" s="46" t="s">
        <v>384</v>
      </c>
      <c r="K4" s="46" t="s">
        <v>385</v>
      </c>
      <c r="L4" s="46" t="s">
        <v>386</v>
      </c>
      <c r="M4" s="46" t="s">
        <v>387</v>
      </c>
      <c r="N4" s="46" t="s">
        <v>388</v>
      </c>
      <c r="P4" s="46" t="s">
        <v>26</v>
      </c>
      <c r="S4" s="46" t="s">
        <v>381</v>
      </c>
      <c r="T4" s="46" t="s">
        <v>382</v>
      </c>
      <c r="U4" s="46" t="s">
        <v>383</v>
      </c>
      <c r="V4" s="46" t="s">
        <v>384</v>
      </c>
      <c r="W4" s="46" t="s">
        <v>385</v>
      </c>
      <c r="X4" s="46" t="s">
        <v>386</v>
      </c>
      <c r="Y4" s="46" t="s">
        <v>387</v>
      </c>
      <c r="AA4" s="46" t="s">
        <v>381</v>
      </c>
      <c r="AB4" s="46" t="s">
        <v>382</v>
      </c>
      <c r="AC4" s="46" t="s">
        <v>383</v>
      </c>
      <c r="AD4" s="46" t="s">
        <v>384</v>
      </c>
      <c r="AE4" s="46" t="s">
        <v>385</v>
      </c>
      <c r="AF4" s="46" t="s">
        <v>386</v>
      </c>
      <c r="AG4" s="46" t="s">
        <v>387</v>
      </c>
    </row>
    <row r="5" spans="1:33" ht="15.6" x14ac:dyDescent="0.3">
      <c r="A5" s="46" t="s">
        <v>375</v>
      </c>
      <c r="B5" s="46" t="s">
        <v>376</v>
      </c>
      <c r="C5" s="46" t="s">
        <v>377</v>
      </c>
      <c r="D5" s="46" t="s">
        <v>378</v>
      </c>
      <c r="E5" s="46" t="s">
        <v>379</v>
      </c>
      <c r="F5" s="46" t="s">
        <v>389</v>
      </c>
      <c r="G5" s="46" t="s">
        <v>389</v>
      </c>
      <c r="H5" s="46" t="s">
        <v>389</v>
      </c>
      <c r="I5" s="46" t="s">
        <v>389</v>
      </c>
      <c r="J5" s="46" t="s">
        <v>389</v>
      </c>
      <c r="K5" s="46" t="s">
        <v>389</v>
      </c>
      <c r="L5" s="46" t="s">
        <v>389</v>
      </c>
      <c r="M5" s="46" t="s">
        <v>389</v>
      </c>
      <c r="P5" s="228"/>
    </row>
    <row r="6" spans="1:33" ht="14.4" x14ac:dyDescent="0.3">
      <c r="A6" s="46" t="s">
        <v>375</v>
      </c>
      <c r="B6" s="46" t="s">
        <v>376</v>
      </c>
      <c r="C6" s="46" t="s">
        <v>377</v>
      </c>
      <c r="D6" s="46" t="s">
        <v>378</v>
      </c>
      <c r="E6" s="46" t="s">
        <v>379</v>
      </c>
      <c r="F6" s="46" t="s">
        <v>390</v>
      </c>
      <c r="G6" s="46" t="s">
        <v>390</v>
      </c>
      <c r="H6" s="46" t="s">
        <v>390</v>
      </c>
      <c r="I6" s="46" t="s">
        <v>390</v>
      </c>
      <c r="J6" s="46" t="s">
        <v>390</v>
      </c>
      <c r="K6" s="46" t="s">
        <v>390</v>
      </c>
      <c r="L6" s="46" t="s">
        <v>390</v>
      </c>
      <c r="M6" s="46" t="s">
        <v>390</v>
      </c>
    </row>
    <row r="7" spans="1:33" ht="14.4" x14ac:dyDescent="0.3">
      <c r="A7" s="46" t="s">
        <v>375</v>
      </c>
      <c r="B7" s="46" t="s">
        <v>376</v>
      </c>
      <c r="C7" s="46" t="s">
        <v>377</v>
      </c>
      <c r="D7" s="46" t="s">
        <v>378</v>
      </c>
      <c r="E7" s="46" t="s">
        <v>379</v>
      </c>
      <c r="F7" s="46" t="s">
        <v>391</v>
      </c>
      <c r="G7" s="46" t="s">
        <v>391</v>
      </c>
      <c r="H7" s="46" t="s">
        <v>391</v>
      </c>
      <c r="I7" s="46" t="s">
        <v>391</v>
      </c>
      <c r="J7" s="46" t="s">
        <v>391</v>
      </c>
      <c r="K7" s="46" t="s">
        <v>391</v>
      </c>
      <c r="L7" s="46" t="s">
        <v>391</v>
      </c>
      <c r="M7" s="46" t="s">
        <v>391</v>
      </c>
    </row>
    <row r="8" spans="1:33" x14ac:dyDescent="0.25">
      <c r="A8" t="s">
        <v>138</v>
      </c>
      <c r="B8" t="s">
        <v>433</v>
      </c>
      <c r="C8" t="s">
        <v>434</v>
      </c>
      <c r="D8" t="s">
        <v>435</v>
      </c>
      <c r="E8" t="s">
        <v>389</v>
      </c>
      <c r="F8" s="41">
        <v>5941.6220000000003</v>
      </c>
      <c r="G8" s="41">
        <v>5966.8530000000001</v>
      </c>
      <c r="H8" s="41">
        <v>5946.8819999999996</v>
      </c>
      <c r="I8" s="41">
        <v>5969.9725020951646</v>
      </c>
      <c r="J8" s="41">
        <v>5992.907411968441</v>
      </c>
      <c r="K8" s="41">
        <v>6019.89099514606</v>
      </c>
      <c r="L8" s="41">
        <v>6032.3946522192846</v>
      </c>
      <c r="M8" s="41">
        <v>6044.499924989088</v>
      </c>
      <c r="N8" s="43">
        <f t="shared" ref="N8:N26" si="0">SUM( G8:M8 )</f>
        <v>41973.400486418039</v>
      </c>
    </row>
    <row r="9" spans="1:33" x14ac:dyDescent="0.25">
      <c r="A9" t="s">
        <v>138</v>
      </c>
      <c r="B9" t="s">
        <v>436</v>
      </c>
      <c r="C9" t="s">
        <v>437</v>
      </c>
      <c r="D9" t="s">
        <v>435</v>
      </c>
      <c r="E9" t="s">
        <v>389</v>
      </c>
      <c r="F9" s="41">
        <v>0</v>
      </c>
      <c r="G9" s="41">
        <v>0</v>
      </c>
      <c r="H9" s="41">
        <v>3861.31</v>
      </c>
      <c r="I9" s="41">
        <v>57.539073569432581</v>
      </c>
      <c r="J9" s="41">
        <v>0</v>
      </c>
      <c r="K9" s="41">
        <v>0</v>
      </c>
      <c r="L9" s="41">
        <v>0</v>
      </c>
      <c r="M9" s="41">
        <v>777.6309823792335</v>
      </c>
      <c r="N9" s="43">
        <f t="shared" si="0"/>
        <v>4696.4800559486666</v>
      </c>
    </row>
    <row r="10" spans="1:33" x14ac:dyDescent="0.25">
      <c r="A10" t="s">
        <v>138</v>
      </c>
      <c r="B10" t="s">
        <v>438</v>
      </c>
      <c r="C10" t="s">
        <v>439</v>
      </c>
      <c r="D10" t="s">
        <v>435</v>
      </c>
      <c r="E10" t="s">
        <v>389</v>
      </c>
      <c r="F10" s="41">
        <v>0</v>
      </c>
      <c r="G10" s="41">
        <v>0</v>
      </c>
      <c r="H10" s="41">
        <v>0</v>
      </c>
      <c r="I10" s="41">
        <v>48.472234978114848</v>
      </c>
      <c r="J10" s="41">
        <v>0</v>
      </c>
      <c r="K10" s="41">
        <v>0</v>
      </c>
      <c r="L10" s="41">
        <v>0</v>
      </c>
      <c r="M10" s="41">
        <v>714.96950236521684</v>
      </c>
      <c r="N10" s="43">
        <f t="shared" si="0"/>
        <v>763.44173734333174</v>
      </c>
    </row>
    <row r="11" spans="1:33" x14ac:dyDescent="0.25">
      <c r="A11" t="s">
        <v>138</v>
      </c>
      <c r="B11" t="s">
        <v>440</v>
      </c>
      <c r="C11" t="s">
        <v>441</v>
      </c>
      <c r="D11" t="s">
        <v>435</v>
      </c>
      <c r="E11" t="s">
        <v>389</v>
      </c>
      <c r="F11" s="41">
        <v>0</v>
      </c>
      <c r="G11" s="41">
        <v>0</v>
      </c>
      <c r="H11" s="41">
        <v>67.52</v>
      </c>
      <c r="I11" s="41">
        <v>15.51067369887722</v>
      </c>
      <c r="J11" s="41">
        <v>0</v>
      </c>
      <c r="K11" s="41">
        <v>0</v>
      </c>
      <c r="L11" s="41">
        <v>0</v>
      </c>
      <c r="M11" s="41">
        <v>235.11767338764199</v>
      </c>
      <c r="N11" s="43">
        <f t="shared" si="0"/>
        <v>318.14834708651921</v>
      </c>
    </row>
    <row r="12" spans="1:33" x14ac:dyDescent="0.25">
      <c r="A12" t="s">
        <v>138</v>
      </c>
      <c r="B12" t="s">
        <v>442</v>
      </c>
      <c r="C12" t="s">
        <v>443</v>
      </c>
      <c r="D12" t="s">
        <v>435</v>
      </c>
      <c r="E12" t="s">
        <v>389</v>
      </c>
      <c r="F12" s="41">
        <v>0</v>
      </c>
      <c r="G12" s="41">
        <v>0</v>
      </c>
      <c r="H12" s="41">
        <v>0</v>
      </c>
      <c r="I12" s="41">
        <v>14.81747734101525</v>
      </c>
      <c r="J12" s="41">
        <v>0</v>
      </c>
      <c r="K12" s="41">
        <v>0</v>
      </c>
      <c r="L12" s="41">
        <v>0</v>
      </c>
      <c r="M12" s="41">
        <v>0</v>
      </c>
      <c r="N12" s="43">
        <f t="shared" si="0"/>
        <v>14.81747734101525</v>
      </c>
    </row>
    <row r="13" spans="1:33" x14ac:dyDescent="0.25">
      <c r="A13" t="s">
        <v>138</v>
      </c>
      <c r="B13" t="s">
        <v>444</v>
      </c>
      <c r="C13" t="s">
        <v>445</v>
      </c>
      <c r="D13" t="s">
        <v>435</v>
      </c>
      <c r="E13" t="s">
        <v>389</v>
      </c>
      <c r="F13" s="41">
        <v>0.35799999999999998</v>
      </c>
      <c r="G13" s="41">
        <v>0</v>
      </c>
      <c r="H13" s="41">
        <v>4.0179999999999998</v>
      </c>
      <c r="I13" s="41">
        <v>1.194746953943546</v>
      </c>
      <c r="J13" s="41">
        <v>0</v>
      </c>
      <c r="K13" s="41">
        <v>0</v>
      </c>
      <c r="L13" s="41">
        <v>0</v>
      </c>
      <c r="M13" s="41">
        <v>6862</v>
      </c>
      <c r="N13" s="43">
        <f t="shared" si="0"/>
        <v>6867.2127469539437</v>
      </c>
    </row>
    <row r="14" spans="1:33" x14ac:dyDescent="0.25">
      <c r="A14" t="s">
        <v>138</v>
      </c>
      <c r="B14" t="s">
        <v>446</v>
      </c>
      <c r="C14" t="s">
        <v>447</v>
      </c>
      <c r="D14" t="s">
        <v>435</v>
      </c>
      <c r="E14" t="s">
        <v>389</v>
      </c>
      <c r="F14" s="41">
        <v>911.01199999999994</v>
      </c>
      <c r="G14" s="41">
        <v>0</v>
      </c>
      <c r="H14" s="41">
        <v>54.79</v>
      </c>
      <c r="I14" s="41">
        <v>0</v>
      </c>
      <c r="J14" s="41">
        <v>1993.5050000000001</v>
      </c>
      <c r="K14" s="41">
        <v>0</v>
      </c>
      <c r="L14" s="41">
        <v>0</v>
      </c>
      <c r="M14" s="41">
        <v>0</v>
      </c>
      <c r="N14" s="43">
        <f t="shared" si="0"/>
        <v>2048.2950000000001</v>
      </c>
    </row>
    <row r="15" spans="1:33" x14ac:dyDescent="0.25">
      <c r="A15" t="s">
        <v>138</v>
      </c>
      <c r="B15" t="s">
        <v>448</v>
      </c>
      <c r="C15" t="s">
        <v>449</v>
      </c>
      <c r="D15" t="s">
        <v>435</v>
      </c>
      <c r="E15" t="s">
        <v>389</v>
      </c>
      <c r="F15" s="41">
        <v>0</v>
      </c>
      <c r="G15" s="41">
        <v>0</v>
      </c>
      <c r="H15" s="41">
        <v>0</v>
      </c>
      <c r="I15" s="41">
        <v>0</v>
      </c>
      <c r="J15" s="41">
        <v>0.28884286181204499</v>
      </c>
      <c r="K15" s="41">
        <v>0</v>
      </c>
      <c r="L15" s="41">
        <v>0</v>
      </c>
      <c r="M15" s="41">
        <v>0</v>
      </c>
      <c r="N15" s="43">
        <f t="shared" si="0"/>
        <v>0.28884286181204499</v>
      </c>
    </row>
    <row r="16" spans="1:33" x14ac:dyDescent="0.25">
      <c r="A16" t="s">
        <v>138</v>
      </c>
      <c r="B16" t="s">
        <v>450</v>
      </c>
      <c r="C16" t="s">
        <v>451</v>
      </c>
      <c r="D16" t="s">
        <v>408</v>
      </c>
      <c r="E16" t="s">
        <v>389</v>
      </c>
      <c r="F16" s="80">
        <v>0</v>
      </c>
      <c r="G16" s="80">
        <v>0</v>
      </c>
      <c r="H16" s="80">
        <v>2</v>
      </c>
      <c r="I16" s="80">
        <v>1</v>
      </c>
      <c r="J16" s="80">
        <v>0</v>
      </c>
      <c r="K16" s="80">
        <v>0</v>
      </c>
      <c r="L16" s="80">
        <v>0</v>
      </c>
      <c r="M16" s="80">
        <v>2</v>
      </c>
      <c r="N16" s="43">
        <f t="shared" si="0"/>
        <v>5</v>
      </c>
    </row>
    <row r="17" spans="1:14" x14ac:dyDescent="0.25">
      <c r="A17" t="s">
        <v>138</v>
      </c>
      <c r="B17" t="s">
        <v>452</v>
      </c>
      <c r="C17" t="s">
        <v>453</v>
      </c>
      <c r="D17" t="s">
        <v>454</v>
      </c>
      <c r="E17" t="s">
        <v>389</v>
      </c>
      <c r="F17" s="41">
        <v>0</v>
      </c>
      <c r="G17" s="41">
        <v>0</v>
      </c>
      <c r="H17" s="41">
        <v>0.6</v>
      </c>
      <c r="I17" s="41">
        <v>0.42599999999999999</v>
      </c>
      <c r="J17" s="41">
        <v>0</v>
      </c>
      <c r="K17" s="41">
        <v>0</v>
      </c>
      <c r="L17" s="41">
        <v>0</v>
      </c>
      <c r="M17" s="41">
        <v>0.82599999999999996</v>
      </c>
      <c r="N17" s="43">
        <f t="shared" si="0"/>
        <v>1.8519999999999999</v>
      </c>
    </row>
    <row r="18" spans="1:14" x14ac:dyDescent="0.25">
      <c r="A18" t="s">
        <v>138</v>
      </c>
      <c r="B18" t="s">
        <v>455</v>
      </c>
      <c r="C18" t="s">
        <v>456</v>
      </c>
      <c r="D18" t="s">
        <v>408</v>
      </c>
      <c r="E18" t="s">
        <v>389</v>
      </c>
      <c r="F18" s="80">
        <v>0</v>
      </c>
      <c r="G18" s="80">
        <v>0</v>
      </c>
      <c r="H18" s="80">
        <v>0</v>
      </c>
      <c r="I18" s="80">
        <v>0</v>
      </c>
      <c r="J18" s="80">
        <v>9</v>
      </c>
      <c r="K18" s="80">
        <v>0</v>
      </c>
      <c r="L18" s="80">
        <v>0</v>
      </c>
      <c r="M18" s="80">
        <v>0</v>
      </c>
      <c r="N18" s="43">
        <f t="shared" si="0"/>
        <v>9</v>
      </c>
    </row>
    <row r="19" spans="1:14" x14ac:dyDescent="0.25">
      <c r="A19" t="s">
        <v>138</v>
      </c>
      <c r="B19" t="s">
        <v>457</v>
      </c>
      <c r="C19" t="s">
        <v>458</v>
      </c>
      <c r="D19" t="s">
        <v>408</v>
      </c>
      <c r="E19" t="s">
        <v>389</v>
      </c>
      <c r="F19" s="80">
        <v>0</v>
      </c>
      <c r="G19" s="80">
        <v>0</v>
      </c>
      <c r="H19" s="80">
        <v>0</v>
      </c>
      <c r="I19" s="80">
        <v>0</v>
      </c>
      <c r="J19" s="80">
        <v>0</v>
      </c>
      <c r="K19" s="80">
        <v>0</v>
      </c>
      <c r="L19" s="80">
        <v>0</v>
      </c>
      <c r="M19" s="80">
        <v>0</v>
      </c>
      <c r="N19" s="43">
        <f t="shared" si="0"/>
        <v>0</v>
      </c>
    </row>
    <row r="20" spans="1:14" x14ac:dyDescent="0.25">
      <c r="A20" t="s">
        <v>138</v>
      </c>
      <c r="B20" t="s">
        <v>459</v>
      </c>
      <c r="C20" t="s">
        <v>460</v>
      </c>
      <c r="D20" t="s">
        <v>461</v>
      </c>
      <c r="E20" t="s">
        <v>389</v>
      </c>
      <c r="F20" s="41">
        <v>5.25</v>
      </c>
      <c r="G20" s="41">
        <v>0</v>
      </c>
      <c r="H20" s="41">
        <v>25</v>
      </c>
      <c r="I20" s="41">
        <v>185.2</v>
      </c>
      <c r="J20" s="41">
        <v>0</v>
      </c>
      <c r="K20" s="41">
        <v>0</v>
      </c>
      <c r="L20" s="41">
        <v>0</v>
      </c>
      <c r="M20" s="41">
        <v>810</v>
      </c>
      <c r="N20" s="43">
        <f t="shared" si="0"/>
        <v>1020.2</v>
      </c>
    </row>
    <row r="21" spans="1:14" x14ac:dyDescent="0.25">
      <c r="A21" t="s">
        <v>138</v>
      </c>
      <c r="B21" t="s">
        <v>462</v>
      </c>
      <c r="C21" t="s">
        <v>463</v>
      </c>
      <c r="D21" t="s">
        <v>399</v>
      </c>
      <c r="E21" t="s">
        <v>389</v>
      </c>
      <c r="F21" s="41">
        <v>1305</v>
      </c>
      <c r="G21" s="41">
        <v>2047</v>
      </c>
      <c r="H21" s="41">
        <v>11398</v>
      </c>
      <c r="I21" s="41">
        <v>3500</v>
      </c>
      <c r="J21" s="41">
        <v>0</v>
      </c>
      <c r="K21" s="41">
        <v>2556</v>
      </c>
      <c r="L21" s="41">
        <v>1517</v>
      </c>
      <c r="M21" s="41">
        <v>17414</v>
      </c>
      <c r="N21" s="43">
        <f t="shared" si="0"/>
        <v>38432</v>
      </c>
    </row>
    <row r="22" spans="1:14" x14ac:dyDescent="0.25">
      <c r="A22" t="s">
        <v>138</v>
      </c>
      <c r="B22" t="s">
        <v>464</v>
      </c>
      <c r="C22" t="s">
        <v>465</v>
      </c>
      <c r="D22" t="s">
        <v>399</v>
      </c>
      <c r="E22" t="s">
        <v>389</v>
      </c>
      <c r="F22" s="41">
        <v>0</v>
      </c>
      <c r="G22" s="41">
        <v>0</v>
      </c>
      <c r="H22" s="41">
        <v>0</v>
      </c>
      <c r="I22" s="41">
        <v>0</v>
      </c>
      <c r="J22" s="41">
        <v>0</v>
      </c>
      <c r="K22" s="41">
        <v>0</v>
      </c>
      <c r="L22" s="41">
        <v>0</v>
      </c>
      <c r="M22" s="41">
        <v>1600</v>
      </c>
      <c r="N22" s="43">
        <f t="shared" si="0"/>
        <v>1600</v>
      </c>
    </row>
    <row r="23" spans="1:14" x14ac:dyDescent="0.25">
      <c r="A23" t="s">
        <v>138</v>
      </c>
      <c r="B23" t="s">
        <v>466</v>
      </c>
      <c r="C23" t="s">
        <v>467</v>
      </c>
      <c r="D23" t="s">
        <v>408</v>
      </c>
      <c r="E23" t="s">
        <v>389</v>
      </c>
      <c r="F23" s="80">
        <v>14</v>
      </c>
      <c r="G23" s="80">
        <v>15</v>
      </c>
      <c r="H23" s="80">
        <v>21</v>
      </c>
      <c r="I23" s="80">
        <v>1</v>
      </c>
      <c r="J23" s="80">
        <v>0</v>
      </c>
      <c r="K23" s="80">
        <v>5</v>
      </c>
      <c r="L23" s="80">
        <v>3</v>
      </c>
      <c r="M23" s="80">
        <v>3</v>
      </c>
      <c r="N23" s="43">
        <f t="shared" si="0"/>
        <v>48</v>
      </c>
    </row>
    <row r="24" spans="1:14" x14ac:dyDescent="0.25">
      <c r="A24" t="s">
        <v>138</v>
      </c>
      <c r="B24" t="s">
        <v>468</v>
      </c>
      <c r="C24" t="s">
        <v>469</v>
      </c>
      <c r="D24" t="s">
        <v>408</v>
      </c>
      <c r="E24" t="s">
        <v>389</v>
      </c>
      <c r="F24" s="80">
        <v>0</v>
      </c>
      <c r="G24" s="80">
        <v>0</v>
      </c>
      <c r="H24" s="80">
        <v>0</v>
      </c>
      <c r="I24" s="80">
        <v>1</v>
      </c>
      <c r="J24" s="80">
        <v>0</v>
      </c>
      <c r="K24" s="80">
        <v>5</v>
      </c>
      <c r="L24" s="80">
        <v>3</v>
      </c>
      <c r="M24" s="80">
        <v>3</v>
      </c>
      <c r="N24" s="43">
        <f t="shared" si="0"/>
        <v>12</v>
      </c>
    </row>
    <row r="25" spans="1:14" x14ac:dyDescent="0.25">
      <c r="A25" t="s">
        <v>138</v>
      </c>
      <c r="B25" t="s">
        <v>470</v>
      </c>
      <c r="C25" t="s">
        <v>471</v>
      </c>
      <c r="D25" t="s">
        <v>408</v>
      </c>
      <c r="E25" t="s">
        <v>389</v>
      </c>
      <c r="F25" s="80">
        <v>0</v>
      </c>
      <c r="G25" s="80">
        <v>0</v>
      </c>
      <c r="H25" s="80">
        <v>0</v>
      </c>
      <c r="I25" s="80">
        <v>0</v>
      </c>
      <c r="J25" s="80">
        <v>0</v>
      </c>
      <c r="K25" s="80">
        <v>0</v>
      </c>
      <c r="L25" s="80">
        <v>0</v>
      </c>
      <c r="M25" s="80">
        <v>1</v>
      </c>
      <c r="N25" s="43">
        <f t="shared" si="0"/>
        <v>1</v>
      </c>
    </row>
    <row r="26" spans="1:14" x14ac:dyDescent="0.25">
      <c r="A26" t="s">
        <v>138</v>
      </c>
      <c r="B26" t="s">
        <v>472</v>
      </c>
      <c r="C26" t="s">
        <v>473</v>
      </c>
      <c r="D26" t="s">
        <v>408</v>
      </c>
      <c r="E26" t="s">
        <v>389</v>
      </c>
      <c r="F26" s="80">
        <v>0</v>
      </c>
      <c r="G26" s="80">
        <v>0</v>
      </c>
      <c r="H26" s="80">
        <v>1</v>
      </c>
      <c r="I26" s="80">
        <v>1</v>
      </c>
      <c r="J26" s="80">
        <v>0</v>
      </c>
      <c r="K26" s="80">
        <v>0</v>
      </c>
      <c r="L26" s="80">
        <v>0</v>
      </c>
      <c r="M26" s="80">
        <v>2</v>
      </c>
      <c r="N26" s="43">
        <f t="shared" si="0"/>
        <v>4</v>
      </c>
    </row>
    <row r="27" spans="1:14" x14ac:dyDescent="0.25">
      <c r="A27" t="s">
        <v>138</v>
      </c>
      <c r="B27" t="s">
        <v>474</v>
      </c>
      <c r="C27" t="s">
        <v>475</v>
      </c>
      <c r="D27" t="s">
        <v>408</v>
      </c>
      <c r="E27" t="s">
        <v>389</v>
      </c>
      <c r="F27" s="80">
        <v>0</v>
      </c>
      <c r="G27" s="80">
        <v>0</v>
      </c>
      <c r="H27" s="80">
        <v>62</v>
      </c>
      <c r="I27" s="80">
        <v>12</v>
      </c>
      <c r="J27" s="80">
        <v>0</v>
      </c>
      <c r="K27" s="80">
        <v>0</v>
      </c>
      <c r="L27" s="80">
        <v>0</v>
      </c>
      <c r="M27" s="80">
        <v>68</v>
      </c>
      <c r="N27" s="43">
        <f t="shared" ref="N27:N82" si="1">SUM( G27:M27 )</f>
        <v>142</v>
      </c>
    </row>
    <row r="28" spans="1:14" x14ac:dyDescent="0.25">
      <c r="A28" t="s">
        <v>138</v>
      </c>
      <c r="B28" t="s">
        <v>476</v>
      </c>
      <c r="C28" t="s">
        <v>477</v>
      </c>
      <c r="D28" t="s">
        <v>408</v>
      </c>
      <c r="E28" t="s">
        <v>389</v>
      </c>
      <c r="F28" s="80">
        <v>0</v>
      </c>
      <c r="G28" s="80">
        <v>0</v>
      </c>
      <c r="H28" s="80">
        <v>0</v>
      </c>
      <c r="I28" s="80">
        <v>0</v>
      </c>
      <c r="J28" s="80">
        <v>0</v>
      </c>
      <c r="K28" s="80">
        <v>0</v>
      </c>
      <c r="L28" s="80">
        <v>0</v>
      </c>
      <c r="M28" s="80">
        <v>0</v>
      </c>
      <c r="N28" s="43">
        <f t="shared" si="1"/>
        <v>0</v>
      </c>
    </row>
    <row r="29" spans="1:14" x14ac:dyDescent="0.25">
      <c r="A29" t="s">
        <v>138</v>
      </c>
      <c r="B29" t="s">
        <v>478</v>
      </c>
      <c r="C29" t="s">
        <v>479</v>
      </c>
      <c r="D29" t="s">
        <v>408</v>
      </c>
      <c r="E29" t="s">
        <v>389</v>
      </c>
      <c r="F29" s="80">
        <v>0</v>
      </c>
      <c r="G29" s="80">
        <v>0</v>
      </c>
      <c r="H29" s="80">
        <v>0</v>
      </c>
      <c r="I29" s="80">
        <v>0</v>
      </c>
      <c r="J29" s="80">
        <v>0</v>
      </c>
      <c r="K29" s="80">
        <v>0</v>
      </c>
      <c r="L29" s="80">
        <v>0</v>
      </c>
      <c r="M29" s="80">
        <v>0</v>
      </c>
      <c r="N29" s="43">
        <f t="shared" si="1"/>
        <v>0</v>
      </c>
    </row>
    <row r="30" spans="1:14" x14ac:dyDescent="0.25">
      <c r="A30" t="s">
        <v>138</v>
      </c>
      <c r="B30" t="s">
        <v>480</v>
      </c>
      <c r="C30" t="s">
        <v>481</v>
      </c>
      <c r="D30" t="s">
        <v>408</v>
      </c>
      <c r="E30" t="s">
        <v>389</v>
      </c>
      <c r="F30" s="80">
        <v>0</v>
      </c>
      <c r="G30" s="80">
        <v>0</v>
      </c>
      <c r="H30" s="80">
        <v>14</v>
      </c>
      <c r="I30" s="80">
        <v>6</v>
      </c>
      <c r="J30" s="80">
        <v>0</v>
      </c>
      <c r="K30" s="80">
        <v>0</v>
      </c>
      <c r="L30" s="80">
        <v>0</v>
      </c>
      <c r="M30" s="80">
        <v>26</v>
      </c>
      <c r="N30" s="43">
        <f t="shared" si="1"/>
        <v>46</v>
      </c>
    </row>
    <row r="31" spans="1:14" x14ac:dyDescent="0.25">
      <c r="A31" t="s">
        <v>138</v>
      </c>
      <c r="B31" t="s">
        <v>482</v>
      </c>
      <c r="C31" t="s">
        <v>483</v>
      </c>
      <c r="D31" t="s">
        <v>408</v>
      </c>
      <c r="E31" t="s">
        <v>389</v>
      </c>
      <c r="F31" s="80">
        <v>0</v>
      </c>
      <c r="G31" s="80">
        <v>0</v>
      </c>
      <c r="H31" s="80">
        <v>0</v>
      </c>
      <c r="I31" s="80">
        <v>0</v>
      </c>
      <c r="J31" s="80">
        <v>0</v>
      </c>
      <c r="K31" s="80">
        <v>0</v>
      </c>
      <c r="L31" s="80">
        <v>0</v>
      </c>
      <c r="M31" s="80">
        <v>0</v>
      </c>
      <c r="N31" s="43">
        <f t="shared" si="1"/>
        <v>0</v>
      </c>
    </row>
    <row r="32" spans="1:14" x14ac:dyDescent="0.25">
      <c r="A32" t="s">
        <v>138</v>
      </c>
      <c r="B32" t="s">
        <v>484</v>
      </c>
      <c r="C32" t="s">
        <v>485</v>
      </c>
      <c r="D32" t="s">
        <v>408</v>
      </c>
      <c r="E32" t="s">
        <v>389</v>
      </c>
      <c r="F32" s="80">
        <v>0</v>
      </c>
      <c r="G32" s="80">
        <v>0</v>
      </c>
      <c r="H32" s="80">
        <v>0</v>
      </c>
      <c r="I32" s="80">
        <v>1</v>
      </c>
      <c r="J32" s="80">
        <v>0</v>
      </c>
      <c r="K32" s="80">
        <v>0</v>
      </c>
      <c r="L32" s="80">
        <v>0</v>
      </c>
      <c r="M32" s="80">
        <v>0</v>
      </c>
      <c r="N32" s="43">
        <f t="shared" si="1"/>
        <v>1</v>
      </c>
    </row>
    <row r="33" spans="1:14" x14ac:dyDescent="0.25">
      <c r="A33" t="s">
        <v>138</v>
      </c>
      <c r="B33" t="s">
        <v>486</v>
      </c>
      <c r="C33" t="s">
        <v>487</v>
      </c>
      <c r="D33" t="s">
        <v>408</v>
      </c>
      <c r="E33" t="s">
        <v>389</v>
      </c>
      <c r="F33" s="80">
        <v>6</v>
      </c>
      <c r="G33" s="80">
        <v>0</v>
      </c>
      <c r="H33" s="80">
        <v>8</v>
      </c>
      <c r="I33" s="80">
        <v>0</v>
      </c>
      <c r="J33" s="80">
        <v>34</v>
      </c>
      <c r="K33" s="80">
        <v>0</v>
      </c>
      <c r="L33" s="80">
        <v>0</v>
      </c>
      <c r="M33" s="80">
        <v>0</v>
      </c>
      <c r="N33" s="43">
        <f t="shared" si="1"/>
        <v>42</v>
      </c>
    </row>
    <row r="34" spans="1:14" x14ac:dyDescent="0.25">
      <c r="A34" t="s">
        <v>138</v>
      </c>
      <c r="B34" t="s">
        <v>488</v>
      </c>
      <c r="C34" t="s">
        <v>489</v>
      </c>
      <c r="D34" t="s">
        <v>408</v>
      </c>
      <c r="E34" t="s">
        <v>389</v>
      </c>
      <c r="F34" s="80">
        <v>0</v>
      </c>
      <c r="G34" s="80">
        <v>0</v>
      </c>
      <c r="H34" s="80">
        <v>63</v>
      </c>
      <c r="I34" s="80">
        <v>12</v>
      </c>
      <c r="J34" s="80">
        <v>0</v>
      </c>
      <c r="K34" s="80">
        <v>0</v>
      </c>
      <c r="L34" s="80">
        <v>0</v>
      </c>
      <c r="M34" s="80">
        <v>68</v>
      </c>
      <c r="N34" s="43">
        <f t="shared" si="1"/>
        <v>143</v>
      </c>
    </row>
    <row r="35" spans="1:14" x14ac:dyDescent="0.25">
      <c r="A35" t="s">
        <v>138</v>
      </c>
      <c r="B35" t="s">
        <v>490</v>
      </c>
      <c r="C35" t="s">
        <v>491</v>
      </c>
      <c r="D35" t="s">
        <v>408</v>
      </c>
      <c r="E35" t="s">
        <v>389</v>
      </c>
      <c r="F35" s="80">
        <v>0</v>
      </c>
      <c r="G35" s="80">
        <v>0</v>
      </c>
      <c r="H35" s="80">
        <v>33</v>
      </c>
      <c r="I35" s="80">
        <v>1</v>
      </c>
      <c r="J35" s="80">
        <v>0</v>
      </c>
      <c r="K35" s="80">
        <v>0</v>
      </c>
      <c r="L35" s="80">
        <v>0</v>
      </c>
      <c r="M35" s="80">
        <v>50</v>
      </c>
      <c r="N35" s="43">
        <f t="shared" si="1"/>
        <v>84</v>
      </c>
    </row>
    <row r="36" spans="1:14" x14ac:dyDescent="0.25">
      <c r="A36" t="s">
        <v>138</v>
      </c>
      <c r="B36" t="s">
        <v>492</v>
      </c>
      <c r="C36" t="s">
        <v>493</v>
      </c>
      <c r="D36" t="s">
        <v>494</v>
      </c>
      <c r="E36" t="s">
        <v>389</v>
      </c>
      <c r="F36" s="41">
        <v>0</v>
      </c>
      <c r="G36" s="41">
        <v>0</v>
      </c>
      <c r="H36" s="41">
        <v>1083319</v>
      </c>
      <c r="I36" s="41">
        <v>9599</v>
      </c>
      <c r="J36" s="41">
        <v>0</v>
      </c>
      <c r="K36" s="41">
        <v>0</v>
      </c>
      <c r="L36" s="41">
        <v>0</v>
      </c>
      <c r="M36" s="41">
        <v>502185.52138507471</v>
      </c>
      <c r="N36" s="43">
        <f t="shared" si="1"/>
        <v>1595103.5213850746</v>
      </c>
    </row>
    <row r="37" spans="1:14" x14ac:dyDescent="0.25">
      <c r="A37" t="s">
        <v>138</v>
      </c>
      <c r="B37" t="s">
        <v>495</v>
      </c>
      <c r="C37" t="s">
        <v>496</v>
      </c>
      <c r="D37" t="s">
        <v>408</v>
      </c>
      <c r="E37" t="s">
        <v>389</v>
      </c>
      <c r="F37" s="80">
        <v>0</v>
      </c>
      <c r="G37" s="80">
        <v>0</v>
      </c>
      <c r="H37" s="80">
        <v>0</v>
      </c>
      <c r="I37" s="80">
        <v>0</v>
      </c>
      <c r="J37" s="80">
        <v>0</v>
      </c>
      <c r="K37" s="80">
        <v>3</v>
      </c>
      <c r="L37" s="80">
        <v>0</v>
      </c>
      <c r="M37" s="80">
        <v>0</v>
      </c>
      <c r="N37" s="43">
        <f t="shared" si="1"/>
        <v>3</v>
      </c>
    </row>
    <row r="38" spans="1:14" x14ac:dyDescent="0.25">
      <c r="A38" t="s">
        <v>138</v>
      </c>
      <c r="B38" t="s">
        <v>497</v>
      </c>
      <c r="C38" t="s">
        <v>498</v>
      </c>
      <c r="D38" t="s">
        <v>408</v>
      </c>
      <c r="E38" t="s">
        <v>389</v>
      </c>
      <c r="F38" s="80">
        <v>81</v>
      </c>
      <c r="G38" s="80">
        <v>69</v>
      </c>
      <c r="H38" s="80">
        <v>55</v>
      </c>
      <c r="I38" s="80">
        <v>0</v>
      </c>
      <c r="J38" s="80">
        <v>24</v>
      </c>
      <c r="K38" s="80">
        <v>0</v>
      </c>
      <c r="L38" s="80">
        <v>0</v>
      </c>
      <c r="M38" s="80">
        <v>10</v>
      </c>
      <c r="N38" s="43">
        <f t="shared" si="1"/>
        <v>158</v>
      </c>
    </row>
    <row r="39" spans="1:14" x14ac:dyDescent="0.25">
      <c r="A39" t="s">
        <v>138</v>
      </c>
      <c r="B39" t="s">
        <v>499</v>
      </c>
      <c r="C39" t="s">
        <v>500</v>
      </c>
      <c r="D39" t="s">
        <v>408</v>
      </c>
      <c r="E39" t="s">
        <v>389</v>
      </c>
      <c r="F39" s="80">
        <v>4</v>
      </c>
      <c r="G39" s="80">
        <v>1</v>
      </c>
      <c r="H39" s="80">
        <v>6</v>
      </c>
      <c r="I39" s="80">
        <v>0</v>
      </c>
      <c r="J39" s="80">
        <v>0</v>
      </c>
      <c r="K39" s="80">
        <v>0</v>
      </c>
      <c r="L39" s="80">
        <v>0</v>
      </c>
      <c r="M39" s="80">
        <v>0</v>
      </c>
      <c r="N39" s="43">
        <f t="shared" si="1"/>
        <v>7</v>
      </c>
    </row>
    <row r="40" spans="1:14" x14ac:dyDescent="0.25">
      <c r="A40" t="s">
        <v>138</v>
      </c>
      <c r="B40" t="s">
        <v>501</v>
      </c>
      <c r="C40" t="s">
        <v>502</v>
      </c>
      <c r="D40" t="s">
        <v>408</v>
      </c>
      <c r="E40" t="s">
        <v>389</v>
      </c>
      <c r="F40" s="80">
        <v>30</v>
      </c>
      <c r="G40" s="80">
        <v>33</v>
      </c>
      <c r="H40" s="80">
        <v>19</v>
      </c>
      <c r="I40" s="80">
        <v>0</v>
      </c>
      <c r="J40" s="80">
        <v>0</v>
      </c>
      <c r="K40" s="80">
        <v>0</v>
      </c>
      <c r="L40" s="80">
        <v>0</v>
      </c>
      <c r="M40" s="80">
        <v>0</v>
      </c>
      <c r="N40" s="43">
        <f t="shared" si="1"/>
        <v>52</v>
      </c>
    </row>
    <row r="41" spans="1:14" x14ac:dyDescent="0.25">
      <c r="A41" t="s">
        <v>138</v>
      </c>
      <c r="B41" t="s">
        <v>503</v>
      </c>
      <c r="C41" t="s">
        <v>504</v>
      </c>
      <c r="D41" t="s">
        <v>408</v>
      </c>
      <c r="E41" t="s">
        <v>389</v>
      </c>
      <c r="F41" s="80">
        <v>0</v>
      </c>
      <c r="G41" s="80">
        <v>1</v>
      </c>
      <c r="H41" s="80">
        <v>1</v>
      </c>
      <c r="I41" s="80">
        <v>0</v>
      </c>
      <c r="J41" s="80">
        <v>24</v>
      </c>
      <c r="K41" s="80">
        <v>0</v>
      </c>
      <c r="L41" s="80">
        <v>0</v>
      </c>
      <c r="M41" s="80">
        <v>10</v>
      </c>
      <c r="N41" s="43">
        <f t="shared" si="1"/>
        <v>36</v>
      </c>
    </row>
    <row r="42" spans="1:14" x14ac:dyDescent="0.25">
      <c r="A42" t="s">
        <v>138</v>
      </c>
      <c r="B42" t="s">
        <v>505</v>
      </c>
      <c r="C42" t="s">
        <v>506</v>
      </c>
      <c r="D42" t="s">
        <v>399</v>
      </c>
      <c r="E42" t="s">
        <v>389</v>
      </c>
      <c r="F42" s="41">
        <v>0</v>
      </c>
      <c r="G42" s="41">
        <v>0</v>
      </c>
      <c r="H42" s="41">
        <v>18250</v>
      </c>
      <c r="I42" s="41">
        <v>11337</v>
      </c>
      <c r="J42" s="41">
        <v>22185</v>
      </c>
      <c r="K42" s="41">
        <v>28769</v>
      </c>
      <c r="L42" s="41">
        <v>25751</v>
      </c>
      <c r="M42" s="41">
        <v>108766</v>
      </c>
      <c r="N42" s="43">
        <f t="shared" si="1"/>
        <v>215058</v>
      </c>
    </row>
    <row r="43" spans="1:14" x14ac:dyDescent="0.25">
      <c r="A43" t="s">
        <v>138</v>
      </c>
      <c r="B43" t="s">
        <v>507</v>
      </c>
      <c r="C43" t="s">
        <v>508</v>
      </c>
      <c r="D43" t="s">
        <v>399</v>
      </c>
      <c r="E43" t="s">
        <v>389</v>
      </c>
      <c r="F43" s="41">
        <v>0</v>
      </c>
      <c r="G43" s="41">
        <v>0</v>
      </c>
      <c r="H43" s="41">
        <v>47000</v>
      </c>
      <c r="I43" s="41">
        <v>0</v>
      </c>
      <c r="J43" s="41">
        <v>0</v>
      </c>
      <c r="K43" s="41">
        <v>0</v>
      </c>
      <c r="L43" s="41">
        <v>0</v>
      </c>
      <c r="M43" s="41">
        <v>0</v>
      </c>
      <c r="N43" s="43">
        <f t="shared" si="1"/>
        <v>47000</v>
      </c>
    </row>
    <row r="44" spans="1:14" x14ac:dyDescent="0.25">
      <c r="A44" t="s">
        <v>138</v>
      </c>
      <c r="B44" t="s">
        <v>509</v>
      </c>
      <c r="C44" t="s">
        <v>510</v>
      </c>
      <c r="D44" t="s">
        <v>408</v>
      </c>
      <c r="E44" t="s">
        <v>389</v>
      </c>
      <c r="F44" s="80">
        <v>0</v>
      </c>
      <c r="G44" s="80">
        <v>0</v>
      </c>
      <c r="H44" s="80">
        <v>5</v>
      </c>
      <c r="I44" s="80">
        <v>0</v>
      </c>
      <c r="J44" s="80">
        <v>0</v>
      </c>
      <c r="K44" s="80">
        <v>0</v>
      </c>
      <c r="L44" s="80">
        <v>0</v>
      </c>
      <c r="M44" s="80">
        <v>0</v>
      </c>
      <c r="N44" s="43">
        <f t="shared" si="1"/>
        <v>5</v>
      </c>
    </row>
    <row r="45" spans="1:14" x14ac:dyDescent="0.25">
      <c r="A45" t="s">
        <v>138</v>
      </c>
      <c r="B45" t="s">
        <v>511</v>
      </c>
      <c r="C45" t="s">
        <v>512</v>
      </c>
      <c r="D45" t="s">
        <v>408</v>
      </c>
      <c r="E45" t="s">
        <v>389</v>
      </c>
      <c r="F45" s="80">
        <v>0</v>
      </c>
      <c r="G45" s="80">
        <v>0</v>
      </c>
      <c r="H45" s="80">
        <v>5</v>
      </c>
      <c r="I45" s="80">
        <v>6</v>
      </c>
      <c r="J45" s="80">
        <v>30</v>
      </c>
      <c r="K45" s="80">
        <v>51</v>
      </c>
      <c r="L45" s="80">
        <v>52</v>
      </c>
      <c r="M45" s="80">
        <v>29</v>
      </c>
      <c r="N45" s="43">
        <f t="shared" si="1"/>
        <v>173</v>
      </c>
    </row>
    <row r="46" spans="1:14" x14ac:dyDescent="0.25">
      <c r="A46" t="s">
        <v>138</v>
      </c>
      <c r="B46" t="s">
        <v>513</v>
      </c>
      <c r="C46" t="s">
        <v>514</v>
      </c>
      <c r="D46" t="s">
        <v>404</v>
      </c>
      <c r="E46" t="s">
        <v>389</v>
      </c>
      <c r="F46" s="41">
        <v>0</v>
      </c>
      <c r="G46" s="41">
        <v>0</v>
      </c>
      <c r="H46" s="41">
        <v>0</v>
      </c>
      <c r="I46" s="41">
        <v>0</v>
      </c>
      <c r="J46" s="41">
        <v>0</v>
      </c>
      <c r="K46" s="41">
        <v>17700</v>
      </c>
      <c r="L46" s="41">
        <v>0</v>
      </c>
      <c r="M46" s="41">
        <v>322151.489361702</v>
      </c>
      <c r="N46" s="43">
        <f t="shared" si="1"/>
        <v>339851.489361702</v>
      </c>
    </row>
    <row r="47" spans="1:14" x14ac:dyDescent="0.25">
      <c r="A47" t="s">
        <v>138</v>
      </c>
      <c r="B47" t="s">
        <v>515</v>
      </c>
      <c r="C47" t="s">
        <v>516</v>
      </c>
      <c r="D47" t="s">
        <v>408</v>
      </c>
      <c r="E47" t="s">
        <v>389</v>
      </c>
      <c r="F47" s="80">
        <v>0</v>
      </c>
      <c r="G47" s="80">
        <v>0</v>
      </c>
      <c r="H47" s="80">
        <v>0</v>
      </c>
      <c r="I47" s="80">
        <v>0</v>
      </c>
      <c r="J47" s="80">
        <v>0</v>
      </c>
      <c r="K47" s="80">
        <v>2</v>
      </c>
      <c r="L47" s="80">
        <v>0</v>
      </c>
      <c r="M47" s="80">
        <v>21</v>
      </c>
      <c r="N47" s="43">
        <f t="shared" si="1"/>
        <v>23</v>
      </c>
    </row>
    <row r="48" spans="1:14" x14ac:dyDescent="0.25">
      <c r="A48" t="s">
        <v>138</v>
      </c>
      <c r="B48" t="s">
        <v>517</v>
      </c>
      <c r="C48" t="s">
        <v>518</v>
      </c>
      <c r="D48" t="s">
        <v>404</v>
      </c>
      <c r="E48" t="s">
        <v>389</v>
      </c>
      <c r="F48" s="41">
        <v>0</v>
      </c>
      <c r="G48" s="41">
        <v>0</v>
      </c>
      <c r="H48" s="41">
        <v>0</v>
      </c>
      <c r="I48" s="41">
        <v>0</v>
      </c>
      <c r="J48" s="41">
        <v>0</v>
      </c>
      <c r="K48" s="41">
        <v>8850</v>
      </c>
      <c r="L48" s="41">
        <v>0</v>
      </c>
      <c r="M48" s="41">
        <v>308728.51063829783</v>
      </c>
      <c r="N48" s="43">
        <f t="shared" si="1"/>
        <v>317578.51063829783</v>
      </c>
    </row>
    <row r="49" spans="1:33" x14ac:dyDescent="0.25">
      <c r="A49" t="s">
        <v>138</v>
      </c>
      <c r="B49" t="s">
        <v>519</v>
      </c>
      <c r="C49" t="s">
        <v>520</v>
      </c>
      <c r="D49" t="s">
        <v>408</v>
      </c>
      <c r="E49" t="s">
        <v>389</v>
      </c>
      <c r="F49" s="80">
        <v>0</v>
      </c>
      <c r="G49" s="80">
        <v>0</v>
      </c>
      <c r="H49" s="80">
        <v>0</v>
      </c>
      <c r="I49" s="80">
        <v>0</v>
      </c>
      <c r="J49" s="80">
        <v>0</v>
      </c>
      <c r="K49" s="80">
        <v>1</v>
      </c>
      <c r="L49" s="80">
        <v>0</v>
      </c>
      <c r="M49" s="80">
        <v>20</v>
      </c>
      <c r="N49" s="43">
        <f t="shared" si="1"/>
        <v>21</v>
      </c>
    </row>
    <row r="50" spans="1:33" x14ac:dyDescent="0.25">
      <c r="A50" t="s">
        <v>138</v>
      </c>
      <c r="B50" t="s">
        <v>521</v>
      </c>
      <c r="C50" t="s">
        <v>522</v>
      </c>
      <c r="D50" t="s">
        <v>461</v>
      </c>
      <c r="E50" t="s">
        <v>389</v>
      </c>
      <c r="F50" s="41">
        <v>0</v>
      </c>
      <c r="G50" s="41">
        <v>0</v>
      </c>
      <c r="H50" s="41">
        <v>0</v>
      </c>
      <c r="I50" s="41">
        <v>0</v>
      </c>
      <c r="J50" s="41">
        <v>0</v>
      </c>
      <c r="K50" s="41">
        <v>0</v>
      </c>
      <c r="L50" s="41">
        <v>0</v>
      </c>
      <c r="M50" s="41">
        <v>0</v>
      </c>
      <c r="N50" s="43">
        <f t="shared" si="1"/>
        <v>0</v>
      </c>
    </row>
    <row r="51" spans="1:33" x14ac:dyDescent="0.25">
      <c r="A51" t="s">
        <v>138</v>
      </c>
      <c r="B51" t="s">
        <v>523</v>
      </c>
      <c r="C51" t="s">
        <v>524</v>
      </c>
      <c r="D51" t="s">
        <v>408</v>
      </c>
      <c r="E51" t="s">
        <v>389</v>
      </c>
      <c r="F51" s="80">
        <v>0</v>
      </c>
      <c r="G51" s="80">
        <v>0</v>
      </c>
      <c r="H51" s="80">
        <v>0</v>
      </c>
      <c r="I51" s="80">
        <v>0</v>
      </c>
      <c r="J51" s="80">
        <v>0</v>
      </c>
      <c r="K51" s="80">
        <v>0</v>
      </c>
      <c r="L51" s="80">
        <v>0</v>
      </c>
      <c r="M51" s="80">
        <v>0</v>
      </c>
      <c r="N51" s="43">
        <f t="shared" si="1"/>
        <v>0</v>
      </c>
    </row>
    <row r="52" spans="1:33" x14ac:dyDescent="0.25">
      <c r="A52" t="s">
        <v>138</v>
      </c>
      <c r="B52" t="s">
        <v>525</v>
      </c>
      <c r="C52" t="s">
        <v>526</v>
      </c>
      <c r="D52" t="s">
        <v>527</v>
      </c>
      <c r="E52" t="s">
        <v>389</v>
      </c>
      <c r="F52" s="41">
        <v>0</v>
      </c>
      <c r="G52" s="41">
        <v>0</v>
      </c>
      <c r="H52" s="41">
        <v>281126</v>
      </c>
      <c r="I52" s="41">
        <v>0</v>
      </c>
      <c r="J52" s="41">
        <v>510239</v>
      </c>
      <c r="K52" s="41">
        <v>952113</v>
      </c>
      <c r="L52" s="41">
        <v>1486981.12931919</v>
      </c>
      <c r="M52" s="41">
        <v>1910944.12931919</v>
      </c>
      <c r="N52" s="43">
        <f t="shared" si="1"/>
        <v>5141403.2586383801</v>
      </c>
    </row>
    <row r="53" spans="1:33" x14ac:dyDescent="0.25">
      <c r="A53" t="s">
        <v>138</v>
      </c>
      <c r="B53" t="s">
        <v>528</v>
      </c>
      <c r="C53" t="s">
        <v>529</v>
      </c>
      <c r="D53" t="s">
        <v>408</v>
      </c>
      <c r="E53" t="s">
        <v>389</v>
      </c>
      <c r="F53" s="80">
        <v>0</v>
      </c>
      <c r="G53" s="80">
        <v>0</v>
      </c>
      <c r="H53" s="80">
        <v>1</v>
      </c>
      <c r="I53" s="80">
        <v>9</v>
      </c>
      <c r="J53" s="80">
        <v>30</v>
      </c>
      <c r="K53" s="80">
        <v>59</v>
      </c>
      <c r="L53" s="80">
        <v>55</v>
      </c>
      <c r="M53" s="80">
        <v>75</v>
      </c>
      <c r="N53" s="43">
        <f t="shared" si="1"/>
        <v>229</v>
      </c>
    </row>
    <row r="54" spans="1:33" x14ac:dyDescent="0.25">
      <c r="A54" t="s">
        <v>138</v>
      </c>
      <c r="B54" t="s">
        <v>530</v>
      </c>
      <c r="C54" t="s">
        <v>531</v>
      </c>
      <c r="D54" t="s">
        <v>408</v>
      </c>
      <c r="E54" t="s">
        <v>389</v>
      </c>
      <c r="F54" s="80">
        <v>0</v>
      </c>
      <c r="G54" s="80">
        <v>0</v>
      </c>
      <c r="H54" s="80">
        <v>0</v>
      </c>
      <c r="I54" s="80">
        <v>22</v>
      </c>
      <c r="J54" s="80">
        <v>41</v>
      </c>
      <c r="K54" s="80">
        <v>143</v>
      </c>
      <c r="L54" s="80">
        <v>265</v>
      </c>
      <c r="M54" s="80">
        <v>265</v>
      </c>
      <c r="N54" s="43">
        <f t="shared" si="1"/>
        <v>736</v>
      </c>
      <c r="P54" s="47" t="s">
        <v>532</v>
      </c>
      <c r="S54" s="83">
        <f t="shared" ref="S54:T56" si="2" xml:space="preserve"> G54 / $N54</f>
        <v>0</v>
      </c>
      <c r="T54" s="83">
        <f t="shared" si="2"/>
        <v>0</v>
      </c>
      <c r="U54" s="83">
        <f xml:space="preserve"> I54 / $N54</f>
        <v>2.9891304347826088E-2</v>
      </c>
      <c r="V54" s="83">
        <f t="shared" ref="V54:V56" si="3" xml:space="preserve"> J54 / $N54</f>
        <v>5.5706521739130432E-2</v>
      </c>
      <c r="W54" s="83">
        <f t="shared" ref="W54:W56" si="4" xml:space="preserve"> K54 / $N54</f>
        <v>0.19429347826086957</v>
      </c>
      <c r="X54" s="83">
        <f t="shared" ref="X54:X56" si="5" xml:space="preserve"> L54 / $N54</f>
        <v>0.36005434782608697</v>
      </c>
      <c r="Y54" s="83">
        <f t="shared" ref="Y54:Y56" si="6" xml:space="preserve"> M54 / $N54</f>
        <v>0.36005434782608697</v>
      </c>
      <c r="AA54" s="84">
        <f t="shared" ref="AA54:AC56" si="7" xml:space="preserve"> S54 + R54 + Q54</f>
        <v>0</v>
      </c>
      <c r="AB54" s="84">
        <f t="shared" si="7"/>
        <v>0</v>
      </c>
      <c r="AC54" s="84">
        <f t="shared" si="7"/>
        <v>2.9891304347826088E-2</v>
      </c>
      <c r="AD54" s="84">
        <f xml:space="preserve"> V54 + U54 + T54 + S54</f>
        <v>8.5597826086956513E-2</v>
      </c>
      <c r="AE54" s="84">
        <f xml:space="preserve"> W54 + V54 + U54 + T54 + S54</f>
        <v>0.27989130434782611</v>
      </c>
      <c r="AF54" s="84">
        <f xml:space="preserve"> X54 + W54 + V54 + U54 + T54 + S54</f>
        <v>0.63994565217391297</v>
      </c>
      <c r="AG54" s="84">
        <f xml:space="preserve"> Y54 + X54 + W54 + V54 + U54 + T54 + S54</f>
        <v>0.99999999999999989</v>
      </c>
    </row>
    <row r="55" spans="1:33" x14ac:dyDescent="0.25">
      <c r="A55" t="s">
        <v>138</v>
      </c>
      <c r="B55" t="s">
        <v>533</v>
      </c>
      <c r="C55" t="s">
        <v>534</v>
      </c>
      <c r="D55" t="s">
        <v>408</v>
      </c>
      <c r="E55" t="s">
        <v>389</v>
      </c>
      <c r="F55" s="80">
        <v>0</v>
      </c>
      <c r="G55" s="80">
        <v>0</v>
      </c>
      <c r="H55" s="80">
        <v>0</v>
      </c>
      <c r="I55" s="80">
        <v>379</v>
      </c>
      <c r="J55" s="80">
        <v>0</v>
      </c>
      <c r="K55" s="80">
        <v>0</v>
      </c>
      <c r="L55" s="80">
        <v>0</v>
      </c>
      <c r="M55" s="80">
        <v>0</v>
      </c>
      <c r="N55" s="43">
        <f t="shared" si="1"/>
        <v>379</v>
      </c>
      <c r="P55" s="85" t="s">
        <v>535</v>
      </c>
      <c r="S55" s="83">
        <f t="shared" si="2"/>
        <v>0</v>
      </c>
      <c r="T55" s="83">
        <f t="shared" si="2"/>
        <v>0</v>
      </c>
      <c r="U55" s="83">
        <f xml:space="preserve"> I55 / $N55</f>
        <v>1</v>
      </c>
      <c r="V55" s="83">
        <f t="shared" si="3"/>
        <v>0</v>
      </c>
      <c r="W55" s="83">
        <f t="shared" si="4"/>
        <v>0</v>
      </c>
      <c r="X55" s="83">
        <f t="shared" si="5"/>
        <v>0</v>
      </c>
      <c r="Y55" s="83">
        <f t="shared" si="6"/>
        <v>0</v>
      </c>
      <c r="AA55" s="84">
        <f t="shared" si="7"/>
        <v>0</v>
      </c>
      <c r="AB55" s="84">
        <f t="shared" si="7"/>
        <v>0</v>
      </c>
      <c r="AC55" s="84">
        <f t="shared" si="7"/>
        <v>1</v>
      </c>
      <c r="AD55" s="84">
        <f xml:space="preserve"> V55 + U55 + T55 + S55</f>
        <v>1</v>
      </c>
      <c r="AE55" s="84">
        <f xml:space="preserve"> W55 + V55 + U55 + T55 + S55</f>
        <v>1</v>
      </c>
      <c r="AF55" s="84">
        <f xml:space="preserve"> X55 + W55 + V55 + U55 + T55 + S55</f>
        <v>1</v>
      </c>
      <c r="AG55" s="84">
        <f xml:space="preserve"> Y55 + X55 + W55 + V55 + U55 + T55 + S55</f>
        <v>1</v>
      </c>
    </row>
    <row r="56" spans="1:33" ht="27.6" x14ac:dyDescent="0.25">
      <c r="A56" t="s">
        <v>138</v>
      </c>
      <c r="B56" t="s">
        <v>536</v>
      </c>
      <c r="C56" t="s">
        <v>537</v>
      </c>
      <c r="D56" t="s">
        <v>408</v>
      </c>
      <c r="E56" t="s">
        <v>389</v>
      </c>
      <c r="F56" s="80">
        <v>0</v>
      </c>
      <c r="G56" s="80">
        <v>0</v>
      </c>
      <c r="H56" s="80">
        <v>0</v>
      </c>
      <c r="I56" s="80">
        <v>361</v>
      </c>
      <c r="J56" s="80">
        <v>0</v>
      </c>
      <c r="K56" s="80">
        <v>0</v>
      </c>
      <c r="L56" s="80">
        <v>0</v>
      </c>
      <c r="M56" s="80">
        <v>0</v>
      </c>
      <c r="N56" s="43">
        <f t="shared" si="1"/>
        <v>361</v>
      </c>
      <c r="P56" s="85" t="s">
        <v>538</v>
      </c>
      <c r="S56" s="83">
        <f t="shared" si="2"/>
        <v>0</v>
      </c>
      <c r="T56" s="83">
        <f t="shared" si="2"/>
        <v>0</v>
      </c>
      <c r="U56" s="83">
        <f xml:space="preserve"> I56 / $N56</f>
        <v>1</v>
      </c>
      <c r="V56" s="83">
        <f t="shared" si="3"/>
        <v>0</v>
      </c>
      <c r="W56" s="83">
        <f t="shared" si="4"/>
        <v>0</v>
      </c>
      <c r="X56" s="83">
        <f t="shared" si="5"/>
        <v>0</v>
      </c>
      <c r="Y56" s="83">
        <f t="shared" si="6"/>
        <v>0</v>
      </c>
      <c r="AA56" s="84">
        <f t="shared" si="7"/>
        <v>0</v>
      </c>
      <c r="AB56" s="84">
        <f t="shared" si="7"/>
        <v>0</v>
      </c>
      <c r="AC56" s="84">
        <f t="shared" si="7"/>
        <v>1</v>
      </c>
      <c r="AD56" s="84">
        <f xml:space="preserve"> V56 + U56 + T56 + S56</f>
        <v>1</v>
      </c>
      <c r="AE56" s="84">
        <f xml:space="preserve"> W56 + V56 + U56 + T56 + S56</f>
        <v>1</v>
      </c>
      <c r="AF56" s="84">
        <f xml:space="preserve"> X56 + W56 + V56 + U56 + T56 + S56</f>
        <v>1</v>
      </c>
      <c r="AG56" s="84">
        <f xml:space="preserve"> Y56 + X56 + W56 + V56 + U56 + T56 + S56</f>
        <v>1</v>
      </c>
    </row>
    <row r="57" spans="1:33" x14ac:dyDescent="0.25">
      <c r="A57" t="s">
        <v>138</v>
      </c>
      <c r="B57" t="s">
        <v>539</v>
      </c>
      <c r="C57" t="s">
        <v>540</v>
      </c>
      <c r="D57" t="s">
        <v>408</v>
      </c>
      <c r="E57" t="s">
        <v>389</v>
      </c>
      <c r="F57" s="80">
        <v>41</v>
      </c>
      <c r="G57" s="80">
        <v>15</v>
      </c>
      <c r="H57" s="80">
        <v>46</v>
      </c>
      <c r="I57" s="80">
        <v>350</v>
      </c>
      <c r="J57" s="80">
        <v>0</v>
      </c>
      <c r="K57" s="80">
        <v>0</v>
      </c>
      <c r="L57" s="80">
        <v>0</v>
      </c>
      <c r="M57" s="80">
        <v>0</v>
      </c>
      <c r="N57" s="43">
        <f t="shared" si="1"/>
        <v>411</v>
      </c>
    </row>
    <row r="58" spans="1:33" x14ac:dyDescent="0.25">
      <c r="A58" t="s">
        <v>138</v>
      </c>
      <c r="B58" t="s">
        <v>541</v>
      </c>
      <c r="C58" t="s">
        <v>542</v>
      </c>
      <c r="D58" t="s">
        <v>408</v>
      </c>
      <c r="E58" t="s">
        <v>389</v>
      </c>
      <c r="F58" s="80">
        <v>0</v>
      </c>
      <c r="G58" s="80">
        <v>0</v>
      </c>
      <c r="H58" s="80">
        <v>0</v>
      </c>
      <c r="I58" s="80">
        <v>230</v>
      </c>
      <c r="J58" s="80">
        <v>0</v>
      </c>
      <c r="K58" s="80">
        <v>0</v>
      </c>
      <c r="L58" s="80">
        <v>0</v>
      </c>
      <c r="M58" s="80">
        <v>10</v>
      </c>
      <c r="N58" s="43">
        <f t="shared" si="1"/>
        <v>240</v>
      </c>
    </row>
    <row r="59" spans="1:33" x14ac:dyDescent="0.25">
      <c r="A59" t="s">
        <v>138</v>
      </c>
      <c r="B59" t="s">
        <v>543</v>
      </c>
      <c r="C59" t="s">
        <v>544</v>
      </c>
      <c r="D59" t="s">
        <v>408</v>
      </c>
      <c r="E59" t="s">
        <v>389</v>
      </c>
      <c r="F59" s="80">
        <v>41</v>
      </c>
      <c r="G59" s="80">
        <v>15</v>
      </c>
      <c r="H59" s="80">
        <v>46</v>
      </c>
      <c r="I59" s="80">
        <v>22</v>
      </c>
      <c r="J59" s="80">
        <v>0</v>
      </c>
      <c r="K59" s="80">
        <v>0</v>
      </c>
      <c r="L59" s="80">
        <v>0</v>
      </c>
      <c r="M59" s="80">
        <v>0</v>
      </c>
      <c r="N59" s="43">
        <f t="shared" si="1"/>
        <v>83</v>
      </c>
    </row>
    <row r="60" spans="1:33" x14ac:dyDescent="0.25">
      <c r="A60" t="s">
        <v>138</v>
      </c>
      <c r="B60" t="s">
        <v>545</v>
      </c>
      <c r="C60" t="s">
        <v>546</v>
      </c>
      <c r="D60" t="s">
        <v>408</v>
      </c>
      <c r="E60" t="s">
        <v>389</v>
      </c>
      <c r="F60" s="80">
        <v>0</v>
      </c>
      <c r="G60" s="80">
        <v>0</v>
      </c>
      <c r="H60" s="80">
        <v>0</v>
      </c>
      <c r="I60" s="80">
        <v>0</v>
      </c>
      <c r="J60" s="80">
        <v>0</v>
      </c>
      <c r="K60" s="80">
        <v>0</v>
      </c>
      <c r="L60" s="80">
        <v>0</v>
      </c>
      <c r="M60" s="80">
        <v>0</v>
      </c>
      <c r="N60" s="43">
        <f t="shared" si="1"/>
        <v>0</v>
      </c>
    </row>
    <row r="61" spans="1:33" x14ac:dyDescent="0.25">
      <c r="A61" t="s">
        <v>138</v>
      </c>
      <c r="B61" t="s">
        <v>547</v>
      </c>
      <c r="C61" t="s">
        <v>548</v>
      </c>
      <c r="D61" t="s">
        <v>408</v>
      </c>
      <c r="E61" t="s">
        <v>389</v>
      </c>
      <c r="F61" s="80">
        <v>0</v>
      </c>
      <c r="G61" s="80">
        <v>0</v>
      </c>
      <c r="H61" s="80">
        <v>0</v>
      </c>
      <c r="I61" s="80">
        <v>0</v>
      </c>
      <c r="J61" s="80">
        <v>0</v>
      </c>
      <c r="K61" s="80">
        <v>0</v>
      </c>
      <c r="L61" s="80">
        <v>0</v>
      </c>
      <c r="M61" s="80">
        <v>0</v>
      </c>
      <c r="N61" s="43">
        <f t="shared" si="1"/>
        <v>0</v>
      </c>
    </row>
    <row r="62" spans="1:33" x14ac:dyDescent="0.25">
      <c r="A62" t="s">
        <v>138</v>
      </c>
      <c r="B62" t="s">
        <v>549</v>
      </c>
      <c r="C62" t="s">
        <v>550</v>
      </c>
      <c r="D62" t="s">
        <v>408</v>
      </c>
      <c r="E62" t="s">
        <v>389</v>
      </c>
      <c r="F62" s="80">
        <v>0</v>
      </c>
      <c r="G62" s="80">
        <v>0</v>
      </c>
      <c r="H62" s="80">
        <v>0</v>
      </c>
      <c r="I62" s="80">
        <v>0</v>
      </c>
      <c r="J62" s="80">
        <v>0</v>
      </c>
      <c r="K62" s="80">
        <v>0</v>
      </c>
      <c r="L62" s="80">
        <v>0</v>
      </c>
      <c r="M62" s="80">
        <v>0</v>
      </c>
      <c r="N62" s="43">
        <f t="shared" si="1"/>
        <v>0</v>
      </c>
    </row>
    <row r="63" spans="1:33" x14ac:dyDescent="0.25">
      <c r="A63" t="s">
        <v>138</v>
      </c>
      <c r="B63" t="s">
        <v>551</v>
      </c>
      <c r="C63" t="s">
        <v>552</v>
      </c>
      <c r="D63" t="s">
        <v>408</v>
      </c>
      <c r="E63" t="s">
        <v>389</v>
      </c>
      <c r="F63" s="80">
        <v>0</v>
      </c>
      <c r="G63" s="80">
        <v>0</v>
      </c>
      <c r="H63" s="80">
        <v>0</v>
      </c>
      <c r="I63" s="80">
        <v>0</v>
      </c>
      <c r="J63" s="80">
        <v>0</v>
      </c>
      <c r="K63" s="80">
        <v>0</v>
      </c>
      <c r="L63" s="80">
        <v>0</v>
      </c>
      <c r="M63" s="80">
        <v>0</v>
      </c>
      <c r="N63" s="43">
        <f t="shared" si="1"/>
        <v>0</v>
      </c>
    </row>
    <row r="64" spans="1:33" x14ac:dyDescent="0.25">
      <c r="A64" t="s">
        <v>138</v>
      </c>
      <c r="B64" t="s">
        <v>553</v>
      </c>
      <c r="C64" t="s">
        <v>554</v>
      </c>
      <c r="D64" t="s">
        <v>555</v>
      </c>
      <c r="E64" t="s">
        <v>389</v>
      </c>
      <c r="F64" s="41">
        <v>0</v>
      </c>
      <c r="G64" s="41">
        <v>0</v>
      </c>
      <c r="H64" s="41">
        <v>0</v>
      </c>
      <c r="I64" s="41">
        <v>0.468551298552221</v>
      </c>
      <c r="J64" s="41">
        <v>5.2430279977468297</v>
      </c>
      <c r="K64" s="41">
        <v>9.3296420614734803</v>
      </c>
      <c r="L64" s="41">
        <v>8.6082079718479196</v>
      </c>
      <c r="M64" s="41">
        <v>9.4840639751397298</v>
      </c>
      <c r="N64" s="43">
        <f t="shared" si="1"/>
        <v>33.133493304760179</v>
      </c>
    </row>
    <row r="65" spans="1:33" x14ac:dyDescent="0.25">
      <c r="A65" t="s">
        <v>138</v>
      </c>
      <c r="B65" t="s">
        <v>556</v>
      </c>
      <c r="C65" t="s">
        <v>557</v>
      </c>
      <c r="D65" t="s">
        <v>555</v>
      </c>
      <c r="E65" t="s">
        <v>389</v>
      </c>
      <c r="F65" s="41">
        <v>0</v>
      </c>
      <c r="G65" s="41">
        <v>0</v>
      </c>
      <c r="H65" s="41">
        <v>0</v>
      </c>
      <c r="I65" s="41">
        <v>0.48155129855222101</v>
      </c>
      <c r="J65" s="41">
        <v>5.2430279977468297</v>
      </c>
      <c r="K65" s="41">
        <v>9.3596420614734797</v>
      </c>
      <c r="L65" s="41">
        <v>8.5682079718479205</v>
      </c>
      <c r="M65" s="41">
        <v>9.6380639751397297</v>
      </c>
      <c r="N65" s="43">
        <f t="shared" si="1"/>
        <v>33.290493304760183</v>
      </c>
    </row>
    <row r="66" spans="1:33" x14ac:dyDescent="0.25">
      <c r="A66" t="s">
        <v>138</v>
      </c>
      <c r="B66" t="s">
        <v>558</v>
      </c>
      <c r="C66" t="s">
        <v>559</v>
      </c>
      <c r="D66" t="s">
        <v>408</v>
      </c>
      <c r="E66" t="s">
        <v>389</v>
      </c>
      <c r="F66" s="80">
        <v>0</v>
      </c>
      <c r="G66" s="80">
        <v>0</v>
      </c>
      <c r="H66" s="80">
        <v>0</v>
      </c>
      <c r="I66" s="80">
        <v>0</v>
      </c>
      <c r="J66" s="80">
        <v>0</v>
      </c>
      <c r="K66" s="80">
        <v>0</v>
      </c>
      <c r="L66" s="80">
        <v>0</v>
      </c>
      <c r="M66" s="80">
        <v>0</v>
      </c>
      <c r="N66" s="43">
        <f t="shared" si="1"/>
        <v>0</v>
      </c>
    </row>
    <row r="67" spans="1:33" x14ac:dyDescent="0.25">
      <c r="A67" t="s">
        <v>138</v>
      </c>
      <c r="B67" t="s">
        <v>560</v>
      </c>
      <c r="C67" t="s">
        <v>561</v>
      </c>
      <c r="D67" t="s">
        <v>408</v>
      </c>
      <c r="E67" t="s">
        <v>389</v>
      </c>
      <c r="F67" s="80">
        <v>0</v>
      </c>
      <c r="G67" s="80">
        <v>0</v>
      </c>
      <c r="H67" s="80">
        <v>0</v>
      </c>
      <c r="I67" s="80">
        <v>0</v>
      </c>
      <c r="J67" s="80">
        <v>0</v>
      </c>
      <c r="K67" s="80">
        <v>17</v>
      </c>
      <c r="L67" s="80">
        <v>0</v>
      </c>
      <c r="M67" s="80">
        <v>0</v>
      </c>
      <c r="N67" s="43">
        <f t="shared" si="1"/>
        <v>17</v>
      </c>
    </row>
    <row r="68" spans="1:33" x14ac:dyDescent="0.25">
      <c r="A68" t="s">
        <v>138</v>
      </c>
      <c r="B68" t="s">
        <v>562</v>
      </c>
      <c r="C68" t="s">
        <v>563</v>
      </c>
      <c r="D68" t="s">
        <v>408</v>
      </c>
      <c r="E68" t="s">
        <v>389</v>
      </c>
      <c r="F68" s="80">
        <v>0</v>
      </c>
      <c r="G68" s="80">
        <v>0</v>
      </c>
      <c r="H68" s="80">
        <v>5</v>
      </c>
      <c r="I68" s="80">
        <v>0</v>
      </c>
      <c r="J68" s="80">
        <v>0</v>
      </c>
      <c r="K68" s="80">
        <v>518</v>
      </c>
      <c r="L68" s="80">
        <v>0</v>
      </c>
      <c r="M68" s="80">
        <v>780</v>
      </c>
      <c r="N68" s="43">
        <f t="shared" si="1"/>
        <v>1303</v>
      </c>
    </row>
    <row r="69" spans="1:33" x14ac:dyDescent="0.25">
      <c r="A69" t="s">
        <v>138</v>
      </c>
      <c r="B69" t="s">
        <v>564</v>
      </c>
      <c r="C69" t="s">
        <v>565</v>
      </c>
      <c r="D69" t="s">
        <v>408</v>
      </c>
      <c r="E69" t="s">
        <v>389</v>
      </c>
      <c r="F69" s="80">
        <v>0</v>
      </c>
      <c r="G69" s="80">
        <v>0</v>
      </c>
      <c r="H69" s="80">
        <v>5</v>
      </c>
      <c r="I69" s="80">
        <v>0</v>
      </c>
      <c r="J69" s="80">
        <v>0</v>
      </c>
      <c r="K69" s="80">
        <v>535</v>
      </c>
      <c r="L69" s="80">
        <v>0</v>
      </c>
      <c r="M69" s="80">
        <v>780</v>
      </c>
      <c r="N69" s="43">
        <f t="shared" si="1"/>
        <v>1320</v>
      </c>
      <c r="P69" s="85" t="s">
        <v>566</v>
      </c>
      <c r="S69" s="83">
        <f t="shared" ref="S69:T69" si="8" xml:space="preserve"> G69 / $N69</f>
        <v>0</v>
      </c>
      <c r="T69" s="83">
        <f t="shared" si="8"/>
        <v>3.787878787878788E-3</v>
      </c>
      <c r="U69" s="83">
        <f xml:space="preserve"> I69 / $N69</f>
        <v>0</v>
      </c>
      <c r="V69" s="83">
        <f t="shared" ref="V69" si="9" xml:space="preserve"> J69 / $N69</f>
        <v>0</v>
      </c>
      <c r="W69" s="83">
        <f t="shared" ref="W69" si="10" xml:space="preserve"> K69 / $N69</f>
        <v>0.40530303030303028</v>
      </c>
      <c r="X69" s="83">
        <f t="shared" ref="X69" si="11" xml:space="preserve"> L69 / $N69</f>
        <v>0</v>
      </c>
      <c r="Y69" s="83">
        <f t="shared" ref="Y69" si="12" xml:space="preserve"> M69 / $N69</f>
        <v>0.59090909090909094</v>
      </c>
      <c r="AA69" s="84">
        <f xml:space="preserve"> S69 + R69 + Q69</f>
        <v>0</v>
      </c>
      <c r="AB69" s="84">
        <f xml:space="preserve"> T69 + S69 + R69</f>
        <v>3.787878787878788E-3</v>
      </c>
      <c r="AC69" s="84">
        <f xml:space="preserve"> U69 + T69 + S69</f>
        <v>3.787878787878788E-3</v>
      </c>
      <c r="AD69" s="84">
        <f xml:space="preserve"> V69 + U69 + T69 + S69</f>
        <v>3.787878787878788E-3</v>
      </c>
      <c r="AE69" s="84">
        <f xml:space="preserve"> W69 + V69 + U69 + T69 + S69</f>
        <v>0.40909090909090906</v>
      </c>
      <c r="AF69" s="84">
        <f xml:space="preserve"> X69 + W69 + V69 + U69 + T69 + S69</f>
        <v>0.40909090909090906</v>
      </c>
      <c r="AG69" s="84">
        <f xml:space="preserve"> Y69 + X69 + W69 + V69 + U69 + T69 + S69</f>
        <v>1</v>
      </c>
    </row>
    <row r="70" spans="1:33" x14ac:dyDescent="0.25">
      <c r="A70" t="s">
        <v>138</v>
      </c>
      <c r="B70" t="s">
        <v>567</v>
      </c>
      <c r="C70" t="s">
        <v>568</v>
      </c>
      <c r="D70" t="s">
        <v>408</v>
      </c>
      <c r="E70" t="s">
        <v>389</v>
      </c>
      <c r="F70" s="80">
        <v>0</v>
      </c>
      <c r="G70" s="80">
        <v>0</v>
      </c>
      <c r="H70" s="80">
        <v>0</v>
      </c>
      <c r="I70" s="80">
        <v>0</v>
      </c>
      <c r="J70" s="80">
        <v>0</v>
      </c>
      <c r="K70" s="80">
        <v>0</v>
      </c>
      <c r="L70" s="80">
        <v>0</v>
      </c>
      <c r="M70" s="80">
        <v>0</v>
      </c>
      <c r="N70" s="43">
        <f t="shared" si="1"/>
        <v>0</v>
      </c>
    </row>
    <row r="71" spans="1:33" x14ac:dyDescent="0.25">
      <c r="A71" t="s">
        <v>138</v>
      </c>
      <c r="B71" t="s">
        <v>569</v>
      </c>
      <c r="C71" t="s">
        <v>570</v>
      </c>
      <c r="D71" t="s">
        <v>408</v>
      </c>
      <c r="E71" t="s">
        <v>389</v>
      </c>
      <c r="F71" s="80">
        <v>0</v>
      </c>
      <c r="G71" s="80">
        <v>0</v>
      </c>
      <c r="H71" s="80">
        <v>1</v>
      </c>
      <c r="I71" s="80">
        <v>0</v>
      </c>
      <c r="J71" s="80">
        <v>0</v>
      </c>
      <c r="K71" s="80">
        <v>0</v>
      </c>
      <c r="L71" s="80">
        <v>0</v>
      </c>
      <c r="M71" s="80">
        <v>0</v>
      </c>
      <c r="N71" s="43">
        <f t="shared" si="1"/>
        <v>1</v>
      </c>
    </row>
    <row r="72" spans="1:33" x14ac:dyDescent="0.25">
      <c r="A72" t="s">
        <v>138</v>
      </c>
      <c r="B72" t="s">
        <v>571</v>
      </c>
      <c r="C72" t="s">
        <v>572</v>
      </c>
      <c r="D72" t="s">
        <v>408</v>
      </c>
      <c r="E72" t="s">
        <v>389</v>
      </c>
      <c r="F72" s="80">
        <v>0</v>
      </c>
      <c r="G72" s="80">
        <v>0</v>
      </c>
      <c r="H72" s="80">
        <v>1</v>
      </c>
      <c r="I72" s="80">
        <v>0</v>
      </c>
      <c r="J72" s="80">
        <v>0</v>
      </c>
      <c r="K72" s="80">
        <v>0</v>
      </c>
      <c r="L72" s="80">
        <v>0</v>
      </c>
      <c r="M72" s="80">
        <v>0</v>
      </c>
      <c r="N72" s="43">
        <f t="shared" si="1"/>
        <v>1</v>
      </c>
    </row>
    <row r="73" spans="1:33" x14ac:dyDescent="0.25">
      <c r="A73" t="s">
        <v>138</v>
      </c>
      <c r="B73" t="s">
        <v>573</v>
      </c>
      <c r="C73" t="s">
        <v>574</v>
      </c>
      <c r="D73" t="s">
        <v>408</v>
      </c>
      <c r="E73" t="s">
        <v>389</v>
      </c>
      <c r="F73" s="80">
        <v>0</v>
      </c>
      <c r="G73" s="80">
        <v>0</v>
      </c>
      <c r="H73" s="80">
        <v>0</v>
      </c>
      <c r="I73" s="80">
        <v>0</v>
      </c>
      <c r="J73" s="80">
        <v>0</v>
      </c>
      <c r="K73" s="80">
        <v>0</v>
      </c>
      <c r="L73" s="80">
        <v>0</v>
      </c>
      <c r="M73" s="80">
        <v>0</v>
      </c>
      <c r="N73" s="43">
        <f t="shared" si="1"/>
        <v>0</v>
      </c>
    </row>
    <row r="74" spans="1:33" x14ac:dyDescent="0.25">
      <c r="A74" t="s">
        <v>138</v>
      </c>
      <c r="B74" t="s">
        <v>575</v>
      </c>
      <c r="C74" t="s">
        <v>576</v>
      </c>
      <c r="D74" t="s">
        <v>408</v>
      </c>
      <c r="E74" t="s">
        <v>389</v>
      </c>
      <c r="F74" s="80">
        <v>0</v>
      </c>
      <c r="G74" s="80">
        <v>0</v>
      </c>
      <c r="H74" s="80">
        <v>0</v>
      </c>
      <c r="I74" s="80">
        <v>0</v>
      </c>
      <c r="J74" s="80">
        <v>0</v>
      </c>
      <c r="K74" s="80">
        <v>0</v>
      </c>
      <c r="L74" s="80">
        <v>0</v>
      </c>
      <c r="M74" s="80">
        <v>0</v>
      </c>
      <c r="N74" s="43">
        <f t="shared" si="1"/>
        <v>0</v>
      </c>
    </row>
    <row r="75" spans="1:33" x14ac:dyDescent="0.25">
      <c r="A75" t="s">
        <v>138</v>
      </c>
      <c r="B75" t="s">
        <v>577</v>
      </c>
      <c r="C75" t="s">
        <v>578</v>
      </c>
      <c r="D75" t="s">
        <v>408</v>
      </c>
      <c r="E75" t="s">
        <v>389</v>
      </c>
      <c r="F75" s="80">
        <v>0</v>
      </c>
      <c r="G75" s="80">
        <v>0</v>
      </c>
      <c r="H75" s="80">
        <v>0</v>
      </c>
      <c r="I75" s="80">
        <v>0</v>
      </c>
      <c r="J75" s="80">
        <v>0</v>
      </c>
      <c r="K75" s="80">
        <v>0</v>
      </c>
      <c r="L75" s="80">
        <v>0</v>
      </c>
      <c r="M75" s="80">
        <v>0</v>
      </c>
      <c r="N75" s="43">
        <f t="shared" si="1"/>
        <v>0</v>
      </c>
    </row>
    <row r="76" spans="1:33" x14ac:dyDescent="0.25">
      <c r="A76" t="s">
        <v>138</v>
      </c>
      <c r="B76" t="s">
        <v>579</v>
      </c>
      <c r="C76" t="s">
        <v>580</v>
      </c>
      <c r="D76" t="s">
        <v>408</v>
      </c>
      <c r="E76" t="s">
        <v>389</v>
      </c>
      <c r="F76" s="80">
        <v>0</v>
      </c>
      <c r="G76" s="80">
        <v>0</v>
      </c>
      <c r="H76" s="80">
        <v>0</v>
      </c>
      <c r="I76" s="80">
        <v>0</v>
      </c>
      <c r="J76" s="80">
        <v>0</v>
      </c>
      <c r="K76" s="80">
        <v>0</v>
      </c>
      <c r="L76" s="80">
        <v>0</v>
      </c>
      <c r="M76" s="80">
        <v>0</v>
      </c>
      <c r="N76" s="43">
        <f t="shared" si="1"/>
        <v>0</v>
      </c>
    </row>
    <row r="77" spans="1:33" x14ac:dyDescent="0.25">
      <c r="A77" t="s">
        <v>138</v>
      </c>
      <c r="B77" t="s">
        <v>581</v>
      </c>
      <c r="C77" t="s">
        <v>582</v>
      </c>
      <c r="D77" t="s">
        <v>408</v>
      </c>
      <c r="E77" t="s">
        <v>389</v>
      </c>
      <c r="F77" s="80">
        <v>0</v>
      </c>
      <c r="G77" s="80">
        <v>0</v>
      </c>
      <c r="H77" s="80">
        <v>0</v>
      </c>
      <c r="I77" s="80">
        <v>0</v>
      </c>
      <c r="J77" s="80">
        <v>0</v>
      </c>
      <c r="K77" s="80">
        <v>2</v>
      </c>
      <c r="L77" s="80">
        <v>0</v>
      </c>
      <c r="M77" s="80">
        <v>1</v>
      </c>
      <c r="N77" s="43">
        <f t="shared" si="1"/>
        <v>3</v>
      </c>
    </row>
    <row r="78" spans="1:33" x14ac:dyDescent="0.25">
      <c r="A78" t="s">
        <v>138</v>
      </c>
      <c r="B78" t="s">
        <v>583</v>
      </c>
      <c r="C78" t="s">
        <v>584</v>
      </c>
      <c r="D78" t="s">
        <v>420</v>
      </c>
      <c r="E78" t="s">
        <v>389</v>
      </c>
      <c r="F78" s="81" t="s">
        <v>421</v>
      </c>
      <c r="G78" s="81" t="s">
        <v>421</v>
      </c>
      <c r="H78" s="81" t="s">
        <v>421</v>
      </c>
      <c r="I78" s="81" t="s">
        <v>421</v>
      </c>
      <c r="J78" s="81" t="s">
        <v>421</v>
      </c>
      <c r="K78" s="81" t="s">
        <v>421</v>
      </c>
      <c r="L78" s="81" t="s">
        <v>421</v>
      </c>
      <c r="M78" s="81" t="s">
        <v>421</v>
      </c>
      <c r="N78" s="43">
        <f t="shared" si="1"/>
        <v>0</v>
      </c>
    </row>
    <row r="79" spans="1:33" x14ac:dyDescent="0.25">
      <c r="A79" t="s">
        <v>138</v>
      </c>
      <c r="B79" t="s">
        <v>585</v>
      </c>
      <c r="C79" t="s">
        <v>586</v>
      </c>
      <c r="D79" t="s">
        <v>420</v>
      </c>
      <c r="E79" t="s">
        <v>389</v>
      </c>
      <c r="F79" s="81" t="s">
        <v>421</v>
      </c>
      <c r="G79" s="81" t="s">
        <v>421</v>
      </c>
      <c r="H79" s="81" t="s">
        <v>421</v>
      </c>
      <c r="I79" s="81" t="s">
        <v>421</v>
      </c>
      <c r="J79" s="81" t="s">
        <v>421</v>
      </c>
      <c r="K79" s="81" t="s">
        <v>421</v>
      </c>
      <c r="L79" s="81" t="s">
        <v>421</v>
      </c>
      <c r="M79" s="81" t="s">
        <v>421</v>
      </c>
      <c r="N79" s="43">
        <f t="shared" si="1"/>
        <v>0</v>
      </c>
    </row>
    <row r="80" spans="1:33" x14ac:dyDescent="0.25">
      <c r="A80" t="s">
        <v>138</v>
      </c>
      <c r="B80" t="s">
        <v>587</v>
      </c>
      <c r="C80" t="s">
        <v>588</v>
      </c>
      <c r="D80" t="s">
        <v>420</v>
      </c>
      <c r="E80" t="s">
        <v>389</v>
      </c>
      <c r="F80" s="81" t="s">
        <v>421</v>
      </c>
      <c r="G80" s="81" t="s">
        <v>421</v>
      </c>
      <c r="H80" s="81" t="s">
        <v>421</v>
      </c>
      <c r="I80" s="81" t="s">
        <v>421</v>
      </c>
      <c r="J80" s="81" t="s">
        <v>421</v>
      </c>
      <c r="K80" s="81" t="s">
        <v>421</v>
      </c>
      <c r="L80" s="81" t="s">
        <v>421</v>
      </c>
      <c r="M80" s="81" t="s">
        <v>421</v>
      </c>
      <c r="N80" s="43">
        <f t="shared" si="1"/>
        <v>0</v>
      </c>
    </row>
    <row r="81" spans="1:14" x14ac:dyDescent="0.25">
      <c r="A81" t="s">
        <v>138</v>
      </c>
      <c r="B81" t="s">
        <v>589</v>
      </c>
      <c r="C81" t="s">
        <v>590</v>
      </c>
      <c r="D81" t="s">
        <v>420</v>
      </c>
      <c r="E81" t="s">
        <v>389</v>
      </c>
      <c r="F81" s="81" t="s">
        <v>421</v>
      </c>
      <c r="G81" s="81" t="s">
        <v>421</v>
      </c>
      <c r="H81" s="81" t="s">
        <v>421</v>
      </c>
      <c r="I81" s="81" t="s">
        <v>421</v>
      </c>
      <c r="J81" s="81" t="s">
        <v>421</v>
      </c>
      <c r="K81" s="81" t="s">
        <v>421</v>
      </c>
      <c r="L81" s="81" t="s">
        <v>421</v>
      </c>
      <c r="M81" s="81" t="s">
        <v>421</v>
      </c>
      <c r="N81" s="43">
        <f t="shared" si="1"/>
        <v>0</v>
      </c>
    </row>
    <row r="82" spans="1:14" x14ac:dyDescent="0.25">
      <c r="A82" t="s">
        <v>138</v>
      </c>
      <c r="B82" t="s">
        <v>591</v>
      </c>
      <c r="C82" t="s">
        <v>592</v>
      </c>
      <c r="D82" t="s">
        <v>420</v>
      </c>
      <c r="E82" t="s">
        <v>389</v>
      </c>
      <c r="F82" s="81" t="s">
        <v>421</v>
      </c>
      <c r="G82" s="81" t="s">
        <v>421</v>
      </c>
      <c r="H82" s="81" t="s">
        <v>421</v>
      </c>
      <c r="I82" s="81" t="s">
        <v>421</v>
      </c>
      <c r="J82" s="81" t="s">
        <v>421</v>
      </c>
      <c r="K82" s="81" t="s">
        <v>421</v>
      </c>
      <c r="L82" s="81" t="s">
        <v>421</v>
      </c>
      <c r="M82" s="81" t="s">
        <v>421</v>
      </c>
      <c r="N82" s="43">
        <f t="shared" si="1"/>
        <v>0</v>
      </c>
    </row>
  </sheetData>
  <pageMargins left="0.7" right="0.7" top="0.75" bottom="0.75" header="0.3" footer="0.3"/>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37322-EB0F-44E4-94DF-DE6A4614A8F0}">
  <sheetPr codeName="Sheet7"/>
  <dimension ref="A1:AI57"/>
  <sheetViews>
    <sheetView zoomScale="70" zoomScaleNormal="70" workbookViewId="0"/>
  </sheetViews>
  <sheetFormatPr defaultRowHeight="13.8" x14ac:dyDescent="0.25"/>
  <cols>
    <col min="2" max="2" width="13.69921875" customWidth="1"/>
    <col min="3" max="3" width="134" customWidth="1"/>
    <col min="16" max="16" width="62" customWidth="1"/>
  </cols>
  <sheetData>
    <row r="1" spans="1:35" ht="18.600000000000001" x14ac:dyDescent="0.3">
      <c r="A1" s="17" t="str" cm="1">
        <f t="array" aca="1" ref="A1" ca="1" xml:space="preserve"> RIGHT(CELL("filename", A1), LEN(CELL("filename", A1)) - SEARCH("]", CELL("filename", A1)))</f>
        <v>F_Inputs_WW_EXP</v>
      </c>
      <c r="C1" t="s">
        <v>593</v>
      </c>
      <c r="S1" s="40"/>
      <c r="AA1" s="40"/>
    </row>
    <row r="2" spans="1:35" ht="14.4" x14ac:dyDescent="0.3">
      <c r="A2" t="s">
        <v>594</v>
      </c>
      <c r="B2" t="s">
        <v>595</v>
      </c>
      <c r="C2" t="s">
        <v>596</v>
      </c>
      <c r="D2" t="s">
        <v>597</v>
      </c>
      <c r="E2" t="s">
        <v>598</v>
      </c>
      <c r="F2" t="s">
        <v>381</v>
      </c>
      <c r="G2" t="s">
        <v>382</v>
      </c>
      <c r="H2" t="s">
        <v>383</v>
      </c>
      <c r="I2" t="s">
        <v>384</v>
      </c>
      <c r="J2" t="s">
        <v>385</v>
      </c>
      <c r="K2" t="s">
        <v>386</v>
      </c>
      <c r="L2" t="s">
        <v>387</v>
      </c>
      <c r="M2" t="s">
        <v>599</v>
      </c>
      <c r="P2" t="s">
        <v>26</v>
      </c>
      <c r="Q2" s="1014" t="s">
        <v>373</v>
      </c>
      <c r="R2" s="1014"/>
      <c r="S2" s="1014"/>
      <c r="T2" s="1014"/>
      <c r="U2" s="1014"/>
      <c r="V2" s="1014"/>
      <c r="W2" s="1014"/>
      <c r="Y2" s="1014" t="s">
        <v>374</v>
      </c>
      <c r="Z2" s="1014"/>
      <c r="AA2" s="1014"/>
      <c r="AB2" s="1014"/>
      <c r="AC2" s="1014"/>
      <c r="AD2" s="1014"/>
      <c r="AE2" s="1014"/>
    </row>
    <row r="3" spans="1:35" x14ac:dyDescent="0.25">
      <c r="S3" s="55"/>
      <c r="T3" s="55"/>
      <c r="U3" s="55"/>
      <c r="V3" s="55"/>
      <c r="W3" s="55"/>
      <c r="AA3" s="55"/>
    </row>
    <row r="4" spans="1:35" ht="14.4" x14ac:dyDescent="0.3">
      <c r="Q4" s="46" t="s">
        <v>381</v>
      </c>
      <c r="R4" s="46" t="s">
        <v>382</v>
      </c>
      <c r="S4" s="46" t="s">
        <v>383</v>
      </c>
      <c r="T4" s="46" t="s">
        <v>384</v>
      </c>
      <c r="U4" s="46" t="s">
        <v>385</v>
      </c>
      <c r="V4" s="46" t="s">
        <v>386</v>
      </c>
      <c r="W4" s="46" t="s">
        <v>387</v>
      </c>
      <c r="Y4" s="46" t="s">
        <v>381</v>
      </c>
      <c r="Z4" s="46" t="s">
        <v>382</v>
      </c>
      <c r="AA4" s="46" t="s">
        <v>383</v>
      </c>
      <c r="AB4" s="46" t="s">
        <v>384</v>
      </c>
      <c r="AC4" s="46" t="s">
        <v>385</v>
      </c>
      <c r="AD4" s="46" t="s">
        <v>386</v>
      </c>
      <c r="AE4" s="46" t="s">
        <v>387</v>
      </c>
      <c r="AH4" s="53"/>
      <c r="AI4" s="53"/>
    </row>
    <row r="5" spans="1:35" ht="14.4" x14ac:dyDescent="0.3">
      <c r="S5" s="53"/>
      <c r="T5" s="53"/>
      <c r="U5" s="53"/>
      <c r="V5" s="53"/>
      <c r="W5" s="53"/>
      <c r="Z5" s="53"/>
      <c r="AA5" s="53"/>
      <c r="AB5" s="53"/>
      <c r="AC5" s="53"/>
      <c r="AD5" s="53"/>
      <c r="AE5" s="53"/>
    </row>
    <row r="6" spans="1:35" ht="14.4" x14ac:dyDescent="0.3">
      <c r="S6" s="53"/>
      <c r="T6" s="53"/>
      <c r="U6" s="53"/>
      <c r="V6" s="53"/>
      <c r="W6" s="53"/>
      <c r="Z6" s="53"/>
      <c r="AA6" s="53"/>
      <c r="AB6" s="53"/>
      <c r="AC6" s="53"/>
      <c r="AD6" s="53"/>
      <c r="AE6" s="53"/>
    </row>
    <row r="7" spans="1:35" ht="14.4" x14ac:dyDescent="0.3">
      <c r="S7" s="53"/>
      <c r="T7" s="53"/>
      <c r="U7" s="53"/>
      <c r="V7" s="53"/>
      <c r="W7" s="53"/>
      <c r="Z7" s="53"/>
      <c r="AA7" s="53"/>
      <c r="AB7" s="53"/>
      <c r="AC7" s="53"/>
      <c r="AD7" s="53"/>
      <c r="AE7" s="53"/>
    </row>
    <row r="8" spans="1:35" x14ac:dyDescent="0.25">
      <c r="A8" t="s">
        <v>138</v>
      </c>
      <c r="B8" t="s">
        <v>600</v>
      </c>
      <c r="C8" t="s">
        <v>601</v>
      </c>
      <c r="D8" t="s">
        <v>602</v>
      </c>
      <c r="E8" t="s">
        <v>603</v>
      </c>
      <c r="F8">
        <v>2.9448805143540113</v>
      </c>
      <c r="G8">
        <v>70.485734068586211</v>
      </c>
      <c r="H8">
        <v>487.35320403158124</v>
      </c>
      <c r="I8">
        <v>574.56560845914021</v>
      </c>
      <c r="J8">
        <v>529.53595418174802</v>
      </c>
      <c r="K8">
        <v>477.79438683034658</v>
      </c>
      <c r="L8">
        <v>266.41608624284396</v>
      </c>
      <c r="M8">
        <f t="shared" ref="M8:M19" si="0">SUM( F8:L8)</f>
        <v>2409.0958543286001</v>
      </c>
    </row>
    <row r="9" spans="1:35" x14ac:dyDescent="0.25">
      <c r="A9" t="s">
        <v>138</v>
      </c>
      <c r="B9" t="s">
        <v>604</v>
      </c>
      <c r="C9" t="s">
        <v>605</v>
      </c>
      <c r="D9" t="s">
        <v>602</v>
      </c>
      <c r="E9" t="s">
        <v>603</v>
      </c>
      <c r="F9">
        <v>0</v>
      </c>
      <c r="G9">
        <v>0</v>
      </c>
      <c r="H9">
        <v>0.946085273941765</v>
      </c>
      <c r="I9">
        <v>5.8940554335101827E-2</v>
      </c>
      <c r="J9">
        <v>5.8578891020989995E-2</v>
      </c>
      <c r="K9">
        <v>7.946658088402514E-2</v>
      </c>
      <c r="L9">
        <v>0.11939577976419449</v>
      </c>
      <c r="M9">
        <f t="shared" si="0"/>
        <v>1.2624670799460764</v>
      </c>
    </row>
    <row r="10" spans="1:35" x14ac:dyDescent="0.25">
      <c r="A10" t="s">
        <v>138</v>
      </c>
      <c r="B10" t="s">
        <v>606</v>
      </c>
      <c r="C10" t="s">
        <v>607</v>
      </c>
      <c r="D10" t="s">
        <v>602</v>
      </c>
      <c r="E10" t="s">
        <v>603</v>
      </c>
      <c r="F10">
        <v>0</v>
      </c>
      <c r="G10">
        <v>0.49760571723053171</v>
      </c>
      <c r="H10">
        <v>4.7434206186092451</v>
      </c>
      <c r="I10">
        <v>2.613682249061049</v>
      </c>
      <c r="J10">
        <v>1.6645290893721087E-2</v>
      </c>
      <c r="K10">
        <v>0.25561068037531764</v>
      </c>
      <c r="L10">
        <v>0.51579320475122126</v>
      </c>
      <c r="M10">
        <f t="shared" si="0"/>
        <v>8.6427577609210857</v>
      </c>
      <c r="P10" t="s">
        <v>608</v>
      </c>
      <c r="Q10" s="42">
        <f t="shared" ref="Q10:W12" si="1" xml:space="preserve"> F10 / $M10</f>
        <v>0</v>
      </c>
      <c r="R10" s="42">
        <f t="shared" si="1"/>
        <v>5.7574877255092742E-2</v>
      </c>
      <c r="S10" s="42">
        <f t="shared" si="1"/>
        <v>0.54883183699270122</v>
      </c>
      <c r="T10" s="42">
        <f t="shared" si="1"/>
        <v>0.30241299378758718</v>
      </c>
      <c r="U10" s="42">
        <f t="shared" si="1"/>
        <v>1.9259235714072756E-3</v>
      </c>
      <c r="V10" s="42">
        <f t="shared" si="1"/>
        <v>2.9575129541531478E-2</v>
      </c>
      <c r="W10" s="42">
        <f t="shared" si="1"/>
        <v>5.967923885168009E-2</v>
      </c>
      <c r="Y10" s="54">
        <f xml:space="preserve"> Q10</f>
        <v>0</v>
      </c>
      <c r="Z10" s="54">
        <f>SUM( Q10:R10)</f>
        <v>5.7574877255092742E-2</v>
      </c>
      <c r="AA10" s="54">
        <f>SUM( Q10:S10)</f>
        <v>0.60640671424779391</v>
      </c>
      <c r="AB10" s="54">
        <f>SUM( Q10:T10)</f>
        <v>0.90881970803538104</v>
      </c>
      <c r="AC10" s="54">
        <f>SUM( Q10:U10)</f>
        <v>0.91074563160678834</v>
      </c>
      <c r="AD10" s="54">
        <f>SUM( Q10:V10)</f>
        <v>0.94032076114831986</v>
      </c>
      <c r="AE10" s="54">
        <f>SUM( Q10:W10)</f>
        <v>1</v>
      </c>
    </row>
    <row r="11" spans="1:35" x14ac:dyDescent="0.25">
      <c r="A11" t="s">
        <v>138</v>
      </c>
      <c r="B11" t="s">
        <v>609</v>
      </c>
      <c r="C11" t="s">
        <v>610</v>
      </c>
      <c r="D11" t="s">
        <v>602</v>
      </c>
      <c r="E11" t="s">
        <v>603</v>
      </c>
      <c r="F11">
        <v>0</v>
      </c>
      <c r="G11">
        <v>0</v>
      </c>
      <c r="H11">
        <v>2.9034771090193159</v>
      </c>
      <c r="I11">
        <v>5.3824223659305073</v>
      </c>
      <c r="J11">
        <v>18.657647546430358</v>
      </c>
      <c r="K11">
        <v>34.320017539350445</v>
      </c>
      <c r="L11">
        <v>34.09919425977013</v>
      </c>
      <c r="M11">
        <f t="shared" si="0"/>
        <v>95.362758820500758</v>
      </c>
      <c r="P11" s="47" t="s">
        <v>532</v>
      </c>
      <c r="Q11" s="42">
        <f t="shared" si="1"/>
        <v>0</v>
      </c>
      <c r="R11" s="42">
        <f t="shared" si="1"/>
        <v>0</v>
      </c>
      <c r="S11" s="42">
        <f t="shared" si="1"/>
        <v>3.0446655958060814E-2</v>
      </c>
      <c r="T11" s="42">
        <f t="shared" si="1"/>
        <v>5.6441554675045878E-2</v>
      </c>
      <c r="U11" s="42">
        <f t="shared" si="1"/>
        <v>0.19564920076976003</v>
      </c>
      <c r="V11" s="42">
        <f t="shared" si="1"/>
        <v>0.35988910098490612</v>
      </c>
      <c r="W11" s="42">
        <f t="shared" si="1"/>
        <v>0.35757348761222713</v>
      </c>
      <c r="Y11" s="54">
        <f xml:space="preserve"> Q11</f>
        <v>0</v>
      </c>
      <c r="Z11" s="54">
        <f>SUM( Q11:R11)</f>
        <v>0</v>
      </c>
      <c r="AA11" s="54">
        <f>SUM( Q11:S11)</f>
        <v>3.0446655958060814E-2</v>
      </c>
      <c r="AB11" s="54">
        <f>SUM( Q11:T11)</f>
        <v>8.6888210633106699E-2</v>
      </c>
      <c r="AC11" s="54">
        <f>SUM( Q11:U11)</f>
        <v>0.2825374114028667</v>
      </c>
      <c r="AD11" s="54">
        <f>SUM( Q11:V11)</f>
        <v>0.64242651238777282</v>
      </c>
      <c r="AE11" s="54">
        <f>SUM( Q11:W11)</f>
        <v>1</v>
      </c>
    </row>
    <row r="12" spans="1:35" x14ac:dyDescent="0.25">
      <c r="A12" t="s">
        <v>138</v>
      </c>
      <c r="B12" t="s">
        <v>611</v>
      </c>
      <c r="C12" t="s">
        <v>612</v>
      </c>
      <c r="D12" t="s">
        <v>602</v>
      </c>
      <c r="E12" t="s">
        <v>603</v>
      </c>
      <c r="F12">
        <v>0</v>
      </c>
      <c r="G12">
        <v>0</v>
      </c>
      <c r="H12">
        <v>6.6159812206209292</v>
      </c>
      <c r="I12">
        <v>8.8655106856461519</v>
      </c>
      <c r="J12">
        <v>9.1858154010624418</v>
      </c>
      <c r="K12">
        <v>7.6339121035890853</v>
      </c>
      <c r="L12">
        <v>5.1577002914487551</v>
      </c>
      <c r="M12">
        <f t="shared" si="0"/>
        <v>37.458919702367361</v>
      </c>
      <c r="P12" s="47" t="s">
        <v>613</v>
      </c>
      <c r="Q12" s="42">
        <f t="shared" si="1"/>
        <v>0</v>
      </c>
      <c r="R12" s="42">
        <f t="shared" si="1"/>
        <v>0</v>
      </c>
      <c r="S12" s="42">
        <f t="shared" si="1"/>
        <v>0.176619648222338</v>
      </c>
      <c r="T12" s="42">
        <f t="shared" si="1"/>
        <v>0.23667288742141332</v>
      </c>
      <c r="U12" s="42">
        <f t="shared" si="1"/>
        <v>0.2452237137122219</v>
      </c>
      <c r="V12" s="42">
        <f t="shared" si="1"/>
        <v>0.20379424084423425</v>
      </c>
      <c r="W12" s="42">
        <f t="shared" si="1"/>
        <v>0.13768950979979261</v>
      </c>
      <c r="Y12" s="54">
        <f xml:space="preserve"> Q12</f>
        <v>0</v>
      </c>
      <c r="Z12" s="54">
        <f>SUM( Q12:R12)</f>
        <v>0</v>
      </c>
      <c r="AA12" s="54">
        <f>SUM( Q12:S12)</f>
        <v>0.176619648222338</v>
      </c>
      <c r="AB12" s="54">
        <f>SUM( Q12:T12)</f>
        <v>0.41329253564375135</v>
      </c>
      <c r="AC12" s="54">
        <f>SUM( Q12:U12)</f>
        <v>0.6585162493559733</v>
      </c>
      <c r="AD12" s="54">
        <f>SUM( Q12:V12)</f>
        <v>0.86231049020020756</v>
      </c>
      <c r="AE12" s="54">
        <f>SUM( Q12:W12)</f>
        <v>1.0000000000000002</v>
      </c>
    </row>
    <row r="13" spans="1:35" x14ac:dyDescent="0.25">
      <c r="A13" t="s">
        <v>138</v>
      </c>
      <c r="B13" t="s">
        <v>614</v>
      </c>
      <c r="C13" t="s">
        <v>615</v>
      </c>
      <c r="D13" t="s">
        <v>602</v>
      </c>
      <c r="E13" t="s">
        <v>603</v>
      </c>
      <c r="F13">
        <v>0</v>
      </c>
      <c r="G13">
        <v>0</v>
      </c>
      <c r="H13">
        <v>0</v>
      </c>
      <c r="I13">
        <v>0</v>
      </c>
      <c r="J13">
        <v>0</v>
      </c>
      <c r="K13">
        <v>0</v>
      </c>
      <c r="L13">
        <v>0</v>
      </c>
      <c r="M13">
        <f t="shared" si="0"/>
        <v>0</v>
      </c>
    </row>
    <row r="14" spans="1:35" x14ac:dyDescent="0.25">
      <c r="A14" t="s">
        <v>138</v>
      </c>
      <c r="B14" t="s">
        <v>616</v>
      </c>
      <c r="C14" t="s">
        <v>617</v>
      </c>
      <c r="D14" t="s">
        <v>602</v>
      </c>
      <c r="E14" t="s">
        <v>603</v>
      </c>
      <c r="F14">
        <v>2.8793305143540113</v>
      </c>
      <c r="G14">
        <v>44.720145770617243</v>
      </c>
      <c r="H14">
        <v>249.58442362760587</v>
      </c>
      <c r="I14">
        <v>356.91591885050724</v>
      </c>
      <c r="J14">
        <v>372.31813045473831</v>
      </c>
      <c r="K14">
        <v>302.00620307200114</v>
      </c>
      <c r="L14">
        <v>108.44733533703911</v>
      </c>
      <c r="M14">
        <f t="shared" si="0"/>
        <v>1436.871487626863</v>
      </c>
      <c r="P14" s="2" t="s">
        <v>618</v>
      </c>
      <c r="Q14" s="48">
        <f t="shared" ref="Q14:W14" si="2">SUM( F13:F14) / SUM( $M13:$M14 )</f>
        <v>2.0038886839556639E-3</v>
      </c>
      <c r="R14" s="48">
        <f t="shared" si="2"/>
        <v>3.1123274527826452E-2</v>
      </c>
      <c r="S14" s="48">
        <f t="shared" si="2"/>
        <v>0.17369989298056121</v>
      </c>
      <c r="T14" s="48">
        <f t="shared" si="2"/>
        <v>0.24839794089030856</v>
      </c>
      <c r="U14" s="48">
        <f t="shared" si="2"/>
        <v>0.25911720961883583</v>
      </c>
      <c r="V14" s="48">
        <f t="shared" si="2"/>
        <v>0.21018316924834704</v>
      </c>
      <c r="W14" s="48">
        <f t="shared" si="2"/>
        <v>7.5474624050165223E-2</v>
      </c>
      <c r="Y14" s="54">
        <f xml:space="preserve"> Q14</f>
        <v>2.0038886839556639E-3</v>
      </c>
      <c r="Z14" s="54">
        <f>SUM( Q14:R14)</f>
        <v>3.3127163211782114E-2</v>
      </c>
      <c r="AA14" s="54">
        <f>SUM( Q14:S14)</f>
        <v>0.20682705619234332</v>
      </c>
      <c r="AB14" s="54">
        <f>SUM( Q14:T14)</f>
        <v>0.45522499708265185</v>
      </c>
      <c r="AC14" s="54">
        <f>SUM( Q14:U14)</f>
        <v>0.71434220670148774</v>
      </c>
      <c r="AD14" s="54">
        <f>SUM( Q14:V14)</f>
        <v>0.92452537594983475</v>
      </c>
      <c r="AE14" s="54">
        <f>SUM( Q14:W14)</f>
        <v>1</v>
      </c>
    </row>
    <row r="15" spans="1:35" x14ac:dyDescent="0.25">
      <c r="A15" t="s">
        <v>138</v>
      </c>
      <c r="B15" t="s">
        <v>619</v>
      </c>
      <c r="C15" t="s">
        <v>620</v>
      </c>
      <c r="D15" t="s">
        <v>602</v>
      </c>
      <c r="E15" t="s">
        <v>603</v>
      </c>
      <c r="F15">
        <v>0</v>
      </c>
      <c r="G15">
        <v>0</v>
      </c>
      <c r="H15">
        <v>0</v>
      </c>
      <c r="I15">
        <v>0</v>
      </c>
      <c r="J15">
        <v>0</v>
      </c>
      <c r="K15">
        <v>0</v>
      </c>
      <c r="L15">
        <v>0</v>
      </c>
      <c r="M15">
        <f t="shared" si="0"/>
        <v>0</v>
      </c>
      <c r="P15" t="s">
        <v>621</v>
      </c>
      <c r="Q15" s="42" t="e">
        <f t="shared" ref="Q15:W15" si="3" xml:space="preserve"> F15 / $M15</f>
        <v>#DIV/0!</v>
      </c>
      <c r="R15" s="42" t="e">
        <f t="shared" si="3"/>
        <v>#DIV/0!</v>
      </c>
      <c r="S15" s="42" t="e">
        <f t="shared" si="3"/>
        <v>#DIV/0!</v>
      </c>
      <c r="T15" s="42" t="e">
        <f t="shared" si="3"/>
        <v>#DIV/0!</v>
      </c>
      <c r="U15" s="42" t="e">
        <f t="shared" si="3"/>
        <v>#DIV/0!</v>
      </c>
      <c r="V15" s="42" t="e">
        <f t="shared" si="3"/>
        <v>#DIV/0!</v>
      </c>
      <c r="W15" s="42" t="e">
        <f t="shared" si="3"/>
        <v>#DIV/0!</v>
      </c>
      <c r="Y15" s="54" t="e">
        <f xml:space="preserve"> Q15</f>
        <v>#DIV/0!</v>
      </c>
      <c r="Z15" s="54" t="e">
        <f>SUM( Q15:R15)</f>
        <v>#DIV/0!</v>
      </c>
      <c r="AA15" s="54" t="e">
        <f>SUM( Q15:S15)</f>
        <v>#DIV/0!</v>
      </c>
      <c r="AB15" s="54" t="e">
        <f>SUM( Q15:T15)</f>
        <v>#DIV/0!</v>
      </c>
      <c r="AC15" s="54" t="e">
        <f>SUM( Q15:U15)</f>
        <v>#DIV/0!</v>
      </c>
      <c r="AD15" s="54" t="e">
        <f>SUM( Q15:V15)</f>
        <v>#DIV/0!</v>
      </c>
      <c r="AE15" s="54" t="e">
        <f>SUM( Q15:W15)</f>
        <v>#DIV/0!</v>
      </c>
    </row>
    <row r="16" spans="1:35" x14ac:dyDescent="0.25">
      <c r="A16" t="s">
        <v>138</v>
      </c>
      <c r="B16" t="s">
        <v>622</v>
      </c>
      <c r="C16" t="s">
        <v>623</v>
      </c>
      <c r="D16" t="s">
        <v>602</v>
      </c>
      <c r="E16" t="s">
        <v>603</v>
      </c>
      <c r="F16">
        <v>0</v>
      </c>
      <c r="G16">
        <v>0.41002711099795797</v>
      </c>
      <c r="H16">
        <v>2.1528871578215529</v>
      </c>
      <c r="I16">
        <v>1.9160409022381708</v>
      </c>
      <c r="J16">
        <v>0.8344922720884892</v>
      </c>
      <c r="K16">
        <v>9.135895040030366E-2</v>
      </c>
      <c r="L16">
        <v>9.077112485437322E-2</v>
      </c>
      <c r="M16">
        <f t="shared" si="0"/>
        <v>5.4955775184008484</v>
      </c>
    </row>
    <row r="17" spans="1:31" x14ac:dyDescent="0.25">
      <c r="A17" t="s">
        <v>138</v>
      </c>
      <c r="B17" t="s">
        <v>624</v>
      </c>
      <c r="C17" t="s">
        <v>625</v>
      </c>
      <c r="D17" t="s">
        <v>602</v>
      </c>
      <c r="E17" t="s">
        <v>603</v>
      </c>
      <c r="F17">
        <v>0</v>
      </c>
      <c r="G17">
        <v>0</v>
      </c>
      <c r="H17">
        <v>0</v>
      </c>
      <c r="I17">
        <v>0</v>
      </c>
      <c r="J17">
        <v>0</v>
      </c>
      <c r="K17">
        <v>0</v>
      </c>
      <c r="L17">
        <v>0</v>
      </c>
      <c r="M17">
        <f t="shared" si="0"/>
        <v>0</v>
      </c>
      <c r="P17" s="85" t="s">
        <v>626</v>
      </c>
      <c r="Q17" s="42" t="e">
        <f t="shared" ref="Q17:W17" si="4" xml:space="preserve"> F17 / $M17</f>
        <v>#DIV/0!</v>
      </c>
      <c r="R17" s="42" t="e">
        <f t="shared" si="4"/>
        <v>#DIV/0!</v>
      </c>
      <c r="S17" s="42" t="e">
        <f t="shared" si="4"/>
        <v>#DIV/0!</v>
      </c>
      <c r="T17" s="42" t="e">
        <f t="shared" si="4"/>
        <v>#DIV/0!</v>
      </c>
      <c r="U17" s="42" t="e">
        <f t="shared" si="4"/>
        <v>#DIV/0!</v>
      </c>
      <c r="V17" s="42" t="e">
        <f t="shared" si="4"/>
        <v>#DIV/0!</v>
      </c>
      <c r="W17" s="42" t="e">
        <f t="shared" si="4"/>
        <v>#DIV/0!</v>
      </c>
      <c r="Y17" s="54" t="e">
        <f xml:space="preserve"> Q17</f>
        <v>#DIV/0!</v>
      </c>
      <c r="Z17" s="54" t="e">
        <f>SUM( Q17:R17)</f>
        <v>#DIV/0!</v>
      </c>
      <c r="AA17" s="54" t="e">
        <f>SUM( Q17:S17)</f>
        <v>#DIV/0!</v>
      </c>
      <c r="AB17" s="54" t="e">
        <f>SUM( Q17:T17)</f>
        <v>#DIV/0!</v>
      </c>
      <c r="AC17" s="54" t="e">
        <f>SUM( Q17:U17)</f>
        <v>#DIV/0!</v>
      </c>
      <c r="AD17" s="54" t="e">
        <f>SUM( Q17:V17)</f>
        <v>#DIV/0!</v>
      </c>
      <c r="AE17" s="54" t="e">
        <f>SUM( Q17:W17)</f>
        <v>#DIV/0!</v>
      </c>
    </row>
    <row r="18" spans="1:31" x14ac:dyDescent="0.25">
      <c r="A18" t="s">
        <v>138</v>
      </c>
      <c r="B18" t="s">
        <v>627</v>
      </c>
      <c r="C18" t="s">
        <v>628</v>
      </c>
      <c r="D18" t="s">
        <v>602</v>
      </c>
      <c r="E18" t="s">
        <v>603</v>
      </c>
      <c r="F18">
        <v>0</v>
      </c>
      <c r="G18">
        <v>0</v>
      </c>
      <c r="H18">
        <v>4.4222043704553668E-2</v>
      </c>
      <c r="I18">
        <v>0</v>
      </c>
      <c r="J18">
        <v>0</v>
      </c>
      <c r="K18">
        <v>0</v>
      </c>
      <c r="L18">
        <v>0</v>
      </c>
      <c r="M18">
        <f t="shared" si="0"/>
        <v>4.4222043704553668E-2</v>
      </c>
    </row>
    <row r="19" spans="1:31" x14ac:dyDescent="0.25">
      <c r="A19" t="s">
        <v>138</v>
      </c>
      <c r="B19" t="s">
        <v>629</v>
      </c>
      <c r="C19" t="s">
        <v>630</v>
      </c>
      <c r="D19" t="s">
        <v>602</v>
      </c>
      <c r="E19" t="s">
        <v>603</v>
      </c>
      <c r="F19">
        <v>0</v>
      </c>
      <c r="G19">
        <v>10.633397599803118</v>
      </c>
      <c r="H19">
        <v>63.544805583180171</v>
      </c>
      <c r="I19">
        <v>76.181480838658558</v>
      </c>
      <c r="J19">
        <v>49.995610567486715</v>
      </c>
      <c r="K19">
        <v>80.826940026318979</v>
      </c>
      <c r="L19">
        <v>67.91762918654041</v>
      </c>
      <c r="M19">
        <f t="shared" si="0"/>
        <v>349.09986380198796</v>
      </c>
      <c r="P19" t="s">
        <v>631</v>
      </c>
      <c r="Q19" s="42">
        <f t="shared" ref="Q19:W21" si="5" xml:space="preserve"> F19 / $M19</f>
        <v>0</v>
      </c>
      <c r="R19" s="42">
        <f t="shared" si="5"/>
        <v>3.0459472209460558E-2</v>
      </c>
      <c r="S19" s="42">
        <f t="shared" si="5"/>
        <v>0.18202472178340137</v>
      </c>
      <c r="T19" s="42">
        <f t="shared" si="5"/>
        <v>0.21822260257846809</v>
      </c>
      <c r="U19" s="42">
        <f t="shared" si="5"/>
        <v>0.14321291914294357</v>
      </c>
      <c r="V19" s="42">
        <f t="shared" si="5"/>
        <v>0.23152956619932863</v>
      </c>
      <c r="W19" s="42">
        <f t="shared" si="5"/>
        <v>0.19455071808639773</v>
      </c>
      <c r="Y19" s="54">
        <f xml:space="preserve"> Q19</f>
        <v>0</v>
      </c>
      <c r="Z19" s="54">
        <f>SUM( Q19:R19)</f>
        <v>3.0459472209460558E-2</v>
      </c>
      <c r="AA19" s="54">
        <f>SUM( Q19:S19)</f>
        <v>0.21248419399286192</v>
      </c>
      <c r="AB19" s="54">
        <f>SUM( Q19:T19)</f>
        <v>0.43070679657133004</v>
      </c>
      <c r="AC19" s="54">
        <f>SUM( Q19:U19)</f>
        <v>0.57391971571427358</v>
      </c>
      <c r="AD19" s="54">
        <f>SUM( Q19:V19)</f>
        <v>0.80544928191360221</v>
      </c>
      <c r="AE19" s="54">
        <f>SUM( Q19:W19)</f>
        <v>1</v>
      </c>
    </row>
    <row r="20" spans="1:31" x14ac:dyDescent="0.25">
      <c r="A20" t="s">
        <v>138</v>
      </c>
      <c r="B20" t="s">
        <v>632</v>
      </c>
      <c r="C20" t="s">
        <v>633</v>
      </c>
      <c r="D20" t="s">
        <v>602</v>
      </c>
      <c r="E20" t="s">
        <v>603</v>
      </c>
      <c r="F20">
        <v>0</v>
      </c>
      <c r="G20">
        <v>0.51627892879764548</v>
      </c>
      <c r="H20">
        <v>1.8309089954880031</v>
      </c>
      <c r="I20">
        <v>1.2255385510049286</v>
      </c>
      <c r="J20">
        <v>0</v>
      </c>
      <c r="K20">
        <v>0</v>
      </c>
      <c r="L20">
        <v>0</v>
      </c>
      <c r="M20">
        <f t="shared" ref="M20:M57" si="6">SUM( F20:L20)</f>
        <v>3.5727264752905774</v>
      </c>
      <c r="P20" t="s">
        <v>634</v>
      </c>
      <c r="Q20" s="42">
        <f t="shared" si="5"/>
        <v>0</v>
      </c>
      <c r="R20" s="42">
        <f t="shared" si="5"/>
        <v>0.14450558484347881</v>
      </c>
      <c r="S20" s="42">
        <f t="shared" si="5"/>
        <v>0.51246828105952091</v>
      </c>
      <c r="T20" s="42">
        <f t="shared" si="5"/>
        <v>0.34302613409700022</v>
      </c>
      <c r="U20" s="42">
        <f t="shared" si="5"/>
        <v>0</v>
      </c>
      <c r="V20" s="42">
        <f t="shared" si="5"/>
        <v>0</v>
      </c>
      <c r="W20" s="42">
        <f t="shared" si="5"/>
        <v>0</v>
      </c>
      <c r="Y20" s="54">
        <f xml:space="preserve"> Q20</f>
        <v>0</v>
      </c>
      <c r="Z20" s="54">
        <f>SUM( Q20:R20)</f>
        <v>0.14450558484347881</v>
      </c>
      <c r="AA20" s="54">
        <f>SUM( Q20:S20)</f>
        <v>0.65697386590299978</v>
      </c>
      <c r="AB20" s="54">
        <f>SUM( Q20:T20)</f>
        <v>1</v>
      </c>
      <c r="AC20" s="54">
        <f>SUM( Q20:U20)</f>
        <v>1</v>
      </c>
      <c r="AD20" s="54">
        <f>SUM( Q20:V20)</f>
        <v>1</v>
      </c>
      <c r="AE20" s="54">
        <f>SUM( Q20:W20)</f>
        <v>1</v>
      </c>
    </row>
    <row r="21" spans="1:31" x14ac:dyDescent="0.25">
      <c r="A21" t="s">
        <v>138</v>
      </c>
      <c r="B21" t="s">
        <v>635</v>
      </c>
      <c r="C21" t="s">
        <v>636</v>
      </c>
      <c r="D21" t="s">
        <v>602</v>
      </c>
      <c r="E21" t="s">
        <v>603</v>
      </c>
      <c r="F21">
        <v>0</v>
      </c>
      <c r="G21">
        <v>4.1056102395098204</v>
      </c>
      <c r="H21">
        <v>15.918628648597778</v>
      </c>
      <c r="I21">
        <v>6.5866333341655201</v>
      </c>
      <c r="J21">
        <v>7.0796194456331483</v>
      </c>
      <c r="K21">
        <v>9.7345790082921209</v>
      </c>
      <c r="L21">
        <v>9.7876185800138913</v>
      </c>
      <c r="M21">
        <f t="shared" si="6"/>
        <v>53.212689256212279</v>
      </c>
      <c r="P21" t="s">
        <v>637</v>
      </c>
      <c r="Q21" s="42">
        <f t="shared" si="5"/>
        <v>0</v>
      </c>
      <c r="R21" s="42">
        <f t="shared" si="5"/>
        <v>7.7154721869850132E-2</v>
      </c>
      <c r="S21" s="42">
        <f t="shared" si="5"/>
        <v>0.29915098956851477</v>
      </c>
      <c r="T21" s="42">
        <f t="shared" si="5"/>
        <v>0.12377937342072161</v>
      </c>
      <c r="U21" s="42">
        <f t="shared" si="5"/>
        <v>0.13304381989689881</v>
      </c>
      <c r="V21" s="42">
        <f t="shared" si="5"/>
        <v>0.18293717427851411</v>
      </c>
      <c r="W21" s="42">
        <f t="shared" si="5"/>
        <v>0.18393392096550057</v>
      </c>
      <c r="Y21" s="54">
        <f xml:space="preserve"> Q21</f>
        <v>0</v>
      </c>
      <c r="Z21" s="54">
        <f>SUM( Q21:R21)</f>
        <v>7.7154721869850132E-2</v>
      </c>
      <c r="AA21" s="54">
        <f>SUM( Q21:S21)</f>
        <v>0.37630571143836489</v>
      </c>
      <c r="AB21" s="54">
        <f>SUM( Q21:T21)</f>
        <v>0.50008508485908654</v>
      </c>
      <c r="AC21" s="54">
        <f>SUM( Q21:U21)</f>
        <v>0.63312890475598538</v>
      </c>
      <c r="AD21" s="54">
        <f>SUM( Q21:V21)</f>
        <v>0.81606607903449946</v>
      </c>
      <c r="AE21" s="54">
        <f>SUM( Q21:W21)</f>
        <v>1</v>
      </c>
    </row>
    <row r="22" spans="1:31" x14ac:dyDescent="0.25">
      <c r="A22" t="s">
        <v>138</v>
      </c>
      <c r="B22" t="s">
        <v>638</v>
      </c>
      <c r="C22" t="s">
        <v>639</v>
      </c>
      <c r="D22" t="s">
        <v>602</v>
      </c>
      <c r="E22" t="s">
        <v>603</v>
      </c>
      <c r="F22">
        <v>0</v>
      </c>
      <c r="G22">
        <v>0</v>
      </c>
      <c r="H22">
        <v>0</v>
      </c>
      <c r="I22">
        <v>0</v>
      </c>
      <c r="J22">
        <v>0</v>
      </c>
      <c r="K22">
        <v>0</v>
      </c>
      <c r="L22">
        <v>0</v>
      </c>
      <c r="M22">
        <f t="shared" si="6"/>
        <v>0</v>
      </c>
    </row>
    <row r="23" spans="1:31" x14ac:dyDescent="0.25">
      <c r="A23" t="s">
        <v>138</v>
      </c>
      <c r="B23" t="s">
        <v>640</v>
      </c>
      <c r="C23" t="s">
        <v>641</v>
      </c>
      <c r="D23" t="s">
        <v>602</v>
      </c>
      <c r="E23" t="s">
        <v>603</v>
      </c>
      <c r="F23">
        <v>0</v>
      </c>
      <c r="G23">
        <v>0</v>
      </c>
      <c r="H23">
        <v>0</v>
      </c>
      <c r="I23">
        <v>0</v>
      </c>
      <c r="J23">
        <v>0</v>
      </c>
      <c r="K23">
        <v>0</v>
      </c>
      <c r="L23">
        <v>0</v>
      </c>
      <c r="M23">
        <f t="shared" si="6"/>
        <v>0</v>
      </c>
      <c r="P23" s="85" t="s">
        <v>642</v>
      </c>
      <c r="Q23" s="42" t="e">
        <f t="shared" ref="Q23:W24" si="7" xml:space="preserve"> F23 / $M23</f>
        <v>#DIV/0!</v>
      </c>
      <c r="R23" s="42" t="e">
        <f t="shared" si="7"/>
        <v>#DIV/0!</v>
      </c>
      <c r="S23" s="42" t="e">
        <f t="shared" si="7"/>
        <v>#DIV/0!</v>
      </c>
      <c r="T23" s="42" t="e">
        <f t="shared" si="7"/>
        <v>#DIV/0!</v>
      </c>
      <c r="U23" s="42" t="e">
        <f t="shared" si="7"/>
        <v>#DIV/0!</v>
      </c>
      <c r="V23" s="42" t="e">
        <f t="shared" si="7"/>
        <v>#DIV/0!</v>
      </c>
      <c r="W23" s="42" t="e">
        <f t="shared" si="7"/>
        <v>#DIV/0!</v>
      </c>
      <c r="Y23" s="54" t="e">
        <f xml:space="preserve"> Q23</f>
        <v>#DIV/0!</v>
      </c>
      <c r="Z23" s="54" t="e">
        <f>SUM( Q23:R23)</f>
        <v>#DIV/0!</v>
      </c>
      <c r="AA23" s="54" t="e">
        <f>SUM( Q23:S23)</f>
        <v>#DIV/0!</v>
      </c>
      <c r="AB23" s="54" t="e">
        <f>SUM( Q23:T23)</f>
        <v>#DIV/0!</v>
      </c>
      <c r="AC23" s="54" t="e">
        <f>SUM( Q23:U23)</f>
        <v>#DIV/0!</v>
      </c>
      <c r="AD23" s="54" t="e">
        <f>SUM( Q23:V23)</f>
        <v>#DIV/0!</v>
      </c>
      <c r="AE23" s="54" t="e">
        <f>SUM( Q23:W23)</f>
        <v>#DIV/0!</v>
      </c>
    </row>
    <row r="24" spans="1:31" x14ac:dyDescent="0.25">
      <c r="A24" t="s">
        <v>138</v>
      </c>
      <c r="B24" t="s">
        <v>643</v>
      </c>
      <c r="C24" t="s">
        <v>644</v>
      </c>
      <c r="D24" t="s">
        <v>602</v>
      </c>
      <c r="E24" t="s">
        <v>603</v>
      </c>
      <c r="F24">
        <v>0</v>
      </c>
      <c r="G24">
        <v>0</v>
      </c>
      <c r="H24">
        <v>0</v>
      </c>
      <c r="I24">
        <v>0</v>
      </c>
      <c r="J24">
        <v>0</v>
      </c>
      <c r="K24">
        <v>0</v>
      </c>
      <c r="L24">
        <v>0</v>
      </c>
      <c r="M24">
        <f t="shared" si="6"/>
        <v>0</v>
      </c>
      <c r="P24" s="85" t="s">
        <v>645</v>
      </c>
      <c r="Q24" s="42" t="e">
        <f t="shared" si="7"/>
        <v>#DIV/0!</v>
      </c>
      <c r="R24" s="42" t="e">
        <f t="shared" si="7"/>
        <v>#DIV/0!</v>
      </c>
      <c r="S24" s="42" t="e">
        <f t="shared" si="7"/>
        <v>#DIV/0!</v>
      </c>
      <c r="T24" s="42" t="e">
        <f t="shared" si="7"/>
        <v>#DIV/0!</v>
      </c>
      <c r="U24" s="42" t="e">
        <f t="shared" si="7"/>
        <v>#DIV/0!</v>
      </c>
      <c r="V24" s="42" t="e">
        <f t="shared" si="7"/>
        <v>#DIV/0!</v>
      </c>
      <c r="W24" s="42" t="e">
        <f t="shared" si="7"/>
        <v>#DIV/0!</v>
      </c>
      <c r="Y24" s="54" t="e">
        <f xml:space="preserve"> Q24</f>
        <v>#DIV/0!</v>
      </c>
      <c r="Z24" s="54" t="e">
        <f>SUM( Q24:R24)</f>
        <v>#DIV/0!</v>
      </c>
      <c r="AA24" s="54" t="e">
        <f>SUM( Q24:S24)</f>
        <v>#DIV/0!</v>
      </c>
      <c r="AB24" s="54" t="e">
        <f>SUM( Q24:T24)</f>
        <v>#DIV/0!</v>
      </c>
      <c r="AC24" s="54" t="e">
        <f>SUM( Q24:U24)</f>
        <v>#DIV/0!</v>
      </c>
      <c r="AD24" s="54" t="e">
        <f>SUM( Q24:V24)</f>
        <v>#DIV/0!</v>
      </c>
      <c r="AE24" s="54" t="e">
        <f>SUM( Q24:W24)</f>
        <v>#DIV/0!</v>
      </c>
    </row>
    <row r="25" spans="1:31" x14ac:dyDescent="0.25">
      <c r="A25" t="s">
        <v>138</v>
      </c>
      <c r="B25" t="s">
        <v>646</v>
      </c>
      <c r="C25" t="s">
        <v>647</v>
      </c>
      <c r="D25" t="s">
        <v>602</v>
      </c>
      <c r="E25" t="s">
        <v>603</v>
      </c>
      <c r="F25">
        <v>0</v>
      </c>
      <c r="G25">
        <v>0</v>
      </c>
      <c r="H25">
        <v>0</v>
      </c>
      <c r="I25">
        <v>0</v>
      </c>
      <c r="J25">
        <v>0</v>
      </c>
      <c r="K25">
        <v>0</v>
      </c>
      <c r="L25">
        <v>0</v>
      </c>
      <c r="M25">
        <f t="shared" si="6"/>
        <v>0</v>
      </c>
    </row>
    <row r="26" spans="1:31" x14ac:dyDescent="0.25">
      <c r="A26" t="s">
        <v>138</v>
      </c>
      <c r="B26" t="s">
        <v>648</v>
      </c>
      <c r="C26" t="s">
        <v>649</v>
      </c>
      <c r="D26" t="s">
        <v>602</v>
      </c>
      <c r="E26" t="s">
        <v>603</v>
      </c>
      <c r="F26">
        <v>6.5549999999999997E-2</v>
      </c>
      <c r="G26">
        <v>1.9447924246520865</v>
      </c>
      <c r="H26">
        <v>5.8137271880774479</v>
      </c>
      <c r="I26">
        <v>5.6809664614235302</v>
      </c>
      <c r="J26">
        <v>5.5726965210040502</v>
      </c>
      <c r="K26">
        <v>0.66478214972135841</v>
      </c>
      <c r="L26">
        <v>0.66050478085522635</v>
      </c>
      <c r="M26">
        <f t="shared" si="6"/>
        <v>20.403019525733701</v>
      </c>
      <c r="P26" t="s">
        <v>650</v>
      </c>
      <c r="Q26" s="42">
        <f t="shared" ref="Q26:W27" si="8" xml:space="preserve"> F26 / $M26</f>
        <v>3.2127597543747778E-3</v>
      </c>
      <c r="R26" s="42">
        <f t="shared" si="8"/>
        <v>9.5318853280475457E-2</v>
      </c>
      <c r="S26" s="42">
        <f t="shared" si="8"/>
        <v>0.2849444505380575</v>
      </c>
      <c r="T26" s="42">
        <f t="shared" si="8"/>
        <v>0.27843753490792389</v>
      </c>
      <c r="U26" s="42">
        <f t="shared" si="8"/>
        <v>0.27313097034364836</v>
      </c>
      <c r="V26" s="42">
        <f t="shared" si="8"/>
        <v>3.258253754464574E-2</v>
      </c>
      <c r="W26" s="42">
        <f t="shared" si="8"/>
        <v>3.2372893630874193E-2</v>
      </c>
      <c r="Y26" s="54">
        <f xml:space="preserve"> Q26</f>
        <v>3.2127597543747778E-3</v>
      </c>
      <c r="Z26" s="54">
        <f>SUM( Q26:R26)</f>
        <v>9.8531613034850238E-2</v>
      </c>
      <c r="AA26" s="54">
        <f>SUM( Q26:S26)</f>
        <v>0.38347606357290775</v>
      </c>
      <c r="AB26" s="54">
        <f>SUM( Q26:T26)</f>
        <v>0.66191359848083164</v>
      </c>
      <c r="AC26" s="54">
        <f>SUM( Q26:U26)</f>
        <v>0.93504456882447995</v>
      </c>
      <c r="AD26" s="54">
        <f>SUM( Q26:V26)</f>
        <v>0.96762710636912574</v>
      </c>
      <c r="AE26" s="54">
        <f>SUM( Q26:W26)</f>
        <v>0.99999999999999989</v>
      </c>
    </row>
    <row r="27" spans="1:31" x14ac:dyDescent="0.25">
      <c r="A27" t="s">
        <v>138</v>
      </c>
      <c r="B27" t="s">
        <v>651</v>
      </c>
      <c r="C27" t="s">
        <v>652</v>
      </c>
      <c r="D27" t="s">
        <v>602</v>
      </c>
      <c r="E27" t="s">
        <v>603</v>
      </c>
      <c r="F27">
        <v>0</v>
      </c>
      <c r="G27">
        <v>0.91797594051304965</v>
      </c>
      <c r="H27">
        <v>4.5218288201580785</v>
      </c>
      <c r="I27">
        <v>2.5570926870237014</v>
      </c>
      <c r="J27">
        <v>1.3367775517319767</v>
      </c>
      <c r="K27">
        <v>0.28253496559784774</v>
      </c>
      <c r="L27">
        <v>0.28071706740977448</v>
      </c>
      <c r="M27">
        <f t="shared" si="6"/>
        <v>9.8969270324344283</v>
      </c>
      <c r="P27" t="s">
        <v>653</v>
      </c>
      <c r="Q27" s="42">
        <f t="shared" si="8"/>
        <v>0</v>
      </c>
      <c r="R27" s="42">
        <f t="shared" si="8"/>
        <v>9.2753633274716349E-2</v>
      </c>
      <c r="S27" s="42">
        <f t="shared" si="8"/>
        <v>0.4568922055643172</v>
      </c>
      <c r="T27" s="42">
        <f t="shared" si="8"/>
        <v>0.25837238959563313</v>
      </c>
      <c r="U27" s="42">
        <f t="shared" si="8"/>
        <v>0.13506996134770516</v>
      </c>
      <c r="V27" s="42">
        <f t="shared" si="8"/>
        <v>2.8547746656302296E-2</v>
      </c>
      <c r="W27" s="42">
        <f t="shared" si="8"/>
        <v>2.8364063561325883E-2</v>
      </c>
      <c r="Y27" s="54">
        <f xml:space="preserve"> Q27</f>
        <v>0</v>
      </c>
      <c r="Z27" s="54">
        <f>SUM( Q27:R27)</f>
        <v>9.2753633274716349E-2</v>
      </c>
      <c r="AA27" s="54">
        <f>SUM( Q27:S27)</f>
        <v>0.54964583883903351</v>
      </c>
      <c r="AB27" s="54">
        <f>SUM( Q27:T27)</f>
        <v>0.80801822843466664</v>
      </c>
      <c r="AC27" s="54">
        <f>SUM( Q27:U27)</f>
        <v>0.94308818978237174</v>
      </c>
      <c r="AD27" s="54">
        <f>SUM( Q27:V27)</f>
        <v>0.97163593643867407</v>
      </c>
      <c r="AE27" s="54">
        <f>SUM( Q27:W27)</f>
        <v>1</v>
      </c>
    </row>
    <row r="28" spans="1:31" x14ac:dyDescent="0.25">
      <c r="A28" t="s">
        <v>138</v>
      </c>
      <c r="B28" t="s">
        <v>654</v>
      </c>
      <c r="C28" t="s">
        <v>655</v>
      </c>
      <c r="D28" t="s">
        <v>602</v>
      </c>
      <c r="E28" t="s">
        <v>603</v>
      </c>
      <c r="F28">
        <v>0</v>
      </c>
      <c r="G28">
        <v>0</v>
      </c>
      <c r="H28">
        <v>0</v>
      </c>
      <c r="I28">
        <v>0</v>
      </c>
      <c r="J28">
        <v>0</v>
      </c>
      <c r="K28">
        <v>0</v>
      </c>
      <c r="L28">
        <v>0</v>
      </c>
      <c r="M28">
        <f t="shared" si="6"/>
        <v>0</v>
      </c>
    </row>
    <row r="29" spans="1:31" x14ac:dyDescent="0.25">
      <c r="A29" t="s">
        <v>138</v>
      </c>
      <c r="B29" t="s">
        <v>656</v>
      </c>
      <c r="C29" t="s">
        <v>657</v>
      </c>
      <c r="D29" t="s">
        <v>602</v>
      </c>
      <c r="E29" t="s">
        <v>603</v>
      </c>
      <c r="F29">
        <v>0</v>
      </c>
      <c r="G29">
        <v>0.18152656564569794</v>
      </c>
      <c r="H29">
        <v>1.0754560159943447</v>
      </c>
      <c r="I29">
        <v>2.4116510148779167</v>
      </c>
      <c r="J29">
        <v>0.82303341884490955</v>
      </c>
      <c r="K29">
        <v>0</v>
      </c>
      <c r="L29">
        <v>4.1403375240809399E-2</v>
      </c>
      <c r="M29">
        <f t="shared" si="6"/>
        <v>4.5330703906036787</v>
      </c>
      <c r="P29" t="s">
        <v>658</v>
      </c>
      <c r="Q29" s="42">
        <f t="shared" ref="Q29:W30" si="9" xml:space="preserve"> F29 / $M29</f>
        <v>0</v>
      </c>
      <c r="R29" s="42">
        <f t="shared" si="9"/>
        <v>4.0044947464741146E-2</v>
      </c>
      <c r="S29" s="42">
        <f t="shared" si="9"/>
        <v>0.23724670550529967</v>
      </c>
      <c r="T29" s="42">
        <f t="shared" si="9"/>
        <v>0.53201269935646245</v>
      </c>
      <c r="U29" s="42">
        <f t="shared" si="9"/>
        <v>0.18156202042459446</v>
      </c>
      <c r="V29" s="42">
        <f t="shared" si="9"/>
        <v>0</v>
      </c>
      <c r="W29" s="42">
        <f t="shared" si="9"/>
        <v>9.1336272489021784E-3</v>
      </c>
      <c r="Y29" s="54">
        <f xml:space="preserve"> Q29</f>
        <v>0</v>
      </c>
      <c r="Z29" s="54">
        <f>SUM( Q29:R29)</f>
        <v>4.0044947464741146E-2</v>
      </c>
      <c r="AA29" s="54">
        <f>SUM( Q29:S29)</f>
        <v>0.27729165297004083</v>
      </c>
      <c r="AB29" s="54">
        <f>SUM( Q29:T29)</f>
        <v>0.80930435232650333</v>
      </c>
      <c r="AC29" s="54">
        <f>SUM( Q29:U29)</f>
        <v>0.99086637275109779</v>
      </c>
      <c r="AD29" s="54">
        <f>SUM( Q29:V29)</f>
        <v>0.99086637275109779</v>
      </c>
      <c r="AE29" s="54">
        <f>SUM( Q29:W29)</f>
        <v>1</v>
      </c>
    </row>
    <row r="30" spans="1:31" x14ac:dyDescent="0.25">
      <c r="A30" t="s">
        <v>138</v>
      </c>
      <c r="B30" t="s">
        <v>659</v>
      </c>
      <c r="C30" t="s">
        <v>660</v>
      </c>
      <c r="D30" t="s">
        <v>602</v>
      </c>
      <c r="E30" t="s">
        <v>603</v>
      </c>
      <c r="F30">
        <v>0</v>
      </c>
      <c r="G30">
        <v>6.5583737708190508</v>
      </c>
      <c r="H30">
        <v>50.462002691688838</v>
      </c>
      <c r="I30">
        <v>42.857665281597583</v>
      </c>
      <c r="J30">
        <v>26.852484287592457</v>
      </c>
      <c r="K30">
        <v>13.295974662298313</v>
      </c>
      <c r="L30">
        <v>13.311778727367281</v>
      </c>
      <c r="M30">
        <f t="shared" si="6"/>
        <v>153.33827942136352</v>
      </c>
      <c r="P30" t="s">
        <v>661</v>
      </c>
      <c r="Q30" s="42">
        <f t="shared" si="9"/>
        <v>0</v>
      </c>
      <c r="R30" s="42">
        <f t="shared" si="9"/>
        <v>4.2770623197075731E-2</v>
      </c>
      <c r="S30" s="42">
        <f t="shared" si="9"/>
        <v>0.32908940208610643</v>
      </c>
      <c r="T30" s="42">
        <f t="shared" si="9"/>
        <v>0.27949749692852321</v>
      </c>
      <c r="U30" s="42">
        <f t="shared" si="9"/>
        <v>0.17511924868938691</v>
      </c>
      <c r="V30" s="42">
        <f t="shared" si="9"/>
        <v>8.6710081216979401E-2</v>
      </c>
      <c r="W30" s="42">
        <f t="shared" si="9"/>
        <v>8.6813147881928343E-2</v>
      </c>
      <c r="Y30" s="54">
        <f xml:space="preserve"> Q30</f>
        <v>0</v>
      </c>
      <c r="Z30" s="54">
        <f>SUM( Q30:R30)</f>
        <v>4.2770623197075731E-2</v>
      </c>
      <c r="AA30" s="54">
        <f>SUM( Q30:S30)</f>
        <v>0.37186002528318218</v>
      </c>
      <c r="AB30" s="54">
        <f>SUM( Q30:T30)</f>
        <v>0.6513575222117054</v>
      </c>
      <c r="AC30" s="54">
        <f>SUM( Q30:U30)</f>
        <v>0.82647677090109228</v>
      </c>
      <c r="AD30" s="54">
        <f>SUM( Q30:V30)</f>
        <v>0.91318685211807171</v>
      </c>
      <c r="AE30" s="54">
        <f>SUM( Q30:W30)</f>
        <v>1</v>
      </c>
    </row>
    <row r="31" spans="1:31" x14ac:dyDescent="0.25">
      <c r="A31" t="s">
        <v>138</v>
      </c>
      <c r="B31" t="s">
        <v>662</v>
      </c>
      <c r="C31" t="s">
        <v>663</v>
      </c>
      <c r="D31" t="s">
        <v>602</v>
      </c>
      <c r="E31" t="s">
        <v>603</v>
      </c>
      <c r="F31">
        <v>0</v>
      </c>
      <c r="G31">
        <v>0</v>
      </c>
      <c r="H31">
        <v>0</v>
      </c>
      <c r="I31">
        <v>0</v>
      </c>
      <c r="J31">
        <v>0</v>
      </c>
      <c r="K31">
        <v>0</v>
      </c>
      <c r="L31">
        <v>0</v>
      </c>
      <c r="M31">
        <f t="shared" si="6"/>
        <v>0</v>
      </c>
    </row>
    <row r="32" spans="1:31" x14ac:dyDescent="0.25">
      <c r="A32" t="s">
        <v>138</v>
      </c>
      <c r="B32" t="s">
        <v>664</v>
      </c>
      <c r="C32" t="s">
        <v>665</v>
      </c>
      <c r="D32" t="s">
        <v>602</v>
      </c>
      <c r="E32" t="s">
        <v>603</v>
      </c>
      <c r="F32">
        <v>0</v>
      </c>
      <c r="G32">
        <v>0</v>
      </c>
      <c r="H32">
        <v>0</v>
      </c>
      <c r="I32">
        <v>0</v>
      </c>
      <c r="J32">
        <v>0</v>
      </c>
      <c r="K32">
        <v>0</v>
      </c>
      <c r="L32">
        <v>0</v>
      </c>
      <c r="M32">
        <f t="shared" si="6"/>
        <v>0</v>
      </c>
    </row>
    <row r="33" spans="1:31" x14ac:dyDescent="0.25">
      <c r="A33" t="s">
        <v>138</v>
      </c>
      <c r="B33" t="s">
        <v>666</v>
      </c>
      <c r="C33" t="s">
        <v>667</v>
      </c>
      <c r="D33" t="s">
        <v>602</v>
      </c>
      <c r="E33" t="s">
        <v>603</v>
      </c>
      <c r="F33">
        <v>0</v>
      </c>
      <c r="G33">
        <v>0</v>
      </c>
      <c r="H33">
        <v>0</v>
      </c>
      <c r="I33">
        <v>0</v>
      </c>
      <c r="J33">
        <v>0</v>
      </c>
      <c r="K33">
        <v>0</v>
      </c>
      <c r="L33">
        <v>0</v>
      </c>
      <c r="M33">
        <f t="shared" si="6"/>
        <v>0</v>
      </c>
    </row>
    <row r="34" spans="1:31" x14ac:dyDescent="0.25">
      <c r="A34" t="s">
        <v>138</v>
      </c>
      <c r="B34" t="s">
        <v>668</v>
      </c>
      <c r="C34" t="s">
        <v>669</v>
      </c>
      <c r="D34" t="s">
        <v>602</v>
      </c>
      <c r="E34" t="s">
        <v>603</v>
      </c>
      <c r="F34">
        <v>0</v>
      </c>
      <c r="G34">
        <v>0</v>
      </c>
      <c r="H34">
        <v>0</v>
      </c>
      <c r="I34">
        <v>0</v>
      </c>
      <c r="J34">
        <v>0</v>
      </c>
      <c r="K34">
        <v>0</v>
      </c>
      <c r="L34">
        <v>0</v>
      </c>
      <c r="M34">
        <f t="shared" si="6"/>
        <v>0</v>
      </c>
    </row>
    <row r="35" spans="1:31" x14ac:dyDescent="0.25">
      <c r="A35" t="s">
        <v>138</v>
      </c>
      <c r="B35" t="s">
        <v>670</v>
      </c>
      <c r="C35" t="s">
        <v>671</v>
      </c>
      <c r="D35" t="s">
        <v>602</v>
      </c>
      <c r="E35" t="s">
        <v>603</v>
      </c>
      <c r="F35">
        <v>0</v>
      </c>
      <c r="G35">
        <v>0</v>
      </c>
      <c r="H35">
        <v>0</v>
      </c>
      <c r="I35">
        <v>0</v>
      </c>
      <c r="J35">
        <v>0</v>
      </c>
      <c r="K35">
        <v>0</v>
      </c>
      <c r="L35">
        <v>0</v>
      </c>
      <c r="M35">
        <f t="shared" si="6"/>
        <v>0</v>
      </c>
      <c r="P35" t="s">
        <v>672</v>
      </c>
      <c r="Q35" s="42" t="e">
        <f t="shared" ref="Q35:W37" si="10" xml:space="preserve"> F35 / $M35</f>
        <v>#DIV/0!</v>
      </c>
      <c r="R35" s="42" t="e">
        <f t="shared" si="10"/>
        <v>#DIV/0!</v>
      </c>
      <c r="S35" s="42" t="e">
        <f t="shared" si="10"/>
        <v>#DIV/0!</v>
      </c>
      <c r="T35" s="42" t="e">
        <f t="shared" si="10"/>
        <v>#DIV/0!</v>
      </c>
      <c r="U35" s="42" t="e">
        <f t="shared" si="10"/>
        <v>#DIV/0!</v>
      </c>
      <c r="V35" s="42" t="e">
        <f t="shared" si="10"/>
        <v>#DIV/0!</v>
      </c>
      <c r="W35" s="42" t="e">
        <f t="shared" si="10"/>
        <v>#DIV/0!</v>
      </c>
      <c r="Y35" s="54" t="e">
        <f xml:space="preserve"> Q35</f>
        <v>#DIV/0!</v>
      </c>
      <c r="Z35" s="54" t="e">
        <f>SUM( Q35:R35)</f>
        <v>#DIV/0!</v>
      </c>
      <c r="AA35" s="54" t="e">
        <f>SUM( Q35:S35)</f>
        <v>#DIV/0!</v>
      </c>
      <c r="AB35" s="54" t="e">
        <f>SUM( Q35:T35)</f>
        <v>#DIV/0!</v>
      </c>
      <c r="AC35" s="54" t="e">
        <f>SUM( Q35:U35)</f>
        <v>#DIV/0!</v>
      </c>
      <c r="AD35" s="54" t="e">
        <f>SUM( Q35:V35)</f>
        <v>#DIV/0!</v>
      </c>
      <c r="AE35" s="54" t="e">
        <f>SUM( Q35:W35)</f>
        <v>#DIV/0!</v>
      </c>
    </row>
    <row r="36" spans="1:31" x14ac:dyDescent="0.25">
      <c r="A36" t="s">
        <v>138</v>
      </c>
      <c r="B36" t="s">
        <v>673</v>
      </c>
      <c r="C36" t="s">
        <v>674</v>
      </c>
      <c r="D36" t="s">
        <v>602</v>
      </c>
      <c r="E36" t="s">
        <v>603</v>
      </c>
      <c r="F36">
        <v>0</v>
      </c>
      <c r="G36">
        <v>0</v>
      </c>
      <c r="H36">
        <v>0</v>
      </c>
      <c r="I36">
        <v>0</v>
      </c>
      <c r="J36">
        <v>0</v>
      </c>
      <c r="K36">
        <v>0</v>
      </c>
      <c r="L36">
        <v>0</v>
      </c>
      <c r="M36">
        <f t="shared" si="6"/>
        <v>0</v>
      </c>
      <c r="P36" t="s">
        <v>675</v>
      </c>
      <c r="Q36" s="42" t="e">
        <f t="shared" si="10"/>
        <v>#DIV/0!</v>
      </c>
      <c r="R36" s="42" t="e">
        <f t="shared" si="10"/>
        <v>#DIV/0!</v>
      </c>
      <c r="S36" s="42" t="e">
        <f t="shared" si="10"/>
        <v>#DIV/0!</v>
      </c>
      <c r="T36" s="42" t="e">
        <f t="shared" si="10"/>
        <v>#DIV/0!</v>
      </c>
      <c r="U36" s="42" t="e">
        <f t="shared" si="10"/>
        <v>#DIV/0!</v>
      </c>
      <c r="V36" s="42" t="e">
        <f t="shared" si="10"/>
        <v>#DIV/0!</v>
      </c>
      <c r="W36" s="42" t="e">
        <f t="shared" si="10"/>
        <v>#DIV/0!</v>
      </c>
      <c r="Y36" s="54" t="e">
        <f xml:space="preserve"> Q36</f>
        <v>#DIV/0!</v>
      </c>
      <c r="Z36" s="54" t="e">
        <f>SUM( Q36:R36)</f>
        <v>#DIV/0!</v>
      </c>
      <c r="AA36" s="54" t="e">
        <f>SUM( Q36:S36)</f>
        <v>#DIV/0!</v>
      </c>
      <c r="AB36" s="54" t="e">
        <f>SUM( Q36:T36)</f>
        <v>#DIV/0!</v>
      </c>
      <c r="AC36" s="54" t="e">
        <f>SUM( Q36:U36)</f>
        <v>#DIV/0!</v>
      </c>
      <c r="AD36" s="54" t="e">
        <f>SUM( Q36:V36)</f>
        <v>#DIV/0!</v>
      </c>
      <c r="AE36" s="54" t="e">
        <f>SUM( Q36:W36)</f>
        <v>#DIV/0!</v>
      </c>
    </row>
    <row r="37" spans="1:31" x14ac:dyDescent="0.25">
      <c r="A37" t="s">
        <v>138</v>
      </c>
      <c r="B37" t="s">
        <v>676</v>
      </c>
      <c r="C37" t="s">
        <v>677</v>
      </c>
      <c r="D37" t="s">
        <v>602</v>
      </c>
      <c r="E37" t="s">
        <v>603</v>
      </c>
      <c r="F37">
        <v>0</v>
      </c>
      <c r="G37">
        <v>0</v>
      </c>
      <c r="H37">
        <v>0</v>
      </c>
      <c r="I37">
        <v>0</v>
      </c>
      <c r="J37">
        <v>10.507864927749361</v>
      </c>
      <c r="K37">
        <v>13.821232865040043</v>
      </c>
      <c r="L37">
        <v>12.288219550413928</v>
      </c>
      <c r="M37">
        <f t="shared" si="6"/>
        <v>36.617317343203332</v>
      </c>
      <c r="P37" t="s">
        <v>678</v>
      </c>
      <c r="Q37" s="42">
        <f t="shared" si="10"/>
        <v>0</v>
      </c>
      <c r="R37" s="42">
        <f t="shared" si="10"/>
        <v>0</v>
      </c>
      <c r="S37" s="42">
        <f t="shared" si="10"/>
        <v>0</v>
      </c>
      <c r="T37" s="42">
        <f t="shared" si="10"/>
        <v>0</v>
      </c>
      <c r="U37" s="42">
        <f t="shared" si="10"/>
        <v>0.28696435703528572</v>
      </c>
      <c r="V37" s="42">
        <f t="shared" si="10"/>
        <v>0.37745072189471712</v>
      </c>
      <c r="W37" s="42">
        <f t="shared" si="10"/>
        <v>0.33558492106999716</v>
      </c>
      <c r="Y37" s="54">
        <f xml:space="preserve"> Q37</f>
        <v>0</v>
      </c>
      <c r="Z37" s="54">
        <f>SUM( Q37:R37)</f>
        <v>0</v>
      </c>
      <c r="AA37" s="54">
        <f>SUM( Q37:S37)</f>
        <v>0</v>
      </c>
      <c r="AB37" s="54">
        <f>SUM( Q37:T37)</f>
        <v>0</v>
      </c>
      <c r="AC37" s="54">
        <f>SUM( Q37:U37)</f>
        <v>0.28696435703528572</v>
      </c>
      <c r="AD37" s="54">
        <f>SUM( Q37:V37)</f>
        <v>0.66441507893000284</v>
      </c>
      <c r="AE37" s="54">
        <f>SUM( Q37:W37)</f>
        <v>1</v>
      </c>
    </row>
    <row r="38" spans="1:31" x14ac:dyDescent="0.25">
      <c r="A38" t="s">
        <v>138</v>
      </c>
      <c r="B38" t="s">
        <v>679</v>
      </c>
      <c r="C38" t="s">
        <v>680</v>
      </c>
      <c r="D38" t="s">
        <v>602</v>
      </c>
      <c r="E38" t="s">
        <v>603</v>
      </c>
      <c r="F38">
        <v>0</v>
      </c>
      <c r="G38">
        <v>0</v>
      </c>
      <c r="H38">
        <v>0</v>
      </c>
      <c r="I38">
        <v>0</v>
      </c>
      <c r="J38">
        <v>0</v>
      </c>
      <c r="K38">
        <v>0</v>
      </c>
      <c r="L38">
        <v>0</v>
      </c>
      <c r="M38">
        <f t="shared" si="6"/>
        <v>0</v>
      </c>
    </row>
    <row r="39" spans="1:31" x14ac:dyDescent="0.25">
      <c r="A39" t="s">
        <v>138</v>
      </c>
      <c r="B39" t="s">
        <v>681</v>
      </c>
      <c r="C39" t="s">
        <v>682</v>
      </c>
      <c r="D39" t="s">
        <v>602</v>
      </c>
      <c r="E39" t="s">
        <v>603</v>
      </c>
      <c r="F39">
        <v>0</v>
      </c>
      <c r="G39">
        <v>0</v>
      </c>
      <c r="H39">
        <v>0</v>
      </c>
      <c r="I39">
        <v>0</v>
      </c>
      <c r="J39">
        <v>1.9775631823912052</v>
      </c>
      <c r="K39">
        <v>2.3306607899523732</v>
      </c>
      <c r="L39">
        <v>1.2808460698399813</v>
      </c>
      <c r="M39">
        <f t="shared" si="6"/>
        <v>5.5890700421835593</v>
      </c>
      <c r="P39" t="s">
        <v>683</v>
      </c>
      <c r="Q39" s="42">
        <f t="shared" ref="Q39:W40" si="11" xml:space="preserve"> F39 / $M39</f>
        <v>0</v>
      </c>
      <c r="R39" s="42">
        <f t="shared" si="11"/>
        <v>0</v>
      </c>
      <c r="S39" s="42">
        <f t="shared" si="11"/>
        <v>0</v>
      </c>
      <c r="T39" s="42">
        <f t="shared" si="11"/>
        <v>0</v>
      </c>
      <c r="U39" s="42">
        <f t="shared" si="11"/>
        <v>0.35382687414284097</v>
      </c>
      <c r="V39" s="42">
        <f t="shared" si="11"/>
        <v>0.41700332476810786</v>
      </c>
      <c r="W39" s="42">
        <f t="shared" si="11"/>
        <v>0.22916980108905119</v>
      </c>
      <c r="Y39" s="54">
        <f xml:space="preserve"> Q39</f>
        <v>0</v>
      </c>
      <c r="Z39" s="54">
        <f>SUM( Q39:R39)</f>
        <v>0</v>
      </c>
      <c r="AA39" s="54">
        <f>SUM( Q39:S39)</f>
        <v>0</v>
      </c>
      <c r="AB39" s="54">
        <f>SUM( Q39:T39)</f>
        <v>0</v>
      </c>
      <c r="AC39" s="54">
        <f>SUM( Q39:U39)</f>
        <v>0.35382687414284097</v>
      </c>
      <c r="AD39" s="54">
        <f>SUM( Q39:V39)</f>
        <v>0.77083019891094884</v>
      </c>
      <c r="AE39" s="54">
        <f>SUM( Q39:W39)</f>
        <v>1</v>
      </c>
    </row>
    <row r="40" spans="1:31" x14ac:dyDescent="0.25">
      <c r="A40" t="s">
        <v>138</v>
      </c>
      <c r="B40" t="s">
        <v>684</v>
      </c>
      <c r="C40" t="s">
        <v>685</v>
      </c>
      <c r="D40" t="s">
        <v>602</v>
      </c>
      <c r="E40" t="s">
        <v>603</v>
      </c>
      <c r="F40">
        <v>0</v>
      </c>
      <c r="G40">
        <v>0</v>
      </c>
      <c r="H40">
        <v>0</v>
      </c>
      <c r="I40">
        <v>0</v>
      </c>
      <c r="J40">
        <v>0</v>
      </c>
      <c r="K40">
        <v>0</v>
      </c>
      <c r="L40">
        <v>0</v>
      </c>
      <c r="M40">
        <f t="shared" si="6"/>
        <v>0</v>
      </c>
      <c r="P40" t="s">
        <v>686</v>
      </c>
      <c r="Q40" s="42" t="e">
        <f t="shared" si="11"/>
        <v>#DIV/0!</v>
      </c>
      <c r="R40" s="42" t="e">
        <f t="shared" si="11"/>
        <v>#DIV/0!</v>
      </c>
      <c r="S40" s="42" t="e">
        <f t="shared" si="11"/>
        <v>#DIV/0!</v>
      </c>
      <c r="T40" s="42" t="e">
        <f t="shared" si="11"/>
        <v>#DIV/0!</v>
      </c>
      <c r="U40" s="42" t="e">
        <f t="shared" si="11"/>
        <v>#DIV/0!</v>
      </c>
      <c r="V40" s="42" t="e">
        <f t="shared" si="11"/>
        <v>#DIV/0!</v>
      </c>
      <c r="W40" s="42" t="e">
        <f t="shared" si="11"/>
        <v>#DIV/0!</v>
      </c>
      <c r="Y40" s="54" t="e">
        <f xml:space="preserve"> Q40</f>
        <v>#DIV/0!</v>
      </c>
      <c r="Z40" s="54" t="e">
        <f>SUM( Q40:R40)</f>
        <v>#DIV/0!</v>
      </c>
      <c r="AA40" s="54" t="e">
        <f>SUM( Q40:S40)</f>
        <v>#DIV/0!</v>
      </c>
      <c r="AB40" s="54" t="e">
        <f>SUM( Q40:T40)</f>
        <v>#DIV/0!</v>
      </c>
      <c r="AC40" s="54" t="e">
        <f>SUM( Q40:U40)</f>
        <v>#DIV/0!</v>
      </c>
      <c r="AD40" s="54" t="e">
        <f>SUM( Q40:V40)</f>
        <v>#DIV/0!</v>
      </c>
      <c r="AE40" s="54" t="e">
        <f>SUM( Q40:W40)</f>
        <v>#DIV/0!</v>
      </c>
    </row>
    <row r="41" spans="1:31" x14ac:dyDescent="0.25">
      <c r="A41" t="s">
        <v>138</v>
      </c>
      <c r="B41" t="s">
        <v>687</v>
      </c>
      <c r="C41" t="s">
        <v>688</v>
      </c>
      <c r="D41" t="s">
        <v>602</v>
      </c>
      <c r="E41" t="s">
        <v>603</v>
      </c>
      <c r="F41">
        <v>0</v>
      </c>
      <c r="G41">
        <v>0</v>
      </c>
      <c r="H41">
        <v>0</v>
      </c>
      <c r="I41">
        <v>0</v>
      </c>
      <c r="J41">
        <v>0</v>
      </c>
      <c r="K41">
        <v>0</v>
      </c>
      <c r="L41">
        <v>0</v>
      </c>
      <c r="M41">
        <f t="shared" si="6"/>
        <v>0</v>
      </c>
    </row>
    <row r="42" spans="1:31" x14ac:dyDescent="0.25">
      <c r="A42" t="s">
        <v>138</v>
      </c>
      <c r="B42" t="s">
        <v>689</v>
      </c>
      <c r="C42" t="s">
        <v>690</v>
      </c>
      <c r="D42" t="s">
        <v>602</v>
      </c>
      <c r="E42" t="s">
        <v>603</v>
      </c>
      <c r="F42">
        <v>0</v>
      </c>
      <c r="G42">
        <v>0</v>
      </c>
      <c r="H42">
        <v>6.3164099410825099</v>
      </c>
      <c r="I42">
        <v>9.4721114083712123</v>
      </c>
      <c r="J42">
        <v>7.4612587822551886</v>
      </c>
      <c r="K42">
        <v>0.50496521366889136</v>
      </c>
      <c r="L42">
        <v>0.50171614555788324</v>
      </c>
      <c r="M42">
        <f t="shared" si="6"/>
        <v>24.256461490935685</v>
      </c>
      <c r="P42" t="s">
        <v>49</v>
      </c>
      <c r="Q42" s="42">
        <f t="shared" ref="Q42:W43" si="12" xml:space="preserve"> F42 / $M42</f>
        <v>0</v>
      </c>
      <c r="R42" s="42">
        <f t="shared" si="12"/>
        <v>0</v>
      </c>
      <c r="S42" s="42">
        <f t="shared" si="12"/>
        <v>0.26040112831143436</v>
      </c>
      <c r="T42" s="42">
        <f t="shared" si="12"/>
        <v>0.3904984827201945</v>
      </c>
      <c r="U42" s="42">
        <f t="shared" si="12"/>
        <v>0.3075988138271265</v>
      </c>
      <c r="V42" s="42">
        <f t="shared" si="12"/>
        <v>2.0817760820455618E-2</v>
      </c>
      <c r="W42" s="42">
        <f t="shared" si="12"/>
        <v>2.0683814320789033E-2</v>
      </c>
      <c r="Y42" s="54">
        <f xml:space="preserve"> Q42</f>
        <v>0</v>
      </c>
      <c r="Z42" s="54">
        <f>SUM( Q42:R42)</f>
        <v>0</v>
      </c>
      <c r="AA42" s="54">
        <f>SUM( Q42:S42)</f>
        <v>0.26040112831143436</v>
      </c>
      <c r="AB42" s="54">
        <f>SUM( Q42:T42)</f>
        <v>0.65089961103162886</v>
      </c>
      <c r="AC42" s="54">
        <f>SUM( Q42:U42)</f>
        <v>0.95849842485875536</v>
      </c>
      <c r="AD42" s="54">
        <f>SUM( Q42:V42)</f>
        <v>0.97931618567921097</v>
      </c>
      <c r="AE42" s="54">
        <f>SUM( Q42:W42)</f>
        <v>1</v>
      </c>
    </row>
    <row r="43" spans="1:31" x14ac:dyDescent="0.25">
      <c r="A43" t="s">
        <v>138</v>
      </c>
      <c r="B43" t="s">
        <v>691</v>
      </c>
      <c r="C43" t="s">
        <v>692</v>
      </c>
      <c r="D43" t="s">
        <v>602</v>
      </c>
      <c r="E43" t="s">
        <v>603</v>
      </c>
      <c r="F43">
        <v>0</v>
      </c>
      <c r="G43">
        <v>0</v>
      </c>
      <c r="H43">
        <v>3.6645656565033793</v>
      </c>
      <c r="I43">
        <v>2.7518092706608863</v>
      </c>
      <c r="J43">
        <v>1.9500538286725899</v>
      </c>
      <c r="K43">
        <v>5.7152131123897956E-2</v>
      </c>
      <c r="L43">
        <v>5.6784400512591787E-2</v>
      </c>
      <c r="M43">
        <f t="shared" si="6"/>
        <v>8.4803652874733455</v>
      </c>
      <c r="P43" t="s">
        <v>693</v>
      </c>
      <c r="Q43" s="42">
        <f t="shared" si="12"/>
        <v>0</v>
      </c>
      <c r="R43" s="42">
        <f t="shared" si="12"/>
        <v>0</v>
      </c>
      <c r="S43" s="42">
        <f t="shared" si="12"/>
        <v>0.43212356216735637</v>
      </c>
      <c r="T43" s="42">
        <f t="shared" si="12"/>
        <v>0.32449183229473422</v>
      </c>
      <c r="U43" s="42">
        <f t="shared" si="12"/>
        <v>0.22994927253347033</v>
      </c>
      <c r="V43" s="42">
        <f t="shared" si="12"/>
        <v>6.7393477977086011E-3</v>
      </c>
      <c r="W43" s="42">
        <f t="shared" si="12"/>
        <v>6.695985206730432E-3</v>
      </c>
      <c r="Y43" s="54">
        <f xml:space="preserve"> Q43</f>
        <v>0</v>
      </c>
      <c r="Z43" s="54">
        <f>SUM( Q43:R43)</f>
        <v>0</v>
      </c>
      <c r="AA43" s="54">
        <f>SUM( Q43:S43)</f>
        <v>0.43212356216735637</v>
      </c>
      <c r="AB43" s="54">
        <f>SUM( Q43:T43)</f>
        <v>0.75661539446209058</v>
      </c>
      <c r="AC43" s="54">
        <f>SUM( Q43:U43)</f>
        <v>0.98656466699556089</v>
      </c>
      <c r="AD43" s="54">
        <f>SUM( Q43:V43)</f>
        <v>0.99330401479326946</v>
      </c>
      <c r="AE43" s="54">
        <f>SUM( Q43:W43)</f>
        <v>0.99999999999999989</v>
      </c>
    </row>
    <row r="44" spans="1:31" x14ac:dyDescent="0.25">
      <c r="A44" t="s">
        <v>138</v>
      </c>
      <c r="B44" t="s">
        <v>694</v>
      </c>
      <c r="C44" t="s">
        <v>695</v>
      </c>
      <c r="D44" t="s">
        <v>602</v>
      </c>
      <c r="E44" t="s">
        <v>603</v>
      </c>
      <c r="F44">
        <v>0</v>
      </c>
      <c r="G44">
        <v>0</v>
      </c>
      <c r="H44">
        <v>0</v>
      </c>
      <c r="I44">
        <v>0</v>
      </c>
      <c r="J44">
        <v>0</v>
      </c>
      <c r="K44">
        <v>0</v>
      </c>
      <c r="L44">
        <v>0</v>
      </c>
      <c r="M44">
        <f t="shared" si="6"/>
        <v>0</v>
      </c>
    </row>
    <row r="45" spans="1:31" x14ac:dyDescent="0.25">
      <c r="A45" t="s">
        <v>138</v>
      </c>
      <c r="B45" t="s">
        <v>696</v>
      </c>
      <c r="C45" t="s">
        <v>697</v>
      </c>
      <c r="D45" t="s">
        <v>602</v>
      </c>
      <c r="E45" t="s">
        <v>603</v>
      </c>
      <c r="F45">
        <v>0</v>
      </c>
      <c r="G45">
        <v>0</v>
      </c>
      <c r="H45">
        <v>2.24525951933306</v>
      </c>
      <c r="I45">
        <v>3.2488591579199988</v>
      </c>
      <c r="J45">
        <v>3.2289239336352793</v>
      </c>
      <c r="K45">
        <v>3.205077932678281</v>
      </c>
      <c r="L45">
        <v>3.1844556873780552</v>
      </c>
      <c r="M45">
        <f t="shared" si="6"/>
        <v>15.112576230944674</v>
      </c>
      <c r="P45" s="85" t="s">
        <v>698</v>
      </c>
      <c r="Q45" s="42">
        <f t="shared" ref="Q45" si="13" xml:space="preserve"> F45 / $M45</f>
        <v>0</v>
      </c>
      <c r="R45" s="42">
        <f t="shared" ref="R45" si="14" xml:space="preserve"> G45 / $M45</f>
        <v>0</v>
      </c>
      <c r="S45" s="42">
        <f t="shared" ref="S45" si="15" xml:space="preserve"> H45 / $M45</f>
        <v>0.14856894582510971</v>
      </c>
      <c r="T45" s="42">
        <f t="shared" ref="T45" si="16" xml:space="preserve"> I45 / $M45</f>
        <v>0.21497718908226909</v>
      </c>
      <c r="U45" s="42">
        <f t="shared" ref="U45" si="17" xml:space="preserve"> J45 / $M45</f>
        <v>0.21365807419543068</v>
      </c>
      <c r="V45" s="42">
        <f t="shared" ref="V45" si="18" xml:space="preserve"> K45 / $M45</f>
        <v>0.21208018300119663</v>
      </c>
      <c r="W45" s="42">
        <f t="shared" ref="W45" si="19" xml:space="preserve"> L45 / $M45</f>
        <v>0.21071560789599389</v>
      </c>
      <c r="Y45" s="54">
        <f xml:space="preserve"> Q45</f>
        <v>0</v>
      </c>
      <c r="Z45" s="54">
        <f>SUM( Q45:R45)</f>
        <v>0</v>
      </c>
      <c r="AA45" s="54">
        <f>SUM( Q45:S45)</f>
        <v>0.14856894582510971</v>
      </c>
      <c r="AB45" s="54">
        <f>SUM( Q45:T45)</f>
        <v>0.3635461349073788</v>
      </c>
      <c r="AC45" s="54">
        <f>SUM( Q45:U45)</f>
        <v>0.57720420910280945</v>
      </c>
      <c r="AD45" s="54">
        <f>SUM( Q45:V45)</f>
        <v>0.78928439210400603</v>
      </c>
      <c r="AE45" s="54">
        <f>SUM( Q45:W45)</f>
        <v>0.99999999999999989</v>
      </c>
    </row>
    <row r="46" spans="1:31" x14ac:dyDescent="0.25">
      <c r="A46" t="s">
        <v>138</v>
      </c>
      <c r="B46" t="s">
        <v>699</v>
      </c>
      <c r="C46" t="s">
        <v>700</v>
      </c>
      <c r="D46" t="s">
        <v>602</v>
      </c>
      <c r="E46" t="s">
        <v>603</v>
      </c>
      <c r="F46">
        <v>0</v>
      </c>
      <c r="G46">
        <v>0</v>
      </c>
      <c r="H46">
        <v>0</v>
      </c>
      <c r="I46">
        <v>0</v>
      </c>
      <c r="J46">
        <v>0</v>
      </c>
      <c r="K46">
        <v>0</v>
      </c>
      <c r="L46">
        <v>0</v>
      </c>
      <c r="M46">
        <f t="shared" si="6"/>
        <v>0</v>
      </c>
    </row>
    <row r="47" spans="1:31" x14ac:dyDescent="0.25">
      <c r="A47" t="s">
        <v>138</v>
      </c>
      <c r="B47" t="s">
        <v>701</v>
      </c>
      <c r="C47" t="s">
        <v>702</v>
      </c>
      <c r="D47" t="s">
        <v>602</v>
      </c>
      <c r="E47" t="s">
        <v>603</v>
      </c>
      <c r="F47">
        <v>0</v>
      </c>
      <c r="G47">
        <v>0</v>
      </c>
      <c r="H47">
        <v>0</v>
      </c>
      <c r="I47">
        <v>0</v>
      </c>
      <c r="J47">
        <v>0</v>
      </c>
      <c r="K47">
        <v>0</v>
      </c>
      <c r="L47">
        <v>0</v>
      </c>
      <c r="M47">
        <f t="shared" si="6"/>
        <v>0</v>
      </c>
    </row>
    <row r="48" spans="1:31" x14ac:dyDescent="0.25">
      <c r="A48" t="s">
        <v>138</v>
      </c>
      <c r="B48" t="s">
        <v>703</v>
      </c>
      <c r="C48" t="s">
        <v>704</v>
      </c>
      <c r="D48" t="s">
        <v>602</v>
      </c>
      <c r="E48" t="s">
        <v>603</v>
      </c>
      <c r="F48">
        <v>0</v>
      </c>
      <c r="G48">
        <v>0</v>
      </c>
      <c r="H48">
        <v>8.8939295065373347</v>
      </c>
      <c r="I48">
        <v>9.8941616386430873</v>
      </c>
      <c r="J48">
        <v>1.3668721228020373</v>
      </c>
      <c r="K48">
        <v>1.3567776038172759</v>
      </c>
      <c r="L48">
        <v>1.347082118849475</v>
      </c>
      <c r="M48">
        <f t="shared" si="6"/>
        <v>22.858822990649209</v>
      </c>
      <c r="P48" t="s">
        <v>705</v>
      </c>
      <c r="Q48" s="42">
        <f t="shared" ref="Q48:W48" si="20" xml:space="preserve"> ( F48 ) / ( $M48 )</f>
        <v>0</v>
      </c>
      <c r="R48" s="42">
        <f t="shared" si="20"/>
        <v>0</v>
      </c>
      <c r="S48" s="42">
        <f t="shared" si="20"/>
        <v>0.38908081619843454</v>
      </c>
      <c r="T48" s="42">
        <f t="shared" si="20"/>
        <v>0.43283775558743609</v>
      </c>
      <c r="U48" s="42">
        <f t="shared" si="20"/>
        <v>5.9796259998215112E-2</v>
      </c>
      <c r="V48" s="42">
        <f t="shared" si="20"/>
        <v>5.9354657253012935E-2</v>
      </c>
      <c r="W48" s="42">
        <f t="shared" si="20"/>
        <v>5.8930510962901368E-2</v>
      </c>
      <c r="Y48" s="54">
        <f xml:space="preserve"> Q48</f>
        <v>0</v>
      </c>
      <c r="Z48" s="54">
        <f>SUM( Q48:R48)</f>
        <v>0</v>
      </c>
      <c r="AA48" s="54">
        <f>SUM( Q48:S48)</f>
        <v>0.38908081619843454</v>
      </c>
      <c r="AB48" s="54">
        <f>SUM( Q48:T48)</f>
        <v>0.82191857178587058</v>
      </c>
      <c r="AC48" s="54">
        <f>SUM( Q48:U48)</f>
        <v>0.88171483178408572</v>
      </c>
      <c r="AD48" s="54">
        <f>SUM( Q48:V48)</f>
        <v>0.94106948903709864</v>
      </c>
      <c r="AE48" s="54">
        <f>SUM( Q48:W48)</f>
        <v>1</v>
      </c>
    </row>
    <row r="49" spans="1:31" x14ac:dyDescent="0.25">
      <c r="A49" t="s">
        <v>138</v>
      </c>
      <c r="B49" t="s">
        <v>706</v>
      </c>
      <c r="C49" t="s">
        <v>707</v>
      </c>
      <c r="D49" t="s">
        <v>602</v>
      </c>
      <c r="E49" t="s">
        <v>603</v>
      </c>
      <c r="F49">
        <v>0</v>
      </c>
      <c r="G49">
        <v>0</v>
      </c>
      <c r="H49">
        <v>0</v>
      </c>
      <c r="I49">
        <v>0</v>
      </c>
      <c r="J49">
        <v>0</v>
      </c>
      <c r="K49">
        <v>0</v>
      </c>
      <c r="L49">
        <v>0</v>
      </c>
      <c r="M49">
        <f t="shared" si="6"/>
        <v>0</v>
      </c>
    </row>
    <row r="50" spans="1:31" x14ac:dyDescent="0.25">
      <c r="A50" t="s">
        <v>138</v>
      </c>
      <c r="B50" t="s">
        <v>708</v>
      </c>
      <c r="C50" t="s">
        <v>709</v>
      </c>
      <c r="D50" t="s">
        <v>602</v>
      </c>
      <c r="E50" t="s">
        <v>603</v>
      </c>
      <c r="F50">
        <v>0</v>
      </c>
      <c r="G50">
        <v>0</v>
      </c>
      <c r="H50">
        <v>48.748043858380157</v>
      </c>
      <c r="I50">
        <v>28.617982651837938</v>
      </c>
      <c r="J50">
        <v>2.9847452004776862</v>
      </c>
      <c r="K50">
        <v>0</v>
      </c>
      <c r="L50">
        <v>0</v>
      </c>
      <c r="M50">
        <f t="shared" si="6"/>
        <v>80.350771710695781</v>
      </c>
      <c r="P50" t="s">
        <v>710</v>
      </c>
      <c r="Q50" s="42">
        <f t="shared" ref="Q50:W52" si="21" xml:space="preserve"> F50 / $M50</f>
        <v>0</v>
      </c>
      <c r="R50" s="42">
        <f t="shared" si="21"/>
        <v>0</v>
      </c>
      <c r="S50" s="42">
        <f t="shared" si="21"/>
        <v>0.60669042525065298</v>
      </c>
      <c r="T50" s="42">
        <f t="shared" si="21"/>
        <v>0.35616313375156416</v>
      </c>
      <c r="U50" s="42">
        <f t="shared" si="21"/>
        <v>3.7146440997782922E-2</v>
      </c>
      <c r="V50" s="42">
        <f t="shared" si="21"/>
        <v>0</v>
      </c>
      <c r="W50" s="42">
        <f t="shared" si="21"/>
        <v>0</v>
      </c>
      <c r="Y50" s="54">
        <f t="shared" ref="Y50:Y55" si="22" xml:space="preserve"> Q50</f>
        <v>0</v>
      </c>
      <c r="Z50" s="54">
        <f t="shared" ref="Z50:Z55" si="23">SUM( Q50:R50)</f>
        <v>0</v>
      </c>
      <c r="AA50" s="54">
        <f t="shared" ref="AA50:AA55" si="24">SUM( Q50:S50)</f>
        <v>0.60669042525065298</v>
      </c>
      <c r="AB50" s="54">
        <f t="shared" ref="AB50:AB55" si="25">SUM( Q50:T50)</f>
        <v>0.96285355900221714</v>
      </c>
      <c r="AC50" s="54">
        <f t="shared" ref="AC50:AC55" si="26">SUM( Q50:U50)</f>
        <v>1</v>
      </c>
      <c r="AD50" s="54">
        <f t="shared" ref="AD50:AD55" si="27">SUM( Q50:V50)</f>
        <v>1</v>
      </c>
      <c r="AE50" s="54">
        <f t="shared" ref="AE50:AE55" si="28">SUM( Q50:W50)</f>
        <v>1</v>
      </c>
    </row>
    <row r="51" spans="1:31" x14ac:dyDescent="0.25">
      <c r="A51" t="s">
        <v>138</v>
      </c>
      <c r="B51" t="s">
        <v>711</v>
      </c>
      <c r="C51" t="s">
        <v>712</v>
      </c>
      <c r="D51" t="s">
        <v>602</v>
      </c>
      <c r="E51" t="s">
        <v>603</v>
      </c>
      <c r="F51">
        <v>0</v>
      </c>
      <c r="G51">
        <v>0</v>
      </c>
      <c r="H51">
        <v>7.3271405552369142</v>
      </c>
      <c r="I51">
        <v>7.3271405552369142</v>
      </c>
      <c r="J51">
        <v>7.3271405552369142</v>
      </c>
      <c r="K51">
        <v>7.3271405552369142</v>
      </c>
      <c r="L51">
        <v>7.3271405552369142</v>
      </c>
      <c r="M51">
        <f t="shared" si="6"/>
        <v>36.635702776184573</v>
      </c>
      <c r="P51" t="s">
        <v>713</v>
      </c>
      <c r="Q51" s="42">
        <f t="shared" si="21"/>
        <v>0</v>
      </c>
      <c r="R51" s="42">
        <f t="shared" si="21"/>
        <v>0</v>
      </c>
      <c r="S51" s="42">
        <f t="shared" si="21"/>
        <v>0.19999999999999998</v>
      </c>
      <c r="T51" s="42">
        <f t="shared" si="21"/>
        <v>0.19999999999999998</v>
      </c>
      <c r="U51" s="42">
        <f t="shared" si="21"/>
        <v>0.19999999999999998</v>
      </c>
      <c r="V51" s="42">
        <f t="shared" si="21"/>
        <v>0.19999999999999998</v>
      </c>
      <c r="W51" s="42">
        <f t="shared" si="21"/>
        <v>0.19999999999999998</v>
      </c>
      <c r="Y51" s="54">
        <f t="shared" si="22"/>
        <v>0</v>
      </c>
      <c r="Z51" s="54">
        <f t="shared" si="23"/>
        <v>0</v>
      </c>
      <c r="AA51" s="54">
        <f t="shared" si="24"/>
        <v>0.19999999999999998</v>
      </c>
      <c r="AB51" s="54">
        <f t="shared" si="25"/>
        <v>0.39999999999999997</v>
      </c>
      <c r="AC51" s="54">
        <f t="shared" si="26"/>
        <v>0.6</v>
      </c>
      <c r="AD51" s="54">
        <f t="shared" si="27"/>
        <v>0.79999999999999993</v>
      </c>
      <c r="AE51" s="54">
        <f t="shared" si="28"/>
        <v>0.99999999999999989</v>
      </c>
    </row>
    <row r="52" spans="1:31" x14ac:dyDescent="0.25">
      <c r="A52" t="s">
        <v>138</v>
      </c>
      <c r="B52" t="s">
        <v>714</v>
      </c>
      <c r="C52" t="s">
        <v>715</v>
      </c>
      <c r="D52" t="s">
        <v>602</v>
      </c>
      <c r="E52" t="s">
        <v>603</v>
      </c>
      <c r="F52">
        <v>0</v>
      </c>
      <c r="G52">
        <v>0</v>
      </c>
      <c r="H52">
        <v>0</v>
      </c>
      <c r="I52">
        <v>0</v>
      </c>
      <c r="J52">
        <v>0</v>
      </c>
      <c r="K52">
        <v>0</v>
      </c>
      <c r="L52">
        <v>0</v>
      </c>
      <c r="M52">
        <f t="shared" si="6"/>
        <v>0</v>
      </c>
      <c r="P52" t="s">
        <v>716</v>
      </c>
      <c r="Q52" s="42" t="e">
        <f t="shared" si="21"/>
        <v>#DIV/0!</v>
      </c>
      <c r="R52" s="42" t="e">
        <f t="shared" si="21"/>
        <v>#DIV/0!</v>
      </c>
      <c r="S52" s="42" t="e">
        <f t="shared" si="21"/>
        <v>#DIV/0!</v>
      </c>
      <c r="T52" s="42" t="e">
        <f t="shared" si="21"/>
        <v>#DIV/0!</v>
      </c>
      <c r="U52" s="42" t="e">
        <f t="shared" si="21"/>
        <v>#DIV/0!</v>
      </c>
      <c r="V52" s="42" t="e">
        <f t="shared" si="21"/>
        <v>#DIV/0!</v>
      </c>
      <c r="W52" s="42" t="e">
        <f t="shared" si="21"/>
        <v>#DIV/0!</v>
      </c>
      <c r="Y52" s="54" t="e">
        <f t="shared" si="22"/>
        <v>#DIV/0!</v>
      </c>
      <c r="Z52" s="54" t="e">
        <f t="shared" si="23"/>
        <v>#DIV/0!</v>
      </c>
      <c r="AA52" s="54" t="e">
        <f t="shared" si="24"/>
        <v>#DIV/0!</v>
      </c>
      <c r="AB52" s="54" t="e">
        <f t="shared" si="25"/>
        <v>#DIV/0!</v>
      </c>
      <c r="AC52" s="54" t="e">
        <f t="shared" si="26"/>
        <v>#DIV/0!</v>
      </c>
      <c r="AD52" s="54" t="e">
        <f t="shared" si="27"/>
        <v>#DIV/0!</v>
      </c>
      <c r="AE52" s="54" t="e">
        <f t="shared" si="28"/>
        <v>#DIV/0!</v>
      </c>
    </row>
    <row r="53" spans="1:31" x14ac:dyDescent="0.25">
      <c r="A53" t="s">
        <v>138</v>
      </c>
      <c r="B53" t="s">
        <v>717</v>
      </c>
      <c r="C53" t="s">
        <v>718</v>
      </c>
      <c r="D53" t="s">
        <v>602</v>
      </c>
      <c r="E53" t="s">
        <v>603</v>
      </c>
      <c r="M53">
        <f t="shared" si="6"/>
        <v>0</v>
      </c>
      <c r="P53" s="2" t="s">
        <v>719</v>
      </c>
      <c r="Q53" s="79">
        <f t="shared" ref="Q53:W53" si="29" xml:space="preserve"> Q14</f>
        <v>2.0038886839556639E-3</v>
      </c>
      <c r="R53" s="79">
        <f t="shared" si="29"/>
        <v>3.1123274527826452E-2</v>
      </c>
      <c r="S53" s="79">
        <f t="shared" si="29"/>
        <v>0.17369989298056121</v>
      </c>
      <c r="T53" s="79">
        <f t="shared" si="29"/>
        <v>0.24839794089030856</v>
      </c>
      <c r="U53" s="79">
        <f t="shared" si="29"/>
        <v>0.25911720961883583</v>
      </c>
      <c r="V53" s="79">
        <f t="shared" si="29"/>
        <v>0.21018316924834704</v>
      </c>
      <c r="W53" s="79">
        <f t="shared" si="29"/>
        <v>7.5474624050165223E-2</v>
      </c>
      <c r="Y53" s="54">
        <f t="shared" si="22"/>
        <v>2.0038886839556639E-3</v>
      </c>
      <c r="Z53" s="54">
        <f t="shared" si="23"/>
        <v>3.3127163211782114E-2</v>
      </c>
      <c r="AA53" s="54">
        <f t="shared" si="24"/>
        <v>0.20682705619234332</v>
      </c>
      <c r="AB53" s="54">
        <f t="shared" si="25"/>
        <v>0.45522499708265185</v>
      </c>
      <c r="AC53" s="54">
        <f t="shared" si="26"/>
        <v>0.71434220670148774</v>
      </c>
      <c r="AD53" s="54">
        <f t="shared" si="27"/>
        <v>0.92452537594983475</v>
      </c>
      <c r="AE53" s="54">
        <f t="shared" si="28"/>
        <v>1</v>
      </c>
    </row>
    <row r="54" spans="1:31" x14ac:dyDescent="0.25">
      <c r="A54" t="s">
        <v>138</v>
      </c>
      <c r="B54" t="s">
        <v>720</v>
      </c>
      <c r="C54" t="s">
        <v>721</v>
      </c>
      <c r="D54" t="s">
        <v>722</v>
      </c>
      <c r="E54" t="s">
        <v>389</v>
      </c>
      <c r="F54" t="s">
        <v>723</v>
      </c>
      <c r="G54" t="s">
        <v>723</v>
      </c>
      <c r="H54" t="s">
        <v>723</v>
      </c>
      <c r="I54" t="s">
        <v>723</v>
      </c>
      <c r="J54" t="s">
        <v>723</v>
      </c>
      <c r="K54" t="s">
        <v>723</v>
      </c>
      <c r="L54" t="s">
        <v>723</v>
      </c>
      <c r="M54">
        <f t="shared" si="6"/>
        <v>0</v>
      </c>
      <c r="P54" t="s">
        <v>65</v>
      </c>
      <c r="Q54" s="79">
        <f t="shared" ref="Q54:W54" si="30" xml:space="preserve"> Q14</f>
        <v>2.0038886839556639E-3</v>
      </c>
      <c r="R54" s="79">
        <f t="shared" si="30"/>
        <v>3.1123274527826452E-2</v>
      </c>
      <c r="S54" s="79">
        <f t="shared" si="30"/>
        <v>0.17369989298056121</v>
      </c>
      <c r="T54" s="79">
        <f t="shared" si="30"/>
        <v>0.24839794089030856</v>
      </c>
      <c r="U54" s="79">
        <f t="shared" si="30"/>
        <v>0.25911720961883583</v>
      </c>
      <c r="V54" s="79">
        <f t="shared" si="30"/>
        <v>0.21018316924834704</v>
      </c>
      <c r="W54" s="79">
        <f t="shared" si="30"/>
        <v>7.5474624050165223E-2</v>
      </c>
      <c r="Y54" s="54">
        <f t="shared" si="22"/>
        <v>2.0038886839556639E-3</v>
      </c>
      <c r="Z54" s="54">
        <f t="shared" si="23"/>
        <v>3.3127163211782114E-2</v>
      </c>
      <c r="AA54" s="54">
        <f t="shared" si="24"/>
        <v>0.20682705619234332</v>
      </c>
      <c r="AB54" s="54">
        <f t="shared" si="25"/>
        <v>0.45522499708265185</v>
      </c>
      <c r="AC54" s="54">
        <f t="shared" si="26"/>
        <v>0.71434220670148774</v>
      </c>
      <c r="AD54" s="54">
        <f t="shared" si="27"/>
        <v>0.92452537594983475</v>
      </c>
      <c r="AE54" s="54">
        <f t="shared" si="28"/>
        <v>1</v>
      </c>
    </row>
    <row r="55" spans="1:31" x14ac:dyDescent="0.25">
      <c r="A55" t="s">
        <v>138</v>
      </c>
      <c r="B55" t="s">
        <v>724</v>
      </c>
      <c r="C55" t="s">
        <v>725</v>
      </c>
      <c r="D55" t="s">
        <v>722</v>
      </c>
      <c r="E55" t="s">
        <v>389</v>
      </c>
      <c r="F55" t="s">
        <v>726</v>
      </c>
      <c r="G55" t="s">
        <v>726</v>
      </c>
      <c r="H55" t="s">
        <v>726</v>
      </c>
      <c r="I55" t="s">
        <v>726</v>
      </c>
      <c r="J55" t="s">
        <v>726</v>
      </c>
      <c r="K55" t="s">
        <v>726</v>
      </c>
      <c r="L55" t="s">
        <v>726</v>
      </c>
      <c r="M55">
        <f t="shared" si="6"/>
        <v>0</v>
      </c>
      <c r="P55" t="s">
        <v>727</v>
      </c>
      <c r="Q55" s="79">
        <f t="shared" ref="Q55:W55" si="31" xml:space="preserve"> Q14</f>
        <v>2.0038886839556639E-3</v>
      </c>
      <c r="R55" s="79">
        <f t="shared" si="31"/>
        <v>3.1123274527826452E-2</v>
      </c>
      <c r="S55" s="79">
        <f t="shared" si="31"/>
        <v>0.17369989298056121</v>
      </c>
      <c r="T55" s="79">
        <f t="shared" si="31"/>
        <v>0.24839794089030856</v>
      </c>
      <c r="U55" s="79">
        <f t="shared" si="31"/>
        <v>0.25911720961883583</v>
      </c>
      <c r="V55" s="79">
        <f t="shared" si="31"/>
        <v>0.21018316924834704</v>
      </c>
      <c r="W55" s="79">
        <f t="shared" si="31"/>
        <v>7.5474624050165223E-2</v>
      </c>
      <c r="Y55" s="54">
        <f t="shared" si="22"/>
        <v>2.0038886839556639E-3</v>
      </c>
      <c r="Z55" s="54">
        <f t="shared" si="23"/>
        <v>3.3127163211782114E-2</v>
      </c>
      <c r="AA55" s="54">
        <f t="shared" si="24"/>
        <v>0.20682705619234332</v>
      </c>
      <c r="AB55" s="54">
        <f t="shared" si="25"/>
        <v>0.45522499708265185</v>
      </c>
      <c r="AC55" s="54">
        <f t="shared" si="26"/>
        <v>0.71434220670148774</v>
      </c>
      <c r="AD55" s="54">
        <f t="shared" si="27"/>
        <v>0.92452537594983475</v>
      </c>
      <c r="AE55" s="54">
        <f t="shared" si="28"/>
        <v>1</v>
      </c>
    </row>
    <row r="56" spans="1:31" x14ac:dyDescent="0.25">
      <c r="A56" t="s">
        <v>138</v>
      </c>
      <c r="B56" t="s">
        <v>728</v>
      </c>
      <c r="C56" t="s">
        <v>729</v>
      </c>
      <c r="D56" t="s">
        <v>722</v>
      </c>
      <c r="E56" t="s">
        <v>389</v>
      </c>
      <c r="F56" t="s">
        <v>730</v>
      </c>
      <c r="G56" t="s">
        <v>730</v>
      </c>
      <c r="H56" t="s">
        <v>730</v>
      </c>
      <c r="I56" t="s">
        <v>730</v>
      </c>
      <c r="J56" t="s">
        <v>730</v>
      </c>
      <c r="K56" t="s">
        <v>730</v>
      </c>
      <c r="L56" t="s">
        <v>730</v>
      </c>
      <c r="M56">
        <f t="shared" si="6"/>
        <v>0</v>
      </c>
    </row>
    <row r="57" spans="1:31" x14ac:dyDescent="0.25">
      <c r="A57" t="s">
        <v>138</v>
      </c>
      <c r="B57" t="s">
        <v>731</v>
      </c>
      <c r="C57" t="s">
        <v>732</v>
      </c>
      <c r="D57" t="s">
        <v>408</v>
      </c>
      <c r="E57" t="s">
        <v>389</v>
      </c>
      <c r="F57">
        <v>0</v>
      </c>
      <c r="G57">
        <v>0</v>
      </c>
      <c r="H57">
        <v>0</v>
      </c>
      <c r="I57">
        <v>0</v>
      </c>
      <c r="J57">
        <v>0</v>
      </c>
      <c r="K57">
        <v>0</v>
      </c>
      <c r="L57">
        <v>0</v>
      </c>
      <c r="M57">
        <f t="shared" si="6"/>
        <v>0</v>
      </c>
    </row>
  </sheetData>
  <mergeCells count="2">
    <mergeCell ref="Y2:AE2"/>
    <mergeCell ref="Q2:W2"/>
  </mergeCells>
  <pageMargins left="0.7" right="0.7" top="0.75" bottom="0.75" header="0.3" footer="0.3"/>
  <customProperties>
    <customPr name="_pios_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AE5C-5808-4040-9263-F25AFC642E77}">
  <sheetPr codeName="Sheet8"/>
  <dimension ref="A1:AJ41"/>
  <sheetViews>
    <sheetView topLeftCell="A2" zoomScale="80" zoomScaleNormal="80" workbookViewId="0"/>
  </sheetViews>
  <sheetFormatPr defaultRowHeight="13.8" x14ac:dyDescent="0.25"/>
  <cols>
    <col min="1" max="1" width="15.5" customWidth="1"/>
    <col min="2" max="2" width="62.09765625" customWidth="1"/>
    <col min="3" max="3" width="92.59765625" customWidth="1"/>
    <col min="4" max="14" width="15.5" customWidth="1"/>
    <col min="16" max="16" width="50.796875" customWidth="1"/>
  </cols>
  <sheetData>
    <row r="1" spans="1:33" ht="18.600000000000001" x14ac:dyDescent="0.3">
      <c r="A1" s="17" t="str" cm="1">
        <f t="array" aca="1" ref="A1" ca="1" xml:space="preserve"> RIGHT(CELL("filename", A1), LEN(CELL("filename", A1)) - SEARCH("]", CELL("filename", A1)))</f>
        <v>F_Inputs_W_EXP</v>
      </c>
      <c r="C1" t="s">
        <v>733</v>
      </c>
    </row>
    <row r="2" spans="1:33" ht="14.4" x14ac:dyDescent="0.3">
      <c r="A2" t="s">
        <v>594</v>
      </c>
      <c r="B2" t="s">
        <v>595</v>
      </c>
      <c r="C2" t="s">
        <v>596</v>
      </c>
      <c r="D2" t="s">
        <v>597</v>
      </c>
      <c r="E2" t="s">
        <v>598</v>
      </c>
      <c r="F2" t="s">
        <v>381</v>
      </c>
      <c r="G2" t="s">
        <v>382</v>
      </c>
      <c r="H2" t="s">
        <v>383</v>
      </c>
      <c r="I2" t="s">
        <v>384</v>
      </c>
      <c r="J2" t="s">
        <v>385</v>
      </c>
      <c r="K2" t="s">
        <v>386</v>
      </c>
      <c r="L2" t="s">
        <v>387</v>
      </c>
      <c r="M2" t="s">
        <v>599</v>
      </c>
      <c r="S2" s="40" t="s">
        <v>373</v>
      </c>
      <c r="Y2" s="1014" t="s">
        <v>374</v>
      </c>
      <c r="Z2" s="1014"/>
      <c r="AA2" s="1014"/>
      <c r="AB2" s="1014"/>
      <c r="AC2" s="1014"/>
      <c r="AD2" s="1014"/>
      <c r="AE2" s="1014"/>
      <c r="AF2" s="1014"/>
      <c r="AG2" s="1014"/>
    </row>
    <row r="3" spans="1:33" x14ac:dyDescent="0.25">
      <c r="S3" s="55"/>
      <c r="T3" s="55"/>
      <c r="U3" s="55"/>
      <c r="V3" s="55"/>
      <c r="W3" s="55"/>
      <c r="AA3" s="55"/>
    </row>
    <row r="4" spans="1:33" ht="14.4" x14ac:dyDescent="0.3">
      <c r="A4" t="s">
        <v>137</v>
      </c>
      <c r="P4" s="46" t="s">
        <v>26</v>
      </c>
      <c r="Q4" s="46" t="s">
        <v>381</v>
      </c>
      <c r="R4" s="46" t="s">
        <v>382</v>
      </c>
      <c r="S4" s="46" t="s">
        <v>383</v>
      </c>
      <c r="T4" s="46" t="s">
        <v>384</v>
      </c>
      <c r="U4" s="46" t="s">
        <v>385</v>
      </c>
      <c r="V4" s="46" t="s">
        <v>386</v>
      </c>
      <c r="W4" s="46" t="s">
        <v>387</v>
      </c>
      <c r="Y4" s="46" t="s">
        <v>381</v>
      </c>
      <c r="Z4" s="46" t="s">
        <v>382</v>
      </c>
      <c r="AA4" s="46" t="s">
        <v>383</v>
      </c>
      <c r="AB4" s="46" t="s">
        <v>384</v>
      </c>
      <c r="AC4" s="46" t="s">
        <v>385</v>
      </c>
      <c r="AD4" s="46" t="s">
        <v>386</v>
      </c>
      <c r="AE4" s="46" t="s">
        <v>387</v>
      </c>
    </row>
    <row r="8" spans="1:33" x14ac:dyDescent="0.25">
      <c r="A8" t="s">
        <v>138</v>
      </c>
      <c r="B8" t="s">
        <v>734</v>
      </c>
      <c r="C8" t="s">
        <v>735</v>
      </c>
      <c r="D8" t="s">
        <v>602</v>
      </c>
      <c r="E8" t="s">
        <v>603</v>
      </c>
      <c r="F8">
        <v>0.58132578751173269</v>
      </c>
      <c r="G8">
        <v>14.643568399837658</v>
      </c>
      <c r="H8">
        <v>97.260684877957615</v>
      </c>
      <c r="I8">
        <v>132.31542791682375</v>
      </c>
      <c r="J8">
        <v>135.18998135342935</v>
      </c>
      <c r="K8">
        <v>110.0257391258604</v>
      </c>
      <c r="L8">
        <v>86.093557493536025</v>
      </c>
      <c r="M8">
        <f t="shared" ref="M8:M41" si="0">SUM( F8:L8)</f>
        <v>576.11028495495657</v>
      </c>
      <c r="Q8" s="83"/>
      <c r="R8" s="83"/>
      <c r="S8" s="83"/>
      <c r="T8" s="83"/>
      <c r="U8" s="83"/>
      <c r="V8" s="83"/>
      <c r="W8" s="83"/>
      <c r="Y8" s="54"/>
      <c r="Z8" s="54"/>
      <c r="AA8" s="54"/>
      <c r="AB8" s="54"/>
      <c r="AC8" s="54"/>
      <c r="AD8" s="54"/>
      <c r="AE8" s="54"/>
    </row>
    <row r="9" spans="1:33" x14ac:dyDescent="0.25">
      <c r="A9" t="s">
        <v>138</v>
      </c>
      <c r="B9" t="s">
        <v>736</v>
      </c>
      <c r="C9" t="s">
        <v>737</v>
      </c>
      <c r="D9" t="s">
        <v>602</v>
      </c>
      <c r="E9" t="s">
        <v>603</v>
      </c>
      <c r="F9">
        <v>0</v>
      </c>
      <c r="G9">
        <v>0</v>
      </c>
      <c r="H9">
        <v>3.8332171597220457</v>
      </c>
      <c r="I9">
        <v>4.6180958295603594</v>
      </c>
      <c r="J9">
        <v>4.7542630538465263</v>
      </c>
      <c r="K9">
        <v>4.0488760826513026</v>
      </c>
      <c r="L9">
        <v>3.1330246797910757</v>
      </c>
      <c r="M9">
        <f t="shared" si="0"/>
        <v>20.38747680557131</v>
      </c>
      <c r="P9" s="155" t="s">
        <v>738</v>
      </c>
      <c r="Q9" s="83">
        <f t="shared" ref="Q9:W9" si="1" xml:space="preserve"> F9 / $M9</f>
        <v>0</v>
      </c>
      <c r="R9" s="83">
        <f t="shared" si="1"/>
        <v>0</v>
      </c>
      <c r="S9" s="83">
        <f t="shared" si="1"/>
        <v>0.18801822296492021</v>
      </c>
      <c r="T9" s="83">
        <f t="shared" si="1"/>
        <v>0.22651630084495628</v>
      </c>
      <c r="U9" s="83">
        <f t="shared" si="1"/>
        <v>0.23319526487688377</v>
      </c>
      <c r="V9" s="83">
        <f t="shared" si="1"/>
        <v>0.19859623244524607</v>
      </c>
      <c r="W9" s="83">
        <f t="shared" si="1"/>
        <v>0.15367397886799361</v>
      </c>
      <c r="Y9" s="54">
        <f xml:space="preserve"> Q9</f>
        <v>0</v>
      </c>
      <c r="Z9" s="54">
        <f>SUM( Q9:R9)</f>
        <v>0</v>
      </c>
      <c r="AA9" s="54">
        <f>SUM( Q9:S9)</f>
        <v>0.18801822296492021</v>
      </c>
      <c r="AB9" s="54">
        <f>SUM( Q9:T9)</f>
        <v>0.41453452380987649</v>
      </c>
      <c r="AC9" s="54">
        <f>SUM( Q9:U9)</f>
        <v>0.64772978868676023</v>
      </c>
      <c r="AD9" s="54">
        <f>SUM( Q9:V9)</f>
        <v>0.84632602113200628</v>
      </c>
      <c r="AE9" s="54">
        <f>SUM( Q9:W9)</f>
        <v>0.99999999999999989</v>
      </c>
    </row>
    <row r="10" spans="1:33" x14ac:dyDescent="0.25">
      <c r="A10" t="s">
        <v>138</v>
      </c>
      <c r="B10" t="s">
        <v>739</v>
      </c>
      <c r="C10" t="s">
        <v>740</v>
      </c>
      <c r="D10" t="s">
        <v>602</v>
      </c>
      <c r="E10" t="s">
        <v>603</v>
      </c>
      <c r="F10">
        <v>0</v>
      </c>
      <c r="G10">
        <v>0</v>
      </c>
      <c r="H10">
        <v>0.99495153751918963</v>
      </c>
      <c r="I10">
        <v>1.5066286546773298</v>
      </c>
      <c r="J10">
        <v>1.6035634771605778</v>
      </c>
      <c r="K10">
        <v>1.296087333055721</v>
      </c>
      <c r="L10">
        <v>0.71698425571119351</v>
      </c>
      <c r="M10">
        <f t="shared" si="0"/>
        <v>6.1182152581240112</v>
      </c>
      <c r="P10" t="s">
        <v>741</v>
      </c>
      <c r="Q10" s="54">
        <f xml:space="preserve"> Q9</f>
        <v>0</v>
      </c>
      <c r="R10" s="54">
        <f t="shared" ref="R10" si="2" xml:space="preserve"> R9</f>
        <v>0</v>
      </c>
      <c r="S10" s="54">
        <f t="shared" ref="S10" si="3" xml:space="preserve"> S9</f>
        <v>0.18801822296492021</v>
      </c>
      <c r="T10" s="54">
        <f t="shared" ref="T10" si="4" xml:space="preserve"> T9</f>
        <v>0.22651630084495628</v>
      </c>
      <c r="U10" s="54">
        <f t="shared" ref="U10" si="5" xml:space="preserve"> U9</f>
        <v>0.23319526487688377</v>
      </c>
      <c r="V10" s="54">
        <f t="shared" ref="V10" si="6" xml:space="preserve"> V9</f>
        <v>0.19859623244524607</v>
      </c>
      <c r="W10" s="54">
        <f t="shared" ref="W10" si="7" xml:space="preserve"> W9</f>
        <v>0.15367397886799361</v>
      </c>
      <c r="Y10" s="54">
        <f xml:space="preserve"> Y9</f>
        <v>0</v>
      </c>
      <c r="Z10" s="54">
        <f t="shared" ref="Z10" si="8" xml:space="preserve"> Z9</f>
        <v>0</v>
      </c>
      <c r="AA10" s="54">
        <f t="shared" ref="AA10" si="9" xml:space="preserve"> AA9</f>
        <v>0.18801822296492021</v>
      </c>
      <c r="AB10" s="54">
        <f t="shared" ref="AB10" si="10" xml:space="preserve"> AB9</f>
        <v>0.41453452380987649</v>
      </c>
      <c r="AC10" s="54">
        <f t="shared" ref="AC10" si="11" xml:space="preserve"> AC9</f>
        <v>0.64772978868676023</v>
      </c>
      <c r="AD10" s="54">
        <f t="shared" ref="AD10" si="12" xml:space="preserve"> AD9</f>
        <v>0.84632602113200628</v>
      </c>
      <c r="AE10" s="54">
        <f t="shared" ref="AE10" si="13" xml:space="preserve"> AE9</f>
        <v>0.99999999999999989</v>
      </c>
    </row>
    <row r="11" spans="1:33" x14ac:dyDescent="0.25">
      <c r="A11" t="s">
        <v>138</v>
      </c>
      <c r="B11" t="s">
        <v>742</v>
      </c>
      <c r="C11" t="s">
        <v>743</v>
      </c>
      <c r="D11" t="s">
        <v>602</v>
      </c>
      <c r="E11" t="s">
        <v>603</v>
      </c>
      <c r="F11">
        <v>0</v>
      </c>
      <c r="G11">
        <v>0</v>
      </c>
      <c r="H11">
        <v>4.5260947813242467</v>
      </c>
      <c r="I11">
        <v>3.4552292519193593</v>
      </c>
      <c r="J11">
        <v>0</v>
      </c>
      <c r="K11">
        <v>0</v>
      </c>
      <c r="L11">
        <v>0</v>
      </c>
      <c r="M11">
        <f t="shared" si="0"/>
        <v>7.981324033243606</v>
      </c>
    </row>
    <row r="12" spans="1:33" x14ac:dyDescent="0.25">
      <c r="A12" t="s">
        <v>138</v>
      </c>
      <c r="B12" t="s">
        <v>744</v>
      </c>
      <c r="C12" t="s">
        <v>745</v>
      </c>
      <c r="D12" t="s">
        <v>602</v>
      </c>
      <c r="E12" t="s">
        <v>603</v>
      </c>
      <c r="F12">
        <v>0</v>
      </c>
      <c r="G12">
        <v>0</v>
      </c>
      <c r="H12">
        <v>0.70509666910744229</v>
      </c>
      <c r="I12">
        <v>0.84315599262101593</v>
      </c>
      <c r="J12">
        <v>0.86701572828489559</v>
      </c>
      <c r="K12">
        <v>0.77892848451581143</v>
      </c>
      <c r="L12">
        <v>0.61662273875192952</v>
      </c>
      <c r="M12">
        <f t="shared" si="0"/>
        <v>3.8108196132810948</v>
      </c>
    </row>
    <row r="13" spans="1:33" x14ac:dyDescent="0.25">
      <c r="A13" t="s">
        <v>138</v>
      </c>
      <c r="B13" t="s">
        <v>746</v>
      </c>
      <c r="C13" t="s">
        <v>747</v>
      </c>
      <c r="D13" t="s">
        <v>602</v>
      </c>
      <c r="E13" t="s">
        <v>603</v>
      </c>
      <c r="F13">
        <v>0</v>
      </c>
      <c r="G13">
        <v>0</v>
      </c>
      <c r="H13">
        <v>3.6671961158457811</v>
      </c>
      <c r="I13">
        <v>3.6462685261587744</v>
      </c>
      <c r="J13">
        <v>3.6226376441804224</v>
      </c>
      <c r="K13">
        <v>3.5950387847759235</v>
      </c>
      <c r="L13">
        <v>3.5707636204742235</v>
      </c>
      <c r="M13">
        <f t="shared" si="0"/>
        <v>18.101904691435124</v>
      </c>
      <c r="P13" t="s">
        <v>748</v>
      </c>
      <c r="Q13" s="83">
        <f t="shared" ref="Q13:W14" si="14" xml:space="preserve"> F13 / $M13</f>
        <v>0</v>
      </c>
      <c r="R13" s="83">
        <f t="shared" si="14"/>
        <v>0</v>
      </c>
      <c r="S13" s="83">
        <f t="shared" si="14"/>
        <v>0.20258620174820094</v>
      </c>
      <c r="T13" s="83">
        <f t="shared" si="14"/>
        <v>0.20143010298159389</v>
      </c>
      <c r="U13" s="83">
        <f t="shared" si="14"/>
        <v>0.20012466676473362</v>
      </c>
      <c r="V13" s="83">
        <f t="shared" si="14"/>
        <v>0.19860002834270299</v>
      </c>
      <c r="W13" s="83">
        <f t="shared" si="14"/>
        <v>0.19725900016276865</v>
      </c>
      <c r="Y13" s="54">
        <f xml:space="preserve"> Q13</f>
        <v>0</v>
      </c>
      <c r="Z13" s="54">
        <f>SUM( Q13:R13)</f>
        <v>0</v>
      </c>
      <c r="AA13" s="54">
        <f>SUM( Q13:S13)</f>
        <v>0.20258620174820094</v>
      </c>
      <c r="AB13" s="54">
        <f>SUM( Q13:T13)</f>
        <v>0.40401630472979483</v>
      </c>
      <c r="AC13" s="54">
        <f>SUM( Q13:U13)</f>
        <v>0.6041409714945285</v>
      </c>
      <c r="AD13" s="54">
        <f>SUM( Q13:V13)</f>
        <v>0.80274099983723146</v>
      </c>
      <c r="AE13" s="54">
        <f>SUM( Q13:W13)</f>
        <v>1</v>
      </c>
    </row>
    <row r="14" spans="1:33" x14ac:dyDescent="0.25">
      <c r="A14" t="s">
        <v>138</v>
      </c>
      <c r="B14" t="s">
        <v>749</v>
      </c>
      <c r="C14" t="s">
        <v>750</v>
      </c>
      <c r="D14" t="s">
        <v>602</v>
      </c>
      <c r="E14" t="s">
        <v>603</v>
      </c>
      <c r="F14">
        <v>0</v>
      </c>
      <c r="G14">
        <v>0</v>
      </c>
      <c r="H14">
        <v>0.99650707141532036</v>
      </c>
      <c r="I14">
        <v>1.0673315244643542</v>
      </c>
      <c r="J14">
        <v>2.0695182694852634</v>
      </c>
      <c r="K14">
        <v>2.3113348543643384</v>
      </c>
      <c r="L14">
        <v>1.6700659512605924</v>
      </c>
      <c r="M14">
        <f t="shared" si="0"/>
        <v>8.114757670989869</v>
      </c>
      <c r="P14" t="s">
        <v>751</v>
      </c>
      <c r="Q14" s="83">
        <f t="shared" si="14"/>
        <v>0</v>
      </c>
      <c r="R14" s="83">
        <f t="shared" si="14"/>
        <v>0</v>
      </c>
      <c r="S14" s="83">
        <f t="shared" si="14"/>
        <v>0.12280182746279873</v>
      </c>
      <c r="T14" s="83">
        <f t="shared" si="14"/>
        <v>0.13152968551113334</v>
      </c>
      <c r="U14" s="83">
        <f t="shared" si="14"/>
        <v>0.25503143203940132</v>
      </c>
      <c r="V14" s="83">
        <f t="shared" si="14"/>
        <v>0.28483103847048002</v>
      </c>
      <c r="W14" s="83">
        <f t="shared" si="14"/>
        <v>0.20580601651618655</v>
      </c>
      <c r="Y14" s="54">
        <f xml:space="preserve"> Q14</f>
        <v>0</v>
      </c>
      <c r="Z14" s="54">
        <f>SUM( Q14:R14)</f>
        <v>0</v>
      </c>
      <c r="AA14" s="54">
        <f>SUM( Q14:S14)</f>
        <v>0.12280182746279873</v>
      </c>
      <c r="AB14" s="54">
        <f>SUM( Q14:T14)</f>
        <v>0.25433151297393208</v>
      </c>
      <c r="AC14" s="54">
        <f>SUM( Q14:U14)</f>
        <v>0.50936294501333346</v>
      </c>
      <c r="AD14" s="54">
        <f>SUM( Q14:V14)</f>
        <v>0.79419398348381343</v>
      </c>
      <c r="AE14" s="54">
        <f>SUM( Q14:W14)</f>
        <v>1</v>
      </c>
    </row>
    <row r="15" spans="1:33" x14ac:dyDescent="0.25">
      <c r="A15" t="s">
        <v>138</v>
      </c>
      <c r="B15" t="s">
        <v>752</v>
      </c>
      <c r="C15" t="s">
        <v>753</v>
      </c>
      <c r="D15" t="s">
        <v>602</v>
      </c>
      <c r="E15" t="s">
        <v>603</v>
      </c>
      <c r="F15">
        <v>0</v>
      </c>
      <c r="G15">
        <v>0</v>
      </c>
      <c r="H15">
        <v>0.15040289103366231</v>
      </c>
      <c r="I15">
        <v>8.5594599017536036E-2</v>
      </c>
      <c r="J15">
        <v>0</v>
      </c>
      <c r="K15">
        <v>0</v>
      </c>
      <c r="L15">
        <v>0</v>
      </c>
      <c r="M15">
        <f t="shared" si="0"/>
        <v>0.23599749005119836</v>
      </c>
    </row>
    <row r="16" spans="1:33" x14ac:dyDescent="0.25">
      <c r="A16" t="s">
        <v>138</v>
      </c>
      <c r="B16" t="s">
        <v>754</v>
      </c>
      <c r="C16" t="s">
        <v>755</v>
      </c>
      <c r="D16" t="s">
        <v>602</v>
      </c>
      <c r="E16" t="s">
        <v>603</v>
      </c>
      <c r="F16">
        <v>0</v>
      </c>
      <c r="G16">
        <v>0</v>
      </c>
      <c r="H16">
        <v>0</v>
      </c>
      <c r="I16">
        <v>0</v>
      </c>
      <c r="J16">
        <v>0</v>
      </c>
      <c r="K16">
        <v>0</v>
      </c>
      <c r="L16">
        <v>0</v>
      </c>
      <c r="M16">
        <f t="shared" si="0"/>
        <v>0</v>
      </c>
    </row>
    <row r="17" spans="1:36" x14ac:dyDescent="0.25">
      <c r="A17" t="s">
        <v>138</v>
      </c>
      <c r="B17" t="s">
        <v>756</v>
      </c>
      <c r="C17" t="s">
        <v>757</v>
      </c>
      <c r="D17" t="s">
        <v>602</v>
      </c>
      <c r="E17" t="s">
        <v>603</v>
      </c>
      <c r="F17">
        <v>0</v>
      </c>
      <c r="G17">
        <v>0.18079794873029637</v>
      </c>
      <c r="H17">
        <v>2.1729891372276007</v>
      </c>
      <c r="I17">
        <v>2.7868591896087391</v>
      </c>
      <c r="J17">
        <v>1.7965674057698471</v>
      </c>
      <c r="K17">
        <v>0.67524585133466464</v>
      </c>
      <c r="L17">
        <v>0.67068631666299283</v>
      </c>
      <c r="M17">
        <f t="shared" si="0"/>
        <v>8.2831458493341419</v>
      </c>
      <c r="P17" s="47" t="s">
        <v>126</v>
      </c>
      <c r="Q17" s="83">
        <f t="shared" ref="Q17:W17" si="15" xml:space="preserve"> F17 / $M17</f>
        <v>0</v>
      </c>
      <c r="R17" s="83">
        <f t="shared" si="15"/>
        <v>2.1827208166910424E-2</v>
      </c>
      <c r="S17" s="83">
        <f t="shared" si="15"/>
        <v>0.26233863036496946</v>
      </c>
      <c r="T17" s="83">
        <f t="shared" si="15"/>
        <v>0.33644936842839324</v>
      </c>
      <c r="U17" s="83">
        <f t="shared" si="15"/>
        <v>0.21689433440487685</v>
      </c>
      <c r="V17" s="83">
        <f t="shared" si="15"/>
        <v>8.1520458967765941E-2</v>
      </c>
      <c r="W17" s="83">
        <f t="shared" si="15"/>
        <v>8.0969999667083903E-2</v>
      </c>
      <c r="Y17" s="54">
        <f xml:space="preserve"> Q17</f>
        <v>0</v>
      </c>
      <c r="Z17" s="54">
        <f>SUM( Q17:R17)</f>
        <v>2.1827208166910424E-2</v>
      </c>
      <c r="AA17" s="54">
        <f>SUM( Q17:S17)</f>
        <v>0.28416583853187988</v>
      </c>
      <c r="AB17" s="54">
        <f>SUM( Q17:T17)</f>
        <v>0.62061520696027306</v>
      </c>
      <c r="AC17" s="54">
        <f>SUM( Q17:U17)</f>
        <v>0.83750954136514988</v>
      </c>
      <c r="AD17" s="54">
        <f>SUM( Q17:V17)</f>
        <v>0.91903000033291582</v>
      </c>
      <c r="AE17" s="54">
        <f>SUM( Q17:W17)</f>
        <v>0.99999999999999978</v>
      </c>
    </row>
    <row r="18" spans="1:36" x14ac:dyDescent="0.25">
      <c r="A18" t="s">
        <v>138</v>
      </c>
      <c r="B18" t="s">
        <v>758</v>
      </c>
      <c r="C18" t="s">
        <v>759</v>
      </c>
      <c r="D18" t="s">
        <v>602</v>
      </c>
      <c r="E18" t="s">
        <v>603</v>
      </c>
      <c r="F18">
        <v>0</v>
      </c>
      <c r="G18">
        <v>0</v>
      </c>
      <c r="H18">
        <v>0</v>
      </c>
      <c r="I18">
        <v>0</v>
      </c>
      <c r="J18">
        <v>0</v>
      </c>
      <c r="K18">
        <v>0</v>
      </c>
      <c r="L18">
        <v>0</v>
      </c>
      <c r="M18">
        <f t="shared" si="0"/>
        <v>0</v>
      </c>
    </row>
    <row r="19" spans="1:36" x14ac:dyDescent="0.25">
      <c r="A19" t="s">
        <v>138</v>
      </c>
      <c r="B19" t="s">
        <v>760</v>
      </c>
      <c r="C19" t="s">
        <v>761</v>
      </c>
      <c r="D19" t="s">
        <v>602</v>
      </c>
      <c r="E19" t="s">
        <v>603</v>
      </c>
      <c r="F19">
        <v>0</v>
      </c>
      <c r="G19">
        <v>0.91220272164605609</v>
      </c>
      <c r="H19">
        <v>5.081090117046938</v>
      </c>
      <c r="I19">
        <v>14.244135184690501</v>
      </c>
      <c r="J19">
        <v>10.78960981176674</v>
      </c>
      <c r="K19">
        <v>2.5931732804007308</v>
      </c>
      <c r="L19">
        <v>2.8416283329638525</v>
      </c>
      <c r="M19">
        <f t="shared" si="0"/>
        <v>36.461839448514816</v>
      </c>
      <c r="P19" t="s">
        <v>115</v>
      </c>
      <c r="Q19" s="83">
        <f t="shared" ref="Q19:W20" si="16" xml:space="preserve"> F19 / $M19</f>
        <v>0</v>
      </c>
      <c r="R19" s="83">
        <f t="shared" si="16"/>
        <v>2.5018011582605783E-2</v>
      </c>
      <c r="S19" s="83">
        <f t="shared" si="16"/>
        <v>0.13935364188692637</v>
      </c>
      <c r="T19" s="83">
        <f t="shared" si="16"/>
        <v>0.39065871058983836</v>
      </c>
      <c r="U19" s="83">
        <f t="shared" si="16"/>
        <v>0.29591512592232172</v>
      </c>
      <c r="V19" s="83">
        <f t="shared" si="16"/>
        <v>7.1120199079982432E-2</v>
      </c>
      <c r="W19" s="83">
        <f t="shared" si="16"/>
        <v>7.7934310938325396E-2</v>
      </c>
      <c r="Y19" s="54">
        <f xml:space="preserve"> Q19</f>
        <v>0</v>
      </c>
      <c r="Z19" s="54">
        <f>SUM( Q19:R19)</f>
        <v>2.5018011582605783E-2</v>
      </c>
      <c r="AA19" s="54">
        <f>SUM( Q19:S19)</f>
        <v>0.16437165346953214</v>
      </c>
      <c r="AB19" s="54">
        <f>SUM( Q19:T19)</f>
        <v>0.55503036405937056</v>
      </c>
      <c r="AC19" s="54">
        <f>SUM( Q19:U19)</f>
        <v>0.85094548998169228</v>
      </c>
      <c r="AD19" s="54">
        <f>SUM( Q19:V19)</f>
        <v>0.92206568906167474</v>
      </c>
      <c r="AE19" s="54">
        <f>SUM( Q19:W19)</f>
        <v>1.0000000000000002</v>
      </c>
    </row>
    <row r="20" spans="1:36" x14ac:dyDescent="0.25">
      <c r="A20" t="s">
        <v>138</v>
      </c>
      <c r="B20" t="s">
        <v>762</v>
      </c>
      <c r="C20" t="s">
        <v>763</v>
      </c>
      <c r="D20" t="s">
        <v>602</v>
      </c>
      <c r="E20" t="s">
        <v>603</v>
      </c>
      <c r="F20">
        <v>0</v>
      </c>
      <c r="G20">
        <v>0</v>
      </c>
      <c r="H20">
        <v>0</v>
      </c>
      <c r="I20">
        <v>0</v>
      </c>
      <c r="J20">
        <v>0</v>
      </c>
      <c r="K20">
        <v>0</v>
      </c>
      <c r="L20">
        <v>0</v>
      </c>
      <c r="M20">
        <f t="shared" si="0"/>
        <v>0</v>
      </c>
      <c r="P20" t="s">
        <v>79</v>
      </c>
      <c r="Q20" s="83" t="e">
        <f t="shared" si="16"/>
        <v>#DIV/0!</v>
      </c>
      <c r="R20" s="83" t="e">
        <f t="shared" si="16"/>
        <v>#DIV/0!</v>
      </c>
      <c r="S20" s="83" t="e">
        <f t="shared" si="16"/>
        <v>#DIV/0!</v>
      </c>
      <c r="T20" s="83" t="e">
        <f t="shared" si="16"/>
        <v>#DIV/0!</v>
      </c>
      <c r="U20" s="83" t="e">
        <f t="shared" si="16"/>
        <v>#DIV/0!</v>
      </c>
      <c r="V20" s="83" t="e">
        <f t="shared" si="16"/>
        <v>#DIV/0!</v>
      </c>
      <c r="W20" s="83" t="e">
        <f t="shared" si="16"/>
        <v>#DIV/0!</v>
      </c>
      <c r="Y20" s="54" t="e">
        <f xml:space="preserve"> Q20</f>
        <v>#DIV/0!</v>
      </c>
      <c r="Z20" s="54" t="e">
        <f>SUM( Q20:R20)</f>
        <v>#DIV/0!</v>
      </c>
      <c r="AA20" s="54" t="e">
        <f>SUM( Q20:S20)</f>
        <v>#DIV/0!</v>
      </c>
      <c r="AB20" s="54" t="e">
        <f>SUM( Q20:T20)</f>
        <v>#DIV/0!</v>
      </c>
      <c r="AC20" s="54" t="e">
        <f>SUM( Q20:U20)</f>
        <v>#DIV/0!</v>
      </c>
      <c r="AD20" s="54" t="e">
        <f>SUM( Q20:V20)</f>
        <v>#DIV/0!</v>
      </c>
      <c r="AE20" s="54" t="e">
        <f>SUM( Q20:W20)</f>
        <v>#DIV/0!</v>
      </c>
    </row>
    <row r="21" spans="1:36" x14ac:dyDescent="0.25">
      <c r="A21" t="s">
        <v>138</v>
      </c>
      <c r="B21" t="s">
        <v>764</v>
      </c>
      <c r="C21" t="s">
        <v>765</v>
      </c>
      <c r="D21" t="s">
        <v>602</v>
      </c>
      <c r="E21" t="s">
        <v>603</v>
      </c>
      <c r="F21">
        <v>0</v>
      </c>
      <c r="G21">
        <v>0</v>
      </c>
      <c r="H21">
        <v>9.4014281346261708</v>
      </c>
      <c r="I21">
        <v>7.2001830205222204</v>
      </c>
      <c r="J21">
        <v>7.0163759648485238</v>
      </c>
      <c r="K21">
        <v>7.5777979461628275</v>
      </c>
      <c r="L21">
        <v>7.1862656303445522</v>
      </c>
      <c r="M21">
        <f t="shared" si="0"/>
        <v>38.382050696504294</v>
      </c>
    </row>
    <row r="22" spans="1:36" x14ac:dyDescent="0.25">
      <c r="A22" t="s">
        <v>138</v>
      </c>
      <c r="B22" t="s">
        <v>766</v>
      </c>
      <c r="C22" t="s">
        <v>767</v>
      </c>
      <c r="D22" t="s">
        <v>602</v>
      </c>
      <c r="E22" t="s">
        <v>603</v>
      </c>
      <c r="F22">
        <v>0</v>
      </c>
      <c r="G22">
        <v>0</v>
      </c>
      <c r="H22">
        <v>2.5790637753160479</v>
      </c>
      <c r="I22">
        <v>3.3949565628063292</v>
      </c>
      <c r="J22">
        <v>3.7124329747289808</v>
      </c>
      <c r="K22">
        <v>4.2707325589308782</v>
      </c>
      <c r="L22">
        <v>3.711994212335175</v>
      </c>
      <c r="M22">
        <f t="shared" si="0"/>
        <v>17.669180084117411</v>
      </c>
      <c r="P22" t="s">
        <v>768</v>
      </c>
    </row>
    <row r="23" spans="1:36" x14ac:dyDescent="0.25">
      <c r="A23" t="s">
        <v>138</v>
      </c>
      <c r="B23" t="s">
        <v>769</v>
      </c>
      <c r="C23" t="s">
        <v>770</v>
      </c>
      <c r="D23" t="s">
        <v>602</v>
      </c>
      <c r="E23" t="s">
        <v>603</v>
      </c>
      <c r="F23">
        <v>0</v>
      </c>
      <c r="G23">
        <v>0</v>
      </c>
      <c r="H23">
        <v>6.9324662084297053</v>
      </c>
      <c r="I23">
        <v>10.760590115732777</v>
      </c>
      <c r="J23">
        <v>12.56840963958888</v>
      </c>
      <c r="K23">
        <v>18.736359905014183</v>
      </c>
      <c r="L23">
        <v>18.150457794427016</v>
      </c>
      <c r="M23">
        <f t="shared" si="0"/>
        <v>67.148283663192558</v>
      </c>
    </row>
    <row r="24" spans="1:36" x14ac:dyDescent="0.25">
      <c r="A24" t="s">
        <v>138</v>
      </c>
      <c r="B24" t="s">
        <v>771</v>
      </c>
      <c r="C24" t="s">
        <v>772</v>
      </c>
      <c r="D24" t="s">
        <v>602</v>
      </c>
      <c r="E24" t="s">
        <v>603</v>
      </c>
      <c r="F24">
        <v>0.4607088776680584</v>
      </c>
      <c r="G24">
        <v>10.721703415960629</v>
      </c>
      <c r="H24">
        <v>27.131231468355299</v>
      </c>
      <c r="I24">
        <v>37.108890719987365</v>
      </c>
      <c r="J24">
        <v>34.82349155110014</v>
      </c>
      <c r="K24">
        <v>31.333620763151199</v>
      </c>
      <c r="L24">
        <v>17.986642954194703</v>
      </c>
      <c r="M24">
        <f t="shared" si="0"/>
        <v>159.56628975041741</v>
      </c>
      <c r="P24" t="s">
        <v>70</v>
      </c>
      <c r="Q24" s="83">
        <f t="shared" ref="Q24:W24" si="17" xml:space="preserve"> F24 / $M24</f>
        <v>2.8872569412290495E-3</v>
      </c>
      <c r="R24" s="83">
        <f t="shared" si="17"/>
        <v>6.7192785097220584E-2</v>
      </c>
      <c r="S24" s="83">
        <f t="shared" si="17"/>
        <v>0.17003109811472147</v>
      </c>
      <c r="T24" s="83">
        <f t="shared" si="17"/>
        <v>0.23256096747020022</v>
      </c>
      <c r="U24" s="83">
        <f t="shared" si="17"/>
        <v>0.21823839863400124</v>
      </c>
      <c r="V24" s="83">
        <f t="shared" si="17"/>
        <v>0.19636742078894664</v>
      </c>
      <c r="W24" s="83">
        <f t="shared" si="17"/>
        <v>0.1127220729536807</v>
      </c>
      <c r="Y24" s="54">
        <f xml:space="preserve"> Q24</f>
        <v>2.8872569412290495E-3</v>
      </c>
      <c r="Z24" s="54">
        <f>SUM( Q24:R24)</f>
        <v>7.0080042038449628E-2</v>
      </c>
      <c r="AA24" s="54">
        <f>SUM( Q24:S24)</f>
        <v>0.24011114015317109</v>
      </c>
      <c r="AB24" s="54">
        <f>SUM( Q24:T24)</f>
        <v>0.47267210762337131</v>
      </c>
      <c r="AC24" s="54">
        <f>SUM( Q24:U24)</f>
        <v>0.6909105062573726</v>
      </c>
      <c r="AD24" s="54">
        <f>SUM( Q24:V24)</f>
        <v>0.88727792704631925</v>
      </c>
      <c r="AE24" s="54">
        <f>SUM( Q24:W24)</f>
        <v>1</v>
      </c>
    </row>
    <row r="25" spans="1:36" x14ac:dyDescent="0.25">
      <c r="A25" t="s">
        <v>138</v>
      </c>
      <c r="B25" t="s">
        <v>773</v>
      </c>
      <c r="C25" t="s">
        <v>774</v>
      </c>
      <c r="D25" t="s">
        <v>602</v>
      </c>
      <c r="E25" t="s">
        <v>603</v>
      </c>
      <c r="F25">
        <v>5.9399985365406589E-2</v>
      </c>
      <c r="G25">
        <v>0.69652127786395768</v>
      </c>
      <c r="H25">
        <v>3.378056966206334</v>
      </c>
      <c r="I25">
        <v>9.5661992590961251</v>
      </c>
      <c r="J25">
        <v>8.4980754594253476</v>
      </c>
      <c r="K25">
        <v>5.4059608561638974</v>
      </c>
      <c r="L25">
        <v>1.0214044839584449</v>
      </c>
      <c r="M25">
        <f t="shared" si="0"/>
        <v>28.625618288079515</v>
      </c>
    </row>
    <row r="26" spans="1:36" x14ac:dyDescent="0.25">
      <c r="A26" t="s">
        <v>138</v>
      </c>
      <c r="B26" t="s">
        <v>775</v>
      </c>
      <c r="C26" t="s">
        <v>776</v>
      </c>
      <c r="D26" t="s">
        <v>602</v>
      </c>
      <c r="E26" t="s">
        <v>603</v>
      </c>
      <c r="F26">
        <v>6.1216924478267681E-2</v>
      </c>
      <c r="G26">
        <v>1.4974712046270116</v>
      </c>
      <c r="H26">
        <v>2.2050060352818575</v>
      </c>
      <c r="I26">
        <v>8.2036263221338697</v>
      </c>
      <c r="J26">
        <v>13.03502629124716</v>
      </c>
      <c r="K26">
        <v>7.6832395488066787</v>
      </c>
      <c r="L26">
        <v>5.5181030130550734</v>
      </c>
      <c r="M26">
        <f t="shared" si="0"/>
        <v>38.203689339629925</v>
      </c>
      <c r="P26" t="s">
        <v>129</v>
      </c>
      <c r="Q26" s="83">
        <f t="shared" ref="Q26:W26" si="18" xml:space="preserve"> (F25 + F26) / ( $M25 + $M26 )</f>
        <v>1.8048505083368971E-3</v>
      </c>
      <c r="R26" s="83">
        <f t="shared" si="18"/>
        <v>3.2829795195742445E-2</v>
      </c>
      <c r="S26" s="83">
        <f t="shared" si="18"/>
        <v>8.3542134426861633E-2</v>
      </c>
      <c r="T26" s="83">
        <f t="shared" si="18"/>
        <v>0.26589869343285089</v>
      </c>
      <c r="U26" s="83">
        <f t="shared" si="18"/>
        <v>0.32221045698435813</v>
      </c>
      <c r="V26" s="83">
        <f t="shared" si="18"/>
        <v>0.1958601827492733</v>
      </c>
      <c r="W26" s="83">
        <f t="shared" si="18"/>
        <v>9.7853886702576609E-2</v>
      </c>
      <c r="Y26" s="54">
        <f t="shared" ref="Y26:Y31" si="19" xml:space="preserve"> Q26</f>
        <v>1.8048505083368971E-3</v>
      </c>
      <c r="Z26" s="54">
        <f t="shared" ref="Z26:Z31" si="20">SUM( Q26:R26)</f>
        <v>3.4634645704079342E-2</v>
      </c>
      <c r="AA26" s="54">
        <f t="shared" ref="AA26:AA31" si="21">SUM( Q26:S26)</f>
        <v>0.11817678013094098</v>
      </c>
      <c r="AB26" s="54">
        <f t="shared" ref="AB26:AB31" si="22">SUM( Q26:T26)</f>
        <v>0.38407547356379185</v>
      </c>
      <c r="AC26" s="54">
        <f t="shared" ref="AC26:AC31" si="23">SUM( Q26:U26)</f>
        <v>0.70628593054814992</v>
      </c>
      <c r="AD26" s="54">
        <f t="shared" ref="AD26:AD31" si="24">SUM( Q26:V26)</f>
        <v>0.90214611329742322</v>
      </c>
      <c r="AE26" s="54">
        <f t="shared" ref="AE26:AE31" si="25">SUM( Q26:W26)</f>
        <v>0.99999999999999978</v>
      </c>
    </row>
    <row r="27" spans="1:36" x14ac:dyDescent="0.25">
      <c r="A27" t="s">
        <v>138</v>
      </c>
      <c r="B27" t="s">
        <v>777</v>
      </c>
      <c r="C27" t="s">
        <v>778</v>
      </c>
      <c r="D27" t="s">
        <v>602</v>
      </c>
      <c r="E27" t="s">
        <v>603</v>
      </c>
      <c r="F27">
        <v>0</v>
      </c>
      <c r="G27">
        <v>0.63487183100970801</v>
      </c>
      <c r="H27">
        <v>5.4603486397998751</v>
      </c>
      <c r="I27">
        <v>6.0545282079571043</v>
      </c>
      <c r="J27">
        <v>6.0152897809212442</v>
      </c>
      <c r="K27">
        <v>5.9694626369319304</v>
      </c>
      <c r="L27">
        <v>5.9291543968878901</v>
      </c>
      <c r="M27">
        <f t="shared" si="0"/>
        <v>30.063655493507753</v>
      </c>
      <c r="P27" t="s">
        <v>779</v>
      </c>
      <c r="Q27" s="83">
        <f t="shared" ref="Q27:W31" si="26" xml:space="preserve"> F27 / $M27</f>
        <v>0</v>
      </c>
      <c r="R27" s="83">
        <f t="shared" si="26"/>
        <v>2.1117586021660226E-2</v>
      </c>
      <c r="S27" s="83">
        <f t="shared" si="26"/>
        <v>0.18162623773343323</v>
      </c>
      <c r="T27" s="83">
        <f t="shared" si="26"/>
        <v>0.20139028699502559</v>
      </c>
      <c r="U27" s="83">
        <f t="shared" si="26"/>
        <v>0.20008510881919353</v>
      </c>
      <c r="V27" s="83">
        <f t="shared" si="26"/>
        <v>0.19856077176712711</v>
      </c>
      <c r="W27" s="83">
        <f t="shared" si="26"/>
        <v>0.19722000866356026</v>
      </c>
      <c r="Y27" s="54">
        <f t="shared" si="19"/>
        <v>0</v>
      </c>
      <c r="Z27" s="54">
        <f t="shared" si="20"/>
        <v>2.1117586021660226E-2</v>
      </c>
      <c r="AA27" s="54">
        <f t="shared" si="21"/>
        <v>0.20274382375509345</v>
      </c>
      <c r="AB27" s="54">
        <f t="shared" si="22"/>
        <v>0.40413411075011907</v>
      </c>
      <c r="AC27" s="54">
        <f t="shared" si="23"/>
        <v>0.60421921956931257</v>
      </c>
      <c r="AD27" s="54">
        <f t="shared" si="24"/>
        <v>0.80277999133643974</v>
      </c>
      <c r="AE27" s="54">
        <f t="shared" si="25"/>
        <v>1</v>
      </c>
    </row>
    <row r="28" spans="1:36" x14ac:dyDescent="0.25">
      <c r="A28" t="s">
        <v>138</v>
      </c>
      <c r="B28" t="s">
        <v>780</v>
      </c>
      <c r="C28" t="s">
        <v>781</v>
      </c>
      <c r="D28" t="s">
        <v>602</v>
      </c>
      <c r="E28" t="s">
        <v>603</v>
      </c>
      <c r="F28">
        <v>0</v>
      </c>
      <c r="G28">
        <v>0</v>
      </c>
      <c r="H28">
        <v>0</v>
      </c>
      <c r="I28">
        <v>0</v>
      </c>
      <c r="J28">
        <v>0</v>
      </c>
      <c r="K28">
        <v>0</v>
      </c>
      <c r="L28">
        <v>0</v>
      </c>
      <c r="M28">
        <f t="shared" si="0"/>
        <v>0</v>
      </c>
      <c r="P28" t="s">
        <v>82</v>
      </c>
      <c r="Q28" s="83" t="e">
        <f t="shared" si="26"/>
        <v>#DIV/0!</v>
      </c>
      <c r="R28" s="83" t="e">
        <f t="shared" si="26"/>
        <v>#DIV/0!</v>
      </c>
      <c r="S28" s="83" t="e">
        <f t="shared" si="26"/>
        <v>#DIV/0!</v>
      </c>
      <c r="T28" s="83" t="e">
        <f t="shared" si="26"/>
        <v>#DIV/0!</v>
      </c>
      <c r="U28" s="83" t="e">
        <f t="shared" si="26"/>
        <v>#DIV/0!</v>
      </c>
      <c r="V28" s="83" t="e">
        <f t="shared" si="26"/>
        <v>#DIV/0!</v>
      </c>
      <c r="W28" s="83" t="e">
        <f t="shared" si="26"/>
        <v>#DIV/0!</v>
      </c>
      <c r="Y28" s="54" t="e">
        <f t="shared" si="19"/>
        <v>#DIV/0!</v>
      </c>
      <c r="Z28" s="54" t="e">
        <f t="shared" si="20"/>
        <v>#DIV/0!</v>
      </c>
      <c r="AA28" s="54" t="e">
        <f t="shared" si="21"/>
        <v>#DIV/0!</v>
      </c>
      <c r="AB28" s="54" t="e">
        <f t="shared" si="22"/>
        <v>#DIV/0!</v>
      </c>
      <c r="AC28" s="54" t="e">
        <f t="shared" si="23"/>
        <v>#DIV/0!</v>
      </c>
      <c r="AD28" s="54" t="e">
        <f t="shared" si="24"/>
        <v>#DIV/0!</v>
      </c>
      <c r="AE28" s="54" t="e">
        <f t="shared" si="25"/>
        <v>#DIV/0!</v>
      </c>
    </row>
    <row r="29" spans="1:36" x14ac:dyDescent="0.25">
      <c r="A29" t="s">
        <v>138</v>
      </c>
      <c r="B29" t="s">
        <v>782</v>
      </c>
      <c r="C29" t="s">
        <v>783</v>
      </c>
      <c r="D29" t="s">
        <v>602</v>
      </c>
      <c r="E29" t="s">
        <v>603</v>
      </c>
      <c r="F29">
        <v>0</v>
      </c>
      <c r="G29">
        <v>0</v>
      </c>
      <c r="H29">
        <v>3.6904653229856534</v>
      </c>
      <c r="I29">
        <v>5.1902232904234875</v>
      </c>
      <c r="J29">
        <v>11.93242950063812</v>
      </c>
      <c r="K29">
        <v>6.7713074204035877</v>
      </c>
      <c r="L29">
        <v>7.0270868242166618</v>
      </c>
      <c r="M29">
        <f t="shared" si="0"/>
        <v>34.611512358667511</v>
      </c>
      <c r="P29" t="s">
        <v>784</v>
      </c>
      <c r="Q29" s="83">
        <f t="shared" si="26"/>
        <v>0</v>
      </c>
      <c r="R29" s="83">
        <f t="shared" si="26"/>
        <v>0</v>
      </c>
      <c r="S29" s="83">
        <f t="shared" si="26"/>
        <v>0.10662537033177277</v>
      </c>
      <c r="T29" s="83">
        <f t="shared" si="26"/>
        <v>0.14995655886512388</v>
      </c>
      <c r="U29" s="83">
        <f t="shared" si="26"/>
        <v>0.34475319590159337</v>
      </c>
      <c r="V29" s="83">
        <f t="shared" si="26"/>
        <v>0.19563743271992268</v>
      </c>
      <c r="W29" s="83">
        <f t="shared" si="26"/>
        <v>0.20302744218158728</v>
      </c>
      <c r="Y29" s="54">
        <f t="shared" si="19"/>
        <v>0</v>
      </c>
      <c r="Z29" s="54">
        <f t="shared" si="20"/>
        <v>0</v>
      </c>
      <c r="AA29" s="54">
        <f t="shared" si="21"/>
        <v>0.10662537033177277</v>
      </c>
      <c r="AB29" s="54">
        <f t="shared" si="22"/>
        <v>0.25658192919689665</v>
      </c>
      <c r="AC29" s="54">
        <f t="shared" si="23"/>
        <v>0.60133512509848996</v>
      </c>
      <c r="AD29" s="54">
        <f t="shared" si="24"/>
        <v>0.79697255781841259</v>
      </c>
      <c r="AE29" s="54">
        <f t="shared" si="25"/>
        <v>0.99999999999999989</v>
      </c>
      <c r="AI29" s="61"/>
      <c r="AJ29" s="61"/>
    </row>
    <row r="30" spans="1:36" x14ac:dyDescent="0.25">
      <c r="A30" t="s">
        <v>138</v>
      </c>
      <c r="B30" t="s">
        <v>785</v>
      </c>
      <c r="C30" t="s">
        <v>786</v>
      </c>
      <c r="D30" t="s">
        <v>602</v>
      </c>
      <c r="E30" t="s">
        <v>603</v>
      </c>
      <c r="F30">
        <v>0</v>
      </c>
      <c r="G30">
        <v>0</v>
      </c>
      <c r="H30">
        <v>6.8825228941018555</v>
      </c>
      <c r="I30">
        <v>3.7929566539250033</v>
      </c>
      <c r="J30">
        <v>3.7683751096983831</v>
      </c>
      <c r="K30">
        <v>3.7396659576795348</v>
      </c>
      <c r="L30">
        <v>3.7144142118734593</v>
      </c>
      <c r="M30">
        <f t="shared" si="0"/>
        <v>21.897934827278238</v>
      </c>
      <c r="P30" t="s">
        <v>124</v>
      </c>
      <c r="Q30" s="83">
        <f t="shared" si="26"/>
        <v>0</v>
      </c>
      <c r="R30" s="83">
        <f t="shared" si="26"/>
        <v>0</v>
      </c>
      <c r="S30" s="83">
        <f t="shared" si="26"/>
        <v>0.31430009032305195</v>
      </c>
      <c r="T30" s="83">
        <f t="shared" si="26"/>
        <v>0.17321070154981558</v>
      </c>
      <c r="U30" s="83">
        <f t="shared" si="26"/>
        <v>0.17208815075128095</v>
      </c>
      <c r="V30" s="83">
        <f t="shared" si="26"/>
        <v>0.1707771069361772</v>
      </c>
      <c r="W30" s="83">
        <f t="shared" si="26"/>
        <v>0.16962395043967418</v>
      </c>
      <c r="Y30" s="54">
        <f t="shared" si="19"/>
        <v>0</v>
      </c>
      <c r="Z30" s="54">
        <f t="shared" si="20"/>
        <v>0</v>
      </c>
      <c r="AA30" s="54">
        <f t="shared" si="21"/>
        <v>0.31430009032305195</v>
      </c>
      <c r="AB30" s="54">
        <f t="shared" si="22"/>
        <v>0.4875107918728675</v>
      </c>
      <c r="AC30" s="54">
        <f t="shared" si="23"/>
        <v>0.65959894262414842</v>
      </c>
      <c r="AD30" s="54">
        <f t="shared" si="24"/>
        <v>0.83037604956032562</v>
      </c>
      <c r="AE30" s="54">
        <f t="shared" si="25"/>
        <v>0.99999999999999978</v>
      </c>
    </row>
    <row r="31" spans="1:36" x14ac:dyDescent="0.25">
      <c r="A31" t="s">
        <v>138</v>
      </c>
      <c r="B31" t="s">
        <v>787</v>
      </c>
      <c r="C31" t="s">
        <v>788</v>
      </c>
      <c r="D31" t="s">
        <v>602</v>
      </c>
      <c r="E31" t="s">
        <v>603</v>
      </c>
      <c r="F31">
        <v>0</v>
      </c>
      <c r="G31">
        <v>0</v>
      </c>
      <c r="H31">
        <v>7.4725499526125931</v>
      </c>
      <c r="I31">
        <v>8.7899750115215181</v>
      </c>
      <c r="J31">
        <v>8.3168996907382908</v>
      </c>
      <c r="K31">
        <v>3.238906861517179</v>
      </c>
      <c r="L31">
        <v>2.6282580766271693</v>
      </c>
      <c r="M31">
        <f t="shared" si="0"/>
        <v>30.446589593016753</v>
      </c>
      <c r="P31" t="s">
        <v>120</v>
      </c>
      <c r="Q31" s="83">
        <f t="shared" si="26"/>
        <v>0</v>
      </c>
      <c r="R31" s="83">
        <f t="shared" si="26"/>
        <v>0</v>
      </c>
      <c r="S31" s="83">
        <f t="shared" si="26"/>
        <v>0.24543142770665197</v>
      </c>
      <c r="T31" s="83">
        <f t="shared" si="26"/>
        <v>0.28870146472948782</v>
      </c>
      <c r="U31" s="83">
        <f t="shared" si="26"/>
        <v>0.27316358915436162</v>
      </c>
      <c r="V31" s="83">
        <f t="shared" si="26"/>
        <v>0.1063799560086052</v>
      </c>
      <c r="W31" s="83">
        <f t="shared" si="26"/>
        <v>8.6323562400893269E-2</v>
      </c>
      <c r="Y31" s="54">
        <f t="shared" si="19"/>
        <v>0</v>
      </c>
      <c r="Z31" s="54">
        <f t="shared" si="20"/>
        <v>0</v>
      </c>
      <c r="AA31" s="54">
        <f t="shared" si="21"/>
        <v>0.24543142770665197</v>
      </c>
      <c r="AB31" s="54">
        <f t="shared" si="22"/>
        <v>0.53413289243613982</v>
      </c>
      <c r="AC31" s="54">
        <f t="shared" si="23"/>
        <v>0.80729648159050149</v>
      </c>
      <c r="AD31" s="54">
        <f t="shared" si="24"/>
        <v>0.91367643759910666</v>
      </c>
      <c r="AE31" s="54">
        <f t="shared" si="25"/>
        <v>0.99999999999999989</v>
      </c>
    </row>
    <row r="32" spans="1:36" x14ac:dyDescent="0.25">
      <c r="A32" t="s">
        <v>138</v>
      </c>
      <c r="B32" t="s">
        <v>789</v>
      </c>
      <c r="C32" t="s">
        <v>790</v>
      </c>
      <c r="D32" t="s">
        <v>602</v>
      </c>
      <c r="E32" t="s">
        <v>603</v>
      </c>
      <c r="F32">
        <v>0</v>
      </c>
      <c r="G32">
        <v>0</v>
      </c>
      <c r="H32">
        <v>0</v>
      </c>
      <c r="I32">
        <v>0</v>
      </c>
      <c r="J32">
        <v>0</v>
      </c>
      <c r="K32">
        <v>0</v>
      </c>
      <c r="L32">
        <v>0</v>
      </c>
      <c r="M32">
        <f t="shared" si="0"/>
        <v>0</v>
      </c>
    </row>
    <row r="33" spans="1:31" x14ac:dyDescent="0.25">
      <c r="A33" t="s">
        <v>138</v>
      </c>
      <c r="B33" t="s">
        <v>791</v>
      </c>
      <c r="C33" t="s">
        <v>792</v>
      </c>
      <c r="D33" t="s">
        <v>602</v>
      </c>
      <c r="E33" t="s">
        <v>603</v>
      </c>
      <c r="F33">
        <v>0</v>
      </c>
      <c r="G33">
        <v>0</v>
      </c>
      <c r="H33">
        <v>0</v>
      </c>
      <c r="I33">
        <v>0</v>
      </c>
      <c r="J33">
        <v>0</v>
      </c>
      <c r="K33">
        <v>0</v>
      </c>
      <c r="L33">
        <v>0</v>
      </c>
      <c r="M33">
        <f t="shared" si="0"/>
        <v>0</v>
      </c>
    </row>
    <row r="34" spans="1:31" x14ac:dyDescent="0.25">
      <c r="A34" t="s">
        <v>138</v>
      </c>
      <c r="B34" t="s">
        <v>793</v>
      </c>
      <c r="C34" t="s">
        <v>794</v>
      </c>
      <c r="D34" t="s">
        <v>602</v>
      </c>
      <c r="E34" t="s">
        <v>603</v>
      </c>
      <c r="F34">
        <v>0</v>
      </c>
      <c r="G34">
        <v>0</v>
      </c>
      <c r="H34">
        <v>0</v>
      </c>
      <c r="I34">
        <v>0</v>
      </c>
      <c r="J34">
        <v>0</v>
      </c>
      <c r="K34">
        <v>0</v>
      </c>
      <c r="L34">
        <v>0</v>
      </c>
      <c r="M34">
        <f t="shared" si="0"/>
        <v>0</v>
      </c>
    </row>
    <row r="35" spans="1:31" x14ac:dyDescent="0.25">
      <c r="A35" t="s">
        <v>138</v>
      </c>
      <c r="B35" t="s">
        <v>795</v>
      </c>
      <c r="C35" t="s">
        <v>796</v>
      </c>
      <c r="D35" t="s">
        <v>602</v>
      </c>
      <c r="E35" t="s">
        <v>603</v>
      </c>
      <c r="F35">
        <v>0</v>
      </c>
      <c r="G35">
        <v>0</v>
      </c>
      <c r="H35">
        <v>0</v>
      </c>
      <c r="I35">
        <v>0</v>
      </c>
      <c r="J35">
        <v>0</v>
      </c>
      <c r="K35">
        <v>0</v>
      </c>
      <c r="L35">
        <v>0</v>
      </c>
      <c r="M35">
        <f t="shared" si="0"/>
        <v>0</v>
      </c>
    </row>
    <row r="36" spans="1:31" x14ac:dyDescent="0.25">
      <c r="A36" t="s">
        <v>138</v>
      </c>
      <c r="B36" t="s">
        <v>797</v>
      </c>
      <c r="C36" t="s">
        <v>798</v>
      </c>
      <c r="D36" t="s">
        <v>602</v>
      </c>
      <c r="E36" t="s">
        <v>603</v>
      </c>
      <c r="F36">
        <v>0</v>
      </c>
      <c r="G36">
        <v>0</v>
      </c>
      <c r="H36">
        <v>0</v>
      </c>
      <c r="I36">
        <v>0</v>
      </c>
      <c r="J36">
        <v>0</v>
      </c>
      <c r="K36">
        <v>0</v>
      </c>
      <c r="L36">
        <v>0</v>
      </c>
      <c r="M36">
        <f t="shared" si="0"/>
        <v>0</v>
      </c>
    </row>
    <row r="37" spans="1:31" x14ac:dyDescent="0.25">
      <c r="A37" t="s">
        <v>138</v>
      </c>
      <c r="B37" t="s">
        <v>799</v>
      </c>
      <c r="C37" t="s">
        <v>800</v>
      </c>
      <c r="D37" t="s">
        <v>602</v>
      </c>
      <c r="E37" t="s">
        <v>603</v>
      </c>
      <c r="M37">
        <f t="shared" si="0"/>
        <v>0</v>
      </c>
      <c r="P37" t="s">
        <v>75</v>
      </c>
      <c r="Q37" s="54">
        <f t="shared" ref="Q37:W37" si="27" xml:space="preserve"> Q29</f>
        <v>0</v>
      </c>
      <c r="R37" s="54">
        <f t="shared" si="27"/>
        <v>0</v>
      </c>
      <c r="S37" s="54">
        <f t="shared" si="27"/>
        <v>0.10662537033177277</v>
      </c>
      <c r="T37" s="54">
        <f t="shared" si="27"/>
        <v>0.14995655886512388</v>
      </c>
      <c r="U37" s="54">
        <f t="shared" si="27"/>
        <v>0.34475319590159337</v>
      </c>
      <c r="V37" s="54">
        <f t="shared" si="27"/>
        <v>0.19563743271992268</v>
      </c>
      <c r="W37" s="54">
        <f t="shared" si="27"/>
        <v>0.20302744218158728</v>
      </c>
      <c r="Y37" s="54">
        <f xml:space="preserve"> Q37</f>
        <v>0</v>
      </c>
      <c r="Z37" s="54">
        <f>SUM( Q37:R37)</f>
        <v>0</v>
      </c>
      <c r="AA37" s="54">
        <f>SUM( Q37:S37)</f>
        <v>0.10662537033177277</v>
      </c>
      <c r="AB37" s="54">
        <f>SUM( Q37:T37)</f>
        <v>0.25658192919689665</v>
      </c>
      <c r="AC37" s="54">
        <f>SUM( Q37:U37)</f>
        <v>0.60133512509848996</v>
      </c>
      <c r="AD37" s="54">
        <f>SUM( Q37:V37)</f>
        <v>0.79697255781841259</v>
      </c>
      <c r="AE37" s="54">
        <f>SUM( Q37:W37)</f>
        <v>0.99999999999999989</v>
      </c>
    </row>
    <row r="38" spans="1:31" x14ac:dyDescent="0.25">
      <c r="A38" t="s">
        <v>138</v>
      </c>
      <c r="B38" t="s">
        <v>720</v>
      </c>
      <c r="C38" t="s">
        <v>721</v>
      </c>
      <c r="D38" t="s">
        <v>722</v>
      </c>
      <c r="E38" t="s">
        <v>389</v>
      </c>
      <c r="F38" t="s">
        <v>723</v>
      </c>
      <c r="G38" t="s">
        <v>723</v>
      </c>
      <c r="H38" t="s">
        <v>723</v>
      </c>
      <c r="I38" t="s">
        <v>723</v>
      </c>
      <c r="J38" t="s">
        <v>723</v>
      </c>
      <c r="K38" t="s">
        <v>723</v>
      </c>
      <c r="L38" t="s">
        <v>723</v>
      </c>
      <c r="M38">
        <f t="shared" si="0"/>
        <v>0</v>
      </c>
      <c r="Q38" s="54"/>
      <c r="R38" s="54"/>
      <c r="S38" s="54"/>
      <c r="T38" s="54"/>
      <c r="U38" s="54"/>
      <c r="V38" s="54"/>
      <c r="W38" s="54"/>
      <c r="Y38" s="54"/>
      <c r="Z38" s="54"/>
      <c r="AA38" s="54"/>
      <c r="AB38" s="54"/>
      <c r="AC38" s="54"/>
      <c r="AD38" s="54"/>
      <c r="AE38" s="54"/>
    </row>
    <row r="39" spans="1:31" x14ac:dyDescent="0.25">
      <c r="A39" t="s">
        <v>138</v>
      </c>
      <c r="B39" t="s">
        <v>724</v>
      </c>
      <c r="C39" t="s">
        <v>725</v>
      </c>
      <c r="D39" t="s">
        <v>722</v>
      </c>
      <c r="E39" t="s">
        <v>389</v>
      </c>
      <c r="F39" t="s">
        <v>726</v>
      </c>
      <c r="G39" t="s">
        <v>726</v>
      </c>
      <c r="H39" t="s">
        <v>726</v>
      </c>
      <c r="I39" t="s">
        <v>726</v>
      </c>
      <c r="J39" t="s">
        <v>726</v>
      </c>
      <c r="K39" t="s">
        <v>726</v>
      </c>
      <c r="L39" t="s">
        <v>726</v>
      </c>
      <c r="M39">
        <f t="shared" si="0"/>
        <v>0</v>
      </c>
    </row>
    <row r="40" spans="1:31" x14ac:dyDescent="0.25">
      <c r="A40" t="s">
        <v>138</v>
      </c>
      <c r="B40" t="s">
        <v>728</v>
      </c>
      <c r="C40" t="s">
        <v>729</v>
      </c>
      <c r="D40" t="s">
        <v>722</v>
      </c>
      <c r="E40" t="s">
        <v>389</v>
      </c>
      <c r="F40" t="s">
        <v>801</v>
      </c>
      <c r="G40" t="s">
        <v>801</v>
      </c>
      <c r="H40" t="s">
        <v>801</v>
      </c>
      <c r="I40" t="s">
        <v>801</v>
      </c>
      <c r="J40" t="s">
        <v>801</v>
      </c>
      <c r="K40" t="s">
        <v>801</v>
      </c>
      <c r="L40" t="s">
        <v>801</v>
      </c>
      <c r="M40">
        <f t="shared" si="0"/>
        <v>0</v>
      </c>
    </row>
    <row r="41" spans="1:31" x14ac:dyDescent="0.25">
      <c r="A41" t="s">
        <v>138</v>
      </c>
      <c r="B41" t="s">
        <v>731</v>
      </c>
      <c r="C41" t="s">
        <v>732</v>
      </c>
      <c r="D41" t="s">
        <v>408</v>
      </c>
      <c r="E41" t="s">
        <v>389</v>
      </c>
      <c r="F41">
        <v>0</v>
      </c>
      <c r="G41">
        <v>0</v>
      </c>
      <c r="H41">
        <v>0</v>
      </c>
      <c r="I41">
        <v>0</v>
      </c>
      <c r="J41">
        <v>0</v>
      </c>
      <c r="K41">
        <v>0</v>
      </c>
      <c r="L41">
        <v>0</v>
      </c>
      <c r="M41">
        <f t="shared" si="0"/>
        <v>0</v>
      </c>
    </row>
  </sheetData>
  <mergeCells count="1">
    <mergeCell ref="Y2:AG2"/>
  </mergeCells>
  <pageMargins left="0.7" right="0.7" top="0.75" bottom="0.75"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ABE42-E458-4A7E-B053-C42C9082BA5D}">
  <sheetPr codeName="Sheet96"/>
  <dimension ref="A1:AG11"/>
  <sheetViews>
    <sheetView topLeftCell="C1" zoomScale="70" zoomScaleNormal="70" workbookViewId="0"/>
  </sheetViews>
  <sheetFormatPr defaultRowHeight="13.8" x14ac:dyDescent="0.25"/>
  <cols>
    <col min="2" max="2" width="27.296875" customWidth="1"/>
    <col min="3" max="3" width="63.5" customWidth="1"/>
    <col min="5" max="5" width="31.5" customWidth="1"/>
    <col min="16" max="16" width="27.09765625" customWidth="1"/>
  </cols>
  <sheetData>
    <row r="1" spans="1:33" ht="18.600000000000001" x14ac:dyDescent="0.3">
      <c r="A1" s="17" t="str" cm="1">
        <f t="array" aca="1" ref="A1" ca="1" xml:space="preserve"> RIGHT(CELL("filename", A1), LEN(CELL("filename", A1)) - SEARCH("]", CELL("filename", A1)))</f>
        <v>F_Inputs_NRF</v>
      </c>
      <c r="G1" t="s">
        <v>432</v>
      </c>
      <c r="H1">
        <v>30265</v>
      </c>
    </row>
    <row r="2" spans="1:33" ht="14.4" x14ac:dyDescent="0.3">
      <c r="C2" s="40" t="s">
        <v>802</v>
      </c>
      <c r="E2" s="40" t="s">
        <v>803</v>
      </c>
    </row>
    <row r="4" spans="1:33" ht="14.4" x14ac:dyDescent="0.3">
      <c r="A4" s="46" t="s">
        <v>375</v>
      </c>
      <c r="B4" s="46" t="s">
        <v>376</v>
      </c>
      <c r="C4" s="46" t="s">
        <v>377</v>
      </c>
      <c r="D4" s="46" t="s">
        <v>378</v>
      </c>
      <c r="E4" s="46" t="s">
        <v>379</v>
      </c>
      <c r="F4" s="46" t="s">
        <v>381</v>
      </c>
      <c r="G4" s="46" t="s">
        <v>382</v>
      </c>
      <c r="H4" s="46" t="s">
        <v>383</v>
      </c>
      <c r="I4" s="46" t="s">
        <v>384</v>
      </c>
      <c r="J4" s="46" t="s">
        <v>385</v>
      </c>
      <c r="K4" s="46" t="s">
        <v>386</v>
      </c>
      <c r="L4" s="46" t="s">
        <v>387</v>
      </c>
      <c r="M4" s="46" t="s">
        <v>599</v>
      </c>
      <c r="S4" s="40" t="s">
        <v>373</v>
      </c>
      <c r="Y4" s="1014" t="s">
        <v>374</v>
      </c>
      <c r="Z4" s="1014"/>
      <c r="AA4" s="1014"/>
      <c r="AB4" s="1014"/>
      <c r="AC4" s="1014"/>
      <c r="AD4" s="1014"/>
      <c r="AE4" s="1014"/>
      <c r="AF4" s="1014"/>
      <c r="AG4" s="1014"/>
    </row>
    <row r="5" spans="1:33" ht="14.4" x14ac:dyDescent="0.3">
      <c r="A5" s="46" t="s">
        <v>375</v>
      </c>
      <c r="B5" s="46" t="s">
        <v>376</v>
      </c>
      <c r="C5" s="46" t="s">
        <v>377</v>
      </c>
      <c r="D5" s="46" t="s">
        <v>378</v>
      </c>
      <c r="E5" s="46" t="s">
        <v>379</v>
      </c>
      <c r="F5" s="46" t="s">
        <v>389</v>
      </c>
      <c r="G5" s="46" t="s">
        <v>389</v>
      </c>
      <c r="H5" s="46" t="s">
        <v>389</v>
      </c>
      <c r="I5" s="46" t="s">
        <v>389</v>
      </c>
      <c r="J5" s="46" t="s">
        <v>389</v>
      </c>
      <c r="K5" s="46" t="s">
        <v>389</v>
      </c>
      <c r="L5" s="46" t="s">
        <v>389</v>
      </c>
      <c r="S5" s="55"/>
      <c r="T5" s="55"/>
      <c r="U5" s="55"/>
      <c r="V5" s="55"/>
      <c r="W5" s="55"/>
      <c r="AA5" s="55"/>
    </row>
    <row r="6" spans="1:33" ht="14.4" x14ac:dyDescent="0.3">
      <c r="A6" s="46" t="s">
        <v>375</v>
      </c>
      <c r="B6" s="46" t="s">
        <v>376</v>
      </c>
      <c r="C6" s="46" t="s">
        <v>377</v>
      </c>
      <c r="D6" s="46" t="s">
        <v>378</v>
      </c>
      <c r="E6" s="46" t="s">
        <v>379</v>
      </c>
      <c r="F6" s="46" t="s">
        <v>390</v>
      </c>
      <c r="G6" s="46" t="s">
        <v>390</v>
      </c>
      <c r="H6" s="46" t="s">
        <v>390</v>
      </c>
      <c r="I6" s="46" t="s">
        <v>390</v>
      </c>
      <c r="J6" s="46" t="s">
        <v>390</v>
      </c>
      <c r="K6" s="46" t="s">
        <v>390</v>
      </c>
      <c r="L6" s="46" t="s">
        <v>390</v>
      </c>
      <c r="P6" s="46" t="s">
        <v>26</v>
      </c>
      <c r="Q6" s="46" t="s">
        <v>381</v>
      </c>
      <c r="R6" s="46" t="s">
        <v>382</v>
      </c>
      <c r="S6" s="46" t="s">
        <v>383</v>
      </c>
      <c r="T6" s="46" t="s">
        <v>384</v>
      </c>
      <c r="U6" s="46" t="s">
        <v>385</v>
      </c>
      <c r="V6" s="46" t="s">
        <v>386</v>
      </c>
      <c r="W6" s="46" t="s">
        <v>387</v>
      </c>
      <c r="Y6" s="46" t="s">
        <v>381</v>
      </c>
      <c r="Z6" s="46" t="s">
        <v>382</v>
      </c>
      <c r="AA6" s="46" t="s">
        <v>383</v>
      </c>
      <c r="AB6" s="46" t="s">
        <v>384</v>
      </c>
      <c r="AC6" s="46" t="s">
        <v>385</v>
      </c>
      <c r="AD6" s="46" t="s">
        <v>386</v>
      </c>
      <c r="AE6" s="46" t="s">
        <v>387</v>
      </c>
    </row>
    <row r="7" spans="1:33" ht="14.4" x14ac:dyDescent="0.3">
      <c r="A7" s="46" t="s">
        <v>375</v>
      </c>
      <c r="B7" s="46" t="s">
        <v>376</v>
      </c>
      <c r="C7" s="46" t="s">
        <v>377</v>
      </c>
      <c r="D7" s="46" t="s">
        <v>378</v>
      </c>
      <c r="E7" s="46" t="s">
        <v>379</v>
      </c>
      <c r="F7" s="46" t="s">
        <v>391</v>
      </c>
      <c r="G7" s="46" t="s">
        <v>391</v>
      </c>
      <c r="H7" s="46" t="s">
        <v>391</v>
      </c>
      <c r="I7" s="46" t="s">
        <v>391</v>
      </c>
      <c r="J7" s="46" t="s">
        <v>391</v>
      </c>
      <c r="K7" s="46" t="s">
        <v>391</v>
      </c>
      <c r="L7" s="46" t="s">
        <v>391</v>
      </c>
    </row>
    <row r="8" spans="1:33" x14ac:dyDescent="0.25">
      <c r="A8" t="s">
        <v>138</v>
      </c>
      <c r="B8" t="s">
        <v>804</v>
      </c>
      <c r="C8" t="s">
        <v>805</v>
      </c>
      <c r="D8" t="s">
        <v>602</v>
      </c>
      <c r="E8" t="s">
        <v>389</v>
      </c>
      <c r="F8" s="41">
        <v>9.8558952798952806</v>
      </c>
      <c r="G8" s="41">
        <v>26.588000000000001</v>
      </c>
      <c r="H8" s="41">
        <v>7.54</v>
      </c>
      <c r="I8" s="41">
        <v>7.54</v>
      </c>
      <c r="J8" s="41">
        <v>7.54</v>
      </c>
      <c r="K8" s="41">
        <v>7.54</v>
      </c>
      <c r="L8" s="41">
        <v>7.54</v>
      </c>
      <c r="M8" s="43">
        <f t="shared" ref="M8:M11" si="0">SUM( H8:L8)</f>
        <v>37.700000000000003</v>
      </c>
      <c r="S8" s="83"/>
      <c r="T8" s="83"/>
      <c r="U8" s="83"/>
      <c r="V8" s="83"/>
      <c r="W8" s="83"/>
      <c r="Y8" s="54"/>
      <c r="Z8" s="54"/>
      <c r="AA8" s="54"/>
      <c r="AB8" s="54"/>
      <c r="AC8" s="54"/>
      <c r="AD8" s="54"/>
      <c r="AE8" s="54"/>
    </row>
    <row r="9" spans="1:33" x14ac:dyDescent="0.25">
      <c r="A9" t="s">
        <v>138</v>
      </c>
      <c r="B9" t="s">
        <v>806</v>
      </c>
      <c r="C9" t="s">
        <v>807</v>
      </c>
      <c r="D9" t="s">
        <v>602</v>
      </c>
      <c r="E9" t="s">
        <v>389</v>
      </c>
      <c r="F9" s="41">
        <v>0</v>
      </c>
      <c r="G9" s="41">
        <v>0</v>
      </c>
      <c r="H9" s="41">
        <v>0</v>
      </c>
      <c r="I9" s="41">
        <v>0</v>
      </c>
      <c r="J9" s="41">
        <v>0</v>
      </c>
      <c r="K9" s="41">
        <v>0</v>
      </c>
      <c r="L9" s="41">
        <v>0</v>
      </c>
      <c r="M9" s="43">
        <f t="shared" si="0"/>
        <v>0</v>
      </c>
      <c r="P9" s="155" t="s">
        <v>41</v>
      </c>
      <c r="Q9" s="83"/>
      <c r="R9" s="83"/>
      <c r="S9" s="83">
        <f xml:space="preserve"> SUM(H8:H9) / SUM( $M8:$M9 )</f>
        <v>0.19999999999999998</v>
      </c>
      <c r="T9" s="83">
        <f t="shared" ref="T9" si="1" xml:space="preserve"> SUM(I8:I9) / SUM( $M8:$M9 )</f>
        <v>0.19999999999999998</v>
      </c>
      <c r="U9" s="83">
        <f t="shared" ref="U9" si="2" xml:space="preserve"> SUM(J8:J9) / SUM( $M8:$M9 )</f>
        <v>0.19999999999999998</v>
      </c>
      <c r="V9" s="83">
        <f t="shared" ref="V9" si="3" xml:space="preserve"> SUM(K8:K9) / SUM( $M8:$M9 )</f>
        <v>0.19999999999999998</v>
      </c>
      <c r="W9" s="83">
        <f t="shared" ref="W9" si="4" xml:space="preserve"> SUM(L8:L9) / SUM( $M8:$M9 )</f>
        <v>0.19999999999999998</v>
      </c>
      <c r="Y9" s="84">
        <f xml:space="preserve"> Q9</f>
        <v>0</v>
      </c>
      <c r="Z9" s="84">
        <f xml:space="preserve"> SUM( Q9:R9)</f>
        <v>0</v>
      </c>
      <c r="AA9" s="84">
        <f xml:space="preserve"> SUM( Q9:S9)</f>
        <v>0.19999999999999998</v>
      </c>
      <c r="AB9" s="84">
        <f xml:space="preserve"> SUM( Q9:T9)</f>
        <v>0.39999999999999997</v>
      </c>
      <c r="AC9" s="84">
        <f xml:space="preserve"> SUM( Q9:U9)</f>
        <v>0.6</v>
      </c>
      <c r="AD9" s="84">
        <f xml:space="preserve"> SUM( Q9:V9)</f>
        <v>0.79999999999999993</v>
      </c>
      <c r="AE9" s="84">
        <f xml:space="preserve"> SUM( Q9:W9)</f>
        <v>0.99999999999999989</v>
      </c>
    </row>
    <row r="10" spans="1:33" x14ac:dyDescent="0.25">
      <c r="A10" t="s">
        <v>138</v>
      </c>
      <c r="B10" t="s">
        <v>808</v>
      </c>
      <c r="C10" t="s">
        <v>809</v>
      </c>
      <c r="D10" t="s">
        <v>602</v>
      </c>
      <c r="E10" t="s">
        <v>389</v>
      </c>
      <c r="F10" s="41">
        <v>0.62627992869176863</v>
      </c>
      <c r="G10" s="41">
        <v>1.9530000000000001</v>
      </c>
      <c r="H10" s="41">
        <v>6.6183963984863601</v>
      </c>
      <c r="I10" s="41">
        <v>8.4700094180745573</v>
      </c>
      <c r="J10" s="41">
        <v>8.9709692540700186</v>
      </c>
      <c r="K10" s="41">
        <v>8.1556400863098606</v>
      </c>
      <c r="L10" s="41">
        <v>6.6329848430591891</v>
      </c>
      <c r="M10" s="43">
        <f t="shared" si="0"/>
        <v>38.847999999999985</v>
      </c>
      <c r="S10" s="83"/>
      <c r="T10" s="83"/>
      <c r="U10" s="83"/>
      <c r="V10" s="83"/>
      <c r="W10" s="83"/>
      <c r="Y10" s="54"/>
      <c r="Z10" s="54"/>
      <c r="AA10" s="54"/>
      <c r="AB10" s="54"/>
      <c r="AC10" s="54"/>
      <c r="AD10" s="54"/>
      <c r="AE10" s="54"/>
    </row>
    <row r="11" spans="1:33" ht="27.6" x14ac:dyDescent="0.25">
      <c r="A11" t="s">
        <v>138</v>
      </c>
      <c r="B11" t="s">
        <v>810</v>
      </c>
      <c r="C11" t="s">
        <v>811</v>
      </c>
      <c r="D11" t="s">
        <v>602</v>
      </c>
      <c r="E11" t="s">
        <v>389</v>
      </c>
      <c r="F11" s="41">
        <v>0</v>
      </c>
      <c r="G11" s="41">
        <v>0</v>
      </c>
      <c r="H11" s="41">
        <v>0</v>
      </c>
      <c r="I11" s="41">
        <v>0</v>
      </c>
      <c r="J11" s="41">
        <v>0</v>
      </c>
      <c r="K11" s="41">
        <v>0</v>
      </c>
      <c r="L11" s="41">
        <v>0</v>
      </c>
      <c r="M11" s="43">
        <f t="shared" si="0"/>
        <v>0</v>
      </c>
      <c r="P11" s="155" t="s">
        <v>45</v>
      </c>
      <c r="Q11" s="83"/>
      <c r="R11" s="83"/>
      <c r="S11" s="83">
        <f xml:space="preserve"> SUM(H10:H11) / SUM( $M10:$M11 )</f>
        <v>0.17036646412907647</v>
      </c>
      <c r="T11" s="83">
        <f t="shared" ref="T11" si="5" xml:space="preserve"> SUM(I10:I11) / SUM( $M10:$M11 )</f>
        <v>0.21802948460859145</v>
      </c>
      <c r="U11" s="83">
        <f t="shared" ref="U11" si="6" xml:space="preserve"> SUM(J10:J11) / SUM( $M10:$M11 )</f>
        <v>0.23092486753681071</v>
      </c>
      <c r="V11" s="83">
        <f t="shared" ref="V11" si="7" xml:space="preserve"> SUM(K10:K11) / SUM( $M10:$M11 )</f>
        <v>0.2099371933255216</v>
      </c>
      <c r="W11" s="83">
        <f t="shared" ref="W11" si="8" xml:space="preserve"> SUM(L10:L11) / SUM( $M10:$M11 )</f>
        <v>0.17074199039999979</v>
      </c>
      <c r="Y11" s="84">
        <f xml:space="preserve"> Q11</f>
        <v>0</v>
      </c>
      <c r="Z11" s="84">
        <f xml:space="preserve"> SUM( Q11:R11)</f>
        <v>0</v>
      </c>
      <c r="AA11" s="84">
        <f xml:space="preserve"> SUM( Q11:S11)</f>
        <v>0.17036646412907647</v>
      </c>
      <c r="AB11" s="84">
        <f xml:space="preserve"> SUM( Q11:T11)</f>
        <v>0.38839594873766792</v>
      </c>
      <c r="AC11" s="84">
        <f xml:space="preserve"> SUM( Q11:U11)</f>
        <v>0.61932081627447866</v>
      </c>
      <c r="AD11" s="84">
        <f xml:space="preserve"> SUM( Q11:V11)</f>
        <v>0.82925800960000029</v>
      </c>
      <c r="AE11" s="84">
        <f xml:space="preserve"> SUM( Q11:W11)</f>
        <v>1</v>
      </c>
    </row>
  </sheetData>
  <mergeCells count="1">
    <mergeCell ref="Y4:AG4"/>
  </mergeCells>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94D40-4A42-4D94-AB26-58895522C5D0}">
  <sheetPr codeName="Sheet9"/>
  <dimension ref="A1:BK56"/>
  <sheetViews>
    <sheetView zoomScale="70" zoomScaleNormal="70" workbookViewId="0">
      <selection activeCell="D43" sqref="D43"/>
    </sheetView>
  </sheetViews>
  <sheetFormatPr defaultRowHeight="13.8" x14ac:dyDescent="0.25"/>
  <cols>
    <col min="3" max="3" width="54.296875" customWidth="1"/>
    <col min="4" max="4" width="13.19921875" customWidth="1"/>
    <col min="20" max="20" width="23.19921875" customWidth="1"/>
    <col min="22" max="22" width="30.796875" customWidth="1"/>
    <col min="23" max="23" width="43.69921875" customWidth="1"/>
    <col min="43" max="43" width="38.59765625" customWidth="1"/>
    <col min="44" max="44" width="18.296875" customWidth="1"/>
    <col min="45" max="45" width="37.796875" customWidth="1"/>
    <col min="46" max="46" width="68.296875" bestFit="1" customWidth="1"/>
  </cols>
  <sheetData>
    <row r="1" spans="1:63" ht="18.600000000000001" x14ac:dyDescent="0.3">
      <c r="A1" s="17" t="str" cm="1">
        <f t="array" aca="1" ref="A1" ca="1" xml:space="preserve"> RIGHT(CELL("filename", A1), LEN(CELL("filename", A1)) - SEARCH("]", CELL("filename", A1)))</f>
        <v>PCD List</v>
      </c>
    </row>
    <row r="2" spans="1:63" ht="15" customHeight="1" x14ac:dyDescent="0.25">
      <c r="C2" s="60" t="s">
        <v>812</v>
      </c>
      <c r="D2" s="60" t="s">
        <v>813</v>
      </c>
      <c r="E2" s="60" t="s">
        <v>814</v>
      </c>
      <c r="F2" s="60" t="s">
        <v>815</v>
      </c>
      <c r="G2" s="60" t="s">
        <v>816</v>
      </c>
      <c r="H2" s="60" t="s">
        <v>817</v>
      </c>
      <c r="I2" s="60" t="s">
        <v>818</v>
      </c>
      <c r="J2" s="60" t="s">
        <v>819</v>
      </c>
      <c r="K2" s="60" t="s">
        <v>820</v>
      </c>
      <c r="L2" s="60" t="s">
        <v>821</v>
      </c>
      <c r="M2" s="60" t="s">
        <v>822</v>
      </c>
      <c r="N2" s="60" t="s">
        <v>823</v>
      </c>
      <c r="O2" s="60" t="s">
        <v>138</v>
      </c>
      <c r="T2" s="60" t="s">
        <v>812</v>
      </c>
      <c r="U2" s="60" t="s">
        <v>813</v>
      </c>
      <c r="V2" s="60" t="s">
        <v>26</v>
      </c>
      <c r="W2" s="60" t="s">
        <v>824</v>
      </c>
      <c r="X2" s="60" t="s">
        <v>814</v>
      </c>
      <c r="Y2" s="60" t="s">
        <v>815</v>
      </c>
      <c r="Z2" s="60" t="s">
        <v>816</v>
      </c>
      <c r="AA2" s="60" t="s">
        <v>817</v>
      </c>
      <c r="AB2" s="60" t="s">
        <v>818</v>
      </c>
      <c r="AC2" s="60" t="s">
        <v>819</v>
      </c>
      <c r="AD2" s="60" t="s">
        <v>820</v>
      </c>
      <c r="AE2" s="60" t="s">
        <v>821</v>
      </c>
      <c r="AF2" s="60" t="s">
        <v>822</v>
      </c>
      <c r="AG2" s="60" t="s">
        <v>823</v>
      </c>
      <c r="AH2" s="67" t="s">
        <v>138</v>
      </c>
      <c r="AI2" s="60" t="s">
        <v>825</v>
      </c>
      <c r="AJ2" s="60" t="s">
        <v>826</v>
      </c>
      <c r="AK2" s="60" t="s">
        <v>827</v>
      </c>
      <c r="AL2" s="60" t="s">
        <v>828</v>
      </c>
      <c r="AM2" s="60" t="s">
        <v>829</v>
      </c>
      <c r="AN2" s="60" t="s">
        <v>830</v>
      </c>
      <c r="AQ2" s="60" t="s">
        <v>812</v>
      </c>
      <c r="AR2" s="60" t="s">
        <v>813</v>
      </c>
      <c r="AS2" s="60" t="s">
        <v>26</v>
      </c>
      <c r="AT2" s="60" t="s">
        <v>824</v>
      </c>
      <c r="AU2" s="60" t="s">
        <v>814</v>
      </c>
      <c r="AV2" s="60" t="s">
        <v>815</v>
      </c>
      <c r="AW2" s="60" t="s">
        <v>816</v>
      </c>
      <c r="AX2" s="60" t="s">
        <v>817</v>
      </c>
      <c r="AY2" s="60" t="s">
        <v>818</v>
      </c>
      <c r="AZ2" s="60" t="s">
        <v>819</v>
      </c>
      <c r="BA2" s="60" t="s">
        <v>820</v>
      </c>
      <c r="BB2" s="60" t="s">
        <v>821</v>
      </c>
      <c r="BC2" s="60" t="s">
        <v>822</v>
      </c>
      <c r="BD2" s="60" t="s">
        <v>823</v>
      </c>
      <c r="BE2" s="60" t="s">
        <v>138</v>
      </c>
      <c r="BF2" s="60" t="s">
        <v>825</v>
      </c>
      <c r="BG2" s="60" t="s">
        <v>826</v>
      </c>
      <c r="BH2" s="60" t="s">
        <v>827</v>
      </c>
      <c r="BI2" s="60" t="s">
        <v>828</v>
      </c>
      <c r="BJ2" s="60" t="s">
        <v>829</v>
      </c>
      <c r="BK2" s="60" t="s">
        <v>830</v>
      </c>
    </row>
    <row r="3" spans="1:63" ht="14.25" customHeight="1" x14ac:dyDescent="0.25">
      <c r="C3" s="1018" t="s">
        <v>831</v>
      </c>
      <c r="D3" s="8" t="s">
        <v>832</v>
      </c>
      <c r="E3" s="24"/>
      <c r="F3" s="24"/>
      <c r="G3" s="24"/>
      <c r="H3" s="24" t="s">
        <v>833</v>
      </c>
      <c r="I3" s="24"/>
      <c r="J3" s="24"/>
      <c r="K3" s="24"/>
      <c r="L3" s="24"/>
      <c r="M3" s="24"/>
      <c r="N3" s="24"/>
      <c r="O3" s="24"/>
      <c r="T3" s="1028" t="s">
        <v>834</v>
      </c>
      <c r="U3" s="143" t="s">
        <v>30</v>
      </c>
      <c r="V3" s="51" t="s">
        <v>31</v>
      </c>
      <c r="W3" s="51" t="s">
        <v>835</v>
      </c>
      <c r="X3" s="24" t="s">
        <v>833</v>
      </c>
      <c r="Y3" s="24" t="s">
        <v>833</v>
      </c>
      <c r="Z3" s="24" t="s">
        <v>833</v>
      </c>
      <c r="AA3" s="24" t="s">
        <v>833</v>
      </c>
      <c r="AB3" s="24" t="s">
        <v>833</v>
      </c>
      <c r="AC3" s="24" t="s">
        <v>833</v>
      </c>
      <c r="AD3" s="24" t="s">
        <v>833</v>
      </c>
      <c r="AE3" s="24" t="s">
        <v>833</v>
      </c>
      <c r="AF3" s="24" t="s">
        <v>833</v>
      </c>
      <c r="AG3" s="24" t="s">
        <v>833</v>
      </c>
      <c r="AH3" s="24" t="s">
        <v>833</v>
      </c>
      <c r="AI3" s="24" t="s">
        <v>833</v>
      </c>
      <c r="AJ3" s="24" t="s">
        <v>833</v>
      </c>
      <c r="AK3" s="24" t="s">
        <v>833</v>
      </c>
      <c r="AL3" s="24" t="s">
        <v>833</v>
      </c>
      <c r="AM3" s="24" t="s">
        <v>833</v>
      </c>
      <c r="AN3" s="24" t="s">
        <v>833</v>
      </c>
      <c r="AQ3" s="1019"/>
      <c r="AR3" s="23"/>
      <c r="AS3" s="23"/>
      <c r="AT3" s="72"/>
      <c r="AU3" s="24"/>
      <c r="AV3" s="24"/>
      <c r="AW3" s="24"/>
      <c r="AX3" s="24"/>
      <c r="AY3" s="24"/>
      <c r="AZ3" s="24"/>
      <c r="BA3" s="24"/>
      <c r="BB3" s="24"/>
      <c r="BC3" s="24"/>
      <c r="BD3" s="24"/>
      <c r="BE3" s="24"/>
      <c r="BF3" s="24"/>
      <c r="BG3" s="24"/>
      <c r="BH3" s="24"/>
      <c r="BI3" s="24"/>
      <c r="BJ3" s="24"/>
      <c r="BK3" s="24"/>
    </row>
    <row r="4" spans="1:63" ht="18" customHeight="1" x14ac:dyDescent="0.25">
      <c r="C4" s="1018"/>
      <c r="D4" s="8" t="s">
        <v>832</v>
      </c>
      <c r="E4" s="24"/>
      <c r="F4" s="24"/>
      <c r="G4" s="24"/>
      <c r="H4" s="24"/>
      <c r="I4" s="24"/>
      <c r="J4" s="24"/>
      <c r="K4" s="24"/>
      <c r="L4" s="24"/>
      <c r="M4" s="24"/>
      <c r="N4" s="24"/>
      <c r="O4" s="24"/>
      <c r="T4" s="1028"/>
      <c r="U4" s="143" t="s">
        <v>34</v>
      </c>
      <c r="V4" s="51" t="s">
        <v>35</v>
      </c>
      <c r="W4" s="51" t="s">
        <v>836</v>
      </c>
      <c r="X4" s="24" t="s">
        <v>833</v>
      </c>
      <c r="Y4" s="24"/>
      <c r="Z4" s="24" t="s">
        <v>833</v>
      </c>
      <c r="AA4" s="24" t="s">
        <v>833</v>
      </c>
      <c r="AB4" s="24" t="s">
        <v>833</v>
      </c>
      <c r="AC4" s="24"/>
      <c r="AD4" s="24" t="s">
        <v>833</v>
      </c>
      <c r="AE4" s="24"/>
      <c r="AF4" s="24" t="s">
        <v>833</v>
      </c>
      <c r="AG4" s="24"/>
      <c r="AH4" s="24" t="s">
        <v>833</v>
      </c>
      <c r="AI4" s="233"/>
      <c r="AJ4" s="24"/>
      <c r="AK4" s="24"/>
      <c r="AL4" s="24"/>
      <c r="AM4" s="24" t="s">
        <v>833</v>
      </c>
      <c r="AN4" s="24"/>
      <c r="AQ4" s="1020"/>
      <c r="AR4" s="23"/>
      <c r="AS4" s="23"/>
      <c r="AT4" s="72"/>
      <c r="AU4" s="24"/>
      <c r="AV4" s="24"/>
      <c r="AW4" s="24"/>
      <c r="AX4" s="24"/>
      <c r="AY4" s="24"/>
      <c r="AZ4" s="24"/>
      <c r="BA4" s="24"/>
      <c r="BB4" s="24"/>
      <c r="BC4" s="24"/>
      <c r="BD4" s="24"/>
      <c r="BE4" s="24"/>
      <c r="BF4" s="24"/>
      <c r="BG4" s="24"/>
      <c r="BH4" s="24"/>
      <c r="BI4" s="24"/>
      <c r="BJ4" s="24"/>
      <c r="BK4" s="24"/>
    </row>
    <row r="5" spans="1:63" ht="13.95" customHeight="1" x14ac:dyDescent="0.25">
      <c r="C5" s="1018"/>
      <c r="D5" s="8" t="s">
        <v>837</v>
      </c>
      <c r="E5" s="24" t="s">
        <v>833</v>
      </c>
      <c r="F5" s="24" t="s">
        <v>833</v>
      </c>
      <c r="G5" s="24"/>
      <c r="H5" s="24"/>
      <c r="I5" s="24" t="s">
        <v>833</v>
      </c>
      <c r="J5" s="24" t="s">
        <v>833</v>
      </c>
      <c r="K5" s="24" t="s">
        <v>833</v>
      </c>
      <c r="L5" s="24"/>
      <c r="M5" s="24"/>
      <c r="N5" s="24" t="s">
        <v>833</v>
      </c>
      <c r="O5" s="24" t="s">
        <v>833</v>
      </c>
      <c r="T5" s="1028"/>
      <c r="U5" s="143" t="s">
        <v>37</v>
      </c>
      <c r="V5" s="51" t="s">
        <v>38</v>
      </c>
      <c r="W5" s="51" t="s">
        <v>838</v>
      </c>
      <c r="X5" s="24" t="s">
        <v>833</v>
      </c>
      <c r="Y5" s="24" t="s">
        <v>833</v>
      </c>
      <c r="Z5" s="24"/>
      <c r="AA5" s="24" t="s">
        <v>833</v>
      </c>
      <c r="AB5" s="24"/>
      <c r="AC5" s="24"/>
      <c r="AD5" s="24" t="s">
        <v>833</v>
      </c>
      <c r="AE5" s="24"/>
      <c r="AF5" s="24"/>
      <c r="AG5" s="24" t="s">
        <v>833</v>
      </c>
      <c r="AH5" s="24"/>
      <c r="AI5" s="24"/>
      <c r="AJ5" s="24" t="s">
        <v>833</v>
      </c>
      <c r="AK5" s="24"/>
      <c r="AL5" s="24"/>
      <c r="AM5" s="24" t="s">
        <v>833</v>
      </c>
      <c r="AN5" s="24"/>
      <c r="AQ5" s="1019" t="s">
        <v>839</v>
      </c>
      <c r="AR5" s="23" t="s">
        <v>840</v>
      </c>
      <c r="AS5" s="86" t="s">
        <v>841</v>
      </c>
      <c r="AT5" s="72" t="s">
        <v>842</v>
      </c>
      <c r="AU5" s="24"/>
      <c r="AV5" s="24"/>
      <c r="AW5" s="24"/>
      <c r="AX5" s="24"/>
      <c r="AY5" s="24"/>
      <c r="AZ5" s="24"/>
      <c r="BA5" s="24"/>
      <c r="BB5" s="24"/>
      <c r="BC5" s="24"/>
      <c r="BD5" s="24" t="s">
        <v>833</v>
      </c>
      <c r="BE5" s="24"/>
      <c r="BF5" s="24"/>
      <c r="BG5" s="24"/>
      <c r="BH5" s="24"/>
      <c r="BI5" s="24" t="s">
        <v>833</v>
      </c>
      <c r="BJ5" s="24"/>
      <c r="BK5" s="24"/>
    </row>
    <row r="6" spans="1:63" ht="16.5" customHeight="1" x14ac:dyDescent="0.25">
      <c r="C6" s="1018"/>
      <c r="D6" s="8" t="s">
        <v>843</v>
      </c>
      <c r="E6" s="24" t="s">
        <v>833</v>
      </c>
      <c r="F6" s="24" t="s">
        <v>833</v>
      </c>
      <c r="G6" s="24" t="s">
        <v>833</v>
      </c>
      <c r="H6" s="24" t="s">
        <v>833</v>
      </c>
      <c r="I6" s="24" t="s">
        <v>833</v>
      </c>
      <c r="J6" s="24" t="s">
        <v>833</v>
      </c>
      <c r="K6" s="24" t="s">
        <v>833</v>
      </c>
      <c r="L6" s="24" t="s">
        <v>833</v>
      </c>
      <c r="M6" s="24" t="s">
        <v>833</v>
      </c>
      <c r="N6" s="24" t="s">
        <v>833</v>
      </c>
      <c r="O6" s="24" t="s">
        <v>833</v>
      </c>
      <c r="T6" s="1028"/>
      <c r="U6" s="143" t="s">
        <v>844</v>
      </c>
      <c r="V6" s="51" t="s">
        <v>845</v>
      </c>
      <c r="W6" s="51" t="s">
        <v>846</v>
      </c>
      <c r="X6" s="24"/>
      <c r="Y6" s="24"/>
      <c r="Z6" s="24"/>
      <c r="AA6" s="24"/>
      <c r="AB6" s="24"/>
      <c r="AC6" s="24"/>
      <c r="AD6" s="24"/>
      <c r="AE6" s="24"/>
      <c r="AF6" s="24"/>
      <c r="AG6" s="24"/>
      <c r="AH6" s="24"/>
      <c r="AI6" s="24"/>
      <c r="AJ6" s="24" t="s">
        <v>833</v>
      </c>
      <c r="AK6" s="24"/>
      <c r="AL6" s="24"/>
      <c r="AM6" s="24"/>
      <c r="AN6" s="24"/>
      <c r="AQ6" s="1021"/>
      <c r="AR6" s="23" t="s">
        <v>840</v>
      </c>
      <c r="AS6" s="86" t="s">
        <v>841</v>
      </c>
      <c r="AT6" s="72" t="s">
        <v>847</v>
      </c>
      <c r="AU6" s="24"/>
      <c r="AV6" s="24"/>
      <c r="AW6" s="24"/>
      <c r="AX6" s="24"/>
      <c r="AY6" s="24"/>
      <c r="AZ6" s="24"/>
      <c r="BA6" s="24"/>
      <c r="BB6" s="24"/>
      <c r="BC6" s="24"/>
      <c r="BD6" s="24"/>
      <c r="BE6" s="24"/>
      <c r="BF6" s="24"/>
      <c r="BG6" s="24"/>
      <c r="BH6" s="24"/>
      <c r="BI6" s="24" t="s">
        <v>833</v>
      </c>
      <c r="BJ6" s="24"/>
      <c r="BK6" s="24"/>
    </row>
    <row r="7" spans="1:63" ht="21.75" customHeight="1" x14ac:dyDescent="0.25">
      <c r="C7" s="1018" t="s">
        <v>848</v>
      </c>
      <c r="D7" s="8" t="s">
        <v>849</v>
      </c>
      <c r="E7" s="24"/>
      <c r="F7" s="24"/>
      <c r="G7" s="24" t="s">
        <v>833</v>
      </c>
      <c r="H7" s="24" t="s">
        <v>833</v>
      </c>
      <c r="I7" s="24" t="s">
        <v>833</v>
      </c>
      <c r="J7" s="24"/>
      <c r="K7" s="24"/>
      <c r="L7" s="24"/>
      <c r="M7" s="24" t="s">
        <v>833</v>
      </c>
      <c r="N7" s="24"/>
      <c r="O7" s="24"/>
      <c r="T7" s="1028"/>
      <c r="U7" s="143" t="s">
        <v>850</v>
      </c>
      <c r="V7" s="51" t="s">
        <v>851</v>
      </c>
      <c r="W7" s="51" t="s">
        <v>852</v>
      </c>
      <c r="X7" s="24"/>
      <c r="Y7" s="24"/>
      <c r="Z7" s="24"/>
      <c r="AA7" s="24"/>
      <c r="AB7" s="24"/>
      <c r="AC7" s="24"/>
      <c r="AD7" s="24"/>
      <c r="AE7" s="24"/>
      <c r="AF7" s="24"/>
      <c r="AG7" s="24"/>
      <c r="AH7" s="24"/>
      <c r="AI7" s="24"/>
      <c r="AJ7" s="24"/>
      <c r="AK7" s="24"/>
      <c r="AL7" s="24"/>
      <c r="AM7" s="24"/>
      <c r="AN7" s="24" t="s">
        <v>833</v>
      </c>
      <c r="AQ7" s="1021"/>
      <c r="AR7" s="23" t="s">
        <v>853</v>
      </c>
      <c r="AS7" s="23" t="s">
        <v>748</v>
      </c>
      <c r="AT7" s="72" t="s">
        <v>854</v>
      </c>
      <c r="AU7" s="24"/>
      <c r="AV7" s="24"/>
      <c r="AW7" s="24"/>
      <c r="AX7" s="24"/>
      <c r="AY7" s="24"/>
      <c r="AZ7" s="24"/>
      <c r="BA7" s="24"/>
      <c r="BB7" s="24"/>
      <c r="BC7" s="24"/>
      <c r="BD7" s="24"/>
      <c r="BE7" s="24"/>
      <c r="BF7" s="24"/>
      <c r="BG7" s="24"/>
      <c r="BH7" s="24"/>
      <c r="BI7" s="24"/>
      <c r="BJ7" s="24" t="s">
        <v>833</v>
      </c>
      <c r="BK7" s="24"/>
    </row>
    <row r="8" spans="1:63" ht="15.45" customHeight="1" x14ac:dyDescent="0.25">
      <c r="C8" s="1018"/>
      <c r="D8" s="8" t="s">
        <v>64</v>
      </c>
      <c r="E8" s="24" t="s">
        <v>833</v>
      </c>
      <c r="F8" s="24"/>
      <c r="G8" s="24"/>
      <c r="H8" s="24" t="s">
        <v>833</v>
      </c>
      <c r="I8" s="24"/>
      <c r="J8" s="24" t="s">
        <v>833</v>
      </c>
      <c r="K8" s="24"/>
      <c r="L8" s="24"/>
      <c r="M8" s="24"/>
      <c r="N8" s="24"/>
      <c r="O8" s="24"/>
      <c r="T8" s="1028"/>
      <c r="U8" s="143" t="s">
        <v>855</v>
      </c>
      <c r="V8" s="51" t="s">
        <v>856</v>
      </c>
      <c r="W8" s="68" t="s">
        <v>857</v>
      </c>
      <c r="X8" s="24"/>
      <c r="Y8" s="24"/>
      <c r="Z8" s="24"/>
      <c r="AA8" s="24"/>
      <c r="AB8" s="24"/>
      <c r="AC8" s="24"/>
      <c r="AD8" s="24"/>
      <c r="AE8" s="24" t="s">
        <v>833</v>
      </c>
      <c r="AF8" s="24"/>
      <c r="AG8" s="24"/>
      <c r="AH8" s="24"/>
      <c r="AI8" s="24"/>
      <c r="AJ8" s="24"/>
      <c r="AK8" s="24"/>
      <c r="AL8" s="24"/>
      <c r="AM8" s="24"/>
      <c r="AN8" s="24"/>
      <c r="AQ8" s="1021"/>
      <c r="AR8" s="23" t="s">
        <v>85</v>
      </c>
      <c r="AS8" s="23" t="s">
        <v>751</v>
      </c>
      <c r="AT8" s="72" t="s">
        <v>858</v>
      </c>
      <c r="AU8" s="24"/>
      <c r="AV8" s="24" t="s">
        <v>833</v>
      </c>
      <c r="AW8" s="24" t="s">
        <v>833</v>
      </c>
      <c r="AX8" s="24"/>
      <c r="AY8" s="24"/>
      <c r="AZ8" s="24"/>
      <c r="BA8" s="24"/>
      <c r="BB8" s="24"/>
      <c r="BC8" s="24"/>
      <c r="BD8" s="24"/>
      <c r="BE8" s="24"/>
      <c r="BF8" s="24" t="s">
        <v>833</v>
      </c>
      <c r="BG8" s="24"/>
      <c r="BH8" s="24"/>
      <c r="BI8" s="24"/>
      <c r="BJ8" s="24"/>
      <c r="BK8" s="24"/>
    </row>
    <row r="9" spans="1:63" ht="18.45" customHeight="1" x14ac:dyDescent="0.25">
      <c r="C9" s="1015" t="s">
        <v>859</v>
      </c>
      <c r="D9" s="8" t="s">
        <v>860</v>
      </c>
      <c r="E9" s="24"/>
      <c r="F9" s="24" t="s">
        <v>833</v>
      </c>
      <c r="G9" s="24" t="s">
        <v>833</v>
      </c>
      <c r="H9" s="24"/>
      <c r="I9" s="24"/>
      <c r="J9" s="24"/>
      <c r="K9" s="24"/>
      <c r="L9" s="24"/>
      <c r="M9" s="24"/>
      <c r="N9" s="24"/>
      <c r="O9" s="24"/>
      <c r="T9" s="1028"/>
      <c r="U9" s="144" t="s">
        <v>855</v>
      </c>
      <c r="V9" s="141" t="s">
        <v>856</v>
      </c>
      <c r="W9" s="142" t="s">
        <v>861</v>
      </c>
      <c r="X9" s="24"/>
      <c r="Y9" s="24"/>
      <c r="Z9" s="24"/>
      <c r="AA9" s="24"/>
      <c r="AB9" s="24"/>
      <c r="AC9" s="24"/>
      <c r="AD9" s="24"/>
      <c r="AE9" s="24" t="s">
        <v>833</v>
      </c>
      <c r="AF9" s="24"/>
      <c r="AG9" s="24"/>
      <c r="AH9" s="24"/>
      <c r="AI9" s="24"/>
      <c r="AJ9" s="24"/>
      <c r="AK9" s="24"/>
      <c r="AL9" s="24"/>
      <c r="AM9" s="24"/>
      <c r="AN9" s="24"/>
      <c r="AQ9" s="1021"/>
      <c r="AR9" s="23" t="s">
        <v>85</v>
      </c>
      <c r="AS9" s="23" t="s">
        <v>862</v>
      </c>
      <c r="AT9" s="72" t="s">
        <v>863</v>
      </c>
      <c r="AU9" s="24"/>
      <c r="AV9" s="24" t="s">
        <v>833</v>
      </c>
      <c r="AW9" s="24" t="s">
        <v>833</v>
      </c>
      <c r="AX9" s="24"/>
      <c r="AY9" s="24"/>
      <c r="AZ9" s="24"/>
      <c r="BA9" s="24"/>
      <c r="BB9" s="24"/>
      <c r="BC9" s="24"/>
      <c r="BD9" s="24"/>
      <c r="BE9" s="24"/>
      <c r="BF9" s="24" t="s">
        <v>833</v>
      </c>
      <c r="BG9" s="24"/>
      <c r="BH9" s="24"/>
      <c r="BI9" s="24"/>
      <c r="BJ9" s="24"/>
      <c r="BK9" s="24"/>
    </row>
    <row r="10" spans="1:63" ht="20.25" customHeight="1" x14ac:dyDescent="0.25">
      <c r="C10" s="1016"/>
      <c r="D10" s="8" t="s">
        <v>864</v>
      </c>
      <c r="E10" s="24" t="s">
        <v>833</v>
      </c>
      <c r="F10" s="24"/>
      <c r="G10" s="24"/>
      <c r="H10" s="24" t="s">
        <v>833</v>
      </c>
      <c r="I10" s="24" t="s">
        <v>833</v>
      </c>
      <c r="J10" s="24"/>
      <c r="K10" s="24"/>
      <c r="L10" s="24"/>
      <c r="M10" s="24"/>
      <c r="N10" s="24"/>
      <c r="O10" s="24"/>
      <c r="T10" s="1028"/>
      <c r="U10" s="143" t="s">
        <v>850</v>
      </c>
      <c r="V10" s="51" t="s">
        <v>865</v>
      </c>
      <c r="W10" s="51" t="s">
        <v>866</v>
      </c>
      <c r="X10" s="24"/>
      <c r="Y10" s="24"/>
      <c r="Z10" s="24"/>
      <c r="AA10" s="24"/>
      <c r="AB10" s="24"/>
      <c r="AC10" s="24"/>
      <c r="AD10" s="24"/>
      <c r="AE10" s="24"/>
      <c r="AF10" s="24"/>
      <c r="AG10" s="24"/>
      <c r="AH10" s="24"/>
      <c r="AI10" s="24"/>
      <c r="AJ10" s="24"/>
      <c r="AK10" s="24"/>
      <c r="AL10" s="24"/>
      <c r="AM10" s="24"/>
      <c r="AN10" s="24" t="s">
        <v>833</v>
      </c>
      <c r="AQ10" s="1020"/>
      <c r="AR10" s="23" t="s">
        <v>125</v>
      </c>
      <c r="AS10" s="3" t="s">
        <v>126</v>
      </c>
      <c r="AT10" s="72" t="s">
        <v>126</v>
      </c>
      <c r="AU10" s="24" t="s">
        <v>833</v>
      </c>
      <c r="AV10" s="24" t="s">
        <v>833</v>
      </c>
      <c r="AW10" s="24" t="s">
        <v>833</v>
      </c>
      <c r="AX10" s="24" t="s">
        <v>833</v>
      </c>
      <c r="AY10" s="24" t="s">
        <v>833</v>
      </c>
      <c r="AZ10" s="24" t="s">
        <v>833</v>
      </c>
      <c r="BA10" s="24" t="s">
        <v>833</v>
      </c>
      <c r="BB10" s="24" t="s">
        <v>833</v>
      </c>
      <c r="BC10" s="24" t="s">
        <v>833</v>
      </c>
      <c r="BD10" s="24" t="s">
        <v>833</v>
      </c>
      <c r="BE10" s="24" t="s">
        <v>833</v>
      </c>
      <c r="BF10" s="24" t="s">
        <v>833</v>
      </c>
      <c r="BG10" s="24" t="s">
        <v>833</v>
      </c>
      <c r="BH10" s="24" t="s">
        <v>833</v>
      </c>
      <c r="BI10" s="24" t="s">
        <v>833</v>
      </c>
      <c r="BJ10" s="24" t="s">
        <v>833</v>
      </c>
      <c r="BK10" s="24" t="s">
        <v>833</v>
      </c>
    </row>
    <row r="11" spans="1:63" x14ac:dyDescent="0.25">
      <c r="C11" s="1016"/>
      <c r="D11" s="8" t="s">
        <v>867</v>
      </c>
      <c r="E11" s="24"/>
      <c r="F11" s="24"/>
      <c r="G11" s="24"/>
      <c r="H11" s="24"/>
      <c r="I11" s="24"/>
      <c r="J11" s="24" t="s">
        <v>833</v>
      </c>
      <c r="K11" s="24"/>
      <c r="L11" s="24"/>
      <c r="M11" s="24"/>
      <c r="N11" s="24"/>
      <c r="O11" s="24"/>
      <c r="T11" s="1028"/>
      <c r="U11" s="143" t="s">
        <v>850</v>
      </c>
      <c r="V11" s="51" t="s">
        <v>851</v>
      </c>
      <c r="W11" s="51" t="s">
        <v>868</v>
      </c>
      <c r="X11" s="24"/>
      <c r="Y11" s="24"/>
      <c r="Z11" s="24"/>
      <c r="AA11" s="24"/>
      <c r="AB11" s="24"/>
      <c r="AC11" s="24"/>
      <c r="AD11" s="24"/>
      <c r="AE11" s="24"/>
      <c r="AF11" s="24"/>
      <c r="AG11" s="24"/>
      <c r="AH11" s="24"/>
      <c r="AI11" s="24"/>
      <c r="AJ11" s="24"/>
      <c r="AK11" s="24"/>
      <c r="AL11" s="24"/>
      <c r="AM11" s="24"/>
      <c r="AN11" s="24" t="s">
        <v>833</v>
      </c>
      <c r="AQ11" s="1022" t="s">
        <v>869</v>
      </c>
      <c r="AR11" s="3" t="s">
        <v>128</v>
      </c>
      <c r="AS11" s="8" t="s">
        <v>129</v>
      </c>
      <c r="AT11" s="73" t="s">
        <v>121</v>
      </c>
      <c r="AU11" s="24" t="s">
        <v>833</v>
      </c>
      <c r="AV11" s="24" t="s">
        <v>833</v>
      </c>
      <c r="AW11" s="24" t="s">
        <v>833</v>
      </c>
      <c r="AX11" s="24" t="s">
        <v>833</v>
      </c>
      <c r="AY11" s="24" t="s">
        <v>833</v>
      </c>
      <c r="AZ11" s="24" t="s">
        <v>833</v>
      </c>
      <c r="BA11" s="24" t="s">
        <v>833</v>
      </c>
      <c r="BB11" s="24"/>
      <c r="BC11" s="24" t="s">
        <v>833</v>
      </c>
      <c r="BD11" s="24" t="s">
        <v>833</v>
      </c>
      <c r="BE11" s="24" t="s">
        <v>833</v>
      </c>
      <c r="BF11" s="24" t="s">
        <v>833</v>
      </c>
      <c r="BG11" s="24" t="s">
        <v>833</v>
      </c>
      <c r="BH11" s="24" t="s">
        <v>833</v>
      </c>
      <c r="BI11" s="24" t="s">
        <v>833</v>
      </c>
      <c r="BJ11" s="24" t="s">
        <v>833</v>
      </c>
      <c r="BK11" s="24" t="s">
        <v>833</v>
      </c>
    </row>
    <row r="12" spans="1:63" x14ac:dyDescent="0.25">
      <c r="C12" s="1016"/>
      <c r="D12" s="8" t="s">
        <v>870</v>
      </c>
      <c r="E12" s="24"/>
      <c r="F12" s="24"/>
      <c r="G12" s="24"/>
      <c r="H12" s="24"/>
      <c r="I12" s="24"/>
      <c r="J12" s="24"/>
      <c r="K12" s="24" t="s">
        <v>833</v>
      </c>
      <c r="L12" s="24"/>
      <c r="M12" s="24"/>
      <c r="N12" s="24"/>
      <c r="O12" s="24"/>
      <c r="T12" s="1028"/>
      <c r="U12" s="143" t="s">
        <v>871</v>
      </c>
      <c r="V12" s="51" t="s">
        <v>41</v>
      </c>
      <c r="W12" s="51" t="s">
        <v>41</v>
      </c>
      <c r="X12" s="24" t="s">
        <v>833</v>
      </c>
      <c r="Y12" s="24" t="s">
        <v>833</v>
      </c>
      <c r="Z12" s="24" t="s">
        <v>833</v>
      </c>
      <c r="AA12" s="24" t="s">
        <v>833</v>
      </c>
      <c r="AB12" s="24" t="s">
        <v>833</v>
      </c>
      <c r="AC12" s="24" t="s">
        <v>833</v>
      </c>
      <c r="AD12" s="24" t="s">
        <v>833</v>
      </c>
      <c r="AE12" s="24" t="s">
        <v>833</v>
      </c>
      <c r="AF12" s="24" t="s">
        <v>833</v>
      </c>
      <c r="AG12" s="24" t="s">
        <v>833</v>
      </c>
      <c r="AH12" s="24" t="s">
        <v>833</v>
      </c>
      <c r="AI12" s="24" t="s">
        <v>833</v>
      </c>
      <c r="AJ12" s="24"/>
      <c r="AK12" s="24" t="s">
        <v>833</v>
      </c>
      <c r="AL12" s="24" t="s">
        <v>833</v>
      </c>
      <c r="AM12" s="24" t="s">
        <v>833</v>
      </c>
      <c r="AN12" s="24"/>
      <c r="AQ12" s="1023"/>
      <c r="AR12" s="8" t="s">
        <v>872</v>
      </c>
      <c r="AS12" s="8" t="s">
        <v>873</v>
      </c>
      <c r="AT12" s="68" t="s">
        <v>874</v>
      </c>
      <c r="AU12" s="24" t="s">
        <v>833</v>
      </c>
      <c r="AV12" s="24"/>
      <c r="AW12" s="24" t="s">
        <v>833</v>
      </c>
      <c r="AX12" s="24" t="s">
        <v>833</v>
      </c>
      <c r="AY12" s="24" t="s">
        <v>833</v>
      </c>
      <c r="AZ12" s="24" t="s">
        <v>833</v>
      </c>
      <c r="BA12" s="24" t="s">
        <v>833</v>
      </c>
      <c r="BB12" s="24" t="s">
        <v>833</v>
      </c>
      <c r="BC12" s="24"/>
      <c r="BD12" s="24" t="s">
        <v>833</v>
      </c>
      <c r="BE12" s="24" t="s">
        <v>833</v>
      </c>
      <c r="BF12" s="24"/>
      <c r="BG12" s="24" t="s">
        <v>833</v>
      </c>
      <c r="BH12" s="24" t="s">
        <v>833</v>
      </c>
      <c r="BI12" s="24" t="s">
        <v>833</v>
      </c>
      <c r="BJ12" s="24"/>
      <c r="BK12" s="24" t="s">
        <v>833</v>
      </c>
    </row>
    <row r="13" spans="1:63" x14ac:dyDescent="0.25">
      <c r="C13" s="1016"/>
      <c r="D13" s="8" t="s">
        <v>875</v>
      </c>
      <c r="E13" s="24" t="s">
        <v>833</v>
      </c>
      <c r="F13" s="24"/>
      <c r="G13" s="24"/>
      <c r="H13" s="24"/>
      <c r="I13" s="24"/>
      <c r="J13" s="24"/>
      <c r="K13" s="24"/>
      <c r="L13" s="24"/>
      <c r="M13" s="24"/>
      <c r="N13" s="24"/>
      <c r="O13" s="24"/>
      <c r="T13" s="1028"/>
      <c r="U13" s="143" t="s">
        <v>876</v>
      </c>
      <c r="V13" s="51" t="s">
        <v>877</v>
      </c>
      <c r="W13" s="51" t="s">
        <v>877</v>
      </c>
      <c r="X13" s="24"/>
      <c r="Y13" s="24"/>
      <c r="Z13" s="24"/>
      <c r="AA13" s="24"/>
      <c r="AB13" s="24"/>
      <c r="AC13" s="24"/>
      <c r="AD13" s="24"/>
      <c r="AE13" s="24" t="s">
        <v>833</v>
      </c>
      <c r="AF13" s="24"/>
      <c r="AG13" s="24"/>
      <c r="AH13" s="24"/>
      <c r="AI13" s="24"/>
      <c r="AJ13" s="24"/>
      <c r="AK13" s="24"/>
      <c r="AL13" s="24"/>
      <c r="AM13" s="24"/>
      <c r="AN13" s="24"/>
      <c r="AQ13" s="1023"/>
      <c r="AR13" s="8" t="s">
        <v>872</v>
      </c>
      <c r="AS13" s="8" t="s">
        <v>878</v>
      </c>
      <c r="AT13" s="68" t="s">
        <v>879</v>
      </c>
      <c r="AU13" s="24" t="s">
        <v>833</v>
      </c>
      <c r="AV13" s="24"/>
      <c r="AW13" s="24" t="s">
        <v>833</v>
      </c>
      <c r="AX13" s="24" t="s">
        <v>833</v>
      </c>
      <c r="AY13" s="24" t="s">
        <v>833</v>
      </c>
      <c r="AZ13" s="24" t="s">
        <v>833</v>
      </c>
      <c r="BA13" s="24" t="s">
        <v>833</v>
      </c>
      <c r="BB13" s="24" t="s">
        <v>833</v>
      </c>
      <c r="BC13" s="24"/>
      <c r="BD13" s="24" t="s">
        <v>833</v>
      </c>
      <c r="BE13" s="24" t="s">
        <v>833</v>
      </c>
      <c r="BF13" s="24"/>
      <c r="BG13" s="24" t="s">
        <v>833</v>
      </c>
      <c r="BH13" s="24" t="s">
        <v>833</v>
      </c>
      <c r="BI13" s="24" t="s">
        <v>833</v>
      </c>
      <c r="BJ13" s="24"/>
      <c r="BK13" s="24" t="s">
        <v>833</v>
      </c>
    </row>
    <row r="14" spans="1:63" x14ac:dyDescent="0.25">
      <c r="C14" s="1016"/>
      <c r="D14" s="8" t="s">
        <v>880</v>
      </c>
      <c r="E14" s="24"/>
      <c r="F14" s="24"/>
      <c r="G14" s="24"/>
      <c r="H14" s="24"/>
      <c r="I14" s="24"/>
      <c r="J14" s="24"/>
      <c r="K14" s="24"/>
      <c r="L14" s="24" t="s">
        <v>833</v>
      </c>
      <c r="M14" s="24"/>
      <c r="N14" s="24"/>
      <c r="O14" s="24"/>
      <c r="T14" s="1028"/>
      <c r="U14" s="32" t="s">
        <v>881</v>
      </c>
      <c r="V14" s="39" t="s">
        <v>882</v>
      </c>
      <c r="W14" s="35" t="s">
        <v>883</v>
      </c>
      <c r="X14" s="24"/>
      <c r="Y14" s="24"/>
      <c r="Z14" s="24"/>
      <c r="AA14" s="24"/>
      <c r="AB14" s="24"/>
      <c r="AC14" s="24"/>
      <c r="AD14" s="24"/>
      <c r="AE14" s="24"/>
      <c r="AF14" s="24" t="s">
        <v>833</v>
      </c>
      <c r="AG14" s="24" t="s">
        <v>833</v>
      </c>
      <c r="AH14" s="24"/>
      <c r="AI14" s="24"/>
      <c r="AJ14" s="24"/>
      <c r="AK14" s="24"/>
      <c r="AL14" s="24"/>
      <c r="AM14" s="24"/>
      <c r="AN14" s="24"/>
      <c r="AQ14" s="1023"/>
      <c r="AR14" s="8" t="s">
        <v>872</v>
      </c>
      <c r="AS14" s="8" t="s">
        <v>884</v>
      </c>
      <c r="AT14" s="68" t="s">
        <v>885</v>
      </c>
      <c r="AU14" s="24" t="s">
        <v>833</v>
      </c>
      <c r="AV14" s="24"/>
      <c r="AW14" s="24" t="s">
        <v>833</v>
      </c>
      <c r="AX14" s="24" t="s">
        <v>833</v>
      </c>
      <c r="AY14" s="24" t="s">
        <v>833</v>
      </c>
      <c r="AZ14" s="24" t="s">
        <v>833</v>
      </c>
      <c r="BA14" s="24" t="s">
        <v>833</v>
      </c>
      <c r="BB14" s="24" t="s">
        <v>833</v>
      </c>
      <c r="BC14" s="24"/>
      <c r="BD14" s="24" t="s">
        <v>833</v>
      </c>
      <c r="BE14" s="24" t="s">
        <v>833</v>
      </c>
      <c r="BF14" s="24"/>
      <c r="BG14" s="24" t="s">
        <v>833</v>
      </c>
      <c r="BH14" s="24" t="s">
        <v>833</v>
      </c>
      <c r="BI14" s="24" t="s">
        <v>833</v>
      </c>
      <c r="BJ14" s="24"/>
      <c r="BK14" s="24" t="s">
        <v>833</v>
      </c>
    </row>
    <row r="15" spans="1:63" x14ac:dyDescent="0.25">
      <c r="C15" s="1017"/>
      <c r="D15" s="8" t="s">
        <v>886</v>
      </c>
      <c r="E15" s="24"/>
      <c r="F15" s="24"/>
      <c r="G15" s="24"/>
      <c r="H15" s="24"/>
      <c r="I15" s="24"/>
      <c r="J15" s="24"/>
      <c r="K15" s="24" t="s">
        <v>833</v>
      </c>
      <c r="L15" s="24"/>
      <c r="M15" s="24"/>
      <c r="N15" s="24"/>
      <c r="O15" s="24"/>
      <c r="T15" s="1028"/>
      <c r="U15" s="32" t="s">
        <v>881</v>
      </c>
      <c r="V15" s="39" t="s">
        <v>882</v>
      </c>
      <c r="W15" s="12" t="s">
        <v>887</v>
      </c>
      <c r="X15" s="24"/>
      <c r="Y15" s="24"/>
      <c r="Z15" s="24"/>
      <c r="AA15" s="24"/>
      <c r="AB15" s="24"/>
      <c r="AC15" s="24"/>
      <c r="AD15" s="24"/>
      <c r="AE15" s="24"/>
      <c r="AF15" s="24" t="s">
        <v>833</v>
      </c>
      <c r="AG15" s="24"/>
      <c r="AH15" s="24"/>
      <c r="AI15" s="24"/>
      <c r="AJ15" s="24"/>
      <c r="AK15" s="24"/>
      <c r="AL15" s="24"/>
      <c r="AM15" s="24"/>
      <c r="AN15" s="24"/>
      <c r="AQ15" s="1023"/>
      <c r="AR15" s="8" t="s">
        <v>872</v>
      </c>
      <c r="AS15" s="8" t="s">
        <v>888</v>
      </c>
      <c r="AT15" s="68" t="s">
        <v>889</v>
      </c>
      <c r="AU15" s="24" t="s">
        <v>833</v>
      </c>
      <c r="AV15" s="24"/>
      <c r="AW15" s="24" t="s">
        <v>833</v>
      </c>
      <c r="AX15" s="24" t="s">
        <v>833</v>
      </c>
      <c r="AY15" s="24" t="s">
        <v>833</v>
      </c>
      <c r="AZ15" s="24" t="s">
        <v>833</v>
      </c>
      <c r="BA15" s="24" t="s">
        <v>833</v>
      </c>
      <c r="BB15" s="24" t="s">
        <v>833</v>
      </c>
      <c r="BC15" s="24"/>
      <c r="BD15" s="24" t="s">
        <v>833</v>
      </c>
      <c r="BE15" s="24" t="s">
        <v>833</v>
      </c>
      <c r="BF15" s="24"/>
      <c r="BG15" s="24" t="s">
        <v>833</v>
      </c>
      <c r="BH15" s="24" t="s">
        <v>833</v>
      </c>
      <c r="BI15" s="24" t="s">
        <v>833</v>
      </c>
      <c r="BJ15" s="24"/>
      <c r="BK15" s="24" t="s">
        <v>833</v>
      </c>
    </row>
    <row r="16" spans="1:63" x14ac:dyDescent="0.25">
      <c r="C16" s="1018" t="s">
        <v>890</v>
      </c>
      <c r="D16" s="8" t="s">
        <v>891</v>
      </c>
      <c r="E16" s="24" t="s">
        <v>833</v>
      </c>
      <c r="F16" s="24" t="s">
        <v>833</v>
      </c>
      <c r="G16" s="24" t="s">
        <v>833</v>
      </c>
      <c r="H16" s="24" t="s">
        <v>833</v>
      </c>
      <c r="I16" s="24" t="s">
        <v>833</v>
      </c>
      <c r="J16" s="24" t="s">
        <v>833</v>
      </c>
      <c r="K16" s="24" t="s">
        <v>833</v>
      </c>
      <c r="L16" s="24" t="s">
        <v>833</v>
      </c>
      <c r="M16" s="24" t="s">
        <v>833</v>
      </c>
      <c r="N16" s="24" t="s">
        <v>833</v>
      </c>
      <c r="O16" s="24" t="s">
        <v>833</v>
      </c>
      <c r="T16" s="1028"/>
      <c r="U16" s="3" t="s">
        <v>871</v>
      </c>
      <c r="V16" s="21" t="s">
        <v>892</v>
      </c>
      <c r="W16" s="12" t="s">
        <v>45</v>
      </c>
      <c r="X16" s="24" t="s">
        <v>833</v>
      </c>
      <c r="Y16" s="24" t="s">
        <v>833</v>
      </c>
      <c r="Z16" s="24" t="s">
        <v>833</v>
      </c>
      <c r="AA16" s="24" t="s">
        <v>833</v>
      </c>
      <c r="AB16" s="24" t="s">
        <v>833</v>
      </c>
      <c r="AC16" s="24" t="s">
        <v>833</v>
      </c>
      <c r="AD16" s="24"/>
      <c r="AE16" s="24" t="s">
        <v>833</v>
      </c>
      <c r="AF16" s="24"/>
      <c r="AG16" s="24" t="s">
        <v>833</v>
      </c>
      <c r="AH16" s="24" t="s">
        <v>833</v>
      </c>
      <c r="AI16" s="24"/>
      <c r="AJ16" s="24"/>
      <c r="AK16" s="24"/>
      <c r="AL16" s="24"/>
      <c r="AM16" s="24"/>
      <c r="AN16" s="24"/>
      <c r="AQ16" s="1024"/>
      <c r="AR16" s="8" t="s">
        <v>872</v>
      </c>
      <c r="AS16" s="7" t="s">
        <v>893</v>
      </c>
      <c r="AT16" s="68" t="s">
        <v>894</v>
      </c>
      <c r="AU16" s="24" t="s">
        <v>833</v>
      </c>
      <c r="AV16" s="24"/>
      <c r="AW16" s="24" t="s">
        <v>833</v>
      </c>
      <c r="AX16" s="24" t="s">
        <v>833</v>
      </c>
      <c r="AY16" s="24" t="s">
        <v>833</v>
      </c>
      <c r="AZ16" s="24" t="s">
        <v>833</v>
      </c>
      <c r="BA16" s="24" t="s">
        <v>833</v>
      </c>
      <c r="BB16" s="24" t="s">
        <v>833</v>
      </c>
      <c r="BC16" s="24"/>
      <c r="BD16" s="24" t="s">
        <v>833</v>
      </c>
      <c r="BE16" s="24" t="s">
        <v>833</v>
      </c>
      <c r="BF16" s="24"/>
      <c r="BG16" s="24" t="s">
        <v>833</v>
      </c>
      <c r="BH16" s="24" t="s">
        <v>833</v>
      </c>
      <c r="BI16" s="24" t="s">
        <v>833</v>
      </c>
      <c r="BJ16" s="24"/>
      <c r="BK16" s="24" t="s">
        <v>833</v>
      </c>
    </row>
    <row r="17" spans="3:63" x14ac:dyDescent="0.25">
      <c r="C17" s="1018"/>
      <c r="D17" s="8" t="s">
        <v>895</v>
      </c>
      <c r="E17" s="24" t="s">
        <v>833</v>
      </c>
      <c r="F17" s="24"/>
      <c r="G17" s="24"/>
      <c r="H17" s="24"/>
      <c r="I17" s="24"/>
      <c r="J17" s="24"/>
      <c r="K17" s="24"/>
      <c r="L17" s="24"/>
      <c r="M17" s="24"/>
      <c r="N17" s="24"/>
      <c r="O17" s="24"/>
      <c r="T17" s="1028"/>
      <c r="U17" s="3" t="s">
        <v>896</v>
      </c>
      <c r="V17" s="21" t="s">
        <v>897</v>
      </c>
      <c r="W17" s="12" t="s">
        <v>898</v>
      </c>
      <c r="X17" s="24"/>
      <c r="Y17" s="24"/>
      <c r="Z17" s="24"/>
      <c r="AA17" s="24"/>
      <c r="AB17" s="24"/>
      <c r="AC17" s="24"/>
      <c r="AD17" s="24"/>
      <c r="AE17" s="24"/>
      <c r="AF17" s="24"/>
      <c r="AG17" s="24"/>
      <c r="AH17" s="24" t="s">
        <v>833</v>
      </c>
      <c r="AI17" s="24"/>
      <c r="AJ17" s="24"/>
      <c r="AK17" s="24"/>
      <c r="AL17" s="24"/>
      <c r="AM17" s="24"/>
      <c r="AN17" s="24"/>
      <c r="AQ17" s="7" t="s">
        <v>899</v>
      </c>
      <c r="AR17" s="7" t="s">
        <v>74</v>
      </c>
      <c r="AS17" s="7" t="s">
        <v>75</v>
      </c>
      <c r="AT17" s="50" t="s">
        <v>76</v>
      </c>
      <c r="AU17" s="24" t="s">
        <v>833</v>
      </c>
      <c r="AV17" s="24" t="s">
        <v>833</v>
      </c>
      <c r="AW17" s="24" t="s">
        <v>833</v>
      </c>
      <c r="AX17" s="24" t="s">
        <v>833</v>
      </c>
      <c r="AY17" s="24" t="s">
        <v>833</v>
      </c>
      <c r="AZ17" s="24"/>
      <c r="BA17" s="24" t="s">
        <v>833</v>
      </c>
      <c r="BB17" s="24" t="s">
        <v>833</v>
      </c>
      <c r="BC17" s="24" t="s">
        <v>833</v>
      </c>
      <c r="BD17" s="24" t="s">
        <v>833</v>
      </c>
      <c r="BE17" s="24" t="s">
        <v>833</v>
      </c>
      <c r="BF17" s="24" t="s">
        <v>833</v>
      </c>
      <c r="BG17" s="24"/>
      <c r="BH17" s="24" t="s">
        <v>833</v>
      </c>
      <c r="BI17" s="24" t="s">
        <v>833</v>
      </c>
      <c r="BJ17" s="24"/>
      <c r="BK17" s="24" t="s">
        <v>833</v>
      </c>
    </row>
    <row r="18" spans="3:63" x14ac:dyDescent="0.25">
      <c r="C18" s="1018"/>
      <c r="D18" s="8" t="s">
        <v>900</v>
      </c>
      <c r="E18" s="24"/>
      <c r="F18" s="24"/>
      <c r="G18" s="24"/>
      <c r="H18" s="24"/>
      <c r="I18" s="24"/>
      <c r="J18" s="24"/>
      <c r="K18" s="24"/>
      <c r="L18" s="24"/>
      <c r="M18" s="24"/>
      <c r="N18" s="24" t="s">
        <v>833</v>
      </c>
      <c r="O18" s="24"/>
      <c r="T18" s="1028"/>
      <c r="U18" s="27" t="s">
        <v>896</v>
      </c>
      <c r="V18" s="25" t="s">
        <v>897</v>
      </c>
      <c r="W18" s="69" t="s">
        <v>901</v>
      </c>
      <c r="X18" s="24"/>
      <c r="Y18" s="24"/>
      <c r="Z18" s="24"/>
      <c r="AA18" s="24"/>
      <c r="AB18" s="24"/>
      <c r="AC18" s="24"/>
      <c r="AD18" s="24"/>
      <c r="AE18" s="24"/>
      <c r="AF18" s="24"/>
      <c r="AG18" s="24"/>
      <c r="AH18" s="24" t="s">
        <v>833</v>
      </c>
      <c r="AI18" s="24"/>
      <c r="AJ18" s="24"/>
      <c r="AK18" s="24"/>
      <c r="AL18" s="24"/>
      <c r="AM18" s="24"/>
      <c r="AN18" s="24"/>
      <c r="AQ18" s="1025" t="s">
        <v>902</v>
      </c>
      <c r="AR18" s="7" t="s">
        <v>69</v>
      </c>
      <c r="AS18" s="7" t="s">
        <v>903</v>
      </c>
      <c r="AT18" s="50" t="s">
        <v>87</v>
      </c>
      <c r="AU18" s="24" t="s">
        <v>833</v>
      </c>
      <c r="AV18" s="24" t="s">
        <v>833</v>
      </c>
      <c r="AW18" s="24" t="s">
        <v>833</v>
      </c>
      <c r="AX18" s="24" t="s">
        <v>833</v>
      </c>
      <c r="AY18" s="24" t="s">
        <v>833</v>
      </c>
      <c r="AZ18" s="24" t="s">
        <v>833</v>
      </c>
      <c r="BA18" s="24" t="s">
        <v>833</v>
      </c>
      <c r="BB18" s="24" t="s">
        <v>833</v>
      </c>
      <c r="BC18" s="24" t="s">
        <v>833</v>
      </c>
      <c r="BD18" s="24" t="s">
        <v>833</v>
      </c>
      <c r="BE18" s="24" t="s">
        <v>833</v>
      </c>
      <c r="BF18" s="24" t="s">
        <v>833</v>
      </c>
      <c r="BG18" s="24" t="s">
        <v>833</v>
      </c>
      <c r="BH18" s="24" t="s">
        <v>833</v>
      </c>
      <c r="BI18" s="24" t="s">
        <v>833</v>
      </c>
      <c r="BJ18" s="24" t="s">
        <v>833</v>
      </c>
      <c r="BK18" s="24" t="s">
        <v>833</v>
      </c>
    </row>
    <row r="19" spans="3:63" x14ac:dyDescent="0.25">
      <c r="C19" s="1018" t="s">
        <v>904</v>
      </c>
      <c r="D19" s="8" t="s">
        <v>905</v>
      </c>
      <c r="E19" s="24"/>
      <c r="F19" s="24"/>
      <c r="G19" s="24"/>
      <c r="H19" s="24"/>
      <c r="I19" s="24"/>
      <c r="J19" s="24"/>
      <c r="K19" s="24"/>
      <c r="L19" s="24"/>
      <c r="M19" s="24" t="s">
        <v>833</v>
      </c>
      <c r="N19" s="24"/>
      <c r="O19" s="24"/>
      <c r="T19" s="1028"/>
      <c r="U19" s="143" t="s">
        <v>896</v>
      </c>
      <c r="V19" s="51" t="s">
        <v>897</v>
      </c>
      <c r="W19" s="50" t="s">
        <v>906</v>
      </c>
      <c r="X19" s="24"/>
      <c r="Y19" s="24"/>
      <c r="Z19" s="24"/>
      <c r="AA19" s="24"/>
      <c r="AB19" s="24"/>
      <c r="AC19" s="24"/>
      <c r="AD19" s="24"/>
      <c r="AE19" s="24"/>
      <c r="AF19" s="24"/>
      <c r="AG19" s="24"/>
      <c r="AH19" s="24" t="s">
        <v>833</v>
      </c>
      <c r="AI19" s="24"/>
      <c r="AJ19" s="24"/>
      <c r="AK19" s="24"/>
      <c r="AL19" s="24"/>
      <c r="AM19" s="24"/>
      <c r="AN19" s="24"/>
      <c r="AQ19" s="1026"/>
      <c r="AR19" s="7" t="s">
        <v>69</v>
      </c>
      <c r="AS19" s="7" t="s">
        <v>907</v>
      </c>
      <c r="AT19" s="50" t="s">
        <v>89</v>
      </c>
      <c r="AU19" s="24" t="s">
        <v>833</v>
      </c>
      <c r="AV19" s="24" t="s">
        <v>833</v>
      </c>
      <c r="AW19" s="24" t="s">
        <v>833</v>
      </c>
      <c r="AX19" s="24" t="s">
        <v>833</v>
      </c>
      <c r="AY19" s="24" t="s">
        <v>833</v>
      </c>
      <c r="AZ19" s="24" t="s">
        <v>833</v>
      </c>
      <c r="BA19" s="24" t="s">
        <v>833</v>
      </c>
      <c r="BB19" s="24" t="s">
        <v>833</v>
      </c>
      <c r="BC19" s="24" t="s">
        <v>833</v>
      </c>
      <c r="BD19" s="24" t="s">
        <v>833</v>
      </c>
      <c r="BE19" s="24" t="s">
        <v>833</v>
      </c>
      <c r="BF19" s="24" t="s">
        <v>833</v>
      </c>
      <c r="BG19" s="24" t="s">
        <v>833</v>
      </c>
      <c r="BH19" s="24" t="s">
        <v>833</v>
      </c>
      <c r="BI19" s="24" t="s">
        <v>833</v>
      </c>
      <c r="BJ19" s="24" t="s">
        <v>833</v>
      </c>
      <c r="BK19" s="24" t="s">
        <v>833</v>
      </c>
    </row>
    <row r="20" spans="3:63" x14ac:dyDescent="0.25">
      <c r="C20" s="1018"/>
      <c r="D20" s="8" t="s">
        <v>908</v>
      </c>
      <c r="E20" s="24" t="s">
        <v>833</v>
      </c>
      <c r="F20" s="24"/>
      <c r="G20" s="24"/>
      <c r="H20" s="24" t="s">
        <v>833</v>
      </c>
      <c r="I20" s="24" t="s">
        <v>833</v>
      </c>
      <c r="J20" s="24"/>
      <c r="K20" s="24" t="s">
        <v>833</v>
      </c>
      <c r="L20" s="24"/>
      <c r="M20" s="24"/>
      <c r="N20" s="24"/>
      <c r="O20" s="24" t="s">
        <v>833</v>
      </c>
      <c r="T20" s="2"/>
      <c r="U20" s="2"/>
      <c r="V20" s="2"/>
      <c r="W20" s="2"/>
      <c r="AQ20" s="1026"/>
      <c r="AR20" s="7" t="s">
        <v>69</v>
      </c>
      <c r="AS20" s="7" t="s">
        <v>909</v>
      </c>
      <c r="AT20" s="50" t="s">
        <v>90</v>
      </c>
      <c r="AU20" s="24" t="s">
        <v>833</v>
      </c>
      <c r="AV20" s="24" t="s">
        <v>833</v>
      </c>
      <c r="AW20" s="24" t="s">
        <v>833</v>
      </c>
      <c r="AX20" s="24" t="s">
        <v>833</v>
      </c>
      <c r="AY20" s="24" t="s">
        <v>833</v>
      </c>
      <c r="AZ20" s="24" t="s">
        <v>833</v>
      </c>
      <c r="BA20" s="24" t="s">
        <v>833</v>
      </c>
      <c r="BB20" s="24" t="s">
        <v>833</v>
      </c>
      <c r="BC20" s="24" t="s">
        <v>833</v>
      </c>
      <c r="BD20" s="24" t="s">
        <v>833</v>
      </c>
      <c r="BE20" s="24" t="s">
        <v>833</v>
      </c>
      <c r="BF20" s="24" t="s">
        <v>833</v>
      </c>
      <c r="BG20" s="24" t="s">
        <v>833</v>
      </c>
      <c r="BH20" s="24" t="s">
        <v>833</v>
      </c>
      <c r="BI20" s="24" t="s">
        <v>833</v>
      </c>
      <c r="BJ20" s="24" t="s">
        <v>833</v>
      </c>
      <c r="BK20" s="24" t="s">
        <v>833</v>
      </c>
    </row>
    <row r="21" spans="3:63" x14ac:dyDescent="0.25">
      <c r="C21" s="1018"/>
      <c r="D21" s="8" t="s">
        <v>910</v>
      </c>
      <c r="E21" s="24"/>
      <c r="F21" s="24"/>
      <c r="G21" s="24"/>
      <c r="H21" s="24"/>
      <c r="I21" s="24"/>
      <c r="J21" s="24" t="s">
        <v>833</v>
      </c>
      <c r="K21" s="24"/>
      <c r="L21" s="24"/>
      <c r="M21" s="24"/>
      <c r="N21" s="24"/>
      <c r="O21" s="24"/>
      <c r="T21" s="8" t="s">
        <v>911</v>
      </c>
      <c r="U21" s="8"/>
      <c r="V21" s="8"/>
      <c r="W21" s="8"/>
      <c r="X21" s="15">
        <f t="shared" ref="X21:AN21" si="0">COUNTIF(X3:X19,"Y")</f>
        <v>5</v>
      </c>
      <c r="Y21" s="15">
        <f t="shared" si="0"/>
        <v>4</v>
      </c>
      <c r="Z21" s="15">
        <f t="shared" si="0"/>
        <v>4</v>
      </c>
      <c r="AA21" s="15">
        <f t="shared" si="0"/>
        <v>5</v>
      </c>
      <c r="AB21" s="15">
        <f t="shared" si="0"/>
        <v>4</v>
      </c>
      <c r="AC21" s="15">
        <f t="shared" si="0"/>
        <v>3</v>
      </c>
      <c r="AD21" s="15">
        <f t="shared" si="0"/>
        <v>4</v>
      </c>
      <c r="AE21" s="15">
        <f t="shared" si="0"/>
        <v>6</v>
      </c>
      <c r="AF21" s="15">
        <f t="shared" si="0"/>
        <v>5</v>
      </c>
      <c r="AG21" s="15">
        <f t="shared" si="0"/>
        <v>5</v>
      </c>
      <c r="AH21" s="15">
        <f t="shared" si="0"/>
        <v>7</v>
      </c>
      <c r="AI21" s="15">
        <f t="shared" si="0"/>
        <v>2</v>
      </c>
      <c r="AJ21" s="15">
        <f t="shared" si="0"/>
        <v>3</v>
      </c>
      <c r="AK21" s="15">
        <f t="shared" si="0"/>
        <v>2</v>
      </c>
      <c r="AL21" s="15">
        <f t="shared" si="0"/>
        <v>2</v>
      </c>
      <c r="AM21" s="15">
        <f t="shared" si="0"/>
        <v>4</v>
      </c>
      <c r="AN21" s="15">
        <f t="shared" si="0"/>
        <v>4</v>
      </c>
      <c r="AQ21" s="1026"/>
      <c r="AR21" s="7" t="s">
        <v>69</v>
      </c>
      <c r="AS21" s="7" t="s">
        <v>91</v>
      </c>
      <c r="AT21" s="50" t="s">
        <v>91</v>
      </c>
      <c r="AU21" s="24"/>
      <c r="AV21" s="24"/>
      <c r="AW21" s="24" t="s">
        <v>833</v>
      </c>
      <c r="AX21" s="24"/>
      <c r="AY21" s="24"/>
      <c r="AZ21" s="24"/>
      <c r="BA21" s="24"/>
      <c r="BB21" s="24"/>
      <c r="BC21" s="24"/>
      <c r="BD21" s="24"/>
      <c r="BE21" s="24"/>
      <c r="BF21" s="24"/>
      <c r="BG21" s="24"/>
      <c r="BH21" s="24"/>
      <c r="BI21" s="24"/>
      <c r="BJ21" s="24"/>
      <c r="BK21" s="24"/>
    </row>
    <row r="22" spans="3:63" x14ac:dyDescent="0.25">
      <c r="C22" s="1018"/>
      <c r="D22" s="8" t="s">
        <v>912</v>
      </c>
      <c r="E22" s="24"/>
      <c r="F22" s="24" t="s">
        <v>833</v>
      </c>
      <c r="G22" s="24"/>
      <c r="H22" s="24"/>
      <c r="I22" s="24"/>
      <c r="J22" s="24"/>
      <c r="K22" s="24"/>
      <c r="L22" s="24"/>
      <c r="M22" s="24"/>
      <c r="N22" s="24"/>
      <c r="O22" s="24"/>
      <c r="T22" s="2"/>
      <c r="U22" s="2"/>
      <c r="V22" s="2"/>
      <c r="W22" s="2"/>
      <c r="AQ22" s="1026"/>
      <c r="AR22" s="7" t="s">
        <v>69</v>
      </c>
      <c r="AS22" s="7" t="s">
        <v>92</v>
      </c>
      <c r="AT22" s="50" t="s">
        <v>92</v>
      </c>
      <c r="AU22" s="24"/>
      <c r="AV22" s="24"/>
      <c r="AW22" s="24" t="s">
        <v>833</v>
      </c>
      <c r="AX22" s="24"/>
      <c r="AY22" s="24"/>
      <c r="AZ22" s="24"/>
      <c r="BA22" s="24"/>
      <c r="BB22" s="24"/>
      <c r="BC22" s="24"/>
      <c r="BD22" s="24"/>
      <c r="BE22" s="24"/>
      <c r="BF22" s="24"/>
      <c r="BG22" s="24"/>
      <c r="BH22" s="24"/>
      <c r="BI22" s="24"/>
      <c r="BJ22" s="24"/>
      <c r="BK22" s="24"/>
    </row>
    <row r="23" spans="3:63" ht="18.75" customHeight="1" x14ac:dyDescent="0.25">
      <c r="C23" s="1018"/>
      <c r="D23" s="8" t="s">
        <v>912</v>
      </c>
      <c r="E23" s="24"/>
      <c r="F23" s="24" t="s">
        <v>833</v>
      </c>
      <c r="G23" s="24"/>
      <c r="H23" s="24"/>
      <c r="I23" s="24"/>
      <c r="J23" s="24"/>
      <c r="K23" s="24"/>
      <c r="L23" s="24"/>
      <c r="M23" s="24"/>
      <c r="N23" s="24"/>
      <c r="O23" s="24"/>
      <c r="T23" s="2"/>
      <c r="U23" s="2"/>
      <c r="V23" s="2"/>
      <c r="W23" s="2"/>
      <c r="AQ23" s="1026"/>
      <c r="AR23" s="7" t="s">
        <v>69</v>
      </c>
      <c r="AS23" s="7" t="s">
        <v>913</v>
      </c>
      <c r="AT23" s="50" t="s">
        <v>914</v>
      </c>
      <c r="AU23" s="24" t="s">
        <v>833</v>
      </c>
      <c r="AV23" s="24" t="s">
        <v>833</v>
      </c>
      <c r="AW23" s="24" t="s">
        <v>833</v>
      </c>
      <c r="AX23" s="24" t="s">
        <v>833</v>
      </c>
      <c r="AY23" s="24" t="s">
        <v>833</v>
      </c>
      <c r="AZ23" s="24" t="s">
        <v>833</v>
      </c>
      <c r="BA23" s="24" t="s">
        <v>833</v>
      </c>
      <c r="BB23" s="24" t="s">
        <v>833</v>
      </c>
      <c r="BC23" s="24" t="s">
        <v>833</v>
      </c>
      <c r="BD23" s="24" t="s">
        <v>833</v>
      </c>
      <c r="BE23" s="24" t="s">
        <v>833</v>
      </c>
      <c r="BF23" s="24" t="s">
        <v>833</v>
      </c>
      <c r="BG23" s="24" t="s">
        <v>833</v>
      </c>
      <c r="BH23" s="24" t="s">
        <v>833</v>
      </c>
      <c r="BI23" s="24" t="s">
        <v>833</v>
      </c>
      <c r="BJ23" s="24" t="s">
        <v>833</v>
      </c>
      <c r="BK23" s="24" t="s">
        <v>833</v>
      </c>
    </row>
    <row r="24" spans="3:63" ht="18" customHeight="1" x14ac:dyDescent="0.25">
      <c r="C24" s="1018"/>
      <c r="D24" s="8" t="s">
        <v>915</v>
      </c>
      <c r="E24" s="24" t="s">
        <v>833</v>
      </c>
      <c r="F24" s="24" t="s">
        <v>833</v>
      </c>
      <c r="G24" s="24" t="s">
        <v>833</v>
      </c>
      <c r="H24" s="24" t="s">
        <v>833</v>
      </c>
      <c r="I24" s="24" t="s">
        <v>833</v>
      </c>
      <c r="J24" s="24" t="s">
        <v>833</v>
      </c>
      <c r="K24" s="24"/>
      <c r="L24" s="24"/>
      <c r="M24" s="24" t="s">
        <v>833</v>
      </c>
      <c r="N24" s="24" t="s">
        <v>833</v>
      </c>
      <c r="O24" s="24" t="s">
        <v>833</v>
      </c>
      <c r="T24" s="2"/>
      <c r="U24" s="62"/>
      <c r="V24" s="62"/>
      <c r="W24" s="62"/>
      <c r="AQ24" s="1026"/>
      <c r="AR24" s="7" t="s">
        <v>69</v>
      </c>
      <c r="AS24" s="32" t="s">
        <v>916</v>
      </c>
      <c r="AT24" s="50" t="s">
        <v>117</v>
      </c>
      <c r="AU24" s="24" t="s">
        <v>833</v>
      </c>
      <c r="AV24" s="24" t="s">
        <v>833</v>
      </c>
      <c r="AW24" s="24" t="s">
        <v>833</v>
      </c>
      <c r="AX24" s="24" t="s">
        <v>833</v>
      </c>
      <c r="AY24" s="24" t="s">
        <v>833</v>
      </c>
      <c r="AZ24" s="24" t="s">
        <v>833</v>
      </c>
      <c r="BA24" s="24" t="s">
        <v>833</v>
      </c>
      <c r="BB24" s="24" t="s">
        <v>833</v>
      </c>
      <c r="BC24" s="24" t="s">
        <v>833</v>
      </c>
      <c r="BD24" s="24" t="s">
        <v>833</v>
      </c>
      <c r="BE24" s="24" t="s">
        <v>833</v>
      </c>
      <c r="BF24" s="24" t="s">
        <v>833</v>
      </c>
      <c r="BG24" s="24" t="s">
        <v>833</v>
      </c>
      <c r="BH24" s="24" t="s">
        <v>833</v>
      </c>
      <c r="BI24" s="24" t="s">
        <v>833</v>
      </c>
      <c r="BJ24" s="24" t="s">
        <v>833</v>
      </c>
      <c r="BK24" s="24" t="s">
        <v>833</v>
      </c>
    </row>
    <row r="25" spans="3:63" ht="19.5" customHeight="1" x14ac:dyDescent="0.25">
      <c r="C25" s="1018" t="s">
        <v>917</v>
      </c>
      <c r="D25" s="8" t="s">
        <v>74</v>
      </c>
      <c r="E25" s="24" t="s">
        <v>833</v>
      </c>
      <c r="F25" s="24" t="s">
        <v>833</v>
      </c>
      <c r="G25" s="24" t="s">
        <v>833</v>
      </c>
      <c r="H25" s="24" t="s">
        <v>833</v>
      </c>
      <c r="I25" s="24" t="s">
        <v>833</v>
      </c>
      <c r="J25" s="24"/>
      <c r="K25" s="24" t="s">
        <v>833</v>
      </c>
      <c r="L25" s="24" t="s">
        <v>833</v>
      </c>
      <c r="M25" s="24" t="s">
        <v>833</v>
      </c>
      <c r="N25" s="24" t="s">
        <v>833</v>
      </c>
      <c r="O25" s="24" t="s">
        <v>833</v>
      </c>
      <c r="T25" s="2"/>
      <c r="U25" s="2"/>
      <c r="V25" s="2"/>
      <c r="W25" s="2"/>
      <c r="AQ25" s="1026"/>
      <c r="AR25" s="32" t="s">
        <v>114</v>
      </c>
      <c r="AS25" s="3" t="s">
        <v>115</v>
      </c>
      <c r="AT25" s="74" t="s">
        <v>918</v>
      </c>
      <c r="AU25" s="24" t="s">
        <v>833</v>
      </c>
      <c r="AV25" s="24" t="s">
        <v>833</v>
      </c>
      <c r="AW25" s="24" t="s">
        <v>833</v>
      </c>
      <c r="AX25" s="24" t="s">
        <v>833</v>
      </c>
      <c r="AY25" s="24"/>
      <c r="AZ25" s="24" t="s">
        <v>833</v>
      </c>
      <c r="BA25" s="24" t="s">
        <v>833</v>
      </c>
      <c r="BB25" s="24"/>
      <c r="BC25" s="24"/>
      <c r="BD25" s="24"/>
      <c r="BE25" s="24" t="s">
        <v>833</v>
      </c>
      <c r="BF25" s="24" t="s">
        <v>833</v>
      </c>
      <c r="BG25" s="24"/>
      <c r="BH25" s="24"/>
      <c r="BI25" s="24" t="s">
        <v>833</v>
      </c>
      <c r="BJ25" s="24"/>
      <c r="BK25" s="24"/>
    </row>
    <row r="26" spans="3:63" ht="14.7" customHeight="1" x14ac:dyDescent="0.25">
      <c r="C26" s="1018"/>
      <c r="D26" s="8" t="s">
        <v>919</v>
      </c>
      <c r="E26" s="24"/>
      <c r="F26" s="24"/>
      <c r="G26" s="24"/>
      <c r="H26" s="24"/>
      <c r="I26" s="24"/>
      <c r="J26" s="24"/>
      <c r="K26" s="24"/>
      <c r="L26" s="24"/>
      <c r="M26" s="24"/>
      <c r="N26" s="24" t="s">
        <v>833</v>
      </c>
      <c r="O26" s="24"/>
      <c r="T26" s="2"/>
      <c r="U26" s="2"/>
      <c r="V26" s="2"/>
      <c r="W26" s="2"/>
      <c r="AQ26" s="1026"/>
      <c r="AR26" s="3" t="s">
        <v>114</v>
      </c>
      <c r="AS26" s="3" t="s">
        <v>115</v>
      </c>
      <c r="AT26" s="69" t="s">
        <v>920</v>
      </c>
      <c r="AU26" s="24" t="s">
        <v>833</v>
      </c>
      <c r="AV26" s="24" t="s">
        <v>833</v>
      </c>
      <c r="AW26" s="24" t="s">
        <v>833</v>
      </c>
      <c r="AX26" s="24" t="s">
        <v>833</v>
      </c>
      <c r="AY26" s="24"/>
      <c r="AZ26" s="24" t="s">
        <v>833</v>
      </c>
      <c r="BA26" s="24" t="s">
        <v>833</v>
      </c>
      <c r="BB26" s="24"/>
      <c r="BC26" s="24"/>
      <c r="BD26" s="24"/>
      <c r="BE26" s="24" t="s">
        <v>833</v>
      </c>
      <c r="BF26" s="24" t="s">
        <v>833</v>
      </c>
      <c r="BG26" s="24"/>
      <c r="BH26" s="24"/>
      <c r="BI26" s="24" t="s">
        <v>833</v>
      </c>
      <c r="BJ26" s="24"/>
      <c r="BK26" s="24"/>
    </row>
    <row r="27" spans="3:63" ht="13.5" customHeight="1" x14ac:dyDescent="0.25">
      <c r="C27" s="1018"/>
      <c r="D27" s="8" t="s">
        <v>921</v>
      </c>
      <c r="E27" s="24"/>
      <c r="F27" s="24"/>
      <c r="G27" s="24"/>
      <c r="H27" s="24" t="s">
        <v>833</v>
      </c>
      <c r="I27" s="24"/>
      <c r="J27" s="24"/>
      <c r="K27" s="24"/>
      <c r="L27" s="24"/>
      <c r="M27" s="24"/>
      <c r="N27" s="24"/>
      <c r="O27" s="24"/>
      <c r="T27" s="2"/>
      <c r="U27" s="2"/>
      <c r="V27" s="2"/>
      <c r="W27" s="2"/>
      <c r="AQ27" s="1026"/>
      <c r="AR27" s="3" t="s">
        <v>114</v>
      </c>
      <c r="AS27" s="27" t="s">
        <v>115</v>
      </c>
      <c r="AT27" s="69" t="s">
        <v>922</v>
      </c>
      <c r="AU27" s="24" t="s">
        <v>833</v>
      </c>
      <c r="AV27" s="24" t="s">
        <v>833</v>
      </c>
      <c r="AW27" s="24" t="s">
        <v>833</v>
      </c>
      <c r="AX27" s="24" t="s">
        <v>833</v>
      </c>
      <c r="AY27" s="24"/>
      <c r="AZ27" s="24" t="s">
        <v>833</v>
      </c>
      <c r="BA27" s="24" t="s">
        <v>833</v>
      </c>
      <c r="BB27" s="24"/>
      <c r="BC27" s="24"/>
      <c r="BD27" s="24"/>
      <c r="BE27" s="24" t="s">
        <v>833</v>
      </c>
      <c r="BF27" s="24" t="s">
        <v>833</v>
      </c>
      <c r="BG27" s="24"/>
      <c r="BH27" s="24"/>
      <c r="BI27" s="24" t="s">
        <v>833</v>
      </c>
      <c r="BJ27" s="24"/>
      <c r="BK27" s="24"/>
    </row>
    <row r="28" spans="3:63" ht="28.5" customHeight="1" x14ac:dyDescent="0.25">
      <c r="C28" s="1018"/>
      <c r="D28" s="8" t="s">
        <v>923</v>
      </c>
      <c r="E28" s="24"/>
      <c r="F28" s="24" t="s">
        <v>833</v>
      </c>
      <c r="G28" s="24"/>
      <c r="H28" s="24"/>
      <c r="I28" s="24"/>
      <c r="J28" s="24"/>
      <c r="K28" s="24"/>
      <c r="L28" s="24"/>
      <c r="M28" s="24"/>
      <c r="N28" s="24"/>
      <c r="O28" s="24"/>
      <c r="T28" s="2"/>
      <c r="U28" s="2"/>
      <c r="V28" s="2"/>
      <c r="W28" s="2"/>
      <c r="AQ28" s="1026"/>
      <c r="AR28" s="3" t="s">
        <v>114</v>
      </c>
      <c r="AS28" s="2" t="s">
        <v>115</v>
      </c>
      <c r="AT28" s="75" t="s">
        <v>924</v>
      </c>
      <c r="AU28" s="24" t="s">
        <v>833</v>
      </c>
      <c r="AV28" s="24" t="s">
        <v>833</v>
      </c>
      <c r="AW28" s="24" t="s">
        <v>833</v>
      </c>
      <c r="AX28" s="24" t="s">
        <v>833</v>
      </c>
      <c r="AY28" s="24"/>
      <c r="AZ28" s="24" t="s">
        <v>833</v>
      </c>
      <c r="BA28" s="24" t="s">
        <v>833</v>
      </c>
      <c r="BB28" s="24"/>
      <c r="BC28" s="24"/>
      <c r="BD28" s="24"/>
      <c r="BE28" s="24" t="s">
        <v>833</v>
      </c>
      <c r="BF28" s="24" t="s">
        <v>833</v>
      </c>
      <c r="BG28" s="24"/>
      <c r="BH28" s="24"/>
      <c r="BI28" s="24" t="s">
        <v>833</v>
      </c>
      <c r="BJ28" s="24"/>
      <c r="BK28" s="24"/>
    </row>
    <row r="29" spans="3:63" x14ac:dyDescent="0.25">
      <c r="C29" s="1018"/>
      <c r="D29" s="8" t="s">
        <v>925</v>
      </c>
      <c r="E29" s="24"/>
      <c r="F29" s="24"/>
      <c r="G29" s="24"/>
      <c r="H29" s="24"/>
      <c r="I29" s="24"/>
      <c r="J29" s="24"/>
      <c r="K29" s="24"/>
      <c r="L29" s="24"/>
      <c r="M29" s="24"/>
      <c r="N29" s="24" t="s">
        <v>833</v>
      </c>
      <c r="O29" s="24"/>
      <c r="T29" s="2"/>
      <c r="U29" s="2"/>
      <c r="V29" s="2"/>
      <c r="W29" s="2"/>
      <c r="AQ29" s="1026"/>
      <c r="AR29" s="3" t="s">
        <v>114</v>
      </c>
      <c r="AS29" s="2" t="s">
        <v>115</v>
      </c>
      <c r="AT29" s="75" t="s">
        <v>926</v>
      </c>
      <c r="AU29" s="24" t="s">
        <v>833</v>
      </c>
      <c r="AV29" s="24" t="s">
        <v>833</v>
      </c>
      <c r="AW29" s="24" t="s">
        <v>833</v>
      </c>
      <c r="AX29" s="24" t="s">
        <v>833</v>
      </c>
      <c r="AY29" s="24"/>
      <c r="AZ29" s="24" t="s">
        <v>833</v>
      </c>
      <c r="BA29" s="24" t="s">
        <v>833</v>
      </c>
      <c r="BB29" s="24"/>
      <c r="BC29" s="24"/>
      <c r="BD29" s="24"/>
      <c r="BE29" s="24" t="s">
        <v>833</v>
      </c>
      <c r="BF29" s="24" t="s">
        <v>833</v>
      </c>
      <c r="BG29" s="24"/>
      <c r="BH29" s="24"/>
      <c r="BI29" s="24" t="s">
        <v>833</v>
      </c>
      <c r="BJ29" s="24"/>
      <c r="BK29" s="24"/>
    </row>
    <row r="30" spans="3:63" x14ac:dyDescent="0.25">
      <c r="C30" s="1018"/>
      <c r="D30" s="8" t="s">
        <v>927</v>
      </c>
      <c r="E30" s="24"/>
      <c r="F30" s="24"/>
      <c r="G30" s="24"/>
      <c r="H30" s="24"/>
      <c r="I30" s="24"/>
      <c r="J30" s="24"/>
      <c r="K30" s="24" t="s">
        <v>833</v>
      </c>
      <c r="L30" s="24"/>
      <c r="M30" s="24"/>
      <c r="N30" s="24"/>
      <c r="O30" s="24"/>
      <c r="T30" s="2"/>
      <c r="U30" s="2"/>
      <c r="V30" s="2"/>
      <c r="W30" s="2"/>
      <c r="AQ30" s="1026"/>
      <c r="AR30" s="25" t="s">
        <v>78</v>
      </c>
      <c r="AS30" s="7" t="s">
        <v>79</v>
      </c>
      <c r="AT30" s="72" t="s">
        <v>80</v>
      </c>
      <c r="AU30" s="24" t="s">
        <v>833</v>
      </c>
      <c r="AV30" s="24" t="s">
        <v>833</v>
      </c>
      <c r="AW30" s="24"/>
      <c r="AX30" s="24" t="s">
        <v>833</v>
      </c>
      <c r="AY30" s="24"/>
      <c r="AZ30" s="24" t="s">
        <v>833</v>
      </c>
      <c r="BA30" s="24" t="s">
        <v>833</v>
      </c>
      <c r="BB30" s="24"/>
      <c r="BC30" s="24" t="s">
        <v>833</v>
      </c>
      <c r="BD30" s="24"/>
      <c r="BE30" s="24"/>
      <c r="BF30" s="24" t="s">
        <v>833</v>
      </c>
      <c r="BG30" s="24"/>
      <c r="BH30" s="24"/>
      <c r="BI30" s="24"/>
      <c r="BJ30" s="24"/>
      <c r="BK30" s="24"/>
    </row>
    <row r="31" spans="3:63" x14ac:dyDescent="0.25">
      <c r="C31" s="1018"/>
      <c r="D31" s="8" t="s">
        <v>928</v>
      </c>
      <c r="E31" s="24"/>
      <c r="F31" s="24"/>
      <c r="G31" s="24"/>
      <c r="H31" s="24"/>
      <c r="I31" s="24"/>
      <c r="J31" s="24" t="s">
        <v>833</v>
      </c>
      <c r="K31" s="24"/>
      <c r="L31" s="24"/>
      <c r="M31" s="24"/>
      <c r="N31" s="24"/>
      <c r="O31" s="24"/>
      <c r="T31" s="2"/>
      <c r="U31" s="2"/>
      <c r="V31" s="2"/>
      <c r="W31" s="2"/>
      <c r="AQ31" s="1027"/>
      <c r="AR31" s="25" t="s">
        <v>78</v>
      </c>
      <c r="AS31" s="7" t="s">
        <v>79</v>
      </c>
      <c r="AT31" s="72" t="s">
        <v>929</v>
      </c>
      <c r="AU31" s="24" t="s">
        <v>833</v>
      </c>
      <c r="AV31" s="24" t="s">
        <v>833</v>
      </c>
      <c r="AW31" s="24"/>
      <c r="AX31" s="24" t="s">
        <v>833</v>
      </c>
      <c r="AY31" s="24"/>
      <c r="AZ31" s="24" t="s">
        <v>833</v>
      </c>
      <c r="BA31" s="24" t="s">
        <v>833</v>
      </c>
      <c r="BB31" s="24"/>
      <c r="BC31" s="24" t="s">
        <v>833</v>
      </c>
      <c r="BD31" s="24"/>
      <c r="BE31" s="24"/>
      <c r="BF31" s="24" t="s">
        <v>833</v>
      </c>
      <c r="BG31" s="24"/>
      <c r="BH31" s="24"/>
      <c r="BI31" s="24"/>
      <c r="BJ31" s="24"/>
      <c r="BK31" s="24"/>
    </row>
    <row r="32" spans="3:63" x14ac:dyDescent="0.25">
      <c r="C32" s="1018" t="s">
        <v>930</v>
      </c>
      <c r="D32" s="8" t="s">
        <v>931</v>
      </c>
      <c r="E32" s="24"/>
      <c r="F32" s="24"/>
      <c r="G32" s="24"/>
      <c r="H32" s="24"/>
      <c r="I32" s="24"/>
      <c r="J32" s="24"/>
      <c r="K32" s="24"/>
      <c r="L32" s="24"/>
      <c r="M32" s="24"/>
      <c r="N32" s="24" t="s">
        <v>833</v>
      </c>
      <c r="O32" s="24"/>
      <c r="T32" s="2"/>
      <c r="U32" s="2"/>
      <c r="V32" s="2"/>
      <c r="W32" s="2"/>
      <c r="AQ32" s="160" t="s">
        <v>899</v>
      </c>
      <c r="AR32" s="7" t="s">
        <v>932</v>
      </c>
      <c r="AS32" s="38" t="s">
        <v>768</v>
      </c>
      <c r="AT32" s="50" t="s">
        <v>933</v>
      </c>
      <c r="AU32" s="24"/>
      <c r="AV32" s="24"/>
      <c r="AW32" s="24"/>
      <c r="AX32" s="24"/>
      <c r="AY32" s="24" t="s">
        <v>833</v>
      </c>
      <c r="AZ32" s="24" t="s">
        <v>833</v>
      </c>
      <c r="BA32" s="24"/>
      <c r="BB32" s="24"/>
      <c r="BC32" s="24"/>
      <c r="BD32" s="24"/>
      <c r="BE32" s="24"/>
      <c r="BF32" s="24" t="s">
        <v>833</v>
      </c>
      <c r="BG32" s="24"/>
      <c r="BH32" s="24" t="s">
        <v>833</v>
      </c>
      <c r="BI32" s="24"/>
      <c r="BJ32" s="24" t="s">
        <v>833</v>
      </c>
      <c r="BK32" s="24"/>
    </row>
    <row r="33" spans="3:63" x14ac:dyDescent="0.25">
      <c r="C33" s="1018"/>
      <c r="D33" s="8" t="s">
        <v>931</v>
      </c>
      <c r="E33" s="24"/>
      <c r="F33" s="24"/>
      <c r="G33" s="24"/>
      <c r="H33" s="24"/>
      <c r="I33" s="24"/>
      <c r="J33" s="24"/>
      <c r="K33" s="24"/>
      <c r="L33" s="24"/>
      <c r="M33" s="24"/>
      <c r="N33" s="24" t="s">
        <v>833</v>
      </c>
      <c r="O33" s="24"/>
      <c r="T33" s="2"/>
      <c r="U33" s="2"/>
      <c r="V33" s="2"/>
      <c r="W33" s="2"/>
      <c r="AQ33" s="160"/>
      <c r="AR33" s="38" t="s">
        <v>81</v>
      </c>
      <c r="AS33" s="38" t="s">
        <v>82</v>
      </c>
      <c r="AT33" s="68" t="s">
        <v>934</v>
      </c>
      <c r="AU33" s="24" t="s">
        <v>833</v>
      </c>
      <c r="AV33" s="24" t="s">
        <v>833</v>
      </c>
      <c r="AW33" s="24"/>
      <c r="AX33" s="24"/>
      <c r="AY33" s="24"/>
      <c r="AZ33" s="24" t="s">
        <v>833</v>
      </c>
      <c r="BA33" s="24"/>
      <c r="BB33" s="24"/>
      <c r="BC33" s="24" t="s">
        <v>833</v>
      </c>
      <c r="BD33" s="24"/>
      <c r="BE33" s="24"/>
      <c r="BF33" s="24"/>
      <c r="BG33" s="24"/>
      <c r="BH33" s="24"/>
      <c r="BI33" s="24" t="s">
        <v>833</v>
      </c>
      <c r="BJ33" s="24" t="s">
        <v>833</v>
      </c>
      <c r="BK33" s="24"/>
    </row>
    <row r="34" spans="3:63" x14ac:dyDescent="0.25">
      <c r="C34" s="7" t="s">
        <v>935</v>
      </c>
      <c r="D34" s="7" t="s">
        <v>936</v>
      </c>
      <c r="E34" s="24" t="s">
        <v>833</v>
      </c>
      <c r="F34" s="24" t="s">
        <v>833</v>
      </c>
      <c r="G34" s="24" t="s">
        <v>833</v>
      </c>
      <c r="H34" s="24" t="s">
        <v>833</v>
      </c>
      <c r="I34" s="24" t="s">
        <v>833</v>
      </c>
      <c r="J34" s="24" t="s">
        <v>833</v>
      </c>
      <c r="K34" s="24" t="s">
        <v>833</v>
      </c>
      <c r="L34" s="24" t="s">
        <v>833</v>
      </c>
      <c r="M34" s="24" t="s">
        <v>833</v>
      </c>
      <c r="N34" s="24" t="s">
        <v>833</v>
      </c>
      <c r="O34" s="24" t="s">
        <v>833</v>
      </c>
      <c r="U34" s="2"/>
      <c r="V34" s="2"/>
      <c r="W34" s="2"/>
      <c r="AQ34" s="160"/>
      <c r="AR34" s="38" t="s">
        <v>81</v>
      </c>
      <c r="AS34" s="7" t="s">
        <v>82</v>
      </c>
      <c r="AT34" s="10" t="s">
        <v>937</v>
      </c>
      <c r="AU34" s="24"/>
      <c r="AV34" s="24"/>
      <c r="AW34" s="24"/>
      <c r="AX34" s="24"/>
      <c r="AY34" s="24"/>
      <c r="AZ34" s="24"/>
      <c r="BA34" s="24"/>
      <c r="BB34" s="24"/>
      <c r="BC34" s="24" t="s">
        <v>833</v>
      </c>
      <c r="BD34" s="24"/>
      <c r="BE34" s="24"/>
      <c r="BF34" s="24"/>
      <c r="BG34" s="24"/>
      <c r="BH34" s="24"/>
      <c r="BI34" s="24"/>
      <c r="BJ34" s="24"/>
      <c r="BK34" s="24"/>
    </row>
    <row r="35" spans="3:63" x14ac:dyDescent="0.25">
      <c r="C35" s="7" t="s">
        <v>935</v>
      </c>
      <c r="D35" s="7" t="s">
        <v>938</v>
      </c>
      <c r="E35" s="24" t="s">
        <v>833</v>
      </c>
      <c r="F35" s="24"/>
      <c r="G35" s="24" t="s">
        <v>833</v>
      </c>
      <c r="H35" s="24"/>
      <c r="I35" s="24" t="s">
        <v>833</v>
      </c>
      <c r="J35" s="24" t="s">
        <v>833</v>
      </c>
      <c r="K35" s="24"/>
      <c r="L35" s="24" t="s">
        <v>833</v>
      </c>
      <c r="M35" s="24" t="s">
        <v>833</v>
      </c>
      <c r="N35" s="24" t="s">
        <v>833</v>
      </c>
      <c r="O35" s="24" t="s">
        <v>833</v>
      </c>
      <c r="U35" s="2"/>
      <c r="V35" s="2"/>
      <c r="W35" s="2"/>
      <c r="AQ35" s="160"/>
      <c r="AR35" s="38" t="s">
        <v>81</v>
      </c>
      <c r="AS35" s="7" t="s">
        <v>82</v>
      </c>
      <c r="AT35" s="7" t="s">
        <v>939</v>
      </c>
      <c r="AU35" s="24"/>
      <c r="AV35" s="24"/>
      <c r="AW35" s="24"/>
      <c r="AX35" s="24"/>
      <c r="AY35" s="24"/>
      <c r="AZ35" s="24"/>
      <c r="BA35" s="24"/>
      <c r="BB35" s="24"/>
      <c r="BC35" s="24"/>
      <c r="BD35" s="24"/>
      <c r="BE35" s="24"/>
      <c r="BF35" s="24" t="s">
        <v>833</v>
      </c>
      <c r="BG35" s="24"/>
      <c r="BH35" s="24"/>
      <c r="BI35" s="24" t="s">
        <v>833</v>
      </c>
      <c r="BJ35" s="24"/>
      <c r="BK35" s="24"/>
    </row>
    <row r="36" spans="3:63" x14ac:dyDescent="0.25">
      <c r="C36" s="7" t="s">
        <v>935</v>
      </c>
      <c r="D36" s="7" t="s">
        <v>940</v>
      </c>
      <c r="E36" s="24" t="s">
        <v>833</v>
      </c>
      <c r="F36" s="24" t="s">
        <v>833</v>
      </c>
      <c r="G36" s="24" t="s">
        <v>833</v>
      </c>
      <c r="H36" s="24" t="s">
        <v>833</v>
      </c>
      <c r="I36" s="24" t="s">
        <v>833</v>
      </c>
      <c r="J36" s="24" t="s">
        <v>833</v>
      </c>
      <c r="K36" s="24" t="s">
        <v>833</v>
      </c>
      <c r="L36" s="24" t="s">
        <v>833</v>
      </c>
      <c r="M36" s="24" t="s">
        <v>833</v>
      </c>
      <c r="N36" s="24" t="s">
        <v>833</v>
      </c>
      <c r="O36" s="24" t="s">
        <v>833</v>
      </c>
      <c r="AQ36" s="160"/>
      <c r="AR36" s="38" t="s">
        <v>81</v>
      </c>
      <c r="AS36" s="7" t="s">
        <v>82</v>
      </c>
      <c r="AT36" s="7" t="s">
        <v>941</v>
      </c>
      <c r="AU36" s="24"/>
      <c r="AV36" s="24"/>
      <c r="AW36" s="24"/>
      <c r="AX36" s="24"/>
      <c r="AY36" s="24"/>
      <c r="AZ36" s="24"/>
      <c r="BA36" s="24"/>
      <c r="BB36" s="24"/>
      <c r="BC36" s="24"/>
      <c r="BD36" s="24"/>
      <c r="BE36" s="24"/>
      <c r="BF36" s="24"/>
      <c r="BG36" s="24"/>
      <c r="BH36" s="24"/>
      <c r="BI36" s="24"/>
      <c r="BJ36" s="24"/>
      <c r="BK36" s="24" t="s">
        <v>833</v>
      </c>
    </row>
    <row r="37" spans="3:63" x14ac:dyDescent="0.25">
      <c r="C37" s="7" t="s">
        <v>935</v>
      </c>
      <c r="D37" s="7" t="s">
        <v>48</v>
      </c>
      <c r="E37" s="24" t="s">
        <v>833</v>
      </c>
      <c r="F37" s="24" t="s">
        <v>833</v>
      </c>
      <c r="G37" s="24" t="s">
        <v>833</v>
      </c>
      <c r="H37" s="24" t="s">
        <v>833</v>
      </c>
      <c r="I37" s="24" t="s">
        <v>833</v>
      </c>
      <c r="J37" s="24" t="s">
        <v>833</v>
      </c>
      <c r="K37" s="24" t="s">
        <v>833</v>
      </c>
      <c r="L37" s="24" t="s">
        <v>833</v>
      </c>
      <c r="M37" s="24" t="s">
        <v>833</v>
      </c>
      <c r="N37" s="24" t="s">
        <v>833</v>
      </c>
      <c r="O37" s="24" t="s">
        <v>833</v>
      </c>
      <c r="AQ37" s="160"/>
      <c r="AR37" s="38" t="s">
        <v>942</v>
      </c>
      <c r="AS37" s="71" t="s">
        <v>784</v>
      </c>
      <c r="AT37" s="68" t="s">
        <v>943</v>
      </c>
      <c r="AU37" s="24"/>
      <c r="AV37" s="24"/>
      <c r="AW37" s="24"/>
      <c r="AX37" s="24"/>
      <c r="AY37" s="24"/>
      <c r="AZ37" s="24"/>
      <c r="BA37" s="24" t="s">
        <v>833</v>
      </c>
      <c r="BB37" s="24"/>
      <c r="BC37" s="24"/>
      <c r="BD37" s="24"/>
      <c r="BE37" s="24"/>
      <c r="BF37" s="24"/>
      <c r="BG37" s="24"/>
      <c r="BH37" s="24"/>
      <c r="BI37" s="24"/>
      <c r="BJ37" s="24"/>
      <c r="BK37" s="24"/>
    </row>
    <row r="38" spans="3:63" x14ac:dyDescent="0.25">
      <c r="C38" s="7" t="s">
        <v>935</v>
      </c>
      <c r="D38" s="7" t="s">
        <v>944</v>
      </c>
      <c r="E38" s="24" t="s">
        <v>833</v>
      </c>
      <c r="F38" s="24" t="s">
        <v>833</v>
      </c>
      <c r="G38" s="24" t="s">
        <v>833</v>
      </c>
      <c r="H38" s="24" t="s">
        <v>833</v>
      </c>
      <c r="I38" s="24" t="s">
        <v>833</v>
      </c>
      <c r="J38" s="24" t="s">
        <v>833</v>
      </c>
      <c r="K38" s="24" t="s">
        <v>833</v>
      </c>
      <c r="L38" s="24"/>
      <c r="M38" s="24" t="s">
        <v>833</v>
      </c>
      <c r="N38" s="24" t="s">
        <v>833</v>
      </c>
      <c r="O38" s="24" t="s">
        <v>833</v>
      </c>
      <c r="AQ38" s="160"/>
      <c r="AR38" s="38" t="s">
        <v>942</v>
      </c>
      <c r="AS38" s="38" t="s">
        <v>784</v>
      </c>
      <c r="AT38" s="72" t="s">
        <v>945</v>
      </c>
      <c r="AU38" s="24"/>
      <c r="AV38" s="24"/>
      <c r="AW38" s="24"/>
      <c r="AX38" s="24" t="s">
        <v>833</v>
      </c>
      <c r="AY38" s="24"/>
      <c r="AZ38" s="24"/>
      <c r="BA38" s="24"/>
      <c r="BB38" s="24"/>
      <c r="BC38" s="24"/>
      <c r="BD38" s="24"/>
      <c r="BE38" s="24"/>
      <c r="BF38" s="24"/>
      <c r="BG38" s="24"/>
      <c r="BH38" s="24"/>
      <c r="BI38" s="24"/>
      <c r="BJ38" s="24"/>
      <c r="BK38" s="24"/>
    </row>
    <row r="39" spans="3:63" x14ac:dyDescent="0.25">
      <c r="C39" s="8" t="s">
        <v>930</v>
      </c>
      <c r="D39" s="8" t="s">
        <v>946</v>
      </c>
      <c r="E39" s="24" t="s">
        <v>833</v>
      </c>
      <c r="F39" s="24"/>
      <c r="G39" s="24" t="s">
        <v>833</v>
      </c>
      <c r="H39" s="24" t="s">
        <v>833</v>
      </c>
      <c r="I39" s="24" t="s">
        <v>833</v>
      </c>
      <c r="J39" s="24"/>
      <c r="K39" s="24" t="s">
        <v>833</v>
      </c>
      <c r="L39" s="24"/>
      <c r="M39" s="24"/>
      <c r="N39" s="24" t="s">
        <v>833</v>
      </c>
      <c r="O39" s="24" t="s">
        <v>833</v>
      </c>
      <c r="AQ39" s="160"/>
      <c r="AR39" s="38" t="s">
        <v>942</v>
      </c>
      <c r="AS39" s="71" t="s">
        <v>784</v>
      </c>
      <c r="AT39" s="50" t="s">
        <v>947</v>
      </c>
      <c r="AU39" s="24"/>
      <c r="AV39" s="24"/>
      <c r="AW39" s="24"/>
      <c r="AX39" s="24"/>
      <c r="AY39" s="24"/>
      <c r="AZ39" s="24"/>
      <c r="BA39" s="24"/>
      <c r="BB39" s="24"/>
      <c r="BC39" s="24"/>
      <c r="BD39" s="24"/>
      <c r="BE39" s="24"/>
      <c r="BF39" s="24"/>
      <c r="BG39" s="24"/>
      <c r="BH39" s="24" t="s">
        <v>833</v>
      </c>
      <c r="BI39" s="24"/>
      <c r="BJ39" s="24"/>
      <c r="BK39" s="24"/>
    </row>
    <row r="40" spans="3:63" x14ac:dyDescent="0.25">
      <c r="C40" s="7" t="s">
        <v>948</v>
      </c>
      <c r="D40" s="8" t="s">
        <v>52</v>
      </c>
      <c r="E40" s="24" t="s">
        <v>833</v>
      </c>
      <c r="F40" s="24" t="s">
        <v>833</v>
      </c>
      <c r="G40" s="24"/>
      <c r="H40" s="24"/>
      <c r="I40" s="24" t="s">
        <v>833</v>
      </c>
      <c r="J40" s="24"/>
      <c r="K40" s="24"/>
      <c r="L40" s="24" t="s">
        <v>833</v>
      </c>
      <c r="M40" s="24" t="s">
        <v>833</v>
      </c>
      <c r="N40" s="24" t="s">
        <v>833</v>
      </c>
      <c r="O40" s="24" t="s">
        <v>833</v>
      </c>
      <c r="AQ40" s="160"/>
      <c r="AR40" s="38" t="s">
        <v>942</v>
      </c>
      <c r="AS40" s="38" t="s">
        <v>84</v>
      </c>
      <c r="AT40" s="72" t="s">
        <v>949</v>
      </c>
      <c r="AU40" s="24"/>
      <c r="AV40" s="24"/>
      <c r="AW40" s="24"/>
      <c r="AX40" s="24"/>
      <c r="AY40" s="24"/>
      <c r="AZ40" s="24"/>
      <c r="BA40" s="24"/>
      <c r="BB40" s="24"/>
      <c r="BC40" s="24"/>
      <c r="BD40" s="24"/>
      <c r="BE40" s="24"/>
      <c r="BF40" s="24"/>
      <c r="BG40" s="24"/>
      <c r="BH40" s="24"/>
      <c r="BI40" s="24"/>
      <c r="BJ40" s="24" t="s">
        <v>833</v>
      </c>
      <c r="BK40" s="24"/>
    </row>
    <row r="41" spans="3:63" x14ac:dyDescent="0.25">
      <c r="C41" s="1015" t="s">
        <v>950</v>
      </c>
      <c r="D41" s="7" t="s">
        <v>951</v>
      </c>
      <c r="E41" s="24"/>
      <c r="F41" s="24"/>
      <c r="G41" s="24"/>
      <c r="H41" s="24"/>
      <c r="I41" s="24"/>
      <c r="J41" s="24"/>
      <c r="K41" s="24" t="s">
        <v>833</v>
      </c>
      <c r="L41" s="24"/>
      <c r="M41" s="24"/>
      <c r="N41" s="24"/>
      <c r="O41" s="24"/>
      <c r="AQ41" s="160"/>
      <c r="AR41" s="38" t="s">
        <v>942</v>
      </c>
      <c r="AS41" s="38" t="s">
        <v>84</v>
      </c>
      <c r="AT41" s="50" t="s">
        <v>952</v>
      </c>
      <c r="AU41" s="24"/>
      <c r="AV41" s="24"/>
      <c r="AW41" s="24"/>
      <c r="AX41" s="24"/>
      <c r="AY41" s="24"/>
      <c r="AZ41" s="24"/>
      <c r="BA41" s="24"/>
      <c r="BB41" s="24"/>
      <c r="BC41" s="24"/>
      <c r="BD41" s="24"/>
      <c r="BE41" s="24"/>
      <c r="BF41" s="24"/>
      <c r="BG41" s="24"/>
      <c r="BH41" s="24"/>
      <c r="BI41" s="24"/>
      <c r="BJ41" s="24" t="s">
        <v>833</v>
      </c>
      <c r="BK41" s="24"/>
    </row>
    <row r="42" spans="3:63" x14ac:dyDescent="0.25">
      <c r="C42" s="1016"/>
      <c r="D42" s="8" t="s">
        <v>953</v>
      </c>
      <c r="E42" s="24"/>
      <c r="F42" s="24"/>
      <c r="G42" s="24"/>
      <c r="H42" s="24"/>
      <c r="I42" s="24" t="s">
        <v>833</v>
      </c>
      <c r="J42" s="24"/>
      <c r="K42" s="24"/>
      <c r="L42" s="24"/>
      <c r="M42" s="24"/>
      <c r="N42" s="24"/>
      <c r="O42" s="24"/>
      <c r="AQ42" s="160"/>
      <c r="AR42" s="38" t="s">
        <v>942</v>
      </c>
      <c r="AS42" s="23" t="s">
        <v>84</v>
      </c>
      <c r="AT42" s="50" t="s">
        <v>954</v>
      </c>
      <c r="AU42" s="24"/>
      <c r="AV42" s="24"/>
      <c r="AW42" s="24"/>
      <c r="AX42" s="24"/>
      <c r="AY42" s="24"/>
      <c r="AZ42" s="24"/>
      <c r="BA42" s="24"/>
      <c r="BB42" s="24"/>
      <c r="BC42" s="24"/>
      <c r="BD42" s="24"/>
      <c r="BE42" s="24"/>
      <c r="BF42" s="24"/>
      <c r="BG42" s="24"/>
      <c r="BH42" s="24"/>
      <c r="BI42" s="24"/>
      <c r="BJ42" s="24" t="s">
        <v>833</v>
      </c>
      <c r="BK42" s="24"/>
    </row>
    <row r="43" spans="3:63" x14ac:dyDescent="0.25">
      <c r="C43" s="1017"/>
      <c r="D43" s="8" t="s">
        <v>142</v>
      </c>
      <c r="E43" s="24"/>
      <c r="F43" s="24"/>
      <c r="G43" s="24"/>
      <c r="H43" s="24"/>
      <c r="I43" s="24"/>
      <c r="J43" s="24"/>
      <c r="K43" s="24"/>
      <c r="L43" s="24"/>
      <c r="M43" s="24"/>
      <c r="N43" s="24"/>
      <c r="O43" s="24" t="s">
        <v>833</v>
      </c>
      <c r="AQ43" s="160"/>
      <c r="AR43" s="23" t="s">
        <v>83</v>
      </c>
      <c r="AS43" s="23" t="s">
        <v>84</v>
      </c>
      <c r="AT43" s="72" t="s">
        <v>955</v>
      </c>
      <c r="AU43" s="24"/>
      <c r="AV43" s="24"/>
      <c r="AW43" s="24"/>
      <c r="AX43" s="24" t="s">
        <v>833</v>
      </c>
      <c r="AY43" s="24"/>
      <c r="AZ43" s="24"/>
      <c r="BA43" s="24" t="s">
        <v>833</v>
      </c>
      <c r="BB43" s="24" t="s">
        <v>833</v>
      </c>
      <c r="BC43" s="24" t="s">
        <v>833</v>
      </c>
      <c r="BD43" s="24" t="s">
        <v>833</v>
      </c>
      <c r="BE43" s="24"/>
      <c r="BF43" s="24"/>
      <c r="BG43" s="24"/>
      <c r="BH43" s="24"/>
      <c r="BI43" s="24"/>
      <c r="BJ43" s="24"/>
      <c r="BK43" s="24"/>
    </row>
    <row r="44" spans="3:63" x14ac:dyDescent="0.25">
      <c r="AQ44" s="160"/>
      <c r="AR44" s="23" t="s">
        <v>83</v>
      </c>
      <c r="AS44" s="23" t="s">
        <v>84</v>
      </c>
      <c r="AT44" s="72" t="s">
        <v>956</v>
      </c>
      <c r="AU44" s="24"/>
      <c r="AV44" s="24"/>
      <c r="AW44" s="24"/>
      <c r="AX44" s="24"/>
      <c r="AY44" s="24"/>
      <c r="AZ44" s="24"/>
      <c r="BA44" s="24"/>
      <c r="BB44" s="24"/>
      <c r="BC44" s="24"/>
      <c r="BD44" s="24" t="s">
        <v>833</v>
      </c>
      <c r="BE44" s="24"/>
      <c r="BF44" s="24"/>
      <c r="BG44" s="24"/>
      <c r="BH44" s="24"/>
      <c r="BI44" s="24"/>
      <c r="BJ44" s="24"/>
      <c r="BK44" s="24"/>
    </row>
    <row r="45" spans="3:63" x14ac:dyDescent="0.25">
      <c r="C45" s="8" t="s">
        <v>911</v>
      </c>
      <c r="D45" s="8"/>
      <c r="E45" s="24">
        <f>COUNTIF(E3:E43,"Y")</f>
        <v>17</v>
      </c>
      <c r="F45" s="24">
        <f t="shared" ref="F45:O45" si="1">COUNTIF(F3:F43,"Y")</f>
        <v>14</v>
      </c>
      <c r="G45" s="24">
        <f t="shared" si="1"/>
        <v>12</v>
      </c>
      <c r="H45" s="24">
        <f t="shared" si="1"/>
        <v>15</v>
      </c>
      <c r="I45" s="24">
        <f t="shared" si="1"/>
        <v>16</v>
      </c>
      <c r="J45" s="24">
        <f t="shared" si="1"/>
        <v>13</v>
      </c>
      <c r="K45" s="24">
        <f t="shared" si="1"/>
        <v>14</v>
      </c>
      <c r="L45" s="24">
        <f t="shared" si="1"/>
        <v>9</v>
      </c>
      <c r="M45" s="24">
        <f t="shared" si="1"/>
        <v>12</v>
      </c>
      <c r="N45" s="24">
        <f t="shared" si="1"/>
        <v>17</v>
      </c>
      <c r="O45" s="24">
        <f t="shared" si="1"/>
        <v>14</v>
      </c>
      <c r="AQ45" s="160"/>
      <c r="AR45" s="23" t="s">
        <v>119</v>
      </c>
      <c r="AS45" s="23" t="s">
        <v>957</v>
      </c>
      <c r="AT45" s="72" t="s">
        <v>121</v>
      </c>
      <c r="AU45" s="24" t="s">
        <v>833</v>
      </c>
      <c r="AV45" s="24" t="s">
        <v>833</v>
      </c>
      <c r="AW45" s="24" t="s">
        <v>833</v>
      </c>
      <c r="AX45" s="24" t="s">
        <v>833</v>
      </c>
      <c r="AY45" s="24" t="s">
        <v>833</v>
      </c>
      <c r="AZ45" s="24" t="s">
        <v>833</v>
      </c>
      <c r="BA45" s="24" t="s">
        <v>833</v>
      </c>
      <c r="BB45" s="24" t="s">
        <v>833</v>
      </c>
      <c r="BC45" s="24" t="s">
        <v>833</v>
      </c>
      <c r="BD45" s="24" t="s">
        <v>833</v>
      </c>
      <c r="BE45" s="24" t="s">
        <v>833</v>
      </c>
      <c r="BF45" s="24" t="s">
        <v>833</v>
      </c>
      <c r="BG45" s="24" t="s">
        <v>833</v>
      </c>
      <c r="BH45" s="24" t="s">
        <v>833</v>
      </c>
      <c r="BI45" s="24" t="s">
        <v>833</v>
      </c>
      <c r="BJ45" s="24" t="s">
        <v>833</v>
      </c>
      <c r="BK45" s="24" t="s">
        <v>833</v>
      </c>
    </row>
    <row r="46" spans="3:63" x14ac:dyDescent="0.25">
      <c r="AQ46" s="160"/>
      <c r="AR46" s="50" t="s">
        <v>123</v>
      </c>
      <c r="AS46" s="7" t="s">
        <v>958</v>
      </c>
      <c r="AT46" s="76" t="s">
        <v>121</v>
      </c>
      <c r="AU46" s="24" t="s">
        <v>833</v>
      </c>
      <c r="AV46" s="24" t="s">
        <v>833</v>
      </c>
      <c r="AW46" s="24" t="s">
        <v>833</v>
      </c>
      <c r="AX46" s="24" t="s">
        <v>833</v>
      </c>
      <c r="AY46" s="24" t="s">
        <v>833</v>
      </c>
      <c r="AZ46" s="24" t="s">
        <v>833</v>
      </c>
      <c r="BA46" s="24" t="s">
        <v>833</v>
      </c>
      <c r="BB46" s="24"/>
      <c r="BC46" s="24" t="s">
        <v>833</v>
      </c>
      <c r="BD46" s="24" t="s">
        <v>833</v>
      </c>
      <c r="BE46" s="24" t="s">
        <v>833</v>
      </c>
      <c r="BF46" s="24" t="s">
        <v>833</v>
      </c>
      <c r="BG46" s="24" t="s">
        <v>833</v>
      </c>
      <c r="BH46" s="24" t="s">
        <v>833</v>
      </c>
      <c r="BI46" s="24" t="s">
        <v>833</v>
      </c>
      <c r="BJ46" s="24" t="s">
        <v>833</v>
      </c>
      <c r="BK46" s="24" t="s">
        <v>833</v>
      </c>
    </row>
    <row r="47" spans="3:63" x14ac:dyDescent="0.25">
      <c r="AQ47" s="7" t="s">
        <v>948</v>
      </c>
      <c r="AR47" s="8" t="s">
        <v>52</v>
      </c>
      <c r="AS47" s="7" t="s">
        <v>53</v>
      </c>
      <c r="AT47" s="76" t="s">
        <v>54</v>
      </c>
      <c r="AU47" s="24"/>
      <c r="AV47" s="24"/>
      <c r="AW47" s="24"/>
      <c r="AX47" s="24"/>
      <c r="AY47" s="24"/>
      <c r="AZ47" s="24"/>
      <c r="BA47" s="24"/>
      <c r="BB47" s="24"/>
      <c r="BC47" s="24" t="s">
        <v>833</v>
      </c>
      <c r="BD47" s="24" t="s">
        <v>833</v>
      </c>
      <c r="BE47" s="24"/>
      <c r="BF47" s="24"/>
      <c r="BG47" s="24"/>
      <c r="BH47" s="24"/>
      <c r="BI47" s="24"/>
      <c r="BJ47" s="24"/>
      <c r="BK47" s="24"/>
    </row>
    <row r="48" spans="3:63" x14ac:dyDescent="0.25">
      <c r="AQ48" s="7" t="s">
        <v>948</v>
      </c>
      <c r="AR48" s="8" t="s">
        <v>52</v>
      </c>
      <c r="AS48" s="7" t="s">
        <v>53</v>
      </c>
      <c r="AT48" s="7" t="s">
        <v>57</v>
      </c>
      <c r="AU48" s="24"/>
      <c r="AV48" s="24"/>
      <c r="AW48" s="24"/>
      <c r="AX48" s="24"/>
      <c r="AY48" s="24"/>
      <c r="AZ48" s="24"/>
      <c r="BA48" s="24"/>
      <c r="BB48" s="24"/>
      <c r="BC48" s="24" t="s">
        <v>833</v>
      </c>
      <c r="BD48" s="24" t="s">
        <v>833</v>
      </c>
      <c r="BE48" s="24"/>
      <c r="BF48" s="24"/>
      <c r="BG48" s="24"/>
      <c r="BH48" s="24"/>
      <c r="BI48" s="24"/>
      <c r="BJ48" s="24"/>
      <c r="BK48" s="24"/>
    </row>
    <row r="49" spans="43:63" x14ac:dyDescent="0.25">
      <c r="AQ49" s="1015" t="s">
        <v>950</v>
      </c>
      <c r="AR49" s="8" t="s">
        <v>959</v>
      </c>
      <c r="AS49" s="7" t="s">
        <v>960</v>
      </c>
      <c r="AT49" s="7" t="s">
        <v>80</v>
      </c>
      <c r="AU49" s="24" t="s">
        <v>833</v>
      </c>
      <c r="AV49" s="24"/>
      <c r="AW49" s="24"/>
      <c r="AX49" s="24"/>
      <c r="AY49" s="24"/>
      <c r="AZ49" s="24"/>
      <c r="BA49" s="24"/>
      <c r="BB49" s="24"/>
      <c r="BC49" s="24"/>
      <c r="BD49" s="24"/>
      <c r="BE49" s="24"/>
      <c r="BF49" s="24"/>
      <c r="BG49" s="24"/>
      <c r="BH49" s="24"/>
      <c r="BI49" s="24"/>
      <c r="BJ49" s="24"/>
      <c r="BK49" s="24"/>
    </row>
    <row r="50" spans="43:63" x14ac:dyDescent="0.25">
      <c r="AQ50" s="1016"/>
      <c r="AR50" s="8" t="s">
        <v>961</v>
      </c>
      <c r="AS50" s="7" t="s">
        <v>962</v>
      </c>
      <c r="AT50" s="78" t="s">
        <v>963</v>
      </c>
      <c r="AU50" s="7"/>
      <c r="AV50" s="24"/>
      <c r="AW50" s="24"/>
      <c r="AX50" s="24"/>
      <c r="AY50" s="24"/>
      <c r="AZ50" s="24"/>
      <c r="BA50" s="24"/>
      <c r="BB50" s="24"/>
      <c r="BC50" s="24"/>
      <c r="BD50" s="24"/>
      <c r="BE50" s="24"/>
      <c r="BF50" s="24"/>
      <c r="BG50" s="24"/>
      <c r="BH50" s="24"/>
      <c r="BI50" s="24"/>
      <c r="BJ50" s="24" t="s">
        <v>833</v>
      </c>
      <c r="BK50" s="24"/>
    </row>
    <row r="51" spans="43:63" x14ac:dyDescent="0.25">
      <c r="AQ51" s="1016"/>
      <c r="AR51" s="8" t="s">
        <v>964</v>
      </c>
      <c r="AS51" s="7" t="s">
        <v>965</v>
      </c>
      <c r="AT51" s="7" t="s">
        <v>966</v>
      </c>
      <c r="AU51" s="24"/>
      <c r="AV51" s="24"/>
      <c r="AW51" s="24"/>
      <c r="AX51" s="24"/>
      <c r="AY51" s="24"/>
      <c r="AZ51" s="24" t="s">
        <v>833</v>
      </c>
      <c r="BA51" s="24"/>
      <c r="BB51" s="24"/>
      <c r="BC51" s="24"/>
      <c r="BD51" s="24"/>
      <c r="BE51" s="24"/>
      <c r="BF51" s="24"/>
      <c r="BG51" s="24"/>
      <c r="BH51" s="24"/>
      <c r="BI51" s="24"/>
      <c r="BJ51" s="24"/>
      <c r="BK51" s="24"/>
    </row>
    <row r="52" spans="43:63" x14ac:dyDescent="0.25">
      <c r="AQ52" s="1016"/>
      <c r="AR52" s="8" t="s">
        <v>967</v>
      </c>
      <c r="AS52" s="7" t="s">
        <v>968</v>
      </c>
      <c r="AT52" s="7" t="s">
        <v>969</v>
      </c>
      <c r="AU52" s="24"/>
      <c r="AV52" s="24"/>
      <c r="AW52" s="24"/>
      <c r="AX52" s="24"/>
      <c r="AY52" s="24"/>
      <c r="AZ52" s="24"/>
      <c r="BA52" s="24"/>
      <c r="BB52" s="24"/>
      <c r="BC52" s="24" t="s">
        <v>833</v>
      </c>
      <c r="BD52" s="24"/>
      <c r="BE52" s="24"/>
      <c r="BF52" s="24"/>
      <c r="BG52" s="24"/>
      <c r="BH52" s="24"/>
      <c r="BI52" s="24"/>
      <c r="BJ52" s="24"/>
      <c r="BK52" s="24"/>
    </row>
    <row r="53" spans="43:63" x14ac:dyDescent="0.25">
      <c r="AQ53" s="1016"/>
      <c r="AR53" s="8" t="s">
        <v>967</v>
      </c>
      <c r="AS53" s="7" t="s">
        <v>968</v>
      </c>
      <c r="AT53" s="7" t="s">
        <v>970</v>
      </c>
      <c r="AU53" s="24"/>
      <c r="AV53" s="24"/>
      <c r="AW53" s="24"/>
      <c r="AX53" s="24"/>
      <c r="AY53" s="24"/>
      <c r="AZ53" s="24"/>
      <c r="BA53" s="24"/>
      <c r="BB53" s="24"/>
      <c r="BC53" s="24" t="s">
        <v>833</v>
      </c>
      <c r="BD53" s="24"/>
      <c r="BE53" s="24"/>
      <c r="BF53" s="24"/>
      <c r="BG53" s="24"/>
      <c r="BH53" s="24"/>
      <c r="BI53" s="24"/>
      <c r="BJ53" s="24"/>
      <c r="BK53" s="24"/>
    </row>
    <row r="54" spans="43:63" x14ac:dyDescent="0.25">
      <c r="AQ54" s="1017"/>
      <c r="AR54" s="8" t="s">
        <v>967</v>
      </c>
      <c r="AS54" s="7" t="s">
        <v>968</v>
      </c>
      <c r="AT54" s="7" t="s">
        <v>971</v>
      </c>
      <c r="AU54" s="24"/>
      <c r="AV54" s="24"/>
      <c r="AW54" s="24"/>
      <c r="AX54" s="24"/>
      <c r="AY54" s="24"/>
      <c r="AZ54" s="24"/>
      <c r="BA54" s="24"/>
      <c r="BB54" s="24"/>
      <c r="BC54" s="24" t="s">
        <v>833</v>
      </c>
      <c r="BD54" s="24"/>
      <c r="BE54" s="24"/>
      <c r="BF54" s="24"/>
      <c r="BG54" s="24"/>
      <c r="BH54" s="24"/>
      <c r="BI54" s="24"/>
      <c r="BJ54" s="24"/>
      <c r="BK54" s="24"/>
    </row>
    <row r="55" spans="43:63" x14ac:dyDescent="0.25">
      <c r="AQ55" s="15"/>
    </row>
    <row r="56" spans="43:63" x14ac:dyDescent="0.25">
      <c r="AQ56" s="15" t="s">
        <v>911</v>
      </c>
      <c r="AR56" s="15"/>
      <c r="AS56" s="15"/>
      <c r="AT56" s="15"/>
      <c r="AU56" s="24">
        <f>COUNTIF(AU3:AU54,"Y")</f>
        <v>24</v>
      </c>
      <c r="AV56" s="24">
        <f t="shared" ref="AV56:BK56" si="2">COUNTIF(AV3:AV54,"Y")</f>
        <v>20</v>
      </c>
      <c r="AW56" s="24">
        <f t="shared" si="2"/>
        <v>24</v>
      </c>
      <c r="AX56" s="24">
        <f t="shared" si="2"/>
        <v>24</v>
      </c>
      <c r="AY56" s="24">
        <f t="shared" si="2"/>
        <v>16</v>
      </c>
      <c r="AZ56" s="24">
        <f t="shared" si="2"/>
        <v>24</v>
      </c>
      <c r="BA56" s="24">
        <f t="shared" si="2"/>
        <v>24</v>
      </c>
      <c r="BB56" s="24">
        <f t="shared" si="2"/>
        <v>14</v>
      </c>
      <c r="BC56" s="24">
        <f t="shared" si="2"/>
        <v>20</v>
      </c>
      <c r="BD56" s="24">
        <f t="shared" si="2"/>
        <v>20</v>
      </c>
      <c r="BE56" s="24">
        <f t="shared" si="2"/>
        <v>20</v>
      </c>
      <c r="BF56" s="24">
        <f t="shared" si="2"/>
        <v>21</v>
      </c>
      <c r="BG56" s="24">
        <f t="shared" si="2"/>
        <v>14</v>
      </c>
      <c r="BH56" s="24">
        <f t="shared" si="2"/>
        <v>17</v>
      </c>
      <c r="BI56" s="24">
        <f t="shared" si="2"/>
        <v>24</v>
      </c>
      <c r="BJ56" s="24">
        <f t="shared" si="2"/>
        <v>16</v>
      </c>
      <c r="BK56" s="24">
        <f t="shared" si="2"/>
        <v>16</v>
      </c>
    </row>
  </sheetData>
  <mergeCells count="14">
    <mergeCell ref="C41:C43"/>
    <mergeCell ref="AQ49:AQ54"/>
    <mergeCell ref="C32:C33"/>
    <mergeCell ref="C3:C6"/>
    <mergeCell ref="C7:C8"/>
    <mergeCell ref="C16:C18"/>
    <mergeCell ref="C19:C24"/>
    <mergeCell ref="C25:C31"/>
    <mergeCell ref="AQ3:AQ4"/>
    <mergeCell ref="AQ5:AQ10"/>
    <mergeCell ref="AQ11:AQ16"/>
    <mergeCell ref="AQ18:AQ31"/>
    <mergeCell ref="C9:C15"/>
    <mergeCell ref="T3:T19"/>
  </mergeCells>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0171-A9E0-43BC-8219-483986D0438A}">
  <sheetPr codeName="Sheet16"/>
  <dimension ref="A1:T46"/>
  <sheetViews>
    <sheetView zoomScale="60" zoomScaleNormal="60" workbookViewId="0">
      <selection activeCell="N42" sqref="N41:N42"/>
    </sheetView>
  </sheetViews>
  <sheetFormatPr defaultRowHeight="13.8" x14ac:dyDescent="0.25"/>
  <cols>
    <col min="3" max="3" width="23.69921875" customWidth="1"/>
    <col min="4" max="4" width="21" customWidth="1"/>
    <col min="5" max="5" width="43.59765625" customWidth="1"/>
    <col min="6" max="6" width="20.19921875" customWidth="1"/>
    <col min="7" max="7" width="7" customWidth="1"/>
    <col min="8" max="12" width="10" customWidth="1"/>
    <col min="14" max="14" width="25.19921875" customWidth="1"/>
  </cols>
  <sheetData>
    <row r="1" spans="1:20" ht="26.7" customHeight="1" x14ac:dyDescent="0.3">
      <c r="A1" s="17"/>
      <c r="B1" s="17"/>
      <c r="C1" s="17"/>
      <c r="D1" s="17"/>
      <c r="E1" s="17"/>
      <c r="F1" s="17"/>
      <c r="G1" s="17"/>
      <c r="H1" s="17"/>
      <c r="I1" s="17"/>
      <c r="J1" s="17"/>
      <c r="K1" s="17"/>
      <c r="L1" s="17"/>
      <c r="N1" s="17"/>
    </row>
    <row r="2" spans="1:20" ht="26.7" customHeight="1" x14ac:dyDescent="0.3">
      <c r="A2" s="17" t="str" cm="1">
        <f t="array" aca="1" ref="A2" ca="1" xml:space="preserve"> RIGHT(CELL("filename", A2), LEN(CELL("filename", A2)) - SEARCH("]", CELL("filename", A2)))</f>
        <v>Calcs_Net zero</v>
      </c>
      <c r="B2" s="17"/>
      <c r="C2" s="17"/>
      <c r="D2" s="17"/>
      <c r="E2" s="17"/>
      <c r="F2" s="17"/>
      <c r="G2" s="17"/>
      <c r="H2" s="17"/>
      <c r="I2" s="17"/>
      <c r="J2" s="17"/>
      <c r="K2" s="17"/>
      <c r="L2" s="17"/>
      <c r="N2" s="17"/>
    </row>
    <row r="3" spans="1:20" ht="26.7" customHeight="1" x14ac:dyDescent="0.35">
      <c r="A3" s="16" t="s">
        <v>972</v>
      </c>
      <c r="B3" s="16"/>
      <c r="C3" s="16"/>
      <c r="D3" s="16"/>
      <c r="E3" s="16"/>
      <c r="F3" s="16"/>
      <c r="G3" s="16"/>
      <c r="H3" s="16"/>
      <c r="I3" s="16"/>
      <c r="J3" s="16"/>
      <c r="K3" s="16"/>
      <c r="L3" s="16"/>
      <c r="N3" s="16"/>
      <c r="P3" s="16"/>
      <c r="Q3" s="16"/>
      <c r="R3" s="16"/>
      <c r="S3" s="16"/>
      <c r="T3" s="16"/>
    </row>
    <row r="5" spans="1:20" ht="20.7" customHeight="1" x14ac:dyDescent="0.25">
      <c r="B5" s="1029" t="s">
        <v>973</v>
      </c>
      <c r="C5" s="1029" t="s">
        <v>974</v>
      </c>
      <c r="D5" s="1029" t="s">
        <v>975</v>
      </c>
      <c r="E5" s="1029" t="s">
        <v>27</v>
      </c>
      <c r="F5" s="1029" t="s">
        <v>976</v>
      </c>
      <c r="G5" s="1029" t="s">
        <v>977</v>
      </c>
      <c r="H5" s="1030" t="s">
        <v>978</v>
      </c>
      <c r="I5" s="1031"/>
      <c r="J5" s="1031"/>
      <c r="K5" s="1031"/>
      <c r="L5" s="1032"/>
      <c r="N5" s="1029" t="s">
        <v>979</v>
      </c>
      <c r="P5" s="1030" t="s">
        <v>980</v>
      </c>
      <c r="Q5" s="1031"/>
      <c r="R5" s="1031"/>
      <c r="S5" s="1031"/>
      <c r="T5" s="1032"/>
    </row>
    <row r="6" spans="1:20" ht="52.95" customHeight="1" x14ac:dyDescent="0.25">
      <c r="B6" s="1029"/>
      <c r="C6" s="1029"/>
      <c r="D6" s="1029"/>
      <c r="E6" s="1029"/>
      <c r="F6" s="1029"/>
      <c r="G6" s="1033"/>
      <c r="H6" s="20" t="s">
        <v>383</v>
      </c>
      <c r="I6" s="20" t="s">
        <v>384</v>
      </c>
      <c r="J6" s="20" t="s">
        <v>385</v>
      </c>
      <c r="K6" s="20" t="s">
        <v>386</v>
      </c>
      <c r="L6" s="20" t="s">
        <v>387</v>
      </c>
      <c r="N6" s="1029"/>
      <c r="P6" s="20" t="s">
        <v>383</v>
      </c>
      <c r="Q6" s="20" t="s">
        <v>384</v>
      </c>
      <c r="R6" s="20" t="s">
        <v>385</v>
      </c>
      <c r="S6" s="20" t="s">
        <v>386</v>
      </c>
      <c r="T6" s="20" t="s">
        <v>387</v>
      </c>
    </row>
    <row r="7" spans="1:20" s="2" customFormat="1" ht="15" x14ac:dyDescent="0.25">
      <c r="B7" s="8" t="s">
        <v>814</v>
      </c>
      <c r="C7" s="19" t="s">
        <v>948</v>
      </c>
      <c r="D7" s="32" t="s">
        <v>52</v>
      </c>
      <c r="E7" s="33" t="s">
        <v>981</v>
      </c>
      <c r="F7" s="35" t="s">
        <v>54</v>
      </c>
      <c r="G7" s="15">
        <v>3</v>
      </c>
      <c r="H7" s="14">
        <v>0</v>
      </c>
      <c r="I7" s="14">
        <v>0</v>
      </c>
      <c r="J7" s="14">
        <v>0</v>
      </c>
      <c r="K7" s="14">
        <v>0</v>
      </c>
      <c r="L7" s="14">
        <v>287.5</v>
      </c>
      <c r="N7" s="66">
        <f xml:space="preserve"> 12399.57 / 1000000</f>
        <v>1.239957E-2</v>
      </c>
      <c r="P7" s="156"/>
      <c r="Q7" s="156"/>
      <c r="R7" s="156"/>
      <c r="S7" s="156"/>
      <c r="T7" s="156">
        <f xml:space="preserve"> L7 * N7</f>
        <v>3.5648763750000003</v>
      </c>
    </row>
    <row r="8" spans="1:20" s="2" customFormat="1" ht="15" x14ac:dyDescent="0.25">
      <c r="B8" s="8" t="s">
        <v>814</v>
      </c>
      <c r="C8" s="19" t="s">
        <v>948</v>
      </c>
      <c r="D8" s="32" t="s">
        <v>52</v>
      </c>
      <c r="E8" s="33" t="s">
        <v>982</v>
      </c>
      <c r="F8" s="35" t="s">
        <v>54</v>
      </c>
      <c r="G8" s="15">
        <v>3</v>
      </c>
      <c r="H8" s="14">
        <v>0</v>
      </c>
      <c r="I8" s="14">
        <v>0</v>
      </c>
      <c r="J8" s="14">
        <v>116</v>
      </c>
      <c r="K8" s="14">
        <v>348</v>
      </c>
      <c r="L8" s="14">
        <v>1027</v>
      </c>
      <c r="N8" s="66">
        <f>1097.728/1000000</f>
        <v>1.0977280000000001E-3</v>
      </c>
      <c r="P8" s="156"/>
      <c r="Q8" s="156"/>
      <c r="R8" s="156"/>
      <c r="S8" s="156"/>
      <c r="T8" s="156">
        <f t="shared" ref="T8:T44" si="0" xml:space="preserve"> L8 * N8</f>
        <v>1.127366656</v>
      </c>
    </row>
    <row r="9" spans="1:20" s="2" customFormat="1" ht="15" x14ac:dyDescent="0.25">
      <c r="B9" s="8" t="s">
        <v>814</v>
      </c>
      <c r="C9" s="19" t="s">
        <v>948</v>
      </c>
      <c r="D9" s="32" t="s">
        <v>52</v>
      </c>
      <c r="E9" s="33" t="s">
        <v>983</v>
      </c>
      <c r="F9" s="35" t="s">
        <v>54</v>
      </c>
      <c r="G9" s="15">
        <v>3</v>
      </c>
      <c r="H9" s="14">
        <v>0</v>
      </c>
      <c r="I9" s="14">
        <v>0</v>
      </c>
      <c r="J9" s="14">
        <v>268.23199999999997</v>
      </c>
      <c r="K9" s="14">
        <v>73.271999999999991</v>
      </c>
      <c r="L9" s="14">
        <v>655.67200000000003</v>
      </c>
      <c r="N9" s="66">
        <f>17323.408/1000000</f>
        <v>1.7323407999999998E-2</v>
      </c>
      <c r="P9" s="156"/>
      <c r="Q9" s="156"/>
      <c r="R9" s="156"/>
      <c r="S9" s="156"/>
      <c r="T9" s="156">
        <f t="shared" si="0"/>
        <v>11.358473570175999</v>
      </c>
    </row>
    <row r="10" spans="1:20" s="2" customFormat="1" ht="15" x14ac:dyDescent="0.25">
      <c r="B10" s="8" t="s">
        <v>814</v>
      </c>
      <c r="C10" s="19" t="s">
        <v>948</v>
      </c>
      <c r="D10" s="32" t="s">
        <v>52</v>
      </c>
      <c r="E10" s="33" t="s">
        <v>984</v>
      </c>
      <c r="F10" s="35" t="s">
        <v>54</v>
      </c>
      <c r="G10" s="15">
        <v>3</v>
      </c>
      <c r="H10" s="14">
        <v>0</v>
      </c>
      <c r="I10" s="14">
        <v>0</v>
      </c>
      <c r="J10" s="14">
        <v>90.125</v>
      </c>
      <c r="K10" s="14">
        <v>881.8499999999998</v>
      </c>
      <c r="L10" s="14">
        <v>2543.15</v>
      </c>
      <c r="N10" s="66">
        <f xml:space="preserve"> 923.863 / 1000000</f>
        <v>9.2386300000000003E-4</v>
      </c>
      <c r="P10" s="156"/>
      <c r="Q10" s="156"/>
      <c r="R10" s="156"/>
      <c r="S10" s="156"/>
      <c r="T10" s="156">
        <f t="shared" si="0"/>
        <v>2.3495221884499999</v>
      </c>
    </row>
    <row r="11" spans="1:20" s="2" customFormat="1" ht="15" x14ac:dyDescent="0.25">
      <c r="B11" s="8" t="s">
        <v>814</v>
      </c>
      <c r="C11" s="19" t="s">
        <v>948</v>
      </c>
      <c r="D11" s="3" t="s">
        <v>52</v>
      </c>
      <c r="E11" s="1" t="s">
        <v>985</v>
      </c>
      <c r="F11" s="12" t="s">
        <v>986</v>
      </c>
      <c r="G11" s="15">
        <v>0</v>
      </c>
      <c r="H11" s="4"/>
      <c r="I11" s="4"/>
      <c r="J11" s="4"/>
      <c r="K11" s="4"/>
      <c r="L11" s="4">
        <v>1</v>
      </c>
      <c r="N11" s="66">
        <f>10694628.968/1000000</f>
        <v>10.694628968</v>
      </c>
      <c r="P11" s="156"/>
      <c r="Q11" s="156"/>
      <c r="R11" s="156"/>
      <c r="S11" s="156"/>
      <c r="T11" s="156">
        <f t="shared" si="0"/>
        <v>10.694628968</v>
      </c>
    </row>
    <row r="12" spans="1:20" s="2" customFormat="1" ht="15" x14ac:dyDescent="0.25">
      <c r="B12" s="8" t="s">
        <v>814</v>
      </c>
      <c r="C12" s="19" t="s">
        <v>948</v>
      </c>
      <c r="D12" s="3" t="s">
        <v>52</v>
      </c>
      <c r="E12" s="1" t="s">
        <v>987</v>
      </c>
      <c r="F12" s="12" t="s">
        <v>986</v>
      </c>
      <c r="G12" s="15">
        <v>0</v>
      </c>
      <c r="H12" s="4"/>
      <c r="I12" s="4"/>
      <c r="J12" s="4"/>
      <c r="K12" s="4"/>
      <c r="L12" s="4">
        <v>3</v>
      </c>
      <c r="N12" s="66">
        <f xml:space="preserve"> 1127366.548 / 1000000</f>
        <v>1.1273665479999999</v>
      </c>
      <c r="P12" s="156"/>
      <c r="Q12" s="156"/>
      <c r="R12" s="156"/>
      <c r="S12" s="156"/>
      <c r="T12" s="156">
        <f t="shared" si="0"/>
        <v>3.3820996439999997</v>
      </c>
    </row>
    <row r="13" spans="1:20" s="2" customFormat="1" ht="15" x14ac:dyDescent="0.25">
      <c r="B13" s="8" t="s">
        <v>814</v>
      </c>
      <c r="C13" s="19" t="s">
        <v>948</v>
      </c>
      <c r="D13" s="3" t="s">
        <v>52</v>
      </c>
      <c r="E13" s="1" t="s">
        <v>988</v>
      </c>
      <c r="F13" s="12" t="s">
        <v>986</v>
      </c>
      <c r="G13" s="15">
        <v>0</v>
      </c>
      <c r="H13" s="6"/>
      <c r="I13" s="6"/>
      <c r="J13" s="6"/>
      <c r="K13" s="6"/>
      <c r="L13" s="6">
        <v>5</v>
      </c>
      <c r="N13" s="66">
        <f>6815084.317 / 1000000</f>
        <v>6.8150843170000002</v>
      </c>
      <c r="P13" s="156"/>
      <c r="Q13" s="156"/>
      <c r="R13" s="156"/>
      <c r="S13" s="156"/>
      <c r="T13" s="156">
        <f t="shared" si="0"/>
        <v>34.075421585000001</v>
      </c>
    </row>
    <row r="14" spans="1:20" s="2" customFormat="1" ht="15" x14ac:dyDescent="0.25">
      <c r="B14" s="8" t="s">
        <v>814</v>
      </c>
      <c r="C14" s="19" t="s">
        <v>948</v>
      </c>
      <c r="D14" s="3" t="s">
        <v>52</v>
      </c>
      <c r="E14" s="28" t="s">
        <v>984</v>
      </c>
      <c r="F14" s="12" t="s">
        <v>986</v>
      </c>
      <c r="G14" s="15">
        <v>0</v>
      </c>
      <c r="H14" s="9"/>
      <c r="I14" s="9"/>
      <c r="J14" s="9"/>
      <c r="K14" s="9"/>
      <c r="L14" s="9">
        <v>9</v>
      </c>
      <c r="N14" s="66">
        <f>783258.99/1000000</f>
        <v>0.78325898999999999</v>
      </c>
      <c r="P14" s="156"/>
      <c r="Q14" s="156"/>
      <c r="R14" s="156"/>
      <c r="S14" s="156"/>
      <c r="T14" s="156">
        <f t="shared" si="0"/>
        <v>7.0493309100000001</v>
      </c>
    </row>
    <row r="15" spans="1:20" ht="15" x14ac:dyDescent="0.25">
      <c r="B15" s="8" t="s">
        <v>822</v>
      </c>
      <c r="C15" s="19" t="s">
        <v>948</v>
      </c>
      <c r="D15" s="3" t="s">
        <v>52</v>
      </c>
      <c r="E15" s="7" t="s">
        <v>989</v>
      </c>
      <c r="F15" s="51" t="s">
        <v>54</v>
      </c>
      <c r="G15" s="15">
        <v>3</v>
      </c>
      <c r="H15" s="357">
        <v>3874</v>
      </c>
      <c r="I15" s="357">
        <v>7748</v>
      </c>
      <c r="J15" s="357">
        <v>11623</v>
      </c>
      <c r="K15" s="357">
        <v>15498</v>
      </c>
      <c r="L15" s="14">
        <v>19372</v>
      </c>
      <c r="N15" s="66">
        <f xml:space="preserve"> 446.338/1000000</f>
        <v>4.4633800000000001E-4</v>
      </c>
      <c r="P15" s="156"/>
      <c r="Q15" s="156"/>
      <c r="R15" s="156"/>
      <c r="S15" s="156"/>
      <c r="T15" s="156">
        <f t="shared" si="0"/>
        <v>8.6464597360000006</v>
      </c>
    </row>
    <row r="16" spans="1:20" ht="15" x14ac:dyDescent="0.25">
      <c r="B16" s="8" t="s">
        <v>822</v>
      </c>
      <c r="C16" s="19" t="s">
        <v>948</v>
      </c>
      <c r="D16" s="3" t="s">
        <v>52</v>
      </c>
      <c r="E16" s="7" t="s">
        <v>990</v>
      </c>
      <c r="F16" s="51" t="s">
        <v>54</v>
      </c>
      <c r="G16" s="15">
        <v>3</v>
      </c>
      <c r="H16" s="14">
        <v>0</v>
      </c>
      <c r="I16" s="14">
        <v>0</v>
      </c>
      <c r="J16" s="14">
        <v>0</v>
      </c>
      <c r="K16" s="14">
        <v>0</v>
      </c>
      <c r="L16" s="14">
        <v>0</v>
      </c>
      <c r="N16" s="66">
        <v>0</v>
      </c>
      <c r="P16" s="156"/>
      <c r="Q16" s="156"/>
      <c r="R16" s="156"/>
      <c r="S16" s="156"/>
      <c r="T16" s="156">
        <f t="shared" si="0"/>
        <v>0</v>
      </c>
    </row>
    <row r="17" spans="2:20" ht="15" x14ac:dyDescent="0.25">
      <c r="B17" s="8" t="s">
        <v>822</v>
      </c>
      <c r="C17" s="19" t="s">
        <v>948</v>
      </c>
      <c r="D17" s="3" t="s">
        <v>52</v>
      </c>
      <c r="E17" s="7" t="s">
        <v>989</v>
      </c>
      <c r="F17" s="51" t="s">
        <v>986</v>
      </c>
      <c r="G17" s="15">
        <v>0</v>
      </c>
      <c r="H17" s="14"/>
      <c r="I17" s="14"/>
      <c r="J17" s="14"/>
      <c r="K17" s="14"/>
      <c r="L17" s="14">
        <v>30</v>
      </c>
      <c r="N17" s="66">
        <f>864646.55/1000000</f>
        <v>0.86464655000000001</v>
      </c>
      <c r="P17" s="156"/>
      <c r="Q17" s="156"/>
      <c r="R17" s="156"/>
      <c r="S17" s="156"/>
      <c r="T17" s="156">
        <f t="shared" si="0"/>
        <v>25.939396500000001</v>
      </c>
    </row>
    <row r="18" spans="2:20" ht="15" x14ac:dyDescent="0.25">
      <c r="B18" s="8" t="s">
        <v>822</v>
      </c>
      <c r="C18" s="19" t="s">
        <v>948</v>
      </c>
      <c r="D18" s="3" t="s">
        <v>52</v>
      </c>
      <c r="E18" s="7" t="s">
        <v>990</v>
      </c>
      <c r="F18" s="50" t="s">
        <v>991</v>
      </c>
      <c r="G18" s="15">
        <v>0</v>
      </c>
      <c r="H18" s="14"/>
      <c r="I18" s="14"/>
      <c r="J18" s="14"/>
      <c r="K18" s="14"/>
      <c r="L18" s="14">
        <v>2000</v>
      </c>
      <c r="N18" s="66">
        <f xml:space="preserve"> 6685.148/1000000</f>
        <v>6.6851480000000001E-3</v>
      </c>
      <c r="P18" s="156"/>
      <c r="Q18" s="156"/>
      <c r="R18" s="156"/>
      <c r="S18" s="156"/>
      <c r="T18" s="156">
        <f t="shared" si="0"/>
        <v>13.370296</v>
      </c>
    </row>
    <row r="19" spans="2:20" ht="15" x14ac:dyDescent="0.25">
      <c r="B19" s="8" t="s">
        <v>821</v>
      </c>
      <c r="C19" s="19" t="s">
        <v>948</v>
      </c>
      <c r="D19" s="3" t="s">
        <v>52</v>
      </c>
      <c r="E19" s="8" t="s">
        <v>992</v>
      </c>
      <c r="F19" s="51" t="s">
        <v>54</v>
      </c>
      <c r="G19" s="15">
        <v>3</v>
      </c>
      <c r="H19" s="14">
        <v>0</v>
      </c>
      <c r="I19" s="14">
        <v>0</v>
      </c>
      <c r="J19" s="14">
        <v>137.13</v>
      </c>
      <c r="K19" s="14">
        <v>274.26501760000002</v>
      </c>
      <c r="L19" s="14">
        <v>411.39</v>
      </c>
      <c r="N19" s="66">
        <f>517.96/1000000</f>
        <v>5.1796000000000003E-4</v>
      </c>
      <c r="P19" s="156"/>
      <c r="Q19" s="156"/>
      <c r="R19" s="156"/>
      <c r="S19" s="156"/>
      <c r="T19" s="156">
        <f t="shared" si="0"/>
        <v>0.21308356440000001</v>
      </c>
    </row>
    <row r="20" spans="2:20" ht="15" x14ac:dyDescent="0.25">
      <c r="B20" s="8" t="s">
        <v>821</v>
      </c>
      <c r="C20" s="19" t="s">
        <v>948</v>
      </c>
      <c r="D20" s="3" t="s">
        <v>52</v>
      </c>
      <c r="E20" s="7" t="s">
        <v>993</v>
      </c>
      <c r="F20" s="50" t="s">
        <v>986</v>
      </c>
      <c r="G20" s="24">
        <v>0</v>
      </c>
      <c r="H20" s="14"/>
      <c r="I20" s="14"/>
      <c r="J20" s="14"/>
      <c r="K20" s="14"/>
      <c r="L20" s="14">
        <v>1</v>
      </c>
      <c r="N20" s="66">
        <f>639251.175/1000000</f>
        <v>0.63925117500000006</v>
      </c>
      <c r="P20" s="156"/>
      <c r="Q20" s="156"/>
      <c r="R20" s="156"/>
      <c r="S20" s="156"/>
      <c r="T20" s="156">
        <f t="shared" si="0"/>
        <v>0.63925117500000006</v>
      </c>
    </row>
    <row r="21" spans="2:20" ht="15" x14ac:dyDescent="0.25">
      <c r="B21" s="8" t="s">
        <v>815</v>
      </c>
      <c r="C21" s="19" t="s">
        <v>948</v>
      </c>
      <c r="D21" s="3" t="s">
        <v>52</v>
      </c>
      <c r="E21" s="7" t="s">
        <v>994</v>
      </c>
      <c r="F21" s="51" t="s">
        <v>54</v>
      </c>
      <c r="G21" s="24">
        <v>3</v>
      </c>
      <c r="H21" s="31">
        <v>0</v>
      </c>
      <c r="I21" s="14">
        <v>0</v>
      </c>
      <c r="J21" s="14">
        <v>2010.3879999999999</v>
      </c>
      <c r="K21" s="14">
        <v>6144.4589999999998</v>
      </c>
      <c r="L21" s="14">
        <v>19618.18</v>
      </c>
      <c r="N21" s="66">
        <f>1157.51/1000000</f>
        <v>1.15751E-3</v>
      </c>
      <c r="P21" s="157"/>
      <c r="Q21" s="157"/>
      <c r="R21" s="157"/>
      <c r="S21" s="157"/>
      <c r="T21" s="156">
        <f t="shared" si="0"/>
        <v>22.7082395318</v>
      </c>
    </row>
    <row r="22" spans="2:20" ht="15" x14ac:dyDescent="0.25">
      <c r="B22" s="8" t="s">
        <v>815</v>
      </c>
      <c r="C22" s="19" t="s">
        <v>948</v>
      </c>
      <c r="D22" s="3" t="s">
        <v>52</v>
      </c>
      <c r="E22" s="7" t="s">
        <v>995</v>
      </c>
      <c r="F22" s="51" t="s">
        <v>54</v>
      </c>
      <c r="G22" s="24">
        <v>3</v>
      </c>
      <c r="H22" s="14">
        <v>0</v>
      </c>
      <c r="I22" s="14">
        <v>0</v>
      </c>
      <c r="J22" s="14">
        <v>2200.3490000000002</v>
      </c>
      <c r="K22" s="14">
        <v>6601.0469999999996</v>
      </c>
      <c r="L22" s="14">
        <v>13202.093999999999</v>
      </c>
      <c r="N22" s="66">
        <f>1927.723/1000000</f>
        <v>1.9277229999999999E-3</v>
      </c>
      <c r="P22" s="157"/>
      <c r="Q22" s="157"/>
      <c r="R22" s="157"/>
      <c r="S22" s="157"/>
      <c r="T22" s="156">
        <f t="shared" si="0"/>
        <v>25.449980251961996</v>
      </c>
    </row>
    <row r="23" spans="2:20" ht="15" x14ac:dyDescent="0.25">
      <c r="B23" s="8" t="s">
        <v>815</v>
      </c>
      <c r="C23" s="19" t="s">
        <v>948</v>
      </c>
      <c r="D23" s="3" t="s">
        <v>52</v>
      </c>
      <c r="E23" s="7" t="s">
        <v>996</v>
      </c>
      <c r="F23" s="51" t="s">
        <v>54</v>
      </c>
      <c r="G23" s="24">
        <v>3</v>
      </c>
      <c r="H23" s="14">
        <v>0</v>
      </c>
      <c r="I23" s="14">
        <v>0</v>
      </c>
      <c r="J23" s="14">
        <v>1337.931</v>
      </c>
      <c r="K23" s="14">
        <v>4013.7939999999999</v>
      </c>
      <c r="L23" s="14">
        <v>8027.5889999999999</v>
      </c>
      <c r="N23" s="66">
        <f>1624.302/1000000</f>
        <v>1.624302E-3</v>
      </c>
      <c r="P23" s="157"/>
      <c r="Q23" s="157"/>
      <c r="R23" s="157"/>
      <c r="S23" s="157"/>
      <c r="T23" s="156">
        <f t="shared" si="0"/>
        <v>13.039228867878</v>
      </c>
    </row>
    <row r="24" spans="2:20" ht="15" x14ac:dyDescent="0.25">
      <c r="B24" s="8" t="s">
        <v>815</v>
      </c>
      <c r="C24" s="19" t="s">
        <v>948</v>
      </c>
      <c r="D24" s="3" t="s">
        <v>52</v>
      </c>
      <c r="E24" s="7" t="s">
        <v>997</v>
      </c>
      <c r="F24" s="51" t="s">
        <v>54</v>
      </c>
      <c r="G24" s="24">
        <v>3</v>
      </c>
      <c r="H24" s="14">
        <v>0</v>
      </c>
      <c r="I24" s="14">
        <v>0</v>
      </c>
      <c r="J24" s="14">
        <v>1359</v>
      </c>
      <c r="K24" s="14">
        <v>4078</v>
      </c>
      <c r="L24" s="14">
        <v>8156</v>
      </c>
      <c r="N24" s="66">
        <f>1067.628/1000000</f>
        <v>1.0676279999999999E-3</v>
      </c>
      <c r="P24" s="157"/>
      <c r="Q24" s="157"/>
      <c r="R24" s="157"/>
      <c r="S24" s="157"/>
      <c r="T24" s="156">
        <f t="shared" si="0"/>
        <v>8.7075739680000002</v>
      </c>
    </row>
    <row r="25" spans="2:20" ht="15" x14ac:dyDescent="0.25">
      <c r="B25" s="59" t="s">
        <v>815</v>
      </c>
      <c r="C25" s="19" t="s">
        <v>948</v>
      </c>
      <c r="D25" s="3" t="s">
        <v>52</v>
      </c>
      <c r="E25" s="7" t="s">
        <v>998</v>
      </c>
      <c r="F25" s="51" t="s">
        <v>54</v>
      </c>
      <c r="G25" s="24">
        <v>3</v>
      </c>
      <c r="H25" s="14">
        <v>0</v>
      </c>
      <c r="I25" s="14">
        <v>0</v>
      </c>
      <c r="J25" s="14">
        <v>8984.7270000000008</v>
      </c>
      <c r="K25" s="14">
        <v>17969.453000000001</v>
      </c>
      <c r="L25" s="14">
        <v>26954.18</v>
      </c>
      <c r="N25" s="66">
        <f>81.323/1000000</f>
        <v>8.1322999999999994E-5</v>
      </c>
      <c r="P25" s="157"/>
      <c r="Q25" s="157"/>
      <c r="R25" s="157"/>
      <c r="S25" s="157"/>
      <c r="T25" s="156">
        <f t="shared" si="0"/>
        <v>2.1919947801399999</v>
      </c>
    </row>
    <row r="26" spans="2:20" ht="15" x14ac:dyDescent="0.25">
      <c r="B26" s="8" t="s">
        <v>815</v>
      </c>
      <c r="C26" s="19" t="s">
        <v>948</v>
      </c>
      <c r="D26" s="3" t="s">
        <v>52</v>
      </c>
      <c r="E26" s="7" t="s">
        <v>994</v>
      </c>
      <c r="F26" s="50" t="s">
        <v>986</v>
      </c>
      <c r="G26" s="24">
        <v>0</v>
      </c>
      <c r="H26" s="14"/>
      <c r="I26" s="14"/>
      <c r="J26" s="14"/>
      <c r="K26" s="14"/>
      <c r="L26" s="14">
        <v>23</v>
      </c>
      <c r="N26" s="66">
        <f>2961942/1000000</f>
        <v>2.9619420000000001</v>
      </c>
      <c r="P26" s="157"/>
      <c r="Q26" s="157"/>
      <c r="R26" s="157"/>
      <c r="S26" s="157"/>
      <c r="T26" s="156">
        <f t="shared" si="0"/>
        <v>68.124666000000005</v>
      </c>
    </row>
    <row r="27" spans="2:20" ht="15" x14ac:dyDescent="0.25">
      <c r="B27" s="8" t="s">
        <v>815</v>
      </c>
      <c r="C27" s="19" t="s">
        <v>948</v>
      </c>
      <c r="D27" s="3" t="s">
        <v>52</v>
      </c>
      <c r="E27" s="7" t="s">
        <v>995</v>
      </c>
      <c r="F27" s="50" t="s">
        <v>986</v>
      </c>
      <c r="G27" s="24">
        <v>0</v>
      </c>
      <c r="H27" s="14"/>
      <c r="I27" s="14"/>
      <c r="J27" s="14"/>
      <c r="K27" s="14"/>
      <c r="L27" s="14">
        <v>7</v>
      </c>
      <c r="N27" s="66">
        <f>10907135.62/1000000</f>
        <v>10.90713562</v>
      </c>
      <c r="P27" s="157"/>
      <c r="Q27" s="157"/>
      <c r="R27" s="157"/>
      <c r="S27" s="157"/>
      <c r="T27" s="156">
        <f t="shared" si="0"/>
        <v>76.349949339999995</v>
      </c>
    </row>
    <row r="28" spans="2:20" ht="15" x14ac:dyDescent="0.25">
      <c r="B28" s="8" t="s">
        <v>815</v>
      </c>
      <c r="C28" s="19" t="s">
        <v>948</v>
      </c>
      <c r="D28" s="3" t="s">
        <v>52</v>
      </c>
      <c r="E28" s="7" t="s">
        <v>996</v>
      </c>
      <c r="F28" s="50" t="s">
        <v>986</v>
      </c>
      <c r="G28" s="24">
        <v>0</v>
      </c>
      <c r="H28" s="14"/>
      <c r="I28" s="14"/>
      <c r="J28" s="14"/>
      <c r="K28" s="14"/>
      <c r="L28" s="14">
        <v>32</v>
      </c>
      <c r="N28" s="66">
        <f>1222428.059/1000000</f>
        <v>1.2224280589999998</v>
      </c>
      <c r="P28" s="157"/>
      <c r="Q28" s="157"/>
      <c r="R28" s="157"/>
      <c r="S28" s="157"/>
      <c r="T28" s="156">
        <f t="shared" si="0"/>
        <v>39.117697887999995</v>
      </c>
    </row>
    <row r="29" spans="2:20" ht="15" x14ac:dyDescent="0.25">
      <c r="B29" s="8" t="s">
        <v>815</v>
      </c>
      <c r="C29" s="19" t="s">
        <v>948</v>
      </c>
      <c r="D29" s="3" t="s">
        <v>52</v>
      </c>
      <c r="E29" s="7" t="s">
        <v>997</v>
      </c>
      <c r="F29" s="50" t="s">
        <v>986</v>
      </c>
      <c r="G29" s="24">
        <v>0</v>
      </c>
      <c r="H29" s="14"/>
      <c r="I29" s="14"/>
      <c r="J29" s="14"/>
      <c r="K29" s="14"/>
      <c r="L29" s="14">
        <v>18</v>
      </c>
      <c r="N29" s="66">
        <f>1451261.711/1000000</f>
        <v>1.4512617109999999</v>
      </c>
      <c r="P29" s="157"/>
      <c r="Q29" s="157"/>
      <c r="R29" s="157"/>
      <c r="S29" s="157"/>
      <c r="T29" s="156">
        <f t="shared" si="0"/>
        <v>26.122710798</v>
      </c>
    </row>
    <row r="30" spans="2:20" ht="15" x14ac:dyDescent="0.25">
      <c r="B30" s="59" t="s">
        <v>815</v>
      </c>
      <c r="C30" s="19" t="s">
        <v>948</v>
      </c>
      <c r="D30" s="3" t="s">
        <v>52</v>
      </c>
      <c r="E30" s="7" t="s">
        <v>998</v>
      </c>
      <c r="F30" s="50" t="s">
        <v>986</v>
      </c>
      <c r="G30" s="24">
        <v>0</v>
      </c>
      <c r="H30" s="14"/>
      <c r="I30" s="14"/>
      <c r="J30" s="14"/>
      <c r="K30" s="14"/>
      <c r="L30" s="14">
        <v>105</v>
      </c>
      <c r="N30" s="66">
        <f>62628.211/1000000</f>
        <v>6.2628211000000003E-2</v>
      </c>
      <c r="P30" s="157"/>
      <c r="Q30" s="157"/>
      <c r="R30" s="157"/>
      <c r="S30" s="157"/>
      <c r="T30" s="156">
        <f t="shared" si="0"/>
        <v>6.575962155</v>
      </c>
    </row>
    <row r="31" spans="2:20" ht="15" x14ac:dyDescent="0.25">
      <c r="B31" s="8" t="s">
        <v>999</v>
      </c>
      <c r="C31" s="19" t="s">
        <v>948</v>
      </c>
      <c r="D31" s="3" t="s">
        <v>52</v>
      </c>
      <c r="E31" s="7" t="s">
        <v>1000</v>
      </c>
      <c r="F31" s="51" t="s">
        <v>54</v>
      </c>
      <c r="G31" s="24">
        <v>3</v>
      </c>
      <c r="H31" s="14">
        <v>0</v>
      </c>
      <c r="I31" s="14">
        <v>0</v>
      </c>
      <c r="J31" s="14">
        <v>0</v>
      </c>
      <c r="K31" s="14">
        <v>0</v>
      </c>
      <c r="L31" s="14">
        <v>0</v>
      </c>
      <c r="N31" s="66">
        <v>0</v>
      </c>
      <c r="P31" s="157"/>
      <c r="Q31" s="157"/>
      <c r="R31" s="157"/>
      <c r="S31" s="157"/>
      <c r="T31" s="156">
        <f t="shared" si="0"/>
        <v>0</v>
      </c>
    </row>
    <row r="32" spans="2:20" ht="15" x14ac:dyDescent="0.25">
      <c r="B32" s="8" t="s">
        <v>999</v>
      </c>
      <c r="C32" s="19" t="s">
        <v>948</v>
      </c>
      <c r="D32" s="3" t="s">
        <v>52</v>
      </c>
      <c r="E32" s="7" t="s">
        <v>1001</v>
      </c>
      <c r="F32" s="51" t="s">
        <v>54</v>
      </c>
      <c r="G32" s="24">
        <v>3</v>
      </c>
      <c r="H32" s="14">
        <v>0</v>
      </c>
      <c r="I32" s="14">
        <v>0</v>
      </c>
      <c r="J32" s="14">
        <v>12541.040999999999</v>
      </c>
      <c r="K32" s="14">
        <v>37623.123</v>
      </c>
      <c r="L32" s="14">
        <v>62705.205999999998</v>
      </c>
      <c r="N32" s="66">
        <f>134.25/1000000</f>
        <v>1.3425000000000001E-4</v>
      </c>
      <c r="P32" s="157"/>
      <c r="Q32" s="157"/>
      <c r="R32" s="157"/>
      <c r="S32" s="157"/>
      <c r="T32" s="156">
        <f t="shared" si="0"/>
        <v>8.4181739054999998</v>
      </c>
    </row>
    <row r="33" spans="2:20" ht="15" x14ac:dyDescent="0.25">
      <c r="B33" s="8" t="s">
        <v>999</v>
      </c>
      <c r="C33" s="19" t="s">
        <v>948</v>
      </c>
      <c r="D33" s="3" t="s">
        <v>52</v>
      </c>
      <c r="E33" s="7" t="s">
        <v>990</v>
      </c>
      <c r="F33" s="51" t="s">
        <v>54</v>
      </c>
      <c r="G33" s="24">
        <v>3</v>
      </c>
      <c r="H33" s="14">
        <v>0</v>
      </c>
      <c r="I33" s="14">
        <v>0</v>
      </c>
      <c r="J33" s="14">
        <v>0</v>
      </c>
      <c r="K33" s="14">
        <v>0</v>
      </c>
      <c r="L33" s="14">
        <v>13227</v>
      </c>
      <c r="N33" s="66">
        <f>378.67/1000000</f>
        <v>3.7867E-4</v>
      </c>
      <c r="P33" s="157"/>
      <c r="Q33" s="157"/>
      <c r="R33" s="157"/>
      <c r="S33" s="157"/>
      <c r="T33" s="156">
        <f t="shared" si="0"/>
        <v>5.0086680900000005</v>
      </c>
    </row>
    <row r="34" spans="2:20" ht="15" x14ac:dyDescent="0.25">
      <c r="B34" s="8" t="s">
        <v>999</v>
      </c>
      <c r="C34" s="19" t="s">
        <v>948</v>
      </c>
      <c r="D34" s="3" t="s">
        <v>52</v>
      </c>
      <c r="E34" s="58" t="s">
        <v>1000</v>
      </c>
      <c r="F34" s="50" t="s">
        <v>986</v>
      </c>
      <c r="G34" s="24">
        <v>0</v>
      </c>
      <c r="H34" s="14"/>
      <c r="I34" s="14"/>
      <c r="J34" s="14"/>
      <c r="K34" s="14"/>
      <c r="L34" s="14">
        <v>1</v>
      </c>
      <c r="N34" s="66">
        <f>1003147.75/1000000</f>
        <v>1.0031477499999999</v>
      </c>
      <c r="P34" s="157"/>
      <c r="Q34" s="157"/>
      <c r="R34" s="157"/>
      <c r="S34" s="157"/>
      <c r="T34" s="156">
        <f t="shared" si="0"/>
        <v>1.0031477499999999</v>
      </c>
    </row>
    <row r="35" spans="2:20" ht="15" x14ac:dyDescent="0.25">
      <c r="B35" s="8" t="s">
        <v>999</v>
      </c>
      <c r="C35" s="19" t="s">
        <v>948</v>
      </c>
      <c r="D35" s="3" t="s">
        <v>52</v>
      </c>
      <c r="E35" s="7" t="s">
        <v>1001</v>
      </c>
      <c r="F35" s="50" t="s">
        <v>986</v>
      </c>
      <c r="G35" s="24">
        <v>0</v>
      </c>
      <c r="H35" s="14"/>
      <c r="I35" s="14"/>
      <c r="J35" s="14"/>
      <c r="K35" s="14"/>
      <c r="L35" s="14">
        <v>17</v>
      </c>
      <c r="N35" s="66">
        <f>1485555.42/1000000</f>
        <v>1.4855554199999998</v>
      </c>
      <c r="P35" s="157"/>
      <c r="Q35" s="157"/>
      <c r="R35" s="157"/>
      <c r="S35" s="157"/>
      <c r="T35" s="156">
        <f t="shared" si="0"/>
        <v>25.254442139999998</v>
      </c>
    </row>
    <row r="36" spans="2:20" ht="15" x14ac:dyDescent="0.25">
      <c r="B36" s="8" t="s">
        <v>999</v>
      </c>
      <c r="C36" s="19" t="s">
        <v>948</v>
      </c>
      <c r="D36" s="3" t="s">
        <v>52</v>
      </c>
      <c r="E36" s="7" t="s">
        <v>990</v>
      </c>
      <c r="F36" s="50" t="s">
        <v>991</v>
      </c>
      <c r="G36" s="24">
        <v>0</v>
      </c>
      <c r="H36" s="14"/>
      <c r="I36" s="14"/>
      <c r="J36" s="14"/>
      <c r="K36" s="14"/>
      <c r="L36" s="14">
        <v>1494</v>
      </c>
      <c r="N36" s="66">
        <f>10057.557/1000000</f>
        <v>1.0057557E-2</v>
      </c>
      <c r="P36" s="157"/>
      <c r="Q36" s="157"/>
      <c r="R36" s="157"/>
      <c r="S36" s="157"/>
      <c r="T36" s="156">
        <f t="shared" si="0"/>
        <v>15.025990158000001</v>
      </c>
    </row>
    <row r="37" spans="2:20" ht="15" x14ac:dyDescent="0.25">
      <c r="B37" s="8" t="s">
        <v>818</v>
      </c>
      <c r="C37" s="19" t="s">
        <v>948</v>
      </c>
      <c r="D37" s="3" t="s">
        <v>52</v>
      </c>
      <c r="E37" s="58" t="s">
        <v>1002</v>
      </c>
      <c r="F37" s="51" t="s">
        <v>54</v>
      </c>
      <c r="G37" s="24">
        <v>3</v>
      </c>
      <c r="H37" s="14">
        <v>0</v>
      </c>
      <c r="I37" s="14">
        <v>0</v>
      </c>
      <c r="J37" s="14">
        <v>652.74</v>
      </c>
      <c r="K37" s="14">
        <v>1305.5</v>
      </c>
      <c r="L37" s="14">
        <v>1978</v>
      </c>
      <c r="N37" s="66">
        <f>105.61 / 1000000</f>
        <v>1.0561E-4</v>
      </c>
      <c r="P37" s="157"/>
      <c r="Q37" s="157"/>
      <c r="R37" s="157"/>
      <c r="S37" s="157"/>
      <c r="T37" s="156">
        <f t="shared" si="0"/>
        <v>0.20889658</v>
      </c>
    </row>
    <row r="38" spans="2:20" ht="15" x14ac:dyDescent="0.25">
      <c r="B38" s="8" t="s">
        <v>818</v>
      </c>
      <c r="C38" s="19" t="s">
        <v>948</v>
      </c>
      <c r="D38" s="3" t="s">
        <v>52</v>
      </c>
      <c r="E38" s="7" t="s">
        <v>1003</v>
      </c>
      <c r="F38" s="51" t="s">
        <v>54</v>
      </c>
      <c r="G38" s="24">
        <v>3</v>
      </c>
      <c r="H38" s="14">
        <v>0</v>
      </c>
      <c r="I38" s="14">
        <v>0</v>
      </c>
      <c r="J38" s="14">
        <v>294.49200000000002</v>
      </c>
      <c r="K38" s="14">
        <v>589</v>
      </c>
      <c r="L38" s="14">
        <v>892.4</v>
      </c>
      <c r="N38" s="66">
        <f>376.404/1000000</f>
        <v>3.76404E-4</v>
      </c>
      <c r="P38" s="157"/>
      <c r="Q38" s="157"/>
      <c r="R38" s="157"/>
      <c r="S38" s="157"/>
      <c r="T38" s="156">
        <f t="shared" si="0"/>
        <v>0.33590292960000001</v>
      </c>
    </row>
    <row r="39" spans="2:20" ht="15" x14ac:dyDescent="0.25">
      <c r="B39" s="8" t="s">
        <v>818</v>
      </c>
      <c r="C39" s="19" t="s">
        <v>948</v>
      </c>
      <c r="D39" s="3" t="s">
        <v>52</v>
      </c>
      <c r="E39" s="58" t="s">
        <v>1002</v>
      </c>
      <c r="F39" s="50" t="s">
        <v>986</v>
      </c>
      <c r="G39" s="24">
        <v>0</v>
      </c>
      <c r="H39" s="14"/>
      <c r="I39" s="14"/>
      <c r="J39" s="14"/>
      <c r="K39" s="14"/>
      <c r="L39" s="14">
        <v>7</v>
      </c>
      <c r="N39" s="66">
        <f>89527.455/1000000</f>
        <v>8.9527455000000006E-2</v>
      </c>
      <c r="P39" s="157"/>
      <c r="Q39" s="157"/>
      <c r="R39" s="157"/>
      <c r="S39" s="157"/>
      <c r="T39" s="156">
        <f t="shared" si="0"/>
        <v>0.62669218500000001</v>
      </c>
    </row>
    <row r="40" spans="2:20" ht="15" x14ac:dyDescent="0.25">
      <c r="B40" s="8" t="s">
        <v>818</v>
      </c>
      <c r="C40" s="19" t="s">
        <v>948</v>
      </c>
      <c r="D40" s="3" t="s">
        <v>52</v>
      </c>
      <c r="E40" s="7" t="s">
        <v>1003</v>
      </c>
      <c r="F40" s="50" t="s">
        <v>986</v>
      </c>
      <c r="G40" s="24">
        <v>0</v>
      </c>
      <c r="H40" s="14"/>
      <c r="I40" s="14"/>
      <c r="J40" s="14"/>
      <c r="K40" s="14"/>
      <c r="L40" s="14">
        <v>13</v>
      </c>
      <c r="N40" s="66">
        <f>77515.097/1000000</f>
        <v>7.7515096999999991E-2</v>
      </c>
      <c r="P40" s="157"/>
      <c r="Q40" s="157"/>
      <c r="R40" s="157"/>
      <c r="S40" s="157"/>
      <c r="T40" s="156">
        <f t="shared" si="0"/>
        <v>1.007696261</v>
      </c>
    </row>
    <row r="41" spans="2:20" ht="15" x14ac:dyDescent="0.25">
      <c r="B41" s="8" t="s">
        <v>138</v>
      </c>
      <c r="C41" s="19" t="s">
        <v>948</v>
      </c>
      <c r="D41" s="3" t="s">
        <v>52</v>
      </c>
      <c r="E41" s="7" t="s">
        <v>1004</v>
      </c>
      <c r="F41" s="51" t="s">
        <v>54</v>
      </c>
      <c r="G41" s="24">
        <v>3</v>
      </c>
      <c r="H41" s="14">
        <v>0</v>
      </c>
      <c r="I41" s="14">
        <v>5397</v>
      </c>
      <c r="J41" s="14">
        <v>19300</v>
      </c>
      <c r="K41" s="357">
        <v>33203</v>
      </c>
      <c r="L41" s="357">
        <v>47106</v>
      </c>
      <c r="N41" s="356">
        <f>52.316/1000000</f>
        <v>5.2316000000000005E-5</v>
      </c>
      <c r="P41" s="157"/>
      <c r="Q41" s="157"/>
      <c r="R41" s="157"/>
      <c r="S41" s="157"/>
      <c r="T41" s="156">
        <f t="shared" si="0"/>
        <v>2.4643974960000001</v>
      </c>
    </row>
    <row r="42" spans="2:20" ht="15" x14ac:dyDescent="0.25">
      <c r="B42" s="8" t="s">
        <v>138</v>
      </c>
      <c r="C42" s="19" t="s">
        <v>948</v>
      </c>
      <c r="D42" s="3" t="s">
        <v>52</v>
      </c>
      <c r="E42" s="7" t="s">
        <v>1005</v>
      </c>
      <c r="F42" s="51" t="s">
        <v>54</v>
      </c>
      <c r="G42" s="24">
        <v>3</v>
      </c>
      <c r="H42" s="14">
        <v>0</v>
      </c>
      <c r="I42" s="14">
        <v>2500</v>
      </c>
      <c r="J42" s="14">
        <v>7000</v>
      </c>
      <c r="K42" s="357">
        <v>12418</v>
      </c>
      <c r="L42" s="357">
        <v>17836</v>
      </c>
      <c r="N42" s="356">
        <f>182.233/1000000</f>
        <v>1.8223300000000002E-4</v>
      </c>
      <c r="P42" s="157"/>
      <c r="Q42" s="157"/>
      <c r="R42" s="157"/>
      <c r="S42" s="157"/>
      <c r="T42" s="156">
        <f t="shared" si="0"/>
        <v>3.2503077880000002</v>
      </c>
    </row>
    <row r="43" spans="2:20" ht="15" x14ac:dyDescent="0.25">
      <c r="B43" s="8" t="s">
        <v>138</v>
      </c>
      <c r="C43" s="19" t="s">
        <v>948</v>
      </c>
      <c r="D43" s="3" t="s">
        <v>52</v>
      </c>
      <c r="E43" s="7" t="s">
        <v>1004</v>
      </c>
      <c r="F43" s="50" t="s">
        <v>986</v>
      </c>
      <c r="G43" s="24">
        <v>0</v>
      </c>
      <c r="H43" s="14"/>
      <c r="I43" s="14"/>
      <c r="J43" s="14"/>
      <c r="K43" s="14"/>
      <c r="L43" s="14">
        <v>9</v>
      </c>
      <c r="N43" s="66">
        <f>821463.304/1000000</f>
        <v>0.82146330400000001</v>
      </c>
      <c r="P43" s="157"/>
      <c r="Q43" s="157"/>
      <c r="R43" s="157"/>
      <c r="S43" s="157"/>
      <c r="T43" s="156">
        <f t="shared" si="0"/>
        <v>7.3931697359999999</v>
      </c>
    </row>
    <row r="44" spans="2:20" ht="15" x14ac:dyDescent="0.25">
      <c r="B44" s="8" t="s">
        <v>138</v>
      </c>
      <c r="C44" s="19" t="s">
        <v>948</v>
      </c>
      <c r="D44" s="3" t="s">
        <v>52</v>
      </c>
      <c r="E44" s="7" t="s">
        <v>1005</v>
      </c>
      <c r="F44" s="50" t="s">
        <v>986</v>
      </c>
      <c r="G44" s="24">
        <v>0</v>
      </c>
      <c r="H44" s="14"/>
      <c r="I44" s="14"/>
      <c r="J44" s="14"/>
      <c r="K44" s="14"/>
      <c r="L44" s="14">
        <v>13</v>
      </c>
      <c r="N44" s="66">
        <f>750072.885/1000000</f>
        <v>0.75007288500000002</v>
      </c>
      <c r="P44" s="157"/>
      <c r="Q44" s="157"/>
      <c r="R44" s="157"/>
      <c r="S44" s="157"/>
      <c r="T44" s="156">
        <f t="shared" si="0"/>
        <v>9.750947505000001</v>
      </c>
    </row>
    <row r="46" spans="2:20" x14ac:dyDescent="0.25">
      <c r="H46" s="234"/>
      <c r="I46" s="234"/>
      <c r="J46" s="234"/>
      <c r="K46" s="234"/>
    </row>
  </sheetData>
  <mergeCells count="9">
    <mergeCell ref="N5:N6"/>
    <mergeCell ref="H5:L5"/>
    <mergeCell ref="P5:T5"/>
    <mergeCell ref="B5:B6"/>
    <mergeCell ref="F5:F6"/>
    <mergeCell ref="G5:G6"/>
    <mergeCell ref="C5:C6"/>
    <mergeCell ref="D5:D6"/>
    <mergeCell ref="E5:E6"/>
  </mergeCells>
  <phoneticPr fontId="3" type="noConversion"/>
  <pageMargins left="0.7" right="0.7" top="0.75" bottom="0.75" header="0.3" footer="0.3"/>
  <customProperties>
    <customPr name="_pios_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66BF-452B-41C5-8857-A6D236466984}">
  <sheetPr codeName="Sheet117"/>
  <dimension ref="B2:AZ51"/>
  <sheetViews>
    <sheetView topLeftCell="AF1" zoomScale="70" zoomScaleNormal="70" workbookViewId="0">
      <selection activeCell="AS1" sqref="A1:AS1048576"/>
    </sheetView>
  </sheetViews>
  <sheetFormatPr defaultColWidth="9" defaultRowHeight="13.2" x14ac:dyDescent="0.25"/>
  <cols>
    <col min="1" max="2" width="9" style="500"/>
    <col min="3" max="3" width="12.59765625" style="500" customWidth="1"/>
    <col min="4" max="4" width="9" style="500"/>
    <col min="5" max="6" width="31.09765625" style="500" customWidth="1"/>
    <col min="7" max="7" width="11.59765625" style="500" customWidth="1"/>
    <col min="8" max="12" width="8.5" style="500" customWidth="1"/>
    <col min="13" max="13" width="12.69921875" style="500" customWidth="1"/>
    <col min="14" max="42" width="8.5" style="500" customWidth="1"/>
    <col min="43" max="43" width="13.5" style="500" customWidth="1"/>
    <col min="44" max="44" width="12.5" style="500" customWidth="1"/>
    <col min="45" max="45" width="18.296875" style="500" customWidth="1"/>
    <col min="46" max="46" width="9" style="500"/>
    <col min="47" max="49" width="9.19921875" style="500" bestFit="1" customWidth="1"/>
    <col min="50" max="52" width="10.296875" style="500" bestFit="1" customWidth="1"/>
    <col min="53" max="16384" width="9" style="500"/>
  </cols>
  <sheetData>
    <row r="2" spans="2:52" ht="48.45" customHeight="1" x14ac:dyDescent="0.25">
      <c r="B2" s="502"/>
      <c r="C2" s="502"/>
      <c r="D2" s="502"/>
      <c r="E2" s="502"/>
      <c r="F2" s="502"/>
      <c r="G2" s="1035" t="s">
        <v>1006</v>
      </c>
      <c r="H2" s="1036"/>
      <c r="I2" s="1036"/>
      <c r="J2" s="1036"/>
      <c r="K2" s="1036"/>
      <c r="L2" s="1036"/>
      <c r="M2" s="1037"/>
      <c r="N2" s="509"/>
      <c r="O2" s="1038" t="s">
        <v>1007</v>
      </c>
      <c r="P2" s="1038"/>
      <c r="Q2" s="1038"/>
      <c r="R2" s="1038"/>
      <c r="S2" s="1038"/>
      <c r="T2" s="1038"/>
      <c r="U2" s="504"/>
      <c r="V2" s="1038" t="s">
        <v>1008</v>
      </c>
      <c r="W2" s="1038"/>
      <c r="X2" s="1038"/>
      <c r="Y2" s="1038"/>
      <c r="Z2" s="1038"/>
      <c r="AA2" s="1038"/>
      <c r="AB2" s="504"/>
      <c r="AC2" s="1038" t="s">
        <v>1009</v>
      </c>
      <c r="AD2" s="1038"/>
      <c r="AE2" s="1038"/>
      <c r="AF2" s="1038"/>
      <c r="AG2" s="1038"/>
      <c r="AH2" s="1038"/>
      <c r="AI2" s="508"/>
      <c r="AJ2" s="1038" t="s">
        <v>1010</v>
      </c>
      <c r="AK2" s="1038"/>
      <c r="AL2" s="1038"/>
      <c r="AM2" s="1038"/>
      <c r="AN2" s="1038"/>
      <c r="AO2" s="1038"/>
      <c r="AP2" s="504"/>
      <c r="AQ2" s="504"/>
      <c r="AR2" s="504"/>
      <c r="AS2" s="504"/>
      <c r="AT2" s="504"/>
      <c r="AU2" s="1034" t="s">
        <v>1011</v>
      </c>
      <c r="AV2" s="1034"/>
      <c r="AW2" s="1034"/>
      <c r="AX2" s="1034"/>
      <c r="AY2" s="1034"/>
      <c r="AZ2" s="1034"/>
    </row>
    <row r="3" spans="2:52" ht="37.200000000000003" customHeight="1" x14ac:dyDescent="0.25">
      <c r="B3" s="502"/>
      <c r="C3" s="502"/>
      <c r="D3" s="502"/>
      <c r="E3" s="502"/>
      <c r="F3" s="502"/>
      <c r="G3" s="510" t="s">
        <v>1012</v>
      </c>
      <c r="H3" s="510" t="s">
        <v>383</v>
      </c>
      <c r="I3" s="510" t="s">
        <v>384</v>
      </c>
      <c r="J3" s="510" t="s">
        <v>385</v>
      </c>
      <c r="K3" s="510" t="s">
        <v>386</v>
      </c>
      <c r="L3" s="510" t="s">
        <v>387</v>
      </c>
      <c r="M3" s="510" t="s">
        <v>1013</v>
      </c>
      <c r="N3" s="509"/>
      <c r="O3" s="510" t="s">
        <v>383</v>
      </c>
      <c r="P3" s="510" t="s">
        <v>384</v>
      </c>
      <c r="Q3" s="510" t="s">
        <v>385</v>
      </c>
      <c r="R3" s="510" t="s">
        <v>386</v>
      </c>
      <c r="S3" s="510" t="s">
        <v>387</v>
      </c>
      <c r="T3" s="510" t="s">
        <v>1013</v>
      </c>
      <c r="U3" s="504"/>
      <c r="V3" s="510" t="s">
        <v>1012</v>
      </c>
      <c r="W3" s="510" t="s">
        <v>383</v>
      </c>
      <c r="X3" s="510" t="s">
        <v>384</v>
      </c>
      <c r="Y3" s="510" t="s">
        <v>385</v>
      </c>
      <c r="Z3" s="510" t="s">
        <v>386</v>
      </c>
      <c r="AA3" s="510" t="s">
        <v>387</v>
      </c>
      <c r="AB3" s="504"/>
      <c r="AC3" s="510" t="s">
        <v>1012</v>
      </c>
      <c r="AD3" s="510" t="s">
        <v>383</v>
      </c>
      <c r="AE3" s="510" t="s">
        <v>384</v>
      </c>
      <c r="AF3" s="510" t="s">
        <v>385</v>
      </c>
      <c r="AG3" s="510" t="s">
        <v>386</v>
      </c>
      <c r="AH3" s="510" t="s">
        <v>387</v>
      </c>
      <c r="AI3" s="504"/>
      <c r="AJ3" s="510" t="s">
        <v>1012</v>
      </c>
      <c r="AK3" s="510" t="s">
        <v>383</v>
      </c>
      <c r="AL3" s="510" t="s">
        <v>384</v>
      </c>
      <c r="AM3" s="510" t="s">
        <v>385</v>
      </c>
      <c r="AN3" s="510" t="s">
        <v>386</v>
      </c>
      <c r="AO3" s="510" t="s">
        <v>387</v>
      </c>
      <c r="AP3" s="504"/>
      <c r="AQ3" s="511" t="s">
        <v>1014</v>
      </c>
      <c r="AR3" s="511" t="s">
        <v>1015</v>
      </c>
      <c r="AS3" s="511" t="s">
        <v>1016</v>
      </c>
      <c r="AT3" s="504"/>
      <c r="AU3" s="512" t="s">
        <v>1012</v>
      </c>
      <c r="AV3" s="512" t="s">
        <v>383</v>
      </c>
      <c r="AW3" s="512" t="s">
        <v>384</v>
      </c>
      <c r="AX3" s="512" t="s">
        <v>385</v>
      </c>
      <c r="AY3" s="512" t="s">
        <v>386</v>
      </c>
      <c r="AZ3" s="512" t="s">
        <v>387</v>
      </c>
    </row>
    <row r="4" spans="2:52" x14ac:dyDescent="0.25">
      <c r="B4" s="502"/>
      <c r="C4" s="502"/>
      <c r="D4" s="502"/>
      <c r="E4" s="502"/>
      <c r="F4" s="502"/>
      <c r="G4" s="502"/>
      <c r="H4" s="502"/>
      <c r="I4" s="502"/>
      <c r="J4" s="502"/>
      <c r="K4" s="502"/>
      <c r="L4" s="502"/>
      <c r="M4" s="502"/>
      <c r="N4" s="502"/>
      <c r="O4" s="502"/>
      <c r="P4" s="502"/>
      <c r="Q4" s="502"/>
      <c r="R4" s="502"/>
      <c r="S4" s="502"/>
      <c r="T4" s="502"/>
      <c r="U4" s="502"/>
      <c r="V4" s="502"/>
      <c r="W4" s="502"/>
      <c r="X4" s="502"/>
      <c r="Y4" s="502"/>
      <c r="Z4" s="502"/>
      <c r="AA4" s="502"/>
      <c r="AB4" s="502"/>
      <c r="AC4" s="502"/>
      <c r="AD4" s="502"/>
      <c r="AE4" s="502"/>
      <c r="AF4" s="502"/>
      <c r="AG4" s="502"/>
      <c r="AH4" s="502"/>
      <c r="AI4" s="502"/>
      <c r="AJ4" s="502"/>
      <c r="AK4" s="502"/>
      <c r="AL4" s="502"/>
      <c r="AM4" s="502"/>
      <c r="AN4" s="502"/>
      <c r="AO4" s="502"/>
      <c r="AP4" s="502"/>
      <c r="AQ4" s="502"/>
      <c r="AR4" s="502"/>
      <c r="AS4" s="502"/>
      <c r="AT4" s="502"/>
      <c r="AU4" s="502"/>
      <c r="AV4" s="502"/>
      <c r="AW4" s="502"/>
      <c r="AX4" s="502"/>
      <c r="AY4" s="502"/>
      <c r="AZ4" s="502"/>
    </row>
    <row r="5" spans="2:52" ht="27.6" x14ac:dyDescent="0.25">
      <c r="B5" s="513" t="s">
        <v>814</v>
      </c>
      <c r="C5" s="513" t="s">
        <v>1017</v>
      </c>
      <c r="D5" s="513" t="s">
        <v>1018</v>
      </c>
      <c r="E5" s="155" t="s">
        <v>918</v>
      </c>
      <c r="F5" s="155"/>
      <c r="G5" s="505">
        <v>0.15785034000000001</v>
      </c>
      <c r="H5" s="505">
        <v>5.6281186700000001</v>
      </c>
      <c r="I5" s="505">
        <v>10.237447104000001</v>
      </c>
      <c r="J5" s="505">
        <v>26.647261909999997</v>
      </c>
      <c r="K5" s="505">
        <v>56.900587795999996</v>
      </c>
      <c r="L5" s="505">
        <v>42.673399787999998</v>
      </c>
      <c r="M5" s="505">
        <v>0</v>
      </c>
      <c r="N5" s="505"/>
      <c r="O5" s="505">
        <v>0</v>
      </c>
      <c r="P5" s="505">
        <v>0</v>
      </c>
      <c r="Q5" s="505">
        <v>0</v>
      </c>
      <c r="R5" s="505">
        <v>0</v>
      </c>
      <c r="S5" s="505">
        <v>0.87959224599999997</v>
      </c>
      <c r="T5" s="505">
        <v>40.461245336000005</v>
      </c>
      <c r="U5" s="505"/>
      <c r="V5" s="505">
        <f>G5</f>
        <v>0.15785034000000001</v>
      </c>
      <c r="W5" s="505">
        <f>H5+O5</f>
        <v>5.6281186700000001</v>
      </c>
      <c r="X5" s="505">
        <f t="shared" ref="X5:AA20" si="0">I5+P5</f>
        <v>10.237447104000001</v>
      </c>
      <c r="Y5" s="505">
        <f t="shared" si="0"/>
        <v>26.647261909999997</v>
      </c>
      <c r="Z5" s="505">
        <f t="shared" si="0"/>
        <v>56.900587795999996</v>
      </c>
      <c r="AA5" s="505">
        <f t="shared" si="0"/>
        <v>43.552992033999999</v>
      </c>
      <c r="AB5" s="505"/>
      <c r="AC5" s="505">
        <f>SUM($V5:V5)</f>
        <v>0.15785034000000001</v>
      </c>
      <c r="AD5" s="505">
        <f>SUM($V5:W5)</f>
        <v>5.7859690100000005</v>
      </c>
      <c r="AE5" s="505">
        <f>SUM($V5:X5)</f>
        <v>16.023416114</v>
      </c>
      <c r="AF5" s="505">
        <f>SUM($V5:Y5)</f>
        <v>42.670678023999997</v>
      </c>
      <c r="AG5" s="505">
        <f>SUM($V5:Z5)</f>
        <v>99.571265819999994</v>
      </c>
      <c r="AH5" s="505">
        <f>SUM($V5:AA5)</f>
        <v>143.12425785400001</v>
      </c>
      <c r="AI5" s="504"/>
      <c r="AJ5" s="507">
        <f>IF($AH5=0,"",AC5/$AH5)</f>
        <v>1.1028901904317433E-3</v>
      </c>
      <c r="AK5" s="507">
        <f t="shared" ref="AK5:AO20" si="1">IF($AH5=0,"",AD5/$AH5)</f>
        <v>4.0426193971270924E-2</v>
      </c>
      <c r="AL5" s="507">
        <f t="shared" si="1"/>
        <v>0.1119545795678142</v>
      </c>
      <c r="AM5" s="507">
        <f t="shared" si="1"/>
        <v>0.29813728758354885</v>
      </c>
      <c r="AN5" s="507">
        <f t="shared" si="1"/>
        <v>0.69569804107960442</v>
      </c>
      <c r="AO5" s="507">
        <f t="shared" si="1"/>
        <v>1</v>
      </c>
      <c r="AP5" s="502"/>
      <c r="AQ5" s="503">
        <v>150.90950000000004</v>
      </c>
      <c r="AR5" s="506">
        <v>0.97387288860245269</v>
      </c>
      <c r="AS5" s="506">
        <f t="shared" ref="AS5:AS49" si="2">AQ5*AR5</f>
        <v>146.96667068255186</v>
      </c>
      <c r="AT5" s="502"/>
      <c r="AU5" s="505">
        <f t="shared" ref="AU5:AZ47" si="3">IFERROR($AS5*AJ5,"")</f>
        <v>0.16208809941619892</v>
      </c>
      <c r="AV5" s="505">
        <f t="shared" si="3"/>
        <v>5.9413031363247377</v>
      </c>
      <c r="AW5" s="505">
        <f t="shared" si="3"/>
        <v>16.4535918267465</v>
      </c>
      <c r="AX5" s="505">
        <f t="shared" si="3"/>
        <v>43.816244562480684</v>
      </c>
      <c r="AY5" s="505">
        <f t="shared" si="3"/>
        <v>102.24442489784266</v>
      </c>
      <c r="AZ5" s="505">
        <f t="shared" si="3"/>
        <v>146.96667068255186</v>
      </c>
    </row>
    <row r="6" spans="2:52" ht="13.8" x14ac:dyDescent="0.25">
      <c r="B6" s="513" t="s">
        <v>814</v>
      </c>
      <c r="C6" s="513" t="s">
        <v>1019</v>
      </c>
      <c r="D6" s="513" t="s">
        <v>1019</v>
      </c>
      <c r="F6" s="155"/>
      <c r="G6" s="505">
        <v>0</v>
      </c>
      <c r="H6" s="505">
        <v>0</v>
      </c>
      <c r="I6" s="505">
        <v>0</v>
      </c>
      <c r="J6" s="505">
        <v>0</v>
      </c>
      <c r="K6" s="505">
        <v>0</v>
      </c>
      <c r="L6" s="505">
        <v>0</v>
      </c>
      <c r="M6" s="505">
        <v>0</v>
      </c>
      <c r="N6" s="505"/>
      <c r="O6" s="505">
        <v>0</v>
      </c>
      <c r="P6" s="505">
        <v>0</v>
      </c>
      <c r="Q6" s="505">
        <v>0</v>
      </c>
      <c r="R6" s="505">
        <v>0</v>
      </c>
      <c r="S6" s="505">
        <v>0</v>
      </c>
      <c r="T6" s="505">
        <v>0</v>
      </c>
      <c r="U6" s="505"/>
      <c r="V6" s="505">
        <f t="shared" ref="V6:V49" si="4">G6</f>
        <v>0</v>
      </c>
      <c r="W6" s="505">
        <f t="shared" ref="W6:AA49" si="5">H6+O6</f>
        <v>0</v>
      </c>
      <c r="X6" s="505">
        <f t="shared" si="0"/>
        <v>0</v>
      </c>
      <c r="Y6" s="505">
        <f t="shared" si="0"/>
        <v>0</v>
      </c>
      <c r="Z6" s="505">
        <f t="shared" si="0"/>
        <v>0</v>
      </c>
      <c r="AA6" s="505">
        <f t="shared" si="0"/>
        <v>0</v>
      </c>
      <c r="AB6" s="505"/>
      <c r="AC6" s="505">
        <f>SUM($V6:V6)</f>
        <v>0</v>
      </c>
      <c r="AD6" s="505">
        <f>SUM($V6:W6)</f>
        <v>0</v>
      </c>
      <c r="AE6" s="505">
        <f>SUM($V6:X6)</f>
        <v>0</v>
      </c>
      <c r="AF6" s="505">
        <f>SUM($V6:Y6)</f>
        <v>0</v>
      </c>
      <c r="AG6" s="505">
        <f>SUM($V6:Z6)</f>
        <v>0</v>
      </c>
      <c r="AH6" s="505">
        <f>SUM($V6:AA6)</f>
        <v>0</v>
      </c>
      <c r="AI6" s="504"/>
      <c r="AJ6" s="507" t="str">
        <f t="shared" ref="AJ6:AO49" si="6">IF($AH6=0,"",AC6/$AH6)</f>
        <v/>
      </c>
      <c r="AK6" s="507" t="str">
        <f t="shared" si="1"/>
        <v/>
      </c>
      <c r="AL6" s="507" t="str">
        <f t="shared" si="1"/>
        <v/>
      </c>
      <c r="AM6" s="507" t="str">
        <f t="shared" si="1"/>
        <v/>
      </c>
      <c r="AN6" s="507" t="str">
        <f t="shared" si="1"/>
        <v/>
      </c>
      <c r="AO6" s="507" t="str">
        <f t="shared" si="1"/>
        <v/>
      </c>
      <c r="AP6" s="502"/>
      <c r="AQ6" s="503">
        <v>0</v>
      </c>
      <c r="AR6" s="506">
        <v>0.97387288860245269</v>
      </c>
      <c r="AS6" s="506">
        <f t="shared" si="2"/>
        <v>0</v>
      </c>
      <c r="AT6" s="502"/>
      <c r="AU6" s="505" t="str">
        <f t="shared" si="3"/>
        <v/>
      </c>
      <c r="AV6" s="505" t="str">
        <f t="shared" si="3"/>
        <v/>
      </c>
      <c r="AW6" s="505" t="str">
        <f t="shared" si="3"/>
        <v/>
      </c>
      <c r="AX6" s="505" t="str">
        <f t="shared" si="3"/>
        <v/>
      </c>
      <c r="AY6" s="505" t="str">
        <f t="shared" si="3"/>
        <v/>
      </c>
      <c r="AZ6" s="505" t="str">
        <f t="shared" si="3"/>
        <v/>
      </c>
    </row>
    <row r="7" spans="2:52" ht="13.8" x14ac:dyDescent="0.25">
      <c r="B7" s="513" t="s">
        <v>814</v>
      </c>
      <c r="C7" s="513" t="s">
        <v>1020</v>
      </c>
      <c r="D7" s="513" t="s">
        <v>1020</v>
      </c>
      <c r="E7" s="155" t="s">
        <v>920</v>
      </c>
      <c r="F7" s="155"/>
      <c r="G7" s="505">
        <v>5.8451087099999999</v>
      </c>
      <c r="H7" s="505">
        <v>7.5478100399999999</v>
      </c>
      <c r="I7" s="505">
        <v>11.19990995</v>
      </c>
      <c r="J7" s="505">
        <v>8.754012770000001</v>
      </c>
      <c r="K7" s="505">
        <v>3.1073058199999997</v>
      </c>
      <c r="L7" s="505">
        <v>0</v>
      </c>
      <c r="M7" s="505">
        <v>0</v>
      </c>
      <c r="N7" s="505"/>
      <c r="O7" s="505">
        <v>9.5499890000000004E-2</v>
      </c>
      <c r="P7" s="505">
        <v>0.19099972000000001</v>
      </c>
      <c r="Q7" s="505">
        <v>0.40776829000000003</v>
      </c>
      <c r="R7" s="505">
        <v>0.69018301000000004</v>
      </c>
      <c r="S7" s="505">
        <v>0.75582914999999995</v>
      </c>
      <c r="T7" s="505">
        <v>17.384070450000003</v>
      </c>
      <c r="U7" s="505"/>
      <c r="V7" s="505">
        <f t="shared" si="4"/>
        <v>5.8451087099999999</v>
      </c>
      <c r="W7" s="505">
        <f t="shared" si="5"/>
        <v>7.64330993</v>
      </c>
      <c r="X7" s="505">
        <f t="shared" si="0"/>
        <v>11.390909670000001</v>
      </c>
      <c r="Y7" s="505">
        <f t="shared" si="0"/>
        <v>9.1617810600000009</v>
      </c>
      <c r="Z7" s="505">
        <f t="shared" si="0"/>
        <v>3.7974888299999998</v>
      </c>
      <c r="AA7" s="505">
        <f t="shared" si="0"/>
        <v>0.75582914999999995</v>
      </c>
      <c r="AB7" s="505"/>
      <c r="AC7" s="505">
        <f>SUM($V7:V7)</f>
        <v>5.8451087099999999</v>
      </c>
      <c r="AD7" s="505">
        <f>SUM($V7:W7)</f>
        <v>13.488418639999999</v>
      </c>
      <c r="AE7" s="505">
        <f>SUM($V7:X7)</f>
        <v>24.879328309999998</v>
      </c>
      <c r="AF7" s="505">
        <f>SUM($V7:Y7)</f>
        <v>34.041109370000001</v>
      </c>
      <c r="AG7" s="505">
        <f>SUM($V7:Z7)</f>
        <v>37.8385982</v>
      </c>
      <c r="AH7" s="505">
        <f>SUM($V7:AA7)</f>
        <v>38.594427349999997</v>
      </c>
      <c r="AI7" s="504"/>
      <c r="AJ7" s="507">
        <f t="shared" si="6"/>
        <v>0.15144955143375124</v>
      </c>
      <c r="AK7" s="507">
        <f t="shared" si="1"/>
        <v>0.34949135318625218</v>
      </c>
      <c r="AL7" s="507">
        <f t="shared" si="1"/>
        <v>0.64463524965347108</v>
      </c>
      <c r="AM7" s="507">
        <f t="shared" si="1"/>
        <v>0.8820213618223306</v>
      </c>
      <c r="AN7" s="507">
        <f t="shared" si="1"/>
        <v>0.98041610662737311</v>
      </c>
      <c r="AO7" s="507">
        <f t="shared" si="1"/>
        <v>1</v>
      </c>
      <c r="AP7" s="502"/>
      <c r="AQ7" s="503">
        <v>49.730554965174129</v>
      </c>
      <c r="AR7" s="506">
        <v>0.97387288860245269</v>
      </c>
      <c r="AS7" s="506">
        <f t="shared" si="2"/>
        <v>48.431239215737172</v>
      </c>
      <c r="AT7" s="502"/>
      <c r="AU7" s="505">
        <f t="shared" si="3"/>
        <v>7.334889454604097</v>
      </c>
      <c r="AV7" s="505">
        <f t="shared" si="3"/>
        <v>16.926299329995068</v>
      </c>
      <c r="AW7" s="505">
        <f t="shared" si="3"/>
        <v>31.220483982863712</v>
      </c>
      <c r="AX7" s="505">
        <f t="shared" si="3"/>
        <v>42.717387567807563</v>
      </c>
      <c r="AY7" s="505">
        <f t="shared" si="3"/>
        <v>47.482766991031987</v>
      </c>
      <c r="AZ7" s="505">
        <f t="shared" si="3"/>
        <v>48.431239215737172</v>
      </c>
    </row>
    <row r="8" spans="2:52" ht="13.8" x14ac:dyDescent="0.25">
      <c r="B8" s="513" t="s">
        <v>814</v>
      </c>
      <c r="C8" s="513" t="s">
        <v>1021</v>
      </c>
      <c r="D8" s="513" t="s">
        <v>1021</v>
      </c>
      <c r="E8" s="155" t="s">
        <v>922</v>
      </c>
      <c r="F8" s="155"/>
      <c r="G8" s="505">
        <v>0</v>
      </c>
      <c r="H8" s="505">
        <v>2.2490409920000007</v>
      </c>
      <c r="I8" s="505">
        <v>4.2620123120000004</v>
      </c>
      <c r="J8" s="505">
        <v>3.8194187519999998</v>
      </c>
      <c r="K8" s="505">
        <v>0.94479702399999999</v>
      </c>
      <c r="L8" s="505">
        <v>0</v>
      </c>
      <c r="M8" s="505">
        <v>0</v>
      </c>
      <c r="N8" s="505"/>
      <c r="O8" s="505">
        <v>0</v>
      </c>
      <c r="P8" s="505">
        <v>2.8627839999999997E-3</v>
      </c>
      <c r="Q8" s="505">
        <v>2.7389239999999999E-2</v>
      </c>
      <c r="R8" s="505">
        <v>5.6241008000000009E-2</v>
      </c>
      <c r="S8" s="505">
        <v>6.3429176000000004E-2</v>
      </c>
      <c r="T8" s="505">
        <v>1.4588710480000007</v>
      </c>
      <c r="U8" s="505"/>
      <c r="V8" s="505">
        <f t="shared" si="4"/>
        <v>0</v>
      </c>
      <c r="W8" s="505">
        <f t="shared" si="5"/>
        <v>2.2490409920000007</v>
      </c>
      <c r="X8" s="505">
        <f t="shared" si="0"/>
        <v>4.2648750960000008</v>
      </c>
      <c r="Y8" s="505">
        <f t="shared" si="0"/>
        <v>3.846807992</v>
      </c>
      <c r="Z8" s="505">
        <f t="shared" si="0"/>
        <v>1.0010380320000001</v>
      </c>
      <c r="AA8" s="505">
        <f t="shared" si="0"/>
        <v>6.3429176000000004E-2</v>
      </c>
      <c r="AB8" s="505"/>
      <c r="AC8" s="505">
        <f>SUM($V8:V8)</f>
        <v>0</v>
      </c>
      <c r="AD8" s="505">
        <f>SUM($V8:W8)</f>
        <v>2.2490409920000007</v>
      </c>
      <c r="AE8" s="505">
        <f>SUM($V8:X8)</f>
        <v>6.513916088000002</v>
      </c>
      <c r="AF8" s="505">
        <f>SUM($V8:Y8)</f>
        <v>10.360724080000002</v>
      </c>
      <c r="AG8" s="505">
        <f>SUM($V8:Z8)</f>
        <v>11.361762112000003</v>
      </c>
      <c r="AH8" s="505">
        <f>SUM($V8:AA8)</f>
        <v>11.425191288000002</v>
      </c>
      <c r="AI8" s="504"/>
      <c r="AJ8" s="507">
        <f t="shared" si="6"/>
        <v>0</v>
      </c>
      <c r="AK8" s="507">
        <f t="shared" si="1"/>
        <v>0.19684930740391121</v>
      </c>
      <c r="AL8" s="507">
        <f t="shared" si="1"/>
        <v>0.57013628251823112</v>
      </c>
      <c r="AM8" s="507">
        <f t="shared" si="1"/>
        <v>0.90683156358895967</v>
      </c>
      <c r="AN8" s="507">
        <f t="shared" si="1"/>
        <v>0.99444830511795279</v>
      </c>
      <c r="AO8" s="507">
        <f t="shared" si="1"/>
        <v>1</v>
      </c>
      <c r="AP8" s="502"/>
      <c r="AQ8" s="503">
        <v>2.9047614336283187</v>
      </c>
      <c r="AR8" s="506">
        <v>0.97387288860245269</v>
      </c>
      <c r="AS8" s="506">
        <f t="shared" si="2"/>
        <v>2.8288684080686126</v>
      </c>
      <c r="AT8" s="502"/>
      <c r="AU8" s="505">
        <f t="shared" si="3"/>
        <v>0</v>
      </c>
      <c r="AV8" s="505">
        <f t="shared" si="3"/>
        <v>0.55686078686511131</v>
      </c>
      <c r="AW8" s="505">
        <f t="shared" si="3"/>
        <v>1.6128405179095053</v>
      </c>
      <c r="AX8" s="505">
        <f t="shared" si="3"/>
        <v>2.5653071616762713</v>
      </c>
      <c r="AY8" s="505">
        <f t="shared" si="3"/>
        <v>2.8131633938055529</v>
      </c>
      <c r="AZ8" s="505">
        <f t="shared" si="3"/>
        <v>2.8288684080686126</v>
      </c>
    </row>
    <row r="9" spans="2:52" ht="13.8" x14ac:dyDescent="0.25">
      <c r="B9" s="513" t="s">
        <v>814</v>
      </c>
      <c r="C9" s="513" t="s">
        <v>1022</v>
      </c>
      <c r="D9" s="513" t="s">
        <v>1022</v>
      </c>
      <c r="E9" s="155" t="s">
        <v>924</v>
      </c>
      <c r="F9" s="502"/>
      <c r="G9" s="505">
        <v>0</v>
      </c>
      <c r="H9" s="505">
        <v>0</v>
      </c>
      <c r="I9" s="505">
        <v>0</v>
      </c>
      <c r="J9" s="505">
        <v>0</v>
      </c>
      <c r="K9" s="505">
        <v>0</v>
      </c>
      <c r="L9" s="505">
        <v>0</v>
      </c>
      <c r="M9" s="505">
        <v>0</v>
      </c>
      <c r="N9" s="505"/>
      <c r="O9" s="505">
        <v>0</v>
      </c>
      <c r="P9" s="505">
        <v>0</v>
      </c>
      <c r="Q9" s="505">
        <v>0</v>
      </c>
      <c r="R9" s="505">
        <v>0</v>
      </c>
      <c r="S9" s="505">
        <v>0</v>
      </c>
      <c r="T9" s="505">
        <v>0</v>
      </c>
      <c r="U9" s="505"/>
      <c r="V9" s="505">
        <f t="shared" si="4"/>
        <v>0</v>
      </c>
      <c r="W9" s="505">
        <f t="shared" si="5"/>
        <v>0</v>
      </c>
      <c r="X9" s="505">
        <f t="shared" si="0"/>
        <v>0</v>
      </c>
      <c r="Y9" s="505">
        <f t="shared" si="0"/>
        <v>0</v>
      </c>
      <c r="Z9" s="505">
        <f t="shared" si="0"/>
        <v>0</v>
      </c>
      <c r="AA9" s="505">
        <f t="shared" si="0"/>
        <v>0</v>
      </c>
      <c r="AB9" s="505"/>
      <c r="AC9" s="505">
        <f>SUM($V9:V9)</f>
        <v>0</v>
      </c>
      <c r="AD9" s="505">
        <f>SUM($V9:W9)</f>
        <v>0</v>
      </c>
      <c r="AE9" s="505">
        <f>SUM($V9:X9)</f>
        <v>0</v>
      </c>
      <c r="AF9" s="505">
        <f>SUM($V9:Y9)</f>
        <v>0</v>
      </c>
      <c r="AG9" s="505">
        <f>SUM($V9:Z9)</f>
        <v>0</v>
      </c>
      <c r="AH9" s="505">
        <f>SUM($V9:AA9)</f>
        <v>0</v>
      </c>
      <c r="AI9" s="504"/>
      <c r="AJ9" s="507" t="str">
        <f t="shared" si="6"/>
        <v/>
      </c>
      <c r="AK9" s="507" t="str">
        <f t="shared" si="1"/>
        <v/>
      </c>
      <c r="AL9" s="507" t="str">
        <f t="shared" si="1"/>
        <v/>
      </c>
      <c r="AM9" s="507" t="str">
        <f t="shared" si="1"/>
        <v/>
      </c>
      <c r="AN9" s="507" t="str">
        <f t="shared" si="1"/>
        <v/>
      </c>
      <c r="AO9" s="507" t="str">
        <f t="shared" si="1"/>
        <v/>
      </c>
      <c r="AP9" s="502"/>
      <c r="AQ9" s="503">
        <v>0</v>
      </c>
      <c r="AR9" s="506">
        <v>0.97387288860245269</v>
      </c>
      <c r="AS9" s="506">
        <f t="shared" si="2"/>
        <v>0</v>
      </c>
      <c r="AT9" s="502"/>
      <c r="AU9" s="505" t="str">
        <f t="shared" si="3"/>
        <v/>
      </c>
      <c r="AV9" s="505" t="str">
        <f t="shared" si="3"/>
        <v/>
      </c>
      <c r="AW9" s="505" t="str">
        <f t="shared" si="3"/>
        <v/>
      </c>
      <c r="AX9" s="505" t="str">
        <f t="shared" si="3"/>
        <v/>
      </c>
      <c r="AY9" s="505" t="str">
        <f t="shared" si="3"/>
        <v/>
      </c>
      <c r="AZ9" s="505" t="str">
        <f t="shared" si="3"/>
        <v/>
      </c>
    </row>
    <row r="10" spans="2:52" ht="27.6" x14ac:dyDescent="0.25">
      <c r="B10" s="513" t="s">
        <v>820</v>
      </c>
      <c r="C10" s="513" t="s">
        <v>1017</v>
      </c>
      <c r="D10" s="513" t="s">
        <v>1018</v>
      </c>
      <c r="E10" s="155" t="s">
        <v>918</v>
      </c>
      <c r="F10" s="502"/>
      <c r="G10" s="505">
        <v>9</v>
      </c>
      <c r="H10" s="505">
        <v>20.555</v>
      </c>
      <c r="I10" s="505">
        <v>20.555</v>
      </c>
      <c r="J10" s="505">
        <v>20.555</v>
      </c>
      <c r="K10" s="505">
        <v>20.879000000000001</v>
      </c>
      <c r="L10" s="505">
        <v>11.878999999999998</v>
      </c>
      <c r="M10" s="505">
        <v>0</v>
      </c>
      <c r="N10" s="505"/>
      <c r="O10" s="505">
        <v>0</v>
      </c>
      <c r="P10" s="505">
        <v>0</v>
      </c>
      <c r="Q10" s="505">
        <v>0</v>
      </c>
      <c r="R10" s="505">
        <v>0</v>
      </c>
      <c r="S10" s="505">
        <v>0</v>
      </c>
      <c r="T10" s="505">
        <v>5.7439999999999998</v>
      </c>
      <c r="U10" s="505"/>
      <c r="V10" s="505">
        <f t="shared" si="4"/>
        <v>9</v>
      </c>
      <c r="W10" s="505">
        <f t="shared" si="5"/>
        <v>20.555</v>
      </c>
      <c r="X10" s="505">
        <f t="shared" si="0"/>
        <v>20.555</v>
      </c>
      <c r="Y10" s="505">
        <f t="shared" si="0"/>
        <v>20.555</v>
      </c>
      <c r="Z10" s="505">
        <f t="shared" si="0"/>
        <v>20.879000000000001</v>
      </c>
      <c r="AA10" s="505">
        <f t="shared" si="0"/>
        <v>11.878999999999998</v>
      </c>
      <c r="AB10" s="505"/>
      <c r="AC10" s="505">
        <f>SUM($V10:V10)</f>
        <v>9</v>
      </c>
      <c r="AD10" s="505">
        <f>SUM($V10:W10)</f>
        <v>29.555</v>
      </c>
      <c r="AE10" s="505">
        <f>SUM($V10:X10)</f>
        <v>50.11</v>
      </c>
      <c r="AF10" s="505">
        <f>SUM($V10:Y10)</f>
        <v>70.664999999999992</v>
      </c>
      <c r="AG10" s="505">
        <f>SUM($V10:Z10)</f>
        <v>91.543999999999997</v>
      </c>
      <c r="AH10" s="505">
        <f>SUM($V10:AA10)</f>
        <v>103.423</v>
      </c>
      <c r="AI10" s="504"/>
      <c r="AJ10" s="507">
        <f t="shared" si="6"/>
        <v>8.7021262195062996E-2</v>
      </c>
      <c r="AK10" s="507">
        <f t="shared" si="1"/>
        <v>0.2857681560194541</v>
      </c>
      <c r="AL10" s="507">
        <f t="shared" si="1"/>
        <v>0.48451504984384519</v>
      </c>
      <c r="AM10" s="507">
        <f t="shared" si="1"/>
        <v>0.68326194366823623</v>
      </c>
      <c r="AN10" s="507">
        <f t="shared" si="1"/>
        <v>0.88514160293164956</v>
      </c>
      <c r="AO10" s="507">
        <f t="shared" si="1"/>
        <v>1</v>
      </c>
      <c r="AP10" s="502"/>
      <c r="AQ10" s="503">
        <v>103.42299999999999</v>
      </c>
      <c r="AR10" s="506">
        <v>0.98082833157237059</v>
      </c>
      <c r="AS10" s="506">
        <f t="shared" si="2"/>
        <v>101.44020853620927</v>
      </c>
      <c r="AT10" s="502"/>
      <c r="AU10" s="505">
        <f t="shared" si="3"/>
        <v>8.8274549841513341</v>
      </c>
      <c r="AV10" s="505">
        <f t="shared" si="3"/>
        <v>28.988381339621409</v>
      </c>
      <c r="AW10" s="505">
        <f t="shared" si="3"/>
        <v>49.149307695091487</v>
      </c>
      <c r="AX10" s="505">
        <f t="shared" si="3"/>
        <v>69.310234050561547</v>
      </c>
      <c r="AY10" s="505">
        <f t="shared" si="3"/>
        <v>89.788948785461073</v>
      </c>
      <c r="AZ10" s="505">
        <f t="shared" si="3"/>
        <v>101.44020853620927</v>
      </c>
    </row>
    <row r="11" spans="2:52" ht="13.8" x14ac:dyDescent="0.25">
      <c r="B11" s="513" t="s">
        <v>820</v>
      </c>
      <c r="C11" s="513" t="s">
        <v>1019</v>
      </c>
      <c r="D11" s="513" t="s">
        <v>1019</v>
      </c>
      <c r="F11" s="502"/>
      <c r="G11" s="505">
        <v>0</v>
      </c>
      <c r="H11" s="505">
        <v>0</v>
      </c>
      <c r="I11" s="505">
        <v>0</v>
      </c>
      <c r="J11" s="505">
        <v>0</v>
      </c>
      <c r="K11" s="505">
        <v>0</v>
      </c>
      <c r="L11" s="505">
        <v>0</v>
      </c>
      <c r="M11" s="505">
        <v>0</v>
      </c>
      <c r="N11" s="505"/>
      <c r="O11" s="505">
        <v>0</v>
      </c>
      <c r="P11" s="505">
        <v>0</v>
      </c>
      <c r="Q11" s="505">
        <v>0</v>
      </c>
      <c r="R11" s="505">
        <v>0</v>
      </c>
      <c r="S11" s="505">
        <v>0</v>
      </c>
      <c r="T11" s="505">
        <v>0</v>
      </c>
      <c r="U11" s="505"/>
      <c r="V11" s="505">
        <f t="shared" si="4"/>
        <v>0</v>
      </c>
      <c r="W11" s="505">
        <f t="shared" si="5"/>
        <v>0</v>
      </c>
      <c r="X11" s="505">
        <f t="shared" si="0"/>
        <v>0</v>
      </c>
      <c r="Y11" s="505">
        <f t="shared" si="0"/>
        <v>0</v>
      </c>
      <c r="Z11" s="505">
        <f t="shared" si="0"/>
        <v>0</v>
      </c>
      <c r="AA11" s="505">
        <f t="shared" si="0"/>
        <v>0</v>
      </c>
      <c r="AB11" s="505"/>
      <c r="AC11" s="505">
        <f>SUM($V11:V11)</f>
        <v>0</v>
      </c>
      <c r="AD11" s="505">
        <f>SUM($V11:W11)</f>
        <v>0</v>
      </c>
      <c r="AE11" s="505">
        <f>SUM($V11:X11)</f>
        <v>0</v>
      </c>
      <c r="AF11" s="505">
        <f>SUM($V11:Y11)</f>
        <v>0</v>
      </c>
      <c r="AG11" s="505">
        <f>SUM($V11:Z11)</f>
        <v>0</v>
      </c>
      <c r="AH11" s="505">
        <f>SUM($V11:AA11)</f>
        <v>0</v>
      </c>
      <c r="AI11" s="504"/>
      <c r="AJ11" s="507" t="str">
        <f t="shared" si="6"/>
        <v/>
      </c>
      <c r="AK11" s="507" t="str">
        <f t="shared" si="1"/>
        <v/>
      </c>
      <c r="AL11" s="507" t="str">
        <f t="shared" si="1"/>
        <v/>
      </c>
      <c r="AM11" s="507" t="str">
        <f t="shared" si="1"/>
        <v/>
      </c>
      <c r="AN11" s="507" t="str">
        <f t="shared" si="1"/>
        <v/>
      </c>
      <c r="AO11" s="507" t="str">
        <f t="shared" si="1"/>
        <v/>
      </c>
      <c r="AP11" s="502"/>
      <c r="AQ11" s="503">
        <v>0</v>
      </c>
      <c r="AR11" s="506">
        <v>0.98082833157237059</v>
      </c>
      <c r="AS11" s="506">
        <f t="shared" si="2"/>
        <v>0</v>
      </c>
      <c r="AT11" s="502"/>
      <c r="AU11" s="505" t="str">
        <f t="shared" si="3"/>
        <v/>
      </c>
      <c r="AV11" s="505" t="str">
        <f t="shared" si="3"/>
        <v/>
      </c>
      <c r="AW11" s="505" t="str">
        <f t="shared" si="3"/>
        <v/>
      </c>
      <c r="AX11" s="505" t="str">
        <f t="shared" si="3"/>
        <v/>
      </c>
      <c r="AY11" s="505" t="str">
        <f t="shared" si="3"/>
        <v/>
      </c>
      <c r="AZ11" s="505" t="str">
        <f t="shared" si="3"/>
        <v/>
      </c>
    </row>
    <row r="12" spans="2:52" ht="13.8" x14ac:dyDescent="0.25">
      <c r="B12" s="513" t="s">
        <v>820</v>
      </c>
      <c r="C12" s="513" t="s">
        <v>1020</v>
      </c>
      <c r="D12" s="513" t="s">
        <v>1020</v>
      </c>
      <c r="E12" s="155" t="s">
        <v>920</v>
      </c>
      <c r="F12" s="502"/>
      <c r="G12" s="505">
        <v>1.6319999999999999</v>
      </c>
      <c r="H12" s="505">
        <v>17.783999999999999</v>
      </c>
      <c r="I12" s="505">
        <v>17.783999999999999</v>
      </c>
      <c r="J12" s="505">
        <v>0</v>
      </c>
      <c r="K12" s="505">
        <v>0</v>
      </c>
      <c r="L12" s="505">
        <v>0</v>
      </c>
      <c r="M12" s="505">
        <v>0</v>
      </c>
      <c r="N12" s="505"/>
      <c r="O12" s="505">
        <v>0</v>
      </c>
      <c r="P12" s="505">
        <v>0</v>
      </c>
      <c r="Q12" s="505">
        <v>1.5660000000000001</v>
      </c>
      <c r="R12" s="505">
        <v>1.5660000000000001</v>
      </c>
      <c r="S12" s="505">
        <v>1.5660000000000001</v>
      </c>
      <c r="T12" s="505">
        <v>1.5660000000000001</v>
      </c>
      <c r="U12" s="505"/>
      <c r="V12" s="505">
        <f t="shared" si="4"/>
        <v>1.6319999999999999</v>
      </c>
      <c r="W12" s="505">
        <f t="shared" si="5"/>
        <v>17.783999999999999</v>
      </c>
      <c r="X12" s="505">
        <f t="shared" si="0"/>
        <v>17.783999999999999</v>
      </c>
      <c r="Y12" s="505">
        <f t="shared" si="0"/>
        <v>1.5660000000000001</v>
      </c>
      <c r="Z12" s="505">
        <f t="shared" si="0"/>
        <v>1.5660000000000001</v>
      </c>
      <c r="AA12" s="505">
        <f t="shared" si="0"/>
        <v>1.5660000000000001</v>
      </c>
      <c r="AB12" s="505"/>
      <c r="AC12" s="505">
        <f>SUM($V12:V12)</f>
        <v>1.6319999999999999</v>
      </c>
      <c r="AD12" s="505">
        <f>SUM($V12:W12)</f>
        <v>19.416</v>
      </c>
      <c r="AE12" s="505">
        <f>SUM($V12:X12)</f>
        <v>37.200000000000003</v>
      </c>
      <c r="AF12" s="505">
        <f>SUM($V12:Y12)</f>
        <v>38.766000000000005</v>
      </c>
      <c r="AG12" s="505">
        <f>SUM($V12:Z12)</f>
        <v>40.332000000000008</v>
      </c>
      <c r="AH12" s="505">
        <f>SUM($V12:AA12)</f>
        <v>41.89800000000001</v>
      </c>
      <c r="AI12" s="504"/>
      <c r="AJ12" s="507">
        <f t="shared" si="6"/>
        <v>3.8951739939853916E-2</v>
      </c>
      <c r="AK12" s="507">
        <f t="shared" si="1"/>
        <v>0.46341114134326211</v>
      </c>
      <c r="AL12" s="507">
        <f t="shared" si="1"/>
        <v>0.88787054274667032</v>
      </c>
      <c r="AM12" s="507">
        <f t="shared" si="1"/>
        <v>0.92524702849778018</v>
      </c>
      <c r="AN12" s="507">
        <f t="shared" si="1"/>
        <v>0.96262351424889014</v>
      </c>
      <c r="AO12" s="507">
        <f t="shared" si="1"/>
        <v>1</v>
      </c>
      <c r="AP12" s="502"/>
      <c r="AQ12" s="503">
        <v>39.720890547263693</v>
      </c>
      <c r="AR12" s="506">
        <v>0.98082833157237059</v>
      </c>
      <c r="AS12" s="506">
        <f t="shared" si="2"/>
        <v>38.959374804041396</v>
      </c>
      <c r="AT12" s="502"/>
      <c r="AU12" s="505">
        <f t="shared" si="3"/>
        <v>1.5175354355863175</v>
      </c>
      <c r="AV12" s="505">
        <f t="shared" si="3"/>
        <v>18.054208343960752</v>
      </c>
      <c r="AW12" s="505">
        <f t="shared" si="3"/>
        <v>34.590881252335187</v>
      </c>
      <c r="AX12" s="505">
        <f t="shared" si="3"/>
        <v>36.047045769570587</v>
      </c>
      <c r="AY12" s="505">
        <f t="shared" si="3"/>
        <v>37.503210286805995</v>
      </c>
      <c r="AZ12" s="505">
        <f t="shared" si="3"/>
        <v>38.959374804041396</v>
      </c>
    </row>
    <row r="13" spans="2:52" ht="13.8" x14ac:dyDescent="0.25">
      <c r="B13" s="513" t="s">
        <v>820</v>
      </c>
      <c r="C13" s="513" t="s">
        <v>1021</v>
      </c>
      <c r="D13" s="513" t="s">
        <v>1021</v>
      </c>
      <c r="E13" s="155" t="s">
        <v>922</v>
      </c>
      <c r="F13" s="502"/>
      <c r="G13" s="505">
        <v>0</v>
      </c>
      <c r="H13" s="505">
        <v>0</v>
      </c>
      <c r="I13" s="505">
        <v>0</v>
      </c>
      <c r="J13" s="505">
        <v>0</v>
      </c>
      <c r="K13" s="505">
        <v>0</v>
      </c>
      <c r="L13" s="505">
        <v>0</v>
      </c>
      <c r="M13" s="505">
        <v>0</v>
      </c>
      <c r="N13" s="505"/>
      <c r="O13" s="505">
        <v>0</v>
      </c>
      <c r="P13" s="505">
        <v>0</v>
      </c>
      <c r="Q13" s="505">
        <v>0</v>
      </c>
      <c r="R13" s="505">
        <v>0</v>
      </c>
      <c r="S13" s="505">
        <v>0</v>
      </c>
      <c r="T13" s="505">
        <v>0</v>
      </c>
      <c r="U13" s="505"/>
      <c r="V13" s="505">
        <f t="shared" si="4"/>
        <v>0</v>
      </c>
      <c r="W13" s="505">
        <f t="shared" si="5"/>
        <v>0</v>
      </c>
      <c r="X13" s="505">
        <f t="shared" si="0"/>
        <v>0</v>
      </c>
      <c r="Y13" s="505">
        <f t="shared" si="0"/>
        <v>0</v>
      </c>
      <c r="Z13" s="505">
        <f t="shared" si="0"/>
        <v>0</v>
      </c>
      <c r="AA13" s="505">
        <f t="shared" si="0"/>
        <v>0</v>
      </c>
      <c r="AB13" s="505"/>
      <c r="AC13" s="505">
        <f>SUM($V13:V13)</f>
        <v>0</v>
      </c>
      <c r="AD13" s="505">
        <f>SUM($V13:W13)</f>
        <v>0</v>
      </c>
      <c r="AE13" s="505">
        <f>SUM($V13:X13)</f>
        <v>0</v>
      </c>
      <c r="AF13" s="505">
        <f>SUM($V13:Y13)</f>
        <v>0</v>
      </c>
      <c r="AG13" s="505">
        <f>SUM($V13:Z13)</f>
        <v>0</v>
      </c>
      <c r="AH13" s="505">
        <f>SUM($V13:AA13)</f>
        <v>0</v>
      </c>
      <c r="AI13" s="504"/>
      <c r="AJ13" s="507" t="str">
        <f t="shared" si="6"/>
        <v/>
      </c>
      <c r="AK13" s="507" t="str">
        <f t="shared" si="1"/>
        <v/>
      </c>
      <c r="AL13" s="507" t="str">
        <f t="shared" si="1"/>
        <v/>
      </c>
      <c r="AM13" s="507" t="str">
        <f t="shared" si="1"/>
        <v/>
      </c>
      <c r="AN13" s="507" t="str">
        <f t="shared" si="1"/>
        <v/>
      </c>
      <c r="AO13" s="507" t="str">
        <f t="shared" si="1"/>
        <v/>
      </c>
      <c r="AP13" s="502"/>
      <c r="AQ13" s="503">
        <v>0</v>
      </c>
      <c r="AR13" s="506">
        <v>0.98082833157237059</v>
      </c>
      <c r="AS13" s="506">
        <f t="shared" si="2"/>
        <v>0</v>
      </c>
      <c r="AT13" s="502"/>
      <c r="AU13" s="505" t="str">
        <f t="shared" si="3"/>
        <v/>
      </c>
      <c r="AV13" s="505" t="str">
        <f t="shared" si="3"/>
        <v/>
      </c>
      <c r="AW13" s="505" t="str">
        <f t="shared" si="3"/>
        <v/>
      </c>
      <c r="AX13" s="505" t="str">
        <f t="shared" si="3"/>
        <v/>
      </c>
      <c r="AY13" s="505" t="str">
        <f t="shared" si="3"/>
        <v/>
      </c>
      <c r="AZ13" s="505" t="str">
        <f t="shared" si="3"/>
        <v/>
      </c>
    </row>
    <row r="14" spans="2:52" ht="13.8" x14ac:dyDescent="0.25">
      <c r="B14" s="513" t="s">
        <v>820</v>
      </c>
      <c r="C14" s="513" t="s">
        <v>1022</v>
      </c>
      <c r="D14" s="513" t="s">
        <v>1022</v>
      </c>
      <c r="E14" s="155" t="s">
        <v>924</v>
      </c>
      <c r="F14" s="502"/>
      <c r="G14" s="505">
        <v>0</v>
      </c>
      <c r="H14" s="505">
        <v>0</v>
      </c>
      <c r="I14" s="505">
        <v>0</v>
      </c>
      <c r="J14" s="505">
        <v>0</v>
      </c>
      <c r="K14" s="505">
        <v>0</v>
      </c>
      <c r="L14" s="505">
        <v>0</v>
      </c>
      <c r="M14" s="505">
        <v>0</v>
      </c>
      <c r="N14" s="505"/>
      <c r="O14" s="505">
        <v>0</v>
      </c>
      <c r="P14" s="505">
        <v>0</v>
      </c>
      <c r="Q14" s="505">
        <v>0</v>
      </c>
      <c r="R14" s="505">
        <v>0</v>
      </c>
      <c r="S14" s="505">
        <v>0</v>
      </c>
      <c r="T14" s="505">
        <v>0</v>
      </c>
      <c r="U14" s="505"/>
      <c r="V14" s="505">
        <f t="shared" si="4"/>
        <v>0</v>
      </c>
      <c r="W14" s="505">
        <f t="shared" si="5"/>
        <v>0</v>
      </c>
      <c r="X14" s="505">
        <f t="shared" si="0"/>
        <v>0</v>
      </c>
      <c r="Y14" s="505">
        <f t="shared" si="0"/>
        <v>0</v>
      </c>
      <c r="Z14" s="505">
        <f t="shared" si="0"/>
        <v>0</v>
      </c>
      <c r="AA14" s="505">
        <f t="shared" si="0"/>
        <v>0</v>
      </c>
      <c r="AB14" s="505"/>
      <c r="AC14" s="505">
        <f>SUM($V14:V14)</f>
        <v>0</v>
      </c>
      <c r="AD14" s="505">
        <f>SUM($V14:W14)</f>
        <v>0</v>
      </c>
      <c r="AE14" s="505">
        <f>SUM($V14:X14)</f>
        <v>0</v>
      </c>
      <c r="AF14" s="505">
        <f>SUM($V14:Y14)</f>
        <v>0</v>
      </c>
      <c r="AG14" s="505">
        <f>SUM($V14:Z14)</f>
        <v>0</v>
      </c>
      <c r="AH14" s="505">
        <f>SUM($V14:AA14)</f>
        <v>0</v>
      </c>
      <c r="AI14" s="504"/>
      <c r="AJ14" s="507" t="str">
        <f t="shared" si="6"/>
        <v/>
      </c>
      <c r="AK14" s="507" t="str">
        <f t="shared" si="1"/>
        <v/>
      </c>
      <c r="AL14" s="507" t="str">
        <f t="shared" si="1"/>
        <v/>
      </c>
      <c r="AM14" s="507" t="str">
        <f t="shared" si="1"/>
        <v/>
      </c>
      <c r="AN14" s="507" t="str">
        <f t="shared" si="1"/>
        <v/>
      </c>
      <c r="AO14" s="507" t="str">
        <f t="shared" si="1"/>
        <v/>
      </c>
      <c r="AP14" s="502"/>
      <c r="AQ14" s="503">
        <v>0</v>
      </c>
      <c r="AR14" s="506">
        <v>0.98082833157237059</v>
      </c>
      <c r="AS14" s="506">
        <f t="shared" si="2"/>
        <v>0</v>
      </c>
      <c r="AT14" s="502"/>
      <c r="AU14" s="505" t="str">
        <f t="shared" si="3"/>
        <v/>
      </c>
      <c r="AV14" s="505" t="str">
        <f t="shared" si="3"/>
        <v/>
      </c>
      <c r="AW14" s="505" t="str">
        <f t="shared" si="3"/>
        <v/>
      </c>
      <c r="AX14" s="505" t="str">
        <f t="shared" si="3"/>
        <v/>
      </c>
      <c r="AY14" s="505" t="str">
        <f t="shared" si="3"/>
        <v/>
      </c>
      <c r="AZ14" s="505" t="str">
        <f t="shared" si="3"/>
        <v/>
      </c>
    </row>
    <row r="15" spans="2:52" ht="27.6" x14ac:dyDescent="0.25">
      <c r="B15" s="513" t="s">
        <v>815</v>
      </c>
      <c r="C15" s="513" t="s">
        <v>1017</v>
      </c>
      <c r="D15" s="513" t="s">
        <v>1018</v>
      </c>
      <c r="E15" s="155" t="s">
        <v>918</v>
      </c>
      <c r="F15" s="502"/>
      <c r="G15" s="505">
        <v>29.299999999999997</v>
      </c>
      <c r="H15" s="505">
        <v>27.368000000000002</v>
      </c>
      <c r="I15" s="505">
        <v>36.878</v>
      </c>
      <c r="J15" s="505">
        <v>57.117999999999995</v>
      </c>
      <c r="K15" s="505">
        <v>59.518000000000001</v>
      </c>
      <c r="L15" s="505">
        <v>8.3279999999999994</v>
      </c>
      <c r="M15" s="505">
        <v>0</v>
      </c>
      <c r="N15" s="505"/>
      <c r="O15" s="505">
        <v>0</v>
      </c>
      <c r="P15" s="505">
        <v>0</v>
      </c>
      <c r="Q15" s="505">
        <v>0</v>
      </c>
      <c r="R15" s="505">
        <v>0</v>
      </c>
      <c r="S15" s="505">
        <v>1.2617416000000001</v>
      </c>
      <c r="T15" s="505">
        <v>5.1550479999999999</v>
      </c>
      <c r="U15" s="505"/>
      <c r="V15" s="505">
        <f t="shared" si="4"/>
        <v>29.299999999999997</v>
      </c>
      <c r="W15" s="505">
        <f t="shared" si="5"/>
        <v>27.368000000000002</v>
      </c>
      <c r="X15" s="505">
        <f t="shared" si="0"/>
        <v>36.878</v>
      </c>
      <c r="Y15" s="505">
        <f t="shared" si="0"/>
        <v>57.117999999999995</v>
      </c>
      <c r="Z15" s="505">
        <f t="shared" si="0"/>
        <v>59.518000000000001</v>
      </c>
      <c r="AA15" s="505">
        <f t="shared" si="0"/>
        <v>9.5897416</v>
      </c>
      <c r="AB15" s="505"/>
      <c r="AC15" s="505">
        <f>SUM($V15:V15)</f>
        <v>29.299999999999997</v>
      </c>
      <c r="AD15" s="505">
        <f>SUM($V15:W15)</f>
        <v>56.667999999999999</v>
      </c>
      <c r="AE15" s="505">
        <f>SUM($V15:X15)</f>
        <v>93.545999999999992</v>
      </c>
      <c r="AF15" s="505">
        <f>SUM($V15:Y15)</f>
        <v>150.66399999999999</v>
      </c>
      <c r="AG15" s="505">
        <f>SUM($V15:Z15)</f>
        <v>210.18199999999999</v>
      </c>
      <c r="AH15" s="505">
        <f>SUM($V15:AA15)</f>
        <v>219.77174159999998</v>
      </c>
      <c r="AI15" s="504"/>
      <c r="AJ15" s="507">
        <f t="shared" si="6"/>
        <v>0.13332014292050365</v>
      </c>
      <c r="AK15" s="507">
        <f t="shared" si="1"/>
        <v>0.25784934672420146</v>
      </c>
      <c r="AL15" s="507">
        <f t="shared" si="1"/>
        <v>0.42565071978298413</v>
      </c>
      <c r="AM15" s="507">
        <f t="shared" si="1"/>
        <v>0.68554764549401925</v>
      </c>
      <c r="AN15" s="507">
        <f t="shared" si="1"/>
        <v>0.95636499246816731</v>
      </c>
      <c r="AO15" s="507">
        <f t="shared" si="1"/>
        <v>1</v>
      </c>
      <c r="AP15" s="502"/>
      <c r="AQ15" s="503">
        <v>188.63687500000003</v>
      </c>
      <c r="AR15" s="506">
        <v>0.97858374635208134</v>
      </c>
      <c r="AS15" s="506">
        <f t="shared" si="2"/>
        <v>184.59697983764931</v>
      </c>
      <c r="AT15" s="502"/>
      <c r="AU15" s="505">
        <f t="shared" si="3"/>
        <v>24.610495734648737</v>
      </c>
      <c r="AV15" s="505">
        <f t="shared" si="3"/>
        <v>47.598210658398465</v>
      </c>
      <c r="AW15" s="505">
        <f t="shared" si="3"/>
        <v>78.573837337660436</v>
      </c>
      <c r="AX15" s="505">
        <f t="shared" si="3"/>
        <v>126.55002489300743</v>
      </c>
      <c r="AY15" s="505">
        <f t="shared" si="3"/>
        <v>176.54208923207992</v>
      </c>
      <c r="AZ15" s="505">
        <f t="shared" si="3"/>
        <v>184.59697983764931</v>
      </c>
    </row>
    <row r="16" spans="2:52" ht="13.8" x14ac:dyDescent="0.25">
      <c r="B16" s="513" t="s">
        <v>815</v>
      </c>
      <c r="C16" s="513" t="s">
        <v>1019</v>
      </c>
      <c r="D16" s="513" t="s">
        <v>1019</v>
      </c>
      <c r="F16" s="502"/>
      <c r="G16" s="505">
        <v>0</v>
      </c>
      <c r="H16" s="505">
        <v>0</v>
      </c>
      <c r="I16" s="505">
        <v>0</v>
      </c>
      <c r="J16" s="505">
        <v>0</v>
      </c>
      <c r="K16" s="505">
        <v>0</v>
      </c>
      <c r="L16" s="505">
        <v>0</v>
      </c>
      <c r="M16" s="505">
        <v>0</v>
      </c>
      <c r="N16" s="505"/>
      <c r="O16" s="505">
        <v>0</v>
      </c>
      <c r="P16" s="505">
        <v>0</v>
      </c>
      <c r="Q16" s="505">
        <v>0</v>
      </c>
      <c r="R16" s="505">
        <v>0</v>
      </c>
      <c r="S16" s="505">
        <v>0</v>
      </c>
      <c r="T16" s="505">
        <v>0</v>
      </c>
      <c r="U16" s="505"/>
      <c r="V16" s="505">
        <f t="shared" si="4"/>
        <v>0</v>
      </c>
      <c r="W16" s="505">
        <f t="shared" si="5"/>
        <v>0</v>
      </c>
      <c r="X16" s="505">
        <f t="shared" si="0"/>
        <v>0</v>
      </c>
      <c r="Y16" s="505">
        <f t="shared" si="0"/>
        <v>0</v>
      </c>
      <c r="Z16" s="505">
        <f t="shared" si="0"/>
        <v>0</v>
      </c>
      <c r="AA16" s="505">
        <f t="shared" si="0"/>
        <v>0</v>
      </c>
      <c r="AB16" s="505"/>
      <c r="AC16" s="505">
        <f>SUM($V16:V16)</f>
        <v>0</v>
      </c>
      <c r="AD16" s="505">
        <f>SUM($V16:W16)</f>
        <v>0</v>
      </c>
      <c r="AE16" s="505">
        <f>SUM($V16:X16)</f>
        <v>0</v>
      </c>
      <c r="AF16" s="505">
        <f>SUM($V16:Y16)</f>
        <v>0</v>
      </c>
      <c r="AG16" s="505">
        <f>SUM($V16:Z16)</f>
        <v>0</v>
      </c>
      <c r="AH16" s="505">
        <f>SUM($V16:AA16)</f>
        <v>0</v>
      </c>
      <c r="AI16" s="504"/>
      <c r="AJ16" s="507" t="str">
        <f t="shared" si="6"/>
        <v/>
      </c>
      <c r="AK16" s="507" t="str">
        <f t="shared" si="1"/>
        <v/>
      </c>
      <c r="AL16" s="507" t="str">
        <f t="shared" si="1"/>
        <v/>
      </c>
      <c r="AM16" s="507" t="str">
        <f t="shared" si="1"/>
        <v/>
      </c>
      <c r="AN16" s="507" t="str">
        <f t="shared" si="1"/>
        <v/>
      </c>
      <c r="AO16" s="507" t="str">
        <f t="shared" si="1"/>
        <v/>
      </c>
      <c r="AP16" s="502"/>
      <c r="AQ16" s="503">
        <v>0</v>
      </c>
      <c r="AR16" s="506">
        <v>0.97858374635208134</v>
      </c>
      <c r="AS16" s="506">
        <f t="shared" si="2"/>
        <v>0</v>
      </c>
      <c r="AT16" s="502"/>
      <c r="AU16" s="505" t="str">
        <f t="shared" si="3"/>
        <v/>
      </c>
      <c r="AV16" s="505" t="str">
        <f t="shared" si="3"/>
        <v/>
      </c>
      <c r="AW16" s="505" t="str">
        <f t="shared" si="3"/>
        <v/>
      </c>
      <c r="AX16" s="505" t="str">
        <f t="shared" si="3"/>
        <v/>
      </c>
      <c r="AY16" s="505" t="str">
        <f t="shared" si="3"/>
        <v/>
      </c>
      <c r="AZ16" s="505" t="str">
        <f t="shared" si="3"/>
        <v/>
      </c>
    </row>
    <row r="17" spans="2:52" ht="13.8" x14ac:dyDescent="0.25">
      <c r="B17" s="513" t="s">
        <v>815</v>
      </c>
      <c r="C17" s="513" t="s">
        <v>1020</v>
      </c>
      <c r="D17" s="513" t="s">
        <v>1020</v>
      </c>
      <c r="E17" s="155" t="s">
        <v>920</v>
      </c>
      <c r="F17" s="502"/>
      <c r="G17" s="505">
        <v>1.31</v>
      </c>
      <c r="H17" s="505">
        <v>1.7010000000000001</v>
      </c>
      <c r="I17" s="505">
        <v>0</v>
      </c>
      <c r="J17" s="505">
        <v>0</v>
      </c>
      <c r="K17" s="505">
        <v>0</v>
      </c>
      <c r="L17" s="505">
        <v>0</v>
      </c>
      <c r="M17" s="505">
        <v>0</v>
      </c>
      <c r="N17" s="505"/>
      <c r="O17" s="505">
        <v>0</v>
      </c>
      <c r="P17" s="505">
        <v>0.42899999999999999</v>
      </c>
      <c r="Q17" s="505">
        <v>0.42899999999999999</v>
      </c>
      <c r="R17" s="505">
        <v>0.42899999999999999</v>
      </c>
      <c r="S17" s="505">
        <v>0.42899999999999999</v>
      </c>
      <c r="T17" s="505">
        <v>0.42899999999999999</v>
      </c>
      <c r="U17" s="505"/>
      <c r="V17" s="505">
        <f t="shared" si="4"/>
        <v>1.31</v>
      </c>
      <c r="W17" s="505">
        <f t="shared" si="5"/>
        <v>1.7010000000000001</v>
      </c>
      <c r="X17" s="505">
        <f t="shared" si="0"/>
        <v>0.42899999999999999</v>
      </c>
      <c r="Y17" s="505">
        <f t="shared" si="0"/>
        <v>0.42899999999999999</v>
      </c>
      <c r="Z17" s="505">
        <f t="shared" si="0"/>
        <v>0.42899999999999999</v>
      </c>
      <c r="AA17" s="505">
        <f t="shared" si="0"/>
        <v>0.42899999999999999</v>
      </c>
      <c r="AB17" s="505"/>
      <c r="AC17" s="505">
        <f>SUM($V17:V17)</f>
        <v>1.31</v>
      </c>
      <c r="AD17" s="505">
        <f>SUM($V17:W17)</f>
        <v>3.0110000000000001</v>
      </c>
      <c r="AE17" s="505">
        <f>SUM($V17:X17)</f>
        <v>3.44</v>
      </c>
      <c r="AF17" s="505">
        <f>SUM($V17:Y17)</f>
        <v>3.8689999999999998</v>
      </c>
      <c r="AG17" s="505">
        <f>SUM($V17:Z17)</f>
        <v>4.298</v>
      </c>
      <c r="AH17" s="505">
        <f>SUM($V17:AA17)</f>
        <v>4.7270000000000003</v>
      </c>
      <c r="AI17" s="504"/>
      <c r="AJ17" s="507">
        <f t="shared" si="6"/>
        <v>0.27713137296382484</v>
      </c>
      <c r="AK17" s="507">
        <f t="shared" si="1"/>
        <v>0.63697905648402786</v>
      </c>
      <c r="AL17" s="507">
        <f t="shared" si="1"/>
        <v>0.7277342923630209</v>
      </c>
      <c r="AM17" s="507">
        <f t="shared" si="1"/>
        <v>0.81848952824201382</v>
      </c>
      <c r="AN17" s="507">
        <f t="shared" si="1"/>
        <v>0.90924476412100697</v>
      </c>
      <c r="AO17" s="507">
        <f t="shared" si="1"/>
        <v>1</v>
      </c>
      <c r="AP17" s="502"/>
      <c r="AQ17" s="503">
        <v>38.092334034825875</v>
      </c>
      <c r="AR17" s="506">
        <v>0.97858374635208134</v>
      </c>
      <c r="AS17" s="506">
        <f t="shared" si="2"/>
        <v>37.276538947094799</v>
      </c>
      <c r="AT17" s="502"/>
      <c r="AU17" s="505">
        <f t="shared" si="3"/>
        <v>10.330498417747872</v>
      </c>
      <c r="AV17" s="505">
        <f t="shared" si="3"/>
        <v>23.744374607510562</v>
      </c>
      <c r="AW17" s="505">
        <f t="shared" si="3"/>
        <v>27.127415692406622</v>
      </c>
      <c r="AX17" s="505">
        <f t="shared" si="3"/>
        <v>30.510456777302679</v>
      </c>
      <c r="AY17" s="505">
        <f t="shared" si="3"/>
        <v>33.893497862198743</v>
      </c>
      <c r="AZ17" s="505">
        <f t="shared" si="3"/>
        <v>37.276538947094799</v>
      </c>
    </row>
    <row r="18" spans="2:52" ht="13.8" x14ac:dyDescent="0.25">
      <c r="B18" s="513" t="s">
        <v>815</v>
      </c>
      <c r="C18" s="513" t="s">
        <v>1021</v>
      </c>
      <c r="D18" s="513" t="s">
        <v>1021</v>
      </c>
      <c r="E18" s="155" t="s">
        <v>922</v>
      </c>
      <c r="F18" s="502"/>
      <c r="G18" s="505">
        <v>0</v>
      </c>
      <c r="H18" s="505">
        <v>0</v>
      </c>
      <c r="I18" s="505">
        <v>0</v>
      </c>
      <c r="J18" s="505">
        <v>0</v>
      </c>
      <c r="K18" s="505">
        <v>0</v>
      </c>
      <c r="L18" s="505">
        <v>0</v>
      </c>
      <c r="M18" s="505">
        <v>0</v>
      </c>
      <c r="N18" s="505"/>
      <c r="O18" s="505">
        <v>0</v>
      </c>
      <c r="P18" s="505">
        <v>0</v>
      </c>
      <c r="Q18" s="505">
        <v>0</v>
      </c>
      <c r="R18" s="505">
        <v>0</v>
      </c>
      <c r="S18" s="505">
        <v>0</v>
      </c>
      <c r="T18" s="505">
        <v>0</v>
      </c>
      <c r="U18" s="505"/>
      <c r="V18" s="505">
        <f t="shared" si="4"/>
        <v>0</v>
      </c>
      <c r="W18" s="505">
        <f t="shared" si="5"/>
        <v>0</v>
      </c>
      <c r="X18" s="505">
        <f t="shared" si="0"/>
        <v>0</v>
      </c>
      <c r="Y18" s="505">
        <f t="shared" si="0"/>
        <v>0</v>
      </c>
      <c r="Z18" s="505">
        <f t="shared" si="0"/>
        <v>0</v>
      </c>
      <c r="AA18" s="505">
        <f t="shared" si="0"/>
        <v>0</v>
      </c>
      <c r="AB18" s="505"/>
      <c r="AC18" s="505">
        <f>SUM($V18:V18)</f>
        <v>0</v>
      </c>
      <c r="AD18" s="505">
        <f>SUM($V18:W18)</f>
        <v>0</v>
      </c>
      <c r="AE18" s="505">
        <f>SUM($V18:X18)</f>
        <v>0</v>
      </c>
      <c r="AF18" s="505">
        <f>SUM($V18:Y18)</f>
        <v>0</v>
      </c>
      <c r="AG18" s="505">
        <f>SUM($V18:Z18)</f>
        <v>0</v>
      </c>
      <c r="AH18" s="505">
        <f>SUM($V18:AA18)</f>
        <v>0</v>
      </c>
      <c r="AI18" s="504"/>
      <c r="AJ18" s="507" t="str">
        <f t="shared" si="6"/>
        <v/>
      </c>
      <c r="AK18" s="507" t="str">
        <f t="shared" si="1"/>
        <v/>
      </c>
      <c r="AL18" s="507" t="str">
        <f t="shared" si="1"/>
        <v/>
      </c>
      <c r="AM18" s="507" t="str">
        <f t="shared" si="1"/>
        <v/>
      </c>
      <c r="AN18" s="507" t="str">
        <f t="shared" si="1"/>
        <v/>
      </c>
      <c r="AO18" s="507" t="str">
        <f t="shared" si="1"/>
        <v/>
      </c>
      <c r="AP18" s="502"/>
      <c r="AQ18" s="503">
        <v>0</v>
      </c>
      <c r="AR18" s="506">
        <v>0.97858374635208134</v>
      </c>
      <c r="AS18" s="506">
        <f t="shared" si="2"/>
        <v>0</v>
      </c>
      <c r="AT18" s="502"/>
      <c r="AU18" s="505" t="str">
        <f t="shared" si="3"/>
        <v/>
      </c>
      <c r="AV18" s="505" t="str">
        <f t="shared" si="3"/>
        <v/>
      </c>
      <c r="AW18" s="505" t="str">
        <f t="shared" si="3"/>
        <v/>
      </c>
      <c r="AX18" s="505" t="str">
        <f t="shared" si="3"/>
        <v/>
      </c>
      <c r="AY18" s="505" t="str">
        <f t="shared" si="3"/>
        <v/>
      </c>
      <c r="AZ18" s="505" t="str">
        <f t="shared" si="3"/>
        <v/>
      </c>
    </row>
    <row r="19" spans="2:52" ht="13.8" x14ac:dyDescent="0.25">
      <c r="B19" s="513" t="s">
        <v>815</v>
      </c>
      <c r="C19" s="513" t="s">
        <v>1022</v>
      </c>
      <c r="D19" s="513" t="s">
        <v>1022</v>
      </c>
      <c r="E19" s="155" t="s">
        <v>924</v>
      </c>
      <c r="F19" s="502"/>
      <c r="G19" s="505">
        <v>0</v>
      </c>
      <c r="H19" s="505">
        <v>0</v>
      </c>
      <c r="I19" s="505">
        <v>0</v>
      </c>
      <c r="J19" s="505">
        <v>0</v>
      </c>
      <c r="K19" s="505">
        <v>0</v>
      </c>
      <c r="L19" s="505">
        <v>0</v>
      </c>
      <c r="M19" s="505">
        <v>0</v>
      </c>
      <c r="N19" s="505"/>
      <c r="O19" s="505">
        <v>0</v>
      </c>
      <c r="P19" s="505">
        <v>0</v>
      </c>
      <c r="Q19" s="505">
        <v>0</v>
      </c>
      <c r="R19" s="505">
        <v>0</v>
      </c>
      <c r="S19" s="505">
        <v>0</v>
      </c>
      <c r="T19" s="505">
        <v>0</v>
      </c>
      <c r="U19" s="505"/>
      <c r="V19" s="505">
        <f t="shared" si="4"/>
        <v>0</v>
      </c>
      <c r="W19" s="505">
        <f t="shared" si="5"/>
        <v>0</v>
      </c>
      <c r="X19" s="505">
        <f t="shared" si="0"/>
        <v>0</v>
      </c>
      <c r="Y19" s="505">
        <f t="shared" si="0"/>
        <v>0</v>
      </c>
      <c r="Z19" s="505">
        <f t="shared" si="0"/>
        <v>0</v>
      </c>
      <c r="AA19" s="505">
        <f t="shared" si="0"/>
        <v>0</v>
      </c>
      <c r="AB19" s="505"/>
      <c r="AC19" s="505">
        <f>SUM($V19:V19)</f>
        <v>0</v>
      </c>
      <c r="AD19" s="505">
        <f>SUM($V19:W19)</f>
        <v>0</v>
      </c>
      <c r="AE19" s="505">
        <f>SUM($V19:X19)</f>
        <v>0</v>
      </c>
      <c r="AF19" s="505">
        <f>SUM($V19:Y19)</f>
        <v>0</v>
      </c>
      <c r="AG19" s="505">
        <f>SUM($V19:Z19)</f>
        <v>0</v>
      </c>
      <c r="AH19" s="505">
        <f>SUM($V19:AA19)</f>
        <v>0</v>
      </c>
      <c r="AI19" s="504"/>
      <c r="AJ19" s="507" t="str">
        <f t="shared" si="6"/>
        <v/>
      </c>
      <c r="AK19" s="507" t="str">
        <f t="shared" si="1"/>
        <v/>
      </c>
      <c r="AL19" s="507" t="str">
        <f t="shared" si="1"/>
        <v/>
      </c>
      <c r="AM19" s="507" t="str">
        <f t="shared" si="1"/>
        <v/>
      </c>
      <c r="AN19" s="507" t="str">
        <f t="shared" si="1"/>
        <v/>
      </c>
      <c r="AO19" s="507" t="str">
        <f t="shared" si="1"/>
        <v/>
      </c>
      <c r="AP19" s="502"/>
      <c r="AQ19" s="503">
        <v>0</v>
      </c>
      <c r="AR19" s="506">
        <v>0.97858374635208134</v>
      </c>
      <c r="AS19" s="506">
        <f t="shared" si="2"/>
        <v>0</v>
      </c>
      <c r="AT19" s="502"/>
      <c r="AU19" s="505" t="str">
        <f t="shared" si="3"/>
        <v/>
      </c>
      <c r="AV19" s="505" t="str">
        <f t="shared" si="3"/>
        <v/>
      </c>
      <c r="AW19" s="505" t="str">
        <f t="shared" si="3"/>
        <v/>
      </c>
      <c r="AX19" s="505" t="str">
        <f t="shared" si="3"/>
        <v/>
      </c>
      <c r="AY19" s="505" t="str">
        <f t="shared" si="3"/>
        <v/>
      </c>
      <c r="AZ19" s="505" t="str">
        <f t="shared" si="3"/>
        <v/>
      </c>
    </row>
    <row r="20" spans="2:52" ht="27.6" x14ac:dyDescent="0.25">
      <c r="B20" s="513" t="s">
        <v>819</v>
      </c>
      <c r="C20" s="513" t="s">
        <v>1017</v>
      </c>
      <c r="D20" s="513" t="s">
        <v>1018</v>
      </c>
      <c r="E20" s="155" t="s">
        <v>918</v>
      </c>
      <c r="F20" s="502"/>
      <c r="G20" s="505">
        <v>0</v>
      </c>
      <c r="H20" s="505">
        <v>3.7930000000000001</v>
      </c>
      <c r="I20" s="505">
        <v>2.8660000000000001</v>
      </c>
      <c r="J20" s="505">
        <v>11.462999999999999</v>
      </c>
      <c r="K20" s="505">
        <v>11.462999999999999</v>
      </c>
      <c r="L20" s="505">
        <v>2.8660000000000001</v>
      </c>
      <c r="M20" s="505">
        <v>0</v>
      </c>
      <c r="N20" s="505"/>
      <c r="O20" s="505">
        <v>0</v>
      </c>
      <c r="P20" s="505">
        <v>0</v>
      </c>
      <c r="Q20" s="505">
        <v>0</v>
      </c>
      <c r="R20" s="505">
        <v>0</v>
      </c>
      <c r="S20" s="505">
        <v>0</v>
      </c>
      <c r="T20" s="505">
        <v>1.5274111850143619</v>
      </c>
      <c r="U20" s="505"/>
      <c r="V20" s="505">
        <f t="shared" si="4"/>
        <v>0</v>
      </c>
      <c r="W20" s="505">
        <f t="shared" si="5"/>
        <v>3.7930000000000001</v>
      </c>
      <c r="X20" s="505">
        <f t="shared" si="0"/>
        <v>2.8660000000000001</v>
      </c>
      <c r="Y20" s="505">
        <f t="shared" si="0"/>
        <v>11.462999999999999</v>
      </c>
      <c r="Z20" s="505">
        <f t="shared" si="0"/>
        <v>11.462999999999999</v>
      </c>
      <c r="AA20" s="505">
        <f t="shared" si="0"/>
        <v>2.8660000000000001</v>
      </c>
      <c r="AB20" s="505"/>
      <c r="AC20" s="505">
        <f>SUM($V20:V20)</f>
        <v>0</v>
      </c>
      <c r="AD20" s="505">
        <f>SUM($V20:W20)</f>
        <v>3.7930000000000001</v>
      </c>
      <c r="AE20" s="505">
        <f>SUM($V20:X20)</f>
        <v>6.6590000000000007</v>
      </c>
      <c r="AF20" s="505">
        <f>SUM($V20:Y20)</f>
        <v>18.122</v>
      </c>
      <c r="AG20" s="505">
        <f>SUM($V20:Z20)</f>
        <v>29.585000000000001</v>
      </c>
      <c r="AH20" s="505">
        <f>SUM($V20:AA20)</f>
        <v>32.451000000000001</v>
      </c>
      <c r="AI20" s="504"/>
      <c r="AJ20" s="507">
        <f t="shared" si="6"/>
        <v>0</v>
      </c>
      <c r="AK20" s="507">
        <f t="shared" si="1"/>
        <v>0.11688391729068442</v>
      </c>
      <c r="AL20" s="507">
        <f t="shared" si="1"/>
        <v>0.205201688699886</v>
      </c>
      <c r="AM20" s="507">
        <f t="shared" si="1"/>
        <v>0.55844195864534218</v>
      </c>
      <c r="AN20" s="507">
        <f t="shared" si="1"/>
        <v>0.91168222859079839</v>
      </c>
      <c r="AO20" s="507">
        <f t="shared" si="1"/>
        <v>1</v>
      </c>
      <c r="AP20" s="502"/>
      <c r="AQ20" s="503">
        <v>8.9827083333333348</v>
      </c>
      <c r="AR20" s="506">
        <v>0.97556267690402232</v>
      </c>
      <c r="AS20" s="506">
        <f t="shared" si="2"/>
        <v>8.763194987514737</v>
      </c>
      <c r="AT20" s="502"/>
      <c r="AU20" s="505">
        <f t="shared" si="3"/>
        <v>0</v>
      </c>
      <c r="AV20" s="505">
        <f t="shared" si="3"/>
        <v>1.0242765581228128</v>
      </c>
      <c r="AW20" s="505">
        <f t="shared" si="3"/>
        <v>1.7982224098444004</v>
      </c>
      <c r="AX20" s="505">
        <f t="shared" si="3"/>
        <v>4.8937357728187747</v>
      </c>
      <c r="AY20" s="505">
        <f t="shared" si="3"/>
        <v>7.9892491357931492</v>
      </c>
      <c r="AZ20" s="505">
        <f t="shared" si="3"/>
        <v>8.763194987514737</v>
      </c>
    </row>
    <row r="21" spans="2:52" ht="13.8" x14ac:dyDescent="0.25">
      <c r="B21" s="513" t="s">
        <v>819</v>
      </c>
      <c r="C21" s="513" t="s">
        <v>1019</v>
      </c>
      <c r="D21" s="513" t="s">
        <v>1019</v>
      </c>
      <c r="F21" s="502"/>
      <c r="G21" s="505">
        <v>0</v>
      </c>
      <c r="H21" s="505">
        <v>0</v>
      </c>
      <c r="I21" s="505">
        <v>0</v>
      </c>
      <c r="J21" s="505">
        <v>0</v>
      </c>
      <c r="K21" s="505">
        <v>0</v>
      </c>
      <c r="L21" s="505">
        <v>0</v>
      </c>
      <c r="M21" s="505">
        <v>0</v>
      </c>
      <c r="N21" s="505"/>
      <c r="O21" s="505">
        <v>0</v>
      </c>
      <c r="P21" s="505">
        <v>0</v>
      </c>
      <c r="Q21" s="505">
        <v>0</v>
      </c>
      <c r="R21" s="505">
        <v>0</v>
      </c>
      <c r="S21" s="505">
        <v>0</v>
      </c>
      <c r="T21" s="505">
        <v>0</v>
      </c>
      <c r="U21" s="505"/>
      <c r="V21" s="505">
        <f t="shared" si="4"/>
        <v>0</v>
      </c>
      <c r="W21" s="505">
        <f t="shared" si="5"/>
        <v>0</v>
      </c>
      <c r="X21" s="505">
        <f t="shared" si="5"/>
        <v>0</v>
      </c>
      <c r="Y21" s="505">
        <f t="shared" si="5"/>
        <v>0</v>
      </c>
      <c r="Z21" s="505">
        <f t="shared" si="5"/>
        <v>0</v>
      </c>
      <c r="AA21" s="505">
        <f t="shared" si="5"/>
        <v>0</v>
      </c>
      <c r="AB21" s="505"/>
      <c r="AC21" s="505">
        <f>SUM($V21:V21)</f>
        <v>0</v>
      </c>
      <c r="AD21" s="505">
        <f>SUM($V21:W21)</f>
        <v>0</v>
      </c>
      <c r="AE21" s="505">
        <f>SUM($V21:X21)</f>
        <v>0</v>
      </c>
      <c r="AF21" s="505">
        <f>SUM($V21:Y21)</f>
        <v>0</v>
      </c>
      <c r="AG21" s="505">
        <f>SUM($V21:Z21)</f>
        <v>0</v>
      </c>
      <c r="AH21" s="505">
        <f>SUM($V21:AA21)</f>
        <v>0</v>
      </c>
      <c r="AI21" s="504"/>
      <c r="AJ21" s="507" t="str">
        <f t="shared" si="6"/>
        <v/>
      </c>
      <c r="AK21" s="507" t="str">
        <f t="shared" si="6"/>
        <v/>
      </c>
      <c r="AL21" s="507" t="str">
        <f t="shared" si="6"/>
        <v/>
      </c>
      <c r="AM21" s="507" t="str">
        <f t="shared" si="6"/>
        <v/>
      </c>
      <c r="AN21" s="507" t="str">
        <f t="shared" si="6"/>
        <v/>
      </c>
      <c r="AO21" s="507" t="str">
        <f t="shared" si="6"/>
        <v/>
      </c>
      <c r="AP21" s="502"/>
      <c r="AQ21" s="503">
        <v>0</v>
      </c>
      <c r="AR21" s="506">
        <v>0.97556267690402232</v>
      </c>
      <c r="AS21" s="506">
        <f t="shared" si="2"/>
        <v>0</v>
      </c>
      <c r="AT21" s="502"/>
      <c r="AU21" s="505" t="str">
        <f t="shared" si="3"/>
        <v/>
      </c>
      <c r="AV21" s="505" t="str">
        <f t="shared" si="3"/>
        <v/>
      </c>
      <c r="AW21" s="505" t="str">
        <f t="shared" si="3"/>
        <v/>
      </c>
      <c r="AX21" s="505" t="str">
        <f t="shared" si="3"/>
        <v/>
      </c>
      <c r="AY21" s="505" t="str">
        <f t="shared" si="3"/>
        <v/>
      </c>
      <c r="AZ21" s="505" t="str">
        <f t="shared" si="3"/>
        <v/>
      </c>
    </row>
    <row r="22" spans="2:52" ht="13.8" x14ac:dyDescent="0.25">
      <c r="B22" s="513" t="s">
        <v>819</v>
      </c>
      <c r="C22" s="513" t="s">
        <v>1020</v>
      </c>
      <c r="D22" s="513" t="s">
        <v>1020</v>
      </c>
      <c r="E22" s="155" t="s">
        <v>920</v>
      </c>
      <c r="F22" s="502"/>
      <c r="G22" s="505">
        <v>0</v>
      </c>
      <c r="H22" s="505">
        <v>0</v>
      </c>
      <c r="I22" s="505">
        <v>0</v>
      </c>
      <c r="J22" s="505">
        <v>0.71799999999999997</v>
      </c>
      <c r="K22" s="505">
        <v>1.167</v>
      </c>
      <c r="L22" s="505">
        <v>3.4990000000000001</v>
      </c>
      <c r="M22" s="505">
        <v>0</v>
      </c>
      <c r="N22" s="505"/>
      <c r="O22" s="505">
        <v>0</v>
      </c>
      <c r="P22" s="505">
        <v>0</v>
      </c>
      <c r="Q22" s="505">
        <v>0</v>
      </c>
      <c r="R22" s="505">
        <v>0</v>
      </c>
      <c r="S22" s="505">
        <v>0</v>
      </c>
      <c r="T22" s="505">
        <v>0.1852007228065691</v>
      </c>
      <c r="U22" s="505"/>
      <c r="V22" s="505">
        <f t="shared" si="4"/>
        <v>0</v>
      </c>
      <c r="W22" s="505">
        <f t="shared" si="5"/>
        <v>0</v>
      </c>
      <c r="X22" s="505">
        <f t="shared" si="5"/>
        <v>0</v>
      </c>
      <c r="Y22" s="505">
        <f t="shared" si="5"/>
        <v>0.71799999999999997</v>
      </c>
      <c r="Z22" s="505">
        <f t="shared" si="5"/>
        <v>1.167</v>
      </c>
      <c r="AA22" s="505">
        <f t="shared" si="5"/>
        <v>3.4990000000000001</v>
      </c>
      <c r="AB22" s="505"/>
      <c r="AC22" s="505">
        <f>SUM($V22:V22)</f>
        <v>0</v>
      </c>
      <c r="AD22" s="505">
        <f>SUM($V22:W22)</f>
        <v>0</v>
      </c>
      <c r="AE22" s="505">
        <f>SUM($V22:X22)</f>
        <v>0</v>
      </c>
      <c r="AF22" s="505">
        <f>SUM($V22:Y22)</f>
        <v>0.71799999999999997</v>
      </c>
      <c r="AG22" s="505">
        <f>SUM($V22:Z22)</f>
        <v>1.885</v>
      </c>
      <c r="AH22" s="505">
        <f>SUM($V22:AA22)</f>
        <v>5.3840000000000003</v>
      </c>
      <c r="AI22" s="504"/>
      <c r="AJ22" s="507">
        <f t="shared" si="6"/>
        <v>0</v>
      </c>
      <c r="AK22" s="507">
        <f t="shared" si="6"/>
        <v>0</v>
      </c>
      <c r="AL22" s="507">
        <f t="shared" si="6"/>
        <v>0</v>
      </c>
      <c r="AM22" s="507">
        <f t="shared" si="6"/>
        <v>0.13335809806835067</v>
      </c>
      <c r="AN22" s="507">
        <f t="shared" si="6"/>
        <v>0.35011144130757799</v>
      </c>
      <c r="AO22" s="507">
        <f t="shared" si="6"/>
        <v>1</v>
      </c>
      <c r="AP22" s="502"/>
      <c r="AQ22" s="503">
        <v>3.9720890547263683</v>
      </c>
      <c r="AR22" s="506">
        <v>0.97556267690402232</v>
      </c>
      <c r="AS22" s="506">
        <f t="shared" si="2"/>
        <v>3.8750218311300233</v>
      </c>
      <c r="AT22" s="502"/>
      <c r="AU22" s="505">
        <f t="shared" si="3"/>
        <v>0</v>
      </c>
      <c r="AV22" s="505">
        <f t="shared" si="3"/>
        <v>0</v>
      </c>
      <c r="AW22" s="505">
        <f t="shared" si="3"/>
        <v>0</v>
      </c>
      <c r="AX22" s="505">
        <f t="shared" si="3"/>
        <v>0.51676554137283748</v>
      </c>
      <c r="AY22" s="505">
        <f t="shared" si="3"/>
        <v>1.3566894783952625</v>
      </c>
      <c r="AZ22" s="505">
        <f t="shared" si="3"/>
        <v>3.8750218311300233</v>
      </c>
    </row>
    <row r="23" spans="2:52" ht="13.8" x14ac:dyDescent="0.25">
      <c r="B23" s="513" t="s">
        <v>819</v>
      </c>
      <c r="C23" s="513" t="s">
        <v>1021</v>
      </c>
      <c r="D23" s="513" t="s">
        <v>1021</v>
      </c>
      <c r="E23" s="155" t="s">
        <v>922</v>
      </c>
      <c r="F23" s="502"/>
      <c r="G23" s="505">
        <v>0</v>
      </c>
      <c r="H23" s="505">
        <v>0</v>
      </c>
      <c r="I23" s="505">
        <v>0</v>
      </c>
      <c r="J23" s="505">
        <v>0</v>
      </c>
      <c r="K23" s="505">
        <v>0</v>
      </c>
      <c r="L23" s="505">
        <v>0</v>
      </c>
      <c r="M23" s="505">
        <v>0</v>
      </c>
      <c r="N23" s="505"/>
      <c r="O23" s="505">
        <v>0</v>
      </c>
      <c r="P23" s="505">
        <v>0</v>
      </c>
      <c r="Q23" s="505">
        <v>0</v>
      </c>
      <c r="R23" s="505">
        <v>0</v>
      </c>
      <c r="S23" s="505">
        <v>0</v>
      </c>
      <c r="T23" s="505">
        <v>0</v>
      </c>
      <c r="U23" s="505"/>
      <c r="V23" s="505">
        <f t="shared" si="4"/>
        <v>0</v>
      </c>
      <c r="W23" s="505">
        <f t="shared" si="5"/>
        <v>0</v>
      </c>
      <c r="X23" s="505">
        <f t="shared" si="5"/>
        <v>0</v>
      </c>
      <c r="Y23" s="505">
        <f t="shared" si="5"/>
        <v>0</v>
      </c>
      <c r="Z23" s="505">
        <f t="shared" si="5"/>
        <v>0</v>
      </c>
      <c r="AA23" s="505">
        <f t="shared" si="5"/>
        <v>0</v>
      </c>
      <c r="AB23" s="505"/>
      <c r="AC23" s="505">
        <f>SUM($V23:V23)</f>
        <v>0</v>
      </c>
      <c r="AD23" s="505">
        <f>SUM($V23:W23)</f>
        <v>0</v>
      </c>
      <c r="AE23" s="505">
        <f>SUM($V23:X23)</f>
        <v>0</v>
      </c>
      <c r="AF23" s="505">
        <f>SUM($V23:Y23)</f>
        <v>0</v>
      </c>
      <c r="AG23" s="505">
        <f>SUM($V23:Z23)</f>
        <v>0</v>
      </c>
      <c r="AH23" s="505">
        <f>SUM($V23:AA23)</f>
        <v>0</v>
      </c>
      <c r="AI23" s="504"/>
      <c r="AJ23" s="507" t="str">
        <f t="shared" si="6"/>
        <v/>
      </c>
      <c r="AK23" s="507" t="str">
        <f t="shared" si="6"/>
        <v/>
      </c>
      <c r="AL23" s="507" t="str">
        <f t="shared" si="6"/>
        <v/>
      </c>
      <c r="AM23" s="507" t="str">
        <f t="shared" si="6"/>
        <v/>
      </c>
      <c r="AN23" s="507" t="str">
        <f t="shared" si="6"/>
        <v/>
      </c>
      <c r="AO23" s="507" t="str">
        <f t="shared" si="6"/>
        <v/>
      </c>
      <c r="AP23" s="502"/>
      <c r="AQ23" s="503">
        <v>0</v>
      </c>
      <c r="AR23" s="506">
        <v>0.97556267690402232</v>
      </c>
      <c r="AS23" s="506">
        <f t="shared" si="2"/>
        <v>0</v>
      </c>
      <c r="AT23" s="502"/>
      <c r="AU23" s="505" t="str">
        <f t="shared" si="3"/>
        <v/>
      </c>
      <c r="AV23" s="505" t="str">
        <f t="shared" si="3"/>
        <v/>
      </c>
      <c r="AW23" s="505" t="str">
        <f t="shared" si="3"/>
        <v/>
      </c>
      <c r="AX23" s="505" t="str">
        <f t="shared" si="3"/>
        <v/>
      </c>
      <c r="AY23" s="505" t="str">
        <f t="shared" si="3"/>
        <v/>
      </c>
      <c r="AZ23" s="505" t="str">
        <f t="shared" si="3"/>
        <v/>
      </c>
    </row>
    <row r="24" spans="2:52" ht="13.8" x14ac:dyDescent="0.25">
      <c r="B24" s="513" t="s">
        <v>819</v>
      </c>
      <c r="C24" s="513" t="s">
        <v>1022</v>
      </c>
      <c r="D24" s="513" t="s">
        <v>1022</v>
      </c>
      <c r="E24" s="155" t="s">
        <v>924</v>
      </c>
      <c r="F24" s="502"/>
      <c r="G24" s="505">
        <v>0</v>
      </c>
      <c r="H24" s="505">
        <v>0</v>
      </c>
      <c r="I24" s="505">
        <v>0</v>
      </c>
      <c r="J24" s="505">
        <v>0</v>
      </c>
      <c r="K24" s="505">
        <v>0</v>
      </c>
      <c r="L24" s="505">
        <v>0</v>
      </c>
      <c r="M24" s="505">
        <v>0</v>
      </c>
      <c r="N24" s="505"/>
      <c r="O24" s="505">
        <v>0</v>
      </c>
      <c r="P24" s="505">
        <v>0</v>
      </c>
      <c r="Q24" s="505">
        <v>0</v>
      </c>
      <c r="R24" s="505">
        <v>0</v>
      </c>
      <c r="S24" s="505">
        <v>0</v>
      </c>
      <c r="T24" s="505">
        <v>0</v>
      </c>
      <c r="U24" s="505"/>
      <c r="V24" s="505">
        <f t="shared" si="4"/>
        <v>0</v>
      </c>
      <c r="W24" s="505">
        <f t="shared" si="5"/>
        <v>0</v>
      </c>
      <c r="X24" s="505">
        <f t="shared" si="5"/>
        <v>0</v>
      </c>
      <c r="Y24" s="505">
        <f t="shared" si="5"/>
        <v>0</v>
      </c>
      <c r="Z24" s="505">
        <f t="shared" si="5"/>
        <v>0</v>
      </c>
      <c r="AA24" s="505">
        <f t="shared" si="5"/>
        <v>0</v>
      </c>
      <c r="AB24" s="505"/>
      <c r="AC24" s="505">
        <f>SUM($V24:V24)</f>
        <v>0</v>
      </c>
      <c r="AD24" s="505">
        <f>SUM($V24:W24)</f>
        <v>0</v>
      </c>
      <c r="AE24" s="505">
        <f>SUM($V24:X24)</f>
        <v>0</v>
      </c>
      <c r="AF24" s="505">
        <f>SUM($V24:Y24)</f>
        <v>0</v>
      </c>
      <c r="AG24" s="505">
        <f>SUM($V24:Z24)</f>
        <v>0</v>
      </c>
      <c r="AH24" s="505">
        <f>SUM($V24:AA24)</f>
        <v>0</v>
      </c>
      <c r="AI24" s="504"/>
      <c r="AJ24" s="507" t="str">
        <f t="shared" si="6"/>
        <v/>
      </c>
      <c r="AK24" s="507" t="str">
        <f t="shared" si="6"/>
        <v/>
      </c>
      <c r="AL24" s="507" t="str">
        <f t="shared" si="6"/>
        <v/>
      </c>
      <c r="AM24" s="507" t="str">
        <f t="shared" si="6"/>
        <v/>
      </c>
      <c r="AN24" s="507" t="str">
        <f t="shared" si="6"/>
        <v/>
      </c>
      <c r="AO24" s="507" t="str">
        <f t="shared" si="6"/>
        <v/>
      </c>
      <c r="AP24" s="502"/>
      <c r="AQ24" s="503">
        <v>0</v>
      </c>
      <c r="AR24" s="506">
        <v>0.97556267690402232</v>
      </c>
      <c r="AS24" s="506">
        <f t="shared" si="2"/>
        <v>0</v>
      </c>
      <c r="AT24" s="502"/>
      <c r="AU24" s="505" t="str">
        <f t="shared" si="3"/>
        <v/>
      </c>
      <c r="AV24" s="505" t="str">
        <f t="shared" si="3"/>
        <v/>
      </c>
      <c r="AW24" s="505" t="str">
        <f t="shared" si="3"/>
        <v/>
      </c>
      <c r="AX24" s="505" t="str">
        <f t="shared" si="3"/>
        <v/>
      </c>
      <c r="AY24" s="505" t="str">
        <f t="shared" si="3"/>
        <v/>
      </c>
      <c r="AZ24" s="505" t="str">
        <f t="shared" si="3"/>
        <v/>
      </c>
    </row>
    <row r="25" spans="2:52" ht="27.6" x14ac:dyDescent="0.25">
      <c r="B25" s="513" t="s">
        <v>817</v>
      </c>
      <c r="C25" s="513" t="s">
        <v>1017</v>
      </c>
      <c r="D25" s="513" t="s">
        <v>1018</v>
      </c>
      <c r="E25" s="155" t="s">
        <v>918</v>
      </c>
      <c r="F25" s="502"/>
      <c r="G25" s="505">
        <v>0</v>
      </c>
      <c r="H25" s="505">
        <v>14.18927199</v>
      </c>
      <c r="I25" s="505">
        <v>22.10984028</v>
      </c>
      <c r="J25" s="505">
        <v>23.761705689999999</v>
      </c>
      <c r="K25" s="505">
        <v>23.761705689999999</v>
      </c>
      <c r="L25" s="505">
        <v>7.9205682800000003</v>
      </c>
      <c r="M25" s="505">
        <v>85.867265500000016</v>
      </c>
      <c r="N25" s="505"/>
      <c r="O25" s="505">
        <v>0</v>
      </c>
      <c r="P25" s="505">
        <v>0</v>
      </c>
      <c r="Q25" s="505">
        <v>0</v>
      </c>
      <c r="R25" s="505">
        <v>0</v>
      </c>
      <c r="S25" s="505">
        <v>0</v>
      </c>
      <c r="T25" s="505">
        <v>3.9113190476190469E-4</v>
      </c>
      <c r="U25" s="505"/>
      <c r="V25" s="505">
        <f t="shared" si="4"/>
        <v>0</v>
      </c>
      <c r="W25" s="505">
        <f t="shared" si="5"/>
        <v>14.18927199</v>
      </c>
      <c r="X25" s="505">
        <f t="shared" si="5"/>
        <v>22.10984028</v>
      </c>
      <c r="Y25" s="505">
        <f t="shared" si="5"/>
        <v>23.761705689999999</v>
      </c>
      <c r="Z25" s="505">
        <f t="shared" si="5"/>
        <v>23.761705689999999</v>
      </c>
      <c r="AA25" s="505">
        <f t="shared" si="5"/>
        <v>7.9205682800000003</v>
      </c>
      <c r="AB25" s="505"/>
      <c r="AC25" s="505">
        <f>SUM($V25:V25)</f>
        <v>0</v>
      </c>
      <c r="AD25" s="505">
        <f>SUM($V25:W25)</f>
        <v>14.18927199</v>
      </c>
      <c r="AE25" s="505">
        <f>SUM($V25:X25)</f>
        <v>36.299112270000002</v>
      </c>
      <c r="AF25" s="505">
        <f>SUM($V25:Y25)</f>
        <v>60.060817960000001</v>
      </c>
      <c r="AG25" s="505">
        <f>SUM($V25:Z25)</f>
        <v>83.822523649999994</v>
      </c>
      <c r="AH25" s="505">
        <f>SUM($V25:AA25)</f>
        <v>91.743091929999991</v>
      </c>
      <c r="AI25" s="504"/>
      <c r="AJ25" s="507">
        <f t="shared" si="6"/>
        <v>0</v>
      </c>
      <c r="AK25" s="507">
        <f t="shared" si="6"/>
        <v>0.15466311077488448</v>
      </c>
      <c r="AL25" s="507">
        <f t="shared" si="6"/>
        <v>0.39566044163517222</v>
      </c>
      <c r="AM25" s="507">
        <f t="shared" si="6"/>
        <v>0.65466311082938455</v>
      </c>
      <c r="AN25" s="507">
        <f t="shared" si="6"/>
        <v>0.91366578002359689</v>
      </c>
      <c r="AO25" s="507">
        <f t="shared" si="6"/>
        <v>1</v>
      </c>
      <c r="AP25" s="502"/>
      <c r="AQ25" s="503">
        <v>16.690848807866669</v>
      </c>
      <c r="AR25" s="506">
        <v>0.97658522779236745</v>
      </c>
      <c r="AS25" s="506">
        <f t="shared" si="2"/>
        <v>16.300036385078435</v>
      </c>
      <c r="AT25" s="502"/>
      <c r="AU25" s="505">
        <f t="shared" si="3"/>
        <v>0</v>
      </c>
      <c r="AV25" s="505">
        <f t="shared" si="3"/>
        <v>2.5210143330600339</v>
      </c>
      <c r="AW25" s="505">
        <f t="shared" si="3"/>
        <v>6.4492795947895099</v>
      </c>
      <c r="AX25" s="505">
        <f t="shared" si="3"/>
        <v>10.671032526487604</v>
      </c>
      <c r="AY25" s="505">
        <f t="shared" si="3"/>
        <v>14.892785458185699</v>
      </c>
      <c r="AZ25" s="505">
        <f t="shared" si="3"/>
        <v>16.300036385078435</v>
      </c>
    </row>
    <row r="26" spans="2:52" ht="13.8" x14ac:dyDescent="0.25">
      <c r="B26" s="513" t="s">
        <v>817</v>
      </c>
      <c r="C26" s="513" t="s">
        <v>1019</v>
      </c>
      <c r="D26" s="513" t="s">
        <v>1019</v>
      </c>
      <c r="F26" s="502"/>
      <c r="G26" s="505">
        <v>0</v>
      </c>
      <c r="H26" s="505">
        <v>0</v>
      </c>
      <c r="I26" s="505">
        <v>0</v>
      </c>
      <c r="J26" s="505">
        <v>0</v>
      </c>
      <c r="K26" s="505">
        <v>0</v>
      </c>
      <c r="L26" s="505">
        <v>0</v>
      </c>
      <c r="M26" s="505">
        <v>0</v>
      </c>
      <c r="N26" s="505"/>
      <c r="O26" s="505">
        <v>0</v>
      </c>
      <c r="P26" s="505">
        <v>0</v>
      </c>
      <c r="Q26" s="505">
        <v>0</v>
      </c>
      <c r="R26" s="505">
        <v>0</v>
      </c>
      <c r="S26" s="505">
        <v>0</v>
      </c>
      <c r="T26" s="505">
        <v>0</v>
      </c>
      <c r="U26" s="505"/>
      <c r="V26" s="505">
        <f t="shared" si="4"/>
        <v>0</v>
      </c>
      <c r="W26" s="505">
        <f t="shared" si="5"/>
        <v>0</v>
      </c>
      <c r="X26" s="505">
        <f t="shared" si="5"/>
        <v>0</v>
      </c>
      <c r="Y26" s="505">
        <f t="shared" si="5"/>
        <v>0</v>
      </c>
      <c r="Z26" s="505">
        <f t="shared" si="5"/>
        <v>0</v>
      </c>
      <c r="AA26" s="505">
        <f t="shared" si="5"/>
        <v>0</v>
      </c>
      <c r="AB26" s="505"/>
      <c r="AC26" s="505">
        <f>SUM($V26:V26)</f>
        <v>0</v>
      </c>
      <c r="AD26" s="505">
        <f>SUM($V26:W26)</f>
        <v>0</v>
      </c>
      <c r="AE26" s="505">
        <f>SUM($V26:X26)</f>
        <v>0</v>
      </c>
      <c r="AF26" s="505">
        <f>SUM($V26:Y26)</f>
        <v>0</v>
      </c>
      <c r="AG26" s="505">
        <f>SUM($V26:Z26)</f>
        <v>0</v>
      </c>
      <c r="AH26" s="505">
        <f>SUM($V26:AA26)</f>
        <v>0</v>
      </c>
      <c r="AI26" s="504"/>
      <c r="AJ26" s="507" t="str">
        <f t="shared" si="6"/>
        <v/>
      </c>
      <c r="AK26" s="507" t="str">
        <f t="shared" si="6"/>
        <v/>
      </c>
      <c r="AL26" s="507" t="str">
        <f t="shared" si="6"/>
        <v/>
      </c>
      <c r="AM26" s="507" t="str">
        <f t="shared" si="6"/>
        <v/>
      </c>
      <c r="AN26" s="507" t="str">
        <f t="shared" si="6"/>
        <v/>
      </c>
      <c r="AO26" s="507" t="str">
        <f t="shared" si="6"/>
        <v/>
      </c>
      <c r="AP26" s="502"/>
      <c r="AQ26" s="503">
        <v>0</v>
      </c>
      <c r="AR26" s="506">
        <v>0.97658522779236745</v>
      </c>
      <c r="AS26" s="506">
        <f t="shared" si="2"/>
        <v>0</v>
      </c>
      <c r="AT26" s="502"/>
      <c r="AU26" s="505" t="str">
        <f t="shared" si="3"/>
        <v/>
      </c>
      <c r="AV26" s="505" t="str">
        <f t="shared" si="3"/>
        <v/>
      </c>
      <c r="AW26" s="505" t="str">
        <f t="shared" si="3"/>
        <v/>
      </c>
      <c r="AX26" s="505" t="str">
        <f t="shared" si="3"/>
        <v/>
      </c>
      <c r="AY26" s="505" t="str">
        <f t="shared" si="3"/>
        <v/>
      </c>
      <c r="AZ26" s="505" t="str">
        <f t="shared" si="3"/>
        <v/>
      </c>
    </row>
    <row r="27" spans="2:52" ht="13.8" x14ac:dyDescent="0.25">
      <c r="B27" s="513" t="s">
        <v>817</v>
      </c>
      <c r="C27" s="513" t="s">
        <v>1020</v>
      </c>
      <c r="D27" s="513" t="s">
        <v>1020</v>
      </c>
      <c r="E27" s="155" t="s">
        <v>920</v>
      </c>
      <c r="F27" s="502"/>
      <c r="G27" s="505">
        <v>0</v>
      </c>
      <c r="H27" s="505">
        <v>8.8725989800000011</v>
      </c>
      <c r="I27" s="505">
        <v>11.186163950000001</v>
      </c>
      <c r="J27" s="505">
        <v>2.12079197</v>
      </c>
      <c r="K27" s="505">
        <v>17.527773680000003</v>
      </c>
      <c r="L27" s="505">
        <v>17.459608840000001</v>
      </c>
      <c r="M27" s="505">
        <v>24.731242460000001</v>
      </c>
      <c r="N27" s="505"/>
      <c r="O27" s="505">
        <v>0</v>
      </c>
      <c r="P27" s="505">
        <v>0</v>
      </c>
      <c r="Q27" s="505">
        <v>0.15233326999999999</v>
      </c>
      <c r="R27" s="505">
        <v>0.15233326999999999</v>
      </c>
      <c r="S27" s="505">
        <v>0.15233326999999999</v>
      </c>
      <c r="T27" s="505">
        <v>0.75027555800000012</v>
      </c>
      <c r="U27" s="505"/>
      <c r="V27" s="505">
        <f t="shared" si="4"/>
        <v>0</v>
      </c>
      <c r="W27" s="505">
        <f t="shared" si="5"/>
        <v>8.8725989800000011</v>
      </c>
      <c r="X27" s="505">
        <f t="shared" si="5"/>
        <v>11.186163950000001</v>
      </c>
      <c r="Y27" s="505">
        <f t="shared" si="5"/>
        <v>2.2731252400000002</v>
      </c>
      <c r="Z27" s="505">
        <f t="shared" si="5"/>
        <v>17.680106950000003</v>
      </c>
      <c r="AA27" s="505">
        <f t="shared" si="5"/>
        <v>17.611942110000001</v>
      </c>
      <c r="AB27" s="505"/>
      <c r="AC27" s="505">
        <f>SUM($V27:V27)</f>
        <v>0</v>
      </c>
      <c r="AD27" s="505">
        <f>SUM($V27:W27)</f>
        <v>8.8725989800000011</v>
      </c>
      <c r="AE27" s="505">
        <f>SUM($V27:X27)</f>
        <v>20.05876293</v>
      </c>
      <c r="AF27" s="505">
        <f>SUM($V27:Y27)</f>
        <v>22.331888169999999</v>
      </c>
      <c r="AG27" s="505">
        <f>SUM($V27:Z27)</f>
        <v>40.011995120000002</v>
      </c>
      <c r="AH27" s="505">
        <f>SUM($V27:AA27)</f>
        <v>57.623937230000003</v>
      </c>
      <c r="AI27" s="504"/>
      <c r="AJ27" s="507">
        <f t="shared" si="6"/>
        <v>0</v>
      </c>
      <c r="AK27" s="507">
        <f t="shared" si="6"/>
        <v>0.15397418861862799</v>
      </c>
      <c r="AL27" s="507">
        <f t="shared" si="6"/>
        <v>0.34809775059169451</v>
      </c>
      <c r="AM27" s="507">
        <f t="shared" si="6"/>
        <v>0.38754533694677212</v>
      </c>
      <c r="AN27" s="507">
        <f t="shared" si="6"/>
        <v>0.6943641313556248</v>
      </c>
      <c r="AO27" s="507">
        <f t="shared" si="6"/>
        <v>1</v>
      </c>
      <c r="AP27" s="502"/>
      <c r="AQ27" s="503">
        <v>75.832179016984327</v>
      </c>
      <c r="AR27" s="506">
        <v>0.97658522779236745</v>
      </c>
      <c r="AS27" s="506">
        <f t="shared" si="2"/>
        <v>74.056585819293232</v>
      </c>
      <c r="AT27" s="502"/>
      <c r="AU27" s="505">
        <f t="shared" si="3"/>
        <v>0</v>
      </c>
      <c r="AV27" s="505">
        <f t="shared" si="3"/>
        <v>11.402802713391468</v>
      </c>
      <c r="AW27" s="505">
        <f t="shared" si="3"/>
        <v>25.778930940196755</v>
      </c>
      <c r="AX27" s="505">
        <f t="shared" si="3"/>
        <v>28.700284504465543</v>
      </c>
      <c r="AY27" s="505">
        <f t="shared" si="3"/>
        <v>51.422236883576829</v>
      </c>
      <c r="AZ27" s="505">
        <f t="shared" si="3"/>
        <v>74.056585819293232</v>
      </c>
    </row>
    <row r="28" spans="2:52" ht="13.8" x14ac:dyDescent="0.25">
      <c r="B28" s="513" t="s">
        <v>817</v>
      </c>
      <c r="C28" s="513" t="s">
        <v>1021</v>
      </c>
      <c r="D28" s="513" t="s">
        <v>1021</v>
      </c>
      <c r="E28" s="155" t="s">
        <v>922</v>
      </c>
      <c r="F28" s="502"/>
      <c r="G28" s="505">
        <v>0</v>
      </c>
      <c r="H28" s="505">
        <v>18.69168526</v>
      </c>
      <c r="I28" s="505">
        <v>2.0957191100000001</v>
      </c>
      <c r="J28" s="505">
        <v>4.6584792999999998</v>
      </c>
      <c r="K28" s="505">
        <v>6.795874079999999</v>
      </c>
      <c r="L28" s="505">
        <v>5.2467984100000002</v>
      </c>
      <c r="M28" s="505">
        <v>7.5551373900000005</v>
      </c>
      <c r="N28" s="505"/>
      <c r="O28" s="505">
        <v>1.4600000000000001E-5</v>
      </c>
      <c r="P28" s="505">
        <v>1.4600000000000001E-5</v>
      </c>
      <c r="Q28" s="505">
        <v>0.11365484000000001</v>
      </c>
      <c r="R28" s="505">
        <v>0.11365484000000001</v>
      </c>
      <c r="S28" s="505">
        <v>0.11365484000000001</v>
      </c>
      <c r="T28" s="505">
        <v>1.0391001476000004</v>
      </c>
      <c r="U28" s="505"/>
      <c r="V28" s="505">
        <f t="shared" si="4"/>
        <v>0</v>
      </c>
      <c r="W28" s="505">
        <f t="shared" si="5"/>
        <v>18.69169986</v>
      </c>
      <c r="X28" s="505">
        <f t="shared" si="5"/>
        <v>2.0957337100000002</v>
      </c>
      <c r="Y28" s="505">
        <f t="shared" si="5"/>
        <v>4.7721341399999995</v>
      </c>
      <c r="Z28" s="505">
        <f t="shared" si="5"/>
        <v>6.9095289199999987</v>
      </c>
      <c r="AA28" s="505">
        <f t="shared" si="5"/>
        <v>5.3604532499999999</v>
      </c>
      <c r="AB28" s="505"/>
      <c r="AC28" s="505">
        <f>SUM($V28:V28)</f>
        <v>0</v>
      </c>
      <c r="AD28" s="505">
        <f>SUM($V28:W28)</f>
        <v>18.69169986</v>
      </c>
      <c r="AE28" s="505">
        <f>SUM($V28:X28)</f>
        <v>20.787433570000001</v>
      </c>
      <c r="AF28" s="505">
        <f>SUM($V28:Y28)</f>
        <v>25.55956771</v>
      </c>
      <c r="AG28" s="505">
        <f>SUM($V28:Z28)</f>
        <v>32.469096629999996</v>
      </c>
      <c r="AH28" s="505">
        <f>SUM($V28:AA28)</f>
        <v>37.829549879999995</v>
      </c>
      <c r="AI28" s="504"/>
      <c r="AJ28" s="507">
        <f t="shared" si="6"/>
        <v>0</v>
      </c>
      <c r="AK28" s="507">
        <f t="shared" si="6"/>
        <v>0.4941031526754186</v>
      </c>
      <c r="AL28" s="507">
        <f t="shared" si="6"/>
        <v>0.54950253534446769</v>
      </c>
      <c r="AM28" s="507">
        <f t="shared" si="6"/>
        <v>0.6756508547174922</v>
      </c>
      <c r="AN28" s="507">
        <f t="shared" si="6"/>
        <v>0.85829984054782515</v>
      </c>
      <c r="AO28" s="507">
        <f t="shared" si="6"/>
        <v>1</v>
      </c>
      <c r="AP28" s="502"/>
      <c r="AQ28" s="503">
        <v>20.863373297692153</v>
      </c>
      <c r="AR28" s="506">
        <v>0.97658522779236745</v>
      </c>
      <c r="AS28" s="506">
        <f t="shared" si="2"/>
        <v>20.374862164443886</v>
      </c>
      <c r="AT28" s="502"/>
      <c r="AU28" s="505">
        <f t="shared" si="3"/>
        <v>0</v>
      </c>
      <c r="AV28" s="505">
        <f t="shared" si="3"/>
        <v>10.067283630778828</v>
      </c>
      <c r="AW28" s="505">
        <f t="shared" si="3"/>
        <v>11.196038416655984</v>
      </c>
      <c r="AX28" s="505">
        <f t="shared" si="3"/>
        <v>13.766293036157604</v>
      </c>
      <c r="AY28" s="505">
        <f t="shared" si="3"/>
        <v>17.487740946926102</v>
      </c>
      <c r="AZ28" s="505">
        <f t="shared" si="3"/>
        <v>20.374862164443886</v>
      </c>
    </row>
    <row r="29" spans="2:52" ht="13.8" x14ac:dyDescent="0.25">
      <c r="B29" s="513" t="s">
        <v>817</v>
      </c>
      <c r="C29" s="513" t="s">
        <v>1022</v>
      </c>
      <c r="D29" s="513" t="s">
        <v>1022</v>
      </c>
      <c r="E29" s="155" t="s">
        <v>924</v>
      </c>
      <c r="F29" s="502"/>
      <c r="G29" s="505">
        <v>0</v>
      </c>
      <c r="H29" s="505">
        <v>0</v>
      </c>
      <c r="I29" s="505">
        <v>0</v>
      </c>
      <c r="J29" s="505">
        <v>0</v>
      </c>
      <c r="K29" s="505">
        <v>0</v>
      </c>
      <c r="L29" s="505">
        <v>0</v>
      </c>
      <c r="M29" s="505">
        <v>0</v>
      </c>
      <c r="N29" s="505"/>
      <c r="O29" s="505">
        <v>0</v>
      </c>
      <c r="P29" s="505">
        <v>0</v>
      </c>
      <c r="Q29" s="505">
        <v>0</v>
      </c>
      <c r="R29" s="505">
        <v>0</v>
      </c>
      <c r="S29" s="505">
        <v>0</v>
      </c>
      <c r="T29" s="505">
        <v>0</v>
      </c>
      <c r="U29" s="505"/>
      <c r="V29" s="505">
        <f t="shared" si="4"/>
        <v>0</v>
      </c>
      <c r="W29" s="505">
        <f t="shared" si="5"/>
        <v>0</v>
      </c>
      <c r="X29" s="505">
        <f t="shared" si="5"/>
        <v>0</v>
      </c>
      <c r="Y29" s="505">
        <f t="shared" si="5"/>
        <v>0</v>
      </c>
      <c r="Z29" s="505">
        <f t="shared" si="5"/>
        <v>0</v>
      </c>
      <c r="AA29" s="505">
        <f t="shared" si="5"/>
        <v>0</v>
      </c>
      <c r="AB29" s="505"/>
      <c r="AC29" s="505">
        <f>SUM($V29:V29)</f>
        <v>0</v>
      </c>
      <c r="AD29" s="505">
        <f>SUM($V29:W29)</f>
        <v>0</v>
      </c>
      <c r="AE29" s="505">
        <f>SUM($V29:X29)</f>
        <v>0</v>
      </c>
      <c r="AF29" s="505">
        <f>SUM($V29:Y29)</f>
        <v>0</v>
      </c>
      <c r="AG29" s="505">
        <f>SUM($V29:Z29)</f>
        <v>0</v>
      </c>
      <c r="AH29" s="505">
        <f>SUM($V29:AA29)</f>
        <v>0</v>
      </c>
      <c r="AI29" s="504"/>
      <c r="AJ29" s="507" t="str">
        <f t="shared" si="6"/>
        <v/>
      </c>
      <c r="AK29" s="507" t="str">
        <f t="shared" si="6"/>
        <v/>
      </c>
      <c r="AL29" s="507" t="str">
        <f t="shared" si="6"/>
        <v/>
      </c>
      <c r="AM29" s="507" t="str">
        <f t="shared" si="6"/>
        <v/>
      </c>
      <c r="AN29" s="507" t="str">
        <f t="shared" si="6"/>
        <v/>
      </c>
      <c r="AO29" s="507" t="str">
        <f t="shared" si="6"/>
        <v/>
      </c>
      <c r="AP29" s="502"/>
      <c r="AQ29" s="503">
        <v>0</v>
      </c>
      <c r="AR29" s="506">
        <v>0.97658522779236745</v>
      </c>
      <c r="AS29" s="506">
        <f t="shared" si="2"/>
        <v>0</v>
      </c>
      <c r="AT29" s="502"/>
      <c r="AU29" s="505" t="str">
        <f t="shared" si="3"/>
        <v/>
      </c>
      <c r="AV29" s="505" t="str">
        <f t="shared" si="3"/>
        <v/>
      </c>
      <c r="AW29" s="505" t="str">
        <f t="shared" si="3"/>
        <v/>
      </c>
      <c r="AX29" s="505" t="str">
        <f t="shared" si="3"/>
        <v/>
      </c>
      <c r="AY29" s="505" t="str">
        <f t="shared" si="3"/>
        <v/>
      </c>
      <c r="AZ29" s="505" t="str">
        <f t="shared" si="3"/>
        <v/>
      </c>
    </row>
    <row r="30" spans="2:52" ht="27.6" x14ac:dyDescent="0.25">
      <c r="B30" s="513" t="s">
        <v>816</v>
      </c>
      <c r="C30" s="513" t="s">
        <v>1017</v>
      </c>
      <c r="D30" s="513" t="s">
        <v>1018</v>
      </c>
      <c r="E30" s="155" t="s">
        <v>918</v>
      </c>
      <c r="F30" s="502"/>
      <c r="G30" s="505">
        <v>0</v>
      </c>
      <c r="H30" s="505">
        <v>0</v>
      </c>
      <c r="I30" s="505">
        <v>0</v>
      </c>
      <c r="J30" s="505">
        <v>0</v>
      </c>
      <c r="K30" s="505">
        <v>0</v>
      </c>
      <c r="L30" s="505">
        <v>0</v>
      </c>
      <c r="M30" s="505">
        <v>0</v>
      </c>
      <c r="N30" s="505"/>
      <c r="O30" s="505">
        <v>0</v>
      </c>
      <c r="P30" s="505">
        <v>0</v>
      </c>
      <c r="Q30" s="505">
        <v>0</v>
      </c>
      <c r="R30" s="505">
        <v>0</v>
      </c>
      <c r="S30" s="505">
        <v>0</v>
      </c>
      <c r="T30" s="505">
        <v>0</v>
      </c>
      <c r="U30" s="505"/>
      <c r="V30" s="505">
        <f t="shared" si="4"/>
        <v>0</v>
      </c>
      <c r="W30" s="505">
        <f t="shared" si="5"/>
        <v>0</v>
      </c>
      <c r="X30" s="505">
        <f t="shared" si="5"/>
        <v>0</v>
      </c>
      <c r="Y30" s="505">
        <f t="shared" si="5"/>
        <v>0</v>
      </c>
      <c r="Z30" s="505">
        <f t="shared" si="5"/>
        <v>0</v>
      </c>
      <c r="AA30" s="505">
        <f t="shared" si="5"/>
        <v>0</v>
      </c>
      <c r="AB30" s="505"/>
      <c r="AC30" s="505">
        <f>SUM($V30:V30)</f>
        <v>0</v>
      </c>
      <c r="AD30" s="505">
        <f>SUM($V30:W30)</f>
        <v>0</v>
      </c>
      <c r="AE30" s="505">
        <f>SUM($V30:X30)</f>
        <v>0</v>
      </c>
      <c r="AF30" s="505">
        <f>SUM($V30:Y30)</f>
        <v>0</v>
      </c>
      <c r="AG30" s="505">
        <f>SUM($V30:Z30)</f>
        <v>0</v>
      </c>
      <c r="AH30" s="505">
        <f>SUM($V30:AA30)</f>
        <v>0</v>
      </c>
      <c r="AI30" s="504"/>
      <c r="AJ30" s="507" t="str">
        <f t="shared" si="6"/>
        <v/>
      </c>
      <c r="AK30" s="507" t="str">
        <f t="shared" si="6"/>
        <v/>
      </c>
      <c r="AL30" s="507" t="str">
        <f t="shared" si="6"/>
        <v/>
      </c>
      <c r="AM30" s="507" t="str">
        <f t="shared" si="6"/>
        <v/>
      </c>
      <c r="AN30" s="507" t="str">
        <f t="shared" si="6"/>
        <v/>
      </c>
      <c r="AO30" s="507" t="str">
        <f t="shared" si="6"/>
        <v/>
      </c>
      <c r="AP30" s="502"/>
      <c r="AQ30" s="503">
        <v>0</v>
      </c>
      <c r="AR30" s="506">
        <v>0.97198473305250987</v>
      </c>
      <c r="AS30" s="506">
        <f t="shared" si="2"/>
        <v>0</v>
      </c>
      <c r="AT30" s="502"/>
      <c r="AU30" s="505" t="str">
        <f t="shared" si="3"/>
        <v/>
      </c>
      <c r="AV30" s="505" t="str">
        <f t="shared" si="3"/>
        <v/>
      </c>
      <c r="AW30" s="505" t="str">
        <f t="shared" si="3"/>
        <v/>
      </c>
      <c r="AX30" s="505" t="str">
        <f t="shared" si="3"/>
        <v/>
      </c>
      <c r="AY30" s="505" t="str">
        <f t="shared" si="3"/>
        <v/>
      </c>
      <c r="AZ30" s="505" t="str">
        <f t="shared" si="3"/>
        <v/>
      </c>
    </row>
    <row r="31" spans="2:52" ht="13.8" x14ac:dyDescent="0.25">
      <c r="B31" s="513" t="s">
        <v>816</v>
      </c>
      <c r="C31" s="513" t="s">
        <v>1019</v>
      </c>
      <c r="D31" s="513" t="s">
        <v>1019</v>
      </c>
      <c r="F31" s="502"/>
      <c r="G31" s="505">
        <v>0</v>
      </c>
      <c r="H31" s="505">
        <v>0</v>
      </c>
      <c r="I31" s="505">
        <v>0</v>
      </c>
      <c r="J31" s="505">
        <v>0</v>
      </c>
      <c r="K31" s="505">
        <v>0</v>
      </c>
      <c r="L31" s="505">
        <v>0</v>
      </c>
      <c r="M31" s="505">
        <v>0</v>
      </c>
      <c r="N31" s="505"/>
      <c r="O31" s="505">
        <v>0</v>
      </c>
      <c r="P31" s="505">
        <v>0</v>
      </c>
      <c r="Q31" s="505">
        <v>0</v>
      </c>
      <c r="R31" s="505">
        <v>0</v>
      </c>
      <c r="S31" s="505">
        <v>0</v>
      </c>
      <c r="T31" s="505">
        <v>0</v>
      </c>
      <c r="U31" s="505"/>
      <c r="V31" s="505">
        <f t="shared" si="4"/>
        <v>0</v>
      </c>
      <c r="W31" s="505">
        <f t="shared" si="5"/>
        <v>0</v>
      </c>
      <c r="X31" s="505">
        <f t="shared" si="5"/>
        <v>0</v>
      </c>
      <c r="Y31" s="505">
        <f t="shared" si="5"/>
        <v>0</v>
      </c>
      <c r="Z31" s="505">
        <f t="shared" si="5"/>
        <v>0</v>
      </c>
      <c r="AA31" s="505">
        <f t="shared" si="5"/>
        <v>0</v>
      </c>
      <c r="AB31" s="505"/>
      <c r="AC31" s="505">
        <f>SUM($V31:V31)</f>
        <v>0</v>
      </c>
      <c r="AD31" s="505">
        <f>SUM($V31:W31)</f>
        <v>0</v>
      </c>
      <c r="AE31" s="505">
        <f>SUM($V31:X31)</f>
        <v>0</v>
      </c>
      <c r="AF31" s="505">
        <f>SUM($V31:Y31)</f>
        <v>0</v>
      </c>
      <c r="AG31" s="505">
        <f>SUM($V31:Z31)</f>
        <v>0</v>
      </c>
      <c r="AH31" s="505">
        <f>SUM($V31:AA31)</f>
        <v>0</v>
      </c>
      <c r="AI31" s="504"/>
      <c r="AJ31" s="507" t="str">
        <f t="shared" si="6"/>
        <v/>
      </c>
      <c r="AK31" s="507" t="str">
        <f t="shared" si="6"/>
        <v/>
      </c>
      <c r="AL31" s="507" t="str">
        <f t="shared" si="6"/>
        <v/>
      </c>
      <c r="AM31" s="507" t="str">
        <f t="shared" si="6"/>
        <v/>
      </c>
      <c r="AN31" s="507" t="str">
        <f t="shared" si="6"/>
        <v/>
      </c>
      <c r="AO31" s="507" t="str">
        <f t="shared" si="6"/>
        <v/>
      </c>
      <c r="AP31" s="502"/>
      <c r="AQ31" s="503">
        <v>0</v>
      </c>
      <c r="AR31" s="506">
        <v>0.97198473305250987</v>
      </c>
      <c r="AS31" s="506">
        <f t="shared" si="2"/>
        <v>0</v>
      </c>
      <c r="AT31" s="502"/>
      <c r="AU31" s="505" t="str">
        <f t="shared" si="3"/>
        <v/>
      </c>
      <c r="AV31" s="505" t="str">
        <f t="shared" si="3"/>
        <v/>
      </c>
      <c r="AW31" s="505" t="str">
        <f t="shared" si="3"/>
        <v/>
      </c>
      <c r="AX31" s="505" t="str">
        <f t="shared" si="3"/>
        <v/>
      </c>
      <c r="AY31" s="505" t="str">
        <f t="shared" si="3"/>
        <v/>
      </c>
      <c r="AZ31" s="505" t="str">
        <f t="shared" si="3"/>
        <v/>
      </c>
    </row>
    <row r="32" spans="2:52" ht="13.8" x14ac:dyDescent="0.25">
      <c r="B32" s="513" t="s">
        <v>816</v>
      </c>
      <c r="C32" s="513" t="s">
        <v>1020</v>
      </c>
      <c r="D32" s="513" t="s">
        <v>1020</v>
      </c>
      <c r="E32" s="155" t="s">
        <v>920</v>
      </c>
      <c r="F32" s="502"/>
      <c r="G32" s="505">
        <v>0</v>
      </c>
      <c r="H32" s="505">
        <v>5.3970000000000002</v>
      </c>
      <c r="I32" s="505">
        <v>8.9280000000000008</v>
      </c>
      <c r="J32" s="505">
        <v>17.024999999999999</v>
      </c>
      <c r="K32" s="505">
        <v>16.417999999999999</v>
      </c>
      <c r="L32" s="505">
        <v>14.217000000000001</v>
      </c>
      <c r="M32" s="505">
        <v>0</v>
      </c>
      <c r="N32" s="505"/>
      <c r="O32" s="505">
        <v>0</v>
      </c>
      <c r="P32" s="505">
        <v>0</v>
      </c>
      <c r="Q32" s="505">
        <v>4.2000000000000003E-2</v>
      </c>
      <c r="R32" s="505">
        <v>0.13400000000000001</v>
      </c>
      <c r="S32" s="505">
        <v>0.441</v>
      </c>
      <c r="T32" s="505">
        <v>0.44699999999999995</v>
      </c>
      <c r="U32" s="505"/>
      <c r="V32" s="505">
        <f t="shared" si="4"/>
        <v>0</v>
      </c>
      <c r="W32" s="505">
        <f t="shared" si="5"/>
        <v>5.3970000000000002</v>
      </c>
      <c r="X32" s="505">
        <f t="shared" si="5"/>
        <v>8.9280000000000008</v>
      </c>
      <c r="Y32" s="505">
        <f t="shared" si="5"/>
        <v>17.067</v>
      </c>
      <c r="Z32" s="505">
        <f t="shared" si="5"/>
        <v>16.552</v>
      </c>
      <c r="AA32" s="505">
        <f t="shared" si="5"/>
        <v>14.658000000000001</v>
      </c>
      <c r="AB32" s="505"/>
      <c r="AC32" s="505">
        <f>SUM($V32:V32)</f>
        <v>0</v>
      </c>
      <c r="AD32" s="505">
        <f>SUM($V32:W32)</f>
        <v>5.3970000000000002</v>
      </c>
      <c r="AE32" s="505">
        <f>SUM($V32:X32)</f>
        <v>14.325000000000001</v>
      </c>
      <c r="AF32" s="505">
        <f>SUM($V32:Y32)</f>
        <v>31.392000000000003</v>
      </c>
      <c r="AG32" s="505">
        <f>SUM($V32:Z32)</f>
        <v>47.944000000000003</v>
      </c>
      <c r="AH32" s="505">
        <f>SUM($V32:AA32)</f>
        <v>62.602000000000004</v>
      </c>
      <c r="AI32" s="504"/>
      <c r="AJ32" s="507">
        <f t="shared" si="6"/>
        <v>0</v>
      </c>
      <c r="AK32" s="507">
        <f t="shared" si="6"/>
        <v>8.6211303153253885E-2</v>
      </c>
      <c r="AL32" s="507">
        <f t="shared" si="6"/>
        <v>0.22882655506213859</v>
      </c>
      <c r="AM32" s="507">
        <f t="shared" si="6"/>
        <v>0.50145362767962687</v>
      </c>
      <c r="AN32" s="507">
        <f t="shared" si="6"/>
        <v>0.76585412606625991</v>
      </c>
      <c r="AO32" s="507">
        <f t="shared" si="6"/>
        <v>1</v>
      </c>
      <c r="AP32" s="502"/>
      <c r="AQ32" s="503">
        <v>82.460568776119402</v>
      </c>
      <c r="AR32" s="506">
        <v>0.97198473305250987</v>
      </c>
      <c r="AS32" s="506">
        <f t="shared" si="2"/>
        <v>80.150413929214551</v>
      </c>
      <c r="AT32" s="502"/>
      <c r="AU32" s="505">
        <f t="shared" si="3"/>
        <v>0</v>
      </c>
      <c r="AV32" s="505">
        <f t="shared" si="3"/>
        <v>6.9098716331102983</v>
      </c>
      <c r="AW32" s="505">
        <f t="shared" si="3"/>
        <v>18.340543106226612</v>
      </c>
      <c r="AX32" s="505">
        <f t="shared" si="3"/>
        <v>40.191715824828336</v>
      </c>
      <c r="AY32" s="505">
        <f t="shared" si="3"/>
        <v>61.383525213607598</v>
      </c>
      <c r="AZ32" s="505">
        <f t="shared" si="3"/>
        <v>80.150413929214551</v>
      </c>
    </row>
    <row r="33" spans="2:52" ht="13.8" x14ac:dyDescent="0.25">
      <c r="B33" s="513" t="s">
        <v>816</v>
      </c>
      <c r="C33" s="513" t="s">
        <v>1021</v>
      </c>
      <c r="D33" s="513" t="s">
        <v>1021</v>
      </c>
      <c r="E33" s="155" t="s">
        <v>922</v>
      </c>
      <c r="F33" s="502"/>
      <c r="G33" s="505">
        <v>0</v>
      </c>
      <c r="H33" s="505">
        <v>0</v>
      </c>
      <c r="I33" s="505">
        <v>0</v>
      </c>
      <c r="J33" s="505">
        <v>0</v>
      </c>
      <c r="K33" s="505">
        <v>0</v>
      </c>
      <c r="L33" s="505">
        <v>0</v>
      </c>
      <c r="M33" s="505">
        <v>0</v>
      </c>
      <c r="N33" s="505"/>
      <c r="O33" s="505">
        <v>3.1179999999999999</v>
      </c>
      <c r="P33" s="505">
        <v>3.1629999999999998</v>
      </c>
      <c r="Q33" s="505">
        <v>3.21</v>
      </c>
      <c r="R33" s="505">
        <v>3.2559999999999998</v>
      </c>
      <c r="S33" s="505">
        <v>3.3039999999999998</v>
      </c>
      <c r="T33" s="505">
        <v>0</v>
      </c>
      <c r="U33" s="505"/>
      <c r="V33" s="505">
        <f t="shared" si="4"/>
        <v>0</v>
      </c>
      <c r="W33" s="505">
        <f t="shared" si="5"/>
        <v>3.1179999999999999</v>
      </c>
      <c r="X33" s="505">
        <f t="shared" si="5"/>
        <v>3.1629999999999998</v>
      </c>
      <c r="Y33" s="505">
        <f t="shared" si="5"/>
        <v>3.21</v>
      </c>
      <c r="Z33" s="505">
        <f t="shared" si="5"/>
        <v>3.2559999999999998</v>
      </c>
      <c r="AA33" s="505">
        <f t="shared" si="5"/>
        <v>3.3039999999999998</v>
      </c>
      <c r="AB33" s="505"/>
      <c r="AC33" s="505">
        <f>SUM($V33:V33)</f>
        <v>0</v>
      </c>
      <c r="AD33" s="505">
        <f>SUM($V33:W33)</f>
        <v>3.1179999999999999</v>
      </c>
      <c r="AE33" s="505">
        <f>SUM($V33:X33)</f>
        <v>6.2809999999999997</v>
      </c>
      <c r="AF33" s="505">
        <f>SUM($V33:Y33)</f>
        <v>9.4909999999999997</v>
      </c>
      <c r="AG33" s="505">
        <f>SUM($V33:Z33)</f>
        <v>12.747</v>
      </c>
      <c r="AH33" s="505">
        <f>SUM($V33:AA33)</f>
        <v>16.050999999999998</v>
      </c>
      <c r="AI33" s="504"/>
      <c r="AJ33" s="507">
        <f t="shared" si="6"/>
        <v>0</v>
      </c>
      <c r="AK33" s="507">
        <f t="shared" si="6"/>
        <v>0.19425580960687808</v>
      </c>
      <c r="AL33" s="507">
        <f t="shared" si="6"/>
        <v>0.39131518285465083</v>
      </c>
      <c r="AM33" s="507">
        <f t="shared" si="6"/>
        <v>0.59130272257180239</v>
      </c>
      <c r="AN33" s="507">
        <f t="shared" si="6"/>
        <v>0.7941561273440908</v>
      </c>
      <c r="AO33" s="507">
        <f t="shared" si="6"/>
        <v>1</v>
      </c>
      <c r="AP33" s="502"/>
      <c r="AQ33" s="503">
        <v>16.050999999999998</v>
      </c>
      <c r="AR33" s="506">
        <v>0.97198473305250987</v>
      </c>
      <c r="AS33" s="506">
        <f t="shared" si="2"/>
        <v>15.601326950225834</v>
      </c>
      <c r="AT33" s="502"/>
      <c r="AU33" s="505">
        <f t="shared" si="3"/>
        <v>0</v>
      </c>
      <c r="AV33" s="505">
        <f t="shared" si="3"/>
        <v>3.0306483976577256</v>
      </c>
      <c r="AW33" s="505">
        <f t="shared" si="3"/>
        <v>6.105036108302814</v>
      </c>
      <c r="AX33" s="505">
        <f t="shared" si="3"/>
        <v>9.2251071014013704</v>
      </c>
      <c r="AY33" s="505">
        <f t="shared" si="3"/>
        <v>12.389889392220343</v>
      </c>
      <c r="AZ33" s="505">
        <f t="shared" si="3"/>
        <v>15.601326950225834</v>
      </c>
    </row>
    <row r="34" spans="2:52" ht="13.8" x14ac:dyDescent="0.25">
      <c r="B34" s="513" t="s">
        <v>816</v>
      </c>
      <c r="C34" s="513" t="s">
        <v>1022</v>
      </c>
      <c r="D34" s="513" t="s">
        <v>1022</v>
      </c>
      <c r="E34" s="155" t="s">
        <v>924</v>
      </c>
      <c r="F34" s="502"/>
      <c r="G34" s="505">
        <v>0</v>
      </c>
      <c r="H34" s="505">
        <v>0</v>
      </c>
      <c r="I34" s="505">
        <v>0</v>
      </c>
      <c r="J34" s="505">
        <v>0</v>
      </c>
      <c r="K34" s="505">
        <v>0</v>
      </c>
      <c r="L34" s="505">
        <v>0</v>
      </c>
      <c r="M34" s="505">
        <v>0</v>
      </c>
      <c r="N34" s="505"/>
      <c r="O34" s="505">
        <v>0</v>
      </c>
      <c r="P34" s="505">
        <v>0</v>
      </c>
      <c r="Q34" s="505">
        <v>0</v>
      </c>
      <c r="R34" s="505">
        <v>0</v>
      </c>
      <c r="S34" s="505">
        <v>0</v>
      </c>
      <c r="T34" s="505">
        <v>0</v>
      </c>
      <c r="U34" s="505"/>
      <c r="V34" s="505">
        <f t="shared" si="4"/>
        <v>0</v>
      </c>
      <c r="W34" s="505">
        <f t="shared" si="5"/>
        <v>0</v>
      </c>
      <c r="X34" s="505">
        <f t="shared" si="5"/>
        <v>0</v>
      </c>
      <c r="Y34" s="505">
        <f t="shared" si="5"/>
        <v>0</v>
      </c>
      <c r="Z34" s="505">
        <f t="shared" si="5"/>
        <v>0</v>
      </c>
      <c r="AA34" s="505">
        <f t="shared" si="5"/>
        <v>0</v>
      </c>
      <c r="AB34" s="505"/>
      <c r="AC34" s="505">
        <f>SUM($V34:V34)</f>
        <v>0</v>
      </c>
      <c r="AD34" s="505">
        <f>SUM($V34:W34)</f>
        <v>0</v>
      </c>
      <c r="AE34" s="505">
        <f>SUM($V34:X34)</f>
        <v>0</v>
      </c>
      <c r="AF34" s="505">
        <f>SUM($V34:Y34)</f>
        <v>0</v>
      </c>
      <c r="AG34" s="505">
        <f>SUM($V34:Z34)</f>
        <v>0</v>
      </c>
      <c r="AH34" s="505">
        <f>SUM($V34:AA34)</f>
        <v>0</v>
      </c>
      <c r="AI34" s="504"/>
      <c r="AJ34" s="507" t="str">
        <f t="shared" si="6"/>
        <v/>
      </c>
      <c r="AK34" s="507" t="str">
        <f t="shared" si="6"/>
        <v/>
      </c>
      <c r="AL34" s="507" t="str">
        <f t="shared" si="6"/>
        <v/>
      </c>
      <c r="AM34" s="507" t="str">
        <f t="shared" si="6"/>
        <v/>
      </c>
      <c r="AN34" s="507" t="str">
        <f t="shared" si="6"/>
        <v/>
      </c>
      <c r="AO34" s="507" t="str">
        <f t="shared" si="6"/>
        <v/>
      </c>
      <c r="AP34" s="502"/>
      <c r="AQ34" s="503">
        <v>0</v>
      </c>
      <c r="AR34" s="506">
        <v>0.97198473305250987</v>
      </c>
      <c r="AS34" s="506">
        <f t="shared" si="2"/>
        <v>0</v>
      </c>
      <c r="AT34" s="502"/>
      <c r="AU34" s="505" t="str">
        <f t="shared" si="3"/>
        <v/>
      </c>
      <c r="AV34" s="505" t="str">
        <f t="shared" si="3"/>
        <v/>
      </c>
      <c r="AW34" s="505" t="str">
        <f t="shared" si="3"/>
        <v/>
      </c>
      <c r="AX34" s="505" t="str">
        <f t="shared" si="3"/>
        <v/>
      </c>
      <c r="AY34" s="505" t="str">
        <f t="shared" si="3"/>
        <v/>
      </c>
      <c r="AZ34" s="505" t="str">
        <f t="shared" si="3"/>
        <v/>
      </c>
    </row>
    <row r="35" spans="2:52" ht="27.6" x14ac:dyDescent="0.25">
      <c r="B35" s="513" t="s">
        <v>138</v>
      </c>
      <c r="C35" s="513" t="s">
        <v>1017</v>
      </c>
      <c r="D35" s="513" t="s">
        <v>1018</v>
      </c>
      <c r="E35" s="155" t="s">
        <v>918</v>
      </c>
      <c r="F35" s="502"/>
      <c r="G35" s="505">
        <v>0</v>
      </c>
      <c r="H35" s="505">
        <v>0</v>
      </c>
      <c r="I35" s="505">
        <v>0</v>
      </c>
      <c r="J35" s="505">
        <v>0</v>
      </c>
      <c r="K35" s="505">
        <v>0</v>
      </c>
      <c r="L35" s="505">
        <v>0</v>
      </c>
      <c r="M35" s="505">
        <v>0</v>
      </c>
      <c r="N35" s="505"/>
      <c r="O35" s="505">
        <v>0</v>
      </c>
      <c r="P35" s="505">
        <v>0</v>
      </c>
      <c r="Q35" s="505">
        <v>0</v>
      </c>
      <c r="R35" s="505">
        <v>0</v>
      </c>
      <c r="S35" s="505">
        <v>0</v>
      </c>
      <c r="T35" s="505">
        <v>0</v>
      </c>
      <c r="U35" s="505"/>
      <c r="V35" s="505">
        <f t="shared" si="4"/>
        <v>0</v>
      </c>
      <c r="W35" s="505">
        <f t="shared" si="5"/>
        <v>0</v>
      </c>
      <c r="X35" s="505">
        <f t="shared" si="5"/>
        <v>0</v>
      </c>
      <c r="Y35" s="505">
        <f t="shared" si="5"/>
        <v>0</v>
      </c>
      <c r="Z35" s="505">
        <f t="shared" si="5"/>
        <v>0</v>
      </c>
      <c r="AA35" s="505">
        <f t="shared" si="5"/>
        <v>0</v>
      </c>
      <c r="AB35" s="505"/>
      <c r="AC35" s="505">
        <f>SUM($V35:V35)</f>
        <v>0</v>
      </c>
      <c r="AD35" s="505">
        <f>SUM($V35:W35)</f>
        <v>0</v>
      </c>
      <c r="AE35" s="505">
        <f>SUM($V35:X35)</f>
        <v>0</v>
      </c>
      <c r="AF35" s="505">
        <f>SUM($V35:Y35)</f>
        <v>0</v>
      </c>
      <c r="AG35" s="505">
        <f>SUM($V35:Z35)</f>
        <v>0</v>
      </c>
      <c r="AH35" s="505">
        <f>SUM($V35:AA35)</f>
        <v>0</v>
      </c>
      <c r="AI35" s="504"/>
      <c r="AJ35" s="507" t="str">
        <f t="shared" si="6"/>
        <v/>
      </c>
      <c r="AK35" s="507" t="str">
        <f t="shared" si="6"/>
        <v/>
      </c>
      <c r="AL35" s="507" t="str">
        <f t="shared" si="6"/>
        <v/>
      </c>
      <c r="AM35" s="507" t="str">
        <f t="shared" si="6"/>
        <v/>
      </c>
      <c r="AN35" s="507" t="str">
        <f t="shared" si="6"/>
        <v/>
      </c>
      <c r="AO35" s="507" t="str">
        <f t="shared" si="6"/>
        <v/>
      </c>
      <c r="AP35" s="502"/>
      <c r="AQ35" s="503">
        <v>0</v>
      </c>
      <c r="AR35" s="506">
        <v>0.96251306278138515</v>
      </c>
      <c r="AS35" s="506">
        <f t="shared" si="2"/>
        <v>0</v>
      </c>
      <c r="AT35" s="502"/>
      <c r="AU35" s="505" t="str">
        <f t="shared" si="3"/>
        <v/>
      </c>
      <c r="AV35" s="505" t="str">
        <f t="shared" si="3"/>
        <v/>
      </c>
      <c r="AW35" s="505" t="str">
        <f t="shared" si="3"/>
        <v/>
      </c>
      <c r="AX35" s="505" t="str">
        <f t="shared" si="3"/>
        <v/>
      </c>
      <c r="AY35" s="505" t="str">
        <f t="shared" si="3"/>
        <v/>
      </c>
      <c r="AZ35" s="505" t="str">
        <f t="shared" si="3"/>
        <v/>
      </c>
    </row>
    <row r="36" spans="2:52" ht="13.8" x14ac:dyDescent="0.25">
      <c r="B36" s="513" t="s">
        <v>138</v>
      </c>
      <c r="C36" s="513" t="s">
        <v>1019</v>
      </c>
      <c r="D36" s="513" t="s">
        <v>1019</v>
      </c>
      <c r="F36" s="502"/>
      <c r="G36" s="505">
        <v>0</v>
      </c>
      <c r="H36" s="505">
        <v>0</v>
      </c>
      <c r="I36" s="505">
        <v>0</v>
      </c>
      <c r="J36" s="505">
        <v>0</v>
      </c>
      <c r="K36" s="505">
        <v>0</v>
      </c>
      <c r="L36" s="505">
        <v>0</v>
      </c>
      <c r="M36" s="505">
        <v>0</v>
      </c>
      <c r="N36" s="505"/>
      <c r="O36" s="505">
        <v>0</v>
      </c>
      <c r="P36" s="505">
        <v>0</v>
      </c>
      <c r="Q36" s="505">
        <v>0</v>
      </c>
      <c r="R36" s="505">
        <v>0</v>
      </c>
      <c r="S36" s="505">
        <v>0</v>
      </c>
      <c r="T36" s="505">
        <v>0</v>
      </c>
      <c r="U36" s="505"/>
      <c r="V36" s="505">
        <f t="shared" si="4"/>
        <v>0</v>
      </c>
      <c r="W36" s="505">
        <f t="shared" si="5"/>
        <v>0</v>
      </c>
      <c r="X36" s="505">
        <f t="shared" si="5"/>
        <v>0</v>
      </c>
      <c r="Y36" s="505">
        <f t="shared" si="5"/>
        <v>0</v>
      </c>
      <c r="Z36" s="505">
        <f t="shared" si="5"/>
        <v>0</v>
      </c>
      <c r="AA36" s="505">
        <f t="shared" si="5"/>
        <v>0</v>
      </c>
      <c r="AB36" s="505"/>
      <c r="AC36" s="505">
        <f>SUM($V36:V36)</f>
        <v>0</v>
      </c>
      <c r="AD36" s="505">
        <f>SUM($V36:W36)</f>
        <v>0</v>
      </c>
      <c r="AE36" s="505">
        <f>SUM($V36:X36)</f>
        <v>0</v>
      </c>
      <c r="AF36" s="505">
        <f>SUM($V36:Y36)</f>
        <v>0</v>
      </c>
      <c r="AG36" s="505">
        <f>SUM($V36:Z36)</f>
        <v>0</v>
      </c>
      <c r="AH36" s="505">
        <f>SUM($V36:AA36)</f>
        <v>0</v>
      </c>
      <c r="AI36" s="504"/>
      <c r="AJ36" s="507" t="str">
        <f t="shared" si="6"/>
        <v/>
      </c>
      <c r="AK36" s="507" t="str">
        <f t="shared" si="6"/>
        <v/>
      </c>
      <c r="AL36" s="507" t="str">
        <f t="shared" si="6"/>
        <v/>
      </c>
      <c r="AM36" s="507" t="str">
        <f t="shared" si="6"/>
        <v/>
      </c>
      <c r="AN36" s="507" t="str">
        <f t="shared" si="6"/>
        <v/>
      </c>
      <c r="AO36" s="507" t="str">
        <f t="shared" si="6"/>
        <v/>
      </c>
      <c r="AP36" s="502"/>
      <c r="AQ36" s="503">
        <v>0</v>
      </c>
      <c r="AR36" s="506">
        <v>0.96251306278138515</v>
      </c>
      <c r="AS36" s="506">
        <f t="shared" si="2"/>
        <v>0</v>
      </c>
      <c r="AT36" s="502"/>
      <c r="AU36" s="505" t="str">
        <f t="shared" si="3"/>
        <v/>
      </c>
      <c r="AV36" s="505" t="str">
        <f t="shared" si="3"/>
        <v/>
      </c>
      <c r="AW36" s="505" t="str">
        <f t="shared" si="3"/>
        <v/>
      </c>
      <c r="AX36" s="505" t="str">
        <f t="shared" si="3"/>
        <v/>
      </c>
      <c r="AY36" s="505" t="str">
        <f t="shared" si="3"/>
        <v/>
      </c>
      <c r="AZ36" s="505" t="str">
        <f t="shared" si="3"/>
        <v/>
      </c>
    </row>
    <row r="37" spans="2:52" ht="13.8" x14ac:dyDescent="0.25">
      <c r="B37" s="513" t="s">
        <v>138</v>
      </c>
      <c r="C37" s="513" t="s">
        <v>1020</v>
      </c>
      <c r="D37" s="513" t="s">
        <v>1020</v>
      </c>
      <c r="E37" s="155" t="s">
        <v>920</v>
      </c>
      <c r="F37" s="502"/>
      <c r="G37" s="505">
        <v>0.47743999999999998</v>
      </c>
      <c r="H37" s="505">
        <v>1.2595729249355418</v>
      </c>
      <c r="I37" s="505">
        <v>5.3276403393872993</v>
      </c>
      <c r="J37" s="505">
        <v>4.1866029578240003</v>
      </c>
      <c r="K37" s="505">
        <v>0.8900608000000001</v>
      </c>
      <c r="L37" s="505">
        <v>0.8900608000000001</v>
      </c>
      <c r="M37" s="505">
        <v>74.161059045684652</v>
      </c>
      <c r="N37" s="505"/>
      <c r="O37" s="505">
        <v>0</v>
      </c>
      <c r="P37" s="505">
        <v>0.14259498239999999</v>
      </c>
      <c r="Q37" s="505">
        <v>0.28518995430400002</v>
      </c>
      <c r="R37" s="505">
        <v>0.28518995430400002</v>
      </c>
      <c r="S37" s="505">
        <v>0.28518995430400002</v>
      </c>
      <c r="T37" s="505">
        <v>2.6610487912960004</v>
      </c>
      <c r="U37" s="505"/>
      <c r="V37" s="505">
        <f t="shared" si="4"/>
        <v>0.47743999999999998</v>
      </c>
      <c r="W37" s="505">
        <f t="shared" si="5"/>
        <v>1.2595729249355418</v>
      </c>
      <c r="X37" s="505">
        <f t="shared" si="5"/>
        <v>5.4702353217872997</v>
      </c>
      <c r="Y37" s="505">
        <f t="shared" si="5"/>
        <v>4.4717929121280005</v>
      </c>
      <c r="Z37" s="505">
        <f t="shared" si="5"/>
        <v>1.1752507543040001</v>
      </c>
      <c r="AA37" s="505">
        <f t="shared" si="5"/>
        <v>1.1752507543040001</v>
      </c>
      <c r="AB37" s="505"/>
      <c r="AC37" s="505">
        <f>SUM($V37:V37)</f>
        <v>0.47743999999999998</v>
      </c>
      <c r="AD37" s="505">
        <f>SUM($V37:W37)</f>
        <v>1.7370129249355419</v>
      </c>
      <c r="AE37" s="505">
        <f>SUM($V37:X37)</f>
        <v>7.2072482467228411</v>
      </c>
      <c r="AF37" s="505">
        <f>SUM($V37:Y37)</f>
        <v>11.679041158850842</v>
      </c>
      <c r="AG37" s="505">
        <f>SUM($V37:Z37)</f>
        <v>12.854291913154842</v>
      </c>
      <c r="AH37" s="505">
        <f>SUM($V37:AA37)</f>
        <v>14.029542667458843</v>
      </c>
      <c r="AI37" s="504"/>
      <c r="AJ37" s="507">
        <f t="shared" si="6"/>
        <v>3.4031045153553693E-2</v>
      </c>
      <c r="AK37" s="507">
        <f t="shared" si="6"/>
        <v>0.12381108679789669</v>
      </c>
      <c r="AL37" s="507">
        <f t="shared" si="6"/>
        <v>0.51371940037930564</v>
      </c>
      <c r="AM37" s="507">
        <f t="shared" si="6"/>
        <v>0.83246057520749206</v>
      </c>
      <c r="AN37" s="507">
        <f t="shared" si="6"/>
        <v>0.91623028760374603</v>
      </c>
      <c r="AO37" s="507">
        <f t="shared" si="6"/>
        <v>1</v>
      </c>
      <c r="AP37" s="502"/>
      <c r="AQ37" s="503">
        <v>27.207450862441807</v>
      </c>
      <c r="AR37" s="506">
        <v>0.96251306278138515</v>
      </c>
      <c r="AS37" s="506">
        <f t="shared" si="2"/>
        <v>26.187526860082901</v>
      </c>
      <c r="AT37" s="502"/>
      <c r="AU37" s="505">
        <f t="shared" si="3"/>
        <v>0.89118890903538139</v>
      </c>
      <c r="AV37" s="505">
        <f t="shared" si="3"/>
        <v>3.2423061610959749</v>
      </c>
      <c r="AW37" s="505">
        <f t="shared" si="3"/>
        <v>13.453040595978749</v>
      </c>
      <c r="AX37" s="505">
        <f t="shared" si="3"/>
        <v>21.80008367320626</v>
      </c>
      <c r="AY37" s="505">
        <f t="shared" si="3"/>
        <v>23.993805266644582</v>
      </c>
      <c r="AZ37" s="505">
        <f t="shared" si="3"/>
        <v>26.187526860082901</v>
      </c>
    </row>
    <row r="38" spans="2:52" ht="13.8" x14ac:dyDescent="0.25">
      <c r="B38" s="513" t="s">
        <v>138</v>
      </c>
      <c r="C38" s="513" t="s">
        <v>1021</v>
      </c>
      <c r="D38" s="513" t="s">
        <v>1021</v>
      </c>
      <c r="E38" s="155" t="s">
        <v>922</v>
      </c>
      <c r="F38" s="502"/>
      <c r="G38" s="505">
        <v>0.4900000000000001</v>
      </c>
      <c r="H38" s="505">
        <v>3.8595317264738922</v>
      </c>
      <c r="I38" s="505">
        <v>10.146428474783562</v>
      </c>
      <c r="J38" s="505">
        <v>6.6126525632464279</v>
      </c>
      <c r="K38" s="505">
        <v>0</v>
      </c>
      <c r="L38" s="505">
        <v>0</v>
      </c>
      <c r="M38" s="505">
        <v>0</v>
      </c>
      <c r="N38" s="505"/>
      <c r="O38" s="505">
        <v>0</v>
      </c>
      <c r="P38" s="505">
        <v>0</v>
      </c>
      <c r="Q38" s="505">
        <v>1.153617606144</v>
      </c>
      <c r="R38" s="505">
        <v>2.307235212288</v>
      </c>
      <c r="S38" s="505">
        <v>2.307235212288</v>
      </c>
      <c r="T38" s="505">
        <v>2.307235212288</v>
      </c>
      <c r="U38" s="505"/>
      <c r="V38" s="505">
        <f t="shared" si="4"/>
        <v>0.4900000000000001</v>
      </c>
      <c r="W38" s="505">
        <f t="shared" si="5"/>
        <v>3.8595317264738922</v>
      </c>
      <c r="X38" s="505">
        <f t="shared" si="5"/>
        <v>10.146428474783562</v>
      </c>
      <c r="Y38" s="505">
        <f t="shared" si="5"/>
        <v>7.7662701693904275</v>
      </c>
      <c r="Z38" s="505">
        <f t="shared" si="5"/>
        <v>2.307235212288</v>
      </c>
      <c r="AA38" s="505">
        <f t="shared" si="5"/>
        <v>2.307235212288</v>
      </c>
      <c r="AB38" s="505"/>
      <c r="AC38" s="505">
        <f>SUM($V38:V38)</f>
        <v>0.4900000000000001</v>
      </c>
      <c r="AD38" s="505">
        <f>SUM($V38:W38)</f>
        <v>4.3495317264738924</v>
      </c>
      <c r="AE38" s="505">
        <f>SUM($V38:X38)</f>
        <v>14.495960201257454</v>
      </c>
      <c r="AF38" s="505">
        <f>SUM($V38:Y38)</f>
        <v>22.262230370647881</v>
      </c>
      <c r="AG38" s="505">
        <f>SUM($V38:Z38)</f>
        <v>24.56946558293588</v>
      </c>
      <c r="AH38" s="505">
        <f>SUM($V38:AA38)</f>
        <v>26.876700795223879</v>
      </c>
      <c r="AI38" s="504"/>
      <c r="AJ38" s="507">
        <f t="shared" si="6"/>
        <v>1.8231404357750468E-2</v>
      </c>
      <c r="AK38" s="507">
        <f t="shared" si="6"/>
        <v>0.16183279933104086</v>
      </c>
      <c r="AL38" s="507">
        <f t="shared" si="6"/>
        <v>0.53935043261833149</v>
      </c>
      <c r="AM38" s="507">
        <f t="shared" si="6"/>
        <v>0.82830964039321331</v>
      </c>
      <c r="AN38" s="507">
        <f t="shared" si="6"/>
        <v>0.91415482019660665</v>
      </c>
      <c r="AO38" s="507">
        <f t="shared" si="6"/>
        <v>1</v>
      </c>
      <c r="AP38" s="502"/>
      <c r="AQ38" s="503">
        <v>10.653159292035397</v>
      </c>
      <c r="AR38" s="506">
        <v>0.96251306278138515</v>
      </c>
      <c r="AS38" s="506">
        <f t="shared" si="2"/>
        <v>10.253804978474962</v>
      </c>
      <c r="AT38" s="502"/>
      <c r="AU38" s="505">
        <f t="shared" si="3"/>
        <v>0.18694126476809186</v>
      </c>
      <c r="AV38" s="505">
        <f t="shared" si="3"/>
        <v>1.6594019634611663</v>
      </c>
      <c r="AW38" s="505">
        <f t="shared" si="3"/>
        <v>5.5303941511244723</v>
      </c>
      <c r="AX38" s="505">
        <f t="shared" si="3"/>
        <v>8.493325514382736</v>
      </c>
      <c r="AY38" s="505">
        <f t="shared" si="3"/>
        <v>9.3735652464288499</v>
      </c>
      <c r="AZ38" s="505">
        <f t="shared" si="3"/>
        <v>10.253804978474962</v>
      </c>
    </row>
    <row r="39" spans="2:52" ht="13.8" x14ac:dyDescent="0.25">
      <c r="B39" s="513" t="s">
        <v>138</v>
      </c>
      <c r="C39" s="513" t="s">
        <v>1022</v>
      </c>
      <c r="D39" s="513" t="s">
        <v>1022</v>
      </c>
      <c r="E39" s="155" t="s">
        <v>924</v>
      </c>
      <c r="F39" s="502"/>
      <c r="G39" s="505">
        <v>2.0992E-2</v>
      </c>
      <c r="H39" s="505">
        <v>3.9909833750458486E-3</v>
      </c>
      <c r="I39" s="505">
        <v>3.9909833750458486E-3</v>
      </c>
      <c r="J39" s="505">
        <v>0</v>
      </c>
      <c r="K39" s="505">
        <v>0</v>
      </c>
      <c r="L39" s="505">
        <v>0</v>
      </c>
      <c r="M39" s="505">
        <v>0</v>
      </c>
      <c r="N39" s="505"/>
      <c r="O39" s="505">
        <v>0</v>
      </c>
      <c r="P39" s="505">
        <v>0</v>
      </c>
      <c r="Q39" s="505">
        <v>0</v>
      </c>
      <c r="R39" s="505">
        <v>0</v>
      </c>
      <c r="S39" s="505">
        <v>0</v>
      </c>
      <c r="T39" s="505">
        <v>0</v>
      </c>
      <c r="U39" s="505"/>
      <c r="V39" s="505">
        <f t="shared" si="4"/>
        <v>2.0992E-2</v>
      </c>
      <c r="W39" s="505">
        <f t="shared" si="5"/>
        <v>3.9909833750458486E-3</v>
      </c>
      <c r="X39" s="505">
        <f t="shared" si="5"/>
        <v>3.9909833750458486E-3</v>
      </c>
      <c r="Y39" s="505">
        <f t="shared" si="5"/>
        <v>0</v>
      </c>
      <c r="Z39" s="505">
        <f t="shared" si="5"/>
        <v>0</v>
      </c>
      <c r="AA39" s="505">
        <f t="shared" si="5"/>
        <v>0</v>
      </c>
      <c r="AB39" s="505"/>
      <c r="AC39" s="505">
        <f>SUM($V39:V39)</f>
        <v>2.0992E-2</v>
      </c>
      <c r="AD39" s="505">
        <f>SUM($V39:W39)</f>
        <v>2.4982983375045849E-2</v>
      </c>
      <c r="AE39" s="505">
        <f>SUM($V39:X39)</f>
        <v>2.8973966750091697E-2</v>
      </c>
      <c r="AF39" s="505">
        <f>SUM($V39:Y39)</f>
        <v>2.8973966750091697E-2</v>
      </c>
      <c r="AG39" s="505">
        <f>SUM($V39:Z39)</f>
        <v>2.8973966750091697E-2</v>
      </c>
      <c r="AH39" s="505">
        <f>SUM($V39:AA39)</f>
        <v>2.8973966750091697E-2</v>
      </c>
      <c r="AI39" s="504"/>
      <c r="AJ39" s="507">
        <f t="shared" si="6"/>
        <v>0.72451246255169965</v>
      </c>
      <c r="AK39" s="507">
        <f t="shared" si="6"/>
        <v>0.86225623127584983</v>
      </c>
      <c r="AL39" s="507">
        <f t="shared" si="6"/>
        <v>1</v>
      </c>
      <c r="AM39" s="507">
        <f t="shared" si="6"/>
        <v>1</v>
      </c>
      <c r="AN39" s="507">
        <f t="shared" si="6"/>
        <v>1</v>
      </c>
      <c r="AO39" s="507">
        <f t="shared" si="6"/>
        <v>1</v>
      </c>
      <c r="AP39" s="502"/>
      <c r="AQ39" s="503">
        <v>2.1306318584070793E-2</v>
      </c>
      <c r="AR39" s="506">
        <v>0.96251306278138515</v>
      </c>
      <c r="AS39" s="506">
        <f t="shared" si="2"/>
        <v>2.0507609956949925E-2</v>
      </c>
      <c r="AT39" s="502"/>
      <c r="AU39" s="505">
        <f t="shared" si="3"/>
        <v>1.4858018990959546E-2</v>
      </c>
      <c r="AV39" s="505">
        <f t="shared" si="3"/>
        <v>1.7682814473954735E-2</v>
      </c>
      <c r="AW39" s="505">
        <f t="shared" si="3"/>
        <v>2.0507609956949925E-2</v>
      </c>
      <c r="AX39" s="505">
        <f t="shared" si="3"/>
        <v>2.0507609956949925E-2</v>
      </c>
      <c r="AY39" s="505">
        <f t="shared" si="3"/>
        <v>2.0507609956949925E-2</v>
      </c>
      <c r="AZ39" s="505">
        <f t="shared" si="3"/>
        <v>2.0507609956949925E-2</v>
      </c>
    </row>
    <row r="40" spans="2:52" ht="27.6" x14ac:dyDescent="0.25">
      <c r="B40" s="513" t="s">
        <v>825</v>
      </c>
      <c r="C40" s="513" t="s">
        <v>1017</v>
      </c>
      <c r="D40" s="513" t="s">
        <v>1018</v>
      </c>
      <c r="E40" s="155" t="s">
        <v>918</v>
      </c>
      <c r="F40" s="502"/>
      <c r="G40" s="505">
        <v>0</v>
      </c>
      <c r="H40" s="505">
        <v>0</v>
      </c>
      <c r="I40" s="505">
        <v>0</v>
      </c>
      <c r="J40" s="505">
        <v>0</v>
      </c>
      <c r="K40" s="505">
        <v>0</v>
      </c>
      <c r="L40" s="505">
        <v>0</v>
      </c>
      <c r="M40" s="505">
        <v>0</v>
      </c>
      <c r="N40" s="505"/>
      <c r="O40" s="505">
        <v>0</v>
      </c>
      <c r="P40" s="505">
        <v>0</v>
      </c>
      <c r="Q40" s="505">
        <v>0</v>
      </c>
      <c r="R40" s="505">
        <v>0</v>
      </c>
      <c r="S40" s="505">
        <v>0</v>
      </c>
      <c r="T40" s="505">
        <v>0</v>
      </c>
      <c r="U40" s="505"/>
      <c r="V40" s="505">
        <f t="shared" si="4"/>
        <v>0</v>
      </c>
      <c r="W40" s="505">
        <f t="shared" si="5"/>
        <v>0</v>
      </c>
      <c r="X40" s="505">
        <f t="shared" si="5"/>
        <v>0</v>
      </c>
      <c r="Y40" s="505">
        <f t="shared" si="5"/>
        <v>0</v>
      </c>
      <c r="Z40" s="505">
        <f t="shared" si="5"/>
        <v>0</v>
      </c>
      <c r="AA40" s="505">
        <f t="shared" si="5"/>
        <v>0</v>
      </c>
      <c r="AB40" s="505"/>
      <c r="AC40" s="505">
        <f>SUM($V40:V40)</f>
        <v>0</v>
      </c>
      <c r="AD40" s="505">
        <f>SUM($V40:W40)</f>
        <v>0</v>
      </c>
      <c r="AE40" s="505">
        <f>SUM($V40:X40)</f>
        <v>0</v>
      </c>
      <c r="AF40" s="505">
        <f>SUM($V40:Y40)</f>
        <v>0</v>
      </c>
      <c r="AG40" s="505">
        <f>SUM($V40:Z40)</f>
        <v>0</v>
      </c>
      <c r="AH40" s="505">
        <f>SUM($V40:AA40)</f>
        <v>0</v>
      </c>
      <c r="AI40" s="504"/>
      <c r="AJ40" s="507" t="str">
        <f t="shared" si="6"/>
        <v/>
      </c>
      <c r="AK40" s="507" t="str">
        <f t="shared" si="6"/>
        <v/>
      </c>
      <c r="AL40" s="507" t="str">
        <f t="shared" si="6"/>
        <v/>
      </c>
      <c r="AM40" s="507" t="str">
        <f t="shared" si="6"/>
        <v/>
      </c>
      <c r="AN40" s="507" t="str">
        <f t="shared" si="6"/>
        <v/>
      </c>
      <c r="AO40" s="507" t="str">
        <f t="shared" si="6"/>
        <v/>
      </c>
      <c r="AP40" s="502"/>
      <c r="AQ40" s="503">
        <v>0</v>
      </c>
      <c r="AR40" s="506">
        <v>0.97815670600690507</v>
      </c>
      <c r="AS40" s="506">
        <f t="shared" si="2"/>
        <v>0</v>
      </c>
      <c r="AT40" s="502"/>
      <c r="AU40" s="505" t="str">
        <f t="shared" si="3"/>
        <v/>
      </c>
      <c r="AV40" s="505" t="str">
        <f t="shared" si="3"/>
        <v/>
      </c>
      <c r="AW40" s="505" t="str">
        <f t="shared" si="3"/>
        <v/>
      </c>
      <c r="AX40" s="505" t="str">
        <f t="shared" si="3"/>
        <v/>
      </c>
      <c r="AY40" s="505" t="str">
        <f t="shared" si="3"/>
        <v/>
      </c>
      <c r="AZ40" s="505" t="str">
        <f t="shared" si="3"/>
        <v/>
      </c>
    </row>
    <row r="41" spans="2:52" ht="13.8" x14ac:dyDescent="0.25">
      <c r="B41" s="513" t="s">
        <v>825</v>
      </c>
      <c r="C41" s="513" t="s">
        <v>1019</v>
      </c>
      <c r="D41" s="513" t="s">
        <v>1019</v>
      </c>
      <c r="F41" s="502"/>
      <c r="G41" s="505">
        <v>0</v>
      </c>
      <c r="H41" s="505">
        <v>0</v>
      </c>
      <c r="I41" s="505">
        <v>0</v>
      </c>
      <c r="J41" s="505">
        <v>0</v>
      </c>
      <c r="K41" s="505">
        <v>0</v>
      </c>
      <c r="L41" s="505">
        <v>0</v>
      </c>
      <c r="M41" s="505">
        <v>0</v>
      </c>
      <c r="N41" s="505"/>
      <c r="O41" s="505">
        <v>0</v>
      </c>
      <c r="P41" s="505">
        <v>0</v>
      </c>
      <c r="Q41" s="505">
        <v>0</v>
      </c>
      <c r="R41" s="505">
        <v>0</v>
      </c>
      <c r="S41" s="505">
        <v>0</v>
      </c>
      <c r="T41" s="505">
        <v>0</v>
      </c>
      <c r="U41" s="505"/>
      <c r="V41" s="505">
        <f t="shared" si="4"/>
        <v>0</v>
      </c>
      <c r="W41" s="505">
        <f t="shared" si="5"/>
        <v>0</v>
      </c>
      <c r="X41" s="505">
        <f t="shared" si="5"/>
        <v>0</v>
      </c>
      <c r="Y41" s="505">
        <f t="shared" si="5"/>
        <v>0</v>
      </c>
      <c r="Z41" s="505">
        <f t="shared" si="5"/>
        <v>0</v>
      </c>
      <c r="AA41" s="505">
        <f t="shared" si="5"/>
        <v>0</v>
      </c>
      <c r="AB41" s="505"/>
      <c r="AC41" s="505">
        <f>SUM($V41:V41)</f>
        <v>0</v>
      </c>
      <c r="AD41" s="505">
        <f>SUM($V41:W41)</f>
        <v>0</v>
      </c>
      <c r="AE41" s="505">
        <f>SUM($V41:X41)</f>
        <v>0</v>
      </c>
      <c r="AF41" s="505">
        <f>SUM($V41:Y41)</f>
        <v>0</v>
      </c>
      <c r="AG41" s="505">
        <f>SUM($V41:Z41)</f>
        <v>0</v>
      </c>
      <c r="AH41" s="505">
        <f>SUM($V41:AA41)</f>
        <v>0</v>
      </c>
      <c r="AI41" s="504"/>
      <c r="AJ41" s="507" t="str">
        <f t="shared" si="6"/>
        <v/>
      </c>
      <c r="AK41" s="507" t="str">
        <f t="shared" si="6"/>
        <v/>
      </c>
      <c r="AL41" s="507" t="str">
        <f t="shared" si="6"/>
        <v/>
      </c>
      <c r="AM41" s="507" t="str">
        <f t="shared" si="6"/>
        <v/>
      </c>
      <c r="AN41" s="507" t="str">
        <f t="shared" si="6"/>
        <v/>
      </c>
      <c r="AO41" s="507" t="str">
        <f t="shared" si="6"/>
        <v/>
      </c>
      <c r="AP41" s="502"/>
      <c r="AQ41" s="503">
        <v>0</v>
      </c>
      <c r="AR41" s="506">
        <v>0.97815670600690507</v>
      </c>
      <c r="AS41" s="506">
        <f t="shared" si="2"/>
        <v>0</v>
      </c>
      <c r="AT41" s="502"/>
      <c r="AU41" s="505" t="str">
        <f t="shared" si="3"/>
        <v/>
      </c>
      <c r="AV41" s="505" t="str">
        <f t="shared" si="3"/>
        <v/>
      </c>
      <c r="AW41" s="505" t="str">
        <f t="shared" si="3"/>
        <v/>
      </c>
      <c r="AX41" s="505" t="str">
        <f t="shared" si="3"/>
        <v/>
      </c>
      <c r="AY41" s="505" t="str">
        <f t="shared" si="3"/>
        <v/>
      </c>
      <c r="AZ41" s="505" t="str">
        <f t="shared" si="3"/>
        <v/>
      </c>
    </row>
    <row r="42" spans="2:52" ht="13.8" x14ac:dyDescent="0.25">
      <c r="B42" s="513" t="s">
        <v>825</v>
      </c>
      <c r="C42" s="513" t="s">
        <v>1020</v>
      </c>
      <c r="D42" s="513" t="s">
        <v>1020</v>
      </c>
      <c r="E42" s="155" t="s">
        <v>920</v>
      </c>
      <c r="F42" s="502"/>
      <c r="G42" s="505">
        <v>0</v>
      </c>
      <c r="H42" s="505">
        <v>0</v>
      </c>
      <c r="I42" s="505">
        <v>0</v>
      </c>
      <c r="J42" s="505">
        <v>0</v>
      </c>
      <c r="K42" s="505">
        <v>0</v>
      </c>
      <c r="L42" s="505">
        <v>0</v>
      </c>
      <c r="M42" s="505">
        <v>0</v>
      </c>
      <c r="N42" s="505"/>
      <c r="O42" s="505">
        <v>0</v>
      </c>
      <c r="P42" s="505">
        <v>0</v>
      </c>
      <c r="Q42" s="505">
        <v>0</v>
      </c>
      <c r="R42" s="505">
        <v>0</v>
      </c>
      <c r="S42" s="505">
        <v>0</v>
      </c>
      <c r="T42" s="505">
        <v>0</v>
      </c>
      <c r="U42" s="505"/>
      <c r="V42" s="505">
        <f t="shared" si="4"/>
        <v>0</v>
      </c>
      <c r="W42" s="505">
        <f t="shared" si="5"/>
        <v>0</v>
      </c>
      <c r="X42" s="505">
        <f t="shared" si="5"/>
        <v>0</v>
      </c>
      <c r="Y42" s="505">
        <f t="shared" si="5"/>
        <v>0</v>
      </c>
      <c r="Z42" s="505">
        <f t="shared" si="5"/>
        <v>0</v>
      </c>
      <c r="AA42" s="505">
        <f t="shared" si="5"/>
        <v>0</v>
      </c>
      <c r="AB42" s="505"/>
      <c r="AC42" s="505">
        <f>SUM($V42:V42)</f>
        <v>0</v>
      </c>
      <c r="AD42" s="505">
        <f>SUM($V42:W42)</f>
        <v>0</v>
      </c>
      <c r="AE42" s="505">
        <f>SUM($V42:X42)</f>
        <v>0</v>
      </c>
      <c r="AF42" s="505">
        <f>SUM($V42:Y42)</f>
        <v>0</v>
      </c>
      <c r="AG42" s="505">
        <f>SUM($V42:Z42)</f>
        <v>0</v>
      </c>
      <c r="AH42" s="505">
        <f>SUM($V42:AA42)</f>
        <v>0</v>
      </c>
      <c r="AI42" s="504"/>
      <c r="AJ42" s="507" t="str">
        <f t="shared" si="6"/>
        <v/>
      </c>
      <c r="AK42" s="507" t="str">
        <f t="shared" si="6"/>
        <v/>
      </c>
      <c r="AL42" s="507" t="str">
        <f t="shared" si="6"/>
        <v/>
      </c>
      <c r="AM42" s="507" t="str">
        <f t="shared" si="6"/>
        <v/>
      </c>
      <c r="AN42" s="507" t="str">
        <f t="shared" si="6"/>
        <v/>
      </c>
      <c r="AO42" s="507" t="str">
        <f t="shared" si="6"/>
        <v/>
      </c>
      <c r="AP42" s="502"/>
      <c r="AQ42" s="503">
        <v>0</v>
      </c>
      <c r="AR42" s="506">
        <v>0.97815670600690507</v>
      </c>
      <c r="AS42" s="506">
        <f t="shared" si="2"/>
        <v>0</v>
      </c>
      <c r="AT42" s="502"/>
      <c r="AU42" s="505" t="str">
        <f t="shared" si="3"/>
        <v/>
      </c>
      <c r="AV42" s="505" t="str">
        <f t="shared" si="3"/>
        <v/>
      </c>
      <c r="AW42" s="505" t="str">
        <f t="shared" si="3"/>
        <v/>
      </c>
      <c r="AX42" s="505" t="str">
        <f t="shared" si="3"/>
        <v/>
      </c>
      <c r="AY42" s="505" t="str">
        <f t="shared" si="3"/>
        <v/>
      </c>
      <c r="AZ42" s="505" t="str">
        <f t="shared" si="3"/>
        <v/>
      </c>
    </row>
    <row r="43" spans="2:52" ht="13.8" x14ac:dyDescent="0.25">
      <c r="B43" s="513" t="s">
        <v>825</v>
      </c>
      <c r="C43" s="513" t="s">
        <v>1021</v>
      </c>
      <c r="D43" s="513" t="s">
        <v>1021</v>
      </c>
      <c r="E43" s="155" t="s">
        <v>922</v>
      </c>
      <c r="F43" s="502"/>
      <c r="G43" s="505">
        <v>0</v>
      </c>
      <c r="H43" s="505">
        <v>3.344319731581177</v>
      </c>
      <c r="I43" s="505">
        <v>0</v>
      </c>
      <c r="J43" s="505">
        <v>0</v>
      </c>
      <c r="K43" s="505">
        <v>1.802761984648461</v>
      </c>
      <c r="L43" s="505">
        <v>0</v>
      </c>
      <c r="M43" s="505">
        <v>0</v>
      </c>
      <c r="N43" s="505"/>
      <c r="O43" s="505">
        <v>0.89685162778308469</v>
      </c>
      <c r="P43" s="505">
        <v>0.89685162778308469</v>
      </c>
      <c r="Q43" s="505">
        <v>0.89685162778308469</v>
      </c>
      <c r="R43" s="505">
        <v>0.89685162778308469</v>
      </c>
      <c r="S43" s="505">
        <v>1.4947527129718079</v>
      </c>
      <c r="T43" s="505">
        <v>0</v>
      </c>
      <c r="U43" s="505"/>
      <c r="V43" s="505">
        <f t="shared" si="4"/>
        <v>0</v>
      </c>
      <c r="W43" s="505">
        <f t="shared" si="5"/>
        <v>4.2411713593642615</v>
      </c>
      <c r="X43" s="505">
        <f t="shared" si="5"/>
        <v>0.89685162778308469</v>
      </c>
      <c r="Y43" s="505">
        <f t="shared" si="5"/>
        <v>0.89685162778308469</v>
      </c>
      <c r="Z43" s="505">
        <f t="shared" si="5"/>
        <v>2.6996136124315457</v>
      </c>
      <c r="AA43" s="505">
        <f t="shared" si="5"/>
        <v>1.4947527129718079</v>
      </c>
      <c r="AB43" s="505"/>
      <c r="AC43" s="505">
        <f>SUM($V43:V43)</f>
        <v>0</v>
      </c>
      <c r="AD43" s="505">
        <f>SUM($V43:W43)</f>
        <v>4.2411713593642615</v>
      </c>
      <c r="AE43" s="505">
        <f>SUM($V43:X43)</f>
        <v>5.1380229871473464</v>
      </c>
      <c r="AF43" s="505">
        <f>SUM($V43:Y43)</f>
        <v>6.0348746149304313</v>
      </c>
      <c r="AG43" s="505">
        <f>SUM($V43:Z43)</f>
        <v>8.7344882273619771</v>
      </c>
      <c r="AH43" s="505">
        <f>SUM($V43:AA43)</f>
        <v>10.229240940333785</v>
      </c>
      <c r="AI43" s="504"/>
      <c r="AJ43" s="507">
        <f t="shared" si="6"/>
        <v>0</v>
      </c>
      <c r="AK43" s="507">
        <f t="shared" si="6"/>
        <v>0.41461251955082701</v>
      </c>
      <c r="AL43" s="507">
        <f t="shared" si="6"/>
        <v>0.50228780582224608</v>
      </c>
      <c r="AM43" s="507">
        <f t="shared" si="6"/>
        <v>0.58996309209366526</v>
      </c>
      <c r="AN43" s="507">
        <f t="shared" si="6"/>
        <v>0.85387452288096821</v>
      </c>
      <c r="AO43" s="507">
        <f t="shared" si="6"/>
        <v>1</v>
      </c>
      <c r="AP43" s="502"/>
      <c r="AQ43" s="503">
        <v>10.653159292035397</v>
      </c>
      <c r="AR43" s="506">
        <v>0.97815670600690507</v>
      </c>
      <c r="AS43" s="506">
        <f t="shared" si="2"/>
        <v>10.420459201664197</v>
      </c>
      <c r="AT43" s="502"/>
      <c r="AU43" s="505">
        <f t="shared" si="3"/>
        <v>0</v>
      </c>
      <c r="AV43" s="505">
        <f t="shared" si="3"/>
        <v>4.3204528444785923</v>
      </c>
      <c r="AW43" s="505">
        <f t="shared" si="3"/>
        <v>5.2340695880641439</v>
      </c>
      <c r="AX43" s="505">
        <f t="shared" si="3"/>
        <v>6.1476863316496964</v>
      </c>
      <c r="AY43" s="505">
        <f t="shared" si="3"/>
        <v>8.8977646290216121</v>
      </c>
      <c r="AZ43" s="505">
        <f t="shared" si="3"/>
        <v>10.420459201664197</v>
      </c>
    </row>
    <row r="44" spans="2:52" ht="13.8" x14ac:dyDescent="0.25">
      <c r="B44" s="513" t="s">
        <v>825</v>
      </c>
      <c r="C44" s="513" t="s">
        <v>1022</v>
      </c>
      <c r="D44" s="513" t="s">
        <v>1022</v>
      </c>
      <c r="E44" s="155" t="s">
        <v>924</v>
      </c>
      <c r="F44" s="502"/>
      <c r="G44" s="505">
        <v>0</v>
      </c>
      <c r="H44" s="505">
        <v>0</v>
      </c>
      <c r="I44" s="505">
        <v>0</v>
      </c>
      <c r="J44" s="505">
        <v>0</v>
      </c>
      <c r="K44" s="505">
        <v>4.0060000000000002</v>
      </c>
      <c r="L44" s="505">
        <v>0</v>
      </c>
      <c r="M44" s="505">
        <v>0</v>
      </c>
      <c r="N44" s="505"/>
      <c r="O44" s="505">
        <v>0</v>
      </c>
      <c r="P44" s="505">
        <v>0</v>
      </c>
      <c r="Q44" s="505">
        <v>0</v>
      </c>
      <c r="R44" s="505">
        <v>0</v>
      </c>
      <c r="S44" s="505">
        <v>0.47</v>
      </c>
      <c r="T44" s="505">
        <v>0.47</v>
      </c>
      <c r="U44" s="505"/>
      <c r="V44" s="505">
        <f t="shared" si="4"/>
        <v>0</v>
      </c>
      <c r="W44" s="505">
        <f t="shared" si="5"/>
        <v>0</v>
      </c>
      <c r="X44" s="505">
        <f t="shared" si="5"/>
        <v>0</v>
      </c>
      <c r="Y44" s="505">
        <f t="shared" si="5"/>
        <v>0</v>
      </c>
      <c r="Z44" s="505">
        <f t="shared" si="5"/>
        <v>4.0060000000000002</v>
      </c>
      <c r="AA44" s="505">
        <f t="shared" si="5"/>
        <v>0.47</v>
      </c>
      <c r="AB44" s="505"/>
      <c r="AC44" s="505">
        <f>SUM($V44:V44)</f>
        <v>0</v>
      </c>
      <c r="AD44" s="505">
        <f>SUM($V44:W44)</f>
        <v>0</v>
      </c>
      <c r="AE44" s="505">
        <f>SUM($V44:X44)</f>
        <v>0</v>
      </c>
      <c r="AF44" s="505">
        <f>SUM($V44:Y44)</f>
        <v>0</v>
      </c>
      <c r="AG44" s="505">
        <f>SUM($V44:Z44)</f>
        <v>4.0060000000000002</v>
      </c>
      <c r="AH44" s="505">
        <f>SUM($V44:AA44)</f>
        <v>4.476</v>
      </c>
      <c r="AI44" s="504"/>
      <c r="AJ44" s="507">
        <f t="shared" si="6"/>
        <v>0</v>
      </c>
      <c r="AK44" s="507">
        <f t="shared" si="6"/>
        <v>0</v>
      </c>
      <c r="AL44" s="507">
        <f t="shared" si="6"/>
        <v>0</v>
      </c>
      <c r="AM44" s="507">
        <f t="shared" si="6"/>
        <v>0</v>
      </c>
      <c r="AN44" s="507">
        <f t="shared" si="6"/>
        <v>0.89499553172475432</v>
      </c>
      <c r="AO44" s="507">
        <f t="shared" si="6"/>
        <v>1</v>
      </c>
      <c r="AP44" s="502"/>
      <c r="AQ44" s="503">
        <v>2.3436950442477875</v>
      </c>
      <c r="AR44" s="506">
        <v>0.97815670600690507</v>
      </c>
      <c r="AS44" s="506">
        <f t="shared" si="2"/>
        <v>2.2925010243661235</v>
      </c>
      <c r="AT44" s="502"/>
      <c r="AU44" s="505">
        <f t="shared" si="3"/>
        <v>0</v>
      </c>
      <c r="AV44" s="505">
        <f t="shared" si="3"/>
        <v>0</v>
      </c>
      <c r="AW44" s="505">
        <f t="shared" si="3"/>
        <v>0</v>
      </c>
      <c r="AX44" s="505">
        <f t="shared" si="3"/>
        <v>0</v>
      </c>
      <c r="AY44" s="505">
        <f t="shared" si="3"/>
        <v>2.0517781732821025</v>
      </c>
      <c r="AZ44" s="505">
        <f t="shared" si="3"/>
        <v>2.2925010243661235</v>
      </c>
    </row>
    <row r="45" spans="2:52" ht="27.6" x14ac:dyDescent="0.25">
      <c r="B45" s="513" t="s">
        <v>828</v>
      </c>
      <c r="C45" s="513" t="s">
        <v>1017</v>
      </c>
      <c r="D45" s="513" t="s">
        <v>1018</v>
      </c>
      <c r="E45" s="155" t="s">
        <v>918</v>
      </c>
      <c r="F45" s="502"/>
      <c r="G45" s="505">
        <v>0</v>
      </c>
      <c r="H45" s="505">
        <v>0</v>
      </c>
      <c r="I45" s="505">
        <v>0</v>
      </c>
      <c r="J45" s="505">
        <v>0</v>
      </c>
      <c r="K45" s="505">
        <v>0</v>
      </c>
      <c r="L45" s="505">
        <v>0</v>
      </c>
      <c r="M45" s="505">
        <v>0</v>
      </c>
      <c r="N45" s="505"/>
      <c r="O45" s="505">
        <v>0</v>
      </c>
      <c r="P45" s="505">
        <v>0</v>
      </c>
      <c r="Q45" s="505">
        <v>0</v>
      </c>
      <c r="R45" s="505">
        <v>0</v>
      </c>
      <c r="S45" s="505">
        <v>0</v>
      </c>
      <c r="T45" s="505">
        <v>0</v>
      </c>
      <c r="U45" s="505"/>
      <c r="V45" s="505">
        <f t="shared" si="4"/>
        <v>0</v>
      </c>
      <c r="W45" s="505">
        <f t="shared" si="5"/>
        <v>0</v>
      </c>
      <c r="X45" s="505">
        <f t="shared" si="5"/>
        <v>0</v>
      </c>
      <c r="Y45" s="505">
        <f t="shared" si="5"/>
        <v>0</v>
      </c>
      <c r="Z45" s="505">
        <f t="shared" si="5"/>
        <v>0</v>
      </c>
      <c r="AA45" s="505">
        <f t="shared" si="5"/>
        <v>0</v>
      </c>
      <c r="AB45" s="505"/>
      <c r="AC45" s="505">
        <f>SUM($V45:V45)</f>
        <v>0</v>
      </c>
      <c r="AD45" s="505">
        <f>SUM($V45:W45)</f>
        <v>0</v>
      </c>
      <c r="AE45" s="505">
        <f>SUM($V45:X45)</f>
        <v>0</v>
      </c>
      <c r="AF45" s="505">
        <f>SUM($V45:Y45)</f>
        <v>0</v>
      </c>
      <c r="AG45" s="505">
        <f>SUM($V45:Z45)</f>
        <v>0</v>
      </c>
      <c r="AH45" s="505">
        <f>SUM($V45:AA45)</f>
        <v>0</v>
      </c>
      <c r="AI45" s="504"/>
      <c r="AJ45" s="507" t="str">
        <f t="shared" si="6"/>
        <v/>
      </c>
      <c r="AK45" s="507" t="str">
        <f t="shared" si="6"/>
        <v/>
      </c>
      <c r="AL45" s="507" t="str">
        <f t="shared" si="6"/>
        <v/>
      </c>
      <c r="AM45" s="507" t="str">
        <f t="shared" si="6"/>
        <v/>
      </c>
      <c r="AN45" s="507" t="str">
        <f t="shared" si="6"/>
        <v/>
      </c>
      <c r="AO45" s="507" t="str">
        <f t="shared" si="6"/>
        <v/>
      </c>
      <c r="AP45" s="502"/>
      <c r="AQ45" s="503">
        <v>0</v>
      </c>
      <c r="AR45" s="506">
        <v>0.84175288487830713</v>
      </c>
      <c r="AS45" s="506">
        <f t="shared" si="2"/>
        <v>0</v>
      </c>
      <c r="AT45" s="502"/>
      <c r="AU45" s="505" t="str">
        <f t="shared" si="3"/>
        <v/>
      </c>
      <c r="AV45" s="505" t="str">
        <f t="shared" si="3"/>
        <v/>
      </c>
      <c r="AW45" s="505" t="str">
        <f t="shared" si="3"/>
        <v/>
      </c>
      <c r="AX45" s="505" t="str">
        <f t="shared" si="3"/>
        <v/>
      </c>
      <c r="AY45" s="505" t="str">
        <f t="shared" si="3"/>
        <v/>
      </c>
      <c r="AZ45" s="505" t="str">
        <f t="shared" si="3"/>
        <v/>
      </c>
    </row>
    <row r="46" spans="2:52" ht="13.8" x14ac:dyDescent="0.25">
      <c r="B46" s="513" t="s">
        <v>828</v>
      </c>
      <c r="C46" s="513" t="s">
        <v>1019</v>
      </c>
      <c r="D46" s="513" t="s">
        <v>1019</v>
      </c>
      <c r="F46" s="502"/>
      <c r="G46" s="505">
        <v>0</v>
      </c>
      <c r="H46" s="505">
        <v>0</v>
      </c>
      <c r="I46" s="505">
        <v>0</v>
      </c>
      <c r="J46" s="505">
        <v>0</v>
      </c>
      <c r="K46" s="505">
        <v>0</v>
      </c>
      <c r="L46" s="505">
        <v>0</v>
      </c>
      <c r="M46" s="505">
        <v>0</v>
      </c>
      <c r="N46" s="505"/>
      <c r="O46" s="505">
        <v>0</v>
      </c>
      <c r="P46" s="505">
        <v>0</v>
      </c>
      <c r="Q46" s="505">
        <v>0</v>
      </c>
      <c r="R46" s="505">
        <v>0</v>
      </c>
      <c r="S46" s="505">
        <v>0</v>
      </c>
      <c r="T46" s="505">
        <v>0</v>
      </c>
      <c r="U46" s="505"/>
      <c r="V46" s="505">
        <f t="shared" si="4"/>
        <v>0</v>
      </c>
      <c r="W46" s="505">
        <f t="shared" si="5"/>
        <v>0</v>
      </c>
      <c r="X46" s="505">
        <f t="shared" si="5"/>
        <v>0</v>
      </c>
      <c r="Y46" s="505">
        <f t="shared" si="5"/>
        <v>0</v>
      </c>
      <c r="Z46" s="505">
        <f t="shared" si="5"/>
        <v>0</v>
      </c>
      <c r="AA46" s="505">
        <f t="shared" si="5"/>
        <v>0</v>
      </c>
      <c r="AB46" s="505"/>
      <c r="AC46" s="505">
        <f>SUM($V46:V46)</f>
        <v>0</v>
      </c>
      <c r="AD46" s="505">
        <f>SUM($V46:W46)</f>
        <v>0</v>
      </c>
      <c r="AE46" s="505">
        <f>SUM($V46:X46)</f>
        <v>0</v>
      </c>
      <c r="AF46" s="505">
        <f>SUM($V46:Y46)</f>
        <v>0</v>
      </c>
      <c r="AG46" s="505">
        <f>SUM($V46:Z46)</f>
        <v>0</v>
      </c>
      <c r="AH46" s="505">
        <f>SUM($V46:AA46)</f>
        <v>0</v>
      </c>
      <c r="AI46" s="504"/>
      <c r="AJ46" s="507" t="str">
        <f t="shared" si="6"/>
        <v/>
      </c>
      <c r="AK46" s="507" t="str">
        <f t="shared" si="6"/>
        <v/>
      </c>
      <c r="AL46" s="507" t="str">
        <f t="shared" si="6"/>
        <v/>
      </c>
      <c r="AM46" s="507" t="str">
        <f t="shared" si="6"/>
        <v/>
      </c>
      <c r="AN46" s="507" t="str">
        <f t="shared" si="6"/>
        <v/>
      </c>
      <c r="AO46" s="507" t="str">
        <f t="shared" si="6"/>
        <v/>
      </c>
      <c r="AP46" s="502"/>
      <c r="AQ46" s="503">
        <v>0</v>
      </c>
      <c r="AR46" s="506">
        <v>0.84175288487830713</v>
      </c>
      <c r="AS46" s="506">
        <f t="shared" si="2"/>
        <v>0</v>
      </c>
      <c r="AT46" s="502"/>
      <c r="AU46" s="505" t="str">
        <f t="shared" si="3"/>
        <v/>
      </c>
      <c r="AV46" s="505" t="str">
        <f t="shared" si="3"/>
        <v/>
      </c>
      <c r="AW46" s="505" t="str">
        <f t="shared" si="3"/>
        <v/>
      </c>
      <c r="AX46" s="505" t="str">
        <f t="shared" si="3"/>
        <v/>
      </c>
      <c r="AY46" s="505" t="str">
        <f t="shared" si="3"/>
        <v/>
      </c>
      <c r="AZ46" s="505" t="str">
        <f t="shared" si="3"/>
        <v/>
      </c>
    </row>
    <row r="47" spans="2:52" ht="13.8" x14ac:dyDescent="0.25">
      <c r="B47" s="513" t="s">
        <v>828</v>
      </c>
      <c r="C47" s="513" t="s">
        <v>1020</v>
      </c>
      <c r="D47" s="513" t="s">
        <v>1020</v>
      </c>
      <c r="E47" s="155" t="s">
        <v>920</v>
      </c>
      <c r="F47" s="502"/>
      <c r="G47" s="505">
        <v>0</v>
      </c>
      <c r="H47" s="505">
        <v>0.28799999999999998</v>
      </c>
      <c r="I47" s="505">
        <v>0.67300000000000004</v>
      </c>
      <c r="J47" s="505">
        <v>0.96199999999999997</v>
      </c>
      <c r="K47" s="505">
        <v>0</v>
      </c>
      <c r="L47" s="505">
        <v>0</v>
      </c>
      <c r="M47" s="505">
        <v>0</v>
      </c>
      <c r="N47" s="505"/>
      <c r="O47" s="505">
        <v>0</v>
      </c>
      <c r="P47" s="505">
        <v>0</v>
      </c>
      <c r="Q47" s="505">
        <v>2.7E-2</v>
      </c>
      <c r="R47" s="505">
        <v>0</v>
      </c>
      <c r="S47" s="505">
        <v>0</v>
      </c>
      <c r="T47" s="505">
        <v>0</v>
      </c>
      <c r="U47" s="505"/>
      <c r="V47" s="505">
        <f t="shared" si="4"/>
        <v>0</v>
      </c>
      <c r="W47" s="505">
        <f t="shared" si="5"/>
        <v>0.28799999999999998</v>
      </c>
      <c r="X47" s="505">
        <f t="shared" si="5"/>
        <v>0.67300000000000004</v>
      </c>
      <c r="Y47" s="505">
        <f t="shared" si="5"/>
        <v>0.98899999999999999</v>
      </c>
      <c r="Z47" s="505">
        <f t="shared" si="5"/>
        <v>0</v>
      </c>
      <c r="AA47" s="505">
        <f t="shared" si="5"/>
        <v>0</v>
      </c>
      <c r="AB47" s="505"/>
      <c r="AC47" s="505">
        <f>SUM($V47:V47)</f>
        <v>0</v>
      </c>
      <c r="AD47" s="505">
        <f>SUM($V47:W47)</f>
        <v>0.28799999999999998</v>
      </c>
      <c r="AE47" s="505">
        <f>SUM($V47:X47)</f>
        <v>0.96100000000000008</v>
      </c>
      <c r="AF47" s="505">
        <f>SUM($V47:Y47)</f>
        <v>1.9500000000000002</v>
      </c>
      <c r="AG47" s="505">
        <f>SUM($V47:Z47)</f>
        <v>1.9500000000000002</v>
      </c>
      <c r="AH47" s="505">
        <f>SUM($V47:AA47)</f>
        <v>1.9500000000000002</v>
      </c>
      <c r="AI47" s="504"/>
      <c r="AJ47" s="507">
        <f t="shared" si="6"/>
        <v>0</v>
      </c>
      <c r="AK47" s="507">
        <f t="shared" si="6"/>
        <v>0.14769230769230768</v>
      </c>
      <c r="AL47" s="507">
        <f t="shared" si="6"/>
        <v>0.49282051282051281</v>
      </c>
      <c r="AM47" s="507">
        <f t="shared" si="6"/>
        <v>1</v>
      </c>
      <c r="AN47" s="507">
        <f t="shared" si="6"/>
        <v>1</v>
      </c>
      <c r="AO47" s="507">
        <f t="shared" si="6"/>
        <v>1</v>
      </c>
      <c r="AP47" s="502"/>
      <c r="AQ47" s="503">
        <v>1.5888356218905475</v>
      </c>
      <c r="AR47" s="506">
        <v>0.84175288487830713</v>
      </c>
      <c r="AS47" s="506">
        <f t="shared" si="2"/>
        <v>1.3374069683237875</v>
      </c>
      <c r="AT47" s="502"/>
      <c r="AU47" s="505">
        <f t="shared" si="3"/>
        <v>0</v>
      </c>
      <c r="AV47" s="505">
        <f t="shared" si="3"/>
        <v>0.1975247214755132</v>
      </c>
      <c r="AW47" s="505">
        <f t="shared" si="3"/>
        <v>0.65910158797905627</v>
      </c>
      <c r="AX47" s="505">
        <f t="shared" ref="AX47:AZ49" si="7">IFERROR($AS47*AM47,"")</f>
        <v>1.3374069683237875</v>
      </c>
      <c r="AY47" s="505">
        <f t="shared" si="7"/>
        <v>1.3374069683237875</v>
      </c>
      <c r="AZ47" s="505">
        <f t="shared" si="7"/>
        <v>1.3374069683237875</v>
      </c>
    </row>
    <row r="48" spans="2:52" ht="13.8" x14ac:dyDescent="0.25">
      <c r="B48" s="513" t="s">
        <v>828</v>
      </c>
      <c r="C48" s="513" t="s">
        <v>1021</v>
      </c>
      <c r="D48" s="513" t="s">
        <v>1021</v>
      </c>
      <c r="E48" s="155" t="s">
        <v>922</v>
      </c>
      <c r="F48" s="502"/>
      <c r="G48" s="505">
        <v>0.17</v>
      </c>
      <c r="H48" s="505">
        <v>1.379</v>
      </c>
      <c r="I48" s="505">
        <v>1.379</v>
      </c>
      <c r="J48" s="505">
        <v>3.7480000000000002</v>
      </c>
      <c r="K48" s="505">
        <v>2.9609999999999999</v>
      </c>
      <c r="L48" s="505">
        <v>2.9609999999999999</v>
      </c>
      <c r="M48" s="505">
        <v>0</v>
      </c>
      <c r="N48" s="505"/>
      <c r="O48" s="505">
        <v>0</v>
      </c>
      <c r="P48" s="505">
        <v>0</v>
      </c>
      <c r="Q48" s="505">
        <v>0</v>
      </c>
      <c r="R48" s="505">
        <v>0</v>
      </c>
      <c r="S48" s="505">
        <v>0</v>
      </c>
      <c r="T48" s="505">
        <v>57.953000000000003</v>
      </c>
      <c r="U48" s="505"/>
      <c r="V48" s="505">
        <f t="shared" si="4"/>
        <v>0.17</v>
      </c>
      <c r="W48" s="505">
        <f t="shared" si="5"/>
        <v>1.379</v>
      </c>
      <c r="X48" s="505">
        <f t="shared" si="5"/>
        <v>1.379</v>
      </c>
      <c r="Y48" s="505">
        <f t="shared" si="5"/>
        <v>3.7480000000000002</v>
      </c>
      <c r="Z48" s="505">
        <f t="shared" si="5"/>
        <v>2.9609999999999999</v>
      </c>
      <c r="AA48" s="505">
        <f t="shared" si="5"/>
        <v>2.9609999999999999</v>
      </c>
      <c r="AB48" s="505"/>
      <c r="AC48" s="505">
        <f>SUM($V48:V48)</f>
        <v>0.17</v>
      </c>
      <c r="AD48" s="505">
        <f>SUM($V48:W48)</f>
        <v>1.5489999999999999</v>
      </c>
      <c r="AE48" s="505">
        <f>SUM($V48:X48)</f>
        <v>2.9279999999999999</v>
      </c>
      <c r="AF48" s="505">
        <f>SUM($V48:Y48)</f>
        <v>6.6760000000000002</v>
      </c>
      <c r="AG48" s="505">
        <f>SUM($V48:Z48)</f>
        <v>9.6370000000000005</v>
      </c>
      <c r="AH48" s="505">
        <f>SUM($V48:AA48)</f>
        <v>12.598000000000001</v>
      </c>
      <c r="AI48" s="504"/>
      <c r="AJ48" s="507">
        <f t="shared" si="6"/>
        <v>1.3494205429433243E-2</v>
      </c>
      <c r="AK48" s="507">
        <f t="shared" si="6"/>
        <v>0.12295602476583584</v>
      </c>
      <c r="AL48" s="507">
        <f t="shared" si="6"/>
        <v>0.23241784410223842</v>
      </c>
      <c r="AM48" s="507">
        <f t="shared" si="6"/>
        <v>0.52992538498174313</v>
      </c>
      <c r="AN48" s="507">
        <f t="shared" si="6"/>
        <v>0.76496269249087157</v>
      </c>
      <c r="AO48" s="507">
        <f t="shared" si="6"/>
        <v>1</v>
      </c>
      <c r="AP48" s="502"/>
      <c r="AQ48" s="503">
        <v>18.465476106194689</v>
      </c>
      <c r="AR48" s="506">
        <v>0.84175288487830713</v>
      </c>
      <c r="AS48" s="506">
        <f t="shared" si="2"/>
        <v>15.543367783040829</v>
      </c>
      <c r="AT48" s="502"/>
      <c r="AU48" s="505">
        <f t="shared" ref="AU48:AW49" si="8">IFERROR($AS48*AJ48,"")</f>
        <v>0.2097453979295873</v>
      </c>
      <c r="AV48" s="505">
        <f t="shared" si="8"/>
        <v>1.9111507140760631</v>
      </c>
      <c r="AW48" s="505">
        <f t="shared" si="8"/>
        <v>3.6125560302225384</v>
      </c>
      <c r="AX48" s="505">
        <f t="shared" si="7"/>
        <v>8.2368251563407338</v>
      </c>
      <c r="AY48" s="505">
        <f t="shared" si="7"/>
        <v>11.890096469690782</v>
      </c>
      <c r="AZ48" s="505">
        <f t="shared" si="7"/>
        <v>15.543367783040829</v>
      </c>
    </row>
    <row r="49" spans="2:52" ht="13.8" x14ac:dyDescent="0.25">
      <c r="B49" s="513" t="s">
        <v>828</v>
      </c>
      <c r="C49" s="513" t="s">
        <v>1022</v>
      </c>
      <c r="D49" s="513" t="s">
        <v>1022</v>
      </c>
      <c r="E49" s="155" t="s">
        <v>924</v>
      </c>
      <c r="F49" s="502"/>
      <c r="G49" s="505">
        <v>0</v>
      </c>
      <c r="H49" s="505">
        <v>0</v>
      </c>
      <c r="I49" s="505">
        <v>0</v>
      </c>
      <c r="J49" s="505">
        <v>0</v>
      </c>
      <c r="K49" s="505">
        <v>0</v>
      </c>
      <c r="L49" s="505">
        <v>0</v>
      </c>
      <c r="M49" s="505">
        <v>0</v>
      </c>
      <c r="N49" s="505"/>
      <c r="O49" s="505">
        <v>0</v>
      </c>
      <c r="P49" s="505">
        <v>0</v>
      </c>
      <c r="Q49" s="505">
        <v>0</v>
      </c>
      <c r="R49" s="505">
        <v>0</v>
      </c>
      <c r="S49" s="505">
        <v>0</v>
      </c>
      <c r="T49" s="505">
        <v>0</v>
      </c>
      <c r="U49" s="505"/>
      <c r="V49" s="505">
        <f t="shared" si="4"/>
        <v>0</v>
      </c>
      <c r="W49" s="505">
        <f t="shared" si="5"/>
        <v>0</v>
      </c>
      <c r="X49" s="505">
        <f t="shared" si="5"/>
        <v>0</v>
      </c>
      <c r="Y49" s="505">
        <f t="shared" si="5"/>
        <v>0</v>
      </c>
      <c r="Z49" s="505">
        <f t="shared" si="5"/>
        <v>0</v>
      </c>
      <c r="AA49" s="505">
        <f t="shared" si="5"/>
        <v>0</v>
      </c>
      <c r="AB49" s="505"/>
      <c r="AC49" s="505">
        <f>SUM($V49:V49)</f>
        <v>0</v>
      </c>
      <c r="AD49" s="505">
        <f>SUM($V49:W49)</f>
        <v>0</v>
      </c>
      <c r="AE49" s="505">
        <f>SUM($V49:X49)</f>
        <v>0</v>
      </c>
      <c r="AF49" s="505">
        <f>SUM($V49:Y49)</f>
        <v>0</v>
      </c>
      <c r="AG49" s="505">
        <f>SUM($V49:Z49)</f>
        <v>0</v>
      </c>
      <c r="AH49" s="505">
        <f>SUM($V49:AA49)</f>
        <v>0</v>
      </c>
      <c r="AI49" s="504"/>
      <c r="AJ49" s="507" t="str">
        <f t="shared" si="6"/>
        <v/>
      </c>
      <c r="AK49" s="507" t="str">
        <f t="shared" si="6"/>
        <v/>
      </c>
      <c r="AL49" s="507" t="str">
        <f t="shared" si="6"/>
        <v/>
      </c>
      <c r="AM49" s="507" t="str">
        <f t="shared" si="6"/>
        <v/>
      </c>
      <c r="AN49" s="507" t="str">
        <f t="shared" si="6"/>
        <v/>
      </c>
      <c r="AO49" s="507" t="str">
        <f t="shared" si="6"/>
        <v/>
      </c>
      <c r="AP49" s="502"/>
      <c r="AQ49" s="503">
        <v>0</v>
      </c>
      <c r="AR49" s="506">
        <v>0.84175288487830713</v>
      </c>
      <c r="AS49" s="506">
        <f t="shared" si="2"/>
        <v>0</v>
      </c>
      <c r="AT49" s="502"/>
      <c r="AU49" s="505" t="str">
        <f t="shared" si="8"/>
        <v/>
      </c>
      <c r="AV49" s="505" t="str">
        <f t="shared" si="8"/>
        <v/>
      </c>
      <c r="AW49" s="505" t="str">
        <f t="shared" si="8"/>
        <v/>
      </c>
      <c r="AX49" s="505" t="str">
        <f t="shared" si="7"/>
        <v/>
      </c>
      <c r="AY49" s="505" t="str">
        <f t="shared" si="7"/>
        <v/>
      </c>
      <c r="AZ49" s="505" t="str">
        <f t="shared" si="7"/>
        <v/>
      </c>
    </row>
    <row r="50" spans="2:52" ht="13.8" x14ac:dyDescent="0.25">
      <c r="AJ50" s="501"/>
      <c r="AK50" s="501"/>
      <c r="AL50" s="501"/>
      <c r="AM50" s="501"/>
      <c r="AN50" s="501"/>
      <c r="AO50" s="501"/>
    </row>
    <row r="51" spans="2:52" ht="13.8" x14ac:dyDescent="0.25">
      <c r="AJ51" s="501"/>
      <c r="AK51" s="501"/>
      <c r="AL51" s="501"/>
      <c r="AM51" s="501"/>
      <c r="AN51" s="501"/>
      <c r="AO51" s="501"/>
    </row>
  </sheetData>
  <mergeCells count="6">
    <mergeCell ref="AU2:AZ2"/>
    <mergeCell ref="G2:M2"/>
    <mergeCell ref="O2:T2"/>
    <mergeCell ref="V2:AA2"/>
    <mergeCell ref="AC2:AH2"/>
    <mergeCell ref="AJ2:AO2"/>
  </mergeCells>
  <pageMargins left="0.7" right="0.7" top="0.75" bottom="0.75" header="0.3" footer="0.3"/>
  <customProperties>
    <customPr name="_pios_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DC4E-37F5-4BB9-9954-23EB532DF0AB}">
  <sheetPr codeName="Sheet10">
    <tabColor rgb="FF003595"/>
  </sheetPr>
  <dimension ref="A1"/>
  <sheetViews>
    <sheetView workbookViewId="0">
      <selection activeCell="H29" sqref="H29"/>
    </sheetView>
  </sheetViews>
  <sheetFormatPr defaultRowHeight="13.8" x14ac:dyDescent="0.25"/>
  <sheetData/>
  <pageMargins left="0.7" right="0.7" top="0.75" bottom="0.75" header="0.3" footer="0.3"/>
  <customProperties>
    <customPr name="_pios_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40D71-0F11-49CA-8564-CB9C77E13F53}">
  <sheetPr codeName="Sheet11">
    <tabColor rgb="FFFF84D3"/>
  </sheetPr>
  <dimension ref="A1"/>
  <sheetViews>
    <sheetView workbookViewId="0"/>
  </sheetViews>
  <sheetFormatPr defaultRowHeight="13.8" x14ac:dyDescent="0.25"/>
  <sheetData/>
  <pageMargins left="0.7" right="0.7" top="0.75" bottom="0.75" header="0.3" footer="0.3"/>
  <customProperties>
    <customPr name="_pios_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16907-2879-4E3C-A677-2C844EFCDC46}">
  <sheetPr codeName="Sheet73"/>
  <dimension ref="A1:BV26"/>
  <sheetViews>
    <sheetView tabSelected="1" zoomScale="60" zoomScaleNormal="60" workbookViewId="0">
      <selection activeCell="L10" sqref="L10"/>
    </sheetView>
  </sheetViews>
  <sheetFormatPr defaultColWidth="9" defaultRowHeight="13.8" x14ac:dyDescent="0.25"/>
  <cols>
    <col min="1" max="1" width="6.59765625" style="117" customWidth="1"/>
    <col min="2" max="2" width="18.69921875" customWidth="1"/>
    <col min="3" max="3" width="16.09765625" customWidth="1"/>
    <col min="4" max="4" width="15.19921875" customWidth="1"/>
    <col min="5" max="5" width="28" customWidth="1"/>
    <col min="6" max="6" width="30.796875" customWidth="1"/>
    <col min="7" max="7" width="8" customWidth="1"/>
    <col min="8" max="8" width="8.09765625" customWidth="1"/>
    <col min="9" max="9" width="11.19921875" customWidth="1"/>
    <col min="10" max="16" width="9.59765625" customWidth="1"/>
    <col min="20" max="21" width="13.69921875" customWidth="1"/>
    <col min="22" max="22" width="6.59765625" style="117" customWidth="1"/>
    <col min="23" max="23" width="10.69921875" style="117" customWidth="1"/>
    <col min="24" max="24" width="8.796875" style="117" bestFit="1" customWidth="1"/>
    <col min="25" max="28" width="9.5" style="117" bestFit="1" customWidth="1"/>
    <col min="29" max="33" width="9" style="117"/>
    <col min="34" max="34" width="11.796875" style="117" customWidth="1"/>
    <col min="35" max="35" width="12.59765625" style="117" customWidth="1"/>
    <col min="36" max="36" width="9" style="117"/>
    <col min="37" max="39" width="16.296875" style="117" customWidth="1"/>
    <col min="40" max="40" width="19.796875" style="117" customWidth="1"/>
    <col min="41" max="41" width="9" style="117"/>
    <col min="42" max="42" width="16.59765625" style="117" customWidth="1"/>
    <col min="43" max="44" width="10.296875" style="117" customWidth="1"/>
    <col min="45" max="45" width="10.09765625" style="117" customWidth="1"/>
    <col min="46" max="50" width="9" style="117"/>
    <col min="51" max="51" width="11.09765625" style="117" customWidth="1"/>
    <col min="52" max="55" width="9" style="117"/>
    <col min="56" max="56" width="19.09765625" style="117" customWidth="1"/>
    <col min="57" max="57" width="17.59765625" style="117" customWidth="1"/>
    <col min="58" max="58" width="1.796875" style="579" customWidth="1"/>
    <col min="59" max="59" width="9.5" style="117" customWidth="1"/>
    <col min="60" max="69" width="9" style="117"/>
    <col min="70" max="70" width="19.09765625" style="117" customWidth="1"/>
    <col min="71" max="71" width="18.69921875" style="117" customWidth="1"/>
    <col min="72" max="72" width="2" style="117" customWidth="1"/>
    <col min="73" max="73" width="9.19921875" style="117" customWidth="1"/>
    <col min="74" max="74" width="9" style="117" customWidth="1"/>
    <col min="75" max="16384" width="9" style="117"/>
  </cols>
  <sheetData>
    <row r="1" spans="1:74" ht="18.600000000000001" x14ac:dyDescent="0.3">
      <c r="A1" s="17" t="str" cm="1">
        <f t="array" aca="1" ref="A1" ca="1" xml:space="preserve"> RIGHT(CELL("filename", A1), LEN(CELL("filename", A1)) - SEARCH("]", CELL("filename", A1)))</f>
        <v>DPB1</v>
      </c>
      <c r="B1" s="581"/>
      <c r="C1" s="581"/>
      <c r="D1" s="581"/>
      <c r="E1" s="581"/>
      <c r="F1" s="581"/>
      <c r="G1" s="581"/>
      <c r="H1" s="581"/>
      <c r="I1" s="581"/>
      <c r="J1" s="581"/>
      <c r="K1" s="581"/>
      <c r="L1" s="581"/>
      <c r="M1" s="581"/>
      <c r="N1" s="581"/>
      <c r="O1" s="581"/>
      <c r="P1" s="581"/>
      <c r="Q1" s="581"/>
      <c r="R1" s="581"/>
      <c r="S1" s="581"/>
      <c r="T1" s="581"/>
      <c r="U1" s="581"/>
      <c r="V1" s="29"/>
      <c r="W1" s="17"/>
      <c r="X1" s="17"/>
      <c r="Y1" s="17"/>
      <c r="Z1" s="17"/>
      <c r="AA1" s="17"/>
      <c r="AB1" s="17"/>
      <c r="AC1" s="17"/>
      <c r="AD1" s="17"/>
      <c r="AE1" s="17"/>
      <c r="AF1" s="17"/>
      <c r="AG1" s="17"/>
      <c r="AH1" s="17"/>
      <c r="AI1" s="17"/>
      <c r="AJ1" s="17"/>
      <c r="AK1" s="17"/>
      <c r="AL1" s="17"/>
      <c r="AM1" s="17"/>
      <c r="AN1" s="17"/>
      <c r="AO1" s="17"/>
      <c r="AP1" s="17"/>
      <c r="AQ1" s="17"/>
      <c r="AR1" s="17"/>
      <c r="AS1" s="17" t="s">
        <v>1023</v>
      </c>
      <c r="AT1" s="17"/>
      <c r="AU1" s="17"/>
      <c r="AV1" s="17"/>
      <c r="AW1" s="17"/>
      <c r="AX1" s="17"/>
      <c r="AY1" s="17"/>
      <c r="AZ1" s="17"/>
      <c r="BA1" s="17"/>
      <c r="BB1" s="17"/>
      <c r="BC1" s="17"/>
      <c r="BD1" s="17"/>
      <c r="BE1" s="17"/>
      <c r="BF1" s="175"/>
    </row>
    <row r="2" spans="1:74" ht="18.600000000000001" x14ac:dyDescent="0.3">
      <c r="A2" s="17" t="str">
        <f ca="1">LEFT(A1,3)</f>
        <v>DPB</v>
      </c>
      <c r="B2" s="581"/>
      <c r="C2" s="581"/>
      <c r="D2" s="581"/>
      <c r="E2" s="581"/>
      <c r="F2" s="581"/>
      <c r="G2" s="581"/>
      <c r="H2" s="581"/>
      <c r="I2" s="581"/>
      <c r="J2" s="581"/>
      <c r="K2" s="581"/>
      <c r="L2" s="581"/>
      <c r="M2" s="581"/>
      <c r="N2" s="581"/>
      <c r="O2" s="581"/>
      <c r="P2" s="581"/>
      <c r="Q2" s="581"/>
      <c r="R2" s="581"/>
      <c r="S2" s="581"/>
      <c r="T2" s="581"/>
      <c r="U2" s="581"/>
      <c r="V2" s="29"/>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5"/>
    </row>
    <row r="3" spans="1:74" ht="19.2" x14ac:dyDescent="0.35">
      <c r="A3" s="16" t="s">
        <v>1024</v>
      </c>
      <c r="B3" s="582"/>
      <c r="C3" s="582"/>
      <c r="D3" s="582"/>
      <c r="E3" s="582"/>
      <c r="F3" s="582"/>
      <c r="G3" s="582"/>
      <c r="H3" s="582"/>
      <c r="I3" s="582"/>
      <c r="J3" s="582"/>
      <c r="K3" s="582"/>
      <c r="L3" s="582"/>
      <c r="M3" s="582"/>
      <c r="N3" s="582"/>
      <c r="O3" s="582"/>
      <c r="P3" s="582"/>
      <c r="Q3" s="582"/>
      <c r="R3" s="582"/>
      <c r="S3" s="582"/>
      <c r="T3" s="582"/>
      <c r="U3" s="582"/>
      <c r="V3" s="9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row>
    <row r="5" spans="1:74" ht="37.200000000000003" customHeight="1" x14ac:dyDescent="0.3">
      <c r="A5" s="555" t="s">
        <v>1025</v>
      </c>
      <c r="B5" s="960" t="s">
        <v>137</v>
      </c>
      <c r="C5" s="960" t="s">
        <v>974</v>
      </c>
      <c r="D5" s="960" t="s">
        <v>975</v>
      </c>
      <c r="E5" s="960" t="s">
        <v>26</v>
      </c>
      <c r="F5" s="960" t="s">
        <v>27</v>
      </c>
      <c r="G5" s="960" t="s">
        <v>976</v>
      </c>
      <c r="H5" s="960" t="s">
        <v>977</v>
      </c>
      <c r="I5" s="961" t="s">
        <v>1026</v>
      </c>
      <c r="J5" s="962"/>
      <c r="K5" s="962"/>
      <c r="L5" s="962"/>
      <c r="M5" s="962"/>
      <c r="N5" s="962"/>
      <c r="O5" s="962"/>
      <c r="P5" s="962"/>
      <c r="Q5" s="962"/>
      <c r="R5" s="962"/>
      <c r="S5" s="963"/>
      <c r="T5" s="961" t="s">
        <v>1027</v>
      </c>
      <c r="U5" s="960" t="s">
        <v>1028</v>
      </c>
      <c r="V5" s="13"/>
      <c r="W5" s="966" t="s">
        <v>1029</v>
      </c>
      <c r="X5" s="967"/>
      <c r="Y5" s="967"/>
      <c r="Z5" s="967"/>
      <c r="AA5" s="967"/>
      <c r="AB5" s="967"/>
      <c r="AC5" s="967"/>
      <c r="AD5" s="967"/>
      <c r="AE5" s="967"/>
      <c r="AF5" s="967"/>
      <c r="AG5" s="968"/>
      <c r="AH5" s="958" t="s">
        <v>1030</v>
      </c>
      <c r="AI5" s="958" t="s">
        <v>1031</v>
      </c>
      <c r="AJ5" s="13"/>
      <c r="AK5" s="958" t="s">
        <v>1032</v>
      </c>
      <c r="AL5" s="958"/>
      <c r="AM5" s="958"/>
      <c r="AN5" s="958"/>
      <c r="AO5" s="556"/>
      <c r="AP5" s="958" t="s">
        <v>1033</v>
      </c>
      <c r="AQ5" s="182"/>
      <c r="AS5" s="975" t="s">
        <v>1026</v>
      </c>
      <c r="AT5" s="976"/>
      <c r="AU5" s="976"/>
      <c r="AV5" s="976"/>
      <c r="AW5" s="976"/>
      <c r="AX5" s="976"/>
      <c r="AY5" s="976"/>
      <c r="AZ5" s="976"/>
      <c r="BA5" s="976"/>
      <c r="BB5" s="976"/>
      <c r="BC5" s="977"/>
      <c r="BD5" s="293" t="s">
        <v>1034</v>
      </c>
      <c r="BE5" s="286" t="s">
        <v>1035</v>
      </c>
      <c r="BF5" s="296"/>
      <c r="BG5" s="975" t="s">
        <v>1029</v>
      </c>
      <c r="BH5" s="976"/>
      <c r="BI5" s="976"/>
      <c r="BJ5" s="976"/>
      <c r="BK5" s="976"/>
      <c r="BL5" s="976"/>
      <c r="BM5" s="976"/>
      <c r="BN5" s="976"/>
      <c r="BO5" s="976"/>
      <c r="BP5" s="976"/>
      <c r="BQ5" s="977"/>
      <c r="BR5" s="286" t="s">
        <v>1036</v>
      </c>
      <c r="BS5" s="286" t="s">
        <v>1037</v>
      </c>
      <c r="BU5" s="969" t="s">
        <v>1032</v>
      </c>
      <c r="BV5" s="970"/>
    </row>
    <row r="6" spans="1:74" ht="15.75" customHeight="1" x14ac:dyDescent="0.3">
      <c r="A6" s="555"/>
      <c r="B6" s="960"/>
      <c r="C6" s="960"/>
      <c r="D6" s="960"/>
      <c r="E6" s="960"/>
      <c r="F6" s="960"/>
      <c r="G6" s="960"/>
      <c r="H6" s="960"/>
      <c r="I6" s="583" t="s">
        <v>1038</v>
      </c>
      <c r="J6" s="962" t="s">
        <v>1039</v>
      </c>
      <c r="K6" s="962"/>
      <c r="L6" s="962"/>
      <c r="M6" s="962"/>
      <c r="N6" s="962"/>
      <c r="O6" s="960" t="s">
        <v>1040</v>
      </c>
      <c r="P6" s="960"/>
      <c r="Q6" s="960"/>
      <c r="R6" s="960"/>
      <c r="S6" s="960"/>
      <c r="T6" s="961"/>
      <c r="U6" s="960"/>
      <c r="V6" s="13"/>
      <c r="W6" s="98" t="s">
        <v>1038</v>
      </c>
      <c r="X6" s="958" t="s">
        <v>1039</v>
      </c>
      <c r="Y6" s="958"/>
      <c r="Z6" s="958"/>
      <c r="AA6" s="958"/>
      <c r="AB6" s="958"/>
      <c r="AC6" s="958" t="s">
        <v>1040</v>
      </c>
      <c r="AD6" s="958"/>
      <c r="AE6" s="958"/>
      <c r="AF6" s="958"/>
      <c r="AG6" s="958"/>
      <c r="AH6" s="958"/>
      <c r="AI6" s="958"/>
      <c r="AJ6" s="13"/>
      <c r="AK6" s="958" t="s">
        <v>1041</v>
      </c>
      <c r="AL6" s="958" t="s">
        <v>1042</v>
      </c>
      <c r="AM6" s="958" t="s">
        <v>1043</v>
      </c>
      <c r="AN6" s="958" t="s">
        <v>1044</v>
      </c>
      <c r="AO6" s="556"/>
      <c r="AP6" s="958"/>
      <c r="AQ6" s="182"/>
      <c r="AS6" s="286" t="s">
        <v>1045</v>
      </c>
      <c r="AT6" s="976" t="s">
        <v>1039</v>
      </c>
      <c r="AU6" s="976"/>
      <c r="AV6" s="976"/>
      <c r="AW6" s="976"/>
      <c r="AX6" s="976"/>
      <c r="AY6" s="969" t="s">
        <v>1040</v>
      </c>
      <c r="AZ6" s="969"/>
      <c r="BA6" s="969"/>
      <c r="BB6" s="969"/>
      <c r="BC6" s="969"/>
      <c r="BD6" s="293" t="s">
        <v>1034</v>
      </c>
      <c r="BE6" s="286" t="s">
        <v>1035</v>
      </c>
      <c r="BF6" s="297"/>
      <c r="BG6" s="286" t="s">
        <v>1045</v>
      </c>
      <c r="BH6" s="969" t="s">
        <v>1039</v>
      </c>
      <c r="BI6" s="969"/>
      <c r="BJ6" s="969"/>
      <c r="BK6" s="969"/>
      <c r="BL6" s="969"/>
      <c r="BM6" s="969" t="s">
        <v>1040</v>
      </c>
      <c r="BN6" s="969"/>
      <c r="BO6" s="969"/>
      <c r="BP6" s="969"/>
      <c r="BQ6" s="969"/>
      <c r="BR6" s="286" t="s">
        <v>1036</v>
      </c>
      <c r="BS6" s="286" t="s">
        <v>1037</v>
      </c>
      <c r="BU6" s="286" t="s">
        <v>1041</v>
      </c>
      <c r="BV6" s="286" t="s">
        <v>1042</v>
      </c>
    </row>
    <row r="7" spans="1:74" ht="52.2" customHeight="1" thickBot="1" x14ac:dyDescent="0.35">
      <c r="A7" s="555" t="s">
        <v>1046</v>
      </c>
      <c r="B7" s="960"/>
      <c r="C7" s="960"/>
      <c r="D7" s="960"/>
      <c r="E7" s="960"/>
      <c r="F7" s="960"/>
      <c r="G7" s="960"/>
      <c r="H7" s="960"/>
      <c r="I7" s="584" t="s">
        <v>382</v>
      </c>
      <c r="J7" s="584" t="s">
        <v>383</v>
      </c>
      <c r="K7" s="584" t="s">
        <v>384</v>
      </c>
      <c r="L7" s="584" t="s">
        <v>385</v>
      </c>
      <c r="M7" s="584" t="s">
        <v>386</v>
      </c>
      <c r="N7" s="585" t="s">
        <v>387</v>
      </c>
      <c r="O7" s="586" t="s">
        <v>1047</v>
      </c>
      <c r="P7" s="586" t="s">
        <v>1048</v>
      </c>
      <c r="Q7" s="586" t="s">
        <v>1049</v>
      </c>
      <c r="R7" s="586" t="s">
        <v>1050</v>
      </c>
      <c r="S7" s="586" t="s">
        <v>1051</v>
      </c>
      <c r="T7" s="964"/>
      <c r="U7" s="965"/>
      <c r="W7" s="111" t="s">
        <v>382</v>
      </c>
      <c r="X7" s="111" t="s">
        <v>383</v>
      </c>
      <c r="Y7" s="111" t="s">
        <v>384</v>
      </c>
      <c r="Z7" s="111" t="s">
        <v>385</v>
      </c>
      <c r="AA7" s="111" t="s">
        <v>386</v>
      </c>
      <c r="AB7" s="111" t="s">
        <v>387</v>
      </c>
      <c r="AC7" s="110" t="s">
        <v>1047</v>
      </c>
      <c r="AD7" s="110" t="s">
        <v>1048</v>
      </c>
      <c r="AE7" s="110" t="s">
        <v>1049</v>
      </c>
      <c r="AF7" s="110" t="s">
        <v>1050</v>
      </c>
      <c r="AG7" s="110" t="s">
        <v>1051</v>
      </c>
      <c r="AH7" s="959"/>
      <c r="AI7" s="959"/>
      <c r="AJ7" s="13"/>
      <c r="AK7" s="958"/>
      <c r="AL7" s="958"/>
      <c r="AM7" s="958"/>
      <c r="AN7" s="958"/>
      <c r="AO7" s="556"/>
      <c r="AP7" s="958"/>
      <c r="AQ7" s="182"/>
      <c r="AR7" s="555" t="s">
        <v>1052</v>
      </c>
      <c r="AS7" s="287" t="s">
        <v>382</v>
      </c>
      <c r="AT7" s="287" t="s">
        <v>383</v>
      </c>
      <c r="AU7" s="287" t="s">
        <v>384</v>
      </c>
      <c r="AV7" s="287" t="s">
        <v>385</v>
      </c>
      <c r="AW7" s="287" t="s">
        <v>386</v>
      </c>
      <c r="AX7" s="300" t="s">
        <v>387</v>
      </c>
      <c r="AY7" s="291" t="s">
        <v>1047</v>
      </c>
      <c r="AZ7" s="291" t="s">
        <v>1048</v>
      </c>
      <c r="BA7" s="291" t="s">
        <v>1049</v>
      </c>
      <c r="BB7" s="291" t="s">
        <v>1050</v>
      </c>
      <c r="BC7" s="291" t="s">
        <v>1051</v>
      </c>
      <c r="BD7" s="291" t="s">
        <v>387</v>
      </c>
      <c r="BE7" s="291" t="s">
        <v>1051</v>
      </c>
      <c r="BF7" s="298"/>
      <c r="BG7" s="287" t="s">
        <v>382</v>
      </c>
      <c r="BH7" s="287" t="s">
        <v>383</v>
      </c>
      <c r="BI7" s="287" t="s">
        <v>384</v>
      </c>
      <c r="BJ7" s="287" t="s">
        <v>385</v>
      </c>
      <c r="BK7" s="287" t="s">
        <v>386</v>
      </c>
      <c r="BL7" s="287" t="s">
        <v>387</v>
      </c>
      <c r="BM7" s="291" t="s">
        <v>1047</v>
      </c>
      <c r="BN7" s="291" t="s">
        <v>1048</v>
      </c>
      <c r="BO7" s="291" t="s">
        <v>1049</v>
      </c>
      <c r="BP7" s="291" t="s">
        <v>1050</v>
      </c>
      <c r="BQ7" s="291" t="s">
        <v>1051</v>
      </c>
      <c r="BR7" s="291" t="s">
        <v>387</v>
      </c>
      <c r="BS7" s="291" t="s">
        <v>1051</v>
      </c>
      <c r="BU7" s="287" t="s">
        <v>387</v>
      </c>
      <c r="BV7" s="287" t="s">
        <v>1051</v>
      </c>
    </row>
    <row r="8" spans="1:74" ht="27" customHeight="1" x14ac:dyDescent="0.25">
      <c r="B8" s="972" t="s">
        <v>138</v>
      </c>
      <c r="C8" s="971" t="s">
        <v>834</v>
      </c>
      <c r="D8" s="3" t="s">
        <v>30</v>
      </c>
      <c r="E8" s="587" t="s">
        <v>31</v>
      </c>
      <c r="F8" s="1" t="s">
        <v>835</v>
      </c>
      <c r="G8" s="588" t="s">
        <v>555</v>
      </c>
      <c r="H8" s="589">
        <v>3</v>
      </c>
      <c r="I8" s="590"/>
      <c r="J8" s="591">
        <v>109.47710445932489</v>
      </c>
      <c r="K8" s="591">
        <v>255.44657707175807</v>
      </c>
      <c r="L8" s="591">
        <v>437.90841783729957</v>
      </c>
      <c r="M8" s="591">
        <v>583.87789044973283</v>
      </c>
      <c r="N8" s="591">
        <v>729.84736306216598</v>
      </c>
      <c r="O8" s="591"/>
      <c r="P8" s="591"/>
      <c r="Q8" s="591"/>
      <c r="R8" s="591"/>
      <c r="S8" s="591"/>
      <c r="T8" s="592">
        <f xml:space="preserve"> N8</f>
        <v>729.84736306216598</v>
      </c>
      <c r="U8" s="593">
        <f xml:space="preserve"> S8</f>
        <v>0</v>
      </c>
      <c r="V8" s="560"/>
      <c r="W8" s="561"/>
      <c r="X8" s="537">
        <v>117.43387049726</v>
      </c>
      <c r="Y8" s="538">
        <v>255.44657707175807</v>
      </c>
      <c r="Z8" s="538">
        <v>437.90841783729957</v>
      </c>
      <c r="AA8" s="538">
        <v>583.87789044973283</v>
      </c>
      <c r="AB8" s="538">
        <v>729.84736306216598</v>
      </c>
      <c r="AC8" s="539"/>
      <c r="AD8" s="539"/>
      <c r="AE8" s="539"/>
      <c r="AF8" s="539"/>
      <c r="AG8" s="539"/>
      <c r="AH8" s="558">
        <f xml:space="preserve"> AB8</f>
        <v>729.84736306216598</v>
      </c>
      <c r="AI8" s="559">
        <f xml:space="preserve"> AG8</f>
        <v>0</v>
      </c>
      <c r="AJ8" s="562"/>
      <c r="AK8" s="563">
        <f t="shared" ref="AK8:AL10" si="0" xml:space="preserve"> IFERROR(AH8 /T8, "")</f>
        <v>1</v>
      </c>
      <c r="AL8" s="563" t="str">
        <f t="shared" si="0"/>
        <v/>
      </c>
      <c r="AM8" s="564" t="s">
        <v>1053</v>
      </c>
      <c r="AN8" s="564" t="s">
        <v>1053</v>
      </c>
      <c r="AP8" s="565" t="s">
        <v>1054</v>
      </c>
      <c r="AQ8" s="560"/>
      <c r="AR8" s="566"/>
      <c r="AS8" s="567" t="s">
        <v>1055</v>
      </c>
      <c r="AT8" s="568" t="s">
        <v>1055</v>
      </c>
      <c r="AU8" s="568" t="s">
        <v>1055</v>
      </c>
      <c r="AV8" s="568" t="s">
        <v>1055</v>
      </c>
      <c r="AW8" s="568" t="s">
        <v>1055</v>
      </c>
      <c r="AX8" s="568" t="s">
        <v>1055</v>
      </c>
      <c r="AY8" s="568" t="s">
        <v>1055</v>
      </c>
      <c r="AZ8" s="568" t="s">
        <v>1055</v>
      </c>
      <c r="BA8" s="568" t="s">
        <v>1055</v>
      </c>
      <c r="BB8" s="568" t="s">
        <v>1055</v>
      </c>
      <c r="BC8" s="568" t="s">
        <v>1055</v>
      </c>
      <c r="BD8" s="569" t="s">
        <v>1056</v>
      </c>
      <c r="BE8" s="570" t="s">
        <v>1056</v>
      </c>
      <c r="BF8" s="571"/>
      <c r="BG8" s="572" t="s">
        <v>1057</v>
      </c>
      <c r="BH8" s="573" t="s">
        <v>1057</v>
      </c>
      <c r="BI8" s="568" t="s">
        <v>1057</v>
      </c>
      <c r="BJ8" s="568" t="s">
        <v>1057</v>
      </c>
      <c r="BK8" s="568" t="s">
        <v>1057</v>
      </c>
      <c r="BL8" s="568" t="s">
        <v>1057</v>
      </c>
      <c r="BM8" s="574" t="s">
        <v>1057</v>
      </c>
      <c r="BN8" s="574" t="s">
        <v>1057</v>
      </c>
      <c r="BO8" s="574" t="s">
        <v>1057</v>
      </c>
      <c r="BP8" s="574" t="s">
        <v>1057</v>
      </c>
      <c r="BQ8" s="574" t="s">
        <v>1057</v>
      </c>
      <c r="BR8" s="569" t="s">
        <v>1058</v>
      </c>
      <c r="BS8" s="570" t="s">
        <v>1058</v>
      </c>
      <c r="BT8" s="575"/>
      <c r="BU8" s="576" t="s">
        <v>1059</v>
      </c>
      <c r="BV8" s="576" t="s">
        <v>1059</v>
      </c>
    </row>
    <row r="9" spans="1:74" ht="27.6" x14ac:dyDescent="0.25">
      <c r="B9" s="973"/>
      <c r="C9" s="971"/>
      <c r="D9" s="3" t="s">
        <v>34</v>
      </c>
      <c r="E9" s="587" t="s">
        <v>35</v>
      </c>
      <c r="F9" s="1" t="s">
        <v>836</v>
      </c>
      <c r="G9" s="588" t="s">
        <v>555</v>
      </c>
      <c r="H9" s="589">
        <v>3</v>
      </c>
      <c r="I9" s="590"/>
      <c r="J9" s="591">
        <v>53.197732817617016</v>
      </c>
      <c r="K9" s="591">
        <v>124.12804324110637</v>
      </c>
      <c r="L9" s="591">
        <v>212.79093127046806</v>
      </c>
      <c r="M9" s="591">
        <v>283.72124169395744</v>
      </c>
      <c r="N9" s="591">
        <v>354.65155211744678</v>
      </c>
      <c r="O9" s="591"/>
      <c r="P9" s="591"/>
      <c r="Q9" s="591"/>
      <c r="R9" s="591"/>
      <c r="S9" s="591"/>
      <c r="T9" s="592">
        <f xml:space="preserve"> N9</f>
        <v>354.65155211744678</v>
      </c>
      <c r="U9" s="593">
        <f t="shared" ref="U9:U10" si="1" xml:space="preserve"> S9</f>
        <v>0</v>
      </c>
      <c r="V9" s="560"/>
      <c r="W9" s="561"/>
      <c r="X9" s="537">
        <v>57.064129502739803</v>
      </c>
      <c r="Y9" s="538">
        <v>124.12804324110637</v>
      </c>
      <c r="Z9" s="538">
        <v>212.79093127046806</v>
      </c>
      <c r="AA9" s="538">
        <v>283.72124169395744</v>
      </c>
      <c r="AB9" s="538">
        <v>354.65155211744678</v>
      </c>
      <c r="AC9" s="539"/>
      <c r="AD9" s="539"/>
      <c r="AE9" s="539"/>
      <c r="AF9" s="539"/>
      <c r="AG9" s="539"/>
      <c r="AH9" s="558">
        <f xml:space="preserve"> AB9</f>
        <v>354.65155211744678</v>
      </c>
      <c r="AI9" s="559">
        <f t="shared" ref="AI9:AI10" si="2" xml:space="preserve"> AG9</f>
        <v>0</v>
      </c>
      <c r="AJ9" s="562"/>
      <c r="AK9" s="577">
        <f t="shared" si="0"/>
        <v>1</v>
      </c>
      <c r="AL9" s="577" t="str">
        <f t="shared" si="0"/>
        <v/>
      </c>
      <c r="AM9" s="564" t="s">
        <v>1053</v>
      </c>
      <c r="AN9" s="564" t="s">
        <v>1053</v>
      </c>
      <c r="AP9" s="565" t="s">
        <v>1060</v>
      </c>
      <c r="AQ9" s="560"/>
      <c r="AS9" s="567" t="s">
        <v>1061</v>
      </c>
      <c r="AT9" s="568" t="s">
        <v>1061</v>
      </c>
      <c r="AU9" s="568" t="s">
        <v>1061</v>
      </c>
      <c r="AV9" s="568" t="s">
        <v>1061</v>
      </c>
      <c r="AW9" s="568" t="s">
        <v>1061</v>
      </c>
      <c r="AX9" s="568" t="s">
        <v>1061</v>
      </c>
      <c r="AY9" s="568" t="s">
        <v>1061</v>
      </c>
      <c r="AZ9" s="568" t="s">
        <v>1061</v>
      </c>
      <c r="BA9" s="568" t="s">
        <v>1061</v>
      </c>
      <c r="BB9" s="568" t="s">
        <v>1061</v>
      </c>
      <c r="BC9" s="568" t="s">
        <v>1061</v>
      </c>
      <c r="BD9" s="569" t="s">
        <v>1062</v>
      </c>
      <c r="BE9" s="570" t="s">
        <v>1062</v>
      </c>
      <c r="BF9" s="571"/>
      <c r="BG9" s="572" t="s">
        <v>1063</v>
      </c>
      <c r="BH9" s="573" t="s">
        <v>1063</v>
      </c>
      <c r="BI9" s="568" t="s">
        <v>1063</v>
      </c>
      <c r="BJ9" s="568" t="s">
        <v>1063</v>
      </c>
      <c r="BK9" s="568" t="s">
        <v>1063</v>
      </c>
      <c r="BL9" s="568" t="s">
        <v>1063</v>
      </c>
      <c r="BM9" s="574" t="s">
        <v>1063</v>
      </c>
      <c r="BN9" s="574" t="s">
        <v>1063</v>
      </c>
      <c r="BO9" s="574" t="s">
        <v>1063</v>
      </c>
      <c r="BP9" s="574" t="s">
        <v>1063</v>
      </c>
      <c r="BQ9" s="574" t="s">
        <v>1063</v>
      </c>
      <c r="BR9" s="569" t="s">
        <v>1064</v>
      </c>
      <c r="BS9" s="570" t="s">
        <v>1064</v>
      </c>
      <c r="BT9" s="575"/>
      <c r="BU9" s="578" t="s">
        <v>1065</v>
      </c>
      <c r="BV9" s="578" t="s">
        <v>1065</v>
      </c>
    </row>
    <row r="10" spans="1:74" ht="27.6" x14ac:dyDescent="0.25">
      <c r="B10" s="974"/>
      <c r="C10" s="971"/>
      <c r="D10" s="3" t="s">
        <v>37</v>
      </c>
      <c r="E10" s="587" t="s">
        <v>38</v>
      </c>
      <c r="F10" s="1" t="s">
        <v>838</v>
      </c>
      <c r="G10" s="588" t="s">
        <v>555</v>
      </c>
      <c r="H10" s="589">
        <v>3</v>
      </c>
      <c r="I10" s="590"/>
      <c r="J10" s="591">
        <v>0</v>
      </c>
      <c r="K10" s="591">
        <v>0</v>
      </c>
      <c r="L10" s="591">
        <v>0</v>
      </c>
      <c r="M10" s="591">
        <v>0</v>
      </c>
      <c r="N10" s="591">
        <v>0</v>
      </c>
      <c r="O10" s="591"/>
      <c r="P10" s="591"/>
      <c r="Q10" s="591"/>
      <c r="R10" s="591"/>
      <c r="S10" s="591"/>
      <c r="T10" s="592">
        <f xml:space="preserve"> N10</f>
        <v>0</v>
      </c>
      <c r="U10" s="593">
        <f t="shared" si="1"/>
        <v>0</v>
      </c>
      <c r="V10" s="560"/>
      <c r="W10" s="561"/>
      <c r="X10" s="537">
        <v>0</v>
      </c>
      <c r="Y10" s="538">
        <v>0</v>
      </c>
      <c r="Z10" s="538">
        <v>0</v>
      </c>
      <c r="AA10" s="538">
        <v>0</v>
      </c>
      <c r="AB10" s="538">
        <v>0</v>
      </c>
      <c r="AC10" s="539"/>
      <c r="AD10" s="539"/>
      <c r="AE10" s="539"/>
      <c r="AF10" s="539"/>
      <c r="AG10" s="539"/>
      <c r="AH10" s="558">
        <f xml:space="preserve"> AB10</f>
        <v>0</v>
      </c>
      <c r="AI10" s="559">
        <f t="shared" si="2"/>
        <v>0</v>
      </c>
      <c r="AJ10" s="562"/>
      <c r="AK10" s="577" t="str">
        <f t="shared" si="0"/>
        <v/>
      </c>
      <c r="AL10" s="577" t="str">
        <f t="shared" si="0"/>
        <v/>
      </c>
      <c r="AM10" s="564"/>
      <c r="AN10" s="564"/>
      <c r="AP10" s="565" t="s">
        <v>1066</v>
      </c>
      <c r="AQ10" s="560"/>
      <c r="AS10" s="567" t="s">
        <v>1067</v>
      </c>
      <c r="AT10" s="568" t="s">
        <v>1067</v>
      </c>
      <c r="AU10" s="568" t="s">
        <v>1067</v>
      </c>
      <c r="AV10" s="568" t="s">
        <v>1067</v>
      </c>
      <c r="AW10" s="568" t="s">
        <v>1067</v>
      </c>
      <c r="AX10" s="568" t="s">
        <v>1067</v>
      </c>
      <c r="AY10" s="568" t="s">
        <v>1067</v>
      </c>
      <c r="AZ10" s="568" t="s">
        <v>1067</v>
      </c>
      <c r="BA10" s="568" t="s">
        <v>1067</v>
      </c>
      <c r="BB10" s="568" t="s">
        <v>1067</v>
      </c>
      <c r="BC10" s="568" t="s">
        <v>1067</v>
      </c>
      <c r="BD10" s="569" t="s">
        <v>1068</v>
      </c>
      <c r="BE10" s="570" t="s">
        <v>1068</v>
      </c>
      <c r="BF10" s="571"/>
      <c r="BG10" s="572" t="s">
        <v>1069</v>
      </c>
      <c r="BH10" s="573" t="s">
        <v>1069</v>
      </c>
      <c r="BI10" s="568" t="s">
        <v>1069</v>
      </c>
      <c r="BJ10" s="568" t="s">
        <v>1069</v>
      </c>
      <c r="BK10" s="568" t="s">
        <v>1069</v>
      </c>
      <c r="BL10" s="568" t="s">
        <v>1069</v>
      </c>
      <c r="BM10" s="574" t="s">
        <v>1069</v>
      </c>
      <c r="BN10" s="574" t="s">
        <v>1069</v>
      </c>
      <c r="BO10" s="574" t="s">
        <v>1069</v>
      </c>
      <c r="BP10" s="574" t="s">
        <v>1069</v>
      </c>
      <c r="BQ10" s="574" t="s">
        <v>1069</v>
      </c>
      <c r="BR10" s="569" t="s">
        <v>1070</v>
      </c>
      <c r="BS10" s="570" t="s">
        <v>1070</v>
      </c>
      <c r="BT10" s="575"/>
      <c r="BU10" s="578" t="s">
        <v>1071</v>
      </c>
      <c r="BV10" s="578" t="s">
        <v>1071</v>
      </c>
    </row>
    <row r="11" spans="1:74" x14ac:dyDescent="0.25">
      <c r="BH11" s="566"/>
      <c r="BI11" s="566"/>
      <c r="BJ11" s="566"/>
      <c r="BK11" s="566"/>
      <c r="BL11" s="566"/>
      <c r="BM11" s="566"/>
      <c r="BN11" s="566"/>
      <c r="BO11" s="566"/>
      <c r="BP11" s="566"/>
      <c r="BQ11" s="566"/>
      <c r="BR11" s="566"/>
      <c r="BS11" s="566"/>
    </row>
    <row r="12" spans="1:74" x14ac:dyDescent="0.25">
      <c r="BH12" s="566"/>
      <c r="BI12" s="566"/>
      <c r="BJ12" s="566"/>
      <c r="BK12" s="566"/>
      <c r="BL12" s="566"/>
      <c r="BM12" s="566"/>
      <c r="BN12" s="566"/>
      <c r="BO12" s="566"/>
      <c r="BP12" s="566"/>
      <c r="BQ12" s="566"/>
      <c r="BR12" s="566"/>
      <c r="BS12" s="566"/>
    </row>
    <row r="13" spans="1:74" x14ac:dyDescent="0.25">
      <c r="AS13" s="566"/>
      <c r="AT13" s="566"/>
      <c r="AU13" s="566"/>
      <c r="AV13" s="566"/>
      <c r="AW13" s="566"/>
      <c r="AX13" s="566"/>
      <c r="AY13" s="566"/>
      <c r="AZ13" s="566"/>
      <c r="BA13" s="566"/>
      <c r="BB13" s="566"/>
      <c r="BC13" s="566"/>
      <c r="BD13" s="566"/>
      <c r="BE13" s="566"/>
      <c r="BF13" s="580"/>
      <c r="BG13" s="566"/>
      <c r="BH13" s="566"/>
      <c r="BI13" s="566"/>
      <c r="BJ13" s="566"/>
      <c r="BK13" s="566"/>
      <c r="BL13" s="566"/>
      <c r="BM13" s="566"/>
      <c r="BN13" s="566"/>
      <c r="BO13" s="566"/>
      <c r="BP13" s="566"/>
      <c r="BQ13" s="566"/>
      <c r="BR13" s="566"/>
      <c r="BS13" s="566"/>
    </row>
    <row r="14" spans="1:74" x14ac:dyDescent="0.25">
      <c r="AS14" s="566"/>
      <c r="AT14" s="566"/>
      <c r="AU14" s="566"/>
      <c r="AV14" s="566"/>
      <c r="AW14" s="566"/>
      <c r="AX14" s="566"/>
      <c r="AY14" s="566"/>
      <c r="AZ14" s="566"/>
      <c r="BA14" s="566"/>
      <c r="BB14" s="566"/>
      <c r="BC14" s="566"/>
      <c r="BD14" s="566"/>
      <c r="BE14" s="566"/>
      <c r="BF14" s="580"/>
      <c r="BG14" s="566"/>
      <c r="BH14" s="566"/>
      <c r="BI14" s="566"/>
      <c r="BJ14" s="566"/>
      <c r="BK14" s="566"/>
      <c r="BL14" s="566"/>
      <c r="BM14" s="566"/>
      <c r="BN14" s="566"/>
      <c r="BO14" s="566"/>
      <c r="BP14" s="566"/>
      <c r="BQ14" s="566"/>
      <c r="BR14" s="566"/>
      <c r="BS14" s="566"/>
    </row>
    <row r="15" spans="1:74" x14ac:dyDescent="0.25">
      <c r="AS15" s="566"/>
      <c r="AT15" s="566"/>
      <c r="AU15" s="566"/>
      <c r="AV15" s="566"/>
      <c r="AW15" s="566"/>
      <c r="AX15" s="566"/>
      <c r="AY15" s="566"/>
      <c r="AZ15" s="566"/>
      <c r="BA15" s="566"/>
      <c r="BB15" s="566"/>
      <c r="BC15" s="566"/>
      <c r="BD15" s="566"/>
      <c r="BE15" s="566"/>
      <c r="BF15" s="580"/>
      <c r="BG15" s="566"/>
      <c r="BH15" s="566"/>
      <c r="BI15" s="566"/>
      <c r="BJ15" s="566"/>
      <c r="BK15" s="566"/>
      <c r="BL15" s="566"/>
      <c r="BM15" s="566"/>
      <c r="BN15" s="566"/>
      <c r="BO15" s="566"/>
      <c r="BP15" s="566"/>
      <c r="BQ15" s="566"/>
      <c r="BR15" s="566"/>
      <c r="BS15" s="566"/>
    </row>
    <row r="16" spans="1:74" x14ac:dyDescent="0.25">
      <c r="AS16" s="566"/>
      <c r="AT16" s="566"/>
      <c r="AU16" s="566"/>
      <c r="AV16" s="566"/>
      <c r="AW16" s="566"/>
      <c r="AX16" s="566"/>
      <c r="AY16" s="566"/>
      <c r="AZ16" s="566"/>
      <c r="BA16" s="566"/>
      <c r="BB16" s="566"/>
      <c r="BC16" s="566"/>
      <c r="BD16" s="566"/>
      <c r="BE16" s="566"/>
      <c r="BF16" s="580"/>
      <c r="BG16" s="566"/>
      <c r="BH16" s="566"/>
      <c r="BI16" s="566"/>
      <c r="BJ16" s="566"/>
      <c r="BK16" s="566"/>
      <c r="BL16" s="566"/>
      <c r="BM16" s="566"/>
      <c r="BN16" s="566"/>
      <c r="BO16" s="566"/>
      <c r="BP16" s="566"/>
      <c r="BQ16" s="566"/>
      <c r="BR16" s="566"/>
      <c r="BS16" s="566"/>
    </row>
    <row r="17" spans="45:71" x14ac:dyDescent="0.25">
      <c r="AS17" s="566"/>
      <c r="AT17" s="566"/>
      <c r="AU17" s="566"/>
      <c r="AV17" s="566"/>
      <c r="AW17" s="566"/>
      <c r="AX17" s="566"/>
      <c r="AY17" s="566"/>
      <c r="AZ17" s="566"/>
      <c r="BA17" s="566"/>
      <c r="BB17" s="566"/>
      <c r="BC17" s="566"/>
      <c r="BD17" s="566"/>
      <c r="BE17" s="566"/>
      <c r="BF17" s="580"/>
      <c r="BG17" s="566"/>
      <c r="BH17" s="566"/>
      <c r="BI17" s="566"/>
      <c r="BJ17" s="566"/>
      <c r="BK17" s="566"/>
      <c r="BL17" s="566"/>
      <c r="BM17" s="566"/>
      <c r="BN17" s="566"/>
      <c r="BO17" s="566"/>
      <c r="BP17" s="566"/>
      <c r="BQ17" s="566"/>
      <c r="BR17" s="566"/>
      <c r="BS17" s="566"/>
    </row>
    <row r="18" spans="45:71" x14ac:dyDescent="0.25">
      <c r="AS18" s="566"/>
      <c r="AT18" s="566"/>
      <c r="AU18" s="566"/>
      <c r="AV18" s="566"/>
      <c r="AW18" s="566"/>
      <c r="AX18" s="566"/>
      <c r="AY18" s="566"/>
      <c r="AZ18" s="566"/>
      <c r="BA18" s="566"/>
      <c r="BB18" s="566"/>
      <c r="BC18" s="566"/>
      <c r="BD18" s="566"/>
      <c r="BE18" s="566"/>
      <c r="BF18" s="580"/>
      <c r="BG18" s="566"/>
      <c r="BH18" s="566"/>
      <c r="BI18" s="566"/>
      <c r="BJ18" s="566"/>
      <c r="BK18" s="566"/>
      <c r="BL18" s="566"/>
      <c r="BM18" s="566"/>
      <c r="BN18" s="566"/>
      <c r="BO18" s="566"/>
      <c r="BP18" s="566"/>
      <c r="BQ18" s="566"/>
      <c r="BR18" s="566"/>
      <c r="BS18" s="566"/>
    </row>
    <row r="19" spans="45:71" x14ac:dyDescent="0.25">
      <c r="AS19" s="566"/>
      <c r="AT19" s="566"/>
      <c r="AU19" s="566"/>
      <c r="AV19" s="566"/>
      <c r="AW19" s="566"/>
      <c r="AX19" s="566"/>
      <c r="AY19" s="566"/>
      <c r="AZ19" s="566"/>
      <c r="BA19" s="566"/>
      <c r="BB19" s="566"/>
      <c r="BC19" s="566"/>
      <c r="BD19" s="566"/>
      <c r="BE19" s="566"/>
      <c r="BF19" s="580"/>
      <c r="BG19" s="566"/>
      <c r="BH19" s="566"/>
      <c r="BI19" s="566"/>
      <c r="BJ19" s="566"/>
      <c r="BK19" s="566"/>
      <c r="BL19" s="566"/>
      <c r="BM19" s="566"/>
      <c r="BN19" s="566"/>
      <c r="BO19" s="566"/>
      <c r="BP19" s="566"/>
      <c r="BQ19" s="566"/>
      <c r="BR19" s="566"/>
      <c r="BS19" s="566"/>
    </row>
    <row r="20" spans="45:71" x14ac:dyDescent="0.25">
      <c r="AS20" s="566"/>
      <c r="AT20" s="566"/>
      <c r="AU20" s="566"/>
      <c r="AV20" s="566"/>
      <c r="AW20" s="566"/>
      <c r="AX20" s="566"/>
      <c r="AY20" s="566"/>
      <c r="AZ20" s="566"/>
      <c r="BA20" s="566"/>
      <c r="BB20" s="566"/>
      <c r="BC20" s="566"/>
      <c r="BD20" s="566"/>
      <c r="BE20" s="566"/>
      <c r="BF20" s="580"/>
      <c r="BG20" s="566"/>
      <c r="BH20" s="566"/>
      <c r="BI20" s="566"/>
      <c r="BJ20" s="566"/>
      <c r="BK20" s="566"/>
      <c r="BL20" s="566"/>
      <c r="BM20" s="566"/>
      <c r="BN20" s="566"/>
      <c r="BO20" s="566"/>
      <c r="BP20" s="566"/>
      <c r="BQ20" s="566"/>
      <c r="BR20" s="566"/>
      <c r="BS20" s="566"/>
    </row>
    <row r="21" spans="45:71" x14ac:dyDescent="0.25">
      <c r="AS21" s="566"/>
      <c r="AT21" s="566"/>
      <c r="AU21" s="566"/>
      <c r="AV21" s="566"/>
      <c r="AW21" s="566"/>
      <c r="AX21" s="566"/>
      <c r="AY21" s="566"/>
      <c r="AZ21" s="566"/>
      <c r="BA21" s="566"/>
      <c r="BB21" s="566"/>
      <c r="BC21" s="566"/>
      <c r="BD21" s="566"/>
      <c r="BE21" s="566"/>
      <c r="BF21" s="580"/>
      <c r="BG21" s="566"/>
      <c r="BH21" s="566"/>
      <c r="BI21" s="566"/>
      <c r="BJ21" s="566"/>
      <c r="BK21" s="566"/>
      <c r="BL21" s="566"/>
      <c r="BM21" s="566"/>
      <c r="BN21" s="566"/>
      <c r="BO21" s="566"/>
      <c r="BP21" s="566"/>
      <c r="BQ21" s="566"/>
      <c r="BR21" s="566"/>
      <c r="BS21" s="566"/>
    </row>
    <row r="22" spans="45:71" x14ac:dyDescent="0.25">
      <c r="AS22" s="566"/>
      <c r="AT22" s="566"/>
      <c r="AU22" s="566"/>
      <c r="AV22" s="566"/>
      <c r="AW22" s="566"/>
      <c r="AX22" s="566"/>
      <c r="AY22" s="566"/>
      <c r="AZ22" s="566"/>
      <c r="BA22" s="566"/>
      <c r="BB22" s="566"/>
      <c r="BC22" s="566"/>
      <c r="BD22" s="566"/>
      <c r="BE22" s="566"/>
      <c r="BF22" s="580"/>
      <c r="BG22" s="566"/>
      <c r="BH22" s="566"/>
      <c r="BI22" s="566"/>
      <c r="BJ22" s="566"/>
      <c r="BK22" s="566"/>
      <c r="BL22" s="566"/>
      <c r="BM22" s="566"/>
      <c r="BN22" s="566"/>
      <c r="BO22" s="566"/>
      <c r="BP22" s="566"/>
      <c r="BQ22" s="566"/>
      <c r="BR22" s="566"/>
      <c r="BS22" s="566"/>
    </row>
    <row r="23" spans="45:71" x14ac:dyDescent="0.25">
      <c r="AS23" s="566"/>
      <c r="AT23" s="566"/>
      <c r="AU23" s="566"/>
      <c r="AV23" s="566"/>
      <c r="AW23" s="566"/>
      <c r="AX23" s="566"/>
      <c r="AY23" s="566"/>
      <c r="AZ23" s="566"/>
      <c r="BA23" s="566"/>
      <c r="BB23" s="566"/>
      <c r="BC23" s="566"/>
      <c r="BD23" s="566"/>
      <c r="BE23" s="566"/>
      <c r="BF23" s="580"/>
      <c r="BG23" s="566"/>
      <c r="BH23" s="566"/>
      <c r="BI23" s="566"/>
      <c r="BJ23" s="566"/>
      <c r="BK23" s="566"/>
      <c r="BL23" s="566"/>
      <c r="BM23" s="566"/>
      <c r="BN23" s="566"/>
      <c r="BO23" s="566"/>
      <c r="BP23" s="566"/>
      <c r="BQ23" s="566"/>
      <c r="BR23" s="566"/>
      <c r="BS23" s="566"/>
    </row>
    <row r="24" spans="45:71" x14ac:dyDescent="0.25">
      <c r="AS24" s="566"/>
      <c r="AT24" s="566"/>
      <c r="AU24" s="566"/>
      <c r="AV24" s="566"/>
      <c r="AW24" s="566"/>
      <c r="AX24" s="566"/>
      <c r="AY24" s="566"/>
      <c r="AZ24" s="566"/>
      <c r="BA24" s="566"/>
      <c r="BB24" s="566"/>
      <c r="BC24" s="566"/>
      <c r="BD24" s="566"/>
      <c r="BE24" s="566"/>
      <c r="BF24" s="580"/>
      <c r="BG24" s="566"/>
      <c r="BH24" s="566"/>
      <c r="BI24" s="566"/>
      <c r="BJ24" s="566"/>
      <c r="BK24" s="566"/>
      <c r="BL24" s="566"/>
      <c r="BM24" s="566"/>
      <c r="BN24" s="566"/>
      <c r="BO24" s="566"/>
      <c r="BP24" s="566"/>
      <c r="BQ24" s="566"/>
      <c r="BR24" s="566"/>
      <c r="BS24" s="566"/>
    </row>
    <row r="25" spans="45:71" x14ac:dyDescent="0.25">
      <c r="AS25" s="566"/>
      <c r="AT25" s="566"/>
      <c r="AU25" s="566"/>
      <c r="AV25" s="566"/>
      <c r="AW25" s="566"/>
      <c r="AX25" s="566"/>
      <c r="AY25" s="566"/>
      <c r="AZ25" s="566"/>
      <c r="BA25" s="566"/>
      <c r="BB25" s="566"/>
      <c r="BC25" s="566"/>
      <c r="BD25" s="566"/>
      <c r="BE25" s="566"/>
      <c r="BF25" s="580"/>
      <c r="BG25" s="566"/>
      <c r="BH25" s="566"/>
      <c r="BI25" s="566"/>
      <c r="BJ25" s="566"/>
      <c r="BK25" s="566"/>
      <c r="BL25" s="566"/>
      <c r="BM25" s="566"/>
      <c r="BN25" s="566"/>
      <c r="BO25" s="566"/>
      <c r="BP25" s="566"/>
      <c r="BQ25" s="566"/>
      <c r="BR25" s="566"/>
      <c r="BS25" s="566"/>
    </row>
    <row r="26" spans="45:71" x14ac:dyDescent="0.25">
      <c r="AS26" s="566"/>
      <c r="AT26" s="566"/>
      <c r="AU26" s="566"/>
      <c r="AV26" s="566"/>
      <c r="AW26" s="566"/>
      <c r="AX26" s="566"/>
      <c r="AY26" s="566"/>
      <c r="AZ26" s="566"/>
      <c r="BA26" s="566"/>
      <c r="BB26" s="566"/>
      <c r="BC26" s="566"/>
      <c r="BD26" s="566"/>
      <c r="BE26" s="566"/>
      <c r="BF26" s="580"/>
      <c r="BG26" s="566"/>
      <c r="BH26" s="566"/>
      <c r="BI26" s="566"/>
      <c r="BJ26" s="566"/>
      <c r="BK26" s="566"/>
      <c r="BL26" s="566"/>
      <c r="BM26" s="566"/>
      <c r="BN26" s="566"/>
      <c r="BO26" s="566"/>
      <c r="BP26" s="566"/>
      <c r="BQ26" s="566"/>
      <c r="BR26" s="566"/>
      <c r="BS26" s="566"/>
    </row>
  </sheetData>
  <sheetProtection formatCells="0" selectLockedCells="1"/>
  <mergeCells count="32">
    <mergeCell ref="BU5:BV5"/>
    <mergeCell ref="C8:C10"/>
    <mergeCell ref="B5:B7"/>
    <mergeCell ref="B8:B10"/>
    <mergeCell ref="J6:N6"/>
    <mergeCell ref="O6:S6"/>
    <mergeCell ref="X6:AB6"/>
    <mergeCell ref="AC6:AG6"/>
    <mergeCell ref="AK6:AK7"/>
    <mergeCell ref="AL6:AL7"/>
    <mergeCell ref="AM6:AM7"/>
    <mergeCell ref="AN6:AN7"/>
    <mergeCell ref="AK5:AN5"/>
    <mergeCell ref="AS5:BC5"/>
    <mergeCell ref="BG5:BQ5"/>
    <mergeCell ref="AT6:AX6"/>
    <mergeCell ref="AY6:BC6"/>
    <mergeCell ref="BH6:BL6"/>
    <mergeCell ref="BM6:BQ6"/>
    <mergeCell ref="AP5:AP7"/>
    <mergeCell ref="AI5:AI7"/>
    <mergeCell ref="C5:C7"/>
    <mergeCell ref="D5:D7"/>
    <mergeCell ref="E5:E7"/>
    <mergeCell ref="F5:F7"/>
    <mergeCell ref="G5:G7"/>
    <mergeCell ref="AH5:AH7"/>
    <mergeCell ref="H5:H7"/>
    <mergeCell ref="I5:S5"/>
    <mergeCell ref="T5:T7"/>
    <mergeCell ref="U5:U7"/>
    <mergeCell ref="W5:AG5"/>
  </mergeCells>
  <phoneticPr fontId="3" type="noConversion"/>
  <conditionalFormatting sqref="AM8:AN10">
    <cfRule type="cellIs" dxfId="88" priority="13" operator="equal">
      <formula>"Blue"</formula>
    </cfRule>
    <cfRule type="cellIs" dxfId="87" priority="15" operator="equal">
      <formula>"Red"</formula>
    </cfRule>
    <cfRule type="cellIs" dxfId="86" priority="16" operator="equal">
      <formula>"Amber"</formula>
    </cfRule>
    <cfRule type="cellIs" dxfId="85" priority="17" operator="equal">
      <formula>"Green"</formula>
    </cfRule>
  </conditionalFormatting>
  <dataValidations count="1">
    <dataValidation type="list" allowBlank="1" showInputMessage="1" showErrorMessage="1" sqref="AM8:AN10" xr:uid="{C1C160D5-05D7-415D-B9F3-6167361D9796}">
      <formula1>"Green, Amber, Red, Blue"</formula1>
    </dataValidation>
  </dataValidations>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28214-5FCF-43DF-8BF9-1E02A39BB545}">
  <sheetPr codeName="Sheet66">
    <tabColor rgb="FF003595"/>
  </sheetPr>
  <dimension ref="A1"/>
  <sheetViews>
    <sheetView workbookViewId="0"/>
  </sheetViews>
  <sheetFormatPr defaultRowHeight="13.8" x14ac:dyDescent="0.25"/>
  <sheetData/>
  <pageMargins left="0.7" right="0.7" top="0.75" bottom="0.75" header="0.3" footer="0.3"/>
  <customProperties>
    <customPr name="_pios_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A3EE8-16D2-4B3C-AD9F-034FC17FB156}">
  <sheetPr codeName="Sheet74"/>
  <dimension ref="A1:BX12"/>
  <sheetViews>
    <sheetView zoomScale="60" zoomScaleNormal="60" workbookViewId="0">
      <pane xSplit="6" ySplit="7" topLeftCell="G8" activePane="bottomRight" state="frozen"/>
      <selection pane="topRight" activeCell="G1" sqref="G1"/>
      <selection pane="bottomLeft" activeCell="A8" sqref="A8"/>
      <selection pane="bottomRight" activeCell="Q31" sqref="A31:Q36"/>
    </sheetView>
  </sheetViews>
  <sheetFormatPr defaultColWidth="9" defaultRowHeight="13.8" x14ac:dyDescent="0.25"/>
  <cols>
    <col min="1" max="1" width="7" style="117" customWidth="1"/>
    <col min="2" max="2" width="11.296875" style="117" customWidth="1"/>
    <col min="3" max="3" width="23.59765625" customWidth="1"/>
    <col min="4" max="4" width="15.19921875" customWidth="1"/>
    <col min="5" max="5" width="31.69921875" customWidth="1"/>
    <col min="6" max="6" width="37.19921875" customWidth="1"/>
    <col min="7" max="7" width="15.296875" customWidth="1"/>
    <col min="8" max="8" width="13.796875" customWidth="1"/>
    <col min="9" max="9" width="14.796875" customWidth="1"/>
    <col min="10" max="10" width="9" customWidth="1"/>
    <col min="11" max="11" width="11.09765625" customWidth="1"/>
    <col min="12" max="21" width="10" customWidth="1"/>
    <col min="22" max="22" width="15" customWidth="1"/>
    <col min="23" max="23" width="12.69921875" customWidth="1"/>
    <col min="24" max="24" width="9" style="117"/>
    <col min="25" max="25" width="17.796875" style="117" bestFit="1" customWidth="1"/>
    <col min="26" max="26" width="14.69921875" style="117" bestFit="1" customWidth="1"/>
    <col min="27" max="29" width="9" style="117"/>
    <col min="30" max="32" width="13.296875" style="117" customWidth="1"/>
    <col min="33" max="33" width="12" style="117" customWidth="1"/>
    <col min="34" max="34" width="10.796875" style="117" customWidth="1"/>
    <col min="35" max="35" width="11.796875" style="117" customWidth="1"/>
    <col min="36" max="36" width="19.19921875" style="117" customWidth="1"/>
    <col min="37" max="37" width="16.296875" style="117" customWidth="1"/>
    <col min="38" max="38" width="9" style="117"/>
    <col min="39" max="39" width="14.796875" style="117" customWidth="1"/>
    <col min="40" max="40" width="14.69921875" style="117" customWidth="1"/>
    <col min="41" max="43" width="9" style="117"/>
    <col min="44" max="44" width="12.59765625" style="117" customWidth="1"/>
    <col min="45" max="45" width="15.19921875" style="117" customWidth="1"/>
    <col min="46" max="46" width="1.796875" style="117" customWidth="1"/>
    <col min="47" max="47" width="13.796875" style="117" customWidth="1"/>
    <col min="48" max="52" width="9" style="117"/>
    <col min="53" max="53" width="11.09765625" style="117" customWidth="1"/>
    <col min="54" max="57" width="9" style="117"/>
    <col min="58" max="58" width="17.296875" style="117" customWidth="1"/>
    <col min="59" max="59" width="15.19921875" style="117" customWidth="1"/>
    <col min="60" max="60" width="2" style="117" customWidth="1"/>
    <col min="61" max="61" width="12.296875" style="117" customWidth="1"/>
    <col min="62" max="71" width="9" style="117"/>
    <col min="72" max="72" width="13.19921875" style="117" customWidth="1"/>
    <col min="73" max="73" width="13.09765625" style="117" customWidth="1"/>
    <col min="74" max="74" width="2" style="117" customWidth="1"/>
    <col min="75" max="16384" width="9" style="117"/>
  </cols>
  <sheetData>
    <row r="1" spans="1:76" ht="18.600000000000001" x14ac:dyDescent="0.3">
      <c r="A1" s="17" t="str" cm="1">
        <f t="array" aca="1" ref="A1" ca="1" xml:space="preserve"> RIGHT(CELL("filename", A1), LEN(CELL("filename", A1)) - SEARCH("]", CELL("filename", A1)))</f>
        <v>DPB2</v>
      </c>
      <c r="B1" s="17"/>
      <c r="C1" s="581"/>
      <c r="D1" s="581"/>
      <c r="E1" s="581"/>
      <c r="F1" s="581"/>
      <c r="G1" s="581"/>
      <c r="H1" s="581"/>
      <c r="I1" s="581"/>
      <c r="J1" s="611"/>
      <c r="K1" s="581"/>
      <c r="L1" s="581"/>
      <c r="M1" s="581"/>
      <c r="N1" s="581"/>
      <c r="O1" s="581"/>
      <c r="P1" s="581"/>
      <c r="Q1" s="581"/>
      <c r="R1" s="581"/>
      <c r="S1" s="581"/>
      <c r="T1" s="581"/>
      <c r="U1" s="581"/>
      <c r="V1" s="581"/>
      <c r="W1" s="581"/>
      <c r="X1" s="17"/>
      <c r="Y1" s="17"/>
      <c r="Z1" s="17"/>
      <c r="AA1" s="17"/>
      <c r="AB1" s="17"/>
      <c r="AC1" s="17"/>
      <c r="AD1" s="17"/>
      <c r="AE1" s="17"/>
      <c r="AF1" s="17"/>
      <c r="AG1" s="17"/>
      <c r="AH1" s="17"/>
      <c r="AI1" s="17"/>
      <c r="AJ1" s="17"/>
      <c r="AK1" s="17"/>
      <c r="AL1" s="17"/>
      <c r="AM1" s="17"/>
      <c r="AO1" s="17"/>
      <c r="AR1" s="17"/>
      <c r="AS1" s="17"/>
      <c r="AT1" s="17"/>
      <c r="AU1" s="17" t="s">
        <v>1023</v>
      </c>
      <c r="AV1" s="17"/>
      <c r="AW1" s="17"/>
      <c r="AX1" s="17"/>
      <c r="AY1" s="17"/>
      <c r="AZ1" s="17"/>
      <c r="BA1" s="17"/>
      <c r="BB1" s="17"/>
      <c r="BC1" s="17"/>
      <c r="BD1" s="17"/>
      <c r="BE1" s="17"/>
      <c r="BF1" s="17"/>
      <c r="BG1" s="17"/>
      <c r="BH1" s="17"/>
    </row>
    <row r="2" spans="1:76" ht="18.600000000000001" x14ac:dyDescent="0.3">
      <c r="A2" s="17" t="str">
        <f ca="1">LEFT(A1,3)</f>
        <v>DPB</v>
      </c>
      <c r="B2" s="17"/>
      <c r="C2" s="581"/>
      <c r="D2" s="581"/>
      <c r="E2" s="581"/>
      <c r="F2" s="581"/>
      <c r="G2" s="581"/>
      <c r="H2" s="581"/>
      <c r="I2" s="581"/>
      <c r="J2" s="611"/>
      <c r="K2" s="581"/>
      <c r="L2" s="581"/>
      <c r="M2" s="581"/>
      <c r="N2" s="581"/>
      <c r="O2" s="581"/>
      <c r="P2" s="581"/>
      <c r="Q2" s="581"/>
      <c r="R2" s="581"/>
      <c r="S2" s="581"/>
      <c r="T2" s="581"/>
      <c r="U2" s="581"/>
      <c r="V2" s="581"/>
      <c r="W2" s="581"/>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row>
    <row r="3" spans="1:76" ht="19.2" x14ac:dyDescent="0.35">
      <c r="A3" s="16" t="s">
        <v>1072</v>
      </c>
      <c r="B3" s="16"/>
      <c r="C3" s="582"/>
      <c r="D3" s="582"/>
      <c r="E3" s="582"/>
      <c r="F3" s="582"/>
      <c r="G3" s="582"/>
      <c r="H3" s="582"/>
      <c r="I3" s="582"/>
      <c r="J3" s="612"/>
      <c r="K3" s="582"/>
      <c r="L3" s="582"/>
      <c r="M3" s="582"/>
      <c r="N3" s="582"/>
      <c r="O3" s="582"/>
      <c r="P3" s="582"/>
      <c r="Q3" s="582"/>
      <c r="R3" s="582"/>
      <c r="S3" s="582"/>
      <c r="T3" s="582"/>
      <c r="U3" s="582"/>
      <c r="V3" s="582"/>
      <c r="W3" s="582"/>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row>
    <row r="5" spans="1:76" ht="15.75" customHeight="1" x14ac:dyDescent="0.3">
      <c r="A5" s="555" t="s">
        <v>1025</v>
      </c>
      <c r="B5" s="958" t="s">
        <v>137</v>
      </c>
      <c r="C5" s="960" t="s">
        <v>974</v>
      </c>
      <c r="D5" s="960" t="s">
        <v>975</v>
      </c>
      <c r="E5" s="960" t="s">
        <v>26</v>
      </c>
      <c r="F5" s="960" t="s">
        <v>27</v>
      </c>
      <c r="G5" s="960" t="s">
        <v>976</v>
      </c>
      <c r="H5" s="961" t="s">
        <v>977</v>
      </c>
      <c r="I5" s="960" t="s">
        <v>1073</v>
      </c>
      <c r="J5" s="613"/>
      <c r="K5" s="961" t="s">
        <v>1074</v>
      </c>
      <c r="L5" s="962"/>
      <c r="M5" s="962"/>
      <c r="N5" s="962"/>
      <c r="O5" s="962"/>
      <c r="P5" s="962"/>
      <c r="Q5" s="962"/>
      <c r="R5" s="962"/>
      <c r="S5" s="962"/>
      <c r="T5" s="962"/>
      <c r="U5" s="962"/>
      <c r="V5" s="960" t="s">
        <v>1075</v>
      </c>
      <c r="W5" s="960" t="s">
        <v>1076</v>
      </c>
      <c r="Y5" s="966" t="s">
        <v>1077</v>
      </c>
      <c r="Z5" s="967"/>
      <c r="AA5" s="967"/>
      <c r="AB5" s="967"/>
      <c r="AC5" s="967"/>
      <c r="AD5" s="967"/>
      <c r="AE5" s="967"/>
      <c r="AF5" s="967"/>
      <c r="AG5" s="967"/>
      <c r="AH5" s="967"/>
      <c r="AI5" s="967"/>
      <c r="AJ5" s="958" t="s">
        <v>1078</v>
      </c>
      <c r="AK5" s="958" t="s">
        <v>1079</v>
      </c>
      <c r="AM5" s="966" t="s">
        <v>1080</v>
      </c>
      <c r="AN5" s="968"/>
      <c r="AO5" s="556"/>
      <c r="AP5" s="958" t="s">
        <v>1033</v>
      </c>
      <c r="AQ5" s="182"/>
      <c r="AS5" s="286" t="s">
        <v>1073</v>
      </c>
      <c r="AU5" s="969" t="s">
        <v>1074</v>
      </c>
      <c r="AV5" s="969"/>
      <c r="AW5" s="969"/>
      <c r="AX5" s="969"/>
      <c r="AY5" s="969"/>
      <c r="AZ5" s="969"/>
      <c r="BA5" s="969"/>
      <c r="BB5" s="969"/>
      <c r="BC5" s="969"/>
      <c r="BD5" s="969"/>
      <c r="BE5" s="969"/>
      <c r="BF5" s="286" t="s">
        <v>1075</v>
      </c>
      <c r="BG5" s="286" t="s">
        <v>1076</v>
      </c>
      <c r="BI5" s="969" t="s">
        <v>1077</v>
      </c>
      <c r="BJ5" s="969"/>
      <c r="BK5" s="969"/>
      <c r="BL5" s="969"/>
      <c r="BM5" s="969"/>
      <c r="BN5" s="969"/>
      <c r="BO5" s="969"/>
      <c r="BP5" s="969"/>
      <c r="BQ5" s="969"/>
      <c r="BR5" s="969"/>
      <c r="BS5" s="969"/>
      <c r="BT5" s="286" t="s">
        <v>1078</v>
      </c>
      <c r="BU5" s="286" t="s">
        <v>1079</v>
      </c>
      <c r="BW5" s="969" t="s">
        <v>1080</v>
      </c>
      <c r="BX5" s="970"/>
    </row>
    <row r="6" spans="1:76" ht="15.75" customHeight="1" x14ac:dyDescent="0.3">
      <c r="A6" s="555"/>
      <c r="B6" s="958"/>
      <c r="C6" s="960"/>
      <c r="D6" s="960"/>
      <c r="E6" s="960"/>
      <c r="F6" s="960"/>
      <c r="G6" s="960"/>
      <c r="H6" s="961"/>
      <c r="I6" s="960"/>
      <c r="J6" s="613"/>
      <c r="K6" s="583" t="s">
        <v>1038</v>
      </c>
      <c r="L6" s="960" t="s">
        <v>1039</v>
      </c>
      <c r="M6" s="960"/>
      <c r="N6" s="960"/>
      <c r="O6" s="960"/>
      <c r="P6" s="960"/>
      <c r="Q6" s="960" t="s">
        <v>1040</v>
      </c>
      <c r="R6" s="960"/>
      <c r="S6" s="960"/>
      <c r="T6" s="960"/>
      <c r="U6" s="961"/>
      <c r="V6" s="960"/>
      <c r="W6" s="960"/>
      <c r="Y6" s="98" t="s">
        <v>1038</v>
      </c>
      <c r="Z6" s="958" t="s">
        <v>1039</v>
      </c>
      <c r="AA6" s="958"/>
      <c r="AB6" s="958"/>
      <c r="AC6" s="958"/>
      <c r="AD6" s="958"/>
      <c r="AE6" s="958" t="s">
        <v>1040</v>
      </c>
      <c r="AF6" s="958"/>
      <c r="AG6" s="958"/>
      <c r="AH6" s="958"/>
      <c r="AI6" s="966"/>
      <c r="AJ6" s="958"/>
      <c r="AK6" s="958"/>
      <c r="AM6" s="958" t="s">
        <v>1081</v>
      </c>
      <c r="AN6" s="958" t="s">
        <v>1082</v>
      </c>
      <c r="AO6" s="556"/>
      <c r="AP6" s="958"/>
      <c r="AQ6" s="182"/>
      <c r="AS6" s="286" t="s">
        <v>1073</v>
      </c>
      <c r="AU6" s="286" t="s">
        <v>1045</v>
      </c>
      <c r="AV6" s="969" t="s">
        <v>1039</v>
      </c>
      <c r="AW6" s="969"/>
      <c r="AX6" s="969"/>
      <c r="AY6" s="969"/>
      <c r="AZ6" s="969"/>
      <c r="BA6" s="969" t="s">
        <v>1040</v>
      </c>
      <c r="BB6" s="969"/>
      <c r="BC6" s="969"/>
      <c r="BD6" s="969"/>
      <c r="BE6" s="969"/>
      <c r="BF6" s="286" t="s">
        <v>1075</v>
      </c>
      <c r="BG6" s="286" t="s">
        <v>1076</v>
      </c>
      <c r="BI6" s="286" t="s">
        <v>1045</v>
      </c>
      <c r="BJ6" s="969" t="s">
        <v>1039</v>
      </c>
      <c r="BK6" s="969"/>
      <c r="BL6" s="969"/>
      <c r="BM6" s="969"/>
      <c r="BN6" s="969"/>
      <c r="BO6" s="969" t="s">
        <v>1040</v>
      </c>
      <c r="BP6" s="969"/>
      <c r="BQ6" s="969"/>
      <c r="BR6" s="969"/>
      <c r="BS6" s="969"/>
      <c r="BT6" s="286" t="s">
        <v>1078</v>
      </c>
      <c r="BU6" s="286" t="s">
        <v>1079</v>
      </c>
      <c r="BW6" s="286" t="s">
        <v>1081</v>
      </c>
      <c r="BX6" s="286" t="s">
        <v>1082</v>
      </c>
    </row>
    <row r="7" spans="1:76" ht="84.75" customHeight="1" x14ac:dyDescent="0.3">
      <c r="A7" s="555" t="s">
        <v>1046</v>
      </c>
      <c r="B7" s="958"/>
      <c r="C7" s="960"/>
      <c r="D7" s="960"/>
      <c r="E7" s="960"/>
      <c r="F7" s="960"/>
      <c r="G7" s="960"/>
      <c r="H7" s="961"/>
      <c r="I7" s="960"/>
      <c r="J7" s="613"/>
      <c r="K7" s="584" t="s">
        <v>382</v>
      </c>
      <c r="L7" s="584" t="s">
        <v>383</v>
      </c>
      <c r="M7" s="584" t="s">
        <v>384</v>
      </c>
      <c r="N7" s="584" t="s">
        <v>385</v>
      </c>
      <c r="O7" s="584" t="s">
        <v>386</v>
      </c>
      <c r="P7" s="584" t="s">
        <v>387</v>
      </c>
      <c r="Q7" s="586" t="s">
        <v>1047</v>
      </c>
      <c r="R7" s="586" t="s">
        <v>1048</v>
      </c>
      <c r="S7" s="586" t="s">
        <v>1049</v>
      </c>
      <c r="T7" s="586" t="s">
        <v>1050</v>
      </c>
      <c r="U7" s="614" t="s">
        <v>1051</v>
      </c>
      <c r="V7" s="1043"/>
      <c r="W7" s="1043"/>
      <c r="Y7" s="111" t="s">
        <v>382</v>
      </c>
      <c r="Z7" s="111" t="s">
        <v>383</v>
      </c>
      <c r="AA7" s="111" t="s">
        <v>384</v>
      </c>
      <c r="AB7" s="111" t="s">
        <v>385</v>
      </c>
      <c r="AC7" s="111" t="s">
        <v>386</v>
      </c>
      <c r="AD7" s="111" t="s">
        <v>387</v>
      </c>
      <c r="AE7" s="111" t="s">
        <v>1047</v>
      </c>
      <c r="AF7" s="111" t="s">
        <v>1048</v>
      </c>
      <c r="AG7" s="111" t="s">
        <v>1049</v>
      </c>
      <c r="AH7" s="111" t="s">
        <v>1050</v>
      </c>
      <c r="AI7" s="118" t="s">
        <v>1051</v>
      </c>
      <c r="AJ7" s="959"/>
      <c r="AK7" s="959"/>
      <c r="AM7" s="958"/>
      <c r="AN7" s="958"/>
      <c r="AO7" s="556"/>
      <c r="AP7" s="958"/>
      <c r="AQ7" s="182"/>
      <c r="AR7" s="555" t="s">
        <v>1052</v>
      </c>
      <c r="AS7" s="287" t="s">
        <v>1083</v>
      </c>
      <c r="AU7" s="287" t="s">
        <v>382</v>
      </c>
      <c r="AV7" s="287" t="s">
        <v>383</v>
      </c>
      <c r="AW7" s="287" t="s">
        <v>384</v>
      </c>
      <c r="AX7" s="287" t="s">
        <v>385</v>
      </c>
      <c r="AY7" s="287" t="s">
        <v>386</v>
      </c>
      <c r="AZ7" s="287" t="s">
        <v>387</v>
      </c>
      <c r="BA7" s="287" t="s">
        <v>1047</v>
      </c>
      <c r="BB7" s="287" t="s">
        <v>1048</v>
      </c>
      <c r="BC7" s="287" t="s">
        <v>1049</v>
      </c>
      <c r="BD7" s="287" t="s">
        <v>1050</v>
      </c>
      <c r="BE7" s="287" t="s">
        <v>1051</v>
      </c>
      <c r="BF7" s="287" t="s">
        <v>387</v>
      </c>
      <c r="BG7" s="287" t="s">
        <v>1051</v>
      </c>
      <c r="BI7" s="287" t="s">
        <v>382</v>
      </c>
      <c r="BJ7" s="287" t="s">
        <v>383</v>
      </c>
      <c r="BK7" s="287" t="s">
        <v>384</v>
      </c>
      <c r="BL7" s="287" t="s">
        <v>385</v>
      </c>
      <c r="BM7" s="287" t="s">
        <v>386</v>
      </c>
      <c r="BN7" s="287" t="s">
        <v>387</v>
      </c>
      <c r="BO7" s="287" t="s">
        <v>1047</v>
      </c>
      <c r="BP7" s="287" t="s">
        <v>1048</v>
      </c>
      <c r="BQ7" s="287" t="s">
        <v>1049</v>
      </c>
      <c r="BR7" s="287" t="s">
        <v>1050</v>
      </c>
      <c r="BS7" s="287" t="s">
        <v>1051</v>
      </c>
      <c r="BT7" s="287" t="s">
        <v>387</v>
      </c>
      <c r="BU7" s="287" t="s">
        <v>1051</v>
      </c>
      <c r="BW7" s="287" t="s">
        <v>387</v>
      </c>
      <c r="BX7" s="287" t="s">
        <v>1051</v>
      </c>
    </row>
    <row r="8" spans="1:76" s="566" customFormat="1" ht="27.6" x14ac:dyDescent="0.25">
      <c r="B8" s="1042" t="str">
        <f>rngAcronym</f>
        <v>YKY</v>
      </c>
      <c r="C8" s="1039" t="s">
        <v>834</v>
      </c>
      <c r="D8" s="8" t="s">
        <v>30</v>
      </c>
      <c r="E8" s="10" t="s">
        <v>31</v>
      </c>
      <c r="F8" s="19" t="s">
        <v>1084</v>
      </c>
      <c r="G8" s="15" t="s">
        <v>1085</v>
      </c>
      <c r="H8" s="15">
        <v>3</v>
      </c>
      <c r="I8" s="615"/>
      <c r="J8" s="30"/>
      <c r="K8" s="615"/>
      <c r="L8" s="9">
        <v>32.146352351566286</v>
      </c>
      <c r="M8" s="9">
        <v>75.008155486987988</v>
      </c>
      <c r="N8" s="9">
        <v>128.58540940626514</v>
      </c>
      <c r="O8" s="9">
        <v>171.44721254168687</v>
      </c>
      <c r="P8" s="9">
        <v>214.30901567710856</v>
      </c>
      <c r="Q8" s="9"/>
      <c r="R8" s="9"/>
      <c r="S8" s="9"/>
      <c r="T8" s="9"/>
      <c r="U8" s="56"/>
      <c r="V8" s="616">
        <f xml:space="preserve"> P8</f>
        <v>214.30901567710856</v>
      </c>
      <c r="W8" s="616">
        <f xml:space="preserve"> U8</f>
        <v>0</v>
      </c>
      <c r="Y8" s="597"/>
      <c r="Z8" s="893">
        <v>48.09544095426233</v>
      </c>
      <c r="AA8" s="893">
        <v>88.620855984630779</v>
      </c>
      <c r="AB8" s="893">
        <v>142.19810990390795</v>
      </c>
      <c r="AC8" s="893">
        <v>185.05991303932967</v>
      </c>
      <c r="AD8" s="893">
        <v>227.92171617475137</v>
      </c>
      <c r="AE8" s="893"/>
      <c r="AF8" s="893"/>
      <c r="AG8" s="893"/>
      <c r="AH8" s="893"/>
      <c r="AI8" s="895"/>
      <c r="AJ8" s="598">
        <f t="shared" ref="AJ8" si="0" xml:space="preserve"> AD8</f>
        <v>227.92171617475137</v>
      </c>
      <c r="AK8" s="598">
        <f t="shared" ref="AK8:AK12" si="1" xml:space="preserve"> AI8</f>
        <v>0</v>
      </c>
      <c r="AM8" s="577">
        <f t="shared" ref="AM8:AN12" si="2" xml:space="preserve"> IFERROR(AJ8 / V8, "")</f>
        <v>1.0635190286075158</v>
      </c>
      <c r="AN8" s="577" t="str">
        <f t="shared" si="2"/>
        <v/>
      </c>
      <c r="AO8" s="117"/>
      <c r="AP8" s="565" t="s">
        <v>1086</v>
      </c>
      <c r="AQ8" s="560"/>
      <c r="AS8" s="599" t="s">
        <v>1087</v>
      </c>
      <c r="AT8" s="575"/>
      <c r="AU8" s="599" t="s">
        <v>1088</v>
      </c>
      <c r="AV8" s="600" t="s">
        <v>1088</v>
      </c>
      <c r="AW8" s="600" t="s">
        <v>1088</v>
      </c>
      <c r="AX8" s="600" t="s">
        <v>1088</v>
      </c>
      <c r="AY8" s="600" t="s">
        <v>1088</v>
      </c>
      <c r="AZ8" s="600" t="s">
        <v>1088</v>
      </c>
      <c r="BA8" s="600" t="s">
        <v>1088</v>
      </c>
      <c r="BB8" s="600" t="s">
        <v>1088</v>
      </c>
      <c r="BC8" s="600" t="s">
        <v>1088</v>
      </c>
      <c r="BD8" s="600" t="s">
        <v>1088</v>
      </c>
      <c r="BE8" s="601" t="s">
        <v>1088</v>
      </c>
      <c r="BF8" s="602" t="s">
        <v>1089</v>
      </c>
      <c r="BG8" s="602" t="s">
        <v>1089</v>
      </c>
      <c r="BH8" s="117"/>
      <c r="BI8" s="603" t="s">
        <v>1090</v>
      </c>
      <c r="BJ8" s="604" t="s">
        <v>1090</v>
      </c>
      <c r="BK8" s="604" t="s">
        <v>1090</v>
      </c>
      <c r="BL8" s="604" t="s">
        <v>1090</v>
      </c>
      <c r="BM8" s="604" t="s">
        <v>1090</v>
      </c>
      <c r="BN8" s="604" t="s">
        <v>1090</v>
      </c>
      <c r="BO8" s="604" t="s">
        <v>1090</v>
      </c>
      <c r="BP8" s="604" t="s">
        <v>1090</v>
      </c>
      <c r="BQ8" s="604" t="s">
        <v>1090</v>
      </c>
      <c r="BR8" s="604" t="s">
        <v>1090</v>
      </c>
      <c r="BS8" s="605" t="s">
        <v>1090</v>
      </c>
      <c r="BT8" s="606" t="s">
        <v>1091</v>
      </c>
      <c r="BU8" s="606" t="s">
        <v>1091</v>
      </c>
      <c r="BV8" s="117"/>
      <c r="BW8" s="578" t="s">
        <v>1092</v>
      </c>
      <c r="BX8" s="578" t="s">
        <v>1092</v>
      </c>
    </row>
    <row r="9" spans="1:76" s="566" customFormat="1" ht="27.6" x14ac:dyDescent="0.25">
      <c r="B9" s="1042"/>
      <c r="C9" s="1040"/>
      <c r="D9" s="8" t="s">
        <v>34</v>
      </c>
      <c r="E9" s="10" t="s">
        <v>35</v>
      </c>
      <c r="F9" s="19" t="s">
        <v>1093</v>
      </c>
      <c r="G9" s="15" t="s">
        <v>1085</v>
      </c>
      <c r="H9" s="15">
        <v>3</v>
      </c>
      <c r="I9" s="615"/>
      <c r="J9" s="30"/>
      <c r="K9" s="615"/>
      <c r="L9" s="9">
        <v>15.620737065574955</v>
      </c>
      <c r="M9" s="9">
        <v>36.448386486341562</v>
      </c>
      <c r="N9" s="9">
        <v>62.482948262299821</v>
      </c>
      <c r="O9" s="9">
        <v>83.310597683066433</v>
      </c>
      <c r="P9" s="9">
        <v>104.13824710383304</v>
      </c>
      <c r="Q9" s="9"/>
      <c r="R9" s="9"/>
      <c r="S9" s="9"/>
      <c r="T9" s="9"/>
      <c r="U9" s="56"/>
      <c r="V9" s="616">
        <f t="shared" ref="V9:V12" si="3" xml:space="preserve"> P9</f>
        <v>104.13824710383304</v>
      </c>
      <c r="W9" s="616">
        <f t="shared" ref="W9:W12" si="4" xml:space="preserve"> U9</f>
        <v>0</v>
      </c>
      <c r="Y9" s="607"/>
      <c r="Z9" s="896">
        <v>23.370808264123678</v>
      </c>
      <c r="AA9" s="896">
        <v>43.063146783266433</v>
      </c>
      <c r="AB9" s="896">
        <v>69.097708559224685</v>
      </c>
      <c r="AC9" s="896">
        <v>89.925357979991304</v>
      </c>
      <c r="AD9" s="896">
        <v>110.75300740075791</v>
      </c>
      <c r="AE9" s="896"/>
      <c r="AF9" s="896"/>
      <c r="AG9" s="896"/>
      <c r="AH9" s="896"/>
      <c r="AI9" s="897"/>
      <c r="AJ9" s="598">
        <f xml:space="preserve"> AD9</f>
        <v>110.75300740075791</v>
      </c>
      <c r="AK9" s="598">
        <f t="shared" si="1"/>
        <v>0</v>
      </c>
      <c r="AM9" s="577">
        <f xml:space="preserve"> IFERROR(AJ9 / V9, "")</f>
        <v>1.0635190286075153</v>
      </c>
      <c r="AN9" s="577" t="str">
        <f xml:space="preserve"> IFERROR(AK9 / W9, "")</f>
        <v/>
      </c>
      <c r="AO9" s="117"/>
      <c r="AP9" s="565" t="s">
        <v>1094</v>
      </c>
      <c r="AQ9" s="560"/>
      <c r="AR9" s="117"/>
      <c r="AS9" s="599" t="s">
        <v>1095</v>
      </c>
      <c r="AT9" s="575"/>
      <c r="AU9" s="599" t="s">
        <v>1096</v>
      </c>
      <c r="AV9" s="600" t="s">
        <v>1096</v>
      </c>
      <c r="AW9" s="600" t="s">
        <v>1096</v>
      </c>
      <c r="AX9" s="600" t="s">
        <v>1096</v>
      </c>
      <c r="AY9" s="600" t="s">
        <v>1096</v>
      </c>
      <c r="AZ9" s="600" t="s">
        <v>1096</v>
      </c>
      <c r="BA9" s="600" t="s">
        <v>1096</v>
      </c>
      <c r="BB9" s="600" t="s">
        <v>1096</v>
      </c>
      <c r="BC9" s="600" t="s">
        <v>1096</v>
      </c>
      <c r="BD9" s="600" t="s">
        <v>1096</v>
      </c>
      <c r="BE9" s="601" t="s">
        <v>1096</v>
      </c>
      <c r="BF9" s="602" t="s">
        <v>1097</v>
      </c>
      <c r="BG9" s="602" t="s">
        <v>1097</v>
      </c>
      <c r="BH9" s="117"/>
      <c r="BI9" s="608" t="s">
        <v>1098</v>
      </c>
      <c r="BJ9" s="609" t="s">
        <v>1098</v>
      </c>
      <c r="BK9" s="609" t="s">
        <v>1098</v>
      </c>
      <c r="BL9" s="609" t="s">
        <v>1098</v>
      </c>
      <c r="BM9" s="609" t="s">
        <v>1098</v>
      </c>
      <c r="BN9" s="609" t="s">
        <v>1098</v>
      </c>
      <c r="BO9" s="609" t="s">
        <v>1098</v>
      </c>
      <c r="BP9" s="609" t="s">
        <v>1098</v>
      </c>
      <c r="BQ9" s="609" t="s">
        <v>1098</v>
      </c>
      <c r="BR9" s="609" t="s">
        <v>1098</v>
      </c>
      <c r="BS9" s="610" t="s">
        <v>1098</v>
      </c>
      <c r="BT9" s="606" t="s">
        <v>1099</v>
      </c>
      <c r="BU9" s="606" t="s">
        <v>1099</v>
      </c>
      <c r="BV9" s="117"/>
      <c r="BW9" s="578" t="s">
        <v>1100</v>
      </c>
      <c r="BX9" s="578" t="s">
        <v>1100</v>
      </c>
    </row>
    <row r="10" spans="1:76" s="566" customFormat="1" ht="27.6" x14ac:dyDescent="0.25">
      <c r="B10" s="1042"/>
      <c r="C10" s="1040"/>
      <c r="D10" s="8" t="s">
        <v>37</v>
      </c>
      <c r="E10" s="10" t="s">
        <v>38</v>
      </c>
      <c r="F10" s="19" t="s">
        <v>39</v>
      </c>
      <c r="G10" s="15" t="s">
        <v>1085</v>
      </c>
      <c r="H10" s="15">
        <v>3</v>
      </c>
      <c r="I10" s="615"/>
      <c r="J10" s="30"/>
      <c r="K10" s="615"/>
      <c r="L10" s="9"/>
      <c r="M10" s="9"/>
      <c r="N10" s="9"/>
      <c r="O10" s="9"/>
      <c r="P10" s="9">
        <v>0</v>
      </c>
      <c r="Q10" s="9"/>
      <c r="R10" s="9"/>
      <c r="S10" s="9"/>
      <c r="T10" s="9"/>
      <c r="U10" s="56"/>
      <c r="V10" s="616">
        <f t="shared" si="3"/>
        <v>0</v>
      </c>
      <c r="W10" s="616">
        <f t="shared" si="4"/>
        <v>0</v>
      </c>
      <c r="Y10" s="607"/>
      <c r="Z10" s="896"/>
      <c r="AA10" s="896"/>
      <c r="AB10" s="896"/>
      <c r="AC10" s="896"/>
      <c r="AD10" s="896"/>
      <c r="AE10" s="896"/>
      <c r="AF10" s="896"/>
      <c r="AG10" s="896"/>
      <c r="AH10" s="896"/>
      <c r="AI10" s="897"/>
      <c r="AJ10" s="598">
        <f xml:space="preserve"> AD10</f>
        <v>0</v>
      </c>
      <c r="AK10" s="598">
        <f t="shared" si="1"/>
        <v>0</v>
      </c>
      <c r="AM10" s="577" t="str">
        <f t="shared" si="2"/>
        <v/>
      </c>
      <c r="AN10" s="577" t="str">
        <f t="shared" si="2"/>
        <v/>
      </c>
      <c r="AO10" s="117"/>
      <c r="AP10" s="565" t="s">
        <v>1101</v>
      </c>
      <c r="AQ10" s="560"/>
      <c r="AR10" s="117"/>
      <c r="AS10" s="599" t="s">
        <v>1102</v>
      </c>
      <c r="AT10" s="575"/>
      <c r="AU10" s="599" t="s">
        <v>1103</v>
      </c>
      <c r="AV10" s="600" t="s">
        <v>1103</v>
      </c>
      <c r="AW10" s="600" t="s">
        <v>1103</v>
      </c>
      <c r="AX10" s="600" t="s">
        <v>1103</v>
      </c>
      <c r="AY10" s="600" t="s">
        <v>1103</v>
      </c>
      <c r="AZ10" s="600" t="s">
        <v>1103</v>
      </c>
      <c r="BA10" s="600" t="s">
        <v>1103</v>
      </c>
      <c r="BB10" s="600" t="s">
        <v>1103</v>
      </c>
      <c r="BC10" s="600" t="s">
        <v>1103</v>
      </c>
      <c r="BD10" s="600" t="s">
        <v>1103</v>
      </c>
      <c r="BE10" s="601" t="s">
        <v>1103</v>
      </c>
      <c r="BF10" s="602" t="s">
        <v>1104</v>
      </c>
      <c r="BG10" s="602" t="s">
        <v>1104</v>
      </c>
      <c r="BH10" s="117"/>
      <c r="BI10" s="608" t="s">
        <v>1105</v>
      </c>
      <c r="BJ10" s="609" t="s">
        <v>1105</v>
      </c>
      <c r="BK10" s="609" t="s">
        <v>1105</v>
      </c>
      <c r="BL10" s="609" t="s">
        <v>1105</v>
      </c>
      <c r="BM10" s="609" t="s">
        <v>1105</v>
      </c>
      <c r="BN10" s="609" t="s">
        <v>1105</v>
      </c>
      <c r="BO10" s="609" t="s">
        <v>1105</v>
      </c>
      <c r="BP10" s="609" t="s">
        <v>1105</v>
      </c>
      <c r="BQ10" s="609" t="s">
        <v>1105</v>
      </c>
      <c r="BR10" s="609" t="s">
        <v>1105</v>
      </c>
      <c r="BS10" s="610" t="s">
        <v>1105</v>
      </c>
      <c r="BT10" s="606" t="s">
        <v>1106</v>
      </c>
      <c r="BU10" s="606" t="s">
        <v>1106</v>
      </c>
      <c r="BV10" s="117"/>
      <c r="BW10" s="578" t="s">
        <v>1107</v>
      </c>
      <c r="BX10" s="578" t="s">
        <v>1107</v>
      </c>
    </row>
    <row r="11" spans="1:76" s="566" customFormat="1" ht="34.950000000000003" customHeight="1" x14ac:dyDescent="0.25">
      <c r="B11" s="1042"/>
      <c r="C11" s="1040"/>
      <c r="D11" s="8" t="s">
        <v>40</v>
      </c>
      <c r="E11" s="10" t="s">
        <v>41</v>
      </c>
      <c r="F11" s="19" t="s">
        <v>42</v>
      </c>
      <c r="G11" s="15" t="s">
        <v>1085</v>
      </c>
      <c r="H11" s="15">
        <v>3</v>
      </c>
      <c r="I11" s="615"/>
      <c r="J11" s="30"/>
      <c r="K11" s="615"/>
      <c r="L11" s="9">
        <v>7.270657583111471</v>
      </c>
      <c r="M11" s="9">
        <v>14.541315166222942</v>
      </c>
      <c r="N11" s="9">
        <v>21.811972749334416</v>
      </c>
      <c r="O11" s="9">
        <v>29.082630332445884</v>
      </c>
      <c r="P11" s="9">
        <v>36.35328791555736</v>
      </c>
      <c r="Q11" s="9"/>
      <c r="R11" s="9"/>
      <c r="S11" s="9"/>
      <c r="T11" s="9"/>
      <c r="U11" s="56"/>
      <c r="V11" s="616">
        <f t="shared" si="3"/>
        <v>36.35328791555736</v>
      </c>
      <c r="W11" s="616">
        <f t="shared" si="4"/>
        <v>0</v>
      </c>
      <c r="Y11" s="607"/>
      <c r="Z11" s="896">
        <v>9.3205827252751874</v>
      </c>
      <c r="AA11" s="896">
        <v>14.541315166222942</v>
      </c>
      <c r="AB11" s="896">
        <v>21.811972749334416</v>
      </c>
      <c r="AC11" s="896">
        <v>29.082630332445884</v>
      </c>
      <c r="AD11" s="896">
        <v>36.35328791555736</v>
      </c>
      <c r="AE11" s="896"/>
      <c r="AF11" s="896"/>
      <c r="AG11" s="896"/>
      <c r="AH11" s="896"/>
      <c r="AI11" s="897"/>
      <c r="AJ11" s="598">
        <f xml:space="preserve"> AD11</f>
        <v>36.35328791555736</v>
      </c>
      <c r="AK11" s="598">
        <f t="shared" si="1"/>
        <v>0</v>
      </c>
      <c r="AM11" s="577">
        <f t="shared" si="2"/>
        <v>1</v>
      </c>
      <c r="AN11" s="577" t="str">
        <f t="shared" si="2"/>
        <v/>
      </c>
      <c r="AP11" s="565" t="s">
        <v>1108</v>
      </c>
      <c r="AQ11" s="560"/>
      <c r="AS11" s="599" t="s">
        <v>1109</v>
      </c>
      <c r="AT11" s="575"/>
      <c r="AU11" s="599" t="s">
        <v>1110</v>
      </c>
      <c r="AV11" s="600" t="s">
        <v>1110</v>
      </c>
      <c r="AW11" s="600" t="s">
        <v>1110</v>
      </c>
      <c r="AX11" s="600" t="s">
        <v>1110</v>
      </c>
      <c r="AY11" s="600" t="s">
        <v>1110</v>
      </c>
      <c r="AZ11" s="600" t="s">
        <v>1110</v>
      </c>
      <c r="BA11" s="600" t="s">
        <v>1110</v>
      </c>
      <c r="BB11" s="600" t="s">
        <v>1110</v>
      </c>
      <c r="BC11" s="600" t="s">
        <v>1110</v>
      </c>
      <c r="BD11" s="600" t="s">
        <v>1110</v>
      </c>
      <c r="BE11" s="601" t="s">
        <v>1110</v>
      </c>
      <c r="BF11" s="602" t="s">
        <v>1111</v>
      </c>
      <c r="BG11" s="602" t="s">
        <v>1111</v>
      </c>
      <c r="BH11" s="117"/>
      <c r="BI11" s="608" t="s">
        <v>1112</v>
      </c>
      <c r="BJ11" s="609" t="s">
        <v>1112</v>
      </c>
      <c r="BK11" s="609" t="s">
        <v>1112</v>
      </c>
      <c r="BL11" s="609" t="s">
        <v>1112</v>
      </c>
      <c r="BM11" s="609" t="s">
        <v>1112</v>
      </c>
      <c r="BN11" s="609" t="s">
        <v>1112</v>
      </c>
      <c r="BO11" s="609" t="s">
        <v>1112</v>
      </c>
      <c r="BP11" s="609" t="s">
        <v>1112</v>
      </c>
      <c r="BQ11" s="609" t="s">
        <v>1112</v>
      </c>
      <c r="BR11" s="609" t="s">
        <v>1112</v>
      </c>
      <c r="BS11" s="610" t="s">
        <v>1112</v>
      </c>
      <c r="BT11" s="606" t="s">
        <v>1113</v>
      </c>
      <c r="BU11" s="606" t="s">
        <v>1113</v>
      </c>
      <c r="BV11" s="117"/>
      <c r="BW11" s="578" t="s">
        <v>1114</v>
      </c>
      <c r="BX11" s="578" t="s">
        <v>1114</v>
      </c>
    </row>
    <row r="12" spans="1:76" s="566" customFormat="1" ht="27.6" x14ac:dyDescent="0.25">
      <c r="B12" s="1042"/>
      <c r="C12" s="1041"/>
      <c r="D12" s="8" t="s">
        <v>44</v>
      </c>
      <c r="E12" s="10" t="s">
        <v>45</v>
      </c>
      <c r="F12" s="19" t="s">
        <v>46</v>
      </c>
      <c r="G12" s="15" t="s">
        <v>1085</v>
      </c>
      <c r="H12" s="15">
        <v>3</v>
      </c>
      <c r="I12" s="615"/>
      <c r="J12" s="30"/>
      <c r="K12" s="615"/>
      <c r="L12" s="9">
        <v>5.8196018347703387</v>
      </c>
      <c r="M12" s="9">
        <v>13.267339833845453</v>
      </c>
      <c r="N12" s="9">
        <v>21.155575289581247</v>
      </c>
      <c r="O12" s="9">
        <v>28.326886155891728</v>
      </c>
      <c r="P12" s="9">
        <v>34.159315711108349</v>
      </c>
      <c r="Q12" s="9"/>
      <c r="R12" s="9"/>
      <c r="S12" s="9"/>
      <c r="T12" s="9"/>
      <c r="U12" s="56"/>
      <c r="V12" s="616">
        <f t="shared" si="3"/>
        <v>34.159315711108349</v>
      </c>
      <c r="W12" s="616">
        <f t="shared" si="4"/>
        <v>0</v>
      </c>
      <c r="Y12" s="607"/>
      <c r="Z12" s="896">
        <v>2.6036252123081356</v>
      </c>
      <c r="AA12" s="896">
        <v>13.267339833845453</v>
      </c>
      <c r="AB12" s="896">
        <v>21.155575289581247</v>
      </c>
      <c r="AC12" s="896">
        <v>28.326886155891728</v>
      </c>
      <c r="AD12" s="896">
        <v>34.159315711108349</v>
      </c>
      <c r="AE12" s="896"/>
      <c r="AF12" s="896"/>
      <c r="AG12" s="896"/>
      <c r="AH12" s="896"/>
      <c r="AI12" s="897"/>
      <c r="AJ12" s="598">
        <f xml:space="preserve"> AD12</f>
        <v>34.159315711108349</v>
      </c>
      <c r="AK12" s="598">
        <f t="shared" si="1"/>
        <v>0</v>
      </c>
      <c r="AM12" s="577">
        <f t="shared" si="2"/>
        <v>1</v>
      </c>
      <c r="AN12" s="577" t="str">
        <f t="shared" si="2"/>
        <v/>
      </c>
      <c r="AP12" s="565" t="s">
        <v>1115</v>
      </c>
      <c r="AQ12" s="560"/>
      <c r="AS12" s="599" t="s">
        <v>1116</v>
      </c>
      <c r="AT12" s="575"/>
      <c r="AU12" s="599" t="s">
        <v>1117</v>
      </c>
      <c r="AV12" s="600" t="s">
        <v>1117</v>
      </c>
      <c r="AW12" s="600" t="s">
        <v>1117</v>
      </c>
      <c r="AX12" s="600" t="s">
        <v>1117</v>
      </c>
      <c r="AY12" s="600" t="s">
        <v>1117</v>
      </c>
      <c r="AZ12" s="600" t="s">
        <v>1117</v>
      </c>
      <c r="BA12" s="600" t="s">
        <v>1117</v>
      </c>
      <c r="BB12" s="600" t="s">
        <v>1117</v>
      </c>
      <c r="BC12" s="600" t="s">
        <v>1117</v>
      </c>
      <c r="BD12" s="600" t="s">
        <v>1117</v>
      </c>
      <c r="BE12" s="601" t="s">
        <v>1117</v>
      </c>
      <c r="BF12" s="602" t="s">
        <v>1118</v>
      </c>
      <c r="BG12" s="602" t="s">
        <v>1118</v>
      </c>
      <c r="BH12" s="117"/>
      <c r="BI12" s="608" t="s">
        <v>1119</v>
      </c>
      <c r="BJ12" s="609" t="s">
        <v>1119</v>
      </c>
      <c r="BK12" s="609" t="s">
        <v>1119</v>
      </c>
      <c r="BL12" s="609" t="s">
        <v>1119</v>
      </c>
      <c r="BM12" s="609" t="s">
        <v>1119</v>
      </c>
      <c r="BN12" s="609" t="s">
        <v>1119</v>
      </c>
      <c r="BO12" s="609" t="s">
        <v>1119</v>
      </c>
      <c r="BP12" s="609" t="s">
        <v>1119</v>
      </c>
      <c r="BQ12" s="609" t="s">
        <v>1119</v>
      </c>
      <c r="BR12" s="609" t="s">
        <v>1119</v>
      </c>
      <c r="BS12" s="610" t="s">
        <v>1119</v>
      </c>
      <c r="BT12" s="606" t="s">
        <v>1120</v>
      </c>
      <c r="BU12" s="606" t="s">
        <v>1120</v>
      </c>
      <c r="BV12" s="117"/>
      <c r="BW12" s="578" t="s">
        <v>1121</v>
      </c>
      <c r="BX12" s="578" t="s">
        <v>1121</v>
      </c>
    </row>
  </sheetData>
  <sheetProtection formatCells="0" selectLockedCells="1"/>
  <mergeCells count="31">
    <mergeCell ref="BJ6:BN6"/>
    <mergeCell ref="BO6:BS6"/>
    <mergeCell ref="C8:C12"/>
    <mergeCell ref="BW5:BX5"/>
    <mergeCell ref="B5:B7"/>
    <mergeCell ref="B8:B12"/>
    <mergeCell ref="BI5:BS5"/>
    <mergeCell ref="I5:I7"/>
    <mergeCell ref="K5:U5"/>
    <mergeCell ref="V5:V7"/>
    <mergeCell ref="W5:W7"/>
    <mergeCell ref="Y5:AI5"/>
    <mergeCell ref="C5:C7"/>
    <mergeCell ref="D5:D7"/>
    <mergeCell ref="E5:E7"/>
    <mergeCell ref="AP5:AP7"/>
    <mergeCell ref="F5:F7"/>
    <mergeCell ref="BA6:BE6"/>
    <mergeCell ref="L6:P6"/>
    <mergeCell ref="Q6:U6"/>
    <mergeCell ref="Z6:AD6"/>
    <mergeCell ref="AE6:AI6"/>
    <mergeCell ref="AM6:AM7"/>
    <mergeCell ref="AN6:AN7"/>
    <mergeCell ref="AM5:AN5"/>
    <mergeCell ref="AU5:BE5"/>
    <mergeCell ref="AV6:AZ6"/>
    <mergeCell ref="G5:G7"/>
    <mergeCell ref="H5:H7"/>
    <mergeCell ref="AJ5:AJ7"/>
    <mergeCell ref="AK5:AK7"/>
  </mergeCells>
  <phoneticPr fontId="3" type="noConversion"/>
  <pageMargins left="0.7" right="0.7" top="0.75" bottom="0.75" header="0.3" footer="0.3"/>
  <customProperties>
    <customPr name="_pios_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EEFBE-3AA1-4545-9F69-19FDF9B3F295}">
  <sheetPr codeName="Sheet51">
    <tabColor rgb="FFFF84D3"/>
  </sheetPr>
  <dimension ref="A1"/>
  <sheetViews>
    <sheetView workbookViewId="0">
      <selection activeCell="H37" sqref="H37"/>
    </sheetView>
  </sheetViews>
  <sheetFormatPr defaultRowHeight="13.8" x14ac:dyDescent="0.25"/>
  <sheetData/>
  <pageMargins left="0.7" right="0.7" top="0.75" bottom="0.75" header="0.3" footer="0.3"/>
  <customProperties>
    <customPr name="_pios_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D5507-9AB2-4CD2-95ED-A169953DCB52}">
  <sheetPr codeName="Sheet60"/>
  <dimension ref="A1:BQ25"/>
  <sheetViews>
    <sheetView topLeftCell="I1" zoomScale="60" zoomScaleNormal="60" workbookViewId="0">
      <selection activeCell="AG26" sqref="AG26:AU26"/>
    </sheetView>
  </sheetViews>
  <sheetFormatPr defaultColWidth="9" defaultRowHeight="13.8" x14ac:dyDescent="0.25"/>
  <cols>
    <col min="1" max="2" width="18.69921875" style="117" customWidth="1"/>
    <col min="3" max="3" width="16.09765625" customWidth="1"/>
    <col min="4" max="4" width="15.19921875" customWidth="1"/>
    <col min="5" max="5" width="26.69921875" customWidth="1"/>
    <col min="6" max="6" width="48.19921875" customWidth="1"/>
    <col min="7" max="7" width="14" customWidth="1"/>
    <col min="8" max="8" width="14.19921875" customWidth="1"/>
    <col min="9" max="9" width="11.19921875" customWidth="1"/>
    <col min="14" max="14" width="9.5" bestFit="1" customWidth="1"/>
    <col min="20" max="21" width="13.69921875" customWidth="1"/>
    <col min="22" max="22" width="6.59765625" style="117" customWidth="1"/>
    <col min="23" max="23" width="10.69921875" style="117" customWidth="1"/>
    <col min="24" max="25" width="9" style="117"/>
    <col min="26" max="26" width="10.19921875" style="117" customWidth="1"/>
    <col min="27" max="28" width="9.5" style="117" bestFit="1" customWidth="1"/>
    <col min="29" max="33" width="9" style="117"/>
    <col min="34" max="34" width="11.796875" style="117" customWidth="1"/>
    <col min="35" max="35" width="12.59765625" style="117" customWidth="1"/>
    <col min="36" max="36" width="9" style="117"/>
    <col min="37" max="39" width="16.296875" style="117" customWidth="1"/>
    <col min="40" max="40" width="19.796875" style="117" customWidth="1"/>
    <col min="41" max="43" width="9" style="117"/>
    <col min="44" max="44" width="13.5" style="117" customWidth="1"/>
    <col min="45" max="49" width="9" style="117"/>
    <col min="50" max="50" width="11.09765625" style="117" customWidth="1"/>
    <col min="51" max="54" width="9" style="117"/>
    <col min="55" max="55" width="19.09765625" style="117" customWidth="1"/>
    <col min="56" max="56" width="17.59765625" style="117" customWidth="1"/>
    <col min="57" max="57" width="12.296875" style="117" customWidth="1"/>
    <col min="58" max="67" width="9" style="117"/>
    <col min="68" max="68" width="19.09765625" style="117" customWidth="1"/>
    <col min="69" max="69" width="18.69921875" style="117" customWidth="1"/>
    <col min="70" max="16384" width="9" style="117"/>
  </cols>
  <sheetData>
    <row r="1" spans="1:69" ht="18.600000000000001" x14ac:dyDescent="0.3">
      <c r="A1" s="17" t="str" cm="1">
        <f t="array" aca="1" ref="A1" ca="1" xml:space="preserve"> RIGHT(CELL("filename", A1), LEN(CELL("filename", A1)) - SEARCH("]", CELL("filename", A1)))</f>
        <v>YKY_DPB1_ADD</v>
      </c>
      <c r="B1" s="17"/>
      <c r="C1" s="581"/>
      <c r="D1" s="581"/>
      <c r="E1" s="581"/>
      <c r="F1" s="581"/>
      <c r="G1" s="581"/>
      <c r="H1" s="581"/>
      <c r="I1" s="581"/>
      <c r="J1" s="581"/>
      <c r="K1" s="581"/>
      <c r="L1" s="581"/>
      <c r="M1" s="581"/>
      <c r="N1" s="581"/>
      <c r="O1" s="581"/>
      <c r="P1" s="581"/>
      <c r="Q1" s="581"/>
      <c r="R1" s="581"/>
      <c r="S1" s="581"/>
      <c r="T1" s="581"/>
      <c r="U1" s="581"/>
      <c r="V1" s="29"/>
      <c r="W1" s="17"/>
      <c r="X1" s="17"/>
      <c r="Y1" s="17"/>
      <c r="Z1" s="17"/>
      <c r="AA1" s="17"/>
      <c r="AB1" s="17"/>
      <c r="AC1" s="17"/>
      <c r="AD1" s="17"/>
      <c r="AE1" s="17"/>
      <c r="AF1" s="17"/>
      <c r="AG1" s="17"/>
      <c r="AH1" s="17"/>
      <c r="AI1" s="17"/>
      <c r="AJ1" s="17"/>
      <c r="AK1" s="17"/>
      <c r="AL1" s="17"/>
      <c r="AM1" s="17"/>
      <c r="AN1" s="17"/>
      <c r="AO1" s="17"/>
      <c r="AP1" s="17"/>
      <c r="AQ1" s="17"/>
      <c r="AR1" s="17" t="s">
        <v>1023</v>
      </c>
      <c r="AS1" s="17"/>
      <c r="AT1" s="17"/>
      <c r="AU1" s="17"/>
      <c r="AV1" s="17"/>
      <c r="AW1" s="17"/>
      <c r="AX1" s="17"/>
      <c r="AY1" s="17"/>
      <c r="AZ1" s="17"/>
      <c r="BA1" s="17"/>
      <c r="BB1" s="17"/>
      <c r="BC1" s="17"/>
      <c r="BD1" s="17"/>
    </row>
    <row r="2" spans="1:69" ht="18.600000000000001" x14ac:dyDescent="0.3">
      <c r="A2" s="17" t="str">
        <f ca="1">LEFT(A1,3)</f>
        <v>YKY</v>
      </c>
      <c r="B2" s="17"/>
      <c r="C2" s="581"/>
      <c r="D2" s="581"/>
      <c r="E2" s="581"/>
      <c r="F2" s="581"/>
      <c r="G2" s="581"/>
      <c r="H2" s="581"/>
      <c r="I2" s="581"/>
      <c r="J2" s="581"/>
      <c r="K2" s="581"/>
      <c r="L2" s="581"/>
      <c r="M2" s="581"/>
      <c r="N2" s="581"/>
      <c r="O2" s="581"/>
      <c r="P2" s="581"/>
      <c r="Q2" s="581"/>
      <c r="R2" s="581"/>
      <c r="S2" s="581"/>
      <c r="T2" s="581"/>
      <c r="U2" s="581"/>
      <c r="V2" s="29"/>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69" ht="19.2" x14ac:dyDescent="0.35">
      <c r="A3" s="16" t="s">
        <v>1024</v>
      </c>
      <c r="B3" s="16"/>
      <c r="C3" s="582"/>
      <c r="D3" s="582"/>
      <c r="E3" s="582"/>
      <c r="F3" s="582"/>
      <c r="G3" s="582"/>
      <c r="H3" s="582"/>
      <c r="I3" s="582"/>
      <c r="J3" s="582"/>
      <c r="K3" s="582"/>
      <c r="L3" s="582"/>
      <c r="M3" s="582"/>
      <c r="N3" s="582"/>
      <c r="O3" s="582"/>
      <c r="P3" s="582"/>
      <c r="Q3" s="582"/>
      <c r="R3" s="582"/>
      <c r="S3" s="582"/>
      <c r="T3" s="582"/>
      <c r="U3" s="582"/>
      <c r="V3" s="9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row>
    <row r="4" spans="1:69" ht="14.4" thickBot="1" x14ac:dyDescent="0.3"/>
    <row r="5" spans="1:69" ht="37.200000000000003" customHeight="1" x14ac:dyDescent="0.25">
      <c r="B5" s="958" t="s">
        <v>137</v>
      </c>
      <c r="C5" s="960" t="s">
        <v>974</v>
      </c>
      <c r="D5" s="960" t="s">
        <v>975</v>
      </c>
      <c r="E5" s="960" t="s">
        <v>26</v>
      </c>
      <c r="F5" s="960" t="s">
        <v>27</v>
      </c>
      <c r="G5" s="960" t="s">
        <v>976</v>
      </c>
      <c r="H5" s="960" t="s">
        <v>977</v>
      </c>
      <c r="I5" s="961" t="s">
        <v>1026</v>
      </c>
      <c r="J5" s="962"/>
      <c r="K5" s="962"/>
      <c r="L5" s="962"/>
      <c r="M5" s="962"/>
      <c r="N5" s="962"/>
      <c r="O5" s="962"/>
      <c r="P5" s="962"/>
      <c r="Q5" s="962"/>
      <c r="R5" s="962"/>
      <c r="S5" s="963"/>
      <c r="T5" s="961" t="s">
        <v>1027</v>
      </c>
      <c r="U5" s="960" t="s">
        <v>1028</v>
      </c>
      <c r="V5" s="13"/>
      <c r="W5" s="966" t="s">
        <v>1029</v>
      </c>
      <c r="X5" s="967"/>
      <c r="Y5" s="967"/>
      <c r="Z5" s="967"/>
      <c r="AA5" s="967"/>
      <c r="AB5" s="967"/>
      <c r="AC5" s="967"/>
      <c r="AD5" s="967"/>
      <c r="AE5" s="967"/>
      <c r="AF5" s="967"/>
      <c r="AG5" s="968"/>
      <c r="AH5" s="958" t="s">
        <v>1030</v>
      </c>
      <c r="AI5" s="958" t="s">
        <v>1031</v>
      </c>
      <c r="AJ5" s="13"/>
      <c r="AK5" s="958" t="s">
        <v>1032</v>
      </c>
      <c r="AL5" s="958"/>
      <c r="AM5" s="958"/>
      <c r="AN5" s="958"/>
      <c r="AO5" s="556"/>
      <c r="AP5" s="617"/>
      <c r="AR5" s="1047"/>
      <c r="AS5" s="1047"/>
      <c r="AT5" s="1047"/>
      <c r="AU5" s="1047"/>
      <c r="AV5" s="1047"/>
      <c r="AW5" s="1047"/>
      <c r="AX5" s="1047"/>
      <c r="AY5" s="1047"/>
      <c r="AZ5" s="1047"/>
      <c r="BA5" s="1047"/>
      <c r="BB5" s="1047"/>
      <c r="BC5" s="1044" t="s">
        <v>1034</v>
      </c>
      <c r="BD5" s="1044" t="s">
        <v>1037</v>
      </c>
      <c r="BE5" s="1047"/>
      <c r="BF5" s="1047"/>
      <c r="BG5" s="1047"/>
      <c r="BH5" s="1047"/>
      <c r="BI5" s="1047"/>
      <c r="BJ5" s="1047"/>
      <c r="BK5" s="1047"/>
      <c r="BL5" s="1047"/>
      <c r="BM5" s="1047"/>
      <c r="BN5" s="1047"/>
      <c r="BO5" s="1047"/>
      <c r="BP5" s="1044" t="s">
        <v>1034</v>
      </c>
      <c r="BQ5" s="1044" t="s">
        <v>1037</v>
      </c>
    </row>
    <row r="6" spans="1:69" ht="15.75" customHeight="1" x14ac:dyDescent="0.25">
      <c r="B6" s="958"/>
      <c r="C6" s="960"/>
      <c r="D6" s="960"/>
      <c r="E6" s="960"/>
      <c r="F6" s="960"/>
      <c r="G6" s="960"/>
      <c r="H6" s="960"/>
      <c r="I6" s="583" t="s">
        <v>1038</v>
      </c>
      <c r="J6" s="962" t="s">
        <v>1039</v>
      </c>
      <c r="K6" s="962"/>
      <c r="L6" s="962"/>
      <c r="M6" s="962"/>
      <c r="N6" s="962"/>
      <c r="O6" s="960" t="s">
        <v>1040</v>
      </c>
      <c r="P6" s="960"/>
      <c r="Q6" s="960"/>
      <c r="R6" s="960"/>
      <c r="S6" s="960"/>
      <c r="T6" s="961"/>
      <c r="U6" s="960"/>
      <c r="V6" s="13"/>
      <c r="W6" s="98" t="s">
        <v>1038</v>
      </c>
      <c r="X6" s="958" t="s">
        <v>1039</v>
      </c>
      <c r="Y6" s="958"/>
      <c r="Z6" s="958"/>
      <c r="AA6" s="958"/>
      <c r="AB6" s="958"/>
      <c r="AC6" s="958" t="s">
        <v>1040</v>
      </c>
      <c r="AD6" s="958"/>
      <c r="AE6" s="958"/>
      <c r="AF6" s="958"/>
      <c r="AG6" s="958"/>
      <c r="AH6" s="958"/>
      <c r="AI6" s="958"/>
      <c r="AJ6" s="13"/>
      <c r="AK6" s="958" t="s">
        <v>1041</v>
      </c>
      <c r="AL6" s="958" t="s">
        <v>1042</v>
      </c>
      <c r="AM6" s="958" t="s">
        <v>1043</v>
      </c>
      <c r="AN6" s="958" t="s">
        <v>1044</v>
      </c>
      <c r="AO6" s="556"/>
      <c r="AP6" s="617"/>
      <c r="AR6" s="171" t="s">
        <v>1045</v>
      </c>
      <c r="AS6" s="958" t="s">
        <v>1039</v>
      </c>
      <c r="AT6" s="958"/>
      <c r="AU6" s="958"/>
      <c r="AV6" s="958"/>
      <c r="AW6" s="958"/>
      <c r="AX6" s="958" t="s">
        <v>1040</v>
      </c>
      <c r="AY6" s="958"/>
      <c r="AZ6" s="958"/>
      <c r="BA6" s="958"/>
      <c r="BB6" s="958"/>
      <c r="BC6" s="1045"/>
      <c r="BD6" s="1045"/>
      <c r="BE6" s="172" t="s">
        <v>1045</v>
      </c>
      <c r="BF6" s="958" t="s">
        <v>1039</v>
      </c>
      <c r="BG6" s="958"/>
      <c r="BH6" s="958"/>
      <c r="BI6" s="958"/>
      <c r="BJ6" s="958"/>
      <c r="BK6" s="958" t="s">
        <v>1040</v>
      </c>
      <c r="BL6" s="958"/>
      <c r="BM6" s="958"/>
      <c r="BN6" s="958"/>
      <c r="BO6" s="958"/>
      <c r="BP6" s="1045"/>
      <c r="BQ6" s="1045"/>
    </row>
    <row r="7" spans="1:69" ht="52.2" customHeight="1" thickBot="1" x14ac:dyDescent="0.3">
      <c r="B7" s="1048"/>
      <c r="C7" s="1049"/>
      <c r="D7" s="960"/>
      <c r="E7" s="960"/>
      <c r="F7" s="960"/>
      <c r="G7" s="960"/>
      <c r="H7" s="960"/>
      <c r="I7" s="584" t="s">
        <v>382</v>
      </c>
      <c r="J7" s="584" t="s">
        <v>383</v>
      </c>
      <c r="K7" s="584" t="s">
        <v>384</v>
      </c>
      <c r="L7" s="584" t="s">
        <v>385</v>
      </c>
      <c r="M7" s="584" t="s">
        <v>386</v>
      </c>
      <c r="N7" s="585" t="s">
        <v>387</v>
      </c>
      <c r="O7" s="586" t="s">
        <v>1047</v>
      </c>
      <c r="P7" s="586" t="s">
        <v>1048</v>
      </c>
      <c r="Q7" s="586" t="s">
        <v>1049</v>
      </c>
      <c r="R7" s="586" t="s">
        <v>1050</v>
      </c>
      <c r="S7" s="586" t="s">
        <v>1051</v>
      </c>
      <c r="T7" s="964"/>
      <c r="U7" s="965"/>
      <c r="W7" s="111" t="s">
        <v>382</v>
      </c>
      <c r="X7" s="111" t="s">
        <v>383</v>
      </c>
      <c r="Y7" s="111" t="s">
        <v>384</v>
      </c>
      <c r="Z7" s="111" t="s">
        <v>385</v>
      </c>
      <c r="AA7" s="111" t="s">
        <v>386</v>
      </c>
      <c r="AB7" s="111" t="s">
        <v>387</v>
      </c>
      <c r="AC7" s="110" t="s">
        <v>1047</v>
      </c>
      <c r="AD7" s="110" t="s">
        <v>1048</v>
      </c>
      <c r="AE7" s="110" t="s">
        <v>1049</v>
      </c>
      <c r="AF7" s="110" t="s">
        <v>1050</v>
      </c>
      <c r="AG7" s="110" t="s">
        <v>1051</v>
      </c>
      <c r="AH7" s="959"/>
      <c r="AI7" s="959"/>
      <c r="AJ7" s="13"/>
      <c r="AK7" s="958"/>
      <c r="AL7" s="958"/>
      <c r="AM7" s="958"/>
      <c r="AN7" s="958"/>
      <c r="AO7" s="556"/>
      <c r="AP7" s="617"/>
      <c r="AR7" s="100" t="s">
        <v>382</v>
      </c>
      <c r="AS7" s="100" t="s">
        <v>383</v>
      </c>
      <c r="AT7" s="100" t="s">
        <v>384</v>
      </c>
      <c r="AU7" s="100" t="s">
        <v>385</v>
      </c>
      <c r="AV7" s="100" t="s">
        <v>386</v>
      </c>
      <c r="AW7" s="100" t="s">
        <v>387</v>
      </c>
      <c r="AX7" s="100" t="s">
        <v>1047</v>
      </c>
      <c r="AY7" s="100" t="s">
        <v>1048</v>
      </c>
      <c r="AZ7" s="100" t="s">
        <v>1049</v>
      </c>
      <c r="BA7" s="100" t="s">
        <v>1050</v>
      </c>
      <c r="BB7" s="100" t="s">
        <v>1051</v>
      </c>
      <c r="BC7" s="1046"/>
      <c r="BD7" s="1046"/>
      <c r="BE7" s="100" t="s">
        <v>382</v>
      </c>
      <c r="BF7" s="100" t="s">
        <v>383</v>
      </c>
      <c r="BG7" s="100" t="s">
        <v>384</v>
      </c>
      <c r="BH7" s="100" t="s">
        <v>385</v>
      </c>
      <c r="BI7" s="100" t="s">
        <v>386</v>
      </c>
      <c r="BJ7" s="100" t="s">
        <v>387</v>
      </c>
      <c r="BK7" s="100" t="s">
        <v>1047</v>
      </c>
      <c r="BL7" s="100" t="s">
        <v>1048</v>
      </c>
      <c r="BM7" s="100" t="s">
        <v>1049</v>
      </c>
      <c r="BN7" s="100" t="s">
        <v>1050</v>
      </c>
      <c r="BO7" s="100" t="s">
        <v>1051</v>
      </c>
      <c r="BP7" s="1046"/>
      <c r="BQ7" s="1046"/>
    </row>
    <row r="8" spans="1:69" ht="44.7" customHeight="1" x14ac:dyDescent="0.25">
      <c r="B8" s="618"/>
      <c r="C8" s="971" t="s">
        <v>834</v>
      </c>
      <c r="D8" s="3" t="s">
        <v>1124</v>
      </c>
      <c r="E8" s="587" t="s">
        <v>1125</v>
      </c>
      <c r="F8" s="1" t="s">
        <v>1126</v>
      </c>
      <c r="G8" s="588" t="s">
        <v>1127</v>
      </c>
      <c r="H8" s="589">
        <v>3</v>
      </c>
      <c r="I8" s="621"/>
      <c r="J8" s="591"/>
      <c r="K8" s="591"/>
      <c r="L8" s="591"/>
      <c r="M8" s="591"/>
      <c r="N8" s="591">
        <v>10.53</v>
      </c>
      <c r="O8" s="591"/>
      <c r="P8" s="591"/>
      <c r="Q8" s="591"/>
      <c r="R8" s="591"/>
      <c r="S8" s="591"/>
      <c r="T8" s="592">
        <f xml:space="preserve"> N8</f>
        <v>10.53</v>
      </c>
      <c r="U8" s="593">
        <f xml:space="preserve"> S8</f>
        <v>0</v>
      </c>
      <c r="V8" s="560"/>
      <c r="W8" s="619"/>
      <c r="X8" s="537"/>
      <c r="Y8" s="538">
        <v>0.2</v>
      </c>
      <c r="Z8" s="538">
        <v>0.4</v>
      </c>
      <c r="AA8" s="538">
        <v>0.6</v>
      </c>
      <c r="AB8" s="538">
        <v>10.53</v>
      </c>
      <c r="AC8" s="539"/>
      <c r="AD8" s="539"/>
      <c r="AE8" s="539"/>
      <c r="AF8" s="539"/>
      <c r="AG8" s="539"/>
      <c r="AH8" s="558">
        <f xml:space="preserve"> AB8</f>
        <v>10.53</v>
      </c>
      <c r="AI8" s="559">
        <f xml:space="preserve"> AG8</f>
        <v>0</v>
      </c>
      <c r="AJ8" s="562"/>
      <c r="AK8" s="563">
        <f t="shared" ref="AK8:AL12" si="0" xml:space="preserve"> IFERROR(AH8 /T8, "")</f>
        <v>1</v>
      </c>
      <c r="AL8" s="563" t="str">
        <f t="shared" si="0"/>
        <v/>
      </c>
      <c r="AM8" s="564" t="s">
        <v>1053</v>
      </c>
      <c r="AN8" s="564" t="s">
        <v>1053</v>
      </c>
      <c r="AP8" s="617"/>
      <c r="AQ8" s="566"/>
      <c r="BF8" s="566"/>
      <c r="BG8" s="566"/>
      <c r="BH8" s="566"/>
      <c r="BI8" s="566"/>
      <c r="BJ8" s="566"/>
      <c r="BK8" s="566"/>
      <c r="BL8" s="566"/>
      <c r="BM8" s="566"/>
      <c r="BN8" s="566"/>
      <c r="BO8" s="566"/>
      <c r="BP8" s="566"/>
      <c r="BQ8" s="566"/>
    </row>
    <row r="9" spans="1:69" ht="28.5" customHeight="1" x14ac:dyDescent="0.25">
      <c r="B9" s="618"/>
      <c r="C9" s="971"/>
      <c r="D9" s="3" t="s">
        <v>1129</v>
      </c>
      <c r="E9" s="587" t="s">
        <v>1125</v>
      </c>
      <c r="F9" s="1" t="s">
        <v>1130</v>
      </c>
      <c r="G9" s="588" t="s">
        <v>1131</v>
      </c>
      <c r="H9" s="589">
        <v>3</v>
      </c>
      <c r="I9" s="621"/>
      <c r="J9" s="591"/>
      <c r="K9" s="591"/>
      <c r="L9" s="591"/>
      <c r="M9" s="591"/>
      <c r="N9" s="591">
        <v>750</v>
      </c>
      <c r="O9" s="591"/>
      <c r="P9" s="591"/>
      <c r="Q9" s="591"/>
      <c r="R9" s="591"/>
      <c r="S9" s="591"/>
      <c r="T9" s="592">
        <f xml:space="preserve"> N9</f>
        <v>750</v>
      </c>
      <c r="U9" s="593">
        <f xml:space="preserve"> S9</f>
        <v>0</v>
      </c>
      <c r="V9" s="560"/>
      <c r="W9" s="619"/>
      <c r="X9" s="537"/>
      <c r="Y9" s="538"/>
      <c r="Z9" s="538">
        <v>250</v>
      </c>
      <c r="AA9" s="538">
        <v>500</v>
      </c>
      <c r="AB9" s="538">
        <v>750</v>
      </c>
      <c r="AC9" s="539"/>
      <c r="AD9" s="539"/>
      <c r="AE9" s="539"/>
      <c r="AF9" s="539"/>
      <c r="AG9" s="539"/>
      <c r="AH9" s="558">
        <f xml:space="preserve"> AB9</f>
        <v>750</v>
      </c>
      <c r="AI9" s="559">
        <f xml:space="preserve"> AG9</f>
        <v>0</v>
      </c>
      <c r="AJ9" s="562"/>
      <c r="AK9" s="563">
        <f t="shared" si="0"/>
        <v>1</v>
      </c>
      <c r="AL9" s="563" t="str">
        <f t="shared" si="0"/>
        <v/>
      </c>
      <c r="AM9" s="564" t="s">
        <v>1053</v>
      </c>
      <c r="AN9" s="564" t="s">
        <v>1053</v>
      </c>
      <c r="BF9" s="566"/>
      <c r="BG9" s="566"/>
      <c r="BH9" s="566"/>
      <c r="BI9" s="566"/>
      <c r="BJ9" s="566"/>
      <c r="BK9" s="566"/>
      <c r="BL9" s="566"/>
      <c r="BM9" s="566"/>
      <c r="BN9" s="566"/>
      <c r="BO9" s="566"/>
      <c r="BP9" s="566"/>
      <c r="BQ9" s="566"/>
    </row>
    <row r="10" spans="1:69" ht="27.6" x14ac:dyDescent="0.25">
      <c r="B10" s="620"/>
      <c r="C10" s="971"/>
      <c r="D10" s="3" t="s">
        <v>1132</v>
      </c>
      <c r="E10" s="587" t="s">
        <v>1125</v>
      </c>
      <c r="F10" s="1" t="s">
        <v>1133</v>
      </c>
      <c r="G10" s="588" t="s">
        <v>1131</v>
      </c>
      <c r="H10" s="589">
        <v>3</v>
      </c>
      <c r="I10" s="621"/>
      <c r="J10" s="591"/>
      <c r="K10" s="591"/>
      <c r="L10" s="591"/>
      <c r="M10" s="591"/>
      <c r="N10" s="591">
        <v>330</v>
      </c>
      <c r="O10" s="591"/>
      <c r="P10" s="591"/>
      <c r="Q10" s="591"/>
      <c r="R10" s="591"/>
      <c r="S10" s="591"/>
      <c r="T10" s="592">
        <f xml:space="preserve"> N10</f>
        <v>330</v>
      </c>
      <c r="U10" s="593">
        <f xml:space="preserve"> S10</f>
        <v>0</v>
      </c>
      <c r="V10" s="560"/>
      <c r="W10" s="619"/>
      <c r="X10" s="537"/>
      <c r="Y10" s="538"/>
      <c r="Z10" s="538">
        <v>50</v>
      </c>
      <c r="AA10" s="538">
        <v>100</v>
      </c>
      <c r="AB10" s="538">
        <v>330</v>
      </c>
      <c r="AC10" s="539"/>
      <c r="AD10" s="539"/>
      <c r="AE10" s="539"/>
      <c r="AF10" s="539"/>
      <c r="AG10" s="539"/>
      <c r="AH10" s="558">
        <f xml:space="preserve"> AB10</f>
        <v>330</v>
      </c>
      <c r="AI10" s="559">
        <f xml:space="preserve"> AG10</f>
        <v>0</v>
      </c>
      <c r="AJ10" s="562"/>
      <c r="AK10" s="563">
        <f t="shared" si="0"/>
        <v>1</v>
      </c>
      <c r="AL10" s="563" t="str">
        <f t="shared" si="0"/>
        <v/>
      </c>
      <c r="AM10" s="564" t="s">
        <v>1053</v>
      </c>
      <c r="AN10" s="564" t="s">
        <v>1053</v>
      </c>
      <c r="BF10" s="566"/>
      <c r="BG10" s="566"/>
      <c r="BH10" s="566"/>
      <c r="BI10" s="566"/>
      <c r="BJ10" s="566"/>
      <c r="BK10" s="566"/>
      <c r="BL10" s="566"/>
      <c r="BM10" s="566"/>
      <c r="BN10" s="566"/>
      <c r="BO10" s="566"/>
      <c r="BP10" s="566"/>
      <c r="BQ10" s="566"/>
    </row>
    <row r="11" spans="1:69" ht="27.6" x14ac:dyDescent="0.25">
      <c r="B11" s="620"/>
      <c r="C11" s="971"/>
      <c r="D11" s="3" t="s">
        <v>1134</v>
      </c>
      <c r="E11" s="587" t="s">
        <v>1125</v>
      </c>
      <c r="F11" s="1" t="s">
        <v>1135</v>
      </c>
      <c r="G11" s="1" t="s">
        <v>1136</v>
      </c>
      <c r="H11" s="589">
        <v>0</v>
      </c>
      <c r="I11" s="621"/>
      <c r="J11" s="591"/>
      <c r="K11" s="591"/>
      <c r="L11" s="591"/>
      <c r="M11" s="591"/>
      <c r="N11" s="591">
        <v>1</v>
      </c>
      <c r="O11" s="591"/>
      <c r="P11" s="591"/>
      <c r="Q11" s="591"/>
      <c r="R11" s="591"/>
      <c r="S11" s="591"/>
      <c r="T11" s="592">
        <f xml:space="preserve"> N11</f>
        <v>1</v>
      </c>
      <c r="U11" s="593">
        <f xml:space="preserve"> S11</f>
        <v>0</v>
      </c>
      <c r="V11" s="560"/>
      <c r="W11" s="619"/>
      <c r="X11" s="537"/>
      <c r="Y11" s="538"/>
      <c r="Z11" s="538"/>
      <c r="AA11" s="538"/>
      <c r="AB11" s="538">
        <v>1</v>
      </c>
      <c r="AC11" s="539"/>
      <c r="AD11" s="539"/>
      <c r="AE11" s="539"/>
      <c r="AF11" s="539"/>
      <c r="AG11" s="539"/>
      <c r="AH11" s="558">
        <f xml:space="preserve"> AB11</f>
        <v>1</v>
      </c>
      <c r="AI11" s="559">
        <f xml:space="preserve"> AG11</f>
        <v>0</v>
      </c>
      <c r="AJ11" s="562"/>
      <c r="AK11" s="563">
        <f t="shared" si="0"/>
        <v>1</v>
      </c>
      <c r="AL11" s="563" t="str">
        <f t="shared" si="0"/>
        <v/>
      </c>
      <c r="AM11" s="564" t="s">
        <v>1053</v>
      </c>
      <c r="AN11" s="564" t="s">
        <v>1053</v>
      </c>
      <c r="BF11" s="566"/>
      <c r="BG11" s="566"/>
      <c r="BH11" s="566"/>
      <c r="BI11" s="566"/>
      <c r="BJ11" s="566"/>
      <c r="BK11" s="566"/>
      <c r="BL11" s="566"/>
      <c r="BM11" s="566"/>
      <c r="BN11" s="566"/>
      <c r="BO11" s="566"/>
      <c r="BP11" s="566"/>
      <c r="BQ11" s="566"/>
    </row>
    <row r="12" spans="1:69" ht="27.6" x14ac:dyDescent="0.25">
      <c r="B12" s="620"/>
      <c r="C12" s="971"/>
      <c r="D12" s="3" t="s">
        <v>1137</v>
      </c>
      <c r="E12" s="587" t="s">
        <v>1125</v>
      </c>
      <c r="F12" s="1" t="s">
        <v>1138</v>
      </c>
      <c r="G12" s="1" t="s">
        <v>1136</v>
      </c>
      <c r="H12" s="589">
        <v>0</v>
      </c>
      <c r="I12" s="621"/>
      <c r="J12" s="591"/>
      <c r="K12" s="591"/>
      <c r="L12" s="591"/>
      <c r="M12" s="591"/>
      <c r="N12" s="591">
        <v>1</v>
      </c>
      <c r="O12" s="591"/>
      <c r="P12" s="591"/>
      <c r="Q12" s="591"/>
      <c r="R12" s="591"/>
      <c r="S12" s="591"/>
      <c r="T12" s="592">
        <f xml:space="preserve"> N12</f>
        <v>1</v>
      </c>
      <c r="U12" s="593">
        <f xml:space="preserve"> S12</f>
        <v>0</v>
      </c>
      <c r="V12" s="560"/>
      <c r="W12" s="619"/>
      <c r="X12" s="537"/>
      <c r="Y12" s="538"/>
      <c r="Z12" s="538"/>
      <c r="AA12" s="538"/>
      <c r="AB12" s="538">
        <v>1</v>
      </c>
      <c r="AC12" s="539"/>
      <c r="AD12" s="539"/>
      <c r="AE12" s="539"/>
      <c r="AF12" s="539"/>
      <c r="AG12" s="539"/>
      <c r="AH12" s="558">
        <f xml:space="preserve"> AB12</f>
        <v>1</v>
      </c>
      <c r="AI12" s="559">
        <f xml:space="preserve"> AG12</f>
        <v>0</v>
      </c>
      <c r="AJ12" s="562"/>
      <c r="AK12" s="563">
        <f t="shared" si="0"/>
        <v>1</v>
      </c>
      <c r="AL12" s="563" t="str">
        <f t="shared" si="0"/>
        <v/>
      </c>
      <c r="AM12" s="564" t="s">
        <v>1053</v>
      </c>
      <c r="AN12" s="564" t="s">
        <v>1053</v>
      </c>
      <c r="AR12" s="566"/>
      <c r="AS12" s="566"/>
      <c r="AT12" s="566"/>
      <c r="AU12" s="566"/>
      <c r="AV12" s="566"/>
      <c r="AW12" s="566"/>
      <c r="AX12" s="566"/>
      <c r="AY12" s="566"/>
      <c r="AZ12" s="566"/>
      <c r="BA12" s="566"/>
      <c r="BB12" s="566"/>
      <c r="BC12" s="566"/>
      <c r="BD12" s="566"/>
      <c r="BE12" s="566"/>
      <c r="BF12" s="566"/>
      <c r="BG12" s="566"/>
      <c r="BH12" s="566"/>
      <c r="BI12" s="566"/>
      <c r="BJ12" s="566"/>
      <c r="BK12" s="566"/>
      <c r="BL12" s="566"/>
      <c r="BM12" s="566"/>
      <c r="BN12" s="566"/>
      <c r="BO12" s="566"/>
      <c r="BP12" s="566"/>
      <c r="BQ12" s="566"/>
    </row>
    <row r="13" spans="1:69" x14ac:dyDescent="0.25">
      <c r="AR13" s="566"/>
      <c r="AS13" s="566"/>
      <c r="AT13" s="566"/>
      <c r="AU13" s="566"/>
      <c r="AV13" s="566"/>
      <c r="AW13" s="566"/>
      <c r="AX13" s="566"/>
      <c r="AY13" s="566"/>
      <c r="AZ13" s="566"/>
      <c r="BA13" s="566"/>
      <c r="BB13" s="566"/>
      <c r="BC13" s="566"/>
      <c r="BD13" s="566"/>
      <c r="BE13" s="566"/>
      <c r="BF13" s="566"/>
      <c r="BG13" s="566"/>
      <c r="BH13" s="566"/>
      <c r="BI13" s="566"/>
      <c r="BJ13" s="566"/>
      <c r="BK13" s="566"/>
      <c r="BL13" s="566"/>
      <c r="BM13" s="566"/>
      <c r="BN13" s="566"/>
      <c r="BO13" s="566"/>
      <c r="BP13" s="566"/>
      <c r="BQ13" s="566"/>
    </row>
    <row r="14" spans="1:69" x14ac:dyDescent="0.25">
      <c r="AR14" s="566"/>
      <c r="AS14" s="566"/>
      <c r="AT14" s="566"/>
      <c r="AU14" s="566"/>
      <c r="AV14" s="566"/>
      <c r="AW14" s="566"/>
      <c r="AX14" s="566"/>
      <c r="AY14" s="566"/>
      <c r="AZ14" s="566"/>
      <c r="BA14" s="566"/>
      <c r="BB14" s="566"/>
      <c r="BC14" s="566"/>
      <c r="BD14" s="566"/>
      <c r="BE14" s="566"/>
      <c r="BF14" s="566"/>
      <c r="BG14" s="566"/>
      <c r="BH14" s="566"/>
      <c r="BI14" s="566"/>
      <c r="BJ14" s="566"/>
      <c r="BK14" s="566"/>
      <c r="BL14" s="566"/>
      <c r="BM14" s="566"/>
      <c r="BN14" s="566"/>
      <c r="BO14" s="566"/>
      <c r="BP14" s="566"/>
      <c r="BQ14" s="566"/>
    </row>
    <row r="15" spans="1:69" x14ac:dyDescent="0.25">
      <c r="AR15" s="566"/>
      <c r="AS15" s="566"/>
      <c r="AT15" s="566"/>
      <c r="AU15" s="566"/>
      <c r="AV15" s="566"/>
      <c r="AW15" s="566"/>
      <c r="AX15" s="566"/>
      <c r="AY15" s="566"/>
      <c r="AZ15" s="566"/>
      <c r="BA15" s="566"/>
      <c r="BB15" s="566"/>
      <c r="BC15" s="566"/>
      <c r="BD15" s="566"/>
      <c r="BE15" s="566"/>
      <c r="BF15" s="566"/>
      <c r="BG15" s="566"/>
      <c r="BH15" s="566"/>
      <c r="BI15" s="566"/>
      <c r="BJ15" s="566"/>
      <c r="BK15" s="566"/>
      <c r="BL15" s="566"/>
      <c r="BM15" s="566"/>
      <c r="BN15" s="566"/>
      <c r="BO15" s="566"/>
      <c r="BP15" s="566"/>
      <c r="BQ15" s="566"/>
    </row>
    <row r="16" spans="1:69" x14ac:dyDescent="0.25">
      <c r="AR16" s="566"/>
      <c r="AS16" s="566"/>
      <c r="AT16" s="566"/>
      <c r="AU16" s="566"/>
      <c r="AV16" s="566"/>
      <c r="AW16" s="566"/>
      <c r="AX16" s="566"/>
      <c r="AY16" s="566"/>
      <c r="AZ16" s="566"/>
      <c r="BA16" s="566"/>
      <c r="BB16" s="566"/>
      <c r="BC16" s="566"/>
      <c r="BD16" s="566"/>
      <c r="BE16" s="566"/>
      <c r="BF16" s="566"/>
      <c r="BG16" s="566"/>
      <c r="BH16" s="566"/>
      <c r="BI16" s="566"/>
      <c r="BJ16" s="566"/>
      <c r="BK16" s="566"/>
      <c r="BL16" s="566"/>
      <c r="BM16" s="566"/>
      <c r="BN16" s="566"/>
      <c r="BO16" s="566"/>
      <c r="BP16" s="566"/>
      <c r="BQ16" s="566"/>
    </row>
    <row r="17" spans="44:69" x14ac:dyDescent="0.25">
      <c r="AR17" s="566"/>
      <c r="AS17" s="566"/>
      <c r="AT17" s="566"/>
      <c r="AU17" s="566"/>
      <c r="AV17" s="566"/>
      <c r="AW17" s="566"/>
      <c r="AX17" s="566"/>
      <c r="AY17" s="566"/>
      <c r="AZ17" s="566"/>
      <c r="BA17" s="566"/>
      <c r="BB17" s="566"/>
      <c r="BC17" s="566"/>
      <c r="BD17" s="566"/>
      <c r="BE17" s="566"/>
      <c r="BF17" s="566"/>
      <c r="BG17" s="566"/>
      <c r="BH17" s="566"/>
      <c r="BI17" s="566"/>
      <c r="BJ17" s="566"/>
      <c r="BK17" s="566"/>
      <c r="BL17" s="566"/>
      <c r="BM17" s="566"/>
      <c r="BN17" s="566"/>
      <c r="BO17" s="566"/>
      <c r="BP17" s="566"/>
      <c r="BQ17" s="566"/>
    </row>
    <row r="18" spans="44:69" x14ac:dyDescent="0.25">
      <c r="AR18" s="566"/>
      <c r="AS18" s="566"/>
      <c r="AT18" s="566"/>
      <c r="AU18" s="566"/>
      <c r="AV18" s="566"/>
      <c r="AW18" s="566"/>
      <c r="AX18" s="566"/>
      <c r="AY18" s="566"/>
      <c r="AZ18" s="566"/>
      <c r="BA18" s="566"/>
      <c r="BB18" s="566"/>
      <c r="BC18" s="566"/>
      <c r="BD18" s="566"/>
      <c r="BE18" s="566"/>
      <c r="BF18" s="566"/>
      <c r="BG18" s="566"/>
      <c r="BH18" s="566"/>
      <c r="BI18" s="566"/>
      <c r="BJ18" s="566"/>
      <c r="BK18" s="566"/>
      <c r="BL18" s="566"/>
      <c r="BM18" s="566"/>
      <c r="BN18" s="566"/>
      <c r="BO18" s="566"/>
      <c r="BP18" s="566"/>
      <c r="BQ18" s="566"/>
    </row>
    <row r="19" spans="44:69" x14ac:dyDescent="0.25">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566"/>
      <c r="BN19" s="566"/>
      <c r="BO19" s="566"/>
      <c r="BP19" s="566"/>
      <c r="BQ19" s="566"/>
    </row>
    <row r="20" spans="44:69" x14ac:dyDescent="0.25">
      <c r="AR20" s="566"/>
      <c r="AS20" s="566"/>
      <c r="AT20" s="566"/>
      <c r="AU20" s="566"/>
      <c r="AV20" s="566"/>
      <c r="AW20" s="566"/>
      <c r="AX20" s="566"/>
      <c r="AY20" s="566"/>
      <c r="AZ20" s="566"/>
      <c r="BA20" s="566"/>
      <c r="BB20" s="566"/>
      <c r="BC20" s="566"/>
      <c r="BD20" s="566"/>
      <c r="BE20" s="566"/>
      <c r="BF20" s="566"/>
      <c r="BG20" s="566"/>
      <c r="BH20" s="566"/>
      <c r="BI20" s="566"/>
      <c r="BJ20" s="566"/>
      <c r="BK20" s="566"/>
      <c r="BL20" s="566"/>
      <c r="BM20" s="566"/>
      <c r="BN20" s="566"/>
      <c r="BO20" s="566"/>
      <c r="BP20" s="566"/>
      <c r="BQ20" s="566"/>
    </row>
    <row r="21" spans="44:69" x14ac:dyDescent="0.25">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row>
    <row r="22" spans="44:69" x14ac:dyDescent="0.25">
      <c r="AR22" s="566"/>
      <c r="AS22" s="566"/>
      <c r="AT22" s="566"/>
      <c r="AU22" s="566"/>
      <c r="AV22" s="566"/>
      <c r="AW22" s="566"/>
      <c r="AX22" s="566"/>
      <c r="AY22" s="566"/>
      <c r="AZ22" s="566"/>
      <c r="BA22" s="566"/>
      <c r="BB22" s="566"/>
      <c r="BC22" s="566"/>
      <c r="BD22" s="566"/>
      <c r="BE22" s="566"/>
      <c r="BF22" s="566"/>
      <c r="BG22" s="566"/>
      <c r="BH22" s="566"/>
      <c r="BI22" s="566"/>
      <c r="BJ22" s="566"/>
      <c r="BK22" s="566"/>
      <c r="BL22" s="566"/>
      <c r="BM22" s="566"/>
      <c r="BN22" s="566"/>
      <c r="BO22" s="566"/>
      <c r="BP22" s="566"/>
      <c r="BQ22" s="566"/>
    </row>
    <row r="23" spans="44:69" x14ac:dyDescent="0.25">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row>
    <row r="24" spans="44:69" x14ac:dyDescent="0.25">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row>
    <row r="25" spans="44:69" x14ac:dyDescent="0.25">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row>
  </sheetData>
  <sheetProtection formatCells="0" selectLockedCells="1"/>
  <mergeCells count="33">
    <mergeCell ref="AH5:AH7"/>
    <mergeCell ref="B5:B7"/>
    <mergeCell ref="C5:C7"/>
    <mergeCell ref="D5:D7"/>
    <mergeCell ref="E5:E7"/>
    <mergeCell ref="F5:F7"/>
    <mergeCell ref="G5:G7"/>
    <mergeCell ref="H5:H7"/>
    <mergeCell ref="I5:S5"/>
    <mergeCell ref="T5:T7"/>
    <mergeCell ref="U5:U7"/>
    <mergeCell ref="W5:AG5"/>
    <mergeCell ref="BE5:BO5"/>
    <mergeCell ref="AS6:AW6"/>
    <mergeCell ref="AX6:BB6"/>
    <mergeCell ref="BF6:BJ6"/>
    <mergeCell ref="BK6:BO6"/>
    <mergeCell ref="C8:C12"/>
    <mergeCell ref="BP5:BP7"/>
    <mergeCell ref="BQ5:BQ7"/>
    <mergeCell ref="J6:N6"/>
    <mergeCell ref="O6:S6"/>
    <mergeCell ref="X6:AB6"/>
    <mergeCell ref="AC6:AG6"/>
    <mergeCell ref="AK6:AK7"/>
    <mergeCell ref="AL6:AL7"/>
    <mergeCell ref="AM6:AM7"/>
    <mergeCell ref="AN6:AN7"/>
    <mergeCell ref="AI5:AI7"/>
    <mergeCell ref="AK5:AN5"/>
    <mergeCell ref="AR5:BB5"/>
    <mergeCell ref="BC5:BC7"/>
    <mergeCell ref="BD5:BD7"/>
  </mergeCells>
  <conditionalFormatting sqref="AM8:AN12">
    <cfRule type="cellIs" dxfId="84" priority="1" operator="equal">
      <formula>"Blue"</formula>
    </cfRule>
    <cfRule type="cellIs" dxfId="83" priority="3" operator="equal">
      <formula>"Red"</formula>
    </cfRule>
    <cfRule type="cellIs" dxfId="82" priority="4" operator="equal">
      <formula>"Amber"</formula>
    </cfRule>
    <cfRule type="cellIs" dxfId="81" priority="5" operator="equal">
      <formula>"Green"</formula>
    </cfRule>
  </conditionalFormatting>
  <conditionalFormatting sqref="AN1:AN4">
    <cfRule type="cellIs" dxfId="80" priority="6" operator="equal">
      <formula>"Red"</formula>
    </cfRule>
    <cfRule type="cellIs" dxfId="79" priority="7" operator="equal">
      <formula>"Amber"</formula>
    </cfRule>
    <cfRule type="cellIs" dxfId="78" priority="8" operator="equal">
      <formula>"Green"</formula>
    </cfRule>
  </conditionalFormatting>
  <dataValidations count="1">
    <dataValidation type="list" allowBlank="1" showInputMessage="1" showErrorMessage="1" sqref="AM8:AN12" xr:uid="{E5C1656F-2B7F-4C77-AF11-18C85707B834}">
      <formula1>"Green, Amber, Red, Blue"</formula1>
    </dataValidation>
  </dataValidations>
  <pageMargins left="0.7" right="0.7" top="0.75" bottom="0.75" header="0.3" footer="0.3"/>
  <customProperties>
    <customPr name="_pios_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EA390-5C1E-4004-AC9E-BC2C3ADC5A55}">
  <sheetPr codeName="Sheet61"/>
  <dimension ref="A1:BQ12"/>
  <sheetViews>
    <sheetView zoomScale="60" zoomScaleNormal="60" workbookViewId="0">
      <pane xSplit="6" ySplit="7" topLeftCell="G8" activePane="bottomRight" state="frozen"/>
      <selection pane="topRight" activeCell="G1" sqref="G1"/>
      <selection pane="bottomLeft" activeCell="A8" sqref="A8"/>
      <selection pane="bottomRight" activeCell="AJ33" sqref="A33:AJ38"/>
    </sheetView>
  </sheetViews>
  <sheetFormatPr defaultColWidth="9" defaultRowHeight="13.8" x14ac:dyDescent="0.25"/>
  <cols>
    <col min="1" max="1" width="11.296875" style="117" customWidth="1"/>
    <col min="2" max="2" width="11.296875" customWidth="1"/>
    <col min="3" max="3" width="23.59765625" customWidth="1"/>
    <col min="4" max="4" width="15.19921875" customWidth="1"/>
    <col min="5" max="5" width="31.69921875" customWidth="1"/>
    <col min="6" max="6" width="45.5" customWidth="1"/>
    <col min="7" max="7" width="15.296875" customWidth="1"/>
    <col min="8" max="8" width="13.796875" customWidth="1"/>
    <col min="9" max="9" width="14.796875" customWidth="1"/>
    <col min="10" max="10" width="9" customWidth="1"/>
    <col min="11" max="11" width="11.09765625" customWidth="1"/>
    <col min="12" max="21" width="10" customWidth="1"/>
    <col min="22" max="22" width="15" customWidth="1"/>
    <col min="23" max="23" width="12.69921875" customWidth="1"/>
    <col min="24" max="24" width="9" style="117"/>
    <col min="25" max="25" width="14" style="117" customWidth="1"/>
    <col min="26" max="29" width="9" style="117"/>
    <col min="30" max="32" width="13.296875" style="117" customWidth="1"/>
    <col min="33" max="33" width="12" style="117" customWidth="1"/>
    <col min="34" max="34" width="10.796875" style="117" customWidth="1"/>
    <col min="35" max="35" width="11.796875" style="117" customWidth="1"/>
    <col min="36" max="36" width="19.19921875" style="117" customWidth="1"/>
    <col min="37" max="37" width="16.296875" style="117" customWidth="1"/>
    <col min="38" max="38" width="9" style="117"/>
    <col min="39" max="39" width="14.796875" style="117" customWidth="1"/>
    <col min="40" max="40" width="14.69921875" style="117" customWidth="1"/>
    <col min="41" max="43" width="9" style="117"/>
    <col min="44" max="44" width="13.796875" style="117" customWidth="1"/>
    <col min="45" max="49" width="9" style="117"/>
    <col min="50" max="50" width="11.09765625" style="117" customWidth="1"/>
    <col min="51" max="54" width="9" style="117"/>
    <col min="55" max="55" width="17.296875" style="117" customWidth="1"/>
    <col min="56" max="56" width="15.19921875" style="117" customWidth="1"/>
    <col min="57" max="57" width="12.296875" style="117" customWidth="1"/>
    <col min="58" max="67" width="9" style="117"/>
    <col min="68" max="68" width="13.19921875" style="117" customWidth="1"/>
    <col min="69" max="69" width="13.09765625" style="117" customWidth="1"/>
    <col min="70" max="16384" width="9" style="117"/>
  </cols>
  <sheetData>
    <row r="1" spans="1:69" ht="18.600000000000001" x14ac:dyDescent="0.3">
      <c r="A1" s="17" t="str" cm="1">
        <f t="array" aca="1" ref="A1" ca="1" xml:space="preserve"> RIGHT(CELL("filename", A1), LEN(CELL("filename", A1)) - SEARCH("]", CELL("filename", A1)))</f>
        <v>YKY_DPB2_ADD</v>
      </c>
      <c r="B1" s="581"/>
      <c r="C1" s="581"/>
      <c r="D1" s="581"/>
      <c r="E1" s="581"/>
      <c r="F1" s="581"/>
      <c r="G1" s="581"/>
      <c r="H1" s="581"/>
      <c r="I1" s="581"/>
      <c r="J1" s="611"/>
      <c r="K1" s="581"/>
      <c r="L1" s="581"/>
      <c r="M1" s="581"/>
      <c r="N1" s="581"/>
      <c r="O1" s="581"/>
      <c r="P1" s="581"/>
      <c r="Q1" s="581"/>
      <c r="R1" s="581"/>
      <c r="S1" s="581"/>
      <c r="T1" s="581"/>
      <c r="U1" s="581"/>
      <c r="V1" s="581"/>
      <c r="W1" s="581"/>
      <c r="X1" s="17"/>
      <c r="Y1" s="17"/>
      <c r="Z1" s="17"/>
      <c r="AA1" s="17"/>
      <c r="AB1" s="17"/>
      <c r="AC1" s="17"/>
      <c r="AD1" s="17"/>
      <c r="AE1" s="17"/>
      <c r="AF1" s="17"/>
      <c r="AG1" s="17"/>
      <c r="AH1" s="17"/>
      <c r="AI1" s="17"/>
      <c r="AJ1" s="17"/>
      <c r="AK1" s="17"/>
      <c r="AL1" s="17"/>
      <c r="AM1" s="17"/>
      <c r="AO1" s="17"/>
      <c r="AQ1" s="17"/>
      <c r="AR1" s="17" t="s">
        <v>1023</v>
      </c>
      <c r="AS1" s="17"/>
      <c r="AT1" s="17"/>
      <c r="AU1" s="17"/>
      <c r="AV1" s="17"/>
      <c r="AW1" s="17"/>
      <c r="AX1" s="17"/>
      <c r="AY1" s="17"/>
      <c r="AZ1" s="17"/>
      <c r="BA1" s="17"/>
      <c r="BB1" s="17"/>
      <c r="BC1" s="17"/>
      <c r="BD1" s="17"/>
    </row>
    <row r="2" spans="1:69" ht="18.600000000000001" x14ac:dyDescent="0.3">
      <c r="A2" s="17" t="str">
        <f ca="1">LEFT(A1,3)</f>
        <v>YKY</v>
      </c>
      <c r="B2" s="581"/>
      <c r="C2" s="581"/>
      <c r="D2" s="581"/>
      <c r="E2" s="581"/>
      <c r="F2" s="581"/>
      <c r="G2" s="581"/>
      <c r="H2" s="581"/>
      <c r="I2" s="581"/>
      <c r="J2" s="611"/>
      <c r="K2" s="581"/>
      <c r="L2" s="581"/>
      <c r="M2" s="581"/>
      <c r="N2" s="581"/>
      <c r="O2" s="581"/>
      <c r="P2" s="581"/>
      <c r="Q2" s="581"/>
      <c r="R2" s="581"/>
      <c r="S2" s="581"/>
      <c r="T2" s="581"/>
      <c r="U2" s="581"/>
      <c r="V2" s="581"/>
      <c r="W2" s="581"/>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69" ht="19.2" x14ac:dyDescent="0.35">
      <c r="A3" s="16" t="s">
        <v>1072</v>
      </c>
      <c r="B3" s="582"/>
      <c r="C3" s="582"/>
      <c r="D3" s="582"/>
      <c r="E3" s="582"/>
      <c r="F3" s="582"/>
      <c r="G3" s="582"/>
      <c r="H3" s="582"/>
      <c r="I3" s="582"/>
      <c r="J3" s="612"/>
      <c r="K3" s="582"/>
      <c r="L3" s="582"/>
      <c r="M3" s="582"/>
      <c r="N3" s="582"/>
      <c r="O3" s="582"/>
      <c r="P3" s="582"/>
      <c r="Q3" s="582"/>
      <c r="R3" s="582"/>
      <c r="S3" s="582"/>
      <c r="T3" s="582"/>
      <c r="U3" s="582"/>
      <c r="V3" s="582"/>
      <c r="W3" s="582"/>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row>
    <row r="5" spans="1:69" ht="15.75" customHeight="1" x14ac:dyDescent="0.25">
      <c r="B5" s="960" t="s">
        <v>137</v>
      </c>
      <c r="C5" s="960" t="s">
        <v>974</v>
      </c>
      <c r="D5" s="960" t="s">
        <v>975</v>
      </c>
      <c r="E5" s="960" t="s">
        <v>26</v>
      </c>
      <c r="F5" s="960" t="s">
        <v>27</v>
      </c>
      <c r="G5" s="960" t="s">
        <v>976</v>
      </c>
      <c r="H5" s="961" t="s">
        <v>977</v>
      </c>
      <c r="I5" s="960" t="s">
        <v>1073</v>
      </c>
      <c r="J5" s="613"/>
      <c r="K5" s="961" t="s">
        <v>1074</v>
      </c>
      <c r="L5" s="962"/>
      <c r="M5" s="962"/>
      <c r="N5" s="962"/>
      <c r="O5" s="962"/>
      <c r="P5" s="962"/>
      <c r="Q5" s="962"/>
      <c r="R5" s="962"/>
      <c r="S5" s="962"/>
      <c r="T5" s="962"/>
      <c r="U5" s="962"/>
      <c r="V5" s="960" t="s">
        <v>1075</v>
      </c>
      <c r="W5" s="960" t="s">
        <v>1076</v>
      </c>
      <c r="Y5" s="966" t="s">
        <v>1077</v>
      </c>
      <c r="Z5" s="967"/>
      <c r="AA5" s="967"/>
      <c r="AB5" s="967"/>
      <c r="AC5" s="967"/>
      <c r="AD5" s="967"/>
      <c r="AE5" s="967"/>
      <c r="AF5" s="967"/>
      <c r="AG5" s="967"/>
      <c r="AH5" s="967"/>
      <c r="AI5" s="967"/>
      <c r="AJ5" s="958" t="s">
        <v>1078</v>
      </c>
      <c r="AK5" s="958" t="s">
        <v>1079</v>
      </c>
      <c r="AM5" s="958" t="s">
        <v>1080</v>
      </c>
      <c r="AN5" s="958"/>
      <c r="AO5" s="556"/>
      <c r="AP5" s="617"/>
      <c r="AR5" s="958"/>
      <c r="AS5" s="958"/>
      <c r="AT5" s="958"/>
      <c r="AU5" s="958"/>
      <c r="AV5" s="958"/>
      <c r="AW5" s="958"/>
      <c r="AX5" s="958"/>
      <c r="AY5" s="958"/>
      <c r="AZ5" s="958"/>
      <c r="BA5" s="958"/>
      <c r="BB5" s="958"/>
      <c r="BC5" s="958" t="s">
        <v>1075</v>
      </c>
      <c r="BD5" s="958" t="s">
        <v>1079</v>
      </c>
      <c r="BE5" s="958"/>
      <c r="BF5" s="958"/>
      <c r="BG5" s="958"/>
      <c r="BH5" s="958"/>
      <c r="BI5" s="958"/>
      <c r="BJ5" s="958"/>
      <c r="BK5" s="958"/>
      <c r="BL5" s="958"/>
      <c r="BM5" s="958"/>
      <c r="BN5" s="958"/>
      <c r="BO5" s="958"/>
      <c r="BP5" s="958" t="s">
        <v>1078</v>
      </c>
      <c r="BQ5" s="958" t="s">
        <v>1079</v>
      </c>
    </row>
    <row r="6" spans="1:69" ht="15.6" x14ac:dyDescent="0.25">
      <c r="B6" s="960"/>
      <c r="C6" s="960"/>
      <c r="D6" s="960"/>
      <c r="E6" s="960"/>
      <c r="F6" s="960"/>
      <c r="G6" s="960"/>
      <c r="H6" s="961"/>
      <c r="I6" s="960"/>
      <c r="J6" s="613"/>
      <c r="K6" s="583" t="s">
        <v>1038</v>
      </c>
      <c r="L6" s="960" t="s">
        <v>1039</v>
      </c>
      <c r="M6" s="960"/>
      <c r="N6" s="960"/>
      <c r="O6" s="960"/>
      <c r="P6" s="960"/>
      <c r="Q6" s="960" t="s">
        <v>1040</v>
      </c>
      <c r="R6" s="960"/>
      <c r="S6" s="960"/>
      <c r="T6" s="960"/>
      <c r="U6" s="961"/>
      <c r="V6" s="960"/>
      <c r="W6" s="960"/>
      <c r="Y6" s="98" t="s">
        <v>1038</v>
      </c>
      <c r="Z6" s="958" t="s">
        <v>1039</v>
      </c>
      <c r="AA6" s="958"/>
      <c r="AB6" s="958"/>
      <c r="AC6" s="958"/>
      <c r="AD6" s="958"/>
      <c r="AE6" s="958" t="s">
        <v>1040</v>
      </c>
      <c r="AF6" s="958"/>
      <c r="AG6" s="958"/>
      <c r="AH6" s="958"/>
      <c r="AI6" s="966"/>
      <c r="AJ6" s="958"/>
      <c r="AK6" s="958"/>
      <c r="AM6" s="958" t="s">
        <v>1081</v>
      </c>
      <c r="AN6" s="958" t="s">
        <v>1082</v>
      </c>
      <c r="AO6" s="556"/>
      <c r="AP6" s="617"/>
      <c r="AR6" s="173" t="s">
        <v>1045</v>
      </c>
      <c r="AS6" s="958" t="s">
        <v>1039</v>
      </c>
      <c r="AT6" s="958"/>
      <c r="AU6" s="958"/>
      <c r="AV6" s="958"/>
      <c r="AW6" s="958"/>
      <c r="AX6" s="958" t="s">
        <v>1040</v>
      </c>
      <c r="AY6" s="958"/>
      <c r="AZ6" s="958"/>
      <c r="BA6" s="958"/>
      <c r="BB6" s="958"/>
      <c r="BC6" s="958"/>
      <c r="BD6" s="958"/>
      <c r="BE6" s="173" t="s">
        <v>1045</v>
      </c>
      <c r="BF6" s="958" t="s">
        <v>1039</v>
      </c>
      <c r="BG6" s="958"/>
      <c r="BH6" s="958"/>
      <c r="BI6" s="958"/>
      <c r="BJ6" s="958"/>
      <c r="BK6" s="958" t="s">
        <v>1040</v>
      </c>
      <c r="BL6" s="958"/>
      <c r="BM6" s="958"/>
      <c r="BN6" s="958"/>
      <c r="BO6" s="958"/>
      <c r="BP6" s="958"/>
      <c r="BQ6" s="958"/>
    </row>
    <row r="7" spans="1:69" ht="84.75" customHeight="1" x14ac:dyDescent="0.25">
      <c r="B7" s="960"/>
      <c r="C7" s="1049"/>
      <c r="D7" s="960"/>
      <c r="E7" s="960"/>
      <c r="F7" s="960"/>
      <c r="G7" s="960"/>
      <c r="H7" s="961"/>
      <c r="I7" s="960"/>
      <c r="J7" s="613"/>
      <c r="K7" s="584" t="s">
        <v>382</v>
      </c>
      <c r="L7" s="584" t="s">
        <v>383</v>
      </c>
      <c r="M7" s="584" t="s">
        <v>384</v>
      </c>
      <c r="N7" s="584" t="s">
        <v>385</v>
      </c>
      <c r="O7" s="584" t="s">
        <v>386</v>
      </c>
      <c r="P7" s="584" t="s">
        <v>387</v>
      </c>
      <c r="Q7" s="586" t="s">
        <v>1047</v>
      </c>
      <c r="R7" s="586" t="s">
        <v>1048</v>
      </c>
      <c r="S7" s="586" t="s">
        <v>1049</v>
      </c>
      <c r="T7" s="586" t="s">
        <v>1050</v>
      </c>
      <c r="U7" s="614" t="s">
        <v>1051</v>
      </c>
      <c r="V7" s="1043"/>
      <c r="W7" s="1043"/>
      <c r="Y7" s="111" t="s">
        <v>382</v>
      </c>
      <c r="Z7" s="111" t="s">
        <v>383</v>
      </c>
      <c r="AA7" s="111" t="s">
        <v>384</v>
      </c>
      <c r="AB7" s="111" t="s">
        <v>385</v>
      </c>
      <c r="AC7" s="111" t="s">
        <v>386</v>
      </c>
      <c r="AD7" s="111" t="s">
        <v>387</v>
      </c>
      <c r="AE7" s="111" t="s">
        <v>1047</v>
      </c>
      <c r="AF7" s="111" t="s">
        <v>1048</v>
      </c>
      <c r="AG7" s="111" t="s">
        <v>1049</v>
      </c>
      <c r="AH7" s="111" t="s">
        <v>1050</v>
      </c>
      <c r="AI7" s="118" t="s">
        <v>1051</v>
      </c>
      <c r="AJ7" s="959"/>
      <c r="AK7" s="959"/>
      <c r="AM7" s="958"/>
      <c r="AN7" s="958"/>
      <c r="AO7" s="556"/>
      <c r="AP7" s="617"/>
      <c r="AR7" s="111" t="s">
        <v>382</v>
      </c>
      <c r="AS7" s="111" t="s">
        <v>383</v>
      </c>
      <c r="AT7" s="111" t="s">
        <v>384</v>
      </c>
      <c r="AU7" s="111" t="s">
        <v>385</v>
      </c>
      <c r="AV7" s="111" t="s">
        <v>386</v>
      </c>
      <c r="AW7" s="111" t="s">
        <v>387</v>
      </c>
      <c r="AX7" s="111" t="s">
        <v>1047</v>
      </c>
      <c r="AY7" s="111" t="s">
        <v>1048</v>
      </c>
      <c r="AZ7" s="111" t="s">
        <v>1049</v>
      </c>
      <c r="BA7" s="111" t="s">
        <v>1050</v>
      </c>
      <c r="BB7" s="111" t="s">
        <v>1051</v>
      </c>
      <c r="BC7" s="1050"/>
      <c r="BD7" s="1050"/>
      <c r="BE7" s="111" t="s">
        <v>382</v>
      </c>
      <c r="BF7" s="111" t="s">
        <v>383</v>
      </c>
      <c r="BG7" s="111" t="s">
        <v>384</v>
      </c>
      <c r="BH7" s="111" t="s">
        <v>385</v>
      </c>
      <c r="BI7" s="111" t="s">
        <v>386</v>
      </c>
      <c r="BJ7" s="111" t="s">
        <v>387</v>
      </c>
      <c r="BK7" s="111" t="s">
        <v>1047</v>
      </c>
      <c r="BL7" s="111" t="s">
        <v>1048</v>
      </c>
      <c r="BM7" s="111" t="s">
        <v>1049</v>
      </c>
      <c r="BN7" s="111" t="s">
        <v>1050</v>
      </c>
      <c r="BO7" s="111" t="s">
        <v>1051</v>
      </c>
      <c r="BP7" s="959"/>
      <c r="BQ7" s="959"/>
    </row>
    <row r="8" spans="1:69" s="566" customFormat="1" ht="28.5" customHeight="1" x14ac:dyDescent="0.25">
      <c r="B8" s="50"/>
      <c r="C8" s="971" t="s">
        <v>834</v>
      </c>
      <c r="D8" s="143" t="s">
        <v>1124</v>
      </c>
      <c r="E8" s="10" t="s">
        <v>1125</v>
      </c>
      <c r="F8" s="19" t="s">
        <v>1126</v>
      </c>
      <c r="G8" s="15" t="s">
        <v>1085</v>
      </c>
      <c r="H8" s="15">
        <v>3</v>
      </c>
      <c r="I8" s="624"/>
      <c r="J8" s="30"/>
      <c r="K8" s="624"/>
      <c r="L8" s="9"/>
      <c r="M8" s="9"/>
      <c r="N8" s="9"/>
      <c r="O8" s="9"/>
      <c r="P8" s="625">
        <v>13.145077661479998</v>
      </c>
      <c r="Q8" s="9"/>
      <c r="R8" s="9"/>
      <c r="S8" s="9"/>
      <c r="T8" s="9"/>
      <c r="U8" s="56"/>
      <c r="V8" s="616">
        <f xml:space="preserve"> P8</f>
        <v>13.145077661479998</v>
      </c>
      <c r="W8" s="616">
        <f xml:space="preserve"> U8</f>
        <v>0</v>
      </c>
      <c r="Y8" s="622"/>
      <c r="Z8" s="893">
        <v>0.1882486439755601</v>
      </c>
      <c r="AA8" s="893">
        <v>2.6</v>
      </c>
      <c r="AB8" s="893">
        <v>6.1</v>
      </c>
      <c r="AC8" s="893">
        <v>9.6</v>
      </c>
      <c r="AD8" s="893">
        <v>13.145</v>
      </c>
      <c r="AE8" s="540"/>
      <c r="AF8" s="540"/>
      <c r="AG8" s="540"/>
      <c r="AH8" s="540"/>
      <c r="AI8" s="541"/>
      <c r="AJ8" s="598">
        <f xml:space="preserve"> AD8</f>
        <v>13.145</v>
      </c>
      <c r="AK8" s="598">
        <f xml:space="preserve"> AI8</f>
        <v>0</v>
      </c>
      <c r="AM8" s="623">
        <f t="shared" ref="AM8:AN12" si="0" xml:space="preserve"> IFERROR(AJ8 / V8, "")</f>
        <v>0.99999409197252398</v>
      </c>
      <c r="AN8" s="623" t="str">
        <f t="shared" si="0"/>
        <v/>
      </c>
      <c r="AO8" s="117"/>
      <c r="AP8" s="617"/>
      <c r="AR8" s="117"/>
      <c r="AS8" s="117"/>
      <c r="AT8" s="117"/>
      <c r="AU8" s="117"/>
      <c r="AV8" s="117"/>
      <c r="AW8" s="117"/>
      <c r="AX8" s="117"/>
      <c r="AY8" s="117"/>
      <c r="AZ8" s="117"/>
      <c r="BA8" s="117"/>
      <c r="BB8" s="117"/>
      <c r="BC8" s="117"/>
      <c r="BD8" s="117"/>
      <c r="BE8" s="117"/>
    </row>
    <row r="9" spans="1:69" ht="28.5" customHeight="1" x14ac:dyDescent="0.25">
      <c r="B9" s="50"/>
      <c r="C9" s="971"/>
      <c r="D9" s="143" t="s">
        <v>1129</v>
      </c>
      <c r="E9" s="10" t="s">
        <v>1125</v>
      </c>
      <c r="F9" s="19" t="s">
        <v>1130</v>
      </c>
      <c r="G9" s="15" t="s">
        <v>1085</v>
      </c>
      <c r="H9" s="15">
        <v>3</v>
      </c>
      <c r="I9" s="624"/>
      <c r="K9" s="624"/>
      <c r="L9" s="9"/>
      <c r="M9" s="9"/>
      <c r="N9" s="9"/>
      <c r="O9" s="9"/>
      <c r="P9" s="625">
        <v>2.0187433117499998</v>
      </c>
      <c r="Q9" s="9"/>
      <c r="R9" s="9"/>
      <c r="S9" s="9"/>
      <c r="T9" s="9"/>
      <c r="U9" s="56"/>
      <c r="V9" s="616">
        <f xml:space="preserve"> P9</f>
        <v>2.0187433117499998</v>
      </c>
      <c r="W9" s="616">
        <f xml:space="preserve"> U9</f>
        <v>0</v>
      </c>
      <c r="X9" s="566"/>
      <c r="Y9" s="622"/>
      <c r="Z9" s="893">
        <v>0.21548071581007147</v>
      </c>
      <c r="AA9" s="893">
        <v>0.4</v>
      </c>
      <c r="AB9" s="893">
        <v>0.94</v>
      </c>
      <c r="AC9" s="893">
        <v>1.48</v>
      </c>
      <c r="AD9" s="893">
        <v>2.0190000000000001</v>
      </c>
      <c r="AE9" s="540"/>
      <c r="AF9" s="540"/>
      <c r="AG9" s="540"/>
      <c r="AH9" s="540"/>
      <c r="AI9" s="541"/>
      <c r="AJ9" s="598">
        <f xml:space="preserve"> AD9</f>
        <v>2.0190000000000001</v>
      </c>
      <c r="AK9" s="598">
        <f xml:space="preserve"> AI9</f>
        <v>0</v>
      </c>
      <c r="AL9" s="566"/>
      <c r="AM9" s="623">
        <f t="shared" si="0"/>
        <v>1.0001271524955682</v>
      </c>
      <c r="AN9" s="623" t="str">
        <f t="shared" si="0"/>
        <v/>
      </c>
      <c r="BF9" s="566"/>
      <c r="BG9" s="566"/>
      <c r="BH9" s="566"/>
      <c r="BI9" s="566"/>
      <c r="BJ9" s="566"/>
      <c r="BK9" s="566"/>
      <c r="BL9" s="566"/>
      <c r="BM9" s="566"/>
      <c r="BN9" s="566"/>
      <c r="BO9" s="566"/>
      <c r="BP9" s="566"/>
      <c r="BQ9" s="566"/>
    </row>
    <row r="10" spans="1:69" ht="15" x14ac:dyDescent="0.25">
      <c r="B10" s="50"/>
      <c r="C10" s="971"/>
      <c r="D10" s="143" t="s">
        <v>1132</v>
      </c>
      <c r="E10" s="10" t="s">
        <v>1125</v>
      </c>
      <c r="F10" s="19" t="s">
        <v>1133</v>
      </c>
      <c r="G10" s="15" t="s">
        <v>1085</v>
      </c>
      <c r="H10" s="15">
        <v>3</v>
      </c>
      <c r="I10" s="624"/>
      <c r="K10" s="624"/>
      <c r="L10" s="9"/>
      <c r="M10" s="9"/>
      <c r="N10" s="9"/>
      <c r="O10" s="9"/>
      <c r="P10" s="625">
        <v>0.88824705717000008</v>
      </c>
      <c r="Q10" s="9"/>
      <c r="R10" s="9"/>
      <c r="S10" s="9"/>
      <c r="T10" s="9"/>
      <c r="U10" s="56"/>
      <c r="V10" s="616">
        <f xml:space="preserve"> P10</f>
        <v>0.88824705717000008</v>
      </c>
      <c r="W10" s="616">
        <f xml:space="preserve"> U10</f>
        <v>0</v>
      </c>
      <c r="X10" s="566"/>
      <c r="Y10" s="622"/>
      <c r="Z10" s="893">
        <v>9.4811514956431461E-2</v>
      </c>
      <c r="AA10" s="893">
        <v>0.2</v>
      </c>
      <c r="AB10" s="893">
        <v>0.4</v>
      </c>
      <c r="AC10" s="893">
        <v>0.6</v>
      </c>
      <c r="AD10" s="893">
        <v>0.88800000000000001</v>
      </c>
      <c r="AE10" s="540"/>
      <c r="AF10" s="540"/>
      <c r="AG10" s="540"/>
      <c r="AH10" s="540"/>
      <c r="AI10" s="541"/>
      <c r="AJ10" s="598">
        <f xml:space="preserve"> AD10</f>
        <v>0.88800000000000001</v>
      </c>
      <c r="AK10" s="598">
        <f xml:space="preserve"> AI10</f>
        <v>0</v>
      </c>
      <c r="AL10" s="566"/>
      <c r="AM10" s="623">
        <f t="shared" si="0"/>
        <v>0.99972185984968276</v>
      </c>
      <c r="AN10" s="623" t="str">
        <f t="shared" si="0"/>
        <v/>
      </c>
      <c r="AR10" s="566"/>
      <c r="AS10" s="566"/>
      <c r="AT10" s="566"/>
      <c r="AU10" s="566"/>
      <c r="AV10" s="566"/>
      <c r="AW10" s="566"/>
      <c r="AX10" s="566"/>
      <c r="AY10" s="566"/>
      <c r="AZ10" s="566"/>
      <c r="BA10" s="566"/>
      <c r="BB10" s="566"/>
      <c r="BC10" s="566"/>
      <c r="BD10" s="566"/>
      <c r="BE10" s="566"/>
      <c r="BF10" s="566"/>
      <c r="BG10" s="566"/>
      <c r="BH10" s="566"/>
      <c r="BI10" s="566"/>
      <c r="BJ10" s="566"/>
      <c r="BK10" s="566"/>
      <c r="BL10" s="566"/>
      <c r="BM10" s="566"/>
      <c r="BN10" s="566"/>
      <c r="BO10" s="566"/>
      <c r="BP10" s="566"/>
      <c r="BQ10" s="566"/>
    </row>
    <row r="11" spans="1:69" ht="15" x14ac:dyDescent="0.25">
      <c r="B11" s="50"/>
      <c r="C11" s="971"/>
      <c r="D11" s="143" t="s">
        <v>1134</v>
      </c>
      <c r="E11" s="10" t="s">
        <v>1125</v>
      </c>
      <c r="F11" s="19" t="s">
        <v>1135</v>
      </c>
      <c r="G11" s="15" t="s">
        <v>1085</v>
      </c>
      <c r="H11" s="15">
        <v>3</v>
      </c>
      <c r="I11" s="624"/>
      <c r="K11" s="624"/>
      <c r="L11" s="9"/>
      <c r="M11" s="9"/>
      <c r="N11" s="9"/>
      <c r="O11" s="9"/>
      <c r="P11" s="625">
        <v>1.67372172756</v>
      </c>
      <c r="Q11" s="9"/>
      <c r="R11" s="9"/>
      <c r="S11" s="9"/>
      <c r="T11" s="9"/>
      <c r="U11" s="56"/>
      <c r="V11" s="616">
        <f xml:space="preserve"> P11</f>
        <v>1.67372172756</v>
      </c>
      <c r="W11" s="616">
        <f xml:space="preserve"> U11</f>
        <v>0</v>
      </c>
      <c r="X11" s="566"/>
      <c r="Y11" s="622"/>
      <c r="Z11" s="893">
        <v>0.13450450664430333</v>
      </c>
      <c r="AA11" s="893">
        <v>0.32</v>
      </c>
      <c r="AB11" s="893">
        <v>0.77</v>
      </c>
      <c r="AC11" s="893">
        <v>1.33</v>
      </c>
      <c r="AD11" s="893">
        <v>1.6739999999999999</v>
      </c>
      <c r="AE11" s="540"/>
      <c r="AF11" s="540"/>
      <c r="AG11" s="540"/>
      <c r="AH11" s="540"/>
      <c r="AI11" s="541"/>
      <c r="AJ11" s="598">
        <f xml:space="preserve"> AD11</f>
        <v>1.6739999999999999</v>
      </c>
      <c r="AK11" s="598">
        <f xml:space="preserve"> AI11</f>
        <v>0</v>
      </c>
      <c r="AL11" s="566"/>
      <c r="AM11" s="623">
        <f t="shared" si="0"/>
        <v>1.0001662596806971</v>
      </c>
      <c r="AN11" s="623" t="str">
        <f t="shared" si="0"/>
        <v/>
      </c>
      <c r="AR11" s="566"/>
      <c r="AS11" s="566"/>
      <c r="AT11" s="566"/>
      <c r="AU11" s="566"/>
      <c r="AV11" s="566"/>
      <c r="AW11" s="566"/>
      <c r="AX11" s="566"/>
      <c r="AY11" s="566"/>
      <c r="AZ11" s="566"/>
      <c r="BA11" s="566"/>
      <c r="BB11" s="566"/>
      <c r="BC11" s="566"/>
      <c r="BD11" s="566"/>
      <c r="BE11" s="566"/>
      <c r="BF11" s="566"/>
      <c r="BG11" s="566"/>
      <c r="BH11" s="566"/>
      <c r="BI11" s="566"/>
      <c r="BJ11" s="566"/>
      <c r="BK11" s="566"/>
      <c r="BL11" s="566"/>
      <c r="BM11" s="566"/>
      <c r="BN11" s="566"/>
      <c r="BO11" s="566"/>
      <c r="BP11" s="566"/>
      <c r="BQ11" s="566"/>
    </row>
    <row r="12" spans="1:69" ht="15" x14ac:dyDescent="0.25">
      <c r="B12" s="50"/>
      <c r="C12" s="971"/>
      <c r="D12" s="143" t="s">
        <v>1137</v>
      </c>
      <c r="E12" s="10" t="s">
        <v>1125</v>
      </c>
      <c r="F12" s="19" t="s">
        <v>1138</v>
      </c>
      <c r="G12" s="15" t="s">
        <v>1085</v>
      </c>
      <c r="H12" s="15">
        <v>3</v>
      </c>
      <c r="I12" s="624"/>
      <c r="K12" s="624"/>
      <c r="L12" s="9"/>
      <c r="M12" s="9"/>
      <c r="N12" s="9"/>
      <c r="O12" s="9"/>
      <c r="P12" s="625">
        <v>6.7438261420399996</v>
      </c>
      <c r="Q12" s="9"/>
      <c r="R12" s="9"/>
      <c r="S12" s="9"/>
      <c r="T12" s="9"/>
      <c r="U12" s="56"/>
      <c r="V12" s="616">
        <f xml:space="preserve"> P12</f>
        <v>6.7438261420399996</v>
      </c>
      <c r="W12" s="616">
        <f xml:space="preserve"> U12</f>
        <v>0</v>
      </c>
      <c r="X12" s="566"/>
      <c r="Y12" s="622"/>
      <c r="Z12" s="893">
        <v>0.28964541711273506</v>
      </c>
      <c r="AA12" s="893">
        <v>1.2</v>
      </c>
      <c r="AB12" s="893">
        <v>3.04</v>
      </c>
      <c r="AC12" s="893">
        <v>4.8</v>
      </c>
      <c r="AD12" s="893">
        <v>6.7439999999999998</v>
      </c>
      <c r="AE12" s="540"/>
      <c r="AF12" s="540"/>
      <c r="AG12" s="540"/>
      <c r="AH12" s="540"/>
      <c r="AI12" s="541"/>
      <c r="AJ12" s="598">
        <f xml:space="preserve"> AD12</f>
        <v>6.7439999999999998</v>
      </c>
      <c r="AK12" s="598">
        <f xml:space="preserve"> AI12</f>
        <v>0</v>
      </c>
      <c r="AL12" s="566"/>
      <c r="AM12" s="623">
        <f t="shared" si="0"/>
        <v>1.0000257803146668</v>
      </c>
      <c r="AN12" s="623" t="str">
        <f t="shared" si="0"/>
        <v/>
      </c>
      <c r="AR12" s="566"/>
      <c r="AS12" s="566"/>
      <c r="AT12" s="566"/>
      <c r="AU12" s="566"/>
      <c r="AV12" s="566"/>
      <c r="AW12" s="566"/>
      <c r="AX12" s="566"/>
      <c r="AY12" s="566"/>
      <c r="AZ12" s="566"/>
      <c r="BA12" s="566"/>
      <c r="BB12" s="566"/>
      <c r="BC12" s="566"/>
      <c r="BD12" s="566"/>
      <c r="BE12" s="566"/>
      <c r="BF12" s="566"/>
      <c r="BG12" s="566"/>
      <c r="BH12" s="566"/>
      <c r="BI12" s="566"/>
      <c r="BJ12" s="566"/>
      <c r="BK12" s="566"/>
      <c r="BL12" s="566"/>
      <c r="BM12" s="566"/>
      <c r="BN12" s="566"/>
      <c r="BO12" s="566"/>
      <c r="BP12" s="566"/>
      <c r="BQ12" s="566"/>
    </row>
  </sheetData>
  <sheetProtection formatCells="0" selectLockedCells="1"/>
  <mergeCells count="32">
    <mergeCell ref="B5:B7"/>
    <mergeCell ref="C5:C7"/>
    <mergeCell ref="D5:D7"/>
    <mergeCell ref="E5:E7"/>
    <mergeCell ref="F5:F7"/>
    <mergeCell ref="BQ5:BQ7"/>
    <mergeCell ref="L6:P6"/>
    <mergeCell ref="Q6:U6"/>
    <mergeCell ref="Z6:AD6"/>
    <mergeCell ref="AE6:AI6"/>
    <mergeCell ref="AM6:AM7"/>
    <mergeCell ref="AN6:AN7"/>
    <mergeCell ref="AS6:AW6"/>
    <mergeCell ref="AJ5:AJ7"/>
    <mergeCell ref="AK5:AK7"/>
    <mergeCell ref="AM5:AN5"/>
    <mergeCell ref="AR5:BB5"/>
    <mergeCell ref="BC5:BC7"/>
    <mergeCell ref="BD5:BD7"/>
    <mergeCell ref="AX6:BB6"/>
    <mergeCell ref="K5:U5"/>
    <mergeCell ref="BF6:BJ6"/>
    <mergeCell ref="BK6:BO6"/>
    <mergeCell ref="C8:C12"/>
    <mergeCell ref="BE5:BO5"/>
    <mergeCell ref="BP5:BP7"/>
    <mergeCell ref="H5:H7"/>
    <mergeCell ref="I5:I7"/>
    <mergeCell ref="V5:V7"/>
    <mergeCell ref="W5:W7"/>
    <mergeCell ref="Y5:AI5"/>
    <mergeCell ref="G5:G7"/>
  </mergeCells>
  <pageMargins left="0.7" right="0.7" top="0.75" bottom="0.75" header="0.3" footer="0.3"/>
  <customProperties>
    <customPr name="_pios_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E75B9-8CB4-4F32-BF95-F46D63AD092D}">
  <sheetPr codeName="Sheet3">
    <tabColor rgb="FF003595"/>
  </sheetPr>
  <dimension ref="A1"/>
  <sheetViews>
    <sheetView workbookViewId="0"/>
  </sheetViews>
  <sheetFormatPr defaultRowHeight="13.8" x14ac:dyDescent="0.25"/>
  <sheetData/>
  <pageMargins left="0.7" right="0.7" top="0.75" bottom="0.75" header="0.3" footer="0.3"/>
  <customProperties>
    <customPr name="_pios_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98E1-E404-4964-B479-7D96F5F51673}">
  <sheetPr codeName="Sheet76"/>
  <dimension ref="A1:BX65"/>
  <sheetViews>
    <sheetView topLeftCell="L23" zoomScale="70" zoomScaleNormal="70" workbookViewId="0">
      <selection activeCell="AC23" sqref="AC23"/>
    </sheetView>
  </sheetViews>
  <sheetFormatPr defaultColWidth="9" defaultRowHeight="13.8" x14ac:dyDescent="0.25"/>
  <cols>
    <col min="1" max="1" width="9" style="117"/>
    <col min="2" max="2" width="15.09765625" style="117" customWidth="1"/>
    <col min="3" max="3" width="52.796875" style="117" customWidth="1"/>
    <col min="4" max="5" width="17.69921875" style="117" customWidth="1"/>
    <col min="6" max="6" width="74" customWidth="1"/>
    <col min="7" max="7" width="91" customWidth="1"/>
    <col min="8" max="8" width="13.5" bestFit="1" customWidth="1"/>
    <col min="9" max="9" width="14.796875" customWidth="1"/>
    <col min="10" max="10" width="10" customWidth="1"/>
    <col min="11" max="11" width="14.296875" customWidth="1"/>
    <col min="12" max="12" width="10" customWidth="1"/>
    <col min="13" max="13" width="14.09765625" customWidth="1"/>
    <col min="14" max="20" width="10" customWidth="1"/>
    <col min="21" max="22" width="22.09765625" customWidth="1"/>
    <col min="23" max="23" width="12.59765625" style="117" customWidth="1"/>
    <col min="24" max="34" width="11.5" style="117" customWidth="1"/>
    <col min="35" max="35" width="21.296875" style="117" customWidth="1"/>
    <col min="36" max="36" width="18.69921875" style="117" customWidth="1"/>
    <col min="37" max="37" width="8.5" style="117" customWidth="1"/>
    <col min="38" max="39" width="23.69921875" style="117" customWidth="1"/>
    <col min="40" max="40" width="16.09765625" style="117" customWidth="1"/>
    <col min="41" max="41" width="14.69921875" style="117" customWidth="1"/>
    <col min="42" max="42" width="9.19921875" style="117" customWidth="1"/>
    <col min="43" max="43" width="12.59765625" style="117" customWidth="1"/>
    <col min="44" max="44" width="9" style="117"/>
    <col min="45" max="45" width="1.19921875" style="117" customWidth="1"/>
    <col min="46" max="51" width="9" style="117"/>
    <col min="52" max="52" width="11.09765625" style="117" customWidth="1"/>
    <col min="53" max="56" width="9" style="117"/>
    <col min="57" max="57" width="19.09765625" style="117" customWidth="1"/>
    <col min="58" max="58" width="17.59765625" style="117" customWidth="1"/>
    <col min="59" max="59" width="2.19921875" style="579" customWidth="1"/>
    <col min="60" max="60" width="12.296875" style="117" customWidth="1"/>
    <col min="61" max="70" width="9" style="117"/>
    <col min="71" max="71" width="19.09765625" style="117" customWidth="1"/>
    <col min="72" max="72" width="18.69921875" style="117" customWidth="1"/>
    <col min="73" max="73" width="1.09765625" style="117" customWidth="1"/>
    <col min="74" max="74" width="16.5" style="117" customWidth="1"/>
    <col min="75" max="75" width="17.59765625" style="117" customWidth="1"/>
    <col min="76" max="16384" width="9" style="117"/>
  </cols>
  <sheetData>
    <row r="1" spans="1:75" ht="26.7" customHeight="1" x14ac:dyDescent="0.3">
      <c r="A1" s="17" t="s">
        <v>1139</v>
      </c>
      <c r="B1" s="17"/>
      <c r="C1" s="17"/>
      <c r="D1" s="17"/>
      <c r="E1" s="17"/>
      <c r="F1" s="581"/>
      <c r="G1" s="581"/>
      <c r="H1" s="581"/>
      <c r="I1" s="581"/>
      <c r="J1" s="581"/>
      <c r="K1" s="581"/>
      <c r="L1" s="581"/>
      <c r="M1" s="581"/>
      <c r="N1" s="581"/>
      <c r="O1" s="581"/>
      <c r="P1" s="581"/>
      <c r="Q1" s="581"/>
      <c r="R1" s="581"/>
      <c r="S1" s="581"/>
      <c r="T1" s="581"/>
      <c r="U1" s="581"/>
      <c r="V1" s="581"/>
      <c r="W1" s="29"/>
      <c r="X1" s="17"/>
      <c r="Y1" s="17"/>
      <c r="Z1" s="17"/>
      <c r="AA1" s="17"/>
      <c r="AB1" s="17"/>
      <c r="AC1" s="17"/>
      <c r="AD1" s="17"/>
      <c r="AE1" s="17"/>
      <c r="AF1" s="17"/>
      <c r="AG1" s="17"/>
      <c r="AH1" s="17"/>
      <c r="AI1" s="17"/>
      <c r="AJ1" s="17"/>
      <c r="AK1" s="29"/>
      <c r="AL1" s="17"/>
      <c r="AM1" s="17"/>
      <c r="AN1" s="17"/>
      <c r="AO1" s="17"/>
      <c r="AP1" s="17"/>
      <c r="AQ1" s="17"/>
      <c r="AR1" s="17"/>
      <c r="AS1" s="17"/>
      <c r="AT1" s="17" t="s">
        <v>1023</v>
      </c>
      <c r="AU1" s="17"/>
      <c r="AV1" s="17"/>
      <c r="AW1" s="17"/>
      <c r="AX1" s="17"/>
      <c r="AY1" s="17"/>
      <c r="AZ1" s="17"/>
      <c r="BA1" s="17"/>
      <c r="BB1" s="17"/>
      <c r="BC1" s="17"/>
      <c r="BD1" s="17"/>
      <c r="BE1" s="17"/>
      <c r="BF1" s="17"/>
      <c r="BG1" s="175"/>
    </row>
    <row r="2" spans="1:75" ht="26.7" customHeight="1" x14ac:dyDescent="0.3">
      <c r="A2" s="17"/>
      <c r="B2" s="17"/>
      <c r="C2" s="17"/>
      <c r="D2" s="17"/>
      <c r="E2" s="17"/>
      <c r="F2" s="581"/>
      <c r="G2" s="581"/>
      <c r="H2" s="581"/>
      <c r="I2" s="581"/>
      <c r="J2" s="581"/>
      <c r="K2" s="581"/>
      <c r="L2" s="581"/>
      <c r="M2" s="581"/>
      <c r="N2" s="581"/>
      <c r="O2" s="581"/>
      <c r="P2" s="581"/>
      <c r="Q2" s="581"/>
      <c r="R2" s="581"/>
      <c r="S2" s="581"/>
      <c r="T2" s="581"/>
      <c r="U2" s="581"/>
      <c r="V2" s="581"/>
      <c r="W2" s="29"/>
      <c r="X2" s="17"/>
      <c r="Y2" s="17"/>
      <c r="Z2" s="17"/>
      <c r="AA2" s="17"/>
      <c r="AB2" s="17"/>
      <c r="AC2" s="17"/>
      <c r="AD2" s="17"/>
      <c r="AE2" s="17"/>
      <c r="AF2" s="17"/>
      <c r="AG2" s="17"/>
      <c r="AH2" s="17"/>
      <c r="AI2" s="17"/>
      <c r="AJ2" s="17"/>
      <c r="AK2" s="29"/>
      <c r="AL2" s="17"/>
      <c r="AM2" s="17"/>
      <c r="AN2" s="17"/>
      <c r="AO2" s="17"/>
      <c r="AP2" s="17"/>
      <c r="AQ2" s="17"/>
      <c r="AR2" s="17"/>
      <c r="AS2" s="17"/>
      <c r="AT2" s="17"/>
      <c r="AU2" s="17"/>
      <c r="AV2" s="17"/>
      <c r="AW2" s="17"/>
      <c r="AX2" s="17"/>
      <c r="AY2" s="17"/>
      <c r="AZ2" s="17"/>
      <c r="BA2" s="17"/>
      <c r="BB2" s="17"/>
      <c r="BC2" s="17"/>
      <c r="BD2" s="17"/>
      <c r="BE2" s="17"/>
      <c r="BF2" s="17"/>
      <c r="BG2" s="175"/>
    </row>
    <row r="3" spans="1:75" ht="26.7" customHeight="1" x14ac:dyDescent="0.35">
      <c r="A3" s="16" t="s">
        <v>1140</v>
      </c>
      <c r="B3" s="16"/>
      <c r="C3" s="16"/>
      <c r="D3" s="16"/>
      <c r="E3" s="16"/>
      <c r="F3" s="582"/>
      <c r="G3" s="582"/>
      <c r="H3" s="582"/>
      <c r="I3" s="582"/>
      <c r="J3" s="582"/>
      <c r="K3" s="582"/>
      <c r="L3" s="582"/>
      <c r="M3" s="582"/>
      <c r="N3" s="582"/>
      <c r="O3" s="582"/>
      <c r="P3" s="582"/>
      <c r="Q3" s="582"/>
      <c r="R3" s="582"/>
      <c r="S3" s="582"/>
      <c r="T3" s="582"/>
      <c r="U3" s="582"/>
      <c r="V3" s="582"/>
      <c r="W3" s="9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626"/>
      <c r="BV3" s="626"/>
      <c r="BW3" s="626"/>
    </row>
    <row r="5" spans="1:75" ht="34.950000000000003" customHeight="1" x14ac:dyDescent="0.3">
      <c r="A5" s="555" t="s">
        <v>1025</v>
      </c>
      <c r="B5" s="958" t="s">
        <v>137</v>
      </c>
      <c r="C5" s="958" t="s">
        <v>974</v>
      </c>
      <c r="D5" s="958" t="s">
        <v>975</v>
      </c>
      <c r="E5" s="958" t="s">
        <v>1141</v>
      </c>
      <c r="F5" s="960" t="s">
        <v>26</v>
      </c>
      <c r="G5" s="960" t="s">
        <v>27</v>
      </c>
      <c r="H5" s="960" t="s">
        <v>976</v>
      </c>
      <c r="I5" s="960" t="s">
        <v>977</v>
      </c>
      <c r="J5" s="960" t="s">
        <v>1026</v>
      </c>
      <c r="K5" s="960"/>
      <c r="L5" s="960"/>
      <c r="M5" s="960"/>
      <c r="N5" s="960"/>
      <c r="O5" s="960"/>
      <c r="P5" s="960"/>
      <c r="Q5" s="960"/>
      <c r="R5" s="960"/>
      <c r="S5" s="960"/>
      <c r="T5" s="960"/>
      <c r="U5" s="960" t="s">
        <v>1027</v>
      </c>
      <c r="V5" s="960" t="s">
        <v>1028</v>
      </c>
      <c r="W5" s="13"/>
      <c r="X5" s="958" t="s">
        <v>1029</v>
      </c>
      <c r="Y5" s="958"/>
      <c r="Z5" s="958"/>
      <c r="AA5" s="958"/>
      <c r="AB5" s="958"/>
      <c r="AC5" s="958"/>
      <c r="AD5" s="958"/>
      <c r="AE5" s="958"/>
      <c r="AF5" s="958"/>
      <c r="AG5" s="958"/>
      <c r="AH5" s="958"/>
      <c r="AI5" s="958" t="s">
        <v>1030</v>
      </c>
      <c r="AJ5" s="958" t="s">
        <v>1031</v>
      </c>
      <c r="AK5" s="13"/>
      <c r="AL5" s="958" t="s">
        <v>1032</v>
      </c>
      <c r="AM5" s="958"/>
      <c r="AN5" s="958"/>
      <c r="AO5" s="958"/>
      <c r="AP5" s="13"/>
      <c r="AQ5" s="958" t="s">
        <v>1033</v>
      </c>
      <c r="AT5" s="969" t="s">
        <v>1142</v>
      </c>
      <c r="AU5" s="969"/>
      <c r="AV5" s="969"/>
      <c r="AW5" s="969"/>
      <c r="AX5" s="969"/>
      <c r="AY5" s="969"/>
      <c r="AZ5" s="969"/>
      <c r="BA5" s="969"/>
      <c r="BB5" s="969"/>
      <c r="BC5" s="969"/>
      <c r="BD5" s="969"/>
      <c r="BE5" s="287" t="s">
        <v>1034</v>
      </c>
      <c r="BF5" s="287" t="s">
        <v>1035</v>
      </c>
      <c r="BG5" s="288"/>
      <c r="BH5" s="1052" t="s">
        <v>1029</v>
      </c>
      <c r="BI5" s="969"/>
      <c r="BJ5" s="969"/>
      <c r="BK5" s="969"/>
      <c r="BL5" s="969"/>
      <c r="BM5" s="969"/>
      <c r="BN5" s="969"/>
      <c r="BO5" s="969"/>
      <c r="BP5" s="969"/>
      <c r="BQ5" s="969"/>
      <c r="BR5" s="969"/>
      <c r="BS5" s="287" t="s">
        <v>1036</v>
      </c>
      <c r="BT5" s="287" t="s">
        <v>1037</v>
      </c>
      <c r="BV5" s="969" t="s">
        <v>1032</v>
      </c>
      <c r="BW5" s="970"/>
    </row>
    <row r="6" spans="1:75" ht="34.950000000000003" customHeight="1" x14ac:dyDescent="0.3">
      <c r="A6" s="555"/>
      <c r="B6" s="958"/>
      <c r="C6" s="958"/>
      <c r="D6" s="958"/>
      <c r="E6" s="958"/>
      <c r="F6" s="960"/>
      <c r="G6" s="960"/>
      <c r="H6" s="960"/>
      <c r="I6" s="960"/>
      <c r="J6" s="583" t="s">
        <v>1038</v>
      </c>
      <c r="K6" s="960" t="s">
        <v>1039</v>
      </c>
      <c r="L6" s="960"/>
      <c r="M6" s="960"/>
      <c r="N6" s="960"/>
      <c r="O6" s="960"/>
      <c r="P6" s="960" t="s">
        <v>1040</v>
      </c>
      <c r="Q6" s="960"/>
      <c r="R6" s="960"/>
      <c r="S6" s="960"/>
      <c r="T6" s="960"/>
      <c r="U6" s="960"/>
      <c r="V6" s="960"/>
      <c r="W6" s="13"/>
      <c r="X6" s="98" t="s">
        <v>1038</v>
      </c>
      <c r="Y6" s="958" t="s">
        <v>1039</v>
      </c>
      <c r="Z6" s="958"/>
      <c r="AA6" s="958"/>
      <c r="AB6" s="958"/>
      <c r="AC6" s="958"/>
      <c r="AD6" s="958" t="s">
        <v>1040</v>
      </c>
      <c r="AE6" s="958"/>
      <c r="AF6" s="958"/>
      <c r="AG6" s="958"/>
      <c r="AH6" s="958"/>
      <c r="AI6" s="958"/>
      <c r="AJ6" s="958"/>
      <c r="AK6" s="13"/>
      <c r="AL6" s="958" t="s">
        <v>1041</v>
      </c>
      <c r="AM6" s="958" t="s">
        <v>1042</v>
      </c>
      <c r="AN6" s="958" t="s">
        <v>1043</v>
      </c>
      <c r="AO6" s="958" t="s">
        <v>1044</v>
      </c>
      <c r="AP6" s="13"/>
      <c r="AQ6" s="958"/>
      <c r="AT6" s="286" t="s">
        <v>1045</v>
      </c>
      <c r="AU6" s="969" t="s">
        <v>1039</v>
      </c>
      <c r="AV6" s="969"/>
      <c r="AW6" s="969"/>
      <c r="AX6" s="969"/>
      <c r="AY6" s="969"/>
      <c r="AZ6" s="969" t="s">
        <v>1040</v>
      </c>
      <c r="BA6" s="969"/>
      <c r="BB6" s="969"/>
      <c r="BC6" s="969"/>
      <c r="BD6" s="969"/>
      <c r="BE6" s="287" t="s">
        <v>1027</v>
      </c>
      <c r="BF6" s="287" t="s">
        <v>1028</v>
      </c>
      <c r="BG6" s="288"/>
      <c r="BH6" s="286" t="s">
        <v>1045</v>
      </c>
      <c r="BI6" s="977" t="s">
        <v>1039</v>
      </c>
      <c r="BJ6" s="969"/>
      <c r="BK6" s="969"/>
      <c r="BL6" s="969"/>
      <c r="BM6" s="969"/>
      <c r="BN6" s="969" t="s">
        <v>1040</v>
      </c>
      <c r="BO6" s="969"/>
      <c r="BP6" s="969"/>
      <c r="BQ6" s="969"/>
      <c r="BR6" s="969"/>
      <c r="BS6" s="287" t="s">
        <v>1030</v>
      </c>
      <c r="BT6" s="287" t="s">
        <v>1031</v>
      </c>
      <c r="BV6" s="286" t="s">
        <v>1041</v>
      </c>
      <c r="BW6" s="286" t="s">
        <v>1042</v>
      </c>
    </row>
    <row r="7" spans="1:75" ht="32.25" customHeight="1" x14ac:dyDescent="0.3">
      <c r="A7" s="555" t="s">
        <v>1046</v>
      </c>
      <c r="B7" s="958"/>
      <c r="C7" s="958"/>
      <c r="D7" s="958"/>
      <c r="E7" s="958"/>
      <c r="F7" s="960"/>
      <c r="G7" s="960"/>
      <c r="H7" s="960"/>
      <c r="I7" s="960"/>
      <c r="J7" s="584" t="s">
        <v>382</v>
      </c>
      <c r="K7" s="584" t="s">
        <v>383</v>
      </c>
      <c r="L7" s="584" t="s">
        <v>384</v>
      </c>
      <c r="M7" s="584" t="s">
        <v>385</v>
      </c>
      <c r="N7" s="584" t="s">
        <v>386</v>
      </c>
      <c r="O7" s="584" t="s">
        <v>387</v>
      </c>
      <c r="P7" s="584" t="s">
        <v>1047</v>
      </c>
      <c r="Q7" s="584" t="s">
        <v>1048</v>
      </c>
      <c r="R7" s="584" t="s">
        <v>1049</v>
      </c>
      <c r="S7" s="584" t="s">
        <v>1050</v>
      </c>
      <c r="T7" s="584" t="s">
        <v>1051</v>
      </c>
      <c r="U7" s="960"/>
      <c r="V7" s="960"/>
      <c r="X7" s="111" t="s">
        <v>382</v>
      </c>
      <c r="Y7" s="111" t="s">
        <v>383</v>
      </c>
      <c r="Z7" s="111" t="s">
        <v>384</v>
      </c>
      <c r="AA7" s="111" t="s">
        <v>385</v>
      </c>
      <c r="AB7" s="111" t="s">
        <v>386</v>
      </c>
      <c r="AC7" s="111" t="s">
        <v>387</v>
      </c>
      <c r="AD7" s="111" t="s">
        <v>1047</v>
      </c>
      <c r="AE7" s="111" t="s">
        <v>1048</v>
      </c>
      <c r="AF7" s="111" t="s">
        <v>1049</v>
      </c>
      <c r="AG7" s="111" t="s">
        <v>1050</v>
      </c>
      <c r="AH7" s="111" t="s">
        <v>1051</v>
      </c>
      <c r="AI7" s="958"/>
      <c r="AJ7" s="958"/>
      <c r="AK7" s="13"/>
      <c r="AL7" s="958"/>
      <c r="AM7" s="958"/>
      <c r="AN7" s="958"/>
      <c r="AO7" s="958"/>
      <c r="AP7" s="13"/>
      <c r="AQ7" s="958"/>
      <c r="AS7" s="555" t="s">
        <v>1052</v>
      </c>
      <c r="AT7" s="287" t="s">
        <v>382</v>
      </c>
      <c r="AU7" s="287" t="s">
        <v>383</v>
      </c>
      <c r="AV7" s="287" t="s">
        <v>384</v>
      </c>
      <c r="AW7" s="287" t="s">
        <v>385</v>
      </c>
      <c r="AX7" s="287" t="s">
        <v>386</v>
      </c>
      <c r="AY7" s="287" t="s">
        <v>387</v>
      </c>
      <c r="AZ7" s="287" t="s">
        <v>1047</v>
      </c>
      <c r="BA7" s="287" t="s">
        <v>1048</v>
      </c>
      <c r="BB7" s="287" t="s">
        <v>1049</v>
      </c>
      <c r="BC7" s="287" t="s">
        <v>1050</v>
      </c>
      <c r="BD7" s="287" t="s">
        <v>1051</v>
      </c>
      <c r="BE7" s="286" t="s">
        <v>387</v>
      </c>
      <c r="BF7" s="286" t="s">
        <v>1051</v>
      </c>
      <c r="BG7" s="288"/>
      <c r="BH7" s="287" t="s">
        <v>382</v>
      </c>
      <c r="BI7" s="289" t="s">
        <v>383</v>
      </c>
      <c r="BJ7" s="287" t="s">
        <v>384</v>
      </c>
      <c r="BK7" s="287" t="s">
        <v>385</v>
      </c>
      <c r="BL7" s="287" t="s">
        <v>386</v>
      </c>
      <c r="BM7" s="287" t="s">
        <v>387</v>
      </c>
      <c r="BN7" s="287" t="s">
        <v>1047</v>
      </c>
      <c r="BO7" s="287" t="s">
        <v>1048</v>
      </c>
      <c r="BP7" s="287" t="s">
        <v>1049</v>
      </c>
      <c r="BQ7" s="287" t="s">
        <v>1050</v>
      </c>
      <c r="BR7" s="287" t="s">
        <v>1051</v>
      </c>
      <c r="BS7" s="286" t="s">
        <v>387</v>
      </c>
      <c r="BT7" s="286" t="s">
        <v>1051</v>
      </c>
      <c r="BV7" s="286" t="s">
        <v>387</v>
      </c>
      <c r="BW7" s="286" t="s">
        <v>1051</v>
      </c>
    </row>
    <row r="8" spans="1:75" s="566" customFormat="1" ht="15.75" customHeight="1" x14ac:dyDescent="0.25">
      <c r="B8" s="594" t="str">
        <f>rngAcronym</f>
        <v>YKY</v>
      </c>
      <c r="C8" s="1051" t="s">
        <v>831</v>
      </c>
      <c r="D8" s="594" t="s">
        <v>832</v>
      </c>
      <c r="E8" s="627">
        <f>IFERROR(INDEX('PCD List'!$E$3:$O$43,MATCH(DPWW1!$D8,'PCD List'!$D$3:$D$43,0),MATCH(DPWW1!$B8,'PCD List'!$E$2:$O$2,0)),"")</f>
        <v>0</v>
      </c>
      <c r="F8" s="10" t="s">
        <v>608</v>
      </c>
      <c r="G8" s="641" t="s">
        <v>1143</v>
      </c>
      <c r="H8" s="15" t="s">
        <v>1144</v>
      </c>
      <c r="I8" s="15">
        <v>0</v>
      </c>
      <c r="J8" s="9"/>
      <c r="K8" s="9"/>
      <c r="L8" s="9"/>
      <c r="M8" s="9"/>
      <c r="N8" s="9"/>
      <c r="O8" s="9"/>
      <c r="P8" s="9"/>
      <c r="Q8" s="9"/>
      <c r="R8" s="9"/>
      <c r="S8" s="9"/>
      <c r="T8" s="9"/>
      <c r="U8" s="642">
        <f t="shared" ref="U8" si="0" xml:space="preserve"> O8</f>
        <v>0</v>
      </c>
      <c r="V8" s="642">
        <f t="shared" ref="V8" si="1" xml:space="preserve"> T8</f>
        <v>0</v>
      </c>
      <c r="W8" s="628"/>
      <c r="X8" s="542"/>
      <c r="Y8" s="542"/>
      <c r="Z8" s="542"/>
      <c r="AA8" s="542"/>
      <c r="AB8" s="542"/>
      <c r="AC8" s="542"/>
      <c r="AD8" s="542"/>
      <c r="AE8" s="542"/>
      <c r="AF8" s="542"/>
      <c r="AG8" s="542"/>
      <c r="AH8" s="542"/>
      <c r="AI8" s="598">
        <f t="shared" ref="AI8" si="2" xml:space="preserve"> AC8</f>
        <v>0</v>
      </c>
      <c r="AJ8" s="598">
        <f t="shared" ref="AJ8" si="3" xml:space="preserve"> AH8</f>
        <v>0</v>
      </c>
      <c r="AK8" s="628"/>
      <c r="AL8" s="577" t="str">
        <f t="shared" ref="AL8:AM8" si="4" xml:space="preserve"> IFERROR(AI8 /U8, "")</f>
        <v/>
      </c>
      <c r="AM8" s="577" t="str">
        <f t="shared" si="4"/>
        <v/>
      </c>
      <c r="AN8" s="542"/>
      <c r="AO8" s="542"/>
      <c r="AP8" s="629"/>
      <c r="AQ8" s="630" t="s">
        <v>1145</v>
      </c>
      <c r="AT8" s="600" t="s">
        <v>1146</v>
      </c>
      <c r="AU8" s="600" t="s">
        <v>1146</v>
      </c>
      <c r="AV8" s="600" t="s">
        <v>1146</v>
      </c>
      <c r="AW8" s="600" t="s">
        <v>1146</v>
      </c>
      <c r="AX8" s="600" t="s">
        <v>1146</v>
      </c>
      <c r="AY8" s="600" t="s">
        <v>1146</v>
      </c>
      <c r="AZ8" s="600" t="s">
        <v>1146</v>
      </c>
      <c r="BA8" s="600" t="s">
        <v>1146</v>
      </c>
      <c r="BB8" s="600" t="s">
        <v>1146</v>
      </c>
      <c r="BC8" s="600" t="s">
        <v>1146</v>
      </c>
      <c r="BD8" s="600" t="s">
        <v>1146</v>
      </c>
      <c r="BE8" s="606" t="s">
        <v>1147</v>
      </c>
      <c r="BF8" s="631" t="s">
        <v>1147</v>
      </c>
      <c r="BG8" s="632"/>
      <c r="BH8" s="633" t="s">
        <v>1148</v>
      </c>
      <c r="BI8" s="600" t="s">
        <v>1148</v>
      </c>
      <c r="BJ8" s="600" t="s">
        <v>1148</v>
      </c>
      <c r="BK8" s="600" t="s">
        <v>1148</v>
      </c>
      <c r="BL8" s="600" t="s">
        <v>1148</v>
      </c>
      <c r="BM8" s="600" t="s">
        <v>1148</v>
      </c>
      <c r="BN8" s="600" t="s">
        <v>1148</v>
      </c>
      <c r="BO8" s="600" t="s">
        <v>1148</v>
      </c>
      <c r="BP8" s="600" t="s">
        <v>1148</v>
      </c>
      <c r="BQ8" s="600" t="s">
        <v>1148</v>
      </c>
      <c r="BR8" s="600" t="s">
        <v>1148</v>
      </c>
      <c r="BS8" s="606" t="s">
        <v>1149</v>
      </c>
      <c r="BT8" s="631" t="s">
        <v>1149</v>
      </c>
      <c r="BU8" s="632"/>
      <c r="BV8" s="634" t="s">
        <v>1150</v>
      </c>
      <c r="BW8" s="578" t="s">
        <v>1150</v>
      </c>
    </row>
    <row r="9" spans="1:75" s="566" customFormat="1" ht="15" x14ac:dyDescent="0.25">
      <c r="B9" s="594" t="str">
        <f t="shared" ref="B9:B40" si="5">$B$8</f>
        <v>YKY</v>
      </c>
      <c r="C9" s="1051"/>
      <c r="D9" s="594" t="s">
        <v>832</v>
      </c>
      <c r="E9" s="627">
        <f>IFERROR(INDEX('PCD List'!$E$3:$O$43,MATCH(DPWW1!$D9,'PCD List'!$D$3:$D$43,0),MATCH(DPWW1!$B9,'PCD List'!$E$2:$O$2,0)),"")</f>
        <v>0</v>
      </c>
      <c r="F9" s="10" t="s">
        <v>608</v>
      </c>
      <c r="G9" s="19" t="s">
        <v>1151</v>
      </c>
      <c r="H9" s="15" t="s">
        <v>1144</v>
      </c>
      <c r="I9" s="15">
        <v>0</v>
      </c>
      <c r="J9" s="9"/>
      <c r="K9" s="9"/>
      <c r="L9" s="9"/>
      <c r="M9" s="9"/>
      <c r="N9" s="9"/>
      <c r="O9" s="9"/>
      <c r="P9" s="9"/>
      <c r="Q9" s="9"/>
      <c r="R9" s="9"/>
      <c r="S9" s="9"/>
      <c r="T9" s="9"/>
      <c r="U9" s="642">
        <f t="shared" ref="U9:U64" si="6" xml:space="preserve"> O9</f>
        <v>0</v>
      </c>
      <c r="V9" s="642">
        <f t="shared" ref="V9:V64" si="7" xml:space="preserve"> T9</f>
        <v>0</v>
      </c>
      <c r="W9" s="628"/>
      <c r="X9" s="542"/>
      <c r="Y9" s="542"/>
      <c r="Z9" s="542"/>
      <c r="AA9" s="542"/>
      <c r="AB9" s="542"/>
      <c r="AC9" s="542"/>
      <c r="AD9" s="542"/>
      <c r="AE9" s="542"/>
      <c r="AF9" s="542"/>
      <c r="AG9" s="542"/>
      <c r="AH9" s="542"/>
      <c r="AI9" s="598">
        <f t="shared" ref="AI9:AI64" si="8" xml:space="preserve"> AC9</f>
        <v>0</v>
      </c>
      <c r="AJ9" s="598">
        <f t="shared" ref="AJ9:AJ64" si="9" xml:space="preserve"> AH9</f>
        <v>0</v>
      </c>
      <c r="AK9" s="628"/>
      <c r="AL9" s="577" t="str">
        <f t="shared" ref="AL9:AL64" si="10" xml:space="preserve"> IFERROR(AI9 /U9, "")</f>
        <v/>
      </c>
      <c r="AM9" s="577" t="str">
        <f t="shared" ref="AM9:AM64" si="11" xml:space="preserve"> IFERROR(AJ9 /V9, "")</f>
        <v/>
      </c>
      <c r="AN9" s="542"/>
      <c r="AO9" s="542"/>
      <c r="AP9" s="629"/>
      <c r="AQ9" s="630" t="s">
        <v>1152</v>
      </c>
      <c r="AT9" s="600" t="s">
        <v>1153</v>
      </c>
      <c r="AU9" s="600" t="s">
        <v>1153</v>
      </c>
      <c r="AV9" s="600" t="s">
        <v>1153</v>
      </c>
      <c r="AW9" s="600" t="s">
        <v>1153</v>
      </c>
      <c r="AX9" s="600" t="s">
        <v>1153</v>
      </c>
      <c r="AY9" s="600" t="s">
        <v>1153</v>
      </c>
      <c r="AZ9" s="600" t="s">
        <v>1153</v>
      </c>
      <c r="BA9" s="600" t="s">
        <v>1153</v>
      </c>
      <c r="BB9" s="600" t="s">
        <v>1153</v>
      </c>
      <c r="BC9" s="600" t="s">
        <v>1153</v>
      </c>
      <c r="BD9" s="600" t="s">
        <v>1153</v>
      </c>
      <c r="BE9" s="606" t="s">
        <v>1154</v>
      </c>
      <c r="BF9" s="631" t="s">
        <v>1154</v>
      </c>
      <c r="BG9" s="632"/>
      <c r="BH9" s="633" t="s">
        <v>1155</v>
      </c>
      <c r="BI9" s="600" t="s">
        <v>1155</v>
      </c>
      <c r="BJ9" s="600" t="s">
        <v>1155</v>
      </c>
      <c r="BK9" s="600" t="s">
        <v>1155</v>
      </c>
      <c r="BL9" s="600" t="s">
        <v>1155</v>
      </c>
      <c r="BM9" s="600" t="s">
        <v>1155</v>
      </c>
      <c r="BN9" s="600" t="s">
        <v>1155</v>
      </c>
      <c r="BO9" s="600" t="s">
        <v>1155</v>
      </c>
      <c r="BP9" s="600" t="s">
        <v>1155</v>
      </c>
      <c r="BQ9" s="600" t="s">
        <v>1155</v>
      </c>
      <c r="BR9" s="600" t="s">
        <v>1155</v>
      </c>
      <c r="BS9" s="606" t="s">
        <v>1156</v>
      </c>
      <c r="BT9" s="631" t="s">
        <v>1156</v>
      </c>
      <c r="BU9" s="632"/>
      <c r="BV9" s="634" t="s">
        <v>1157</v>
      </c>
      <c r="BW9" s="578" t="s">
        <v>1157</v>
      </c>
    </row>
    <row r="10" spans="1:75" s="566" customFormat="1" ht="13.95" customHeight="1" x14ac:dyDescent="0.25">
      <c r="B10" s="594" t="str">
        <f t="shared" si="5"/>
        <v>YKY</v>
      </c>
      <c r="C10" s="1051"/>
      <c r="D10" s="594" t="s">
        <v>837</v>
      </c>
      <c r="E10" s="627" t="str">
        <f>IFERROR(INDEX('PCD List'!$E$3:$O$43,MATCH(DPWW1!$D10,'PCD List'!$D$3:$D$43,0),MATCH(DPWW1!$B10,'PCD List'!$E$2:$O$2,0)),"")</f>
        <v>Y</v>
      </c>
      <c r="F10" s="10" t="s">
        <v>532</v>
      </c>
      <c r="G10" s="19" t="s">
        <v>532</v>
      </c>
      <c r="H10" s="15" t="s">
        <v>1144</v>
      </c>
      <c r="I10" s="15">
        <v>0</v>
      </c>
      <c r="J10" s="9"/>
      <c r="K10" s="643" cm="1">
        <f t="array" ref="K10">INDEX( F_Inputs_CWW20!$AA$8:$AG$3125,MATCH(DPWW1!$B10&amp;DPWW1!$G10,F_Inputs_CWW20!$A$8:$A$3125&amp;F_Inputs_CWW20!$P$8:$P$3125,0),MATCH(DPWW1!K$7, F_Inputs_CWW20!$AA$4:$AG$4,0)) * $O10</f>
        <v>22</v>
      </c>
      <c r="L10" s="643" cm="1">
        <f t="array" ref="L10">INDEX( F_Inputs_CWW20!$AA$8:$AG$3125,MATCH(DPWW1!$B10&amp;DPWW1!$G10,F_Inputs_CWW20!$A$8:$A$3125&amp;F_Inputs_CWW20!$P$8:$P$3125,0),MATCH(DPWW1!L$7, F_Inputs_CWW20!$AA$4:$AG$4,0)) * $O10</f>
        <v>62.999999999999993</v>
      </c>
      <c r="M10" s="643" cm="1">
        <f t="array" ref="M10">INDEX( F_Inputs_CWW20!$AA$8:$AG$3125,MATCH(DPWW1!$B10&amp;DPWW1!$G10,F_Inputs_CWW20!$A$8:$A$3125&amp;F_Inputs_CWW20!$P$8:$P$3125,0),MATCH(DPWW1!M$7, F_Inputs_CWW20!$AA$4:$AG$4,0)) * $O10</f>
        <v>206.00000000000003</v>
      </c>
      <c r="N10" s="643" cm="1">
        <f t="array" ref="N10">INDEX( F_Inputs_CWW20!$AA$8:$AG$3125,MATCH(DPWW1!$B10&amp;DPWW1!$G10,F_Inputs_CWW20!$A$8:$A$3125&amp;F_Inputs_CWW20!$P$8:$P$3125,0),MATCH(DPWW1!N$7, F_Inputs_CWW20!$AA$4:$AG$4,0)) * $O10</f>
        <v>470.99999999999994</v>
      </c>
      <c r="O10" s="9">
        <v>736</v>
      </c>
      <c r="P10" s="9"/>
      <c r="Q10" s="9"/>
      <c r="R10" s="9"/>
      <c r="S10" s="9"/>
      <c r="T10" s="9"/>
      <c r="U10" s="642">
        <f t="shared" si="6"/>
        <v>736</v>
      </c>
      <c r="V10" s="642">
        <f t="shared" si="7"/>
        <v>0</v>
      </c>
      <c r="W10" s="628"/>
      <c r="X10" s="542"/>
      <c r="Y10" s="542">
        <v>22</v>
      </c>
      <c r="Z10" s="542">
        <v>62.999999999999993</v>
      </c>
      <c r="AA10" s="542">
        <v>206.00000000000003</v>
      </c>
      <c r="AB10" s="542">
        <v>470.99999999999994</v>
      </c>
      <c r="AC10" s="542">
        <v>736</v>
      </c>
      <c r="AD10" s="542"/>
      <c r="AE10" s="542"/>
      <c r="AF10" s="542"/>
      <c r="AG10" s="542"/>
      <c r="AH10" s="542"/>
      <c r="AI10" s="598">
        <f t="shared" si="8"/>
        <v>736</v>
      </c>
      <c r="AJ10" s="598">
        <f t="shared" si="9"/>
        <v>0</v>
      </c>
      <c r="AK10" s="628"/>
      <c r="AL10" s="577">
        <f t="shared" si="10"/>
        <v>1</v>
      </c>
      <c r="AM10" s="577" t="str">
        <f t="shared" si="11"/>
        <v/>
      </c>
      <c r="AN10" s="542" t="s">
        <v>1053</v>
      </c>
      <c r="AO10" s="542" t="s">
        <v>1053</v>
      </c>
      <c r="AP10" s="629"/>
      <c r="AQ10" s="630" t="s">
        <v>1158</v>
      </c>
      <c r="AT10" s="600" t="s">
        <v>1159</v>
      </c>
      <c r="AU10" s="600" t="s">
        <v>1159</v>
      </c>
      <c r="AV10" s="600" t="s">
        <v>1159</v>
      </c>
      <c r="AW10" s="600" t="s">
        <v>1159</v>
      </c>
      <c r="AX10" s="600" t="s">
        <v>1159</v>
      </c>
      <c r="AY10" s="600" t="s">
        <v>1159</v>
      </c>
      <c r="AZ10" s="600" t="s">
        <v>1159</v>
      </c>
      <c r="BA10" s="600" t="s">
        <v>1159</v>
      </c>
      <c r="BB10" s="600" t="s">
        <v>1159</v>
      </c>
      <c r="BC10" s="600" t="s">
        <v>1159</v>
      </c>
      <c r="BD10" s="600" t="s">
        <v>1159</v>
      </c>
      <c r="BE10" s="606" t="s">
        <v>1160</v>
      </c>
      <c r="BF10" s="631" t="s">
        <v>1160</v>
      </c>
      <c r="BG10" s="632"/>
      <c r="BH10" s="633" t="s">
        <v>1161</v>
      </c>
      <c r="BI10" s="600" t="s">
        <v>1161</v>
      </c>
      <c r="BJ10" s="600" t="s">
        <v>1161</v>
      </c>
      <c r="BK10" s="600" t="s">
        <v>1161</v>
      </c>
      <c r="BL10" s="600" t="s">
        <v>1161</v>
      </c>
      <c r="BM10" s="600" t="s">
        <v>1161</v>
      </c>
      <c r="BN10" s="600" t="s">
        <v>1161</v>
      </c>
      <c r="BO10" s="600" t="s">
        <v>1161</v>
      </c>
      <c r="BP10" s="600" t="s">
        <v>1161</v>
      </c>
      <c r="BQ10" s="600" t="s">
        <v>1161</v>
      </c>
      <c r="BR10" s="600" t="s">
        <v>1161</v>
      </c>
      <c r="BS10" s="606" t="s">
        <v>1162</v>
      </c>
      <c r="BT10" s="631" t="s">
        <v>1162</v>
      </c>
      <c r="BU10" s="632"/>
      <c r="BV10" s="634" t="s">
        <v>1163</v>
      </c>
      <c r="BW10" s="578" t="s">
        <v>1163</v>
      </c>
    </row>
    <row r="11" spans="1:75" s="566" customFormat="1" ht="15" x14ac:dyDescent="0.25">
      <c r="B11" s="594" t="str">
        <f t="shared" si="5"/>
        <v>YKY</v>
      </c>
      <c r="C11" s="1051"/>
      <c r="D11" s="594" t="s">
        <v>843</v>
      </c>
      <c r="E11" s="627" t="str">
        <f>IFERROR(INDEX('PCD List'!$E$3:$O$43,MATCH(DPWW1!$D11,'PCD List'!$D$3:$D$43,0),MATCH(DPWW1!$B11,'PCD List'!$E$2:$O$2,0)),"")</f>
        <v>Y</v>
      </c>
      <c r="F11" s="10" t="s">
        <v>613</v>
      </c>
      <c r="G11" s="19" t="s">
        <v>535</v>
      </c>
      <c r="H11" s="15" t="s">
        <v>1144</v>
      </c>
      <c r="I11" s="15">
        <v>0</v>
      </c>
      <c r="J11" s="9"/>
      <c r="K11" s="643" cm="1">
        <f t="array" ref="K11">INDEX( F_Inputs_CWW20!$AA$8:$AG$3125,MATCH(DPWW1!$B11&amp;DPWW1!$G11,F_Inputs_CWW20!$A$8:$A$3125&amp;F_Inputs_CWW20!$P$8:$P$3125,0),MATCH(DPWW1!K$7, F_Inputs_CWW20!$AA$4:$AG$4,0)) * $O11</f>
        <v>200</v>
      </c>
      <c r="L11" s="643" cm="1">
        <f t="array" ref="L11">INDEX( F_Inputs_CWW20!$AA$8:$AG$3125,MATCH(DPWW1!$B11&amp;DPWW1!$G11,F_Inputs_CWW20!$A$8:$A$3125&amp;F_Inputs_CWW20!$P$8:$P$3125,0),MATCH(DPWW1!L$7, F_Inputs_CWW20!$AA$4:$AG$4,0)) * $O11</f>
        <v>200</v>
      </c>
      <c r="M11" s="643" cm="1">
        <f t="array" ref="M11">INDEX( F_Inputs_CWW20!$AA$8:$AG$3125,MATCH(DPWW1!$B11&amp;DPWW1!$G11,F_Inputs_CWW20!$A$8:$A$3125&amp;F_Inputs_CWW20!$P$8:$P$3125,0),MATCH(DPWW1!M$7, F_Inputs_CWW20!$AA$4:$AG$4,0)) * $O11</f>
        <v>200</v>
      </c>
      <c r="N11" s="643" cm="1">
        <f t="array" ref="N11">INDEX( F_Inputs_CWW20!$AA$8:$AG$3125,MATCH(DPWW1!$B11&amp;DPWW1!$G11,F_Inputs_CWW20!$A$8:$A$3125&amp;F_Inputs_CWW20!$P$8:$P$3125,0),MATCH(DPWW1!N$7, F_Inputs_CWW20!$AA$4:$AG$4,0)) * $O11</f>
        <v>200</v>
      </c>
      <c r="O11" s="9">
        <v>200</v>
      </c>
      <c r="P11" s="9"/>
      <c r="Q11" s="9"/>
      <c r="R11" s="9"/>
      <c r="S11" s="9"/>
      <c r="T11" s="9"/>
      <c r="U11" s="642">
        <f t="shared" si="6"/>
        <v>200</v>
      </c>
      <c r="V11" s="642">
        <f t="shared" si="7"/>
        <v>0</v>
      </c>
      <c r="W11" s="628"/>
      <c r="X11" s="542"/>
      <c r="Y11" s="542">
        <v>0</v>
      </c>
      <c r="Z11" s="542">
        <v>50</v>
      </c>
      <c r="AA11" s="542">
        <v>100</v>
      </c>
      <c r="AB11" s="542">
        <v>150</v>
      </c>
      <c r="AC11" s="542">
        <v>210</v>
      </c>
      <c r="AD11" s="542"/>
      <c r="AE11" s="542"/>
      <c r="AF11" s="542"/>
      <c r="AG11" s="542"/>
      <c r="AH11" s="542"/>
      <c r="AI11" s="598">
        <f t="shared" si="8"/>
        <v>210</v>
      </c>
      <c r="AJ11" s="598">
        <f t="shared" si="9"/>
        <v>0</v>
      </c>
      <c r="AK11" s="628"/>
      <c r="AL11" s="577">
        <f t="shared" si="10"/>
        <v>1.05</v>
      </c>
      <c r="AM11" s="577" t="str">
        <f t="shared" si="11"/>
        <v/>
      </c>
      <c r="AN11" s="542" t="s">
        <v>1053</v>
      </c>
      <c r="AO11" s="542" t="s">
        <v>1053</v>
      </c>
      <c r="AP11" s="629"/>
      <c r="AQ11" s="630" t="s">
        <v>1164</v>
      </c>
      <c r="AT11" s="600" t="s">
        <v>1165</v>
      </c>
      <c r="AU11" s="600" t="s">
        <v>1165</v>
      </c>
      <c r="AV11" s="600" t="s">
        <v>1165</v>
      </c>
      <c r="AW11" s="600" t="s">
        <v>1165</v>
      </c>
      <c r="AX11" s="600" t="s">
        <v>1165</v>
      </c>
      <c r="AY11" s="600" t="s">
        <v>1165</v>
      </c>
      <c r="AZ11" s="600" t="s">
        <v>1165</v>
      </c>
      <c r="BA11" s="600" t="s">
        <v>1165</v>
      </c>
      <c r="BB11" s="600" t="s">
        <v>1165</v>
      </c>
      <c r="BC11" s="600" t="s">
        <v>1165</v>
      </c>
      <c r="BD11" s="600" t="s">
        <v>1165</v>
      </c>
      <c r="BE11" s="606" t="s">
        <v>1166</v>
      </c>
      <c r="BF11" s="631" t="s">
        <v>1166</v>
      </c>
      <c r="BG11" s="632"/>
      <c r="BH11" s="633" t="s">
        <v>1167</v>
      </c>
      <c r="BI11" s="600" t="s">
        <v>1167</v>
      </c>
      <c r="BJ11" s="600" t="s">
        <v>1167</v>
      </c>
      <c r="BK11" s="600" t="s">
        <v>1167</v>
      </c>
      <c r="BL11" s="600" t="s">
        <v>1167</v>
      </c>
      <c r="BM11" s="600" t="s">
        <v>1167</v>
      </c>
      <c r="BN11" s="600" t="s">
        <v>1167</v>
      </c>
      <c r="BO11" s="600" t="s">
        <v>1167</v>
      </c>
      <c r="BP11" s="600" t="s">
        <v>1167</v>
      </c>
      <c r="BQ11" s="600" t="s">
        <v>1167</v>
      </c>
      <c r="BR11" s="600" t="s">
        <v>1167</v>
      </c>
      <c r="BS11" s="606" t="s">
        <v>1168</v>
      </c>
      <c r="BT11" s="631" t="s">
        <v>1168</v>
      </c>
      <c r="BU11" s="632"/>
      <c r="BV11" s="634" t="s">
        <v>1169</v>
      </c>
      <c r="BW11" s="578" t="s">
        <v>1169</v>
      </c>
    </row>
    <row r="12" spans="1:75" s="566" customFormat="1" ht="13.95" customHeight="1" x14ac:dyDescent="0.25">
      <c r="B12" s="594" t="str">
        <f t="shared" si="5"/>
        <v>YKY</v>
      </c>
      <c r="C12" s="1051"/>
      <c r="D12" s="594" t="s">
        <v>843</v>
      </c>
      <c r="E12" s="627" t="str">
        <f>IFERROR(INDEX('PCD List'!$E$3:$O$43,MATCH(DPWW1!$D12,'PCD List'!$D$3:$D$43,0),MATCH(DPWW1!$B12,'PCD List'!$E$2:$O$2,0)),"")</f>
        <v>Y</v>
      </c>
      <c r="F12" s="10" t="s">
        <v>613</v>
      </c>
      <c r="G12" s="19" t="s">
        <v>1170</v>
      </c>
      <c r="H12" s="15" t="s">
        <v>1144</v>
      </c>
      <c r="I12" s="15">
        <v>0</v>
      </c>
      <c r="J12" s="9"/>
      <c r="K12" s="9"/>
      <c r="L12" s="9"/>
      <c r="M12" s="9"/>
      <c r="N12" s="9"/>
      <c r="O12" s="9"/>
      <c r="P12" s="9"/>
      <c r="Q12" s="9"/>
      <c r="R12" s="9"/>
      <c r="S12" s="9"/>
      <c r="T12" s="9"/>
      <c r="U12" s="642">
        <f t="shared" si="6"/>
        <v>0</v>
      </c>
      <c r="V12" s="642">
        <f t="shared" si="7"/>
        <v>0</v>
      </c>
      <c r="W12" s="628"/>
      <c r="X12" s="542"/>
      <c r="Y12" s="542"/>
      <c r="Z12" s="542"/>
      <c r="AA12" s="542"/>
      <c r="AB12" s="542"/>
      <c r="AC12" s="542"/>
      <c r="AD12" s="542"/>
      <c r="AE12" s="542"/>
      <c r="AF12" s="542"/>
      <c r="AG12" s="542"/>
      <c r="AH12" s="542"/>
      <c r="AI12" s="598">
        <f t="shared" si="8"/>
        <v>0</v>
      </c>
      <c r="AJ12" s="598">
        <f t="shared" si="9"/>
        <v>0</v>
      </c>
      <c r="AK12" s="628"/>
      <c r="AL12" s="577" t="str">
        <f t="shared" si="10"/>
        <v/>
      </c>
      <c r="AM12" s="577" t="str">
        <f t="shared" si="11"/>
        <v/>
      </c>
      <c r="AN12" s="542"/>
      <c r="AO12" s="542"/>
      <c r="AP12" s="629"/>
      <c r="AQ12" s="630" t="s">
        <v>1171</v>
      </c>
      <c r="AT12" s="600" t="s">
        <v>1172</v>
      </c>
      <c r="AU12" s="600" t="s">
        <v>1172</v>
      </c>
      <c r="AV12" s="600" t="s">
        <v>1172</v>
      </c>
      <c r="AW12" s="600" t="s">
        <v>1172</v>
      </c>
      <c r="AX12" s="600" t="s">
        <v>1172</v>
      </c>
      <c r="AY12" s="600" t="s">
        <v>1172</v>
      </c>
      <c r="AZ12" s="600" t="s">
        <v>1172</v>
      </c>
      <c r="BA12" s="600" t="s">
        <v>1172</v>
      </c>
      <c r="BB12" s="600" t="s">
        <v>1172</v>
      </c>
      <c r="BC12" s="600" t="s">
        <v>1172</v>
      </c>
      <c r="BD12" s="600" t="s">
        <v>1172</v>
      </c>
      <c r="BE12" s="606" t="s">
        <v>1173</v>
      </c>
      <c r="BF12" s="631" t="s">
        <v>1173</v>
      </c>
      <c r="BG12" s="632"/>
      <c r="BH12" s="633" t="s">
        <v>1174</v>
      </c>
      <c r="BI12" s="600" t="s">
        <v>1174</v>
      </c>
      <c r="BJ12" s="600" t="s">
        <v>1174</v>
      </c>
      <c r="BK12" s="600" t="s">
        <v>1174</v>
      </c>
      <c r="BL12" s="600" t="s">
        <v>1174</v>
      </c>
      <c r="BM12" s="600" t="s">
        <v>1174</v>
      </c>
      <c r="BN12" s="600" t="s">
        <v>1174</v>
      </c>
      <c r="BO12" s="600" t="s">
        <v>1174</v>
      </c>
      <c r="BP12" s="600" t="s">
        <v>1174</v>
      </c>
      <c r="BQ12" s="600" t="s">
        <v>1174</v>
      </c>
      <c r="BR12" s="600" t="s">
        <v>1174</v>
      </c>
      <c r="BS12" s="606" t="s">
        <v>1175</v>
      </c>
      <c r="BT12" s="631" t="s">
        <v>1175</v>
      </c>
      <c r="BU12" s="632"/>
      <c r="BV12" s="634" t="s">
        <v>1176</v>
      </c>
      <c r="BW12" s="578" t="s">
        <v>1176</v>
      </c>
    </row>
    <row r="13" spans="1:75" s="566" customFormat="1" ht="15" x14ac:dyDescent="0.25">
      <c r="B13" s="594" t="str">
        <f t="shared" si="5"/>
        <v>YKY</v>
      </c>
      <c r="C13" s="1051"/>
      <c r="D13" s="594" t="s">
        <v>843</v>
      </c>
      <c r="E13" s="627" t="str">
        <f>IFERROR(INDEX('PCD List'!$E$3:$O$43,MATCH(DPWW1!$D13,'PCD List'!$D$3:$D$43,0),MATCH(DPWW1!$B13,'PCD List'!$E$2:$O$2,0)),"")</f>
        <v>Y</v>
      </c>
      <c r="F13" s="10" t="s">
        <v>613</v>
      </c>
      <c r="G13" s="19" t="s">
        <v>1177</v>
      </c>
      <c r="H13" s="15" t="s">
        <v>1144</v>
      </c>
      <c r="I13" s="15">
        <v>0</v>
      </c>
      <c r="J13" s="9"/>
      <c r="K13" s="644"/>
      <c r="L13" s="644"/>
      <c r="M13" s="644"/>
      <c r="N13" s="644"/>
      <c r="O13" s="9">
        <v>90</v>
      </c>
      <c r="P13" s="9"/>
      <c r="Q13" s="9"/>
      <c r="R13" s="9"/>
      <c r="S13" s="9"/>
      <c r="T13" s="9"/>
      <c r="U13" s="642">
        <f t="shared" si="6"/>
        <v>90</v>
      </c>
      <c r="V13" s="642">
        <f t="shared" si="7"/>
        <v>0</v>
      </c>
      <c r="W13" s="628"/>
      <c r="X13" s="542"/>
      <c r="Y13" s="542">
        <v>0</v>
      </c>
      <c r="Z13" s="542">
        <v>2</v>
      </c>
      <c r="AA13" s="542">
        <v>4</v>
      </c>
      <c r="AB13" s="542">
        <v>5</v>
      </c>
      <c r="AC13" s="542">
        <v>5</v>
      </c>
      <c r="AD13" s="542"/>
      <c r="AE13" s="542"/>
      <c r="AF13" s="542"/>
      <c r="AG13" s="542"/>
      <c r="AH13" s="542"/>
      <c r="AI13" s="598">
        <f t="shared" si="8"/>
        <v>5</v>
      </c>
      <c r="AJ13" s="598">
        <f t="shared" si="9"/>
        <v>0</v>
      </c>
      <c r="AK13" s="628"/>
      <c r="AL13" s="577">
        <f t="shared" si="10"/>
        <v>5.5555555555555552E-2</v>
      </c>
      <c r="AM13" s="577" t="str">
        <f t="shared" si="11"/>
        <v/>
      </c>
      <c r="AN13" s="542" t="s">
        <v>1053</v>
      </c>
      <c r="AO13" s="542" t="s">
        <v>1053</v>
      </c>
      <c r="AP13" s="629"/>
      <c r="AQ13" s="630" t="s">
        <v>1178</v>
      </c>
      <c r="AT13" s="600" t="s">
        <v>1179</v>
      </c>
      <c r="AU13" s="600" t="s">
        <v>1179</v>
      </c>
      <c r="AV13" s="600" t="s">
        <v>1179</v>
      </c>
      <c r="AW13" s="600" t="s">
        <v>1179</v>
      </c>
      <c r="AX13" s="600" t="s">
        <v>1179</v>
      </c>
      <c r="AY13" s="600" t="s">
        <v>1179</v>
      </c>
      <c r="AZ13" s="600" t="s">
        <v>1179</v>
      </c>
      <c r="BA13" s="600" t="s">
        <v>1179</v>
      </c>
      <c r="BB13" s="600" t="s">
        <v>1179</v>
      </c>
      <c r="BC13" s="600" t="s">
        <v>1179</v>
      </c>
      <c r="BD13" s="600" t="s">
        <v>1179</v>
      </c>
      <c r="BE13" s="606" t="s">
        <v>1180</v>
      </c>
      <c r="BF13" s="631" t="s">
        <v>1180</v>
      </c>
      <c r="BG13" s="632"/>
      <c r="BH13" s="633" t="s">
        <v>1181</v>
      </c>
      <c r="BI13" s="600" t="s">
        <v>1181</v>
      </c>
      <c r="BJ13" s="600" t="s">
        <v>1181</v>
      </c>
      <c r="BK13" s="600" t="s">
        <v>1181</v>
      </c>
      <c r="BL13" s="600" t="s">
        <v>1181</v>
      </c>
      <c r="BM13" s="600" t="s">
        <v>1181</v>
      </c>
      <c r="BN13" s="600" t="s">
        <v>1181</v>
      </c>
      <c r="BO13" s="600" t="s">
        <v>1181</v>
      </c>
      <c r="BP13" s="600" t="s">
        <v>1181</v>
      </c>
      <c r="BQ13" s="600" t="s">
        <v>1181</v>
      </c>
      <c r="BR13" s="600" t="s">
        <v>1181</v>
      </c>
      <c r="BS13" s="606" t="s">
        <v>1182</v>
      </c>
      <c r="BT13" s="631" t="s">
        <v>1182</v>
      </c>
      <c r="BU13" s="632"/>
      <c r="BV13" s="634" t="s">
        <v>1183</v>
      </c>
      <c r="BW13" s="578" t="s">
        <v>1183</v>
      </c>
    </row>
    <row r="14" spans="1:75" s="566" customFormat="1" ht="13.95" customHeight="1" x14ac:dyDescent="0.25">
      <c r="B14" s="594" t="str">
        <f t="shared" si="5"/>
        <v>YKY</v>
      </c>
      <c r="C14" s="1051"/>
      <c r="D14" s="594" t="s">
        <v>843</v>
      </c>
      <c r="E14" s="627" t="str">
        <f>IFERROR(INDEX('PCD List'!$E$3:$O$43,MATCH(DPWW1!$D14,'PCD List'!$D$3:$D$43,0),MATCH(DPWW1!$B14,'PCD List'!$E$2:$O$2,0)),"")</f>
        <v>Y</v>
      </c>
      <c r="F14" s="10" t="s">
        <v>613</v>
      </c>
      <c r="G14" s="19" t="s">
        <v>538</v>
      </c>
      <c r="H14" s="15" t="s">
        <v>1144</v>
      </c>
      <c r="I14" s="15">
        <v>0</v>
      </c>
      <c r="J14" s="9"/>
      <c r="K14" s="643" cm="1">
        <f t="array" ref="K14">INDEX( F_Inputs_CWW20!$AA$8:$AG$3125,MATCH(DPWW1!$B14&amp;DPWW1!$G14,F_Inputs_CWW20!$A$8:$A$3125&amp;F_Inputs_CWW20!$P$8:$P$3125,0),MATCH(DPWW1!K$7, F_Inputs_CWW20!$AA$4:$AG$4,0)) * $O14</f>
        <v>140</v>
      </c>
      <c r="L14" s="643" cm="1">
        <f t="array" ref="L14">INDEX( F_Inputs_CWW20!$AA$8:$AG$3125,MATCH(DPWW1!$B14&amp;DPWW1!$G14,F_Inputs_CWW20!$A$8:$A$3125&amp;F_Inputs_CWW20!$P$8:$P$3125,0),MATCH(DPWW1!L$7, F_Inputs_CWW20!$AA$4:$AG$4,0)) * $O14</f>
        <v>140</v>
      </c>
      <c r="M14" s="643" cm="1">
        <f t="array" ref="M14">INDEX( F_Inputs_CWW20!$AA$8:$AG$3125,MATCH(DPWW1!$B14&amp;DPWW1!$G14,F_Inputs_CWW20!$A$8:$A$3125&amp;F_Inputs_CWW20!$P$8:$P$3125,0),MATCH(DPWW1!M$7, F_Inputs_CWW20!$AA$4:$AG$4,0)) * $O14</f>
        <v>140</v>
      </c>
      <c r="N14" s="643" cm="1">
        <f t="array" ref="N14">INDEX( F_Inputs_CWW20!$AA$8:$AG$3125,MATCH(DPWW1!$B14&amp;DPWW1!$G14,F_Inputs_CWW20!$A$8:$A$3125&amp;F_Inputs_CWW20!$P$8:$P$3125,0),MATCH(DPWW1!N$7, F_Inputs_CWW20!$AA$4:$AG$4,0)) * $O14</f>
        <v>140</v>
      </c>
      <c r="O14" s="9">
        <v>140</v>
      </c>
      <c r="P14" s="9"/>
      <c r="Q14" s="9"/>
      <c r="R14" s="9"/>
      <c r="S14" s="9"/>
      <c r="T14" s="9"/>
      <c r="U14" s="642">
        <f t="shared" si="6"/>
        <v>140</v>
      </c>
      <c r="V14" s="642">
        <f t="shared" si="7"/>
        <v>0</v>
      </c>
      <c r="W14" s="628"/>
      <c r="X14" s="542"/>
      <c r="Y14" s="542">
        <v>5</v>
      </c>
      <c r="Z14" s="542">
        <v>25</v>
      </c>
      <c r="AA14" s="542">
        <v>60</v>
      </c>
      <c r="AB14" s="542">
        <v>142</v>
      </c>
      <c r="AC14" s="542">
        <v>223</v>
      </c>
      <c r="AD14" s="542"/>
      <c r="AE14" s="542"/>
      <c r="AF14" s="542"/>
      <c r="AG14" s="542"/>
      <c r="AH14" s="542"/>
      <c r="AI14" s="598">
        <f t="shared" si="8"/>
        <v>223</v>
      </c>
      <c r="AJ14" s="598">
        <f t="shared" si="9"/>
        <v>0</v>
      </c>
      <c r="AK14" s="628"/>
      <c r="AL14" s="577">
        <f t="shared" si="10"/>
        <v>1.5928571428571427</v>
      </c>
      <c r="AM14" s="577" t="str">
        <f t="shared" si="11"/>
        <v/>
      </c>
      <c r="AN14" s="542" t="s">
        <v>1053</v>
      </c>
      <c r="AO14" s="542" t="s">
        <v>1053</v>
      </c>
      <c r="AP14" s="629"/>
      <c r="AQ14" s="630" t="s">
        <v>1184</v>
      </c>
      <c r="AT14" s="600" t="s">
        <v>1185</v>
      </c>
      <c r="AU14" s="600" t="s">
        <v>1185</v>
      </c>
      <c r="AV14" s="600" t="s">
        <v>1185</v>
      </c>
      <c r="AW14" s="600" t="s">
        <v>1185</v>
      </c>
      <c r="AX14" s="600" t="s">
        <v>1185</v>
      </c>
      <c r="AY14" s="600" t="s">
        <v>1185</v>
      </c>
      <c r="AZ14" s="600" t="s">
        <v>1185</v>
      </c>
      <c r="BA14" s="600" t="s">
        <v>1185</v>
      </c>
      <c r="BB14" s="600" t="s">
        <v>1185</v>
      </c>
      <c r="BC14" s="600" t="s">
        <v>1185</v>
      </c>
      <c r="BD14" s="600" t="s">
        <v>1185</v>
      </c>
      <c r="BE14" s="606" t="s">
        <v>1186</v>
      </c>
      <c r="BF14" s="631" t="s">
        <v>1186</v>
      </c>
      <c r="BG14" s="632"/>
      <c r="BH14" s="633" t="s">
        <v>1187</v>
      </c>
      <c r="BI14" s="600" t="s">
        <v>1187</v>
      </c>
      <c r="BJ14" s="600" t="s">
        <v>1187</v>
      </c>
      <c r="BK14" s="600" t="s">
        <v>1187</v>
      </c>
      <c r="BL14" s="600" t="s">
        <v>1187</v>
      </c>
      <c r="BM14" s="600" t="s">
        <v>1187</v>
      </c>
      <c r="BN14" s="600" t="s">
        <v>1187</v>
      </c>
      <c r="BO14" s="600" t="s">
        <v>1187</v>
      </c>
      <c r="BP14" s="600" t="s">
        <v>1187</v>
      </c>
      <c r="BQ14" s="600" t="s">
        <v>1187</v>
      </c>
      <c r="BR14" s="600" t="s">
        <v>1187</v>
      </c>
      <c r="BS14" s="606" t="s">
        <v>1188</v>
      </c>
      <c r="BT14" s="631" t="s">
        <v>1188</v>
      </c>
      <c r="BU14" s="632"/>
      <c r="BV14" s="634" t="s">
        <v>1189</v>
      </c>
      <c r="BW14" s="578" t="s">
        <v>1189</v>
      </c>
    </row>
    <row r="15" spans="1:75" s="566" customFormat="1" ht="15" x14ac:dyDescent="0.25">
      <c r="B15" s="594" t="str">
        <f t="shared" si="5"/>
        <v>YKY</v>
      </c>
      <c r="C15" s="1051"/>
      <c r="D15" s="594" t="s">
        <v>843</v>
      </c>
      <c r="E15" s="627" t="str">
        <f>IFERROR(INDEX('PCD List'!$E$3:$O$43,MATCH(DPWW1!$D15,'PCD List'!$D$3:$D$43,0),MATCH(DPWW1!$B15,'PCD List'!$E$2:$O$2,0)),"")</f>
        <v>Y</v>
      </c>
      <c r="F15" s="10" t="s">
        <v>613</v>
      </c>
      <c r="G15" s="19" t="s">
        <v>1190</v>
      </c>
      <c r="H15" s="15" t="s">
        <v>1144</v>
      </c>
      <c r="I15" s="15">
        <v>0</v>
      </c>
      <c r="J15" s="9"/>
      <c r="K15" s="9"/>
      <c r="L15" s="9"/>
      <c r="M15" s="9"/>
      <c r="N15" s="9"/>
      <c r="O15" s="9"/>
      <c r="P15" s="9"/>
      <c r="Q15" s="9"/>
      <c r="R15" s="9"/>
      <c r="S15" s="9"/>
      <c r="T15" s="9"/>
      <c r="U15" s="642">
        <f t="shared" si="6"/>
        <v>0</v>
      </c>
      <c r="V15" s="642">
        <f t="shared" si="7"/>
        <v>0</v>
      </c>
      <c r="W15" s="628"/>
      <c r="X15" s="542"/>
      <c r="Y15" s="542"/>
      <c r="Z15" s="542"/>
      <c r="AA15" s="542"/>
      <c r="AB15" s="542"/>
      <c r="AC15" s="542"/>
      <c r="AD15" s="542"/>
      <c r="AE15" s="542"/>
      <c r="AF15" s="542"/>
      <c r="AG15" s="542"/>
      <c r="AH15" s="542"/>
      <c r="AI15" s="598">
        <f t="shared" si="8"/>
        <v>0</v>
      </c>
      <c r="AJ15" s="598">
        <f t="shared" si="9"/>
        <v>0</v>
      </c>
      <c r="AK15" s="628"/>
      <c r="AL15" s="577" t="str">
        <f t="shared" si="10"/>
        <v/>
      </c>
      <c r="AM15" s="577" t="str">
        <f t="shared" si="11"/>
        <v/>
      </c>
      <c r="AN15" s="542"/>
      <c r="AO15" s="542"/>
      <c r="AP15" s="629"/>
      <c r="AQ15" s="630" t="s">
        <v>1191</v>
      </c>
      <c r="AT15" s="600" t="s">
        <v>1192</v>
      </c>
      <c r="AU15" s="600" t="s">
        <v>1192</v>
      </c>
      <c r="AV15" s="600" t="s">
        <v>1192</v>
      </c>
      <c r="AW15" s="600" t="s">
        <v>1192</v>
      </c>
      <c r="AX15" s="600" t="s">
        <v>1192</v>
      </c>
      <c r="AY15" s="600" t="s">
        <v>1192</v>
      </c>
      <c r="AZ15" s="600" t="s">
        <v>1192</v>
      </c>
      <c r="BA15" s="600" t="s">
        <v>1192</v>
      </c>
      <c r="BB15" s="600" t="s">
        <v>1192</v>
      </c>
      <c r="BC15" s="600" t="s">
        <v>1192</v>
      </c>
      <c r="BD15" s="600" t="s">
        <v>1192</v>
      </c>
      <c r="BE15" s="606" t="s">
        <v>1193</v>
      </c>
      <c r="BF15" s="631" t="s">
        <v>1193</v>
      </c>
      <c r="BG15" s="632"/>
      <c r="BH15" s="633" t="s">
        <v>1194</v>
      </c>
      <c r="BI15" s="600" t="s">
        <v>1194</v>
      </c>
      <c r="BJ15" s="600" t="s">
        <v>1194</v>
      </c>
      <c r="BK15" s="600" t="s">
        <v>1194</v>
      </c>
      <c r="BL15" s="600" t="s">
        <v>1194</v>
      </c>
      <c r="BM15" s="600" t="s">
        <v>1194</v>
      </c>
      <c r="BN15" s="600" t="s">
        <v>1194</v>
      </c>
      <c r="BO15" s="600" t="s">
        <v>1194</v>
      </c>
      <c r="BP15" s="600" t="s">
        <v>1194</v>
      </c>
      <c r="BQ15" s="600" t="s">
        <v>1194</v>
      </c>
      <c r="BR15" s="600" t="s">
        <v>1194</v>
      </c>
      <c r="BS15" s="606" t="s">
        <v>1195</v>
      </c>
      <c r="BT15" s="631" t="s">
        <v>1195</v>
      </c>
      <c r="BU15" s="632"/>
      <c r="BV15" s="634" t="s">
        <v>1196</v>
      </c>
      <c r="BW15" s="578" t="s">
        <v>1196</v>
      </c>
    </row>
    <row r="16" spans="1:75" s="566" customFormat="1" ht="13.95" customHeight="1" x14ac:dyDescent="0.25">
      <c r="B16" s="594" t="str">
        <f t="shared" si="5"/>
        <v>YKY</v>
      </c>
      <c r="C16" s="1051" t="s">
        <v>848</v>
      </c>
      <c r="D16" s="594" t="s">
        <v>849</v>
      </c>
      <c r="E16" s="627">
        <f>IFERROR(INDEX('PCD List'!$E$3:$O$43,MATCH(DPWW1!$D16,'PCD List'!$D$3:$D$43,0),MATCH(DPWW1!$B16,'PCD List'!$E$2:$O$2,0)),"")</f>
        <v>0</v>
      </c>
      <c r="F16" s="19" t="s">
        <v>719</v>
      </c>
      <c r="G16" s="19" t="s">
        <v>1197</v>
      </c>
      <c r="H16" s="15" t="s">
        <v>1144</v>
      </c>
      <c r="I16" s="15">
        <v>0</v>
      </c>
      <c r="J16" s="9"/>
      <c r="K16" s="9"/>
      <c r="L16" s="9"/>
      <c r="M16" s="9"/>
      <c r="N16" s="9"/>
      <c r="O16" s="9"/>
      <c r="P16" s="9"/>
      <c r="Q16" s="9"/>
      <c r="R16" s="9"/>
      <c r="S16" s="9"/>
      <c r="T16" s="9"/>
      <c r="U16" s="642">
        <f t="shared" si="6"/>
        <v>0</v>
      </c>
      <c r="V16" s="642">
        <f t="shared" si="7"/>
        <v>0</v>
      </c>
      <c r="W16" s="628"/>
      <c r="X16" s="542"/>
      <c r="Y16" s="542"/>
      <c r="Z16" s="542"/>
      <c r="AA16" s="542"/>
      <c r="AB16" s="542"/>
      <c r="AC16" s="542"/>
      <c r="AD16" s="542"/>
      <c r="AE16" s="542"/>
      <c r="AF16" s="542"/>
      <c r="AG16" s="542"/>
      <c r="AH16" s="542"/>
      <c r="AI16" s="598">
        <f t="shared" si="8"/>
        <v>0</v>
      </c>
      <c r="AJ16" s="598">
        <f t="shared" si="9"/>
        <v>0</v>
      </c>
      <c r="AK16" s="628"/>
      <c r="AL16" s="577" t="str">
        <f t="shared" si="10"/>
        <v/>
      </c>
      <c r="AM16" s="577" t="str">
        <f t="shared" si="11"/>
        <v/>
      </c>
      <c r="AN16" s="542"/>
      <c r="AO16" s="542"/>
      <c r="AP16" s="629"/>
      <c r="AQ16" s="630" t="s">
        <v>1198</v>
      </c>
      <c r="AT16" s="600" t="s">
        <v>1199</v>
      </c>
      <c r="AU16" s="600" t="s">
        <v>1199</v>
      </c>
      <c r="AV16" s="600" t="s">
        <v>1199</v>
      </c>
      <c r="AW16" s="600" t="s">
        <v>1199</v>
      </c>
      <c r="AX16" s="600" t="s">
        <v>1199</v>
      </c>
      <c r="AY16" s="600" t="s">
        <v>1199</v>
      </c>
      <c r="AZ16" s="600" t="s">
        <v>1199</v>
      </c>
      <c r="BA16" s="600" t="s">
        <v>1199</v>
      </c>
      <c r="BB16" s="600" t="s">
        <v>1199</v>
      </c>
      <c r="BC16" s="600" t="s">
        <v>1199</v>
      </c>
      <c r="BD16" s="600" t="s">
        <v>1199</v>
      </c>
      <c r="BE16" s="606" t="s">
        <v>1200</v>
      </c>
      <c r="BF16" s="631" t="s">
        <v>1200</v>
      </c>
      <c r="BG16" s="632"/>
      <c r="BH16" s="633" t="s">
        <v>1201</v>
      </c>
      <c r="BI16" s="600" t="s">
        <v>1201</v>
      </c>
      <c r="BJ16" s="600" t="s">
        <v>1201</v>
      </c>
      <c r="BK16" s="600" t="s">
        <v>1201</v>
      </c>
      <c r="BL16" s="600" t="s">
        <v>1201</v>
      </c>
      <c r="BM16" s="600" t="s">
        <v>1201</v>
      </c>
      <c r="BN16" s="600" t="s">
        <v>1201</v>
      </c>
      <c r="BO16" s="600" t="s">
        <v>1201</v>
      </c>
      <c r="BP16" s="600" t="s">
        <v>1201</v>
      </c>
      <c r="BQ16" s="600" t="s">
        <v>1201</v>
      </c>
      <c r="BR16" s="600" t="s">
        <v>1201</v>
      </c>
      <c r="BS16" s="606" t="s">
        <v>1202</v>
      </c>
      <c r="BT16" s="631" t="s">
        <v>1202</v>
      </c>
      <c r="BU16" s="632"/>
      <c r="BV16" s="634" t="s">
        <v>1203</v>
      </c>
      <c r="BW16" s="578" t="s">
        <v>1203</v>
      </c>
    </row>
    <row r="17" spans="2:75" s="566" customFormat="1" ht="15" x14ac:dyDescent="0.25">
      <c r="B17" s="594" t="str">
        <f t="shared" si="5"/>
        <v>YKY</v>
      </c>
      <c r="C17" s="1051"/>
      <c r="D17" s="594" t="s">
        <v>849</v>
      </c>
      <c r="E17" s="627">
        <f>IFERROR(INDEX('PCD List'!$E$3:$O$43,MATCH(DPWW1!$D17,'PCD List'!$D$3:$D$43,0),MATCH(DPWW1!$B17,'PCD List'!$E$2:$O$2,0)),"")</f>
        <v>0</v>
      </c>
      <c r="F17" s="19" t="s">
        <v>719</v>
      </c>
      <c r="G17" s="19" t="s">
        <v>1204</v>
      </c>
      <c r="H17" s="15" t="s">
        <v>454</v>
      </c>
      <c r="I17" s="15">
        <v>0</v>
      </c>
      <c r="J17" s="9"/>
      <c r="K17" s="9"/>
      <c r="L17" s="9"/>
      <c r="M17" s="9"/>
      <c r="N17" s="9"/>
      <c r="O17" s="9"/>
      <c r="P17" s="9"/>
      <c r="Q17" s="9"/>
      <c r="R17" s="9"/>
      <c r="S17" s="9"/>
      <c r="T17" s="9"/>
      <c r="U17" s="642">
        <f t="shared" si="6"/>
        <v>0</v>
      </c>
      <c r="V17" s="642">
        <f t="shared" si="7"/>
        <v>0</v>
      </c>
      <c r="W17" s="628"/>
      <c r="X17" s="542"/>
      <c r="Y17" s="542"/>
      <c r="Z17" s="542"/>
      <c r="AA17" s="542"/>
      <c r="AB17" s="542"/>
      <c r="AC17" s="542"/>
      <c r="AD17" s="542"/>
      <c r="AE17" s="542"/>
      <c r="AF17" s="542"/>
      <c r="AG17" s="542"/>
      <c r="AH17" s="542"/>
      <c r="AI17" s="598">
        <f t="shared" si="8"/>
        <v>0</v>
      </c>
      <c r="AJ17" s="598">
        <f t="shared" si="9"/>
        <v>0</v>
      </c>
      <c r="AK17" s="628"/>
      <c r="AL17" s="577" t="str">
        <f t="shared" si="10"/>
        <v/>
      </c>
      <c r="AM17" s="577" t="str">
        <f t="shared" si="11"/>
        <v/>
      </c>
      <c r="AN17" s="542"/>
      <c r="AO17" s="542"/>
      <c r="AP17" s="629"/>
      <c r="AQ17" s="630" t="s">
        <v>1205</v>
      </c>
      <c r="AT17" s="600" t="s">
        <v>1206</v>
      </c>
      <c r="AU17" s="600" t="s">
        <v>1206</v>
      </c>
      <c r="AV17" s="600" t="s">
        <v>1206</v>
      </c>
      <c r="AW17" s="600" t="s">
        <v>1206</v>
      </c>
      <c r="AX17" s="600" t="s">
        <v>1206</v>
      </c>
      <c r="AY17" s="600" t="s">
        <v>1206</v>
      </c>
      <c r="AZ17" s="600" t="s">
        <v>1206</v>
      </c>
      <c r="BA17" s="600" t="s">
        <v>1206</v>
      </c>
      <c r="BB17" s="600" t="s">
        <v>1206</v>
      </c>
      <c r="BC17" s="600" t="s">
        <v>1206</v>
      </c>
      <c r="BD17" s="600" t="s">
        <v>1206</v>
      </c>
      <c r="BE17" s="606" t="s">
        <v>1207</v>
      </c>
      <c r="BF17" s="631" t="s">
        <v>1207</v>
      </c>
      <c r="BG17" s="632"/>
      <c r="BH17" s="633" t="s">
        <v>1208</v>
      </c>
      <c r="BI17" s="600" t="s">
        <v>1208</v>
      </c>
      <c r="BJ17" s="600" t="s">
        <v>1208</v>
      </c>
      <c r="BK17" s="600" t="s">
        <v>1208</v>
      </c>
      <c r="BL17" s="600" t="s">
        <v>1208</v>
      </c>
      <c r="BM17" s="600" t="s">
        <v>1208</v>
      </c>
      <c r="BN17" s="600" t="s">
        <v>1208</v>
      </c>
      <c r="BO17" s="600" t="s">
        <v>1208</v>
      </c>
      <c r="BP17" s="600" t="s">
        <v>1208</v>
      </c>
      <c r="BQ17" s="600" t="s">
        <v>1208</v>
      </c>
      <c r="BR17" s="600" t="s">
        <v>1208</v>
      </c>
      <c r="BS17" s="606" t="s">
        <v>1209</v>
      </c>
      <c r="BT17" s="631" t="s">
        <v>1209</v>
      </c>
      <c r="BU17" s="632"/>
      <c r="BV17" s="634" t="s">
        <v>1210</v>
      </c>
      <c r="BW17" s="578" t="s">
        <v>1210</v>
      </c>
    </row>
    <row r="18" spans="2:75" s="566" customFormat="1" ht="13.95" customHeight="1" x14ac:dyDescent="0.25">
      <c r="B18" s="594" t="str">
        <f t="shared" si="5"/>
        <v>YKY</v>
      </c>
      <c r="C18" s="1051"/>
      <c r="D18" s="594" t="s">
        <v>64</v>
      </c>
      <c r="E18" s="627">
        <f>IFERROR(INDEX('PCD List'!$E$3:$O$43,MATCH(DPWW1!$D18,'PCD List'!$D$3:$D$43,0),MATCH(DPWW1!$B18,'PCD List'!$E$2:$O$2,0)),"")</f>
        <v>0</v>
      </c>
      <c r="F18" s="19" t="s">
        <v>65</v>
      </c>
      <c r="G18" s="641" t="s">
        <v>66</v>
      </c>
      <c r="H18" s="15" t="s">
        <v>1144</v>
      </c>
      <c r="I18" s="15">
        <v>0</v>
      </c>
      <c r="J18" s="9"/>
      <c r="K18" s="9"/>
      <c r="L18" s="9"/>
      <c r="M18" s="9"/>
      <c r="N18" s="9"/>
      <c r="O18" s="9"/>
      <c r="P18" s="9"/>
      <c r="Q18" s="9"/>
      <c r="R18" s="9"/>
      <c r="S18" s="9"/>
      <c r="T18" s="9"/>
      <c r="U18" s="642">
        <f t="shared" si="6"/>
        <v>0</v>
      </c>
      <c r="V18" s="642">
        <f t="shared" si="7"/>
        <v>0</v>
      </c>
      <c r="W18" s="628"/>
      <c r="X18" s="542"/>
      <c r="Y18" s="542"/>
      <c r="Z18" s="542"/>
      <c r="AA18" s="542"/>
      <c r="AB18" s="542"/>
      <c r="AC18" s="542"/>
      <c r="AD18" s="542"/>
      <c r="AE18" s="542"/>
      <c r="AF18" s="542"/>
      <c r="AG18" s="542"/>
      <c r="AH18" s="542"/>
      <c r="AI18" s="598">
        <f t="shared" si="8"/>
        <v>0</v>
      </c>
      <c r="AJ18" s="598">
        <f t="shared" si="9"/>
        <v>0</v>
      </c>
      <c r="AK18" s="628"/>
      <c r="AL18" s="577" t="str">
        <f t="shared" si="10"/>
        <v/>
      </c>
      <c r="AM18" s="577" t="str">
        <f t="shared" si="11"/>
        <v/>
      </c>
      <c r="AN18" s="542"/>
      <c r="AO18" s="542"/>
      <c r="AP18" s="629"/>
      <c r="AQ18" s="630" t="s">
        <v>1211</v>
      </c>
      <c r="AT18" s="600" t="s">
        <v>1212</v>
      </c>
      <c r="AU18" s="600" t="s">
        <v>1212</v>
      </c>
      <c r="AV18" s="600" t="s">
        <v>1212</v>
      </c>
      <c r="AW18" s="600" t="s">
        <v>1212</v>
      </c>
      <c r="AX18" s="600" t="s">
        <v>1212</v>
      </c>
      <c r="AY18" s="600" t="s">
        <v>1212</v>
      </c>
      <c r="AZ18" s="600" t="s">
        <v>1212</v>
      </c>
      <c r="BA18" s="600" t="s">
        <v>1212</v>
      </c>
      <c r="BB18" s="600" t="s">
        <v>1212</v>
      </c>
      <c r="BC18" s="600" t="s">
        <v>1212</v>
      </c>
      <c r="BD18" s="600" t="s">
        <v>1212</v>
      </c>
      <c r="BE18" s="606" t="s">
        <v>1213</v>
      </c>
      <c r="BF18" s="631" t="s">
        <v>1213</v>
      </c>
      <c r="BG18" s="632"/>
      <c r="BH18" s="633" t="s">
        <v>1214</v>
      </c>
      <c r="BI18" s="600" t="s">
        <v>1214</v>
      </c>
      <c r="BJ18" s="600" t="s">
        <v>1214</v>
      </c>
      <c r="BK18" s="600" t="s">
        <v>1214</v>
      </c>
      <c r="BL18" s="600" t="s">
        <v>1214</v>
      </c>
      <c r="BM18" s="600" t="s">
        <v>1214</v>
      </c>
      <c r="BN18" s="600" t="s">
        <v>1214</v>
      </c>
      <c r="BO18" s="600" t="s">
        <v>1214</v>
      </c>
      <c r="BP18" s="600" t="s">
        <v>1214</v>
      </c>
      <c r="BQ18" s="600" t="s">
        <v>1214</v>
      </c>
      <c r="BR18" s="600" t="s">
        <v>1214</v>
      </c>
      <c r="BS18" s="606" t="s">
        <v>1215</v>
      </c>
      <c r="BT18" s="631" t="s">
        <v>1215</v>
      </c>
      <c r="BU18" s="632"/>
      <c r="BV18" s="634" t="s">
        <v>1216</v>
      </c>
      <c r="BW18" s="578" t="s">
        <v>1216</v>
      </c>
    </row>
    <row r="19" spans="2:75" s="566" customFormat="1" ht="15" customHeight="1" x14ac:dyDescent="0.25">
      <c r="B19" s="594" t="str">
        <f t="shared" si="5"/>
        <v>YKY</v>
      </c>
      <c r="C19" s="1053" t="s">
        <v>859</v>
      </c>
      <c r="D19" s="594" t="s">
        <v>860</v>
      </c>
      <c r="E19" s="627">
        <f>IFERROR(INDEX('PCD List'!$E$3:$O$43,MATCH(DPWW1!$D19,'PCD List'!$D$3:$D$43,0),MATCH(DPWW1!$B19,'PCD List'!$E$2:$O$2,0)),"")</f>
        <v>0</v>
      </c>
      <c r="F19" s="19" t="s">
        <v>621</v>
      </c>
      <c r="G19" s="641" t="s">
        <v>1217</v>
      </c>
      <c r="H19" s="15" t="s">
        <v>1144</v>
      </c>
      <c r="I19" s="15">
        <v>0</v>
      </c>
      <c r="J19" s="9"/>
      <c r="K19" s="9"/>
      <c r="L19" s="9"/>
      <c r="M19" s="9"/>
      <c r="N19" s="9"/>
      <c r="O19" s="9"/>
      <c r="P19" s="9"/>
      <c r="Q19" s="9"/>
      <c r="R19" s="9"/>
      <c r="S19" s="9"/>
      <c r="T19" s="9"/>
      <c r="U19" s="642">
        <f t="shared" si="6"/>
        <v>0</v>
      </c>
      <c r="V19" s="642">
        <f t="shared" si="7"/>
        <v>0</v>
      </c>
      <c r="W19" s="628"/>
      <c r="X19" s="542"/>
      <c r="Y19" s="542"/>
      <c r="Z19" s="542"/>
      <c r="AA19" s="542"/>
      <c r="AB19" s="542"/>
      <c r="AC19" s="542"/>
      <c r="AD19" s="542"/>
      <c r="AE19" s="542"/>
      <c r="AF19" s="542"/>
      <c r="AG19" s="542"/>
      <c r="AH19" s="542"/>
      <c r="AI19" s="598">
        <f t="shared" si="8"/>
        <v>0</v>
      </c>
      <c r="AJ19" s="598">
        <f t="shared" si="9"/>
        <v>0</v>
      </c>
      <c r="AK19" s="628"/>
      <c r="AL19" s="577" t="str">
        <f t="shared" si="10"/>
        <v/>
      </c>
      <c r="AM19" s="577" t="str">
        <f t="shared" si="11"/>
        <v/>
      </c>
      <c r="AN19" s="542"/>
      <c r="AO19" s="542"/>
      <c r="AP19" s="629"/>
      <c r="AQ19" s="630" t="s">
        <v>1218</v>
      </c>
      <c r="AT19" s="600" t="s">
        <v>1219</v>
      </c>
      <c r="AU19" s="600" t="s">
        <v>1219</v>
      </c>
      <c r="AV19" s="600" t="s">
        <v>1219</v>
      </c>
      <c r="AW19" s="600" t="s">
        <v>1219</v>
      </c>
      <c r="AX19" s="600" t="s">
        <v>1219</v>
      </c>
      <c r="AY19" s="600" t="s">
        <v>1219</v>
      </c>
      <c r="AZ19" s="600" t="s">
        <v>1219</v>
      </c>
      <c r="BA19" s="600" t="s">
        <v>1219</v>
      </c>
      <c r="BB19" s="600" t="s">
        <v>1219</v>
      </c>
      <c r="BC19" s="600" t="s">
        <v>1219</v>
      </c>
      <c r="BD19" s="600" t="s">
        <v>1219</v>
      </c>
      <c r="BE19" s="606" t="s">
        <v>1220</v>
      </c>
      <c r="BF19" s="631" t="s">
        <v>1220</v>
      </c>
      <c r="BG19" s="632"/>
      <c r="BH19" s="633" t="s">
        <v>1221</v>
      </c>
      <c r="BI19" s="600" t="s">
        <v>1221</v>
      </c>
      <c r="BJ19" s="600" t="s">
        <v>1221</v>
      </c>
      <c r="BK19" s="600" t="s">
        <v>1221</v>
      </c>
      <c r="BL19" s="600" t="s">
        <v>1221</v>
      </c>
      <c r="BM19" s="600" t="s">
        <v>1221</v>
      </c>
      <c r="BN19" s="600" t="s">
        <v>1221</v>
      </c>
      <c r="BO19" s="600" t="s">
        <v>1221</v>
      </c>
      <c r="BP19" s="600" t="s">
        <v>1221</v>
      </c>
      <c r="BQ19" s="600" t="s">
        <v>1221</v>
      </c>
      <c r="BR19" s="600" t="s">
        <v>1221</v>
      </c>
      <c r="BS19" s="606" t="s">
        <v>1222</v>
      </c>
      <c r="BT19" s="631" t="s">
        <v>1222</v>
      </c>
      <c r="BU19" s="632"/>
      <c r="BV19" s="634" t="s">
        <v>1223</v>
      </c>
      <c r="BW19" s="578" t="s">
        <v>1223</v>
      </c>
    </row>
    <row r="20" spans="2:75" s="566" customFormat="1" ht="37.950000000000003" customHeight="1" x14ac:dyDescent="0.25">
      <c r="B20" s="594" t="str">
        <f t="shared" si="5"/>
        <v>YKY</v>
      </c>
      <c r="C20" s="1053"/>
      <c r="D20" s="594" t="s">
        <v>860</v>
      </c>
      <c r="E20" s="627">
        <f>IFERROR(INDEX('PCD List'!$E$3:$O$43,MATCH(DPWW1!$D20,'PCD List'!$D$3:$D$43,0),MATCH(DPWW1!$B20,'PCD List'!$E$2:$O$2,0)),"")</f>
        <v>0</v>
      </c>
      <c r="F20" s="19" t="s">
        <v>621</v>
      </c>
      <c r="G20" s="208" t="s">
        <v>1224</v>
      </c>
      <c r="H20" s="24" t="s">
        <v>1144</v>
      </c>
      <c r="I20" s="15">
        <v>0</v>
      </c>
      <c r="J20" s="9"/>
      <c r="K20" s="9"/>
      <c r="L20" s="9"/>
      <c r="M20" s="9"/>
      <c r="N20" s="9"/>
      <c r="O20" s="9"/>
      <c r="P20" s="9"/>
      <c r="Q20" s="9"/>
      <c r="R20" s="9"/>
      <c r="S20" s="9"/>
      <c r="T20" s="9"/>
      <c r="U20" s="642">
        <f t="shared" si="6"/>
        <v>0</v>
      </c>
      <c r="V20" s="642">
        <f t="shared" si="7"/>
        <v>0</v>
      </c>
      <c r="W20" s="628"/>
      <c r="X20" s="542"/>
      <c r="Y20" s="542"/>
      <c r="Z20" s="542"/>
      <c r="AA20" s="542"/>
      <c r="AB20" s="542"/>
      <c r="AC20" s="542"/>
      <c r="AD20" s="542"/>
      <c r="AE20" s="542"/>
      <c r="AF20" s="542"/>
      <c r="AG20" s="542"/>
      <c r="AH20" s="542"/>
      <c r="AI20" s="598">
        <f t="shared" si="8"/>
        <v>0</v>
      </c>
      <c r="AJ20" s="598">
        <f t="shared" si="9"/>
        <v>0</v>
      </c>
      <c r="AK20" s="628"/>
      <c r="AL20" s="577" t="str">
        <f t="shared" si="10"/>
        <v/>
      </c>
      <c r="AM20" s="577" t="str">
        <f t="shared" si="11"/>
        <v/>
      </c>
      <c r="AN20" s="542"/>
      <c r="AO20" s="542"/>
      <c r="AP20" s="629"/>
      <c r="AQ20" s="630" t="s">
        <v>1225</v>
      </c>
      <c r="AT20" s="600" t="s">
        <v>1226</v>
      </c>
      <c r="AU20" s="600" t="s">
        <v>1226</v>
      </c>
      <c r="AV20" s="600" t="s">
        <v>1226</v>
      </c>
      <c r="AW20" s="600" t="s">
        <v>1226</v>
      </c>
      <c r="AX20" s="600" t="s">
        <v>1226</v>
      </c>
      <c r="AY20" s="600" t="s">
        <v>1226</v>
      </c>
      <c r="AZ20" s="600" t="s">
        <v>1226</v>
      </c>
      <c r="BA20" s="600" t="s">
        <v>1226</v>
      </c>
      <c r="BB20" s="600" t="s">
        <v>1226</v>
      </c>
      <c r="BC20" s="600" t="s">
        <v>1226</v>
      </c>
      <c r="BD20" s="600" t="s">
        <v>1226</v>
      </c>
      <c r="BE20" s="606" t="s">
        <v>1227</v>
      </c>
      <c r="BF20" s="631" t="s">
        <v>1227</v>
      </c>
      <c r="BG20" s="632"/>
      <c r="BH20" s="633" t="s">
        <v>1228</v>
      </c>
      <c r="BI20" s="600" t="s">
        <v>1228</v>
      </c>
      <c r="BJ20" s="600" t="s">
        <v>1228</v>
      </c>
      <c r="BK20" s="600" t="s">
        <v>1228</v>
      </c>
      <c r="BL20" s="600" t="s">
        <v>1228</v>
      </c>
      <c r="BM20" s="600" t="s">
        <v>1228</v>
      </c>
      <c r="BN20" s="600" t="s">
        <v>1228</v>
      </c>
      <c r="BO20" s="600" t="s">
        <v>1228</v>
      </c>
      <c r="BP20" s="600" t="s">
        <v>1228</v>
      </c>
      <c r="BQ20" s="600" t="s">
        <v>1228</v>
      </c>
      <c r="BR20" s="600" t="s">
        <v>1228</v>
      </c>
      <c r="BS20" s="606" t="s">
        <v>1229</v>
      </c>
      <c r="BT20" s="631" t="s">
        <v>1229</v>
      </c>
      <c r="BU20" s="632"/>
      <c r="BV20" s="634" t="s">
        <v>1230</v>
      </c>
      <c r="BW20" s="578" t="s">
        <v>1230</v>
      </c>
    </row>
    <row r="21" spans="2:75" s="566" customFormat="1" ht="15" x14ac:dyDescent="0.25">
      <c r="B21" s="594" t="str">
        <f t="shared" si="5"/>
        <v>YKY</v>
      </c>
      <c r="C21" s="1053"/>
      <c r="D21" s="594" t="s">
        <v>864</v>
      </c>
      <c r="E21" s="627">
        <f>IFERROR(INDEX('PCD List'!$E$3:$O$43,MATCH(DPWW1!$D21,'PCD List'!$D$3:$D$43,0),MATCH(DPWW1!$B21,'PCD List'!$E$2:$O$2,0)),"")</f>
        <v>0</v>
      </c>
      <c r="F21" s="19" t="s">
        <v>626</v>
      </c>
      <c r="G21" s="641" t="s">
        <v>1231</v>
      </c>
      <c r="H21" s="15" t="s">
        <v>1144</v>
      </c>
      <c r="I21" s="15">
        <v>0</v>
      </c>
      <c r="J21" s="9"/>
      <c r="K21" s="9"/>
      <c r="L21" s="9"/>
      <c r="M21" s="9"/>
      <c r="N21" s="9"/>
      <c r="O21" s="9"/>
      <c r="P21" s="9"/>
      <c r="Q21" s="9"/>
      <c r="R21" s="9"/>
      <c r="S21" s="9"/>
      <c r="T21" s="9"/>
      <c r="U21" s="642">
        <f t="shared" si="6"/>
        <v>0</v>
      </c>
      <c r="V21" s="642">
        <f t="shared" si="7"/>
        <v>0</v>
      </c>
      <c r="W21" s="628"/>
      <c r="X21" s="542"/>
      <c r="Y21" s="542"/>
      <c r="Z21" s="542"/>
      <c r="AA21" s="542"/>
      <c r="AB21" s="542"/>
      <c r="AC21" s="542"/>
      <c r="AD21" s="542"/>
      <c r="AE21" s="542"/>
      <c r="AF21" s="542"/>
      <c r="AG21" s="542"/>
      <c r="AH21" s="542"/>
      <c r="AI21" s="598">
        <f t="shared" si="8"/>
        <v>0</v>
      </c>
      <c r="AJ21" s="598">
        <f t="shared" si="9"/>
        <v>0</v>
      </c>
      <c r="AK21" s="628"/>
      <c r="AL21" s="577" t="str">
        <f t="shared" si="10"/>
        <v/>
      </c>
      <c r="AM21" s="577" t="str">
        <f t="shared" si="11"/>
        <v/>
      </c>
      <c r="AN21" s="542"/>
      <c r="AO21" s="542"/>
      <c r="AP21" s="629"/>
      <c r="AQ21" s="630" t="s">
        <v>1232</v>
      </c>
      <c r="AT21" s="600" t="s">
        <v>1233</v>
      </c>
      <c r="AU21" s="600" t="s">
        <v>1233</v>
      </c>
      <c r="AV21" s="600" t="s">
        <v>1233</v>
      </c>
      <c r="AW21" s="600" t="s">
        <v>1233</v>
      </c>
      <c r="AX21" s="600" t="s">
        <v>1233</v>
      </c>
      <c r="AY21" s="600" t="s">
        <v>1233</v>
      </c>
      <c r="AZ21" s="600" t="s">
        <v>1233</v>
      </c>
      <c r="BA21" s="600" t="s">
        <v>1233</v>
      </c>
      <c r="BB21" s="600" t="s">
        <v>1233</v>
      </c>
      <c r="BC21" s="600" t="s">
        <v>1233</v>
      </c>
      <c r="BD21" s="600" t="s">
        <v>1233</v>
      </c>
      <c r="BE21" s="606" t="s">
        <v>1234</v>
      </c>
      <c r="BF21" s="631" t="s">
        <v>1234</v>
      </c>
      <c r="BG21" s="632"/>
      <c r="BH21" s="633" t="s">
        <v>1235</v>
      </c>
      <c r="BI21" s="600" t="s">
        <v>1235</v>
      </c>
      <c r="BJ21" s="600" t="s">
        <v>1235</v>
      </c>
      <c r="BK21" s="600" t="s">
        <v>1235</v>
      </c>
      <c r="BL21" s="600" t="s">
        <v>1235</v>
      </c>
      <c r="BM21" s="600" t="s">
        <v>1235</v>
      </c>
      <c r="BN21" s="600" t="s">
        <v>1235</v>
      </c>
      <c r="BO21" s="600" t="s">
        <v>1235</v>
      </c>
      <c r="BP21" s="600" t="s">
        <v>1235</v>
      </c>
      <c r="BQ21" s="600" t="s">
        <v>1235</v>
      </c>
      <c r="BR21" s="600" t="s">
        <v>1235</v>
      </c>
      <c r="BS21" s="606" t="s">
        <v>1236</v>
      </c>
      <c r="BT21" s="631" t="s">
        <v>1236</v>
      </c>
      <c r="BU21" s="632"/>
      <c r="BV21" s="634" t="s">
        <v>1237</v>
      </c>
      <c r="BW21" s="578" t="s">
        <v>1237</v>
      </c>
    </row>
    <row r="22" spans="2:75" s="566" customFormat="1" ht="13.95" customHeight="1" x14ac:dyDescent="0.25">
      <c r="B22" s="594" t="str">
        <f t="shared" si="5"/>
        <v>YKY</v>
      </c>
      <c r="C22" s="1053"/>
      <c r="D22" s="594" t="s">
        <v>864</v>
      </c>
      <c r="E22" s="627">
        <f>IFERROR(INDEX('PCD List'!$E$3:$O$43,MATCH(DPWW1!$D22,'PCD List'!$D$3:$D$43,0),MATCH(DPWW1!$B22,'PCD List'!$E$2:$O$2,0)),"")</f>
        <v>0</v>
      </c>
      <c r="F22" s="19" t="s">
        <v>626</v>
      </c>
      <c r="G22" s="641" t="s">
        <v>1238</v>
      </c>
      <c r="H22" s="15" t="s">
        <v>1144</v>
      </c>
      <c r="I22" s="15">
        <v>0</v>
      </c>
      <c r="J22" s="9"/>
      <c r="K22" s="9"/>
      <c r="L22" s="9"/>
      <c r="M22" s="9"/>
      <c r="N22" s="9"/>
      <c r="O22" s="9"/>
      <c r="P22" s="9"/>
      <c r="Q22" s="9"/>
      <c r="R22" s="9"/>
      <c r="S22" s="9"/>
      <c r="T22" s="9"/>
      <c r="U22" s="642">
        <f t="shared" si="6"/>
        <v>0</v>
      </c>
      <c r="V22" s="642">
        <f t="shared" si="7"/>
        <v>0</v>
      </c>
      <c r="W22" s="628"/>
      <c r="X22" s="542"/>
      <c r="Y22" s="542"/>
      <c r="Z22" s="542"/>
      <c r="AA22" s="542"/>
      <c r="AB22" s="542"/>
      <c r="AC22" s="542"/>
      <c r="AD22" s="542"/>
      <c r="AE22" s="542"/>
      <c r="AF22" s="542"/>
      <c r="AG22" s="542"/>
      <c r="AH22" s="542"/>
      <c r="AI22" s="598">
        <f t="shared" si="8"/>
        <v>0</v>
      </c>
      <c r="AJ22" s="598">
        <f t="shared" si="9"/>
        <v>0</v>
      </c>
      <c r="AK22" s="628"/>
      <c r="AL22" s="577" t="str">
        <f t="shared" si="10"/>
        <v/>
      </c>
      <c r="AM22" s="577" t="str">
        <f t="shared" si="11"/>
        <v/>
      </c>
      <c r="AN22" s="542"/>
      <c r="AO22" s="542"/>
      <c r="AP22" s="629"/>
      <c r="AQ22" s="630" t="s">
        <v>1239</v>
      </c>
      <c r="AT22" s="600" t="s">
        <v>1240</v>
      </c>
      <c r="AU22" s="600" t="s">
        <v>1240</v>
      </c>
      <c r="AV22" s="600" t="s">
        <v>1240</v>
      </c>
      <c r="AW22" s="600" t="s">
        <v>1240</v>
      </c>
      <c r="AX22" s="600" t="s">
        <v>1240</v>
      </c>
      <c r="AY22" s="600" t="s">
        <v>1240</v>
      </c>
      <c r="AZ22" s="600" t="s">
        <v>1240</v>
      </c>
      <c r="BA22" s="600" t="s">
        <v>1240</v>
      </c>
      <c r="BB22" s="600" t="s">
        <v>1240</v>
      </c>
      <c r="BC22" s="600" t="s">
        <v>1240</v>
      </c>
      <c r="BD22" s="600" t="s">
        <v>1240</v>
      </c>
      <c r="BE22" s="606" t="s">
        <v>1241</v>
      </c>
      <c r="BF22" s="631" t="s">
        <v>1241</v>
      </c>
      <c r="BG22" s="632"/>
      <c r="BH22" s="633" t="s">
        <v>1242</v>
      </c>
      <c r="BI22" s="600" t="s">
        <v>1242</v>
      </c>
      <c r="BJ22" s="600" t="s">
        <v>1242</v>
      </c>
      <c r="BK22" s="600" t="s">
        <v>1242</v>
      </c>
      <c r="BL22" s="600" t="s">
        <v>1242</v>
      </c>
      <c r="BM22" s="600" t="s">
        <v>1242</v>
      </c>
      <c r="BN22" s="600" t="s">
        <v>1242</v>
      </c>
      <c r="BO22" s="600" t="s">
        <v>1242</v>
      </c>
      <c r="BP22" s="600" t="s">
        <v>1242</v>
      </c>
      <c r="BQ22" s="600" t="s">
        <v>1242</v>
      </c>
      <c r="BR22" s="600" t="s">
        <v>1242</v>
      </c>
      <c r="BS22" s="606" t="s">
        <v>1243</v>
      </c>
      <c r="BT22" s="631" t="s">
        <v>1243</v>
      </c>
      <c r="BU22" s="632"/>
      <c r="BV22" s="634" t="s">
        <v>1244</v>
      </c>
      <c r="BW22" s="578" t="s">
        <v>1244</v>
      </c>
    </row>
    <row r="23" spans="2:75" s="566" customFormat="1" ht="27.6" x14ac:dyDescent="0.25">
      <c r="B23" s="594" t="str">
        <f t="shared" si="5"/>
        <v>YKY</v>
      </c>
      <c r="C23" s="1053"/>
      <c r="D23" s="594" t="s">
        <v>867</v>
      </c>
      <c r="E23" s="627">
        <f>IFERROR(INDEX('PCD List'!$E$3:$O$43,MATCH(DPWW1!$D23,'PCD List'!$D$3:$D$43,0),MATCH(DPWW1!$B23,'PCD List'!$E$2:$O$2,0)),"")</f>
        <v>0</v>
      </c>
      <c r="F23" s="19" t="s">
        <v>634</v>
      </c>
      <c r="G23" s="19" t="s">
        <v>1245</v>
      </c>
      <c r="H23" s="15" t="s">
        <v>1144</v>
      </c>
      <c r="I23" s="15">
        <v>0</v>
      </c>
      <c r="J23" s="9"/>
      <c r="K23" s="9"/>
      <c r="L23" s="9"/>
      <c r="M23" s="9"/>
      <c r="N23" s="9"/>
      <c r="O23" s="9"/>
      <c r="P23" s="9"/>
      <c r="Q23" s="9"/>
      <c r="R23" s="9"/>
      <c r="S23" s="9"/>
      <c r="T23" s="9"/>
      <c r="U23" s="642">
        <f t="shared" si="6"/>
        <v>0</v>
      </c>
      <c r="V23" s="642">
        <f t="shared" si="7"/>
        <v>0</v>
      </c>
      <c r="W23" s="628"/>
      <c r="X23" s="542"/>
      <c r="Y23" s="542"/>
      <c r="Z23" s="542"/>
      <c r="AA23" s="542"/>
      <c r="AB23" s="542"/>
      <c r="AC23" s="542"/>
      <c r="AD23" s="542"/>
      <c r="AE23" s="542"/>
      <c r="AF23" s="542"/>
      <c r="AG23" s="542"/>
      <c r="AH23" s="542"/>
      <c r="AI23" s="598">
        <f t="shared" si="8"/>
        <v>0</v>
      </c>
      <c r="AJ23" s="598">
        <f t="shared" si="9"/>
        <v>0</v>
      </c>
      <c r="AK23" s="628"/>
      <c r="AL23" s="577" t="str">
        <f t="shared" si="10"/>
        <v/>
      </c>
      <c r="AM23" s="577" t="str">
        <f t="shared" si="11"/>
        <v/>
      </c>
      <c r="AN23" s="542"/>
      <c r="AO23" s="542"/>
      <c r="AP23" s="629"/>
      <c r="AQ23" s="630" t="s">
        <v>1246</v>
      </c>
      <c r="AT23" s="600" t="s">
        <v>1247</v>
      </c>
      <c r="AU23" s="600" t="s">
        <v>1247</v>
      </c>
      <c r="AV23" s="600" t="s">
        <v>1247</v>
      </c>
      <c r="AW23" s="600" t="s">
        <v>1247</v>
      </c>
      <c r="AX23" s="600" t="s">
        <v>1247</v>
      </c>
      <c r="AY23" s="600" t="s">
        <v>1247</v>
      </c>
      <c r="AZ23" s="600" t="s">
        <v>1247</v>
      </c>
      <c r="BA23" s="600" t="s">
        <v>1247</v>
      </c>
      <c r="BB23" s="600" t="s">
        <v>1247</v>
      </c>
      <c r="BC23" s="600" t="s">
        <v>1247</v>
      </c>
      <c r="BD23" s="600" t="s">
        <v>1247</v>
      </c>
      <c r="BE23" s="606" t="s">
        <v>1248</v>
      </c>
      <c r="BF23" s="631" t="s">
        <v>1248</v>
      </c>
      <c r="BG23" s="632"/>
      <c r="BH23" s="633" t="s">
        <v>1249</v>
      </c>
      <c r="BI23" s="600" t="s">
        <v>1249</v>
      </c>
      <c r="BJ23" s="600" t="s">
        <v>1249</v>
      </c>
      <c r="BK23" s="600" t="s">
        <v>1249</v>
      </c>
      <c r="BL23" s="600" t="s">
        <v>1249</v>
      </c>
      <c r="BM23" s="600" t="s">
        <v>1249</v>
      </c>
      <c r="BN23" s="600" t="s">
        <v>1249</v>
      </c>
      <c r="BO23" s="600" t="s">
        <v>1249</v>
      </c>
      <c r="BP23" s="600" t="s">
        <v>1249</v>
      </c>
      <c r="BQ23" s="600" t="s">
        <v>1249</v>
      </c>
      <c r="BR23" s="600" t="s">
        <v>1249</v>
      </c>
      <c r="BS23" s="606" t="s">
        <v>1250</v>
      </c>
      <c r="BT23" s="631" t="s">
        <v>1250</v>
      </c>
      <c r="BU23" s="632"/>
      <c r="BV23" s="634" t="s">
        <v>1251</v>
      </c>
      <c r="BW23" s="578" t="s">
        <v>1251</v>
      </c>
    </row>
    <row r="24" spans="2:75" s="566" customFormat="1" ht="13.95" customHeight="1" x14ac:dyDescent="0.25">
      <c r="B24" s="594" t="str">
        <f t="shared" si="5"/>
        <v>YKY</v>
      </c>
      <c r="C24" s="1053"/>
      <c r="D24" s="594" t="s">
        <v>870</v>
      </c>
      <c r="E24" s="627">
        <f>IFERROR(INDEX('PCD List'!$E$3:$O$43,MATCH(DPWW1!$D24,'PCD List'!$D$3:$D$43,0),MATCH(DPWW1!$B24,'PCD List'!$E$2:$O$2,0)),"")</f>
        <v>0</v>
      </c>
      <c r="F24" s="19" t="s">
        <v>1252</v>
      </c>
      <c r="G24" s="19" t="s">
        <v>1253</v>
      </c>
      <c r="H24" s="15" t="s">
        <v>1144</v>
      </c>
      <c r="I24" s="15">
        <v>0</v>
      </c>
      <c r="J24" s="9"/>
      <c r="K24" s="9"/>
      <c r="L24" s="9"/>
      <c r="M24" s="9"/>
      <c r="N24" s="9"/>
      <c r="O24" s="9"/>
      <c r="P24" s="9"/>
      <c r="Q24" s="9"/>
      <c r="R24" s="9"/>
      <c r="S24" s="9"/>
      <c r="T24" s="9"/>
      <c r="U24" s="642">
        <f t="shared" si="6"/>
        <v>0</v>
      </c>
      <c r="V24" s="642">
        <f t="shared" si="7"/>
        <v>0</v>
      </c>
      <c r="W24" s="628"/>
      <c r="X24" s="542"/>
      <c r="Y24" s="542"/>
      <c r="Z24" s="542"/>
      <c r="AA24" s="542"/>
      <c r="AB24" s="542"/>
      <c r="AC24" s="542"/>
      <c r="AD24" s="542"/>
      <c r="AE24" s="542"/>
      <c r="AF24" s="542"/>
      <c r="AG24" s="542"/>
      <c r="AH24" s="542"/>
      <c r="AI24" s="598">
        <f t="shared" si="8"/>
        <v>0</v>
      </c>
      <c r="AJ24" s="598">
        <f t="shared" si="9"/>
        <v>0</v>
      </c>
      <c r="AK24" s="628"/>
      <c r="AL24" s="577" t="str">
        <f t="shared" si="10"/>
        <v/>
      </c>
      <c r="AM24" s="577" t="str">
        <f t="shared" si="11"/>
        <v/>
      </c>
      <c r="AN24" s="542"/>
      <c r="AO24" s="542"/>
      <c r="AP24" s="629"/>
      <c r="AQ24" s="630" t="s">
        <v>1254</v>
      </c>
      <c r="AT24" s="600" t="s">
        <v>1255</v>
      </c>
      <c r="AU24" s="600" t="s">
        <v>1255</v>
      </c>
      <c r="AV24" s="600" t="s">
        <v>1255</v>
      </c>
      <c r="AW24" s="600" t="s">
        <v>1255</v>
      </c>
      <c r="AX24" s="600" t="s">
        <v>1255</v>
      </c>
      <c r="AY24" s="600" t="s">
        <v>1255</v>
      </c>
      <c r="AZ24" s="600" t="s">
        <v>1255</v>
      </c>
      <c r="BA24" s="600" t="s">
        <v>1255</v>
      </c>
      <c r="BB24" s="600" t="s">
        <v>1255</v>
      </c>
      <c r="BC24" s="600" t="s">
        <v>1255</v>
      </c>
      <c r="BD24" s="600" t="s">
        <v>1255</v>
      </c>
      <c r="BE24" s="606" t="s">
        <v>1256</v>
      </c>
      <c r="BF24" s="631" t="s">
        <v>1256</v>
      </c>
      <c r="BG24" s="632"/>
      <c r="BH24" s="633" t="s">
        <v>1257</v>
      </c>
      <c r="BI24" s="600" t="s">
        <v>1257</v>
      </c>
      <c r="BJ24" s="600" t="s">
        <v>1257</v>
      </c>
      <c r="BK24" s="600" t="s">
        <v>1257</v>
      </c>
      <c r="BL24" s="600" t="s">
        <v>1257</v>
      </c>
      <c r="BM24" s="600" t="s">
        <v>1257</v>
      </c>
      <c r="BN24" s="600" t="s">
        <v>1257</v>
      </c>
      <c r="BO24" s="600" t="s">
        <v>1257</v>
      </c>
      <c r="BP24" s="600" t="s">
        <v>1257</v>
      </c>
      <c r="BQ24" s="600" t="s">
        <v>1257</v>
      </c>
      <c r="BR24" s="600" t="s">
        <v>1257</v>
      </c>
      <c r="BS24" s="606" t="s">
        <v>1258</v>
      </c>
      <c r="BT24" s="631" t="s">
        <v>1258</v>
      </c>
      <c r="BU24" s="632"/>
      <c r="BV24" s="634" t="s">
        <v>1259</v>
      </c>
      <c r="BW24" s="578" t="s">
        <v>1259</v>
      </c>
    </row>
    <row r="25" spans="2:75" s="566" customFormat="1" ht="15" x14ac:dyDescent="0.25">
      <c r="B25" s="594" t="str">
        <f t="shared" si="5"/>
        <v>YKY</v>
      </c>
      <c r="C25" s="1053"/>
      <c r="D25" s="594" t="s">
        <v>870</v>
      </c>
      <c r="E25" s="627">
        <f>IFERROR(INDEX('PCD List'!$E$3:$O$43,MATCH(DPWW1!$D25,'PCD List'!$D$3:$D$43,0),MATCH(DPWW1!$B25,'PCD List'!$E$2:$O$2,0)),"")</f>
        <v>0</v>
      </c>
      <c r="F25" s="19" t="s">
        <v>1252</v>
      </c>
      <c r="G25" s="19" t="s">
        <v>1260</v>
      </c>
      <c r="H25" s="15" t="s">
        <v>1144</v>
      </c>
      <c r="I25" s="15">
        <v>0</v>
      </c>
      <c r="J25" s="9"/>
      <c r="K25" s="9"/>
      <c r="L25" s="9"/>
      <c r="M25" s="9"/>
      <c r="N25" s="9"/>
      <c r="O25" s="9"/>
      <c r="P25" s="9"/>
      <c r="Q25" s="9"/>
      <c r="R25" s="9"/>
      <c r="S25" s="9"/>
      <c r="T25" s="9"/>
      <c r="U25" s="642">
        <f t="shared" si="6"/>
        <v>0</v>
      </c>
      <c r="V25" s="642">
        <f t="shared" si="7"/>
        <v>0</v>
      </c>
      <c r="W25" s="628"/>
      <c r="X25" s="542"/>
      <c r="Y25" s="542"/>
      <c r="Z25" s="542"/>
      <c r="AA25" s="542"/>
      <c r="AB25" s="542"/>
      <c r="AC25" s="542"/>
      <c r="AD25" s="542"/>
      <c r="AE25" s="542"/>
      <c r="AF25" s="542"/>
      <c r="AG25" s="542"/>
      <c r="AH25" s="542"/>
      <c r="AI25" s="598">
        <f t="shared" si="8"/>
        <v>0</v>
      </c>
      <c r="AJ25" s="598">
        <f t="shared" si="9"/>
        <v>0</v>
      </c>
      <c r="AK25" s="628"/>
      <c r="AL25" s="577" t="str">
        <f t="shared" si="10"/>
        <v/>
      </c>
      <c r="AM25" s="577" t="str">
        <f t="shared" si="11"/>
        <v/>
      </c>
      <c r="AN25" s="542"/>
      <c r="AO25" s="542"/>
      <c r="AP25" s="629"/>
      <c r="AQ25" s="630" t="s">
        <v>1261</v>
      </c>
      <c r="AT25" s="600" t="s">
        <v>1262</v>
      </c>
      <c r="AU25" s="600" t="s">
        <v>1262</v>
      </c>
      <c r="AV25" s="600" t="s">
        <v>1262</v>
      </c>
      <c r="AW25" s="600" t="s">
        <v>1262</v>
      </c>
      <c r="AX25" s="600" t="s">
        <v>1262</v>
      </c>
      <c r="AY25" s="600" t="s">
        <v>1262</v>
      </c>
      <c r="AZ25" s="600" t="s">
        <v>1262</v>
      </c>
      <c r="BA25" s="600" t="s">
        <v>1262</v>
      </c>
      <c r="BB25" s="600" t="s">
        <v>1262</v>
      </c>
      <c r="BC25" s="600" t="s">
        <v>1262</v>
      </c>
      <c r="BD25" s="600" t="s">
        <v>1262</v>
      </c>
      <c r="BE25" s="606" t="s">
        <v>1263</v>
      </c>
      <c r="BF25" s="631" t="s">
        <v>1263</v>
      </c>
      <c r="BG25" s="632"/>
      <c r="BH25" s="633" t="s">
        <v>1264</v>
      </c>
      <c r="BI25" s="600" t="s">
        <v>1264</v>
      </c>
      <c r="BJ25" s="600" t="s">
        <v>1264</v>
      </c>
      <c r="BK25" s="600" t="s">
        <v>1264</v>
      </c>
      <c r="BL25" s="600" t="s">
        <v>1264</v>
      </c>
      <c r="BM25" s="600" t="s">
        <v>1264</v>
      </c>
      <c r="BN25" s="600" t="s">
        <v>1264</v>
      </c>
      <c r="BO25" s="600" t="s">
        <v>1264</v>
      </c>
      <c r="BP25" s="600" t="s">
        <v>1264</v>
      </c>
      <c r="BQ25" s="600" t="s">
        <v>1264</v>
      </c>
      <c r="BR25" s="600" t="s">
        <v>1264</v>
      </c>
      <c r="BS25" s="606" t="s">
        <v>1265</v>
      </c>
      <c r="BT25" s="631" t="s">
        <v>1265</v>
      </c>
      <c r="BU25" s="632"/>
      <c r="BV25" s="634" t="s">
        <v>1266</v>
      </c>
      <c r="BW25" s="578" t="s">
        <v>1266</v>
      </c>
    </row>
    <row r="26" spans="2:75" s="566" customFormat="1" ht="13.95" customHeight="1" x14ac:dyDescent="0.25">
      <c r="B26" s="594" t="str">
        <f t="shared" si="5"/>
        <v>YKY</v>
      </c>
      <c r="C26" s="1053"/>
      <c r="D26" s="594" t="s">
        <v>875</v>
      </c>
      <c r="E26" s="627">
        <f>IFERROR(INDEX('PCD List'!$E$3:$O$43,MATCH(DPWW1!$D26,'PCD List'!$D$3:$D$43,0),MATCH(DPWW1!$B26,'PCD List'!$E$2:$O$2,0)),"")</f>
        <v>0</v>
      </c>
      <c r="F26" s="19" t="s">
        <v>650</v>
      </c>
      <c r="G26" s="19" t="s">
        <v>1267</v>
      </c>
      <c r="H26" s="15" t="s">
        <v>1144</v>
      </c>
      <c r="I26" s="15">
        <v>0</v>
      </c>
      <c r="J26" s="9"/>
      <c r="K26" s="9"/>
      <c r="L26" s="9"/>
      <c r="M26" s="9"/>
      <c r="N26" s="9"/>
      <c r="O26" s="9"/>
      <c r="P26" s="9"/>
      <c r="Q26" s="9"/>
      <c r="R26" s="9"/>
      <c r="S26" s="9"/>
      <c r="T26" s="9"/>
      <c r="U26" s="642">
        <f t="shared" si="6"/>
        <v>0</v>
      </c>
      <c r="V26" s="642">
        <f t="shared" si="7"/>
        <v>0</v>
      </c>
      <c r="W26" s="628"/>
      <c r="X26" s="542"/>
      <c r="Y26" s="542"/>
      <c r="Z26" s="542"/>
      <c r="AA26" s="542"/>
      <c r="AB26" s="542"/>
      <c r="AC26" s="542"/>
      <c r="AD26" s="542"/>
      <c r="AE26" s="542"/>
      <c r="AF26" s="542"/>
      <c r="AG26" s="542"/>
      <c r="AH26" s="542"/>
      <c r="AI26" s="598">
        <f t="shared" si="8"/>
        <v>0</v>
      </c>
      <c r="AJ26" s="598">
        <f t="shared" si="9"/>
        <v>0</v>
      </c>
      <c r="AK26" s="628"/>
      <c r="AL26" s="577" t="str">
        <f t="shared" si="10"/>
        <v/>
      </c>
      <c r="AM26" s="577" t="str">
        <f t="shared" si="11"/>
        <v/>
      </c>
      <c r="AN26" s="542"/>
      <c r="AO26" s="542"/>
      <c r="AP26" s="629"/>
      <c r="AQ26" s="630" t="s">
        <v>1268</v>
      </c>
      <c r="AT26" s="600" t="s">
        <v>1269</v>
      </c>
      <c r="AU26" s="600" t="s">
        <v>1269</v>
      </c>
      <c r="AV26" s="600" t="s">
        <v>1269</v>
      </c>
      <c r="AW26" s="600" t="s">
        <v>1269</v>
      </c>
      <c r="AX26" s="600" t="s">
        <v>1269</v>
      </c>
      <c r="AY26" s="600" t="s">
        <v>1269</v>
      </c>
      <c r="AZ26" s="600" t="s">
        <v>1269</v>
      </c>
      <c r="BA26" s="600" t="s">
        <v>1269</v>
      </c>
      <c r="BB26" s="600" t="s">
        <v>1269</v>
      </c>
      <c r="BC26" s="600" t="s">
        <v>1269</v>
      </c>
      <c r="BD26" s="600" t="s">
        <v>1269</v>
      </c>
      <c r="BE26" s="606" t="s">
        <v>1270</v>
      </c>
      <c r="BF26" s="631" t="s">
        <v>1270</v>
      </c>
      <c r="BG26" s="632"/>
      <c r="BH26" s="633" t="s">
        <v>1271</v>
      </c>
      <c r="BI26" s="600" t="s">
        <v>1271</v>
      </c>
      <c r="BJ26" s="600" t="s">
        <v>1271</v>
      </c>
      <c r="BK26" s="600" t="s">
        <v>1271</v>
      </c>
      <c r="BL26" s="600" t="s">
        <v>1271</v>
      </c>
      <c r="BM26" s="600" t="s">
        <v>1271</v>
      </c>
      <c r="BN26" s="600" t="s">
        <v>1271</v>
      </c>
      <c r="BO26" s="600" t="s">
        <v>1271</v>
      </c>
      <c r="BP26" s="600" t="s">
        <v>1271</v>
      </c>
      <c r="BQ26" s="600" t="s">
        <v>1271</v>
      </c>
      <c r="BR26" s="600" t="s">
        <v>1271</v>
      </c>
      <c r="BS26" s="606" t="s">
        <v>1272</v>
      </c>
      <c r="BT26" s="631" t="s">
        <v>1272</v>
      </c>
      <c r="BU26" s="632"/>
      <c r="BV26" s="634" t="s">
        <v>1273</v>
      </c>
      <c r="BW26" s="578" t="s">
        <v>1273</v>
      </c>
    </row>
    <row r="27" spans="2:75" s="566" customFormat="1" ht="15" x14ac:dyDescent="0.25">
      <c r="B27" s="594" t="str">
        <f t="shared" si="5"/>
        <v>YKY</v>
      </c>
      <c r="C27" s="1053"/>
      <c r="D27" s="594" t="s">
        <v>875</v>
      </c>
      <c r="E27" s="627">
        <f>IFERROR(INDEX('PCD List'!$E$3:$O$43,MATCH(DPWW1!$D27,'PCD List'!$D$3:$D$43,0),MATCH(DPWW1!$B27,'PCD List'!$E$2:$O$2,0)),"")</f>
        <v>0</v>
      </c>
      <c r="F27" s="19" t="s">
        <v>650</v>
      </c>
      <c r="G27" s="19" t="s">
        <v>1274</v>
      </c>
      <c r="H27" s="15" t="s">
        <v>1144</v>
      </c>
      <c r="I27" s="645">
        <v>0</v>
      </c>
      <c r="J27" s="9"/>
      <c r="K27" s="9"/>
      <c r="L27" s="9"/>
      <c r="M27" s="9"/>
      <c r="N27" s="9"/>
      <c r="O27" s="9"/>
      <c r="P27" s="646"/>
      <c r="Q27" s="646"/>
      <c r="R27" s="646"/>
      <c r="S27" s="646"/>
      <c r="T27" s="646"/>
      <c r="U27" s="642">
        <f t="shared" si="6"/>
        <v>0</v>
      </c>
      <c r="V27" s="642">
        <f t="shared" si="7"/>
        <v>0</v>
      </c>
      <c r="W27" s="628"/>
      <c r="X27" s="542"/>
      <c r="Y27" s="542"/>
      <c r="Z27" s="542"/>
      <c r="AA27" s="542"/>
      <c r="AB27" s="542"/>
      <c r="AC27" s="542"/>
      <c r="AD27" s="542"/>
      <c r="AE27" s="542"/>
      <c r="AF27" s="542"/>
      <c r="AG27" s="542"/>
      <c r="AH27" s="542"/>
      <c r="AI27" s="598">
        <f t="shared" si="8"/>
        <v>0</v>
      </c>
      <c r="AJ27" s="598">
        <f t="shared" si="9"/>
        <v>0</v>
      </c>
      <c r="AK27" s="628"/>
      <c r="AL27" s="577" t="str">
        <f t="shared" si="10"/>
        <v/>
      </c>
      <c r="AM27" s="577" t="str">
        <f t="shared" si="11"/>
        <v/>
      </c>
      <c r="AN27" s="542"/>
      <c r="AO27" s="542"/>
      <c r="AP27" s="629"/>
      <c r="AQ27" s="630" t="s">
        <v>1275</v>
      </c>
      <c r="AT27" s="600" t="s">
        <v>1276</v>
      </c>
      <c r="AU27" s="600" t="s">
        <v>1276</v>
      </c>
      <c r="AV27" s="600" t="s">
        <v>1276</v>
      </c>
      <c r="AW27" s="600" t="s">
        <v>1276</v>
      </c>
      <c r="AX27" s="600" t="s">
        <v>1276</v>
      </c>
      <c r="AY27" s="600" t="s">
        <v>1276</v>
      </c>
      <c r="AZ27" s="635" t="s">
        <v>1276</v>
      </c>
      <c r="BA27" s="635" t="s">
        <v>1276</v>
      </c>
      <c r="BB27" s="635" t="s">
        <v>1276</v>
      </c>
      <c r="BC27" s="635" t="s">
        <v>1276</v>
      </c>
      <c r="BD27" s="635" t="s">
        <v>1276</v>
      </c>
      <c r="BE27" s="606" t="s">
        <v>1277</v>
      </c>
      <c r="BF27" s="631" t="s">
        <v>1277</v>
      </c>
      <c r="BG27" s="632"/>
      <c r="BH27" s="633" t="s">
        <v>1278</v>
      </c>
      <c r="BI27" s="600" t="s">
        <v>1278</v>
      </c>
      <c r="BJ27" s="600" t="s">
        <v>1278</v>
      </c>
      <c r="BK27" s="600" t="s">
        <v>1278</v>
      </c>
      <c r="BL27" s="600" t="s">
        <v>1278</v>
      </c>
      <c r="BM27" s="600" t="s">
        <v>1278</v>
      </c>
      <c r="BN27" s="600" t="s">
        <v>1278</v>
      </c>
      <c r="BO27" s="600" t="s">
        <v>1278</v>
      </c>
      <c r="BP27" s="600" t="s">
        <v>1278</v>
      </c>
      <c r="BQ27" s="600" t="s">
        <v>1278</v>
      </c>
      <c r="BR27" s="600" t="s">
        <v>1278</v>
      </c>
      <c r="BS27" s="606" t="s">
        <v>1279</v>
      </c>
      <c r="BT27" s="631" t="s">
        <v>1279</v>
      </c>
      <c r="BU27" s="632"/>
      <c r="BV27" s="634" t="s">
        <v>1280</v>
      </c>
      <c r="BW27" s="578" t="s">
        <v>1280</v>
      </c>
    </row>
    <row r="28" spans="2:75" s="566" customFormat="1" ht="13.95" customHeight="1" x14ac:dyDescent="0.25">
      <c r="B28" s="594" t="str">
        <f t="shared" si="5"/>
        <v>YKY</v>
      </c>
      <c r="C28" s="1053"/>
      <c r="D28" s="594" t="s">
        <v>880</v>
      </c>
      <c r="E28" s="627">
        <f>IFERROR(INDEX('PCD List'!$E$3:$O$43,MATCH(DPWW1!$D28,'PCD List'!$D$3:$D$43,0),MATCH(DPWW1!$B28,'PCD List'!$E$2:$O$2,0)),"")</f>
        <v>0</v>
      </c>
      <c r="F28" s="19" t="s">
        <v>653</v>
      </c>
      <c r="G28" s="19" t="s">
        <v>1281</v>
      </c>
      <c r="H28" s="15" t="s">
        <v>1144</v>
      </c>
      <c r="I28" s="15">
        <v>0</v>
      </c>
      <c r="J28" s="9"/>
      <c r="K28" s="9"/>
      <c r="L28" s="9"/>
      <c r="M28" s="9"/>
      <c r="N28" s="9"/>
      <c r="O28" s="9"/>
      <c r="P28" s="9"/>
      <c r="Q28" s="9"/>
      <c r="R28" s="9"/>
      <c r="S28" s="9"/>
      <c r="T28" s="9"/>
      <c r="U28" s="642">
        <f t="shared" si="6"/>
        <v>0</v>
      </c>
      <c r="V28" s="642">
        <f t="shared" si="7"/>
        <v>0</v>
      </c>
      <c r="W28" s="628"/>
      <c r="X28" s="542"/>
      <c r="Y28" s="542"/>
      <c r="Z28" s="542"/>
      <c r="AA28" s="542"/>
      <c r="AB28" s="542"/>
      <c r="AC28" s="542"/>
      <c r="AD28" s="542"/>
      <c r="AE28" s="542"/>
      <c r="AF28" s="542"/>
      <c r="AG28" s="542"/>
      <c r="AH28" s="542"/>
      <c r="AI28" s="598">
        <f t="shared" si="8"/>
        <v>0</v>
      </c>
      <c r="AJ28" s="598">
        <f t="shared" si="9"/>
        <v>0</v>
      </c>
      <c r="AK28" s="628"/>
      <c r="AL28" s="577" t="str">
        <f t="shared" si="10"/>
        <v/>
      </c>
      <c r="AM28" s="577" t="str">
        <f t="shared" si="11"/>
        <v/>
      </c>
      <c r="AN28" s="542"/>
      <c r="AO28" s="542"/>
      <c r="AP28" s="629"/>
      <c r="AQ28" s="630" t="s">
        <v>1282</v>
      </c>
      <c r="AT28" s="600" t="s">
        <v>1283</v>
      </c>
      <c r="AU28" s="600" t="s">
        <v>1283</v>
      </c>
      <c r="AV28" s="600" t="s">
        <v>1283</v>
      </c>
      <c r="AW28" s="600" t="s">
        <v>1283</v>
      </c>
      <c r="AX28" s="600" t="s">
        <v>1283</v>
      </c>
      <c r="AY28" s="600" t="s">
        <v>1283</v>
      </c>
      <c r="AZ28" s="600" t="s">
        <v>1283</v>
      </c>
      <c r="BA28" s="600" t="s">
        <v>1283</v>
      </c>
      <c r="BB28" s="600" t="s">
        <v>1283</v>
      </c>
      <c r="BC28" s="600" t="s">
        <v>1283</v>
      </c>
      <c r="BD28" s="600" t="s">
        <v>1283</v>
      </c>
      <c r="BE28" s="606" t="s">
        <v>1284</v>
      </c>
      <c r="BF28" s="631" t="s">
        <v>1284</v>
      </c>
      <c r="BG28" s="632"/>
      <c r="BH28" s="633" t="s">
        <v>1285</v>
      </c>
      <c r="BI28" s="600" t="s">
        <v>1285</v>
      </c>
      <c r="BJ28" s="600" t="s">
        <v>1285</v>
      </c>
      <c r="BK28" s="600" t="s">
        <v>1285</v>
      </c>
      <c r="BL28" s="600" t="s">
        <v>1285</v>
      </c>
      <c r="BM28" s="600" t="s">
        <v>1285</v>
      </c>
      <c r="BN28" s="600" t="s">
        <v>1285</v>
      </c>
      <c r="BO28" s="600" t="s">
        <v>1285</v>
      </c>
      <c r="BP28" s="600" t="s">
        <v>1285</v>
      </c>
      <c r="BQ28" s="600" t="s">
        <v>1285</v>
      </c>
      <c r="BR28" s="600" t="s">
        <v>1285</v>
      </c>
      <c r="BS28" s="606" t="s">
        <v>1286</v>
      </c>
      <c r="BT28" s="631" t="s">
        <v>1286</v>
      </c>
      <c r="BU28" s="632"/>
      <c r="BV28" s="634" t="s">
        <v>1287</v>
      </c>
      <c r="BW28" s="578" t="s">
        <v>1287</v>
      </c>
    </row>
    <row r="29" spans="2:75" s="566" customFormat="1" ht="13.95" customHeight="1" x14ac:dyDescent="0.25">
      <c r="B29" s="594" t="str">
        <f t="shared" si="5"/>
        <v>YKY</v>
      </c>
      <c r="C29" s="1053"/>
      <c r="D29" s="594" t="s">
        <v>886</v>
      </c>
      <c r="E29" s="627">
        <f>IFERROR(INDEX('PCD List'!$E$3:$O$43,MATCH(DPWW1!$D29,'PCD List'!$D$3:$D$43,0),MATCH(DPWW1!$B29,'PCD List'!$E$2:$O$2,0)),"")</f>
        <v>0</v>
      </c>
      <c r="F29" s="19" t="s">
        <v>658</v>
      </c>
      <c r="G29" s="19" t="s">
        <v>1267</v>
      </c>
      <c r="H29" s="15" t="s">
        <v>1144</v>
      </c>
      <c r="I29" s="15">
        <v>0</v>
      </c>
      <c r="J29" s="9"/>
      <c r="K29" s="9"/>
      <c r="L29" s="9"/>
      <c r="M29" s="9"/>
      <c r="N29" s="9"/>
      <c r="O29" s="9"/>
      <c r="P29" s="9"/>
      <c r="Q29" s="9"/>
      <c r="R29" s="9"/>
      <c r="S29" s="9"/>
      <c r="T29" s="9"/>
      <c r="U29" s="642">
        <f t="shared" si="6"/>
        <v>0</v>
      </c>
      <c r="V29" s="642">
        <f t="shared" si="7"/>
        <v>0</v>
      </c>
      <c r="W29" s="628"/>
      <c r="X29" s="542"/>
      <c r="Y29" s="542"/>
      <c r="Z29" s="542"/>
      <c r="AA29" s="542"/>
      <c r="AB29" s="542"/>
      <c r="AC29" s="542"/>
      <c r="AD29" s="542"/>
      <c r="AE29" s="542"/>
      <c r="AF29" s="542"/>
      <c r="AG29" s="542"/>
      <c r="AH29" s="542"/>
      <c r="AI29" s="598">
        <f t="shared" si="8"/>
        <v>0</v>
      </c>
      <c r="AJ29" s="598">
        <f t="shared" si="9"/>
        <v>0</v>
      </c>
      <c r="AK29" s="628"/>
      <c r="AL29" s="577" t="str">
        <f t="shared" si="10"/>
        <v/>
      </c>
      <c r="AM29" s="577" t="str">
        <f t="shared" si="11"/>
        <v/>
      </c>
      <c r="AN29" s="542"/>
      <c r="AO29" s="542"/>
      <c r="AP29" s="629"/>
      <c r="AQ29" s="630" t="s">
        <v>1288</v>
      </c>
      <c r="AT29" s="600" t="s">
        <v>1289</v>
      </c>
      <c r="AU29" s="600" t="s">
        <v>1289</v>
      </c>
      <c r="AV29" s="600" t="s">
        <v>1289</v>
      </c>
      <c r="AW29" s="600" t="s">
        <v>1289</v>
      </c>
      <c r="AX29" s="600" t="s">
        <v>1289</v>
      </c>
      <c r="AY29" s="600" t="s">
        <v>1289</v>
      </c>
      <c r="AZ29" s="600" t="s">
        <v>1289</v>
      </c>
      <c r="BA29" s="600" t="s">
        <v>1289</v>
      </c>
      <c r="BB29" s="600" t="s">
        <v>1289</v>
      </c>
      <c r="BC29" s="600" t="s">
        <v>1289</v>
      </c>
      <c r="BD29" s="600" t="s">
        <v>1289</v>
      </c>
      <c r="BE29" s="606" t="s">
        <v>1290</v>
      </c>
      <c r="BF29" s="631" t="s">
        <v>1290</v>
      </c>
      <c r="BG29" s="632"/>
      <c r="BH29" s="633" t="s">
        <v>1291</v>
      </c>
      <c r="BI29" s="600" t="s">
        <v>1291</v>
      </c>
      <c r="BJ29" s="600" t="s">
        <v>1291</v>
      </c>
      <c r="BK29" s="600" t="s">
        <v>1291</v>
      </c>
      <c r="BL29" s="600" t="s">
        <v>1291</v>
      </c>
      <c r="BM29" s="600" t="s">
        <v>1291</v>
      </c>
      <c r="BN29" s="600" t="s">
        <v>1291</v>
      </c>
      <c r="BO29" s="600" t="s">
        <v>1291</v>
      </c>
      <c r="BP29" s="600" t="s">
        <v>1291</v>
      </c>
      <c r="BQ29" s="600" t="s">
        <v>1291</v>
      </c>
      <c r="BR29" s="600" t="s">
        <v>1291</v>
      </c>
      <c r="BS29" s="606" t="s">
        <v>1292</v>
      </c>
      <c r="BT29" s="631" t="s">
        <v>1292</v>
      </c>
      <c r="BU29" s="632"/>
      <c r="BV29" s="634" t="s">
        <v>1293</v>
      </c>
      <c r="BW29" s="578" t="s">
        <v>1293</v>
      </c>
    </row>
    <row r="30" spans="2:75" s="566" customFormat="1" ht="15" x14ac:dyDescent="0.25">
      <c r="B30" s="594" t="str">
        <f t="shared" si="5"/>
        <v>YKY</v>
      </c>
      <c r="C30" s="1051" t="s">
        <v>890</v>
      </c>
      <c r="D30" s="594" t="s">
        <v>891</v>
      </c>
      <c r="E30" s="627" t="str">
        <f>IFERROR(INDEX('PCD List'!$E$3:$O$43,MATCH(DPWW1!$D30,'PCD List'!$D$3:$D$43,0),MATCH(DPWW1!$B30,'PCD List'!$E$2:$O$2,0)),"")</f>
        <v>Y</v>
      </c>
      <c r="F30" s="19" t="s">
        <v>661</v>
      </c>
      <c r="G30" s="19" t="s">
        <v>566</v>
      </c>
      <c r="H30" s="15" t="s">
        <v>1144</v>
      </c>
      <c r="I30" s="15">
        <v>0</v>
      </c>
      <c r="J30" s="9"/>
      <c r="K30" s="643" cm="1">
        <f t="array" ref="K30">INDEX( F_Inputs_CWW20!$AA$8:$AG$3125,MATCH(DPWW1!$B30&amp;DPWW1!$G30,F_Inputs_CWW20!$A$8:$A$3125&amp;F_Inputs_CWW20!$P$8:$P$3125,0),MATCH(DPWW1!K$7, F_Inputs_CWW20!$AA$4:$AG$4,0)) * $O30</f>
        <v>4.9810606060606064</v>
      </c>
      <c r="L30" s="643" cm="1">
        <f t="array" ref="L30">INDEX( F_Inputs_CWW20!$AA$8:$AG$3125,MATCH(DPWW1!$B30&amp;DPWW1!$G30,F_Inputs_CWW20!$A$8:$A$3125&amp;F_Inputs_CWW20!$P$8:$P$3125,0),MATCH(DPWW1!L$7, F_Inputs_CWW20!$AA$4:$AG$4,0)) * $O30</f>
        <v>4.9810606060606064</v>
      </c>
      <c r="M30" s="643" cm="1">
        <f t="array" ref="M30">INDEX( F_Inputs_CWW20!$AA$8:$AG$3125,MATCH(DPWW1!$B30&amp;DPWW1!$G30,F_Inputs_CWW20!$A$8:$A$3125&amp;F_Inputs_CWW20!$P$8:$P$3125,0),MATCH(DPWW1!M$7, F_Inputs_CWW20!$AA$4:$AG$4,0)) * $O30</f>
        <v>537.95454545454538</v>
      </c>
      <c r="N30" s="643" cm="1">
        <f t="array" ref="N30">INDEX( F_Inputs_CWW20!$AA$8:$AG$3125,MATCH(DPWW1!$B30&amp;DPWW1!$G30,F_Inputs_CWW20!$A$8:$A$3125&amp;F_Inputs_CWW20!$P$8:$P$3125,0),MATCH(DPWW1!N$7, F_Inputs_CWW20!$AA$4:$AG$4,0)) * $O30</f>
        <v>537.95454545454538</v>
      </c>
      <c r="O30" s="9">
        <v>1315</v>
      </c>
      <c r="P30" s="9"/>
      <c r="Q30" s="9"/>
      <c r="R30" s="9"/>
      <c r="S30" s="9"/>
      <c r="T30" s="9"/>
      <c r="U30" s="642">
        <f t="shared" si="6"/>
        <v>1315</v>
      </c>
      <c r="V30" s="642">
        <f t="shared" si="7"/>
        <v>0</v>
      </c>
      <c r="W30" s="628"/>
      <c r="X30" s="542"/>
      <c r="Y30" s="542">
        <v>0</v>
      </c>
      <c r="Z30" s="542">
        <v>0</v>
      </c>
      <c r="AA30" s="542">
        <v>296</v>
      </c>
      <c r="AB30" s="542">
        <v>535</v>
      </c>
      <c r="AC30" s="542">
        <v>1315</v>
      </c>
      <c r="AD30" s="542"/>
      <c r="AE30" s="542"/>
      <c r="AF30" s="542"/>
      <c r="AG30" s="542"/>
      <c r="AH30" s="542"/>
      <c r="AI30" s="598">
        <f t="shared" si="8"/>
        <v>1315</v>
      </c>
      <c r="AJ30" s="598">
        <f t="shared" si="9"/>
        <v>0</v>
      </c>
      <c r="AK30" s="628"/>
      <c r="AL30" s="577">
        <f t="shared" si="10"/>
        <v>1</v>
      </c>
      <c r="AM30" s="577" t="str">
        <f t="shared" si="11"/>
        <v/>
      </c>
      <c r="AN30" s="542" t="s">
        <v>1053</v>
      </c>
      <c r="AO30" s="542" t="s">
        <v>1053</v>
      </c>
      <c r="AP30" s="629"/>
      <c r="AQ30" s="630" t="s">
        <v>1294</v>
      </c>
      <c r="AT30" s="600" t="s">
        <v>1295</v>
      </c>
      <c r="AU30" s="600" t="s">
        <v>1295</v>
      </c>
      <c r="AV30" s="600" t="s">
        <v>1295</v>
      </c>
      <c r="AW30" s="600" t="s">
        <v>1295</v>
      </c>
      <c r="AX30" s="600" t="s">
        <v>1295</v>
      </c>
      <c r="AY30" s="600" t="s">
        <v>1295</v>
      </c>
      <c r="AZ30" s="600" t="s">
        <v>1295</v>
      </c>
      <c r="BA30" s="600" t="s">
        <v>1295</v>
      </c>
      <c r="BB30" s="600" t="s">
        <v>1295</v>
      </c>
      <c r="BC30" s="600" t="s">
        <v>1295</v>
      </c>
      <c r="BD30" s="600" t="s">
        <v>1295</v>
      </c>
      <c r="BE30" s="606" t="s">
        <v>1296</v>
      </c>
      <c r="BF30" s="631" t="s">
        <v>1296</v>
      </c>
      <c r="BG30" s="632"/>
      <c r="BH30" s="633" t="s">
        <v>1297</v>
      </c>
      <c r="BI30" s="600" t="s">
        <v>1297</v>
      </c>
      <c r="BJ30" s="600" t="s">
        <v>1297</v>
      </c>
      <c r="BK30" s="600" t="s">
        <v>1297</v>
      </c>
      <c r="BL30" s="600" t="s">
        <v>1297</v>
      </c>
      <c r="BM30" s="600" t="s">
        <v>1297</v>
      </c>
      <c r="BN30" s="600" t="s">
        <v>1297</v>
      </c>
      <c r="BO30" s="600" t="s">
        <v>1297</v>
      </c>
      <c r="BP30" s="600" t="s">
        <v>1297</v>
      </c>
      <c r="BQ30" s="600" t="s">
        <v>1297</v>
      </c>
      <c r="BR30" s="600" t="s">
        <v>1297</v>
      </c>
      <c r="BS30" s="606" t="s">
        <v>1298</v>
      </c>
      <c r="BT30" s="631" t="s">
        <v>1298</v>
      </c>
      <c r="BU30" s="632"/>
      <c r="BV30" s="634" t="s">
        <v>1299</v>
      </c>
      <c r="BW30" s="578" t="s">
        <v>1299</v>
      </c>
    </row>
    <row r="31" spans="2:75" s="566" customFormat="1" ht="13.95" customHeight="1" x14ac:dyDescent="0.25">
      <c r="B31" s="594" t="str">
        <f t="shared" si="5"/>
        <v>YKY</v>
      </c>
      <c r="C31" s="1051"/>
      <c r="D31" s="594" t="s">
        <v>895</v>
      </c>
      <c r="E31" s="627">
        <f>IFERROR(INDEX('PCD List'!$E$3:$O$43,MATCH(DPWW1!$D31,'PCD List'!$D$3:$D$43,0),MATCH(DPWW1!$B31,'PCD List'!$E$2:$O$2,0)),"")</f>
        <v>0</v>
      </c>
      <c r="F31" s="19" t="s">
        <v>672</v>
      </c>
      <c r="G31" s="19" t="s">
        <v>1300</v>
      </c>
      <c r="H31" s="15" t="s">
        <v>1144</v>
      </c>
      <c r="I31" s="15">
        <v>0</v>
      </c>
      <c r="J31" s="9"/>
      <c r="K31" s="9"/>
      <c r="L31" s="9"/>
      <c r="M31" s="9"/>
      <c r="N31" s="9"/>
      <c r="O31" s="9"/>
      <c r="P31" s="9"/>
      <c r="Q31" s="9"/>
      <c r="R31" s="9"/>
      <c r="S31" s="9"/>
      <c r="T31" s="9"/>
      <c r="U31" s="642">
        <f t="shared" si="6"/>
        <v>0</v>
      </c>
      <c r="V31" s="642">
        <f t="shared" si="7"/>
        <v>0</v>
      </c>
      <c r="W31" s="628"/>
      <c r="X31" s="542"/>
      <c r="Y31" s="542"/>
      <c r="Z31" s="542"/>
      <c r="AA31" s="542"/>
      <c r="AB31" s="542"/>
      <c r="AC31" s="542"/>
      <c r="AD31" s="542"/>
      <c r="AE31" s="542"/>
      <c r="AF31" s="542"/>
      <c r="AG31" s="542"/>
      <c r="AH31" s="542"/>
      <c r="AI31" s="598">
        <f t="shared" si="8"/>
        <v>0</v>
      </c>
      <c r="AJ31" s="598">
        <f t="shared" si="9"/>
        <v>0</v>
      </c>
      <c r="AK31" s="628"/>
      <c r="AL31" s="577" t="str">
        <f t="shared" si="10"/>
        <v/>
      </c>
      <c r="AM31" s="577" t="str">
        <f t="shared" si="11"/>
        <v/>
      </c>
      <c r="AN31" s="542"/>
      <c r="AO31" s="542"/>
      <c r="AP31" s="629"/>
      <c r="AQ31" s="630" t="s">
        <v>1301</v>
      </c>
      <c r="AT31" s="600" t="s">
        <v>1302</v>
      </c>
      <c r="AU31" s="600" t="s">
        <v>1302</v>
      </c>
      <c r="AV31" s="600" t="s">
        <v>1302</v>
      </c>
      <c r="AW31" s="600" t="s">
        <v>1302</v>
      </c>
      <c r="AX31" s="600" t="s">
        <v>1302</v>
      </c>
      <c r="AY31" s="600" t="s">
        <v>1302</v>
      </c>
      <c r="AZ31" s="600" t="s">
        <v>1302</v>
      </c>
      <c r="BA31" s="600" t="s">
        <v>1302</v>
      </c>
      <c r="BB31" s="600" t="s">
        <v>1302</v>
      </c>
      <c r="BC31" s="600" t="s">
        <v>1302</v>
      </c>
      <c r="BD31" s="600" t="s">
        <v>1302</v>
      </c>
      <c r="BE31" s="606" t="s">
        <v>1303</v>
      </c>
      <c r="BF31" s="631" t="s">
        <v>1303</v>
      </c>
      <c r="BG31" s="632"/>
      <c r="BH31" s="633" t="s">
        <v>1304</v>
      </c>
      <c r="BI31" s="600" t="s">
        <v>1304</v>
      </c>
      <c r="BJ31" s="600" t="s">
        <v>1304</v>
      </c>
      <c r="BK31" s="600" t="s">
        <v>1304</v>
      </c>
      <c r="BL31" s="600" t="s">
        <v>1304</v>
      </c>
      <c r="BM31" s="600" t="s">
        <v>1304</v>
      </c>
      <c r="BN31" s="600" t="s">
        <v>1304</v>
      </c>
      <c r="BO31" s="600" t="s">
        <v>1304</v>
      </c>
      <c r="BP31" s="600" t="s">
        <v>1304</v>
      </c>
      <c r="BQ31" s="600" t="s">
        <v>1304</v>
      </c>
      <c r="BR31" s="600" t="s">
        <v>1304</v>
      </c>
      <c r="BS31" s="606" t="s">
        <v>1305</v>
      </c>
      <c r="BT31" s="631" t="s">
        <v>1305</v>
      </c>
      <c r="BU31" s="632"/>
      <c r="BV31" s="634" t="s">
        <v>1306</v>
      </c>
      <c r="BW31" s="578" t="s">
        <v>1306</v>
      </c>
    </row>
    <row r="32" spans="2:75" s="566" customFormat="1" ht="15" x14ac:dyDescent="0.25">
      <c r="B32" s="594" t="str">
        <f t="shared" si="5"/>
        <v>YKY</v>
      </c>
      <c r="C32" s="1051"/>
      <c r="D32" s="594" t="s">
        <v>895</v>
      </c>
      <c r="E32" s="627">
        <f>IFERROR(INDEX('PCD List'!$E$3:$O$43,MATCH(DPWW1!$D32,'PCD List'!$D$3:$D$43,0),MATCH(DPWW1!$B32,'PCD List'!$E$2:$O$2,0)),"")</f>
        <v>0</v>
      </c>
      <c r="F32" s="19" t="s">
        <v>672</v>
      </c>
      <c r="G32" s="19" t="s">
        <v>1307</v>
      </c>
      <c r="H32" s="15" t="s">
        <v>417</v>
      </c>
      <c r="I32" s="15">
        <v>0</v>
      </c>
      <c r="J32" s="9"/>
      <c r="K32" s="9"/>
      <c r="L32" s="9"/>
      <c r="M32" s="9"/>
      <c r="N32" s="9"/>
      <c r="O32" s="9"/>
      <c r="P32" s="647"/>
      <c r="Q32" s="647"/>
      <c r="R32" s="647"/>
      <c r="S32" s="647"/>
      <c r="T32" s="647"/>
      <c r="U32" s="642">
        <f t="shared" si="6"/>
        <v>0</v>
      </c>
      <c r="V32" s="642">
        <f t="shared" si="7"/>
        <v>0</v>
      </c>
      <c r="W32" s="628"/>
      <c r="X32" s="542"/>
      <c r="Y32" s="542"/>
      <c r="Z32" s="542"/>
      <c r="AA32" s="542"/>
      <c r="AB32" s="542"/>
      <c r="AC32" s="542"/>
      <c r="AD32" s="542"/>
      <c r="AE32" s="542"/>
      <c r="AF32" s="542"/>
      <c r="AG32" s="542"/>
      <c r="AH32" s="542"/>
      <c r="AI32" s="598">
        <f t="shared" si="8"/>
        <v>0</v>
      </c>
      <c r="AJ32" s="598">
        <f t="shared" si="9"/>
        <v>0</v>
      </c>
      <c r="AK32" s="628"/>
      <c r="AL32" s="577" t="str">
        <f t="shared" si="10"/>
        <v/>
      </c>
      <c r="AM32" s="577" t="str">
        <f t="shared" si="11"/>
        <v/>
      </c>
      <c r="AN32" s="542"/>
      <c r="AO32" s="542"/>
      <c r="AP32" s="629"/>
      <c r="AQ32" s="630" t="s">
        <v>1308</v>
      </c>
      <c r="AT32" s="600" t="s">
        <v>1309</v>
      </c>
      <c r="AU32" s="600" t="s">
        <v>1309</v>
      </c>
      <c r="AV32" s="600" t="s">
        <v>1309</v>
      </c>
      <c r="AW32" s="600" t="s">
        <v>1309</v>
      </c>
      <c r="AX32" s="600" t="s">
        <v>1309</v>
      </c>
      <c r="AY32" s="600" t="s">
        <v>1309</v>
      </c>
      <c r="AZ32" s="636" t="s">
        <v>1309</v>
      </c>
      <c r="BA32" s="636" t="s">
        <v>1309</v>
      </c>
      <c r="BB32" s="636" t="s">
        <v>1309</v>
      </c>
      <c r="BC32" s="636" t="s">
        <v>1309</v>
      </c>
      <c r="BD32" s="636" t="s">
        <v>1309</v>
      </c>
      <c r="BE32" s="606" t="s">
        <v>1310</v>
      </c>
      <c r="BF32" s="631" t="s">
        <v>1310</v>
      </c>
      <c r="BG32" s="632"/>
      <c r="BH32" s="633" t="s">
        <v>1311</v>
      </c>
      <c r="BI32" s="600" t="s">
        <v>1311</v>
      </c>
      <c r="BJ32" s="600" t="s">
        <v>1311</v>
      </c>
      <c r="BK32" s="600" t="s">
        <v>1311</v>
      </c>
      <c r="BL32" s="600" t="s">
        <v>1311</v>
      </c>
      <c r="BM32" s="600" t="s">
        <v>1311</v>
      </c>
      <c r="BN32" s="600" t="s">
        <v>1311</v>
      </c>
      <c r="BO32" s="600" t="s">
        <v>1311</v>
      </c>
      <c r="BP32" s="600" t="s">
        <v>1311</v>
      </c>
      <c r="BQ32" s="600" t="s">
        <v>1311</v>
      </c>
      <c r="BR32" s="600" t="s">
        <v>1311</v>
      </c>
      <c r="BS32" s="606" t="s">
        <v>1312</v>
      </c>
      <c r="BT32" s="631" t="s">
        <v>1312</v>
      </c>
      <c r="BU32" s="632"/>
      <c r="BV32" s="634" t="s">
        <v>1313</v>
      </c>
      <c r="BW32" s="578" t="s">
        <v>1313</v>
      </c>
    </row>
    <row r="33" spans="2:75" s="566" customFormat="1" ht="15" x14ac:dyDescent="0.25">
      <c r="B33" s="594" t="str">
        <f t="shared" si="5"/>
        <v>YKY</v>
      </c>
      <c r="C33" s="1051"/>
      <c r="D33" s="594" t="s">
        <v>900</v>
      </c>
      <c r="E33" s="627">
        <f>IFERROR(INDEX('PCD List'!$E$3:$O$43,MATCH(DPWW1!$D33,'PCD List'!$D$3:$D$43,0),MATCH(DPWW1!$B33,'PCD List'!$E$2:$O$2,0)),"")</f>
        <v>0</v>
      </c>
      <c r="F33" s="19" t="s">
        <v>672</v>
      </c>
      <c r="G33" s="19" t="s">
        <v>1314</v>
      </c>
      <c r="H33" s="15" t="s">
        <v>399</v>
      </c>
      <c r="I33" s="15">
        <v>3</v>
      </c>
      <c r="J33" s="9"/>
      <c r="K33" s="9"/>
      <c r="L33" s="9"/>
      <c r="M33" s="9"/>
      <c r="N33" s="9"/>
      <c r="O33" s="9"/>
      <c r="P33" s="9"/>
      <c r="Q33" s="9"/>
      <c r="R33" s="9"/>
      <c r="S33" s="9"/>
      <c r="T33" s="9"/>
      <c r="U33" s="642">
        <f t="shared" si="6"/>
        <v>0</v>
      </c>
      <c r="V33" s="642">
        <f t="shared" si="7"/>
        <v>0</v>
      </c>
      <c r="W33" s="628"/>
      <c r="X33" s="542"/>
      <c r="Y33" s="542"/>
      <c r="Z33" s="542"/>
      <c r="AA33" s="542"/>
      <c r="AB33" s="542"/>
      <c r="AC33" s="542"/>
      <c r="AD33" s="542"/>
      <c r="AE33" s="542"/>
      <c r="AF33" s="542"/>
      <c r="AG33" s="542"/>
      <c r="AH33" s="542"/>
      <c r="AI33" s="598">
        <f t="shared" si="8"/>
        <v>0</v>
      </c>
      <c r="AJ33" s="598">
        <f t="shared" si="9"/>
        <v>0</v>
      </c>
      <c r="AK33" s="628"/>
      <c r="AL33" s="577" t="str">
        <f t="shared" si="10"/>
        <v/>
      </c>
      <c r="AM33" s="577" t="str">
        <f t="shared" si="11"/>
        <v/>
      </c>
      <c r="AN33" s="542"/>
      <c r="AO33" s="542"/>
      <c r="AP33" s="629"/>
      <c r="AQ33" s="630" t="s">
        <v>1315</v>
      </c>
      <c r="AT33" s="600" t="s">
        <v>1316</v>
      </c>
      <c r="AU33" s="600" t="s">
        <v>1316</v>
      </c>
      <c r="AV33" s="600" t="s">
        <v>1316</v>
      </c>
      <c r="AW33" s="600" t="s">
        <v>1316</v>
      </c>
      <c r="AX33" s="600" t="s">
        <v>1316</v>
      </c>
      <c r="AY33" s="600" t="s">
        <v>1316</v>
      </c>
      <c r="AZ33" s="600" t="s">
        <v>1316</v>
      </c>
      <c r="BA33" s="600" t="s">
        <v>1316</v>
      </c>
      <c r="BB33" s="600" t="s">
        <v>1316</v>
      </c>
      <c r="BC33" s="600" t="s">
        <v>1316</v>
      </c>
      <c r="BD33" s="600" t="s">
        <v>1316</v>
      </c>
      <c r="BE33" s="606" t="s">
        <v>1317</v>
      </c>
      <c r="BF33" s="631" t="s">
        <v>1317</v>
      </c>
      <c r="BG33" s="632"/>
      <c r="BH33" s="633" t="s">
        <v>1318</v>
      </c>
      <c r="BI33" s="600" t="s">
        <v>1318</v>
      </c>
      <c r="BJ33" s="600" t="s">
        <v>1318</v>
      </c>
      <c r="BK33" s="600" t="s">
        <v>1318</v>
      </c>
      <c r="BL33" s="600" t="s">
        <v>1318</v>
      </c>
      <c r="BM33" s="600" t="s">
        <v>1318</v>
      </c>
      <c r="BN33" s="600" t="s">
        <v>1318</v>
      </c>
      <c r="BO33" s="600" t="s">
        <v>1318</v>
      </c>
      <c r="BP33" s="600" t="s">
        <v>1318</v>
      </c>
      <c r="BQ33" s="600" t="s">
        <v>1318</v>
      </c>
      <c r="BR33" s="600" t="s">
        <v>1318</v>
      </c>
      <c r="BS33" s="606" t="s">
        <v>1319</v>
      </c>
      <c r="BT33" s="631" t="s">
        <v>1319</v>
      </c>
      <c r="BU33" s="632"/>
      <c r="BV33" s="634" t="s">
        <v>1320</v>
      </c>
      <c r="BW33" s="578" t="s">
        <v>1320</v>
      </c>
    </row>
    <row r="34" spans="2:75" s="566" customFormat="1" ht="13.95" customHeight="1" x14ac:dyDescent="0.25">
      <c r="B34" s="594" t="str">
        <f t="shared" si="5"/>
        <v>YKY</v>
      </c>
      <c r="C34" s="1051" t="s">
        <v>904</v>
      </c>
      <c r="D34" s="594" t="s">
        <v>905</v>
      </c>
      <c r="E34" s="627">
        <f>IFERROR(INDEX('PCD List'!$E$3:$O$43,MATCH(DPWW1!$D34,'PCD List'!$D$3:$D$43,0),MATCH(DPWW1!$B34,'PCD List'!$E$2:$O$2,0)),"")</f>
        <v>0</v>
      </c>
      <c r="F34" s="19" t="s">
        <v>675</v>
      </c>
      <c r="G34" s="19" t="s">
        <v>1321</v>
      </c>
      <c r="H34" s="15" t="s">
        <v>399</v>
      </c>
      <c r="I34" s="15">
        <v>3</v>
      </c>
      <c r="J34" s="9"/>
      <c r="K34" s="9"/>
      <c r="L34" s="9"/>
      <c r="M34" s="9"/>
      <c r="N34" s="9"/>
      <c r="O34" s="9"/>
      <c r="P34" s="9"/>
      <c r="Q34" s="9"/>
      <c r="R34" s="9"/>
      <c r="S34" s="9"/>
      <c r="T34" s="9"/>
      <c r="U34" s="642">
        <f t="shared" si="6"/>
        <v>0</v>
      </c>
      <c r="V34" s="642">
        <f t="shared" si="7"/>
        <v>0</v>
      </c>
      <c r="W34" s="628"/>
      <c r="X34" s="542"/>
      <c r="Y34" s="542"/>
      <c r="Z34" s="542"/>
      <c r="AA34" s="542"/>
      <c r="AB34" s="542"/>
      <c r="AC34" s="542"/>
      <c r="AD34" s="542"/>
      <c r="AE34" s="542"/>
      <c r="AF34" s="542"/>
      <c r="AG34" s="542"/>
      <c r="AH34" s="542"/>
      <c r="AI34" s="598">
        <f t="shared" si="8"/>
        <v>0</v>
      </c>
      <c r="AJ34" s="598">
        <f t="shared" si="9"/>
        <v>0</v>
      </c>
      <c r="AK34" s="628"/>
      <c r="AL34" s="577" t="str">
        <f t="shared" si="10"/>
        <v/>
      </c>
      <c r="AM34" s="577" t="str">
        <f t="shared" si="11"/>
        <v/>
      </c>
      <c r="AN34" s="542"/>
      <c r="AO34" s="542"/>
      <c r="AP34" s="629"/>
      <c r="AQ34" s="630" t="s">
        <v>1322</v>
      </c>
      <c r="AT34" s="600" t="s">
        <v>1323</v>
      </c>
      <c r="AU34" s="600" t="s">
        <v>1323</v>
      </c>
      <c r="AV34" s="600" t="s">
        <v>1323</v>
      </c>
      <c r="AW34" s="600" t="s">
        <v>1323</v>
      </c>
      <c r="AX34" s="600" t="s">
        <v>1323</v>
      </c>
      <c r="AY34" s="600" t="s">
        <v>1323</v>
      </c>
      <c r="AZ34" s="600" t="s">
        <v>1323</v>
      </c>
      <c r="BA34" s="600" t="s">
        <v>1323</v>
      </c>
      <c r="BB34" s="600" t="s">
        <v>1323</v>
      </c>
      <c r="BC34" s="600" t="s">
        <v>1323</v>
      </c>
      <c r="BD34" s="600" t="s">
        <v>1323</v>
      </c>
      <c r="BE34" s="606" t="s">
        <v>1324</v>
      </c>
      <c r="BF34" s="631" t="s">
        <v>1324</v>
      </c>
      <c r="BG34" s="632"/>
      <c r="BH34" s="633" t="s">
        <v>1325</v>
      </c>
      <c r="BI34" s="600" t="s">
        <v>1325</v>
      </c>
      <c r="BJ34" s="600" t="s">
        <v>1325</v>
      </c>
      <c r="BK34" s="600" t="s">
        <v>1325</v>
      </c>
      <c r="BL34" s="600" t="s">
        <v>1325</v>
      </c>
      <c r="BM34" s="600" t="s">
        <v>1325</v>
      </c>
      <c r="BN34" s="600" t="s">
        <v>1325</v>
      </c>
      <c r="BO34" s="600" t="s">
        <v>1325</v>
      </c>
      <c r="BP34" s="600" t="s">
        <v>1325</v>
      </c>
      <c r="BQ34" s="600" t="s">
        <v>1325</v>
      </c>
      <c r="BR34" s="600" t="s">
        <v>1325</v>
      </c>
      <c r="BS34" s="606" t="s">
        <v>1326</v>
      </c>
      <c r="BT34" s="631" t="s">
        <v>1326</v>
      </c>
      <c r="BU34" s="632"/>
      <c r="BV34" s="634" t="s">
        <v>1327</v>
      </c>
      <c r="BW34" s="578" t="s">
        <v>1327</v>
      </c>
    </row>
    <row r="35" spans="2:75" s="566" customFormat="1" ht="15" x14ac:dyDescent="0.25">
      <c r="B35" s="594" t="str">
        <f t="shared" si="5"/>
        <v>YKY</v>
      </c>
      <c r="C35" s="1051"/>
      <c r="D35" s="594" t="s">
        <v>908</v>
      </c>
      <c r="E35" s="627" t="str">
        <f>IFERROR(INDEX('PCD List'!$E$3:$O$43,MATCH(DPWW1!$D35,'PCD List'!$D$3:$D$43,0),MATCH(DPWW1!$B35,'PCD List'!$E$2:$O$2,0)),"")</f>
        <v>Y</v>
      </c>
      <c r="F35" s="19" t="s">
        <v>678</v>
      </c>
      <c r="G35" s="19" t="s">
        <v>405</v>
      </c>
      <c r="H35" s="15" t="s">
        <v>404</v>
      </c>
      <c r="I35" s="15">
        <v>3</v>
      </c>
      <c r="J35" s="9"/>
      <c r="K35" s="643" cm="1">
        <f t="array" ref="K35">INDEX( F_Inputs_BIO5!$AA$8:$AG$3125,MATCH(DPWW1!$B35&amp;DPWW1!$G35,F_Inputs_BIO5!$A$8:$A$3125&amp;F_Inputs_BIO5!$P$8:$P$3125,0),MATCH(DPWW1!K$7, F_Inputs_BIO5!$AA$4:$AG$4,0)) * $O35</f>
        <v>0</v>
      </c>
      <c r="L35" s="643" cm="1">
        <f t="array" ref="L35">INDEX( F_Inputs_BIO5!$AA$8:$AG$3125,MATCH(DPWW1!$B35&amp;DPWW1!$G35,F_Inputs_BIO5!$A$8:$A$3125&amp;F_Inputs_BIO5!$P$8:$P$3125,0),MATCH(DPWW1!L$7, F_Inputs_BIO5!$AA$4:$AG$4,0)) * $O35</f>
        <v>109577</v>
      </c>
      <c r="M35" s="643" cm="1">
        <f t="array" ref="M35">INDEX( F_Inputs_BIO5!$AA$8:$AG$3125,MATCH(DPWW1!$B35&amp;DPWW1!$G35,F_Inputs_BIO5!$A$8:$A$3125&amp;F_Inputs_BIO5!$P$8:$P$3125,0),MATCH(DPWW1!M$7, F_Inputs_BIO5!$AA$4:$AG$4,0)) * $O35</f>
        <v>109577</v>
      </c>
      <c r="N35" s="643" cm="1">
        <f t="array" ref="N35">INDEX( F_Inputs_BIO5!$AA$8:$AG$3125,MATCH(DPWW1!$B35&amp;DPWW1!$G35,F_Inputs_BIO5!$A$8:$A$3125&amp;F_Inputs_BIO5!$P$8:$P$3125,0),MATCH(DPWW1!N$7, F_Inputs_BIO5!$AA$4:$AG$4,0)) * $O35</f>
        <v>109577</v>
      </c>
      <c r="O35" s="9">
        <v>109577</v>
      </c>
      <c r="P35" s="9"/>
      <c r="Q35" s="9"/>
      <c r="R35" s="9"/>
      <c r="S35" s="9"/>
      <c r="T35" s="9"/>
      <c r="U35" s="642">
        <f t="shared" si="6"/>
        <v>109577</v>
      </c>
      <c r="V35" s="642">
        <f t="shared" si="7"/>
        <v>0</v>
      </c>
      <c r="W35" s="628"/>
      <c r="X35" s="542"/>
      <c r="Y35" s="542">
        <v>0</v>
      </c>
      <c r="Z35" s="542">
        <v>0</v>
      </c>
      <c r="AA35" s="542">
        <v>27577</v>
      </c>
      <c r="AB35" s="542">
        <v>64956</v>
      </c>
      <c r="AC35" s="542">
        <v>109577</v>
      </c>
      <c r="AD35" s="542"/>
      <c r="AE35" s="542"/>
      <c r="AF35" s="542"/>
      <c r="AG35" s="542"/>
      <c r="AH35" s="542"/>
      <c r="AI35" s="598">
        <f t="shared" si="8"/>
        <v>109577</v>
      </c>
      <c r="AJ35" s="598">
        <f t="shared" si="9"/>
        <v>0</v>
      </c>
      <c r="AK35" s="628"/>
      <c r="AL35" s="577">
        <f t="shared" si="10"/>
        <v>1</v>
      </c>
      <c r="AM35" s="577" t="str">
        <f t="shared" si="11"/>
        <v/>
      </c>
      <c r="AN35" s="542" t="s">
        <v>1053</v>
      </c>
      <c r="AO35" s="542" t="s">
        <v>1053</v>
      </c>
      <c r="AP35" s="629"/>
      <c r="AQ35" s="630" t="s">
        <v>1328</v>
      </c>
      <c r="AT35" s="600" t="s">
        <v>1329</v>
      </c>
      <c r="AU35" s="600" t="s">
        <v>1329</v>
      </c>
      <c r="AV35" s="600" t="s">
        <v>1329</v>
      </c>
      <c r="AW35" s="600" t="s">
        <v>1329</v>
      </c>
      <c r="AX35" s="600" t="s">
        <v>1329</v>
      </c>
      <c r="AY35" s="600" t="s">
        <v>1329</v>
      </c>
      <c r="AZ35" s="600" t="s">
        <v>1329</v>
      </c>
      <c r="BA35" s="600" t="s">
        <v>1329</v>
      </c>
      <c r="BB35" s="600" t="s">
        <v>1329</v>
      </c>
      <c r="BC35" s="600" t="s">
        <v>1329</v>
      </c>
      <c r="BD35" s="600" t="s">
        <v>1329</v>
      </c>
      <c r="BE35" s="606" t="s">
        <v>1330</v>
      </c>
      <c r="BF35" s="631" t="s">
        <v>1330</v>
      </c>
      <c r="BG35" s="632"/>
      <c r="BH35" s="633" t="s">
        <v>1331</v>
      </c>
      <c r="BI35" s="600" t="s">
        <v>1331</v>
      </c>
      <c r="BJ35" s="600" t="s">
        <v>1331</v>
      </c>
      <c r="BK35" s="600" t="s">
        <v>1331</v>
      </c>
      <c r="BL35" s="600" t="s">
        <v>1331</v>
      </c>
      <c r="BM35" s="600" t="s">
        <v>1331</v>
      </c>
      <c r="BN35" s="600" t="s">
        <v>1331</v>
      </c>
      <c r="BO35" s="600" t="s">
        <v>1331</v>
      </c>
      <c r="BP35" s="600" t="s">
        <v>1331</v>
      </c>
      <c r="BQ35" s="600" t="s">
        <v>1331</v>
      </c>
      <c r="BR35" s="600" t="s">
        <v>1331</v>
      </c>
      <c r="BS35" s="606" t="s">
        <v>1332</v>
      </c>
      <c r="BT35" s="631" t="s">
        <v>1332</v>
      </c>
      <c r="BU35" s="632"/>
      <c r="BV35" s="634" t="s">
        <v>1333</v>
      </c>
      <c r="BW35" s="578" t="s">
        <v>1333</v>
      </c>
    </row>
    <row r="36" spans="2:75" s="566" customFormat="1" ht="13.95" customHeight="1" x14ac:dyDescent="0.25">
      <c r="B36" s="594" t="str">
        <f t="shared" si="5"/>
        <v>YKY</v>
      </c>
      <c r="C36" s="1051"/>
      <c r="D36" s="594" t="s">
        <v>910</v>
      </c>
      <c r="E36" s="627">
        <f>IFERROR(INDEX('PCD List'!$E$3:$O$43,MATCH(DPWW1!$D36,'PCD List'!$D$3:$D$43,0),MATCH(DPWW1!$B36,'PCD List'!$E$2:$O$2,0)),"")</f>
        <v>0</v>
      </c>
      <c r="F36" s="19" t="s">
        <v>683</v>
      </c>
      <c r="G36" s="19" t="s">
        <v>1334</v>
      </c>
      <c r="H36" s="15" t="s">
        <v>394</v>
      </c>
      <c r="I36" s="15">
        <v>3</v>
      </c>
      <c r="J36" s="9"/>
      <c r="K36" s="9"/>
      <c r="L36" s="9"/>
      <c r="M36" s="9"/>
      <c r="N36" s="9"/>
      <c r="O36" s="9"/>
      <c r="P36" s="9"/>
      <c r="Q36" s="9"/>
      <c r="R36" s="9"/>
      <c r="S36" s="9"/>
      <c r="T36" s="9"/>
      <c r="U36" s="642">
        <f t="shared" si="6"/>
        <v>0</v>
      </c>
      <c r="V36" s="642">
        <f t="shared" si="7"/>
        <v>0</v>
      </c>
      <c r="W36" s="628"/>
      <c r="X36" s="542"/>
      <c r="Y36" s="542"/>
      <c r="Z36" s="542"/>
      <c r="AA36" s="542"/>
      <c r="AB36" s="542"/>
      <c r="AC36" s="542"/>
      <c r="AD36" s="542"/>
      <c r="AE36" s="542"/>
      <c r="AF36" s="542"/>
      <c r="AG36" s="542"/>
      <c r="AH36" s="542"/>
      <c r="AI36" s="598">
        <f t="shared" si="8"/>
        <v>0</v>
      </c>
      <c r="AJ36" s="598">
        <f t="shared" si="9"/>
        <v>0</v>
      </c>
      <c r="AK36" s="628"/>
      <c r="AL36" s="577" t="str">
        <f t="shared" si="10"/>
        <v/>
      </c>
      <c r="AM36" s="577" t="str">
        <f t="shared" si="11"/>
        <v/>
      </c>
      <c r="AN36" s="542"/>
      <c r="AO36" s="542"/>
      <c r="AP36" s="629"/>
      <c r="AQ36" s="630" t="s">
        <v>1335</v>
      </c>
      <c r="AT36" s="600" t="s">
        <v>1336</v>
      </c>
      <c r="AU36" s="600" t="s">
        <v>1336</v>
      </c>
      <c r="AV36" s="600" t="s">
        <v>1336</v>
      </c>
      <c r="AW36" s="600" t="s">
        <v>1336</v>
      </c>
      <c r="AX36" s="600" t="s">
        <v>1336</v>
      </c>
      <c r="AY36" s="600" t="s">
        <v>1336</v>
      </c>
      <c r="AZ36" s="600" t="s">
        <v>1336</v>
      </c>
      <c r="BA36" s="600" t="s">
        <v>1336</v>
      </c>
      <c r="BB36" s="600" t="s">
        <v>1336</v>
      </c>
      <c r="BC36" s="600" t="s">
        <v>1336</v>
      </c>
      <c r="BD36" s="600" t="s">
        <v>1336</v>
      </c>
      <c r="BE36" s="606" t="s">
        <v>1337</v>
      </c>
      <c r="BF36" s="631" t="s">
        <v>1337</v>
      </c>
      <c r="BG36" s="632"/>
      <c r="BH36" s="633" t="s">
        <v>1338</v>
      </c>
      <c r="BI36" s="600" t="s">
        <v>1338</v>
      </c>
      <c r="BJ36" s="600" t="s">
        <v>1338</v>
      </c>
      <c r="BK36" s="600" t="s">
        <v>1338</v>
      </c>
      <c r="BL36" s="600" t="s">
        <v>1338</v>
      </c>
      <c r="BM36" s="600" t="s">
        <v>1338</v>
      </c>
      <c r="BN36" s="600" t="s">
        <v>1338</v>
      </c>
      <c r="BO36" s="600" t="s">
        <v>1338</v>
      </c>
      <c r="BP36" s="600" t="s">
        <v>1338</v>
      </c>
      <c r="BQ36" s="600" t="s">
        <v>1338</v>
      </c>
      <c r="BR36" s="600" t="s">
        <v>1338</v>
      </c>
      <c r="BS36" s="606" t="s">
        <v>1339</v>
      </c>
      <c r="BT36" s="631" t="s">
        <v>1339</v>
      </c>
      <c r="BU36" s="632"/>
      <c r="BV36" s="634" t="s">
        <v>1340</v>
      </c>
      <c r="BW36" s="578" t="s">
        <v>1340</v>
      </c>
    </row>
    <row r="37" spans="2:75" s="566" customFormat="1" ht="15" x14ac:dyDescent="0.25">
      <c r="B37" s="594" t="str">
        <f t="shared" si="5"/>
        <v>YKY</v>
      </c>
      <c r="C37" s="1051"/>
      <c r="D37" s="594" t="s">
        <v>912</v>
      </c>
      <c r="E37" s="627">
        <f>IFERROR(INDEX('PCD List'!$E$3:$O$43,MATCH(DPWW1!$D37,'PCD List'!$D$3:$D$43,0),MATCH(DPWW1!$B37,'PCD List'!$E$2:$O$2,0)),"")</f>
        <v>0</v>
      </c>
      <c r="F37" s="19" t="s">
        <v>686</v>
      </c>
      <c r="G37" s="19" t="s">
        <v>1341</v>
      </c>
      <c r="H37" s="15" t="s">
        <v>394</v>
      </c>
      <c r="I37" s="15">
        <v>3</v>
      </c>
      <c r="J37" s="9"/>
      <c r="K37" s="9"/>
      <c r="L37" s="9"/>
      <c r="M37" s="9"/>
      <c r="N37" s="9"/>
      <c r="O37" s="9"/>
      <c r="P37" s="9"/>
      <c r="Q37" s="9"/>
      <c r="R37" s="9"/>
      <c r="S37" s="9"/>
      <c r="T37" s="9"/>
      <c r="U37" s="642">
        <f t="shared" si="6"/>
        <v>0</v>
      </c>
      <c r="V37" s="642">
        <f t="shared" si="7"/>
        <v>0</v>
      </c>
      <c r="W37" s="628"/>
      <c r="X37" s="542"/>
      <c r="Y37" s="542"/>
      <c r="Z37" s="542"/>
      <c r="AA37" s="542"/>
      <c r="AB37" s="542"/>
      <c r="AC37" s="542"/>
      <c r="AD37" s="542"/>
      <c r="AE37" s="542"/>
      <c r="AF37" s="542"/>
      <c r="AG37" s="542"/>
      <c r="AH37" s="542"/>
      <c r="AI37" s="598">
        <f t="shared" si="8"/>
        <v>0</v>
      </c>
      <c r="AJ37" s="598">
        <f t="shared" si="9"/>
        <v>0</v>
      </c>
      <c r="AK37" s="628"/>
      <c r="AL37" s="577" t="str">
        <f t="shared" si="10"/>
        <v/>
      </c>
      <c r="AM37" s="577" t="str">
        <f t="shared" si="11"/>
        <v/>
      </c>
      <c r="AN37" s="542"/>
      <c r="AO37" s="542"/>
      <c r="AP37" s="629"/>
      <c r="AQ37" s="630" t="s">
        <v>1342</v>
      </c>
      <c r="AT37" s="600" t="s">
        <v>1343</v>
      </c>
      <c r="AU37" s="600" t="s">
        <v>1343</v>
      </c>
      <c r="AV37" s="600" t="s">
        <v>1343</v>
      </c>
      <c r="AW37" s="600" t="s">
        <v>1343</v>
      </c>
      <c r="AX37" s="600" t="s">
        <v>1343</v>
      </c>
      <c r="AY37" s="600" t="s">
        <v>1343</v>
      </c>
      <c r="AZ37" s="600" t="s">
        <v>1343</v>
      </c>
      <c r="BA37" s="600" t="s">
        <v>1343</v>
      </c>
      <c r="BB37" s="600" t="s">
        <v>1343</v>
      </c>
      <c r="BC37" s="600" t="s">
        <v>1343</v>
      </c>
      <c r="BD37" s="600" t="s">
        <v>1343</v>
      </c>
      <c r="BE37" s="606" t="s">
        <v>1344</v>
      </c>
      <c r="BF37" s="631" t="s">
        <v>1344</v>
      </c>
      <c r="BG37" s="632"/>
      <c r="BH37" s="633" t="s">
        <v>1345</v>
      </c>
      <c r="BI37" s="600" t="s">
        <v>1345</v>
      </c>
      <c r="BJ37" s="600" t="s">
        <v>1345</v>
      </c>
      <c r="BK37" s="600" t="s">
        <v>1345</v>
      </c>
      <c r="BL37" s="600" t="s">
        <v>1345</v>
      </c>
      <c r="BM37" s="600" t="s">
        <v>1345</v>
      </c>
      <c r="BN37" s="600" t="s">
        <v>1345</v>
      </c>
      <c r="BO37" s="600" t="s">
        <v>1345</v>
      </c>
      <c r="BP37" s="600" t="s">
        <v>1345</v>
      </c>
      <c r="BQ37" s="600" t="s">
        <v>1345</v>
      </c>
      <c r="BR37" s="600" t="s">
        <v>1345</v>
      </c>
      <c r="BS37" s="606" t="s">
        <v>1346</v>
      </c>
      <c r="BT37" s="631" t="s">
        <v>1346</v>
      </c>
      <c r="BU37" s="632"/>
      <c r="BV37" s="634" t="s">
        <v>1347</v>
      </c>
      <c r="BW37" s="578" t="s">
        <v>1347</v>
      </c>
    </row>
    <row r="38" spans="2:75" s="566" customFormat="1" ht="13.95" customHeight="1" x14ac:dyDescent="0.25">
      <c r="B38" s="594" t="str">
        <f t="shared" si="5"/>
        <v>YKY</v>
      </c>
      <c r="C38" s="1051"/>
      <c r="D38" s="594" t="s">
        <v>912</v>
      </c>
      <c r="E38" s="627">
        <f>IFERROR(INDEX('PCD List'!$E$3:$O$43,MATCH(DPWW1!$D38,'PCD List'!$D$3:$D$43,0),MATCH(DPWW1!$B38,'PCD List'!$E$2:$O$2,0)),"")</f>
        <v>0</v>
      </c>
      <c r="F38" s="19" t="s">
        <v>686</v>
      </c>
      <c r="G38" s="19" t="s">
        <v>1348</v>
      </c>
      <c r="H38" s="15" t="s">
        <v>1349</v>
      </c>
      <c r="I38" s="15">
        <v>3</v>
      </c>
      <c r="J38" s="9"/>
      <c r="K38" s="9"/>
      <c r="L38" s="9"/>
      <c r="M38" s="9"/>
      <c r="N38" s="9"/>
      <c r="O38" s="9"/>
      <c r="P38" s="9"/>
      <c r="Q38" s="9"/>
      <c r="R38" s="9"/>
      <c r="S38" s="9"/>
      <c r="T38" s="9"/>
      <c r="U38" s="642">
        <f t="shared" si="6"/>
        <v>0</v>
      </c>
      <c r="V38" s="642">
        <f t="shared" si="7"/>
        <v>0</v>
      </c>
      <c r="W38" s="628"/>
      <c r="X38" s="542"/>
      <c r="Y38" s="542"/>
      <c r="Z38" s="542"/>
      <c r="AA38" s="542"/>
      <c r="AB38" s="542"/>
      <c r="AC38" s="542"/>
      <c r="AD38" s="542"/>
      <c r="AE38" s="542"/>
      <c r="AF38" s="542"/>
      <c r="AG38" s="542"/>
      <c r="AH38" s="542"/>
      <c r="AI38" s="598">
        <f t="shared" si="8"/>
        <v>0</v>
      </c>
      <c r="AJ38" s="598">
        <f t="shared" si="9"/>
        <v>0</v>
      </c>
      <c r="AK38" s="628"/>
      <c r="AL38" s="577" t="str">
        <f t="shared" si="10"/>
        <v/>
      </c>
      <c r="AM38" s="577" t="str">
        <f t="shared" si="11"/>
        <v/>
      </c>
      <c r="AN38" s="542"/>
      <c r="AO38" s="542"/>
      <c r="AP38" s="629"/>
      <c r="AQ38" s="630" t="s">
        <v>1350</v>
      </c>
      <c r="AT38" s="600" t="s">
        <v>1351</v>
      </c>
      <c r="AU38" s="600" t="s">
        <v>1351</v>
      </c>
      <c r="AV38" s="600" t="s">
        <v>1351</v>
      </c>
      <c r="AW38" s="600" t="s">
        <v>1351</v>
      </c>
      <c r="AX38" s="600" t="s">
        <v>1351</v>
      </c>
      <c r="AY38" s="600" t="s">
        <v>1351</v>
      </c>
      <c r="AZ38" s="600" t="s">
        <v>1351</v>
      </c>
      <c r="BA38" s="600" t="s">
        <v>1351</v>
      </c>
      <c r="BB38" s="600" t="s">
        <v>1351</v>
      </c>
      <c r="BC38" s="600" t="s">
        <v>1351</v>
      </c>
      <c r="BD38" s="600" t="s">
        <v>1351</v>
      </c>
      <c r="BE38" s="606" t="s">
        <v>1352</v>
      </c>
      <c r="BF38" s="631" t="s">
        <v>1352</v>
      </c>
      <c r="BG38" s="632"/>
      <c r="BH38" s="633" t="s">
        <v>1353</v>
      </c>
      <c r="BI38" s="600" t="s">
        <v>1353</v>
      </c>
      <c r="BJ38" s="600" t="s">
        <v>1353</v>
      </c>
      <c r="BK38" s="600" t="s">
        <v>1353</v>
      </c>
      <c r="BL38" s="600" t="s">
        <v>1353</v>
      </c>
      <c r="BM38" s="600" t="s">
        <v>1353</v>
      </c>
      <c r="BN38" s="600" t="s">
        <v>1353</v>
      </c>
      <c r="BO38" s="600" t="s">
        <v>1353</v>
      </c>
      <c r="BP38" s="600" t="s">
        <v>1353</v>
      </c>
      <c r="BQ38" s="600" t="s">
        <v>1353</v>
      </c>
      <c r="BR38" s="600" t="s">
        <v>1353</v>
      </c>
      <c r="BS38" s="606" t="s">
        <v>1354</v>
      </c>
      <c r="BT38" s="631" t="s">
        <v>1354</v>
      </c>
      <c r="BU38" s="632"/>
      <c r="BV38" s="634" t="s">
        <v>1355</v>
      </c>
      <c r="BW38" s="578" t="s">
        <v>1355</v>
      </c>
    </row>
    <row r="39" spans="2:75" s="566" customFormat="1" ht="13.95" customHeight="1" x14ac:dyDescent="0.25">
      <c r="B39" s="594" t="str">
        <f t="shared" si="5"/>
        <v>YKY</v>
      </c>
      <c r="C39" s="1051"/>
      <c r="D39" s="594" t="s">
        <v>915</v>
      </c>
      <c r="E39" s="627" t="str">
        <f>IFERROR(INDEX('PCD List'!$E$3:$O$43,MATCH(DPWW1!$D39,'PCD List'!$D$3:$D$43,0),MATCH(DPWW1!$B39,'PCD List'!$E$2:$O$2,0)),"")</f>
        <v>Y</v>
      </c>
      <c r="F39" s="19" t="s">
        <v>710</v>
      </c>
      <c r="G39" s="19" t="s">
        <v>1356</v>
      </c>
      <c r="H39" s="15" t="s">
        <v>1144</v>
      </c>
      <c r="I39" s="15">
        <v>0</v>
      </c>
      <c r="J39" s="9">
        <v>12</v>
      </c>
      <c r="K39" s="9"/>
      <c r="L39" s="9"/>
      <c r="M39" s="9"/>
      <c r="N39" s="9"/>
      <c r="O39" s="9">
        <v>12</v>
      </c>
      <c r="P39" s="9"/>
      <c r="Q39" s="9"/>
      <c r="R39" s="9"/>
      <c r="S39" s="9"/>
      <c r="T39" s="9"/>
      <c r="U39" s="642">
        <f t="shared" si="6"/>
        <v>12</v>
      </c>
      <c r="V39" s="642">
        <f t="shared" si="7"/>
        <v>0</v>
      </c>
      <c r="W39" s="628"/>
      <c r="X39" s="542"/>
      <c r="Y39" s="542">
        <v>0</v>
      </c>
      <c r="Z39" s="542">
        <v>0</v>
      </c>
      <c r="AA39" s="542">
        <v>2</v>
      </c>
      <c r="AB39" s="542">
        <v>8</v>
      </c>
      <c r="AC39" s="542">
        <v>12</v>
      </c>
      <c r="AD39" s="542"/>
      <c r="AE39" s="542"/>
      <c r="AF39" s="542"/>
      <c r="AG39" s="542"/>
      <c r="AH39" s="542"/>
      <c r="AI39" s="598">
        <f t="shared" si="8"/>
        <v>12</v>
      </c>
      <c r="AJ39" s="598">
        <f t="shared" si="9"/>
        <v>0</v>
      </c>
      <c r="AK39" s="628"/>
      <c r="AL39" s="577">
        <f t="shared" si="10"/>
        <v>1</v>
      </c>
      <c r="AM39" s="577" t="str">
        <f t="shared" si="11"/>
        <v/>
      </c>
      <c r="AN39" s="542" t="s">
        <v>1128</v>
      </c>
      <c r="AO39" s="542" t="s">
        <v>1128</v>
      </c>
      <c r="AP39" s="629"/>
      <c r="AQ39" s="630" t="s">
        <v>1357</v>
      </c>
      <c r="AT39" s="600" t="s">
        <v>1358</v>
      </c>
      <c r="AU39" s="600" t="s">
        <v>1358</v>
      </c>
      <c r="AV39" s="600" t="s">
        <v>1358</v>
      </c>
      <c r="AW39" s="600" t="s">
        <v>1358</v>
      </c>
      <c r="AX39" s="600" t="s">
        <v>1358</v>
      </c>
      <c r="AY39" s="600" t="s">
        <v>1358</v>
      </c>
      <c r="AZ39" s="600" t="s">
        <v>1358</v>
      </c>
      <c r="BA39" s="600" t="s">
        <v>1358</v>
      </c>
      <c r="BB39" s="600" t="s">
        <v>1358</v>
      </c>
      <c r="BC39" s="600" t="s">
        <v>1358</v>
      </c>
      <c r="BD39" s="600" t="s">
        <v>1358</v>
      </c>
      <c r="BE39" s="606" t="s">
        <v>1359</v>
      </c>
      <c r="BF39" s="631" t="s">
        <v>1359</v>
      </c>
      <c r="BG39" s="632"/>
      <c r="BH39" s="633" t="s">
        <v>1360</v>
      </c>
      <c r="BI39" s="600" t="s">
        <v>1360</v>
      </c>
      <c r="BJ39" s="600" t="s">
        <v>1360</v>
      </c>
      <c r="BK39" s="600" t="s">
        <v>1360</v>
      </c>
      <c r="BL39" s="600" t="s">
        <v>1360</v>
      </c>
      <c r="BM39" s="600" t="s">
        <v>1360</v>
      </c>
      <c r="BN39" s="600" t="s">
        <v>1360</v>
      </c>
      <c r="BO39" s="600" t="s">
        <v>1360</v>
      </c>
      <c r="BP39" s="600" t="s">
        <v>1360</v>
      </c>
      <c r="BQ39" s="600" t="s">
        <v>1360</v>
      </c>
      <c r="BR39" s="600" t="s">
        <v>1360</v>
      </c>
      <c r="BS39" s="606" t="s">
        <v>1361</v>
      </c>
      <c r="BT39" s="631" t="s">
        <v>1361</v>
      </c>
      <c r="BU39" s="632"/>
      <c r="BV39" s="634" t="s">
        <v>1362</v>
      </c>
      <c r="BW39" s="578" t="s">
        <v>1362</v>
      </c>
    </row>
    <row r="40" spans="2:75" s="566" customFormat="1" ht="15" x14ac:dyDescent="0.25">
      <c r="B40" s="594" t="str">
        <f t="shared" si="5"/>
        <v>YKY</v>
      </c>
      <c r="C40" s="1051" t="s">
        <v>917</v>
      </c>
      <c r="D40" s="594" t="s">
        <v>74</v>
      </c>
      <c r="E40" s="627" t="str">
        <f>IFERROR(INDEX('PCD List'!$E$3:$O$43,MATCH(DPWW1!$D40,'PCD List'!$D$3:$D$43,0),MATCH(DPWW1!$B40,'PCD List'!$E$2:$O$2,0)),"")</f>
        <v>Y</v>
      </c>
      <c r="F40" s="19" t="s">
        <v>698</v>
      </c>
      <c r="G40" s="19" t="s">
        <v>1363</v>
      </c>
      <c r="H40" s="15" t="s">
        <v>417</v>
      </c>
      <c r="I40" s="15">
        <v>0</v>
      </c>
      <c r="J40" s="9"/>
      <c r="K40" s="9"/>
      <c r="L40" s="9"/>
      <c r="M40" s="9"/>
      <c r="N40" s="9"/>
      <c r="O40" s="9">
        <v>100</v>
      </c>
      <c r="P40" s="647"/>
      <c r="Q40" s="647"/>
      <c r="R40" s="647"/>
      <c r="S40" s="647"/>
      <c r="T40" s="647"/>
      <c r="U40" s="642">
        <f t="shared" si="6"/>
        <v>100</v>
      </c>
      <c r="V40" s="642">
        <f t="shared" si="7"/>
        <v>0</v>
      </c>
      <c r="W40" s="628"/>
      <c r="X40" s="542"/>
      <c r="Y40" s="940">
        <f>+DPWW2!AA35/DPWW2!$AK35*100</f>
        <v>0.66957673127524575</v>
      </c>
      <c r="Z40" s="940">
        <f>+DPWW2!AB35/DPWW2!$AK35*100</f>
        <v>24.998345795010916</v>
      </c>
      <c r="AA40" s="940">
        <f>+DPWW2!AC35/DPWW2!$AK35*100</f>
        <v>52.001588036789528</v>
      </c>
      <c r="AB40" s="940">
        <f>+DPWW2!AD35/DPWW2!$AK35*100</f>
        <v>76.000794018394771</v>
      </c>
      <c r="AC40" s="940">
        <f>+DPWW2!AE35/DPWW2!$AK35*100</f>
        <v>100</v>
      </c>
      <c r="AD40" s="542"/>
      <c r="AE40" s="542"/>
      <c r="AF40" s="542"/>
      <c r="AG40" s="542"/>
      <c r="AH40" s="542"/>
      <c r="AI40" s="598">
        <f t="shared" si="8"/>
        <v>100</v>
      </c>
      <c r="AJ40" s="598">
        <f t="shared" si="9"/>
        <v>0</v>
      </c>
      <c r="AK40" s="628"/>
      <c r="AL40" s="577">
        <f t="shared" si="10"/>
        <v>1</v>
      </c>
      <c r="AM40" s="577" t="str">
        <f t="shared" si="11"/>
        <v/>
      </c>
      <c r="AN40" s="542" t="s">
        <v>1053</v>
      </c>
      <c r="AO40" s="542" t="s">
        <v>1053</v>
      </c>
      <c r="AP40" s="629"/>
      <c r="AQ40" s="630" t="s">
        <v>1364</v>
      </c>
      <c r="AT40" s="600" t="s">
        <v>1365</v>
      </c>
      <c r="AU40" s="600" t="s">
        <v>1365</v>
      </c>
      <c r="AV40" s="600" t="s">
        <v>1365</v>
      </c>
      <c r="AW40" s="600" t="s">
        <v>1365</v>
      </c>
      <c r="AX40" s="600" t="s">
        <v>1365</v>
      </c>
      <c r="AY40" s="600" t="s">
        <v>1365</v>
      </c>
      <c r="AZ40" s="636" t="s">
        <v>1365</v>
      </c>
      <c r="BA40" s="636" t="s">
        <v>1365</v>
      </c>
      <c r="BB40" s="636" t="s">
        <v>1365</v>
      </c>
      <c r="BC40" s="636" t="s">
        <v>1365</v>
      </c>
      <c r="BD40" s="636" t="s">
        <v>1365</v>
      </c>
      <c r="BE40" s="606" t="s">
        <v>1366</v>
      </c>
      <c r="BF40" s="631" t="s">
        <v>1366</v>
      </c>
      <c r="BG40" s="632"/>
      <c r="BH40" s="633" t="s">
        <v>1367</v>
      </c>
      <c r="BI40" s="600" t="s">
        <v>1367</v>
      </c>
      <c r="BJ40" s="600" t="s">
        <v>1367</v>
      </c>
      <c r="BK40" s="600" t="s">
        <v>1367</v>
      </c>
      <c r="BL40" s="600" t="s">
        <v>1367</v>
      </c>
      <c r="BM40" s="600" t="s">
        <v>1367</v>
      </c>
      <c r="BN40" s="600" t="s">
        <v>1367</v>
      </c>
      <c r="BO40" s="600" t="s">
        <v>1367</v>
      </c>
      <c r="BP40" s="600" t="s">
        <v>1367</v>
      </c>
      <c r="BQ40" s="600" t="s">
        <v>1367</v>
      </c>
      <c r="BR40" s="600" t="s">
        <v>1367</v>
      </c>
      <c r="BS40" s="606" t="s">
        <v>1368</v>
      </c>
      <c r="BT40" s="631" t="s">
        <v>1368</v>
      </c>
      <c r="BU40" s="632"/>
      <c r="BV40" s="634" t="s">
        <v>1369</v>
      </c>
      <c r="BW40" s="578" t="s">
        <v>1369</v>
      </c>
    </row>
    <row r="41" spans="2:75" s="566" customFormat="1" ht="13.95" customHeight="1" x14ac:dyDescent="0.25">
      <c r="B41" s="594" t="str">
        <f t="shared" ref="B41:B64" si="12">$B$8</f>
        <v>YKY</v>
      </c>
      <c r="C41" s="1051"/>
      <c r="D41" s="594" t="s">
        <v>919</v>
      </c>
      <c r="E41" s="627">
        <f>IFERROR(INDEX('PCD List'!$E$3:$O$43,MATCH(DPWW1!$D41,'PCD List'!$D$3:$D$43,0),MATCH(DPWW1!$B41,'PCD List'!$E$2:$O$2,0)),"")</f>
        <v>0</v>
      </c>
      <c r="F41" s="19" t="s">
        <v>1370</v>
      </c>
      <c r="G41" s="19" t="s">
        <v>1371</v>
      </c>
      <c r="H41" s="15" t="s">
        <v>417</v>
      </c>
      <c r="I41" s="15">
        <v>0</v>
      </c>
      <c r="J41" s="9"/>
      <c r="K41" s="9"/>
      <c r="L41" s="9"/>
      <c r="M41" s="9"/>
      <c r="N41" s="9"/>
      <c r="O41" s="9"/>
      <c r="P41" s="9"/>
      <c r="Q41" s="9"/>
      <c r="R41" s="9"/>
      <c r="S41" s="9"/>
      <c r="T41" s="9"/>
      <c r="U41" s="642">
        <f t="shared" si="6"/>
        <v>0</v>
      </c>
      <c r="V41" s="642">
        <f t="shared" si="7"/>
        <v>0</v>
      </c>
      <c r="W41" s="628"/>
      <c r="X41" s="542"/>
      <c r="Y41" s="542"/>
      <c r="Z41" s="542"/>
      <c r="AA41" s="542"/>
      <c r="AB41" s="542"/>
      <c r="AC41" s="542"/>
      <c r="AD41" s="542"/>
      <c r="AE41" s="542"/>
      <c r="AF41" s="542"/>
      <c r="AG41" s="542"/>
      <c r="AH41" s="542"/>
      <c r="AI41" s="598">
        <f t="shared" si="8"/>
        <v>0</v>
      </c>
      <c r="AJ41" s="598">
        <f t="shared" si="9"/>
        <v>0</v>
      </c>
      <c r="AK41" s="628"/>
      <c r="AL41" s="577" t="str">
        <f t="shared" si="10"/>
        <v/>
      </c>
      <c r="AM41" s="577" t="str">
        <f t="shared" si="11"/>
        <v/>
      </c>
      <c r="AN41" s="542"/>
      <c r="AO41" s="542"/>
      <c r="AP41" s="629"/>
      <c r="AQ41" s="630" t="s">
        <v>1372</v>
      </c>
      <c r="AT41" s="600" t="s">
        <v>1373</v>
      </c>
      <c r="AU41" s="600" t="s">
        <v>1373</v>
      </c>
      <c r="AV41" s="600" t="s">
        <v>1373</v>
      </c>
      <c r="AW41" s="600" t="s">
        <v>1373</v>
      </c>
      <c r="AX41" s="600" t="s">
        <v>1373</v>
      </c>
      <c r="AY41" s="600" t="s">
        <v>1373</v>
      </c>
      <c r="AZ41" s="600" t="s">
        <v>1373</v>
      </c>
      <c r="BA41" s="600" t="s">
        <v>1373</v>
      </c>
      <c r="BB41" s="600" t="s">
        <v>1373</v>
      </c>
      <c r="BC41" s="600" t="s">
        <v>1373</v>
      </c>
      <c r="BD41" s="600" t="s">
        <v>1373</v>
      </c>
      <c r="BE41" s="606" t="s">
        <v>1374</v>
      </c>
      <c r="BF41" s="631" t="s">
        <v>1374</v>
      </c>
      <c r="BG41" s="632"/>
      <c r="BH41" s="633" t="s">
        <v>1375</v>
      </c>
      <c r="BI41" s="600" t="s">
        <v>1375</v>
      </c>
      <c r="BJ41" s="600" t="s">
        <v>1375</v>
      </c>
      <c r="BK41" s="600" t="s">
        <v>1375</v>
      </c>
      <c r="BL41" s="600" t="s">
        <v>1375</v>
      </c>
      <c r="BM41" s="600" t="s">
        <v>1375</v>
      </c>
      <c r="BN41" s="600" t="s">
        <v>1375</v>
      </c>
      <c r="BO41" s="600" t="s">
        <v>1375</v>
      </c>
      <c r="BP41" s="600" t="s">
        <v>1375</v>
      </c>
      <c r="BQ41" s="600" t="s">
        <v>1375</v>
      </c>
      <c r="BR41" s="600" t="s">
        <v>1375</v>
      </c>
      <c r="BS41" s="606" t="s">
        <v>1376</v>
      </c>
      <c r="BT41" s="631" t="s">
        <v>1376</v>
      </c>
      <c r="BU41" s="632"/>
      <c r="BV41" s="634" t="s">
        <v>1377</v>
      </c>
      <c r="BW41" s="578" t="s">
        <v>1377</v>
      </c>
    </row>
    <row r="42" spans="2:75" s="566" customFormat="1" ht="15" x14ac:dyDescent="0.25">
      <c r="B42" s="594" t="str">
        <f t="shared" si="12"/>
        <v>YKY</v>
      </c>
      <c r="C42" s="1051"/>
      <c r="D42" s="594" t="s">
        <v>919</v>
      </c>
      <c r="E42" s="627">
        <f>IFERROR(INDEX('PCD List'!$E$3:$O$43,MATCH(DPWW1!$D42,'PCD List'!$D$3:$D$43,0),MATCH(DPWW1!$B42,'PCD List'!$E$2:$O$2,0)),"")</f>
        <v>0</v>
      </c>
      <c r="F42" s="19" t="s">
        <v>1370</v>
      </c>
      <c r="G42" s="19" t="s">
        <v>1378</v>
      </c>
      <c r="H42" s="15" t="s">
        <v>417</v>
      </c>
      <c r="I42" s="15">
        <v>0</v>
      </c>
      <c r="J42" s="9"/>
      <c r="K42" s="9"/>
      <c r="L42" s="9"/>
      <c r="M42" s="9"/>
      <c r="N42" s="9"/>
      <c r="O42" s="9"/>
      <c r="P42" s="9"/>
      <c r="Q42" s="9"/>
      <c r="R42" s="9"/>
      <c r="S42" s="9"/>
      <c r="T42" s="9"/>
      <c r="U42" s="642">
        <f t="shared" si="6"/>
        <v>0</v>
      </c>
      <c r="V42" s="642">
        <f t="shared" si="7"/>
        <v>0</v>
      </c>
      <c r="W42" s="628"/>
      <c r="X42" s="542"/>
      <c r="Y42" s="542"/>
      <c r="Z42" s="542"/>
      <c r="AA42" s="542"/>
      <c r="AB42" s="542"/>
      <c r="AC42" s="542"/>
      <c r="AD42" s="542"/>
      <c r="AE42" s="542"/>
      <c r="AF42" s="542"/>
      <c r="AG42" s="542"/>
      <c r="AH42" s="542"/>
      <c r="AI42" s="598">
        <f t="shared" si="8"/>
        <v>0</v>
      </c>
      <c r="AJ42" s="598">
        <f t="shared" si="9"/>
        <v>0</v>
      </c>
      <c r="AK42" s="628"/>
      <c r="AL42" s="577" t="str">
        <f t="shared" si="10"/>
        <v/>
      </c>
      <c r="AM42" s="577" t="str">
        <f t="shared" si="11"/>
        <v/>
      </c>
      <c r="AN42" s="542"/>
      <c r="AO42" s="542"/>
      <c r="AP42" s="629"/>
      <c r="AQ42" s="630" t="s">
        <v>1379</v>
      </c>
      <c r="AT42" s="600" t="s">
        <v>1380</v>
      </c>
      <c r="AU42" s="600" t="s">
        <v>1380</v>
      </c>
      <c r="AV42" s="600" t="s">
        <v>1380</v>
      </c>
      <c r="AW42" s="600" t="s">
        <v>1380</v>
      </c>
      <c r="AX42" s="600" t="s">
        <v>1380</v>
      </c>
      <c r="AY42" s="600" t="s">
        <v>1380</v>
      </c>
      <c r="AZ42" s="600" t="s">
        <v>1380</v>
      </c>
      <c r="BA42" s="600" t="s">
        <v>1380</v>
      </c>
      <c r="BB42" s="600" t="s">
        <v>1380</v>
      </c>
      <c r="BC42" s="600" t="s">
        <v>1380</v>
      </c>
      <c r="BD42" s="600" t="s">
        <v>1380</v>
      </c>
      <c r="BE42" s="606" t="s">
        <v>1381</v>
      </c>
      <c r="BF42" s="631" t="s">
        <v>1381</v>
      </c>
      <c r="BG42" s="632"/>
      <c r="BH42" s="633" t="s">
        <v>1382</v>
      </c>
      <c r="BI42" s="600" t="s">
        <v>1382</v>
      </c>
      <c r="BJ42" s="600" t="s">
        <v>1382</v>
      </c>
      <c r="BK42" s="600" t="s">
        <v>1382</v>
      </c>
      <c r="BL42" s="600" t="s">
        <v>1382</v>
      </c>
      <c r="BM42" s="600" t="s">
        <v>1382</v>
      </c>
      <c r="BN42" s="600" t="s">
        <v>1382</v>
      </c>
      <c r="BO42" s="600" t="s">
        <v>1382</v>
      </c>
      <c r="BP42" s="600" t="s">
        <v>1382</v>
      </c>
      <c r="BQ42" s="600" t="s">
        <v>1382</v>
      </c>
      <c r="BR42" s="600" t="s">
        <v>1382</v>
      </c>
      <c r="BS42" s="606" t="s">
        <v>1383</v>
      </c>
      <c r="BT42" s="631" t="s">
        <v>1383</v>
      </c>
      <c r="BU42" s="632"/>
      <c r="BV42" s="634" t="s">
        <v>1384</v>
      </c>
      <c r="BW42" s="578" t="s">
        <v>1384</v>
      </c>
    </row>
    <row r="43" spans="2:75" s="566" customFormat="1" ht="13.95" customHeight="1" x14ac:dyDescent="0.25">
      <c r="B43" s="594" t="str">
        <f t="shared" si="12"/>
        <v>YKY</v>
      </c>
      <c r="C43" s="1051"/>
      <c r="D43" s="594" t="s">
        <v>919</v>
      </c>
      <c r="E43" s="627">
        <f>IFERROR(INDEX('PCD List'!$E$3:$O$43,MATCH(DPWW1!$D43,'PCD List'!$D$3:$D$43,0),MATCH(DPWW1!$B43,'PCD List'!$E$2:$O$2,0)),"")</f>
        <v>0</v>
      </c>
      <c r="F43" s="19" t="s">
        <v>1370</v>
      </c>
      <c r="G43" s="19" t="s">
        <v>1385</v>
      </c>
      <c r="H43" s="15" t="s">
        <v>417</v>
      </c>
      <c r="I43" s="15">
        <v>0</v>
      </c>
      <c r="J43" s="9"/>
      <c r="K43" s="9"/>
      <c r="L43" s="9"/>
      <c r="M43" s="9"/>
      <c r="N43" s="9"/>
      <c r="O43" s="9"/>
      <c r="P43" s="9"/>
      <c r="Q43" s="9"/>
      <c r="R43" s="9"/>
      <c r="S43" s="9"/>
      <c r="T43" s="9"/>
      <c r="U43" s="642">
        <f t="shared" si="6"/>
        <v>0</v>
      </c>
      <c r="V43" s="642">
        <f t="shared" si="7"/>
        <v>0</v>
      </c>
      <c r="W43" s="628"/>
      <c r="X43" s="542"/>
      <c r="Y43" s="542"/>
      <c r="Z43" s="542"/>
      <c r="AA43" s="542"/>
      <c r="AB43" s="542"/>
      <c r="AC43" s="542"/>
      <c r="AD43" s="542"/>
      <c r="AE43" s="542"/>
      <c r="AF43" s="542"/>
      <c r="AG43" s="542"/>
      <c r="AH43" s="542"/>
      <c r="AI43" s="598">
        <f t="shared" si="8"/>
        <v>0</v>
      </c>
      <c r="AJ43" s="598">
        <f t="shared" si="9"/>
        <v>0</v>
      </c>
      <c r="AK43" s="628"/>
      <c r="AL43" s="577" t="str">
        <f t="shared" si="10"/>
        <v/>
      </c>
      <c r="AM43" s="577" t="str">
        <f t="shared" si="11"/>
        <v/>
      </c>
      <c r="AN43" s="542"/>
      <c r="AO43" s="542"/>
      <c r="AP43" s="629"/>
      <c r="AQ43" s="630" t="s">
        <v>1386</v>
      </c>
      <c r="AT43" s="600" t="s">
        <v>1387</v>
      </c>
      <c r="AU43" s="600" t="s">
        <v>1387</v>
      </c>
      <c r="AV43" s="600" t="s">
        <v>1387</v>
      </c>
      <c r="AW43" s="600" t="s">
        <v>1387</v>
      </c>
      <c r="AX43" s="600" t="s">
        <v>1387</v>
      </c>
      <c r="AY43" s="600" t="s">
        <v>1387</v>
      </c>
      <c r="AZ43" s="600" t="s">
        <v>1387</v>
      </c>
      <c r="BA43" s="600" t="s">
        <v>1387</v>
      </c>
      <c r="BB43" s="600" t="s">
        <v>1387</v>
      </c>
      <c r="BC43" s="600" t="s">
        <v>1387</v>
      </c>
      <c r="BD43" s="600" t="s">
        <v>1387</v>
      </c>
      <c r="BE43" s="606" t="s">
        <v>1388</v>
      </c>
      <c r="BF43" s="631" t="s">
        <v>1388</v>
      </c>
      <c r="BG43" s="632"/>
      <c r="BH43" s="633" t="s">
        <v>1389</v>
      </c>
      <c r="BI43" s="600" t="s">
        <v>1389</v>
      </c>
      <c r="BJ43" s="600" t="s">
        <v>1389</v>
      </c>
      <c r="BK43" s="600" t="s">
        <v>1389</v>
      </c>
      <c r="BL43" s="600" t="s">
        <v>1389</v>
      </c>
      <c r="BM43" s="600" t="s">
        <v>1389</v>
      </c>
      <c r="BN43" s="600" t="s">
        <v>1389</v>
      </c>
      <c r="BO43" s="600" t="s">
        <v>1389</v>
      </c>
      <c r="BP43" s="600" t="s">
        <v>1389</v>
      </c>
      <c r="BQ43" s="600" t="s">
        <v>1389</v>
      </c>
      <c r="BR43" s="600" t="s">
        <v>1389</v>
      </c>
      <c r="BS43" s="606" t="s">
        <v>1390</v>
      </c>
      <c r="BT43" s="631" t="s">
        <v>1390</v>
      </c>
      <c r="BU43" s="632"/>
      <c r="BV43" s="634" t="s">
        <v>1391</v>
      </c>
      <c r="BW43" s="578" t="s">
        <v>1391</v>
      </c>
    </row>
    <row r="44" spans="2:75" s="566" customFormat="1" ht="15" x14ac:dyDescent="0.25">
      <c r="B44" s="594" t="str">
        <f t="shared" si="12"/>
        <v>YKY</v>
      </c>
      <c r="C44" s="1051"/>
      <c r="D44" s="594" t="s">
        <v>919</v>
      </c>
      <c r="E44" s="627">
        <f>IFERROR(INDEX('PCD List'!$E$3:$O$43,MATCH(DPWW1!$D44,'PCD List'!$D$3:$D$43,0),MATCH(DPWW1!$B44,'PCD List'!$E$2:$O$2,0)),"")</f>
        <v>0</v>
      </c>
      <c r="F44" s="19" t="s">
        <v>1370</v>
      </c>
      <c r="G44" s="19" t="s">
        <v>1392</v>
      </c>
      <c r="H44" s="15" t="s">
        <v>417</v>
      </c>
      <c r="I44" s="15">
        <v>0</v>
      </c>
      <c r="J44" s="9"/>
      <c r="K44" s="9"/>
      <c r="L44" s="9"/>
      <c r="M44" s="9"/>
      <c r="N44" s="9"/>
      <c r="O44" s="9"/>
      <c r="P44" s="9"/>
      <c r="Q44" s="9"/>
      <c r="R44" s="9"/>
      <c r="S44" s="9"/>
      <c r="T44" s="9"/>
      <c r="U44" s="642">
        <f t="shared" si="6"/>
        <v>0</v>
      </c>
      <c r="V44" s="642">
        <f t="shared" si="7"/>
        <v>0</v>
      </c>
      <c r="W44" s="628"/>
      <c r="X44" s="542"/>
      <c r="Y44" s="542"/>
      <c r="Z44" s="542"/>
      <c r="AA44" s="542"/>
      <c r="AB44" s="542"/>
      <c r="AC44" s="542"/>
      <c r="AD44" s="542"/>
      <c r="AE44" s="542"/>
      <c r="AF44" s="542"/>
      <c r="AG44" s="542"/>
      <c r="AH44" s="542"/>
      <c r="AI44" s="598">
        <f t="shared" si="8"/>
        <v>0</v>
      </c>
      <c r="AJ44" s="598">
        <f t="shared" si="9"/>
        <v>0</v>
      </c>
      <c r="AK44" s="628"/>
      <c r="AL44" s="577" t="str">
        <f t="shared" si="10"/>
        <v/>
      </c>
      <c r="AM44" s="577" t="str">
        <f t="shared" si="11"/>
        <v/>
      </c>
      <c r="AN44" s="542"/>
      <c r="AO44" s="542"/>
      <c r="AP44" s="629"/>
      <c r="AQ44" s="630" t="s">
        <v>1393</v>
      </c>
      <c r="AT44" s="600" t="s">
        <v>1394</v>
      </c>
      <c r="AU44" s="600" t="s">
        <v>1394</v>
      </c>
      <c r="AV44" s="600" t="s">
        <v>1394</v>
      </c>
      <c r="AW44" s="600" t="s">
        <v>1394</v>
      </c>
      <c r="AX44" s="600" t="s">
        <v>1394</v>
      </c>
      <c r="AY44" s="600" t="s">
        <v>1394</v>
      </c>
      <c r="AZ44" s="600" t="s">
        <v>1394</v>
      </c>
      <c r="BA44" s="600" t="s">
        <v>1394</v>
      </c>
      <c r="BB44" s="600" t="s">
        <v>1394</v>
      </c>
      <c r="BC44" s="600" t="s">
        <v>1394</v>
      </c>
      <c r="BD44" s="600" t="s">
        <v>1394</v>
      </c>
      <c r="BE44" s="606" t="s">
        <v>1395</v>
      </c>
      <c r="BF44" s="631" t="s">
        <v>1395</v>
      </c>
      <c r="BG44" s="632"/>
      <c r="BH44" s="633" t="s">
        <v>1396</v>
      </c>
      <c r="BI44" s="600" t="s">
        <v>1396</v>
      </c>
      <c r="BJ44" s="600" t="s">
        <v>1396</v>
      </c>
      <c r="BK44" s="600" t="s">
        <v>1396</v>
      </c>
      <c r="BL44" s="600" t="s">
        <v>1396</v>
      </c>
      <c r="BM44" s="600" t="s">
        <v>1396</v>
      </c>
      <c r="BN44" s="600" t="s">
        <v>1396</v>
      </c>
      <c r="BO44" s="600" t="s">
        <v>1396</v>
      </c>
      <c r="BP44" s="600" t="s">
        <v>1396</v>
      </c>
      <c r="BQ44" s="600" t="s">
        <v>1396</v>
      </c>
      <c r="BR44" s="600" t="s">
        <v>1396</v>
      </c>
      <c r="BS44" s="606" t="s">
        <v>1397</v>
      </c>
      <c r="BT44" s="631" t="s">
        <v>1397</v>
      </c>
      <c r="BU44" s="632"/>
      <c r="BV44" s="634" t="s">
        <v>1398</v>
      </c>
      <c r="BW44" s="578" t="s">
        <v>1398</v>
      </c>
    </row>
    <row r="45" spans="2:75" s="566" customFormat="1" ht="13.95" customHeight="1" x14ac:dyDescent="0.25">
      <c r="B45" s="594" t="str">
        <f t="shared" si="12"/>
        <v>YKY</v>
      </c>
      <c r="C45" s="1051"/>
      <c r="D45" s="594" t="s">
        <v>919</v>
      </c>
      <c r="E45" s="627">
        <f>IFERROR(INDEX('PCD List'!$E$3:$O$43,MATCH(DPWW1!$D45,'PCD List'!$D$3:$D$43,0),MATCH(DPWW1!$B45,'PCD List'!$E$2:$O$2,0)),"")</f>
        <v>0</v>
      </c>
      <c r="F45" s="19" t="s">
        <v>1370</v>
      </c>
      <c r="G45" s="19" t="s">
        <v>1399</v>
      </c>
      <c r="H45" s="15" t="s">
        <v>417</v>
      </c>
      <c r="I45" s="15">
        <v>0</v>
      </c>
      <c r="J45" s="9"/>
      <c r="K45" s="9"/>
      <c r="L45" s="9"/>
      <c r="M45" s="9"/>
      <c r="N45" s="9"/>
      <c r="O45" s="9"/>
      <c r="P45" s="9"/>
      <c r="Q45" s="9"/>
      <c r="R45" s="9"/>
      <c r="S45" s="9"/>
      <c r="T45" s="9"/>
      <c r="U45" s="642">
        <f t="shared" si="6"/>
        <v>0</v>
      </c>
      <c r="V45" s="642">
        <f t="shared" si="7"/>
        <v>0</v>
      </c>
      <c r="W45" s="628"/>
      <c r="X45" s="542"/>
      <c r="Y45" s="542"/>
      <c r="Z45" s="542"/>
      <c r="AA45" s="542"/>
      <c r="AB45" s="542"/>
      <c r="AC45" s="542"/>
      <c r="AD45" s="542"/>
      <c r="AE45" s="542"/>
      <c r="AF45" s="542"/>
      <c r="AG45" s="542"/>
      <c r="AH45" s="542"/>
      <c r="AI45" s="598">
        <f t="shared" si="8"/>
        <v>0</v>
      </c>
      <c r="AJ45" s="598">
        <f t="shared" si="9"/>
        <v>0</v>
      </c>
      <c r="AK45" s="628"/>
      <c r="AL45" s="577" t="str">
        <f t="shared" si="10"/>
        <v/>
      </c>
      <c r="AM45" s="577" t="str">
        <f t="shared" si="11"/>
        <v/>
      </c>
      <c r="AN45" s="542"/>
      <c r="AO45" s="542"/>
      <c r="AP45" s="629"/>
      <c r="AQ45" s="630" t="s">
        <v>1400</v>
      </c>
      <c r="AT45" s="600" t="s">
        <v>1401</v>
      </c>
      <c r="AU45" s="600" t="s">
        <v>1401</v>
      </c>
      <c r="AV45" s="600" t="s">
        <v>1401</v>
      </c>
      <c r="AW45" s="600" t="s">
        <v>1401</v>
      </c>
      <c r="AX45" s="600" t="s">
        <v>1401</v>
      </c>
      <c r="AY45" s="600" t="s">
        <v>1401</v>
      </c>
      <c r="AZ45" s="600" t="s">
        <v>1401</v>
      </c>
      <c r="BA45" s="600" t="s">
        <v>1401</v>
      </c>
      <c r="BB45" s="600" t="s">
        <v>1401</v>
      </c>
      <c r="BC45" s="600" t="s">
        <v>1401</v>
      </c>
      <c r="BD45" s="600" t="s">
        <v>1401</v>
      </c>
      <c r="BE45" s="606" t="s">
        <v>1402</v>
      </c>
      <c r="BF45" s="631" t="s">
        <v>1402</v>
      </c>
      <c r="BG45" s="632"/>
      <c r="BH45" s="633" t="s">
        <v>1403</v>
      </c>
      <c r="BI45" s="600" t="s">
        <v>1403</v>
      </c>
      <c r="BJ45" s="600" t="s">
        <v>1403</v>
      </c>
      <c r="BK45" s="600" t="s">
        <v>1403</v>
      </c>
      <c r="BL45" s="600" t="s">
        <v>1403</v>
      </c>
      <c r="BM45" s="600" t="s">
        <v>1403</v>
      </c>
      <c r="BN45" s="600" t="s">
        <v>1403</v>
      </c>
      <c r="BO45" s="600" t="s">
        <v>1403</v>
      </c>
      <c r="BP45" s="600" t="s">
        <v>1403</v>
      </c>
      <c r="BQ45" s="600" t="s">
        <v>1403</v>
      </c>
      <c r="BR45" s="600" t="s">
        <v>1403</v>
      </c>
      <c r="BS45" s="606" t="s">
        <v>1404</v>
      </c>
      <c r="BT45" s="631" t="s">
        <v>1404</v>
      </c>
      <c r="BU45" s="632"/>
      <c r="BV45" s="634" t="s">
        <v>1405</v>
      </c>
      <c r="BW45" s="578" t="s">
        <v>1405</v>
      </c>
    </row>
    <row r="46" spans="2:75" s="566" customFormat="1" ht="15" x14ac:dyDescent="0.25">
      <c r="B46" s="594" t="str">
        <f t="shared" si="12"/>
        <v>YKY</v>
      </c>
      <c r="C46" s="1051"/>
      <c r="D46" s="594" t="s">
        <v>919</v>
      </c>
      <c r="E46" s="627">
        <f>IFERROR(INDEX('PCD List'!$E$3:$O$43,MATCH(DPWW1!$D46,'PCD List'!$D$3:$D$43,0),MATCH(DPWW1!$B46,'PCD List'!$E$2:$O$2,0)),"")</f>
        <v>0</v>
      </c>
      <c r="F46" s="19" t="s">
        <v>1370</v>
      </c>
      <c r="G46" s="19" t="s">
        <v>1406</v>
      </c>
      <c r="H46" s="15" t="s">
        <v>417</v>
      </c>
      <c r="I46" s="15">
        <v>0</v>
      </c>
      <c r="J46" s="9"/>
      <c r="K46" s="9"/>
      <c r="L46" s="9"/>
      <c r="M46" s="9"/>
      <c r="N46" s="9"/>
      <c r="O46" s="9"/>
      <c r="P46" s="9"/>
      <c r="Q46" s="9"/>
      <c r="R46" s="9"/>
      <c r="S46" s="9"/>
      <c r="T46" s="9"/>
      <c r="U46" s="642">
        <f t="shared" si="6"/>
        <v>0</v>
      </c>
      <c r="V46" s="642">
        <f t="shared" si="7"/>
        <v>0</v>
      </c>
      <c r="W46" s="628"/>
      <c r="X46" s="542"/>
      <c r="Y46" s="542"/>
      <c r="Z46" s="542"/>
      <c r="AA46" s="542"/>
      <c r="AB46" s="542"/>
      <c r="AC46" s="542"/>
      <c r="AD46" s="542"/>
      <c r="AE46" s="542"/>
      <c r="AF46" s="542"/>
      <c r="AG46" s="542"/>
      <c r="AH46" s="542"/>
      <c r="AI46" s="598">
        <f t="shared" si="8"/>
        <v>0</v>
      </c>
      <c r="AJ46" s="598">
        <f t="shared" si="9"/>
        <v>0</v>
      </c>
      <c r="AK46" s="628"/>
      <c r="AL46" s="577" t="str">
        <f t="shared" si="10"/>
        <v/>
      </c>
      <c r="AM46" s="577" t="str">
        <f t="shared" si="11"/>
        <v/>
      </c>
      <c r="AN46" s="542"/>
      <c r="AO46" s="542"/>
      <c r="AP46" s="629"/>
      <c r="AQ46" s="630" t="s">
        <v>1407</v>
      </c>
      <c r="AT46" s="600" t="s">
        <v>1408</v>
      </c>
      <c r="AU46" s="600" t="s">
        <v>1408</v>
      </c>
      <c r="AV46" s="600" t="s">
        <v>1408</v>
      </c>
      <c r="AW46" s="600" t="s">
        <v>1408</v>
      </c>
      <c r="AX46" s="600" t="s">
        <v>1408</v>
      </c>
      <c r="AY46" s="600" t="s">
        <v>1408</v>
      </c>
      <c r="AZ46" s="600" t="s">
        <v>1408</v>
      </c>
      <c r="BA46" s="600" t="s">
        <v>1408</v>
      </c>
      <c r="BB46" s="600" t="s">
        <v>1408</v>
      </c>
      <c r="BC46" s="600" t="s">
        <v>1408</v>
      </c>
      <c r="BD46" s="600" t="s">
        <v>1408</v>
      </c>
      <c r="BE46" s="606" t="s">
        <v>1409</v>
      </c>
      <c r="BF46" s="631" t="s">
        <v>1409</v>
      </c>
      <c r="BG46" s="632"/>
      <c r="BH46" s="633" t="s">
        <v>1410</v>
      </c>
      <c r="BI46" s="600" t="s">
        <v>1410</v>
      </c>
      <c r="BJ46" s="600" t="s">
        <v>1410</v>
      </c>
      <c r="BK46" s="600" t="s">
        <v>1410</v>
      </c>
      <c r="BL46" s="600" t="s">
        <v>1410</v>
      </c>
      <c r="BM46" s="600" t="s">
        <v>1410</v>
      </c>
      <c r="BN46" s="600" t="s">
        <v>1410</v>
      </c>
      <c r="BO46" s="600" t="s">
        <v>1410</v>
      </c>
      <c r="BP46" s="600" t="s">
        <v>1410</v>
      </c>
      <c r="BQ46" s="600" t="s">
        <v>1410</v>
      </c>
      <c r="BR46" s="600" t="s">
        <v>1410</v>
      </c>
      <c r="BS46" s="606" t="s">
        <v>1411</v>
      </c>
      <c r="BT46" s="631" t="s">
        <v>1411</v>
      </c>
      <c r="BU46" s="632"/>
      <c r="BV46" s="634" t="s">
        <v>1412</v>
      </c>
      <c r="BW46" s="578" t="s">
        <v>1412</v>
      </c>
    </row>
    <row r="47" spans="2:75" s="566" customFormat="1" ht="13.95" customHeight="1" x14ac:dyDescent="0.25">
      <c r="B47" s="594" t="str">
        <f t="shared" si="12"/>
        <v>YKY</v>
      </c>
      <c r="C47" s="1051"/>
      <c r="D47" s="594" t="s">
        <v>921</v>
      </c>
      <c r="E47" s="627">
        <f>IFERROR(INDEX('PCD List'!$E$3:$O$43,MATCH(DPWW1!$D47,'PCD List'!$D$3:$D$43,0),MATCH(DPWW1!$B47,'PCD List'!$E$2:$O$2,0)),"")</f>
        <v>0</v>
      </c>
      <c r="F47" s="19" t="s">
        <v>1413</v>
      </c>
      <c r="G47" s="19" t="s">
        <v>1414</v>
      </c>
      <c r="H47" s="15" t="s">
        <v>1415</v>
      </c>
      <c r="I47" s="15">
        <v>0</v>
      </c>
      <c r="J47" s="9"/>
      <c r="K47" s="9"/>
      <c r="L47" s="9"/>
      <c r="M47" s="9"/>
      <c r="N47" s="9"/>
      <c r="O47" s="9"/>
      <c r="P47" s="9"/>
      <c r="Q47" s="9"/>
      <c r="R47" s="9"/>
      <c r="S47" s="9"/>
      <c r="T47" s="9"/>
      <c r="U47" s="642">
        <f t="shared" si="6"/>
        <v>0</v>
      </c>
      <c r="V47" s="642">
        <f t="shared" si="7"/>
        <v>0</v>
      </c>
      <c r="W47" s="628"/>
      <c r="X47" s="542"/>
      <c r="Y47" s="542"/>
      <c r="Z47" s="542"/>
      <c r="AA47" s="542"/>
      <c r="AB47" s="542"/>
      <c r="AC47" s="542"/>
      <c r="AD47" s="542"/>
      <c r="AE47" s="542"/>
      <c r="AF47" s="542"/>
      <c r="AG47" s="542"/>
      <c r="AH47" s="542"/>
      <c r="AI47" s="598">
        <f t="shared" si="8"/>
        <v>0</v>
      </c>
      <c r="AJ47" s="598">
        <f t="shared" si="9"/>
        <v>0</v>
      </c>
      <c r="AK47" s="628"/>
      <c r="AL47" s="577" t="str">
        <f t="shared" si="10"/>
        <v/>
      </c>
      <c r="AM47" s="577" t="str">
        <f t="shared" si="11"/>
        <v/>
      </c>
      <c r="AN47" s="542"/>
      <c r="AO47" s="542"/>
      <c r="AP47" s="629"/>
      <c r="AQ47" s="630" t="s">
        <v>1416</v>
      </c>
      <c r="AT47" s="600" t="s">
        <v>1417</v>
      </c>
      <c r="AU47" s="600" t="s">
        <v>1417</v>
      </c>
      <c r="AV47" s="600" t="s">
        <v>1417</v>
      </c>
      <c r="AW47" s="600" t="s">
        <v>1417</v>
      </c>
      <c r="AX47" s="600" t="s">
        <v>1417</v>
      </c>
      <c r="AY47" s="600" t="s">
        <v>1417</v>
      </c>
      <c r="AZ47" s="600" t="s">
        <v>1417</v>
      </c>
      <c r="BA47" s="600" t="s">
        <v>1417</v>
      </c>
      <c r="BB47" s="600" t="s">
        <v>1417</v>
      </c>
      <c r="BC47" s="600" t="s">
        <v>1417</v>
      </c>
      <c r="BD47" s="600" t="s">
        <v>1417</v>
      </c>
      <c r="BE47" s="606" t="s">
        <v>1418</v>
      </c>
      <c r="BF47" s="631" t="s">
        <v>1418</v>
      </c>
      <c r="BG47" s="632"/>
      <c r="BH47" s="633" t="s">
        <v>1419</v>
      </c>
      <c r="BI47" s="600" t="s">
        <v>1419</v>
      </c>
      <c r="BJ47" s="600" t="s">
        <v>1419</v>
      </c>
      <c r="BK47" s="600" t="s">
        <v>1419</v>
      </c>
      <c r="BL47" s="600" t="s">
        <v>1419</v>
      </c>
      <c r="BM47" s="600" t="s">
        <v>1419</v>
      </c>
      <c r="BN47" s="600" t="s">
        <v>1419</v>
      </c>
      <c r="BO47" s="600" t="s">
        <v>1419</v>
      </c>
      <c r="BP47" s="600" t="s">
        <v>1419</v>
      </c>
      <c r="BQ47" s="600" t="s">
        <v>1419</v>
      </c>
      <c r="BR47" s="600" t="s">
        <v>1419</v>
      </c>
      <c r="BS47" s="606" t="s">
        <v>1420</v>
      </c>
      <c r="BT47" s="631" t="s">
        <v>1420</v>
      </c>
      <c r="BU47" s="632"/>
      <c r="BV47" s="634" t="s">
        <v>1421</v>
      </c>
      <c r="BW47" s="578" t="s">
        <v>1421</v>
      </c>
    </row>
    <row r="48" spans="2:75" s="566" customFormat="1" ht="15" x14ac:dyDescent="0.25">
      <c r="B48" s="594" t="str">
        <f t="shared" si="12"/>
        <v>YKY</v>
      </c>
      <c r="C48" s="1051"/>
      <c r="D48" s="594" t="s">
        <v>923</v>
      </c>
      <c r="E48" s="627">
        <f>IFERROR(INDEX('PCD List'!$E$3:$O$43,MATCH(DPWW1!$D48,'PCD List'!$D$3:$D$43,0),MATCH(DPWW1!$B48,'PCD List'!$E$2:$O$2,0)),"")</f>
        <v>0</v>
      </c>
      <c r="F48" s="19" t="s">
        <v>1422</v>
      </c>
      <c r="G48" s="19" t="s">
        <v>1423</v>
      </c>
      <c r="H48" s="15" t="s">
        <v>417</v>
      </c>
      <c r="I48" s="15">
        <v>0</v>
      </c>
      <c r="J48" s="9"/>
      <c r="K48" s="9"/>
      <c r="L48" s="9"/>
      <c r="M48" s="9"/>
      <c r="N48" s="9"/>
      <c r="O48" s="9"/>
      <c r="P48" s="9"/>
      <c r="Q48" s="9"/>
      <c r="R48" s="9"/>
      <c r="S48" s="9"/>
      <c r="T48" s="9"/>
      <c r="U48" s="642">
        <f t="shared" si="6"/>
        <v>0</v>
      </c>
      <c r="V48" s="642">
        <f t="shared" si="7"/>
        <v>0</v>
      </c>
      <c r="W48" s="628"/>
      <c r="X48" s="542"/>
      <c r="Y48" s="542"/>
      <c r="Z48" s="542"/>
      <c r="AA48" s="542"/>
      <c r="AB48" s="542"/>
      <c r="AC48" s="542"/>
      <c r="AD48" s="542"/>
      <c r="AE48" s="542"/>
      <c r="AF48" s="542"/>
      <c r="AG48" s="542"/>
      <c r="AH48" s="542"/>
      <c r="AI48" s="598">
        <f t="shared" si="8"/>
        <v>0</v>
      </c>
      <c r="AJ48" s="598">
        <f t="shared" si="9"/>
        <v>0</v>
      </c>
      <c r="AK48" s="628"/>
      <c r="AL48" s="577" t="str">
        <f t="shared" si="10"/>
        <v/>
      </c>
      <c r="AM48" s="577" t="str">
        <f t="shared" si="11"/>
        <v/>
      </c>
      <c r="AN48" s="542"/>
      <c r="AO48" s="542"/>
      <c r="AP48" s="629"/>
      <c r="AQ48" s="630" t="s">
        <v>1424</v>
      </c>
      <c r="AT48" s="600" t="s">
        <v>1425</v>
      </c>
      <c r="AU48" s="600" t="s">
        <v>1425</v>
      </c>
      <c r="AV48" s="600" t="s">
        <v>1425</v>
      </c>
      <c r="AW48" s="600" t="s">
        <v>1425</v>
      </c>
      <c r="AX48" s="600" t="s">
        <v>1425</v>
      </c>
      <c r="AY48" s="600" t="s">
        <v>1425</v>
      </c>
      <c r="AZ48" s="600" t="s">
        <v>1425</v>
      </c>
      <c r="BA48" s="600" t="s">
        <v>1425</v>
      </c>
      <c r="BB48" s="600" t="s">
        <v>1425</v>
      </c>
      <c r="BC48" s="600" t="s">
        <v>1425</v>
      </c>
      <c r="BD48" s="600" t="s">
        <v>1425</v>
      </c>
      <c r="BE48" s="606" t="s">
        <v>1426</v>
      </c>
      <c r="BF48" s="631" t="s">
        <v>1426</v>
      </c>
      <c r="BG48" s="632"/>
      <c r="BH48" s="633" t="s">
        <v>1427</v>
      </c>
      <c r="BI48" s="600" t="s">
        <v>1427</v>
      </c>
      <c r="BJ48" s="600" t="s">
        <v>1427</v>
      </c>
      <c r="BK48" s="600" t="s">
        <v>1427</v>
      </c>
      <c r="BL48" s="600" t="s">
        <v>1427</v>
      </c>
      <c r="BM48" s="600" t="s">
        <v>1427</v>
      </c>
      <c r="BN48" s="600" t="s">
        <v>1427</v>
      </c>
      <c r="BO48" s="600" t="s">
        <v>1427</v>
      </c>
      <c r="BP48" s="600" t="s">
        <v>1427</v>
      </c>
      <c r="BQ48" s="600" t="s">
        <v>1427</v>
      </c>
      <c r="BR48" s="600" t="s">
        <v>1427</v>
      </c>
      <c r="BS48" s="606" t="s">
        <v>1428</v>
      </c>
      <c r="BT48" s="631" t="s">
        <v>1428</v>
      </c>
      <c r="BU48" s="632"/>
      <c r="BV48" s="634" t="s">
        <v>1429</v>
      </c>
      <c r="BW48" s="578" t="s">
        <v>1429</v>
      </c>
    </row>
    <row r="49" spans="1:75" s="566" customFormat="1" ht="15" x14ac:dyDescent="0.25">
      <c r="B49" s="594" t="str">
        <f t="shared" si="12"/>
        <v>YKY</v>
      </c>
      <c r="C49" s="1051"/>
      <c r="D49" s="594" t="s">
        <v>923</v>
      </c>
      <c r="E49" s="627">
        <f>IFERROR(INDEX('PCD List'!$E$3:$O$43,MATCH(DPWW1!$D49,'PCD List'!$D$3:$D$43,0),MATCH(DPWW1!$B49,'PCD List'!$E$2:$O$2,0)),"")</f>
        <v>0</v>
      </c>
      <c r="F49" s="19" t="s">
        <v>1422</v>
      </c>
      <c r="G49" s="19" t="s">
        <v>1430</v>
      </c>
      <c r="H49" s="15" t="s">
        <v>1144</v>
      </c>
      <c r="I49" s="15">
        <v>0</v>
      </c>
      <c r="J49" s="9"/>
      <c r="K49" s="9"/>
      <c r="L49" s="9"/>
      <c r="M49" s="9"/>
      <c r="N49" s="9"/>
      <c r="O49" s="9"/>
      <c r="P49" s="9"/>
      <c r="Q49" s="9"/>
      <c r="R49" s="9"/>
      <c r="S49" s="9"/>
      <c r="T49" s="9"/>
      <c r="U49" s="642">
        <f t="shared" si="6"/>
        <v>0</v>
      </c>
      <c r="V49" s="642">
        <f t="shared" si="7"/>
        <v>0</v>
      </c>
      <c r="W49" s="628"/>
      <c r="X49" s="542"/>
      <c r="Y49" s="542"/>
      <c r="Z49" s="542"/>
      <c r="AA49" s="542"/>
      <c r="AB49" s="542"/>
      <c r="AC49" s="542"/>
      <c r="AD49" s="542"/>
      <c r="AE49" s="542"/>
      <c r="AF49" s="542"/>
      <c r="AG49" s="542"/>
      <c r="AH49" s="542"/>
      <c r="AI49" s="598">
        <f t="shared" si="8"/>
        <v>0</v>
      </c>
      <c r="AJ49" s="598">
        <f t="shared" si="9"/>
        <v>0</v>
      </c>
      <c r="AK49" s="628"/>
      <c r="AL49" s="577" t="str">
        <f t="shared" si="10"/>
        <v/>
      </c>
      <c r="AM49" s="577" t="str">
        <f t="shared" si="11"/>
        <v/>
      </c>
      <c r="AN49" s="542"/>
      <c r="AO49" s="542"/>
      <c r="AP49" s="629"/>
      <c r="AQ49" s="630" t="s">
        <v>1431</v>
      </c>
      <c r="AT49" s="600" t="s">
        <v>1432</v>
      </c>
      <c r="AU49" s="600" t="s">
        <v>1432</v>
      </c>
      <c r="AV49" s="600" t="s">
        <v>1432</v>
      </c>
      <c r="AW49" s="600" t="s">
        <v>1432</v>
      </c>
      <c r="AX49" s="600" t="s">
        <v>1432</v>
      </c>
      <c r="AY49" s="600" t="s">
        <v>1432</v>
      </c>
      <c r="AZ49" s="600" t="s">
        <v>1432</v>
      </c>
      <c r="BA49" s="600" t="s">
        <v>1432</v>
      </c>
      <c r="BB49" s="600" t="s">
        <v>1432</v>
      </c>
      <c r="BC49" s="600" t="s">
        <v>1432</v>
      </c>
      <c r="BD49" s="600" t="s">
        <v>1432</v>
      </c>
      <c r="BE49" s="606" t="s">
        <v>1433</v>
      </c>
      <c r="BF49" s="631" t="s">
        <v>1433</v>
      </c>
      <c r="BG49" s="632"/>
      <c r="BH49" s="633" t="s">
        <v>1434</v>
      </c>
      <c r="BI49" s="600" t="s">
        <v>1434</v>
      </c>
      <c r="BJ49" s="600" t="s">
        <v>1434</v>
      </c>
      <c r="BK49" s="600" t="s">
        <v>1434</v>
      </c>
      <c r="BL49" s="600" t="s">
        <v>1434</v>
      </c>
      <c r="BM49" s="600" t="s">
        <v>1434</v>
      </c>
      <c r="BN49" s="600" t="s">
        <v>1434</v>
      </c>
      <c r="BO49" s="600" t="s">
        <v>1434</v>
      </c>
      <c r="BP49" s="600" t="s">
        <v>1434</v>
      </c>
      <c r="BQ49" s="600" t="s">
        <v>1434</v>
      </c>
      <c r="BR49" s="600" t="s">
        <v>1434</v>
      </c>
      <c r="BS49" s="606" t="s">
        <v>1435</v>
      </c>
      <c r="BT49" s="631" t="s">
        <v>1435</v>
      </c>
      <c r="BU49" s="632"/>
      <c r="BV49" s="634" t="s">
        <v>1436</v>
      </c>
      <c r="BW49" s="578" t="s">
        <v>1436</v>
      </c>
    </row>
    <row r="50" spans="1:75" s="566" customFormat="1" ht="13.95" customHeight="1" x14ac:dyDescent="0.25">
      <c r="B50" s="594" t="str">
        <f t="shared" si="12"/>
        <v>YKY</v>
      </c>
      <c r="C50" s="1051"/>
      <c r="D50" s="594" t="s">
        <v>925</v>
      </c>
      <c r="E50" s="627">
        <f>IFERROR(INDEX('PCD List'!$E$3:$O$43,MATCH(DPWW1!$D50,'PCD List'!$D$3:$D$43,0),MATCH(DPWW1!$B50,'PCD List'!$E$2:$O$2,0)),"")</f>
        <v>0</v>
      </c>
      <c r="F50" s="19" t="s">
        <v>1437</v>
      </c>
      <c r="G50" s="19" t="s">
        <v>1438</v>
      </c>
      <c r="H50" s="15" t="s">
        <v>1439</v>
      </c>
      <c r="I50" s="15">
        <v>3</v>
      </c>
      <c r="J50" s="9"/>
      <c r="K50" s="9"/>
      <c r="L50" s="9"/>
      <c r="M50" s="9"/>
      <c r="N50" s="9"/>
      <c r="O50" s="9"/>
      <c r="P50" s="9"/>
      <c r="Q50" s="9"/>
      <c r="R50" s="9"/>
      <c r="S50" s="9"/>
      <c r="T50" s="9"/>
      <c r="U50" s="642">
        <f t="shared" si="6"/>
        <v>0</v>
      </c>
      <c r="V50" s="642">
        <f t="shared" si="7"/>
        <v>0</v>
      </c>
      <c r="W50" s="628"/>
      <c r="X50" s="542"/>
      <c r="Y50" s="542"/>
      <c r="Z50" s="542"/>
      <c r="AA50" s="542"/>
      <c r="AB50" s="542"/>
      <c r="AC50" s="542"/>
      <c r="AD50" s="542"/>
      <c r="AE50" s="542"/>
      <c r="AF50" s="542"/>
      <c r="AG50" s="542"/>
      <c r="AH50" s="542"/>
      <c r="AI50" s="598">
        <f t="shared" si="8"/>
        <v>0</v>
      </c>
      <c r="AJ50" s="598">
        <f t="shared" si="9"/>
        <v>0</v>
      </c>
      <c r="AK50" s="628"/>
      <c r="AL50" s="577" t="str">
        <f t="shared" si="10"/>
        <v/>
      </c>
      <c r="AM50" s="577" t="str">
        <f t="shared" si="11"/>
        <v/>
      </c>
      <c r="AN50" s="542"/>
      <c r="AO50" s="542"/>
      <c r="AP50" s="629"/>
      <c r="AQ50" s="630" t="s">
        <v>1440</v>
      </c>
      <c r="AT50" s="600" t="s">
        <v>1441</v>
      </c>
      <c r="AU50" s="600" t="s">
        <v>1441</v>
      </c>
      <c r="AV50" s="600" t="s">
        <v>1441</v>
      </c>
      <c r="AW50" s="600" t="s">
        <v>1441</v>
      </c>
      <c r="AX50" s="600" t="s">
        <v>1441</v>
      </c>
      <c r="AY50" s="600" t="s">
        <v>1441</v>
      </c>
      <c r="AZ50" s="600" t="s">
        <v>1441</v>
      </c>
      <c r="BA50" s="600" t="s">
        <v>1441</v>
      </c>
      <c r="BB50" s="600" t="s">
        <v>1441</v>
      </c>
      <c r="BC50" s="600" t="s">
        <v>1441</v>
      </c>
      <c r="BD50" s="600" t="s">
        <v>1441</v>
      </c>
      <c r="BE50" s="606" t="s">
        <v>1442</v>
      </c>
      <c r="BF50" s="631" t="s">
        <v>1442</v>
      </c>
      <c r="BG50" s="632"/>
      <c r="BH50" s="633" t="s">
        <v>1443</v>
      </c>
      <c r="BI50" s="600" t="s">
        <v>1443</v>
      </c>
      <c r="BJ50" s="600" t="s">
        <v>1443</v>
      </c>
      <c r="BK50" s="600" t="s">
        <v>1443</v>
      </c>
      <c r="BL50" s="600" t="s">
        <v>1443</v>
      </c>
      <c r="BM50" s="600" t="s">
        <v>1443</v>
      </c>
      <c r="BN50" s="600" t="s">
        <v>1443</v>
      </c>
      <c r="BO50" s="600" t="s">
        <v>1443</v>
      </c>
      <c r="BP50" s="600" t="s">
        <v>1443</v>
      </c>
      <c r="BQ50" s="600" t="s">
        <v>1443</v>
      </c>
      <c r="BR50" s="600" t="s">
        <v>1443</v>
      </c>
      <c r="BS50" s="606" t="s">
        <v>1444</v>
      </c>
      <c r="BT50" s="631" t="s">
        <v>1444</v>
      </c>
      <c r="BU50" s="632"/>
      <c r="BV50" s="634" t="s">
        <v>1445</v>
      </c>
      <c r="BW50" s="578" t="s">
        <v>1445</v>
      </c>
    </row>
    <row r="51" spans="1:75" s="566" customFormat="1" ht="13.95" customHeight="1" x14ac:dyDescent="0.25">
      <c r="B51" s="594" t="str">
        <f t="shared" si="12"/>
        <v>YKY</v>
      </c>
      <c r="C51" s="1051"/>
      <c r="D51" s="594" t="s">
        <v>925</v>
      </c>
      <c r="E51" s="627">
        <f>IFERROR(INDEX('PCD List'!$E$3:$O$43,MATCH(DPWW1!$D51,'PCD List'!$D$3:$D$43,0),MATCH(DPWW1!$B51,'PCD List'!$E$2:$O$2,0)),"")</f>
        <v>0</v>
      </c>
      <c r="F51" s="19" t="s">
        <v>1437</v>
      </c>
      <c r="G51" s="19" t="s">
        <v>1446</v>
      </c>
      <c r="H51" s="15" t="s">
        <v>1144</v>
      </c>
      <c r="I51" s="15">
        <v>0</v>
      </c>
      <c r="J51" s="9"/>
      <c r="K51" s="9"/>
      <c r="L51" s="9"/>
      <c r="M51" s="9"/>
      <c r="N51" s="9"/>
      <c r="O51" s="9"/>
      <c r="P51" s="9"/>
      <c r="Q51" s="9"/>
      <c r="R51" s="9"/>
      <c r="S51" s="9"/>
      <c r="T51" s="9"/>
      <c r="U51" s="642">
        <f t="shared" si="6"/>
        <v>0</v>
      </c>
      <c r="V51" s="642">
        <f t="shared" si="7"/>
        <v>0</v>
      </c>
      <c r="W51" s="628"/>
      <c r="X51" s="542"/>
      <c r="Y51" s="542"/>
      <c r="Z51" s="542"/>
      <c r="AA51" s="542"/>
      <c r="AB51" s="542"/>
      <c r="AC51" s="542"/>
      <c r="AD51" s="542"/>
      <c r="AE51" s="542"/>
      <c r="AF51" s="542"/>
      <c r="AG51" s="542"/>
      <c r="AH51" s="542"/>
      <c r="AI51" s="598">
        <f t="shared" si="8"/>
        <v>0</v>
      </c>
      <c r="AJ51" s="598">
        <f t="shared" si="9"/>
        <v>0</v>
      </c>
      <c r="AK51" s="628"/>
      <c r="AL51" s="577" t="str">
        <f t="shared" si="10"/>
        <v/>
      </c>
      <c r="AM51" s="577" t="str">
        <f t="shared" si="11"/>
        <v/>
      </c>
      <c r="AN51" s="542"/>
      <c r="AO51" s="542"/>
      <c r="AP51" s="629"/>
      <c r="AQ51" s="630" t="s">
        <v>1447</v>
      </c>
      <c r="AT51" s="600" t="s">
        <v>1448</v>
      </c>
      <c r="AU51" s="600" t="s">
        <v>1448</v>
      </c>
      <c r="AV51" s="600" t="s">
        <v>1448</v>
      </c>
      <c r="AW51" s="600" t="s">
        <v>1448</v>
      </c>
      <c r="AX51" s="600" t="s">
        <v>1448</v>
      </c>
      <c r="AY51" s="600" t="s">
        <v>1448</v>
      </c>
      <c r="AZ51" s="600" t="s">
        <v>1448</v>
      </c>
      <c r="BA51" s="600" t="s">
        <v>1448</v>
      </c>
      <c r="BB51" s="600" t="s">
        <v>1448</v>
      </c>
      <c r="BC51" s="600" t="s">
        <v>1448</v>
      </c>
      <c r="BD51" s="600" t="s">
        <v>1448</v>
      </c>
      <c r="BE51" s="606" t="s">
        <v>1449</v>
      </c>
      <c r="BF51" s="631" t="s">
        <v>1449</v>
      </c>
      <c r="BG51" s="632"/>
      <c r="BH51" s="633" t="s">
        <v>1450</v>
      </c>
      <c r="BI51" s="600" t="s">
        <v>1450</v>
      </c>
      <c r="BJ51" s="600" t="s">
        <v>1450</v>
      </c>
      <c r="BK51" s="600" t="s">
        <v>1450</v>
      </c>
      <c r="BL51" s="600" t="s">
        <v>1450</v>
      </c>
      <c r="BM51" s="600" t="s">
        <v>1450</v>
      </c>
      <c r="BN51" s="600" t="s">
        <v>1450</v>
      </c>
      <c r="BO51" s="600" t="s">
        <v>1450</v>
      </c>
      <c r="BP51" s="600" t="s">
        <v>1450</v>
      </c>
      <c r="BQ51" s="600" t="s">
        <v>1450</v>
      </c>
      <c r="BR51" s="600" t="s">
        <v>1450</v>
      </c>
      <c r="BS51" s="606" t="s">
        <v>1451</v>
      </c>
      <c r="BT51" s="631" t="s">
        <v>1451</v>
      </c>
      <c r="BU51" s="632"/>
      <c r="BV51" s="634" t="s">
        <v>1452</v>
      </c>
      <c r="BW51" s="578" t="s">
        <v>1452</v>
      </c>
    </row>
    <row r="52" spans="1:75" s="566" customFormat="1" ht="15" x14ac:dyDescent="0.25">
      <c r="B52" s="594" t="str">
        <f t="shared" si="12"/>
        <v>YKY</v>
      </c>
      <c r="C52" s="1051"/>
      <c r="D52" s="594" t="s">
        <v>927</v>
      </c>
      <c r="E52" s="627">
        <f>IFERROR(INDEX('PCD List'!$E$3:$O$43,MATCH(DPWW1!$D52,'PCD List'!$D$3:$D$43,0),MATCH(DPWW1!$B52,'PCD List'!$E$2:$O$2,0)),"")</f>
        <v>0</v>
      </c>
      <c r="F52" s="19" t="s">
        <v>1453</v>
      </c>
      <c r="G52" s="19" t="s">
        <v>1454</v>
      </c>
      <c r="H52" s="15" t="s">
        <v>1144</v>
      </c>
      <c r="I52" s="15">
        <v>0</v>
      </c>
      <c r="J52" s="9"/>
      <c r="K52" s="9"/>
      <c r="L52" s="9"/>
      <c r="M52" s="9"/>
      <c r="N52" s="9"/>
      <c r="O52" s="9"/>
      <c r="P52" s="9"/>
      <c r="Q52" s="9"/>
      <c r="R52" s="9"/>
      <c r="S52" s="9"/>
      <c r="T52" s="9"/>
      <c r="U52" s="642">
        <f t="shared" si="6"/>
        <v>0</v>
      </c>
      <c r="V52" s="642">
        <f t="shared" si="7"/>
        <v>0</v>
      </c>
      <c r="W52" s="628"/>
      <c r="X52" s="542"/>
      <c r="Y52" s="542"/>
      <c r="Z52" s="542"/>
      <c r="AA52" s="542"/>
      <c r="AB52" s="542"/>
      <c r="AC52" s="542"/>
      <c r="AD52" s="542"/>
      <c r="AE52" s="542"/>
      <c r="AF52" s="542"/>
      <c r="AG52" s="542"/>
      <c r="AH52" s="542"/>
      <c r="AI52" s="598">
        <f t="shared" si="8"/>
        <v>0</v>
      </c>
      <c r="AJ52" s="598">
        <f t="shared" si="9"/>
        <v>0</v>
      </c>
      <c r="AK52" s="628"/>
      <c r="AL52" s="577" t="str">
        <f t="shared" si="10"/>
        <v/>
      </c>
      <c r="AM52" s="577" t="str">
        <f t="shared" si="11"/>
        <v/>
      </c>
      <c r="AN52" s="542"/>
      <c r="AO52" s="542"/>
      <c r="AP52" s="629"/>
      <c r="AQ52" s="630" t="s">
        <v>1455</v>
      </c>
      <c r="AT52" s="600" t="s">
        <v>1456</v>
      </c>
      <c r="AU52" s="600" t="s">
        <v>1456</v>
      </c>
      <c r="AV52" s="600" t="s">
        <v>1456</v>
      </c>
      <c r="AW52" s="600" t="s">
        <v>1456</v>
      </c>
      <c r="AX52" s="600" t="s">
        <v>1456</v>
      </c>
      <c r="AY52" s="600" t="s">
        <v>1456</v>
      </c>
      <c r="AZ52" s="600" t="s">
        <v>1456</v>
      </c>
      <c r="BA52" s="600" t="s">
        <v>1456</v>
      </c>
      <c r="BB52" s="600" t="s">
        <v>1456</v>
      </c>
      <c r="BC52" s="600" t="s">
        <v>1456</v>
      </c>
      <c r="BD52" s="600" t="s">
        <v>1456</v>
      </c>
      <c r="BE52" s="606" t="s">
        <v>1457</v>
      </c>
      <c r="BF52" s="631" t="s">
        <v>1457</v>
      </c>
      <c r="BG52" s="632"/>
      <c r="BH52" s="633" t="s">
        <v>1458</v>
      </c>
      <c r="BI52" s="600" t="s">
        <v>1458</v>
      </c>
      <c r="BJ52" s="600" t="s">
        <v>1458</v>
      </c>
      <c r="BK52" s="600" t="s">
        <v>1458</v>
      </c>
      <c r="BL52" s="600" t="s">
        <v>1458</v>
      </c>
      <c r="BM52" s="600" t="s">
        <v>1458</v>
      </c>
      <c r="BN52" s="600" t="s">
        <v>1458</v>
      </c>
      <c r="BO52" s="600" t="s">
        <v>1458</v>
      </c>
      <c r="BP52" s="600" t="s">
        <v>1458</v>
      </c>
      <c r="BQ52" s="600" t="s">
        <v>1458</v>
      </c>
      <c r="BR52" s="600" t="s">
        <v>1458</v>
      </c>
      <c r="BS52" s="606" t="s">
        <v>1459</v>
      </c>
      <c r="BT52" s="631" t="s">
        <v>1459</v>
      </c>
      <c r="BU52" s="632"/>
      <c r="BV52" s="634" t="s">
        <v>1460</v>
      </c>
      <c r="BW52" s="578" t="s">
        <v>1460</v>
      </c>
    </row>
    <row r="53" spans="1:75" s="566" customFormat="1" ht="13.95" customHeight="1" x14ac:dyDescent="0.25">
      <c r="B53" s="594" t="str">
        <f t="shared" si="12"/>
        <v>YKY</v>
      </c>
      <c r="C53" s="1051"/>
      <c r="D53" s="594" t="s">
        <v>927</v>
      </c>
      <c r="E53" s="627">
        <f>IFERROR(INDEX('PCD List'!$E$3:$O$43,MATCH(DPWW1!$D53,'PCD List'!$D$3:$D$43,0),MATCH(DPWW1!$B53,'PCD List'!$E$2:$O$2,0)),"")</f>
        <v>0</v>
      </c>
      <c r="F53" s="19" t="s">
        <v>1453</v>
      </c>
      <c r="G53" s="19" t="s">
        <v>1461</v>
      </c>
      <c r="H53" s="15" t="s">
        <v>1144</v>
      </c>
      <c r="I53" s="15">
        <v>0</v>
      </c>
      <c r="J53" s="9"/>
      <c r="K53" s="9"/>
      <c r="L53" s="9"/>
      <c r="M53" s="9"/>
      <c r="N53" s="9"/>
      <c r="O53" s="9"/>
      <c r="P53" s="9"/>
      <c r="Q53" s="9"/>
      <c r="R53" s="9"/>
      <c r="S53" s="9"/>
      <c r="T53" s="9"/>
      <c r="U53" s="642">
        <f t="shared" si="6"/>
        <v>0</v>
      </c>
      <c r="V53" s="642">
        <f t="shared" si="7"/>
        <v>0</v>
      </c>
      <c r="W53" s="628"/>
      <c r="X53" s="542"/>
      <c r="Y53" s="542"/>
      <c r="Z53" s="542"/>
      <c r="AA53" s="542"/>
      <c r="AB53" s="542"/>
      <c r="AC53" s="542"/>
      <c r="AD53" s="542"/>
      <c r="AE53" s="542"/>
      <c r="AF53" s="542"/>
      <c r="AG53" s="542"/>
      <c r="AH53" s="542"/>
      <c r="AI53" s="598">
        <f t="shared" si="8"/>
        <v>0</v>
      </c>
      <c r="AJ53" s="598">
        <f t="shared" si="9"/>
        <v>0</v>
      </c>
      <c r="AK53" s="628"/>
      <c r="AL53" s="577" t="str">
        <f t="shared" si="10"/>
        <v/>
      </c>
      <c r="AM53" s="577" t="str">
        <f t="shared" si="11"/>
        <v/>
      </c>
      <c r="AN53" s="542"/>
      <c r="AO53" s="542"/>
      <c r="AP53" s="629"/>
      <c r="AQ53" s="630" t="s">
        <v>1462</v>
      </c>
      <c r="AT53" s="600" t="s">
        <v>1463</v>
      </c>
      <c r="AU53" s="600" t="s">
        <v>1463</v>
      </c>
      <c r="AV53" s="600" t="s">
        <v>1463</v>
      </c>
      <c r="AW53" s="600" t="s">
        <v>1463</v>
      </c>
      <c r="AX53" s="600" t="s">
        <v>1463</v>
      </c>
      <c r="AY53" s="600" t="s">
        <v>1463</v>
      </c>
      <c r="AZ53" s="600" t="s">
        <v>1463</v>
      </c>
      <c r="BA53" s="600" t="s">
        <v>1463</v>
      </c>
      <c r="BB53" s="600" t="s">
        <v>1463</v>
      </c>
      <c r="BC53" s="600" t="s">
        <v>1463</v>
      </c>
      <c r="BD53" s="600" t="s">
        <v>1463</v>
      </c>
      <c r="BE53" s="606" t="s">
        <v>1464</v>
      </c>
      <c r="BF53" s="631" t="s">
        <v>1464</v>
      </c>
      <c r="BG53" s="632"/>
      <c r="BH53" s="633" t="s">
        <v>1465</v>
      </c>
      <c r="BI53" s="600" t="s">
        <v>1465</v>
      </c>
      <c r="BJ53" s="600" t="s">
        <v>1465</v>
      </c>
      <c r="BK53" s="600" t="s">
        <v>1465</v>
      </c>
      <c r="BL53" s="600" t="s">
        <v>1465</v>
      </c>
      <c r="BM53" s="600" t="s">
        <v>1465</v>
      </c>
      <c r="BN53" s="600" t="s">
        <v>1465</v>
      </c>
      <c r="BO53" s="600" t="s">
        <v>1465</v>
      </c>
      <c r="BP53" s="600" t="s">
        <v>1465</v>
      </c>
      <c r="BQ53" s="600" t="s">
        <v>1465</v>
      </c>
      <c r="BR53" s="600" t="s">
        <v>1465</v>
      </c>
      <c r="BS53" s="606" t="s">
        <v>1466</v>
      </c>
      <c r="BT53" s="631" t="s">
        <v>1466</v>
      </c>
      <c r="BU53" s="632"/>
      <c r="BV53" s="634" t="s">
        <v>1467</v>
      </c>
      <c r="BW53" s="578" t="s">
        <v>1467</v>
      </c>
    </row>
    <row r="54" spans="1:75" s="566" customFormat="1" ht="13.95" customHeight="1" x14ac:dyDescent="0.25">
      <c r="B54" s="594" t="str">
        <f t="shared" si="12"/>
        <v>YKY</v>
      </c>
      <c r="C54" s="1051"/>
      <c r="D54" s="594" t="s">
        <v>928</v>
      </c>
      <c r="E54" s="627">
        <f>IFERROR(INDEX('PCD List'!$E$3:$O$43,MATCH(DPWW1!$D54,'PCD List'!$D$3:$D$43,0),MATCH(DPWW1!$B54,'PCD List'!$E$2:$O$2,0)),"")</f>
        <v>0</v>
      </c>
      <c r="F54" s="19" t="s">
        <v>1468</v>
      </c>
      <c r="G54" s="19" t="s">
        <v>693</v>
      </c>
      <c r="H54" s="15" t="s">
        <v>1144</v>
      </c>
      <c r="I54" s="15">
        <v>0</v>
      </c>
      <c r="J54" s="9"/>
      <c r="K54" s="9"/>
      <c r="L54" s="9"/>
      <c r="M54" s="9"/>
      <c r="N54" s="9"/>
      <c r="O54" s="9"/>
      <c r="P54" s="9"/>
      <c r="Q54" s="9"/>
      <c r="R54" s="9"/>
      <c r="S54" s="9"/>
      <c r="T54" s="9"/>
      <c r="U54" s="642">
        <f t="shared" si="6"/>
        <v>0</v>
      </c>
      <c r="V54" s="642">
        <f t="shared" si="7"/>
        <v>0</v>
      </c>
      <c r="W54" s="628"/>
      <c r="X54" s="542"/>
      <c r="Y54" s="542"/>
      <c r="Z54" s="542"/>
      <c r="AA54" s="542"/>
      <c r="AB54" s="542"/>
      <c r="AC54" s="542"/>
      <c r="AD54" s="542"/>
      <c r="AE54" s="542"/>
      <c r="AF54" s="542"/>
      <c r="AG54" s="542"/>
      <c r="AH54" s="542"/>
      <c r="AI54" s="598">
        <f t="shared" si="8"/>
        <v>0</v>
      </c>
      <c r="AJ54" s="598">
        <f t="shared" si="9"/>
        <v>0</v>
      </c>
      <c r="AK54" s="628"/>
      <c r="AL54" s="577" t="str">
        <f t="shared" si="10"/>
        <v/>
      </c>
      <c r="AM54" s="577" t="str">
        <f t="shared" si="11"/>
        <v/>
      </c>
      <c r="AN54" s="542"/>
      <c r="AO54" s="542"/>
      <c r="AP54" s="629"/>
      <c r="AQ54" s="630" t="s">
        <v>1469</v>
      </c>
      <c r="AT54" s="600" t="s">
        <v>1470</v>
      </c>
      <c r="AU54" s="600" t="s">
        <v>1470</v>
      </c>
      <c r="AV54" s="600" t="s">
        <v>1470</v>
      </c>
      <c r="AW54" s="600" t="s">
        <v>1470</v>
      </c>
      <c r="AX54" s="600" t="s">
        <v>1470</v>
      </c>
      <c r="AY54" s="600" t="s">
        <v>1470</v>
      </c>
      <c r="AZ54" s="600" t="s">
        <v>1470</v>
      </c>
      <c r="BA54" s="600" t="s">
        <v>1470</v>
      </c>
      <c r="BB54" s="600" t="s">
        <v>1470</v>
      </c>
      <c r="BC54" s="600" t="s">
        <v>1470</v>
      </c>
      <c r="BD54" s="600" t="s">
        <v>1470</v>
      </c>
      <c r="BE54" s="606" t="s">
        <v>1471</v>
      </c>
      <c r="BF54" s="631" t="s">
        <v>1471</v>
      </c>
      <c r="BG54" s="632"/>
      <c r="BH54" s="633" t="s">
        <v>1472</v>
      </c>
      <c r="BI54" s="600" t="s">
        <v>1472</v>
      </c>
      <c r="BJ54" s="600" t="s">
        <v>1472</v>
      </c>
      <c r="BK54" s="600" t="s">
        <v>1472</v>
      </c>
      <c r="BL54" s="600" t="s">
        <v>1472</v>
      </c>
      <c r="BM54" s="600" t="s">
        <v>1472</v>
      </c>
      <c r="BN54" s="600" t="s">
        <v>1472</v>
      </c>
      <c r="BO54" s="600" t="s">
        <v>1472</v>
      </c>
      <c r="BP54" s="600" t="s">
        <v>1472</v>
      </c>
      <c r="BQ54" s="600" t="s">
        <v>1472</v>
      </c>
      <c r="BR54" s="600" t="s">
        <v>1472</v>
      </c>
      <c r="BS54" s="606" t="s">
        <v>1473</v>
      </c>
      <c r="BT54" s="631" t="s">
        <v>1473</v>
      </c>
      <c r="BU54" s="632"/>
      <c r="BV54" s="634" t="s">
        <v>1474</v>
      </c>
      <c r="BW54" s="578" t="s">
        <v>1474</v>
      </c>
    </row>
    <row r="55" spans="1:75" s="566" customFormat="1" ht="13.95" customHeight="1" x14ac:dyDescent="0.25">
      <c r="B55" s="594" t="str">
        <f t="shared" si="12"/>
        <v>YKY</v>
      </c>
      <c r="C55" s="1051" t="s">
        <v>930</v>
      </c>
      <c r="D55" s="594" t="s">
        <v>931</v>
      </c>
      <c r="E55" s="627">
        <f>IFERROR(INDEX('PCD List'!$E$3:$O$43,MATCH(DPWW1!$D55,'PCD List'!$D$3:$D$43,0),MATCH(DPWW1!$B55,'PCD List'!$E$2:$O$2,0)),"")</f>
        <v>0</v>
      </c>
      <c r="F55" s="19" t="s">
        <v>716</v>
      </c>
      <c r="G55" s="19" t="s">
        <v>1475</v>
      </c>
      <c r="H55" s="15" t="s">
        <v>399</v>
      </c>
      <c r="I55" s="15">
        <v>3</v>
      </c>
      <c r="J55" s="9"/>
      <c r="K55" s="9"/>
      <c r="L55" s="9"/>
      <c r="M55" s="9"/>
      <c r="N55" s="9"/>
      <c r="O55" s="9"/>
      <c r="P55" s="9"/>
      <c r="Q55" s="9"/>
      <c r="R55" s="9"/>
      <c r="S55" s="9"/>
      <c r="T55" s="9"/>
      <c r="U55" s="642">
        <f t="shared" si="6"/>
        <v>0</v>
      </c>
      <c r="V55" s="642">
        <f t="shared" si="7"/>
        <v>0</v>
      </c>
      <c r="W55" s="628"/>
      <c r="X55" s="542"/>
      <c r="Y55" s="542"/>
      <c r="Z55" s="542"/>
      <c r="AA55" s="542"/>
      <c r="AB55" s="542"/>
      <c r="AC55" s="542"/>
      <c r="AD55" s="542"/>
      <c r="AE55" s="542"/>
      <c r="AF55" s="542"/>
      <c r="AG55" s="542"/>
      <c r="AH55" s="542"/>
      <c r="AI55" s="598">
        <f t="shared" si="8"/>
        <v>0</v>
      </c>
      <c r="AJ55" s="598">
        <f t="shared" si="9"/>
        <v>0</v>
      </c>
      <c r="AK55" s="628"/>
      <c r="AL55" s="577" t="str">
        <f t="shared" si="10"/>
        <v/>
      </c>
      <c r="AM55" s="577" t="str">
        <f t="shared" si="11"/>
        <v/>
      </c>
      <c r="AN55" s="542"/>
      <c r="AO55" s="542"/>
      <c r="AP55" s="629"/>
      <c r="AQ55" s="630" t="s">
        <v>1476</v>
      </c>
      <c r="AT55" s="600" t="s">
        <v>1477</v>
      </c>
      <c r="AU55" s="600" t="s">
        <v>1477</v>
      </c>
      <c r="AV55" s="600" t="s">
        <v>1477</v>
      </c>
      <c r="AW55" s="600" t="s">
        <v>1477</v>
      </c>
      <c r="AX55" s="600" t="s">
        <v>1477</v>
      </c>
      <c r="AY55" s="600" t="s">
        <v>1477</v>
      </c>
      <c r="AZ55" s="600" t="s">
        <v>1477</v>
      </c>
      <c r="BA55" s="600" t="s">
        <v>1477</v>
      </c>
      <c r="BB55" s="600" t="s">
        <v>1477</v>
      </c>
      <c r="BC55" s="600" t="s">
        <v>1477</v>
      </c>
      <c r="BD55" s="600" t="s">
        <v>1477</v>
      </c>
      <c r="BE55" s="606" t="s">
        <v>1478</v>
      </c>
      <c r="BF55" s="631" t="s">
        <v>1478</v>
      </c>
      <c r="BG55" s="632"/>
      <c r="BH55" s="633" t="s">
        <v>1479</v>
      </c>
      <c r="BI55" s="600" t="s">
        <v>1479</v>
      </c>
      <c r="BJ55" s="600" t="s">
        <v>1479</v>
      </c>
      <c r="BK55" s="600" t="s">
        <v>1479</v>
      </c>
      <c r="BL55" s="600" t="s">
        <v>1479</v>
      </c>
      <c r="BM55" s="600" t="s">
        <v>1479</v>
      </c>
      <c r="BN55" s="600" t="s">
        <v>1479</v>
      </c>
      <c r="BO55" s="600" t="s">
        <v>1479</v>
      </c>
      <c r="BP55" s="600" t="s">
        <v>1479</v>
      </c>
      <c r="BQ55" s="600" t="s">
        <v>1479</v>
      </c>
      <c r="BR55" s="600" t="s">
        <v>1479</v>
      </c>
      <c r="BS55" s="606" t="s">
        <v>1480</v>
      </c>
      <c r="BT55" s="631" t="s">
        <v>1480</v>
      </c>
      <c r="BU55" s="632"/>
      <c r="BV55" s="634" t="s">
        <v>1481</v>
      </c>
      <c r="BW55" s="578" t="s">
        <v>1481</v>
      </c>
    </row>
    <row r="56" spans="1:75" s="566" customFormat="1" ht="15" x14ac:dyDescent="0.25">
      <c r="B56" s="594" t="str">
        <f t="shared" si="12"/>
        <v>YKY</v>
      </c>
      <c r="C56" s="1051"/>
      <c r="D56" s="594" t="s">
        <v>931</v>
      </c>
      <c r="E56" s="627">
        <f>IFERROR(INDEX('PCD List'!$E$3:$O$43,MATCH(DPWW1!$D56,'PCD List'!$D$3:$D$43,0),MATCH(DPWW1!$B56,'PCD List'!$E$2:$O$2,0)),"")</f>
        <v>0</v>
      </c>
      <c r="F56" s="19" t="s">
        <v>716</v>
      </c>
      <c r="G56" s="19" t="s">
        <v>1482</v>
      </c>
      <c r="H56" s="15" t="s">
        <v>399</v>
      </c>
      <c r="I56" s="15">
        <v>3</v>
      </c>
      <c r="J56" s="9"/>
      <c r="K56" s="9"/>
      <c r="L56" s="9"/>
      <c r="M56" s="9"/>
      <c r="N56" s="9"/>
      <c r="O56" s="9"/>
      <c r="P56" s="9"/>
      <c r="Q56" s="9"/>
      <c r="R56" s="9"/>
      <c r="S56" s="9"/>
      <c r="T56" s="9"/>
      <c r="U56" s="642">
        <f t="shared" si="6"/>
        <v>0</v>
      </c>
      <c r="V56" s="642">
        <f t="shared" si="7"/>
        <v>0</v>
      </c>
      <c r="W56" s="628"/>
      <c r="X56" s="542"/>
      <c r="Y56" s="542"/>
      <c r="Z56" s="542"/>
      <c r="AA56" s="542"/>
      <c r="AB56" s="542"/>
      <c r="AC56" s="542"/>
      <c r="AD56" s="542"/>
      <c r="AE56" s="542"/>
      <c r="AF56" s="542"/>
      <c r="AG56" s="542"/>
      <c r="AH56" s="542"/>
      <c r="AI56" s="598">
        <f t="shared" si="8"/>
        <v>0</v>
      </c>
      <c r="AJ56" s="598">
        <f t="shared" si="9"/>
        <v>0</v>
      </c>
      <c r="AK56" s="628"/>
      <c r="AL56" s="577" t="str">
        <f t="shared" si="10"/>
        <v/>
      </c>
      <c r="AM56" s="577" t="str">
        <f t="shared" si="11"/>
        <v/>
      </c>
      <c r="AN56" s="542"/>
      <c r="AO56" s="542"/>
      <c r="AP56" s="629"/>
      <c r="AQ56" s="630" t="s">
        <v>1483</v>
      </c>
      <c r="AT56" s="600" t="s">
        <v>1484</v>
      </c>
      <c r="AU56" s="600" t="s">
        <v>1484</v>
      </c>
      <c r="AV56" s="600" t="s">
        <v>1484</v>
      </c>
      <c r="AW56" s="600" t="s">
        <v>1484</v>
      </c>
      <c r="AX56" s="600" t="s">
        <v>1484</v>
      </c>
      <c r="AY56" s="600" t="s">
        <v>1484</v>
      </c>
      <c r="AZ56" s="600" t="s">
        <v>1484</v>
      </c>
      <c r="BA56" s="600" t="s">
        <v>1484</v>
      </c>
      <c r="BB56" s="600" t="s">
        <v>1484</v>
      </c>
      <c r="BC56" s="600" t="s">
        <v>1484</v>
      </c>
      <c r="BD56" s="600" t="s">
        <v>1484</v>
      </c>
      <c r="BE56" s="606" t="s">
        <v>1485</v>
      </c>
      <c r="BF56" s="631" t="s">
        <v>1485</v>
      </c>
      <c r="BG56" s="632"/>
      <c r="BH56" s="633" t="s">
        <v>1486</v>
      </c>
      <c r="BI56" s="600" t="s">
        <v>1486</v>
      </c>
      <c r="BJ56" s="600" t="s">
        <v>1486</v>
      </c>
      <c r="BK56" s="600" t="s">
        <v>1486</v>
      </c>
      <c r="BL56" s="600" t="s">
        <v>1486</v>
      </c>
      <c r="BM56" s="600" t="s">
        <v>1486</v>
      </c>
      <c r="BN56" s="600" t="s">
        <v>1486</v>
      </c>
      <c r="BO56" s="600" t="s">
        <v>1486</v>
      </c>
      <c r="BP56" s="600" t="s">
        <v>1486</v>
      </c>
      <c r="BQ56" s="600" t="s">
        <v>1486</v>
      </c>
      <c r="BR56" s="600" t="s">
        <v>1486</v>
      </c>
      <c r="BS56" s="606" t="s">
        <v>1487</v>
      </c>
      <c r="BT56" s="631" t="s">
        <v>1487</v>
      </c>
      <c r="BU56" s="632"/>
      <c r="BV56" s="634" t="s">
        <v>1488</v>
      </c>
      <c r="BW56" s="578" t="s">
        <v>1488</v>
      </c>
    </row>
    <row r="57" spans="1:75" ht="15" x14ac:dyDescent="0.25">
      <c r="B57" s="594" t="str">
        <f t="shared" si="12"/>
        <v>YKY</v>
      </c>
      <c r="C57" s="620" t="s">
        <v>935</v>
      </c>
      <c r="D57" s="620" t="s">
        <v>936</v>
      </c>
      <c r="E57" s="627" t="str">
        <f>IFERROR(INDEX('PCD List'!$E$3:$O$43,MATCH(DPWW1!$D57,'PCD List'!$D$3:$D$43,0),MATCH(DPWW1!$B57,'PCD List'!$E$2:$O$2,0)),"")</f>
        <v>Y</v>
      </c>
      <c r="F57" s="19" t="s">
        <v>618</v>
      </c>
      <c r="G57" s="19" t="s">
        <v>1489</v>
      </c>
      <c r="H57" s="15" t="s">
        <v>399</v>
      </c>
      <c r="I57" s="15">
        <v>3</v>
      </c>
      <c r="J57" s="9"/>
      <c r="K57" s="9">
        <v>0</v>
      </c>
      <c r="L57" s="9">
        <v>21112.820273500001</v>
      </c>
      <c r="M57" s="9">
        <v>147789.74191449999</v>
      </c>
      <c r="N57" s="9">
        <v>253353.84328199999</v>
      </c>
      <c r="O57" s="9">
        <v>422256.40547</v>
      </c>
      <c r="P57" s="646"/>
      <c r="Q57" s="646"/>
      <c r="R57" s="646"/>
      <c r="S57" s="646"/>
      <c r="T57" s="646"/>
      <c r="U57" s="616">
        <f t="shared" si="6"/>
        <v>422256.40547</v>
      </c>
      <c r="V57" s="642">
        <f t="shared" si="7"/>
        <v>0</v>
      </c>
      <c r="W57" s="637"/>
      <c r="X57" s="542"/>
      <c r="Y57" s="953">
        <v>0</v>
      </c>
      <c r="Z57" s="953">
        <v>33645</v>
      </c>
      <c r="AA57" s="953">
        <v>108508</v>
      </c>
      <c r="AB57" s="953">
        <v>224956.43505999999</v>
      </c>
      <c r="AC57" s="953">
        <v>422287.40547</v>
      </c>
      <c r="AD57" s="542"/>
      <c r="AE57" s="542"/>
      <c r="AF57" s="542"/>
      <c r="AG57" s="542"/>
      <c r="AH57" s="542"/>
      <c r="AI57" s="898">
        <f t="shared" si="8"/>
        <v>422287.40547</v>
      </c>
      <c r="AJ57" s="598">
        <f t="shared" si="9"/>
        <v>0</v>
      </c>
      <c r="AK57" s="620"/>
      <c r="AL57" s="577">
        <f t="shared" si="10"/>
        <v>1.0000734151089206</v>
      </c>
      <c r="AM57" s="577" t="str">
        <f t="shared" si="11"/>
        <v/>
      </c>
      <c r="AN57" s="542" t="s">
        <v>1128</v>
      </c>
      <c r="AO57" s="542" t="s">
        <v>1128</v>
      </c>
      <c r="AQ57" s="630" t="s">
        <v>1490</v>
      </c>
      <c r="AT57" s="600" t="s">
        <v>1491</v>
      </c>
      <c r="AU57" s="600" t="s">
        <v>1491</v>
      </c>
      <c r="AV57" s="600" t="s">
        <v>1491</v>
      </c>
      <c r="AW57" s="600" t="s">
        <v>1491</v>
      </c>
      <c r="AX57" s="600" t="s">
        <v>1491</v>
      </c>
      <c r="AY57" s="600" t="s">
        <v>1491</v>
      </c>
      <c r="AZ57" s="635" t="s">
        <v>1491</v>
      </c>
      <c r="BA57" s="635" t="s">
        <v>1491</v>
      </c>
      <c r="BB57" s="635" t="s">
        <v>1491</v>
      </c>
      <c r="BC57" s="635" t="s">
        <v>1491</v>
      </c>
      <c r="BD57" s="635" t="s">
        <v>1491</v>
      </c>
      <c r="BE57" s="606" t="s">
        <v>1492</v>
      </c>
      <c r="BF57" s="631" t="s">
        <v>1492</v>
      </c>
      <c r="BG57" s="638"/>
      <c r="BH57" s="633" t="s">
        <v>1493</v>
      </c>
      <c r="BI57" s="600" t="s">
        <v>1493</v>
      </c>
      <c r="BJ57" s="600" t="s">
        <v>1493</v>
      </c>
      <c r="BK57" s="600" t="s">
        <v>1493</v>
      </c>
      <c r="BL57" s="600" t="s">
        <v>1493</v>
      </c>
      <c r="BM57" s="600" t="s">
        <v>1493</v>
      </c>
      <c r="BN57" s="600" t="s">
        <v>1493</v>
      </c>
      <c r="BO57" s="600" t="s">
        <v>1493</v>
      </c>
      <c r="BP57" s="600" t="s">
        <v>1493</v>
      </c>
      <c r="BQ57" s="600" t="s">
        <v>1493</v>
      </c>
      <c r="BR57" s="600" t="s">
        <v>1493</v>
      </c>
      <c r="BS57" s="606" t="s">
        <v>1494</v>
      </c>
      <c r="BT57" s="631" t="s">
        <v>1494</v>
      </c>
      <c r="BU57" s="639"/>
      <c r="BV57" s="634" t="s">
        <v>1495</v>
      </c>
      <c r="BW57" s="578" t="s">
        <v>1495</v>
      </c>
    </row>
    <row r="58" spans="1:75" ht="15" x14ac:dyDescent="0.25">
      <c r="B58" s="594" t="str">
        <f t="shared" si="12"/>
        <v>YKY</v>
      </c>
      <c r="C58" s="620" t="s">
        <v>935</v>
      </c>
      <c r="D58" s="620" t="s">
        <v>938</v>
      </c>
      <c r="E58" s="627" t="str">
        <f>IFERROR(INDEX('PCD List'!$E$3:$O$43,MATCH(DPWW1!$D58,'PCD List'!$D$3:$D$43,0),MATCH(DPWW1!$B58,'PCD List'!$E$2:$O$2,0)),"")</f>
        <v>Y</v>
      </c>
      <c r="F58" s="7" t="s">
        <v>727</v>
      </c>
      <c r="G58" s="7" t="s">
        <v>1496</v>
      </c>
      <c r="H58" s="15" t="s">
        <v>461</v>
      </c>
      <c r="I58" s="15">
        <v>3</v>
      </c>
      <c r="J58" s="9"/>
      <c r="K58" s="9">
        <v>0</v>
      </c>
      <c r="L58" s="9">
        <v>49.760500000000008</v>
      </c>
      <c r="M58" s="9">
        <v>348.32350000000002</v>
      </c>
      <c r="N58" s="9">
        <v>597.12600000000009</v>
      </c>
      <c r="O58" s="9">
        <v>995.21000000000015</v>
      </c>
      <c r="P58" s="646"/>
      <c r="Q58" s="646"/>
      <c r="R58" s="646"/>
      <c r="S58" s="646"/>
      <c r="T58" s="646"/>
      <c r="U58" s="642">
        <f t="shared" si="6"/>
        <v>995.21000000000015</v>
      </c>
      <c r="V58" s="642">
        <f t="shared" si="7"/>
        <v>0</v>
      </c>
      <c r="W58" s="637"/>
      <c r="X58" s="542"/>
      <c r="Y58" s="542">
        <v>0</v>
      </c>
      <c r="Z58" s="542">
        <v>185.2</v>
      </c>
      <c r="AA58" s="542">
        <v>185.2</v>
      </c>
      <c r="AB58" s="542">
        <v>185.2</v>
      </c>
      <c r="AC58" s="542">
        <v>995.21000000000015</v>
      </c>
      <c r="AD58" s="542"/>
      <c r="AE58" s="542"/>
      <c r="AF58" s="542"/>
      <c r="AG58" s="542"/>
      <c r="AH58" s="542"/>
      <c r="AI58" s="598">
        <f t="shared" si="8"/>
        <v>995.21000000000015</v>
      </c>
      <c r="AJ58" s="598">
        <f t="shared" si="9"/>
        <v>0</v>
      </c>
      <c r="AK58" s="620"/>
      <c r="AL58" s="577">
        <f t="shared" si="10"/>
        <v>1</v>
      </c>
      <c r="AM58" s="577" t="str">
        <f t="shared" si="11"/>
        <v/>
      </c>
      <c r="AN58" s="542" t="s">
        <v>1504</v>
      </c>
      <c r="AO58" s="542" t="s">
        <v>1504</v>
      </c>
      <c r="AQ58" s="630" t="s">
        <v>1497</v>
      </c>
      <c r="AT58" s="600" t="s">
        <v>1498</v>
      </c>
      <c r="AU58" s="600" t="s">
        <v>1498</v>
      </c>
      <c r="AV58" s="600" t="s">
        <v>1498</v>
      </c>
      <c r="AW58" s="600" t="s">
        <v>1498</v>
      </c>
      <c r="AX58" s="600" t="s">
        <v>1498</v>
      </c>
      <c r="AY58" s="600" t="s">
        <v>1498</v>
      </c>
      <c r="AZ58" s="635" t="s">
        <v>1498</v>
      </c>
      <c r="BA58" s="635" t="s">
        <v>1498</v>
      </c>
      <c r="BB58" s="635" t="s">
        <v>1498</v>
      </c>
      <c r="BC58" s="635" t="s">
        <v>1498</v>
      </c>
      <c r="BD58" s="635" t="s">
        <v>1498</v>
      </c>
      <c r="BE58" s="606" t="s">
        <v>1499</v>
      </c>
      <c r="BF58" s="631" t="s">
        <v>1499</v>
      </c>
      <c r="BG58" s="638"/>
      <c r="BH58" s="633" t="s">
        <v>1500</v>
      </c>
      <c r="BI58" s="600" t="s">
        <v>1500</v>
      </c>
      <c r="BJ58" s="600" t="s">
        <v>1500</v>
      </c>
      <c r="BK58" s="600" t="s">
        <v>1500</v>
      </c>
      <c r="BL58" s="600" t="s">
        <v>1500</v>
      </c>
      <c r="BM58" s="600" t="s">
        <v>1500</v>
      </c>
      <c r="BN58" s="600" t="s">
        <v>1500</v>
      </c>
      <c r="BO58" s="600" t="s">
        <v>1500</v>
      </c>
      <c r="BP58" s="600" t="s">
        <v>1500</v>
      </c>
      <c r="BQ58" s="600" t="s">
        <v>1500</v>
      </c>
      <c r="BR58" s="600" t="s">
        <v>1500</v>
      </c>
      <c r="BS58" s="606" t="s">
        <v>1501</v>
      </c>
      <c r="BT58" s="631" t="s">
        <v>1501</v>
      </c>
      <c r="BU58" s="639"/>
      <c r="BV58" s="634" t="s">
        <v>1502</v>
      </c>
      <c r="BW58" s="578" t="s">
        <v>1502</v>
      </c>
    </row>
    <row r="59" spans="1:75" ht="15" x14ac:dyDescent="0.25">
      <c r="A59" s="117" t="s">
        <v>22630</v>
      </c>
      <c r="B59" s="594" t="str">
        <f t="shared" si="12"/>
        <v>YKY</v>
      </c>
      <c r="C59" s="620" t="s">
        <v>935</v>
      </c>
      <c r="D59" s="620" t="s">
        <v>940</v>
      </c>
      <c r="E59" s="627" t="str">
        <f>IFERROR(INDEX('PCD List'!$E$3:$O$43,MATCH(DPWW1!$D59,'PCD List'!$D$3:$D$43,0),MATCH(DPWW1!$B59,'PCD List'!$E$2:$O$2,0)),"")</f>
        <v>Y</v>
      </c>
      <c r="F59" s="19" t="s">
        <v>631</v>
      </c>
      <c r="G59" s="7" t="s">
        <v>1503</v>
      </c>
      <c r="H59" s="15" t="s">
        <v>435</v>
      </c>
      <c r="I59" s="15">
        <v>3</v>
      </c>
      <c r="J59" s="9"/>
      <c r="K59" s="9">
        <v>0</v>
      </c>
      <c r="L59" s="9">
        <v>0</v>
      </c>
      <c r="M59" s="9">
        <v>190.31272336307248</v>
      </c>
      <c r="N59" s="9">
        <v>456.75053607137392</v>
      </c>
      <c r="O59" s="9">
        <v>761.25089345228992</v>
      </c>
      <c r="P59" s="646"/>
      <c r="Q59" s="646"/>
      <c r="R59" s="646"/>
      <c r="S59" s="646"/>
      <c r="T59" s="646"/>
      <c r="U59" s="642">
        <f t="shared" si="6"/>
        <v>761.25089345228992</v>
      </c>
      <c r="V59" s="642">
        <f t="shared" si="7"/>
        <v>0</v>
      </c>
      <c r="W59" s="637"/>
      <c r="X59" s="542"/>
      <c r="Y59" s="542">
        <v>27.103999999999999</v>
      </c>
      <c r="Z59" s="542">
        <v>27.103999999999999</v>
      </c>
      <c r="AA59" s="542">
        <v>221.73599999999999</v>
      </c>
      <c r="AB59" s="542">
        <v>477.95300000000009</v>
      </c>
      <c r="AC59" s="542">
        <v>760.41899999999987</v>
      </c>
      <c r="AD59" s="542"/>
      <c r="AE59" s="542"/>
      <c r="AF59" s="542"/>
      <c r="AG59" s="542"/>
      <c r="AH59" s="542"/>
      <c r="AI59" s="598">
        <f t="shared" si="8"/>
        <v>760.41899999999987</v>
      </c>
      <c r="AJ59" s="598">
        <f t="shared" si="9"/>
        <v>0</v>
      </c>
      <c r="AK59" s="620"/>
      <c r="AL59" s="577">
        <f t="shared" si="10"/>
        <v>0.99890720200206606</v>
      </c>
      <c r="AM59" s="577" t="str">
        <f t="shared" si="11"/>
        <v/>
      </c>
      <c r="AN59" s="542" t="s">
        <v>1504</v>
      </c>
      <c r="AO59" s="542" t="s">
        <v>1504</v>
      </c>
      <c r="AQ59" s="630" t="s">
        <v>1505</v>
      </c>
      <c r="AT59" s="600" t="s">
        <v>1506</v>
      </c>
      <c r="AU59" s="600" t="s">
        <v>1506</v>
      </c>
      <c r="AV59" s="600" t="s">
        <v>1506</v>
      </c>
      <c r="AW59" s="600" t="s">
        <v>1506</v>
      </c>
      <c r="AX59" s="600" t="s">
        <v>1506</v>
      </c>
      <c r="AY59" s="600" t="s">
        <v>1506</v>
      </c>
      <c r="AZ59" s="635" t="s">
        <v>1506</v>
      </c>
      <c r="BA59" s="635" t="s">
        <v>1506</v>
      </c>
      <c r="BB59" s="635" t="s">
        <v>1506</v>
      </c>
      <c r="BC59" s="635" t="s">
        <v>1506</v>
      </c>
      <c r="BD59" s="635" t="s">
        <v>1506</v>
      </c>
      <c r="BE59" s="606" t="s">
        <v>1507</v>
      </c>
      <c r="BF59" s="631" t="s">
        <v>1507</v>
      </c>
      <c r="BG59" s="638"/>
      <c r="BH59" s="633" t="s">
        <v>1508</v>
      </c>
      <c r="BI59" s="600" t="s">
        <v>1508</v>
      </c>
      <c r="BJ59" s="600" t="s">
        <v>1508</v>
      </c>
      <c r="BK59" s="600" t="s">
        <v>1508</v>
      </c>
      <c r="BL59" s="600" t="s">
        <v>1508</v>
      </c>
      <c r="BM59" s="600" t="s">
        <v>1508</v>
      </c>
      <c r="BN59" s="600" t="s">
        <v>1508</v>
      </c>
      <c r="BO59" s="600" t="s">
        <v>1508</v>
      </c>
      <c r="BP59" s="600" t="s">
        <v>1508</v>
      </c>
      <c r="BQ59" s="600" t="s">
        <v>1508</v>
      </c>
      <c r="BR59" s="600" t="s">
        <v>1508</v>
      </c>
      <c r="BS59" s="606" t="s">
        <v>1509</v>
      </c>
      <c r="BT59" s="631" t="s">
        <v>1509</v>
      </c>
      <c r="BU59" s="639"/>
      <c r="BV59" s="634" t="s">
        <v>1510</v>
      </c>
      <c r="BW59" s="578" t="s">
        <v>1510</v>
      </c>
    </row>
    <row r="60" spans="1:75" ht="15" x14ac:dyDescent="0.25">
      <c r="B60" s="594" t="str">
        <f t="shared" si="12"/>
        <v>YKY</v>
      </c>
      <c r="C60" s="620" t="s">
        <v>935</v>
      </c>
      <c r="D60" s="620" t="s">
        <v>48</v>
      </c>
      <c r="E60" s="627" t="str">
        <f>IFERROR(INDEX('PCD List'!$E$3:$O$43,MATCH(DPWW1!$D60,'PCD List'!$D$3:$D$43,0),MATCH(DPWW1!$B60,'PCD List'!$E$2:$O$2,0)),"")</f>
        <v>Y</v>
      </c>
      <c r="F60" s="7" t="s">
        <v>49</v>
      </c>
      <c r="G60" s="7" t="s">
        <v>50</v>
      </c>
      <c r="H60" s="186" t="s">
        <v>1144</v>
      </c>
      <c r="I60" s="15">
        <v>3</v>
      </c>
      <c r="J60" s="9"/>
      <c r="K60" s="9"/>
      <c r="L60" s="9"/>
      <c r="M60" s="9"/>
      <c r="N60" s="9"/>
      <c r="O60" s="9">
        <v>9807</v>
      </c>
      <c r="P60" s="646"/>
      <c r="Q60" s="646"/>
      <c r="R60" s="646"/>
      <c r="S60" s="646"/>
      <c r="T60" s="646"/>
      <c r="U60" s="642">
        <f t="shared" si="6"/>
        <v>9807</v>
      </c>
      <c r="V60" s="642">
        <f t="shared" si="7"/>
        <v>0</v>
      </c>
      <c r="W60" s="637"/>
      <c r="X60" s="542"/>
      <c r="Y60" s="542">
        <v>0</v>
      </c>
      <c r="Z60" s="542">
        <v>0</v>
      </c>
      <c r="AA60" s="542">
        <v>0</v>
      </c>
      <c r="AB60" s="542">
        <v>0</v>
      </c>
      <c r="AC60" s="542">
        <v>9807</v>
      </c>
      <c r="AD60" s="542"/>
      <c r="AE60" s="542"/>
      <c r="AF60" s="542"/>
      <c r="AG60" s="542"/>
      <c r="AH60" s="542"/>
      <c r="AI60" s="598">
        <f t="shared" si="8"/>
        <v>9807</v>
      </c>
      <c r="AJ60" s="598">
        <f t="shared" si="9"/>
        <v>0</v>
      </c>
      <c r="AK60" s="620"/>
      <c r="AL60" s="577">
        <f t="shared" si="10"/>
        <v>1</v>
      </c>
      <c r="AM60" s="577" t="str">
        <f t="shared" si="11"/>
        <v/>
      </c>
      <c r="AN60" s="542" t="s">
        <v>1053</v>
      </c>
      <c r="AO60" s="542" t="s">
        <v>1053</v>
      </c>
      <c r="AQ60" s="630" t="s">
        <v>1511</v>
      </c>
      <c r="AT60" s="600" t="s">
        <v>1512</v>
      </c>
      <c r="AU60" s="600" t="s">
        <v>1512</v>
      </c>
      <c r="AV60" s="600" t="s">
        <v>1512</v>
      </c>
      <c r="AW60" s="600" t="s">
        <v>1512</v>
      </c>
      <c r="AX60" s="600" t="s">
        <v>1512</v>
      </c>
      <c r="AY60" s="600" t="s">
        <v>1512</v>
      </c>
      <c r="AZ60" s="635" t="s">
        <v>1512</v>
      </c>
      <c r="BA60" s="635" t="s">
        <v>1512</v>
      </c>
      <c r="BB60" s="635" t="s">
        <v>1512</v>
      </c>
      <c r="BC60" s="635" t="s">
        <v>1512</v>
      </c>
      <c r="BD60" s="635" t="s">
        <v>1512</v>
      </c>
      <c r="BE60" s="606" t="s">
        <v>1513</v>
      </c>
      <c r="BF60" s="631" t="s">
        <v>1513</v>
      </c>
      <c r="BG60" s="638"/>
      <c r="BH60" s="633" t="s">
        <v>1514</v>
      </c>
      <c r="BI60" s="600" t="s">
        <v>1514</v>
      </c>
      <c r="BJ60" s="600" t="s">
        <v>1514</v>
      </c>
      <c r="BK60" s="600" t="s">
        <v>1514</v>
      </c>
      <c r="BL60" s="600" t="s">
        <v>1514</v>
      </c>
      <c r="BM60" s="600" t="s">
        <v>1514</v>
      </c>
      <c r="BN60" s="600" t="s">
        <v>1514</v>
      </c>
      <c r="BO60" s="600" t="s">
        <v>1514</v>
      </c>
      <c r="BP60" s="600" t="s">
        <v>1514</v>
      </c>
      <c r="BQ60" s="600" t="s">
        <v>1514</v>
      </c>
      <c r="BR60" s="600" t="s">
        <v>1514</v>
      </c>
      <c r="BS60" s="606" t="s">
        <v>1515</v>
      </c>
      <c r="BT60" s="631" t="s">
        <v>1515</v>
      </c>
      <c r="BU60" s="639"/>
      <c r="BV60" s="634" t="s">
        <v>1516</v>
      </c>
      <c r="BW60" s="578" t="s">
        <v>1516</v>
      </c>
    </row>
    <row r="61" spans="1:75" ht="15" x14ac:dyDescent="0.25">
      <c r="B61" s="594" t="str">
        <f t="shared" si="12"/>
        <v>YKY</v>
      </c>
      <c r="C61" s="620" t="s">
        <v>935</v>
      </c>
      <c r="D61" s="620" t="s">
        <v>944</v>
      </c>
      <c r="E61" s="627" t="str">
        <f>IFERROR(INDEX('PCD List'!$E$3:$O$43,MATCH(DPWW1!$D61,'PCD List'!$D$3:$D$43,0),MATCH(DPWW1!$B61,'PCD List'!$E$2:$O$2,0)),"")</f>
        <v>Y</v>
      </c>
      <c r="F61" s="7" t="s">
        <v>637</v>
      </c>
      <c r="G61" s="7" t="s">
        <v>1503</v>
      </c>
      <c r="H61" s="15" t="s">
        <v>435</v>
      </c>
      <c r="I61" s="15">
        <v>3</v>
      </c>
      <c r="J61" s="9"/>
      <c r="K61" s="9"/>
      <c r="L61" s="9"/>
      <c r="M61" s="9"/>
      <c r="N61" s="9"/>
      <c r="O61" s="9">
        <v>226.34031287946621</v>
      </c>
      <c r="P61" s="625"/>
      <c r="Q61" s="625"/>
      <c r="R61" s="625"/>
      <c r="S61" s="625"/>
      <c r="T61" s="625"/>
      <c r="U61" s="642">
        <f t="shared" si="6"/>
        <v>226.34031287946621</v>
      </c>
      <c r="V61" s="642">
        <f t="shared" si="7"/>
        <v>0</v>
      </c>
      <c r="W61" s="637"/>
      <c r="X61" s="542"/>
      <c r="Y61" s="542">
        <v>183.12699999999998</v>
      </c>
      <c r="Z61" s="542">
        <v>183.12699999999998</v>
      </c>
      <c r="AA61" s="542">
        <v>183.12699999999998</v>
      </c>
      <c r="AB61" s="542">
        <v>183.12699999999998</v>
      </c>
      <c r="AC61" s="542">
        <v>226.33999999999997</v>
      </c>
      <c r="AD61" s="542"/>
      <c r="AE61" s="542"/>
      <c r="AF61" s="542"/>
      <c r="AG61" s="542"/>
      <c r="AH61" s="542"/>
      <c r="AI61" s="598">
        <f t="shared" si="8"/>
        <v>226.33999999999997</v>
      </c>
      <c r="AJ61" s="598">
        <f t="shared" si="9"/>
        <v>0</v>
      </c>
      <c r="AK61" s="620"/>
      <c r="AL61" s="577">
        <f t="shared" si="10"/>
        <v>0.99999861765912468</v>
      </c>
      <c r="AM61" s="577" t="str">
        <f t="shared" si="11"/>
        <v/>
      </c>
      <c r="AN61" s="542" t="s">
        <v>1053</v>
      </c>
      <c r="AO61" s="542" t="s">
        <v>1053</v>
      </c>
      <c r="AQ61" s="630" t="s">
        <v>1517</v>
      </c>
      <c r="AT61" s="600" t="s">
        <v>1518</v>
      </c>
      <c r="AU61" s="600" t="s">
        <v>1518</v>
      </c>
      <c r="AV61" s="600" t="s">
        <v>1518</v>
      </c>
      <c r="AW61" s="600" t="s">
        <v>1518</v>
      </c>
      <c r="AX61" s="600" t="s">
        <v>1518</v>
      </c>
      <c r="AY61" s="600" t="s">
        <v>1518</v>
      </c>
      <c r="AZ61" s="640" t="s">
        <v>1518</v>
      </c>
      <c r="BA61" s="640" t="s">
        <v>1518</v>
      </c>
      <c r="BB61" s="640" t="s">
        <v>1518</v>
      </c>
      <c r="BC61" s="640" t="s">
        <v>1518</v>
      </c>
      <c r="BD61" s="640" t="s">
        <v>1518</v>
      </c>
      <c r="BE61" s="606" t="s">
        <v>1519</v>
      </c>
      <c r="BF61" s="631" t="s">
        <v>1519</v>
      </c>
      <c r="BG61" s="638"/>
      <c r="BH61" s="633" t="s">
        <v>1520</v>
      </c>
      <c r="BI61" s="600" t="s">
        <v>1520</v>
      </c>
      <c r="BJ61" s="600" t="s">
        <v>1520</v>
      </c>
      <c r="BK61" s="600" t="s">
        <v>1520</v>
      </c>
      <c r="BL61" s="600" t="s">
        <v>1520</v>
      </c>
      <c r="BM61" s="600" t="s">
        <v>1520</v>
      </c>
      <c r="BN61" s="600" t="s">
        <v>1520</v>
      </c>
      <c r="BO61" s="600" t="s">
        <v>1520</v>
      </c>
      <c r="BP61" s="600" t="s">
        <v>1520</v>
      </c>
      <c r="BQ61" s="600" t="s">
        <v>1520</v>
      </c>
      <c r="BR61" s="600" t="s">
        <v>1520</v>
      </c>
      <c r="BS61" s="606" t="s">
        <v>1521</v>
      </c>
      <c r="BT61" s="631" t="s">
        <v>1521</v>
      </c>
      <c r="BU61" s="639"/>
      <c r="BV61" s="634" t="s">
        <v>1522</v>
      </c>
      <c r="BW61" s="578" t="s">
        <v>1522</v>
      </c>
    </row>
    <row r="62" spans="1:75" ht="15" x14ac:dyDescent="0.25">
      <c r="B62" s="594" t="str">
        <f t="shared" si="12"/>
        <v>YKY</v>
      </c>
      <c r="C62" s="594" t="s">
        <v>930</v>
      </c>
      <c r="D62" s="594" t="s">
        <v>946</v>
      </c>
      <c r="E62" s="627" t="str">
        <f>IFERROR(INDEX('PCD List'!$E$3:$O$43,MATCH(DPWW1!$D62,'PCD List'!$D$3:$D$43,0),MATCH(DPWW1!$B62,'PCD List'!$E$2:$O$2,0)),"")</f>
        <v>Y</v>
      </c>
      <c r="F62" s="7" t="s">
        <v>713</v>
      </c>
      <c r="G62" s="7" t="s">
        <v>1197</v>
      </c>
      <c r="H62" s="15" t="s">
        <v>1144</v>
      </c>
      <c r="I62" s="15">
        <v>0</v>
      </c>
      <c r="J62" s="9"/>
      <c r="K62" s="9">
        <v>1</v>
      </c>
      <c r="L62" s="9">
        <v>4</v>
      </c>
      <c r="M62" s="644">
        <v>4</v>
      </c>
      <c r="N62" s="644">
        <v>4</v>
      </c>
      <c r="O62" s="9">
        <v>4</v>
      </c>
      <c r="P62" s="9"/>
      <c r="Q62" s="9"/>
      <c r="R62" s="9"/>
      <c r="S62" s="9"/>
      <c r="T62" s="9"/>
      <c r="U62" s="642">
        <f t="shared" si="6"/>
        <v>4</v>
      </c>
      <c r="V62" s="642">
        <f t="shared" si="7"/>
        <v>0</v>
      </c>
      <c r="W62" s="637"/>
      <c r="X62" s="542"/>
      <c r="Y62" s="542">
        <v>1</v>
      </c>
      <c r="Z62" s="542">
        <v>1</v>
      </c>
      <c r="AA62" s="542">
        <v>1</v>
      </c>
      <c r="AB62" s="542">
        <v>3</v>
      </c>
      <c r="AC62" s="542">
        <v>4</v>
      </c>
      <c r="AD62" s="542"/>
      <c r="AE62" s="542"/>
      <c r="AF62" s="542"/>
      <c r="AG62" s="542"/>
      <c r="AH62" s="542"/>
      <c r="AI62" s="598">
        <f t="shared" si="8"/>
        <v>4</v>
      </c>
      <c r="AJ62" s="598">
        <f t="shared" si="9"/>
        <v>0</v>
      </c>
      <c r="AK62" s="620"/>
      <c r="AL62" s="577">
        <f t="shared" si="10"/>
        <v>1</v>
      </c>
      <c r="AM62" s="577" t="str">
        <f t="shared" si="11"/>
        <v/>
      </c>
      <c r="AN62" s="542" t="s">
        <v>22631</v>
      </c>
      <c r="AO62" s="542" t="s">
        <v>1128</v>
      </c>
      <c r="AQ62" s="630" t="s">
        <v>1523</v>
      </c>
      <c r="AT62" s="600" t="s">
        <v>1524</v>
      </c>
      <c r="AU62" s="600" t="s">
        <v>1524</v>
      </c>
      <c r="AV62" s="600" t="s">
        <v>1524</v>
      </c>
      <c r="AW62" s="600" t="s">
        <v>1524</v>
      </c>
      <c r="AX62" s="600" t="s">
        <v>1524</v>
      </c>
      <c r="AY62" s="600" t="s">
        <v>1524</v>
      </c>
      <c r="AZ62" s="600" t="s">
        <v>1524</v>
      </c>
      <c r="BA62" s="600" t="s">
        <v>1524</v>
      </c>
      <c r="BB62" s="600" t="s">
        <v>1524</v>
      </c>
      <c r="BC62" s="600" t="s">
        <v>1524</v>
      </c>
      <c r="BD62" s="600" t="s">
        <v>1524</v>
      </c>
      <c r="BE62" s="606" t="s">
        <v>1525</v>
      </c>
      <c r="BF62" s="631" t="s">
        <v>1525</v>
      </c>
      <c r="BG62" s="638"/>
      <c r="BH62" s="633" t="s">
        <v>1526</v>
      </c>
      <c r="BI62" s="600" t="s">
        <v>1526</v>
      </c>
      <c r="BJ62" s="600" t="s">
        <v>1526</v>
      </c>
      <c r="BK62" s="600" t="s">
        <v>1526</v>
      </c>
      <c r="BL62" s="600" t="s">
        <v>1526</v>
      </c>
      <c r="BM62" s="600" t="s">
        <v>1526</v>
      </c>
      <c r="BN62" s="600" t="s">
        <v>1526</v>
      </c>
      <c r="BO62" s="600" t="s">
        <v>1526</v>
      </c>
      <c r="BP62" s="600" t="s">
        <v>1526</v>
      </c>
      <c r="BQ62" s="600" t="s">
        <v>1526</v>
      </c>
      <c r="BR62" s="600" t="s">
        <v>1526</v>
      </c>
      <c r="BS62" s="606" t="s">
        <v>1527</v>
      </c>
      <c r="BT62" s="631" t="s">
        <v>1527</v>
      </c>
      <c r="BU62" s="639"/>
      <c r="BV62" s="634" t="s">
        <v>1528</v>
      </c>
      <c r="BW62" s="578" t="s">
        <v>1528</v>
      </c>
    </row>
    <row r="63" spans="1:75" ht="15" x14ac:dyDescent="0.25">
      <c r="B63" s="594" t="str">
        <f t="shared" si="12"/>
        <v>YKY</v>
      </c>
      <c r="C63" s="620" t="s">
        <v>948</v>
      </c>
      <c r="D63" s="594" t="s">
        <v>52</v>
      </c>
      <c r="E63" s="627" t="str">
        <f>IFERROR(INDEX('PCD List'!$E$3:$O$43,MATCH(DPWW1!$D63,'PCD List'!$D$3:$D$43,0),MATCH(DPWW1!$B63,'PCD List'!$E$2:$O$2,0)),"")</f>
        <v>Y</v>
      </c>
      <c r="F63" s="7" t="s">
        <v>53</v>
      </c>
      <c r="G63" s="7" t="s">
        <v>54</v>
      </c>
      <c r="H63" s="186" t="s">
        <v>1529</v>
      </c>
      <c r="I63" s="15">
        <v>3</v>
      </c>
      <c r="J63" s="9"/>
      <c r="K63" s="643">
        <f>SUM('Calcs_Net zero'!H41:H42)</f>
        <v>0</v>
      </c>
      <c r="L63" s="643">
        <f>SUM('Calcs_Net zero'!I41:I42)</f>
        <v>7897</v>
      </c>
      <c r="M63" s="643">
        <f>SUM('Calcs_Net zero'!J41:J42)</f>
        <v>26300</v>
      </c>
      <c r="N63" s="643">
        <f>SUM('Calcs_Net zero'!K41:K42)</f>
        <v>45621</v>
      </c>
      <c r="O63" s="643">
        <f>SUM('Calcs_Net zero'!L41:L42)</f>
        <v>64942</v>
      </c>
      <c r="P63" s="625"/>
      <c r="Q63" s="625"/>
      <c r="R63" s="625"/>
      <c r="S63" s="625"/>
      <c r="T63" s="625"/>
      <c r="U63" s="642">
        <f t="shared" si="6"/>
        <v>64942</v>
      </c>
      <c r="V63" s="642">
        <f t="shared" si="7"/>
        <v>0</v>
      </c>
      <c r="W63" s="637"/>
      <c r="X63" s="542"/>
      <c r="Y63" s="542">
        <v>0</v>
      </c>
      <c r="Z63" s="542">
        <v>0</v>
      </c>
      <c r="AA63" s="894">
        <v>3008</v>
      </c>
      <c r="AB63" s="894">
        <v>11885</v>
      </c>
      <c r="AC63" s="894">
        <v>23449</v>
      </c>
      <c r="AD63" s="542"/>
      <c r="AE63" s="542"/>
      <c r="AF63" s="542"/>
      <c r="AG63" s="542"/>
      <c r="AH63" s="542"/>
      <c r="AI63" s="598">
        <f t="shared" si="8"/>
        <v>23449</v>
      </c>
      <c r="AJ63" s="598">
        <f t="shared" si="9"/>
        <v>0</v>
      </c>
      <c r="AK63" s="620"/>
      <c r="AL63" s="577">
        <f t="shared" si="10"/>
        <v>0.36107603707923996</v>
      </c>
      <c r="AM63" s="577" t="str">
        <f t="shared" si="11"/>
        <v/>
      </c>
      <c r="AN63" s="542" t="s">
        <v>22631</v>
      </c>
      <c r="AO63" s="542" t="s">
        <v>22631</v>
      </c>
      <c r="AQ63" s="630" t="s">
        <v>1530</v>
      </c>
      <c r="AT63" s="600" t="s">
        <v>1531</v>
      </c>
      <c r="AU63" s="600" t="s">
        <v>1531</v>
      </c>
      <c r="AV63" s="600" t="s">
        <v>1531</v>
      </c>
      <c r="AW63" s="600" t="s">
        <v>1531</v>
      </c>
      <c r="AX63" s="600" t="s">
        <v>1531</v>
      </c>
      <c r="AY63" s="600" t="s">
        <v>1531</v>
      </c>
      <c r="AZ63" s="640" t="s">
        <v>1531</v>
      </c>
      <c r="BA63" s="640" t="s">
        <v>1531</v>
      </c>
      <c r="BB63" s="640" t="s">
        <v>1531</v>
      </c>
      <c r="BC63" s="640" t="s">
        <v>1531</v>
      </c>
      <c r="BD63" s="640" t="s">
        <v>1531</v>
      </c>
      <c r="BE63" s="606" t="s">
        <v>1532</v>
      </c>
      <c r="BF63" s="631" t="s">
        <v>1532</v>
      </c>
      <c r="BG63" s="638"/>
      <c r="BH63" s="633" t="s">
        <v>1533</v>
      </c>
      <c r="BI63" s="600" t="s">
        <v>1533</v>
      </c>
      <c r="BJ63" s="600" t="s">
        <v>1533</v>
      </c>
      <c r="BK63" s="600" t="s">
        <v>1533</v>
      </c>
      <c r="BL63" s="600" t="s">
        <v>1533</v>
      </c>
      <c r="BM63" s="600" t="s">
        <v>1533</v>
      </c>
      <c r="BN63" s="600" t="s">
        <v>1533</v>
      </c>
      <c r="BO63" s="600" t="s">
        <v>1533</v>
      </c>
      <c r="BP63" s="600" t="s">
        <v>1533</v>
      </c>
      <c r="BQ63" s="600" t="s">
        <v>1533</v>
      </c>
      <c r="BR63" s="600" t="s">
        <v>1533</v>
      </c>
      <c r="BS63" s="606" t="s">
        <v>1534</v>
      </c>
      <c r="BT63" s="631" t="s">
        <v>1534</v>
      </c>
      <c r="BU63" s="639"/>
      <c r="BV63" s="634" t="s">
        <v>1535</v>
      </c>
      <c r="BW63" s="578" t="s">
        <v>1535</v>
      </c>
    </row>
    <row r="64" spans="1:75" ht="15" x14ac:dyDescent="0.25">
      <c r="B64" s="594" t="str">
        <f t="shared" si="12"/>
        <v>YKY</v>
      </c>
      <c r="C64" s="620" t="s">
        <v>948</v>
      </c>
      <c r="D64" s="594" t="s">
        <v>52</v>
      </c>
      <c r="E64" s="627" t="str">
        <f>IFERROR(INDEX('PCD List'!$E$3:$O$43,MATCH(DPWW1!$D64,'PCD List'!$D$3:$D$43,0),MATCH(DPWW1!$B64,'PCD List'!$E$2:$O$2,0)),"")</f>
        <v>Y</v>
      </c>
      <c r="F64" s="7" t="s">
        <v>53</v>
      </c>
      <c r="G64" s="7" t="s">
        <v>62</v>
      </c>
      <c r="H64" s="15" t="s">
        <v>1144</v>
      </c>
      <c r="I64" s="15">
        <v>0</v>
      </c>
      <c r="J64" s="9"/>
      <c r="K64" s="643">
        <f>SUM('Calcs_Net zero'!H43:H44)</f>
        <v>0</v>
      </c>
      <c r="L64" s="643">
        <f>SUM('Calcs_Net zero'!I43:I44)</f>
        <v>0</v>
      </c>
      <c r="M64" s="643">
        <f>SUM('Calcs_Net zero'!J43:J44)</f>
        <v>0</v>
      </c>
      <c r="N64" s="643">
        <f>SUM('Calcs_Net zero'!K43:K44)</f>
        <v>0</v>
      </c>
      <c r="O64" s="643">
        <f>SUM('Calcs_Net zero'!L43:L44)</f>
        <v>22</v>
      </c>
      <c r="P64" s="625"/>
      <c r="Q64" s="625"/>
      <c r="R64" s="625"/>
      <c r="S64" s="625"/>
      <c r="T64" s="625"/>
      <c r="U64" s="642">
        <f t="shared" si="6"/>
        <v>22</v>
      </c>
      <c r="V64" s="642">
        <f t="shared" si="7"/>
        <v>0</v>
      </c>
      <c r="W64" s="637"/>
      <c r="X64" s="542"/>
      <c r="Y64" s="542">
        <v>0</v>
      </c>
      <c r="Z64" s="542">
        <v>0</v>
      </c>
      <c r="AA64" s="542">
        <v>3</v>
      </c>
      <c r="AB64" s="542">
        <v>17</v>
      </c>
      <c r="AC64" s="542">
        <v>22</v>
      </c>
      <c r="AD64" s="542"/>
      <c r="AE64" s="542"/>
      <c r="AF64" s="542"/>
      <c r="AG64" s="542"/>
      <c r="AH64" s="542"/>
      <c r="AI64" s="598">
        <f t="shared" si="8"/>
        <v>22</v>
      </c>
      <c r="AJ64" s="598">
        <f t="shared" si="9"/>
        <v>0</v>
      </c>
      <c r="AK64" s="620"/>
      <c r="AL64" s="577">
        <f t="shared" si="10"/>
        <v>1</v>
      </c>
      <c r="AM64" s="577" t="str">
        <f t="shared" si="11"/>
        <v/>
      </c>
      <c r="AN64" s="542" t="s">
        <v>1128</v>
      </c>
      <c r="AO64" s="542" t="s">
        <v>1128</v>
      </c>
      <c r="AQ64" s="630" t="s">
        <v>1536</v>
      </c>
      <c r="AT64" s="600" t="s">
        <v>1537</v>
      </c>
      <c r="AU64" s="600" t="s">
        <v>1537</v>
      </c>
      <c r="AV64" s="600" t="s">
        <v>1537</v>
      </c>
      <c r="AW64" s="600" t="s">
        <v>1537</v>
      </c>
      <c r="AX64" s="600" t="s">
        <v>1537</v>
      </c>
      <c r="AY64" s="600" t="s">
        <v>1537</v>
      </c>
      <c r="AZ64" s="640" t="s">
        <v>1537</v>
      </c>
      <c r="BA64" s="640" t="s">
        <v>1537</v>
      </c>
      <c r="BB64" s="640" t="s">
        <v>1537</v>
      </c>
      <c r="BC64" s="640" t="s">
        <v>1537</v>
      </c>
      <c r="BD64" s="640" t="s">
        <v>1537</v>
      </c>
      <c r="BE64" s="606" t="s">
        <v>1538</v>
      </c>
      <c r="BF64" s="631" t="s">
        <v>1538</v>
      </c>
      <c r="BG64" s="638"/>
      <c r="BH64" s="633" t="s">
        <v>1539</v>
      </c>
      <c r="BI64" s="600" t="s">
        <v>1539</v>
      </c>
      <c r="BJ64" s="600" t="s">
        <v>1539</v>
      </c>
      <c r="BK64" s="600" t="s">
        <v>1539</v>
      </c>
      <c r="BL64" s="600" t="s">
        <v>1539</v>
      </c>
      <c r="BM64" s="600" t="s">
        <v>1539</v>
      </c>
      <c r="BN64" s="600" t="s">
        <v>1539</v>
      </c>
      <c r="BO64" s="600" t="s">
        <v>1539</v>
      </c>
      <c r="BP64" s="600" t="s">
        <v>1539</v>
      </c>
      <c r="BQ64" s="600" t="s">
        <v>1539</v>
      </c>
      <c r="BR64" s="600" t="s">
        <v>1539</v>
      </c>
      <c r="BS64" s="606" t="s">
        <v>1540</v>
      </c>
      <c r="BT64" s="631" t="s">
        <v>1540</v>
      </c>
      <c r="BU64" s="639"/>
      <c r="BV64" s="634" t="s">
        <v>1541</v>
      </c>
      <c r="BW64" s="578" t="s">
        <v>1541</v>
      </c>
    </row>
    <row r="65" spans="2:76" ht="15" x14ac:dyDescent="0.25">
      <c r="B65" s="594" t="s">
        <v>138</v>
      </c>
      <c r="C65" s="620" t="s">
        <v>950</v>
      </c>
      <c r="D65" s="594" t="s">
        <v>142</v>
      </c>
      <c r="E65" s="627" t="str">
        <f>IFERROR(INDEX('PCD List'!$E$3:$O$43,MATCH(DPWW1!$D65,'PCD List'!$D$3:$D$43,0),MATCH(DPWW1!$B65,'PCD List'!$E$2:$O$2,0)),"")</f>
        <v>Y</v>
      </c>
      <c r="F65" s="7" t="s">
        <v>1542</v>
      </c>
      <c r="G65" s="7" t="s">
        <v>144</v>
      </c>
      <c r="H65" s="15" t="s">
        <v>1144</v>
      </c>
      <c r="I65" s="15">
        <v>0</v>
      </c>
      <c r="J65" s="9">
        <v>0</v>
      </c>
      <c r="K65" s="9">
        <v>0</v>
      </c>
      <c r="L65" s="9">
        <v>0</v>
      </c>
      <c r="M65" s="9">
        <v>0</v>
      </c>
      <c r="N65" s="9">
        <v>0</v>
      </c>
      <c r="O65" s="9">
        <v>0</v>
      </c>
      <c r="P65" s="625"/>
      <c r="Q65" s="625"/>
      <c r="R65" s="625"/>
      <c r="S65" s="625"/>
      <c r="T65" s="625"/>
      <c r="U65" s="642">
        <f t="shared" ref="U65" si="13" xml:space="preserve"> O65</f>
        <v>0</v>
      </c>
      <c r="V65" s="642">
        <f t="shared" ref="V65" si="14" xml:space="preserve"> T65</f>
        <v>0</v>
      </c>
      <c r="W65" s="637"/>
      <c r="X65" s="542"/>
      <c r="Y65" s="542">
        <v>0</v>
      </c>
      <c r="Z65" s="542">
        <v>0</v>
      </c>
      <c r="AA65" s="542">
        <v>0</v>
      </c>
      <c r="AB65" s="542">
        <v>0</v>
      </c>
      <c r="AC65" s="542">
        <v>0</v>
      </c>
      <c r="AD65" s="542"/>
      <c r="AE65" s="542"/>
      <c r="AF65" s="542"/>
      <c r="AG65" s="542"/>
      <c r="AH65" s="542"/>
      <c r="AI65" s="598">
        <f t="shared" ref="AI65" si="15" xml:space="preserve"> AC65</f>
        <v>0</v>
      </c>
      <c r="AJ65" s="598">
        <f t="shared" ref="AJ65" si="16" xml:space="preserve"> AH65</f>
        <v>0</v>
      </c>
      <c r="AK65" s="620"/>
      <c r="AL65" s="577"/>
      <c r="AM65" s="577"/>
      <c r="AN65" s="542" t="s">
        <v>1053</v>
      </c>
      <c r="AO65" s="542" t="s">
        <v>1053</v>
      </c>
      <c r="AQ65" s="630"/>
      <c r="AR65" s="117" t="s">
        <v>1122</v>
      </c>
      <c r="AT65" s="600"/>
      <c r="AU65" s="600"/>
      <c r="AV65" s="600"/>
      <c r="AW65" s="600"/>
      <c r="AX65" s="600"/>
      <c r="AY65" s="600"/>
      <c r="AZ65" s="640"/>
      <c r="BA65" s="640"/>
      <c r="BB65" s="640"/>
      <c r="BC65" s="640"/>
      <c r="BD65" s="640"/>
      <c r="BE65" s="606"/>
      <c r="BF65" s="631"/>
      <c r="BG65" s="638"/>
      <c r="BH65" s="633"/>
      <c r="BI65" s="600"/>
      <c r="BJ65" s="600"/>
      <c r="BK65" s="600"/>
      <c r="BL65" s="600"/>
      <c r="BM65" s="600"/>
      <c r="BN65" s="600"/>
      <c r="BO65" s="600"/>
      <c r="BP65" s="600"/>
      <c r="BQ65" s="600"/>
      <c r="BR65" s="600"/>
      <c r="BS65" s="606"/>
      <c r="BT65" s="631"/>
      <c r="BU65" s="639"/>
      <c r="BV65" s="634"/>
      <c r="BW65" s="578"/>
      <c r="BX65" s="117" t="s">
        <v>1123</v>
      </c>
    </row>
  </sheetData>
  <sheetProtection formatCells="0" selectLockedCells="1"/>
  <autoFilter ref="B5:AO65" xr:uid="{04D598E1-E404-4964-B479-7D96F5F51673}">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6" showButton="0"/>
    <filterColumn colId="37" showButton="0"/>
    <filterColumn colId="38" showButton="0"/>
  </autoFilter>
  <mergeCells count="38">
    <mergeCell ref="C55:C56"/>
    <mergeCell ref="BI6:BM6"/>
    <mergeCell ref="BN6:BR6"/>
    <mergeCell ref="C8:C15"/>
    <mergeCell ref="C16:C18"/>
    <mergeCell ref="C19:C29"/>
    <mergeCell ref="C30:C33"/>
    <mergeCell ref="AU6:AY6"/>
    <mergeCell ref="AZ6:BD6"/>
    <mergeCell ref="H5:H7"/>
    <mergeCell ref="I5:I7"/>
    <mergeCell ref="AT5:BD5"/>
    <mergeCell ref="AN6:AN7"/>
    <mergeCell ref="P6:T6"/>
    <mergeCell ref="Y6:AC6"/>
    <mergeCell ref="AD6:AH6"/>
    <mergeCell ref="BV5:BW5"/>
    <mergeCell ref="C34:C39"/>
    <mergeCell ref="C40:C54"/>
    <mergeCell ref="BH5:BR5"/>
    <mergeCell ref="AM6:AM7"/>
    <mergeCell ref="AI5:AI7"/>
    <mergeCell ref="AJ5:AJ7"/>
    <mergeCell ref="AL5:AO5"/>
    <mergeCell ref="AQ5:AQ7"/>
    <mergeCell ref="AO6:AO7"/>
    <mergeCell ref="U5:U7"/>
    <mergeCell ref="V5:V7"/>
    <mergeCell ref="X5:AH5"/>
    <mergeCell ref="G5:G7"/>
    <mergeCell ref="J5:T5"/>
    <mergeCell ref="K6:O6"/>
    <mergeCell ref="AL6:AL7"/>
    <mergeCell ref="B5:B7"/>
    <mergeCell ref="C5:C7"/>
    <mergeCell ref="D5:D7"/>
    <mergeCell ref="E5:E7"/>
    <mergeCell ref="F5:F7"/>
  </mergeCells>
  <conditionalFormatting sqref="AN8:AO65">
    <cfRule type="cellIs" dxfId="77" priority="1" operator="equal">
      <formula>"Blue"</formula>
    </cfRule>
    <cfRule type="cellIs" dxfId="76" priority="2" operator="equal">
      <formula>"Red"</formula>
    </cfRule>
    <cfRule type="cellIs" dxfId="75" priority="3" operator="equal">
      <formula>"Amber"</formula>
    </cfRule>
    <cfRule type="cellIs" dxfId="74" priority="4" operator="equal">
      <formula>"Green"</formula>
    </cfRule>
  </conditionalFormatting>
  <conditionalFormatting sqref="AO1:AO4">
    <cfRule type="cellIs" dxfId="73" priority="9" operator="equal">
      <formula>"Red"</formula>
    </cfRule>
    <cfRule type="cellIs" dxfId="72" priority="10" operator="equal">
      <formula>"Amber"</formula>
    </cfRule>
    <cfRule type="cellIs" dxfId="71" priority="11" operator="equal">
      <formula>"Green"</formula>
    </cfRule>
  </conditionalFormatting>
  <dataValidations count="1">
    <dataValidation type="list" allowBlank="1" showInputMessage="1" showErrorMessage="1" sqref="AN8:AO64" xr:uid="{2A44DADA-2B6F-45F5-A7FE-03781BB17FFD}">
      <formula1>"Green, Amber, Red, Blue"</formula1>
    </dataValidation>
  </dataValidations>
  <pageMargins left="0.7" right="0.7" top="0.75" bottom="0.75" header="0.3" footer="0.3"/>
  <customProperties>
    <customPr name="_pios_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1180-DE8B-4128-BF7C-CB92550620F9}">
  <sheetPr codeName="Sheet77"/>
  <dimension ref="A1:BY53"/>
  <sheetViews>
    <sheetView showGridLines="0" zoomScale="70" zoomScaleNormal="70" workbookViewId="0">
      <pane xSplit="4" ySplit="10" topLeftCell="X11" activePane="bottomRight" state="frozen"/>
      <selection pane="topRight" activeCell="E1" sqref="E1"/>
      <selection pane="bottomLeft" activeCell="A11" sqref="A11"/>
      <selection pane="bottomRight" activeCell="AN62" sqref="AN62"/>
    </sheetView>
  </sheetViews>
  <sheetFormatPr defaultColWidth="9" defaultRowHeight="13.8" outlineLevelCol="1" x14ac:dyDescent="0.25"/>
  <cols>
    <col min="1" max="1" width="9" style="117"/>
    <col min="2" max="2" width="15.09765625" style="117" customWidth="1"/>
    <col min="3" max="3" width="52.09765625" style="669" customWidth="1"/>
    <col min="4" max="5" width="19" style="117" customWidth="1"/>
    <col min="6" max="6" width="81.09765625" customWidth="1"/>
    <col min="7" max="7" width="81.5" customWidth="1" outlineLevel="1"/>
    <col min="8" max="8" width="20.19921875" customWidth="1" outlineLevel="1"/>
    <col min="9" max="9" width="8.796875" customWidth="1" outlineLevel="1"/>
    <col min="10" max="10" width="21.796875" customWidth="1" outlineLevel="1"/>
    <col min="11" max="11" width="10.5" customWidth="1" outlineLevel="1"/>
    <col min="12" max="12" width="9.796875" customWidth="1" outlineLevel="1"/>
    <col min="13" max="13" width="12.09765625" customWidth="1" outlineLevel="1"/>
    <col min="14" max="16" width="12.69921875" customWidth="1" outlineLevel="1"/>
    <col min="17" max="17" width="13.59765625" customWidth="1" outlineLevel="1"/>
    <col min="18" max="18" width="12.5" customWidth="1" outlineLevel="1"/>
    <col min="19" max="19" width="10.69921875" customWidth="1" outlineLevel="1"/>
    <col min="20" max="20" width="11.59765625" customWidth="1" outlineLevel="1"/>
    <col min="21" max="21" width="10.19921875" customWidth="1" outlineLevel="1"/>
    <col min="22" max="22" width="13.59765625" customWidth="1" outlineLevel="1"/>
    <col min="23" max="23" width="16.59765625" customWidth="1" outlineLevel="1"/>
    <col min="24" max="24" width="16.09765625" customWidth="1" outlineLevel="1"/>
    <col min="25" max="25" width="9" style="117" customWidth="1"/>
    <col min="26" max="26" width="10" style="117" customWidth="1"/>
    <col min="27" max="30" width="12.5" style="117" bestFit="1" customWidth="1"/>
    <col min="31" max="31" width="11.09765625" style="117" customWidth="1"/>
    <col min="32" max="32" width="11.19921875" style="117" customWidth="1"/>
    <col min="33" max="33" width="12" style="117" customWidth="1"/>
    <col min="34" max="36" width="13.296875" style="117" customWidth="1"/>
    <col min="37" max="38" width="13.59765625" style="117" customWidth="1"/>
    <col min="39" max="39" width="9" style="117"/>
    <col min="40" max="40" width="19" style="117" customWidth="1"/>
    <col min="41" max="41" width="19.19921875" style="117" customWidth="1"/>
    <col min="42" max="42" width="9" style="117"/>
    <col min="43" max="44" width="13.59765625" style="117" customWidth="1"/>
    <col min="45" max="45" width="9" style="117"/>
    <col min="46" max="46" width="9.19921875" style="117" customWidth="1"/>
    <col min="47" max="47" width="1.296875" style="117" customWidth="1"/>
    <col min="48" max="48" width="8.59765625" style="117" customWidth="1"/>
    <col min="49" max="53" width="9" style="117"/>
    <col min="54" max="54" width="9.59765625" style="117" customWidth="1"/>
    <col min="55" max="58" width="9" style="117"/>
    <col min="59" max="59" width="17.296875" style="117" customWidth="1"/>
    <col min="60" max="60" width="15.19921875" style="117" customWidth="1"/>
    <col min="61" max="61" width="1.296875" style="579" customWidth="1"/>
    <col min="62" max="62" width="9.09765625" style="117" customWidth="1"/>
    <col min="63" max="72" width="9" style="117"/>
    <col min="73" max="73" width="13.19921875" style="117" customWidth="1"/>
    <col min="74" max="74" width="13.09765625" style="117" customWidth="1"/>
    <col min="75" max="75" width="1" style="117" customWidth="1"/>
    <col min="76" max="16384" width="9" style="117"/>
  </cols>
  <sheetData>
    <row r="1" spans="1:77" ht="18.600000000000001" x14ac:dyDescent="0.3">
      <c r="A1" s="17" t="str" cm="1">
        <f t="array" aca="1" ref="A1" ca="1" xml:space="preserve"> RIGHT(CELL("filename", A1), LEN(CELL("filename", A1)) - SEARCH("]", CELL("filename", A1)))</f>
        <v>DPWW2</v>
      </c>
      <c r="B1" s="17"/>
      <c r="C1" s="119"/>
      <c r="D1" s="17"/>
      <c r="E1" s="17"/>
      <c r="F1" s="581"/>
      <c r="G1" s="581"/>
      <c r="H1" s="581"/>
      <c r="I1" s="581"/>
      <c r="J1" s="581"/>
      <c r="K1" s="581"/>
      <c r="L1" s="581"/>
      <c r="M1" s="581"/>
      <c r="N1" s="581"/>
      <c r="O1" s="581"/>
      <c r="P1" s="581"/>
      <c r="Q1" s="611"/>
      <c r="R1" s="611"/>
      <c r="S1" s="611"/>
      <c r="T1" s="611"/>
      <c r="U1" s="611"/>
      <c r="V1" s="611"/>
      <c r="W1" s="581"/>
      <c r="X1" s="581"/>
      <c r="Y1" s="17"/>
      <c r="Z1" s="17"/>
      <c r="AA1" s="17"/>
      <c r="AB1" s="17"/>
      <c r="AC1" s="17"/>
      <c r="AD1" s="17"/>
      <c r="AE1" s="17"/>
      <c r="AF1" s="17"/>
      <c r="AG1" s="17"/>
      <c r="AH1" s="17"/>
      <c r="AI1" s="17"/>
      <c r="AJ1" s="17"/>
      <c r="AK1" s="17"/>
      <c r="AL1" s="17"/>
      <c r="AM1" s="17"/>
      <c r="AN1" s="17"/>
      <c r="AO1" s="17"/>
      <c r="AP1" s="17"/>
      <c r="AQ1" s="17"/>
      <c r="AR1" s="17"/>
      <c r="AS1" s="17"/>
      <c r="AT1" s="17"/>
      <c r="AU1" s="17"/>
      <c r="AV1" s="17" t="s">
        <v>1023</v>
      </c>
      <c r="AW1" s="17"/>
      <c r="AX1" s="17"/>
      <c r="AY1" s="17"/>
      <c r="AZ1" s="17"/>
      <c r="BA1" s="17"/>
      <c r="BB1" s="17"/>
      <c r="BC1" s="17"/>
      <c r="BD1" s="17"/>
      <c r="BE1" s="17"/>
      <c r="BF1" s="17"/>
      <c r="BG1" s="17"/>
      <c r="BH1" s="17"/>
      <c r="BI1" s="175"/>
    </row>
    <row r="2" spans="1:77" ht="18.600000000000001" x14ac:dyDescent="0.3">
      <c r="A2" s="17"/>
      <c r="B2" s="17"/>
      <c r="C2" s="119"/>
      <c r="D2" s="17"/>
      <c r="E2" s="17"/>
      <c r="F2" s="581"/>
      <c r="G2" s="581"/>
      <c r="H2" s="581"/>
      <c r="I2" s="581"/>
      <c r="J2" s="581"/>
      <c r="K2" s="581"/>
      <c r="L2" s="581"/>
      <c r="M2" s="581"/>
      <c r="N2" s="581"/>
      <c r="O2" s="581"/>
      <c r="P2" s="581"/>
      <c r="Q2" s="611"/>
      <c r="R2" s="611"/>
      <c r="S2" s="611"/>
      <c r="T2" s="611"/>
      <c r="U2" s="611"/>
      <c r="V2" s="611"/>
      <c r="W2" s="581"/>
      <c r="X2" s="581"/>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5"/>
    </row>
    <row r="3" spans="1:77" ht="19.2" x14ac:dyDescent="0.35">
      <c r="A3" s="16" t="s">
        <v>1543</v>
      </c>
      <c r="B3" s="16"/>
      <c r="C3" s="120"/>
      <c r="D3" s="16"/>
      <c r="E3" s="16"/>
      <c r="F3" s="582"/>
      <c r="G3" s="582"/>
      <c r="H3" s="582"/>
      <c r="I3" s="582"/>
      <c r="J3" s="582"/>
      <c r="K3" s="582"/>
      <c r="L3" s="582"/>
      <c r="M3" s="582"/>
      <c r="N3" s="582"/>
      <c r="O3" s="582"/>
      <c r="P3" s="582"/>
      <c r="Q3" s="582"/>
      <c r="R3" s="582"/>
      <c r="S3" s="582"/>
      <c r="T3" s="582"/>
      <c r="U3" s="582"/>
      <c r="V3" s="582"/>
      <c r="W3" s="582"/>
      <c r="X3" s="582"/>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77"/>
      <c r="BJ3" s="16"/>
      <c r="BK3" s="16"/>
      <c r="BL3" s="16"/>
      <c r="BM3" s="16"/>
      <c r="BN3" s="16"/>
      <c r="BO3" s="16"/>
      <c r="BP3" s="16"/>
      <c r="BQ3" s="16"/>
      <c r="BR3" s="16"/>
      <c r="BS3" s="16"/>
      <c r="BT3" s="16"/>
      <c r="BU3" s="16"/>
      <c r="BV3" s="16"/>
      <c r="BW3" s="626"/>
      <c r="BX3" s="626"/>
      <c r="BY3" s="626"/>
    </row>
    <row r="5" spans="1:77" ht="15.6" x14ac:dyDescent="0.3">
      <c r="A5" s="555" t="s">
        <v>1025</v>
      </c>
      <c r="B5" s="958" t="s">
        <v>137</v>
      </c>
      <c r="C5" s="958" t="s">
        <v>974</v>
      </c>
      <c r="D5" s="958" t="s">
        <v>975</v>
      </c>
      <c r="E5" s="958" t="s">
        <v>1141</v>
      </c>
      <c r="F5" s="960" t="s">
        <v>26</v>
      </c>
      <c r="G5" s="960" t="s">
        <v>27</v>
      </c>
      <c r="H5" s="960" t="s">
        <v>976</v>
      </c>
      <c r="I5" s="960" t="s">
        <v>977</v>
      </c>
      <c r="J5" s="960" t="s">
        <v>1073</v>
      </c>
      <c r="K5" s="613"/>
      <c r="L5" s="960" t="s">
        <v>1074</v>
      </c>
      <c r="M5" s="960"/>
      <c r="N5" s="960"/>
      <c r="O5" s="960"/>
      <c r="P5" s="960"/>
      <c r="Q5" s="960"/>
      <c r="R5" s="960"/>
      <c r="S5" s="960"/>
      <c r="T5" s="960"/>
      <c r="U5" s="960"/>
      <c r="V5" s="960"/>
      <c r="W5" s="960" t="s">
        <v>1075</v>
      </c>
      <c r="X5" s="960" t="s">
        <v>1076</v>
      </c>
      <c r="Z5" s="958" t="s">
        <v>1077</v>
      </c>
      <c r="AA5" s="958"/>
      <c r="AB5" s="958"/>
      <c r="AC5" s="958"/>
      <c r="AD5" s="958"/>
      <c r="AE5" s="958"/>
      <c r="AF5" s="958"/>
      <c r="AG5" s="958"/>
      <c r="AH5" s="958"/>
      <c r="AI5" s="958"/>
      <c r="AJ5" s="958"/>
      <c r="AK5" s="958" t="s">
        <v>1078</v>
      </c>
      <c r="AL5" s="958" t="s">
        <v>1079</v>
      </c>
      <c r="AN5" s="958" t="s">
        <v>1080</v>
      </c>
      <c r="AO5" s="958"/>
      <c r="AQ5" s="1048" t="s">
        <v>1033</v>
      </c>
      <c r="AR5" s="182"/>
      <c r="AT5" s="286" t="s">
        <v>1073</v>
      </c>
      <c r="AV5" s="969" t="s">
        <v>1074</v>
      </c>
      <c r="AW5" s="969"/>
      <c r="AX5" s="969"/>
      <c r="AY5" s="969"/>
      <c r="AZ5" s="969"/>
      <c r="BA5" s="969"/>
      <c r="BB5" s="969"/>
      <c r="BC5" s="969"/>
      <c r="BD5" s="969"/>
      <c r="BE5" s="969"/>
      <c r="BF5" s="969"/>
      <c r="BG5" s="286" t="s">
        <v>1075</v>
      </c>
      <c r="BH5" s="286" t="s">
        <v>1076</v>
      </c>
      <c r="BI5" s="304"/>
      <c r="BJ5" s="1052" t="s">
        <v>1077</v>
      </c>
      <c r="BK5" s="969"/>
      <c r="BL5" s="969"/>
      <c r="BM5" s="969"/>
      <c r="BN5" s="969"/>
      <c r="BO5" s="969"/>
      <c r="BP5" s="969"/>
      <c r="BQ5" s="969"/>
      <c r="BR5" s="969"/>
      <c r="BS5" s="969"/>
      <c r="BT5" s="969"/>
      <c r="BU5" s="286" t="s">
        <v>1078</v>
      </c>
      <c r="BV5" s="286" t="s">
        <v>1079</v>
      </c>
      <c r="BX5" s="969" t="s">
        <v>1080</v>
      </c>
      <c r="BY5" s="970"/>
    </row>
    <row r="6" spans="1:77" ht="15.6" x14ac:dyDescent="0.3">
      <c r="B6" s="958"/>
      <c r="C6" s="958"/>
      <c r="D6" s="958"/>
      <c r="E6" s="958"/>
      <c r="F6" s="960"/>
      <c r="G6" s="960"/>
      <c r="H6" s="960"/>
      <c r="I6" s="960"/>
      <c r="J6" s="960"/>
      <c r="K6" s="613"/>
      <c r="L6" s="583" t="s">
        <v>1038</v>
      </c>
      <c r="M6" s="960" t="s">
        <v>1039</v>
      </c>
      <c r="N6" s="960"/>
      <c r="O6" s="960"/>
      <c r="P6" s="960"/>
      <c r="Q6" s="960"/>
      <c r="R6" s="960" t="s">
        <v>1040</v>
      </c>
      <c r="S6" s="960"/>
      <c r="T6" s="960"/>
      <c r="U6" s="960"/>
      <c r="V6" s="960"/>
      <c r="W6" s="960"/>
      <c r="X6" s="960"/>
      <c r="Z6" s="98" t="s">
        <v>1038</v>
      </c>
      <c r="AA6" s="958" t="s">
        <v>1039</v>
      </c>
      <c r="AB6" s="958"/>
      <c r="AC6" s="958"/>
      <c r="AD6" s="958"/>
      <c r="AE6" s="958"/>
      <c r="AF6" s="958" t="s">
        <v>1040</v>
      </c>
      <c r="AG6" s="958"/>
      <c r="AH6" s="958"/>
      <c r="AI6" s="958"/>
      <c r="AJ6" s="958"/>
      <c r="AK6" s="958"/>
      <c r="AL6" s="958"/>
      <c r="AN6" s="958" t="s">
        <v>1081</v>
      </c>
      <c r="AO6" s="958" t="s">
        <v>1082</v>
      </c>
      <c r="AQ6" s="1055"/>
      <c r="AR6" s="182"/>
      <c r="AT6" s="287" t="s">
        <v>1073</v>
      </c>
      <c r="AV6" s="286" t="s">
        <v>1045</v>
      </c>
      <c r="AW6" s="969" t="s">
        <v>1039</v>
      </c>
      <c r="AX6" s="969"/>
      <c r="AY6" s="969"/>
      <c r="AZ6" s="969"/>
      <c r="BA6" s="969"/>
      <c r="BB6" s="969" t="s">
        <v>1040</v>
      </c>
      <c r="BC6" s="969"/>
      <c r="BD6" s="969"/>
      <c r="BE6" s="969"/>
      <c r="BF6" s="969"/>
      <c r="BG6" s="286"/>
      <c r="BH6" s="286"/>
      <c r="BI6" s="304"/>
      <c r="BJ6" s="286" t="s">
        <v>1045</v>
      </c>
      <c r="BK6" s="977" t="s">
        <v>1039</v>
      </c>
      <c r="BL6" s="969"/>
      <c r="BM6" s="969"/>
      <c r="BN6" s="969"/>
      <c r="BO6" s="969"/>
      <c r="BP6" s="969" t="s">
        <v>1040</v>
      </c>
      <c r="BQ6" s="969"/>
      <c r="BR6" s="969"/>
      <c r="BS6" s="969"/>
      <c r="BT6" s="969"/>
      <c r="BU6" s="286"/>
      <c r="BV6" s="286"/>
      <c r="BX6" s="286" t="s">
        <v>1081</v>
      </c>
      <c r="BY6" s="286" t="s">
        <v>1082</v>
      </c>
    </row>
    <row r="7" spans="1:77" ht="15.6" x14ac:dyDescent="0.3">
      <c r="A7" s="555" t="s">
        <v>1046</v>
      </c>
      <c r="B7" s="958"/>
      <c r="C7" s="958"/>
      <c r="D7" s="958"/>
      <c r="E7" s="958"/>
      <c r="F7" s="960"/>
      <c r="G7" s="960"/>
      <c r="H7" s="960"/>
      <c r="I7" s="960"/>
      <c r="J7" s="960"/>
      <c r="K7" s="613"/>
      <c r="L7" s="584" t="s">
        <v>382</v>
      </c>
      <c r="M7" s="584" t="s">
        <v>383</v>
      </c>
      <c r="N7" s="584" t="s">
        <v>384</v>
      </c>
      <c r="O7" s="584" t="s">
        <v>385</v>
      </c>
      <c r="P7" s="584" t="s">
        <v>386</v>
      </c>
      <c r="Q7" s="584" t="s">
        <v>387</v>
      </c>
      <c r="R7" s="584" t="s">
        <v>1047</v>
      </c>
      <c r="S7" s="584" t="s">
        <v>1048</v>
      </c>
      <c r="T7" s="584" t="s">
        <v>1049</v>
      </c>
      <c r="U7" s="584" t="s">
        <v>1050</v>
      </c>
      <c r="V7" s="584" t="s">
        <v>1051</v>
      </c>
      <c r="W7" s="1054"/>
      <c r="X7" s="1054"/>
      <c r="Z7" s="111" t="s">
        <v>382</v>
      </c>
      <c r="AA7" s="111" t="s">
        <v>383</v>
      </c>
      <c r="AB7" s="111" t="s">
        <v>384</v>
      </c>
      <c r="AC7" s="111" t="s">
        <v>385</v>
      </c>
      <c r="AD7" s="111" t="s">
        <v>386</v>
      </c>
      <c r="AE7" s="111" t="s">
        <v>387</v>
      </c>
      <c r="AF7" s="111" t="s">
        <v>1047</v>
      </c>
      <c r="AG7" s="111" t="s">
        <v>1048</v>
      </c>
      <c r="AH7" s="111" t="s">
        <v>1049</v>
      </c>
      <c r="AI7" s="111" t="s">
        <v>1050</v>
      </c>
      <c r="AJ7" s="111" t="s">
        <v>1051</v>
      </c>
      <c r="AK7" s="959"/>
      <c r="AL7" s="959"/>
      <c r="AN7" s="958"/>
      <c r="AO7" s="958"/>
      <c r="AQ7" s="1056"/>
      <c r="AR7" s="182"/>
      <c r="AS7" s="555" t="s">
        <v>1052</v>
      </c>
      <c r="AT7" s="287" t="s">
        <v>1083</v>
      </c>
      <c r="AV7" s="287" t="s">
        <v>382</v>
      </c>
      <c r="AW7" s="287" t="s">
        <v>383</v>
      </c>
      <c r="AX7" s="287" t="s">
        <v>384</v>
      </c>
      <c r="AY7" s="287" t="s">
        <v>385</v>
      </c>
      <c r="AZ7" s="287" t="s">
        <v>386</v>
      </c>
      <c r="BA7" s="287" t="s">
        <v>387</v>
      </c>
      <c r="BB7" s="287" t="s">
        <v>1047</v>
      </c>
      <c r="BC7" s="287" t="s">
        <v>1048</v>
      </c>
      <c r="BD7" s="287" t="s">
        <v>1049</v>
      </c>
      <c r="BE7" s="287" t="s">
        <v>1050</v>
      </c>
      <c r="BF7" s="287" t="s">
        <v>1051</v>
      </c>
      <c r="BG7" s="287" t="s">
        <v>387</v>
      </c>
      <c r="BH7" s="287" t="s">
        <v>1051</v>
      </c>
      <c r="BI7" s="305"/>
      <c r="BJ7" s="287" t="s">
        <v>382</v>
      </c>
      <c r="BK7" s="289" t="s">
        <v>383</v>
      </c>
      <c r="BL7" s="287" t="s">
        <v>384</v>
      </c>
      <c r="BM7" s="287" t="s">
        <v>385</v>
      </c>
      <c r="BN7" s="287" t="s">
        <v>386</v>
      </c>
      <c r="BO7" s="287" t="s">
        <v>387</v>
      </c>
      <c r="BP7" s="287" t="s">
        <v>1047</v>
      </c>
      <c r="BQ7" s="287" t="s">
        <v>1048</v>
      </c>
      <c r="BR7" s="287" t="s">
        <v>1049</v>
      </c>
      <c r="BS7" s="287" t="s">
        <v>1050</v>
      </c>
      <c r="BT7" s="287" t="s">
        <v>1051</v>
      </c>
      <c r="BU7" s="287" t="s">
        <v>387</v>
      </c>
      <c r="BV7" s="287" t="s">
        <v>1051</v>
      </c>
      <c r="BX7" s="287" t="s">
        <v>387</v>
      </c>
      <c r="BY7" s="287" t="s">
        <v>1051</v>
      </c>
    </row>
    <row r="8" spans="1:77" s="566" customFormat="1" ht="15" x14ac:dyDescent="0.25">
      <c r="B8" s="594" t="str">
        <f>rngAcronym</f>
        <v>YKY</v>
      </c>
      <c r="C8" s="1057" t="s">
        <v>831</v>
      </c>
      <c r="D8" s="648" t="s">
        <v>832</v>
      </c>
      <c r="E8" s="649">
        <f>IFERROR(INDEX('PCD List'!$E$3:$O$41,MATCH(DPWW2!$D8,'PCD List'!$D$3:$D$41,0),MATCH(DPWW2!$B8,'PCD List'!$E$2:$O$2,0)),"")</f>
        <v>0</v>
      </c>
      <c r="F8" s="670" t="s">
        <v>608</v>
      </c>
      <c r="G8" s="671" t="s">
        <v>1143</v>
      </c>
      <c r="H8" s="672" t="s">
        <v>602</v>
      </c>
      <c r="I8" s="673">
        <v>3</v>
      </c>
      <c r="J8" s="625"/>
      <c r="K8" s="30"/>
      <c r="L8" s="674"/>
      <c r="M8" s="674"/>
      <c r="N8" s="674"/>
      <c r="O8" s="674"/>
      <c r="P8" s="674"/>
      <c r="Q8" s="674"/>
      <c r="R8" s="674"/>
      <c r="S8" s="674"/>
      <c r="T8" s="674"/>
      <c r="U8" s="674"/>
      <c r="V8" s="674"/>
      <c r="W8" s="675">
        <f xml:space="preserve"> Q8</f>
        <v>0</v>
      </c>
      <c r="X8" s="676">
        <f t="shared" ref="X8" si="0" xml:space="preserve"> V8</f>
        <v>0</v>
      </c>
      <c r="Z8" s="893"/>
      <c r="AA8" s="893"/>
      <c r="AB8" s="893"/>
      <c r="AC8" s="893"/>
      <c r="AD8" s="893"/>
      <c r="AE8" s="893"/>
      <c r="AF8" s="893"/>
      <c r="AG8" s="893"/>
      <c r="AH8" s="893"/>
      <c r="AI8" s="893"/>
      <c r="AJ8" s="895"/>
      <c r="AK8" s="898">
        <f t="shared" ref="AK8" si="1" xml:space="preserve"> AE8</f>
        <v>0</v>
      </c>
      <c r="AL8" s="598">
        <f t="shared" ref="AL8" si="2" xml:space="preserve"> AJ8</f>
        <v>0</v>
      </c>
      <c r="AN8" s="577" t="str">
        <f t="shared" ref="AN8:AO8" si="3" xml:space="preserve"> IFERROR(AK8 / W8, "")</f>
        <v/>
      </c>
      <c r="AO8" s="577" t="str">
        <f t="shared" si="3"/>
        <v/>
      </c>
      <c r="AQ8" s="630" t="s">
        <v>1544</v>
      </c>
      <c r="AR8" s="629"/>
      <c r="AT8" s="640" t="s">
        <v>1545</v>
      </c>
      <c r="AU8" s="575"/>
      <c r="AV8" s="650" t="s">
        <v>1546</v>
      </c>
      <c r="AW8" s="650" t="s">
        <v>1546</v>
      </c>
      <c r="AX8" s="650" t="s">
        <v>1546</v>
      </c>
      <c r="AY8" s="650" t="s">
        <v>1546</v>
      </c>
      <c r="AZ8" s="650" t="s">
        <v>1546</v>
      </c>
      <c r="BA8" s="650" t="s">
        <v>1546</v>
      </c>
      <c r="BB8" s="650" t="s">
        <v>1546</v>
      </c>
      <c r="BC8" s="650" t="s">
        <v>1546</v>
      </c>
      <c r="BD8" s="650" t="s">
        <v>1546</v>
      </c>
      <c r="BE8" s="650" t="s">
        <v>1546</v>
      </c>
      <c r="BF8" s="650" t="s">
        <v>1546</v>
      </c>
      <c r="BG8" s="651" t="s">
        <v>1547</v>
      </c>
      <c r="BH8" s="652" t="s">
        <v>1547</v>
      </c>
      <c r="BI8" s="117"/>
      <c r="BJ8" s="604" t="s">
        <v>1548</v>
      </c>
      <c r="BK8" s="604" t="s">
        <v>1548</v>
      </c>
      <c r="BL8" s="604" t="s">
        <v>1548</v>
      </c>
      <c r="BM8" s="604" t="s">
        <v>1548</v>
      </c>
      <c r="BN8" s="604" t="s">
        <v>1548</v>
      </c>
      <c r="BO8" s="604" t="s">
        <v>1548</v>
      </c>
      <c r="BP8" s="604" t="s">
        <v>1548</v>
      </c>
      <c r="BQ8" s="604" t="s">
        <v>1548</v>
      </c>
      <c r="BR8" s="604" t="s">
        <v>1548</v>
      </c>
      <c r="BS8" s="604" t="s">
        <v>1548</v>
      </c>
      <c r="BT8" s="605" t="s">
        <v>1548</v>
      </c>
      <c r="BU8" s="606" t="s">
        <v>1549</v>
      </c>
      <c r="BV8" s="606" t="s">
        <v>1549</v>
      </c>
      <c r="BW8" s="117"/>
      <c r="BX8" s="578" t="s">
        <v>1550</v>
      </c>
      <c r="BY8" s="578" t="s">
        <v>1550</v>
      </c>
    </row>
    <row r="9" spans="1:77" s="566" customFormat="1" ht="15" x14ac:dyDescent="0.25">
      <c r="B9" s="594" t="str">
        <f t="shared" ref="B9:B53" si="4">B8</f>
        <v>YKY</v>
      </c>
      <c r="C9" s="1058"/>
      <c r="D9" s="557" t="s">
        <v>832</v>
      </c>
      <c r="E9" s="649">
        <f>IFERROR(INDEX('PCD List'!$E$3:$O$41,MATCH(DPWW2!$D9,'PCD List'!$D$3:$D$41,0),MATCH(DPWW2!$B9,'PCD List'!$E$2:$O$2,0)),"")</f>
        <v>0</v>
      </c>
      <c r="F9" s="587" t="s">
        <v>608</v>
      </c>
      <c r="G9" s="1" t="s">
        <v>1151</v>
      </c>
      <c r="H9" s="588" t="s">
        <v>602</v>
      </c>
      <c r="I9" s="673">
        <v>3</v>
      </c>
      <c r="J9" s="625"/>
      <c r="K9" s="30"/>
      <c r="L9" s="625"/>
      <c r="M9" s="625"/>
      <c r="N9" s="625"/>
      <c r="O9" s="625"/>
      <c r="P9" s="625"/>
      <c r="Q9" s="625"/>
      <c r="R9" s="625"/>
      <c r="S9" s="625"/>
      <c r="T9" s="625"/>
      <c r="U9" s="625"/>
      <c r="V9" s="625"/>
      <c r="W9" s="675">
        <f t="shared" ref="W9:W52" si="5" xml:space="preserve"> Q9</f>
        <v>0</v>
      </c>
      <c r="X9" s="676">
        <f t="shared" ref="X9:X52" si="6" xml:space="preserve"> V9</f>
        <v>0</v>
      </c>
      <c r="Z9" s="896"/>
      <c r="AA9" s="896"/>
      <c r="AB9" s="896"/>
      <c r="AC9" s="896"/>
      <c r="AD9" s="896"/>
      <c r="AE9" s="896"/>
      <c r="AF9" s="896"/>
      <c r="AG9" s="896"/>
      <c r="AH9" s="896"/>
      <c r="AI9" s="896"/>
      <c r="AJ9" s="897"/>
      <c r="AK9" s="898">
        <f t="shared" ref="AK9:AK52" si="7" xml:space="preserve"> AE9</f>
        <v>0</v>
      </c>
      <c r="AL9" s="598">
        <f t="shared" ref="AL9:AL52" si="8" xml:space="preserve"> AJ9</f>
        <v>0</v>
      </c>
      <c r="AN9" s="577" t="str">
        <f t="shared" ref="AN9:AN53" si="9" xml:space="preserve"> IFERROR(AK9 / W9, "")</f>
        <v/>
      </c>
      <c r="AO9" s="577" t="str">
        <f t="shared" ref="AO9:AO53" si="10" xml:space="preserve"> IFERROR(AL9 / X9, "")</f>
        <v/>
      </c>
      <c r="AQ9" s="630" t="s">
        <v>1551</v>
      </c>
      <c r="AR9" s="629"/>
      <c r="AT9" s="640" t="s">
        <v>1552</v>
      </c>
      <c r="AU9" s="575"/>
      <c r="AV9" s="640" t="s">
        <v>1553</v>
      </c>
      <c r="AW9" s="640" t="s">
        <v>1553</v>
      </c>
      <c r="AX9" s="640" t="s">
        <v>1553</v>
      </c>
      <c r="AY9" s="640" t="s">
        <v>1553</v>
      </c>
      <c r="AZ9" s="640" t="s">
        <v>1553</v>
      </c>
      <c r="BA9" s="640" t="s">
        <v>1553</v>
      </c>
      <c r="BB9" s="640" t="s">
        <v>1553</v>
      </c>
      <c r="BC9" s="640" t="s">
        <v>1553</v>
      </c>
      <c r="BD9" s="640" t="s">
        <v>1553</v>
      </c>
      <c r="BE9" s="640" t="s">
        <v>1553</v>
      </c>
      <c r="BF9" s="640" t="s">
        <v>1553</v>
      </c>
      <c r="BG9" s="602" t="s">
        <v>1554</v>
      </c>
      <c r="BH9" s="653" t="s">
        <v>1554</v>
      </c>
      <c r="BI9" s="117"/>
      <c r="BJ9" s="609" t="s">
        <v>1555</v>
      </c>
      <c r="BK9" s="609" t="s">
        <v>1555</v>
      </c>
      <c r="BL9" s="609" t="s">
        <v>1555</v>
      </c>
      <c r="BM9" s="609" t="s">
        <v>1555</v>
      </c>
      <c r="BN9" s="609" t="s">
        <v>1555</v>
      </c>
      <c r="BO9" s="609" t="s">
        <v>1555</v>
      </c>
      <c r="BP9" s="609" t="s">
        <v>1555</v>
      </c>
      <c r="BQ9" s="609" t="s">
        <v>1555</v>
      </c>
      <c r="BR9" s="609" t="s">
        <v>1555</v>
      </c>
      <c r="BS9" s="609" t="s">
        <v>1555</v>
      </c>
      <c r="BT9" s="610" t="s">
        <v>1555</v>
      </c>
      <c r="BU9" s="606" t="s">
        <v>1556</v>
      </c>
      <c r="BV9" s="606" t="s">
        <v>1556</v>
      </c>
      <c r="BW9" s="117"/>
      <c r="BX9" s="578" t="s">
        <v>1557</v>
      </c>
      <c r="BY9" s="578" t="s">
        <v>1557</v>
      </c>
    </row>
    <row r="10" spans="1:77" s="566" customFormat="1" ht="15" x14ac:dyDescent="0.25">
      <c r="B10" s="594" t="str">
        <f t="shared" si="4"/>
        <v>YKY</v>
      </c>
      <c r="C10" s="1058"/>
      <c r="D10" s="557" t="s">
        <v>837</v>
      </c>
      <c r="E10" s="649" t="str">
        <f>IFERROR(INDEX('PCD List'!$E$3:$O$41,MATCH(DPWW2!$D10,'PCD List'!$D$3:$D$41,0),MATCH(DPWW2!$B10,'PCD List'!$E$2:$O$2,0)),"")</f>
        <v>Y</v>
      </c>
      <c r="F10" s="587" t="s">
        <v>532</v>
      </c>
      <c r="G10" s="1" t="s">
        <v>532</v>
      </c>
      <c r="H10" s="588" t="s">
        <v>602</v>
      </c>
      <c r="I10" s="673">
        <v>3</v>
      </c>
      <c r="J10" s="625">
        <v>0.12956999999999999</v>
      </c>
      <c r="K10" s="30"/>
      <c r="L10" s="625"/>
      <c r="M10" s="677" cm="1">
        <f t="array" ref="M10">INDEX( F_Inputs_WW_EXP!$Y$8:$AE$3125,MATCH(DPWW2!$B10&amp;DPWW2!$F10,F_Inputs_WW_EXP!$A$8:$A$3125&amp;F_Inputs_WW_EXP!$P$8:$P$3125,0),MATCH(DPWW2!M$7, F_Inputs_WW_EXP!$Y$4:$AE$4,0)) * $Q10</f>
        <v>2.9035002843896516</v>
      </c>
      <c r="N10" s="677" cm="1">
        <f t="array" ref="N10">INDEX( F_Inputs_WW_EXP!$Y$8:$AE$3125,MATCH(DPWW2!$B10&amp;DPWW2!$F10,F_Inputs_WW_EXP!$A$8:$A$3125&amp;F_Inputs_WW_EXP!$P$8:$P$3125,0),MATCH(DPWW2!N$7, F_Inputs_WW_EXP!$Y$4:$AE$4,0)) * $Q10</f>
        <v>8.2859656124744827</v>
      </c>
      <c r="O10" s="677" cm="1">
        <f t="array" ref="O10">INDEX( F_Inputs_WW_EXP!$Y$8:$AE$3125,MATCH(DPWW2!$B10&amp;DPWW2!$F10,F_Inputs_WW_EXP!$A$8:$A$3125&amp;F_Inputs_WW_EXP!$P$8:$P$3125,0),MATCH(DPWW2!O$7, F_Inputs_WW_EXP!$Y$4:$AE$4,0)) * $Q10</f>
        <v>26.943762083065504</v>
      </c>
      <c r="P10" s="677" cm="1">
        <f t="array" ref="P10">INDEX( F_Inputs_WW_EXP!$Y$8:$AE$3125,MATCH(DPWW2!$B10&amp;DPWW2!$F10,F_Inputs_WW_EXP!$A$8:$A$3125&amp;F_Inputs_WW_EXP!$P$8:$P$3125,0),MATCH(DPWW2!P$7, F_Inputs_WW_EXP!$Y$4:$AE$4,0)) * $Q10</f>
        <v>61.264053562621619</v>
      </c>
      <c r="Q10" s="677">
        <f xml:space="preserve"> DPWW1!O10* $J10</f>
        <v>95.363519999999994</v>
      </c>
      <c r="R10" s="625"/>
      <c r="S10" s="625"/>
      <c r="T10" s="625"/>
      <c r="U10" s="625"/>
      <c r="V10" s="625"/>
      <c r="W10" s="675">
        <f t="shared" si="5"/>
        <v>95.363519999999994</v>
      </c>
      <c r="X10" s="676">
        <f t="shared" si="6"/>
        <v>0</v>
      </c>
      <c r="Z10" s="896"/>
      <c r="AA10" s="896">
        <v>0.68236614595902723</v>
      </c>
      <c r="AB10" s="896">
        <v>10.41746561247448</v>
      </c>
      <c r="AC10" s="896">
        <v>26.943762083065504</v>
      </c>
      <c r="AD10" s="896">
        <v>61.264053562621619</v>
      </c>
      <c r="AE10" s="896">
        <v>95.363519999999994</v>
      </c>
      <c r="AF10" s="896"/>
      <c r="AG10" s="896"/>
      <c r="AH10" s="896"/>
      <c r="AI10" s="896"/>
      <c r="AJ10" s="897"/>
      <c r="AK10" s="898">
        <f t="shared" si="7"/>
        <v>95.363519999999994</v>
      </c>
      <c r="AL10" s="598">
        <f t="shared" si="8"/>
        <v>0</v>
      </c>
      <c r="AN10" s="577">
        <f t="shared" si="9"/>
        <v>1</v>
      </c>
      <c r="AO10" s="577" t="str">
        <f t="shared" si="10"/>
        <v/>
      </c>
      <c r="AQ10" s="630" t="s">
        <v>1558</v>
      </c>
      <c r="AR10" s="629"/>
      <c r="AT10" s="640" t="s">
        <v>1559</v>
      </c>
      <c r="AU10" s="575"/>
      <c r="AV10" s="640" t="s">
        <v>1560</v>
      </c>
      <c r="AW10" s="640" t="s">
        <v>1560</v>
      </c>
      <c r="AX10" s="640" t="s">
        <v>1560</v>
      </c>
      <c r="AY10" s="640" t="s">
        <v>1560</v>
      </c>
      <c r="AZ10" s="640" t="s">
        <v>1560</v>
      </c>
      <c r="BA10" s="640" t="s">
        <v>1560</v>
      </c>
      <c r="BB10" s="640" t="s">
        <v>1560</v>
      </c>
      <c r="BC10" s="640" t="s">
        <v>1560</v>
      </c>
      <c r="BD10" s="640" t="s">
        <v>1560</v>
      </c>
      <c r="BE10" s="640" t="s">
        <v>1560</v>
      </c>
      <c r="BF10" s="640" t="s">
        <v>1560</v>
      </c>
      <c r="BG10" s="654" t="s">
        <v>1561</v>
      </c>
      <c r="BH10" s="653" t="s">
        <v>1561</v>
      </c>
      <c r="BI10" s="117"/>
      <c r="BJ10" s="609" t="s">
        <v>1562</v>
      </c>
      <c r="BK10" s="609" t="s">
        <v>1562</v>
      </c>
      <c r="BL10" s="609" t="s">
        <v>1562</v>
      </c>
      <c r="BM10" s="609" t="s">
        <v>1562</v>
      </c>
      <c r="BN10" s="609" t="s">
        <v>1562</v>
      </c>
      <c r="BO10" s="609" t="s">
        <v>1562</v>
      </c>
      <c r="BP10" s="609" t="s">
        <v>1562</v>
      </c>
      <c r="BQ10" s="609" t="s">
        <v>1562</v>
      </c>
      <c r="BR10" s="609" t="s">
        <v>1562</v>
      </c>
      <c r="BS10" s="609" t="s">
        <v>1562</v>
      </c>
      <c r="BT10" s="610" t="s">
        <v>1562</v>
      </c>
      <c r="BU10" s="606" t="s">
        <v>1563</v>
      </c>
      <c r="BV10" s="606" t="s">
        <v>1563</v>
      </c>
      <c r="BW10" s="117"/>
      <c r="BX10" s="578" t="s">
        <v>1564</v>
      </c>
      <c r="BY10" s="578" t="s">
        <v>1564</v>
      </c>
    </row>
    <row r="11" spans="1:77" s="566" customFormat="1" ht="15" x14ac:dyDescent="0.25">
      <c r="B11" s="594" t="str">
        <f t="shared" si="4"/>
        <v>YKY</v>
      </c>
      <c r="C11" s="1058"/>
      <c r="D11" s="557" t="s">
        <v>843</v>
      </c>
      <c r="E11" s="649" t="str">
        <f>IFERROR(INDEX('PCD List'!$E$3:$O$41,MATCH(DPWW2!$D11,'PCD List'!$D$3:$D$41,0),MATCH(DPWW2!$B11,'PCD List'!$E$2:$O$2,0)),"")</f>
        <v>Y</v>
      </c>
      <c r="F11" s="587" t="s">
        <v>613</v>
      </c>
      <c r="G11" s="1" t="s">
        <v>535</v>
      </c>
      <c r="H11" s="588" t="s">
        <v>602</v>
      </c>
      <c r="I11" s="673">
        <v>3</v>
      </c>
      <c r="J11" s="625">
        <v>1.8509000000000001E-2</v>
      </c>
      <c r="K11" s="30"/>
      <c r="L11" s="625"/>
      <c r="M11" s="677" cm="1">
        <f t="array" ref="M11">INDEX( F_Inputs_WW_EXP!$Y$8:$AE$3125,MATCH(DPWW2!$B11&amp;DPWW2!$F11,F_Inputs_WW_EXP!$A$8:$A$3125&amp;F_Inputs_WW_EXP!$P$8:$P$3125,0),MATCH(DPWW2!M$7, F_Inputs_WW_EXP!$Y$4:$AE$4,0)) * $Q11</f>
        <v>0.65381061378945093</v>
      </c>
      <c r="N11" s="677" cm="1">
        <f t="array" ref="N11">INDEX( F_Inputs_WW_EXP!$Y$8:$AE$3125,MATCH(DPWW2!$B11&amp;DPWW2!$F11,F_Inputs_WW_EXP!$A$8:$A$3125&amp;F_Inputs_WW_EXP!$P$8:$P$3125,0),MATCH(DPWW2!N$7, F_Inputs_WW_EXP!$Y$4:$AE$4,0)) * $Q11</f>
        <v>1.5299263084460388</v>
      </c>
      <c r="O11" s="677" cm="1">
        <f t="array" ref="O11">INDEX( F_Inputs_WW_EXP!$Y$8:$AE$3125,MATCH(DPWW2!$B11&amp;DPWW2!$F11,F_Inputs_WW_EXP!$A$8:$A$3125&amp;F_Inputs_WW_EXP!$P$8:$P$3125,0),MATCH(DPWW2!O$7, F_Inputs_WW_EXP!$Y$4:$AE$4,0)) * $Q11</f>
        <v>2.4376954518659422</v>
      </c>
      <c r="P11" s="677" cm="1">
        <f t="array" ref="P11">INDEX( F_Inputs_WW_EXP!$Y$8:$AE$3125,MATCH(DPWW2!$B11&amp;DPWW2!$F11,F_Inputs_WW_EXP!$A$8:$A$3125&amp;F_Inputs_WW_EXP!$P$8:$P$3125,0),MATCH(DPWW2!P$7, F_Inputs_WW_EXP!$Y$4:$AE$4,0)) * $Q11</f>
        <v>3.1921009726231286</v>
      </c>
      <c r="Q11" s="677">
        <f xml:space="preserve"> DPWW1!O11* $J11</f>
        <v>3.7018000000000004</v>
      </c>
      <c r="R11" s="625"/>
      <c r="S11" s="625"/>
      <c r="T11" s="625"/>
      <c r="U11" s="625"/>
      <c r="V11" s="625"/>
      <c r="W11" s="675">
        <f t="shared" si="5"/>
        <v>3.7018000000000004</v>
      </c>
      <c r="X11" s="676">
        <f t="shared" si="6"/>
        <v>0</v>
      </c>
      <c r="Z11" s="896"/>
      <c r="AA11" s="896">
        <v>6.9796130012699173E-2</v>
      </c>
      <c r="AB11" s="896">
        <v>0.4</v>
      </c>
      <c r="AC11" s="896">
        <v>1.25</v>
      </c>
      <c r="AD11" s="896">
        <v>1.7</v>
      </c>
      <c r="AE11" s="896">
        <v>3.7016309999999999</v>
      </c>
      <c r="AF11" s="896"/>
      <c r="AG11" s="896"/>
      <c r="AH11" s="896"/>
      <c r="AI11" s="896"/>
      <c r="AJ11" s="897"/>
      <c r="AK11" s="898">
        <f t="shared" si="7"/>
        <v>3.7016309999999999</v>
      </c>
      <c r="AL11" s="598">
        <f t="shared" si="8"/>
        <v>0</v>
      </c>
      <c r="AN11" s="577">
        <f t="shared" si="9"/>
        <v>0.99995434653411841</v>
      </c>
      <c r="AO11" s="577" t="str">
        <f t="shared" si="10"/>
        <v/>
      </c>
      <c r="AQ11" s="630" t="s">
        <v>1565</v>
      </c>
      <c r="AR11" s="629"/>
      <c r="AT11" s="640" t="s">
        <v>1566</v>
      </c>
      <c r="AU11" s="575"/>
      <c r="AV11" s="640" t="s">
        <v>1567</v>
      </c>
      <c r="AW11" s="640" t="s">
        <v>1567</v>
      </c>
      <c r="AX11" s="640" t="s">
        <v>1567</v>
      </c>
      <c r="AY11" s="640" t="s">
        <v>1567</v>
      </c>
      <c r="AZ11" s="640" t="s">
        <v>1567</v>
      </c>
      <c r="BA11" s="640" t="s">
        <v>1567</v>
      </c>
      <c r="BB11" s="640" t="s">
        <v>1567</v>
      </c>
      <c r="BC11" s="640" t="s">
        <v>1567</v>
      </c>
      <c r="BD11" s="640" t="s">
        <v>1567</v>
      </c>
      <c r="BE11" s="640" t="s">
        <v>1567</v>
      </c>
      <c r="BF11" s="640" t="s">
        <v>1567</v>
      </c>
      <c r="BG11" s="654" t="s">
        <v>1568</v>
      </c>
      <c r="BH11" s="653" t="s">
        <v>1568</v>
      </c>
      <c r="BI11" s="117"/>
      <c r="BJ11" s="609" t="s">
        <v>1569</v>
      </c>
      <c r="BK11" s="609" t="s">
        <v>1569</v>
      </c>
      <c r="BL11" s="609" t="s">
        <v>1569</v>
      </c>
      <c r="BM11" s="609" t="s">
        <v>1569</v>
      </c>
      <c r="BN11" s="609" t="s">
        <v>1569</v>
      </c>
      <c r="BO11" s="609" t="s">
        <v>1569</v>
      </c>
      <c r="BP11" s="609" t="s">
        <v>1569</v>
      </c>
      <c r="BQ11" s="609" t="s">
        <v>1569</v>
      </c>
      <c r="BR11" s="609" t="s">
        <v>1569</v>
      </c>
      <c r="BS11" s="609" t="s">
        <v>1569</v>
      </c>
      <c r="BT11" s="610" t="s">
        <v>1569</v>
      </c>
      <c r="BU11" s="606" t="s">
        <v>1570</v>
      </c>
      <c r="BV11" s="606" t="s">
        <v>1570</v>
      </c>
      <c r="BW11" s="117"/>
      <c r="BX11" s="578" t="s">
        <v>1571</v>
      </c>
      <c r="BY11" s="578" t="s">
        <v>1571</v>
      </c>
    </row>
    <row r="12" spans="1:77" s="566" customFormat="1" ht="15" x14ac:dyDescent="0.25">
      <c r="B12" s="594" t="str">
        <f t="shared" si="4"/>
        <v>YKY</v>
      </c>
      <c r="C12" s="1058"/>
      <c r="D12" s="557" t="s">
        <v>843</v>
      </c>
      <c r="E12" s="649" t="str">
        <f>IFERROR(INDEX('PCD List'!$E$3:$O$41,MATCH(DPWW2!$D12,'PCD List'!$D$3:$D$41,0),MATCH(DPWW2!$B12,'PCD List'!$E$2:$O$2,0)),"")</f>
        <v>Y</v>
      </c>
      <c r="F12" s="587" t="s">
        <v>613</v>
      </c>
      <c r="G12" s="1" t="s">
        <v>1170</v>
      </c>
      <c r="H12" s="588" t="s">
        <v>602</v>
      </c>
      <c r="I12" s="673">
        <v>3</v>
      </c>
      <c r="J12" s="625"/>
      <c r="K12" s="30"/>
      <c r="L12" s="625"/>
      <c r="M12" s="625"/>
      <c r="N12" s="625"/>
      <c r="O12" s="625"/>
      <c r="P12" s="625"/>
      <c r="Q12" s="625"/>
      <c r="R12" s="625"/>
      <c r="S12" s="625"/>
      <c r="T12" s="625"/>
      <c r="U12" s="625"/>
      <c r="V12" s="625"/>
      <c r="W12" s="675">
        <f t="shared" si="5"/>
        <v>0</v>
      </c>
      <c r="X12" s="676">
        <f t="shared" si="6"/>
        <v>0</v>
      </c>
      <c r="Z12" s="896"/>
      <c r="AA12" s="896"/>
      <c r="AB12" s="896"/>
      <c r="AC12" s="896"/>
      <c r="AD12" s="896"/>
      <c r="AE12" s="896"/>
      <c r="AF12" s="896"/>
      <c r="AG12" s="896"/>
      <c r="AH12" s="896"/>
      <c r="AI12" s="896"/>
      <c r="AJ12" s="897"/>
      <c r="AK12" s="898">
        <f t="shared" si="7"/>
        <v>0</v>
      </c>
      <c r="AL12" s="598">
        <f t="shared" si="8"/>
        <v>0</v>
      </c>
      <c r="AN12" s="577" t="str">
        <f t="shared" si="9"/>
        <v/>
      </c>
      <c r="AO12" s="577" t="str">
        <f t="shared" si="10"/>
        <v/>
      </c>
      <c r="AQ12" s="630" t="s">
        <v>1572</v>
      </c>
      <c r="AR12" s="629"/>
      <c r="AT12" s="640" t="s">
        <v>1573</v>
      </c>
      <c r="AU12" s="575"/>
      <c r="AV12" s="640" t="s">
        <v>1574</v>
      </c>
      <c r="AW12" s="640" t="s">
        <v>1574</v>
      </c>
      <c r="AX12" s="640" t="s">
        <v>1574</v>
      </c>
      <c r="AY12" s="640" t="s">
        <v>1574</v>
      </c>
      <c r="AZ12" s="640" t="s">
        <v>1574</v>
      </c>
      <c r="BA12" s="640" t="s">
        <v>1574</v>
      </c>
      <c r="BB12" s="640" t="s">
        <v>1574</v>
      </c>
      <c r="BC12" s="640" t="s">
        <v>1574</v>
      </c>
      <c r="BD12" s="640" t="s">
        <v>1574</v>
      </c>
      <c r="BE12" s="640" t="s">
        <v>1574</v>
      </c>
      <c r="BF12" s="640" t="s">
        <v>1574</v>
      </c>
      <c r="BG12" s="654" t="s">
        <v>1575</v>
      </c>
      <c r="BH12" s="653" t="s">
        <v>1575</v>
      </c>
      <c r="BI12" s="117"/>
      <c r="BJ12" s="609" t="s">
        <v>1576</v>
      </c>
      <c r="BK12" s="609" t="s">
        <v>1576</v>
      </c>
      <c r="BL12" s="609" t="s">
        <v>1576</v>
      </c>
      <c r="BM12" s="609" t="s">
        <v>1576</v>
      </c>
      <c r="BN12" s="609" t="s">
        <v>1576</v>
      </c>
      <c r="BO12" s="609" t="s">
        <v>1576</v>
      </c>
      <c r="BP12" s="609" t="s">
        <v>1576</v>
      </c>
      <c r="BQ12" s="609" t="s">
        <v>1576</v>
      </c>
      <c r="BR12" s="609" t="s">
        <v>1576</v>
      </c>
      <c r="BS12" s="609" t="s">
        <v>1576</v>
      </c>
      <c r="BT12" s="610" t="s">
        <v>1576</v>
      </c>
      <c r="BU12" s="606" t="s">
        <v>1577</v>
      </c>
      <c r="BV12" s="606" t="s">
        <v>1577</v>
      </c>
      <c r="BW12" s="117"/>
      <c r="BX12" s="578" t="s">
        <v>1578</v>
      </c>
      <c r="BY12" s="578" t="s">
        <v>1578</v>
      </c>
    </row>
    <row r="13" spans="1:77" s="566" customFormat="1" ht="15" x14ac:dyDescent="0.25">
      <c r="B13" s="594" t="str">
        <f t="shared" si="4"/>
        <v>YKY</v>
      </c>
      <c r="C13" s="1058"/>
      <c r="D13" s="557" t="s">
        <v>843</v>
      </c>
      <c r="E13" s="649" t="str">
        <f>IFERROR(INDEX('PCD List'!$E$3:$O$41,MATCH(DPWW2!$D13,'PCD List'!$D$3:$D$41,0),MATCH(DPWW2!$B13,'PCD List'!$E$2:$O$2,0)),"")</f>
        <v>Y</v>
      </c>
      <c r="F13" s="587" t="s">
        <v>613</v>
      </c>
      <c r="G13" s="1" t="s">
        <v>1177</v>
      </c>
      <c r="H13" s="588" t="s">
        <v>602</v>
      </c>
      <c r="I13" s="673">
        <v>3</v>
      </c>
      <c r="J13" s="625">
        <v>1.8606999999999999E-2</v>
      </c>
      <c r="K13" s="30"/>
      <c r="L13" s="625"/>
      <c r="M13" s="677" cm="1">
        <f t="array" ref="M13">INDEX( F_Inputs_WW_EXP!$Y$8:$AE$3125,MATCH(DPWW2!$B13&amp;DPWW2!$F13,F_Inputs_WW_EXP!$A$8:$A$3125&amp;F_Inputs_WW_EXP!$P$8:$P$3125,0),MATCH(DPWW2!M$7, F_Inputs_WW_EXP!$Y$4:$AE$4,0)) * $Q13</f>
        <v>0.29577256150257386</v>
      </c>
      <c r="N13" s="677" cm="1">
        <f t="array" ref="N13">INDEX( F_Inputs_WW_EXP!$Y$8:$AE$3125,MATCH(DPWW2!$B13&amp;DPWW2!$F13,F_Inputs_WW_EXP!$A$8:$A$3125&amp;F_Inputs_WW_EXP!$P$8:$P$3125,0),MATCH(DPWW2!N$7, F_Inputs_WW_EXP!$Y$4:$AE$4,0)) * $Q13</f>
        <v>0.6921120789650953</v>
      </c>
      <c r="O13" s="677" cm="1">
        <f t="array" ref="O13">INDEX( F_Inputs_WW_EXP!$Y$8:$AE$3125,MATCH(DPWW2!$B13&amp;DPWW2!$F13,F_Inputs_WW_EXP!$A$8:$A$3125&amp;F_Inputs_WW_EXP!$P$8:$P$3125,0),MATCH(DPWW2!O$7, F_Inputs_WW_EXP!$Y$4:$AE$4,0)) * $Q13</f>
        <v>1.1027710666589934</v>
      </c>
      <c r="P13" s="677" cm="1">
        <f t="array" ref="P13">INDEX( F_Inputs_WW_EXP!$Y$8:$AE$3125,MATCH(DPWW2!$B13&amp;DPWW2!$F13,F_Inputs_WW_EXP!$A$8:$A$3125&amp;F_Inputs_WW_EXP!$P$8:$P$3125,0),MATCH(DPWW2!P$7, F_Inputs_WW_EXP!$Y$4:$AE$4,0)) * $Q13</f>
        <v>1.4440510162039735</v>
      </c>
      <c r="Q13" s="677">
        <f xml:space="preserve"> DPWW1!O13* $J13</f>
        <v>1.6746299999999998</v>
      </c>
      <c r="R13" s="625"/>
      <c r="S13" s="625"/>
      <c r="T13" s="625"/>
      <c r="U13" s="625"/>
      <c r="V13" s="625"/>
      <c r="W13" s="675">
        <f t="shared" si="5"/>
        <v>1.6746299999999998</v>
      </c>
      <c r="X13" s="676">
        <f t="shared" si="6"/>
        <v>0</v>
      </c>
      <c r="Z13" s="896"/>
      <c r="AA13" s="896">
        <v>7.2499784763867259E-2</v>
      </c>
      <c r="AB13" s="896">
        <v>0.35</v>
      </c>
      <c r="AC13" s="896">
        <v>0.73</v>
      </c>
      <c r="AD13" s="896">
        <v>1.46</v>
      </c>
      <c r="AE13" s="896">
        <v>1.674612</v>
      </c>
      <c r="AF13" s="896"/>
      <c r="AG13" s="896"/>
      <c r="AH13" s="896"/>
      <c r="AI13" s="896"/>
      <c r="AJ13" s="897"/>
      <c r="AK13" s="898">
        <f t="shared" si="7"/>
        <v>1.674612</v>
      </c>
      <c r="AL13" s="598">
        <f t="shared" si="8"/>
        <v>0</v>
      </c>
      <c r="AN13" s="577">
        <f t="shared" si="9"/>
        <v>0.99998925135701622</v>
      </c>
      <c r="AO13" s="577" t="str">
        <f t="shared" si="10"/>
        <v/>
      </c>
      <c r="AQ13" s="630" t="s">
        <v>1579</v>
      </c>
      <c r="AR13" s="629"/>
      <c r="AT13" s="640" t="s">
        <v>1580</v>
      </c>
      <c r="AU13" s="575"/>
      <c r="AV13" s="640" t="s">
        <v>1581</v>
      </c>
      <c r="AW13" s="640" t="s">
        <v>1581</v>
      </c>
      <c r="AX13" s="640" t="s">
        <v>1581</v>
      </c>
      <c r="AY13" s="640" t="s">
        <v>1581</v>
      </c>
      <c r="AZ13" s="640" t="s">
        <v>1581</v>
      </c>
      <c r="BA13" s="640" t="s">
        <v>1581</v>
      </c>
      <c r="BB13" s="640" t="s">
        <v>1581</v>
      </c>
      <c r="BC13" s="640" t="s">
        <v>1581</v>
      </c>
      <c r="BD13" s="640" t="s">
        <v>1581</v>
      </c>
      <c r="BE13" s="640" t="s">
        <v>1581</v>
      </c>
      <c r="BF13" s="640" t="s">
        <v>1581</v>
      </c>
      <c r="BG13" s="654" t="s">
        <v>1582</v>
      </c>
      <c r="BH13" s="653" t="s">
        <v>1582</v>
      </c>
      <c r="BI13" s="117"/>
      <c r="BJ13" s="609" t="s">
        <v>1583</v>
      </c>
      <c r="BK13" s="609" t="s">
        <v>1583</v>
      </c>
      <c r="BL13" s="609" t="s">
        <v>1583</v>
      </c>
      <c r="BM13" s="609" t="s">
        <v>1583</v>
      </c>
      <c r="BN13" s="609" t="s">
        <v>1583</v>
      </c>
      <c r="BO13" s="609" t="s">
        <v>1583</v>
      </c>
      <c r="BP13" s="609" t="s">
        <v>1583</v>
      </c>
      <c r="BQ13" s="609" t="s">
        <v>1583</v>
      </c>
      <c r="BR13" s="609" t="s">
        <v>1583</v>
      </c>
      <c r="BS13" s="609" t="s">
        <v>1583</v>
      </c>
      <c r="BT13" s="610" t="s">
        <v>1583</v>
      </c>
      <c r="BU13" s="606" t="s">
        <v>1584</v>
      </c>
      <c r="BV13" s="606" t="s">
        <v>1584</v>
      </c>
      <c r="BW13" s="117"/>
      <c r="BX13" s="578" t="s">
        <v>1585</v>
      </c>
      <c r="BY13" s="578" t="s">
        <v>1585</v>
      </c>
    </row>
    <row r="14" spans="1:77" s="566" customFormat="1" ht="15" x14ac:dyDescent="0.25">
      <c r="B14" s="594" t="str">
        <f t="shared" si="4"/>
        <v>YKY</v>
      </c>
      <c r="C14" s="1058"/>
      <c r="D14" s="557" t="s">
        <v>843</v>
      </c>
      <c r="E14" s="649" t="str">
        <f>IFERROR(INDEX('PCD List'!$E$3:$O$41,MATCH(DPWW2!$D14,'PCD List'!$D$3:$D$41,0),MATCH(DPWW2!$B14,'PCD List'!$E$2:$O$2,0)),"")</f>
        <v>Y</v>
      </c>
      <c r="F14" s="587" t="s">
        <v>613</v>
      </c>
      <c r="G14" s="1" t="s">
        <v>538</v>
      </c>
      <c r="H14" s="588" t="s">
        <v>602</v>
      </c>
      <c r="I14" s="673">
        <v>3</v>
      </c>
      <c r="J14" s="625">
        <v>0.22916044999999999</v>
      </c>
      <c r="K14" s="30"/>
      <c r="L14" s="625"/>
      <c r="M14" s="677" cm="1">
        <f t="array" ref="M14">INDEX( F_Inputs_WW_EXP!$Y$8:$AE$3125,MATCH(DPWW2!$B14&amp;DPWW2!$F14,F_Inputs_WW_EXP!$A$8:$A$3125&amp;F_Inputs_WW_EXP!$P$8:$P$3125,0),MATCH(DPWW2!M$7, F_Inputs_WW_EXP!$Y$4:$AE$4,0)) * $Q14</f>
        <v>5.6663933291661746</v>
      </c>
      <c r="N14" s="677" cm="1">
        <f t="array" ref="N14">INDEX( F_Inputs_WW_EXP!$Y$8:$AE$3125,MATCH(DPWW2!$B14&amp;DPWW2!$F14,F_Inputs_WW_EXP!$A$8:$A$3125&amp;F_Inputs_WW_EXP!$P$8:$P$3125,0),MATCH(DPWW2!N$7, F_Inputs_WW_EXP!$Y$4:$AE$4,0)) * $Q14</f>
        <v>13.259442482966833</v>
      </c>
      <c r="O14" s="677" cm="1">
        <f t="array" ref="O14">INDEX( F_Inputs_WW_EXP!$Y$8:$AE$3125,MATCH(DPWW2!$B14&amp;DPWW2!$F14,F_Inputs_WW_EXP!$A$8:$A$3125&amp;F_Inputs_WW_EXP!$P$8:$P$3125,0),MATCH(DPWW2!O$7, F_Inputs_WW_EXP!$Y$4:$AE$4,0)) * $Q14</f>
        <v>21.126823204861786</v>
      </c>
      <c r="P14" s="677" cm="1">
        <f t="array" ref="P14">INDEX( F_Inputs_WW_EXP!$Y$8:$AE$3125,MATCH(DPWW2!$B14&amp;DPWW2!$F14,F_Inputs_WW_EXP!$A$8:$A$3125&amp;F_Inputs_WW_EXP!$P$8:$P$3125,0),MATCH(DPWW2!P$7, F_Inputs_WW_EXP!$Y$4:$AE$4,0)) * $Q14</f>
        <v>27.66504439636002</v>
      </c>
      <c r="Q14" s="677">
        <f xml:space="preserve"> DPWW1!O14* $J14</f>
        <v>32.082462999999997</v>
      </c>
      <c r="R14" s="625"/>
      <c r="S14" s="625"/>
      <c r="T14" s="625"/>
      <c r="U14" s="625"/>
      <c r="V14" s="625"/>
      <c r="W14" s="675">
        <f t="shared" si="5"/>
        <v>32.082462999999997</v>
      </c>
      <c r="X14" s="676">
        <f t="shared" si="6"/>
        <v>0</v>
      </c>
      <c r="Z14" s="896"/>
      <c r="AA14" s="896">
        <v>0.58397750403450344</v>
      </c>
      <c r="AB14" s="896">
        <v>1.57</v>
      </c>
      <c r="AC14" s="896">
        <v>7.28</v>
      </c>
      <c r="AD14" s="896">
        <v>17.78</v>
      </c>
      <c r="AE14" s="896">
        <v>32.082450999999999</v>
      </c>
      <c r="AF14" s="896"/>
      <c r="AG14" s="896"/>
      <c r="AH14" s="896"/>
      <c r="AI14" s="896"/>
      <c r="AJ14" s="897"/>
      <c r="AK14" s="898">
        <f t="shared" si="7"/>
        <v>32.082450999999999</v>
      </c>
      <c r="AL14" s="598">
        <f t="shared" si="8"/>
        <v>0</v>
      </c>
      <c r="AN14" s="577">
        <f t="shared" si="9"/>
        <v>0.99999962596387948</v>
      </c>
      <c r="AO14" s="577" t="str">
        <f t="shared" si="10"/>
        <v/>
      </c>
      <c r="AQ14" s="630" t="s">
        <v>1586</v>
      </c>
      <c r="AR14" s="629"/>
      <c r="AT14" s="640" t="s">
        <v>1587</v>
      </c>
      <c r="AU14" s="575"/>
      <c r="AV14" s="640" t="s">
        <v>1588</v>
      </c>
      <c r="AW14" s="640" t="s">
        <v>1588</v>
      </c>
      <c r="AX14" s="640" t="s">
        <v>1588</v>
      </c>
      <c r="AY14" s="640" t="s">
        <v>1588</v>
      </c>
      <c r="AZ14" s="640" t="s">
        <v>1588</v>
      </c>
      <c r="BA14" s="640" t="s">
        <v>1588</v>
      </c>
      <c r="BB14" s="640" t="s">
        <v>1588</v>
      </c>
      <c r="BC14" s="640" t="s">
        <v>1588</v>
      </c>
      <c r="BD14" s="640" t="s">
        <v>1588</v>
      </c>
      <c r="BE14" s="640" t="s">
        <v>1588</v>
      </c>
      <c r="BF14" s="640" t="s">
        <v>1588</v>
      </c>
      <c r="BG14" s="654" t="s">
        <v>1589</v>
      </c>
      <c r="BH14" s="653" t="s">
        <v>1589</v>
      </c>
      <c r="BI14" s="117"/>
      <c r="BJ14" s="609" t="s">
        <v>1590</v>
      </c>
      <c r="BK14" s="609" t="s">
        <v>1590</v>
      </c>
      <c r="BL14" s="609" t="s">
        <v>1590</v>
      </c>
      <c r="BM14" s="609" t="s">
        <v>1590</v>
      </c>
      <c r="BN14" s="609" t="s">
        <v>1590</v>
      </c>
      <c r="BO14" s="609" t="s">
        <v>1590</v>
      </c>
      <c r="BP14" s="609" t="s">
        <v>1590</v>
      </c>
      <c r="BQ14" s="609" t="s">
        <v>1590</v>
      </c>
      <c r="BR14" s="609" t="s">
        <v>1590</v>
      </c>
      <c r="BS14" s="609" t="s">
        <v>1590</v>
      </c>
      <c r="BT14" s="610" t="s">
        <v>1590</v>
      </c>
      <c r="BU14" s="606" t="s">
        <v>1591</v>
      </c>
      <c r="BV14" s="606" t="s">
        <v>1591</v>
      </c>
      <c r="BW14" s="117"/>
      <c r="BX14" s="578" t="s">
        <v>1592</v>
      </c>
      <c r="BY14" s="578" t="s">
        <v>1592</v>
      </c>
    </row>
    <row r="15" spans="1:77" s="566" customFormat="1" ht="15" x14ac:dyDescent="0.25">
      <c r="B15" s="594" t="str">
        <f t="shared" si="4"/>
        <v>YKY</v>
      </c>
      <c r="C15" s="1059"/>
      <c r="D15" s="557" t="s">
        <v>843</v>
      </c>
      <c r="E15" s="649" t="str">
        <f>IFERROR(INDEX('PCD List'!$E$3:$O$41,MATCH(DPWW2!$D15,'PCD List'!$D$3:$D$41,0),MATCH(DPWW2!$B15,'PCD List'!$E$2:$O$2,0)),"")</f>
        <v>Y</v>
      </c>
      <c r="F15" s="587" t="s">
        <v>613</v>
      </c>
      <c r="G15" s="1" t="s">
        <v>1190</v>
      </c>
      <c r="H15" s="588" t="s">
        <v>602</v>
      </c>
      <c r="I15" s="673">
        <v>3</v>
      </c>
      <c r="J15" s="625"/>
      <c r="K15" s="30"/>
      <c r="L15" s="625"/>
      <c r="M15" s="625"/>
      <c r="N15" s="625"/>
      <c r="O15" s="625"/>
      <c r="P15" s="625"/>
      <c r="Q15" s="625"/>
      <c r="R15" s="625"/>
      <c r="S15" s="625"/>
      <c r="T15" s="625"/>
      <c r="U15" s="625"/>
      <c r="V15" s="625"/>
      <c r="W15" s="675">
        <f t="shared" si="5"/>
        <v>0</v>
      </c>
      <c r="X15" s="676">
        <f t="shared" si="6"/>
        <v>0</v>
      </c>
      <c r="Z15" s="896"/>
      <c r="AA15" s="896"/>
      <c r="AB15" s="896"/>
      <c r="AC15" s="896"/>
      <c r="AD15" s="896"/>
      <c r="AE15" s="896"/>
      <c r="AF15" s="896"/>
      <c r="AG15" s="896"/>
      <c r="AH15" s="896"/>
      <c r="AI15" s="896"/>
      <c r="AJ15" s="897"/>
      <c r="AK15" s="898">
        <f t="shared" si="7"/>
        <v>0</v>
      </c>
      <c r="AL15" s="598">
        <f t="shared" si="8"/>
        <v>0</v>
      </c>
      <c r="AN15" s="577" t="str">
        <f t="shared" si="9"/>
        <v/>
      </c>
      <c r="AO15" s="577" t="str">
        <f t="shared" si="10"/>
        <v/>
      </c>
      <c r="AQ15" s="630" t="s">
        <v>1593</v>
      </c>
      <c r="AR15" s="629"/>
      <c r="AT15" s="640" t="s">
        <v>1594</v>
      </c>
      <c r="AU15" s="575"/>
      <c r="AV15" s="640" t="s">
        <v>1595</v>
      </c>
      <c r="AW15" s="640" t="s">
        <v>1595</v>
      </c>
      <c r="AX15" s="640" t="s">
        <v>1595</v>
      </c>
      <c r="AY15" s="640" t="s">
        <v>1595</v>
      </c>
      <c r="AZ15" s="640" t="s">
        <v>1595</v>
      </c>
      <c r="BA15" s="640" t="s">
        <v>1595</v>
      </c>
      <c r="BB15" s="640" t="s">
        <v>1595</v>
      </c>
      <c r="BC15" s="640" t="s">
        <v>1595</v>
      </c>
      <c r="BD15" s="640" t="s">
        <v>1595</v>
      </c>
      <c r="BE15" s="640" t="s">
        <v>1595</v>
      </c>
      <c r="BF15" s="640" t="s">
        <v>1595</v>
      </c>
      <c r="BG15" s="654" t="s">
        <v>1596</v>
      </c>
      <c r="BH15" s="653" t="s">
        <v>1596</v>
      </c>
      <c r="BI15" s="117"/>
      <c r="BJ15" s="609" t="s">
        <v>1597</v>
      </c>
      <c r="BK15" s="609" t="s">
        <v>1597</v>
      </c>
      <c r="BL15" s="609" t="s">
        <v>1597</v>
      </c>
      <c r="BM15" s="609" t="s">
        <v>1597</v>
      </c>
      <c r="BN15" s="609" t="s">
        <v>1597</v>
      </c>
      <c r="BO15" s="609" t="s">
        <v>1597</v>
      </c>
      <c r="BP15" s="609" t="s">
        <v>1597</v>
      </c>
      <c r="BQ15" s="609" t="s">
        <v>1597</v>
      </c>
      <c r="BR15" s="609" t="s">
        <v>1597</v>
      </c>
      <c r="BS15" s="609" t="s">
        <v>1597</v>
      </c>
      <c r="BT15" s="610" t="s">
        <v>1597</v>
      </c>
      <c r="BU15" s="606" t="s">
        <v>1598</v>
      </c>
      <c r="BV15" s="606" t="s">
        <v>1598</v>
      </c>
      <c r="BW15" s="117"/>
      <c r="BX15" s="578" t="s">
        <v>1599</v>
      </c>
      <c r="BY15" s="578" t="s">
        <v>1599</v>
      </c>
    </row>
    <row r="16" spans="1:77" s="566" customFormat="1" ht="15" x14ac:dyDescent="0.25">
      <c r="B16" s="594" t="str">
        <f t="shared" si="4"/>
        <v>YKY</v>
      </c>
      <c r="C16" s="1057" t="s">
        <v>848</v>
      </c>
      <c r="D16" s="557" t="s">
        <v>849</v>
      </c>
      <c r="E16" s="649">
        <f>IFERROR(INDEX('PCD List'!$E$3:$O$41,MATCH(DPWW2!$D16,'PCD List'!$D$3:$D$41,0),MATCH(DPWW2!$B16,'PCD List'!$E$2:$O$2,0)),"")</f>
        <v>0</v>
      </c>
      <c r="F16" s="1" t="s">
        <v>719</v>
      </c>
      <c r="G16" s="162" t="s">
        <v>1197</v>
      </c>
      <c r="H16" s="588" t="s">
        <v>602</v>
      </c>
      <c r="I16" s="673">
        <v>3</v>
      </c>
      <c r="J16" s="625"/>
      <c r="K16" s="30"/>
      <c r="L16" s="625"/>
      <c r="M16" s="625"/>
      <c r="N16" s="625"/>
      <c r="O16" s="625"/>
      <c r="P16" s="625"/>
      <c r="Q16" s="625"/>
      <c r="R16" s="625"/>
      <c r="S16" s="625"/>
      <c r="T16" s="625"/>
      <c r="U16" s="625"/>
      <c r="V16" s="625"/>
      <c r="W16" s="675">
        <f t="shared" si="5"/>
        <v>0</v>
      </c>
      <c r="X16" s="676">
        <f t="shared" si="6"/>
        <v>0</v>
      </c>
      <c r="Z16" s="896"/>
      <c r="AA16" s="896"/>
      <c r="AB16" s="896"/>
      <c r="AC16" s="896"/>
      <c r="AD16" s="896"/>
      <c r="AE16" s="896"/>
      <c r="AF16" s="896"/>
      <c r="AG16" s="896"/>
      <c r="AH16" s="896"/>
      <c r="AI16" s="896"/>
      <c r="AJ16" s="897"/>
      <c r="AK16" s="898">
        <f t="shared" si="7"/>
        <v>0</v>
      </c>
      <c r="AL16" s="598">
        <f t="shared" si="8"/>
        <v>0</v>
      </c>
      <c r="AN16" s="577" t="str">
        <f t="shared" si="9"/>
        <v/>
      </c>
      <c r="AO16" s="577" t="str">
        <f t="shared" si="10"/>
        <v/>
      </c>
      <c r="AQ16" s="630" t="s">
        <v>1600</v>
      </c>
      <c r="AR16" s="629"/>
      <c r="AT16" s="640" t="s">
        <v>1601</v>
      </c>
      <c r="AU16" s="575"/>
      <c r="AV16" s="640" t="s">
        <v>1602</v>
      </c>
      <c r="AW16" s="640" t="s">
        <v>1602</v>
      </c>
      <c r="AX16" s="640" t="s">
        <v>1602</v>
      </c>
      <c r="AY16" s="640" t="s">
        <v>1602</v>
      </c>
      <c r="AZ16" s="640" t="s">
        <v>1602</v>
      </c>
      <c r="BA16" s="640" t="s">
        <v>1602</v>
      </c>
      <c r="BB16" s="640" t="s">
        <v>1602</v>
      </c>
      <c r="BC16" s="640" t="s">
        <v>1602</v>
      </c>
      <c r="BD16" s="640" t="s">
        <v>1602</v>
      </c>
      <c r="BE16" s="640" t="s">
        <v>1602</v>
      </c>
      <c r="BF16" s="640" t="s">
        <v>1602</v>
      </c>
      <c r="BG16" s="654" t="s">
        <v>1603</v>
      </c>
      <c r="BH16" s="653" t="s">
        <v>1603</v>
      </c>
      <c r="BI16" s="117"/>
      <c r="BJ16" s="609" t="s">
        <v>1604</v>
      </c>
      <c r="BK16" s="609" t="s">
        <v>1604</v>
      </c>
      <c r="BL16" s="609" t="s">
        <v>1604</v>
      </c>
      <c r="BM16" s="609" t="s">
        <v>1604</v>
      </c>
      <c r="BN16" s="609" t="s">
        <v>1604</v>
      </c>
      <c r="BO16" s="609" t="s">
        <v>1604</v>
      </c>
      <c r="BP16" s="609" t="s">
        <v>1604</v>
      </c>
      <c r="BQ16" s="609" t="s">
        <v>1604</v>
      </c>
      <c r="BR16" s="609" t="s">
        <v>1604</v>
      </c>
      <c r="BS16" s="609" t="s">
        <v>1604</v>
      </c>
      <c r="BT16" s="610" t="s">
        <v>1604</v>
      </c>
      <c r="BU16" s="606" t="s">
        <v>1605</v>
      </c>
      <c r="BV16" s="606" t="s">
        <v>1605</v>
      </c>
      <c r="BW16" s="117"/>
      <c r="BX16" s="578" t="s">
        <v>1606</v>
      </c>
      <c r="BY16" s="578" t="s">
        <v>1606</v>
      </c>
    </row>
    <row r="17" spans="1:77" s="566" customFormat="1" ht="15" x14ac:dyDescent="0.25">
      <c r="B17" s="594" t="str">
        <f t="shared" si="4"/>
        <v>YKY</v>
      </c>
      <c r="C17" s="1059"/>
      <c r="D17" s="557" t="s">
        <v>64</v>
      </c>
      <c r="E17" s="649">
        <f>IFERROR(INDEX('PCD List'!$E$3:$O$41,MATCH(DPWW2!$D17,'PCD List'!$D$3:$D$41,0),MATCH(DPWW2!$B17,'PCD List'!$E$2:$O$2,0)),"")</f>
        <v>0</v>
      </c>
      <c r="F17" s="1" t="s">
        <v>65</v>
      </c>
      <c r="G17" s="678" t="s">
        <v>66</v>
      </c>
      <c r="H17" s="588" t="s">
        <v>602</v>
      </c>
      <c r="I17" s="673">
        <v>3</v>
      </c>
      <c r="J17" s="625"/>
      <c r="K17" s="30"/>
      <c r="L17" s="625"/>
      <c r="M17" s="625"/>
      <c r="N17" s="625"/>
      <c r="O17" s="625"/>
      <c r="P17" s="625"/>
      <c r="Q17" s="625"/>
      <c r="R17" s="625"/>
      <c r="S17" s="625"/>
      <c r="T17" s="625"/>
      <c r="U17" s="625"/>
      <c r="V17" s="625"/>
      <c r="W17" s="675">
        <f t="shared" si="5"/>
        <v>0</v>
      </c>
      <c r="X17" s="676">
        <f t="shared" si="6"/>
        <v>0</v>
      </c>
      <c r="Z17" s="896"/>
      <c r="AA17" s="896"/>
      <c r="AB17" s="896"/>
      <c r="AC17" s="896"/>
      <c r="AD17" s="896"/>
      <c r="AE17" s="896"/>
      <c r="AF17" s="896"/>
      <c r="AG17" s="896"/>
      <c r="AH17" s="896"/>
      <c r="AI17" s="896"/>
      <c r="AJ17" s="897"/>
      <c r="AK17" s="898">
        <f t="shared" si="7"/>
        <v>0</v>
      </c>
      <c r="AL17" s="598">
        <f t="shared" si="8"/>
        <v>0</v>
      </c>
      <c r="AN17" s="577" t="str">
        <f t="shared" si="9"/>
        <v/>
      </c>
      <c r="AO17" s="577" t="str">
        <f t="shared" si="10"/>
        <v/>
      </c>
      <c r="AQ17" s="630" t="s">
        <v>1607</v>
      </c>
      <c r="AR17" s="629"/>
      <c r="AT17" s="640" t="s">
        <v>1608</v>
      </c>
      <c r="AU17" s="575"/>
      <c r="AV17" s="640" t="s">
        <v>1609</v>
      </c>
      <c r="AW17" s="640" t="s">
        <v>1609</v>
      </c>
      <c r="AX17" s="640" t="s">
        <v>1609</v>
      </c>
      <c r="AY17" s="640" t="s">
        <v>1609</v>
      </c>
      <c r="AZ17" s="640" t="s">
        <v>1609</v>
      </c>
      <c r="BA17" s="640" t="s">
        <v>1609</v>
      </c>
      <c r="BB17" s="640" t="s">
        <v>1609</v>
      </c>
      <c r="BC17" s="640" t="s">
        <v>1609</v>
      </c>
      <c r="BD17" s="640" t="s">
        <v>1609</v>
      </c>
      <c r="BE17" s="640" t="s">
        <v>1609</v>
      </c>
      <c r="BF17" s="640" t="s">
        <v>1609</v>
      </c>
      <c r="BG17" s="654" t="s">
        <v>1610</v>
      </c>
      <c r="BH17" s="653" t="s">
        <v>1610</v>
      </c>
      <c r="BI17" s="117"/>
      <c r="BJ17" s="609" t="s">
        <v>1611</v>
      </c>
      <c r="BK17" s="609" t="s">
        <v>1611</v>
      </c>
      <c r="BL17" s="609" t="s">
        <v>1611</v>
      </c>
      <c r="BM17" s="609" t="s">
        <v>1611</v>
      </c>
      <c r="BN17" s="609" t="s">
        <v>1611</v>
      </c>
      <c r="BO17" s="609" t="s">
        <v>1611</v>
      </c>
      <c r="BP17" s="609" t="s">
        <v>1611</v>
      </c>
      <c r="BQ17" s="609" t="s">
        <v>1611</v>
      </c>
      <c r="BR17" s="609" t="s">
        <v>1611</v>
      </c>
      <c r="BS17" s="609" t="s">
        <v>1611</v>
      </c>
      <c r="BT17" s="610" t="s">
        <v>1611</v>
      </c>
      <c r="BU17" s="606" t="s">
        <v>1612</v>
      </c>
      <c r="BV17" s="606" t="s">
        <v>1612</v>
      </c>
      <c r="BW17" s="117"/>
      <c r="BX17" s="578" t="s">
        <v>1613</v>
      </c>
      <c r="BY17" s="578" t="s">
        <v>1613</v>
      </c>
    </row>
    <row r="18" spans="1:77" s="566" customFormat="1" ht="15" x14ac:dyDescent="0.25">
      <c r="B18" s="594" t="str">
        <f t="shared" si="4"/>
        <v>YKY</v>
      </c>
      <c r="C18" s="1057" t="s">
        <v>859</v>
      </c>
      <c r="D18" s="655" t="s">
        <v>860</v>
      </c>
      <c r="E18" s="649">
        <f>IFERROR(INDEX('PCD List'!$E$3:$O$41,MATCH(DPWW2!$D18,'PCD List'!$D$3:$D$41,0),MATCH(DPWW2!$B18,'PCD List'!$E$2:$O$2,0)),"")</f>
        <v>0</v>
      </c>
      <c r="F18" s="1" t="s">
        <v>621</v>
      </c>
      <c r="G18" s="1" t="s">
        <v>621</v>
      </c>
      <c r="H18" s="588" t="s">
        <v>602</v>
      </c>
      <c r="I18" s="673">
        <v>3</v>
      </c>
      <c r="J18" s="625"/>
      <c r="K18" s="30"/>
      <c r="L18" s="625"/>
      <c r="M18" s="625"/>
      <c r="N18" s="625"/>
      <c r="O18" s="625"/>
      <c r="P18" s="625"/>
      <c r="Q18" s="625"/>
      <c r="R18" s="625"/>
      <c r="S18" s="625"/>
      <c r="T18" s="625"/>
      <c r="U18" s="625"/>
      <c r="V18" s="625"/>
      <c r="W18" s="675">
        <f t="shared" si="5"/>
        <v>0</v>
      </c>
      <c r="X18" s="676">
        <f t="shared" si="6"/>
        <v>0</v>
      </c>
      <c r="Z18" s="896"/>
      <c r="AA18" s="896"/>
      <c r="AB18" s="896"/>
      <c r="AC18" s="896"/>
      <c r="AD18" s="896"/>
      <c r="AE18" s="896"/>
      <c r="AF18" s="896"/>
      <c r="AG18" s="896"/>
      <c r="AH18" s="896"/>
      <c r="AI18" s="896"/>
      <c r="AJ18" s="897"/>
      <c r="AK18" s="898">
        <f t="shared" si="7"/>
        <v>0</v>
      </c>
      <c r="AL18" s="598">
        <f t="shared" si="8"/>
        <v>0</v>
      </c>
      <c r="AN18" s="577" t="str">
        <f t="shared" si="9"/>
        <v/>
      </c>
      <c r="AO18" s="577" t="str">
        <f t="shared" si="10"/>
        <v/>
      </c>
      <c r="AQ18" s="630" t="s">
        <v>1614</v>
      </c>
      <c r="AR18" s="629"/>
      <c r="AT18" s="640" t="s">
        <v>1615</v>
      </c>
      <c r="AU18" s="575"/>
      <c r="AV18" s="640" t="s">
        <v>1616</v>
      </c>
      <c r="AW18" s="640" t="s">
        <v>1616</v>
      </c>
      <c r="AX18" s="640" t="s">
        <v>1616</v>
      </c>
      <c r="AY18" s="640" t="s">
        <v>1616</v>
      </c>
      <c r="AZ18" s="640" t="s">
        <v>1616</v>
      </c>
      <c r="BA18" s="640" t="s">
        <v>1616</v>
      </c>
      <c r="BB18" s="640" t="s">
        <v>1616</v>
      </c>
      <c r="BC18" s="640" t="s">
        <v>1616</v>
      </c>
      <c r="BD18" s="640" t="s">
        <v>1616</v>
      </c>
      <c r="BE18" s="640" t="s">
        <v>1616</v>
      </c>
      <c r="BF18" s="640" t="s">
        <v>1616</v>
      </c>
      <c r="BG18" s="654" t="s">
        <v>1617</v>
      </c>
      <c r="BH18" s="653" t="s">
        <v>1617</v>
      </c>
      <c r="BI18" s="117"/>
      <c r="BJ18" s="609" t="s">
        <v>1618</v>
      </c>
      <c r="BK18" s="609" t="s">
        <v>1618</v>
      </c>
      <c r="BL18" s="609" t="s">
        <v>1618</v>
      </c>
      <c r="BM18" s="609" t="s">
        <v>1618</v>
      </c>
      <c r="BN18" s="609" t="s">
        <v>1618</v>
      </c>
      <c r="BO18" s="609" t="s">
        <v>1618</v>
      </c>
      <c r="BP18" s="609" t="s">
        <v>1618</v>
      </c>
      <c r="BQ18" s="609" t="s">
        <v>1618</v>
      </c>
      <c r="BR18" s="609" t="s">
        <v>1618</v>
      </c>
      <c r="BS18" s="609" t="s">
        <v>1618</v>
      </c>
      <c r="BT18" s="610" t="s">
        <v>1618</v>
      </c>
      <c r="BU18" s="606" t="s">
        <v>1619</v>
      </c>
      <c r="BV18" s="606" t="s">
        <v>1619</v>
      </c>
      <c r="BW18" s="117"/>
      <c r="BX18" s="578" t="s">
        <v>1620</v>
      </c>
      <c r="BY18" s="578" t="s">
        <v>1620</v>
      </c>
    </row>
    <row r="19" spans="1:77" s="566" customFormat="1" ht="15" x14ac:dyDescent="0.25">
      <c r="B19" s="594" t="str">
        <f t="shared" si="4"/>
        <v>YKY</v>
      </c>
      <c r="C19" s="1058"/>
      <c r="D19" s="557" t="s">
        <v>864</v>
      </c>
      <c r="E19" s="649">
        <f>IFERROR(INDEX('PCD List'!$E$3:$O$41,MATCH(DPWW2!$D19,'PCD List'!$D$3:$D$41,0),MATCH(DPWW2!$B19,'PCD List'!$E$2:$O$2,0)),"")</f>
        <v>0</v>
      </c>
      <c r="F19" s="19" t="s">
        <v>626</v>
      </c>
      <c r="G19" s="19" t="s">
        <v>626</v>
      </c>
      <c r="H19" s="588" t="s">
        <v>602</v>
      </c>
      <c r="I19" s="673">
        <v>3</v>
      </c>
      <c r="J19" s="625"/>
      <c r="K19" s="30"/>
      <c r="L19" s="625"/>
      <c r="M19" s="625"/>
      <c r="N19" s="625"/>
      <c r="O19" s="625"/>
      <c r="P19" s="625"/>
      <c r="Q19" s="625"/>
      <c r="R19" s="625"/>
      <c r="S19" s="625"/>
      <c r="T19" s="625"/>
      <c r="U19" s="625"/>
      <c r="V19" s="625"/>
      <c r="W19" s="675">
        <f t="shared" si="5"/>
        <v>0</v>
      </c>
      <c r="X19" s="676">
        <f t="shared" si="6"/>
        <v>0</v>
      </c>
      <c r="Z19" s="896"/>
      <c r="AA19" s="896"/>
      <c r="AB19" s="896"/>
      <c r="AC19" s="896"/>
      <c r="AD19" s="896"/>
      <c r="AE19" s="896"/>
      <c r="AF19" s="896"/>
      <c r="AG19" s="896"/>
      <c r="AH19" s="896"/>
      <c r="AI19" s="896"/>
      <c r="AJ19" s="897"/>
      <c r="AK19" s="898">
        <f t="shared" si="7"/>
        <v>0</v>
      </c>
      <c r="AL19" s="598">
        <f t="shared" si="8"/>
        <v>0</v>
      </c>
      <c r="AN19" s="577" t="str">
        <f t="shared" si="9"/>
        <v/>
      </c>
      <c r="AO19" s="577" t="str">
        <f t="shared" si="10"/>
        <v/>
      </c>
      <c r="AQ19" s="630" t="s">
        <v>1621</v>
      </c>
      <c r="AR19" s="629"/>
      <c r="AT19" s="640" t="s">
        <v>1622</v>
      </c>
      <c r="AU19" s="575"/>
      <c r="AV19" s="640" t="s">
        <v>1623</v>
      </c>
      <c r="AW19" s="640" t="s">
        <v>1623</v>
      </c>
      <c r="AX19" s="640" t="s">
        <v>1623</v>
      </c>
      <c r="AY19" s="640" t="s">
        <v>1623</v>
      </c>
      <c r="AZ19" s="640" t="s">
        <v>1623</v>
      </c>
      <c r="BA19" s="640" t="s">
        <v>1623</v>
      </c>
      <c r="BB19" s="640" t="s">
        <v>1623</v>
      </c>
      <c r="BC19" s="640" t="s">
        <v>1623</v>
      </c>
      <c r="BD19" s="640" t="s">
        <v>1623</v>
      </c>
      <c r="BE19" s="640" t="s">
        <v>1623</v>
      </c>
      <c r="BF19" s="640" t="s">
        <v>1623</v>
      </c>
      <c r="BG19" s="654" t="s">
        <v>1624</v>
      </c>
      <c r="BH19" s="653" t="s">
        <v>1624</v>
      </c>
      <c r="BI19" s="117"/>
      <c r="BJ19" s="609" t="s">
        <v>1625</v>
      </c>
      <c r="BK19" s="609" t="s">
        <v>1625</v>
      </c>
      <c r="BL19" s="609" t="s">
        <v>1625</v>
      </c>
      <c r="BM19" s="609" t="s">
        <v>1625</v>
      </c>
      <c r="BN19" s="609" t="s">
        <v>1625</v>
      </c>
      <c r="BO19" s="609" t="s">
        <v>1625</v>
      </c>
      <c r="BP19" s="609" t="s">
        <v>1625</v>
      </c>
      <c r="BQ19" s="609" t="s">
        <v>1625</v>
      </c>
      <c r="BR19" s="609" t="s">
        <v>1625</v>
      </c>
      <c r="BS19" s="609" t="s">
        <v>1625</v>
      </c>
      <c r="BT19" s="610" t="s">
        <v>1625</v>
      </c>
      <c r="BU19" s="606" t="s">
        <v>1626</v>
      </c>
      <c r="BV19" s="606" t="s">
        <v>1626</v>
      </c>
      <c r="BW19" s="117"/>
      <c r="BX19" s="578" t="s">
        <v>1627</v>
      </c>
      <c r="BY19" s="578" t="s">
        <v>1627</v>
      </c>
    </row>
    <row r="20" spans="1:77" s="566" customFormat="1" ht="15" x14ac:dyDescent="0.25">
      <c r="B20" s="594" t="str">
        <f t="shared" si="4"/>
        <v>YKY</v>
      </c>
      <c r="C20" s="1058"/>
      <c r="D20" s="557" t="s">
        <v>867</v>
      </c>
      <c r="E20" s="649">
        <f>IFERROR(INDEX('PCD List'!$E$3:$O$41,MATCH(DPWW2!$D20,'PCD List'!$D$3:$D$41,0),MATCH(DPWW2!$B20,'PCD List'!$E$2:$O$2,0)),"")</f>
        <v>0</v>
      </c>
      <c r="F20" s="1" t="s">
        <v>634</v>
      </c>
      <c r="G20" s="162" t="s">
        <v>1245</v>
      </c>
      <c r="H20" s="588" t="s">
        <v>602</v>
      </c>
      <c r="I20" s="673">
        <v>3</v>
      </c>
      <c r="J20" s="625"/>
      <c r="K20" s="30"/>
      <c r="L20" s="625"/>
      <c r="M20" s="625"/>
      <c r="N20" s="625"/>
      <c r="O20" s="625"/>
      <c r="P20" s="625"/>
      <c r="Q20" s="625"/>
      <c r="R20" s="625"/>
      <c r="S20" s="625"/>
      <c r="T20" s="625"/>
      <c r="U20" s="625"/>
      <c r="V20" s="625"/>
      <c r="W20" s="675">
        <f t="shared" si="5"/>
        <v>0</v>
      </c>
      <c r="X20" s="676">
        <f t="shared" si="6"/>
        <v>0</v>
      </c>
      <c r="Z20" s="896"/>
      <c r="AA20" s="896"/>
      <c r="AB20" s="896"/>
      <c r="AC20" s="896"/>
      <c r="AD20" s="896"/>
      <c r="AE20" s="896"/>
      <c r="AF20" s="896"/>
      <c r="AG20" s="896"/>
      <c r="AH20" s="896"/>
      <c r="AI20" s="896"/>
      <c r="AJ20" s="897"/>
      <c r="AK20" s="898">
        <f t="shared" si="7"/>
        <v>0</v>
      </c>
      <c r="AL20" s="598">
        <f t="shared" si="8"/>
        <v>0</v>
      </c>
      <c r="AN20" s="577" t="str">
        <f t="shared" si="9"/>
        <v/>
      </c>
      <c r="AO20" s="577" t="str">
        <f t="shared" si="10"/>
        <v/>
      </c>
      <c r="AQ20" s="630" t="s">
        <v>1628</v>
      </c>
      <c r="AR20" s="629"/>
      <c r="AT20" s="640" t="s">
        <v>1629</v>
      </c>
      <c r="AU20" s="575"/>
      <c r="AV20" s="640" t="s">
        <v>1630</v>
      </c>
      <c r="AW20" s="640" t="s">
        <v>1630</v>
      </c>
      <c r="AX20" s="640" t="s">
        <v>1630</v>
      </c>
      <c r="AY20" s="640" t="s">
        <v>1630</v>
      </c>
      <c r="AZ20" s="640" t="s">
        <v>1630</v>
      </c>
      <c r="BA20" s="640" t="s">
        <v>1630</v>
      </c>
      <c r="BB20" s="640" t="s">
        <v>1630</v>
      </c>
      <c r="BC20" s="640" t="s">
        <v>1630</v>
      </c>
      <c r="BD20" s="640" t="s">
        <v>1630</v>
      </c>
      <c r="BE20" s="640" t="s">
        <v>1630</v>
      </c>
      <c r="BF20" s="640" t="s">
        <v>1630</v>
      </c>
      <c r="BG20" s="654" t="s">
        <v>1631</v>
      </c>
      <c r="BH20" s="653" t="s">
        <v>1631</v>
      </c>
      <c r="BI20" s="117"/>
      <c r="BJ20" s="609" t="s">
        <v>1632</v>
      </c>
      <c r="BK20" s="609" t="s">
        <v>1632</v>
      </c>
      <c r="BL20" s="609" t="s">
        <v>1632</v>
      </c>
      <c r="BM20" s="609" t="s">
        <v>1632</v>
      </c>
      <c r="BN20" s="609" t="s">
        <v>1632</v>
      </c>
      <c r="BO20" s="609" t="s">
        <v>1632</v>
      </c>
      <c r="BP20" s="609" t="s">
        <v>1632</v>
      </c>
      <c r="BQ20" s="609" t="s">
        <v>1632</v>
      </c>
      <c r="BR20" s="609" t="s">
        <v>1632</v>
      </c>
      <c r="BS20" s="609" t="s">
        <v>1632</v>
      </c>
      <c r="BT20" s="610" t="s">
        <v>1632</v>
      </c>
      <c r="BU20" s="606" t="s">
        <v>1633</v>
      </c>
      <c r="BV20" s="606" t="s">
        <v>1633</v>
      </c>
      <c r="BW20" s="117"/>
      <c r="BX20" s="578" t="s">
        <v>1634</v>
      </c>
      <c r="BY20" s="578" t="s">
        <v>1634</v>
      </c>
    </row>
    <row r="21" spans="1:77" s="566" customFormat="1" ht="15" x14ac:dyDescent="0.25">
      <c r="B21" s="594" t="str">
        <f t="shared" si="4"/>
        <v>YKY</v>
      </c>
      <c r="C21" s="1058"/>
      <c r="D21" s="557" t="s">
        <v>870</v>
      </c>
      <c r="E21" s="649">
        <f>IFERROR(INDEX('PCD List'!$E$3:$O$41,MATCH(DPWW2!$D21,'PCD List'!$D$3:$D$41,0),MATCH(DPWW2!$B21,'PCD List'!$E$2:$O$2,0)),"")</f>
        <v>0</v>
      </c>
      <c r="F21" s="1" t="s">
        <v>642</v>
      </c>
      <c r="G21" s="1" t="s">
        <v>642</v>
      </c>
      <c r="H21" s="588" t="s">
        <v>602</v>
      </c>
      <c r="I21" s="673">
        <v>3</v>
      </c>
      <c r="J21" s="625"/>
      <c r="K21" s="30"/>
      <c r="L21" s="625"/>
      <c r="M21" s="625"/>
      <c r="N21" s="625"/>
      <c r="O21" s="625"/>
      <c r="P21" s="625"/>
      <c r="Q21" s="625"/>
      <c r="R21" s="625"/>
      <c r="S21" s="625"/>
      <c r="T21" s="625"/>
      <c r="U21" s="625"/>
      <c r="V21" s="625"/>
      <c r="W21" s="675">
        <f t="shared" si="5"/>
        <v>0</v>
      </c>
      <c r="X21" s="676">
        <f t="shared" si="6"/>
        <v>0</v>
      </c>
      <c r="Z21" s="896"/>
      <c r="AA21" s="896"/>
      <c r="AB21" s="896"/>
      <c r="AC21" s="896"/>
      <c r="AD21" s="896"/>
      <c r="AE21" s="896"/>
      <c r="AF21" s="896"/>
      <c r="AG21" s="896"/>
      <c r="AH21" s="896"/>
      <c r="AI21" s="896"/>
      <c r="AJ21" s="897"/>
      <c r="AK21" s="898">
        <f t="shared" si="7"/>
        <v>0</v>
      </c>
      <c r="AL21" s="598">
        <f t="shared" si="8"/>
        <v>0</v>
      </c>
      <c r="AN21" s="577" t="str">
        <f t="shared" si="9"/>
        <v/>
      </c>
      <c r="AO21" s="577" t="str">
        <f t="shared" si="10"/>
        <v/>
      </c>
      <c r="AQ21" s="630" t="s">
        <v>1635</v>
      </c>
      <c r="AR21" s="629"/>
      <c r="AT21" s="640" t="s">
        <v>1636</v>
      </c>
      <c r="AU21" s="575"/>
      <c r="AV21" s="640" t="s">
        <v>1637</v>
      </c>
      <c r="AW21" s="640" t="s">
        <v>1637</v>
      </c>
      <c r="AX21" s="640" t="s">
        <v>1637</v>
      </c>
      <c r="AY21" s="640" t="s">
        <v>1637</v>
      </c>
      <c r="AZ21" s="640" t="s">
        <v>1637</v>
      </c>
      <c r="BA21" s="640" t="s">
        <v>1637</v>
      </c>
      <c r="BB21" s="640" t="s">
        <v>1637</v>
      </c>
      <c r="BC21" s="640" t="s">
        <v>1637</v>
      </c>
      <c r="BD21" s="640" t="s">
        <v>1637</v>
      </c>
      <c r="BE21" s="640" t="s">
        <v>1637</v>
      </c>
      <c r="BF21" s="640" t="s">
        <v>1637</v>
      </c>
      <c r="BG21" s="654" t="s">
        <v>1638</v>
      </c>
      <c r="BH21" s="653" t="s">
        <v>1638</v>
      </c>
      <c r="BI21" s="117"/>
      <c r="BJ21" s="609" t="s">
        <v>1639</v>
      </c>
      <c r="BK21" s="609" t="s">
        <v>1639</v>
      </c>
      <c r="BL21" s="609" t="s">
        <v>1639</v>
      </c>
      <c r="BM21" s="609" t="s">
        <v>1639</v>
      </c>
      <c r="BN21" s="609" t="s">
        <v>1639</v>
      </c>
      <c r="BO21" s="609" t="s">
        <v>1639</v>
      </c>
      <c r="BP21" s="609" t="s">
        <v>1639</v>
      </c>
      <c r="BQ21" s="609" t="s">
        <v>1639</v>
      </c>
      <c r="BR21" s="609" t="s">
        <v>1639</v>
      </c>
      <c r="BS21" s="609" t="s">
        <v>1639</v>
      </c>
      <c r="BT21" s="610" t="s">
        <v>1639</v>
      </c>
      <c r="BU21" s="606" t="s">
        <v>1640</v>
      </c>
      <c r="BV21" s="606" t="s">
        <v>1640</v>
      </c>
      <c r="BW21" s="117"/>
      <c r="BX21" s="578" t="s">
        <v>1641</v>
      </c>
      <c r="BY21" s="578" t="s">
        <v>1641</v>
      </c>
    </row>
    <row r="22" spans="1:77" s="566" customFormat="1" ht="15" x14ac:dyDescent="0.25">
      <c r="B22" s="594" t="str">
        <f t="shared" si="4"/>
        <v>YKY</v>
      </c>
      <c r="C22" s="1058"/>
      <c r="D22" s="557" t="s">
        <v>870</v>
      </c>
      <c r="E22" s="649">
        <f>IFERROR(INDEX('PCD List'!$E$3:$O$41,MATCH(DPWW2!$D22,'PCD List'!$D$3:$D$41,0),MATCH(DPWW2!$B22,'PCD List'!$E$2:$O$2,0)),"")</f>
        <v>0</v>
      </c>
      <c r="F22" s="28" t="s">
        <v>645</v>
      </c>
      <c r="G22" s="28" t="s">
        <v>645</v>
      </c>
      <c r="H22" s="588" t="s">
        <v>602</v>
      </c>
      <c r="I22" s="673">
        <v>3</v>
      </c>
      <c r="J22" s="625"/>
      <c r="K22" s="30"/>
      <c r="L22" s="625"/>
      <c r="M22" s="625"/>
      <c r="N22" s="625"/>
      <c r="O22" s="625"/>
      <c r="P22" s="625"/>
      <c r="Q22" s="625"/>
      <c r="R22" s="625"/>
      <c r="S22" s="625"/>
      <c r="T22" s="625"/>
      <c r="U22" s="625"/>
      <c r="V22" s="625"/>
      <c r="W22" s="675">
        <f t="shared" si="5"/>
        <v>0</v>
      </c>
      <c r="X22" s="676">
        <f t="shared" si="6"/>
        <v>0</v>
      </c>
      <c r="Z22" s="896"/>
      <c r="AA22" s="896"/>
      <c r="AB22" s="896"/>
      <c r="AC22" s="896"/>
      <c r="AD22" s="896"/>
      <c r="AE22" s="896"/>
      <c r="AF22" s="896"/>
      <c r="AG22" s="896"/>
      <c r="AH22" s="896"/>
      <c r="AI22" s="896"/>
      <c r="AJ22" s="897"/>
      <c r="AK22" s="898">
        <f t="shared" si="7"/>
        <v>0</v>
      </c>
      <c r="AL22" s="598">
        <f t="shared" si="8"/>
        <v>0</v>
      </c>
      <c r="AN22" s="577" t="str">
        <f t="shared" si="9"/>
        <v/>
      </c>
      <c r="AO22" s="577" t="str">
        <f t="shared" si="10"/>
        <v/>
      </c>
      <c r="AQ22" s="630" t="s">
        <v>1642</v>
      </c>
      <c r="AR22" s="629"/>
      <c r="AT22" s="640" t="s">
        <v>1643</v>
      </c>
      <c r="AU22" s="575"/>
      <c r="AV22" s="640" t="s">
        <v>1644</v>
      </c>
      <c r="AW22" s="640" t="s">
        <v>1644</v>
      </c>
      <c r="AX22" s="640" t="s">
        <v>1644</v>
      </c>
      <c r="AY22" s="640" t="s">
        <v>1644</v>
      </c>
      <c r="AZ22" s="640" t="s">
        <v>1644</v>
      </c>
      <c r="BA22" s="640" t="s">
        <v>1644</v>
      </c>
      <c r="BB22" s="640" t="s">
        <v>1644</v>
      </c>
      <c r="BC22" s="640" t="s">
        <v>1644</v>
      </c>
      <c r="BD22" s="640" t="s">
        <v>1644</v>
      </c>
      <c r="BE22" s="640" t="s">
        <v>1644</v>
      </c>
      <c r="BF22" s="640" t="s">
        <v>1644</v>
      </c>
      <c r="BG22" s="654" t="s">
        <v>1645</v>
      </c>
      <c r="BH22" s="653" t="s">
        <v>1645</v>
      </c>
      <c r="BI22" s="117"/>
      <c r="BJ22" s="609" t="s">
        <v>1646</v>
      </c>
      <c r="BK22" s="609" t="s">
        <v>1646</v>
      </c>
      <c r="BL22" s="609" t="s">
        <v>1646</v>
      </c>
      <c r="BM22" s="609" t="s">
        <v>1646</v>
      </c>
      <c r="BN22" s="609" t="s">
        <v>1646</v>
      </c>
      <c r="BO22" s="609" t="s">
        <v>1646</v>
      </c>
      <c r="BP22" s="609" t="s">
        <v>1646</v>
      </c>
      <c r="BQ22" s="609" t="s">
        <v>1646</v>
      </c>
      <c r="BR22" s="609" t="s">
        <v>1646</v>
      </c>
      <c r="BS22" s="609" t="s">
        <v>1646</v>
      </c>
      <c r="BT22" s="610" t="s">
        <v>1646</v>
      </c>
      <c r="BU22" s="606" t="s">
        <v>1647</v>
      </c>
      <c r="BV22" s="606" t="s">
        <v>1647</v>
      </c>
      <c r="BW22" s="117"/>
      <c r="BX22" s="578" t="s">
        <v>1648</v>
      </c>
      <c r="BY22" s="578" t="s">
        <v>1648</v>
      </c>
    </row>
    <row r="23" spans="1:77" s="566" customFormat="1" ht="15" x14ac:dyDescent="0.25">
      <c r="B23" s="594" t="str">
        <f t="shared" si="4"/>
        <v>YKY</v>
      </c>
      <c r="C23" s="1058"/>
      <c r="D23" s="594" t="s">
        <v>875</v>
      </c>
      <c r="E23" s="656"/>
      <c r="F23" s="7" t="s">
        <v>650</v>
      </c>
      <c r="G23" s="7" t="s">
        <v>650</v>
      </c>
      <c r="H23" s="3" t="s">
        <v>602</v>
      </c>
      <c r="I23" s="673">
        <v>3</v>
      </c>
      <c r="J23" s="625"/>
      <c r="K23" s="30"/>
      <c r="L23" s="625"/>
      <c r="M23" s="625"/>
      <c r="N23" s="625"/>
      <c r="O23" s="625"/>
      <c r="P23" s="625"/>
      <c r="Q23" s="625"/>
      <c r="R23" s="625"/>
      <c r="S23" s="625"/>
      <c r="T23" s="625"/>
      <c r="U23" s="625"/>
      <c r="V23" s="625"/>
      <c r="W23" s="675">
        <f t="shared" si="5"/>
        <v>0</v>
      </c>
      <c r="X23" s="676">
        <f t="shared" si="6"/>
        <v>0</v>
      </c>
      <c r="Z23" s="896"/>
      <c r="AA23" s="896"/>
      <c r="AB23" s="896"/>
      <c r="AC23" s="896"/>
      <c r="AD23" s="896"/>
      <c r="AE23" s="896"/>
      <c r="AF23" s="896"/>
      <c r="AG23" s="896"/>
      <c r="AH23" s="896"/>
      <c r="AI23" s="896"/>
      <c r="AJ23" s="897"/>
      <c r="AK23" s="898">
        <f t="shared" si="7"/>
        <v>0</v>
      </c>
      <c r="AL23" s="598">
        <f t="shared" si="8"/>
        <v>0</v>
      </c>
      <c r="AN23" s="577" t="str">
        <f t="shared" si="9"/>
        <v/>
      </c>
      <c r="AO23" s="577" t="str">
        <f t="shared" si="10"/>
        <v/>
      </c>
      <c r="AQ23" s="630" t="s">
        <v>1649</v>
      </c>
      <c r="AR23" s="629"/>
      <c r="AT23" s="640" t="s">
        <v>1650</v>
      </c>
      <c r="AU23" s="575"/>
      <c r="AV23" s="640" t="s">
        <v>1651</v>
      </c>
      <c r="AW23" s="640" t="s">
        <v>1651</v>
      </c>
      <c r="AX23" s="640" t="s">
        <v>1651</v>
      </c>
      <c r="AY23" s="640" t="s">
        <v>1651</v>
      </c>
      <c r="AZ23" s="640" t="s">
        <v>1651</v>
      </c>
      <c r="BA23" s="640" t="s">
        <v>1651</v>
      </c>
      <c r="BB23" s="640" t="s">
        <v>1651</v>
      </c>
      <c r="BC23" s="640" t="s">
        <v>1651</v>
      </c>
      <c r="BD23" s="640" t="s">
        <v>1651</v>
      </c>
      <c r="BE23" s="640" t="s">
        <v>1651</v>
      </c>
      <c r="BF23" s="640" t="s">
        <v>1651</v>
      </c>
      <c r="BG23" s="654" t="s">
        <v>1652</v>
      </c>
      <c r="BH23" s="653" t="s">
        <v>1652</v>
      </c>
      <c r="BI23" s="117"/>
      <c r="BJ23" s="609" t="s">
        <v>1653</v>
      </c>
      <c r="BK23" s="609" t="s">
        <v>1653</v>
      </c>
      <c r="BL23" s="609" t="s">
        <v>1653</v>
      </c>
      <c r="BM23" s="609" t="s">
        <v>1653</v>
      </c>
      <c r="BN23" s="609" t="s">
        <v>1653</v>
      </c>
      <c r="BO23" s="609" t="s">
        <v>1653</v>
      </c>
      <c r="BP23" s="609" t="s">
        <v>1653</v>
      </c>
      <c r="BQ23" s="609" t="s">
        <v>1653</v>
      </c>
      <c r="BR23" s="609" t="s">
        <v>1653</v>
      </c>
      <c r="BS23" s="609" t="s">
        <v>1653</v>
      </c>
      <c r="BT23" s="610" t="s">
        <v>1653</v>
      </c>
      <c r="BU23" s="606" t="s">
        <v>1654</v>
      </c>
      <c r="BV23" s="606" t="s">
        <v>1654</v>
      </c>
      <c r="BW23" s="117"/>
      <c r="BX23" s="578" t="s">
        <v>1655</v>
      </c>
      <c r="BY23" s="578" t="s">
        <v>1655</v>
      </c>
    </row>
    <row r="24" spans="1:77" s="566" customFormat="1" ht="15" x14ac:dyDescent="0.25">
      <c r="B24" s="594" t="str">
        <f t="shared" si="4"/>
        <v>YKY</v>
      </c>
      <c r="C24" s="1058"/>
      <c r="D24" s="557" t="s">
        <v>880</v>
      </c>
      <c r="E24" s="649">
        <f>IFERROR(INDEX('PCD List'!$E$3:$O$41,MATCH(DPWW2!$D24,'PCD List'!$D$3:$D$41,0),MATCH(DPWW2!$B24,'PCD List'!$E$2:$O$2,0)),"")</f>
        <v>0</v>
      </c>
      <c r="F24" s="33" t="s">
        <v>653</v>
      </c>
      <c r="G24" s="161" t="s">
        <v>1281</v>
      </c>
      <c r="H24" s="588" t="s">
        <v>602</v>
      </c>
      <c r="I24" s="673">
        <v>3</v>
      </c>
      <c r="J24" s="625"/>
      <c r="K24" s="30"/>
      <c r="L24" s="625"/>
      <c r="M24" s="625"/>
      <c r="N24" s="625"/>
      <c r="O24" s="625"/>
      <c r="P24" s="625"/>
      <c r="Q24" s="625"/>
      <c r="R24" s="625"/>
      <c r="S24" s="625"/>
      <c r="T24" s="625"/>
      <c r="U24" s="625"/>
      <c r="V24" s="625"/>
      <c r="W24" s="675">
        <f t="shared" si="5"/>
        <v>0</v>
      </c>
      <c r="X24" s="676">
        <f t="shared" si="6"/>
        <v>0</v>
      </c>
      <c r="Z24" s="896"/>
      <c r="AA24" s="896"/>
      <c r="AB24" s="896"/>
      <c r="AC24" s="896"/>
      <c r="AD24" s="896"/>
      <c r="AE24" s="896"/>
      <c r="AF24" s="896"/>
      <c r="AG24" s="896"/>
      <c r="AH24" s="896"/>
      <c r="AI24" s="896"/>
      <c r="AJ24" s="897"/>
      <c r="AK24" s="898">
        <f t="shared" si="7"/>
        <v>0</v>
      </c>
      <c r="AL24" s="598">
        <f t="shared" si="8"/>
        <v>0</v>
      </c>
      <c r="AN24" s="577" t="str">
        <f t="shared" si="9"/>
        <v/>
      </c>
      <c r="AO24" s="577" t="str">
        <f t="shared" si="10"/>
        <v/>
      </c>
      <c r="AQ24" s="630" t="s">
        <v>1656</v>
      </c>
      <c r="AR24" s="629"/>
      <c r="AT24" s="640" t="s">
        <v>1657</v>
      </c>
      <c r="AU24" s="575"/>
      <c r="AV24" s="640" t="s">
        <v>1658</v>
      </c>
      <c r="AW24" s="640" t="s">
        <v>1658</v>
      </c>
      <c r="AX24" s="640" t="s">
        <v>1658</v>
      </c>
      <c r="AY24" s="640" t="s">
        <v>1658</v>
      </c>
      <c r="AZ24" s="640" t="s">
        <v>1658</v>
      </c>
      <c r="BA24" s="640" t="s">
        <v>1658</v>
      </c>
      <c r="BB24" s="640" t="s">
        <v>1658</v>
      </c>
      <c r="BC24" s="640" t="s">
        <v>1658</v>
      </c>
      <c r="BD24" s="640" t="s">
        <v>1658</v>
      </c>
      <c r="BE24" s="640" t="s">
        <v>1658</v>
      </c>
      <c r="BF24" s="640" t="s">
        <v>1658</v>
      </c>
      <c r="BG24" s="654" t="s">
        <v>1659</v>
      </c>
      <c r="BH24" s="653" t="s">
        <v>1659</v>
      </c>
      <c r="BI24" s="117"/>
      <c r="BJ24" s="609" t="s">
        <v>1660</v>
      </c>
      <c r="BK24" s="609" t="s">
        <v>1660</v>
      </c>
      <c r="BL24" s="609" t="s">
        <v>1660</v>
      </c>
      <c r="BM24" s="609" t="s">
        <v>1660</v>
      </c>
      <c r="BN24" s="609" t="s">
        <v>1660</v>
      </c>
      <c r="BO24" s="609" t="s">
        <v>1660</v>
      </c>
      <c r="BP24" s="609" t="s">
        <v>1660</v>
      </c>
      <c r="BQ24" s="609" t="s">
        <v>1660</v>
      </c>
      <c r="BR24" s="609" t="s">
        <v>1660</v>
      </c>
      <c r="BS24" s="609" t="s">
        <v>1660</v>
      </c>
      <c r="BT24" s="610" t="s">
        <v>1660</v>
      </c>
      <c r="BU24" s="606" t="s">
        <v>1661</v>
      </c>
      <c r="BV24" s="606" t="s">
        <v>1661</v>
      </c>
      <c r="BW24" s="117"/>
      <c r="BX24" s="578" t="s">
        <v>1662</v>
      </c>
      <c r="BY24" s="578" t="s">
        <v>1662</v>
      </c>
    </row>
    <row r="25" spans="1:77" s="566" customFormat="1" ht="15" x14ac:dyDescent="0.25">
      <c r="B25" s="594" t="str">
        <f t="shared" si="4"/>
        <v>YKY</v>
      </c>
      <c r="C25" s="1059"/>
      <c r="D25" s="557" t="s">
        <v>886</v>
      </c>
      <c r="E25" s="649">
        <f>IFERROR(INDEX('PCD List'!$E$3:$O$41,MATCH(DPWW2!$D25,'PCD List'!$D$3:$D$41,0),MATCH(DPWW2!$B25,'PCD List'!$E$2:$O$2,0)),"")</f>
        <v>0</v>
      </c>
      <c r="F25" s="1" t="s">
        <v>658</v>
      </c>
      <c r="G25" s="162" t="s">
        <v>1267</v>
      </c>
      <c r="H25" s="588" t="s">
        <v>602</v>
      </c>
      <c r="I25" s="673">
        <v>3</v>
      </c>
      <c r="J25" s="625"/>
      <c r="K25" s="30"/>
      <c r="L25" s="625"/>
      <c r="M25" s="625"/>
      <c r="N25" s="625"/>
      <c r="O25" s="625"/>
      <c r="P25" s="625"/>
      <c r="Q25" s="625"/>
      <c r="R25" s="625"/>
      <c r="S25" s="625"/>
      <c r="T25" s="625"/>
      <c r="U25" s="625"/>
      <c r="V25" s="625"/>
      <c r="W25" s="675">
        <f t="shared" si="5"/>
        <v>0</v>
      </c>
      <c r="X25" s="676">
        <f t="shared" si="6"/>
        <v>0</v>
      </c>
      <c r="Z25" s="896"/>
      <c r="AA25" s="896"/>
      <c r="AB25" s="896"/>
      <c r="AC25" s="896"/>
      <c r="AD25" s="896"/>
      <c r="AE25" s="896"/>
      <c r="AF25" s="896"/>
      <c r="AG25" s="896"/>
      <c r="AH25" s="896"/>
      <c r="AI25" s="896"/>
      <c r="AJ25" s="897"/>
      <c r="AK25" s="898">
        <f t="shared" si="7"/>
        <v>0</v>
      </c>
      <c r="AL25" s="598">
        <f t="shared" si="8"/>
        <v>0</v>
      </c>
      <c r="AN25" s="577" t="str">
        <f t="shared" si="9"/>
        <v/>
      </c>
      <c r="AO25" s="577" t="str">
        <f t="shared" si="10"/>
        <v/>
      </c>
      <c r="AQ25" s="630" t="s">
        <v>1663</v>
      </c>
      <c r="AR25" s="629"/>
      <c r="AT25" s="640" t="s">
        <v>1664</v>
      </c>
      <c r="AU25" s="575"/>
      <c r="AV25" s="640" t="s">
        <v>1665</v>
      </c>
      <c r="AW25" s="640" t="s">
        <v>1665</v>
      </c>
      <c r="AX25" s="640" t="s">
        <v>1665</v>
      </c>
      <c r="AY25" s="640" t="s">
        <v>1665</v>
      </c>
      <c r="AZ25" s="640" t="s">
        <v>1665</v>
      </c>
      <c r="BA25" s="640" t="s">
        <v>1665</v>
      </c>
      <c r="BB25" s="640" t="s">
        <v>1665</v>
      </c>
      <c r="BC25" s="640" t="s">
        <v>1665</v>
      </c>
      <c r="BD25" s="640" t="s">
        <v>1665</v>
      </c>
      <c r="BE25" s="640" t="s">
        <v>1665</v>
      </c>
      <c r="BF25" s="640" t="s">
        <v>1665</v>
      </c>
      <c r="BG25" s="654" t="s">
        <v>1666</v>
      </c>
      <c r="BH25" s="653" t="s">
        <v>1666</v>
      </c>
      <c r="BI25" s="117"/>
      <c r="BJ25" s="609" t="s">
        <v>1667</v>
      </c>
      <c r="BK25" s="609" t="s">
        <v>1667</v>
      </c>
      <c r="BL25" s="609" t="s">
        <v>1667</v>
      </c>
      <c r="BM25" s="609" t="s">
        <v>1667</v>
      </c>
      <c r="BN25" s="609" t="s">
        <v>1667</v>
      </c>
      <c r="BO25" s="609" t="s">
        <v>1667</v>
      </c>
      <c r="BP25" s="609" t="s">
        <v>1667</v>
      </c>
      <c r="BQ25" s="609" t="s">
        <v>1667</v>
      </c>
      <c r="BR25" s="609" t="s">
        <v>1667</v>
      </c>
      <c r="BS25" s="609" t="s">
        <v>1667</v>
      </c>
      <c r="BT25" s="610" t="s">
        <v>1667</v>
      </c>
      <c r="BU25" s="606" t="s">
        <v>1668</v>
      </c>
      <c r="BV25" s="606" t="s">
        <v>1668</v>
      </c>
      <c r="BW25" s="117"/>
      <c r="BX25" s="578" t="s">
        <v>1669</v>
      </c>
      <c r="BY25" s="578" t="s">
        <v>1669</v>
      </c>
    </row>
    <row r="26" spans="1:77" s="566" customFormat="1" ht="15" x14ac:dyDescent="0.25">
      <c r="B26" s="594" t="str">
        <f t="shared" si="4"/>
        <v>YKY</v>
      </c>
      <c r="C26" s="1057" t="s">
        <v>890</v>
      </c>
      <c r="D26" s="557" t="s">
        <v>891</v>
      </c>
      <c r="E26" s="649" t="str">
        <f>IFERROR(INDEX('PCD List'!$E$3:$O$41,MATCH(DPWW2!$D26,'PCD List'!$D$3:$D$41,0),MATCH(DPWW2!$B26,'PCD List'!$E$2:$O$2,0)),"")</f>
        <v>Y</v>
      </c>
      <c r="F26" s="1" t="s">
        <v>661</v>
      </c>
      <c r="G26" s="162" t="s">
        <v>566</v>
      </c>
      <c r="H26" s="588" t="s">
        <v>602</v>
      </c>
      <c r="I26" s="673">
        <v>3</v>
      </c>
      <c r="J26" s="625">
        <v>0.11661000000000001</v>
      </c>
      <c r="K26" s="30"/>
      <c r="L26" s="625"/>
      <c r="M26" s="677" cm="1">
        <f t="array" ref="M26">INDEX( F_Inputs_WW_EXP!$Y$8:$AE$3125,MATCH(DPWW2!$B26&amp;DPWW2!$F26,F_Inputs_WW_EXP!$A$8:$A$3125&amp;F_Inputs_WW_EXP!$P$8:$P$3125,0),MATCH(DPWW2!M$7, F_Inputs_WW_EXP!$Y$4:$AE$4,0)) * $Q26</f>
        <v>57.021815775977515</v>
      </c>
      <c r="N26" s="677" cm="1">
        <f t="array" ref="N26">INDEX( F_Inputs_WW_EXP!$Y$8:$AE$3125,MATCH(DPWW2!$B26&amp;DPWW2!$F26,F_Inputs_WW_EXP!$A$8:$A$3125&amp;F_Inputs_WW_EXP!$P$8:$P$3125,0),MATCH(DPWW2!N$7, F_Inputs_WW_EXP!$Y$4:$AE$4,0)) * $Q26</f>
        <v>99.880562874615663</v>
      </c>
      <c r="O26" s="677" cm="1">
        <f t="array" ref="O26">INDEX( F_Inputs_WW_EXP!$Y$8:$AE$3125,MATCH(DPWW2!$B26&amp;DPWW2!$F26,F_Inputs_WW_EXP!$A$8:$A$3125&amp;F_Inputs_WW_EXP!$P$8:$P$3125,0),MATCH(DPWW2!O$7, F_Inputs_WW_EXP!$Y$4:$AE$4,0)) * $Q26</f>
        <v>126.73372497503094</v>
      </c>
      <c r="P26" s="677" cm="1">
        <f t="array" ref="P26">INDEX( F_Inputs_WW_EXP!$Y$8:$AE$3125,MATCH(DPWW2!$B26&amp;DPWW2!$F26,F_Inputs_WW_EXP!$A$8:$A$3125&amp;F_Inputs_WW_EXP!$P$8:$P$3125,0),MATCH(DPWW2!P$7, F_Inputs_WW_EXP!$Y$4:$AE$4,0)) * $Q26</f>
        <v>140.03003525551716</v>
      </c>
      <c r="Q26" s="677">
        <f xml:space="preserve"> DPWW1!O30* $J26</f>
        <v>153.34215</v>
      </c>
      <c r="R26" s="625"/>
      <c r="S26" s="625"/>
      <c r="T26" s="625"/>
      <c r="U26" s="625"/>
      <c r="V26" s="625"/>
      <c r="W26" s="675">
        <f t="shared" si="5"/>
        <v>153.34215</v>
      </c>
      <c r="X26" s="676">
        <f t="shared" si="6"/>
        <v>0</v>
      </c>
      <c r="Z26" s="896">
        <v>2.5529999999999999</v>
      </c>
      <c r="AA26" s="896">
        <v>14.73170468431772</v>
      </c>
      <c r="AB26" s="896">
        <v>99.878041744105474</v>
      </c>
      <c r="AC26" s="896">
        <v>126.73052603169793</v>
      </c>
      <c r="AD26" s="896">
        <v>140.02650069399624</v>
      </c>
      <c r="AE26" s="896">
        <v>153.33827942136352</v>
      </c>
      <c r="AF26" s="896"/>
      <c r="AG26" s="896"/>
      <c r="AH26" s="896"/>
      <c r="AI26" s="896"/>
      <c r="AJ26" s="897"/>
      <c r="AK26" s="898">
        <f t="shared" si="7"/>
        <v>153.33827942136352</v>
      </c>
      <c r="AL26" s="598">
        <f t="shared" si="8"/>
        <v>0</v>
      </c>
      <c r="AN26" s="577">
        <f t="shared" si="9"/>
        <v>0.99997475854723261</v>
      </c>
      <c r="AO26" s="577" t="str">
        <f t="shared" si="10"/>
        <v/>
      </c>
      <c r="AQ26" s="630" t="s">
        <v>1670</v>
      </c>
      <c r="AR26" s="629"/>
      <c r="AT26" s="640" t="s">
        <v>1671</v>
      </c>
      <c r="AU26" s="575"/>
      <c r="AV26" s="640" t="s">
        <v>1672</v>
      </c>
      <c r="AW26" s="640" t="s">
        <v>1672</v>
      </c>
      <c r="AX26" s="640" t="s">
        <v>1672</v>
      </c>
      <c r="AY26" s="640" t="s">
        <v>1672</v>
      </c>
      <c r="AZ26" s="640" t="s">
        <v>1672</v>
      </c>
      <c r="BA26" s="640" t="s">
        <v>1672</v>
      </c>
      <c r="BB26" s="640" t="s">
        <v>1672</v>
      </c>
      <c r="BC26" s="640" t="s">
        <v>1672</v>
      </c>
      <c r="BD26" s="640" t="s">
        <v>1672</v>
      </c>
      <c r="BE26" s="640" t="s">
        <v>1672</v>
      </c>
      <c r="BF26" s="640" t="s">
        <v>1672</v>
      </c>
      <c r="BG26" s="654" t="s">
        <v>1673</v>
      </c>
      <c r="BH26" s="653" t="s">
        <v>1673</v>
      </c>
      <c r="BI26" s="117"/>
      <c r="BJ26" s="609" t="s">
        <v>1674</v>
      </c>
      <c r="BK26" s="609" t="s">
        <v>1674</v>
      </c>
      <c r="BL26" s="609" t="s">
        <v>1674</v>
      </c>
      <c r="BM26" s="609" t="s">
        <v>1674</v>
      </c>
      <c r="BN26" s="609" t="s">
        <v>1674</v>
      </c>
      <c r="BO26" s="609" t="s">
        <v>1674</v>
      </c>
      <c r="BP26" s="609" t="s">
        <v>1674</v>
      </c>
      <c r="BQ26" s="609" t="s">
        <v>1674</v>
      </c>
      <c r="BR26" s="609" t="s">
        <v>1674</v>
      </c>
      <c r="BS26" s="609" t="s">
        <v>1674</v>
      </c>
      <c r="BT26" s="610" t="s">
        <v>1674</v>
      </c>
      <c r="BU26" s="606" t="s">
        <v>1675</v>
      </c>
      <c r="BV26" s="606" t="s">
        <v>1675</v>
      </c>
      <c r="BW26" s="117"/>
      <c r="BX26" s="578" t="s">
        <v>1676</v>
      </c>
      <c r="BY26" s="578" t="s">
        <v>1676</v>
      </c>
    </row>
    <row r="27" spans="1:77" s="566" customFormat="1" ht="15" x14ac:dyDescent="0.25">
      <c r="B27" s="594" t="str">
        <f t="shared" si="4"/>
        <v>YKY</v>
      </c>
      <c r="C27" s="1058"/>
      <c r="D27" s="557" t="s">
        <v>895</v>
      </c>
      <c r="E27" s="649">
        <f>IFERROR(INDEX('PCD List'!$E$3:$O$41,MATCH(DPWW2!$D27,'PCD List'!$D$3:$D$41,0),MATCH(DPWW2!$B27,'PCD List'!$E$2:$O$2,0)),"")</f>
        <v>0</v>
      </c>
      <c r="F27" s="1" t="s">
        <v>672</v>
      </c>
      <c r="G27" s="1" t="s">
        <v>672</v>
      </c>
      <c r="H27" s="588" t="s">
        <v>602</v>
      </c>
      <c r="I27" s="673">
        <v>3</v>
      </c>
      <c r="J27" s="625"/>
      <c r="K27" s="30"/>
      <c r="L27" s="625"/>
      <c r="M27" s="625"/>
      <c r="N27" s="625"/>
      <c r="O27" s="625"/>
      <c r="P27" s="625"/>
      <c r="Q27" s="625"/>
      <c r="R27" s="625"/>
      <c r="S27" s="625"/>
      <c r="T27" s="625"/>
      <c r="U27" s="625"/>
      <c r="V27" s="625"/>
      <c r="W27" s="675">
        <f t="shared" si="5"/>
        <v>0</v>
      </c>
      <c r="X27" s="676">
        <f t="shared" si="6"/>
        <v>0</v>
      </c>
      <c r="Z27" s="896"/>
      <c r="AA27" s="896"/>
      <c r="AB27" s="896"/>
      <c r="AC27" s="896"/>
      <c r="AD27" s="896"/>
      <c r="AE27" s="896"/>
      <c r="AF27" s="896"/>
      <c r="AG27" s="896"/>
      <c r="AH27" s="896"/>
      <c r="AI27" s="896"/>
      <c r="AJ27" s="897"/>
      <c r="AK27" s="898">
        <f t="shared" si="7"/>
        <v>0</v>
      </c>
      <c r="AL27" s="598">
        <f t="shared" si="8"/>
        <v>0</v>
      </c>
      <c r="AN27" s="577" t="str">
        <f t="shared" si="9"/>
        <v/>
      </c>
      <c r="AO27" s="577" t="str">
        <f t="shared" si="10"/>
        <v/>
      </c>
      <c r="AQ27" s="630" t="s">
        <v>1677</v>
      </c>
      <c r="AR27" s="629"/>
      <c r="AT27" s="640" t="s">
        <v>1678</v>
      </c>
      <c r="AU27" s="575"/>
      <c r="AV27" s="640" t="s">
        <v>1679</v>
      </c>
      <c r="AW27" s="640" t="s">
        <v>1679</v>
      </c>
      <c r="AX27" s="640" t="s">
        <v>1679</v>
      </c>
      <c r="AY27" s="640" t="s">
        <v>1679</v>
      </c>
      <c r="AZ27" s="640" t="s">
        <v>1679</v>
      </c>
      <c r="BA27" s="640" t="s">
        <v>1679</v>
      </c>
      <c r="BB27" s="640" t="s">
        <v>1679</v>
      </c>
      <c r="BC27" s="640" t="s">
        <v>1679</v>
      </c>
      <c r="BD27" s="640" t="s">
        <v>1679</v>
      </c>
      <c r="BE27" s="640" t="s">
        <v>1679</v>
      </c>
      <c r="BF27" s="640" t="s">
        <v>1679</v>
      </c>
      <c r="BG27" s="654" t="s">
        <v>1680</v>
      </c>
      <c r="BH27" s="653" t="s">
        <v>1680</v>
      </c>
      <c r="BI27" s="117"/>
      <c r="BJ27" s="609" t="s">
        <v>1681</v>
      </c>
      <c r="BK27" s="609" t="s">
        <v>1681</v>
      </c>
      <c r="BL27" s="609" t="s">
        <v>1681</v>
      </c>
      <c r="BM27" s="609" t="s">
        <v>1681</v>
      </c>
      <c r="BN27" s="609" t="s">
        <v>1681</v>
      </c>
      <c r="BO27" s="609" t="s">
        <v>1681</v>
      </c>
      <c r="BP27" s="609" t="s">
        <v>1681</v>
      </c>
      <c r="BQ27" s="609" t="s">
        <v>1681</v>
      </c>
      <c r="BR27" s="609" t="s">
        <v>1681</v>
      </c>
      <c r="BS27" s="609" t="s">
        <v>1681</v>
      </c>
      <c r="BT27" s="610" t="s">
        <v>1681</v>
      </c>
      <c r="BU27" s="606" t="s">
        <v>1682</v>
      </c>
      <c r="BV27" s="606" t="s">
        <v>1682</v>
      </c>
      <c r="BW27" s="117"/>
      <c r="BX27" s="578" t="s">
        <v>1683</v>
      </c>
      <c r="BY27" s="578" t="s">
        <v>1683</v>
      </c>
    </row>
    <row r="28" spans="1:77" s="566" customFormat="1" ht="15" x14ac:dyDescent="0.25">
      <c r="B28" s="594" t="str">
        <f t="shared" si="4"/>
        <v>YKY</v>
      </c>
      <c r="C28" s="1059"/>
      <c r="D28" s="557" t="s">
        <v>900</v>
      </c>
      <c r="E28" s="649">
        <f>IFERROR(INDEX('PCD List'!$E$3:$O$41,MATCH(DPWW2!$D28,'PCD List'!$D$3:$D$41,0),MATCH(DPWW2!$B28,'PCD List'!$E$2:$O$2,0)),"")</f>
        <v>0</v>
      </c>
      <c r="F28" s="1" t="s">
        <v>672</v>
      </c>
      <c r="G28" s="162" t="s">
        <v>1314</v>
      </c>
      <c r="H28" s="588" t="s">
        <v>602</v>
      </c>
      <c r="I28" s="673">
        <v>3</v>
      </c>
      <c r="J28" s="625"/>
      <c r="K28" s="30"/>
      <c r="L28" s="625"/>
      <c r="M28" s="625"/>
      <c r="N28" s="625"/>
      <c r="O28" s="625"/>
      <c r="P28" s="625"/>
      <c r="Q28" s="625"/>
      <c r="R28" s="625"/>
      <c r="S28" s="625"/>
      <c r="T28" s="625"/>
      <c r="U28" s="625"/>
      <c r="V28" s="625"/>
      <c r="W28" s="675">
        <f t="shared" si="5"/>
        <v>0</v>
      </c>
      <c r="X28" s="676">
        <f t="shared" si="6"/>
        <v>0</v>
      </c>
      <c r="Z28" s="896"/>
      <c r="AA28" s="896"/>
      <c r="AB28" s="896"/>
      <c r="AC28" s="896"/>
      <c r="AD28" s="896"/>
      <c r="AE28" s="896"/>
      <c r="AF28" s="896"/>
      <c r="AG28" s="896"/>
      <c r="AH28" s="896"/>
      <c r="AI28" s="896"/>
      <c r="AJ28" s="897"/>
      <c r="AK28" s="898">
        <f t="shared" si="7"/>
        <v>0</v>
      </c>
      <c r="AL28" s="598">
        <f t="shared" si="8"/>
        <v>0</v>
      </c>
      <c r="AN28" s="577" t="str">
        <f t="shared" si="9"/>
        <v/>
      </c>
      <c r="AO28" s="577" t="str">
        <f t="shared" si="10"/>
        <v/>
      </c>
      <c r="AQ28" s="630" t="s">
        <v>1684</v>
      </c>
      <c r="AR28" s="629"/>
      <c r="AT28" s="640" t="s">
        <v>1685</v>
      </c>
      <c r="AU28" s="575"/>
      <c r="AV28" s="640" t="s">
        <v>1686</v>
      </c>
      <c r="AW28" s="640" t="s">
        <v>1686</v>
      </c>
      <c r="AX28" s="640" t="s">
        <v>1686</v>
      </c>
      <c r="AY28" s="640" t="s">
        <v>1686</v>
      </c>
      <c r="AZ28" s="640" t="s">
        <v>1686</v>
      </c>
      <c r="BA28" s="640" t="s">
        <v>1686</v>
      </c>
      <c r="BB28" s="640" t="s">
        <v>1686</v>
      </c>
      <c r="BC28" s="640" t="s">
        <v>1686</v>
      </c>
      <c r="BD28" s="640" t="s">
        <v>1686</v>
      </c>
      <c r="BE28" s="640" t="s">
        <v>1686</v>
      </c>
      <c r="BF28" s="640" t="s">
        <v>1686</v>
      </c>
      <c r="BG28" s="654" t="s">
        <v>1687</v>
      </c>
      <c r="BH28" s="653" t="s">
        <v>1687</v>
      </c>
      <c r="BI28" s="117"/>
      <c r="BJ28" s="609" t="s">
        <v>1688</v>
      </c>
      <c r="BK28" s="609" t="s">
        <v>1688</v>
      </c>
      <c r="BL28" s="609" t="s">
        <v>1688</v>
      </c>
      <c r="BM28" s="609" t="s">
        <v>1688</v>
      </c>
      <c r="BN28" s="609" t="s">
        <v>1688</v>
      </c>
      <c r="BO28" s="609" t="s">
        <v>1688</v>
      </c>
      <c r="BP28" s="609" t="s">
        <v>1688</v>
      </c>
      <c r="BQ28" s="609" t="s">
        <v>1688</v>
      </c>
      <c r="BR28" s="609" t="s">
        <v>1688</v>
      </c>
      <c r="BS28" s="609" t="s">
        <v>1688</v>
      </c>
      <c r="BT28" s="610" t="s">
        <v>1688</v>
      </c>
      <c r="BU28" s="606" t="s">
        <v>1689</v>
      </c>
      <c r="BV28" s="606" t="s">
        <v>1689</v>
      </c>
      <c r="BW28" s="117"/>
      <c r="BX28" s="578" t="s">
        <v>1690</v>
      </c>
      <c r="BY28" s="578" t="s">
        <v>1690</v>
      </c>
    </row>
    <row r="29" spans="1:77" s="566" customFormat="1" ht="15" x14ac:dyDescent="0.25">
      <c r="A29" s="657"/>
      <c r="B29" s="594" t="str">
        <f t="shared" si="4"/>
        <v>YKY</v>
      </c>
      <c r="C29" s="1057" t="s">
        <v>904</v>
      </c>
      <c r="D29" s="557" t="s">
        <v>905</v>
      </c>
      <c r="E29" s="649">
        <f>IFERROR(INDEX('PCD List'!$E$3:$O$41,MATCH(DPWW2!$D29,'PCD List'!$D$3:$D$41,0),MATCH(DPWW2!$B29,'PCD List'!$E$2:$O$2,0)),"")</f>
        <v>0</v>
      </c>
      <c r="F29" s="1" t="s">
        <v>675</v>
      </c>
      <c r="G29" s="162" t="s">
        <v>1321</v>
      </c>
      <c r="H29" s="588" t="s">
        <v>602</v>
      </c>
      <c r="I29" s="673">
        <v>3</v>
      </c>
      <c r="J29" s="625"/>
      <c r="K29" s="30"/>
      <c r="L29" s="625"/>
      <c r="M29" s="625"/>
      <c r="N29" s="625"/>
      <c r="O29" s="625"/>
      <c r="P29" s="625"/>
      <c r="Q29" s="625"/>
      <c r="R29" s="625"/>
      <c r="S29" s="625"/>
      <c r="T29" s="625"/>
      <c r="U29" s="625"/>
      <c r="V29" s="625"/>
      <c r="W29" s="675">
        <f t="shared" si="5"/>
        <v>0</v>
      </c>
      <c r="X29" s="676">
        <f t="shared" si="6"/>
        <v>0</v>
      </c>
      <c r="Z29" s="896"/>
      <c r="AA29" s="896"/>
      <c r="AB29" s="896"/>
      <c r="AC29" s="896"/>
      <c r="AD29" s="896"/>
      <c r="AE29" s="896"/>
      <c r="AF29" s="896"/>
      <c r="AG29" s="896"/>
      <c r="AH29" s="896"/>
      <c r="AI29" s="896"/>
      <c r="AJ29" s="897"/>
      <c r="AK29" s="898">
        <f t="shared" si="7"/>
        <v>0</v>
      </c>
      <c r="AL29" s="598">
        <f t="shared" si="8"/>
        <v>0</v>
      </c>
      <c r="AN29" s="577" t="str">
        <f t="shared" si="9"/>
        <v/>
      </c>
      <c r="AO29" s="577" t="str">
        <f t="shared" si="10"/>
        <v/>
      </c>
      <c r="AQ29" s="630" t="s">
        <v>1691</v>
      </c>
      <c r="AR29" s="629"/>
      <c r="AT29" s="640" t="s">
        <v>1692</v>
      </c>
      <c r="AU29" s="575"/>
      <c r="AV29" s="640" t="s">
        <v>1693</v>
      </c>
      <c r="AW29" s="640" t="s">
        <v>1693</v>
      </c>
      <c r="AX29" s="640" t="s">
        <v>1693</v>
      </c>
      <c r="AY29" s="640" t="s">
        <v>1693</v>
      </c>
      <c r="AZ29" s="640" t="s">
        <v>1693</v>
      </c>
      <c r="BA29" s="640" t="s">
        <v>1693</v>
      </c>
      <c r="BB29" s="640" t="s">
        <v>1693</v>
      </c>
      <c r="BC29" s="640" t="s">
        <v>1693</v>
      </c>
      <c r="BD29" s="640" t="s">
        <v>1693</v>
      </c>
      <c r="BE29" s="640" t="s">
        <v>1693</v>
      </c>
      <c r="BF29" s="640" t="s">
        <v>1693</v>
      </c>
      <c r="BG29" s="654" t="s">
        <v>1694</v>
      </c>
      <c r="BH29" s="653" t="s">
        <v>1694</v>
      </c>
      <c r="BI29" s="117"/>
      <c r="BJ29" s="609" t="s">
        <v>1695</v>
      </c>
      <c r="BK29" s="609" t="s">
        <v>1695</v>
      </c>
      <c r="BL29" s="609" t="s">
        <v>1695</v>
      </c>
      <c r="BM29" s="609" t="s">
        <v>1695</v>
      </c>
      <c r="BN29" s="609" t="s">
        <v>1695</v>
      </c>
      <c r="BO29" s="609" t="s">
        <v>1695</v>
      </c>
      <c r="BP29" s="609" t="s">
        <v>1695</v>
      </c>
      <c r="BQ29" s="609" t="s">
        <v>1695</v>
      </c>
      <c r="BR29" s="609" t="s">
        <v>1695</v>
      </c>
      <c r="BS29" s="609" t="s">
        <v>1695</v>
      </c>
      <c r="BT29" s="610" t="s">
        <v>1695</v>
      </c>
      <c r="BU29" s="606" t="s">
        <v>1696</v>
      </c>
      <c r="BV29" s="606" t="s">
        <v>1696</v>
      </c>
      <c r="BW29" s="117"/>
      <c r="BX29" s="578" t="s">
        <v>1697</v>
      </c>
      <c r="BY29" s="578" t="s">
        <v>1697</v>
      </c>
    </row>
    <row r="30" spans="1:77" s="566" customFormat="1" ht="15" x14ac:dyDescent="0.25">
      <c r="B30" s="594" t="str">
        <f t="shared" si="4"/>
        <v>YKY</v>
      </c>
      <c r="C30" s="1058"/>
      <c r="D30" s="557" t="s">
        <v>908</v>
      </c>
      <c r="E30" s="649" t="str">
        <f>IFERROR(INDEX('PCD List'!$E$3:$O$41,MATCH(DPWW2!$D30,'PCD List'!$D$3:$D$41,0),MATCH(DPWW2!$B30,'PCD List'!$E$2:$O$2,0)),"")</f>
        <v>Y</v>
      </c>
      <c r="F30" s="1" t="s">
        <v>678</v>
      </c>
      <c r="G30" s="162" t="s">
        <v>405</v>
      </c>
      <c r="H30" s="588" t="s">
        <v>602</v>
      </c>
      <c r="I30" s="673">
        <v>3</v>
      </c>
      <c r="J30" s="66">
        <v>3.3416973799999997E-4</v>
      </c>
      <c r="K30" s="30"/>
      <c r="L30" s="625"/>
      <c r="M30" s="677" cm="1">
        <f t="array" ref="M30">INDEX( F_Inputs_WW_EXP!$Y$8:$AE$3125,MATCH(DPWW2!$B30&amp;DPWW2!$F30,F_Inputs_WW_EXP!$A$8:$A$3125&amp;F_Inputs_WW_EXP!$P$8:$P$3125,0),MATCH(DPWW2!M$7, F_Inputs_WW_EXP!$Y$4:$AE$4,0)) * $Q30</f>
        <v>0</v>
      </c>
      <c r="N30" s="677" cm="1">
        <f t="array" ref="N30">INDEX( F_Inputs_WW_EXP!$Y$8:$AE$3125,MATCH(DPWW2!$B30&amp;DPWW2!$F30,F_Inputs_WW_EXP!$A$8:$A$3125&amp;F_Inputs_WW_EXP!$P$8:$P$3125,0),MATCH(DPWW2!N$7, F_Inputs_WW_EXP!$Y$4:$AE$4,0)) * $Q30</f>
        <v>0</v>
      </c>
      <c r="O30" s="677" cm="1">
        <f t="array" ref="O30">INDEX( F_Inputs_WW_EXP!$Y$8:$AE$3125,MATCH(DPWW2!$B30&amp;DPWW2!$F30,F_Inputs_WW_EXP!$A$8:$A$3125&amp;F_Inputs_WW_EXP!$P$8:$P$3125,0),MATCH(DPWW2!O$7, F_Inputs_WW_EXP!$Y$4:$AE$4,0)) * $Q30</f>
        <v>10.507864938545724</v>
      </c>
      <c r="P30" s="677" cm="1">
        <f t="array" ref="P30">INDEX( F_Inputs_WW_EXP!$Y$8:$AE$3125,MATCH(DPWW2!$B30&amp;DPWW2!$F30,F_Inputs_WW_EXP!$A$8:$A$3125&amp;F_Inputs_WW_EXP!$P$8:$P$3125,0),MATCH(DPWW2!P$7, F_Inputs_WW_EXP!$Y$4:$AE$4,0)) * $Q30</f>
        <v>24.329097817786469</v>
      </c>
      <c r="Q30" s="677">
        <f xml:space="preserve"> DPWW1!O35* $J30</f>
        <v>36.617317380825995</v>
      </c>
      <c r="R30" s="625"/>
      <c r="S30" s="625"/>
      <c r="T30" s="625"/>
      <c r="U30" s="625"/>
      <c r="V30" s="625"/>
      <c r="W30" s="675">
        <f t="shared" si="5"/>
        <v>36.617317380825995</v>
      </c>
      <c r="X30" s="676">
        <f t="shared" si="6"/>
        <v>0</v>
      </c>
      <c r="Z30" s="896"/>
      <c r="AA30" s="896">
        <v>0.16573030745800887</v>
      </c>
      <c r="AB30" s="896">
        <f>+AA30</f>
        <v>0.16573030745800887</v>
      </c>
      <c r="AC30" s="896">
        <v>10.507864938545724</v>
      </c>
      <c r="AD30" s="896">
        <v>24.329097817786469</v>
      </c>
      <c r="AE30" s="896">
        <v>36.617317380825995</v>
      </c>
      <c r="AF30" s="896"/>
      <c r="AG30" s="896"/>
      <c r="AH30" s="896"/>
      <c r="AI30" s="896"/>
      <c r="AJ30" s="897"/>
      <c r="AK30" s="898">
        <f t="shared" si="7"/>
        <v>36.617317380825995</v>
      </c>
      <c r="AL30" s="598">
        <f t="shared" si="8"/>
        <v>0</v>
      </c>
      <c r="AN30" s="577">
        <f t="shared" si="9"/>
        <v>1</v>
      </c>
      <c r="AO30" s="577" t="str">
        <f t="shared" si="10"/>
        <v/>
      </c>
      <c r="AQ30" s="630" t="s">
        <v>1698</v>
      </c>
      <c r="AR30" s="629"/>
      <c r="AT30" s="658" t="s">
        <v>1699</v>
      </c>
      <c r="AU30" s="575"/>
      <c r="AV30" s="640" t="s">
        <v>1700</v>
      </c>
      <c r="AW30" s="640" t="s">
        <v>1700</v>
      </c>
      <c r="AX30" s="640" t="s">
        <v>1700</v>
      </c>
      <c r="AY30" s="640" t="s">
        <v>1700</v>
      </c>
      <c r="AZ30" s="640" t="s">
        <v>1700</v>
      </c>
      <c r="BA30" s="640" t="s">
        <v>1700</v>
      </c>
      <c r="BB30" s="640" t="s">
        <v>1700</v>
      </c>
      <c r="BC30" s="640" t="s">
        <v>1700</v>
      </c>
      <c r="BD30" s="640" t="s">
        <v>1700</v>
      </c>
      <c r="BE30" s="640" t="s">
        <v>1700</v>
      </c>
      <c r="BF30" s="640" t="s">
        <v>1700</v>
      </c>
      <c r="BG30" s="654" t="s">
        <v>1701</v>
      </c>
      <c r="BH30" s="653" t="s">
        <v>1701</v>
      </c>
      <c r="BI30" s="117"/>
      <c r="BJ30" s="609" t="s">
        <v>1702</v>
      </c>
      <c r="BK30" s="609" t="s">
        <v>1702</v>
      </c>
      <c r="BL30" s="609" t="s">
        <v>1702</v>
      </c>
      <c r="BM30" s="609" t="s">
        <v>1702</v>
      </c>
      <c r="BN30" s="609" t="s">
        <v>1702</v>
      </c>
      <c r="BO30" s="609" t="s">
        <v>1702</v>
      </c>
      <c r="BP30" s="609" t="s">
        <v>1702</v>
      </c>
      <c r="BQ30" s="609" t="s">
        <v>1702</v>
      </c>
      <c r="BR30" s="609" t="s">
        <v>1702</v>
      </c>
      <c r="BS30" s="609" t="s">
        <v>1702</v>
      </c>
      <c r="BT30" s="610" t="s">
        <v>1702</v>
      </c>
      <c r="BU30" s="606" t="s">
        <v>1703</v>
      </c>
      <c r="BV30" s="606" t="s">
        <v>1703</v>
      </c>
      <c r="BW30" s="117"/>
      <c r="BX30" s="578" t="s">
        <v>1704</v>
      </c>
      <c r="BY30" s="578" t="s">
        <v>1704</v>
      </c>
    </row>
    <row r="31" spans="1:77" s="566" customFormat="1" ht="15" x14ac:dyDescent="0.25">
      <c r="B31" s="594" t="str">
        <f t="shared" si="4"/>
        <v>YKY</v>
      </c>
      <c r="C31" s="1058"/>
      <c r="D31" s="557" t="s">
        <v>910</v>
      </c>
      <c r="E31" s="649">
        <f>IFERROR(INDEX('PCD List'!$E$3:$O$41,MATCH(DPWW2!$D31,'PCD List'!$D$3:$D$41,0),MATCH(DPWW2!$B31,'PCD List'!$E$2:$O$2,0)),"")</f>
        <v>0</v>
      </c>
      <c r="F31" s="1" t="s">
        <v>683</v>
      </c>
      <c r="G31" s="162" t="s">
        <v>1334</v>
      </c>
      <c r="H31" s="588" t="s">
        <v>602</v>
      </c>
      <c r="I31" s="673">
        <v>3</v>
      </c>
      <c r="J31" s="625"/>
      <c r="K31" s="30"/>
      <c r="L31" s="625"/>
      <c r="M31" s="625"/>
      <c r="N31" s="625"/>
      <c r="O31" s="625"/>
      <c r="P31" s="625"/>
      <c r="Q31" s="625"/>
      <c r="R31" s="625"/>
      <c r="S31" s="625"/>
      <c r="T31" s="625"/>
      <c r="U31" s="625"/>
      <c r="V31" s="625"/>
      <c r="W31" s="675">
        <f t="shared" si="5"/>
        <v>0</v>
      </c>
      <c r="X31" s="676">
        <f t="shared" si="6"/>
        <v>0</v>
      </c>
      <c r="Z31" s="896"/>
      <c r="AA31" s="896"/>
      <c r="AB31" s="896"/>
      <c r="AC31" s="896"/>
      <c r="AD31" s="896"/>
      <c r="AE31" s="896"/>
      <c r="AF31" s="896"/>
      <c r="AG31" s="896"/>
      <c r="AH31" s="896"/>
      <c r="AI31" s="896"/>
      <c r="AJ31" s="897"/>
      <c r="AK31" s="898">
        <f t="shared" si="7"/>
        <v>0</v>
      </c>
      <c r="AL31" s="598">
        <f t="shared" si="8"/>
        <v>0</v>
      </c>
      <c r="AN31" s="577" t="str">
        <f t="shared" si="9"/>
        <v/>
      </c>
      <c r="AO31" s="577" t="str">
        <f t="shared" si="10"/>
        <v/>
      </c>
      <c r="AQ31" s="630" t="s">
        <v>1705</v>
      </c>
      <c r="AR31" s="629"/>
      <c r="AT31" s="640" t="s">
        <v>1706</v>
      </c>
      <c r="AU31" s="575"/>
      <c r="AV31" s="640" t="s">
        <v>1707</v>
      </c>
      <c r="AW31" s="640" t="s">
        <v>1707</v>
      </c>
      <c r="AX31" s="640" t="s">
        <v>1707</v>
      </c>
      <c r="AY31" s="640" t="s">
        <v>1707</v>
      </c>
      <c r="AZ31" s="640" t="s">
        <v>1707</v>
      </c>
      <c r="BA31" s="640" t="s">
        <v>1707</v>
      </c>
      <c r="BB31" s="640" t="s">
        <v>1707</v>
      </c>
      <c r="BC31" s="640" t="s">
        <v>1707</v>
      </c>
      <c r="BD31" s="640" t="s">
        <v>1707</v>
      </c>
      <c r="BE31" s="640" t="s">
        <v>1707</v>
      </c>
      <c r="BF31" s="640" t="s">
        <v>1707</v>
      </c>
      <c r="BG31" s="654" t="s">
        <v>1708</v>
      </c>
      <c r="BH31" s="653" t="s">
        <v>1708</v>
      </c>
      <c r="BI31" s="117"/>
      <c r="BJ31" s="609" t="s">
        <v>1709</v>
      </c>
      <c r="BK31" s="609" t="s">
        <v>1709</v>
      </c>
      <c r="BL31" s="609" t="s">
        <v>1709</v>
      </c>
      <c r="BM31" s="609" t="s">
        <v>1709</v>
      </c>
      <c r="BN31" s="609" t="s">
        <v>1709</v>
      </c>
      <c r="BO31" s="609" t="s">
        <v>1709</v>
      </c>
      <c r="BP31" s="609" t="s">
        <v>1709</v>
      </c>
      <c r="BQ31" s="609" t="s">
        <v>1709</v>
      </c>
      <c r="BR31" s="609" t="s">
        <v>1709</v>
      </c>
      <c r="BS31" s="609" t="s">
        <v>1709</v>
      </c>
      <c r="BT31" s="610" t="s">
        <v>1709</v>
      </c>
      <c r="BU31" s="606" t="s">
        <v>1710</v>
      </c>
      <c r="BV31" s="606" t="s">
        <v>1710</v>
      </c>
      <c r="BW31" s="117"/>
      <c r="BX31" s="578" t="s">
        <v>1711</v>
      </c>
      <c r="BY31" s="578" t="s">
        <v>1711</v>
      </c>
    </row>
    <row r="32" spans="1:77" s="566" customFormat="1" ht="15" x14ac:dyDescent="0.25">
      <c r="B32" s="594" t="str">
        <f t="shared" si="4"/>
        <v>YKY</v>
      </c>
      <c r="C32" s="1058"/>
      <c r="D32" s="557" t="s">
        <v>912</v>
      </c>
      <c r="E32" s="649">
        <f>IFERROR(INDEX('PCD List'!$E$3:$O$41,MATCH(DPWW2!$D32,'PCD List'!$D$3:$D$41,0),MATCH(DPWW2!$B32,'PCD List'!$E$2:$O$2,0)),"")</f>
        <v>0</v>
      </c>
      <c r="F32" s="1" t="s">
        <v>686</v>
      </c>
      <c r="G32" s="1" t="s">
        <v>1341</v>
      </c>
      <c r="H32" s="588" t="s">
        <v>602</v>
      </c>
      <c r="I32" s="673">
        <v>3</v>
      </c>
      <c r="J32" s="625"/>
      <c r="K32" s="30"/>
      <c r="L32" s="625"/>
      <c r="M32" s="625"/>
      <c r="N32" s="625"/>
      <c r="O32" s="625"/>
      <c r="P32" s="625"/>
      <c r="Q32" s="625"/>
      <c r="R32" s="625"/>
      <c r="S32" s="625"/>
      <c r="T32" s="625"/>
      <c r="U32" s="625"/>
      <c r="V32" s="625"/>
      <c r="W32" s="675">
        <f t="shared" si="5"/>
        <v>0</v>
      </c>
      <c r="X32" s="676">
        <f t="shared" si="6"/>
        <v>0</v>
      </c>
      <c r="Z32" s="896"/>
      <c r="AA32" s="896"/>
      <c r="AB32" s="896"/>
      <c r="AC32" s="896"/>
      <c r="AD32" s="896"/>
      <c r="AE32" s="896"/>
      <c r="AF32" s="896"/>
      <c r="AG32" s="896"/>
      <c r="AH32" s="896"/>
      <c r="AI32" s="896"/>
      <c r="AJ32" s="897"/>
      <c r="AK32" s="898">
        <f t="shared" si="7"/>
        <v>0</v>
      </c>
      <c r="AL32" s="598">
        <f t="shared" si="8"/>
        <v>0</v>
      </c>
      <c r="AN32" s="577" t="str">
        <f t="shared" si="9"/>
        <v/>
      </c>
      <c r="AO32" s="577" t="str">
        <f t="shared" si="10"/>
        <v/>
      </c>
      <c r="AQ32" s="630" t="s">
        <v>1712</v>
      </c>
      <c r="AR32" s="629"/>
      <c r="AT32" s="640" t="s">
        <v>1713</v>
      </c>
      <c r="AU32" s="575"/>
      <c r="AV32" s="640" t="s">
        <v>1714</v>
      </c>
      <c r="AW32" s="640" t="s">
        <v>1714</v>
      </c>
      <c r="AX32" s="640" t="s">
        <v>1714</v>
      </c>
      <c r="AY32" s="640" t="s">
        <v>1714</v>
      </c>
      <c r="AZ32" s="640" t="s">
        <v>1714</v>
      </c>
      <c r="BA32" s="640" t="s">
        <v>1714</v>
      </c>
      <c r="BB32" s="640" t="s">
        <v>1714</v>
      </c>
      <c r="BC32" s="640" t="s">
        <v>1714</v>
      </c>
      <c r="BD32" s="640" t="s">
        <v>1714</v>
      </c>
      <c r="BE32" s="640" t="s">
        <v>1714</v>
      </c>
      <c r="BF32" s="640" t="s">
        <v>1714</v>
      </c>
      <c r="BG32" s="654" t="s">
        <v>1715</v>
      </c>
      <c r="BH32" s="653" t="s">
        <v>1715</v>
      </c>
      <c r="BI32" s="117"/>
      <c r="BJ32" s="609" t="s">
        <v>1716</v>
      </c>
      <c r="BK32" s="609" t="s">
        <v>1716</v>
      </c>
      <c r="BL32" s="609" t="s">
        <v>1716</v>
      </c>
      <c r="BM32" s="609" t="s">
        <v>1716</v>
      </c>
      <c r="BN32" s="609" t="s">
        <v>1716</v>
      </c>
      <c r="BO32" s="609" t="s">
        <v>1716</v>
      </c>
      <c r="BP32" s="609" t="s">
        <v>1716</v>
      </c>
      <c r="BQ32" s="609" t="s">
        <v>1716</v>
      </c>
      <c r="BR32" s="609" t="s">
        <v>1716</v>
      </c>
      <c r="BS32" s="609" t="s">
        <v>1716</v>
      </c>
      <c r="BT32" s="610" t="s">
        <v>1716</v>
      </c>
      <c r="BU32" s="606" t="s">
        <v>1717</v>
      </c>
      <c r="BV32" s="606" t="s">
        <v>1717</v>
      </c>
      <c r="BW32" s="117"/>
      <c r="BX32" s="578" t="s">
        <v>1718</v>
      </c>
      <c r="BY32" s="578" t="s">
        <v>1718</v>
      </c>
    </row>
    <row r="33" spans="2:77" s="566" customFormat="1" ht="15" x14ac:dyDescent="0.25">
      <c r="B33" s="594" t="str">
        <f t="shared" si="4"/>
        <v>YKY</v>
      </c>
      <c r="C33" s="1058"/>
      <c r="D33" s="557" t="s">
        <v>912</v>
      </c>
      <c r="E33" s="649">
        <f>IFERROR(INDEX('PCD List'!$E$3:$O$41,MATCH(DPWW2!$D33,'PCD List'!$D$3:$D$41,0),MATCH(DPWW2!$B33,'PCD List'!$E$2:$O$2,0)),"")</f>
        <v>0</v>
      </c>
      <c r="F33" s="1" t="s">
        <v>686</v>
      </c>
      <c r="G33" s="1" t="s">
        <v>1348</v>
      </c>
      <c r="H33" s="588" t="s">
        <v>602</v>
      </c>
      <c r="I33" s="673">
        <v>3</v>
      </c>
      <c r="J33" s="625"/>
      <c r="K33" s="30"/>
      <c r="L33" s="625"/>
      <c r="M33" s="625"/>
      <c r="N33" s="625"/>
      <c r="O33" s="625"/>
      <c r="P33" s="625"/>
      <c r="Q33" s="625"/>
      <c r="R33" s="625"/>
      <c r="S33" s="625"/>
      <c r="T33" s="625"/>
      <c r="U33" s="625"/>
      <c r="V33" s="625"/>
      <c r="W33" s="675">
        <f t="shared" si="5"/>
        <v>0</v>
      </c>
      <c r="X33" s="676">
        <f t="shared" si="6"/>
        <v>0</v>
      </c>
      <c r="Z33" s="896"/>
      <c r="AA33" s="896"/>
      <c r="AB33" s="896"/>
      <c r="AC33" s="896"/>
      <c r="AD33" s="896"/>
      <c r="AE33" s="896"/>
      <c r="AF33" s="896"/>
      <c r="AG33" s="896"/>
      <c r="AH33" s="896"/>
      <c r="AI33" s="896"/>
      <c r="AJ33" s="897"/>
      <c r="AK33" s="898">
        <f t="shared" si="7"/>
        <v>0</v>
      </c>
      <c r="AL33" s="598">
        <f t="shared" si="8"/>
        <v>0</v>
      </c>
      <c r="AN33" s="577" t="str">
        <f t="shared" si="9"/>
        <v/>
      </c>
      <c r="AO33" s="577" t="str">
        <f t="shared" si="10"/>
        <v/>
      </c>
      <c r="AQ33" s="630" t="s">
        <v>1719</v>
      </c>
      <c r="AR33" s="629"/>
      <c r="AT33" s="640" t="s">
        <v>1720</v>
      </c>
      <c r="AU33" s="575"/>
      <c r="AV33" s="640" t="s">
        <v>1721</v>
      </c>
      <c r="AW33" s="640" t="s">
        <v>1721</v>
      </c>
      <c r="AX33" s="640" t="s">
        <v>1721</v>
      </c>
      <c r="AY33" s="640" t="s">
        <v>1721</v>
      </c>
      <c r="AZ33" s="640" t="s">
        <v>1721</v>
      </c>
      <c r="BA33" s="640" t="s">
        <v>1721</v>
      </c>
      <c r="BB33" s="640" t="s">
        <v>1721</v>
      </c>
      <c r="BC33" s="640" t="s">
        <v>1721</v>
      </c>
      <c r="BD33" s="640" t="s">
        <v>1721</v>
      </c>
      <c r="BE33" s="640" t="s">
        <v>1721</v>
      </c>
      <c r="BF33" s="640" t="s">
        <v>1721</v>
      </c>
      <c r="BG33" s="654" t="s">
        <v>1722</v>
      </c>
      <c r="BH33" s="653" t="s">
        <v>1722</v>
      </c>
      <c r="BI33" s="117"/>
      <c r="BJ33" s="609" t="s">
        <v>1723</v>
      </c>
      <c r="BK33" s="609" t="s">
        <v>1723</v>
      </c>
      <c r="BL33" s="609" t="s">
        <v>1723</v>
      </c>
      <c r="BM33" s="609" t="s">
        <v>1723</v>
      </c>
      <c r="BN33" s="609" t="s">
        <v>1723</v>
      </c>
      <c r="BO33" s="609" t="s">
        <v>1723</v>
      </c>
      <c r="BP33" s="609" t="s">
        <v>1723</v>
      </c>
      <c r="BQ33" s="609" t="s">
        <v>1723</v>
      </c>
      <c r="BR33" s="609" t="s">
        <v>1723</v>
      </c>
      <c r="BS33" s="609" t="s">
        <v>1723</v>
      </c>
      <c r="BT33" s="610" t="s">
        <v>1723</v>
      </c>
      <c r="BU33" s="606" t="s">
        <v>1724</v>
      </c>
      <c r="BV33" s="606" t="s">
        <v>1724</v>
      </c>
      <c r="BW33" s="117"/>
      <c r="BX33" s="578" t="s">
        <v>1725</v>
      </c>
      <c r="BY33" s="578" t="s">
        <v>1725</v>
      </c>
    </row>
    <row r="34" spans="2:77" s="566" customFormat="1" ht="15" x14ac:dyDescent="0.25">
      <c r="B34" s="594" t="str">
        <f t="shared" si="4"/>
        <v>YKY</v>
      </c>
      <c r="C34" s="1059"/>
      <c r="D34" s="557" t="s">
        <v>915</v>
      </c>
      <c r="E34" s="649" t="str">
        <f>IFERROR(INDEX('PCD List'!$E$3:$O$41,MATCH(DPWW2!$D34,'PCD List'!$D$3:$D$41,0),MATCH(DPWW2!$B34,'PCD List'!$E$2:$O$2,0)),"")</f>
        <v>Y</v>
      </c>
      <c r="F34" s="1" t="s">
        <v>710</v>
      </c>
      <c r="G34" s="162" t="s">
        <v>1356</v>
      </c>
      <c r="H34" s="588" t="s">
        <v>602</v>
      </c>
      <c r="I34" s="673">
        <v>3</v>
      </c>
      <c r="J34" s="625"/>
      <c r="K34" s="30"/>
      <c r="L34" s="625"/>
      <c r="M34" s="677" cm="1">
        <f t="array" ref="M34">INDEX( F_Inputs_WW_EXP!$Y$8:$AE$3125,MATCH(DPWW2!$B34&amp;DPWW2!$F34,F_Inputs_WW_EXP!$A$8:$A$3125&amp;F_Inputs_WW_EXP!$P$8:$P$3125,0),MATCH(DPWW2!M$7, F_Inputs_WW_EXP!$Y$4:$AE$4,0)) * $Q34</f>
        <v>48.748043858380171</v>
      </c>
      <c r="N34" s="677" cm="1">
        <f t="array" ref="N34">INDEX( F_Inputs_WW_EXP!$Y$8:$AE$3125,MATCH(DPWW2!$B34&amp;DPWW2!$F34,F_Inputs_WW_EXP!$A$8:$A$3125&amp;F_Inputs_WW_EXP!$P$8:$P$3125,0),MATCH(DPWW2!N$7, F_Inputs_WW_EXP!$Y$4:$AE$4,0)) * $Q34</f>
        <v>77.36602651021812</v>
      </c>
      <c r="O34" s="677" cm="1">
        <f t="array" ref="O34">INDEX( F_Inputs_WW_EXP!$Y$8:$AE$3125,MATCH(DPWW2!$B34&amp;DPWW2!$F34,F_Inputs_WW_EXP!$A$8:$A$3125&amp;F_Inputs_WW_EXP!$P$8:$P$3125,0),MATCH(DPWW2!O$7, F_Inputs_WW_EXP!$Y$4:$AE$4,0)) * $Q34</f>
        <v>80.350771710695795</v>
      </c>
      <c r="P34" s="677" cm="1">
        <f t="array" ref="P34">INDEX( F_Inputs_WW_EXP!$Y$8:$AE$3125,MATCH(DPWW2!$B34&amp;DPWW2!$F34,F_Inputs_WW_EXP!$A$8:$A$3125&amp;F_Inputs_WW_EXP!$P$8:$P$3125,0),MATCH(DPWW2!P$7, F_Inputs_WW_EXP!$Y$4:$AE$4,0)) * $Q34</f>
        <v>80.350771710695795</v>
      </c>
      <c r="Q34" s="625">
        <v>80.350771710695795</v>
      </c>
      <c r="R34" s="625"/>
      <c r="S34" s="625"/>
      <c r="T34" s="625"/>
      <c r="U34" s="625"/>
      <c r="V34" s="625"/>
      <c r="W34" s="675">
        <f t="shared" si="5"/>
        <v>80.350771710695795</v>
      </c>
      <c r="X34" s="676">
        <f t="shared" si="6"/>
        <v>0</v>
      </c>
      <c r="Z34" s="896"/>
      <c r="AA34" s="896">
        <v>16.93679103672601</v>
      </c>
      <c r="AB34" s="896">
        <v>44.515557026659344</v>
      </c>
      <c r="AC34" s="896">
        <v>53.891442298463929</v>
      </c>
      <c r="AD34" s="896">
        <v>65.802282356482991</v>
      </c>
      <c r="AE34" s="896">
        <v>76.768844098617606</v>
      </c>
      <c r="AF34" s="896"/>
      <c r="AG34" s="896"/>
      <c r="AH34" s="896"/>
      <c r="AI34" s="896"/>
      <c r="AJ34" s="897"/>
      <c r="AK34" s="898">
        <f t="shared" si="7"/>
        <v>76.768844098617606</v>
      </c>
      <c r="AL34" s="598">
        <f t="shared" si="8"/>
        <v>0</v>
      </c>
      <c r="AN34" s="577">
        <f t="shared" si="9"/>
        <v>0.95542136639365483</v>
      </c>
      <c r="AO34" s="577" t="str">
        <f t="shared" si="10"/>
        <v/>
      </c>
      <c r="AQ34" s="630" t="s">
        <v>1726</v>
      </c>
      <c r="AR34" s="629"/>
      <c r="AT34" s="640" t="s">
        <v>1727</v>
      </c>
      <c r="AU34" s="575"/>
      <c r="AV34" s="640" t="s">
        <v>1728</v>
      </c>
      <c r="AW34" s="640" t="s">
        <v>1728</v>
      </c>
      <c r="AX34" s="640" t="s">
        <v>1728</v>
      </c>
      <c r="AY34" s="640" t="s">
        <v>1728</v>
      </c>
      <c r="AZ34" s="640" t="s">
        <v>1728</v>
      </c>
      <c r="BA34" s="640" t="s">
        <v>1728</v>
      </c>
      <c r="BB34" s="640" t="s">
        <v>1728</v>
      </c>
      <c r="BC34" s="640" t="s">
        <v>1728</v>
      </c>
      <c r="BD34" s="640" t="s">
        <v>1728</v>
      </c>
      <c r="BE34" s="640" t="s">
        <v>1728</v>
      </c>
      <c r="BF34" s="640" t="s">
        <v>1728</v>
      </c>
      <c r="BG34" s="654" t="s">
        <v>1729</v>
      </c>
      <c r="BH34" s="653" t="s">
        <v>1729</v>
      </c>
      <c r="BI34" s="117"/>
      <c r="BJ34" s="609" t="s">
        <v>1730</v>
      </c>
      <c r="BK34" s="609" t="s">
        <v>1730</v>
      </c>
      <c r="BL34" s="609" t="s">
        <v>1730</v>
      </c>
      <c r="BM34" s="609" t="s">
        <v>1730</v>
      </c>
      <c r="BN34" s="609" t="s">
        <v>1730</v>
      </c>
      <c r="BO34" s="609" t="s">
        <v>1730</v>
      </c>
      <c r="BP34" s="609" t="s">
        <v>1730</v>
      </c>
      <c r="BQ34" s="609" t="s">
        <v>1730</v>
      </c>
      <c r="BR34" s="609" t="s">
        <v>1730</v>
      </c>
      <c r="BS34" s="609" t="s">
        <v>1730</v>
      </c>
      <c r="BT34" s="610" t="s">
        <v>1730</v>
      </c>
      <c r="BU34" s="606" t="s">
        <v>1731</v>
      </c>
      <c r="BV34" s="606" t="s">
        <v>1731</v>
      </c>
      <c r="BW34" s="117"/>
      <c r="BX34" s="578" t="s">
        <v>1732</v>
      </c>
      <c r="BY34" s="578" t="s">
        <v>1732</v>
      </c>
    </row>
    <row r="35" spans="2:77" s="566" customFormat="1" ht="15" x14ac:dyDescent="0.25">
      <c r="B35" s="594" t="str">
        <f t="shared" si="4"/>
        <v>YKY</v>
      </c>
      <c r="C35" s="1057" t="s">
        <v>917</v>
      </c>
      <c r="D35" s="557" t="s">
        <v>74</v>
      </c>
      <c r="E35" s="649" t="str">
        <f>IFERROR(INDEX('PCD List'!$E$3:$O$41,MATCH(DPWW2!$D35,'PCD List'!$D$3:$D$41,0),MATCH(DPWW2!$B35,'PCD List'!$E$2:$O$2,0)),"")</f>
        <v>Y</v>
      </c>
      <c r="F35" s="1" t="s">
        <v>698</v>
      </c>
      <c r="G35" s="162" t="s">
        <v>1363</v>
      </c>
      <c r="H35" s="588" t="s">
        <v>602</v>
      </c>
      <c r="I35" s="673">
        <v>3</v>
      </c>
      <c r="J35" s="625">
        <v>0.15112576230944699</v>
      </c>
      <c r="K35" s="30"/>
      <c r="L35" s="625"/>
      <c r="M35" s="677" cm="1">
        <f t="array" ref="M35">INDEX( F_Inputs_WW_EXP!$Y$8:$AE$3125,MATCH(DPWW2!$B35&amp;DPWW2!$F35,F_Inputs_WW_EXP!$A$8:$A$3125&amp;F_Inputs_WW_EXP!$P$8:$P$3125,0),MATCH(DPWW2!M$7, F_Inputs_WW_EXP!$Y$4:$AE$4,0)) * $Q35</f>
        <v>2.2452595193330636</v>
      </c>
      <c r="N35" s="677" cm="1">
        <f t="array" ref="N35">INDEX( F_Inputs_WW_EXP!$Y$8:$AE$3125,MATCH(DPWW2!$B35&amp;DPWW2!$F35,F_Inputs_WW_EXP!$A$8:$A$3125&amp;F_Inputs_WW_EXP!$P$8:$P$3125,0),MATCH(DPWW2!N$7, F_Inputs_WW_EXP!$Y$4:$AE$4,0)) * $Q35</f>
        <v>5.4941186772530681</v>
      </c>
      <c r="O35" s="677" cm="1">
        <f t="array" ref="O35">INDEX( F_Inputs_WW_EXP!$Y$8:$AE$3125,MATCH(DPWW2!$B35&amp;DPWW2!$F35,F_Inputs_WW_EXP!$A$8:$A$3125&amp;F_Inputs_WW_EXP!$P$8:$P$3125,0),MATCH(DPWW2!O$7, F_Inputs_WW_EXP!$Y$4:$AE$4,0)) * $Q35</f>
        <v>8.723042610888351</v>
      </c>
      <c r="P35" s="677" cm="1">
        <f t="array" ref="P35">INDEX( F_Inputs_WW_EXP!$Y$8:$AE$3125,MATCH(DPWW2!$B35&amp;DPWW2!$F35,F_Inputs_WW_EXP!$A$8:$A$3125&amp;F_Inputs_WW_EXP!$P$8:$P$3125,0),MATCH(DPWW2!P$7, F_Inputs_WW_EXP!$Y$4:$AE$4,0)) * $Q35</f>
        <v>11.928120543566637</v>
      </c>
      <c r="Q35" s="677">
        <f xml:space="preserve"> DPWW1!O40* $J35</f>
        <v>15.112576230944699</v>
      </c>
      <c r="R35" s="625"/>
      <c r="S35" s="625"/>
      <c r="T35" s="625"/>
      <c r="U35" s="625"/>
      <c r="V35" s="625"/>
      <c r="W35" s="675">
        <f t="shared" si="5"/>
        <v>15.112576230944699</v>
      </c>
      <c r="X35" s="676">
        <f t="shared" si="6"/>
        <v>0</v>
      </c>
      <c r="Z35" s="896"/>
      <c r="AA35" s="896">
        <v>0.10119313139762789</v>
      </c>
      <c r="AB35" s="896">
        <v>3.778</v>
      </c>
      <c r="AC35" s="896">
        <v>7.859</v>
      </c>
      <c r="AD35" s="896">
        <v>11.486000000000001</v>
      </c>
      <c r="AE35" s="896">
        <v>15.113</v>
      </c>
      <c r="AF35" s="896"/>
      <c r="AG35" s="896"/>
      <c r="AH35" s="896"/>
      <c r="AI35" s="896"/>
      <c r="AJ35" s="897"/>
      <c r="AK35" s="898">
        <f t="shared" si="7"/>
        <v>15.113</v>
      </c>
      <c r="AL35" s="598">
        <f t="shared" si="8"/>
        <v>0</v>
      </c>
      <c r="AN35" s="577">
        <f t="shared" si="9"/>
        <v>1.0000280408216855</v>
      </c>
      <c r="AO35" s="577" t="str">
        <f t="shared" si="10"/>
        <v/>
      </c>
      <c r="AQ35" s="630" t="s">
        <v>1733</v>
      </c>
      <c r="AR35" s="629"/>
      <c r="AT35" s="640" t="s">
        <v>1734</v>
      </c>
      <c r="AU35" s="575"/>
      <c r="AV35" s="640" t="s">
        <v>1735</v>
      </c>
      <c r="AW35" s="640" t="s">
        <v>1735</v>
      </c>
      <c r="AX35" s="640" t="s">
        <v>1735</v>
      </c>
      <c r="AY35" s="640" t="s">
        <v>1735</v>
      </c>
      <c r="AZ35" s="640" t="s">
        <v>1735</v>
      </c>
      <c r="BA35" s="640" t="s">
        <v>1735</v>
      </c>
      <c r="BB35" s="640" t="s">
        <v>1735</v>
      </c>
      <c r="BC35" s="640" t="s">
        <v>1735</v>
      </c>
      <c r="BD35" s="640" t="s">
        <v>1735</v>
      </c>
      <c r="BE35" s="640" t="s">
        <v>1735</v>
      </c>
      <c r="BF35" s="640" t="s">
        <v>1735</v>
      </c>
      <c r="BG35" s="654" t="s">
        <v>1736</v>
      </c>
      <c r="BH35" s="653" t="s">
        <v>1736</v>
      </c>
      <c r="BI35" s="117"/>
      <c r="BJ35" s="609" t="s">
        <v>1737</v>
      </c>
      <c r="BK35" s="609" t="s">
        <v>1737</v>
      </c>
      <c r="BL35" s="609" t="s">
        <v>1737</v>
      </c>
      <c r="BM35" s="609" t="s">
        <v>1737</v>
      </c>
      <c r="BN35" s="609" t="s">
        <v>1737</v>
      </c>
      <c r="BO35" s="609" t="s">
        <v>1737</v>
      </c>
      <c r="BP35" s="609" t="s">
        <v>1737</v>
      </c>
      <c r="BQ35" s="609" t="s">
        <v>1737</v>
      </c>
      <c r="BR35" s="609" t="s">
        <v>1737</v>
      </c>
      <c r="BS35" s="609" t="s">
        <v>1737</v>
      </c>
      <c r="BT35" s="610" t="s">
        <v>1737</v>
      </c>
      <c r="BU35" s="606" t="s">
        <v>1738</v>
      </c>
      <c r="BV35" s="606" t="s">
        <v>1738</v>
      </c>
      <c r="BW35" s="117"/>
      <c r="BX35" s="578" t="s">
        <v>1739</v>
      </c>
      <c r="BY35" s="578" t="s">
        <v>1739</v>
      </c>
    </row>
    <row r="36" spans="2:77" s="566" customFormat="1" ht="15" x14ac:dyDescent="0.25">
      <c r="B36" s="594" t="str">
        <f t="shared" si="4"/>
        <v>YKY</v>
      </c>
      <c r="C36" s="1058"/>
      <c r="D36" s="557" t="s">
        <v>919</v>
      </c>
      <c r="E36" s="649">
        <f>IFERROR(INDEX('PCD List'!$E$3:$O$41,MATCH(DPWW2!$D36,'PCD List'!$D$3:$D$41,0),MATCH(DPWW2!$B36,'PCD List'!$E$2:$O$2,0)),"")</f>
        <v>0</v>
      </c>
      <c r="F36" s="1" t="s">
        <v>1370</v>
      </c>
      <c r="G36" s="1" t="s">
        <v>1370</v>
      </c>
      <c r="H36" s="588" t="s">
        <v>602</v>
      </c>
      <c r="I36" s="673">
        <v>3</v>
      </c>
      <c r="J36" s="625"/>
      <c r="K36" s="30"/>
      <c r="L36" s="625"/>
      <c r="M36" s="625"/>
      <c r="N36" s="625"/>
      <c r="O36" s="625"/>
      <c r="P36" s="625"/>
      <c r="Q36" s="625"/>
      <c r="R36" s="625"/>
      <c r="S36" s="625"/>
      <c r="T36" s="625"/>
      <c r="U36" s="625"/>
      <c r="V36" s="625"/>
      <c r="W36" s="675">
        <f t="shared" si="5"/>
        <v>0</v>
      </c>
      <c r="X36" s="676">
        <f t="shared" si="6"/>
        <v>0</v>
      </c>
      <c r="Z36" s="896"/>
      <c r="AA36" s="896"/>
      <c r="AB36" s="896"/>
      <c r="AC36" s="896"/>
      <c r="AD36" s="896"/>
      <c r="AE36" s="896"/>
      <c r="AF36" s="896"/>
      <c r="AG36" s="896"/>
      <c r="AH36" s="896"/>
      <c r="AI36" s="896"/>
      <c r="AJ36" s="897"/>
      <c r="AK36" s="898">
        <f t="shared" si="7"/>
        <v>0</v>
      </c>
      <c r="AL36" s="598">
        <f t="shared" si="8"/>
        <v>0</v>
      </c>
      <c r="AN36" s="577" t="str">
        <f t="shared" si="9"/>
        <v/>
      </c>
      <c r="AO36" s="577" t="str">
        <f t="shared" si="10"/>
        <v/>
      </c>
      <c r="AQ36" s="630" t="s">
        <v>1740</v>
      </c>
      <c r="AR36" s="629"/>
      <c r="AT36" s="640" t="s">
        <v>1741</v>
      </c>
      <c r="AU36" s="575"/>
      <c r="AV36" s="640" t="s">
        <v>1742</v>
      </c>
      <c r="AW36" s="640" t="s">
        <v>1742</v>
      </c>
      <c r="AX36" s="640" t="s">
        <v>1742</v>
      </c>
      <c r="AY36" s="640" t="s">
        <v>1742</v>
      </c>
      <c r="AZ36" s="640" t="s">
        <v>1742</v>
      </c>
      <c r="BA36" s="640" t="s">
        <v>1742</v>
      </c>
      <c r="BB36" s="640" t="s">
        <v>1742</v>
      </c>
      <c r="BC36" s="640" t="s">
        <v>1742</v>
      </c>
      <c r="BD36" s="640" t="s">
        <v>1742</v>
      </c>
      <c r="BE36" s="640" t="s">
        <v>1742</v>
      </c>
      <c r="BF36" s="640" t="s">
        <v>1742</v>
      </c>
      <c r="BG36" s="654" t="s">
        <v>1743</v>
      </c>
      <c r="BH36" s="653" t="s">
        <v>1743</v>
      </c>
      <c r="BI36" s="117"/>
      <c r="BJ36" s="609" t="s">
        <v>1744</v>
      </c>
      <c r="BK36" s="609" t="s">
        <v>1744</v>
      </c>
      <c r="BL36" s="609" t="s">
        <v>1744</v>
      </c>
      <c r="BM36" s="609" t="s">
        <v>1744</v>
      </c>
      <c r="BN36" s="609" t="s">
        <v>1744</v>
      </c>
      <c r="BO36" s="609" t="s">
        <v>1744</v>
      </c>
      <c r="BP36" s="609" t="s">
        <v>1744</v>
      </c>
      <c r="BQ36" s="609" t="s">
        <v>1744</v>
      </c>
      <c r="BR36" s="609" t="s">
        <v>1744</v>
      </c>
      <c r="BS36" s="609" t="s">
        <v>1744</v>
      </c>
      <c r="BT36" s="610" t="s">
        <v>1744</v>
      </c>
      <c r="BU36" s="606" t="s">
        <v>1745</v>
      </c>
      <c r="BV36" s="606" t="s">
        <v>1745</v>
      </c>
      <c r="BW36" s="117"/>
      <c r="BX36" s="578" t="s">
        <v>1746</v>
      </c>
      <c r="BY36" s="578" t="s">
        <v>1746</v>
      </c>
    </row>
    <row r="37" spans="2:77" s="566" customFormat="1" ht="15" x14ac:dyDescent="0.25">
      <c r="B37" s="594" t="str">
        <f t="shared" si="4"/>
        <v>YKY</v>
      </c>
      <c r="C37" s="1058"/>
      <c r="D37" s="557" t="s">
        <v>921</v>
      </c>
      <c r="E37" s="649">
        <f>IFERROR(INDEX('PCD List'!$E$3:$O$41,MATCH(DPWW2!$D37,'PCD List'!$D$3:$D$41,0),MATCH(DPWW2!$B37,'PCD List'!$E$2:$O$2,0)),"")</f>
        <v>0</v>
      </c>
      <c r="F37" s="1" t="s">
        <v>1413</v>
      </c>
      <c r="G37" s="162" t="s">
        <v>1414</v>
      </c>
      <c r="H37" s="588" t="s">
        <v>602</v>
      </c>
      <c r="I37" s="673">
        <v>3</v>
      </c>
      <c r="J37" s="625"/>
      <c r="K37" s="30"/>
      <c r="L37" s="625"/>
      <c r="M37" s="625"/>
      <c r="N37" s="625"/>
      <c r="O37" s="625"/>
      <c r="P37" s="625"/>
      <c r="Q37" s="625"/>
      <c r="R37" s="625"/>
      <c r="S37" s="625"/>
      <c r="T37" s="625"/>
      <c r="U37" s="625"/>
      <c r="V37" s="625"/>
      <c r="W37" s="675">
        <f t="shared" si="5"/>
        <v>0</v>
      </c>
      <c r="X37" s="676">
        <f t="shared" si="6"/>
        <v>0</v>
      </c>
      <c r="Z37" s="896"/>
      <c r="AA37" s="896"/>
      <c r="AB37" s="896"/>
      <c r="AC37" s="896"/>
      <c r="AD37" s="896"/>
      <c r="AE37" s="896"/>
      <c r="AF37" s="896"/>
      <c r="AG37" s="896"/>
      <c r="AH37" s="896"/>
      <c r="AI37" s="896"/>
      <c r="AJ37" s="897"/>
      <c r="AK37" s="898">
        <f t="shared" si="7"/>
        <v>0</v>
      </c>
      <c r="AL37" s="598">
        <f t="shared" si="8"/>
        <v>0</v>
      </c>
      <c r="AN37" s="577" t="str">
        <f t="shared" si="9"/>
        <v/>
      </c>
      <c r="AO37" s="577" t="str">
        <f t="shared" si="10"/>
        <v/>
      </c>
      <c r="AQ37" s="630" t="s">
        <v>1747</v>
      </c>
      <c r="AR37" s="629"/>
      <c r="AT37" s="640" t="s">
        <v>1748</v>
      </c>
      <c r="AU37" s="575"/>
      <c r="AV37" s="640" t="s">
        <v>1749</v>
      </c>
      <c r="AW37" s="640" t="s">
        <v>1749</v>
      </c>
      <c r="AX37" s="640" t="s">
        <v>1749</v>
      </c>
      <c r="AY37" s="640" t="s">
        <v>1749</v>
      </c>
      <c r="AZ37" s="640" t="s">
        <v>1749</v>
      </c>
      <c r="BA37" s="640" t="s">
        <v>1749</v>
      </c>
      <c r="BB37" s="640" t="s">
        <v>1749</v>
      </c>
      <c r="BC37" s="640" t="s">
        <v>1749</v>
      </c>
      <c r="BD37" s="640" t="s">
        <v>1749</v>
      </c>
      <c r="BE37" s="640" t="s">
        <v>1749</v>
      </c>
      <c r="BF37" s="640" t="s">
        <v>1749</v>
      </c>
      <c r="BG37" s="654" t="s">
        <v>1750</v>
      </c>
      <c r="BH37" s="653" t="s">
        <v>1750</v>
      </c>
      <c r="BI37" s="117"/>
      <c r="BJ37" s="609" t="s">
        <v>1751</v>
      </c>
      <c r="BK37" s="609" t="s">
        <v>1751</v>
      </c>
      <c r="BL37" s="609" t="s">
        <v>1751</v>
      </c>
      <c r="BM37" s="609" t="s">
        <v>1751</v>
      </c>
      <c r="BN37" s="609" t="s">
        <v>1751</v>
      </c>
      <c r="BO37" s="609" t="s">
        <v>1751</v>
      </c>
      <c r="BP37" s="609" t="s">
        <v>1751</v>
      </c>
      <c r="BQ37" s="609" t="s">
        <v>1751</v>
      </c>
      <c r="BR37" s="609" t="s">
        <v>1751</v>
      </c>
      <c r="BS37" s="609" t="s">
        <v>1751</v>
      </c>
      <c r="BT37" s="610" t="s">
        <v>1751</v>
      </c>
      <c r="BU37" s="606" t="s">
        <v>1752</v>
      </c>
      <c r="BV37" s="606" t="s">
        <v>1752</v>
      </c>
      <c r="BW37" s="117"/>
      <c r="BX37" s="578" t="s">
        <v>1753</v>
      </c>
      <c r="BY37" s="578" t="s">
        <v>1753</v>
      </c>
    </row>
    <row r="38" spans="2:77" s="566" customFormat="1" ht="15" x14ac:dyDescent="0.25">
      <c r="B38" s="594" t="str">
        <f t="shared" si="4"/>
        <v>YKY</v>
      </c>
      <c r="C38" s="1058"/>
      <c r="D38" s="557" t="s">
        <v>923</v>
      </c>
      <c r="E38" s="649">
        <f>IFERROR(INDEX('PCD List'!$E$3:$O$41,MATCH(DPWW2!$D38,'PCD List'!$D$3:$D$41,0),MATCH(DPWW2!$B38,'PCD List'!$E$2:$O$2,0)),"")</f>
        <v>0</v>
      </c>
      <c r="F38" s="1" t="s">
        <v>1422</v>
      </c>
      <c r="G38" s="1" t="s">
        <v>1422</v>
      </c>
      <c r="H38" s="588" t="s">
        <v>602</v>
      </c>
      <c r="I38" s="673">
        <v>3</v>
      </c>
      <c r="J38" s="625"/>
      <c r="K38" s="30"/>
      <c r="L38" s="625"/>
      <c r="M38" s="625"/>
      <c r="N38" s="625"/>
      <c r="O38" s="625"/>
      <c r="P38" s="625"/>
      <c r="Q38" s="625"/>
      <c r="R38" s="625"/>
      <c r="S38" s="625"/>
      <c r="T38" s="625"/>
      <c r="U38" s="625"/>
      <c r="V38" s="625"/>
      <c r="W38" s="675">
        <f t="shared" si="5"/>
        <v>0</v>
      </c>
      <c r="X38" s="676">
        <f t="shared" si="6"/>
        <v>0</v>
      </c>
      <c r="Z38" s="896"/>
      <c r="AA38" s="896"/>
      <c r="AB38" s="896"/>
      <c r="AC38" s="896"/>
      <c r="AD38" s="896"/>
      <c r="AE38" s="896"/>
      <c r="AF38" s="896"/>
      <c r="AG38" s="896"/>
      <c r="AH38" s="896"/>
      <c r="AI38" s="896"/>
      <c r="AJ38" s="897"/>
      <c r="AK38" s="898">
        <f t="shared" si="7"/>
        <v>0</v>
      </c>
      <c r="AL38" s="598">
        <f t="shared" si="8"/>
        <v>0</v>
      </c>
      <c r="AN38" s="577" t="str">
        <f t="shared" si="9"/>
        <v/>
      </c>
      <c r="AO38" s="577" t="str">
        <f t="shared" si="10"/>
        <v/>
      </c>
      <c r="AQ38" s="630" t="s">
        <v>1754</v>
      </c>
      <c r="AR38" s="629"/>
      <c r="AT38" s="640" t="s">
        <v>1755</v>
      </c>
      <c r="AU38" s="575"/>
      <c r="AV38" s="640" t="s">
        <v>1756</v>
      </c>
      <c r="AW38" s="640" t="s">
        <v>1756</v>
      </c>
      <c r="AX38" s="640" t="s">
        <v>1756</v>
      </c>
      <c r="AY38" s="640" t="s">
        <v>1756</v>
      </c>
      <c r="AZ38" s="640" t="s">
        <v>1756</v>
      </c>
      <c r="BA38" s="640" t="s">
        <v>1756</v>
      </c>
      <c r="BB38" s="640" t="s">
        <v>1756</v>
      </c>
      <c r="BC38" s="640" t="s">
        <v>1756</v>
      </c>
      <c r="BD38" s="640" t="s">
        <v>1756</v>
      </c>
      <c r="BE38" s="640" t="s">
        <v>1756</v>
      </c>
      <c r="BF38" s="640" t="s">
        <v>1756</v>
      </c>
      <c r="BG38" s="654" t="s">
        <v>1757</v>
      </c>
      <c r="BH38" s="653" t="s">
        <v>1757</v>
      </c>
      <c r="BI38" s="117"/>
      <c r="BJ38" s="609" t="s">
        <v>1758</v>
      </c>
      <c r="BK38" s="609" t="s">
        <v>1758</v>
      </c>
      <c r="BL38" s="609" t="s">
        <v>1758</v>
      </c>
      <c r="BM38" s="609" t="s">
        <v>1758</v>
      </c>
      <c r="BN38" s="609" t="s">
        <v>1758</v>
      </c>
      <c r="BO38" s="609" t="s">
        <v>1758</v>
      </c>
      <c r="BP38" s="609" t="s">
        <v>1758</v>
      </c>
      <c r="BQ38" s="609" t="s">
        <v>1758</v>
      </c>
      <c r="BR38" s="609" t="s">
        <v>1758</v>
      </c>
      <c r="BS38" s="609" t="s">
        <v>1758</v>
      </c>
      <c r="BT38" s="610" t="s">
        <v>1758</v>
      </c>
      <c r="BU38" s="606" t="s">
        <v>1759</v>
      </c>
      <c r="BV38" s="606" t="s">
        <v>1759</v>
      </c>
      <c r="BW38" s="117"/>
      <c r="BX38" s="578" t="s">
        <v>1760</v>
      </c>
      <c r="BY38" s="578" t="s">
        <v>1760</v>
      </c>
    </row>
    <row r="39" spans="2:77" s="566" customFormat="1" ht="15" x14ac:dyDescent="0.25">
      <c r="B39" s="594" t="str">
        <f t="shared" si="4"/>
        <v>YKY</v>
      </c>
      <c r="C39" s="1058"/>
      <c r="D39" s="557" t="s">
        <v>925</v>
      </c>
      <c r="E39" s="649">
        <f>IFERROR(INDEX('PCD List'!$E$3:$O$41,MATCH(DPWW2!$D39,'PCD List'!$D$3:$D$41,0),MATCH(DPWW2!$B39,'PCD List'!$E$2:$O$2,0)),"")</f>
        <v>0</v>
      </c>
      <c r="F39" s="1" t="s">
        <v>1437</v>
      </c>
      <c r="G39" s="1" t="s">
        <v>1437</v>
      </c>
      <c r="H39" s="588" t="s">
        <v>602</v>
      </c>
      <c r="I39" s="673">
        <v>3</v>
      </c>
      <c r="J39" s="625"/>
      <c r="K39" s="30"/>
      <c r="L39" s="625"/>
      <c r="M39" s="625"/>
      <c r="N39" s="625"/>
      <c r="O39" s="625"/>
      <c r="P39" s="625"/>
      <c r="Q39" s="625"/>
      <c r="R39" s="625"/>
      <c r="S39" s="625"/>
      <c r="T39" s="625"/>
      <c r="U39" s="625"/>
      <c r="V39" s="625"/>
      <c r="W39" s="675">
        <f t="shared" si="5"/>
        <v>0</v>
      </c>
      <c r="X39" s="676">
        <f t="shared" si="6"/>
        <v>0</v>
      </c>
      <c r="Z39" s="896"/>
      <c r="AA39" s="896"/>
      <c r="AB39" s="896"/>
      <c r="AC39" s="896"/>
      <c r="AD39" s="896"/>
      <c r="AE39" s="896"/>
      <c r="AF39" s="896"/>
      <c r="AG39" s="896"/>
      <c r="AH39" s="896"/>
      <c r="AI39" s="896"/>
      <c r="AJ39" s="897"/>
      <c r="AK39" s="898">
        <f t="shared" si="7"/>
        <v>0</v>
      </c>
      <c r="AL39" s="598">
        <f t="shared" si="8"/>
        <v>0</v>
      </c>
      <c r="AN39" s="577" t="str">
        <f t="shared" si="9"/>
        <v/>
      </c>
      <c r="AO39" s="577" t="str">
        <f t="shared" si="10"/>
        <v/>
      </c>
      <c r="AQ39" s="630" t="s">
        <v>1761</v>
      </c>
      <c r="AR39" s="629"/>
      <c r="AT39" s="640" t="s">
        <v>1762</v>
      </c>
      <c r="AU39" s="575"/>
      <c r="AV39" s="640" t="s">
        <v>1763</v>
      </c>
      <c r="AW39" s="640" t="s">
        <v>1763</v>
      </c>
      <c r="AX39" s="640" t="s">
        <v>1763</v>
      </c>
      <c r="AY39" s="640" t="s">
        <v>1763</v>
      </c>
      <c r="AZ39" s="640" t="s">
        <v>1763</v>
      </c>
      <c r="BA39" s="640" t="s">
        <v>1763</v>
      </c>
      <c r="BB39" s="640" t="s">
        <v>1763</v>
      </c>
      <c r="BC39" s="640" t="s">
        <v>1763</v>
      </c>
      <c r="BD39" s="640" t="s">
        <v>1763</v>
      </c>
      <c r="BE39" s="640" t="s">
        <v>1763</v>
      </c>
      <c r="BF39" s="640" t="s">
        <v>1763</v>
      </c>
      <c r="BG39" s="654" t="s">
        <v>1764</v>
      </c>
      <c r="BH39" s="653" t="s">
        <v>1764</v>
      </c>
      <c r="BI39" s="117"/>
      <c r="BJ39" s="609" t="s">
        <v>1765</v>
      </c>
      <c r="BK39" s="609" t="s">
        <v>1765</v>
      </c>
      <c r="BL39" s="609" t="s">
        <v>1765</v>
      </c>
      <c r="BM39" s="609" t="s">
        <v>1765</v>
      </c>
      <c r="BN39" s="609" t="s">
        <v>1765</v>
      </c>
      <c r="BO39" s="609" t="s">
        <v>1765</v>
      </c>
      <c r="BP39" s="609" t="s">
        <v>1765</v>
      </c>
      <c r="BQ39" s="609" t="s">
        <v>1765</v>
      </c>
      <c r="BR39" s="609" t="s">
        <v>1765</v>
      </c>
      <c r="BS39" s="609" t="s">
        <v>1765</v>
      </c>
      <c r="BT39" s="610" t="s">
        <v>1765</v>
      </c>
      <c r="BU39" s="606" t="s">
        <v>1766</v>
      </c>
      <c r="BV39" s="606" t="s">
        <v>1766</v>
      </c>
      <c r="BW39" s="117"/>
      <c r="BX39" s="578" t="s">
        <v>1767</v>
      </c>
      <c r="BY39" s="578" t="s">
        <v>1767</v>
      </c>
    </row>
    <row r="40" spans="2:77" s="566" customFormat="1" ht="15" x14ac:dyDescent="0.25">
      <c r="B40" s="594" t="str">
        <f t="shared" si="4"/>
        <v>YKY</v>
      </c>
      <c r="C40" s="1058"/>
      <c r="D40" s="557" t="s">
        <v>927</v>
      </c>
      <c r="E40" s="649">
        <f>IFERROR(INDEX('PCD List'!$E$3:$O$41,MATCH(DPWW2!$D40,'PCD List'!$D$3:$D$41,0),MATCH(DPWW2!$B40,'PCD List'!$E$2:$O$2,0)),"")</f>
        <v>0</v>
      </c>
      <c r="F40" s="1" t="s">
        <v>1453</v>
      </c>
      <c r="G40" s="1" t="s">
        <v>1454</v>
      </c>
      <c r="H40" s="588" t="s">
        <v>602</v>
      </c>
      <c r="I40" s="673">
        <v>3</v>
      </c>
      <c r="J40" s="625"/>
      <c r="K40" s="30"/>
      <c r="L40" s="625"/>
      <c r="M40" s="625"/>
      <c r="N40" s="625"/>
      <c r="O40" s="625"/>
      <c r="P40" s="625"/>
      <c r="Q40" s="625"/>
      <c r="R40" s="625"/>
      <c r="S40" s="625"/>
      <c r="T40" s="625"/>
      <c r="U40" s="625"/>
      <c r="V40" s="625"/>
      <c r="W40" s="675">
        <f t="shared" si="5"/>
        <v>0</v>
      </c>
      <c r="X40" s="676">
        <f t="shared" si="6"/>
        <v>0</v>
      </c>
      <c r="Z40" s="896"/>
      <c r="AA40" s="896"/>
      <c r="AB40" s="896"/>
      <c r="AC40" s="896"/>
      <c r="AD40" s="896"/>
      <c r="AE40" s="896"/>
      <c r="AF40" s="896"/>
      <c r="AG40" s="896"/>
      <c r="AH40" s="896"/>
      <c r="AI40" s="896"/>
      <c r="AJ40" s="897"/>
      <c r="AK40" s="898">
        <f t="shared" si="7"/>
        <v>0</v>
      </c>
      <c r="AL40" s="598">
        <f t="shared" si="8"/>
        <v>0</v>
      </c>
      <c r="AN40" s="577" t="str">
        <f t="shared" si="9"/>
        <v/>
      </c>
      <c r="AO40" s="577" t="str">
        <f t="shared" si="10"/>
        <v/>
      </c>
      <c r="AQ40" s="630" t="s">
        <v>1768</v>
      </c>
      <c r="AR40" s="629"/>
      <c r="AT40" s="640" t="s">
        <v>1769</v>
      </c>
      <c r="AU40" s="575"/>
      <c r="AV40" s="640" t="s">
        <v>1770</v>
      </c>
      <c r="AW40" s="640" t="s">
        <v>1770</v>
      </c>
      <c r="AX40" s="640" t="s">
        <v>1770</v>
      </c>
      <c r="AY40" s="640" t="s">
        <v>1770</v>
      </c>
      <c r="AZ40" s="640" t="s">
        <v>1770</v>
      </c>
      <c r="BA40" s="640" t="s">
        <v>1770</v>
      </c>
      <c r="BB40" s="640" t="s">
        <v>1770</v>
      </c>
      <c r="BC40" s="640" t="s">
        <v>1770</v>
      </c>
      <c r="BD40" s="640" t="s">
        <v>1770</v>
      </c>
      <c r="BE40" s="640" t="s">
        <v>1770</v>
      </c>
      <c r="BF40" s="640" t="s">
        <v>1770</v>
      </c>
      <c r="BG40" s="654" t="s">
        <v>1771</v>
      </c>
      <c r="BH40" s="653" t="s">
        <v>1771</v>
      </c>
      <c r="BI40" s="117"/>
      <c r="BJ40" s="609" t="s">
        <v>1772</v>
      </c>
      <c r="BK40" s="609" t="s">
        <v>1772</v>
      </c>
      <c r="BL40" s="609" t="s">
        <v>1772</v>
      </c>
      <c r="BM40" s="609" t="s">
        <v>1772</v>
      </c>
      <c r="BN40" s="609" t="s">
        <v>1772</v>
      </c>
      <c r="BO40" s="609" t="s">
        <v>1772</v>
      </c>
      <c r="BP40" s="609" t="s">
        <v>1772</v>
      </c>
      <c r="BQ40" s="609" t="s">
        <v>1772</v>
      </c>
      <c r="BR40" s="609" t="s">
        <v>1772</v>
      </c>
      <c r="BS40" s="609" t="s">
        <v>1772</v>
      </c>
      <c r="BT40" s="610" t="s">
        <v>1772</v>
      </c>
      <c r="BU40" s="606" t="s">
        <v>1773</v>
      </c>
      <c r="BV40" s="606" t="s">
        <v>1773</v>
      </c>
      <c r="BW40" s="117"/>
      <c r="BX40" s="578" t="s">
        <v>1774</v>
      </c>
      <c r="BY40" s="578" t="s">
        <v>1774</v>
      </c>
    </row>
    <row r="41" spans="2:77" s="566" customFormat="1" ht="15" x14ac:dyDescent="0.25">
      <c r="B41" s="594" t="str">
        <f t="shared" si="4"/>
        <v>YKY</v>
      </c>
      <c r="C41" s="1058"/>
      <c r="D41" s="557" t="s">
        <v>927</v>
      </c>
      <c r="E41" s="649">
        <f>IFERROR(INDEX('PCD List'!$E$3:$O$41,MATCH(DPWW2!$D41,'PCD List'!$D$3:$D$41,0),MATCH(DPWW2!$B41,'PCD List'!$E$2:$O$2,0)),"")</f>
        <v>0</v>
      </c>
      <c r="F41" s="1" t="s">
        <v>1453</v>
      </c>
      <c r="G41" s="1" t="s">
        <v>1461</v>
      </c>
      <c r="H41" s="588" t="s">
        <v>602</v>
      </c>
      <c r="I41" s="673">
        <v>3</v>
      </c>
      <c r="J41" s="625"/>
      <c r="K41" s="30"/>
      <c r="L41" s="625"/>
      <c r="M41" s="625"/>
      <c r="N41" s="625"/>
      <c r="O41" s="625"/>
      <c r="P41" s="625"/>
      <c r="Q41" s="625"/>
      <c r="R41" s="625"/>
      <c r="S41" s="625"/>
      <c r="T41" s="625"/>
      <c r="U41" s="625"/>
      <c r="V41" s="625"/>
      <c r="W41" s="675">
        <f t="shared" si="5"/>
        <v>0</v>
      </c>
      <c r="X41" s="676">
        <f t="shared" si="6"/>
        <v>0</v>
      </c>
      <c r="Z41" s="896"/>
      <c r="AA41" s="896"/>
      <c r="AB41" s="896"/>
      <c r="AC41" s="896"/>
      <c r="AD41" s="896"/>
      <c r="AE41" s="896"/>
      <c r="AF41" s="896"/>
      <c r="AG41" s="896"/>
      <c r="AH41" s="896"/>
      <c r="AI41" s="896"/>
      <c r="AJ41" s="897"/>
      <c r="AK41" s="898">
        <f t="shared" si="7"/>
        <v>0</v>
      </c>
      <c r="AL41" s="598">
        <f t="shared" si="8"/>
        <v>0</v>
      </c>
      <c r="AN41" s="577" t="str">
        <f t="shared" si="9"/>
        <v/>
      </c>
      <c r="AO41" s="577" t="str">
        <f t="shared" si="10"/>
        <v/>
      </c>
      <c r="AQ41" s="630" t="s">
        <v>1775</v>
      </c>
      <c r="AR41" s="629"/>
      <c r="AT41" s="640" t="s">
        <v>1776</v>
      </c>
      <c r="AU41" s="575"/>
      <c r="AV41" s="640" t="s">
        <v>1777</v>
      </c>
      <c r="AW41" s="640" t="s">
        <v>1777</v>
      </c>
      <c r="AX41" s="640" t="s">
        <v>1777</v>
      </c>
      <c r="AY41" s="640" t="s">
        <v>1777</v>
      </c>
      <c r="AZ41" s="640" t="s">
        <v>1777</v>
      </c>
      <c r="BA41" s="640" t="s">
        <v>1777</v>
      </c>
      <c r="BB41" s="640" t="s">
        <v>1777</v>
      </c>
      <c r="BC41" s="640" t="s">
        <v>1777</v>
      </c>
      <c r="BD41" s="640" t="s">
        <v>1777</v>
      </c>
      <c r="BE41" s="640" t="s">
        <v>1777</v>
      </c>
      <c r="BF41" s="640" t="s">
        <v>1777</v>
      </c>
      <c r="BG41" s="654" t="s">
        <v>1778</v>
      </c>
      <c r="BH41" s="653" t="s">
        <v>1778</v>
      </c>
      <c r="BI41" s="117"/>
      <c r="BJ41" s="609" t="s">
        <v>1779</v>
      </c>
      <c r="BK41" s="609" t="s">
        <v>1779</v>
      </c>
      <c r="BL41" s="609" t="s">
        <v>1779</v>
      </c>
      <c r="BM41" s="609" t="s">
        <v>1779</v>
      </c>
      <c r="BN41" s="609" t="s">
        <v>1779</v>
      </c>
      <c r="BO41" s="609" t="s">
        <v>1779</v>
      </c>
      <c r="BP41" s="609" t="s">
        <v>1779</v>
      </c>
      <c r="BQ41" s="609" t="s">
        <v>1779</v>
      </c>
      <c r="BR41" s="609" t="s">
        <v>1779</v>
      </c>
      <c r="BS41" s="609" t="s">
        <v>1779</v>
      </c>
      <c r="BT41" s="610" t="s">
        <v>1779</v>
      </c>
      <c r="BU41" s="606" t="s">
        <v>1780</v>
      </c>
      <c r="BV41" s="606" t="s">
        <v>1780</v>
      </c>
      <c r="BW41" s="117"/>
      <c r="BX41" s="578" t="s">
        <v>1781</v>
      </c>
      <c r="BY41" s="578" t="s">
        <v>1781</v>
      </c>
    </row>
    <row r="42" spans="2:77" s="566" customFormat="1" ht="15" x14ac:dyDescent="0.25">
      <c r="B42" s="594" t="str">
        <f t="shared" si="4"/>
        <v>YKY</v>
      </c>
      <c r="C42" s="1059"/>
      <c r="D42" s="557" t="s">
        <v>928</v>
      </c>
      <c r="E42" s="649">
        <f>IFERROR(INDEX('PCD List'!$E$3:$O$41,MATCH(DPWW2!$D42,'PCD List'!$D$3:$D$41,0),MATCH(DPWW2!$B42,'PCD List'!$E$2:$O$2,0)),"")</f>
        <v>0</v>
      </c>
      <c r="F42" s="1" t="s">
        <v>1468</v>
      </c>
      <c r="G42" s="162" t="s">
        <v>693</v>
      </c>
      <c r="H42" s="588" t="s">
        <v>602</v>
      </c>
      <c r="I42" s="673">
        <v>3</v>
      </c>
      <c r="J42" s="625"/>
      <c r="K42" s="30"/>
      <c r="L42" s="625"/>
      <c r="M42" s="625"/>
      <c r="N42" s="625"/>
      <c r="O42" s="625"/>
      <c r="P42" s="625"/>
      <c r="Q42" s="625"/>
      <c r="R42" s="625"/>
      <c r="S42" s="625"/>
      <c r="T42" s="625"/>
      <c r="U42" s="625"/>
      <c r="V42" s="625"/>
      <c r="W42" s="675">
        <f t="shared" si="5"/>
        <v>0</v>
      </c>
      <c r="X42" s="676">
        <f t="shared" si="6"/>
        <v>0</v>
      </c>
      <c r="Z42" s="896"/>
      <c r="AA42" s="896"/>
      <c r="AB42" s="896"/>
      <c r="AC42" s="896"/>
      <c r="AD42" s="896"/>
      <c r="AE42" s="896"/>
      <c r="AF42" s="896"/>
      <c r="AG42" s="896"/>
      <c r="AH42" s="896"/>
      <c r="AI42" s="896"/>
      <c r="AJ42" s="897"/>
      <c r="AK42" s="898">
        <f t="shared" si="7"/>
        <v>0</v>
      </c>
      <c r="AL42" s="598">
        <f t="shared" si="8"/>
        <v>0</v>
      </c>
      <c r="AN42" s="577" t="str">
        <f t="shared" si="9"/>
        <v/>
      </c>
      <c r="AO42" s="577" t="str">
        <f t="shared" si="10"/>
        <v/>
      </c>
      <c r="AQ42" s="630" t="s">
        <v>1782</v>
      </c>
      <c r="AR42" s="629"/>
      <c r="AT42" s="640" t="s">
        <v>1783</v>
      </c>
      <c r="AU42" s="575"/>
      <c r="AV42" s="640" t="s">
        <v>1784</v>
      </c>
      <c r="AW42" s="640" t="s">
        <v>1784</v>
      </c>
      <c r="AX42" s="640" t="s">
        <v>1784</v>
      </c>
      <c r="AY42" s="640" t="s">
        <v>1784</v>
      </c>
      <c r="AZ42" s="640" t="s">
        <v>1784</v>
      </c>
      <c r="BA42" s="640" t="s">
        <v>1784</v>
      </c>
      <c r="BB42" s="640" t="s">
        <v>1784</v>
      </c>
      <c r="BC42" s="640" t="s">
        <v>1784</v>
      </c>
      <c r="BD42" s="640" t="s">
        <v>1784</v>
      </c>
      <c r="BE42" s="640" t="s">
        <v>1784</v>
      </c>
      <c r="BF42" s="640" t="s">
        <v>1784</v>
      </c>
      <c r="BG42" s="654" t="s">
        <v>1785</v>
      </c>
      <c r="BH42" s="653" t="s">
        <v>1785</v>
      </c>
      <c r="BI42" s="117"/>
      <c r="BJ42" s="609" t="s">
        <v>1786</v>
      </c>
      <c r="BK42" s="609" t="s">
        <v>1786</v>
      </c>
      <c r="BL42" s="609" t="s">
        <v>1786</v>
      </c>
      <c r="BM42" s="609" t="s">
        <v>1786</v>
      </c>
      <c r="BN42" s="609" t="s">
        <v>1786</v>
      </c>
      <c r="BO42" s="609" t="s">
        <v>1786</v>
      </c>
      <c r="BP42" s="609" t="s">
        <v>1786</v>
      </c>
      <c r="BQ42" s="609" t="s">
        <v>1786</v>
      </c>
      <c r="BR42" s="609" t="s">
        <v>1786</v>
      </c>
      <c r="BS42" s="609" t="s">
        <v>1786</v>
      </c>
      <c r="BT42" s="610" t="s">
        <v>1786</v>
      </c>
      <c r="BU42" s="606" t="s">
        <v>1787</v>
      </c>
      <c r="BV42" s="606" t="s">
        <v>1787</v>
      </c>
      <c r="BW42" s="117"/>
      <c r="BX42" s="578" t="s">
        <v>1788</v>
      </c>
      <c r="BY42" s="578" t="s">
        <v>1788</v>
      </c>
    </row>
    <row r="43" spans="2:77" s="566" customFormat="1" ht="15" x14ac:dyDescent="0.25">
      <c r="B43" s="594" t="str">
        <f t="shared" si="4"/>
        <v>YKY</v>
      </c>
      <c r="C43" s="595" t="s">
        <v>930</v>
      </c>
      <c r="D43" s="557" t="s">
        <v>931</v>
      </c>
      <c r="E43" s="649">
        <f>IFERROR(INDEX('PCD List'!$E$3:$O$41,MATCH(DPWW2!$D43,'PCD List'!$D$3:$D$41,0),MATCH(DPWW2!$B43,'PCD List'!$E$2:$O$2,0)),"")</f>
        <v>0</v>
      </c>
      <c r="F43" s="1" t="s">
        <v>716</v>
      </c>
      <c r="G43" s="1" t="s">
        <v>716</v>
      </c>
      <c r="H43" s="588" t="s">
        <v>602</v>
      </c>
      <c r="I43" s="673">
        <v>3</v>
      </c>
      <c r="J43" s="625"/>
      <c r="K43" s="30"/>
      <c r="L43" s="625"/>
      <c r="M43" s="625"/>
      <c r="N43" s="625"/>
      <c r="O43" s="625"/>
      <c r="P43" s="625"/>
      <c r="Q43" s="625"/>
      <c r="R43" s="625"/>
      <c r="S43" s="625"/>
      <c r="T43" s="625"/>
      <c r="U43" s="625"/>
      <c r="V43" s="625"/>
      <c r="W43" s="675">
        <f t="shared" si="5"/>
        <v>0</v>
      </c>
      <c r="X43" s="676">
        <f t="shared" si="6"/>
        <v>0</v>
      </c>
      <c r="Z43" s="896"/>
      <c r="AA43" s="896"/>
      <c r="AB43" s="896"/>
      <c r="AC43" s="896"/>
      <c r="AD43" s="896"/>
      <c r="AE43" s="896"/>
      <c r="AF43" s="896"/>
      <c r="AG43" s="896"/>
      <c r="AH43" s="896"/>
      <c r="AI43" s="896"/>
      <c r="AJ43" s="897"/>
      <c r="AK43" s="898">
        <f t="shared" si="7"/>
        <v>0</v>
      </c>
      <c r="AL43" s="598">
        <f t="shared" si="8"/>
        <v>0</v>
      </c>
      <c r="AN43" s="577" t="str">
        <f t="shared" si="9"/>
        <v/>
      </c>
      <c r="AO43" s="577" t="str">
        <f t="shared" si="10"/>
        <v/>
      </c>
      <c r="AQ43" s="630" t="s">
        <v>1789</v>
      </c>
      <c r="AR43" s="629"/>
      <c r="AT43" s="640" t="s">
        <v>1790</v>
      </c>
      <c r="AU43" s="575"/>
      <c r="AV43" s="640" t="s">
        <v>1791</v>
      </c>
      <c r="AW43" s="640" t="s">
        <v>1791</v>
      </c>
      <c r="AX43" s="640" t="s">
        <v>1791</v>
      </c>
      <c r="AY43" s="640" t="s">
        <v>1791</v>
      </c>
      <c r="AZ43" s="640" t="s">
        <v>1791</v>
      </c>
      <c r="BA43" s="640" t="s">
        <v>1791</v>
      </c>
      <c r="BB43" s="640" t="s">
        <v>1791</v>
      </c>
      <c r="BC43" s="640" t="s">
        <v>1791</v>
      </c>
      <c r="BD43" s="640" t="s">
        <v>1791</v>
      </c>
      <c r="BE43" s="640" t="s">
        <v>1791</v>
      </c>
      <c r="BF43" s="640" t="s">
        <v>1791</v>
      </c>
      <c r="BG43" s="654" t="s">
        <v>1792</v>
      </c>
      <c r="BH43" s="653" t="s">
        <v>1792</v>
      </c>
      <c r="BI43" s="117"/>
      <c r="BJ43" s="609" t="s">
        <v>1793</v>
      </c>
      <c r="BK43" s="609" t="s">
        <v>1793</v>
      </c>
      <c r="BL43" s="609" t="s">
        <v>1793</v>
      </c>
      <c r="BM43" s="609" t="s">
        <v>1793</v>
      </c>
      <c r="BN43" s="609" t="s">
        <v>1793</v>
      </c>
      <c r="BO43" s="609" t="s">
        <v>1793</v>
      </c>
      <c r="BP43" s="609" t="s">
        <v>1793</v>
      </c>
      <c r="BQ43" s="609" t="s">
        <v>1793</v>
      </c>
      <c r="BR43" s="609" t="s">
        <v>1793</v>
      </c>
      <c r="BS43" s="609" t="s">
        <v>1793</v>
      </c>
      <c r="BT43" s="610" t="s">
        <v>1793</v>
      </c>
      <c r="BU43" s="606" t="s">
        <v>1794</v>
      </c>
      <c r="BV43" s="606" t="s">
        <v>1794</v>
      </c>
      <c r="BW43" s="117"/>
      <c r="BX43" s="578" t="s">
        <v>1795</v>
      </c>
      <c r="BY43" s="578" t="s">
        <v>1795</v>
      </c>
    </row>
    <row r="44" spans="2:77" ht="15" x14ac:dyDescent="0.25">
      <c r="B44" s="594" t="str">
        <f t="shared" si="4"/>
        <v>YKY</v>
      </c>
      <c r="C44" s="618" t="s">
        <v>935</v>
      </c>
      <c r="D44" s="620" t="s">
        <v>936</v>
      </c>
      <c r="E44" s="649" t="str">
        <f>IFERROR(INDEX('PCD List'!$E$3:$O$41,MATCH(DPWW2!$D44,'PCD List'!$D$3:$D$41,0),MATCH(DPWW2!$B44,'PCD List'!$E$2:$O$2,0)),"")</f>
        <v>Y</v>
      </c>
      <c r="F44" s="19" t="s">
        <v>618</v>
      </c>
      <c r="G44" s="679" t="s">
        <v>1489</v>
      </c>
      <c r="H44" s="588" t="s">
        <v>602</v>
      </c>
      <c r="I44" s="680">
        <v>3</v>
      </c>
      <c r="J44" s="681"/>
      <c r="L44" s="625"/>
      <c r="M44" s="677" cm="1">
        <f t="array" ref="M44">INDEX( F_Inputs_WW_EXP!$Y$8:$AE$3125,MATCH(DPWW2!$B44&amp;DPWW2!$F44,F_Inputs_WW_EXP!$A$8:$A$3125&amp;F_Inputs_WW_EXP!$P$8:$P$3125,0),MATCH(DPWW2!M$7, F_Inputs_WW_EXP!$Y$4:$AE$4,0)) * $Q44</f>
        <v>280.56656090685692</v>
      </c>
      <c r="N44" s="677" cm="1">
        <f t="array" ref="N44">INDEX( F_Inputs_WW_EXP!$Y$8:$AE$3125,MATCH(DPWW2!$B44&amp;DPWW2!$F44,F_Inputs_WW_EXP!$A$8:$A$3125&amp;F_Inputs_WW_EXP!$P$8:$P$3125,0),MATCH(DPWW2!N$7, F_Inputs_WW_EXP!$Y$4:$AE$4,0)) * $Q44</f>
        <v>617.5251643650372</v>
      </c>
      <c r="O44" s="677" cm="1">
        <f t="array" ref="O44">INDEX( F_Inputs_WW_EXP!$Y$8:$AE$3125,MATCH(DPWW2!$B44&amp;DPWW2!$F44,F_Inputs_WW_EXP!$A$8:$A$3125&amp;F_Inputs_WW_EXP!$P$8:$P$3125,0),MATCH(DPWW2!O$7, F_Inputs_WW_EXP!$Y$4:$AE$4,0)) * $Q44</f>
        <v>969.02474915306095</v>
      </c>
      <c r="P44" s="677" cm="1">
        <f t="array" ref="P44">INDEX( F_Inputs_WW_EXP!$Y$8:$AE$3125,MATCH(DPWW2!$B44&amp;DPWW2!$F44,F_Inputs_WW_EXP!$A$8:$A$3125&amp;F_Inputs_WW_EXP!$P$8:$P$3125,0),MATCH(DPWW2!P$7, F_Inputs_WW_EXP!$Y$4:$AE$4,0)) * $Q44</f>
        <v>1254.1439692500282</v>
      </c>
      <c r="Q44" s="625">
        <v>1356.527361903454</v>
      </c>
      <c r="R44" s="625"/>
      <c r="S44" s="625"/>
      <c r="T44" s="625"/>
      <c r="U44" s="625"/>
      <c r="V44" s="625"/>
      <c r="W44" s="675">
        <f t="shared" si="5"/>
        <v>1356.527361903454</v>
      </c>
      <c r="X44" s="676">
        <f t="shared" si="6"/>
        <v>0</v>
      </c>
      <c r="Z44" s="896">
        <v>36.686259329120283</v>
      </c>
      <c r="AA44" s="896">
        <f>127.94407769846-AA45</f>
        <v>113.99859235965717</v>
      </c>
      <c r="AB44" s="896">
        <f>353.894755835215-AB45</f>
        <v>339.21023925087383</v>
      </c>
      <c r="AC44" s="896">
        <f>845.446613827522-AC45</f>
        <v>810.95499621897716</v>
      </c>
      <c r="AD44" s="896">
        <f>1256.24764179275-AD45</f>
        <v>1208.2370729510469</v>
      </c>
      <c r="AE44" s="896">
        <f>1428.15460600304-AE45</f>
        <v>1352.7862975718892</v>
      </c>
      <c r="AF44" s="896"/>
      <c r="AG44" s="896"/>
      <c r="AH44" s="896"/>
      <c r="AI44" s="896"/>
      <c r="AJ44" s="897"/>
      <c r="AK44" s="898">
        <f t="shared" si="7"/>
        <v>1352.7862975718892</v>
      </c>
      <c r="AL44" s="598">
        <f t="shared" si="8"/>
        <v>0</v>
      </c>
      <c r="AM44" s="566"/>
      <c r="AN44" s="577">
        <f t="shared" si="9"/>
        <v>0.99724217554571448</v>
      </c>
      <c r="AO44" s="577" t="str">
        <f t="shared" si="10"/>
        <v/>
      </c>
      <c r="AQ44" s="630" t="s">
        <v>1796</v>
      </c>
      <c r="AR44" s="629"/>
      <c r="AT44" s="640" t="s">
        <v>1797</v>
      </c>
      <c r="AV44" s="640" t="s">
        <v>1798</v>
      </c>
      <c r="AW44" s="640" t="s">
        <v>1798</v>
      </c>
      <c r="AX44" s="640" t="s">
        <v>1798</v>
      </c>
      <c r="AY44" s="640" t="s">
        <v>1798</v>
      </c>
      <c r="AZ44" s="640" t="s">
        <v>1798</v>
      </c>
      <c r="BA44" s="640" t="s">
        <v>1798</v>
      </c>
      <c r="BB44" s="640" t="s">
        <v>1798</v>
      </c>
      <c r="BC44" s="640" t="s">
        <v>1798</v>
      </c>
      <c r="BD44" s="640" t="s">
        <v>1798</v>
      </c>
      <c r="BE44" s="640" t="s">
        <v>1798</v>
      </c>
      <c r="BF44" s="640" t="s">
        <v>1798</v>
      </c>
      <c r="BG44" s="654" t="s">
        <v>1799</v>
      </c>
      <c r="BH44" s="653" t="s">
        <v>1799</v>
      </c>
      <c r="BI44" s="117"/>
      <c r="BJ44" s="609" t="s">
        <v>1800</v>
      </c>
      <c r="BK44" s="609" t="s">
        <v>1800</v>
      </c>
      <c r="BL44" s="609" t="s">
        <v>1800</v>
      </c>
      <c r="BM44" s="609" t="s">
        <v>1800</v>
      </c>
      <c r="BN44" s="609" t="s">
        <v>1800</v>
      </c>
      <c r="BO44" s="609" t="s">
        <v>1800</v>
      </c>
      <c r="BP44" s="609" t="s">
        <v>1800</v>
      </c>
      <c r="BQ44" s="609" t="s">
        <v>1800</v>
      </c>
      <c r="BR44" s="609" t="s">
        <v>1800</v>
      </c>
      <c r="BS44" s="609" t="s">
        <v>1800</v>
      </c>
      <c r="BT44" s="610" t="s">
        <v>1800</v>
      </c>
      <c r="BU44" s="606" t="s">
        <v>1801</v>
      </c>
      <c r="BV44" s="606" t="s">
        <v>1801</v>
      </c>
      <c r="BX44" s="578" t="s">
        <v>1802</v>
      </c>
      <c r="BY44" s="578" t="s">
        <v>1802</v>
      </c>
    </row>
    <row r="45" spans="2:77" ht="15" x14ac:dyDescent="0.25">
      <c r="B45" s="594" t="str">
        <f t="shared" si="4"/>
        <v>YKY</v>
      </c>
      <c r="C45" s="618" t="s">
        <v>935</v>
      </c>
      <c r="D45" s="620" t="s">
        <v>938</v>
      </c>
      <c r="E45" s="649" t="str">
        <f>IFERROR(INDEX('PCD List'!$E$3:$O$41,MATCH(DPWW2!$D45,'PCD List'!$D$3:$D$41,0),MATCH(DPWW2!$B45,'PCD List'!$E$2:$O$2,0)),"")</f>
        <v>Y</v>
      </c>
      <c r="F45" s="7" t="s">
        <v>727</v>
      </c>
      <c r="G45" s="50" t="s">
        <v>1496</v>
      </c>
      <c r="H45" s="12" t="s">
        <v>602</v>
      </c>
      <c r="I45" s="15">
        <v>3</v>
      </c>
      <c r="J45" s="681"/>
      <c r="L45" s="625"/>
      <c r="M45" s="677" cm="1">
        <f t="array" ref="M45">INDEX( F_Inputs_WW_EXP!$Y$8:$AE$3125,MATCH(DPWW2!$B45&amp;DPWW2!$F45,F_Inputs_WW_EXP!$A$8:$A$3125&amp;F_Inputs_WW_EXP!$P$8:$P$3125,0),MATCH(DPWW2!M$7, F_Inputs_WW_EXP!$Y$4:$AE$4,0)) * $Q45</f>
        <v>15.588205363011509</v>
      </c>
      <c r="N45" s="677" cm="1">
        <f t="array" ref="N45">INDEX( F_Inputs_WW_EXP!$Y$8:$AE$3125,MATCH(DPWW2!$B45&amp;DPWW2!$F45,F_Inputs_WW_EXP!$A$8:$A$3125&amp;F_Inputs_WW_EXP!$P$8:$P$3125,0),MATCH(DPWW2!N$7, F_Inputs_WW_EXP!$Y$4:$AE$4,0)) * $Q45</f>
        <v>34.309537985695073</v>
      </c>
      <c r="O45" s="677" cm="1">
        <f t="array" ref="O45">INDEX( F_Inputs_WW_EXP!$Y$8:$AE$3125,MATCH(DPWW2!$B45&amp;DPWW2!$F45,F_Inputs_WW_EXP!$A$8:$A$3125&amp;F_Inputs_WW_EXP!$P$8:$P$3125,0),MATCH(DPWW2!O$7, F_Inputs_WW_EXP!$Y$4:$AE$4,0)) * $Q45</f>
        <v>53.838763760066669</v>
      </c>
      <c r="P45" s="677" cm="1">
        <f t="array" ref="P45">INDEX( F_Inputs_WW_EXP!$Y$8:$AE$3125,MATCH(DPWW2!$B45&amp;DPWW2!$F45,F_Inputs_WW_EXP!$A$8:$A$3125&amp;F_Inputs_WW_EXP!$P$8:$P$3125,0),MATCH(DPWW2!P$7, F_Inputs_WW_EXP!$Y$4:$AE$4,0)) * $Q45</f>
        <v>69.679913687012885</v>
      </c>
      <c r="Q45" s="625">
        <v>75.368308431150894</v>
      </c>
      <c r="R45" s="625"/>
      <c r="S45" s="625"/>
      <c r="T45" s="625"/>
      <c r="U45" s="625"/>
      <c r="V45" s="625"/>
      <c r="W45" s="675">
        <f t="shared" si="5"/>
        <v>75.368308431150894</v>
      </c>
      <c r="X45" s="676">
        <f t="shared" si="6"/>
        <v>0</v>
      </c>
      <c r="Z45" s="896">
        <v>0.88663107363071192</v>
      </c>
      <c r="AA45" s="896">
        <v>13.945485338802841</v>
      </c>
      <c r="AB45" s="896">
        <v>14.684516584341152</v>
      </c>
      <c r="AC45" s="896">
        <v>34.491617608544892</v>
      </c>
      <c r="AD45" s="896">
        <v>48.010568841703233</v>
      </c>
      <c r="AE45" s="896">
        <v>75.368308431150894</v>
      </c>
      <c r="AF45" s="896"/>
      <c r="AG45" s="896"/>
      <c r="AH45" s="896"/>
      <c r="AI45" s="896"/>
      <c r="AJ45" s="897"/>
      <c r="AK45" s="898">
        <f t="shared" si="7"/>
        <v>75.368308431150894</v>
      </c>
      <c r="AL45" s="598">
        <f t="shared" si="8"/>
        <v>0</v>
      </c>
      <c r="AM45" s="566"/>
      <c r="AN45" s="577">
        <f t="shared" si="9"/>
        <v>1</v>
      </c>
      <c r="AO45" s="577" t="str">
        <f t="shared" si="10"/>
        <v/>
      </c>
      <c r="AQ45" s="630" t="s">
        <v>1803</v>
      </c>
      <c r="AR45" s="629"/>
      <c r="AT45" s="640" t="s">
        <v>1804</v>
      </c>
      <c r="AV45" s="640" t="s">
        <v>1805</v>
      </c>
      <c r="AW45" s="640" t="s">
        <v>1805</v>
      </c>
      <c r="AX45" s="640" t="s">
        <v>1805</v>
      </c>
      <c r="AY45" s="640" t="s">
        <v>1805</v>
      </c>
      <c r="AZ45" s="640" t="s">
        <v>1805</v>
      </c>
      <c r="BA45" s="640" t="s">
        <v>1805</v>
      </c>
      <c r="BB45" s="640" t="s">
        <v>1805</v>
      </c>
      <c r="BC45" s="640" t="s">
        <v>1805</v>
      </c>
      <c r="BD45" s="640" t="s">
        <v>1805</v>
      </c>
      <c r="BE45" s="640" t="s">
        <v>1805</v>
      </c>
      <c r="BF45" s="640" t="s">
        <v>1805</v>
      </c>
      <c r="BG45" s="654" t="s">
        <v>1806</v>
      </c>
      <c r="BH45" s="653" t="s">
        <v>1806</v>
      </c>
      <c r="BI45" s="117"/>
      <c r="BJ45" s="609" t="s">
        <v>1807</v>
      </c>
      <c r="BK45" s="609" t="s">
        <v>1807</v>
      </c>
      <c r="BL45" s="609" t="s">
        <v>1807</v>
      </c>
      <c r="BM45" s="609" t="s">
        <v>1807</v>
      </c>
      <c r="BN45" s="609" t="s">
        <v>1807</v>
      </c>
      <c r="BO45" s="609" t="s">
        <v>1807</v>
      </c>
      <c r="BP45" s="609" t="s">
        <v>1807</v>
      </c>
      <c r="BQ45" s="609" t="s">
        <v>1807</v>
      </c>
      <c r="BR45" s="609" t="s">
        <v>1807</v>
      </c>
      <c r="BS45" s="609" t="s">
        <v>1807</v>
      </c>
      <c r="BT45" s="610" t="s">
        <v>1807</v>
      </c>
      <c r="BU45" s="606" t="s">
        <v>1808</v>
      </c>
      <c r="BV45" s="606" t="s">
        <v>1808</v>
      </c>
      <c r="BX45" s="578" t="s">
        <v>1809</v>
      </c>
      <c r="BY45" s="578" t="s">
        <v>1809</v>
      </c>
    </row>
    <row r="46" spans="2:77" ht="15" x14ac:dyDescent="0.25">
      <c r="B46" s="594" t="str">
        <f t="shared" si="4"/>
        <v>YKY</v>
      </c>
      <c r="C46" s="618" t="s">
        <v>935</v>
      </c>
      <c r="D46" s="620" t="s">
        <v>940</v>
      </c>
      <c r="E46" s="649" t="str">
        <f>IFERROR(INDEX('PCD List'!$E$3:$O$41,MATCH(DPWW2!$D46,'PCD List'!$D$3:$D$41,0),MATCH(DPWW2!$B46,'PCD List'!$E$2:$O$2,0)),"")</f>
        <v>Y</v>
      </c>
      <c r="F46" s="19" t="s">
        <v>631</v>
      </c>
      <c r="G46" s="50" t="s">
        <v>1503</v>
      </c>
      <c r="H46" s="12" t="s">
        <v>602</v>
      </c>
      <c r="I46" s="15">
        <v>3</v>
      </c>
      <c r="J46" s="681"/>
      <c r="L46" s="625"/>
      <c r="M46" s="677" cm="1">
        <f t="array" ref="M46">INDEX( F_Inputs_WW_EXP!$Y$8:$AE$3125,MATCH(DPWW2!$B46&amp;DPWW2!$F46,F_Inputs_WW_EXP!$A$8:$A$3125&amp;F_Inputs_WW_EXP!$P$8:$P$3125,0),MATCH(DPWW2!M$7, F_Inputs_WW_EXP!$Y$4:$AE$4,0)) * $Q46</f>
        <v>74.178203182983268</v>
      </c>
      <c r="N46" s="677" cm="1">
        <f t="array" ref="N46">INDEX( F_Inputs_WW_EXP!$Y$8:$AE$3125,MATCH(DPWW2!$B46&amp;DPWW2!$F46,F_Inputs_WW_EXP!$A$8:$A$3125&amp;F_Inputs_WW_EXP!$P$8:$P$3125,0),MATCH(DPWW2!N$7, F_Inputs_WW_EXP!$Y$4:$AE$4,0)) * $Q46</f>
        <v>150.35968402164181</v>
      </c>
      <c r="O46" s="677" cm="1">
        <f t="array" ref="O46">INDEX( F_Inputs_WW_EXP!$Y$8:$AE$3125,MATCH(DPWW2!$B46&amp;DPWW2!$F46,F_Inputs_WW_EXP!$A$8:$A$3125&amp;F_Inputs_WW_EXP!$P$8:$P$3125,0),MATCH(DPWW2!O$7, F_Inputs_WW_EXP!$Y$4:$AE$4,0)) * $Q46</f>
        <v>200.3552945891285</v>
      </c>
      <c r="P46" s="677" cm="1">
        <f t="array" ref="P46">INDEX( F_Inputs_WW_EXP!$Y$8:$AE$3125,MATCH(DPWW2!$B46&amp;DPWW2!$F46,F_Inputs_WW_EXP!$A$8:$A$3125&amp;F_Inputs_WW_EXP!$P$8:$P$3125,0),MATCH(DPWW2!P$7, F_Inputs_WW_EXP!$Y$4:$AE$4,0)) * $Q46</f>
        <v>281.18223461544744</v>
      </c>
      <c r="Q46" s="625">
        <v>349.09986380198785</v>
      </c>
      <c r="R46" s="625"/>
      <c r="S46" s="625"/>
      <c r="T46" s="625"/>
      <c r="U46" s="625"/>
      <c r="V46" s="625"/>
      <c r="W46" s="675">
        <f t="shared" si="5"/>
        <v>349.09986380198785</v>
      </c>
      <c r="X46" s="676">
        <f t="shared" si="6"/>
        <v>0</v>
      </c>
      <c r="Z46" s="896">
        <v>7.5746815635655613</v>
      </c>
      <c r="AA46" s="896">
        <v>46.345490574941977</v>
      </c>
      <c r="AB46" s="896">
        <v>80.692917377079937</v>
      </c>
      <c r="AC46" s="896">
        <v>213.04449173668829</v>
      </c>
      <c r="AD46" s="896">
        <v>317.95999106221609</v>
      </c>
      <c r="AE46" s="896">
        <v>346.75506616622624</v>
      </c>
      <c r="AF46" s="896"/>
      <c r="AG46" s="896"/>
      <c r="AH46" s="896"/>
      <c r="AI46" s="896"/>
      <c r="AJ46" s="897"/>
      <c r="AK46" s="898">
        <f t="shared" si="7"/>
        <v>346.75506616622624</v>
      </c>
      <c r="AL46" s="598">
        <f t="shared" si="8"/>
        <v>0</v>
      </c>
      <c r="AM46" s="566"/>
      <c r="AN46" s="577">
        <f t="shared" si="9"/>
        <v>0.99328330406599186</v>
      </c>
      <c r="AO46" s="577" t="str">
        <f t="shared" si="10"/>
        <v/>
      </c>
      <c r="AQ46" s="630" t="s">
        <v>1810</v>
      </c>
      <c r="AR46" s="629"/>
      <c r="AT46" s="640" t="s">
        <v>1811</v>
      </c>
      <c r="AV46" s="640" t="s">
        <v>1812</v>
      </c>
      <c r="AW46" s="640" t="s">
        <v>1812</v>
      </c>
      <c r="AX46" s="640" t="s">
        <v>1812</v>
      </c>
      <c r="AY46" s="640" t="s">
        <v>1812</v>
      </c>
      <c r="AZ46" s="640" t="s">
        <v>1812</v>
      </c>
      <c r="BA46" s="640" t="s">
        <v>1812</v>
      </c>
      <c r="BB46" s="640" t="s">
        <v>1812</v>
      </c>
      <c r="BC46" s="640" t="s">
        <v>1812</v>
      </c>
      <c r="BD46" s="640" t="s">
        <v>1812</v>
      </c>
      <c r="BE46" s="640" t="s">
        <v>1812</v>
      </c>
      <c r="BF46" s="640" t="s">
        <v>1812</v>
      </c>
      <c r="BG46" s="654" t="s">
        <v>1813</v>
      </c>
      <c r="BH46" s="653" t="s">
        <v>1813</v>
      </c>
      <c r="BI46" s="117"/>
      <c r="BJ46" s="609" t="s">
        <v>1814</v>
      </c>
      <c r="BK46" s="609" t="s">
        <v>1814</v>
      </c>
      <c r="BL46" s="609" t="s">
        <v>1814</v>
      </c>
      <c r="BM46" s="609" t="s">
        <v>1814</v>
      </c>
      <c r="BN46" s="609" t="s">
        <v>1814</v>
      </c>
      <c r="BO46" s="609" t="s">
        <v>1814</v>
      </c>
      <c r="BP46" s="609" t="s">
        <v>1814</v>
      </c>
      <c r="BQ46" s="609" t="s">
        <v>1814</v>
      </c>
      <c r="BR46" s="609" t="s">
        <v>1814</v>
      </c>
      <c r="BS46" s="609" t="s">
        <v>1814</v>
      </c>
      <c r="BT46" s="610" t="s">
        <v>1814</v>
      </c>
      <c r="BU46" s="606" t="s">
        <v>1815</v>
      </c>
      <c r="BV46" s="606" t="s">
        <v>1815</v>
      </c>
      <c r="BX46" s="578" t="s">
        <v>1816</v>
      </c>
      <c r="BY46" s="578" t="s">
        <v>1816</v>
      </c>
    </row>
    <row r="47" spans="2:77" ht="15" x14ac:dyDescent="0.25">
      <c r="B47" s="594" t="str">
        <f t="shared" si="4"/>
        <v>YKY</v>
      </c>
      <c r="C47" s="618" t="s">
        <v>935</v>
      </c>
      <c r="D47" s="620" t="s">
        <v>48</v>
      </c>
      <c r="E47" s="649" t="str">
        <f>IFERROR(INDEX('PCD List'!$E$3:$O$41,MATCH(DPWW2!$D47,'PCD List'!$D$3:$D$41,0),MATCH(DPWW2!$B47,'PCD List'!$E$2:$O$2,0)),"")</f>
        <v>Y</v>
      </c>
      <c r="F47" s="7" t="s">
        <v>49</v>
      </c>
      <c r="G47" s="50" t="s">
        <v>50</v>
      </c>
      <c r="H47" s="12" t="s">
        <v>602</v>
      </c>
      <c r="I47" s="15">
        <v>3</v>
      </c>
      <c r="J47" s="681"/>
      <c r="L47" s="625"/>
      <c r="M47" s="677" cm="1">
        <f t="array" ref="M47">INDEX( F_Inputs_WW_EXP!$Y$8:$AE$3125,MATCH(DPWW2!$B47&amp;DPWW2!$F47,F_Inputs_WW_EXP!$A$8:$A$3125&amp;F_Inputs_WW_EXP!$P$8:$P$3125,0),MATCH(DPWW2!M$7, F_Inputs_WW_EXP!$Y$4:$AE$4,0)) * $Q47</f>
        <v>6.3173313728353975</v>
      </c>
      <c r="N47" s="677" cm="1">
        <f t="array" ref="N47">INDEX( F_Inputs_WW_EXP!$Y$8:$AE$3125,MATCH(DPWW2!$B47&amp;DPWW2!$F47,F_Inputs_WW_EXP!$A$8:$A$3125&amp;F_Inputs_WW_EXP!$P$8:$P$3125,0),MATCH(DPWW2!N$7, F_Inputs_WW_EXP!$Y$4:$AE$4,0)) * $Q47</f>
        <v>15.790824563627314</v>
      </c>
      <c r="O47" s="677" cm="1">
        <f t="array" ref="O47">INDEX( F_Inputs_WW_EXP!$Y$8:$AE$3125,MATCH(DPWW2!$B47&amp;DPWW2!$F47,F_Inputs_WW_EXP!$A$8:$A$3125&amp;F_Inputs_WW_EXP!$P$8:$P$3125,0),MATCH(DPWW2!O$7, F_Inputs_WW_EXP!$Y$4:$AE$4,0)) * $Q47</f>
        <v>23.253171787073402</v>
      </c>
      <c r="P47" s="677" cm="1">
        <f t="array" ref="P47">INDEX( F_Inputs_WW_EXP!$Y$8:$AE$3125,MATCH(DPWW2!$B47&amp;DPWW2!$F47,F_Inputs_WW_EXP!$A$8:$A$3125&amp;F_Inputs_WW_EXP!$P$8:$P$3125,0),MATCH(DPWW2!P$7, F_Inputs_WW_EXP!$Y$4:$AE$4,0)) * $Q47</f>
        <v>23.758210664577657</v>
      </c>
      <c r="Q47" s="625">
        <v>24.259999999999998</v>
      </c>
      <c r="R47" s="625"/>
      <c r="S47" s="625"/>
      <c r="T47" s="625"/>
      <c r="U47" s="625"/>
      <c r="V47" s="625"/>
      <c r="W47" s="675">
        <f t="shared" si="5"/>
        <v>24.259999999999998</v>
      </c>
      <c r="X47" s="676">
        <f t="shared" si="6"/>
        <v>0</v>
      </c>
      <c r="Z47" s="896"/>
      <c r="AA47" s="896">
        <v>0.11470338330513957</v>
      </c>
      <c r="AB47" s="896">
        <v>7.2126775499456919</v>
      </c>
      <c r="AC47" s="896">
        <v>28.142626874787229</v>
      </c>
      <c r="AD47" s="896">
        <v>34.148681473783277</v>
      </c>
      <c r="AE47" s="896">
        <v>35.853238916122628</v>
      </c>
      <c r="AF47" s="896"/>
      <c r="AG47" s="896"/>
      <c r="AH47" s="896"/>
      <c r="AI47" s="896"/>
      <c r="AJ47" s="897"/>
      <c r="AK47" s="898">
        <f t="shared" si="7"/>
        <v>35.853238916122628</v>
      </c>
      <c r="AL47" s="598">
        <f t="shared" si="8"/>
        <v>0</v>
      </c>
      <c r="AM47" s="566"/>
      <c r="AN47" s="577">
        <f t="shared" si="9"/>
        <v>1.4778746461715841</v>
      </c>
      <c r="AO47" s="577" t="str">
        <f t="shared" si="10"/>
        <v/>
      </c>
      <c r="AQ47" s="630" t="s">
        <v>1817</v>
      </c>
      <c r="AR47" s="629"/>
      <c r="AT47" s="640" t="s">
        <v>1818</v>
      </c>
      <c r="AV47" s="640" t="s">
        <v>1819</v>
      </c>
      <c r="AW47" s="640" t="s">
        <v>1819</v>
      </c>
      <c r="AX47" s="640" t="s">
        <v>1819</v>
      </c>
      <c r="AY47" s="640" t="s">
        <v>1819</v>
      </c>
      <c r="AZ47" s="640" t="s">
        <v>1819</v>
      </c>
      <c r="BA47" s="640" t="s">
        <v>1819</v>
      </c>
      <c r="BB47" s="640" t="s">
        <v>1819</v>
      </c>
      <c r="BC47" s="640" t="s">
        <v>1819</v>
      </c>
      <c r="BD47" s="640" t="s">
        <v>1819</v>
      </c>
      <c r="BE47" s="640" t="s">
        <v>1819</v>
      </c>
      <c r="BF47" s="640" t="s">
        <v>1819</v>
      </c>
      <c r="BG47" s="654" t="s">
        <v>1820</v>
      </c>
      <c r="BH47" s="653" t="s">
        <v>1820</v>
      </c>
      <c r="BI47" s="117"/>
      <c r="BJ47" s="609" t="s">
        <v>1821</v>
      </c>
      <c r="BK47" s="609" t="s">
        <v>1821</v>
      </c>
      <c r="BL47" s="609" t="s">
        <v>1821</v>
      </c>
      <c r="BM47" s="609" t="s">
        <v>1821</v>
      </c>
      <c r="BN47" s="609" t="s">
        <v>1821</v>
      </c>
      <c r="BO47" s="609" t="s">
        <v>1821</v>
      </c>
      <c r="BP47" s="609" t="s">
        <v>1821</v>
      </c>
      <c r="BQ47" s="609" t="s">
        <v>1821</v>
      </c>
      <c r="BR47" s="609" t="s">
        <v>1821</v>
      </c>
      <c r="BS47" s="609" t="s">
        <v>1821</v>
      </c>
      <c r="BT47" s="610" t="s">
        <v>1821</v>
      </c>
      <c r="BU47" s="606" t="s">
        <v>1822</v>
      </c>
      <c r="BV47" s="606" t="s">
        <v>1822</v>
      </c>
      <c r="BX47" s="578" t="s">
        <v>1823</v>
      </c>
      <c r="BY47" s="578" t="s">
        <v>1823</v>
      </c>
    </row>
    <row r="48" spans="2:77" ht="15" x14ac:dyDescent="0.25">
      <c r="B48" s="594" t="str">
        <f t="shared" si="4"/>
        <v>YKY</v>
      </c>
      <c r="C48" s="618" t="s">
        <v>935</v>
      </c>
      <c r="D48" s="620" t="s">
        <v>944</v>
      </c>
      <c r="E48" s="649" t="str">
        <f>IFERROR(INDEX('PCD List'!$E$3:$O$41,MATCH(DPWW2!$D48,'PCD List'!$D$3:$D$41,0),MATCH(DPWW2!$B48,'PCD List'!$E$2:$O$2,0)),"")</f>
        <v>Y</v>
      </c>
      <c r="F48" s="23" t="s">
        <v>637</v>
      </c>
      <c r="G48" s="50" t="s">
        <v>1503</v>
      </c>
      <c r="H48" s="682" t="s">
        <v>602</v>
      </c>
      <c r="I48" s="15">
        <v>3</v>
      </c>
      <c r="J48" s="681"/>
      <c r="L48" s="625"/>
      <c r="M48" s="677" cm="1">
        <f t="array" ref="M48">INDEX( F_Inputs_WW_EXP!$Y$8:$AE$3125,MATCH(DPWW2!$B48&amp;DPWW2!$F48,F_Inputs_WW_EXP!$A$8:$A$3125&amp;F_Inputs_WW_EXP!$P$8:$P$3125,0),MATCH(DPWW2!M$7, F_Inputs_WW_EXP!$Y$4:$AE$4,0)) * $Q48</f>
        <v>20.024238888107593</v>
      </c>
      <c r="N48" s="677" cm="1">
        <f t="array" ref="N48">INDEX( F_Inputs_WW_EXP!$Y$8:$AE$3125,MATCH(DPWW2!$B48&amp;DPWW2!$F48,F_Inputs_WW_EXP!$A$8:$A$3125&amp;F_Inputs_WW_EXP!$P$8:$P$3125,0),MATCH(DPWW2!N$7, F_Inputs_WW_EXP!$Y$4:$AE$4,0)) * $Q48</f>
        <v>26.610872222273116</v>
      </c>
      <c r="O48" s="677" cm="1">
        <f t="array" ref="O48">INDEX( F_Inputs_WW_EXP!$Y$8:$AE$3125,MATCH(DPWW2!$B48&amp;DPWW2!$F48,F_Inputs_WW_EXP!$A$8:$A$3125&amp;F_Inputs_WW_EXP!$P$8:$P$3125,0),MATCH(DPWW2!O$7, F_Inputs_WW_EXP!$Y$4:$AE$4,0)) * $Q48</f>
        <v>33.690491667906265</v>
      </c>
      <c r="P48" s="677" cm="1">
        <f t="array" ref="P48">INDEX( F_Inputs_WW_EXP!$Y$8:$AE$3125,MATCH(DPWW2!$B48&amp;DPWW2!$F48,F_Inputs_WW_EXP!$A$8:$A$3125&amp;F_Inputs_WW_EXP!$P$8:$P$3125,0),MATCH(DPWW2!P$7, F_Inputs_WW_EXP!$Y$4:$AE$4,0)) * $Q48</f>
        <v>43.425070676198381</v>
      </c>
      <c r="Q48" s="625">
        <v>53.212689256212272</v>
      </c>
      <c r="R48" s="625"/>
      <c r="S48" s="625"/>
      <c r="T48" s="625"/>
      <c r="U48" s="625"/>
      <c r="V48" s="625"/>
      <c r="W48" s="675">
        <f t="shared" si="5"/>
        <v>53.212689256212272</v>
      </c>
      <c r="X48" s="676">
        <f t="shared" si="6"/>
        <v>0</v>
      </c>
      <c r="Z48" s="896">
        <v>0.61878694035125903</v>
      </c>
      <c r="AA48" s="896">
        <v>10.3163097845566</v>
      </c>
      <c r="AB48" s="896">
        <v>24.826771778301769</v>
      </c>
      <c r="AC48" s="896">
        <v>34.591056281801777</v>
      </c>
      <c r="AD48" s="896">
        <v>44.114764147883413</v>
      </c>
      <c r="AE48" s="896">
        <v>53.280481171832449</v>
      </c>
      <c r="AF48" s="896"/>
      <c r="AG48" s="896"/>
      <c r="AH48" s="896"/>
      <c r="AI48" s="896"/>
      <c r="AJ48" s="897"/>
      <c r="AK48" s="898">
        <f t="shared" si="7"/>
        <v>53.280481171832449</v>
      </c>
      <c r="AL48" s="598">
        <f t="shared" si="8"/>
        <v>0</v>
      </c>
      <c r="AM48" s="566"/>
      <c r="AN48" s="577">
        <f t="shared" si="9"/>
        <v>1.0012739802586139</v>
      </c>
      <c r="AO48" s="577" t="str">
        <f t="shared" si="10"/>
        <v/>
      </c>
      <c r="AQ48" s="630" t="s">
        <v>1824</v>
      </c>
      <c r="AR48" s="629"/>
      <c r="AT48" s="640" t="s">
        <v>1825</v>
      </c>
      <c r="AV48" s="640" t="s">
        <v>1826</v>
      </c>
      <c r="AW48" s="640" t="s">
        <v>1826</v>
      </c>
      <c r="AX48" s="640" t="s">
        <v>1826</v>
      </c>
      <c r="AY48" s="640" t="s">
        <v>1826</v>
      </c>
      <c r="AZ48" s="640" t="s">
        <v>1826</v>
      </c>
      <c r="BA48" s="640" t="s">
        <v>1826</v>
      </c>
      <c r="BB48" s="640" t="s">
        <v>1826</v>
      </c>
      <c r="BC48" s="640" t="s">
        <v>1826</v>
      </c>
      <c r="BD48" s="640" t="s">
        <v>1826</v>
      </c>
      <c r="BE48" s="640" t="s">
        <v>1826</v>
      </c>
      <c r="BF48" s="640" t="s">
        <v>1826</v>
      </c>
      <c r="BG48" s="654" t="s">
        <v>1827</v>
      </c>
      <c r="BH48" s="653" t="s">
        <v>1827</v>
      </c>
      <c r="BI48" s="117"/>
      <c r="BJ48" s="609" t="s">
        <v>1828</v>
      </c>
      <c r="BK48" s="609" t="s">
        <v>1828</v>
      </c>
      <c r="BL48" s="609" t="s">
        <v>1828</v>
      </c>
      <c r="BM48" s="609" t="s">
        <v>1828</v>
      </c>
      <c r="BN48" s="609" t="s">
        <v>1828</v>
      </c>
      <c r="BO48" s="609" t="s">
        <v>1828</v>
      </c>
      <c r="BP48" s="609" t="s">
        <v>1828</v>
      </c>
      <c r="BQ48" s="609" t="s">
        <v>1828</v>
      </c>
      <c r="BR48" s="609" t="s">
        <v>1828</v>
      </c>
      <c r="BS48" s="609" t="s">
        <v>1828</v>
      </c>
      <c r="BT48" s="610" t="s">
        <v>1828</v>
      </c>
      <c r="BU48" s="606" t="s">
        <v>1829</v>
      </c>
      <c r="BV48" s="606" t="s">
        <v>1829</v>
      </c>
      <c r="BX48" s="578" t="s">
        <v>1830</v>
      </c>
      <c r="BY48" s="578" t="s">
        <v>1830</v>
      </c>
    </row>
    <row r="49" spans="2:77" ht="15" x14ac:dyDescent="0.25">
      <c r="B49" s="594" t="str">
        <f t="shared" si="4"/>
        <v>YKY</v>
      </c>
      <c r="C49" s="596" t="s">
        <v>930</v>
      </c>
      <c r="D49" s="557" t="s">
        <v>946</v>
      </c>
      <c r="E49" s="649" t="str">
        <f>IFERROR(INDEX('PCD List'!$E$3:$O$41,MATCH(DPWW2!$D49,'PCD List'!$D$3:$D$41,0),MATCH(DPWW2!$B49,'PCD List'!$E$2:$O$2,0)),"")</f>
        <v>Y</v>
      </c>
      <c r="F49" s="7" t="s">
        <v>713</v>
      </c>
      <c r="G49" s="72" t="s">
        <v>1197</v>
      </c>
      <c r="H49" s="51" t="s">
        <v>602</v>
      </c>
      <c r="I49" s="15">
        <v>3</v>
      </c>
      <c r="J49" s="681"/>
      <c r="L49" s="625"/>
      <c r="M49" s="677" cm="1">
        <f t="array" ref="M49">INDEX( F_Inputs_WW_EXP!$Y$8:$AE$3125,MATCH(DPWW2!$B49&amp;DPWW2!$F49,F_Inputs_WW_EXP!$A$8:$A$3125&amp;F_Inputs_WW_EXP!$P$8:$P$3125,0),MATCH(DPWW2!M$7, F_Inputs_WW_EXP!$Y$4:$AE$4,0)) * $Q49</f>
        <v>7.3271405552369124</v>
      </c>
      <c r="N49" s="677" cm="1">
        <f t="array" ref="N49">INDEX( F_Inputs_WW_EXP!$Y$8:$AE$3125,MATCH(DPWW2!$B49&amp;DPWW2!$F49,F_Inputs_WW_EXP!$A$8:$A$3125&amp;F_Inputs_WW_EXP!$P$8:$P$3125,0),MATCH(DPWW2!N$7, F_Inputs_WW_EXP!$Y$4:$AE$4,0)) * $Q49</f>
        <v>14.654281110473825</v>
      </c>
      <c r="O49" s="677" cm="1">
        <f t="array" ref="O49">INDEX( F_Inputs_WW_EXP!$Y$8:$AE$3125,MATCH(DPWW2!$B49&amp;DPWW2!$F49,F_Inputs_WW_EXP!$A$8:$A$3125&amp;F_Inputs_WW_EXP!$P$8:$P$3125,0),MATCH(DPWW2!O$7, F_Inputs_WW_EXP!$Y$4:$AE$4,0)) * $Q49</f>
        <v>21.981421665710737</v>
      </c>
      <c r="P49" s="677" cm="1">
        <f t="array" ref="P49">INDEX( F_Inputs_WW_EXP!$Y$8:$AE$3125,MATCH(DPWW2!$B49&amp;DPWW2!$F49,F_Inputs_WW_EXP!$A$8:$A$3125&amp;F_Inputs_WW_EXP!$P$8:$P$3125,0),MATCH(DPWW2!P$7, F_Inputs_WW_EXP!$Y$4:$AE$4,0)) * $Q49</f>
        <v>29.30856222094765</v>
      </c>
      <c r="Q49" s="625">
        <v>36.635702776184566</v>
      </c>
      <c r="R49" s="625"/>
      <c r="S49" s="625"/>
      <c r="T49" s="625"/>
      <c r="U49" s="625"/>
      <c r="V49" s="625"/>
      <c r="W49" s="675">
        <f t="shared" si="5"/>
        <v>36.635702776184566</v>
      </c>
      <c r="X49" s="676">
        <f t="shared" si="6"/>
        <v>0</v>
      </c>
      <c r="Z49" s="896"/>
      <c r="AA49" s="896">
        <v>7.1162914376556845</v>
      </c>
      <c r="AB49" s="896">
        <v>20.682070307493511</v>
      </c>
      <c r="AC49" s="896">
        <v>42.160401223095235</v>
      </c>
      <c r="AD49" s="896">
        <v>54.40904636137607</v>
      </c>
      <c r="AE49" s="896">
        <v>56.681481232474411</v>
      </c>
      <c r="AF49" s="896"/>
      <c r="AG49" s="896"/>
      <c r="AH49" s="896"/>
      <c r="AI49" s="896"/>
      <c r="AJ49" s="897"/>
      <c r="AK49" s="898">
        <f t="shared" si="7"/>
        <v>56.681481232474411</v>
      </c>
      <c r="AL49" s="598">
        <f t="shared" si="8"/>
        <v>0</v>
      </c>
      <c r="AM49" s="566"/>
      <c r="AN49" s="577">
        <f t="shared" si="9"/>
        <v>1.547165113189007</v>
      </c>
      <c r="AO49" s="577" t="str">
        <f t="shared" si="10"/>
        <v/>
      </c>
      <c r="AQ49" s="630" t="s">
        <v>1831</v>
      </c>
      <c r="AR49" s="629"/>
      <c r="AT49" s="640" t="s">
        <v>1832</v>
      </c>
      <c r="AV49" s="640" t="s">
        <v>1833</v>
      </c>
      <c r="AW49" s="640" t="s">
        <v>1833</v>
      </c>
      <c r="AX49" s="640" t="s">
        <v>1833</v>
      </c>
      <c r="AY49" s="640" t="s">
        <v>1833</v>
      </c>
      <c r="AZ49" s="640" t="s">
        <v>1833</v>
      </c>
      <c r="BA49" s="640" t="s">
        <v>1833</v>
      </c>
      <c r="BB49" s="640" t="s">
        <v>1833</v>
      </c>
      <c r="BC49" s="640" t="s">
        <v>1833</v>
      </c>
      <c r="BD49" s="640" t="s">
        <v>1833</v>
      </c>
      <c r="BE49" s="640" t="s">
        <v>1833</v>
      </c>
      <c r="BF49" s="640" t="s">
        <v>1833</v>
      </c>
      <c r="BG49" s="654" t="s">
        <v>1834</v>
      </c>
      <c r="BH49" s="653" t="s">
        <v>1834</v>
      </c>
      <c r="BI49" s="117"/>
      <c r="BJ49" s="609" t="s">
        <v>1835</v>
      </c>
      <c r="BK49" s="609" t="s">
        <v>1835</v>
      </c>
      <c r="BL49" s="609" t="s">
        <v>1835</v>
      </c>
      <c r="BM49" s="609" t="s">
        <v>1835</v>
      </c>
      <c r="BN49" s="609" t="s">
        <v>1835</v>
      </c>
      <c r="BO49" s="609" t="s">
        <v>1835</v>
      </c>
      <c r="BP49" s="609" t="s">
        <v>1835</v>
      </c>
      <c r="BQ49" s="609" t="s">
        <v>1835</v>
      </c>
      <c r="BR49" s="609" t="s">
        <v>1835</v>
      </c>
      <c r="BS49" s="609" t="s">
        <v>1835</v>
      </c>
      <c r="BT49" s="610" t="s">
        <v>1835</v>
      </c>
      <c r="BU49" s="606" t="s">
        <v>1836</v>
      </c>
      <c r="BV49" s="606" t="s">
        <v>1836</v>
      </c>
      <c r="BX49" s="578" t="s">
        <v>1837</v>
      </c>
      <c r="BY49" s="578" t="s">
        <v>1837</v>
      </c>
    </row>
    <row r="50" spans="2:77" ht="15" x14ac:dyDescent="0.25">
      <c r="B50" s="594" t="str">
        <f t="shared" si="4"/>
        <v>YKY</v>
      </c>
      <c r="C50" s="618" t="s">
        <v>948</v>
      </c>
      <c r="D50" s="594" t="s">
        <v>52</v>
      </c>
      <c r="E50" s="649" t="str">
        <f>IFERROR(INDEX('PCD List'!$E$3:$O$41,MATCH(DPWW2!$D50,'PCD List'!$D$3:$D$41,0),MATCH(DPWW2!$B50,'PCD List'!$E$2:$O$2,0)),"")</f>
        <v>Y</v>
      </c>
      <c r="F50" s="7" t="s">
        <v>705</v>
      </c>
      <c r="G50" s="165" t="s">
        <v>1838</v>
      </c>
      <c r="H50" s="50" t="s">
        <v>602</v>
      </c>
      <c r="I50" s="15">
        <v>3</v>
      </c>
      <c r="J50" s="681"/>
      <c r="L50" s="625"/>
      <c r="M50" s="677" cm="1">
        <f t="array" ref="M50">INDEX( F_Inputs_WW_EXP!$Y$8:$AE$3125,MATCH(DPWW2!$B50&amp;DPWW2!$F50,F_Inputs_WW_EXP!$A$8:$A$3125&amp;F_Inputs_WW_EXP!$P$8:$P$3125,0),MATCH(DPWW2!M$7, F_Inputs_WW_EXP!$Y$4:$AE$4,0)) * $Q50</f>
        <v>8.8939293253621603</v>
      </c>
      <c r="N50" s="677" cm="1">
        <f t="array" ref="N50">INDEX( F_Inputs_WW_EXP!$Y$8:$AE$3125,MATCH(DPWW2!$B50&amp;DPWW2!$F50,F_Inputs_WW_EXP!$A$8:$A$3125&amp;F_Inputs_WW_EXP!$P$8:$P$3125,0),MATCH(DPWW2!N$7, F_Inputs_WW_EXP!$Y$4:$AE$4,0)) * $Q50</f>
        <v>18.78809076245469</v>
      </c>
      <c r="O50" s="677" cm="1">
        <f t="array" ref="O50">INDEX( F_Inputs_WW_EXP!$Y$8:$AE$3125,MATCH(DPWW2!$B50&amp;DPWW2!$F50,F_Inputs_WW_EXP!$A$8:$A$3125&amp;F_Inputs_WW_EXP!$P$8:$P$3125,0),MATCH(DPWW2!O$7, F_Inputs_WW_EXP!$Y$4:$AE$4,0)) * $Q50</f>
        <v>20.154962857412645</v>
      </c>
      <c r="P50" s="677" cm="1">
        <f t="array" ref="P50">INDEX( F_Inputs_WW_EXP!$Y$8:$AE$3125,MATCH(DPWW2!$B50&amp;DPWW2!$F50,F_Inputs_WW_EXP!$A$8:$A$3125&amp;F_Inputs_WW_EXP!$P$8:$P$3125,0),MATCH(DPWW2!P$7, F_Inputs_WW_EXP!$Y$4:$AE$4,0)) * $Q50</f>
        <v>21.51174043359147</v>
      </c>
      <c r="Q50" s="677">
        <f xml:space="preserve"> SUM( 'Calcs_Net zero'!T41:T44 )</f>
        <v>22.858822525000001</v>
      </c>
      <c r="R50" s="625"/>
      <c r="S50" s="625"/>
      <c r="T50" s="625"/>
      <c r="U50" s="625"/>
      <c r="V50" s="625"/>
      <c r="W50" s="675">
        <f t="shared" si="5"/>
        <v>22.858822525000001</v>
      </c>
      <c r="X50" s="676">
        <f t="shared" si="6"/>
        <v>0</v>
      </c>
      <c r="Z50" s="931">
        <v>0</v>
      </c>
      <c r="AA50" s="931">
        <v>4.3546342743500666E-2</v>
      </c>
      <c r="AB50" s="931">
        <v>3.0131377999999995</v>
      </c>
      <c r="AC50" s="931">
        <v>15.2418418</v>
      </c>
      <c r="AD50" s="931">
        <v>18.355125799999996</v>
      </c>
      <c r="AE50" s="931">
        <v>22.857101</v>
      </c>
      <c r="AF50" s="896"/>
      <c r="AG50" s="896"/>
      <c r="AH50" s="896"/>
      <c r="AI50" s="896"/>
      <c r="AJ50" s="897"/>
      <c r="AK50" s="898">
        <f t="shared" si="7"/>
        <v>22.857101</v>
      </c>
      <c r="AL50" s="598">
        <f t="shared" si="8"/>
        <v>0</v>
      </c>
      <c r="AM50" s="566"/>
      <c r="AN50" s="577">
        <f t="shared" si="9"/>
        <v>0.99992468881552765</v>
      </c>
      <c r="AO50" s="577" t="str">
        <f t="shared" si="10"/>
        <v/>
      </c>
      <c r="AQ50" s="630" t="s">
        <v>1839</v>
      </c>
      <c r="AR50" s="629"/>
      <c r="AT50" s="640" t="s">
        <v>1840</v>
      </c>
      <c r="AV50" s="640" t="s">
        <v>1841</v>
      </c>
      <c r="AW50" s="640" t="s">
        <v>1841</v>
      </c>
      <c r="AX50" s="640" t="s">
        <v>1841</v>
      </c>
      <c r="AY50" s="640" t="s">
        <v>1841</v>
      </c>
      <c r="AZ50" s="640" t="s">
        <v>1841</v>
      </c>
      <c r="BA50" s="640" t="s">
        <v>1841</v>
      </c>
      <c r="BB50" s="640" t="s">
        <v>1841</v>
      </c>
      <c r="BC50" s="640" t="s">
        <v>1841</v>
      </c>
      <c r="BD50" s="640" t="s">
        <v>1841</v>
      </c>
      <c r="BE50" s="640" t="s">
        <v>1841</v>
      </c>
      <c r="BF50" s="640" t="s">
        <v>1841</v>
      </c>
      <c r="BG50" s="654" t="s">
        <v>1842</v>
      </c>
      <c r="BH50" s="653" t="s">
        <v>1842</v>
      </c>
      <c r="BI50" s="117"/>
      <c r="BJ50" s="609" t="s">
        <v>1843</v>
      </c>
      <c r="BK50" s="609" t="s">
        <v>1843</v>
      </c>
      <c r="BL50" s="609" t="s">
        <v>1843</v>
      </c>
      <c r="BM50" s="609" t="s">
        <v>1843</v>
      </c>
      <c r="BN50" s="609" t="s">
        <v>1843</v>
      </c>
      <c r="BO50" s="609" t="s">
        <v>1843</v>
      </c>
      <c r="BP50" s="609" t="s">
        <v>1843</v>
      </c>
      <c r="BQ50" s="609" t="s">
        <v>1843</v>
      </c>
      <c r="BR50" s="609" t="s">
        <v>1843</v>
      </c>
      <c r="BS50" s="609" t="s">
        <v>1843</v>
      </c>
      <c r="BT50" s="610" t="s">
        <v>1843</v>
      </c>
      <c r="BU50" s="606" t="s">
        <v>1844</v>
      </c>
      <c r="BV50" s="606" t="s">
        <v>1844</v>
      </c>
      <c r="BX50" s="578" t="s">
        <v>1845</v>
      </c>
      <c r="BY50" s="578" t="s">
        <v>1845</v>
      </c>
    </row>
    <row r="51" spans="2:77" ht="15" x14ac:dyDescent="0.25">
      <c r="B51" s="594"/>
      <c r="C51" s="660"/>
      <c r="D51" s="661"/>
      <c r="E51" s="649"/>
      <c r="F51" s="7"/>
      <c r="G51" s="7"/>
      <c r="H51" s="683"/>
      <c r="I51" s="15"/>
      <c r="J51" s="681"/>
      <c r="L51" s="625"/>
      <c r="M51" s="625"/>
      <c r="N51" s="625"/>
      <c r="O51" s="625"/>
      <c r="P51" s="625"/>
      <c r="Q51" s="625"/>
      <c r="R51" s="625"/>
      <c r="S51" s="625"/>
      <c r="T51" s="625"/>
      <c r="U51" s="625"/>
      <c r="V51" s="625"/>
      <c r="W51" s="675">
        <f t="shared" si="5"/>
        <v>0</v>
      </c>
      <c r="X51" s="676">
        <f t="shared" si="6"/>
        <v>0</v>
      </c>
      <c r="Z51" s="896"/>
      <c r="AA51" s="896"/>
      <c r="AB51" s="896"/>
      <c r="AC51" s="896"/>
      <c r="AD51" s="896"/>
      <c r="AE51" s="896"/>
      <c r="AF51" s="896"/>
      <c r="AG51" s="896"/>
      <c r="AH51" s="896"/>
      <c r="AI51" s="896"/>
      <c r="AJ51" s="897"/>
      <c r="AK51" s="898">
        <f t="shared" si="7"/>
        <v>0</v>
      </c>
      <c r="AL51" s="598">
        <f t="shared" si="8"/>
        <v>0</v>
      </c>
      <c r="AM51" s="566"/>
      <c r="AN51" s="577" t="str">
        <f t="shared" si="9"/>
        <v/>
      </c>
      <c r="AO51" s="577" t="str">
        <f t="shared" si="10"/>
        <v/>
      </c>
      <c r="AQ51" s="630"/>
      <c r="AR51" s="629"/>
      <c r="AT51" s="640"/>
      <c r="AV51" s="640"/>
      <c r="AW51" s="640"/>
      <c r="AX51" s="640"/>
      <c r="AY51" s="640"/>
      <c r="AZ51" s="640"/>
      <c r="BA51" s="640"/>
      <c r="BB51" s="640"/>
      <c r="BC51" s="640"/>
      <c r="BD51" s="640"/>
      <c r="BE51" s="640"/>
      <c r="BF51" s="640"/>
      <c r="BG51" s="654"/>
      <c r="BH51" s="653"/>
      <c r="BI51" s="117"/>
      <c r="BJ51" s="609"/>
      <c r="BK51" s="609"/>
      <c r="BL51" s="609"/>
      <c r="BM51" s="609"/>
      <c r="BN51" s="609"/>
      <c r="BO51" s="609"/>
      <c r="BP51" s="609"/>
      <c r="BQ51" s="609"/>
      <c r="BR51" s="609"/>
      <c r="BS51" s="609"/>
      <c r="BT51" s="610"/>
      <c r="BU51" s="606"/>
      <c r="BV51" s="606"/>
      <c r="BX51" s="578"/>
      <c r="BY51" s="578"/>
    </row>
    <row r="52" spans="2:77" s="665" customFormat="1" ht="15.6" x14ac:dyDescent="0.25">
      <c r="B52" s="594">
        <f>B51</f>
        <v>0</v>
      </c>
      <c r="C52" s="662"/>
      <c r="D52" s="663"/>
      <c r="E52" s="664" t="str">
        <f>IFERROR(INDEX('PCD List'!$E$3:$O$41,MATCH(DPWW2!$D52,'PCD List'!$D$3:$D$41,0),MATCH(DPWW2!$B52,'PCD List'!$E$2:$O$2,0)),"")</f>
        <v/>
      </c>
      <c r="F52" s="7" t="s">
        <v>1846</v>
      </c>
      <c r="G52" s="7" t="s">
        <v>1846</v>
      </c>
      <c r="H52" s="684" t="s">
        <v>602</v>
      </c>
      <c r="I52" s="15">
        <v>3</v>
      </c>
      <c r="J52" s="681"/>
      <c r="K52" s="685"/>
      <c r="L52" s="625"/>
      <c r="M52" s="625"/>
      <c r="N52" s="625"/>
      <c r="O52" s="625"/>
      <c r="P52" s="625"/>
      <c r="Q52" s="625"/>
      <c r="R52" s="625"/>
      <c r="S52" s="625"/>
      <c r="T52" s="625"/>
      <c r="U52" s="625"/>
      <c r="V52" s="625"/>
      <c r="W52" s="675">
        <f t="shared" si="5"/>
        <v>0</v>
      </c>
      <c r="X52" s="676">
        <f t="shared" si="6"/>
        <v>0</v>
      </c>
      <c r="Z52" s="932">
        <v>2.1872539644016169</v>
      </c>
      <c r="AA52" s="932">
        <v>30.397256055209738</v>
      </c>
      <c r="AB52" s="932">
        <v>64.229058761112356</v>
      </c>
      <c r="AC52" s="932">
        <v>70.05901561010387</v>
      </c>
      <c r="AD52" s="932">
        <v>73.071130906246253</v>
      </c>
      <c r="AE52" s="932">
        <v>72.897915448949789</v>
      </c>
      <c r="AF52" s="932"/>
      <c r="AG52" s="932"/>
      <c r="AH52" s="932"/>
      <c r="AI52" s="932"/>
      <c r="AJ52" s="933"/>
      <c r="AK52" s="898">
        <f t="shared" si="7"/>
        <v>72.897915448949789</v>
      </c>
      <c r="AL52" s="598">
        <f t="shared" si="8"/>
        <v>0</v>
      </c>
      <c r="AM52" s="666"/>
      <c r="AN52" s="577" t="str">
        <f t="shared" si="9"/>
        <v/>
      </c>
      <c r="AO52" s="577" t="str">
        <f t="shared" si="10"/>
        <v/>
      </c>
      <c r="AQ52" s="667" t="s">
        <v>1847</v>
      </c>
      <c r="AR52" s="629"/>
      <c r="AT52" s="640" t="s">
        <v>1848</v>
      </c>
      <c r="AV52" s="640" t="s">
        <v>1849</v>
      </c>
      <c r="AW52" s="640" t="s">
        <v>1849</v>
      </c>
      <c r="AX52" s="640" t="s">
        <v>1849</v>
      </c>
      <c r="AY52" s="640" t="s">
        <v>1849</v>
      </c>
      <c r="AZ52" s="640" t="s">
        <v>1849</v>
      </c>
      <c r="BA52" s="640" t="s">
        <v>1849</v>
      </c>
      <c r="BB52" s="640" t="s">
        <v>1849</v>
      </c>
      <c r="BC52" s="640" t="s">
        <v>1849</v>
      </c>
      <c r="BD52" s="640" t="s">
        <v>1849</v>
      </c>
      <c r="BE52" s="640" t="s">
        <v>1849</v>
      </c>
      <c r="BF52" s="640" t="s">
        <v>1849</v>
      </c>
      <c r="BG52" s="654" t="s">
        <v>1850</v>
      </c>
      <c r="BH52" s="653" t="s">
        <v>1850</v>
      </c>
      <c r="BJ52" s="604" t="s">
        <v>1851</v>
      </c>
      <c r="BK52" s="604" t="s">
        <v>1851</v>
      </c>
      <c r="BL52" s="604" t="s">
        <v>1851</v>
      </c>
      <c r="BM52" s="604" t="s">
        <v>1851</v>
      </c>
      <c r="BN52" s="604" t="s">
        <v>1851</v>
      </c>
      <c r="BO52" s="604" t="s">
        <v>1851</v>
      </c>
      <c r="BP52" s="604" t="s">
        <v>1851</v>
      </c>
      <c r="BQ52" s="604" t="s">
        <v>1851</v>
      </c>
      <c r="BR52" s="604" t="s">
        <v>1851</v>
      </c>
      <c r="BS52" s="604" t="s">
        <v>1851</v>
      </c>
      <c r="BT52" s="605" t="s">
        <v>1851</v>
      </c>
      <c r="BU52" s="606" t="s">
        <v>1852</v>
      </c>
      <c r="BV52" s="606" t="s">
        <v>1852</v>
      </c>
      <c r="BX52" s="578" t="s">
        <v>1853</v>
      </c>
      <c r="BY52" s="578" t="s">
        <v>1853</v>
      </c>
    </row>
    <row r="53" spans="2:77" s="665" customFormat="1" ht="15" x14ac:dyDescent="0.25">
      <c r="B53" s="594">
        <f t="shared" si="4"/>
        <v>0</v>
      </c>
      <c r="C53" s="662"/>
      <c r="D53" s="663"/>
      <c r="E53" s="664" t="str">
        <f>IFERROR(INDEX('PCD List'!$E$3:$O$41,MATCH(DPWW2!$D53,'PCD List'!$D$3:$D$41,0),MATCH(DPWW2!$B53,'PCD List'!$E$2:$O$2,0)),"")</f>
        <v/>
      </c>
      <c r="F53" s="165" t="s">
        <v>1854</v>
      </c>
      <c r="G53" s="165" t="s">
        <v>1854</v>
      </c>
      <c r="H53" s="684" t="s">
        <v>602</v>
      </c>
      <c r="I53" s="15">
        <v>3</v>
      </c>
      <c r="J53" s="681"/>
      <c r="K53" s="685"/>
      <c r="L53" s="37"/>
      <c r="M53" s="37">
        <f t="shared" ref="M53:V53" si="11">SUM(M8:M52)</f>
        <v>530.43020553693236</v>
      </c>
      <c r="N53" s="37">
        <f t="shared" si="11"/>
        <v>1084.5466095761424</v>
      </c>
      <c r="O53" s="37">
        <f t="shared" si="11"/>
        <v>1600.2253115219723</v>
      </c>
      <c r="P53" s="37">
        <f t="shared" si="11"/>
        <v>2073.2129768231789</v>
      </c>
      <c r="Q53" s="37">
        <f t="shared" si="11"/>
        <v>2336.2079770164564</v>
      </c>
      <c r="R53" s="37">
        <f t="shared" si="11"/>
        <v>0</v>
      </c>
      <c r="S53" s="37">
        <f t="shared" si="11"/>
        <v>0</v>
      </c>
      <c r="T53" s="37">
        <f t="shared" si="11"/>
        <v>0</v>
      </c>
      <c r="U53" s="37">
        <f t="shared" si="11"/>
        <v>0</v>
      </c>
      <c r="V53" s="37">
        <f t="shared" si="11"/>
        <v>0</v>
      </c>
      <c r="W53" s="37">
        <f xml:space="preserve"> Q53</f>
        <v>2336.2079770164564</v>
      </c>
      <c r="X53" s="686">
        <f t="shared" ref="X53" si="12" xml:space="preserve"> V53</f>
        <v>0</v>
      </c>
      <c r="Z53" s="954">
        <f t="shared" ref="Z53:AJ53" si="13">SUM(Z8:Z52)</f>
        <v>50.506612871069429</v>
      </c>
      <c r="AA53" s="954">
        <f t="shared" si="13"/>
        <v>255.62173400154214</v>
      </c>
      <c r="AB53" s="954">
        <f t="shared" si="13"/>
        <v>715.62618409984555</v>
      </c>
      <c r="AC53" s="954">
        <f t="shared" si="13"/>
        <v>1483.8786427057717</v>
      </c>
      <c r="AD53" s="954">
        <f t="shared" si="13"/>
        <v>2122.1543159751427</v>
      </c>
      <c r="AE53" s="954">
        <f t="shared" si="13"/>
        <v>2431.1395448394524</v>
      </c>
      <c r="AF53" s="954">
        <f t="shared" si="13"/>
        <v>0</v>
      </c>
      <c r="AG53" s="954">
        <f t="shared" si="13"/>
        <v>0</v>
      </c>
      <c r="AH53" s="954">
        <f t="shared" si="13"/>
        <v>0</v>
      </c>
      <c r="AI53" s="954">
        <f t="shared" si="13"/>
        <v>0</v>
      </c>
      <c r="AJ53" s="954">
        <f t="shared" si="13"/>
        <v>0</v>
      </c>
      <c r="AK53" s="898">
        <f t="shared" ref="AK53" si="14" xml:space="preserve"> AE53</f>
        <v>2431.1395448394524</v>
      </c>
      <c r="AL53" s="598">
        <f t="shared" ref="AL53" si="15" xml:space="preserve"> AJ53</f>
        <v>0</v>
      </c>
      <c r="AM53" s="666"/>
      <c r="AN53" s="577">
        <f t="shared" si="9"/>
        <v>1.0406348958470006</v>
      </c>
      <c r="AO53" s="577" t="str">
        <f t="shared" si="10"/>
        <v/>
      </c>
      <c r="AQ53" s="667" t="s">
        <v>1855</v>
      </c>
      <c r="AR53" s="629"/>
      <c r="AT53" s="640" t="s">
        <v>1856</v>
      </c>
      <c r="AV53" s="654" t="s">
        <v>1857</v>
      </c>
      <c r="AW53" s="654" t="s">
        <v>1857</v>
      </c>
      <c r="AX53" s="654" t="s">
        <v>1857</v>
      </c>
      <c r="AY53" s="654" t="s">
        <v>1857</v>
      </c>
      <c r="AZ53" s="654" t="s">
        <v>1857</v>
      </c>
      <c r="BA53" s="654" t="s">
        <v>1857</v>
      </c>
      <c r="BB53" s="654" t="s">
        <v>1857</v>
      </c>
      <c r="BC53" s="654" t="s">
        <v>1857</v>
      </c>
      <c r="BD53" s="654" t="s">
        <v>1857</v>
      </c>
      <c r="BE53" s="654" t="s">
        <v>1857</v>
      </c>
      <c r="BF53" s="654" t="s">
        <v>1857</v>
      </c>
      <c r="BG53" s="654" t="s">
        <v>1858</v>
      </c>
      <c r="BH53" s="653" t="s">
        <v>1858</v>
      </c>
      <c r="BJ53" s="654" t="s">
        <v>1859</v>
      </c>
      <c r="BK53" s="654" t="s">
        <v>1859</v>
      </c>
      <c r="BL53" s="654" t="s">
        <v>1859</v>
      </c>
      <c r="BM53" s="654" t="s">
        <v>1859</v>
      </c>
      <c r="BN53" s="654" t="s">
        <v>1859</v>
      </c>
      <c r="BO53" s="654" t="s">
        <v>1859</v>
      </c>
      <c r="BP53" s="654" t="s">
        <v>1859</v>
      </c>
      <c r="BQ53" s="654" t="s">
        <v>1859</v>
      </c>
      <c r="BR53" s="654" t="s">
        <v>1859</v>
      </c>
      <c r="BS53" s="654" t="s">
        <v>1859</v>
      </c>
      <c r="BT53" s="654" t="s">
        <v>1859</v>
      </c>
      <c r="BU53" s="606" t="s">
        <v>1860</v>
      </c>
      <c r="BV53" s="606" t="s">
        <v>1860</v>
      </c>
      <c r="BX53" s="578" t="s">
        <v>1861</v>
      </c>
      <c r="BY53" s="578" t="s">
        <v>1861</v>
      </c>
    </row>
  </sheetData>
  <sheetProtection formatCells="0" selectLockedCells="1"/>
  <autoFilter ref="B5:AL50" xr:uid="{CA741180-DE8B-4128-BF7C-CB92550620F9}">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autoFilter>
  <mergeCells count="36">
    <mergeCell ref="BX5:BY5"/>
    <mergeCell ref="AQ5:AQ7"/>
    <mergeCell ref="C29:C34"/>
    <mergeCell ref="C35:C42"/>
    <mergeCell ref="BK6:BO6"/>
    <mergeCell ref="BP6:BT6"/>
    <mergeCell ref="C8:C15"/>
    <mergeCell ref="C16:C17"/>
    <mergeCell ref="C18:C25"/>
    <mergeCell ref="C26:C28"/>
    <mergeCell ref="BJ5:BT5"/>
    <mergeCell ref="H5:H7"/>
    <mergeCell ref="I5:I7"/>
    <mergeCell ref="J5:J7"/>
    <mergeCell ref="W5:W7"/>
    <mergeCell ref="M6:Q6"/>
    <mergeCell ref="R6:V6"/>
    <mergeCell ref="AA6:AE6"/>
    <mergeCell ref="AV5:BF5"/>
    <mergeCell ref="AO6:AO7"/>
    <mergeCell ref="AW6:BA6"/>
    <mergeCell ref="BB6:BF6"/>
    <mergeCell ref="L5:V5"/>
    <mergeCell ref="X5:X7"/>
    <mergeCell ref="AF6:AJ6"/>
    <mergeCell ref="AN6:AN7"/>
    <mergeCell ref="Z5:AJ5"/>
    <mergeCell ref="AK5:AK7"/>
    <mergeCell ref="AL5:AL7"/>
    <mergeCell ref="AN5:AO5"/>
    <mergeCell ref="G5:G7"/>
    <mergeCell ref="B5:B7"/>
    <mergeCell ref="C5:C7"/>
    <mergeCell ref="D5:D7"/>
    <mergeCell ref="E5:E7"/>
    <mergeCell ref="F5:F7"/>
  </mergeCells>
  <pageMargins left="0.7" right="0.7" top="0.75" bottom="0.75" header="0.3" footer="0.3"/>
  <pageSetup paperSize="9" orientation="portrait" r:id="rId1"/>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50B5-CF31-4C52-9999-3D701121D828}">
  <sheetPr codeName="Sheet79"/>
  <dimension ref="A1:CK1048507"/>
  <sheetViews>
    <sheetView topLeftCell="G1" zoomScale="60" zoomScaleNormal="60" workbookViewId="0">
      <pane ySplit="6" topLeftCell="A99" activePane="bottomLeft" state="frozen"/>
      <selection activeCell="BC1" sqref="BC1"/>
      <selection pane="bottomLeft" activeCell="P96" sqref="P96"/>
    </sheetView>
  </sheetViews>
  <sheetFormatPr defaultRowHeight="13.8" x14ac:dyDescent="0.25"/>
  <cols>
    <col min="1" max="1" width="3.796875" customWidth="1"/>
    <col min="2" max="2" width="15.09765625" customWidth="1"/>
    <col min="3" max="3" width="41.09765625" bestFit="1" customWidth="1"/>
    <col min="4" max="5" width="17.69921875" customWidth="1"/>
    <col min="6" max="6" width="49.19921875" style="121" customWidth="1"/>
    <col min="7" max="7" width="42.5" style="121" customWidth="1"/>
    <col min="8" max="8" width="16.69921875" style="121" customWidth="1"/>
    <col min="9" max="9" width="19.09765625" style="121" customWidth="1"/>
    <col min="10" max="10" width="4.5" customWidth="1"/>
    <col min="11" max="11" width="10.69921875" customWidth="1"/>
    <col min="12" max="12" width="3.69921875" customWidth="1"/>
    <col min="13" max="13" width="18.296875" customWidth="1"/>
    <col min="14" max="15" width="13.69921875" bestFit="1" customWidth="1"/>
    <col min="16" max="16" width="14" customWidth="1"/>
    <col min="17" max="33" width="14.59765625" customWidth="1"/>
    <col min="34" max="35" width="9.296875" customWidth="1"/>
    <col min="36" max="36" width="22.09765625" customWidth="1"/>
    <col min="37" max="37" width="9" customWidth="1"/>
    <col min="41" max="41" width="13.69921875" customWidth="1"/>
    <col min="42" max="42" width="10.296875" customWidth="1"/>
    <col min="45" max="45" width="11.796875" customWidth="1"/>
    <col min="46" max="46" width="13.19921875" customWidth="1"/>
    <col min="47" max="47" width="14" customWidth="1"/>
    <col min="49" max="49" width="12.09765625" customWidth="1"/>
    <col min="52" max="52" width="5.19921875" customWidth="1"/>
    <col min="53" max="53" width="11.19921875" customWidth="1"/>
    <col min="54" max="54" width="5" customWidth="1"/>
    <col min="55" max="55" width="30.69921875" bestFit="1" customWidth="1"/>
    <col min="56" max="75" width="8.296875" customWidth="1"/>
    <col min="77" max="85" width="11.09765625" customWidth="1"/>
    <col min="86" max="86" width="13.59765625" customWidth="1"/>
    <col min="87" max="87" width="12.796875" customWidth="1"/>
    <col min="88" max="88" width="11.09765625" customWidth="1"/>
  </cols>
  <sheetData>
    <row r="1" spans="1:88" ht="18.600000000000001" x14ac:dyDescent="0.3">
      <c r="A1" s="17" t="str" cm="1">
        <f t="array" aca="1" ref="A1" ca="1" xml:space="preserve"> RIGHT(CELL("filename", A1), LEN(CELL("filename", A1)) - SEARCH("]", CELL("filename", A1)))</f>
        <v>DPWW3</v>
      </c>
      <c r="B1" s="17"/>
      <c r="C1" s="17"/>
      <c r="D1" s="17"/>
      <c r="E1" s="17"/>
      <c r="F1" s="119"/>
      <c r="G1" s="119"/>
      <c r="H1" s="119"/>
      <c r="I1" s="119"/>
      <c r="J1" s="17"/>
      <c r="K1" s="17"/>
      <c r="L1" s="17"/>
      <c r="M1" s="17"/>
      <c r="N1" s="17"/>
      <c r="O1" s="17"/>
      <c r="P1" s="17"/>
      <c r="Q1" s="17"/>
      <c r="R1" s="17"/>
      <c r="S1" s="17"/>
      <c r="T1" s="17"/>
      <c r="U1" s="17"/>
      <c r="V1" s="17"/>
      <c r="W1" s="17"/>
      <c r="X1" s="17"/>
      <c r="Y1" s="17"/>
      <c r="Z1" s="17"/>
      <c r="AA1" s="17"/>
      <c r="AB1" s="17"/>
      <c r="AC1" s="17"/>
      <c r="AD1" s="17"/>
      <c r="AE1" s="17"/>
      <c r="AF1" s="17"/>
      <c r="AG1" s="17"/>
      <c r="AH1" s="29"/>
      <c r="AI1" s="29"/>
    </row>
    <row r="2" spans="1:88" ht="18.600000000000001" x14ac:dyDescent="0.3">
      <c r="B2" s="17"/>
      <c r="C2" s="17"/>
      <c r="D2" s="17"/>
      <c r="E2" s="17"/>
      <c r="F2" s="119"/>
      <c r="G2" s="119"/>
      <c r="H2" s="119"/>
      <c r="I2" s="119"/>
      <c r="J2" s="17"/>
      <c r="K2" s="17"/>
      <c r="L2" s="17"/>
      <c r="M2" s="17"/>
      <c r="N2" s="17"/>
      <c r="O2" s="17"/>
      <c r="P2" s="17"/>
      <c r="Q2" s="17"/>
      <c r="R2" s="17"/>
      <c r="S2" s="17"/>
      <c r="T2" s="17"/>
      <c r="U2" s="17"/>
      <c r="V2" s="17"/>
      <c r="W2" s="17"/>
      <c r="X2" s="17"/>
      <c r="Y2" s="17"/>
      <c r="Z2" s="17"/>
      <c r="AA2" s="17"/>
      <c r="AB2" s="17"/>
      <c r="AC2" s="17"/>
      <c r="AD2" s="17"/>
      <c r="AE2" s="17"/>
      <c r="AF2" s="17"/>
      <c r="AG2" s="17"/>
      <c r="AH2" s="29"/>
      <c r="AI2" s="29"/>
    </row>
    <row r="3" spans="1:88" ht="19.2" x14ac:dyDescent="0.35">
      <c r="A3" s="16" t="s">
        <v>1862</v>
      </c>
      <c r="B3" s="16"/>
      <c r="C3" s="16"/>
      <c r="D3" s="16"/>
      <c r="E3" s="16"/>
      <c r="F3" s="120"/>
      <c r="G3" s="120"/>
      <c r="H3" s="120"/>
      <c r="I3" s="120"/>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row>
    <row r="4" spans="1:88" ht="14.4" thickBot="1" x14ac:dyDescent="0.3"/>
    <row r="5" spans="1:88" ht="47.4" thickBot="1" x14ac:dyDescent="0.35">
      <c r="B5" s="1067" t="s">
        <v>137</v>
      </c>
      <c r="C5" s="1069" t="s">
        <v>974</v>
      </c>
      <c r="D5" s="1047" t="s">
        <v>975</v>
      </c>
      <c r="E5" s="1071" t="s">
        <v>1141</v>
      </c>
      <c r="F5" s="1047" t="s">
        <v>26</v>
      </c>
      <c r="G5" s="1047" t="s">
        <v>27</v>
      </c>
      <c r="H5" s="1047" t="s">
        <v>976</v>
      </c>
      <c r="I5" s="1060" t="s">
        <v>977</v>
      </c>
      <c r="J5" s="13"/>
      <c r="K5" s="1062" t="s">
        <v>1863</v>
      </c>
      <c r="L5" s="13"/>
      <c r="M5" s="1064"/>
      <c r="N5" s="1065"/>
      <c r="O5" s="1065"/>
      <c r="P5" s="1065"/>
      <c r="Q5" s="1065"/>
      <c r="R5" s="1065"/>
      <c r="S5" s="1065"/>
      <c r="T5" s="1065"/>
      <c r="U5" s="1065"/>
      <c r="V5" s="1065"/>
      <c r="W5" s="1065"/>
      <c r="X5" s="1065"/>
      <c r="Y5" s="1065"/>
      <c r="Z5" s="1065"/>
      <c r="AA5" s="1065"/>
      <c r="AB5" s="1065"/>
      <c r="AC5" s="1065"/>
      <c r="AD5" s="1065"/>
      <c r="AE5" s="1065"/>
      <c r="AF5" s="1065"/>
      <c r="AG5" s="1066"/>
      <c r="AH5" s="13"/>
      <c r="AI5" s="13"/>
      <c r="AJ5" s="1074" t="s">
        <v>1864</v>
      </c>
      <c r="AK5" s="1072" t="s">
        <v>1865</v>
      </c>
      <c r="AL5" s="1072"/>
      <c r="AM5" s="1072"/>
      <c r="AN5" s="1072"/>
      <c r="AO5" s="1072"/>
      <c r="AP5" s="1072"/>
      <c r="AQ5" s="1072"/>
      <c r="AR5" s="1072"/>
      <c r="AS5" s="1072"/>
      <c r="AT5" s="1072"/>
      <c r="AU5" s="1073"/>
      <c r="AW5" s="1074" t="s">
        <v>1033</v>
      </c>
      <c r="BA5" s="403" t="s">
        <v>1863</v>
      </c>
      <c r="BB5" s="314"/>
      <c r="BC5" s="1078" t="s">
        <v>1866</v>
      </c>
      <c r="BD5" s="1079"/>
      <c r="BE5" s="1079"/>
      <c r="BF5" s="1079"/>
      <c r="BG5" s="1079"/>
      <c r="BH5" s="1079"/>
      <c r="BI5" s="1079"/>
      <c r="BJ5" s="1079"/>
      <c r="BK5" s="1079"/>
      <c r="BL5" s="1079"/>
      <c r="BM5" s="1079"/>
      <c r="BN5" s="1079"/>
      <c r="BO5" s="1079"/>
      <c r="BP5" s="1079"/>
      <c r="BQ5" s="1079"/>
      <c r="BR5" s="1079"/>
      <c r="BS5" s="1079"/>
      <c r="BT5" s="1079"/>
      <c r="BU5" s="1079"/>
      <c r="BV5" s="1079"/>
      <c r="BW5" s="1080"/>
      <c r="BX5" s="314"/>
      <c r="BY5" s="350" t="s">
        <v>1864</v>
      </c>
      <c r="BZ5" s="1076" t="s">
        <v>1865</v>
      </c>
      <c r="CA5" s="1076"/>
      <c r="CB5" s="1076"/>
      <c r="CC5" s="1076"/>
      <c r="CD5" s="1076"/>
      <c r="CE5" s="1076"/>
      <c r="CF5" s="1076"/>
      <c r="CG5" s="1076"/>
      <c r="CH5" s="1076"/>
      <c r="CI5" s="1076"/>
      <c r="CJ5" s="1077"/>
    </row>
    <row r="6" spans="1:88" ht="78.599999999999994" thickBot="1" x14ac:dyDescent="0.35">
      <c r="A6" s="266" t="s">
        <v>1867</v>
      </c>
      <c r="B6" s="1068"/>
      <c r="C6" s="1070"/>
      <c r="D6" s="1048"/>
      <c r="E6" s="1055"/>
      <c r="F6" s="1048"/>
      <c r="G6" s="1048"/>
      <c r="H6" s="1048"/>
      <c r="I6" s="1061"/>
      <c r="J6" s="13"/>
      <c r="K6" s="1063"/>
      <c r="L6" s="13"/>
      <c r="M6" s="215" t="s">
        <v>1868</v>
      </c>
      <c r="N6" s="192" t="s">
        <v>1869</v>
      </c>
      <c r="O6" s="193" t="s">
        <v>1870</v>
      </c>
      <c r="P6" s="193" t="s">
        <v>1871</v>
      </c>
      <c r="Q6" s="194" t="s">
        <v>1872</v>
      </c>
      <c r="R6" s="216" t="s">
        <v>1873</v>
      </c>
      <c r="S6" s="193" t="s">
        <v>1874</v>
      </c>
      <c r="T6" s="193" t="s">
        <v>1875</v>
      </c>
      <c r="U6" s="217" t="s">
        <v>1876</v>
      </c>
      <c r="V6" s="192" t="s">
        <v>1877</v>
      </c>
      <c r="W6" s="193" t="s">
        <v>1878</v>
      </c>
      <c r="X6" s="193" t="s">
        <v>1879</v>
      </c>
      <c r="Y6" s="217" t="s">
        <v>1880</v>
      </c>
      <c r="Z6" s="192" t="s">
        <v>1881</v>
      </c>
      <c r="AA6" s="193" t="s">
        <v>1882</v>
      </c>
      <c r="AB6" s="193" t="s">
        <v>1883</v>
      </c>
      <c r="AC6" s="217" t="s">
        <v>1884</v>
      </c>
      <c r="AD6" s="192" t="s">
        <v>1885</v>
      </c>
      <c r="AE6" s="193" t="s">
        <v>1886</v>
      </c>
      <c r="AF6" s="193" t="s">
        <v>1887</v>
      </c>
      <c r="AG6" s="194" t="s">
        <v>1888</v>
      </c>
      <c r="AH6" s="209"/>
      <c r="AI6" s="209"/>
      <c r="AJ6" s="1075"/>
      <c r="AK6" s="444" t="s">
        <v>1889</v>
      </c>
      <c r="AL6" s="445" t="s">
        <v>1890</v>
      </c>
      <c r="AM6" s="445" t="s">
        <v>1891</v>
      </c>
      <c r="AN6" s="445" t="s">
        <v>1892</v>
      </c>
      <c r="AO6" s="445" t="s">
        <v>1893</v>
      </c>
      <c r="AP6" s="445" t="s">
        <v>1894</v>
      </c>
      <c r="AQ6" s="445" t="s">
        <v>1895</v>
      </c>
      <c r="AR6" s="445" t="s">
        <v>1896</v>
      </c>
      <c r="AS6" s="445" t="s">
        <v>1897</v>
      </c>
      <c r="AT6" s="446" t="s">
        <v>1898</v>
      </c>
      <c r="AU6" s="447" t="s">
        <v>1899</v>
      </c>
      <c r="AW6" s="1075"/>
      <c r="AZ6" s="266" t="s">
        <v>1900</v>
      </c>
      <c r="BA6" s="319" t="s">
        <v>1901</v>
      </c>
      <c r="BB6" s="314"/>
      <c r="BC6" s="460" t="s">
        <v>1902</v>
      </c>
      <c r="BD6" s="315" t="s">
        <v>1869</v>
      </c>
      <c r="BE6" s="316" t="s">
        <v>1870</v>
      </c>
      <c r="BF6" s="316" t="s">
        <v>1871</v>
      </c>
      <c r="BG6" s="461" t="s">
        <v>1872</v>
      </c>
      <c r="BH6" s="315" t="s">
        <v>1873</v>
      </c>
      <c r="BI6" s="316" t="s">
        <v>1874</v>
      </c>
      <c r="BJ6" s="316" t="s">
        <v>1875</v>
      </c>
      <c r="BK6" s="461" t="s">
        <v>1876</v>
      </c>
      <c r="BL6" s="315" t="s">
        <v>1877</v>
      </c>
      <c r="BM6" s="316" t="s">
        <v>1878</v>
      </c>
      <c r="BN6" s="316" t="s">
        <v>1879</v>
      </c>
      <c r="BO6" s="461" t="s">
        <v>1880</v>
      </c>
      <c r="BP6" s="315" t="s">
        <v>1881</v>
      </c>
      <c r="BQ6" s="316" t="s">
        <v>1882</v>
      </c>
      <c r="BR6" s="316" t="s">
        <v>1883</v>
      </c>
      <c r="BS6" s="461" t="s">
        <v>1884</v>
      </c>
      <c r="BT6" s="315" t="s">
        <v>1885</v>
      </c>
      <c r="BU6" s="316" t="s">
        <v>1886</v>
      </c>
      <c r="BV6" s="316" t="s">
        <v>1887</v>
      </c>
      <c r="BW6" s="317" t="s">
        <v>1888</v>
      </c>
      <c r="BX6" s="318"/>
      <c r="BY6" s="351" t="s">
        <v>1903</v>
      </c>
      <c r="BZ6" s="312" t="s">
        <v>1889</v>
      </c>
      <c r="CA6" s="294" t="s">
        <v>1890</v>
      </c>
      <c r="CB6" s="294" t="s">
        <v>1891</v>
      </c>
      <c r="CC6" s="294" t="s">
        <v>1892</v>
      </c>
      <c r="CD6" s="294" t="s">
        <v>1893</v>
      </c>
      <c r="CE6" s="294" t="s">
        <v>1894</v>
      </c>
      <c r="CF6" s="294" t="s">
        <v>1895</v>
      </c>
      <c r="CG6" s="294" t="s">
        <v>1896</v>
      </c>
      <c r="CH6" s="294" t="s">
        <v>1897</v>
      </c>
      <c r="CI6" s="497" t="s">
        <v>1898</v>
      </c>
      <c r="CJ6" s="313" t="s">
        <v>1899</v>
      </c>
    </row>
    <row r="7" spans="1:88" s="2" customFormat="1" ht="15" x14ac:dyDescent="0.25">
      <c r="B7" s="64" t="str">
        <f t="shared" ref="B7" si="0">rngAcronym</f>
        <v>YKY</v>
      </c>
      <c r="C7" s="364" t="s">
        <v>848</v>
      </c>
      <c r="D7" s="365" t="s">
        <v>849</v>
      </c>
      <c r="E7" s="366">
        <f>IFERROR(INDEX('PCD List'!$E$3:$O$41,MATCH(DPWW3!$D7,'PCD List'!$D$3:$D$41,0),MATCH(DPWW3!$B7,'PCD List'!$E$2:$O$2,0)),"")</f>
        <v>0</v>
      </c>
      <c r="F7" s="367" t="s">
        <v>719</v>
      </c>
      <c r="G7" s="368" t="s">
        <v>1904</v>
      </c>
      <c r="H7" s="373" t="s">
        <v>1144</v>
      </c>
      <c r="I7" s="220">
        <v>0</v>
      </c>
      <c r="J7" s="5"/>
      <c r="K7" s="1081"/>
      <c r="L7" s="5"/>
      <c r="M7" s="212"/>
      <c r="N7" s="179"/>
      <c r="O7" s="14"/>
      <c r="P7" s="14"/>
      <c r="Q7" s="181"/>
      <c r="R7" s="31"/>
      <c r="S7" s="14"/>
      <c r="T7" s="14"/>
      <c r="U7" s="34"/>
      <c r="V7" s="213"/>
      <c r="W7" s="14"/>
      <c r="X7" s="14"/>
      <c r="Y7" s="34"/>
      <c r="Z7" s="213"/>
      <c r="AA7" s="14"/>
      <c r="AB7" s="14"/>
      <c r="AC7" s="214"/>
      <c r="AD7" s="31"/>
      <c r="AE7" s="14"/>
      <c r="AF7" s="14"/>
      <c r="AG7" s="181"/>
      <c r="AH7" s="30"/>
      <c r="AI7" s="30"/>
      <c r="AJ7" s="139"/>
      <c r="AK7" s="140"/>
      <c r="AL7" s="140"/>
      <c r="AM7" s="140"/>
      <c r="AN7" s="140"/>
      <c r="AO7" s="140"/>
      <c r="AP7" s="140"/>
      <c r="AQ7" s="140"/>
      <c r="AR7" s="140"/>
      <c r="AS7" s="140"/>
      <c r="AT7" s="140"/>
      <c r="AU7" s="380"/>
      <c r="AW7" s="448" t="s">
        <v>1905</v>
      </c>
      <c r="AZ7" s="2" t="s">
        <v>1906</v>
      </c>
      <c r="BA7" s="451" t="s">
        <v>1907</v>
      </c>
      <c r="BB7" s="306"/>
      <c r="BC7" s="457" t="s">
        <v>1908</v>
      </c>
      <c r="BD7" s="352" t="s">
        <v>1908</v>
      </c>
      <c r="BE7" s="338" t="s">
        <v>1908</v>
      </c>
      <c r="BF7" s="338" t="s">
        <v>1908</v>
      </c>
      <c r="BG7" s="458" t="s">
        <v>1908</v>
      </c>
      <c r="BH7" s="352" t="s">
        <v>1908</v>
      </c>
      <c r="BI7" s="338" t="s">
        <v>1908</v>
      </c>
      <c r="BJ7" s="338" t="s">
        <v>1908</v>
      </c>
      <c r="BK7" s="458" t="s">
        <v>1908</v>
      </c>
      <c r="BL7" s="352" t="s">
        <v>1908</v>
      </c>
      <c r="BM7" s="338" t="s">
        <v>1908</v>
      </c>
      <c r="BN7" s="338" t="s">
        <v>1908</v>
      </c>
      <c r="BO7" s="458" t="s">
        <v>1908</v>
      </c>
      <c r="BP7" s="352" t="s">
        <v>1908</v>
      </c>
      <c r="BQ7" s="338" t="s">
        <v>1908</v>
      </c>
      <c r="BR7" s="338" t="s">
        <v>1908</v>
      </c>
      <c r="BS7" s="458" t="s">
        <v>1908</v>
      </c>
      <c r="BT7" s="352" t="s">
        <v>1908</v>
      </c>
      <c r="BU7" s="338" t="s">
        <v>1908</v>
      </c>
      <c r="BV7" s="338" t="s">
        <v>1908</v>
      </c>
      <c r="BW7" s="459" t="s">
        <v>1908</v>
      </c>
      <c r="BX7" s="299"/>
      <c r="BY7" s="309" t="s">
        <v>1909</v>
      </c>
      <c r="BZ7" s="308" t="s">
        <v>1910</v>
      </c>
      <c r="CA7" s="302" t="s">
        <v>1911</v>
      </c>
      <c r="CB7" s="302" t="s">
        <v>1912</v>
      </c>
      <c r="CC7" s="302" t="s">
        <v>1913</v>
      </c>
      <c r="CD7" s="302" t="s">
        <v>1914</v>
      </c>
      <c r="CE7" s="302" t="s">
        <v>1915</v>
      </c>
      <c r="CF7" s="302" t="s">
        <v>1916</v>
      </c>
      <c r="CG7" s="302" t="s">
        <v>1917</v>
      </c>
      <c r="CH7" s="302" t="s">
        <v>1918</v>
      </c>
      <c r="CI7" s="498" t="s">
        <v>1919</v>
      </c>
      <c r="CJ7" s="307" t="s">
        <v>1920</v>
      </c>
    </row>
    <row r="8" spans="1:88" s="2" customFormat="1" ht="15" x14ac:dyDescent="0.25">
      <c r="B8" s="8" t="str">
        <f xml:space="preserve"> B7</f>
        <v>YKY</v>
      </c>
      <c r="C8" s="369" t="s">
        <v>848</v>
      </c>
      <c r="D8" s="370" t="s">
        <v>849</v>
      </c>
      <c r="E8" s="371">
        <f>IFERROR(INDEX('PCD List'!$E$3:$O$41,MATCH(DPWW3!$D8,'PCD List'!$D$3:$D$41,0),MATCH(DPWW3!$B8,'PCD List'!$E$2:$O$2,0)),"")</f>
        <v>0</v>
      </c>
      <c r="F8" s="372" t="s">
        <v>719</v>
      </c>
      <c r="G8" s="19" t="s">
        <v>1921</v>
      </c>
      <c r="H8" s="374" t="s">
        <v>1144</v>
      </c>
      <c r="I8" s="166">
        <v>0</v>
      </c>
      <c r="J8" s="49"/>
      <c r="K8" s="1082"/>
      <c r="L8" s="49"/>
      <c r="M8" s="212"/>
      <c r="N8" s="179"/>
      <c r="O8" s="14"/>
      <c r="P8" s="14"/>
      <c r="Q8" s="181"/>
      <c r="R8" s="31"/>
      <c r="S8" s="14"/>
      <c r="T8" s="14"/>
      <c r="U8" s="34"/>
      <c r="V8" s="213"/>
      <c r="W8" s="14"/>
      <c r="X8" s="14"/>
      <c r="Y8" s="34"/>
      <c r="Z8" s="213"/>
      <c r="AA8" s="14"/>
      <c r="AB8" s="14"/>
      <c r="AC8" s="214"/>
      <c r="AD8" s="31"/>
      <c r="AE8" s="14"/>
      <c r="AF8" s="14"/>
      <c r="AG8" s="181"/>
      <c r="AH8" s="30"/>
      <c r="AI8" s="30"/>
      <c r="AJ8" s="126"/>
      <c r="AK8" s="9"/>
      <c r="AL8" s="9"/>
      <c r="AM8" s="9"/>
      <c r="AN8" s="9"/>
      <c r="AO8" s="9"/>
      <c r="AP8" s="9"/>
      <c r="AQ8" s="9"/>
      <c r="AR8" s="9"/>
      <c r="AS8" s="9"/>
      <c r="AT8" s="9"/>
      <c r="AU8" s="89"/>
      <c r="AW8" s="449" t="s">
        <v>1905</v>
      </c>
      <c r="AZ8" s="2" t="s">
        <v>1922</v>
      </c>
      <c r="BA8" s="466"/>
      <c r="BB8" s="42"/>
      <c r="BC8" s="455" t="s">
        <v>1923</v>
      </c>
      <c r="BD8" s="333" t="s">
        <v>1923</v>
      </c>
      <c r="BE8" s="290" t="s">
        <v>1923</v>
      </c>
      <c r="BF8" s="290" t="s">
        <v>1923</v>
      </c>
      <c r="BG8" s="301" t="s">
        <v>1923</v>
      </c>
      <c r="BH8" s="333" t="s">
        <v>1923</v>
      </c>
      <c r="BI8" s="290" t="s">
        <v>1923</v>
      </c>
      <c r="BJ8" s="290" t="s">
        <v>1923</v>
      </c>
      <c r="BK8" s="301" t="s">
        <v>1923</v>
      </c>
      <c r="BL8" s="333" t="s">
        <v>1923</v>
      </c>
      <c r="BM8" s="290" t="s">
        <v>1923</v>
      </c>
      <c r="BN8" s="290" t="s">
        <v>1923</v>
      </c>
      <c r="BO8" s="301" t="s">
        <v>1923</v>
      </c>
      <c r="BP8" s="333" t="s">
        <v>1923</v>
      </c>
      <c r="BQ8" s="290" t="s">
        <v>1923</v>
      </c>
      <c r="BR8" s="290" t="s">
        <v>1923</v>
      </c>
      <c r="BS8" s="301" t="s">
        <v>1923</v>
      </c>
      <c r="BT8" s="333" t="s">
        <v>1923</v>
      </c>
      <c r="BU8" s="290" t="s">
        <v>1923</v>
      </c>
      <c r="BV8" s="290" t="s">
        <v>1923</v>
      </c>
      <c r="BW8" s="334" t="s">
        <v>1923</v>
      </c>
      <c r="BX8" s="299"/>
      <c r="BY8" s="465" t="str">
        <f>BY$7&amp;$AZ8</f>
        <v>PCD_DPWW3_SOW1_DLY_S1</v>
      </c>
      <c r="BZ8" s="465" t="str">
        <f t="shared" ref="BZ8:CJ8" si="1">BZ$7&amp;$AZ8</f>
        <v>PCD_DPWW3_SOW1_DIR_S1</v>
      </c>
      <c r="CA8" s="465" t="str">
        <f t="shared" si="1"/>
        <v>PCD_DPWW3_SOW1_DSCR_S1</v>
      </c>
      <c r="CB8" s="465" t="str">
        <f t="shared" si="1"/>
        <v>PCD_DPWW3_SOW1_DCS_S1</v>
      </c>
      <c r="CC8" s="465" t="str">
        <f t="shared" si="1"/>
        <v>PCD_DPWW3_SOW1_DSCS_S1</v>
      </c>
      <c r="CD8" s="465" t="str">
        <f t="shared" si="1"/>
        <v>PCD_DPWW3_SOW1_DPP_S1</v>
      </c>
      <c r="CE8" s="465" t="str">
        <f t="shared" si="1"/>
        <v>PCD_DPWW3_SOW1_DTPI_S1</v>
      </c>
      <c r="CF8" s="465" t="str">
        <f t="shared" si="1"/>
        <v>PCD_DPWW3_SOW1_DCI_S1</v>
      </c>
      <c r="CG8" s="465" t="str">
        <f t="shared" si="1"/>
        <v>PCD_DPWW3_SOW1_DSI_S1</v>
      </c>
      <c r="CH8" s="465" t="str">
        <f t="shared" si="1"/>
        <v>PCD_DPWW3_SOW1_DER_S1</v>
      </c>
      <c r="CI8" s="465" t="str">
        <f t="shared" ref="CI8:CI15" si="2">CI$7&amp;$AZ8</f>
        <v>PCD_DPWW3_SOW1_RS_S1</v>
      </c>
      <c r="CJ8" s="465" t="str">
        <f t="shared" si="1"/>
        <v>PCD_DPWW3_SOW1_DPLE_S1</v>
      </c>
    </row>
    <row r="9" spans="1:88" s="2" customFormat="1" ht="15" x14ac:dyDescent="0.25">
      <c r="B9" s="8" t="str">
        <f t="shared" ref="B9:B15" si="3" xml:space="preserve"> B8</f>
        <v>YKY</v>
      </c>
      <c r="C9" s="369" t="s">
        <v>848</v>
      </c>
      <c r="D9" s="370" t="s">
        <v>849</v>
      </c>
      <c r="E9" s="371">
        <f>IFERROR(INDEX('PCD List'!$E$3:$O$41,MATCH(DPWW3!$D9,'PCD List'!$D$3:$D$41,0),MATCH(DPWW3!$B9,'PCD List'!$E$2:$O$2,0)),"")</f>
        <v>0</v>
      </c>
      <c r="F9" s="372" t="s">
        <v>719</v>
      </c>
      <c r="G9" s="19" t="s">
        <v>1924</v>
      </c>
      <c r="H9" s="374" t="s">
        <v>1144</v>
      </c>
      <c r="I9" s="166">
        <v>0</v>
      </c>
      <c r="J9" s="49"/>
      <c r="K9" s="1082"/>
      <c r="L9" s="49"/>
      <c r="M9" s="212"/>
      <c r="N9" s="179"/>
      <c r="O9" s="14"/>
      <c r="P9" s="14"/>
      <c r="Q9" s="181"/>
      <c r="R9" s="31"/>
      <c r="S9" s="14"/>
      <c r="T9" s="14"/>
      <c r="U9" s="34"/>
      <c r="V9" s="213"/>
      <c r="W9" s="14"/>
      <c r="X9" s="14"/>
      <c r="Y9" s="34"/>
      <c r="Z9" s="213"/>
      <c r="AA9" s="14"/>
      <c r="AB9" s="14"/>
      <c r="AC9" s="214"/>
      <c r="AD9" s="31"/>
      <c r="AE9" s="14"/>
      <c r="AF9" s="14"/>
      <c r="AG9" s="181"/>
      <c r="AH9" s="30"/>
      <c r="AI9" s="30"/>
      <c r="AJ9" s="126"/>
      <c r="AK9" s="9"/>
      <c r="AL9" s="9"/>
      <c r="AM9" s="9"/>
      <c r="AN9" s="9"/>
      <c r="AO9" s="9"/>
      <c r="AP9" s="9"/>
      <c r="AQ9" s="9"/>
      <c r="AR9" s="9"/>
      <c r="AS9" s="9"/>
      <c r="AT9" s="9"/>
      <c r="AU9" s="89"/>
      <c r="AW9" s="449" t="s">
        <v>1905</v>
      </c>
      <c r="AZ9" s="2" t="s">
        <v>1925</v>
      </c>
      <c r="BA9" s="466"/>
      <c r="BB9" s="42"/>
      <c r="BC9" s="455" t="s">
        <v>1926</v>
      </c>
      <c r="BD9" s="333" t="s">
        <v>1926</v>
      </c>
      <c r="BE9" s="290" t="s">
        <v>1926</v>
      </c>
      <c r="BF9" s="290" t="s">
        <v>1926</v>
      </c>
      <c r="BG9" s="301" t="s">
        <v>1926</v>
      </c>
      <c r="BH9" s="333" t="s">
        <v>1926</v>
      </c>
      <c r="BI9" s="290" t="s">
        <v>1926</v>
      </c>
      <c r="BJ9" s="290" t="s">
        <v>1926</v>
      </c>
      <c r="BK9" s="301" t="s">
        <v>1926</v>
      </c>
      <c r="BL9" s="333" t="s">
        <v>1926</v>
      </c>
      <c r="BM9" s="290" t="s">
        <v>1926</v>
      </c>
      <c r="BN9" s="290" t="s">
        <v>1926</v>
      </c>
      <c r="BO9" s="301" t="s">
        <v>1926</v>
      </c>
      <c r="BP9" s="333" t="s">
        <v>1926</v>
      </c>
      <c r="BQ9" s="290" t="s">
        <v>1926</v>
      </c>
      <c r="BR9" s="290" t="s">
        <v>1926</v>
      </c>
      <c r="BS9" s="301" t="s">
        <v>1926</v>
      </c>
      <c r="BT9" s="333" t="s">
        <v>1926</v>
      </c>
      <c r="BU9" s="290" t="s">
        <v>1926</v>
      </c>
      <c r="BV9" s="290" t="s">
        <v>1926</v>
      </c>
      <c r="BW9" s="334" t="s">
        <v>1926</v>
      </c>
      <c r="BX9" s="299"/>
      <c r="BY9" s="465" t="str">
        <f t="shared" ref="BY9:CJ15" si="4">BY$7&amp;$AZ9</f>
        <v>PCD_DPWW3_SOW1_DLY_S2</v>
      </c>
      <c r="BZ9" s="465" t="str">
        <f t="shared" si="4"/>
        <v>PCD_DPWW3_SOW1_DIR_S2</v>
      </c>
      <c r="CA9" s="465" t="str">
        <f t="shared" si="4"/>
        <v>PCD_DPWW3_SOW1_DSCR_S2</v>
      </c>
      <c r="CB9" s="465" t="str">
        <f t="shared" si="4"/>
        <v>PCD_DPWW3_SOW1_DCS_S2</v>
      </c>
      <c r="CC9" s="465" t="str">
        <f t="shared" si="4"/>
        <v>PCD_DPWW3_SOW1_DSCS_S2</v>
      </c>
      <c r="CD9" s="465" t="str">
        <f t="shared" si="4"/>
        <v>PCD_DPWW3_SOW1_DPP_S2</v>
      </c>
      <c r="CE9" s="465" t="str">
        <f t="shared" si="4"/>
        <v>PCD_DPWW3_SOW1_DTPI_S2</v>
      </c>
      <c r="CF9" s="465" t="str">
        <f t="shared" si="4"/>
        <v>PCD_DPWW3_SOW1_DCI_S2</v>
      </c>
      <c r="CG9" s="465" t="str">
        <f t="shared" si="4"/>
        <v>PCD_DPWW3_SOW1_DSI_S2</v>
      </c>
      <c r="CH9" s="465" t="str">
        <f t="shared" si="4"/>
        <v>PCD_DPWW3_SOW1_DER_S2</v>
      </c>
      <c r="CI9" s="465" t="str">
        <f t="shared" si="2"/>
        <v>PCD_DPWW3_SOW1_RS_S2</v>
      </c>
      <c r="CJ9" s="465" t="str">
        <f t="shared" si="4"/>
        <v>PCD_DPWW3_SOW1_DPLE_S2</v>
      </c>
    </row>
    <row r="10" spans="1:88" s="2" customFormat="1" ht="15" x14ac:dyDescent="0.25">
      <c r="B10" s="8" t="str">
        <f t="shared" si="3"/>
        <v>YKY</v>
      </c>
      <c r="C10" s="369" t="s">
        <v>848</v>
      </c>
      <c r="D10" s="370" t="s">
        <v>849</v>
      </c>
      <c r="E10" s="371">
        <f>IFERROR(INDEX('PCD List'!$E$3:$O$41,MATCH(DPWW3!$D10,'PCD List'!$D$3:$D$41,0),MATCH(DPWW3!$B10,'PCD List'!$E$2:$O$2,0)),"")</f>
        <v>0</v>
      </c>
      <c r="F10" s="372" t="s">
        <v>719</v>
      </c>
      <c r="G10" s="19" t="s">
        <v>1927</v>
      </c>
      <c r="H10" s="374" t="s">
        <v>1144</v>
      </c>
      <c r="I10" s="166">
        <v>0</v>
      </c>
      <c r="J10" s="49"/>
      <c r="K10" s="1082"/>
      <c r="L10" s="49"/>
      <c r="M10" s="212"/>
      <c r="N10" s="179"/>
      <c r="O10" s="14"/>
      <c r="P10" s="14"/>
      <c r="Q10" s="181"/>
      <c r="R10" s="31"/>
      <c r="S10" s="14"/>
      <c r="T10" s="14"/>
      <c r="U10" s="34"/>
      <c r="V10" s="213"/>
      <c r="W10" s="14"/>
      <c r="X10" s="14"/>
      <c r="Y10" s="34"/>
      <c r="Z10" s="213"/>
      <c r="AA10" s="14"/>
      <c r="AB10" s="14"/>
      <c r="AC10" s="214"/>
      <c r="AD10" s="31"/>
      <c r="AE10" s="14"/>
      <c r="AF10" s="14"/>
      <c r="AG10" s="181"/>
      <c r="AH10" s="30"/>
      <c r="AI10" s="30"/>
      <c r="AJ10" s="126"/>
      <c r="AK10" s="9"/>
      <c r="AL10" s="9"/>
      <c r="AM10" s="9"/>
      <c r="AN10" s="9"/>
      <c r="AO10" s="9"/>
      <c r="AP10" s="9"/>
      <c r="AQ10" s="9"/>
      <c r="AR10" s="9"/>
      <c r="AS10" s="9"/>
      <c r="AT10" s="9"/>
      <c r="AU10" s="89"/>
      <c r="AW10" s="449" t="s">
        <v>1905</v>
      </c>
      <c r="AZ10" s="2" t="s">
        <v>1928</v>
      </c>
      <c r="BA10" s="466"/>
      <c r="BB10" s="42"/>
      <c r="BC10" s="455" t="s">
        <v>1929</v>
      </c>
      <c r="BD10" s="333" t="s">
        <v>1929</v>
      </c>
      <c r="BE10" s="290" t="s">
        <v>1929</v>
      </c>
      <c r="BF10" s="290" t="s">
        <v>1929</v>
      </c>
      <c r="BG10" s="301" t="s">
        <v>1929</v>
      </c>
      <c r="BH10" s="333" t="s">
        <v>1929</v>
      </c>
      <c r="BI10" s="290" t="s">
        <v>1929</v>
      </c>
      <c r="BJ10" s="290" t="s">
        <v>1929</v>
      </c>
      <c r="BK10" s="301" t="s">
        <v>1929</v>
      </c>
      <c r="BL10" s="333" t="s">
        <v>1929</v>
      </c>
      <c r="BM10" s="290" t="s">
        <v>1929</v>
      </c>
      <c r="BN10" s="290" t="s">
        <v>1929</v>
      </c>
      <c r="BO10" s="301" t="s">
        <v>1929</v>
      </c>
      <c r="BP10" s="333" t="s">
        <v>1929</v>
      </c>
      <c r="BQ10" s="290" t="s">
        <v>1929</v>
      </c>
      <c r="BR10" s="290" t="s">
        <v>1929</v>
      </c>
      <c r="BS10" s="301" t="s">
        <v>1929</v>
      </c>
      <c r="BT10" s="333" t="s">
        <v>1929</v>
      </c>
      <c r="BU10" s="290" t="s">
        <v>1929</v>
      </c>
      <c r="BV10" s="290" t="s">
        <v>1929</v>
      </c>
      <c r="BW10" s="334" t="s">
        <v>1929</v>
      </c>
      <c r="BX10" s="299"/>
      <c r="BY10" s="465" t="str">
        <f t="shared" si="4"/>
        <v>PCD_DPWW3_SOW1_DLY_S3</v>
      </c>
      <c r="BZ10" s="465" t="str">
        <f t="shared" si="4"/>
        <v>PCD_DPWW3_SOW1_DIR_S3</v>
      </c>
      <c r="CA10" s="465" t="str">
        <f t="shared" si="4"/>
        <v>PCD_DPWW3_SOW1_DSCR_S3</v>
      </c>
      <c r="CB10" s="465" t="str">
        <f t="shared" si="4"/>
        <v>PCD_DPWW3_SOW1_DCS_S3</v>
      </c>
      <c r="CC10" s="465" t="str">
        <f t="shared" si="4"/>
        <v>PCD_DPWW3_SOW1_DSCS_S3</v>
      </c>
      <c r="CD10" s="465" t="str">
        <f t="shared" si="4"/>
        <v>PCD_DPWW3_SOW1_DPP_S3</v>
      </c>
      <c r="CE10" s="465" t="str">
        <f t="shared" si="4"/>
        <v>PCD_DPWW3_SOW1_DTPI_S3</v>
      </c>
      <c r="CF10" s="465" t="str">
        <f t="shared" si="4"/>
        <v>PCD_DPWW3_SOW1_DCI_S3</v>
      </c>
      <c r="CG10" s="465" t="str">
        <f t="shared" si="4"/>
        <v>PCD_DPWW3_SOW1_DSI_S3</v>
      </c>
      <c r="CH10" s="465" t="str">
        <f t="shared" si="4"/>
        <v>PCD_DPWW3_SOW1_DER_S3</v>
      </c>
      <c r="CI10" s="465" t="str">
        <f t="shared" si="2"/>
        <v>PCD_DPWW3_SOW1_RS_S3</v>
      </c>
      <c r="CJ10" s="465" t="str">
        <f t="shared" si="4"/>
        <v>PCD_DPWW3_SOW1_DPLE_S3</v>
      </c>
    </row>
    <row r="11" spans="1:88" s="2" customFormat="1" ht="15" x14ac:dyDescent="0.25">
      <c r="B11" s="8" t="str">
        <f t="shared" si="3"/>
        <v>YKY</v>
      </c>
      <c r="C11" s="369" t="s">
        <v>848</v>
      </c>
      <c r="D11" s="370" t="s">
        <v>849</v>
      </c>
      <c r="E11" s="371">
        <f>IFERROR(INDEX('PCD List'!$E$3:$O$41,MATCH(DPWW3!$D11,'PCD List'!$D$3:$D$41,0),MATCH(DPWW3!$B11,'PCD List'!$E$2:$O$2,0)),"")</f>
        <v>0</v>
      </c>
      <c r="F11" s="372" t="s">
        <v>719</v>
      </c>
      <c r="G11" s="19" t="s">
        <v>1930</v>
      </c>
      <c r="H11" s="374" t="s">
        <v>1144</v>
      </c>
      <c r="I11" s="166">
        <v>0</v>
      </c>
      <c r="J11" s="49"/>
      <c r="K11" s="1082"/>
      <c r="L11" s="49"/>
      <c r="M11" s="212"/>
      <c r="N11" s="179"/>
      <c r="O11" s="14"/>
      <c r="P11" s="14"/>
      <c r="Q11" s="181"/>
      <c r="R11" s="31"/>
      <c r="S11" s="14"/>
      <c r="T11" s="14"/>
      <c r="U11" s="34"/>
      <c r="V11" s="213"/>
      <c r="W11" s="14"/>
      <c r="X11" s="14"/>
      <c r="Y11" s="34"/>
      <c r="Z11" s="213"/>
      <c r="AA11" s="14"/>
      <c r="AB11" s="14"/>
      <c r="AC11" s="214"/>
      <c r="AD11" s="31"/>
      <c r="AE11" s="14"/>
      <c r="AF11" s="14"/>
      <c r="AG11" s="181"/>
      <c r="AH11" s="30"/>
      <c r="AI11" s="30"/>
      <c r="AJ11" s="126"/>
      <c r="AK11" s="9"/>
      <c r="AL11" s="9"/>
      <c r="AM11" s="9"/>
      <c r="AN11" s="9"/>
      <c r="AO11" s="9"/>
      <c r="AP11" s="9"/>
      <c r="AQ11" s="9"/>
      <c r="AR11" s="9"/>
      <c r="AS11" s="9"/>
      <c r="AT11" s="9"/>
      <c r="AU11" s="89"/>
      <c r="AW11" s="449" t="s">
        <v>1905</v>
      </c>
      <c r="AZ11" s="2" t="s">
        <v>1931</v>
      </c>
      <c r="BA11" s="466"/>
      <c r="BB11" s="42"/>
      <c r="BC11" s="455" t="s">
        <v>1932</v>
      </c>
      <c r="BD11" s="333" t="s">
        <v>1932</v>
      </c>
      <c r="BE11" s="290" t="s">
        <v>1932</v>
      </c>
      <c r="BF11" s="290" t="s">
        <v>1932</v>
      </c>
      <c r="BG11" s="301" t="s">
        <v>1932</v>
      </c>
      <c r="BH11" s="333" t="s">
        <v>1932</v>
      </c>
      <c r="BI11" s="290" t="s">
        <v>1932</v>
      </c>
      <c r="BJ11" s="290" t="s">
        <v>1932</v>
      </c>
      <c r="BK11" s="301" t="s">
        <v>1932</v>
      </c>
      <c r="BL11" s="333" t="s">
        <v>1932</v>
      </c>
      <c r="BM11" s="290" t="s">
        <v>1932</v>
      </c>
      <c r="BN11" s="290" t="s">
        <v>1932</v>
      </c>
      <c r="BO11" s="301" t="s">
        <v>1932</v>
      </c>
      <c r="BP11" s="333" t="s">
        <v>1932</v>
      </c>
      <c r="BQ11" s="290" t="s">
        <v>1932</v>
      </c>
      <c r="BR11" s="290" t="s">
        <v>1932</v>
      </c>
      <c r="BS11" s="301" t="s">
        <v>1932</v>
      </c>
      <c r="BT11" s="333" t="s">
        <v>1932</v>
      </c>
      <c r="BU11" s="290" t="s">
        <v>1932</v>
      </c>
      <c r="BV11" s="290" t="s">
        <v>1932</v>
      </c>
      <c r="BW11" s="334" t="s">
        <v>1932</v>
      </c>
      <c r="BX11" s="299"/>
      <c r="BY11" s="465" t="str">
        <f t="shared" si="4"/>
        <v>PCD_DPWW3_SOW1_DLY_S4</v>
      </c>
      <c r="BZ11" s="465" t="str">
        <f t="shared" si="4"/>
        <v>PCD_DPWW3_SOW1_DIR_S4</v>
      </c>
      <c r="CA11" s="465" t="str">
        <f t="shared" si="4"/>
        <v>PCD_DPWW3_SOW1_DSCR_S4</v>
      </c>
      <c r="CB11" s="465" t="str">
        <f t="shared" si="4"/>
        <v>PCD_DPWW3_SOW1_DCS_S4</v>
      </c>
      <c r="CC11" s="465" t="str">
        <f t="shared" si="4"/>
        <v>PCD_DPWW3_SOW1_DSCS_S4</v>
      </c>
      <c r="CD11" s="465" t="str">
        <f t="shared" si="4"/>
        <v>PCD_DPWW3_SOW1_DPP_S4</v>
      </c>
      <c r="CE11" s="465" t="str">
        <f t="shared" si="4"/>
        <v>PCD_DPWW3_SOW1_DTPI_S4</v>
      </c>
      <c r="CF11" s="465" t="str">
        <f t="shared" si="4"/>
        <v>PCD_DPWW3_SOW1_DCI_S4</v>
      </c>
      <c r="CG11" s="465" t="str">
        <f t="shared" si="4"/>
        <v>PCD_DPWW3_SOW1_DSI_S4</v>
      </c>
      <c r="CH11" s="465" t="str">
        <f t="shared" si="4"/>
        <v>PCD_DPWW3_SOW1_DER_S4</v>
      </c>
      <c r="CI11" s="465" t="str">
        <f t="shared" si="2"/>
        <v>PCD_DPWW3_SOW1_RS_S4</v>
      </c>
      <c r="CJ11" s="465" t="str">
        <f t="shared" si="4"/>
        <v>PCD_DPWW3_SOW1_DPLE_S4</v>
      </c>
    </row>
    <row r="12" spans="1:88" s="2" customFormat="1" ht="15" x14ac:dyDescent="0.25">
      <c r="B12" s="8" t="str">
        <f t="shared" si="3"/>
        <v>YKY</v>
      </c>
      <c r="C12" s="369" t="s">
        <v>848</v>
      </c>
      <c r="D12" s="370" t="s">
        <v>849</v>
      </c>
      <c r="E12" s="371">
        <f>IFERROR(INDEX('PCD List'!$E$3:$O$41,MATCH(DPWW3!$D12,'PCD List'!$D$3:$D$41,0),MATCH(DPWW3!$B12,'PCD List'!$E$2:$O$2,0)),"")</f>
        <v>0</v>
      </c>
      <c r="F12" s="372" t="s">
        <v>719</v>
      </c>
      <c r="G12" s="19" t="s">
        <v>1933</v>
      </c>
      <c r="H12" s="374" t="s">
        <v>1144</v>
      </c>
      <c r="I12" s="166">
        <v>0</v>
      </c>
      <c r="J12" s="49"/>
      <c r="K12" s="1082"/>
      <c r="L12" s="49"/>
      <c r="M12" s="212"/>
      <c r="N12" s="179"/>
      <c r="O12" s="14"/>
      <c r="P12" s="14"/>
      <c r="Q12" s="181"/>
      <c r="R12" s="31"/>
      <c r="S12" s="14"/>
      <c r="T12" s="14"/>
      <c r="U12" s="34"/>
      <c r="V12" s="213"/>
      <c r="W12" s="14"/>
      <c r="X12" s="14"/>
      <c r="Y12" s="34"/>
      <c r="Z12" s="213"/>
      <c r="AA12" s="14"/>
      <c r="AB12" s="14"/>
      <c r="AC12" s="214"/>
      <c r="AD12" s="31"/>
      <c r="AE12" s="14"/>
      <c r="AF12" s="14"/>
      <c r="AG12" s="181"/>
      <c r="AH12" s="30"/>
      <c r="AI12" s="30"/>
      <c r="AJ12" s="126"/>
      <c r="AK12" s="9"/>
      <c r="AL12" s="9"/>
      <c r="AM12" s="9"/>
      <c r="AN12" s="9"/>
      <c r="AO12" s="9"/>
      <c r="AP12" s="9"/>
      <c r="AQ12" s="9"/>
      <c r="AR12" s="9"/>
      <c r="AS12" s="9"/>
      <c r="AT12" s="9"/>
      <c r="AU12" s="89"/>
      <c r="AW12" s="449" t="s">
        <v>1905</v>
      </c>
      <c r="AZ12" s="2" t="s">
        <v>1934</v>
      </c>
      <c r="BA12" s="466"/>
      <c r="BB12" s="42"/>
      <c r="BC12" s="455" t="s">
        <v>1935</v>
      </c>
      <c r="BD12" s="333" t="s">
        <v>1935</v>
      </c>
      <c r="BE12" s="290" t="s">
        <v>1935</v>
      </c>
      <c r="BF12" s="290" t="s">
        <v>1935</v>
      </c>
      <c r="BG12" s="301" t="s">
        <v>1935</v>
      </c>
      <c r="BH12" s="333" t="s">
        <v>1935</v>
      </c>
      <c r="BI12" s="290" t="s">
        <v>1935</v>
      </c>
      <c r="BJ12" s="290" t="s">
        <v>1935</v>
      </c>
      <c r="BK12" s="301" t="s">
        <v>1935</v>
      </c>
      <c r="BL12" s="333" t="s">
        <v>1935</v>
      </c>
      <c r="BM12" s="290" t="s">
        <v>1935</v>
      </c>
      <c r="BN12" s="290" t="s">
        <v>1935</v>
      </c>
      <c r="BO12" s="301" t="s">
        <v>1935</v>
      </c>
      <c r="BP12" s="333" t="s">
        <v>1935</v>
      </c>
      <c r="BQ12" s="290" t="s">
        <v>1935</v>
      </c>
      <c r="BR12" s="290" t="s">
        <v>1935</v>
      </c>
      <c r="BS12" s="301" t="s">
        <v>1935</v>
      </c>
      <c r="BT12" s="333" t="s">
        <v>1935</v>
      </c>
      <c r="BU12" s="290" t="s">
        <v>1935</v>
      </c>
      <c r="BV12" s="290" t="s">
        <v>1935</v>
      </c>
      <c r="BW12" s="334" t="s">
        <v>1935</v>
      </c>
      <c r="BX12" s="299"/>
      <c r="BY12" s="465" t="str">
        <f t="shared" si="4"/>
        <v>PCD_DPWW3_SOW1_DLY_S5</v>
      </c>
      <c r="BZ12" s="465" t="str">
        <f t="shared" si="4"/>
        <v>PCD_DPWW3_SOW1_DIR_S5</v>
      </c>
      <c r="CA12" s="465" t="str">
        <f t="shared" si="4"/>
        <v>PCD_DPWW3_SOW1_DSCR_S5</v>
      </c>
      <c r="CB12" s="465" t="str">
        <f t="shared" si="4"/>
        <v>PCD_DPWW3_SOW1_DCS_S5</v>
      </c>
      <c r="CC12" s="465" t="str">
        <f t="shared" si="4"/>
        <v>PCD_DPWW3_SOW1_DSCS_S5</v>
      </c>
      <c r="CD12" s="465" t="str">
        <f t="shared" si="4"/>
        <v>PCD_DPWW3_SOW1_DPP_S5</v>
      </c>
      <c r="CE12" s="465" t="str">
        <f t="shared" si="4"/>
        <v>PCD_DPWW3_SOW1_DTPI_S5</v>
      </c>
      <c r="CF12" s="465" t="str">
        <f t="shared" si="4"/>
        <v>PCD_DPWW3_SOW1_DCI_S5</v>
      </c>
      <c r="CG12" s="465" t="str">
        <f t="shared" si="4"/>
        <v>PCD_DPWW3_SOW1_DSI_S5</v>
      </c>
      <c r="CH12" s="465" t="str">
        <f t="shared" si="4"/>
        <v>PCD_DPWW3_SOW1_DER_S5</v>
      </c>
      <c r="CI12" s="465" t="str">
        <f t="shared" si="2"/>
        <v>PCD_DPWW3_SOW1_RS_S5</v>
      </c>
      <c r="CJ12" s="465" t="str">
        <f t="shared" si="4"/>
        <v>PCD_DPWW3_SOW1_DPLE_S5</v>
      </c>
    </row>
    <row r="13" spans="1:88" s="2" customFormat="1" ht="15" x14ac:dyDescent="0.25">
      <c r="B13" s="8" t="str">
        <f t="shared" si="3"/>
        <v>YKY</v>
      </c>
      <c r="C13" s="369" t="s">
        <v>848</v>
      </c>
      <c r="D13" s="370" t="s">
        <v>849</v>
      </c>
      <c r="E13" s="371">
        <f>IFERROR(INDEX('PCD List'!$E$3:$O$41,MATCH(DPWW3!$D13,'PCD List'!$D$3:$D$41,0),MATCH(DPWW3!$B13,'PCD List'!$E$2:$O$2,0)),"")</f>
        <v>0</v>
      </c>
      <c r="F13" s="372" t="s">
        <v>719</v>
      </c>
      <c r="G13" s="19" t="s">
        <v>1936</v>
      </c>
      <c r="H13" s="374" t="s">
        <v>1144</v>
      </c>
      <c r="I13" s="166">
        <v>0</v>
      </c>
      <c r="J13" s="49"/>
      <c r="K13" s="1082"/>
      <c r="L13" s="49"/>
      <c r="M13" s="212"/>
      <c r="N13" s="179"/>
      <c r="O13" s="14"/>
      <c r="P13" s="14"/>
      <c r="Q13" s="181"/>
      <c r="R13" s="31"/>
      <c r="S13" s="14"/>
      <c r="T13" s="14"/>
      <c r="U13" s="34"/>
      <c r="V13" s="213"/>
      <c r="W13" s="14"/>
      <c r="X13" s="14"/>
      <c r="Y13" s="34"/>
      <c r="Z13" s="213"/>
      <c r="AA13" s="14"/>
      <c r="AB13" s="14"/>
      <c r="AC13" s="214"/>
      <c r="AD13" s="31"/>
      <c r="AE13" s="14"/>
      <c r="AF13" s="14"/>
      <c r="AG13" s="181"/>
      <c r="AH13" s="30"/>
      <c r="AI13" s="30"/>
      <c r="AJ13" s="126"/>
      <c r="AK13" s="9"/>
      <c r="AL13" s="9"/>
      <c r="AM13" s="9"/>
      <c r="AN13" s="9"/>
      <c r="AO13" s="9"/>
      <c r="AP13" s="9"/>
      <c r="AQ13" s="9"/>
      <c r="AR13" s="9"/>
      <c r="AS13" s="9"/>
      <c r="AT13" s="9"/>
      <c r="AU13" s="89"/>
      <c r="AW13" s="449" t="s">
        <v>1905</v>
      </c>
      <c r="AZ13" s="2" t="s">
        <v>1937</v>
      </c>
      <c r="BA13" s="466"/>
      <c r="BB13" s="42"/>
      <c r="BC13" s="455" t="s">
        <v>1938</v>
      </c>
      <c r="BD13" s="333" t="s">
        <v>1938</v>
      </c>
      <c r="BE13" s="290" t="s">
        <v>1938</v>
      </c>
      <c r="BF13" s="290" t="s">
        <v>1938</v>
      </c>
      <c r="BG13" s="301" t="s">
        <v>1938</v>
      </c>
      <c r="BH13" s="333" t="s">
        <v>1938</v>
      </c>
      <c r="BI13" s="290" t="s">
        <v>1938</v>
      </c>
      <c r="BJ13" s="290" t="s">
        <v>1938</v>
      </c>
      <c r="BK13" s="301" t="s">
        <v>1938</v>
      </c>
      <c r="BL13" s="333" t="s">
        <v>1938</v>
      </c>
      <c r="BM13" s="290" t="s">
        <v>1938</v>
      </c>
      <c r="BN13" s="290" t="s">
        <v>1938</v>
      </c>
      <c r="BO13" s="301" t="s">
        <v>1938</v>
      </c>
      <c r="BP13" s="333" t="s">
        <v>1938</v>
      </c>
      <c r="BQ13" s="290" t="s">
        <v>1938</v>
      </c>
      <c r="BR13" s="290" t="s">
        <v>1938</v>
      </c>
      <c r="BS13" s="301" t="s">
        <v>1938</v>
      </c>
      <c r="BT13" s="333" t="s">
        <v>1938</v>
      </c>
      <c r="BU13" s="290" t="s">
        <v>1938</v>
      </c>
      <c r="BV13" s="290" t="s">
        <v>1938</v>
      </c>
      <c r="BW13" s="334" t="s">
        <v>1938</v>
      </c>
      <c r="BX13" s="299"/>
      <c r="BY13" s="465" t="str">
        <f t="shared" si="4"/>
        <v>PCD_DPWW3_SOW1_DLY_S6</v>
      </c>
      <c r="BZ13" s="465" t="str">
        <f t="shared" si="4"/>
        <v>PCD_DPWW3_SOW1_DIR_S6</v>
      </c>
      <c r="CA13" s="465" t="str">
        <f t="shared" si="4"/>
        <v>PCD_DPWW3_SOW1_DSCR_S6</v>
      </c>
      <c r="CB13" s="465" t="str">
        <f t="shared" si="4"/>
        <v>PCD_DPWW3_SOW1_DCS_S6</v>
      </c>
      <c r="CC13" s="465" t="str">
        <f t="shared" si="4"/>
        <v>PCD_DPWW3_SOW1_DSCS_S6</v>
      </c>
      <c r="CD13" s="465" t="str">
        <f t="shared" si="4"/>
        <v>PCD_DPWW3_SOW1_DPP_S6</v>
      </c>
      <c r="CE13" s="465" t="str">
        <f t="shared" si="4"/>
        <v>PCD_DPWW3_SOW1_DTPI_S6</v>
      </c>
      <c r="CF13" s="465" t="str">
        <f t="shared" si="4"/>
        <v>PCD_DPWW3_SOW1_DCI_S6</v>
      </c>
      <c r="CG13" s="465" t="str">
        <f t="shared" si="4"/>
        <v>PCD_DPWW3_SOW1_DSI_S6</v>
      </c>
      <c r="CH13" s="465" t="str">
        <f t="shared" si="4"/>
        <v>PCD_DPWW3_SOW1_DER_S6</v>
      </c>
      <c r="CI13" s="465" t="str">
        <f t="shared" si="2"/>
        <v>PCD_DPWW3_SOW1_RS_S6</v>
      </c>
      <c r="CJ13" s="465" t="str">
        <f t="shared" si="4"/>
        <v>PCD_DPWW3_SOW1_DPLE_S6</v>
      </c>
    </row>
    <row r="14" spans="1:88" s="2" customFormat="1" ht="15" x14ac:dyDescent="0.25">
      <c r="B14" s="18" t="str">
        <f t="shared" si="3"/>
        <v>YKY</v>
      </c>
      <c r="C14" s="413" t="s">
        <v>848</v>
      </c>
      <c r="D14" s="414" t="s">
        <v>849</v>
      </c>
      <c r="E14" s="224">
        <f>IFERROR(INDEX('PCD List'!$E$3:$O$41,MATCH(DPWW3!$D14,'PCD List'!$D$3:$D$41,0),MATCH(DPWW3!$B14,'PCD List'!$E$2:$O$2,0)),"")</f>
        <v>0</v>
      </c>
      <c r="F14" s="415" t="s">
        <v>719</v>
      </c>
      <c r="G14" s="404" t="s">
        <v>1939</v>
      </c>
      <c r="H14" s="416" t="s">
        <v>1144</v>
      </c>
      <c r="I14" s="225">
        <v>0</v>
      </c>
      <c r="J14" s="49"/>
      <c r="K14" s="1082"/>
      <c r="L14" s="49"/>
      <c r="M14" s="418"/>
      <c r="N14" s="183"/>
      <c r="O14" s="184"/>
      <c r="P14" s="184"/>
      <c r="Q14" s="185"/>
      <c r="R14" s="419"/>
      <c r="S14" s="184"/>
      <c r="T14" s="184"/>
      <c r="U14" s="420"/>
      <c r="V14" s="421"/>
      <c r="W14" s="184"/>
      <c r="X14" s="184"/>
      <c r="Y14" s="420"/>
      <c r="Z14" s="421"/>
      <c r="AA14" s="184"/>
      <c r="AB14" s="184"/>
      <c r="AC14" s="422"/>
      <c r="AD14" s="419"/>
      <c r="AE14" s="184"/>
      <c r="AF14" s="184"/>
      <c r="AG14" s="185"/>
      <c r="AH14" s="30"/>
      <c r="AI14" s="30"/>
      <c r="AJ14" s="126"/>
      <c r="AK14" s="9"/>
      <c r="AL14" s="9"/>
      <c r="AM14" s="9"/>
      <c r="AN14" s="9"/>
      <c r="AO14" s="9"/>
      <c r="AP14" s="9"/>
      <c r="AQ14" s="9"/>
      <c r="AR14" s="9"/>
      <c r="AS14" s="9"/>
      <c r="AT14" s="9"/>
      <c r="AU14" s="89"/>
      <c r="AW14" s="449" t="s">
        <v>1905</v>
      </c>
      <c r="AZ14" s="2" t="s">
        <v>1940</v>
      </c>
      <c r="BA14" s="466"/>
      <c r="BB14" s="42"/>
      <c r="BC14" s="455" t="s">
        <v>1941</v>
      </c>
      <c r="BD14" s="333" t="s">
        <v>1941</v>
      </c>
      <c r="BE14" s="290" t="s">
        <v>1941</v>
      </c>
      <c r="BF14" s="290" t="s">
        <v>1941</v>
      </c>
      <c r="BG14" s="301" t="s">
        <v>1941</v>
      </c>
      <c r="BH14" s="333" t="s">
        <v>1941</v>
      </c>
      <c r="BI14" s="290" t="s">
        <v>1941</v>
      </c>
      <c r="BJ14" s="290" t="s">
        <v>1941</v>
      </c>
      <c r="BK14" s="301" t="s">
        <v>1941</v>
      </c>
      <c r="BL14" s="333" t="s">
        <v>1941</v>
      </c>
      <c r="BM14" s="290" t="s">
        <v>1941</v>
      </c>
      <c r="BN14" s="290" t="s">
        <v>1941</v>
      </c>
      <c r="BO14" s="301" t="s">
        <v>1941</v>
      </c>
      <c r="BP14" s="333" t="s">
        <v>1941</v>
      </c>
      <c r="BQ14" s="290" t="s">
        <v>1941</v>
      </c>
      <c r="BR14" s="290" t="s">
        <v>1941</v>
      </c>
      <c r="BS14" s="301" t="s">
        <v>1941</v>
      </c>
      <c r="BT14" s="333" t="s">
        <v>1941</v>
      </c>
      <c r="BU14" s="290" t="s">
        <v>1941</v>
      </c>
      <c r="BV14" s="290" t="s">
        <v>1941</v>
      </c>
      <c r="BW14" s="334" t="s">
        <v>1941</v>
      </c>
      <c r="BX14" s="299"/>
      <c r="BY14" s="465" t="str">
        <f t="shared" si="4"/>
        <v>PCD_DPWW3_SOW1_DLY_S7</v>
      </c>
      <c r="BZ14" s="465" t="str">
        <f t="shared" si="4"/>
        <v>PCD_DPWW3_SOW1_DIR_S7</v>
      </c>
      <c r="CA14" s="465" t="str">
        <f t="shared" si="4"/>
        <v>PCD_DPWW3_SOW1_DSCR_S7</v>
      </c>
      <c r="CB14" s="465" t="str">
        <f t="shared" si="4"/>
        <v>PCD_DPWW3_SOW1_DCS_S7</v>
      </c>
      <c r="CC14" s="465" t="str">
        <f t="shared" si="4"/>
        <v>PCD_DPWW3_SOW1_DSCS_S7</v>
      </c>
      <c r="CD14" s="465" t="str">
        <f t="shared" si="4"/>
        <v>PCD_DPWW3_SOW1_DPP_S7</v>
      </c>
      <c r="CE14" s="465" t="str">
        <f t="shared" si="4"/>
        <v>PCD_DPWW3_SOW1_DTPI_S7</v>
      </c>
      <c r="CF14" s="465" t="str">
        <f t="shared" si="4"/>
        <v>PCD_DPWW3_SOW1_DCI_S7</v>
      </c>
      <c r="CG14" s="465" t="str">
        <f t="shared" si="4"/>
        <v>PCD_DPWW3_SOW1_DSI_S7</v>
      </c>
      <c r="CH14" s="465" t="str">
        <f t="shared" si="4"/>
        <v>PCD_DPWW3_SOW1_DER_S7</v>
      </c>
      <c r="CI14" s="465" t="str">
        <f t="shared" si="2"/>
        <v>PCD_DPWW3_SOW1_RS_S7</v>
      </c>
      <c r="CJ14" s="465" t="str">
        <f t="shared" si="4"/>
        <v>PCD_DPWW3_SOW1_DPLE_S7</v>
      </c>
    </row>
    <row r="15" spans="1:88" s="2" customFormat="1" ht="15.6" thickBot="1" x14ac:dyDescent="0.3">
      <c r="B15" s="124" t="str">
        <f t="shared" si="3"/>
        <v>YKY</v>
      </c>
      <c r="C15" s="425" t="s">
        <v>848</v>
      </c>
      <c r="D15" s="360" t="s">
        <v>849</v>
      </c>
      <c r="E15" s="426">
        <f>IFERROR(INDEX('PCD List'!$E$3:$O$41,MATCH(DPWW3!$D15,'PCD List'!$D$3:$D$41,0),MATCH(DPWW3!$B15,'PCD List'!$E$2:$O$2,0)),"")</f>
        <v>0</v>
      </c>
      <c r="F15" s="427" t="s">
        <v>719</v>
      </c>
      <c r="G15" s="227" t="s">
        <v>1942</v>
      </c>
      <c r="H15" s="423" t="s">
        <v>1144</v>
      </c>
      <c r="I15" s="424">
        <v>0</v>
      </c>
      <c r="J15" s="49"/>
      <c r="K15" s="1083"/>
      <c r="L15" s="49"/>
      <c r="M15" s="429">
        <f>SUM( M7:M13)</f>
        <v>0</v>
      </c>
      <c r="N15" s="429">
        <f>SUM( N7:N13)</f>
        <v>0</v>
      </c>
      <c r="O15" s="431">
        <f t="shared" ref="O15:AG15" si="5">SUM( O7:O13)</f>
        <v>0</v>
      </c>
      <c r="P15" s="431">
        <f t="shared" si="5"/>
        <v>0</v>
      </c>
      <c r="Q15" s="431">
        <f t="shared" si="5"/>
        <v>0</v>
      </c>
      <c r="R15" s="431">
        <f t="shared" si="5"/>
        <v>0</v>
      </c>
      <c r="S15" s="431">
        <f t="shared" si="5"/>
        <v>0</v>
      </c>
      <c r="T15" s="431">
        <f t="shared" si="5"/>
        <v>0</v>
      </c>
      <c r="U15" s="431">
        <f t="shared" si="5"/>
        <v>0</v>
      </c>
      <c r="V15" s="431">
        <f t="shared" si="5"/>
        <v>0</v>
      </c>
      <c r="W15" s="431">
        <f t="shared" si="5"/>
        <v>0</v>
      </c>
      <c r="X15" s="431">
        <f t="shared" si="5"/>
        <v>0</v>
      </c>
      <c r="Y15" s="431">
        <f t="shared" si="5"/>
        <v>0</v>
      </c>
      <c r="Z15" s="431">
        <f t="shared" si="5"/>
        <v>0</v>
      </c>
      <c r="AA15" s="431">
        <f t="shared" si="5"/>
        <v>0</v>
      </c>
      <c r="AB15" s="431">
        <f t="shared" si="5"/>
        <v>0</v>
      </c>
      <c r="AC15" s="431">
        <f t="shared" si="5"/>
        <v>0</v>
      </c>
      <c r="AD15" s="431">
        <f t="shared" si="5"/>
        <v>0</v>
      </c>
      <c r="AE15" s="431">
        <f t="shared" si="5"/>
        <v>0</v>
      </c>
      <c r="AF15" s="431">
        <f t="shared" si="5"/>
        <v>0</v>
      </c>
      <c r="AG15" s="431">
        <f t="shared" si="5"/>
        <v>0</v>
      </c>
      <c r="AH15" s="30"/>
      <c r="AI15" s="30"/>
      <c r="AJ15" s="127"/>
      <c r="AK15" s="128"/>
      <c r="AL15" s="128"/>
      <c r="AM15" s="128"/>
      <c r="AN15" s="128"/>
      <c r="AO15" s="128"/>
      <c r="AP15" s="128"/>
      <c r="AQ15" s="128"/>
      <c r="AR15" s="128"/>
      <c r="AS15" s="128"/>
      <c r="AT15" s="128"/>
      <c r="AU15" s="90"/>
      <c r="AW15" s="449" t="s">
        <v>1905</v>
      </c>
      <c r="AZ15" s="2" t="s">
        <v>1943</v>
      </c>
      <c r="BA15" s="467"/>
      <c r="BB15" s="42"/>
      <c r="BC15" s="463" t="s">
        <v>1944</v>
      </c>
      <c r="BD15" s="452" t="s">
        <v>1944</v>
      </c>
      <c r="BE15" s="453" t="s">
        <v>1944</v>
      </c>
      <c r="BF15" s="453" t="s">
        <v>1944</v>
      </c>
      <c r="BG15" s="456" t="s">
        <v>1944</v>
      </c>
      <c r="BH15" s="452" t="s">
        <v>1944</v>
      </c>
      <c r="BI15" s="453" t="s">
        <v>1944</v>
      </c>
      <c r="BJ15" s="453" t="s">
        <v>1944</v>
      </c>
      <c r="BK15" s="456" t="s">
        <v>1944</v>
      </c>
      <c r="BL15" s="452" t="s">
        <v>1944</v>
      </c>
      <c r="BM15" s="453" t="s">
        <v>1944</v>
      </c>
      <c r="BN15" s="453" t="s">
        <v>1944</v>
      </c>
      <c r="BO15" s="456" t="s">
        <v>1944</v>
      </c>
      <c r="BP15" s="452" t="s">
        <v>1944</v>
      </c>
      <c r="BQ15" s="453" t="s">
        <v>1944</v>
      </c>
      <c r="BR15" s="453" t="s">
        <v>1944</v>
      </c>
      <c r="BS15" s="456" t="s">
        <v>1944</v>
      </c>
      <c r="BT15" s="452" t="s">
        <v>1944</v>
      </c>
      <c r="BU15" s="453" t="s">
        <v>1944</v>
      </c>
      <c r="BV15" s="453" t="s">
        <v>1944</v>
      </c>
      <c r="BW15" s="454" t="s">
        <v>1944</v>
      </c>
      <c r="BX15" s="299"/>
      <c r="BY15" s="465" t="str">
        <f t="shared" si="4"/>
        <v>PCD_DPWW3_SOW1_DLY_ST</v>
      </c>
      <c r="BZ15" s="465" t="str">
        <f t="shared" si="4"/>
        <v>PCD_DPWW3_SOW1_DIR_ST</v>
      </c>
      <c r="CA15" s="465" t="str">
        <f t="shared" si="4"/>
        <v>PCD_DPWW3_SOW1_DSCR_ST</v>
      </c>
      <c r="CB15" s="465" t="str">
        <f t="shared" si="4"/>
        <v>PCD_DPWW3_SOW1_DCS_ST</v>
      </c>
      <c r="CC15" s="465" t="str">
        <f t="shared" si="4"/>
        <v>PCD_DPWW3_SOW1_DSCS_ST</v>
      </c>
      <c r="CD15" s="465" t="str">
        <f t="shared" si="4"/>
        <v>PCD_DPWW3_SOW1_DPP_ST</v>
      </c>
      <c r="CE15" s="465" t="str">
        <f t="shared" si="4"/>
        <v>PCD_DPWW3_SOW1_DTPI_ST</v>
      </c>
      <c r="CF15" s="465" t="str">
        <f t="shared" si="4"/>
        <v>PCD_DPWW3_SOW1_DCI_ST</v>
      </c>
      <c r="CG15" s="465" t="str">
        <f t="shared" si="4"/>
        <v>PCD_DPWW3_SOW1_DSI_ST</v>
      </c>
      <c r="CH15" s="465" t="str">
        <f t="shared" si="4"/>
        <v>PCD_DPWW3_SOW1_DER_ST</v>
      </c>
      <c r="CI15" s="465" t="str">
        <f t="shared" si="2"/>
        <v>PCD_DPWW3_SOW1_RS_ST</v>
      </c>
      <c r="CJ15" s="465" t="str">
        <f t="shared" si="4"/>
        <v>PCD_DPWW3_SOW1_DPLE_ST</v>
      </c>
    </row>
    <row r="16" spans="1:88" s="2" customFormat="1" ht="15" x14ac:dyDescent="0.25">
      <c r="B16" s="64" t="str">
        <f xml:space="preserve"> B15</f>
        <v>YKY</v>
      </c>
      <c r="C16" s="361" t="s">
        <v>859</v>
      </c>
      <c r="D16" s="361" t="s">
        <v>860</v>
      </c>
      <c r="E16" s="362">
        <f>IFERROR(INDEX('PCD List'!$E$3:$O$41,MATCH(DPWW3!$D16,'PCD List'!$D$3:$D$41,0),MATCH(DPWW3!$B16,'PCD List'!$E$2:$O$2,0)),"")</f>
        <v>0</v>
      </c>
      <c r="F16" s="161" t="s">
        <v>621</v>
      </c>
      <c r="G16" s="389" t="s">
        <v>1904</v>
      </c>
      <c r="H16" s="375" t="s">
        <v>1144</v>
      </c>
      <c r="I16" s="363">
        <v>0</v>
      </c>
      <c r="J16" s="5"/>
      <c r="K16" s="1081"/>
      <c r="L16" s="5"/>
      <c r="M16" s="212"/>
      <c r="N16" s="179"/>
      <c r="O16" s="14"/>
      <c r="P16" s="14"/>
      <c r="Q16" s="181"/>
      <c r="R16" s="31"/>
      <c r="S16" s="14"/>
      <c r="T16" s="14"/>
      <c r="U16" s="34"/>
      <c r="V16" s="213"/>
      <c r="W16" s="14"/>
      <c r="X16" s="14"/>
      <c r="Y16" s="34"/>
      <c r="Z16" s="213"/>
      <c r="AA16" s="14"/>
      <c r="AB16" s="14"/>
      <c r="AC16" s="214"/>
      <c r="AD16" s="31"/>
      <c r="AE16" s="14"/>
      <c r="AF16" s="14"/>
      <c r="AG16" s="181"/>
      <c r="AH16" s="30"/>
      <c r="AI16" s="30"/>
      <c r="AJ16" s="392"/>
      <c r="AK16" s="235"/>
      <c r="AL16" s="235"/>
      <c r="AM16" s="235"/>
      <c r="AN16" s="235"/>
      <c r="AO16" s="235"/>
      <c r="AP16" s="235"/>
      <c r="AQ16" s="235"/>
      <c r="AR16" s="235"/>
      <c r="AS16" s="235"/>
      <c r="AT16" s="235"/>
      <c r="AU16" s="396"/>
      <c r="AW16" s="449" t="s">
        <v>1945</v>
      </c>
      <c r="AZ16" s="2" t="s">
        <v>1946</v>
      </c>
      <c r="BA16" s="353" t="s">
        <v>1947</v>
      </c>
      <c r="BB16" s="306"/>
      <c r="BC16" s="353" t="s">
        <v>1948</v>
      </c>
      <c r="BD16" s="352" t="s">
        <v>1948</v>
      </c>
      <c r="BE16" s="338" t="s">
        <v>1948</v>
      </c>
      <c r="BF16" s="338" t="s">
        <v>1948</v>
      </c>
      <c r="BG16" s="459" t="s">
        <v>1948</v>
      </c>
      <c r="BH16" s="352" t="s">
        <v>1948</v>
      </c>
      <c r="BI16" s="338" t="s">
        <v>1948</v>
      </c>
      <c r="BJ16" s="338" t="s">
        <v>1948</v>
      </c>
      <c r="BK16" s="459" t="s">
        <v>1948</v>
      </c>
      <c r="BL16" s="352" t="s">
        <v>1948</v>
      </c>
      <c r="BM16" s="338" t="s">
        <v>1948</v>
      </c>
      <c r="BN16" s="338" t="s">
        <v>1948</v>
      </c>
      <c r="BO16" s="459" t="s">
        <v>1948</v>
      </c>
      <c r="BP16" s="352" t="s">
        <v>1948</v>
      </c>
      <c r="BQ16" s="338" t="s">
        <v>1948</v>
      </c>
      <c r="BR16" s="338" t="s">
        <v>1948</v>
      </c>
      <c r="BS16" s="459" t="s">
        <v>1948</v>
      </c>
      <c r="BT16" s="352" t="s">
        <v>1948</v>
      </c>
      <c r="BU16" s="338" t="s">
        <v>1948</v>
      </c>
      <c r="BV16" s="338" t="s">
        <v>1948</v>
      </c>
      <c r="BW16" s="459" t="s">
        <v>1948</v>
      </c>
      <c r="BX16" s="299"/>
      <c r="BY16" s="309" t="s">
        <v>1949</v>
      </c>
      <c r="BZ16" s="308" t="s">
        <v>1950</v>
      </c>
      <c r="CA16" s="302" t="s">
        <v>1951</v>
      </c>
      <c r="CB16" s="302" t="s">
        <v>1952</v>
      </c>
      <c r="CC16" s="302" t="s">
        <v>1953</v>
      </c>
      <c r="CD16" s="302" t="s">
        <v>1954</v>
      </c>
      <c r="CE16" s="302" t="s">
        <v>1955</v>
      </c>
      <c r="CF16" s="302" t="s">
        <v>1956</v>
      </c>
      <c r="CG16" s="302" t="s">
        <v>1957</v>
      </c>
      <c r="CH16" s="302" t="s">
        <v>1958</v>
      </c>
      <c r="CI16" s="498" t="s">
        <v>1959</v>
      </c>
      <c r="CJ16" s="307" t="s">
        <v>1960</v>
      </c>
    </row>
    <row r="17" spans="2:88" s="2" customFormat="1" ht="15" x14ac:dyDescent="0.25">
      <c r="B17" s="64" t="str">
        <f t="shared" ref="B17:B23" si="6" xml:space="preserve"> B16</f>
        <v>YKY</v>
      </c>
      <c r="C17" s="122" t="s">
        <v>859</v>
      </c>
      <c r="D17" s="122" t="s">
        <v>860</v>
      </c>
      <c r="E17" s="159">
        <f>IFERROR(INDEX('PCD List'!$E$3:$O$41,MATCH(DPWW3!$D17,'PCD List'!$D$3:$D$41,0),MATCH(DPWW3!$B17,'PCD List'!$E$2:$O$2,0)),"")</f>
        <v>0</v>
      </c>
      <c r="F17" s="162" t="s">
        <v>621</v>
      </c>
      <c r="G17" s="19" t="s">
        <v>1921</v>
      </c>
      <c r="H17" s="374" t="s">
        <v>1144</v>
      </c>
      <c r="I17" s="166">
        <v>0</v>
      </c>
      <c r="J17" s="49"/>
      <c r="K17" s="1082"/>
      <c r="L17" s="49"/>
      <c r="M17" s="212"/>
      <c r="N17" s="179"/>
      <c r="O17" s="14"/>
      <c r="P17" s="14"/>
      <c r="Q17" s="181"/>
      <c r="R17" s="31"/>
      <c r="S17" s="14"/>
      <c r="T17" s="14"/>
      <c r="U17" s="34"/>
      <c r="V17" s="213"/>
      <c r="W17" s="14"/>
      <c r="X17" s="14"/>
      <c r="Y17" s="34"/>
      <c r="Z17" s="213"/>
      <c r="AA17" s="14"/>
      <c r="AB17" s="14"/>
      <c r="AC17" s="214"/>
      <c r="AD17" s="31"/>
      <c r="AE17" s="14"/>
      <c r="AF17" s="14"/>
      <c r="AG17" s="181"/>
      <c r="AH17" s="30"/>
      <c r="AI17" s="30"/>
      <c r="AJ17" s="126"/>
      <c r="AK17" s="9"/>
      <c r="AL17" s="9"/>
      <c r="AM17" s="9"/>
      <c r="AN17" s="9"/>
      <c r="AO17" s="9"/>
      <c r="AP17" s="9"/>
      <c r="AQ17" s="9"/>
      <c r="AR17" s="9"/>
      <c r="AS17" s="9"/>
      <c r="AT17" s="9"/>
      <c r="AU17" s="89"/>
      <c r="AW17" s="449" t="s">
        <v>1945</v>
      </c>
      <c r="AZ17" s="2" t="s">
        <v>1922</v>
      </c>
      <c r="BA17" s="466"/>
      <c r="BB17" s="42"/>
      <c r="BC17" s="348" t="s">
        <v>1961</v>
      </c>
      <c r="BD17" s="333" t="s">
        <v>1961</v>
      </c>
      <c r="BE17" s="290" t="s">
        <v>1961</v>
      </c>
      <c r="BF17" s="290" t="s">
        <v>1961</v>
      </c>
      <c r="BG17" s="334" t="s">
        <v>1961</v>
      </c>
      <c r="BH17" s="333" t="s">
        <v>1961</v>
      </c>
      <c r="BI17" s="290" t="s">
        <v>1961</v>
      </c>
      <c r="BJ17" s="290" t="s">
        <v>1961</v>
      </c>
      <c r="BK17" s="334" t="s">
        <v>1961</v>
      </c>
      <c r="BL17" s="333" t="s">
        <v>1961</v>
      </c>
      <c r="BM17" s="290" t="s">
        <v>1961</v>
      </c>
      <c r="BN17" s="290" t="s">
        <v>1961</v>
      </c>
      <c r="BO17" s="334" t="s">
        <v>1961</v>
      </c>
      <c r="BP17" s="333" t="s">
        <v>1961</v>
      </c>
      <c r="BQ17" s="290" t="s">
        <v>1961</v>
      </c>
      <c r="BR17" s="290" t="s">
        <v>1961</v>
      </c>
      <c r="BS17" s="334" t="s">
        <v>1961</v>
      </c>
      <c r="BT17" s="333" t="s">
        <v>1961</v>
      </c>
      <c r="BU17" s="290" t="s">
        <v>1961</v>
      </c>
      <c r="BV17" s="290" t="s">
        <v>1961</v>
      </c>
      <c r="BW17" s="334" t="s">
        <v>1961</v>
      </c>
      <c r="BX17" s="299"/>
      <c r="BY17" s="465" t="str">
        <f>BY$16&amp;$AZ17</f>
        <v>PCD_DPWW3_TCR1_DLY_S1</v>
      </c>
      <c r="BZ17" s="465" t="str">
        <f t="shared" ref="BZ17:CJ17" si="7">BZ$16&amp;$AZ17</f>
        <v>PCD_DPWW3_TCR1_DIR_S1</v>
      </c>
      <c r="CA17" s="465" t="str">
        <f t="shared" si="7"/>
        <v>PCD_DPWW3_TCR1_DSCR_S1</v>
      </c>
      <c r="CB17" s="465" t="str">
        <f t="shared" si="7"/>
        <v>PCD_DPWW3_TCR1_DCS_S1</v>
      </c>
      <c r="CC17" s="465" t="str">
        <f t="shared" si="7"/>
        <v>PCD_DPWW3_TCR1_DSCS_S1</v>
      </c>
      <c r="CD17" s="465" t="str">
        <f t="shared" si="7"/>
        <v>PCD_DPWW3_TCR1_DPP_S1</v>
      </c>
      <c r="CE17" s="465" t="str">
        <f t="shared" si="7"/>
        <v>PCD_DPWW3_TCR1_DTPI_S1</v>
      </c>
      <c r="CF17" s="465" t="str">
        <f t="shared" si="7"/>
        <v>PCD_DPWW3_TCR1_DCI_S1</v>
      </c>
      <c r="CG17" s="465" t="str">
        <f t="shared" si="7"/>
        <v>PCD_DPWW3_TCR1_DSI_S1</v>
      </c>
      <c r="CH17" s="465" t="str">
        <f t="shared" si="7"/>
        <v>PCD_DPWW3_TCR1_DER_S1</v>
      </c>
      <c r="CI17" s="465" t="str">
        <f t="shared" ref="CI17:CI24" si="8">CI$16&amp;$AZ17</f>
        <v>PCD_DPWW3_TCR1_RS_S1</v>
      </c>
      <c r="CJ17" s="465" t="str">
        <f t="shared" si="7"/>
        <v>PCD_DPWW3_TCR1_DPLE_S1</v>
      </c>
    </row>
    <row r="18" spans="2:88" s="2" customFormat="1" ht="15" x14ac:dyDescent="0.25">
      <c r="B18" s="64" t="str">
        <f t="shared" si="6"/>
        <v>YKY</v>
      </c>
      <c r="C18" s="122" t="s">
        <v>859</v>
      </c>
      <c r="D18" s="122" t="s">
        <v>860</v>
      </c>
      <c r="E18" s="159">
        <f>IFERROR(INDEX('PCD List'!$E$3:$O$41,MATCH(DPWW3!$D18,'PCD List'!$D$3:$D$41,0),MATCH(DPWW3!$B18,'PCD List'!$E$2:$O$2,0)),"")</f>
        <v>0</v>
      </c>
      <c r="F18" s="162" t="s">
        <v>621</v>
      </c>
      <c r="G18" s="19" t="s">
        <v>1924</v>
      </c>
      <c r="H18" s="374" t="s">
        <v>1144</v>
      </c>
      <c r="I18" s="166">
        <v>0</v>
      </c>
      <c r="J18" s="49"/>
      <c r="K18" s="1082"/>
      <c r="L18" s="49"/>
      <c r="M18" s="212"/>
      <c r="N18" s="179"/>
      <c r="O18" s="14"/>
      <c r="P18" s="14"/>
      <c r="Q18" s="181"/>
      <c r="R18" s="31"/>
      <c r="S18" s="14"/>
      <c r="T18" s="14"/>
      <c r="U18" s="34"/>
      <c r="V18" s="213"/>
      <c r="W18" s="14"/>
      <c r="X18" s="14"/>
      <c r="Y18" s="34"/>
      <c r="Z18" s="213"/>
      <c r="AA18" s="14"/>
      <c r="AB18" s="14"/>
      <c r="AC18" s="214"/>
      <c r="AD18" s="31"/>
      <c r="AE18" s="14"/>
      <c r="AF18" s="14"/>
      <c r="AG18" s="181"/>
      <c r="AH18" s="30"/>
      <c r="AI18" s="30"/>
      <c r="AJ18" s="126"/>
      <c r="AK18" s="9"/>
      <c r="AL18" s="9"/>
      <c r="AM18" s="9"/>
      <c r="AN18" s="9"/>
      <c r="AO18" s="9"/>
      <c r="AP18" s="9"/>
      <c r="AQ18" s="9"/>
      <c r="AR18" s="9"/>
      <c r="AS18" s="9"/>
      <c r="AT18" s="9"/>
      <c r="AU18" s="89"/>
      <c r="AW18" s="449" t="s">
        <v>1945</v>
      </c>
      <c r="AZ18" s="2" t="s">
        <v>1925</v>
      </c>
      <c r="BA18" s="466"/>
      <c r="BB18" s="42"/>
      <c r="BC18" s="348" t="s">
        <v>1962</v>
      </c>
      <c r="BD18" s="333" t="s">
        <v>1962</v>
      </c>
      <c r="BE18" s="290" t="s">
        <v>1962</v>
      </c>
      <c r="BF18" s="290" t="s">
        <v>1962</v>
      </c>
      <c r="BG18" s="334" t="s">
        <v>1962</v>
      </c>
      <c r="BH18" s="333" t="s">
        <v>1962</v>
      </c>
      <c r="BI18" s="290" t="s">
        <v>1962</v>
      </c>
      <c r="BJ18" s="290" t="s">
        <v>1962</v>
      </c>
      <c r="BK18" s="334" t="s">
        <v>1962</v>
      </c>
      <c r="BL18" s="333" t="s">
        <v>1962</v>
      </c>
      <c r="BM18" s="290" t="s">
        <v>1962</v>
      </c>
      <c r="BN18" s="290" t="s">
        <v>1962</v>
      </c>
      <c r="BO18" s="334" t="s">
        <v>1962</v>
      </c>
      <c r="BP18" s="333" t="s">
        <v>1962</v>
      </c>
      <c r="BQ18" s="290" t="s">
        <v>1962</v>
      </c>
      <c r="BR18" s="290" t="s">
        <v>1962</v>
      </c>
      <c r="BS18" s="334" t="s">
        <v>1962</v>
      </c>
      <c r="BT18" s="333" t="s">
        <v>1962</v>
      </c>
      <c r="BU18" s="290" t="s">
        <v>1962</v>
      </c>
      <c r="BV18" s="290" t="s">
        <v>1962</v>
      </c>
      <c r="BW18" s="334" t="s">
        <v>1962</v>
      </c>
      <c r="BX18" s="299"/>
      <c r="BY18" s="465" t="str">
        <f t="shared" ref="BY18:CJ24" si="9">BY$16&amp;$AZ18</f>
        <v>PCD_DPWW3_TCR1_DLY_S2</v>
      </c>
      <c r="BZ18" s="465" t="str">
        <f t="shared" si="9"/>
        <v>PCD_DPWW3_TCR1_DIR_S2</v>
      </c>
      <c r="CA18" s="465" t="str">
        <f t="shared" si="9"/>
        <v>PCD_DPWW3_TCR1_DSCR_S2</v>
      </c>
      <c r="CB18" s="465" t="str">
        <f t="shared" si="9"/>
        <v>PCD_DPWW3_TCR1_DCS_S2</v>
      </c>
      <c r="CC18" s="465" t="str">
        <f t="shared" si="9"/>
        <v>PCD_DPWW3_TCR1_DSCS_S2</v>
      </c>
      <c r="CD18" s="465" t="str">
        <f t="shared" si="9"/>
        <v>PCD_DPWW3_TCR1_DPP_S2</v>
      </c>
      <c r="CE18" s="465" t="str">
        <f t="shared" si="9"/>
        <v>PCD_DPWW3_TCR1_DTPI_S2</v>
      </c>
      <c r="CF18" s="465" t="str">
        <f t="shared" si="9"/>
        <v>PCD_DPWW3_TCR1_DCI_S2</v>
      </c>
      <c r="CG18" s="465" t="str">
        <f t="shared" si="9"/>
        <v>PCD_DPWW3_TCR1_DSI_S2</v>
      </c>
      <c r="CH18" s="465" t="str">
        <f t="shared" si="9"/>
        <v>PCD_DPWW3_TCR1_DER_S2</v>
      </c>
      <c r="CI18" s="465" t="str">
        <f t="shared" si="8"/>
        <v>PCD_DPWW3_TCR1_RS_S2</v>
      </c>
      <c r="CJ18" s="465" t="str">
        <f t="shared" si="9"/>
        <v>PCD_DPWW3_TCR1_DPLE_S2</v>
      </c>
    </row>
    <row r="19" spans="2:88" s="2" customFormat="1" ht="15" x14ac:dyDescent="0.25">
      <c r="B19" s="64" t="str">
        <f t="shared" si="6"/>
        <v>YKY</v>
      </c>
      <c r="C19" s="122" t="s">
        <v>859</v>
      </c>
      <c r="D19" s="122" t="s">
        <v>860</v>
      </c>
      <c r="E19" s="159">
        <f>IFERROR(INDEX('PCD List'!$E$3:$O$41,MATCH(DPWW3!$D19,'PCD List'!$D$3:$D$41,0),MATCH(DPWW3!$B19,'PCD List'!$E$2:$O$2,0)),"")</f>
        <v>0</v>
      </c>
      <c r="F19" s="162" t="s">
        <v>621</v>
      </c>
      <c r="G19" s="19" t="s">
        <v>1927</v>
      </c>
      <c r="H19" s="374" t="s">
        <v>1144</v>
      </c>
      <c r="I19" s="166">
        <v>0</v>
      </c>
      <c r="J19" s="49"/>
      <c r="K19" s="1082"/>
      <c r="L19" s="49"/>
      <c r="M19" s="212"/>
      <c r="N19" s="179"/>
      <c r="O19" s="14"/>
      <c r="P19" s="14"/>
      <c r="Q19" s="181"/>
      <c r="R19" s="31"/>
      <c r="S19" s="14"/>
      <c r="T19" s="14"/>
      <c r="U19" s="34"/>
      <c r="V19" s="213"/>
      <c r="W19" s="14"/>
      <c r="X19" s="14"/>
      <c r="Y19" s="34"/>
      <c r="Z19" s="213"/>
      <c r="AA19" s="14"/>
      <c r="AB19" s="14"/>
      <c r="AC19" s="214"/>
      <c r="AD19" s="31"/>
      <c r="AE19" s="14"/>
      <c r="AF19" s="14"/>
      <c r="AG19" s="181"/>
      <c r="AH19" s="30"/>
      <c r="AI19" s="30"/>
      <c r="AJ19" s="126"/>
      <c r="AK19" s="9"/>
      <c r="AL19" s="9"/>
      <c r="AM19" s="9"/>
      <c r="AN19" s="9"/>
      <c r="AO19" s="9"/>
      <c r="AP19" s="9"/>
      <c r="AQ19" s="9"/>
      <c r="AR19" s="9"/>
      <c r="AS19" s="9"/>
      <c r="AT19" s="9"/>
      <c r="AU19" s="89"/>
      <c r="AW19" s="449" t="s">
        <v>1945</v>
      </c>
      <c r="AZ19" s="2" t="s">
        <v>1928</v>
      </c>
      <c r="BA19" s="466"/>
      <c r="BB19" s="42"/>
      <c r="BC19" s="348" t="s">
        <v>1963</v>
      </c>
      <c r="BD19" s="333" t="s">
        <v>1963</v>
      </c>
      <c r="BE19" s="290" t="s">
        <v>1963</v>
      </c>
      <c r="BF19" s="290" t="s">
        <v>1963</v>
      </c>
      <c r="BG19" s="334" t="s">
        <v>1963</v>
      </c>
      <c r="BH19" s="333" t="s">
        <v>1963</v>
      </c>
      <c r="BI19" s="290" t="s">
        <v>1963</v>
      </c>
      <c r="BJ19" s="290" t="s">
        <v>1963</v>
      </c>
      <c r="BK19" s="334" t="s">
        <v>1963</v>
      </c>
      <c r="BL19" s="333" t="s">
        <v>1963</v>
      </c>
      <c r="BM19" s="290" t="s">
        <v>1963</v>
      </c>
      <c r="BN19" s="290" t="s">
        <v>1963</v>
      </c>
      <c r="BO19" s="334" t="s">
        <v>1963</v>
      </c>
      <c r="BP19" s="333" t="s">
        <v>1963</v>
      </c>
      <c r="BQ19" s="290" t="s">
        <v>1963</v>
      </c>
      <c r="BR19" s="290" t="s">
        <v>1963</v>
      </c>
      <c r="BS19" s="334" t="s">
        <v>1963</v>
      </c>
      <c r="BT19" s="333" t="s">
        <v>1963</v>
      </c>
      <c r="BU19" s="290" t="s">
        <v>1963</v>
      </c>
      <c r="BV19" s="290" t="s">
        <v>1963</v>
      </c>
      <c r="BW19" s="334" t="s">
        <v>1963</v>
      </c>
      <c r="BX19" s="299"/>
      <c r="BY19" s="465" t="str">
        <f t="shared" si="9"/>
        <v>PCD_DPWW3_TCR1_DLY_S3</v>
      </c>
      <c r="BZ19" s="465" t="str">
        <f t="shared" si="9"/>
        <v>PCD_DPWW3_TCR1_DIR_S3</v>
      </c>
      <c r="CA19" s="465" t="str">
        <f t="shared" si="9"/>
        <v>PCD_DPWW3_TCR1_DSCR_S3</v>
      </c>
      <c r="CB19" s="465" t="str">
        <f t="shared" si="9"/>
        <v>PCD_DPWW3_TCR1_DCS_S3</v>
      </c>
      <c r="CC19" s="465" t="str">
        <f t="shared" si="9"/>
        <v>PCD_DPWW3_TCR1_DSCS_S3</v>
      </c>
      <c r="CD19" s="465" t="str">
        <f t="shared" si="9"/>
        <v>PCD_DPWW3_TCR1_DPP_S3</v>
      </c>
      <c r="CE19" s="465" t="str">
        <f t="shared" si="9"/>
        <v>PCD_DPWW3_TCR1_DTPI_S3</v>
      </c>
      <c r="CF19" s="465" t="str">
        <f t="shared" si="9"/>
        <v>PCD_DPWW3_TCR1_DCI_S3</v>
      </c>
      <c r="CG19" s="465" t="str">
        <f t="shared" si="9"/>
        <v>PCD_DPWW3_TCR1_DSI_S3</v>
      </c>
      <c r="CH19" s="465" t="str">
        <f t="shared" si="9"/>
        <v>PCD_DPWW3_TCR1_DER_S3</v>
      </c>
      <c r="CI19" s="465" t="str">
        <f t="shared" si="8"/>
        <v>PCD_DPWW3_TCR1_RS_S3</v>
      </c>
      <c r="CJ19" s="465" t="str">
        <f t="shared" si="9"/>
        <v>PCD_DPWW3_TCR1_DPLE_S3</v>
      </c>
    </row>
    <row r="20" spans="2:88" s="2" customFormat="1" ht="15" x14ac:dyDescent="0.25">
      <c r="B20" s="64" t="str">
        <f t="shared" si="6"/>
        <v>YKY</v>
      </c>
      <c r="C20" s="122" t="s">
        <v>859</v>
      </c>
      <c r="D20" s="122" t="s">
        <v>860</v>
      </c>
      <c r="E20" s="159">
        <f>IFERROR(INDEX('PCD List'!$E$3:$O$41,MATCH(DPWW3!$D20,'PCD List'!$D$3:$D$41,0),MATCH(DPWW3!$B20,'PCD List'!$E$2:$O$2,0)),"")</f>
        <v>0</v>
      </c>
      <c r="F20" s="162" t="s">
        <v>621</v>
      </c>
      <c r="G20" s="19" t="s">
        <v>1930</v>
      </c>
      <c r="H20" s="374" t="s">
        <v>1144</v>
      </c>
      <c r="I20" s="166">
        <v>0</v>
      </c>
      <c r="J20" s="49"/>
      <c r="K20" s="1082"/>
      <c r="L20" s="49"/>
      <c r="M20" s="212"/>
      <c r="N20" s="179"/>
      <c r="O20" s="14"/>
      <c r="P20" s="14"/>
      <c r="Q20" s="181"/>
      <c r="R20" s="31"/>
      <c r="S20" s="14"/>
      <c r="T20" s="14"/>
      <c r="U20" s="34"/>
      <c r="V20" s="213"/>
      <c r="W20" s="14"/>
      <c r="X20" s="14"/>
      <c r="Y20" s="34"/>
      <c r="Z20" s="213"/>
      <c r="AA20" s="14"/>
      <c r="AB20" s="14"/>
      <c r="AC20" s="214"/>
      <c r="AD20" s="31"/>
      <c r="AE20" s="14"/>
      <c r="AF20" s="14"/>
      <c r="AG20" s="181"/>
      <c r="AH20" s="30"/>
      <c r="AI20" s="30"/>
      <c r="AJ20" s="126"/>
      <c r="AK20" s="9"/>
      <c r="AL20" s="9"/>
      <c r="AM20" s="9"/>
      <c r="AN20" s="9"/>
      <c r="AO20" s="9"/>
      <c r="AP20" s="9"/>
      <c r="AQ20" s="9"/>
      <c r="AR20" s="9"/>
      <c r="AS20" s="9"/>
      <c r="AT20" s="9"/>
      <c r="AU20" s="89"/>
      <c r="AW20" s="449" t="s">
        <v>1945</v>
      </c>
      <c r="AZ20" s="2" t="s">
        <v>1931</v>
      </c>
      <c r="BA20" s="466"/>
      <c r="BB20" s="42"/>
      <c r="BC20" s="348" t="s">
        <v>1964</v>
      </c>
      <c r="BD20" s="333" t="s">
        <v>1964</v>
      </c>
      <c r="BE20" s="290" t="s">
        <v>1964</v>
      </c>
      <c r="BF20" s="290" t="s">
        <v>1964</v>
      </c>
      <c r="BG20" s="334" t="s">
        <v>1964</v>
      </c>
      <c r="BH20" s="333" t="s">
        <v>1964</v>
      </c>
      <c r="BI20" s="290" t="s">
        <v>1964</v>
      </c>
      <c r="BJ20" s="290" t="s">
        <v>1964</v>
      </c>
      <c r="BK20" s="334" t="s">
        <v>1964</v>
      </c>
      <c r="BL20" s="333" t="s">
        <v>1964</v>
      </c>
      <c r="BM20" s="290" t="s">
        <v>1964</v>
      </c>
      <c r="BN20" s="290" t="s">
        <v>1964</v>
      </c>
      <c r="BO20" s="334" t="s">
        <v>1964</v>
      </c>
      <c r="BP20" s="333" t="s">
        <v>1964</v>
      </c>
      <c r="BQ20" s="290" t="s">
        <v>1964</v>
      </c>
      <c r="BR20" s="290" t="s">
        <v>1964</v>
      </c>
      <c r="BS20" s="334" t="s">
        <v>1964</v>
      </c>
      <c r="BT20" s="333" t="s">
        <v>1964</v>
      </c>
      <c r="BU20" s="290" t="s">
        <v>1964</v>
      </c>
      <c r="BV20" s="290" t="s">
        <v>1964</v>
      </c>
      <c r="BW20" s="334" t="s">
        <v>1964</v>
      </c>
      <c r="BX20" s="299"/>
      <c r="BY20" s="465" t="str">
        <f t="shared" si="9"/>
        <v>PCD_DPWW3_TCR1_DLY_S4</v>
      </c>
      <c r="BZ20" s="465" t="str">
        <f t="shared" si="9"/>
        <v>PCD_DPWW3_TCR1_DIR_S4</v>
      </c>
      <c r="CA20" s="465" t="str">
        <f t="shared" si="9"/>
        <v>PCD_DPWW3_TCR1_DSCR_S4</v>
      </c>
      <c r="CB20" s="465" t="str">
        <f t="shared" si="9"/>
        <v>PCD_DPWW3_TCR1_DCS_S4</v>
      </c>
      <c r="CC20" s="465" t="str">
        <f t="shared" si="9"/>
        <v>PCD_DPWW3_TCR1_DSCS_S4</v>
      </c>
      <c r="CD20" s="465" t="str">
        <f t="shared" si="9"/>
        <v>PCD_DPWW3_TCR1_DPP_S4</v>
      </c>
      <c r="CE20" s="465" t="str">
        <f t="shared" si="9"/>
        <v>PCD_DPWW3_TCR1_DTPI_S4</v>
      </c>
      <c r="CF20" s="465" t="str">
        <f t="shared" si="9"/>
        <v>PCD_DPWW3_TCR1_DCI_S4</v>
      </c>
      <c r="CG20" s="465" t="str">
        <f t="shared" si="9"/>
        <v>PCD_DPWW3_TCR1_DSI_S4</v>
      </c>
      <c r="CH20" s="465" t="str">
        <f t="shared" si="9"/>
        <v>PCD_DPWW3_TCR1_DER_S4</v>
      </c>
      <c r="CI20" s="465" t="str">
        <f t="shared" si="8"/>
        <v>PCD_DPWW3_TCR1_RS_S4</v>
      </c>
      <c r="CJ20" s="465" t="str">
        <f t="shared" si="9"/>
        <v>PCD_DPWW3_TCR1_DPLE_S4</v>
      </c>
    </row>
    <row r="21" spans="2:88" s="2" customFormat="1" ht="15" x14ac:dyDescent="0.25">
      <c r="B21" s="64" t="str">
        <f t="shared" si="6"/>
        <v>YKY</v>
      </c>
      <c r="C21" s="122" t="s">
        <v>859</v>
      </c>
      <c r="D21" s="122" t="s">
        <v>860</v>
      </c>
      <c r="E21" s="159">
        <f>IFERROR(INDEX('PCD List'!$E$3:$O$41,MATCH(DPWW3!$D21,'PCD List'!$D$3:$D$41,0),MATCH(DPWW3!$B21,'PCD List'!$E$2:$O$2,0)),"")</f>
        <v>0</v>
      </c>
      <c r="F21" s="162" t="s">
        <v>621</v>
      </c>
      <c r="G21" s="19" t="s">
        <v>1933</v>
      </c>
      <c r="H21" s="374" t="s">
        <v>1144</v>
      </c>
      <c r="I21" s="166">
        <v>0</v>
      </c>
      <c r="J21" s="49"/>
      <c r="K21" s="1082"/>
      <c r="L21" s="49"/>
      <c r="M21" s="212"/>
      <c r="N21" s="179"/>
      <c r="O21" s="14"/>
      <c r="P21" s="14"/>
      <c r="Q21" s="181"/>
      <c r="R21" s="31"/>
      <c r="S21" s="14"/>
      <c r="T21" s="14"/>
      <c r="U21" s="34"/>
      <c r="V21" s="213"/>
      <c r="W21" s="14"/>
      <c r="X21" s="14"/>
      <c r="Y21" s="34"/>
      <c r="Z21" s="213"/>
      <c r="AA21" s="14"/>
      <c r="AB21" s="14"/>
      <c r="AC21" s="214"/>
      <c r="AD21" s="31"/>
      <c r="AE21" s="14"/>
      <c r="AF21" s="14"/>
      <c r="AG21" s="181"/>
      <c r="AH21" s="30"/>
      <c r="AI21" s="30"/>
      <c r="AJ21" s="126"/>
      <c r="AK21" s="9"/>
      <c r="AL21" s="9"/>
      <c r="AM21" s="9"/>
      <c r="AN21" s="9"/>
      <c r="AO21" s="9"/>
      <c r="AP21" s="9"/>
      <c r="AQ21" s="9"/>
      <c r="AR21" s="9"/>
      <c r="AS21" s="9"/>
      <c r="AT21" s="9"/>
      <c r="AU21" s="89"/>
      <c r="AW21" s="449" t="s">
        <v>1945</v>
      </c>
      <c r="AZ21" s="2" t="s">
        <v>1934</v>
      </c>
      <c r="BA21" s="466"/>
      <c r="BB21" s="42"/>
      <c r="BC21" s="348" t="s">
        <v>1965</v>
      </c>
      <c r="BD21" s="333" t="s">
        <v>1965</v>
      </c>
      <c r="BE21" s="290" t="s">
        <v>1965</v>
      </c>
      <c r="BF21" s="290" t="s">
        <v>1965</v>
      </c>
      <c r="BG21" s="334" t="s">
        <v>1965</v>
      </c>
      <c r="BH21" s="333" t="s">
        <v>1965</v>
      </c>
      <c r="BI21" s="290" t="s">
        <v>1965</v>
      </c>
      <c r="BJ21" s="290" t="s">
        <v>1965</v>
      </c>
      <c r="BK21" s="334" t="s">
        <v>1965</v>
      </c>
      <c r="BL21" s="333" t="s">
        <v>1965</v>
      </c>
      <c r="BM21" s="290" t="s">
        <v>1965</v>
      </c>
      <c r="BN21" s="290" t="s">
        <v>1965</v>
      </c>
      <c r="BO21" s="334" t="s">
        <v>1965</v>
      </c>
      <c r="BP21" s="333" t="s">
        <v>1965</v>
      </c>
      <c r="BQ21" s="290" t="s">
        <v>1965</v>
      </c>
      <c r="BR21" s="290" t="s">
        <v>1965</v>
      </c>
      <c r="BS21" s="334" t="s">
        <v>1965</v>
      </c>
      <c r="BT21" s="333" t="s">
        <v>1965</v>
      </c>
      <c r="BU21" s="290" t="s">
        <v>1965</v>
      </c>
      <c r="BV21" s="290" t="s">
        <v>1965</v>
      </c>
      <c r="BW21" s="334" t="s">
        <v>1965</v>
      </c>
      <c r="BX21" s="299"/>
      <c r="BY21" s="465" t="str">
        <f t="shared" si="9"/>
        <v>PCD_DPWW3_TCR1_DLY_S5</v>
      </c>
      <c r="BZ21" s="465" t="str">
        <f t="shared" si="9"/>
        <v>PCD_DPWW3_TCR1_DIR_S5</v>
      </c>
      <c r="CA21" s="465" t="str">
        <f t="shared" si="9"/>
        <v>PCD_DPWW3_TCR1_DSCR_S5</v>
      </c>
      <c r="CB21" s="465" t="str">
        <f t="shared" si="9"/>
        <v>PCD_DPWW3_TCR1_DCS_S5</v>
      </c>
      <c r="CC21" s="465" t="str">
        <f t="shared" si="9"/>
        <v>PCD_DPWW3_TCR1_DSCS_S5</v>
      </c>
      <c r="CD21" s="465" t="str">
        <f t="shared" si="9"/>
        <v>PCD_DPWW3_TCR1_DPP_S5</v>
      </c>
      <c r="CE21" s="465" t="str">
        <f t="shared" si="9"/>
        <v>PCD_DPWW3_TCR1_DTPI_S5</v>
      </c>
      <c r="CF21" s="465" t="str">
        <f t="shared" si="9"/>
        <v>PCD_DPWW3_TCR1_DCI_S5</v>
      </c>
      <c r="CG21" s="465" t="str">
        <f t="shared" si="9"/>
        <v>PCD_DPWW3_TCR1_DSI_S5</v>
      </c>
      <c r="CH21" s="465" t="str">
        <f t="shared" si="9"/>
        <v>PCD_DPWW3_TCR1_DER_S5</v>
      </c>
      <c r="CI21" s="465" t="str">
        <f t="shared" si="8"/>
        <v>PCD_DPWW3_TCR1_RS_S5</v>
      </c>
      <c r="CJ21" s="465" t="str">
        <f t="shared" si="9"/>
        <v>PCD_DPWW3_TCR1_DPLE_S5</v>
      </c>
    </row>
    <row r="22" spans="2:88" s="2" customFormat="1" ht="15" x14ac:dyDescent="0.25">
      <c r="B22" s="64" t="str">
        <f t="shared" si="6"/>
        <v>YKY</v>
      </c>
      <c r="C22" s="122" t="s">
        <v>859</v>
      </c>
      <c r="D22" s="122" t="s">
        <v>860</v>
      </c>
      <c r="E22" s="159">
        <f>IFERROR(INDEX('PCD List'!$E$3:$O$41,MATCH(DPWW3!$D22,'PCD List'!$D$3:$D$41,0),MATCH(DPWW3!$B22,'PCD List'!$E$2:$O$2,0)),"")</f>
        <v>0</v>
      </c>
      <c r="F22" s="162" t="s">
        <v>621</v>
      </c>
      <c r="G22" s="19" t="s">
        <v>1936</v>
      </c>
      <c r="H22" s="374" t="s">
        <v>1144</v>
      </c>
      <c r="I22" s="166">
        <v>0</v>
      </c>
      <c r="J22" s="49"/>
      <c r="K22" s="1082"/>
      <c r="L22" s="49"/>
      <c r="M22" s="212"/>
      <c r="N22" s="179"/>
      <c r="O22" s="14"/>
      <c r="P22" s="14"/>
      <c r="Q22" s="181"/>
      <c r="R22" s="31"/>
      <c r="S22" s="14"/>
      <c r="T22" s="14"/>
      <c r="U22" s="34"/>
      <c r="V22" s="213"/>
      <c r="W22" s="14"/>
      <c r="X22" s="14"/>
      <c r="Y22" s="34"/>
      <c r="Z22" s="213"/>
      <c r="AA22" s="14"/>
      <c r="AB22" s="14"/>
      <c r="AC22" s="214"/>
      <c r="AD22" s="31"/>
      <c r="AE22" s="14"/>
      <c r="AF22" s="14"/>
      <c r="AG22" s="181"/>
      <c r="AH22" s="30"/>
      <c r="AI22" s="30"/>
      <c r="AJ22" s="126"/>
      <c r="AK22" s="9"/>
      <c r="AL22" s="9"/>
      <c r="AM22" s="9"/>
      <c r="AN22" s="9"/>
      <c r="AO22" s="9"/>
      <c r="AP22" s="9"/>
      <c r="AQ22" s="9"/>
      <c r="AR22" s="9"/>
      <c r="AS22" s="9"/>
      <c r="AT22" s="9"/>
      <c r="AU22" s="89"/>
      <c r="AW22" s="449" t="s">
        <v>1945</v>
      </c>
      <c r="AZ22" s="2" t="s">
        <v>1937</v>
      </c>
      <c r="BA22" s="466"/>
      <c r="BB22" s="42"/>
      <c r="BC22" s="348" t="s">
        <v>1966</v>
      </c>
      <c r="BD22" s="333" t="s">
        <v>1966</v>
      </c>
      <c r="BE22" s="290" t="s">
        <v>1966</v>
      </c>
      <c r="BF22" s="290" t="s">
        <v>1966</v>
      </c>
      <c r="BG22" s="334" t="s">
        <v>1966</v>
      </c>
      <c r="BH22" s="333" t="s">
        <v>1966</v>
      </c>
      <c r="BI22" s="290" t="s">
        <v>1966</v>
      </c>
      <c r="BJ22" s="290" t="s">
        <v>1966</v>
      </c>
      <c r="BK22" s="334" t="s">
        <v>1966</v>
      </c>
      <c r="BL22" s="333" t="s">
        <v>1966</v>
      </c>
      <c r="BM22" s="290" t="s">
        <v>1966</v>
      </c>
      <c r="BN22" s="290" t="s">
        <v>1966</v>
      </c>
      <c r="BO22" s="334" t="s">
        <v>1966</v>
      </c>
      <c r="BP22" s="333" t="s">
        <v>1966</v>
      </c>
      <c r="BQ22" s="290" t="s">
        <v>1966</v>
      </c>
      <c r="BR22" s="290" t="s">
        <v>1966</v>
      </c>
      <c r="BS22" s="334" t="s">
        <v>1966</v>
      </c>
      <c r="BT22" s="333" t="s">
        <v>1966</v>
      </c>
      <c r="BU22" s="290" t="s">
        <v>1966</v>
      </c>
      <c r="BV22" s="290" t="s">
        <v>1966</v>
      </c>
      <c r="BW22" s="334" t="s">
        <v>1966</v>
      </c>
      <c r="BX22" s="299"/>
      <c r="BY22" s="465" t="str">
        <f t="shared" si="9"/>
        <v>PCD_DPWW3_TCR1_DLY_S6</v>
      </c>
      <c r="BZ22" s="465" t="str">
        <f t="shared" si="9"/>
        <v>PCD_DPWW3_TCR1_DIR_S6</v>
      </c>
      <c r="CA22" s="465" t="str">
        <f t="shared" si="9"/>
        <v>PCD_DPWW3_TCR1_DSCR_S6</v>
      </c>
      <c r="CB22" s="465" t="str">
        <f t="shared" si="9"/>
        <v>PCD_DPWW3_TCR1_DCS_S6</v>
      </c>
      <c r="CC22" s="465" t="str">
        <f t="shared" si="9"/>
        <v>PCD_DPWW3_TCR1_DSCS_S6</v>
      </c>
      <c r="CD22" s="465" t="str">
        <f t="shared" si="9"/>
        <v>PCD_DPWW3_TCR1_DPP_S6</v>
      </c>
      <c r="CE22" s="465" t="str">
        <f t="shared" si="9"/>
        <v>PCD_DPWW3_TCR1_DTPI_S6</v>
      </c>
      <c r="CF22" s="465" t="str">
        <f t="shared" si="9"/>
        <v>PCD_DPWW3_TCR1_DCI_S6</v>
      </c>
      <c r="CG22" s="465" t="str">
        <f t="shared" si="9"/>
        <v>PCD_DPWW3_TCR1_DSI_S6</v>
      </c>
      <c r="CH22" s="465" t="str">
        <f t="shared" si="9"/>
        <v>PCD_DPWW3_TCR1_DER_S6</v>
      </c>
      <c r="CI22" s="465" t="str">
        <f t="shared" si="8"/>
        <v>PCD_DPWW3_TCR1_RS_S6</v>
      </c>
      <c r="CJ22" s="465" t="str">
        <f t="shared" si="9"/>
        <v>PCD_DPWW3_TCR1_DPLE_S6</v>
      </c>
    </row>
    <row r="23" spans="2:88" s="2" customFormat="1" ht="15" x14ac:dyDescent="0.25">
      <c r="B23" s="59" t="str">
        <f t="shared" si="6"/>
        <v>YKY</v>
      </c>
      <c r="C23" s="223" t="s">
        <v>859</v>
      </c>
      <c r="D23" s="223" t="s">
        <v>860</v>
      </c>
      <c r="E23" s="224">
        <f>IFERROR(INDEX('PCD List'!$E$3:$O$41,MATCH(DPWW3!$D23,'PCD List'!$D$3:$D$41,0),MATCH(DPWW3!$B23,'PCD List'!$E$2:$O$2,0)),"")</f>
        <v>0</v>
      </c>
      <c r="F23" s="163" t="s">
        <v>621</v>
      </c>
      <c r="G23" s="19" t="s">
        <v>1939</v>
      </c>
      <c r="H23" s="374" t="s">
        <v>1144</v>
      </c>
      <c r="I23" s="166">
        <v>0</v>
      </c>
      <c r="J23" s="49"/>
      <c r="K23" s="1082"/>
      <c r="L23" s="49"/>
      <c r="M23" s="418"/>
      <c r="N23" s="183"/>
      <c r="O23" s="184"/>
      <c r="P23" s="184"/>
      <c r="Q23" s="185"/>
      <c r="R23" s="419"/>
      <c r="S23" s="184"/>
      <c r="T23" s="184"/>
      <c r="U23" s="420"/>
      <c r="V23" s="421"/>
      <c r="W23" s="184"/>
      <c r="X23" s="184"/>
      <c r="Y23" s="420"/>
      <c r="Z23" s="421"/>
      <c r="AA23" s="184"/>
      <c r="AB23" s="184"/>
      <c r="AC23" s="422"/>
      <c r="AD23" s="419"/>
      <c r="AE23" s="184"/>
      <c r="AF23" s="184"/>
      <c r="AG23" s="185"/>
      <c r="AH23" s="30"/>
      <c r="AI23" s="30"/>
      <c r="AJ23" s="126"/>
      <c r="AK23" s="9"/>
      <c r="AL23" s="9"/>
      <c r="AM23" s="9"/>
      <c r="AN23" s="9"/>
      <c r="AO23" s="9"/>
      <c r="AP23" s="9"/>
      <c r="AQ23" s="9"/>
      <c r="AR23" s="9"/>
      <c r="AS23" s="9"/>
      <c r="AT23" s="9"/>
      <c r="AU23" s="89"/>
      <c r="AW23" s="449" t="s">
        <v>1945</v>
      </c>
      <c r="AZ23" s="2" t="s">
        <v>1940</v>
      </c>
      <c r="BA23" s="466"/>
      <c r="BB23" s="42"/>
      <c r="BC23" s="348" t="s">
        <v>1967</v>
      </c>
      <c r="BD23" s="333" t="s">
        <v>1967</v>
      </c>
      <c r="BE23" s="290" t="s">
        <v>1967</v>
      </c>
      <c r="BF23" s="290" t="s">
        <v>1967</v>
      </c>
      <c r="BG23" s="334" t="s">
        <v>1967</v>
      </c>
      <c r="BH23" s="333" t="s">
        <v>1967</v>
      </c>
      <c r="BI23" s="290" t="s">
        <v>1967</v>
      </c>
      <c r="BJ23" s="290" t="s">
        <v>1967</v>
      </c>
      <c r="BK23" s="334" t="s">
        <v>1967</v>
      </c>
      <c r="BL23" s="333" t="s">
        <v>1967</v>
      </c>
      <c r="BM23" s="290" t="s">
        <v>1967</v>
      </c>
      <c r="BN23" s="290" t="s">
        <v>1967</v>
      </c>
      <c r="BO23" s="334" t="s">
        <v>1967</v>
      </c>
      <c r="BP23" s="333" t="s">
        <v>1967</v>
      </c>
      <c r="BQ23" s="290" t="s">
        <v>1967</v>
      </c>
      <c r="BR23" s="290" t="s">
        <v>1967</v>
      </c>
      <c r="BS23" s="334" t="s">
        <v>1967</v>
      </c>
      <c r="BT23" s="333" t="s">
        <v>1967</v>
      </c>
      <c r="BU23" s="290" t="s">
        <v>1967</v>
      </c>
      <c r="BV23" s="290" t="s">
        <v>1967</v>
      </c>
      <c r="BW23" s="334" t="s">
        <v>1967</v>
      </c>
      <c r="BX23" s="299"/>
      <c r="BY23" s="465" t="str">
        <f t="shared" si="9"/>
        <v>PCD_DPWW3_TCR1_DLY_S7</v>
      </c>
      <c r="BZ23" s="465" t="str">
        <f t="shared" si="9"/>
        <v>PCD_DPWW3_TCR1_DIR_S7</v>
      </c>
      <c r="CA23" s="465" t="str">
        <f t="shared" si="9"/>
        <v>PCD_DPWW3_TCR1_DSCR_S7</v>
      </c>
      <c r="CB23" s="465" t="str">
        <f t="shared" si="9"/>
        <v>PCD_DPWW3_TCR1_DCS_S7</v>
      </c>
      <c r="CC23" s="465" t="str">
        <f t="shared" si="9"/>
        <v>PCD_DPWW3_TCR1_DSCS_S7</v>
      </c>
      <c r="CD23" s="465" t="str">
        <f t="shared" si="9"/>
        <v>PCD_DPWW3_TCR1_DPP_S7</v>
      </c>
      <c r="CE23" s="465" t="str">
        <f t="shared" si="9"/>
        <v>PCD_DPWW3_TCR1_DTPI_S7</v>
      </c>
      <c r="CF23" s="465" t="str">
        <f t="shared" si="9"/>
        <v>PCD_DPWW3_TCR1_DCI_S7</v>
      </c>
      <c r="CG23" s="465" t="str">
        <f t="shared" si="9"/>
        <v>PCD_DPWW3_TCR1_DSI_S7</v>
      </c>
      <c r="CH23" s="465" t="str">
        <f t="shared" si="9"/>
        <v>PCD_DPWW3_TCR1_DER_S7</v>
      </c>
      <c r="CI23" s="465" t="str">
        <f t="shared" si="8"/>
        <v>PCD_DPWW3_TCR1_RS_S7</v>
      </c>
      <c r="CJ23" s="465" t="str">
        <f t="shared" si="9"/>
        <v>PCD_DPWW3_TCR1_DPLE_S7</v>
      </c>
    </row>
    <row r="24" spans="2:88" s="2" customFormat="1" ht="15.6" thickBot="1" x14ac:dyDescent="0.3">
      <c r="B24" s="417" t="str">
        <f t="shared" ref="B24" si="10" xml:space="preserve"> B23</f>
        <v>YKY</v>
      </c>
      <c r="C24" s="226" t="s">
        <v>859</v>
      </c>
      <c r="D24" s="226" t="s">
        <v>860</v>
      </c>
      <c r="E24" s="221">
        <f>IFERROR(INDEX('PCD List'!$E$3:$O$41,MATCH(DPWW3!$D24,'PCD List'!$D$3:$D$41,0),MATCH(DPWW3!$B24,'PCD List'!$E$2:$O$2,0)),"")</f>
        <v>0</v>
      </c>
      <c r="F24" s="443" t="s">
        <v>621</v>
      </c>
      <c r="G24" s="227" t="s">
        <v>1942</v>
      </c>
      <c r="H24" s="423" t="s">
        <v>1144</v>
      </c>
      <c r="I24" s="424">
        <v>0</v>
      </c>
      <c r="J24" s="49"/>
      <c r="K24" s="1083"/>
      <c r="L24" s="49"/>
      <c r="M24" s="429">
        <f>SUM( M16:M22)</f>
        <v>0</v>
      </c>
      <c r="N24" s="430">
        <f t="shared" ref="N24:AG24" si="11">SUM( N16:N22)</f>
        <v>0</v>
      </c>
      <c r="O24" s="431">
        <f t="shared" si="11"/>
        <v>0</v>
      </c>
      <c r="P24" s="431">
        <f t="shared" si="11"/>
        <v>0</v>
      </c>
      <c r="Q24" s="431">
        <f t="shared" si="11"/>
        <v>0</v>
      </c>
      <c r="R24" s="431">
        <f t="shared" si="11"/>
        <v>0</v>
      </c>
      <c r="S24" s="431">
        <f t="shared" si="11"/>
        <v>0</v>
      </c>
      <c r="T24" s="431">
        <f t="shared" si="11"/>
        <v>0</v>
      </c>
      <c r="U24" s="431">
        <f t="shared" si="11"/>
        <v>0</v>
      </c>
      <c r="V24" s="431">
        <f t="shared" si="11"/>
        <v>0</v>
      </c>
      <c r="W24" s="431">
        <f t="shared" si="11"/>
        <v>0</v>
      </c>
      <c r="X24" s="431">
        <f t="shared" si="11"/>
        <v>0</v>
      </c>
      <c r="Y24" s="431">
        <f t="shared" si="11"/>
        <v>0</v>
      </c>
      <c r="Z24" s="431">
        <f t="shared" si="11"/>
        <v>0</v>
      </c>
      <c r="AA24" s="431">
        <f t="shared" si="11"/>
        <v>0</v>
      </c>
      <c r="AB24" s="431">
        <f t="shared" si="11"/>
        <v>0</v>
      </c>
      <c r="AC24" s="431">
        <f t="shared" si="11"/>
        <v>0</v>
      </c>
      <c r="AD24" s="431">
        <f t="shared" si="11"/>
        <v>0</v>
      </c>
      <c r="AE24" s="431">
        <f t="shared" si="11"/>
        <v>0</v>
      </c>
      <c r="AF24" s="431">
        <f t="shared" si="11"/>
        <v>0</v>
      </c>
      <c r="AG24" s="431">
        <f t="shared" si="11"/>
        <v>0</v>
      </c>
      <c r="AH24" s="30"/>
      <c r="AI24" s="30"/>
      <c r="AJ24" s="127"/>
      <c r="AK24" s="128"/>
      <c r="AL24" s="128"/>
      <c r="AM24" s="128"/>
      <c r="AN24" s="128"/>
      <c r="AO24" s="128"/>
      <c r="AP24" s="128"/>
      <c r="AQ24" s="128"/>
      <c r="AR24" s="128"/>
      <c r="AS24" s="128"/>
      <c r="AT24" s="128"/>
      <c r="AU24" s="90"/>
      <c r="AW24" s="449" t="s">
        <v>1945</v>
      </c>
      <c r="AZ24" s="2" t="s">
        <v>1943</v>
      </c>
      <c r="BA24" s="466"/>
      <c r="BB24" s="42"/>
      <c r="BC24" s="463" t="s">
        <v>1968</v>
      </c>
      <c r="BD24" s="452" t="s">
        <v>1968</v>
      </c>
      <c r="BE24" s="453" t="s">
        <v>1968</v>
      </c>
      <c r="BF24" s="453" t="s">
        <v>1968</v>
      </c>
      <c r="BG24" s="454" t="s">
        <v>1968</v>
      </c>
      <c r="BH24" s="452" t="s">
        <v>1968</v>
      </c>
      <c r="BI24" s="453" t="s">
        <v>1968</v>
      </c>
      <c r="BJ24" s="453" t="s">
        <v>1968</v>
      </c>
      <c r="BK24" s="454" t="s">
        <v>1968</v>
      </c>
      <c r="BL24" s="452" t="s">
        <v>1968</v>
      </c>
      <c r="BM24" s="453" t="s">
        <v>1968</v>
      </c>
      <c r="BN24" s="453" t="s">
        <v>1968</v>
      </c>
      <c r="BO24" s="454" t="s">
        <v>1968</v>
      </c>
      <c r="BP24" s="452" t="s">
        <v>1968</v>
      </c>
      <c r="BQ24" s="453" t="s">
        <v>1968</v>
      </c>
      <c r="BR24" s="453" t="s">
        <v>1968</v>
      </c>
      <c r="BS24" s="454" t="s">
        <v>1968</v>
      </c>
      <c r="BT24" s="452" t="s">
        <v>1968</v>
      </c>
      <c r="BU24" s="453" t="s">
        <v>1968</v>
      </c>
      <c r="BV24" s="453" t="s">
        <v>1968</v>
      </c>
      <c r="BW24" s="454" t="s">
        <v>1968</v>
      </c>
      <c r="BX24" s="299"/>
      <c r="BY24" s="465" t="str">
        <f t="shared" si="9"/>
        <v>PCD_DPWW3_TCR1_DLY_ST</v>
      </c>
      <c r="BZ24" s="465" t="str">
        <f t="shared" si="9"/>
        <v>PCD_DPWW3_TCR1_DIR_ST</v>
      </c>
      <c r="CA24" s="465" t="str">
        <f t="shared" si="9"/>
        <v>PCD_DPWW3_TCR1_DSCR_ST</v>
      </c>
      <c r="CB24" s="465" t="str">
        <f t="shared" si="9"/>
        <v>PCD_DPWW3_TCR1_DCS_ST</v>
      </c>
      <c r="CC24" s="465" t="str">
        <f t="shared" si="9"/>
        <v>PCD_DPWW3_TCR1_DSCS_ST</v>
      </c>
      <c r="CD24" s="465" t="str">
        <f t="shared" si="9"/>
        <v>PCD_DPWW3_TCR1_DPP_ST</v>
      </c>
      <c r="CE24" s="465" t="str">
        <f t="shared" si="9"/>
        <v>PCD_DPWW3_TCR1_DTPI_ST</v>
      </c>
      <c r="CF24" s="465" t="str">
        <f t="shared" si="9"/>
        <v>PCD_DPWW3_TCR1_DCI_ST</v>
      </c>
      <c r="CG24" s="465" t="str">
        <f t="shared" si="9"/>
        <v>PCD_DPWW3_TCR1_DSI_ST</v>
      </c>
      <c r="CH24" s="465" t="str">
        <f t="shared" si="9"/>
        <v>PCD_DPWW3_TCR1_DER_ST</v>
      </c>
      <c r="CI24" s="465" t="str">
        <f t="shared" si="8"/>
        <v>PCD_DPWW3_TCR1_RS_ST</v>
      </c>
      <c r="CJ24" s="465" t="str">
        <f t="shared" si="9"/>
        <v>PCD_DPWW3_TCR1_DPLE_ST</v>
      </c>
    </row>
    <row r="25" spans="2:88" s="2" customFormat="1" ht="15" x14ac:dyDescent="0.25">
      <c r="B25" s="64" t="str">
        <f xml:space="preserve"> B24</f>
        <v>YKY</v>
      </c>
      <c r="C25" s="361" t="s">
        <v>859</v>
      </c>
      <c r="D25" s="361" t="s">
        <v>864</v>
      </c>
      <c r="E25" s="362">
        <f>IFERROR(INDEX('PCD List'!$E$3:$O$41,MATCH(DPWW3!$D25,'PCD List'!$D$3:$D$41,0),MATCH(DPWW3!$B25,'PCD List'!$E$2:$O$2,0)),"")</f>
        <v>0</v>
      </c>
      <c r="F25" s="161" t="s">
        <v>626</v>
      </c>
      <c r="G25" s="19" t="s">
        <v>1904</v>
      </c>
      <c r="H25" s="374" t="s">
        <v>1144</v>
      </c>
      <c r="I25" s="166">
        <v>0</v>
      </c>
      <c r="J25" s="5"/>
      <c r="K25" s="1081"/>
      <c r="L25" s="5"/>
      <c r="M25" s="212"/>
      <c r="N25" s="179"/>
      <c r="O25" s="14"/>
      <c r="P25" s="14"/>
      <c r="Q25" s="181"/>
      <c r="R25" s="31"/>
      <c r="S25" s="14"/>
      <c r="T25" s="14"/>
      <c r="U25" s="34"/>
      <c r="V25" s="213"/>
      <c r="W25" s="14"/>
      <c r="X25" s="14"/>
      <c r="Y25" s="34"/>
      <c r="Z25" s="213"/>
      <c r="AA25" s="14"/>
      <c r="AB25" s="14"/>
      <c r="AC25" s="214"/>
      <c r="AD25" s="31"/>
      <c r="AE25" s="14"/>
      <c r="AF25" s="14"/>
      <c r="AG25" s="181"/>
      <c r="AH25" s="30"/>
      <c r="AI25" s="30"/>
      <c r="AJ25" s="126"/>
      <c r="AK25" s="9"/>
      <c r="AL25" s="9"/>
      <c r="AM25" s="9"/>
      <c r="AN25" s="9"/>
      <c r="AO25" s="9"/>
      <c r="AP25" s="9"/>
      <c r="AQ25" s="9"/>
      <c r="AR25" s="9"/>
      <c r="AS25" s="9"/>
      <c r="AT25" s="9"/>
      <c r="AU25" s="89"/>
      <c r="AW25" s="449" t="s">
        <v>1969</v>
      </c>
      <c r="AZ25" s="2" t="s">
        <v>1970</v>
      </c>
      <c r="BA25" s="348" t="s">
        <v>1971</v>
      </c>
      <c r="BB25" s="306"/>
      <c r="BC25" s="353" t="s">
        <v>1972</v>
      </c>
      <c r="BD25" s="352" t="s">
        <v>1972</v>
      </c>
      <c r="BE25" s="338" t="s">
        <v>1972</v>
      </c>
      <c r="BF25" s="338" t="s">
        <v>1972</v>
      </c>
      <c r="BG25" s="459" t="s">
        <v>1972</v>
      </c>
      <c r="BH25" s="352" t="s">
        <v>1972</v>
      </c>
      <c r="BI25" s="338" t="s">
        <v>1972</v>
      </c>
      <c r="BJ25" s="338" t="s">
        <v>1972</v>
      </c>
      <c r="BK25" s="459" t="s">
        <v>1972</v>
      </c>
      <c r="BL25" s="352" t="s">
        <v>1972</v>
      </c>
      <c r="BM25" s="338" t="s">
        <v>1972</v>
      </c>
      <c r="BN25" s="338" t="s">
        <v>1972</v>
      </c>
      <c r="BO25" s="459" t="s">
        <v>1972</v>
      </c>
      <c r="BP25" s="352" t="s">
        <v>1972</v>
      </c>
      <c r="BQ25" s="338" t="s">
        <v>1972</v>
      </c>
      <c r="BR25" s="338" t="s">
        <v>1972</v>
      </c>
      <c r="BS25" s="459" t="s">
        <v>1972</v>
      </c>
      <c r="BT25" s="352" t="s">
        <v>1972</v>
      </c>
      <c r="BU25" s="338" t="s">
        <v>1972</v>
      </c>
      <c r="BV25" s="338" t="s">
        <v>1972</v>
      </c>
      <c r="BW25" s="459" t="s">
        <v>1972</v>
      </c>
      <c r="BX25" s="299"/>
      <c r="BY25" s="309" t="s">
        <v>1973</v>
      </c>
      <c r="BZ25" s="308" t="s">
        <v>1974</v>
      </c>
      <c r="CA25" s="302" t="s">
        <v>1975</v>
      </c>
      <c r="CB25" s="302" t="s">
        <v>1976</v>
      </c>
      <c r="CC25" s="302" t="s">
        <v>1977</v>
      </c>
      <c r="CD25" s="302" t="s">
        <v>1978</v>
      </c>
      <c r="CE25" s="302" t="s">
        <v>1979</v>
      </c>
      <c r="CF25" s="302" t="s">
        <v>1980</v>
      </c>
      <c r="CG25" s="302" t="s">
        <v>1981</v>
      </c>
      <c r="CH25" s="302" t="s">
        <v>1982</v>
      </c>
      <c r="CI25" s="498" t="s">
        <v>1983</v>
      </c>
      <c r="CJ25" s="307" t="s">
        <v>1984</v>
      </c>
    </row>
    <row r="26" spans="2:88" s="2" customFormat="1" ht="15" x14ac:dyDescent="0.25">
      <c r="B26" s="64" t="str">
        <f t="shared" ref="B26:B33" si="12" xml:space="preserve"> B25</f>
        <v>YKY</v>
      </c>
      <c r="C26" s="122" t="s">
        <v>859</v>
      </c>
      <c r="D26" s="122" t="s">
        <v>864</v>
      </c>
      <c r="E26" s="159">
        <f>IFERROR(INDEX('PCD List'!$E$3:$O$41,MATCH(DPWW3!$D26,'PCD List'!$D$3:$D$41,0),MATCH(DPWW3!$B26,'PCD List'!$E$2:$O$2,0)),"")</f>
        <v>0</v>
      </c>
      <c r="F26" s="162" t="s">
        <v>626</v>
      </c>
      <c r="G26" s="19" t="s">
        <v>1921</v>
      </c>
      <c r="H26" s="374" t="s">
        <v>1144</v>
      </c>
      <c r="I26" s="166">
        <v>0</v>
      </c>
      <c r="J26" s="49"/>
      <c r="K26" s="1082"/>
      <c r="L26" s="49"/>
      <c r="M26" s="212"/>
      <c r="N26" s="179"/>
      <c r="O26" s="14"/>
      <c r="P26" s="14"/>
      <c r="Q26" s="181"/>
      <c r="R26" s="31"/>
      <c r="S26" s="14"/>
      <c r="T26" s="14"/>
      <c r="U26" s="34"/>
      <c r="V26" s="213"/>
      <c r="W26" s="14"/>
      <c r="X26" s="14"/>
      <c r="Y26" s="34"/>
      <c r="Z26" s="213"/>
      <c r="AA26" s="14"/>
      <c r="AB26" s="14"/>
      <c r="AC26" s="214"/>
      <c r="AD26" s="31"/>
      <c r="AE26" s="14"/>
      <c r="AF26" s="14"/>
      <c r="AG26" s="181"/>
      <c r="AH26" s="30"/>
      <c r="AI26" s="30"/>
      <c r="AJ26" s="126"/>
      <c r="AK26" s="9"/>
      <c r="AL26" s="9"/>
      <c r="AM26" s="9"/>
      <c r="AN26" s="9"/>
      <c r="AO26" s="9"/>
      <c r="AP26" s="9"/>
      <c r="AQ26" s="9"/>
      <c r="AR26" s="9"/>
      <c r="AS26" s="9"/>
      <c r="AT26" s="9"/>
      <c r="AU26" s="89"/>
      <c r="AW26" s="449" t="s">
        <v>1969</v>
      </c>
      <c r="AZ26" s="2" t="s">
        <v>1922</v>
      </c>
      <c r="BA26" s="466"/>
      <c r="BB26" s="42"/>
      <c r="BC26" s="348" t="s">
        <v>1985</v>
      </c>
      <c r="BD26" s="333" t="s">
        <v>1985</v>
      </c>
      <c r="BE26" s="290" t="s">
        <v>1985</v>
      </c>
      <c r="BF26" s="290" t="s">
        <v>1985</v>
      </c>
      <c r="BG26" s="334" t="s">
        <v>1985</v>
      </c>
      <c r="BH26" s="333" t="s">
        <v>1985</v>
      </c>
      <c r="BI26" s="290" t="s">
        <v>1985</v>
      </c>
      <c r="BJ26" s="290" t="s">
        <v>1985</v>
      </c>
      <c r="BK26" s="334" t="s">
        <v>1985</v>
      </c>
      <c r="BL26" s="333" t="s">
        <v>1985</v>
      </c>
      <c r="BM26" s="290" t="s">
        <v>1985</v>
      </c>
      <c r="BN26" s="290" t="s">
        <v>1985</v>
      </c>
      <c r="BO26" s="334" t="s">
        <v>1985</v>
      </c>
      <c r="BP26" s="333" t="s">
        <v>1985</v>
      </c>
      <c r="BQ26" s="290" t="s">
        <v>1985</v>
      </c>
      <c r="BR26" s="290" t="s">
        <v>1985</v>
      </c>
      <c r="BS26" s="334" t="s">
        <v>1985</v>
      </c>
      <c r="BT26" s="333" t="s">
        <v>1985</v>
      </c>
      <c r="BU26" s="290" t="s">
        <v>1985</v>
      </c>
      <c r="BV26" s="290" t="s">
        <v>1985</v>
      </c>
      <c r="BW26" s="334" t="s">
        <v>1985</v>
      </c>
      <c r="BX26" s="299"/>
      <c r="BY26" s="465" t="str">
        <f>BY$25&amp;$AZ26</f>
        <v>PCD_DPWW3_TNR1_DLY_S1</v>
      </c>
      <c r="BZ26" s="465" t="str">
        <f t="shared" ref="BZ26:CJ26" si="13">BZ$25&amp;$AZ26</f>
        <v>PCD_DPWW3_TNR1_DIR_S1</v>
      </c>
      <c r="CA26" s="465" t="str">
        <f t="shared" si="13"/>
        <v>PCD_DPWW3_TNR1_DSCR_S1</v>
      </c>
      <c r="CB26" s="465" t="str">
        <f t="shared" si="13"/>
        <v>PCD_DPWW3_TNR1_DCS_S1</v>
      </c>
      <c r="CC26" s="465" t="str">
        <f t="shared" si="13"/>
        <v>PCD_DPWW3_TNR1_DSCS_S1</v>
      </c>
      <c r="CD26" s="465" t="str">
        <f t="shared" si="13"/>
        <v>PCD_DPWW3_TNR1_DPP_S1</v>
      </c>
      <c r="CE26" s="465" t="str">
        <f t="shared" si="13"/>
        <v>PCD_DPWW3_TNR1_DTPI_S1</v>
      </c>
      <c r="CF26" s="465" t="str">
        <f t="shared" si="13"/>
        <v>PCD_DPWW3_TNR1_DCI_S1</v>
      </c>
      <c r="CG26" s="465" t="str">
        <f t="shared" si="13"/>
        <v>PCD_DPWW3_TNR1_DSI_S1</v>
      </c>
      <c r="CH26" s="465" t="str">
        <f t="shared" si="13"/>
        <v>PCD_DPWW3_TNR1_DER_S1</v>
      </c>
      <c r="CI26" s="465" t="str">
        <f t="shared" ref="CI26:CI33" si="14">CI$25&amp;$AZ26</f>
        <v>PCD_DPWW3_TNR1_RS_S1</v>
      </c>
      <c r="CJ26" s="465" t="str">
        <f t="shared" si="13"/>
        <v>PCD_DPWW3_TNR1_DPLE_S1</v>
      </c>
    </row>
    <row r="27" spans="2:88" s="2" customFormat="1" ht="15" x14ac:dyDescent="0.25">
      <c r="B27" s="64" t="str">
        <f t="shared" si="12"/>
        <v>YKY</v>
      </c>
      <c r="C27" s="122" t="s">
        <v>859</v>
      </c>
      <c r="D27" s="122" t="s">
        <v>864</v>
      </c>
      <c r="E27" s="159">
        <f>IFERROR(INDEX('PCD List'!$E$3:$O$41,MATCH(DPWW3!$D27,'PCD List'!$D$3:$D$41,0),MATCH(DPWW3!$B27,'PCD List'!$E$2:$O$2,0)),"")</f>
        <v>0</v>
      </c>
      <c r="F27" s="162" t="s">
        <v>626</v>
      </c>
      <c r="G27" s="19" t="s">
        <v>1924</v>
      </c>
      <c r="H27" s="374" t="s">
        <v>1144</v>
      </c>
      <c r="I27" s="166">
        <v>0</v>
      </c>
      <c r="J27" s="49"/>
      <c r="K27" s="1082"/>
      <c r="L27" s="49"/>
      <c r="M27" s="212"/>
      <c r="N27" s="179"/>
      <c r="O27" s="14"/>
      <c r="P27" s="14"/>
      <c r="Q27" s="181"/>
      <c r="R27" s="31"/>
      <c r="S27" s="14"/>
      <c r="T27" s="14"/>
      <c r="U27" s="34"/>
      <c r="V27" s="213"/>
      <c r="W27" s="14"/>
      <c r="X27" s="14"/>
      <c r="Y27" s="34"/>
      <c r="Z27" s="213"/>
      <c r="AA27" s="14"/>
      <c r="AB27" s="14"/>
      <c r="AC27" s="214"/>
      <c r="AD27" s="31"/>
      <c r="AE27" s="14"/>
      <c r="AF27" s="14"/>
      <c r="AG27" s="181"/>
      <c r="AH27" s="30"/>
      <c r="AI27" s="30"/>
      <c r="AJ27" s="126"/>
      <c r="AK27" s="9"/>
      <c r="AL27" s="9"/>
      <c r="AM27" s="9"/>
      <c r="AN27" s="9"/>
      <c r="AO27" s="9"/>
      <c r="AP27" s="9"/>
      <c r="AQ27" s="9"/>
      <c r="AR27" s="9"/>
      <c r="AS27" s="9"/>
      <c r="AT27" s="9"/>
      <c r="AU27" s="89"/>
      <c r="AW27" s="449" t="s">
        <v>1969</v>
      </c>
      <c r="AZ27" s="2" t="s">
        <v>1925</v>
      </c>
      <c r="BA27" s="466"/>
      <c r="BB27" s="42"/>
      <c r="BC27" s="348" t="s">
        <v>1986</v>
      </c>
      <c r="BD27" s="333" t="s">
        <v>1986</v>
      </c>
      <c r="BE27" s="290" t="s">
        <v>1986</v>
      </c>
      <c r="BF27" s="290" t="s">
        <v>1986</v>
      </c>
      <c r="BG27" s="334" t="s">
        <v>1986</v>
      </c>
      <c r="BH27" s="333" t="s">
        <v>1986</v>
      </c>
      <c r="BI27" s="290" t="s">
        <v>1986</v>
      </c>
      <c r="BJ27" s="290" t="s">
        <v>1986</v>
      </c>
      <c r="BK27" s="334" t="s">
        <v>1986</v>
      </c>
      <c r="BL27" s="333" t="s">
        <v>1986</v>
      </c>
      <c r="BM27" s="290" t="s">
        <v>1986</v>
      </c>
      <c r="BN27" s="290" t="s">
        <v>1986</v>
      </c>
      <c r="BO27" s="334" t="s">
        <v>1986</v>
      </c>
      <c r="BP27" s="333" t="s">
        <v>1986</v>
      </c>
      <c r="BQ27" s="290" t="s">
        <v>1986</v>
      </c>
      <c r="BR27" s="290" t="s">
        <v>1986</v>
      </c>
      <c r="BS27" s="334" t="s">
        <v>1986</v>
      </c>
      <c r="BT27" s="333" t="s">
        <v>1986</v>
      </c>
      <c r="BU27" s="290" t="s">
        <v>1986</v>
      </c>
      <c r="BV27" s="290" t="s">
        <v>1986</v>
      </c>
      <c r="BW27" s="334" t="s">
        <v>1986</v>
      </c>
      <c r="BX27" s="299"/>
      <c r="BY27" s="465" t="str">
        <f t="shared" ref="BY27:CJ33" si="15">BY$25&amp;$AZ27</f>
        <v>PCD_DPWW3_TNR1_DLY_S2</v>
      </c>
      <c r="BZ27" s="465" t="str">
        <f t="shared" si="15"/>
        <v>PCD_DPWW3_TNR1_DIR_S2</v>
      </c>
      <c r="CA27" s="465" t="str">
        <f t="shared" si="15"/>
        <v>PCD_DPWW3_TNR1_DSCR_S2</v>
      </c>
      <c r="CB27" s="465" t="str">
        <f t="shared" si="15"/>
        <v>PCD_DPWW3_TNR1_DCS_S2</v>
      </c>
      <c r="CC27" s="465" t="str">
        <f t="shared" si="15"/>
        <v>PCD_DPWW3_TNR1_DSCS_S2</v>
      </c>
      <c r="CD27" s="465" t="str">
        <f t="shared" si="15"/>
        <v>PCD_DPWW3_TNR1_DPP_S2</v>
      </c>
      <c r="CE27" s="465" t="str">
        <f t="shared" si="15"/>
        <v>PCD_DPWW3_TNR1_DTPI_S2</v>
      </c>
      <c r="CF27" s="465" t="str">
        <f t="shared" si="15"/>
        <v>PCD_DPWW3_TNR1_DCI_S2</v>
      </c>
      <c r="CG27" s="465" t="str">
        <f t="shared" si="15"/>
        <v>PCD_DPWW3_TNR1_DSI_S2</v>
      </c>
      <c r="CH27" s="465" t="str">
        <f t="shared" si="15"/>
        <v>PCD_DPWW3_TNR1_DER_S2</v>
      </c>
      <c r="CI27" s="465" t="str">
        <f t="shared" si="14"/>
        <v>PCD_DPWW3_TNR1_RS_S2</v>
      </c>
      <c r="CJ27" s="465" t="str">
        <f t="shared" si="15"/>
        <v>PCD_DPWW3_TNR1_DPLE_S2</v>
      </c>
    </row>
    <row r="28" spans="2:88" s="2" customFormat="1" ht="15" x14ac:dyDescent="0.25">
      <c r="B28" s="64" t="str">
        <f t="shared" si="12"/>
        <v>YKY</v>
      </c>
      <c r="C28" s="122" t="s">
        <v>859</v>
      </c>
      <c r="D28" s="122" t="s">
        <v>864</v>
      </c>
      <c r="E28" s="159">
        <f>IFERROR(INDEX('PCD List'!$E$3:$O$41,MATCH(DPWW3!$D28,'PCD List'!$D$3:$D$41,0),MATCH(DPWW3!$B28,'PCD List'!$E$2:$O$2,0)),"")</f>
        <v>0</v>
      </c>
      <c r="F28" s="162" t="s">
        <v>626</v>
      </c>
      <c r="G28" s="19" t="s">
        <v>1927</v>
      </c>
      <c r="H28" s="374" t="s">
        <v>1144</v>
      </c>
      <c r="I28" s="166">
        <v>0</v>
      </c>
      <c r="J28" s="49"/>
      <c r="K28" s="1082"/>
      <c r="L28" s="49"/>
      <c r="M28" s="212"/>
      <c r="N28" s="179"/>
      <c r="O28" s="14"/>
      <c r="P28" s="14"/>
      <c r="Q28" s="181"/>
      <c r="R28" s="31"/>
      <c r="S28" s="14"/>
      <c r="T28" s="14"/>
      <c r="U28" s="34"/>
      <c r="V28" s="213"/>
      <c r="W28" s="14"/>
      <c r="X28" s="14"/>
      <c r="Y28" s="34"/>
      <c r="Z28" s="213"/>
      <c r="AA28" s="14"/>
      <c r="AB28" s="14"/>
      <c r="AC28" s="214"/>
      <c r="AD28" s="31"/>
      <c r="AE28" s="14"/>
      <c r="AF28" s="14"/>
      <c r="AG28" s="181"/>
      <c r="AH28" s="30"/>
      <c r="AI28" s="30"/>
      <c r="AJ28" s="126"/>
      <c r="AK28" s="9"/>
      <c r="AL28" s="9"/>
      <c r="AM28" s="9"/>
      <c r="AN28" s="9"/>
      <c r="AO28" s="9"/>
      <c r="AP28" s="9"/>
      <c r="AQ28" s="9"/>
      <c r="AR28" s="9"/>
      <c r="AS28" s="9"/>
      <c r="AT28" s="9"/>
      <c r="AU28" s="89"/>
      <c r="AW28" s="449" t="s">
        <v>1969</v>
      </c>
      <c r="AZ28" s="2" t="s">
        <v>1928</v>
      </c>
      <c r="BA28" s="466"/>
      <c r="BB28" s="42"/>
      <c r="BC28" s="348" t="s">
        <v>1987</v>
      </c>
      <c r="BD28" s="333" t="s">
        <v>1987</v>
      </c>
      <c r="BE28" s="290" t="s">
        <v>1987</v>
      </c>
      <c r="BF28" s="290" t="s">
        <v>1987</v>
      </c>
      <c r="BG28" s="334" t="s">
        <v>1987</v>
      </c>
      <c r="BH28" s="333" t="s">
        <v>1987</v>
      </c>
      <c r="BI28" s="290" t="s">
        <v>1987</v>
      </c>
      <c r="BJ28" s="290" t="s">
        <v>1987</v>
      </c>
      <c r="BK28" s="334" t="s">
        <v>1987</v>
      </c>
      <c r="BL28" s="333" t="s">
        <v>1987</v>
      </c>
      <c r="BM28" s="290" t="s">
        <v>1987</v>
      </c>
      <c r="BN28" s="290" t="s">
        <v>1987</v>
      </c>
      <c r="BO28" s="334" t="s">
        <v>1987</v>
      </c>
      <c r="BP28" s="333" t="s">
        <v>1987</v>
      </c>
      <c r="BQ28" s="290" t="s">
        <v>1987</v>
      </c>
      <c r="BR28" s="290" t="s">
        <v>1987</v>
      </c>
      <c r="BS28" s="334" t="s">
        <v>1987</v>
      </c>
      <c r="BT28" s="333" t="s">
        <v>1987</v>
      </c>
      <c r="BU28" s="290" t="s">
        <v>1987</v>
      </c>
      <c r="BV28" s="290" t="s">
        <v>1987</v>
      </c>
      <c r="BW28" s="334" t="s">
        <v>1987</v>
      </c>
      <c r="BX28" s="299"/>
      <c r="BY28" s="465" t="str">
        <f t="shared" si="15"/>
        <v>PCD_DPWW3_TNR1_DLY_S3</v>
      </c>
      <c r="BZ28" s="465" t="str">
        <f t="shared" si="15"/>
        <v>PCD_DPWW3_TNR1_DIR_S3</v>
      </c>
      <c r="CA28" s="465" t="str">
        <f t="shared" si="15"/>
        <v>PCD_DPWW3_TNR1_DSCR_S3</v>
      </c>
      <c r="CB28" s="465" t="str">
        <f t="shared" si="15"/>
        <v>PCD_DPWW3_TNR1_DCS_S3</v>
      </c>
      <c r="CC28" s="465" t="str">
        <f t="shared" si="15"/>
        <v>PCD_DPWW3_TNR1_DSCS_S3</v>
      </c>
      <c r="CD28" s="465" t="str">
        <f t="shared" si="15"/>
        <v>PCD_DPWW3_TNR1_DPP_S3</v>
      </c>
      <c r="CE28" s="465" t="str">
        <f t="shared" si="15"/>
        <v>PCD_DPWW3_TNR1_DTPI_S3</v>
      </c>
      <c r="CF28" s="465" t="str">
        <f t="shared" si="15"/>
        <v>PCD_DPWW3_TNR1_DCI_S3</v>
      </c>
      <c r="CG28" s="465" t="str">
        <f t="shared" si="15"/>
        <v>PCD_DPWW3_TNR1_DSI_S3</v>
      </c>
      <c r="CH28" s="465" t="str">
        <f t="shared" si="15"/>
        <v>PCD_DPWW3_TNR1_DER_S3</v>
      </c>
      <c r="CI28" s="465" t="str">
        <f t="shared" si="14"/>
        <v>PCD_DPWW3_TNR1_RS_S3</v>
      </c>
      <c r="CJ28" s="465" t="str">
        <f t="shared" si="15"/>
        <v>PCD_DPWW3_TNR1_DPLE_S3</v>
      </c>
    </row>
    <row r="29" spans="2:88" s="2" customFormat="1" ht="15" x14ac:dyDescent="0.25">
      <c r="B29" s="64" t="str">
        <f t="shared" si="12"/>
        <v>YKY</v>
      </c>
      <c r="C29" s="122" t="s">
        <v>859</v>
      </c>
      <c r="D29" s="122" t="s">
        <v>864</v>
      </c>
      <c r="E29" s="159">
        <f>IFERROR(INDEX('PCD List'!$E$3:$O$41,MATCH(DPWW3!$D29,'PCD List'!$D$3:$D$41,0),MATCH(DPWW3!$B29,'PCD List'!$E$2:$O$2,0)),"")</f>
        <v>0</v>
      </c>
      <c r="F29" s="162" t="s">
        <v>626</v>
      </c>
      <c r="G29" s="19" t="s">
        <v>1930</v>
      </c>
      <c r="H29" s="374" t="s">
        <v>1144</v>
      </c>
      <c r="I29" s="166">
        <v>0</v>
      </c>
      <c r="J29" s="49"/>
      <c r="K29" s="1082"/>
      <c r="L29" s="49"/>
      <c r="M29" s="212"/>
      <c r="N29" s="179"/>
      <c r="O29" s="14"/>
      <c r="P29" s="14"/>
      <c r="Q29" s="181"/>
      <c r="R29" s="31"/>
      <c r="S29" s="14"/>
      <c r="T29" s="14"/>
      <c r="U29" s="34"/>
      <c r="V29" s="213"/>
      <c r="W29" s="14"/>
      <c r="X29" s="14"/>
      <c r="Y29" s="34"/>
      <c r="Z29" s="213"/>
      <c r="AA29" s="14"/>
      <c r="AB29" s="14"/>
      <c r="AC29" s="214"/>
      <c r="AD29" s="31"/>
      <c r="AE29" s="14"/>
      <c r="AF29" s="14"/>
      <c r="AG29" s="181"/>
      <c r="AH29" s="30"/>
      <c r="AI29" s="30"/>
      <c r="AJ29" s="126"/>
      <c r="AK29" s="9"/>
      <c r="AL29" s="9"/>
      <c r="AM29" s="9"/>
      <c r="AN29" s="9"/>
      <c r="AO29" s="9"/>
      <c r="AP29" s="9"/>
      <c r="AQ29" s="9"/>
      <c r="AR29" s="9"/>
      <c r="AS29" s="9"/>
      <c r="AT29" s="9"/>
      <c r="AU29" s="89"/>
      <c r="AW29" s="449" t="s">
        <v>1969</v>
      </c>
      <c r="AZ29" s="2" t="s">
        <v>1931</v>
      </c>
      <c r="BA29" s="466"/>
      <c r="BB29" s="42"/>
      <c r="BC29" s="348" t="s">
        <v>1988</v>
      </c>
      <c r="BD29" s="333" t="s">
        <v>1988</v>
      </c>
      <c r="BE29" s="290" t="s">
        <v>1988</v>
      </c>
      <c r="BF29" s="290" t="s">
        <v>1988</v>
      </c>
      <c r="BG29" s="334" t="s">
        <v>1988</v>
      </c>
      <c r="BH29" s="333" t="s">
        <v>1988</v>
      </c>
      <c r="BI29" s="290" t="s">
        <v>1988</v>
      </c>
      <c r="BJ29" s="290" t="s">
        <v>1988</v>
      </c>
      <c r="BK29" s="334" t="s">
        <v>1988</v>
      </c>
      <c r="BL29" s="333" t="s">
        <v>1988</v>
      </c>
      <c r="BM29" s="290" t="s">
        <v>1988</v>
      </c>
      <c r="BN29" s="290" t="s">
        <v>1988</v>
      </c>
      <c r="BO29" s="334" t="s">
        <v>1988</v>
      </c>
      <c r="BP29" s="333" t="s">
        <v>1988</v>
      </c>
      <c r="BQ29" s="290" t="s">
        <v>1988</v>
      </c>
      <c r="BR29" s="290" t="s">
        <v>1988</v>
      </c>
      <c r="BS29" s="334" t="s">
        <v>1988</v>
      </c>
      <c r="BT29" s="333" t="s">
        <v>1988</v>
      </c>
      <c r="BU29" s="290" t="s">
        <v>1988</v>
      </c>
      <c r="BV29" s="290" t="s">
        <v>1988</v>
      </c>
      <c r="BW29" s="334" t="s">
        <v>1988</v>
      </c>
      <c r="BX29" s="299"/>
      <c r="BY29" s="465" t="str">
        <f t="shared" si="15"/>
        <v>PCD_DPWW3_TNR1_DLY_S4</v>
      </c>
      <c r="BZ29" s="465" t="str">
        <f t="shared" si="15"/>
        <v>PCD_DPWW3_TNR1_DIR_S4</v>
      </c>
      <c r="CA29" s="465" t="str">
        <f t="shared" si="15"/>
        <v>PCD_DPWW3_TNR1_DSCR_S4</v>
      </c>
      <c r="CB29" s="465" t="str">
        <f t="shared" si="15"/>
        <v>PCD_DPWW3_TNR1_DCS_S4</v>
      </c>
      <c r="CC29" s="465" t="str">
        <f t="shared" si="15"/>
        <v>PCD_DPWW3_TNR1_DSCS_S4</v>
      </c>
      <c r="CD29" s="465" t="str">
        <f t="shared" si="15"/>
        <v>PCD_DPWW3_TNR1_DPP_S4</v>
      </c>
      <c r="CE29" s="465" t="str">
        <f t="shared" si="15"/>
        <v>PCD_DPWW3_TNR1_DTPI_S4</v>
      </c>
      <c r="CF29" s="465" t="str">
        <f t="shared" si="15"/>
        <v>PCD_DPWW3_TNR1_DCI_S4</v>
      </c>
      <c r="CG29" s="465" t="str">
        <f t="shared" si="15"/>
        <v>PCD_DPWW3_TNR1_DSI_S4</v>
      </c>
      <c r="CH29" s="465" t="str">
        <f t="shared" si="15"/>
        <v>PCD_DPWW3_TNR1_DER_S4</v>
      </c>
      <c r="CI29" s="465" t="str">
        <f t="shared" si="14"/>
        <v>PCD_DPWW3_TNR1_RS_S4</v>
      </c>
      <c r="CJ29" s="465" t="str">
        <f t="shared" si="15"/>
        <v>PCD_DPWW3_TNR1_DPLE_S4</v>
      </c>
    </row>
    <row r="30" spans="2:88" s="2" customFormat="1" ht="15" x14ac:dyDescent="0.25">
      <c r="B30" s="64" t="str">
        <f t="shared" si="12"/>
        <v>YKY</v>
      </c>
      <c r="C30" s="122" t="s">
        <v>859</v>
      </c>
      <c r="D30" s="122" t="s">
        <v>864</v>
      </c>
      <c r="E30" s="159">
        <f>IFERROR(INDEX('PCD List'!$E$3:$O$41,MATCH(DPWW3!$D30,'PCD List'!$D$3:$D$41,0),MATCH(DPWW3!$B30,'PCD List'!$E$2:$O$2,0)),"")</f>
        <v>0</v>
      </c>
      <c r="F30" s="162" t="s">
        <v>626</v>
      </c>
      <c r="G30" s="19" t="s">
        <v>1933</v>
      </c>
      <c r="H30" s="374" t="s">
        <v>1144</v>
      </c>
      <c r="I30" s="166">
        <v>0</v>
      </c>
      <c r="J30" s="49"/>
      <c r="K30" s="1082"/>
      <c r="L30" s="49"/>
      <c r="M30" s="212"/>
      <c r="N30" s="179"/>
      <c r="O30" s="14"/>
      <c r="P30" s="14"/>
      <c r="Q30" s="181"/>
      <c r="R30" s="31"/>
      <c r="S30" s="14"/>
      <c r="T30" s="14"/>
      <c r="U30" s="34"/>
      <c r="V30" s="213"/>
      <c r="W30" s="14"/>
      <c r="X30" s="14"/>
      <c r="Y30" s="34"/>
      <c r="Z30" s="213"/>
      <c r="AA30" s="14"/>
      <c r="AB30" s="14"/>
      <c r="AC30" s="214"/>
      <c r="AD30" s="31"/>
      <c r="AE30" s="14"/>
      <c r="AF30" s="14"/>
      <c r="AG30" s="181"/>
      <c r="AH30" s="30"/>
      <c r="AI30" s="30"/>
      <c r="AJ30" s="126"/>
      <c r="AK30" s="9"/>
      <c r="AL30" s="9"/>
      <c r="AM30" s="9"/>
      <c r="AN30" s="9"/>
      <c r="AO30" s="9"/>
      <c r="AP30" s="9"/>
      <c r="AQ30" s="9"/>
      <c r="AR30" s="9"/>
      <c r="AS30" s="9"/>
      <c r="AT30" s="9"/>
      <c r="AU30" s="89"/>
      <c r="AW30" s="449" t="s">
        <v>1969</v>
      </c>
      <c r="AZ30" s="2" t="s">
        <v>1934</v>
      </c>
      <c r="BA30" s="466"/>
      <c r="BB30" s="42"/>
      <c r="BC30" s="348" t="s">
        <v>1989</v>
      </c>
      <c r="BD30" s="333" t="s">
        <v>1989</v>
      </c>
      <c r="BE30" s="290" t="s">
        <v>1989</v>
      </c>
      <c r="BF30" s="290" t="s">
        <v>1989</v>
      </c>
      <c r="BG30" s="334" t="s">
        <v>1989</v>
      </c>
      <c r="BH30" s="333" t="s">
        <v>1989</v>
      </c>
      <c r="BI30" s="290" t="s">
        <v>1989</v>
      </c>
      <c r="BJ30" s="290" t="s">
        <v>1989</v>
      </c>
      <c r="BK30" s="334" t="s">
        <v>1989</v>
      </c>
      <c r="BL30" s="333" t="s">
        <v>1989</v>
      </c>
      <c r="BM30" s="290" t="s">
        <v>1989</v>
      </c>
      <c r="BN30" s="290" t="s">
        <v>1989</v>
      </c>
      <c r="BO30" s="334" t="s">
        <v>1989</v>
      </c>
      <c r="BP30" s="333" t="s">
        <v>1989</v>
      </c>
      <c r="BQ30" s="290" t="s">
        <v>1989</v>
      </c>
      <c r="BR30" s="290" t="s">
        <v>1989</v>
      </c>
      <c r="BS30" s="334" t="s">
        <v>1989</v>
      </c>
      <c r="BT30" s="333" t="s">
        <v>1989</v>
      </c>
      <c r="BU30" s="290" t="s">
        <v>1989</v>
      </c>
      <c r="BV30" s="290" t="s">
        <v>1989</v>
      </c>
      <c r="BW30" s="334" t="s">
        <v>1989</v>
      </c>
      <c r="BX30" s="299"/>
      <c r="BY30" s="465" t="str">
        <f t="shared" si="15"/>
        <v>PCD_DPWW3_TNR1_DLY_S5</v>
      </c>
      <c r="BZ30" s="465" t="str">
        <f t="shared" si="15"/>
        <v>PCD_DPWW3_TNR1_DIR_S5</v>
      </c>
      <c r="CA30" s="465" t="str">
        <f t="shared" si="15"/>
        <v>PCD_DPWW3_TNR1_DSCR_S5</v>
      </c>
      <c r="CB30" s="465" t="str">
        <f t="shared" si="15"/>
        <v>PCD_DPWW3_TNR1_DCS_S5</v>
      </c>
      <c r="CC30" s="465" t="str">
        <f t="shared" si="15"/>
        <v>PCD_DPWW3_TNR1_DSCS_S5</v>
      </c>
      <c r="CD30" s="465" t="str">
        <f t="shared" si="15"/>
        <v>PCD_DPWW3_TNR1_DPP_S5</v>
      </c>
      <c r="CE30" s="465" t="str">
        <f t="shared" si="15"/>
        <v>PCD_DPWW3_TNR1_DTPI_S5</v>
      </c>
      <c r="CF30" s="465" t="str">
        <f t="shared" si="15"/>
        <v>PCD_DPWW3_TNR1_DCI_S5</v>
      </c>
      <c r="CG30" s="465" t="str">
        <f t="shared" si="15"/>
        <v>PCD_DPWW3_TNR1_DSI_S5</v>
      </c>
      <c r="CH30" s="465" t="str">
        <f t="shared" si="15"/>
        <v>PCD_DPWW3_TNR1_DER_S5</v>
      </c>
      <c r="CI30" s="465" t="str">
        <f t="shared" si="14"/>
        <v>PCD_DPWW3_TNR1_RS_S5</v>
      </c>
      <c r="CJ30" s="465" t="str">
        <f t="shared" si="15"/>
        <v>PCD_DPWW3_TNR1_DPLE_S5</v>
      </c>
    </row>
    <row r="31" spans="2:88" s="2" customFormat="1" ht="15" x14ac:dyDescent="0.25">
      <c r="B31" s="64" t="str">
        <f t="shared" si="12"/>
        <v>YKY</v>
      </c>
      <c r="C31" s="122" t="s">
        <v>859</v>
      </c>
      <c r="D31" s="122" t="s">
        <v>864</v>
      </c>
      <c r="E31" s="159">
        <f>IFERROR(INDEX('PCD List'!$E$3:$O$41,MATCH(DPWW3!$D31,'PCD List'!$D$3:$D$41,0),MATCH(DPWW3!$B31,'PCD List'!$E$2:$O$2,0)),"")</f>
        <v>0</v>
      </c>
      <c r="F31" s="162" t="s">
        <v>626</v>
      </c>
      <c r="G31" s="19" t="s">
        <v>1936</v>
      </c>
      <c r="H31" s="374" t="s">
        <v>1144</v>
      </c>
      <c r="I31" s="166">
        <v>0</v>
      </c>
      <c r="J31" s="49"/>
      <c r="K31" s="1082"/>
      <c r="L31" s="49"/>
      <c r="M31" s="212"/>
      <c r="N31" s="179"/>
      <c r="O31" s="14"/>
      <c r="P31" s="14"/>
      <c r="Q31" s="181"/>
      <c r="R31" s="31"/>
      <c r="S31" s="14"/>
      <c r="T31" s="14"/>
      <c r="U31" s="34"/>
      <c r="V31" s="213"/>
      <c r="W31" s="14"/>
      <c r="X31" s="14"/>
      <c r="Y31" s="34"/>
      <c r="Z31" s="213"/>
      <c r="AA31" s="14"/>
      <c r="AB31" s="14"/>
      <c r="AC31" s="214"/>
      <c r="AD31" s="31"/>
      <c r="AE31" s="14"/>
      <c r="AF31" s="14"/>
      <c r="AG31" s="181"/>
      <c r="AH31" s="30"/>
      <c r="AI31" s="30"/>
      <c r="AJ31" s="126"/>
      <c r="AK31" s="9"/>
      <c r="AL31" s="9"/>
      <c r="AM31" s="9"/>
      <c r="AN31" s="9"/>
      <c r="AO31" s="9"/>
      <c r="AP31" s="9"/>
      <c r="AQ31" s="9"/>
      <c r="AR31" s="9"/>
      <c r="AS31" s="9"/>
      <c r="AT31" s="9"/>
      <c r="AU31" s="89"/>
      <c r="AW31" s="449" t="s">
        <v>1969</v>
      </c>
      <c r="AZ31" s="2" t="s">
        <v>1937</v>
      </c>
      <c r="BA31" s="466"/>
      <c r="BB31" s="42"/>
      <c r="BC31" s="348" t="s">
        <v>1990</v>
      </c>
      <c r="BD31" s="333" t="s">
        <v>1990</v>
      </c>
      <c r="BE31" s="290" t="s">
        <v>1990</v>
      </c>
      <c r="BF31" s="290" t="s">
        <v>1990</v>
      </c>
      <c r="BG31" s="334" t="s">
        <v>1990</v>
      </c>
      <c r="BH31" s="333" t="s">
        <v>1990</v>
      </c>
      <c r="BI31" s="290" t="s">
        <v>1990</v>
      </c>
      <c r="BJ31" s="290" t="s">
        <v>1990</v>
      </c>
      <c r="BK31" s="334" t="s">
        <v>1990</v>
      </c>
      <c r="BL31" s="333" t="s">
        <v>1990</v>
      </c>
      <c r="BM31" s="290" t="s">
        <v>1990</v>
      </c>
      <c r="BN31" s="290" t="s">
        <v>1990</v>
      </c>
      <c r="BO31" s="334" t="s">
        <v>1990</v>
      </c>
      <c r="BP31" s="333" t="s">
        <v>1990</v>
      </c>
      <c r="BQ31" s="290" t="s">
        <v>1990</v>
      </c>
      <c r="BR31" s="290" t="s">
        <v>1990</v>
      </c>
      <c r="BS31" s="334" t="s">
        <v>1990</v>
      </c>
      <c r="BT31" s="333" t="s">
        <v>1990</v>
      </c>
      <c r="BU31" s="290" t="s">
        <v>1990</v>
      </c>
      <c r="BV31" s="290" t="s">
        <v>1990</v>
      </c>
      <c r="BW31" s="334" t="s">
        <v>1990</v>
      </c>
      <c r="BX31" s="299"/>
      <c r="BY31" s="465" t="str">
        <f t="shared" si="15"/>
        <v>PCD_DPWW3_TNR1_DLY_S6</v>
      </c>
      <c r="BZ31" s="465" t="str">
        <f t="shared" si="15"/>
        <v>PCD_DPWW3_TNR1_DIR_S6</v>
      </c>
      <c r="CA31" s="465" t="str">
        <f t="shared" si="15"/>
        <v>PCD_DPWW3_TNR1_DSCR_S6</v>
      </c>
      <c r="CB31" s="465" t="str">
        <f t="shared" si="15"/>
        <v>PCD_DPWW3_TNR1_DCS_S6</v>
      </c>
      <c r="CC31" s="465" t="str">
        <f t="shared" si="15"/>
        <v>PCD_DPWW3_TNR1_DSCS_S6</v>
      </c>
      <c r="CD31" s="465" t="str">
        <f t="shared" si="15"/>
        <v>PCD_DPWW3_TNR1_DPP_S6</v>
      </c>
      <c r="CE31" s="465" t="str">
        <f t="shared" si="15"/>
        <v>PCD_DPWW3_TNR1_DTPI_S6</v>
      </c>
      <c r="CF31" s="465" t="str">
        <f t="shared" si="15"/>
        <v>PCD_DPWW3_TNR1_DCI_S6</v>
      </c>
      <c r="CG31" s="465" t="str">
        <f t="shared" si="15"/>
        <v>PCD_DPWW3_TNR1_DSI_S6</v>
      </c>
      <c r="CH31" s="465" t="str">
        <f t="shared" si="15"/>
        <v>PCD_DPWW3_TNR1_DER_S6</v>
      </c>
      <c r="CI31" s="465" t="str">
        <f t="shared" si="14"/>
        <v>PCD_DPWW3_TNR1_RS_S6</v>
      </c>
      <c r="CJ31" s="465" t="str">
        <f t="shared" si="15"/>
        <v>PCD_DPWW3_TNR1_DPLE_S6</v>
      </c>
    </row>
    <row r="32" spans="2:88" s="2" customFormat="1" ht="15" x14ac:dyDescent="0.25">
      <c r="B32" s="59" t="str">
        <f t="shared" si="12"/>
        <v>YKY</v>
      </c>
      <c r="C32" s="223" t="s">
        <v>859</v>
      </c>
      <c r="D32" s="223" t="s">
        <v>864</v>
      </c>
      <c r="E32" s="224">
        <f>IFERROR(INDEX('PCD List'!$E$3:$O$41,MATCH(DPWW3!$D32,'PCD List'!$D$3:$D$41,0),MATCH(DPWW3!$B32,'PCD List'!$E$2:$O$2,0)),"")</f>
        <v>0</v>
      </c>
      <c r="F32" s="163" t="s">
        <v>626</v>
      </c>
      <c r="G32" s="19" t="s">
        <v>1939</v>
      </c>
      <c r="H32" s="374" t="s">
        <v>1144</v>
      </c>
      <c r="I32" s="166">
        <v>0</v>
      </c>
      <c r="J32" s="49"/>
      <c r="K32" s="1082"/>
      <c r="L32" s="49"/>
      <c r="M32" s="418"/>
      <c r="N32" s="183"/>
      <c r="O32" s="184"/>
      <c r="P32" s="184"/>
      <c r="Q32" s="185"/>
      <c r="R32" s="419"/>
      <c r="S32" s="184"/>
      <c r="T32" s="184"/>
      <c r="U32" s="420"/>
      <c r="V32" s="421"/>
      <c r="W32" s="184"/>
      <c r="X32" s="184"/>
      <c r="Y32" s="420"/>
      <c r="Z32" s="421"/>
      <c r="AA32" s="184"/>
      <c r="AB32" s="184"/>
      <c r="AC32" s="422"/>
      <c r="AD32" s="419"/>
      <c r="AE32" s="184"/>
      <c r="AF32" s="184"/>
      <c r="AG32" s="185"/>
      <c r="AH32" s="30"/>
      <c r="AI32" s="30"/>
      <c r="AJ32" s="126"/>
      <c r="AK32" s="9"/>
      <c r="AL32" s="9"/>
      <c r="AM32" s="9"/>
      <c r="AN32" s="9"/>
      <c r="AO32" s="9"/>
      <c r="AP32" s="9"/>
      <c r="AQ32" s="9"/>
      <c r="AR32" s="9"/>
      <c r="AS32" s="9"/>
      <c r="AT32" s="9"/>
      <c r="AU32" s="89"/>
      <c r="AW32" s="449" t="s">
        <v>1969</v>
      </c>
      <c r="AZ32" s="2" t="s">
        <v>1940</v>
      </c>
      <c r="BA32" s="466"/>
      <c r="BB32" s="42"/>
      <c r="BC32" s="348" t="s">
        <v>1991</v>
      </c>
      <c r="BD32" s="333" t="s">
        <v>1991</v>
      </c>
      <c r="BE32" s="290" t="s">
        <v>1991</v>
      </c>
      <c r="BF32" s="290" t="s">
        <v>1991</v>
      </c>
      <c r="BG32" s="334" t="s">
        <v>1991</v>
      </c>
      <c r="BH32" s="333" t="s">
        <v>1991</v>
      </c>
      <c r="BI32" s="290" t="s">
        <v>1991</v>
      </c>
      <c r="BJ32" s="290" t="s">
        <v>1991</v>
      </c>
      <c r="BK32" s="334" t="s">
        <v>1991</v>
      </c>
      <c r="BL32" s="333" t="s">
        <v>1991</v>
      </c>
      <c r="BM32" s="290" t="s">
        <v>1991</v>
      </c>
      <c r="BN32" s="290" t="s">
        <v>1991</v>
      </c>
      <c r="BO32" s="334" t="s">
        <v>1991</v>
      </c>
      <c r="BP32" s="333" t="s">
        <v>1991</v>
      </c>
      <c r="BQ32" s="290" t="s">
        <v>1991</v>
      </c>
      <c r="BR32" s="290" t="s">
        <v>1991</v>
      </c>
      <c r="BS32" s="334" t="s">
        <v>1991</v>
      </c>
      <c r="BT32" s="333" t="s">
        <v>1991</v>
      </c>
      <c r="BU32" s="290" t="s">
        <v>1991</v>
      </c>
      <c r="BV32" s="290" t="s">
        <v>1991</v>
      </c>
      <c r="BW32" s="334" t="s">
        <v>1991</v>
      </c>
      <c r="BX32" s="299"/>
      <c r="BY32" s="465" t="str">
        <f t="shared" si="15"/>
        <v>PCD_DPWW3_TNR1_DLY_S7</v>
      </c>
      <c r="BZ32" s="465" t="str">
        <f t="shared" si="15"/>
        <v>PCD_DPWW3_TNR1_DIR_S7</v>
      </c>
      <c r="CA32" s="465" t="str">
        <f t="shared" si="15"/>
        <v>PCD_DPWW3_TNR1_DSCR_S7</v>
      </c>
      <c r="CB32" s="465" t="str">
        <f t="shared" si="15"/>
        <v>PCD_DPWW3_TNR1_DCS_S7</v>
      </c>
      <c r="CC32" s="465" t="str">
        <f t="shared" si="15"/>
        <v>PCD_DPWW3_TNR1_DSCS_S7</v>
      </c>
      <c r="CD32" s="465" t="str">
        <f t="shared" si="15"/>
        <v>PCD_DPWW3_TNR1_DPP_S7</v>
      </c>
      <c r="CE32" s="465" t="str">
        <f t="shared" si="15"/>
        <v>PCD_DPWW3_TNR1_DTPI_S7</v>
      </c>
      <c r="CF32" s="465" t="str">
        <f t="shared" si="15"/>
        <v>PCD_DPWW3_TNR1_DCI_S7</v>
      </c>
      <c r="CG32" s="465" t="str">
        <f t="shared" si="15"/>
        <v>PCD_DPWW3_TNR1_DSI_S7</v>
      </c>
      <c r="CH32" s="465" t="str">
        <f t="shared" si="15"/>
        <v>PCD_DPWW3_TNR1_DER_S7</v>
      </c>
      <c r="CI32" s="465" t="str">
        <f t="shared" si="14"/>
        <v>PCD_DPWW3_TNR1_RS_S7</v>
      </c>
      <c r="CJ32" s="465" t="str">
        <f t="shared" si="15"/>
        <v>PCD_DPWW3_TNR1_DPLE_S7</v>
      </c>
    </row>
    <row r="33" spans="2:88" s="2" customFormat="1" ht="15.6" thickBot="1" x14ac:dyDescent="0.3">
      <c r="B33" s="417" t="str">
        <f t="shared" si="12"/>
        <v>YKY</v>
      </c>
      <c r="C33" s="226" t="s">
        <v>859</v>
      </c>
      <c r="D33" s="226" t="s">
        <v>864</v>
      </c>
      <c r="E33" s="221">
        <f>IFERROR(INDEX('PCD List'!$E$3:$O$41,MATCH(DPWW3!$D33,'PCD List'!$D$3:$D$41,0),MATCH(DPWW3!$B33,'PCD List'!$E$2:$O$2,0)),"")</f>
        <v>0</v>
      </c>
      <c r="F33" s="443" t="s">
        <v>626</v>
      </c>
      <c r="G33" s="227" t="s">
        <v>1942</v>
      </c>
      <c r="H33" s="423" t="s">
        <v>1144</v>
      </c>
      <c r="I33" s="424">
        <v>0</v>
      </c>
      <c r="J33" s="49"/>
      <c r="K33" s="1083"/>
      <c r="L33" s="49"/>
      <c r="M33" s="429">
        <f>SUM( M25:M31)</f>
        <v>0</v>
      </c>
      <c r="N33" s="430">
        <f t="shared" ref="N33:AG33" si="16">SUM( N25:N31)</f>
        <v>0</v>
      </c>
      <c r="O33" s="431">
        <f t="shared" si="16"/>
        <v>0</v>
      </c>
      <c r="P33" s="431">
        <f t="shared" si="16"/>
        <v>0</v>
      </c>
      <c r="Q33" s="431">
        <f t="shared" si="16"/>
        <v>0</v>
      </c>
      <c r="R33" s="431">
        <f t="shared" si="16"/>
        <v>0</v>
      </c>
      <c r="S33" s="431">
        <f t="shared" si="16"/>
        <v>0</v>
      </c>
      <c r="T33" s="431">
        <f t="shared" si="16"/>
        <v>0</v>
      </c>
      <c r="U33" s="431">
        <f t="shared" si="16"/>
        <v>0</v>
      </c>
      <c r="V33" s="431">
        <f t="shared" si="16"/>
        <v>0</v>
      </c>
      <c r="W33" s="431">
        <f t="shared" si="16"/>
        <v>0</v>
      </c>
      <c r="X33" s="431">
        <f t="shared" si="16"/>
        <v>0</v>
      </c>
      <c r="Y33" s="431">
        <f t="shared" si="16"/>
        <v>0</v>
      </c>
      <c r="Z33" s="431">
        <f t="shared" si="16"/>
        <v>0</v>
      </c>
      <c r="AA33" s="431">
        <f t="shared" si="16"/>
        <v>0</v>
      </c>
      <c r="AB33" s="431">
        <f t="shared" si="16"/>
        <v>0</v>
      </c>
      <c r="AC33" s="431">
        <f t="shared" si="16"/>
        <v>0</v>
      </c>
      <c r="AD33" s="431">
        <f t="shared" si="16"/>
        <v>0</v>
      </c>
      <c r="AE33" s="431">
        <f t="shared" si="16"/>
        <v>0</v>
      </c>
      <c r="AF33" s="431">
        <f t="shared" si="16"/>
        <v>0</v>
      </c>
      <c r="AG33" s="431">
        <f t="shared" si="16"/>
        <v>0</v>
      </c>
      <c r="AH33" s="30"/>
      <c r="AI33" s="30"/>
      <c r="AJ33" s="127"/>
      <c r="AK33" s="128"/>
      <c r="AL33" s="128"/>
      <c r="AM33" s="128"/>
      <c r="AN33" s="128"/>
      <c r="AO33" s="128"/>
      <c r="AP33" s="128"/>
      <c r="AQ33" s="128"/>
      <c r="AR33" s="128"/>
      <c r="AS33" s="128"/>
      <c r="AT33" s="128"/>
      <c r="AU33" s="90"/>
      <c r="AW33" s="449" t="s">
        <v>1969</v>
      </c>
      <c r="AZ33" s="2" t="s">
        <v>1943</v>
      </c>
      <c r="BA33" s="466"/>
      <c r="BB33" s="42"/>
      <c r="BC33" s="464" t="s">
        <v>1992</v>
      </c>
      <c r="BD33" s="452" t="s">
        <v>1992</v>
      </c>
      <c r="BE33" s="453" t="s">
        <v>1992</v>
      </c>
      <c r="BF33" s="453" t="s">
        <v>1992</v>
      </c>
      <c r="BG33" s="454" t="s">
        <v>1992</v>
      </c>
      <c r="BH33" s="452" t="s">
        <v>1992</v>
      </c>
      <c r="BI33" s="453" t="s">
        <v>1992</v>
      </c>
      <c r="BJ33" s="453" t="s">
        <v>1992</v>
      </c>
      <c r="BK33" s="454" t="s">
        <v>1992</v>
      </c>
      <c r="BL33" s="452" t="s">
        <v>1992</v>
      </c>
      <c r="BM33" s="453" t="s">
        <v>1992</v>
      </c>
      <c r="BN33" s="453" t="s">
        <v>1992</v>
      </c>
      <c r="BO33" s="454" t="s">
        <v>1992</v>
      </c>
      <c r="BP33" s="452" t="s">
        <v>1992</v>
      </c>
      <c r="BQ33" s="453" t="s">
        <v>1992</v>
      </c>
      <c r="BR33" s="453" t="s">
        <v>1992</v>
      </c>
      <c r="BS33" s="454" t="s">
        <v>1992</v>
      </c>
      <c r="BT33" s="452" t="s">
        <v>1992</v>
      </c>
      <c r="BU33" s="453" t="s">
        <v>1992</v>
      </c>
      <c r="BV33" s="453" t="s">
        <v>1992</v>
      </c>
      <c r="BW33" s="454" t="s">
        <v>1992</v>
      </c>
      <c r="BX33" s="299"/>
      <c r="BY33" s="465" t="str">
        <f t="shared" si="15"/>
        <v>PCD_DPWW3_TNR1_DLY_ST</v>
      </c>
      <c r="BZ33" s="465" t="str">
        <f t="shared" si="15"/>
        <v>PCD_DPWW3_TNR1_DIR_ST</v>
      </c>
      <c r="CA33" s="465" t="str">
        <f t="shared" si="15"/>
        <v>PCD_DPWW3_TNR1_DSCR_ST</v>
      </c>
      <c r="CB33" s="465" t="str">
        <f t="shared" si="15"/>
        <v>PCD_DPWW3_TNR1_DCS_ST</v>
      </c>
      <c r="CC33" s="465" t="str">
        <f t="shared" si="15"/>
        <v>PCD_DPWW3_TNR1_DSCS_ST</v>
      </c>
      <c r="CD33" s="465" t="str">
        <f t="shared" si="15"/>
        <v>PCD_DPWW3_TNR1_DPP_ST</v>
      </c>
      <c r="CE33" s="465" t="str">
        <f t="shared" si="15"/>
        <v>PCD_DPWW3_TNR1_DTPI_ST</v>
      </c>
      <c r="CF33" s="465" t="str">
        <f t="shared" si="15"/>
        <v>PCD_DPWW3_TNR1_DCI_ST</v>
      </c>
      <c r="CG33" s="465" t="str">
        <f t="shared" si="15"/>
        <v>PCD_DPWW3_TNR1_DSI_ST</v>
      </c>
      <c r="CH33" s="465" t="str">
        <f t="shared" si="15"/>
        <v>PCD_DPWW3_TNR1_DER_ST</v>
      </c>
      <c r="CI33" s="465" t="str">
        <f t="shared" si="14"/>
        <v>PCD_DPWW3_TNR1_RS_ST</v>
      </c>
      <c r="CJ33" s="465" t="str">
        <f t="shared" si="15"/>
        <v>PCD_DPWW3_TNR1_DPLE_ST</v>
      </c>
    </row>
    <row r="34" spans="2:88" s="2" customFormat="1" ht="27.6" x14ac:dyDescent="0.25">
      <c r="B34" s="64" t="str">
        <f xml:space="preserve"> B33</f>
        <v>YKY</v>
      </c>
      <c r="C34" s="361" t="s">
        <v>859</v>
      </c>
      <c r="D34" s="361" t="s">
        <v>867</v>
      </c>
      <c r="E34" s="362">
        <f>IFERROR(INDEX('PCD List'!$E$3:$O$41,MATCH(DPWW3!$D34,'PCD List'!$D$3:$D$41,0),MATCH(DPWW3!$B34,'PCD List'!$E$2:$O$2,0)),"")</f>
        <v>0</v>
      </c>
      <c r="F34" s="439" t="s">
        <v>634</v>
      </c>
      <c r="G34" s="19" t="s">
        <v>1904</v>
      </c>
      <c r="H34" s="374" t="s">
        <v>1144</v>
      </c>
      <c r="I34" s="166">
        <v>0</v>
      </c>
      <c r="K34" s="1081"/>
      <c r="L34" s="5"/>
      <c r="M34" s="212"/>
      <c r="N34" s="179"/>
      <c r="O34" s="14"/>
      <c r="P34" s="14"/>
      <c r="Q34" s="181"/>
      <c r="R34" s="31"/>
      <c r="S34" s="14"/>
      <c r="T34" s="14"/>
      <c r="U34" s="34"/>
      <c r="V34" s="213"/>
      <c r="W34" s="14"/>
      <c r="X34" s="14"/>
      <c r="Y34" s="34"/>
      <c r="Z34" s="213"/>
      <c r="AA34" s="14"/>
      <c r="AB34" s="14"/>
      <c r="AC34" s="214"/>
      <c r="AD34" s="31"/>
      <c r="AE34" s="14"/>
      <c r="AF34" s="14"/>
      <c r="AG34" s="181"/>
      <c r="AH34" s="30"/>
      <c r="AI34" s="30"/>
      <c r="AJ34" s="126"/>
      <c r="AK34" s="9"/>
      <c r="AL34" s="9"/>
      <c r="AM34" s="9"/>
      <c r="AN34" s="9"/>
      <c r="AO34" s="9"/>
      <c r="AP34" s="9"/>
      <c r="AQ34" s="9"/>
      <c r="AR34" s="9"/>
      <c r="AS34" s="9"/>
      <c r="AT34" s="9"/>
      <c r="AU34" s="89"/>
      <c r="AW34" s="449" t="s">
        <v>1993</v>
      </c>
      <c r="AZ34" s="2" t="s">
        <v>1994</v>
      </c>
      <c r="BA34" s="348" t="s">
        <v>1995</v>
      </c>
      <c r="BB34"/>
      <c r="BC34" s="353" t="s">
        <v>1996</v>
      </c>
      <c r="BD34" s="352" t="s">
        <v>1996</v>
      </c>
      <c r="BE34" s="338" t="s">
        <v>1996</v>
      </c>
      <c r="BF34" s="338" t="s">
        <v>1996</v>
      </c>
      <c r="BG34" s="459" t="s">
        <v>1996</v>
      </c>
      <c r="BH34" s="352" t="s">
        <v>1996</v>
      </c>
      <c r="BI34" s="338" t="s">
        <v>1996</v>
      </c>
      <c r="BJ34" s="338" t="s">
        <v>1996</v>
      </c>
      <c r="BK34" s="459" t="s">
        <v>1996</v>
      </c>
      <c r="BL34" s="352" t="s">
        <v>1996</v>
      </c>
      <c r="BM34" s="338" t="s">
        <v>1996</v>
      </c>
      <c r="BN34" s="338" t="s">
        <v>1996</v>
      </c>
      <c r="BO34" s="459" t="s">
        <v>1996</v>
      </c>
      <c r="BP34" s="352" t="s">
        <v>1996</v>
      </c>
      <c r="BQ34" s="338" t="s">
        <v>1996</v>
      </c>
      <c r="BR34" s="338" t="s">
        <v>1996</v>
      </c>
      <c r="BS34" s="459" t="s">
        <v>1996</v>
      </c>
      <c r="BT34" s="352" t="s">
        <v>1996</v>
      </c>
      <c r="BU34" s="338" t="s">
        <v>1996</v>
      </c>
      <c r="BV34" s="338" t="s">
        <v>1996</v>
      </c>
      <c r="BW34" s="459" t="s">
        <v>1996</v>
      </c>
      <c r="BX34" s="299"/>
      <c r="BY34" s="309" t="s">
        <v>1997</v>
      </c>
      <c r="BZ34" s="308" t="s">
        <v>1998</v>
      </c>
      <c r="CA34" s="302" t="s">
        <v>1999</v>
      </c>
      <c r="CB34" s="302" t="s">
        <v>2000</v>
      </c>
      <c r="CC34" s="302" t="s">
        <v>2001</v>
      </c>
      <c r="CD34" s="302" t="s">
        <v>2002</v>
      </c>
      <c r="CE34" s="302" t="s">
        <v>2003</v>
      </c>
      <c r="CF34" s="302" t="s">
        <v>2004</v>
      </c>
      <c r="CG34" s="302" t="s">
        <v>2005</v>
      </c>
      <c r="CH34" s="302" t="s">
        <v>2006</v>
      </c>
      <c r="CI34" s="498" t="s">
        <v>2007</v>
      </c>
      <c r="CJ34" s="307" t="s">
        <v>2008</v>
      </c>
    </row>
    <row r="35" spans="2:88" s="2" customFormat="1" ht="27.6" x14ac:dyDescent="0.25">
      <c r="B35" s="64" t="str">
        <f t="shared" ref="B35:B42" si="17" xml:space="preserve"> B34</f>
        <v>YKY</v>
      </c>
      <c r="C35" s="122" t="s">
        <v>859</v>
      </c>
      <c r="D35" s="122" t="s">
        <v>867</v>
      </c>
      <c r="E35" s="159">
        <f>IFERROR(INDEX('PCD List'!$E$3:$O$41,MATCH(DPWW3!$D35,'PCD List'!$D$3:$D$41,0),MATCH(DPWW3!$B35,'PCD List'!$E$2:$O$2,0)),"")</f>
        <v>0</v>
      </c>
      <c r="F35" s="218" t="s">
        <v>634</v>
      </c>
      <c r="G35" s="19" t="s">
        <v>1921</v>
      </c>
      <c r="H35" s="374" t="s">
        <v>1144</v>
      </c>
      <c r="I35" s="166">
        <v>0</v>
      </c>
      <c r="K35" s="1082"/>
      <c r="L35" s="49"/>
      <c r="M35" s="212"/>
      <c r="N35" s="179"/>
      <c r="O35" s="14"/>
      <c r="P35" s="14"/>
      <c r="Q35" s="181"/>
      <c r="R35" s="31"/>
      <c r="S35" s="14"/>
      <c r="T35" s="14"/>
      <c r="U35" s="34"/>
      <c r="V35" s="213"/>
      <c r="W35" s="14"/>
      <c r="X35" s="14"/>
      <c r="Y35" s="34"/>
      <c r="Z35" s="213"/>
      <c r="AA35" s="14"/>
      <c r="AB35" s="14"/>
      <c r="AC35" s="214"/>
      <c r="AD35" s="31"/>
      <c r="AE35" s="14"/>
      <c r="AF35" s="14"/>
      <c r="AG35" s="181"/>
      <c r="AH35" s="30"/>
      <c r="AI35" s="30"/>
      <c r="AJ35" s="126"/>
      <c r="AK35" s="9"/>
      <c r="AL35" s="9"/>
      <c r="AM35" s="9"/>
      <c r="AN35" s="9"/>
      <c r="AO35" s="9"/>
      <c r="AP35" s="9"/>
      <c r="AQ35" s="9"/>
      <c r="AR35" s="9"/>
      <c r="AS35" s="9"/>
      <c r="AT35" s="9"/>
      <c r="AU35" s="89"/>
      <c r="AW35" s="449" t="s">
        <v>1993</v>
      </c>
      <c r="AZ35" s="2" t="s">
        <v>1922</v>
      </c>
      <c r="BA35" s="466"/>
      <c r="BB35"/>
      <c r="BC35" s="348" t="s">
        <v>2009</v>
      </c>
      <c r="BD35" s="333" t="s">
        <v>2009</v>
      </c>
      <c r="BE35" s="290" t="s">
        <v>2009</v>
      </c>
      <c r="BF35" s="290" t="s">
        <v>2009</v>
      </c>
      <c r="BG35" s="334" t="s">
        <v>2009</v>
      </c>
      <c r="BH35" s="333" t="s">
        <v>2009</v>
      </c>
      <c r="BI35" s="290" t="s">
        <v>2009</v>
      </c>
      <c r="BJ35" s="290" t="s">
        <v>2009</v>
      </c>
      <c r="BK35" s="334" t="s">
        <v>2009</v>
      </c>
      <c r="BL35" s="333" t="s">
        <v>2009</v>
      </c>
      <c r="BM35" s="290" t="s">
        <v>2009</v>
      </c>
      <c r="BN35" s="290" t="s">
        <v>2009</v>
      </c>
      <c r="BO35" s="334" t="s">
        <v>2009</v>
      </c>
      <c r="BP35" s="333" t="s">
        <v>2009</v>
      </c>
      <c r="BQ35" s="290" t="s">
        <v>2009</v>
      </c>
      <c r="BR35" s="290" t="s">
        <v>2009</v>
      </c>
      <c r="BS35" s="334" t="s">
        <v>2009</v>
      </c>
      <c r="BT35" s="333" t="s">
        <v>2009</v>
      </c>
      <c r="BU35" s="290" t="s">
        <v>2009</v>
      </c>
      <c r="BV35" s="290" t="s">
        <v>2009</v>
      </c>
      <c r="BW35" s="334" t="s">
        <v>2009</v>
      </c>
      <c r="BX35" s="299"/>
      <c r="BY35" s="465" t="str">
        <f>BY$34&amp;$AZ35</f>
        <v>PCD_DPWW3_NBS_SOL_DLY_S1</v>
      </c>
      <c r="BZ35" s="465" t="str">
        <f t="shared" ref="BZ35:CJ35" si="18">BZ$34&amp;$AZ35</f>
        <v>PCD_DPWW3_NBS_SOL_DIR_S1</v>
      </c>
      <c r="CA35" s="465" t="str">
        <f t="shared" si="18"/>
        <v>PCD_DPWW3_NBS_SOL_DSCR_S1</v>
      </c>
      <c r="CB35" s="465" t="str">
        <f t="shared" si="18"/>
        <v>PCD_DPWW3_NBS_SOL_DCS_S1</v>
      </c>
      <c r="CC35" s="465" t="str">
        <f t="shared" si="18"/>
        <v>PCD_DPWW3_NBS_SOL_DSCS_S1</v>
      </c>
      <c r="CD35" s="465" t="str">
        <f t="shared" si="18"/>
        <v>PCD_DPWW3_NBS_SOL_DPP_S1</v>
      </c>
      <c r="CE35" s="465" t="str">
        <f t="shared" si="18"/>
        <v>PCD_DPWW3_NBS_SOL_DTPI_S1</v>
      </c>
      <c r="CF35" s="465" t="str">
        <f t="shared" si="18"/>
        <v>PCD_DPWW3_NBS_SOL_DCI_S1</v>
      </c>
      <c r="CG35" s="465" t="str">
        <f t="shared" si="18"/>
        <v>PCD_DPWW3_NBS_SOL_DSI_S1</v>
      </c>
      <c r="CH35" s="465" t="str">
        <f t="shared" si="18"/>
        <v>PCD_DPWW3_NBS_SOL_DER_S1</v>
      </c>
      <c r="CI35" s="465" t="str">
        <f t="shared" ref="CI35:CI42" si="19">CI$34&amp;$AZ35</f>
        <v>PCD_DPWW3_NBS_SOL_RS_S1</v>
      </c>
      <c r="CJ35" s="465" t="str">
        <f t="shared" si="18"/>
        <v>PCD_DPWW3_NBS_SOL_DPLE_S1</v>
      </c>
    </row>
    <row r="36" spans="2:88" s="2" customFormat="1" ht="27.6" x14ac:dyDescent="0.25">
      <c r="B36" s="64" t="str">
        <f t="shared" si="17"/>
        <v>YKY</v>
      </c>
      <c r="C36" s="122" t="s">
        <v>859</v>
      </c>
      <c r="D36" s="122" t="s">
        <v>867</v>
      </c>
      <c r="E36" s="159">
        <f>IFERROR(INDEX('PCD List'!$E$3:$O$41,MATCH(DPWW3!$D36,'PCD List'!$D$3:$D$41,0),MATCH(DPWW3!$B36,'PCD List'!$E$2:$O$2,0)),"")</f>
        <v>0</v>
      </c>
      <c r="F36" s="218" t="s">
        <v>634</v>
      </c>
      <c r="G36" s="19" t="s">
        <v>1924</v>
      </c>
      <c r="H36" s="374" t="s">
        <v>1144</v>
      </c>
      <c r="I36" s="166">
        <v>0</v>
      </c>
      <c r="K36" s="1082"/>
      <c r="L36" s="49"/>
      <c r="M36" s="212"/>
      <c r="N36" s="179"/>
      <c r="O36" s="14"/>
      <c r="P36" s="14"/>
      <c r="Q36" s="181"/>
      <c r="R36" s="31"/>
      <c r="S36" s="14"/>
      <c r="T36" s="14"/>
      <c r="U36" s="34"/>
      <c r="V36" s="213"/>
      <c r="W36" s="14"/>
      <c r="X36" s="14"/>
      <c r="Y36" s="34"/>
      <c r="Z36" s="213"/>
      <c r="AA36" s="14"/>
      <c r="AB36" s="14"/>
      <c r="AC36" s="214"/>
      <c r="AD36" s="31"/>
      <c r="AE36" s="14"/>
      <c r="AF36" s="14"/>
      <c r="AG36" s="181"/>
      <c r="AH36" s="30"/>
      <c r="AI36" s="30"/>
      <c r="AJ36" s="126"/>
      <c r="AK36" s="9"/>
      <c r="AL36" s="9"/>
      <c r="AM36" s="9"/>
      <c r="AN36" s="9"/>
      <c r="AO36" s="9"/>
      <c r="AP36" s="9"/>
      <c r="AQ36" s="9"/>
      <c r="AR36" s="9"/>
      <c r="AS36" s="9"/>
      <c r="AT36" s="9"/>
      <c r="AU36" s="89"/>
      <c r="AW36" s="449" t="s">
        <v>1993</v>
      </c>
      <c r="AZ36" s="2" t="s">
        <v>1925</v>
      </c>
      <c r="BA36" s="466"/>
      <c r="BB36"/>
      <c r="BC36" s="348" t="s">
        <v>2010</v>
      </c>
      <c r="BD36" s="333" t="s">
        <v>2010</v>
      </c>
      <c r="BE36" s="290" t="s">
        <v>2010</v>
      </c>
      <c r="BF36" s="290" t="s">
        <v>2010</v>
      </c>
      <c r="BG36" s="334" t="s">
        <v>2010</v>
      </c>
      <c r="BH36" s="333" t="s">
        <v>2010</v>
      </c>
      <c r="BI36" s="290" t="s">
        <v>2010</v>
      </c>
      <c r="BJ36" s="290" t="s">
        <v>2010</v>
      </c>
      <c r="BK36" s="334" t="s">
        <v>2010</v>
      </c>
      <c r="BL36" s="333" t="s">
        <v>2010</v>
      </c>
      <c r="BM36" s="290" t="s">
        <v>2010</v>
      </c>
      <c r="BN36" s="290" t="s">
        <v>2010</v>
      </c>
      <c r="BO36" s="334" t="s">
        <v>2010</v>
      </c>
      <c r="BP36" s="333" t="s">
        <v>2010</v>
      </c>
      <c r="BQ36" s="290" t="s">
        <v>2010</v>
      </c>
      <c r="BR36" s="290" t="s">
        <v>2010</v>
      </c>
      <c r="BS36" s="334" t="s">
        <v>2010</v>
      </c>
      <c r="BT36" s="333" t="s">
        <v>2010</v>
      </c>
      <c r="BU36" s="290" t="s">
        <v>2010</v>
      </c>
      <c r="BV36" s="290" t="s">
        <v>2010</v>
      </c>
      <c r="BW36" s="334" t="s">
        <v>2010</v>
      </c>
      <c r="BX36" s="299"/>
      <c r="BY36" s="465" t="str">
        <f t="shared" ref="BY36:CJ42" si="20">BY$34&amp;$AZ36</f>
        <v>PCD_DPWW3_NBS_SOL_DLY_S2</v>
      </c>
      <c r="BZ36" s="465" t="str">
        <f t="shared" si="20"/>
        <v>PCD_DPWW3_NBS_SOL_DIR_S2</v>
      </c>
      <c r="CA36" s="465" t="str">
        <f t="shared" si="20"/>
        <v>PCD_DPWW3_NBS_SOL_DSCR_S2</v>
      </c>
      <c r="CB36" s="465" t="str">
        <f t="shared" si="20"/>
        <v>PCD_DPWW3_NBS_SOL_DCS_S2</v>
      </c>
      <c r="CC36" s="465" t="str">
        <f t="shared" si="20"/>
        <v>PCD_DPWW3_NBS_SOL_DSCS_S2</v>
      </c>
      <c r="CD36" s="465" t="str">
        <f t="shared" si="20"/>
        <v>PCD_DPWW3_NBS_SOL_DPP_S2</v>
      </c>
      <c r="CE36" s="465" t="str">
        <f t="shared" si="20"/>
        <v>PCD_DPWW3_NBS_SOL_DTPI_S2</v>
      </c>
      <c r="CF36" s="465" t="str">
        <f t="shared" si="20"/>
        <v>PCD_DPWW3_NBS_SOL_DCI_S2</v>
      </c>
      <c r="CG36" s="465" t="str">
        <f t="shared" si="20"/>
        <v>PCD_DPWW3_NBS_SOL_DSI_S2</v>
      </c>
      <c r="CH36" s="465" t="str">
        <f t="shared" si="20"/>
        <v>PCD_DPWW3_NBS_SOL_DER_S2</v>
      </c>
      <c r="CI36" s="465" t="str">
        <f t="shared" si="19"/>
        <v>PCD_DPWW3_NBS_SOL_RS_S2</v>
      </c>
      <c r="CJ36" s="465" t="str">
        <f t="shared" si="20"/>
        <v>PCD_DPWW3_NBS_SOL_DPLE_S2</v>
      </c>
    </row>
    <row r="37" spans="2:88" s="2" customFormat="1" ht="27.6" x14ac:dyDescent="0.25">
      <c r="B37" s="64" t="str">
        <f t="shared" si="17"/>
        <v>YKY</v>
      </c>
      <c r="C37" s="122" t="s">
        <v>859</v>
      </c>
      <c r="D37" s="122" t="s">
        <v>867</v>
      </c>
      <c r="E37" s="159">
        <f>IFERROR(INDEX('PCD List'!$E$3:$O$41,MATCH(DPWW3!$D37,'PCD List'!$D$3:$D$41,0),MATCH(DPWW3!$B37,'PCD List'!$E$2:$O$2,0)),"")</f>
        <v>0</v>
      </c>
      <c r="F37" s="218" t="s">
        <v>634</v>
      </c>
      <c r="G37" s="19" t="s">
        <v>1927</v>
      </c>
      <c r="H37" s="374" t="s">
        <v>1144</v>
      </c>
      <c r="I37" s="166">
        <v>0</v>
      </c>
      <c r="K37" s="1082"/>
      <c r="L37" s="49"/>
      <c r="M37" s="212"/>
      <c r="N37" s="179"/>
      <c r="O37" s="14"/>
      <c r="P37" s="14"/>
      <c r="Q37" s="181"/>
      <c r="R37" s="31"/>
      <c r="S37" s="14"/>
      <c r="T37" s="14"/>
      <c r="U37" s="34"/>
      <c r="V37" s="213"/>
      <c r="W37" s="14"/>
      <c r="X37" s="14"/>
      <c r="Y37" s="34"/>
      <c r="Z37" s="213"/>
      <c r="AA37" s="14"/>
      <c r="AB37" s="14"/>
      <c r="AC37" s="214"/>
      <c r="AD37" s="31"/>
      <c r="AE37" s="14"/>
      <c r="AF37" s="14"/>
      <c r="AG37" s="181"/>
      <c r="AH37" s="30"/>
      <c r="AI37" s="30"/>
      <c r="AJ37" s="126"/>
      <c r="AK37" s="9"/>
      <c r="AL37" s="9"/>
      <c r="AM37" s="9"/>
      <c r="AN37" s="9"/>
      <c r="AO37" s="9"/>
      <c r="AP37" s="9"/>
      <c r="AQ37" s="9"/>
      <c r="AR37" s="9"/>
      <c r="AS37" s="9"/>
      <c r="AT37" s="9"/>
      <c r="AU37" s="89"/>
      <c r="AW37" s="449" t="s">
        <v>1993</v>
      </c>
      <c r="AZ37" s="2" t="s">
        <v>1928</v>
      </c>
      <c r="BA37" s="466"/>
      <c r="BB37"/>
      <c r="BC37" s="348" t="s">
        <v>2011</v>
      </c>
      <c r="BD37" s="333" t="s">
        <v>2011</v>
      </c>
      <c r="BE37" s="290" t="s">
        <v>2011</v>
      </c>
      <c r="BF37" s="290" t="s">
        <v>2011</v>
      </c>
      <c r="BG37" s="334" t="s">
        <v>2011</v>
      </c>
      <c r="BH37" s="333" t="s">
        <v>2011</v>
      </c>
      <c r="BI37" s="290" t="s">
        <v>2011</v>
      </c>
      <c r="BJ37" s="290" t="s">
        <v>2011</v>
      </c>
      <c r="BK37" s="334" t="s">
        <v>2011</v>
      </c>
      <c r="BL37" s="333" t="s">
        <v>2011</v>
      </c>
      <c r="BM37" s="290" t="s">
        <v>2011</v>
      </c>
      <c r="BN37" s="290" t="s">
        <v>2011</v>
      </c>
      <c r="BO37" s="334" t="s">
        <v>2011</v>
      </c>
      <c r="BP37" s="333" t="s">
        <v>2011</v>
      </c>
      <c r="BQ37" s="290" t="s">
        <v>2011</v>
      </c>
      <c r="BR37" s="290" t="s">
        <v>2011</v>
      </c>
      <c r="BS37" s="334" t="s">
        <v>2011</v>
      </c>
      <c r="BT37" s="333" t="s">
        <v>2011</v>
      </c>
      <c r="BU37" s="290" t="s">
        <v>2011</v>
      </c>
      <c r="BV37" s="290" t="s">
        <v>2011</v>
      </c>
      <c r="BW37" s="334" t="s">
        <v>2011</v>
      </c>
      <c r="BX37" s="299"/>
      <c r="BY37" s="465" t="str">
        <f t="shared" si="20"/>
        <v>PCD_DPWW3_NBS_SOL_DLY_S3</v>
      </c>
      <c r="BZ37" s="465" t="str">
        <f t="shared" si="20"/>
        <v>PCD_DPWW3_NBS_SOL_DIR_S3</v>
      </c>
      <c r="CA37" s="465" t="str">
        <f t="shared" si="20"/>
        <v>PCD_DPWW3_NBS_SOL_DSCR_S3</v>
      </c>
      <c r="CB37" s="465" t="str">
        <f t="shared" si="20"/>
        <v>PCD_DPWW3_NBS_SOL_DCS_S3</v>
      </c>
      <c r="CC37" s="465" t="str">
        <f t="shared" si="20"/>
        <v>PCD_DPWW3_NBS_SOL_DSCS_S3</v>
      </c>
      <c r="CD37" s="465" t="str">
        <f t="shared" si="20"/>
        <v>PCD_DPWW3_NBS_SOL_DPP_S3</v>
      </c>
      <c r="CE37" s="465" t="str">
        <f t="shared" si="20"/>
        <v>PCD_DPWW3_NBS_SOL_DTPI_S3</v>
      </c>
      <c r="CF37" s="465" t="str">
        <f t="shared" si="20"/>
        <v>PCD_DPWW3_NBS_SOL_DCI_S3</v>
      </c>
      <c r="CG37" s="465" t="str">
        <f t="shared" si="20"/>
        <v>PCD_DPWW3_NBS_SOL_DSI_S3</v>
      </c>
      <c r="CH37" s="465" t="str">
        <f t="shared" si="20"/>
        <v>PCD_DPWW3_NBS_SOL_DER_S3</v>
      </c>
      <c r="CI37" s="465" t="str">
        <f t="shared" si="19"/>
        <v>PCD_DPWW3_NBS_SOL_RS_S3</v>
      </c>
      <c r="CJ37" s="465" t="str">
        <f t="shared" si="20"/>
        <v>PCD_DPWW3_NBS_SOL_DPLE_S3</v>
      </c>
    </row>
    <row r="38" spans="2:88" s="2" customFormat="1" ht="27.6" x14ac:dyDescent="0.25">
      <c r="B38" s="64" t="str">
        <f t="shared" si="17"/>
        <v>YKY</v>
      </c>
      <c r="C38" s="122" t="s">
        <v>859</v>
      </c>
      <c r="D38" s="122" t="s">
        <v>867</v>
      </c>
      <c r="E38" s="159">
        <f>IFERROR(INDEX('PCD List'!$E$3:$O$41,MATCH(DPWW3!$D38,'PCD List'!$D$3:$D$41,0),MATCH(DPWW3!$B38,'PCD List'!$E$2:$O$2,0)),"")</f>
        <v>0</v>
      </c>
      <c r="F38" s="218" t="s">
        <v>634</v>
      </c>
      <c r="G38" s="19" t="s">
        <v>1930</v>
      </c>
      <c r="H38" s="374" t="s">
        <v>1144</v>
      </c>
      <c r="I38" s="166">
        <v>0</v>
      </c>
      <c r="K38" s="1082"/>
      <c r="L38" s="49"/>
      <c r="M38" s="212"/>
      <c r="N38" s="179"/>
      <c r="O38" s="14"/>
      <c r="P38" s="14"/>
      <c r="Q38" s="181"/>
      <c r="R38" s="31"/>
      <c r="S38" s="14"/>
      <c r="T38" s="14"/>
      <c r="U38" s="34"/>
      <c r="V38" s="213"/>
      <c r="W38" s="14"/>
      <c r="X38" s="14"/>
      <c r="Y38" s="34"/>
      <c r="Z38" s="213"/>
      <c r="AA38" s="14"/>
      <c r="AB38" s="14"/>
      <c r="AC38" s="214"/>
      <c r="AD38" s="31"/>
      <c r="AE38" s="14"/>
      <c r="AF38" s="14"/>
      <c r="AG38" s="181"/>
      <c r="AH38" s="30"/>
      <c r="AI38" s="30"/>
      <c r="AJ38" s="126"/>
      <c r="AK38" s="9"/>
      <c r="AL38" s="9"/>
      <c r="AM38" s="9"/>
      <c r="AN38" s="9"/>
      <c r="AO38" s="9"/>
      <c r="AP38" s="9"/>
      <c r="AQ38" s="9"/>
      <c r="AR38" s="9"/>
      <c r="AS38" s="9"/>
      <c r="AT38" s="9"/>
      <c r="AU38" s="89"/>
      <c r="AW38" s="449" t="s">
        <v>1993</v>
      </c>
      <c r="AZ38" s="2" t="s">
        <v>1931</v>
      </c>
      <c r="BA38" s="466"/>
      <c r="BB38"/>
      <c r="BC38" s="348" t="s">
        <v>2012</v>
      </c>
      <c r="BD38" s="333" t="s">
        <v>2012</v>
      </c>
      <c r="BE38" s="290" t="s">
        <v>2012</v>
      </c>
      <c r="BF38" s="290" t="s">
        <v>2012</v>
      </c>
      <c r="BG38" s="334" t="s">
        <v>2012</v>
      </c>
      <c r="BH38" s="333" t="s">
        <v>2012</v>
      </c>
      <c r="BI38" s="290" t="s">
        <v>2012</v>
      </c>
      <c r="BJ38" s="290" t="s">
        <v>2012</v>
      </c>
      <c r="BK38" s="334" t="s">
        <v>2012</v>
      </c>
      <c r="BL38" s="333" t="s">
        <v>2012</v>
      </c>
      <c r="BM38" s="290" t="s">
        <v>2012</v>
      </c>
      <c r="BN38" s="290" t="s">
        <v>2012</v>
      </c>
      <c r="BO38" s="334" t="s">
        <v>2012</v>
      </c>
      <c r="BP38" s="333" t="s">
        <v>2012</v>
      </c>
      <c r="BQ38" s="290" t="s">
        <v>2012</v>
      </c>
      <c r="BR38" s="290" t="s">
        <v>2012</v>
      </c>
      <c r="BS38" s="334" t="s">
        <v>2012</v>
      </c>
      <c r="BT38" s="333" t="s">
        <v>2012</v>
      </c>
      <c r="BU38" s="290" t="s">
        <v>2012</v>
      </c>
      <c r="BV38" s="290" t="s">
        <v>2012</v>
      </c>
      <c r="BW38" s="334" t="s">
        <v>2012</v>
      </c>
      <c r="BX38" s="299"/>
      <c r="BY38" s="465" t="str">
        <f t="shared" si="20"/>
        <v>PCD_DPWW3_NBS_SOL_DLY_S4</v>
      </c>
      <c r="BZ38" s="465" t="str">
        <f t="shared" si="20"/>
        <v>PCD_DPWW3_NBS_SOL_DIR_S4</v>
      </c>
      <c r="CA38" s="465" t="str">
        <f t="shared" si="20"/>
        <v>PCD_DPWW3_NBS_SOL_DSCR_S4</v>
      </c>
      <c r="CB38" s="465" t="str">
        <f t="shared" si="20"/>
        <v>PCD_DPWW3_NBS_SOL_DCS_S4</v>
      </c>
      <c r="CC38" s="465" t="str">
        <f t="shared" si="20"/>
        <v>PCD_DPWW3_NBS_SOL_DSCS_S4</v>
      </c>
      <c r="CD38" s="465" t="str">
        <f t="shared" si="20"/>
        <v>PCD_DPWW3_NBS_SOL_DPP_S4</v>
      </c>
      <c r="CE38" s="465" t="str">
        <f t="shared" si="20"/>
        <v>PCD_DPWW3_NBS_SOL_DTPI_S4</v>
      </c>
      <c r="CF38" s="465" t="str">
        <f t="shared" si="20"/>
        <v>PCD_DPWW3_NBS_SOL_DCI_S4</v>
      </c>
      <c r="CG38" s="465" t="str">
        <f t="shared" si="20"/>
        <v>PCD_DPWW3_NBS_SOL_DSI_S4</v>
      </c>
      <c r="CH38" s="465" t="str">
        <f t="shared" si="20"/>
        <v>PCD_DPWW3_NBS_SOL_DER_S4</v>
      </c>
      <c r="CI38" s="465" t="str">
        <f t="shared" si="19"/>
        <v>PCD_DPWW3_NBS_SOL_RS_S4</v>
      </c>
      <c r="CJ38" s="465" t="str">
        <f t="shared" si="20"/>
        <v>PCD_DPWW3_NBS_SOL_DPLE_S4</v>
      </c>
    </row>
    <row r="39" spans="2:88" s="2" customFormat="1" ht="27.6" x14ac:dyDescent="0.25">
      <c r="B39" s="64" t="str">
        <f t="shared" si="17"/>
        <v>YKY</v>
      </c>
      <c r="C39" s="122" t="s">
        <v>859</v>
      </c>
      <c r="D39" s="122" t="s">
        <v>867</v>
      </c>
      <c r="E39" s="159">
        <f>IFERROR(INDEX('PCD List'!$E$3:$O$41,MATCH(DPWW3!$D39,'PCD List'!$D$3:$D$41,0),MATCH(DPWW3!$B39,'PCD List'!$E$2:$O$2,0)),"")</f>
        <v>0</v>
      </c>
      <c r="F39" s="218" t="s">
        <v>634</v>
      </c>
      <c r="G39" s="19" t="s">
        <v>1933</v>
      </c>
      <c r="H39" s="374" t="s">
        <v>1144</v>
      </c>
      <c r="I39" s="166">
        <v>0</v>
      </c>
      <c r="K39" s="1082"/>
      <c r="L39" s="49"/>
      <c r="M39" s="212"/>
      <c r="N39" s="179"/>
      <c r="O39" s="14"/>
      <c r="P39" s="14"/>
      <c r="Q39" s="181"/>
      <c r="R39" s="31"/>
      <c r="S39" s="14"/>
      <c r="T39" s="14"/>
      <c r="U39" s="34"/>
      <c r="V39" s="213"/>
      <c r="W39" s="14"/>
      <c r="X39" s="14"/>
      <c r="Y39" s="34"/>
      <c r="Z39" s="213"/>
      <c r="AA39" s="14"/>
      <c r="AB39" s="14"/>
      <c r="AC39" s="214"/>
      <c r="AD39" s="31"/>
      <c r="AE39" s="14"/>
      <c r="AF39" s="14"/>
      <c r="AG39" s="181"/>
      <c r="AH39" s="30"/>
      <c r="AI39" s="30"/>
      <c r="AJ39" s="126"/>
      <c r="AK39" s="9"/>
      <c r="AL39" s="9"/>
      <c r="AM39" s="9"/>
      <c r="AN39" s="9"/>
      <c r="AO39" s="9"/>
      <c r="AP39" s="9"/>
      <c r="AQ39" s="9"/>
      <c r="AR39" s="9"/>
      <c r="AS39" s="9"/>
      <c r="AT39" s="9"/>
      <c r="AU39" s="89"/>
      <c r="AW39" s="449" t="s">
        <v>1993</v>
      </c>
      <c r="AZ39" s="2" t="s">
        <v>1934</v>
      </c>
      <c r="BA39" s="466"/>
      <c r="BB39"/>
      <c r="BC39" s="348" t="s">
        <v>2013</v>
      </c>
      <c r="BD39" s="333" t="s">
        <v>2013</v>
      </c>
      <c r="BE39" s="290" t="s">
        <v>2013</v>
      </c>
      <c r="BF39" s="290" t="s">
        <v>2013</v>
      </c>
      <c r="BG39" s="334" t="s">
        <v>2013</v>
      </c>
      <c r="BH39" s="333" t="s">
        <v>2013</v>
      </c>
      <c r="BI39" s="290" t="s">
        <v>2013</v>
      </c>
      <c r="BJ39" s="290" t="s">
        <v>2013</v>
      </c>
      <c r="BK39" s="334" t="s">
        <v>2013</v>
      </c>
      <c r="BL39" s="333" t="s">
        <v>2013</v>
      </c>
      <c r="BM39" s="290" t="s">
        <v>2013</v>
      </c>
      <c r="BN39" s="290" t="s">
        <v>2013</v>
      </c>
      <c r="BO39" s="334" t="s">
        <v>2013</v>
      </c>
      <c r="BP39" s="333" t="s">
        <v>2013</v>
      </c>
      <c r="BQ39" s="290" t="s">
        <v>2013</v>
      </c>
      <c r="BR39" s="290" t="s">
        <v>2013</v>
      </c>
      <c r="BS39" s="334" t="s">
        <v>2013</v>
      </c>
      <c r="BT39" s="333" t="s">
        <v>2013</v>
      </c>
      <c r="BU39" s="290" t="s">
        <v>2013</v>
      </c>
      <c r="BV39" s="290" t="s">
        <v>2013</v>
      </c>
      <c r="BW39" s="334" t="s">
        <v>2013</v>
      </c>
      <c r="BX39" s="299"/>
      <c r="BY39" s="465" t="str">
        <f t="shared" si="20"/>
        <v>PCD_DPWW3_NBS_SOL_DLY_S5</v>
      </c>
      <c r="BZ39" s="465" t="str">
        <f t="shared" si="20"/>
        <v>PCD_DPWW3_NBS_SOL_DIR_S5</v>
      </c>
      <c r="CA39" s="465" t="str">
        <f t="shared" si="20"/>
        <v>PCD_DPWW3_NBS_SOL_DSCR_S5</v>
      </c>
      <c r="CB39" s="465" t="str">
        <f t="shared" si="20"/>
        <v>PCD_DPWW3_NBS_SOL_DCS_S5</v>
      </c>
      <c r="CC39" s="465" t="str">
        <f t="shared" si="20"/>
        <v>PCD_DPWW3_NBS_SOL_DSCS_S5</v>
      </c>
      <c r="CD39" s="465" t="str">
        <f t="shared" si="20"/>
        <v>PCD_DPWW3_NBS_SOL_DPP_S5</v>
      </c>
      <c r="CE39" s="465" t="str">
        <f t="shared" si="20"/>
        <v>PCD_DPWW3_NBS_SOL_DTPI_S5</v>
      </c>
      <c r="CF39" s="465" t="str">
        <f t="shared" si="20"/>
        <v>PCD_DPWW3_NBS_SOL_DCI_S5</v>
      </c>
      <c r="CG39" s="465" t="str">
        <f t="shared" si="20"/>
        <v>PCD_DPWW3_NBS_SOL_DSI_S5</v>
      </c>
      <c r="CH39" s="465" t="str">
        <f t="shared" si="20"/>
        <v>PCD_DPWW3_NBS_SOL_DER_S5</v>
      </c>
      <c r="CI39" s="465" t="str">
        <f t="shared" si="19"/>
        <v>PCD_DPWW3_NBS_SOL_RS_S5</v>
      </c>
      <c r="CJ39" s="465" t="str">
        <f t="shared" si="20"/>
        <v>PCD_DPWW3_NBS_SOL_DPLE_S5</v>
      </c>
    </row>
    <row r="40" spans="2:88" s="2" customFormat="1" ht="27.6" x14ac:dyDescent="0.25">
      <c r="B40" s="64" t="str">
        <f t="shared" si="17"/>
        <v>YKY</v>
      </c>
      <c r="C40" s="122" t="s">
        <v>859</v>
      </c>
      <c r="D40" s="122" t="s">
        <v>867</v>
      </c>
      <c r="E40" s="159">
        <f>IFERROR(INDEX('PCD List'!$E$3:$O$41,MATCH(DPWW3!$D40,'PCD List'!$D$3:$D$41,0),MATCH(DPWW3!$B40,'PCD List'!$E$2:$O$2,0)),"")</f>
        <v>0</v>
      </c>
      <c r="F40" s="218" t="s">
        <v>634</v>
      </c>
      <c r="G40" s="19" t="s">
        <v>1936</v>
      </c>
      <c r="H40" s="374" t="s">
        <v>1144</v>
      </c>
      <c r="I40" s="166">
        <v>0</v>
      </c>
      <c r="K40" s="1082"/>
      <c r="L40" s="49"/>
      <c r="M40" s="212"/>
      <c r="N40" s="179"/>
      <c r="O40" s="14"/>
      <c r="P40" s="14"/>
      <c r="Q40" s="181"/>
      <c r="R40" s="31"/>
      <c r="S40" s="14"/>
      <c r="T40" s="14"/>
      <c r="U40" s="34"/>
      <c r="V40" s="213"/>
      <c r="W40" s="14"/>
      <c r="X40" s="14"/>
      <c r="Y40" s="34"/>
      <c r="Z40" s="213"/>
      <c r="AA40" s="14"/>
      <c r="AB40" s="14"/>
      <c r="AC40" s="214"/>
      <c r="AD40" s="31"/>
      <c r="AE40" s="14"/>
      <c r="AF40" s="14"/>
      <c r="AG40" s="181"/>
      <c r="AH40" s="30"/>
      <c r="AI40" s="30"/>
      <c r="AJ40" s="126"/>
      <c r="AK40" s="9"/>
      <c r="AL40" s="9"/>
      <c r="AM40" s="9"/>
      <c r="AN40" s="9"/>
      <c r="AO40" s="9"/>
      <c r="AP40" s="9"/>
      <c r="AQ40" s="9"/>
      <c r="AR40" s="9"/>
      <c r="AS40" s="9"/>
      <c r="AT40" s="9"/>
      <c r="AU40" s="89"/>
      <c r="AW40" s="449" t="s">
        <v>1993</v>
      </c>
      <c r="AZ40" s="2" t="s">
        <v>1937</v>
      </c>
      <c r="BA40" s="466"/>
      <c r="BB40"/>
      <c r="BC40" s="348" t="s">
        <v>2014</v>
      </c>
      <c r="BD40" s="333" t="s">
        <v>2014</v>
      </c>
      <c r="BE40" s="290" t="s">
        <v>2014</v>
      </c>
      <c r="BF40" s="290" t="s">
        <v>2014</v>
      </c>
      <c r="BG40" s="334" t="s">
        <v>2014</v>
      </c>
      <c r="BH40" s="333" t="s">
        <v>2014</v>
      </c>
      <c r="BI40" s="290" t="s">
        <v>2014</v>
      </c>
      <c r="BJ40" s="290" t="s">
        <v>2014</v>
      </c>
      <c r="BK40" s="334" t="s">
        <v>2014</v>
      </c>
      <c r="BL40" s="333" t="s">
        <v>2014</v>
      </c>
      <c r="BM40" s="290" t="s">
        <v>2014</v>
      </c>
      <c r="BN40" s="290" t="s">
        <v>2014</v>
      </c>
      <c r="BO40" s="334" t="s">
        <v>2014</v>
      </c>
      <c r="BP40" s="333" t="s">
        <v>2014</v>
      </c>
      <c r="BQ40" s="290" t="s">
        <v>2014</v>
      </c>
      <c r="BR40" s="290" t="s">
        <v>2014</v>
      </c>
      <c r="BS40" s="334" t="s">
        <v>2014</v>
      </c>
      <c r="BT40" s="333" t="s">
        <v>2014</v>
      </c>
      <c r="BU40" s="290" t="s">
        <v>2014</v>
      </c>
      <c r="BV40" s="290" t="s">
        <v>2014</v>
      </c>
      <c r="BW40" s="334" t="s">
        <v>2014</v>
      </c>
      <c r="BX40" s="299"/>
      <c r="BY40" s="465" t="str">
        <f t="shared" si="20"/>
        <v>PCD_DPWW3_NBS_SOL_DLY_S6</v>
      </c>
      <c r="BZ40" s="465" t="str">
        <f t="shared" si="20"/>
        <v>PCD_DPWW3_NBS_SOL_DIR_S6</v>
      </c>
      <c r="CA40" s="465" t="str">
        <f t="shared" si="20"/>
        <v>PCD_DPWW3_NBS_SOL_DSCR_S6</v>
      </c>
      <c r="CB40" s="465" t="str">
        <f t="shared" si="20"/>
        <v>PCD_DPWW3_NBS_SOL_DCS_S6</v>
      </c>
      <c r="CC40" s="465" t="str">
        <f t="shared" si="20"/>
        <v>PCD_DPWW3_NBS_SOL_DSCS_S6</v>
      </c>
      <c r="CD40" s="465" t="str">
        <f t="shared" si="20"/>
        <v>PCD_DPWW3_NBS_SOL_DPP_S6</v>
      </c>
      <c r="CE40" s="465" t="str">
        <f t="shared" si="20"/>
        <v>PCD_DPWW3_NBS_SOL_DTPI_S6</v>
      </c>
      <c r="CF40" s="465" t="str">
        <f t="shared" si="20"/>
        <v>PCD_DPWW3_NBS_SOL_DCI_S6</v>
      </c>
      <c r="CG40" s="465" t="str">
        <f t="shared" si="20"/>
        <v>PCD_DPWW3_NBS_SOL_DSI_S6</v>
      </c>
      <c r="CH40" s="465" t="str">
        <f t="shared" si="20"/>
        <v>PCD_DPWW3_NBS_SOL_DER_S6</v>
      </c>
      <c r="CI40" s="465" t="str">
        <f t="shared" si="19"/>
        <v>PCD_DPWW3_NBS_SOL_RS_S6</v>
      </c>
      <c r="CJ40" s="465" t="str">
        <f t="shared" si="20"/>
        <v>PCD_DPWW3_NBS_SOL_DPLE_S6</v>
      </c>
    </row>
    <row r="41" spans="2:88" s="2" customFormat="1" ht="27.6" x14ac:dyDescent="0.25">
      <c r="B41" s="59" t="str">
        <f t="shared" si="17"/>
        <v>YKY</v>
      </c>
      <c r="C41" s="223" t="s">
        <v>859</v>
      </c>
      <c r="D41" s="223" t="s">
        <v>867</v>
      </c>
      <c r="E41" s="224">
        <f>IFERROR(INDEX('PCD List'!$E$3:$O$41,MATCH(DPWW3!$D41,'PCD List'!$D$3:$D$41,0),MATCH(DPWW3!$B41,'PCD List'!$E$2:$O$2,0)),"")</f>
        <v>0</v>
      </c>
      <c r="F41" s="437" t="s">
        <v>634</v>
      </c>
      <c r="G41" s="19" t="s">
        <v>1939</v>
      </c>
      <c r="H41" s="374" t="s">
        <v>1144</v>
      </c>
      <c r="I41" s="166">
        <v>0</v>
      </c>
      <c r="K41" s="1082"/>
      <c r="L41" s="49"/>
      <c r="M41" s="418"/>
      <c r="N41" s="183"/>
      <c r="O41" s="184"/>
      <c r="P41" s="184"/>
      <c r="Q41" s="185"/>
      <c r="R41" s="419"/>
      <c r="S41" s="184"/>
      <c r="T41" s="184"/>
      <c r="U41" s="420"/>
      <c r="V41" s="421"/>
      <c r="W41" s="184"/>
      <c r="X41" s="184"/>
      <c r="Y41" s="420"/>
      <c r="Z41" s="421"/>
      <c r="AA41" s="184"/>
      <c r="AB41" s="184"/>
      <c r="AC41" s="422"/>
      <c r="AD41" s="419"/>
      <c r="AE41" s="184"/>
      <c r="AF41" s="184"/>
      <c r="AG41" s="185"/>
      <c r="AH41" s="30"/>
      <c r="AI41" s="30"/>
      <c r="AJ41" s="126"/>
      <c r="AK41" s="9"/>
      <c r="AL41" s="9"/>
      <c r="AM41" s="9"/>
      <c r="AN41" s="9"/>
      <c r="AO41" s="9"/>
      <c r="AP41" s="9"/>
      <c r="AQ41" s="9"/>
      <c r="AR41" s="9"/>
      <c r="AS41" s="9"/>
      <c r="AT41" s="9"/>
      <c r="AU41" s="89"/>
      <c r="AW41" s="449" t="s">
        <v>1993</v>
      </c>
      <c r="AZ41" s="2" t="s">
        <v>1940</v>
      </c>
      <c r="BA41" s="466"/>
      <c r="BB41"/>
      <c r="BC41" s="348" t="s">
        <v>2015</v>
      </c>
      <c r="BD41" s="333" t="s">
        <v>2015</v>
      </c>
      <c r="BE41" s="290" t="s">
        <v>2015</v>
      </c>
      <c r="BF41" s="290" t="s">
        <v>2015</v>
      </c>
      <c r="BG41" s="334" t="s">
        <v>2015</v>
      </c>
      <c r="BH41" s="333" t="s">
        <v>2015</v>
      </c>
      <c r="BI41" s="290" t="s">
        <v>2015</v>
      </c>
      <c r="BJ41" s="290" t="s">
        <v>2015</v>
      </c>
      <c r="BK41" s="334" t="s">
        <v>2015</v>
      </c>
      <c r="BL41" s="333" t="s">
        <v>2015</v>
      </c>
      <c r="BM41" s="290" t="s">
        <v>2015</v>
      </c>
      <c r="BN41" s="290" t="s">
        <v>2015</v>
      </c>
      <c r="BO41" s="334" t="s">
        <v>2015</v>
      </c>
      <c r="BP41" s="333" t="s">
        <v>2015</v>
      </c>
      <c r="BQ41" s="290" t="s">
        <v>2015</v>
      </c>
      <c r="BR41" s="290" t="s">
        <v>2015</v>
      </c>
      <c r="BS41" s="334" t="s">
        <v>2015</v>
      </c>
      <c r="BT41" s="333" t="s">
        <v>2015</v>
      </c>
      <c r="BU41" s="290" t="s">
        <v>2015</v>
      </c>
      <c r="BV41" s="290" t="s">
        <v>2015</v>
      </c>
      <c r="BW41" s="334" t="s">
        <v>2015</v>
      </c>
      <c r="BX41" s="299"/>
      <c r="BY41" s="465" t="str">
        <f t="shared" si="20"/>
        <v>PCD_DPWW3_NBS_SOL_DLY_S7</v>
      </c>
      <c r="BZ41" s="465" t="str">
        <f t="shared" si="20"/>
        <v>PCD_DPWW3_NBS_SOL_DIR_S7</v>
      </c>
      <c r="CA41" s="465" t="str">
        <f t="shared" si="20"/>
        <v>PCD_DPWW3_NBS_SOL_DSCR_S7</v>
      </c>
      <c r="CB41" s="465" t="str">
        <f t="shared" si="20"/>
        <v>PCD_DPWW3_NBS_SOL_DCS_S7</v>
      </c>
      <c r="CC41" s="465" t="str">
        <f t="shared" si="20"/>
        <v>PCD_DPWW3_NBS_SOL_DSCS_S7</v>
      </c>
      <c r="CD41" s="465" t="str">
        <f t="shared" si="20"/>
        <v>PCD_DPWW3_NBS_SOL_DPP_S7</v>
      </c>
      <c r="CE41" s="465" t="str">
        <f t="shared" si="20"/>
        <v>PCD_DPWW3_NBS_SOL_DTPI_S7</v>
      </c>
      <c r="CF41" s="465" t="str">
        <f t="shared" si="20"/>
        <v>PCD_DPWW3_NBS_SOL_DCI_S7</v>
      </c>
      <c r="CG41" s="465" t="str">
        <f t="shared" si="20"/>
        <v>PCD_DPWW3_NBS_SOL_DSI_S7</v>
      </c>
      <c r="CH41" s="465" t="str">
        <f t="shared" si="20"/>
        <v>PCD_DPWW3_NBS_SOL_DER_S7</v>
      </c>
      <c r="CI41" s="465" t="str">
        <f t="shared" si="19"/>
        <v>PCD_DPWW3_NBS_SOL_RS_S7</v>
      </c>
      <c r="CJ41" s="465" t="str">
        <f t="shared" si="20"/>
        <v>PCD_DPWW3_NBS_SOL_DPLE_S7</v>
      </c>
    </row>
    <row r="42" spans="2:88" s="2" customFormat="1" ht="28.2" thickBot="1" x14ac:dyDescent="0.3">
      <c r="B42" s="417" t="str">
        <f t="shared" si="17"/>
        <v>YKY</v>
      </c>
      <c r="C42" s="226" t="s">
        <v>859</v>
      </c>
      <c r="D42" s="226" t="s">
        <v>867</v>
      </c>
      <c r="E42" s="221">
        <f>IFERROR(INDEX('PCD List'!$E$3:$O$41,MATCH(DPWW3!$D42,'PCD List'!$D$3:$D$41,0),MATCH(DPWW3!$B42,'PCD List'!$E$2:$O$2,0)),"")</f>
        <v>0</v>
      </c>
      <c r="F42" s="438" t="s">
        <v>634</v>
      </c>
      <c r="G42" s="227" t="s">
        <v>1942</v>
      </c>
      <c r="H42" s="423" t="s">
        <v>1144</v>
      </c>
      <c r="I42" s="424">
        <v>0</v>
      </c>
      <c r="K42" s="1083"/>
      <c r="L42" s="49"/>
      <c r="M42" s="429">
        <f>SUM( M34:M40)</f>
        <v>0</v>
      </c>
      <c r="N42" s="430">
        <f t="shared" ref="N42:AG42" si="21">SUM( N34:N40)</f>
        <v>0</v>
      </c>
      <c r="O42" s="431">
        <f t="shared" si="21"/>
        <v>0</v>
      </c>
      <c r="P42" s="431">
        <f t="shared" si="21"/>
        <v>0</v>
      </c>
      <c r="Q42" s="431">
        <f t="shared" si="21"/>
        <v>0</v>
      </c>
      <c r="R42" s="431">
        <f t="shared" si="21"/>
        <v>0</v>
      </c>
      <c r="S42" s="431">
        <f t="shared" si="21"/>
        <v>0</v>
      </c>
      <c r="T42" s="431">
        <f t="shared" si="21"/>
        <v>0</v>
      </c>
      <c r="U42" s="431">
        <f t="shared" si="21"/>
        <v>0</v>
      </c>
      <c r="V42" s="431">
        <f t="shared" si="21"/>
        <v>0</v>
      </c>
      <c r="W42" s="431">
        <f t="shared" si="21"/>
        <v>0</v>
      </c>
      <c r="X42" s="431">
        <f t="shared" si="21"/>
        <v>0</v>
      </c>
      <c r="Y42" s="431">
        <f t="shared" si="21"/>
        <v>0</v>
      </c>
      <c r="Z42" s="431">
        <f t="shared" si="21"/>
        <v>0</v>
      </c>
      <c r="AA42" s="431">
        <f t="shared" si="21"/>
        <v>0</v>
      </c>
      <c r="AB42" s="431">
        <f t="shared" si="21"/>
        <v>0</v>
      </c>
      <c r="AC42" s="431">
        <f t="shared" si="21"/>
        <v>0</v>
      </c>
      <c r="AD42" s="431">
        <f t="shared" si="21"/>
        <v>0</v>
      </c>
      <c r="AE42" s="431">
        <f t="shared" si="21"/>
        <v>0</v>
      </c>
      <c r="AF42" s="431">
        <f t="shared" si="21"/>
        <v>0</v>
      </c>
      <c r="AG42" s="431">
        <f t="shared" si="21"/>
        <v>0</v>
      </c>
      <c r="AH42" s="30"/>
      <c r="AI42" s="30"/>
      <c r="AJ42" s="127"/>
      <c r="AK42" s="128"/>
      <c r="AL42" s="128"/>
      <c r="AM42" s="128"/>
      <c r="AN42" s="128"/>
      <c r="AO42" s="128"/>
      <c r="AP42" s="128"/>
      <c r="AQ42" s="128"/>
      <c r="AR42" s="128"/>
      <c r="AS42" s="128"/>
      <c r="AT42" s="128"/>
      <c r="AU42" s="90"/>
      <c r="AW42" s="449" t="s">
        <v>1993</v>
      </c>
      <c r="AZ42" s="2" t="s">
        <v>1943</v>
      </c>
      <c r="BA42" s="466"/>
      <c r="BB42"/>
      <c r="BC42" s="464" t="s">
        <v>2016</v>
      </c>
      <c r="BD42" s="452" t="s">
        <v>2016</v>
      </c>
      <c r="BE42" s="453" t="s">
        <v>2016</v>
      </c>
      <c r="BF42" s="453" t="s">
        <v>2016</v>
      </c>
      <c r="BG42" s="454" t="s">
        <v>2016</v>
      </c>
      <c r="BH42" s="452" t="s">
        <v>2016</v>
      </c>
      <c r="BI42" s="453" t="s">
        <v>2016</v>
      </c>
      <c r="BJ42" s="453" t="s">
        <v>2016</v>
      </c>
      <c r="BK42" s="454" t="s">
        <v>2016</v>
      </c>
      <c r="BL42" s="452" t="s">
        <v>2016</v>
      </c>
      <c r="BM42" s="453" t="s">
        <v>2016</v>
      </c>
      <c r="BN42" s="453" t="s">
        <v>2016</v>
      </c>
      <c r="BO42" s="454" t="s">
        <v>2016</v>
      </c>
      <c r="BP42" s="452" t="s">
        <v>2016</v>
      </c>
      <c r="BQ42" s="453" t="s">
        <v>2016</v>
      </c>
      <c r="BR42" s="453" t="s">
        <v>2016</v>
      </c>
      <c r="BS42" s="454" t="s">
        <v>2016</v>
      </c>
      <c r="BT42" s="452" t="s">
        <v>2016</v>
      </c>
      <c r="BU42" s="453" t="s">
        <v>2016</v>
      </c>
      <c r="BV42" s="453" t="s">
        <v>2016</v>
      </c>
      <c r="BW42" s="454" t="s">
        <v>2016</v>
      </c>
      <c r="BX42" s="299"/>
      <c r="BY42" s="465" t="str">
        <f t="shared" si="20"/>
        <v>PCD_DPWW3_NBS_SOL_DLY_ST</v>
      </c>
      <c r="BZ42" s="465" t="str">
        <f t="shared" si="20"/>
        <v>PCD_DPWW3_NBS_SOL_DIR_ST</v>
      </c>
      <c r="CA42" s="465" t="str">
        <f t="shared" si="20"/>
        <v>PCD_DPWW3_NBS_SOL_DSCR_ST</v>
      </c>
      <c r="CB42" s="465" t="str">
        <f t="shared" si="20"/>
        <v>PCD_DPWW3_NBS_SOL_DCS_ST</v>
      </c>
      <c r="CC42" s="465" t="str">
        <f t="shared" si="20"/>
        <v>PCD_DPWW3_NBS_SOL_DSCS_ST</v>
      </c>
      <c r="CD42" s="465" t="str">
        <f t="shared" si="20"/>
        <v>PCD_DPWW3_NBS_SOL_DPP_ST</v>
      </c>
      <c r="CE42" s="465" t="str">
        <f t="shared" si="20"/>
        <v>PCD_DPWW3_NBS_SOL_DTPI_ST</v>
      </c>
      <c r="CF42" s="465" t="str">
        <f t="shared" si="20"/>
        <v>PCD_DPWW3_NBS_SOL_DCI_ST</v>
      </c>
      <c r="CG42" s="465" t="str">
        <f t="shared" si="20"/>
        <v>PCD_DPWW3_NBS_SOL_DSI_ST</v>
      </c>
      <c r="CH42" s="465" t="str">
        <f t="shared" si="20"/>
        <v>PCD_DPWW3_NBS_SOL_DER_ST</v>
      </c>
      <c r="CI42" s="465" t="str">
        <f t="shared" si="19"/>
        <v>PCD_DPWW3_NBS_SOL_RS_ST</v>
      </c>
      <c r="CJ42" s="465" t="str">
        <f t="shared" si="20"/>
        <v>PCD_DPWW3_NBS_SOL_DPLE_ST</v>
      </c>
    </row>
    <row r="43" spans="2:88" s="2" customFormat="1" ht="28.2" thickBot="1" x14ac:dyDescent="0.3">
      <c r="B43" s="64" t="str">
        <f xml:space="preserve"> B42</f>
        <v>YKY</v>
      </c>
      <c r="C43" s="361" t="s">
        <v>859</v>
      </c>
      <c r="D43" s="64" t="s">
        <v>875</v>
      </c>
      <c r="E43" s="362">
        <f>IFERROR(INDEX('PCD List'!$E$3:$O$41,MATCH(DPWW3!$D43,'PCD List'!$D$3:$D$41,0),MATCH(DPWW3!$B43,'PCD List'!$E$2:$O$2,0)),"")</f>
        <v>0</v>
      </c>
      <c r="F43" s="121" t="s">
        <v>650</v>
      </c>
      <c r="G43" s="19" t="s">
        <v>1904</v>
      </c>
      <c r="H43" s="374" t="s">
        <v>1144</v>
      </c>
      <c r="I43" s="166">
        <v>0</v>
      </c>
      <c r="J43" s="5"/>
      <c r="K43" s="1081"/>
      <c r="L43" s="5"/>
      <c r="M43" s="212"/>
      <c r="N43" s="179"/>
      <c r="O43" s="14"/>
      <c r="P43" s="14"/>
      <c r="Q43" s="181"/>
      <c r="R43" s="31"/>
      <c r="S43" s="14"/>
      <c r="T43" s="14"/>
      <c r="U43" s="34"/>
      <c r="V43" s="213"/>
      <c r="W43" s="14"/>
      <c r="X43" s="14"/>
      <c r="Y43" s="34"/>
      <c r="Z43" s="213"/>
      <c r="AA43" s="14"/>
      <c r="AB43" s="14"/>
      <c r="AC43" s="214"/>
      <c r="AD43" s="31"/>
      <c r="AE43" s="14"/>
      <c r="AF43" s="14"/>
      <c r="AG43" s="181"/>
      <c r="AH43" s="30"/>
      <c r="AI43" s="30"/>
      <c r="AJ43" s="126"/>
      <c r="AK43" s="9"/>
      <c r="AL43" s="9"/>
      <c r="AM43" s="9"/>
      <c r="AN43" s="9"/>
      <c r="AO43" s="9"/>
      <c r="AP43" s="9"/>
      <c r="AQ43" s="9"/>
      <c r="AR43" s="9"/>
      <c r="AS43" s="9"/>
      <c r="AT43" s="9"/>
      <c r="AU43" s="89"/>
      <c r="AW43" s="449" t="s">
        <v>2017</v>
      </c>
      <c r="AZ43" s="2" t="s">
        <v>2018</v>
      </c>
      <c r="BA43" s="348" t="s">
        <v>2019</v>
      </c>
      <c r="BB43" s="306"/>
      <c r="BC43" s="353" t="s">
        <v>2020</v>
      </c>
      <c r="BD43" s="352" t="s">
        <v>2020</v>
      </c>
      <c r="BE43" s="338" t="s">
        <v>2020</v>
      </c>
      <c r="BF43" s="338" t="s">
        <v>2020</v>
      </c>
      <c r="BG43" s="459" t="s">
        <v>2020</v>
      </c>
      <c r="BH43" s="352" t="s">
        <v>2020</v>
      </c>
      <c r="BI43" s="338" t="s">
        <v>2020</v>
      </c>
      <c r="BJ43" s="338" t="s">
        <v>2020</v>
      </c>
      <c r="BK43" s="459" t="s">
        <v>2020</v>
      </c>
      <c r="BL43" s="352" t="s">
        <v>2020</v>
      </c>
      <c r="BM43" s="338" t="s">
        <v>2020</v>
      </c>
      <c r="BN43" s="338" t="s">
        <v>2020</v>
      </c>
      <c r="BO43" s="459" t="s">
        <v>2020</v>
      </c>
      <c r="BP43" s="352" t="s">
        <v>2020</v>
      </c>
      <c r="BQ43" s="338" t="s">
        <v>2020</v>
      </c>
      <c r="BR43" s="338" t="s">
        <v>2020</v>
      </c>
      <c r="BS43" s="459" t="s">
        <v>2020</v>
      </c>
      <c r="BT43" s="352" t="s">
        <v>2020</v>
      </c>
      <c r="BU43" s="338" t="s">
        <v>2020</v>
      </c>
      <c r="BV43" s="338" t="s">
        <v>2020</v>
      </c>
      <c r="BW43" s="459" t="s">
        <v>2020</v>
      </c>
      <c r="BX43" s="299"/>
      <c r="BY43" s="309" t="s">
        <v>2021</v>
      </c>
      <c r="BZ43" s="308" t="s">
        <v>2022</v>
      </c>
      <c r="CA43" s="302" t="s">
        <v>2023</v>
      </c>
      <c r="CB43" s="302" t="s">
        <v>2024</v>
      </c>
      <c r="CC43" s="302" t="s">
        <v>2025</v>
      </c>
      <c r="CD43" s="302" t="s">
        <v>2026</v>
      </c>
      <c r="CE43" s="302" t="s">
        <v>2027</v>
      </c>
      <c r="CF43" s="302" t="s">
        <v>2028</v>
      </c>
      <c r="CG43" s="302" t="s">
        <v>2029</v>
      </c>
      <c r="CH43" s="302" t="s">
        <v>2030</v>
      </c>
      <c r="CI43" s="498" t="s">
        <v>2031</v>
      </c>
      <c r="CJ43" s="307" t="s">
        <v>2032</v>
      </c>
    </row>
    <row r="44" spans="2:88" s="2" customFormat="1" ht="28.2" thickBot="1" x14ac:dyDescent="0.3">
      <c r="B44" s="64" t="str">
        <f t="shared" ref="B44:B51" si="22" xml:space="preserve"> B43</f>
        <v>YKY</v>
      </c>
      <c r="C44" s="122" t="s">
        <v>859</v>
      </c>
      <c r="D44" s="8" t="s">
        <v>875</v>
      </c>
      <c r="E44" s="159">
        <f>IFERROR(INDEX('PCD List'!$E$3:$O$41,MATCH(DPWW3!$D44,'PCD List'!$D$3:$D$41,0),MATCH(DPWW3!$B44,'PCD List'!$E$2:$O$2,0)),"")</f>
        <v>0</v>
      </c>
      <c r="F44" s="441" t="s">
        <v>650</v>
      </c>
      <c r="G44" s="19" t="s">
        <v>1921</v>
      </c>
      <c r="H44" s="374" t="s">
        <v>1144</v>
      </c>
      <c r="I44" s="166">
        <v>0</v>
      </c>
      <c r="J44" s="49"/>
      <c r="K44" s="1082"/>
      <c r="L44" s="49"/>
      <c r="M44" s="212"/>
      <c r="N44" s="179"/>
      <c r="O44" s="14"/>
      <c r="P44" s="14"/>
      <c r="Q44" s="181"/>
      <c r="R44" s="31"/>
      <c r="S44" s="14"/>
      <c r="T44" s="14"/>
      <c r="U44" s="34"/>
      <c r="V44" s="213"/>
      <c r="W44" s="14"/>
      <c r="X44" s="14"/>
      <c r="Y44" s="34"/>
      <c r="Z44" s="213"/>
      <c r="AA44" s="14"/>
      <c r="AB44" s="14"/>
      <c r="AC44" s="214"/>
      <c r="AD44" s="31"/>
      <c r="AE44" s="14"/>
      <c r="AF44" s="14"/>
      <c r="AG44" s="181"/>
      <c r="AH44" s="30"/>
      <c r="AI44" s="30"/>
      <c r="AJ44" s="126"/>
      <c r="AK44" s="9"/>
      <c r="AL44" s="9"/>
      <c r="AM44" s="9"/>
      <c r="AN44" s="9"/>
      <c r="AO44" s="9"/>
      <c r="AP44" s="9"/>
      <c r="AQ44" s="9"/>
      <c r="AR44" s="9"/>
      <c r="AS44" s="9"/>
      <c r="AT44" s="9"/>
      <c r="AU44" s="89"/>
      <c r="AW44" s="449" t="s">
        <v>2017</v>
      </c>
      <c r="AZ44" s="2" t="s">
        <v>1922</v>
      </c>
      <c r="BA44" s="466"/>
      <c r="BB44" s="42"/>
      <c r="BC44" s="348" t="s">
        <v>2033</v>
      </c>
      <c r="BD44" s="333" t="s">
        <v>2033</v>
      </c>
      <c r="BE44" s="290" t="s">
        <v>2033</v>
      </c>
      <c r="BF44" s="290" t="s">
        <v>2033</v>
      </c>
      <c r="BG44" s="334" t="s">
        <v>2033</v>
      </c>
      <c r="BH44" s="333" t="s">
        <v>2033</v>
      </c>
      <c r="BI44" s="290" t="s">
        <v>2033</v>
      </c>
      <c r="BJ44" s="290" t="s">
        <v>2033</v>
      </c>
      <c r="BK44" s="334" t="s">
        <v>2033</v>
      </c>
      <c r="BL44" s="333" t="s">
        <v>2033</v>
      </c>
      <c r="BM44" s="290" t="s">
        <v>2033</v>
      </c>
      <c r="BN44" s="290" t="s">
        <v>2033</v>
      </c>
      <c r="BO44" s="334" t="s">
        <v>2033</v>
      </c>
      <c r="BP44" s="333" t="s">
        <v>2033</v>
      </c>
      <c r="BQ44" s="290" t="s">
        <v>2033</v>
      </c>
      <c r="BR44" s="290" t="s">
        <v>2033</v>
      </c>
      <c r="BS44" s="334" t="s">
        <v>2033</v>
      </c>
      <c r="BT44" s="333" t="s">
        <v>2033</v>
      </c>
      <c r="BU44" s="290" t="s">
        <v>2033</v>
      </c>
      <c r="BV44" s="290" t="s">
        <v>2033</v>
      </c>
      <c r="BW44" s="334" t="s">
        <v>2033</v>
      </c>
      <c r="BX44" s="299"/>
      <c r="BY44" s="465" t="str">
        <f>BY$43&amp;$AZ44</f>
        <v>PCD_DPWW3_MBT1_DLY_S1</v>
      </c>
      <c r="BZ44" s="465" t="str">
        <f t="shared" ref="BZ44:CJ51" si="23">BZ$43&amp;$AZ44</f>
        <v>PCD_DPWW3_MBT1_DIR_S1</v>
      </c>
      <c r="CA44" s="465" t="str">
        <f t="shared" si="23"/>
        <v>PCD_DPWW3_MBT1_DSCR_S1</v>
      </c>
      <c r="CB44" s="465" t="str">
        <f t="shared" si="23"/>
        <v>PCD_DPWW3_MBT1_DCS_S1</v>
      </c>
      <c r="CC44" s="465" t="str">
        <f t="shared" si="23"/>
        <v>PCD_DPWW3_MBT1_DSCS_S1</v>
      </c>
      <c r="CD44" s="465" t="str">
        <f t="shared" si="23"/>
        <v>PCD_DPWW3_MBT1_DPP_S1</v>
      </c>
      <c r="CE44" s="465" t="str">
        <f t="shared" si="23"/>
        <v>PCD_DPWW3_MBT1_DTPI_S1</v>
      </c>
      <c r="CF44" s="465" t="str">
        <f t="shared" si="23"/>
        <v>PCD_DPWW3_MBT1_DCI_S1</v>
      </c>
      <c r="CG44" s="465" t="str">
        <f t="shared" si="23"/>
        <v>PCD_DPWW3_MBT1_DSI_S1</v>
      </c>
      <c r="CH44" s="465" t="str">
        <f t="shared" si="23"/>
        <v>PCD_DPWW3_MBT1_DER_S1</v>
      </c>
      <c r="CI44" s="465" t="str">
        <f t="shared" ref="CI44:CI51" si="24">CI$43&amp;$AZ44</f>
        <v>PCD_DPWW3_MBT1_RS_S1</v>
      </c>
      <c r="CJ44" s="465" t="str">
        <f t="shared" si="23"/>
        <v>PCD_DPWW3_MBT1_DPLE_S1</v>
      </c>
    </row>
    <row r="45" spans="2:88" s="2" customFormat="1" ht="28.2" thickBot="1" x14ac:dyDescent="0.3">
      <c r="B45" s="64" t="str">
        <f t="shared" si="22"/>
        <v>YKY</v>
      </c>
      <c r="C45" s="122" t="s">
        <v>859</v>
      </c>
      <c r="D45" s="8" t="s">
        <v>875</v>
      </c>
      <c r="E45" s="159">
        <f>IFERROR(INDEX('PCD List'!$E$3:$O$41,MATCH(DPWW3!$D45,'PCD List'!$D$3:$D$41,0),MATCH(DPWW3!$B45,'PCD List'!$E$2:$O$2,0)),"")</f>
        <v>0</v>
      </c>
      <c r="F45" s="441" t="s">
        <v>650</v>
      </c>
      <c r="G45" s="19" t="s">
        <v>1924</v>
      </c>
      <c r="H45" s="374" t="s">
        <v>1144</v>
      </c>
      <c r="I45" s="166">
        <v>0</v>
      </c>
      <c r="J45" s="49"/>
      <c r="K45" s="1082"/>
      <c r="L45" s="49"/>
      <c r="M45" s="212"/>
      <c r="N45" s="179"/>
      <c r="O45" s="14"/>
      <c r="P45" s="14"/>
      <c r="Q45" s="181"/>
      <c r="R45" s="31"/>
      <c r="S45" s="14"/>
      <c r="T45" s="14"/>
      <c r="U45" s="34"/>
      <c r="V45" s="213"/>
      <c r="W45" s="14"/>
      <c r="X45" s="14"/>
      <c r="Y45" s="34"/>
      <c r="Z45" s="213"/>
      <c r="AA45" s="14"/>
      <c r="AB45" s="14"/>
      <c r="AC45" s="214"/>
      <c r="AD45" s="31"/>
      <c r="AE45" s="14"/>
      <c r="AF45" s="14"/>
      <c r="AG45" s="181"/>
      <c r="AH45" s="30"/>
      <c r="AI45" s="30"/>
      <c r="AJ45" s="126"/>
      <c r="AK45" s="9"/>
      <c r="AL45" s="9"/>
      <c r="AM45" s="9"/>
      <c r="AN45" s="9"/>
      <c r="AO45" s="9"/>
      <c r="AP45" s="9"/>
      <c r="AQ45" s="9"/>
      <c r="AR45" s="9"/>
      <c r="AS45" s="9"/>
      <c r="AT45" s="9"/>
      <c r="AU45" s="89"/>
      <c r="AW45" s="449" t="s">
        <v>2017</v>
      </c>
      <c r="AZ45" s="2" t="s">
        <v>1925</v>
      </c>
      <c r="BA45" s="466"/>
      <c r="BB45" s="42"/>
      <c r="BC45" s="348" t="s">
        <v>2034</v>
      </c>
      <c r="BD45" s="333" t="s">
        <v>2034</v>
      </c>
      <c r="BE45" s="290" t="s">
        <v>2034</v>
      </c>
      <c r="BF45" s="290" t="s">
        <v>2034</v>
      </c>
      <c r="BG45" s="334" t="s">
        <v>2034</v>
      </c>
      <c r="BH45" s="333" t="s">
        <v>2034</v>
      </c>
      <c r="BI45" s="290" t="s">
        <v>2034</v>
      </c>
      <c r="BJ45" s="290" t="s">
        <v>2034</v>
      </c>
      <c r="BK45" s="334" t="s">
        <v>2034</v>
      </c>
      <c r="BL45" s="333" t="s">
        <v>2034</v>
      </c>
      <c r="BM45" s="290" t="s">
        <v>2034</v>
      </c>
      <c r="BN45" s="290" t="s">
        <v>2034</v>
      </c>
      <c r="BO45" s="334" t="s">
        <v>2034</v>
      </c>
      <c r="BP45" s="333" t="s">
        <v>2034</v>
      </c>
      <c r="BQ45" s="290" t="s">
        <v>2034</v>
      </c>
      <c r="BR45" s="290" t="s">
        <v>2034</v>
      </c>
      <c r="BS45" s="334" t="s">
        <v>2034</v>
      </c>
      <c r="BT45" s="333" t="s">
        <v>2034</v>
      </c>
      <c r="BU45" s="290" t="s">
        <v>2034</v>
      </c>
      <c r="BV45" s="290" t="s">
        <v>2034</v>
      </c>
      <c r="BW45" s="334" t="s">
        <v>2034</v>
      </c>
      <c r="BX45" s="299"/>
      <c r="BY45" s="465" t="str">
        <f t="shared" ref="BY45:BY51" si="25">BY$43&amp;$AZ45</f>
        <v>PCD_DPWW3_MBT1_DLY_S2</v>
      </c>
      <c r="BZ45" s="465" t="str">
        <f t="shared" si="23"/>
        <v>PCD_DPWW3_MBT1_DIR_S2</v>
      </c>
      <c r="CA45" s="465" t="str">
        <f t="shared" si="23"/>
        <v>PCD_DPWW3_MBT1_DSCR_S2</v>
      </c>
      <c r="CB45" s="465" t="str">
        <f t="shared" si="23"/>
        <v>PCD_DPWW3_MBT1_DCS_S2</v>
      </c>
      <c r="CC45" s="465" t="str">
        <f t="shared" si="23"/>
        <v>PCD_DPWW3_MBT1_DSCS_S2</v>
      </c>
      <c r="CD45" s="465" t="str">
        <f t="shared" si="23"/>
        <v>PCD_DPWW3_MBT1_DPP_S2</v>
      </c>
      <c r="CE45" s="465" t="str">
        <f t="shared" si="23"/>
        <v>PCD_DPWW3_MBT1_DTPI_S2</v>
      </c>
      <c r="CF45" s="465" t="str">
        <f t="shared" si="23"/>
        <v>PCD_DPWW3_MBT1_DCI_S2</v>
      </c>
      <c r="CG45" s="465" t="str">
        <f t="shared" si="23"/>
        <v>PCD_DPWW3_MBT1_DSI_S2</v>
      </c>
      <c r="CH45" s="465" t="str">
        <f t="shared" si="23"/>
        <v>PCD_DPWW3_MBT1_DER_S2</v>
      </c>
      <c r="CI45" s="465" t="str">
        <f t="shared" si="24"/>
        <v>PCD_DPWW3_MBT1_RS_S2</v>
      </c>
      <c r="CJ45" s="465" t="str">
        <f t="shared" si="23"/>
        <v>PCD_DPWW3_MBT1_DPLE_S2</v>
      </c>
    </row>
    <row r="46" spans="2:88" s="2" customFormat="1" ht="28.2" thickBot="1" x14ac:dyDescent="0.3">
      <c r="B46" s="64" t="str">
        <f t="shared" si="22"/>
        <v>YKY</v>
      </c>
      <c r="C46" s="122" t="s">
        <v>859</v>
      </c>
      <c r="D46" s="8" t="s">
        <v>875</v>
      </c>
      <c r="E46" s="159">
        <f>IFERROR(INDEX('PCD List'!$E$3:$O$41,MATCH(DPWW3!$D46,'PCD List'!$D$3:$D$41,0),MATCH(DPWW3!$B46,'PCD List'!$E$2:$O$2,0)),"")</f>
        <v>0</v>
      </c>
      <c r="F46" s="441" t="s">
        <v>650</v>
      </c>
      <c r="G46" s="19" t="s">
        <v>1927</v>
      </c>
      <c r="H46" s="374" t="s">
        <v>1144</v>
      </c>
      <c r="I46" s="166">
        <v>0</v>
      </c>
      <c r="J46" s="49"/>
      <c r="K46" s="1082"/>
      <c r="L46" s="49"/>
      <c r="M46" s="212"/>
      <c r="N46" s="179"/>
      <c r="O46" s="14"/>
      <c r="P46" s="14"/>
      <c r="Q46" s="181"/>
      <c r="R46" s="31"/>
      <c r="S46" s="14"/>
      <c r="T46" s="14"/>
      <c r="U46" s="34"/>
      <c r="V46" s="213"/>
      <c r="W46" s="14"/>
      <c r="X46" s="14"/>
      <c r="Y46" s="34"/>
      <c r="Z46" s="213"/>
      <c r="AA46" s="14"/>
      <c r="AB46" s="14"/>
      <c r="AC46" s="214"/>
      <c r="AD46" s="31"/>
      <c r="AE46" s="14"/>
      <c r="AF46" s="14"/>
      <c r="AG46" s="181"/>
      <c r="AH46" s="30"/>
      <c r="AI46" s="30"/>
      <c r="AJ46" s="126"/>
      <c r="AK46" s="9"/>
      <c r="AL46" s="9"/>
      <c r="AM46" s="9"/>
      <c r="AN46" s="9"/>
      <c r="AO46" s="9"/>
      <c r="AP46" s="9"/>
      <c r="AQ46" s="9"/>
      <c r="AR46" s="9"/>
      <c r="AS46" s="9"/>
      <c r="AT46" s="9"/>
      <c r="AU46" s="89"/>
      <c r="AW46" s="449" t="s">
        <v>2017</v>
      </c>
      <c r="AZ46" s="2" t="s">
        <v>1928</v>
      </c>
      <c r="BA46" s="466"/>
      <c r="BB46" s="42"/>
      <c r="BC46" s="348" t="s">
        <v>2035</v>
      </c>
      <c r="BD46" s="333" t="s">
        <v>2035</v>
      </c>
      <c r="BE46" s="290" t="s">
        <v>2035</v>
      </c>
      <c r="BF46" s="290" t="s">
        <v>2035</v>
      </c>
      <c r="BG46" s="334" t="s">
        <v>2035</v>
      </c>
      <c r="BH46" s="333" t="s">
        <v>2035</v>
      </c>
      <c r="BI46" s="290" t="s">
        <v>2035</v>
      </c>
      <c r="BJ46" s="290" t="s">
        <v>2035</v>
      </c>
      <c r="BK46" s="334" t="s">
        <v>2035</v>
      </c>
      <c r="BL46" s="333" t="s">
        <v>2035</v>
      </c>
      <c r="BM46" s="290" t="s">
        <v>2035</v>
      </c>
      <c r="BN46" s="290" t="s">
        <v>2035</v>
      </c>
      <c r="BO46" s="334" t="s">
        <v>2035</v>
      </c>
      <c r="BP46" s="333" t="s">
        <v>2035</v>
      </c>
      <c r="BQ46" s="290" t="s">
        <v>2035</v>
      </c>
      <c r="BR46" s="290" t="s">
        <v>2035</v>
      </c>
      <c r="BS46" s="334" t="s">
        <v>2035</v>
      </c>
      <c r="BT46" s="333" t="s">
        <v>2035</v>
      </c>
      <c r="BU46" s="290" t="s">
        <v>2035</v>
      </c>
      <c r="BV46" s="290" t="s">
        <v>2035</v>
      </c>
      <c r="BW46" s="334" t="s">
        <v>2035</v>
      </c>
      <c r="BX46" s="299"/>
      <c r="BY46" s="465" t="str">
        <f t="shared" si="25"/>
        <v>PCD_DPWW3_MBT1_DLY_S3</v>
      </c>
      <c r="BZ46" s="465" t="str">
        <f t="shared" si="23"/>
        <v>PCD_DPWW3_MBT1_DIR_S3</v>
      </c>
      <c r="CA46" s="465" t="str">
        <f t="shared" si="23"/>
        <v>PCD_DPWW3_MBT1_DSCR_S3</v>
      </c>
      <c r="CB46" s="465" t="str">
        <f t="shared" si="23"/>
        <v>PCD_DPWW3_MBT1_DCS_S3</v>
      </c>
      <c r="CC46" s="465" t="str">
        <f t="shared" si="23"/>
        <v>PCD_DPWW3_MBT1_DSCS_S3</v>
      </c>
      <c r="CD46" s="465" t="str">
        <f t="shared" si="23"/>
        <v>PCD_DPWW3_MBT1_DPP_S3</v>
      </c>
      <c r="CE46" s="465" t="str">
        <f t="shared" si="23"/>
        <v>PCD_DPWW3_MBT1_DTPI_S3</v>
      </c>
      <c r="CF46" s="465" t="str">
        <f t="shared" si="23"/>
        <v>PCD_DPWW3_MBT1_DCI_S3</v>
      </c>
      <c r="CG46" s="465" t="str">
        <f t="shared" si="23"/>
        <v>PCD_DPWW3_MBT1_DSI_S3</v>
      </c>
      <c r="CH46" s="465" t="str">
        <f t="shared" si="23"/>
        <v>PCD_DPWW3_MBT1_DER_S3</v>
      </c>
      <c r="CI46" s="465" t="str">
        <f t="shared" si="24"/>
        <v>PCD_DPWW3_MBT1_RS_S3</v>
      </c>
      <c r="CJ46" s="465" t="str">
        <f t="shared" si="23"/>
        <v>PCD_DPWW3_MBT1_DPLE_S3</v>
      </c>
    </row>
    <row r="47" spans="2:88" s="2" customFormat="1" ht="28.2" thickBot="1" x14ac:dyDescent="0.3">
      <c r="B47" s="64" t="str">
        <f t="shared" si="22"/>
        <v>YKY</v>
      </c>
      <c r="C47" s="122" t="s">
        <v>859</v>
      </c>
      <c r="D47" s="8" t="s">
        <v>875</v>
      </c>
      <c r="E47" s="159">
        <f>IFERROR(INDEX('PCD List'!$E$3:$O$41,MATCH(DPWW3!$D47,'PCD List'!$D$3:$D$41,0),MATCH(DPWW3!$B47,'PCD List'!$E$2:$O$2,0)),"")</f>
        <v>0</v>
      </c>
      <c r="F47" s="441" t="s">
        <v>650</v>
      </c>
      <c r="G47" s="19" t="s">
        <v>1930</v>
      </c>
      <c r="H47" s="374" t="s">
        <v>1144</v>
      </c>
      <c r="I47" s="166">
        <v>0</v>
      </c>
      <c r="J47" s="49"/>
      <c r="K47" s="1082"/>
      <c r="L47" s="49"/>
      <c r="M47" s="212"/>
      <c r="N47" s="179"/>
      <c r="O47" s="14"/>
      <c r="P47" s="14"/>
      <c r="Q47" s="181"/>
      <c r="R47" s="31"/>
      <c r="S47" s="14"/>
      <c r="T47" s="14"/>
      <c r="U47" s="34"/>
      <c r="V47" s="213"/>
      <c r="W47" s="14"/>
      <c r="X47" s="14"/>
      <c r="Y47" s="34"/>
      <c r="Z47" s="213"/>
      <c r="AA47" s="14"/>
      <c r="AB47" s="14"/>
      <c r="AC47" s="214"/>
      <c r="AD47" s="31"/>
      <c r="AE47" s="14"/>
      <c r="AF47" s="14"/>
      <c r="AG47" s="181"/>
      <c r="AH47" s="30"/>
      <c r="AI47" s="30"/>
      <c r="AJ47" s="126"/>
      <c r="AK47" s="9"/>
      <c r="AL47" s="9"/>
      <c r="AM47" s="9"/>
      <c r="AN47" s="9"/>
      <c r="AO47" s="9"/>
      <c r="AP47" s="9"/>
      <c r="AQ47" s="9"/>
      <c r="AR47" s="9"/>
      <c r="AS47" s="9"/>
      <c r="AT47" s="9"/>
      <c r="AU47" s="89"/>
      <c r="AW47" s="449" t="s">
        <v>2017</v>
      </c>
      <c r="AZ47" s="2" t="s">
        <v>1931</v>
      </c>
      <c r="BA47" s="466"/>
      <c r="BB47" s="42"/>
      <c r="BC47" s="348" t="s">
        <v>2036</v>
      </c>
      <c r="BD47" s="333" t="s">
        <v>2036</v>
      </c>
      <c r="BE47" s="290" t="s">
        <v>2036</v>
      </c>
      <c r="BF47" s="290" t="s">
        <v>2036</v>
      </c>
      <c r="BG47" s="334" t="s">
        <v>2036</v>
      </c>
      <c r="BH47" s="333" t="s">
        <v>2036</v>
      </c>
      <c r="BI47" s="290" t="s">
        <v>2036</v>
      </c>
      <c r="BJ47" s="290" t="s">
        <v>2036</v>
      </c>
      <c r="BK47" s="334" t="s">
        <v>2036</v>
      </c>
      <c r="BL47" s="333" t="s">
        <v>2036</v>
      </c>
      <c r="BM47" s="290" t="s">
        <v>2036</v>
      </c>
      <c r="BN47" s="290" t="s">
        <v>2036</v>
      </c>
      <c r="BO47" s="334" t="s">
        <v>2036</v>
      </c>
      <c r="BP47" s="333" t="s">
        <v>2036</v>
      </c>
      <c r="BQ47" s="290" t="s">
        <v>2036</v>
      </c>
      <c r="BR47" s="290" t="s">
        <v>2036</v>
      </c>
      <c r="BS47" s="334" t="s">
        <v>2036</v>
      </c>
      <c r="BT47" s="333" t="s">
        <v>2036</v>
      </c>
      <c r="BU47" s="290" t="s">
        <v>2036</v>
      </c>
      <c r="BV47" s="290" t="s">
        <v>2036</v>
      </c>
      <c r="BW47" s="334" t="s">
        <v>2036</v>
      </c>
      <c r="BX47" s="299"/>
      <c r="BY47" s="465" t="str">
        <f t="shared" si="25"/>
        <v>PCD_DPWW3_MBT1_DLY_S4</v>
      </c>
      <c r="BZ47" s="465" t="str">
        <f t="shared" si="23"/>
        <v>PCD_DPWW3_MBT1_DIR_S4</v>
      </c>
      <c r="CA47" s="465" t="str">
        <f t="shared" si="23"/>
        <v>PCD_DPWW3_MBT1_DSCR_S4</v>
      </c>
      <c r="CB47" s="465" t="str">
        <f t="shared" si="23"/>
        <v>PCD_DPWW3_MBT1_DCS_S4</v>
      </c>
      <c r="CC47" s="465" t="str">
        <f t="shared" si="23"/>
        <v>PCD_DPWW3_MBT1_DSCS_S4</v>
      </c>
      <c r="CD47" s="465" t="str">
        <f t="shared" si="23"/>
        <v>PCD_DPWW3_MBT1_DPP_S4</v>
      </c>
      <c r="CE47" s="465" t="str">
        <f t="shared" si="23"/>
        <v>PCD_DPWW3_MBT1_DTPI_S4</v>
      </c>
      <c r="CF47" s="465" t="str">
        <f t="shared" si="23"/>
        <v>PCD_DPWW3_MBT1_DCI_S4</v>
      </c>
      <c r="CG47" s="465" t="str">
        <f t="shared" si="23"/>
        <v>PCD_DPWW3_MBT1_DSI_S4</v>
      </c>
      <c r="CH47" s="465" t="str">
        <f t="shared" si="23"/>
        <v>PCD_DPWW3_MBT1_DER_S4</v>
      </c>
      <c r="CI47" s="465" t="str">
        <f t="shared" si="24"/>
        <v>PCD_DPWW3_MBT1_RS_S4</v>
      </c>
      <c r="CJ47" s="465" t="str">
        <f t="shared" si="23"/>
        <v>PCD_DPWW3_MBT1_DPLE_S4</v>
      </c>
    </row>
    <row r="48" spans="2:88" s="2" customFormat="1" ht="28.2" thickBot="1" x14ac:dyDescent="0.3">
      <c r="B48" s="64" t="str">
        <f t="shared" si="22"/>
        <v>YKY</v>
      </c>
      <c r="C48" s="122" t="s">
        <v>859</v>
      </c>
      <c r="D48" s="8" t="s">
        <v>875</v>
      </c>
      <c r="E48" s="18">
        <f>IFERROR(INDEX('PCD List'!$E$3:$O$41,MATCH(DPWW3!$D48,'PCD List'!$D$3:$D$41,0),MATCH(DPWW3!$B48,'PCD List'!$E$2:$O$2,0)),"")</f>
        <v>0</v>
      </c>
      <c r="F48" s="441" t="s">
        <v>650</v>
      </c>
      <c r="G48" s="19" t="s">
        <v>1933</v>
      </c>
      <c r="H48" s="374" t="s">
        <v>1144</v>
      </c>
      <c r="I48" s="166">
        <v>0</v>
      </c>
      <c r="J48" s="49"/>
      <c r="K48" s="1082"/>
      <c r="L48" s="49"/>
      <c r="M48" s="212"/>
      <c r="N48" s="179"/>
      <c r="O48" s="14"/>
      <c r="P48" s="14"/>
      <c r="Q48" s="181"/>
      <c r="R48" s="31"/>
      <c r="S48" s="14"/>
      <c r="T48" s="14"/>
      <c r="U48" s="34"/>
      <c r="V48" s="213"/>
      <c r="W48" s="14"/>
      <c r="X48" s="14"/>
      <c r="Y48" s="34"/>
      <c r="Z48" s="213"/>
      <c r="AA48" s="14"/>
      <c r="AB48" s="14"/>
      <c r="AC48" s="214"/>
      <c r="AD48" s="31"/>
      <c r="AE48" s="14"/>
      <c r="AF48" s="14"/>
      <c r="AG48" s="181"/>
      <c r="AH48" s="30"/>
      <c r="AI48" s="30"/>
      <c r="AJ48" s="126"/>
      <c r="AK48" s="9"/>
      <c r="AL48" s="9"/>
      <c r="AM48" s="9"/>
      <c r="AN48" s="9"/>
      <c r="AO48" s="9"/>
      <c r="AP48" s="9"/>
      <c r="AQ48" s="9"/>
      <c r="AR48" s="9"/>
      <c r="AS48" s="9"/>
      <c r="AT48" s="9"/>
      <c r="AU48" s="89"/>
      <c r="AW48" s="449" t="s">
        <v>2017</v>
      </c>
      <c r="AZ48" s="2" t="s">
        <v>1934</v>
      </c>
      <c r="BA48" s="466"/>
      <c r="BB48" s="42"/>
      <c r="BC48" s="348" t="s">
        <v>2037</v>
      </c>
      <c r="BD48" s="333" t="s">
        <v>2037</v>
      </c>
      <c r="BE48" s="290" t="s">
        <v>2037</v>
      </c>
      <c r="BF48" s="290" t="s">
        <v>2037</v>
      </c>
      <c r="BG48" s="334" t="s">
        <v>2037</v>
      </c>
      <c r="BH48" s="333" t="s">
        <v>2037</v>
      </c>
      <c r="BI48" s="290" t="s">
        <v>2037</v>
      </c>
      <c r="BJ48" s="290" t="s">
        <v>2037</v>
      </c>
      <c r="BK48" s="334" t="s">
        <v>2037</v>
      </c>
      <c r="BL48" s="333" t="s">
        <v>2037</v>
      </c>
      <c r="BM48" s="290" t="s">
        <v>2037</v>
      </c>
      <c r="BN48" s="290" t="s">
        <v>2037</v>
      </c>
      <c r="BO48" s="334" t="s">
        <v>2037</v>
      </c>
      <c r="BP48" s="333" t="s">
        <v>2037</v>
      </c>
      <c r="BQ48" s="290" t="s">
        <v>2037</v>
      </c>
      <c r="BR48" s="290" t="s">
        <v>2037</v>
      </c>
      <c r="BS48" s="334" t="s">
        <v>2037</v>
      </c>
      <c r="BT48" s="333" t="s">
        <v>2037</v>
      </c>
      <c r="BU48" s="290" t="s">
        <v>2037</v>
      </c>
      <c r="BV48" s="290" t="s">
        <v>2037</v>
      </c>
      <c r="BW48" s="334" t="s">
        <v>2037</v>
      </c>
      <c r="BX48" s="299"/>
      <c r="BY48" s="465" t="str">
        <f t="shared" si="25"/>
        <v>PCD_DPWW3_MBT1_DLY_S5</v>
      </c>
      <c r="BZ48" s="465" t="str">
        <f t="shared" si="23"/>
        <v>PCD_DPWW3_MBT1_DIR_S5</v>
      </c>
      <c r="CA48" s="465" t="str">
        <f t="shared" si="23"/>
        <v>PCD_DPWW3_MBT1_DSCR_S5</v>
      </c>
      <c r="CB48" s="465" t="str">
        <f t="shared" si="23"/>
        <v>PCD_DPWW3_MBT1_DCS_S5</v>
      </c>
      <c r="CC48" s="465" t="str">
        <f t="shared" si="23"/>
        <v>PCD_DPWW3_MBT1_DSCS_S5</v>
      </c>
      <c r="CD48" s="465" t="str">
        <f t="shared" si="23"/>
        <v>PCD_DPWW3_MBT1_DPP_S5</v>
      </c>
      <c r="CE48" s="465" t="str">
        <f t="shared" si="23"/>
        <v>PCD_DPWW3_MBT1_DTPI_S5</v>
      </c>
      <c r="CF48" s="465" t="str">
        <f t="shared" si="23"/>
        <v>PCD_DPWW3_MBT1_DCI_S5</v>
      </c>
      <c r="CG48" s="465" t="str">
        <f t="shared" si="23"/>
        <v>PCD_DPWW3_MBT1_DSI_S5</v>
      </c>
      <c r="CH48" s="465" t="str">
        <f t="shared" si="23"/>
        <v>PCD_DPWW3_MBT1_DER_S5</v>
      </c>
      <c r="CI48" s="465" t="str">
        <f t="shared" si="24"/>
        <v>PCD_DPWW3_MBT1_RS_S5</v>
      </c>
      <c r="CJ48" s="465" t="str">
        <f t="shared" si="23"/>
        <v>PCD_DPWW3_MBT1_DPLE_S5</v>
      </c>
    </row>
    <row r="49" spans="2:88" s="2" customFormat="1" ht="28.2" thickBot="1" x14ac:dyDescent="0.3">
      <c r="B49" s="64" t="str">
        <f t="shared" si="22"/>
        <v>YKY</v>
      </c>
      <c r="C49" s="122" t="s">
        <v>859</v>
      </c>
      <c r="D49" s="8" t="s">
        <v>875</v>
      </c>
      <c r="E49" s="442">
        <f>IFERROR(INDEX('PCD List'!$E$3:$O$41,MATCH(DPWW3!$D49,'PCD List'!$D$3:$D$41,0),MATCH(DPWW3!$B49,'PCD List'!$E$2:$O$2,0)),"")</f>
        <v>0</v>
      </c>
      <c r="F49" s="441" t="s">
        <v>650</v>
      </c>
      <c r="G49" s="19" t="s">
        <v>1936</v>
      </c>
      <c r="H49" s="374" t="s">
        <v>1144</v>
      </c>
      <c r="I49" s="166">
        <v>0</v>
      </c>
      <c r="J49" s="49"/>
      <c r="K49" s="1082"/>
      <c r="L49" s="49"/>
      <c r="M49" s="212"/>
      <c r="N49" s="179"/>
      <c r="O49" s="14"/>
      <c r="P49" s="14"/>
      <c r="Q49" s="181"/>
      <c r="R49" s="31"/>
      <c r="S49" s="14"/>
      <c r="T49" s="14"/>
      <c r="U49" s="34"/>
      <c r="V49" s="213"/>
      <c r="W49" s="14"/>
      <c r="X49" s="14"/>
      <c r="Y49" s="34"/>
      <c r="Z49" s="213"/>
      <c r="AA49" s="14"/>
      <c r="AB49" s="14"/>
      <c r="AC49" s="214"/>
      <c r="AD49" s="31"/>
      <c r="AE49" s="14"/>
      <c r="AF49" s="14"/>
      <c r="AG49" s="181"/>
      <c r="AH49" s="30"/>
      <c r="AI49" s="30"/>
      <c r="AJ49" s="126"/>
      <c r="AK49" s="9"/>
      <c r="AL49" s="9"/>
      <c r="AM49" s="9"/>
      <c r="AN49" s="9"/>
      <c r="AO49" s="9"/>
      <c r="AP49" s="9"/>
      <c r="AQ49" s="9"/>
      <c r="AR49" s="9"/>
      <c r="AS49" s="9"/>
      <c r="AT49" s="9"/>
      <c r="AU49" s="89"/>
      <c r="AW49" s="449" t="s">
        <v>2017</v>
      </c>
      <c r="AZ49" s="2" t="s">
        <v>1937</v>
      </c>
      <c r="BA49" s="466"/>
      <c r="BB49" s="42"/>
      <c r="BC49" s="348" t="s">
        <v>2038</v>
      </c>
      <c r="BD49" s="333" t="s">
        <v>2038</v>
      </c>
      <c r="BE49" s="290" t="s">
        <v>2038</v>
      </c>
      <c r="BF49" s="290" t="s">
        <v>2038</v>
      </c>
      <c r="BG49" s="334" t="s">
        <v>2038</v>
      </c>
      <c r="BH49" s="333" t="s">
        <v>2038</v>
      </c>
      <c r="BI49" s="290" t="s">
        <v>2038</v>
      </c>
      <c r="BJ49" s="290" t="s">
        <v>2038</v>
      </c>
      <c r="BK49" s="334" t="s">
        <v>2038</v>
      </c>
      <c r="BL49" s="333" t="s">
        <v>2038</v>
      </c>
      <c r="BM49" s="290" t="s">
        <v>2038</v>
      </c>
      <c r="BN49" s="290" t="s">
        <v>2038</v>
      </c>
      <c r="BO49" s="334" t="s">
        <v>2038</v>
      </c>
      <c r="BP49" s="333" t="s">
        <v>2038</v>
      </c>
      <c r="BQ49" s="290" t="s">
        <v>2038</v>
      </c>
      <c r="BR49" s="290" t="s">
        <v>2038</v>
      </c>
      <c r="BS49" s="334" t="s">
        <v>2038</v>
      </c>
      <c r="BT49" s="333" t="s">
        <v>2038</v>
      </c>
      <c r="BU49" s="290" t="s">
        <v>2038</v>
      </c>
      <c r="BV49" s="290" t="s">
        <v>2038</v>
      </c>
      <c r="BW49" s="334" t="s">
        <v>2038</v>
      </c>
      <c r="BX49" s="299"/>
      <c r="BY49" s="465" t="str">
        <f t="shared" si="25"/>
        <v>PCD_DPWW3_MBT1_DLY_S6</v>
      </c>
      <c r="BZ49" s="465" t="str">
        <f t="shared" si="23"/>
        <v>PCD_DPWW3_MBT1_DIR_S6</v>
      </c>
      <c r="CA49" s="465" t="str">
        <f t="shared" si="23"/>
        <v>PCD_DPWW3_MBT1_DSCR_S6</v>
      </c>
      <c r="CB49" s="465" t="str">
        <f t="shared" si="23"/>
        <v>PCD_DPWW3_MBT1_DCS_S6</v>
      </c>
      <c r="CC49" s="465" t="str">
        <f t="shared" si="23"/>
        <v>PCD_DPWW3_MBT1_DSCS_S6</v>
      </c>
      <c r="CD49" s="465" t="str">
        <f t="shared" si="23"/>
        <v>PCD_DPWW3_MBT1_DPP_S6</v>
      </c>
      <c r="CE49" s="465" t="str">
        <f t="shared" si="23"/>
        <v>PCD_DPWW3_MBT1_DTPI_S6</v>
      </c>
      <c r="CF49" s="465" t="str">
        <f t="shared" si="23"/>
        <v>PCD_DPWW3_MBT1_DCI_S6</v>
      </c>
      <c r="CG49" s="465" t="str">
        <f t="shared" si="23"/>
        <v>PCD_DPWW3_MBT1_DSI_S6</v>
      </c>
      <c r="CH49" s="465" t="str">
        <f t="shared" si="23"/>
        <v>PCD_DPWW3_MBT1_DER_S6</v>
      </c>
      <c r="CI49" s="465" t="str">
        <f t="shared" si="24"/>
        <v>PCD_DPWW3_MBT1_RS_S6</v>
      </c>
      <c r="CJ49" s="465" t="str">
        <f t="shared" si="23"/>
        <v>PCD_DPWW3_MBT1_DPLE_S6</v>
      </c>
    </row>
    <row r="50" spans="2:88" s="2" customFormat="1" ht="27.6" x14ac:dyDescent="0.25">
      <c r="B50" s="59" t="str">
        <f t="shared" si="22"/>
        <v>YKY</v>
      </c>
      <c r="C50" s="223" t="s">
        <v>859</v>
      </c>
      <c r="D50" s="18" t="s">
        <v>875</v>
      </c>
      <c r="E50" s="224">
        <f>IFERROR(INDEX('PCD List'!$E$3:$O$41,MATCH(DPWW3!$D50,'PCD List'!$D$3:$D$41,0),MATCH(DPWW3!$B50,'PCD List'!$E$2:$O$2,0)),"")</f>
        <v>0</v>
      </c>
      <c r="F50" s="121" t="s">
        <v>650</v>
      </c>
      <c r="G50" s="19" t="s">
        <v>1939</v>
      </c>
      <c r="H50" s="374" t="s">
        <v>1144</v>
      </c>
      <c r="I50" s="166">
        <v>0</v>
      </c>
      <c r="J50" s="49"/>
      <c r="K50" s="1082"/>
      <c r="L50" s="49"/>
      <c r="M50" s="418"/>
      <c r="N50" s="183"/>
      <c r="O50" s="184"/>
      <c r="P50" s="184"/>
      <c r="Q50" s="185"/>
      <c r="R50" s="419"/>
      <c r="S50" s="184"/>
      <c r="T50" s="184"/>
      <c r="U50" s="420"/>
      <c r="V50" s="421"/>
      <c r="W50" s="184"/>
      <c r="X50" s="184"/>
      <c r="Y50" s="420"/>
      <c r="Z50" s="421"/>
      <c r="AA50" s="184"/>
      <c r="AB50" s="184"/>
      <c r="AC50" s="422"/>
      <c r="AD50" s="419"/>
      <c r="AE50" s="184"/>
      <c r="AF50" s="184"/>
      <c r="AG50" s="185"/>
      <c r="AH50" s="30"/>
      <c r="AI50" s="30"/>
      <c r="AJ50" s="126"/>
      <c r="AK50" s="9"/>
      <c r="AL50" s="9"/>
      <c r="AM50" s="9"/>
      <c r="AN50" s="9"/>
      <c r="AO50" s="9"/>
      <c r="AP50" s="9"/>
      <c r="AQ50" s="9"/>
      <c r="AR50" s="9"/>
      <c r="AS50" s="9"/>
      <c r="AT50" s="9"/>
      <c r="AU50" s="89"/>
      <c r="AW50" s="449" t="s">
        <v>2017</v>
      </c>
      <c r="AZ50" s="2" t="s">
        <v>1940</v>
      </c>
      <c r="BA50" s="466"/>
      <c r="BB50" s="42"/>
      <c r="BC50" s="348" t="s">
        <v>2039</v>
      </c>
      <c r="BD50" s="333" t="s">
        <v>2039</v>
      </c>
      <c r="BE50" s="290" t="s">
        <v>2039</v>
      </c>
      <c r="BF50" s="290" t="s">
        <v>2039</v>
      </c>
      <c r="BG50" s="334" t="s">
        <v>2039</v>
      </c>
      <c r="BH50" s="333" t="s">
        <v>2039</v>
      </c>
      <c r="BI50" s="290" t="s">
        <v>2039</v>
      </c>
      <c r="BJ50" s="290" t="s">
        <v>2039</v>
      </c>
      <c r="BK50" s="334" t="s">
        <v>2039</v>
      </c>
      <c r="BL50" s="333" t="s">
        <v>2039</v>
      </c>
      <c r="BM50" s="290" t="s">
        <v>2039</v>
      </c>
      <c r="BN50" s="290" t="s">
        <v>2039</v>
      </c>
      <c r="BO50" s="334" t="s">
        <v>2039</v>
      </c>
      <c r="BP50" s="333" t="s">
        <v>2039</v>
      </c>
      <c r="BQ50" s="290" t="s">
        <v>2039</v>
      </c>
      <c r="BR50" s="290" t="s">
        <v>2039</v>
      </c>
      <c r="BS50" s="334" t="s">
        <v>2039</v>
      </c>
      <c r="BT50" s="333" t="s">
        <v>2039</v>
      </c>
      <c r="BU50" s="290" t="s">
        <v>2039</v>
      </c>
      <c r="BV50" s="290" t="s">
        <v>2039</v>
      </c>
      <c r="BW50" s="334" t="s">
        <v>2039</v>
      </c>
      <c r="BX50" s="299"/>
      <c r="BY50" s="465" t="str">
        <f t="shared" si="25"/>
        <v>PCD_DPWW3_MBT1_DLY_S7</v>
      </c>
      <c r="BZ50" s="465" t="str">
        <f t="shared" si="23"/>
        <v>PCD_DPWW3_MBT1_DIR_S7</v>
      </c>
      <c r="CA50" s="465" t="str">
        <f t="shared" si="23"/>
        <v>PCD_DPWW3_MBT1_DSCR_S7</v>
      </c>
      <c r="CB50" s="465" t="str">
        <f t="shared" si="23"/>
        <v>PCD_DPWW3_MBT1_DCS_S7</v>
      </c>
      <c r="CC50" s="465" t="str">
        <f t="shared" si="23"/>
        <v>PCD_DPWW3_MBT1_DSCS_S7</v>
      </c>
      <c r="CD50" s="465" t="str">
        <f t="shared" si="23"/>
        <v>PCD_DPWW3_MBT1_DPP_S7</v>
      </c>
      <c r="CE50" s="465" t="str">
        <f t="shared" si="23"/>
        <v>PCD_DPWW3_MBT1_DTPI_S7</v>
      </c>
      <c r="CF50" s="465" t="str">
        <f t="shared" si="23"/>
        <v>PCD_DPWW3_MBT1_DCI_S7</v>
      </c>
      <c r="CG50" s="465" t="str">
        <f t="shared" si="23"/>
        <v>PCD_DPWW3_MBT1_DSI_S7</v>
      </c>
      <c r="CH50" s="465" t="str">
        <f t="shared" si="23"/>
        <v>PCD_DPWW3_MBT1_DER_S7</v>
      </c>
      <c r="CI50" s="465" t="str">
        <f t="shared" si="24"/>
        <v>PCD_DPWW3_MBT1_RS_S7</v>
      </c>
      <c r="CJ50" s="465" t="str">
        <f t="shared" si="23"/>
        <v>PCD_DPWW3_MBT1_DPLE_S7</v>
      </c>
    </row>
    <row r="51" spans="2:88" s="2" customFormat="1" ht="28.2" thickBot="1" x14ac:dyDescent="0.3">
      <c r="B51" s="417" t="str">
        <f t="shared" si="22"/>
        <v>YKY</v>
      </c>
      <c r="C51" s="226" t="s">
        <v>859</v>
      </c>
      <c r="D51" s="417" t="s">
        <v>875</v>
      </c>
      <c r="E51" s="221">
        <f>IFERROR(INDEX('PCD List'!$E$3:$O$41,MATCH(DPWW3!$D51,'PCD List'!$D$3:$D$41,0),MATCH(DPWW3!$B51,'PCD List'!$E$2:$O$2,0)),"")</f>
        <v>0</v>
      </c>
      <c r="F51" s="440" t="s">
        <v>650</v>
      </c>
      <c r="G51" s="227" t="s">
        <v>1942</v>
      </c>
      <c r="H51" s="423" t="s">
        <v>1144</v>
      </c>
      <c r="I51" s="424">
        <v>0</v>
      </c>
      <c r="J51" s="49"/>
      <c r="K51" s="1083"/>
      <c r="L51" s="49"/>
      <c r="M51" s="429">
        <f>SUM( M43:M49)</f>
        <v>0</v>
      </c>
      <c r="N51" s="430">
        <f t="shared" ref="N51:AG51" si="26">SUM( N43:N49)</f>
        <v>0</v>
      </c>
      <c r="O51" s="431">
        <f t="shared" si="26"/>
        <v>0</v>
      </c>
      <c r="P51" s="431">
        <f t="shared" si="26"/>
        <v>0</v>
      </c>
      <c r="Q51" s="431">
        <f t="shared" si="26"/>
        <v>0</v>
      </c>
      <c r="R51" s="431">
        <f t="shared" si="26"/>
        <v>0</v>
      </c>
      <c r="S51" s="431">
        <f t="shared" si="26"/>
        <v>0</v>
      </c>
      <c r="T51" s="431">
        <f t="shared" si="26"/>
        <v>0</v>
      </c>
      <c r="U51" s="431">
        <f t="shared" si="26"/>
        <v>0</v>
      </c>
      <c r="V51" s="431">
        <f t="shared" si="26"/>
        <v>0</v>
      </c>
      <c r="W51" s="431">
        <f t="shared" si="26"/>
        <v>0</v>
      </c>
      <c r="X51" s="431">
        <f t="shared" si="26"/>
        <v>0</v>
      </c>
      <c r="Y51" s="431">
        <f t="shared" si="26"/>
        <v>0</v>
      </c>
      <c r="Z51" s="431">
        <f t="shared" si="26"/>
        <v>0</v>
      </c>
      <c r="AA51" s="431">
        <f t="shared" si="26"/>
        <v>0</v>
      </c>
      <c r="AB51" s="431">
        <f t="shared" si="26"/>
        <v>0</v>
      </c>
      <c r="AC51" s="431">
        <f t="shared" si="26"/>
        <v>0</v>
      </c>
      <c r="AD51" s="431">
        <f t="shared" si="26"/>
        <v>0</v>
      </c>
      <c r="AE51" s="431">
        <f t="shared" si="26"/>
        <v>0</v>
      </c>
      <c r="AF51" s="431">
        <f t="shared" si="26"/>
        <v>0</v>
      </c>
      <c r="AG51" s="431">
        <f t="shared" si="26"/>
        <v>0</v>
      </c>
      <c r="AH51" s="30"/>
      <c r="AI51" s="30"/>
      <c r="AJ51" s="127"/>
      <c r="AK51" s="128"/>
      <c r="AL51" s="128"/>
      <c r="AM51" s="128"/>
      <c r="AN51" s="128"/>
      <c r="AO51" s="128"/>
      <c r="AP51" s="128"/>
      <c r="AQ51" s="128"/>
      <c r="AR51" s="128"/>
      <c r="AS51" s="128"/>
      <c r="AT51" s="128"/>
      <c r="AU51" s="90"/>
      <c r="AW51" s="449" t="s">
        <v>2017</v>
      </c>
      <c r="AZ51" s="2" t="s">
        <v>1943</v>
      </c>
      <c r="BA51" s="466"/>
      <c r="BB51" s="42"/>
      <c r="BC51" s="464" t="s">
        <v>2040</v>
      </c>
      <c r="BD51" s="452" t="s">
        <v>2040</v>
      </c>
      <c r="BE51" s="453" t="s">
        <v>2040</v>
      </c>
      <c r="BF51" s="453" t="s">
        <v>2040</v>
      </c>
      <c r="BG51" s="454" t="s">
        <v>2040</v>
      </c>
      <c r="BH51" s="452" t="s">
        <v>2040</v>
      </c>
      <c r="BI51" s="453" t="s">
        <v>2040</v>
      </c>
      <c r="BJ51" s="453" t="s">
        <v>2040</v>
      </c>
      <c r="BK51" s="454" t="s">
        <v>2040</v>
      </c>
      <c r="BL51" s="452" t="s">
        <v>2040</v>
      </c>
      <c r="BM51" s="453" t="s">
        <v>2040</v>
      </c>
      <c r="BN51" s="453" t="s">
        <v>2040</v>
      </c>
      <c r="BO51" s="454" t="s">
        <v>2040</v>
      </c>
      <c r="BP51" s="452" t="s">
        <v>2040</v>
      </c>
      <c r="BQ51" s="453" t="s">
        <v>2040</v>
      </c>
      <c r="BR51" s="453" t="s">
        <v>2040</v>
      </c>
      <c r="BS51" s="454" t="s">
        <v>2040</v>
      </c>
      <c r="BT51" s="452" t="s">
        <v>2040</v>
      </c>
      <c r="BU51" s="453" t="s">
        <v>2040</v>
      </c>
      <c r="BV51" s="453" t="s">
        <v>2040</v>
      </c>
      <c r="BW51" s="454" t="s">
        <v>2040</v>
      </c>
      <c r="BX51" s="299"/>
      <c r="BY51" s="465" t="str">
        <f t="shared" si="25"/>
        <v>PCD_DPWW3_MBT1_DLY_ST</v>
      </c>
      <c r="BZ51" s="465" t="str">
        <f t="shared" si="23"/>
        <v>PCD_DPWW3_MBT1_DIR_ST</v>
      </c>
      <c r="CA51" s="465" t="str">
        <f t="shared" si="23"/>
        <v>PCD_DPWW3_MBT1_DSCR_ST</v>
      </c>
      <c r="CB51" s="465" t="str">
        <f t="shared" si="23"/>
        <v>PCD_DPWW3_MBT1_DCS_ST</v>
      </c>
      <c r="CC51" s="465" t="str">
        <f t="shared" si="23"/>
        <v>PCD_DPWW3_MBT1_DSCS_ST</v>
      </c>
      <c r="CD51" s="465" t="str">
        <f t="shared" si="23"/>
        <v>PCD_DPWW3_MBT1_DPP_ST</v>
      </c>
      <c r="CE51" s="465" t="str">
        <f t="shared" si="23"/>
        <v>PCD_DPWW3_MBT1_DTPI_ST</v>
      </c>
      <c r="CF51" s="465" t="str">
        <f t="shared" si="23"/>
        <v>PCD_DPWW3_MBT1_DCI_ST</v>
      </c>
      <c r="CG51" s="465" t="str">
        <f t="shared" si="23"/>
        <v>PCD_DPWW3_MBT1_DSI_ST</v>
      </c>
      <c r="CH51" s="465" t="str">
        <f t="shared" si="23"/>
        <v>PCD_DPWW3_MBT1_DER_ST</v>
      </c>
      <c r="CI51" s="465" t="str">
        <f t="shared" si="24"/>
        <v>PCD_DPWW3_MBT1_RS_ST</v>
      </c>
      <c r="CJ51" s="465" t="str">
        <f t="shared" si="23"/>
        <v>PCD_DPWW3_MBT1_DPLE_ST</v>
      </c>
    </row>
    <row r="52" spans="2:88" s="2" customFormat="1" ht="27.6" x14ac:dyDescent="0.25">
      <c r="B52" s="64" t="str">
        <f xml:space="preserve"> B51</f>
        <v>YKY</v>
      </c>
      <c r="C52" s="361" t="s">
        <v>2041</v>
      </c>
      <c r="D52" s="361" t="s">
        <v>908</v>
      </c>
      <c r="E52" s="362" t="str">
        <f>IFERROR(INDEX('PCD List'!$E$3:$O$41,MATCH(DPWW3!$D52,'PCD List'!$D$3:$D$41,0),MATCH(DPWW3!$B52,'PCD List'!$E$2:$O$2,0)),"")</f>
        <v>Y</v>
      </c>
      <c r="F52" s="439" t="s">
        <v>2042</v>
      </c>
      <c r="G52" s="19" t="s">
        <v>1904</v>
      </c>
      <c r="H52" s="374" t="s">
        <v>1144</v>
      </c>
      <c r="I52" s="166">
        <v>0</v>
      </c>
      <c r="J52" s="5"/>
      <c r="K52" s="1081">
        <v>2</v>
      </c>
      <c r="L52" s="5"/>
      <c r="M52" s="212">
        <v>2</v>
      </c>
      <c r="N52" s="179">
        <v>2</v>
      </c>
      <c r="O52" s="14">
        <v>0</v>
      </c>
      <c r="P52" s="14">
        <v>0</v>
      </c>
      <c r="Q52" s="181">
        <v>0</v>
      </c>
      <c r="R52" s="31">
        <v>0</v>
      </c>
      <c r="S52" s="14">
        <v>0</v>
      </c>
      <c r="T52" s="14">
        <v>0</v>
      </c>
      <c r="U52" s="34">
        <v>0</v>
      </c>
      <c r="V52" s="213">
        <v>0</v>
      </c>
      <c r="W52" s="14">
        <v>0</v>
      </c>
      <c r="X52" s="14">
        <v>0</v>
      </c>
      <c r="Y52" s="34">
        <v>0</v>
      </c>
      <c r="Z52" s="213">
        <v>0</v>
      </c>
      <c r="AA52" s="14">
        <v>0</v>
      </c>
      <c r="AB52" s="14">
        <v>0</v>
      </c>
      <c r="AC52" s="214">
        <v>0</v>
      </c>
      <c r="AD52" s="31">
        <v>0</v>
      </c>
      <c r="AE52" s="14">
        <v>0</v>
      </c>
      <c r="AF52" s="14">
        <v>0</v>
      </c>
      <c r="AG52" s="181">
        <v>0</v>
      </c>
      <c r="AH52" s="30"/>
      <c r="AI52" s="30"/>
      <c r="AJ52" s="126"/>
      <c r="AK52" s="9"/>
      <c r="AL52" s="9"/>
      <c r="AM52" s="9"/>
      <c r="AN52" s="9"/>
      <c r="AO52" s="9"/>
      <c r="AP52" s="9"/>
      <c r="AQ52" s="9"/>
      <c r="AR52" s="9"/>
      <c r="AS52" s="9"/>
      <c r="AT52" s="9"/>
      <c r="AU52" s="89"/>
      <c r="AW52" s="449" t="s">
        <v>2043</v>
      </c>
      <c r="AZ52" s="2" t="s">
        <v>2044</v>
      </c>
      <c r="BA52" s="348" t="s">
        <v>2045</v>
      </c>
      <c r="BB52" s="306"/>
      <c r="BC52" s="353" t="s">
        <v>2046</v>
      </c>
      <c r="BD52" s="352" t="s">
        <v>2046</v>
      </c>
      <c r="BE52" s="338" t="s">
        <v>2046</v>
      </c>
      <c r="BF52" s="338" t="s">
        <v>2046</v>
      </c>
      <c r="BG52" s="459" t="s">
        <v>2046</v>
      </c>
      <c r="BH52" s="352" t="s">
        <v>2046</v>
      </c>
      <c r="BI52" s="338" t="s">
        <v>2046</v>
      </c>
      <c r="BJ52" s="338" t="s">
        <v>2046</v>
      </c>
      <c r="BK52" s="459" t="s">
        <v>2046</v>
      </c>
      <c r="BL52" s="352" t="s">
        <v>2046</v>
      </c>
      <c r="BM52" s="338" t="s">
        <v>2046</v>
      </c>
      <c r="BN52" s="338" t="s">
        <v>2046</v>
      </c>
      <c r="BO52" s="459" t="s">
        <v>2046</v>
      </c>
      <c r="BP52" s="352" t="s">
        <v>2046</v>
      </c>
      <c r="BQ52" s="338" t="s">
        <v>2046</v>
      </c>
      <c r="BR52" s="338" t="s">
        <v>2046</v>
      </c>
      <c r="BS52" s="459" t="s">
        <v>2046</v>
      </c>
      <c r="BT52" s="352" t="s">
        <v>2046</v>
      </c>
      <c r="BU52" s="338" t="s">
        <v>2046</v>
      </c>
      <c r="BV52" s="338" t="s">
        <v>2046</v>
      </c>
      <c r="BW52" s="459" t="s">
        <v>2046</v>
      </c>
      <c r="BX52" s="299"/>
      <c r="BY52" s="309" t="s">
        <v>2047</v>
      </c>
      <c r="BZ52" s="308" t="s">
        <v>2048</v>
      </c>
      <c r="CA52" s="302" t="s">
        <v>2049</v>
      </c>
      <c r="CB52" s="302" t="s">
        <v>2050</v>
      </c>
      <c r="CC52" s="302" t="s">
        <v>2051</v>
      </c>
      <c r="CD52" s="302" t="s">
        <v>2052</v>
      </c>
      <c r="CE52" s="302" t="s">
        <v>2053</v>
      </c>
      <c r="CF52" s="302" t="s">
        <v>2054</v>
      </c>
      <c r="CG52" s="302" t="s">
        <v>2055</v>
      </c>
      <c r="CH52" s="302" t="s">
        <v>2056</v>
      </c>
      <c r="CI52" s="498" t="s">
        <v>2057</v>
      </c>
      <c r="CJ52" s="307" t="s">
        <v>2058</v>
      </c>
    </row>
    <row r="53" spans="2:88" s="2" customFormat="1" ht="27.6" x14ac:dyDescent="0.25">
      <c r="B53" s="64" t="str">
        <f t="shared" ref="B53:B60" si="27" xml:space="preserve"> B52</f>
        <v>YKY</v>
      </c>
      <c r="C53" s="122" t="s">
        <v>2041</v>
      </c>
      <c r="D53" s="122" t="s">
        <v>908</v>
      </c>
      <c r="E53" s="159" t="str">
        <f>IFERROR(INDEX('PCD List'!$E$3:$O$41,MATCH(DPWW3!$D53,'PCD List'!$D$3:$D$41,0),MATCH(DPWW3!$B53,'PCD List'!$E$2:$O$2,0)),"")</f>
        <v>Y</v>
      </c>
      <c r="F53" s="218" t="s">
        <v>2042</v>
      </c>
      <c r="G53" s="19" t="s">
        <v>1921</v>
      </c>
      <c r="H53" s="374" t="s">
        <v>1144</v>
      </c>
      <c r="I53" s="166">
        <v>0</v>
      </c>
      <c r="J53" s="49"/>
      <c r="K53" s="1082"/>
      <c r="L53" s="49"/>
      <c r="M53" s="212">
        <v>0</v>
      </c>
      <c r="N53" s="179">
        <v>0</v>
      </c>
      <c r="O53" s="14">
        <v>2</v>
      </c>
      <c r="P53" s="14">
        <v>2</v>
      </c>
      <c r="Q53" s="181">
        <v>2</v>
      </c>
      <c r="R53" s="31">
        <v>2</v>
      </c>
      <c r="S53" s="14">
        <v>0</v>
      </c>
      <c r="T53" s="14">
        <v>0</v>
      </c>
      <c r="U53" s="34">
        <v>0</v>
      </c>
      <c r="V53" s="213">
        <v>0</v>
      </c>
      <c r="W53" s="14">
        <v>0</v>
      </c>
      <c r="X53" s="14">
        <v>0</v>
      </c>
      <c r="Y53" s="34">
        <v>0</v>
      </c>
      <c r="Z53" s="213">
        <v>0</v>
      </c>
      <c r="AA53" s="14">
        <v>0</v>
      </c>
      <c r="AB53" s="14">
        <v>0</v>
      </c>
      <c r="AC53" s="214">
        <v>0</v>
      </c>
      <c r="AD53" s="31">
        <v>0</v>
      </c>
      <c r="AE53" s="14">
        <v>0</v>
      </c>
      <c r="AF53" s="14">
        <v>0</v>
      </c>
      <c r="AG53" s="181">
        <v>0</v>
      </c>
      <c r="AH53" s="30"/>
      <c r="AI53" s="30"/>
      <c r="AJ53" s="126"/>
      <c r="AK53" s="9"/>
      <c r="AL53" s="9"/>
      <c r="AM53" s="9"/>
      <c r="AN53" s="9"/>
      <c r="AO53" s="9"/>
      <c r="AP53" s="9"/>
      <c r="AQ53" s="9"/>
      <c r="AR53" s="9"/>
      <c r="AS53" s="9"/>
      <c r="AT53" s="9"/>
      <c r="AU53" s="89"/>
      <c r="AW53" s="449" t="s">
        <v>2043</v>
      </c>
      <c r="AZ53" s="2" t="s">
        <v>1922</v>
      </c>
      <c r="BA53" s="466"/>
      <c r="BB53" s="42"/>
      <c r="BC53" s="348" t="s">
        <v>2059</v>
      </c>
      <c r="BD53" s="333" t="s">
        <v>2059</v>
      </c>
      <c r="BE53" s="290" t="s">
        <v>2059</v>
      </c>
      <c r="BF53" s="290" t="s">
        <v>2059</v>
      </c>
      <c r="BG53" s="334" t="s">
        <v>2059</v>
      </c>
      <c r="BH53" s="333" t="s">
        <v>2059</v>
      </c>
      <c r="BI53" s="290" t="s">
        <v>2059</v>
      </c>
      <c r="BJ53" s="290" t="s">
        <v>2059</v>
      </c>
      <c r="BK53" s="334" t="s">
        <v>2059</v>
      </c>
      <c r="BL53" s="333" t="s">
        <v>2059</v>
      </c>
      <c r="BM53" s="290" t="s">
        <v>2059</v>
      </c>
      <c r="BN53" s="290" t="s">
        <v>2059</v>
      </c>
      <c r="BO53" s="334" t="s">
        <v>2059</v>
      </c>
      <c r="BP53" s="333" t="s">
        <v>2059</v>
      </c>
      <c r="BQ53" s="290" t="s">
        <v>2059</v>
      </c>
      <c r="BR53" s="290" t="s">
        <v>2059</v>
      </c>
      <c r="BS53" s="334" t="s">
        <v>2059</v>
      </c>
      <c r="BT53" s="333" t="s">
        <v>2059</v>
      </c>
      <c r="BU53" s="290" t="s">
        <v>2059</v>
      </c>
      <c r="BV53" s="290" t="s">
        <v>2059</v>
      </c>
      <c r="BW53" s="334" t="s">
        <v>2059</v>
      </c>
      <c r="BX53" s="299"/>
      <c r="BY53" s="465" t="str">
        <f>BY$52&amp;$AZ53</f>
        <v>PCD_DPWW3_SSCP_DLY_S1</v>
      </c>
      <c r="BZ53" s="465" t="str">
        <f t="shared" ref="BZ53:CJ53" si="28">BZ$52&amp;$AZ53</f>
        <v>PCD_DPWW3_SSCP_DIR_S1</v>
      </c>
      <c r="CA53" s="465" t="str">
        <f t="shared" si="28"/>
        <v>PCD_DPWW3_SSCP_DSCR_S1</v>
      </c>
      <c r="CB53" s="465" t="str">
        <f t="shared" si="28"/>
        <v>PCD_DPWW3_SSCP_DCS_S1</v>
      </c>
      <c r="CC53" s="465" t="str">
        <f t="shared" si="28"/>
        <v>PCD_DPWW3_SSCP_DSCS_S1</v>
      </c>
      <c r="CD53" s="465" t="str">
        <f t="shared" si="28"/>
        <v>PCD_DPWW3_SSCP_DPP_S1</v>
      </c>
      <c r="CE53" s="465" t="str">
        <f t="shared" si="28"/>
        <v>PCD_DPWW3_SSCP_DTPI_S1</v>
      </c>
      <c r="CF53" s="465" t="str">
        <f t="shared" si="28"/>
        <v>PCD_DPWW3_SSCP_DCI_S1</v>
      </c>
      <c r="CG53" s="465" t="str">
        <f t="shared" si="28"/>
        <v>PCD_DPWW3_SSCP_DSI_S1</v>
      </c>
      <c r="CH53" s="465" t="str">
        <f t="shared" si="28"/>
        <v>PCD_DPWW3_SSCP_DER_S1</v>
      </c>
      <c r="CI53" s="465" t="str">
        <f t="shared" ref="CI53:CI60" si="29">CI$52&amp;$AZ53</f>
        <v>PCD_DPWW3_SSCP_RS_S1</v>
      </c>
      <c r="CJ53" s="465" t="str">
        <f t="shared" si="28"/>
        <v>PCD_DPWW3_SSCP_DPLE_S1</v>
      </c>
    </row>
    <row r="54" spans="2:88" s="2" customFormat="1" ht="27.6" x14ac:dyDescent="0.25">
      <c r="B54" s="64" t="str">
        <f t="shared" si="27"/>
        <v>YKY</v>
      </c>
      <c r="C54" s="122" t="s">
        <v>2041</v>
      </c>
      <c r="D54" s="122" t="s">
        <v>908</v>
      </c>
      <c r="E54" s="159" t="str">
        <f>IFERROR(INDEX('PCD List'!$E$3:$O$41,MATCH(DPWW3!$D54,'PCD List'!$D$3:$D$41,0),MATCH(DPWW3!$B54,'PCD List'!$E$2:$O$2,0)),"")</f>
        <v>Y</v>
      </c>
      <c r="F54" s="218" t="s">
        <v>2042</v>
      </c>
      <c r="G54" s="19" t="s">
        <v>1924</v>
      </c>
      <c r="H54" s="374" t="s">
        <v>1144</v>
      </c>
      <c r="I54" s="166">
        <v>0</v>
      </c>
      <c r="J54" s="49"/>
      <c r="K54" s="1082"/>
      <c r="L54" s="49"/>
      <c r="M54" s="212">
        <v>0</v>
      </c>
      <c r="N54" s="179">
        <v>0</v>
      </c>
      <c r="O54" s="14">
        <v>0</v>
      </c>
      <c r="P54" s="14">
        <v>0</v>
      </c>
      <c r="Q54" s="181">
        <v>0</v>
      </c>
      <c r="R54" s="31">
        <v>0</v>
      </c>
      <c r="S54" s="14">
        <v>2</v>
      </c>
      <c r="T54" s="14">
        <v>0</v>
      </c>
      <c r="U54" s="34">
        <v>0</v>
      </c>
      <c r="V54" s="213">
        <v>0</v>
      </c>
      <c r="W54" s="14">
        <v>0</v>
      </c>
      <c r="X54" s="14">
        <v>0</v>
      </c>
      <c r="Y54" s="34">
        <v>0</v>
      </c>
      <c r="Z54" s="213">
        <v>0</v>
      </c>
      <c r="AA54" s="14">
        <v>0</v>
      </c>
      <c r="AB54" s="14">
        <v>0</v>
      </c>
      <c r="AC54" s="214">
        <v>0</v>
      </c>
      <c r="AD54" s="31">
        <v>0</v>
      </c>
      <c r="AE54" s="14">
        <v>0</v>
      </c>
      <c r="AF54" s="14">
        <v>0</v>
      </c>
      <c r="AG54" s="181">
        <v>0</v>
      </c>
      <c r="AH54" s="30"/>
      <c r="AI54" s="30"/>
      <c r="AJ54" s="126"/>
      <c r="AK54" s="9"/>
      <c r="AL54" s="9"/>
      <c r="AM54" s="9"/>
      <c r="AN54" s="9"/>
      <c r="AO54" s="9"/>
      <c r="AP54" s="9"/>
      <c r="AQ54" s="9"/>
      <c r="AR54" s="9"/>
      <c r="AS54" s="9"/>
      <c r="AT54" s="9"/>
      <c r="AU54" s="89"/>
      <c r="AW54" s="449" t="s">
        <v>2043</v>
      </c>
      <c r="AZ54" s="2" t="s">
        <v>1925</v>
      </c>
      <c r="BA54" s="466"/>
      <c r="BB54" s="42"/>
      <c r="BC54" s="348" t="s">
        <v>2060</v>
      </c>
      <c r="BD54" s="333" t="s">
        <v>2060</v>
      </c>
      <c r="BE54" s="290" t="s">
        <v>2060</v>
      </c>
      <c r="BF54" s="290" t="s">
        <v>2060</v>
      </c>
      <c r="BG54" s="334" t="s">
        <v>2060</v>
      </c>
      <c r="BH54" s="333" t="s">
        <v>2060</v>
      </c>
      <c r="BI54" s="290" t="s">
        <v>2060</v>
      </c>
      <c r="BJ54" s="290" t="s">
        <v>2060</v>
      </c>
      <c r="BK54" s="334" t="s">
        <v>2060</v>
      </c>
      <c r="BL54" s="333" t="s">
        <v>2060</v>
      </c>
      <c r="BM54" s="290" t="s">
        <v>2060</v>
      </c>
      <c r="BN54" s="290" t="s">
        <v>2060</v>
      </c>
      <c r="BO54" s="334" t="s">
        <v>2060</v>
      </c>
      <c r="BP54" s="333" t="s">
        <v>2060</v>
      </c>
      <c r="BQ54" s="290" t="s">
        <v>2060</v>
      </c>
      <c r="BR54" s="290" t="s">
        <v>2060</v>
      </c>
      <c r="BS54" s="334" t="s">
        <v>2060</v>
      </c>
      <c r="BT54" s="333" t="s">
        <v>2060</v>
      </c>
      <c r="BU54" s="290" t="s">
        <v>2060</v>
      </c>
      <c r="BV54" s="290" t="s">
        <v>2060</v>
      </c>
      <c r="BW54" s="334" t="s">
        <v>2060</v>
      </c>
      <c r="BX54" s="299"/>
      <c r="BY54" s="465" t="str">
        <f t="shared" ref="BY54:CJ60" si="30">BY$52&amp;$AZ54</f>
        <v>PCD_DPWW3_SSCP_DLY_S2</v>
      </c>
      <c r="BZ54" s="465" t="str">
        <f t="shared" si="30"/>
        <v>PCD_DPWW3_SSCP_DIR_S2</v>
      </c>
      <c r="CA54" s="465" t="str">
        <f t="shared" si="30"/>
        <v>PCD_DPWW3_SSCP_DSCR_S2</v>
      </c>
      <c r="CB54" s="465" t="str">
        <f t="shared" si="30"/>
        <v>PCD_DPWW3_SSCP_DCS_S2</v>
      </c>
      <c r="CC54" s="465" t="str">
        <f t="shared" si="30"/>
        <v>PCD_DPWW3_SSCP_DSCS_S2</v>
      </c>
      <c r="CD54" s="465" t="str">
        <f t="shared" si="30"/>
        <v>PCD_DPWW3_SSCP_DPP_S2</v>
      </c>
      <c r="CE54" s="465" t="str">
        <f t="shared" si="30"/>
        <v>PCD_DPWW3_SSCP_DTPI_S2</v>
      </c>
      <c r="CF54" s="465" t="str">
        <f t="shared" si="30"/>
        <v>PCD_DPWW3_SSCP_DCI_S2</v>
      </c>
      <c r="CG54" s="465" t="str">
        <f t="shared" si="30"/>
        <v>PCD_DPWW3_SSCP_DSI_S2</v>
      </c>
      <c r="CH54" s="465" t="str">
        <f t="shared" si="30"/>
        <v>PCD_DPWW3_SSCP_DER_S2</v>
      </c>
      <c r="CI54" s="465" t="str">
        <f t="shared" si="29"/>
        <v>PCD_DPWW3_SSCP_RS_S2</v>
      </c>
      <c r="CJ54" s="465" t="str">
        <f t="shared" si="30"/>
        <v>PCD_DPWW3_SSCP_DPLE_S2</v>
      </c>
    </row>
    <row r="55" spans="2:88" s="2" customFormat="1" ht="27.6" x14ac:dyDescent="0.25">
      <c r="B55" s="64" t="str">
        <f t="shared" si="27"/>
        <v>YKY</v>
      </c>
      <c r="C55" s="122" t="s">
        <v>2041</v>
      </c>
      <c r="D55" s="122" t="s">
        <v>908</v>
      </c>
      <c r="E55" s="159" t="str">
        <f>IFERROR(INDEX('PCD List'!$E$3:$O$41,MATCH(DPWW3!$D55,'PCD List'!$D$3:$D$41,0),MATCH(DPWW3!$B55,'PCD List'!$E$2:$O$2,0)),"")</f>
        <v>Y</v>
      </c>
      <c r="F55" s="218" t="s">
        <v>2042</v>
      </c>
      <c r="G55" s="19" t="s">
        <v>1927</v>
      </c>
      <c r="H55" s="374" t="s">
        <v>1144</v>
      </c>
      <c r="I55" s="166">
        <v>0</v>
      </c>
      <c r="J55" s="49"/>
      <c r="K55" s="1082"/>
      <c r="L55" s="49"/>
      <c r="M55" s="212">
        <v>0</v>
      </c>
      <c r="N55" s="179">
        <v>0</v>
      </c>
      <c r="O55" s="14">
        <v>0</v>
      </c>
      <c r="P55" s="14">
        <v>0</v>
      </c>
      <c r="Q55" s="181">
        <v>0</v>
      </c>
      <c r="R55" s="31">
        <v>0</v>
      </c>
      <c r="S55" s="14">
        <v>0</v>
      </c>
      <c r="T55" s="14">
        <v>2</v>
      </c>
      <c r="U55" s="34">
        <v>0</v>
      </c>
      <c r="V55" s="213">
        <v>0</v>
      </c>
      <c r="W55" s="14">
        <v>0</v>
      </c>
      <c r="X55" s="14">
        <v>0</v>
      </c>
      <c r="Y55" s="34">
        <v>0</v>
      </c>
      <c r="Z55" s="213">
        <v>0</v>
      </c>
      <c r="AA55" s="14">
        <v>0</v>
      </c>
      <c r="AB55" s="14">
        <v>0</v>
      </c>
      <c r="AC55" s="214">
        <v>0</v>
      </c>
      <c r="AD55" s="31">
        <v>0</v>
      </c>
      <c r="AE55" s="14">
        <v>0</v>
      </c>
      <c r="AF55" s="14">
        <v>0</v>
      </c>
      <c r="AG55" s="181">
        <v>0</v>
      </c>
      <c r="AH55" s="30"/>
      <c r="AI55" s="30"/>
      <c r="AJ55" s="126"/>
      <c r="AK55" s="9"/>
      <c r="AL55" s="9"/>
      <c r="AM55" s="9"/>
      <c r="AN55" s="9"/>
      <c r="AO55" s="9"/>
      <c r="AP55" s="9"/>
      <c r="AQ55" s="9"/>
      <c r="AR55" s="9"/>
      <c r="AS55" s="9"/>
      <c r="AT55" s="9"/>
      <c r="AU55" s="89"/>
      <c r="AW55" s="449" t="s">
        <v>2043</v>
      </c>
      <c r="AZ55" s="2" t="s">
        <v>1928</v>
      </c>
      <c r="BA55" s="466"/>
      <c r="BB55" s="42"/>
      <c r="BC55" s="348" t="s">
        <v>2061</v>
      </c>
      <c r="BD55" s="333" t="s">
        <v>2061</v>
      </c>
      <c r="BE55" s="290" t="s">
        <v>2061</v>
      </c>
      <c r="BF55" s="290" t="s">
        <v>2061</v>
      </c>
      <c r="BG55" s="334" t="s">
        <v>2061</v>
      </c>
      <c r="BH55" s="333" t="s">
        <v>2061</v>
      </c>
      <c r="BI55" s="290" t="s">
        <v>2061</v>
      </c>
      <c r="BJ55" s="290" t="s">
        <v>2061</v>
      </c>
      <c r="BK55" s="334" t="s">
        <v>2061</v>
      </c>
      <c r="BL55" s="333" t="s">
        <v>2061</v>
      </c>
      <c r="BM55" s="290" t="s">
        <v>2061</v>
      </c>
      <c r="BN55" s="290" t="s">
        <v>2061</v>
      </c>
      <c r="BO55" s="334" t="s">
        <v>2061</v>
      </c>
      <c r="BP55" s="333" t="s">
        <v>2061</v>
      </c>
      <c r="BQ55" s="290" t="s">
        <v>2061</v>
      </c>
      <c r="BR55" s="290" t="s">
        <v>2061</v>
      </c>
      <c r="BS55" s="334" t="s">
        <v>2061</v>
      </c>
      <c r="BT55" s="333" t="s">
        <v>2061</v>
      </c>
      <c r="BU55" s="290" t="s">
        <v>2061</v>
      </c>
      <c r="BV55" s="290" t="s">
        <v>2061</v>
      </c>
      <c r="BW55" s="334" t="s">
        <v>2061</v>
      </c>
      <c r="BX55" s="299"/>
      <c r="BY55" s="465" t="str">
        <f t="shared" si="30"/>
        <v>PCD_DPWW3_SSCP_DLY_S3</v>
      </c>
      <c r="BZ55" s="465" t="str">
        <f t="shared" si="30"/>
        <v>PCD_DPWW3_SSCP_DIR_S3</v>
      </c>
      <c r="CA55" s="465" t="str">
        <f t="shared" si="30"/>
        <v>PCD_DPWW3_SSCP_DSCR_S3</v>
      </c>
      <c r="CB55" s="465" t="str">
        <f t="shared" si="30"/>
        <v>PCD_DPWW3_SSCP_DCS_S3</v>
      </c>
      <c r="CC55" s="465" t="str">
        <f t="shared" si="30"/>
        <v>PCD_DPWW3_SSCP_DSCS_S3</v>
      </c>
      <c r="CD55" s="465" t="str">
        <f t="shared" si="30"/>
        <v>PCD_DPWW3_SSCP_DPP_S3</v>
      </c>
      <c r="CE55" s="465" t="str">
        <f t="shared" si="30"/>
        <v>PCD_DPWW3_SSCP_DTPI_S3</v>
      </c>
      <c r="CF55" s="465" t="str">
        <f t="shared" si="30"/>
        <v>PCD_DPWW3_SSCP_DCI_S3</v>
      </c>
      <c r="CG55" s="465" t="str">
        <f t="shared" si="30"/>
        <v>PCD_DPWW3_SSCP_DSI_S3</v>
      </c>
      <c r="CH55" s="465" t="str">
        <f t="shared" si="30"/>
        <v>PCD_DPWW3_SSCP_DER_S3</v>
      </c>
      <c r="CI55" s="465" t="str">
        <f t="shared" si="29"/>
        <v>PCD_DPWW3_SSCP_RS_S3</v>
      </c>
      <c r="CJ55" s="465" t="str">
        <f t="shared" si="30"/>
        <v>PCD_DPWW3_SSCP_DPLE_S3</v>
      </c>
    </row>
    <row r="56" spans="2:88" s="2" customFormat="1" ht="27.6" x14ac:dyDescent="0.25">
      <c r="B56" s="64" t="str">
        <f t="shared" si="27"/>
        <v>YKY</v>
      </c>
      <c r="C56" s="122" t="s">
        <v>2041</v>
      </c>
      <c r="D56" s="122" t="s">
        <v>908</v>
      </c>
      <c r="E56" s="159" t="str">
        <f>IFERROR(INDEX('PCD List'!$E$3:$O$41,MATCH(DPWW3!$D56,'PCD List'!$D$3:$D$41,0),MATCH(DPWW3!$B56,'PCD List'!$E$2:$O$2,0)),"")</f>
        <v>Y</v>
      </c>
      <c r="F56" s="218" t="s">
        <v>2042</v>
      </c>
      <c r="G56" s="19" t="s">
        <v>1930</v>
      </c>
      <c r="H56" s="374" t="s">
        <v>1144</v>
      </c>
      <c r="I56" s="166">
        <v>0</v>
      </c>
      <c r="J56" s="49"/>
      <c r="K56" s="1082"/>
      <c r="L56" s="49"/>
      <c r="M56" s="212">
        <v>0</v>
      </c>
      <c r="N56" s="179">
        <v>0</v>
      </c>
      <c r="O56" s="14">
        <v>0</v>
      </c>
      <c r="P56" s="14">
        <v>0</v>
      </c>
      <c r="Q56" s="181">
        <v>0</v>
      </c>
      <c r="R56" s="31">
        <v>0</v>
      </c>
      <c r="S56" s="14">
        <v>0</v>
      </c>
      <c r="T56" s="14">
        <v>0</v>
      </c>
      <c r="U56" s="34">
        <v>2</v>
      </c>
      <c r="V56" s="213">
        <v>2</v>
      </c>
      <c r="W56" s="14">
        <v>2</v>
      </c>
      <c r="X56" s="14">
        <v>2</v>
      </c>
      <c r="Y56" s="34">
        <v>2</v>
      </c>
      <c r="Z56" s="213">
        <v>2</v>
      </c>
      <c r="AA56" s="14">
        <v>2</v>
      </c>
      <c r="AB56" s="14">
        <v>2</v>
      </c>
      <c r="AC56" s="214">
        <v>2</v>
      </c>
      <c r="AD56" s="31">
        <v>2</v>
      </c>
      <c r="AE56" s="14">
        <v>2</v>
      </c>
      <c r="AF56" s="14">
        <v>0</v>
      </c>
      <c r="AG56" s="181">
        <v>0</v>
      </c>
      <c r="AH56" s="30"/>
      <c r="AI56" s="30"/>
      <c r="AJ56" s="126"/>
      <c r="AK56" s="9"/>
      <c r="AL56" s="9"/>
      <c r="AM56" s="9"/>
      <c r="AN56" s="9"/>
      <c r="AO56" s="9"/>
      <c r="AP56" s="9"/>
      <c r="AQ56" s="9"/>
      <c r="AR56" s="9"/>
      <c r="AS56" s="9"/>
      <c r="AT56" s="9"/>
      <c r="AU56" s="89"/>
      <c r="AW56" s="449" t="s">
        <v>2043</v>
      </c>
      <c r="AZ56" s="2" t="s">
        <v>1931</v>
      </c>
      <c r="BA56" s="466"/>
      <c r="BB56" s="42"/>
      <c r="BC56" s="348" t="s">
        <v>2062</v>
      </c>
      <c r="BD56" s="333" t="s">
        <v>2062</v>
      </c>
      <c r="BE56" s="290" t="s">
        <v>2062</v>
      </c>
      <c r="BF56" s="290" t="s">
        <v>2062</v>
      </c>
      <c r="BG56" s="334" t="s">
        <v>2062</v>
      </c>
      <c r="BH56" s="333" t="s">
        <v>2062</v>
      </c>
      <c r="BI56" s="290" t="s">
        <v>2062</v>
      </c>
      <c r="BJ56" s="290" t="s">
        <v>2062</v>
      </c>
      <c r="BK56" s="334" t="s">
        <v>2062</v>
      </c>
      <c r="BL56" s="333" t="s">
        <v>2062</v>
      </c>
      <c r="BM56" s="290" t="s">
        <v>2062</v>
      </c>
      <c r="BN56" s="290" t="s">
        <v>2062</v>
      </c>
      <c r="BO56" s="334" t="s">
        <v>2062</v>
      </c>
      <c r="BP56" s="333" t="s">
        <v>2062</v>
      </c>
      <c r="BQ56" s="290" t="s">
        <v>2062</v>
      </c>
      <c r="BR56" s="290" t="s">
        <v>2062</v>
      </c>
      <c r="BS56" s="334" t="s">
        <v>2062</v>
      </c>
      <c r="BT56" s="333" t="s">
        <v>2062</v>
      </c>
      <c r="BU56" s="290" t="s">
        <v>2062</v>
      </c>
      <c r="BV56" s="290" t="s">
        <v>2062</v>
      </c>
      <c r="BW56" s="334" t="s">
        <v>2062</v>
      </c>
      <c r="BX56" s="299"/>
      <c r="BY56" s="465" t="str">
        <f t="shared" si="30"/>
        <v>PCD_DPWW3_SSCP_DLY_S4</v>
      </c>
      <c r="BZ56" s="465" t="str">
        <f t="shared" si="30"/>
        <v>PCD_DPWW3_SSCP_DIR_S4</v>
      </c>
      <c r="CA56" s="465" t="str">
        <f t="shared" si="30"/>
        <v>PCD_DPWW3_SSCP_DSCR_S4</v>
      </c>
      <c r="CB56" s="465" t="str">
        <f t="shared" si="30"/>
        <v>PCD_DPWW3_SSCP_DCS_S4</v>
      </c>
      <c r="CC56" s="465" t="str">
        <f t="shared" si="30"/>
        <v>PCD_DPWW3_SSCP_DSCS_S4</v>
      </c>
      <c r="CD56" s="465" t="str">
        <f t="shared" si="30"/>
        <v>PCD_DPWW3_SSCP_DPP_S4</v>
      </c>
      <c r="CE56" s="465" t="str">
        <f t="shared" si="30"/>
        <v>PCD_DPWW3_SSCP_DTPI_S4</v>
      </c>
      <c r="CF56" s="465" t="str">
        <f t="shared" si="30"/>
        <v>PCD_DPWW3_SSCP_DCI_S4</v>
      </c>
      <c r="CG56" s="465" t="str">
        <f t="shared" si="30"/>
        <v>PCD_DPWW3_SSCP_DSI_S4</v>
      </c>
      <c r="CH56" s="465" t="str">
        <f t="shared" si="30"/>
        <v>PCD_DPWW3_SSCP_DER_S4</v>
      </c>
      <c r="CI56" s="465" t="str">
        <f t="shared" si="29"/>
        <v>PCD_DPWW3_SSCP_RS_S4</v>
      </c>
      <c r="CJ56" s="465" t="str">
        <f t="shared" si="30"/>
        <v>PCD_DPWW3_SSCP_DPLE_S4</v>
      </c>
    </row>
    <row r="57" spans="2:88" s="2" customFormat="1" ht="27.6" x14ac:dyDescent="0.25">
      <c r="B57" s="64" t="str">
        <f t="shared" si="27"/>
        <v>YKY</v>
      </c>
      <c r="C57" s="122" t="s">
        <v>2041</v>
      </c>
      <c r="D57" s="122" t="s">
        <v>908</v>
      </c>
      <c r="E57" s="159" t="str">
        <f>IFERROR(INDEX('PCD List'!$E$3:$O$41,MATCH(DPWW3!$D57,'PCD List'!$D$3:$D$41,0),MATCH(DPWW3!$B57,'PCD List'!$E$2:$O$2,0)),"")</f>
        <v>Y</v>
      </c>
      <c r="F57" s="218" t="s">
        <v>2042</v>
      </c>
      <c r="G57" s="19" t="s">
        <v>1933</v>
      </c>
      <c r="H57" s="374" t="s">
        <v>1144</v>
      </c>
      <c r="I57" s="166">
        <v>0</v>
      </c>
      <c r="J57" s="49"/>
      <c r="K57" s="1082"/>
      <c r="L57" s="49"/>
      <c r="M57" s="212">
        <v>0</v>
      </c>
      <c r="N57" s="179">
        <v>0</v>
      </c>
      <c r="O57" s="14">
        <v>0</v>
      </c>
      <c r="P57" s="14">
        <v>0</v>
      </c>
      <c r="Q57" s="181">
        <v>0</v>
      </c>
      <c r="R57" s="31">
        <v>0</v>
      </c>
      <c r="S57" s="14">
        <v>0</v>
      </c>
      <c r="T57" s="14">
        <v>0</v>
      </c>
      <c r="U57" s="34">
        <v>0</v>
      </c>
      <c r="V57" s="213">
        <v>0</v>
      </c>
      <c r="W57" s="14">
        <v>0</v>
      </c>
      <c r="X57" s="14">
        <v>0</v>
      </c>
      <c r="Y57" s="34">
        <v>0</v>
      </c>
      <c r="Z57" s="213">
        <v>0</v>
      </c>
      <c r="AA57" s="14">
        <v>0</v>
      </c>
      <c r="AB57" s="14">
        <v>0</v>
      </c>
      <c r="AC57" s="214">
        <v>0</v>
      </c>
      <c r="AD57" s="31">
        <v>0</v>
      </c>
      <c r="AE57" s="14">
        <v>0</v>
      </c>
      <c r="AF57" s="14">
        <v>2</v>
      </c>
      <c r="AG57" s="181">
        <v>0</v>
      </c>
      <c r="AH57" s="30"/>
      <c r="AI57" s="30"/>
      <c r="AJ57" s="126"/>
      <c r="AK57" s="9"/>
      <c r="AL57" s="9"/>
      <c r="AM57" s="9"/>
      <c r="AN57" s="9"/>
      <c r="AO57" s="9"/>
      <c r="AP57" s="9"/>
      <c r="AQ57" s="9"/>
      <c r="AR57" s="9"/>
      <c r="AS57" s="9"/>
      <c r="AT57" s="9"/>
      <c r="AU57" s="89"/>
      <c r="AW57" s="449" t="s">
        <v>2043</v>
      </c>
      <c r="AZ57" s="2" t="s">
        <v>1934</v>
      </c>
      <c r="BA57" s="466"/>
      <c r="BB57" s="42"/>
      <c r="BC57" s="348" t="s">
        <v>2063</v>
      </c>
      <c r="BD57" s="333" t="s">
        <v>2063</v>
      </c>
      <c r="BE57" s="290" t="s">
        <v>2063</v>
      </c>
      <c r="BF57" s="290" t="s">
        <v>2063</v>
      </c>
      <c r="BG57" s="334" t="s">
        <v>2063</v>
      </c>
      <c r="BH57" s="333" t="s">
        <v>2063</v>
      </c>
      <c r="BI57" s="290" t="s">
        <v>2063</v>
      </c>
      <c r="BJ57" s="290" t="s">
        <v>2063</v>
      </c>
      <c r="BK57" s="334" t="s">
        <v>2063</v>
      </c>
      <c r="BL57" s="333" t="s">
        <v>2063</v>
      </c>
      <c r="BM57" s="290" t="s">
        <v>2063</v>
      </c>
      <c r="BN57" s="290" t="s">
        <v>2063</v>
      </c>
      <c r="BO57" s="334" t="s">
        <v>2063</v>
      </c>
      <c r="BP57" s="333" t="s">
        <v>2063</v>
      </c>
      <c r="BQ57" s="290" t="s">
        <v>2063</v>
      </c>
      <c r="BR57" s="290" t="s">
        <v>2063</v>
      </c>
      <c r="BS57" s="334" t="s">
        <v>2063</v>
      </c>
      <c r="BT57" s="333" t="s">
        <v>2063</v>
      </c>
      <c r="BU57" s="290" t="s">
        <v>2063</v>
      </c>
      <c r="BV57" s="290" t="s">
        <v>2063</v>
      </c>
      <c r="BW57" s="334" t="s">
        <v>2063</v>
      </c>
      <c r="BX57" s="299"/>
      <c r="BY57" s="465" t="str">
        <f t="shared" si="30"/>
        <v>PCD_DPWW3_SSCP_DLY_S5</v>
      </c>
      <c r="BZ57" s="465" t="str">
        <f t="shared" si="30"/>
        <v>PCD_DPWW3_SSCP_DIR_S5</v>
      </c>
      <c r="CA57" s="465" t="str">
        <f t="shared" si="30"/>
        <v>PCD_DPWW3_SSCP_DSCR_S5</v>
      </c>
      <c r="CB57" s="465" t="str">
        <f t="shared" si="30"/>
        <v>PCD_DPWW3_SSCP_DCS_S5</v>
      </c>
      <c r="CC57" s="465" t="str">
        <f t="shared" si="30"/>
        <v>PCD_DPWW3_SSCP_DSCS_S5</v>
      </c>
      <c r="CD57" s="465" t="str">
        <f t="shared" si="30"/>
        <v>PCD_DPWW3_SSCP_DPP_S5</v>
      </c>
      <c r="CE57" s="465" t="str">
        <f t="shared" si="30"/>
        <v>PCD_DPWW3_SSCP_DTPI_S5</v>
      </c>
      <c r="CF57" s="465" t="str">
        <f t="shared" si="30"/>
        <v>PCD_DPWW3_SSCP_DCI_S5</v>
      </c>
      <c r="CG57" s="465" t="str">
        <f t="shared" si="30"/>
        <v>PCD_DPWW3_SSCP_DSI_S5</v>
      </c>
      <c r="CH57" s="465" t="str">
        <f t="shared" si="30"/>
        <v>PCD_DPWW3_SSCP_DER_S5</v>
      </c>
      <c r="CI57" s="465" t="str">
        <f t="shared" si="29"/>
        <v>PCD_DPWW3_SSCP_RS_S5</v>
      </c>
      <c r="CJ57" s="465" t="str">
        <f t="shared" si="30"/>
        <v>PCD_DPWW3_SSCP_DPLE_S5</v>
      </c>
    </row>
    <row r="58" spans="2:88" s="2" customFormat="1" ht="27.6" x14ac:dyDescent="0.25">
      <c r="B58" s="64" t="str">
        <f t="shared" si="27"/>
        <v>YKY</v>
      </c>
      <c r="C58" s="122" t="s">
        <v>2041</v>
      </c>
      <c r="D58" s="122" t="s">
        <v>908</v>
      </c>
      <c r="E58" s="159" t="str">
        <f>IFERROR(INDEX('PCD List'!$E$3:$O$41,MATCH(DPWW3!$D58,'PCD List'!$D$3:$D$41,0),MATCH(DPWW3!$B58,'PCD List'!$E$2:$O$2,0)),"")</f>
        <v>Y</v>
      </c>
      <c r="F58" s="218" t="s">
        <v>2042</v>
      </c>
      <c r="G58" s="19" t="s">
        <v>1936</v>
      </c>
      <c r="H58" s="374" t="s">
        <v>1144</v>
      </c>
      <c r="I58" s="166">
        <v>0</v>
      </c>
      <c r="J58" s="49"/>
      <c r="K58" s="1082"/>
      <c r="L58" s="49"/>
      <c r="M58" s="212">
        <v>0</v>
      </c>
      <c r="N58" s="179">
        <v>0</v>
      </c>
      <c r="O58" s="14">
        <v>0</v>
      </c>
      <c r="P58" s="14">
        <v>0</v>
      </c>
      <c r="Q58" s="181">
        <v>0</v>
      </c>
      <c r="R58" s="31">
        <v>0</v>
      </c>
      <c r="S58" s="14">
        <v>0</v>
      </c>
      <c r="T58" s="14">
        <v>0</v>
      </c>
      <c r="U58" s="34">
        <v>0</v>
      </c>
      <c r="V58" s="213">
        <v>0</v>
      </c>
      <c r="W58" s="14">
        <v>0</v>
      </c>
      <c r="X58" s="14">
        <v>0</v>
      </c>
      <c r="Y58" s="34">
        <v>0</v>
      </c>
      <c r="Z58" s="213">
        <v>0</v>
      </c>
      <c r="AA58" s="14">
        <v>0</v>
      </c>
      <c r="AB58" s="14">
        <v>0</v>
      </c>
      <c r="AC58" s="214">
        <v>0</v>
      </c>
      <c r="AD58" s="31">
        <v>0</v>
      </c>
      <c r="AE58" s="14">
        <v>0</v>
      </c>
      <c r="AF58" s="14">
        <v>0</v>
      </c>
      <c r="AG58" s="181">
        <v>2</v>
      </c>
      <c r="AH58" s="30"/>
      <c r="AI58" s="30"/>
      <c r="AJ58" s="126"/>
      <c r="AK58" s="9"/>
      <c r="AL58" s="9"/>
      <c r="AM58" s="9"/>
      <c r="AN58" s="9"/>
      <c r="AO58" s="9"/>
      <c r="AP58" s="9"/>
      <c r="AQ58" s="9"/>
      <c r="AR58" s="9"/>
      <c r="AS58" s="9"/>
      <c r="AT58" s="9"/>
      <c r="AU58" s="89"/>
      <c r="AW58" s="449" t="s">
        <v>2043</v>
      </c>
      <c r="AZ58" s="2" t="s">
        <v>1937</v>
      </c>
      <c r="BA58" s="466"/>
      <c r="BB58" s="42"/>
      <c r="BC58" s="348" t="s">
        <v>2064</v>
      </c>
      <c r="BD58" s="333" t="s">
        <v>2064</v>
      </c>
      <c r="BE58" s="290" t="s">
        <v>2064</v>
      </c>
      <c r="BF58" s="290" t="s">
        <v>2064</v>
      </c>
      <c r="BG58" s="334" t="s">
        <v>2064</v>
      </c>
      <c r="BH58" s="333" t="s">
        <v>2064</v>
      </c>
      <c r="BI58" s="290" t="s">
        <v>2064</v>
      </c>
      <c r="BJ58" s="290" t="s">
        <v>2064</v>
      </c>
      <c r="BK58" s="334" t="s">
        <v>2064</v>
      </c>
      <c r="BL58" s="333" t="s">
        <v>2064</v>
      </c>
      <c r="BM58" s="290" t="s">
        <v>2064</v>
      </c>
      <c r="BN58" s="290" t="s">
        <v>2064</v>
      </c>
      <c r="BO58" s="334" t="s">
        <v>2064</v>
      </c>
      <c r="BP58" s="333" t="s">
        <v>2064</v>
      </c>
      <c r="BQ58" s="290" t="s">
        <v>2064</v>
      </c>
      <c r="BR58" s="290" t="s">
        <v>2064</v>
      </c>
      <c r="BS58" s="334" t="s">
        <v>2064</v>
      </c>
      <c r="BT58" s="333" t="s">
        <v>2064</v>
      </c>
      <c r="BU58" s="290" t="s">
        <v>2064</v>
      </c>
      <c r="BV58" s="290" t="s">
        <v>2064</v>
      </c>
      <c r="BW58" s="334" t="s">
        <v>2064</v>
      </c>
      <c r="BX58" s="299"/>
      <c r="BY58" s="465" t="str">
        <f t="shared" si="30"/>
        <v>PCD_DPWW3_SSCP_DLY_S6</v>
      </c>
      <c r="BZ58" s="465" t="str">
        <f t="shared" si="30"/>
        <v>PCD_DPWW3_SSCP_DIR_S6</v>
      </c>
      <c r="CA58" s="465" t="str">
        <f t="shared" si="30"/>
        <v>PCD_DPWW3_SSCP_DSCR_S6</v>
      </c>
      <c r="CB58" s="465" t="str">
        <f t="shared" si="30"/>
        <v>PCD_DPWW3_SSCP_DCS_S6</v>
      </c>
      <c r="CC58" s="465" t="str">
        <f t="shared" si="30"/>
        <v>PCD_DPWW3_SSCP_DSCS_S6</v>
      </c>
      <c r="CD58" s="465" t="str">
        <f t="shared" si="30"/>
        <v>PCD_DPWW3_SSCP_DPP_S6</v>
      </c>
      <c r="CE58" s="465" t="str">
        <f t="shared" si="30"/>
        <v>PCD_DPWW3_SSCP_DTPI_S6</v>
      </c>
      <c r="CF58" s="465" t="str">
        <f t="shared" si="30"/>
        <v>PCD_DPWW3_SSCP_DCI_S6</v>
      </c>
      <c r="CG58" s="465" t="str">
        <f t="shared" si="30"/>
        <v>PCD_DPWW3_SSCP_DSI_S6</v>
      </c>
      <c r="CH58" s="465" t="str">
        <f t="shared" si="30"/>
        <v>PCD_DPWW3_SSCP_DER_S6</v>
      </c>
      <c r="CI58" s="465" t="str">
        <f t="shared" si="29"/>
        <v>PCD_DPWW3_SSCP_RS_S6</v>
      </c>
      <c r="CJ58" s="465" t="str">
        <f t="shared" si="30"/>
        <v>PCD_DPWW3_SSCP_DPLE_S6</v>
      </c>
    </row>
    <row r="59" spans="2:88" s="2" customFormat="1" ht="27.6" x14ac:dyDescent="0.25">
      <c r="B59" s="59" t="str">
        <f t="shared" si="27"/>
        <v>YKY</v>
      </c>
      <c r="C59" s="223" t="s">
        <v>2041</v>
      </c>
      <c r="D59" s="223" t="s">
        <v>908</v>
      </c>
      <c r="E59" s="224" t="str">
        <f>IFERROR(INDEX('PCD List'!$E$3:$O$41,MATCH(DPWW3!$D59,'PCD List'!$D$3:$D$41,0),MATCH(DPWW3!$B59,'PCD List'!$E$2:$O$2,0)),"")</f>
        <v>Y</v>
      </c>
      <c r="F59" s="437" t="s">
        <v>2042</v>
      </c>
      <c r="G59" s="19" t="s">
        <v>1939</v>
      </c>
      <c r="H59" s="374" t="s">
        <v>1144</v>
      </c>
      <c r="I59" s="166">
        <v>0</v>
      </c>
      <c r="J59" s="49"/>
      <c r="K59" s="1082"/>
      <c r="L59" s="49"/>
      <c r="M59" s="418">
        <v>0</v>
      </c>
      <c r="N59" s="183">
        <v>0</v>
      </c>
      <c r="O59" s="184">
        <v>0</v>
      </c>
      <c r="P59" s="184">
        <v>0</v>
      </c>
      <c r="Q59" s="185">
        <v>0</v>
      </c>
      <c r="R59" s="419">
        <v>0</v>
      </c>
      <c r="S59" s="184">
        <v>0</v>
      </c>
      <c r="T59" s="184">
        <v>0</v>
      </c>
      <c r="U59" s="420">
        <v>0</v>
      </c>
      <c r="V59" s="421">
        <v>0</v>
      </c>
      <c r="W59" s="184">
        <v>0</v>
      </c>
      <c r="X59" s="184">
        <v>0</v>
      </c>
      <c r="Y59" s="420">
        <v>0</v>
      </c>
      <c r="Z59" s="421">
        <v>0</v>
      </c>
      <c r="AA59" s="184">
        <v>0</v>
      </c>
      <c r="AB59" s="184">
        <v>0</v>
      </c>
      <c r="AC59" s="422">
        <v>0</v>
      </c>
      <c r="AD59" s="419">
        <v>0</v>
      </c>
      <c r="AE59" s="184">
        <v>0</v>
      </c>
      <c r="AF59" s="184">
        <v>0</v>
      </c>
      <c r="AG59" s="185">
        <v>0</v>
      </c>
      <c r="AH59" s="30"/>
      <c r="AI59" s="30"/>
      <c r="AJ59" s="126"/>
      <c r="AK59" s="9"/>
      <c r="AL59" s="9"/>
      <c r="AM59" s="9"/>
      <c r="AN59" s="9"/>
      <c r="AO59" s="9"/>
      <c r="AP59" s="9"/>
      <c r="AQ59" s="9"/>
      <c r="AR59" s="9"/>
      <c r="AS59" s="9"/>
      <c r="AT59" s="9"/>
      <c r="AU59" s="89"/>
      <c r="AW59" s="449" t="s">
        <v>2043</v>
      </c>
      <c r="AZ59" s="2" t="s">
        <v>1940</v>
      </c>
      <c r="BA59" s="466"/>
      <c r="BB59" s="42"/>
      <c r="BC59" s="348" t="s">
        <v>2065</v>
      </c>
      <c r="BD59" s="333" t="s">
        <v>2065</v>
      </c>
      <c r="BE59" s="290" t="s">
        <v>2065</v>
      </c>
      <c r="BF59" s="290" t="s">
        <v>2065</v>
      </c>
      <c r="BG59" s="334" t="s">
        <v>2065</v>
      </c>
      <c r="BH59" s="333" t="s">
        <v>2065</v>
      </c>
      <c r="BI59" s="290" t="s">
        <v>2065</v>
      </c>
      <c r="BJ59" s="290" t="s">
        <v>2065</v>
      </c>
      <c r="BK59" s="334" t="s">
        <v>2065</v>
      </c>
      <c r="BL59" s="333" t="s">
        <v>2065</v>
      </c>
      <c r="BM59" s="290" t="s">
        <v>2065</v>
      </c>
      <c r="BN59" s="290" t="s">
        <v>2065</v>
      </c>
      <c r="BO59" s="334" t="s">
        <v>2065</v>
      </c>
      <c r="BP59" s="333" t="s">
        <v>2065</v>
      </c>
      <c r="BQ59" s="290" t="s">
        <v>2065</v>
      </c>
      <c r="BR59" s="290" t="s">
        <v>2065</v>
      </c>
      <c r="BS59" s="334" t="s">
        <v>2065</v>
      </c>
      <c r="BT59" s="333" t="s">
        <v>2065</v>
      </c>
      <c r="BU59" s="290" t="s">
        <v>2065</v>
      </c>
      <c r="BV59" s="290" t="s">
        <v>2065</v>
      </c>
      <c r="BW59" s="334" t="s">
        <v>2065</v>
      </c>
      <c r="BX59" s="299"/>
      <c r="BY59" s="465" t="str">
        <f t="shared" si="30"/>
        <v>PCD_DPWW3_SSCP_DLY_S7</v>
      </c>
      <c r="BZ59" s="465" t="str">
        <f t="shared" si="30"/>
        <v>PCD_DPWW3_SSCP_DIR_S7</v>
      </c>
      <c r="CA59" s="465" t="str">
        <f t="shared" si="30"/>
        <v>PCD_DPWW3_SSCP_DSCR_S7</v>
      </c>
      <c r="CB59" s="465" t="str">
        <f t="shared" si="30"/>
        <v>PCD_DPWW3_SSCP_DCS_S7</v>
      </c>
      <c r="CC59" s="465" t="str">
        <f t="shared" si="30"/>
        <v>PCD_DPWW3_SSCP_DSCS_S7</v>
      </c>
      <c r="CD59" s="465" t="str">
        <f t="shared" si="30"/>
        <v>PCD_DPWW3_SSCP_DPP_S7</v>
      </c>
      <c r="CE59" s="465" t="str">
        <f t="shared" si="30"/>
        <v>PCD_DPWW3_SSCP_DTPI_S7</v>
      </c>
      <c r="CF59" s="465" t="str">
        <f t="shared" si="30"/>
        <v>PCD_DPWW3_SSCP_DCI_S7</v>
      </c>
      <c r="CG59" s="465" t="str">
        <f t="shared" si="30"/>
        <v>PCD_DPWW3_SSCP_DSI_S7</v>
      </c>
      <c r="CH59" s="465" t="str">
        <f t="shared" si="30"/>
        <v>PCD_DPWW3_SSCP_DER_S7</v>
      </c>
      <c r="CI59" s="465" t="str">
        <f t="shared" si="29"/>
        <v>PCD_DPWW3_SSCP_RS_S7</v>
      </c>
      <c r="CJ59" s="465" t="str">
        <f t="shared" si="30"/>
        <v>PCD_DPWW3_SSCP_DPLE_S7</v>
      </c>
    </row>
    <row r="60" spans="2:88" s="2" customFormat="1" ht="28.2" thickBot="1" x14ac:dyDescent="0.3">
      <c r="B60" s="417" t="str">
        <f t="shared" si="27"/>
        <v>YKY</v>
      </c>
      <c r="C60" s="226" t="s">
        <v>2041</v>
      </c>
      <c r="D60" s="226" t="s">
        <v>908</v>
      </c>
      <c r="E60" s="221" t="str">
        <f>IFERROR(INDEX('PCD List'!$E$3:$O$41,MATCH(DPWW3!$D60,'PCD List'!$D$3:$D$41,0),MATCH(DPWW3!$B60,'PCD List'!$E$2:$O$2,0)),"")</f>
        <v>Y</v>
      </c>
      <c r="F60" s="438" t="s">
        <v>2042</v>
      </c>
      <c r="G60" s="227" t="s">
        <v>1942</v>
      </c>
      <c r="H60" s="423" t="s">
        <v>1144</v>
      </c>
      <c r="I60" s="424">
        <v>0</v>
      </c>
      <c r="J60" s="49"/>
      <c r="K60" s="1083"/>
      <c r="L60" s="49"/>
      <c r="M60" s="429">
        <f>SUM( M52:M58)</f>
        <v>2</v>
      </c>
      <c r="N60" s="430">
        <f t="shared" ref="N60:AG60" si="31">SUM( N52:N58)</f>
        <v>2</v>
      </c>
      <c r="O60" s="431">
        <f t="shared" si="31"/>
        <v>2</v>
      </c>
      <c r="P60" s="431">
        <f t="shared" si="31"/>
        <v>2</v>
      </c>
      <c r="Q60" s="431">
        <f t="shared" si="31"/>
        <v>2</v>
      </c>
      <c r="R60" s="431">
        <f t="shared" si="31"/>
        <v>2</v>
      </c>
      <c r="S60" s="431">
        <f t="shared" si="31"/>
        <v>2</v>
      </c>
      <c r="T60" s="431">
        <f t="shared" si="31"/>
        <v>2</v>
      </c>
      <c r="U60" s="431">
        <f t="shared" si="31"/>
        <v>2</v>
      </c>
      <c r="V60" s="431">
        <f t="shared" si="31"/>
        <v>2</v>
      </c>
      <c r="W60" s="431">
        <f t="shared" si="31"/>
        <v>2</v>
      </c>
      <c r="X60" s="431">
        <f t="shared" si="31"/>
        <v>2</v>
      </c>
      <c r="Y60" s="431">
        <f t="shared" si="31"/>
        <v>2</v>
      </c>
      <c r="Z60" s="431">
        <f t="shared" si="31"/>
        <v>2</v>
      </c>
      <c r="AA60" s="431">
        <f t="shared" si="31"/>
        <v>2</v>
      </c>
      <c r="AB60" s="431">
        <f t="shared" si="31"/>
        <v>2</v>
      </c>
      <c r="AC60" s="431">
        <f t="shared" si="31"/>
        <v>2</v>
      </c>
      <c r="AD60" s="431">
        <f t="shared" si="31"/>
        <v>2</v>
      </c>
      <c r="AE60" s="431">
        <f t="shared" si="31"/>
        <v>2</v>
      </c>
      <c r="AF60" s="431">
        <f t="shared" si="31"/>
        <v>2</v>
      </c>
      <c r="AG60" s="431">
        <f t="shared" si="31"/>
        <v>2</v>
      </c>
      <c r="AH60" s="30"/>
      <c r="AI60" s="30"/>
      <c r="AJ60" s="127"/>
      <c r="AK60" s="128"/>
      <c r="AL60" s="128"/>
      <c r="AM60" s="128"/>
      <c r="AN60" s="128"/>
      <c r="AO60" s="128"/>
      <c r="AP60" s="128"/>
      <c r="AQ60" s="128"/>
      <c r="AR60" s="128"/>
      <c r="AS60" s="128"/>
      <c r="AT60" s="128"/>
      <c r="AU60" s="90"/>
      <c r="AW60" s="449" t="s">
        <v>2043</v>
      </c>
      <c r="AZ60" s="2" t="s">
        <v>1943</v>
      </c>
      <c r="BA60" s="466"/>
      <c r="BB60" s="42"/>
      <c r="BC60" s="464" t="s">
        <v>2066</v>
      </c>
      <c r="BD60" s="452" t="s">
        <v>2066</v>
      </c>
      <c r="BE60" s="453" t="s">
        <v>2066</v>
      </c>
      <c r="BF60" s="453" t="s">
        <v>2066</v>
      </c>
      <c r="BG60" s="454" t="s">
        <v>2066</v>
      </c>
      <c r="BH60" s="452" t="s">
        <v>2066</v>
      </c>
      <c r="BI60" s="453" t="s">
        <v>2066</v>
      </c>
      <c r="BJ60" s="453" t="s">
        <v>2066</v>
      </c>
      <c r="BK60" s="454" t="s">
        <v>2066</v>
      </c>
      <c r="BL60" s="452" t="s">
        <v>2066</v>
      </c>
      <c r="BM60" s="453" t="s">
        <v>2066</v>
      </c>
      <c r="BN60" s="453" t="s">
        <v>2066</v>
      </c>
      <c r="BO60" s="454" t="s">
        <v>2066</v>
      </c>
      <c r="BP60" s="452" t="s">
        <v>2066</v>
      </c>
      <c r="BQ60" s="453" t="s">
        <v>2066</v>
      </c>
      <c r="BR60" s="453" t="s">
        <v>2066</v>
      </c>
      <c r="BS60" s="454" t="s">
        <v>2066</v>
      </c>
      <c r="BT60" s="452" t="s">
        <v>2066</v>
      </c>
      <c r="BU60" s="453" t="s">
        <v>2066</v>
      </c>
      <c r="BV60" s="453" t="s">
        <v>2066</v>
      </c>
      <c r="BW60" s="454" t="s">
        <v>2066</v>
      </c>
      <c r="BX60" s="299"/>
      <c r="BY60" s="465" t="str">
        <f t="shared" si="30"/>
        <v>PCD_DPWW3_SSCP_DLY_ST</v>
      </c>
      <c r="BZ60" s="465" t="str">
        <f t="shared" si="30"/>
        <v>PCD_DPWW3_SSCP_DIR_ST</v>
      </c>
      <c r="CA60" s="465" t="str">
        <f t="shared" si="30"/>
        <v>PCD_DPWW3_SSCP_DSCR_ST</v>
      </c>
      <c r="CB60" s="465" t="str">
        <f t="shared" si="30"/>
        <v>PCD_DPWW3_SSCP_DCS_ST</v>
      </c>
      <c r="CC60" s="465" t="str">
        <f t="shared" si="30"/>
        <v>PCD_DPWW3_SSCP_DSCS_ST</v>
      </c>
      <c r="CD60" s="465" t="str">
        <f t="shared" si="30"/>
        <v>PCD_DPWW3_SSCP_DPP_ST</v>
      </c>
      <c r="CE60" s="465" t="str">
        <f t="shared" si="30"/>
        <v>PCD_DPWW3_SSCP_DTPI_ST</v>
      </c>
      <c r="CF60" s="465" t="str">
        <f t="shared" si="30"/>
        <v>PCD_DPWW3_SSCP_DCI_ST</v>
      </c>
      <c r="CG60" s="465" t="str">
        <f t="shared" si="30"/>
        <v>PCD_DPWW3_SSCP_DSI_ST</v>
      </c>
      <c r="CH60" s="465" t="str">
        <f t="shared" si="30"/>
        <v>PCD_DPWW3_SSCP_DER_ST</v>
      </c>
      <c r="CI60" s="465" t="str">
        <f t="shared" si="29"/>
        <v>PCD_DPWW3_SSCP_RS_ST</v>
      </c>
      <c r="CJ60" s="465" t="str">
        <f t="shared" si="30"/>
        <v>PCD_DPWW3_SSCP_DPLE_ST</v>
      </c>
    </row>
    <row r="61" spans="2:88" s="2" customFormat="1" ht="27.6" x14ac:dyDescent="0.25">
      <c r="B61" s="64" t="str">
        <f xml:space="preserve"> B60</f>
        <v>YKY</v>
      </c>
      <c r="C61" s="361" t="s">
        <v>2041</v>
      </c>
      <c r="D61" s="361" t="s">
        <v>912</v>
      </c>
      <c r="E61" s="362">
        <f>IFERROR(INDEX('PCD List'!$E$3:$O$41,MATCH(DPWW3!$D61,'PCD List'!$D$3:$D$41,0),MATCH(DPWW3!$B61,'PCD List'!$E$2:$O$2,0)),"")</f>
        <v>0</v>
      </c>
      <c r="F61" s="439" t="s">
        <v>2067</v>
      </c>
      <c r="G61" s="19" t="s">
        <v>1904</v>
      </c>
      <c r="H61" s="374" t="s">
        <v>1144</v>
      </c>
      <c r="I61" s="166">
        <v>0</v>
      </c>
      <c r="J61" s="5"/>
      <c r="K61" s="1081"/>
      <c r="L61" s="5"/>
      <c r="M61" s="212"/>
      <c r="N61" s="179"/>
      <c r="O61" s="14"/>
      <c r="P61" s="14"/>
      <c r="Q61" s="181"/>
      <c r="R61" s="31"/>
      <c r="S61" s="14"/>
      <c r="T61" s="14"/>
      <c r="U61" s="34"/>
      <c r="V61" s="213"/>
      <c r="W61" s="14"/>
      <c r="X61" s="14"/>
      <c r="Y61" s="34"/>
      <c r="Z61" s="213"/>
      <c r="AA61" s="14"/>
      <c r="AB61" s="14"/>
      <c r="AC61" s="214"/>
      <c r="AD61" s="31"/>
      <c r="AE61" s="14"/>
      <c r="AF61" s="14"/>
      <c r="AG61" s="181"/>
      <c r="AH61" s="30"/>
      <c r="AI61" s="30"/>
      <c r="AJ61" s="126"/>
      <c r="AK61" s="9"/>
      <c r="AL61" s="9"/>
      <c r="AM61" s="9"/>
      <c r="AN61" s="9"/>
      <c r="AO61" s="9"/>
      <c r="AP61" s="9"/>
      <c r="AQ61" s="9"/>
      <c r="AR61" s="9"/>
      <c r="AS61" s="9"/>
      <c r="AT61" s="9"/>
      <c r="AU61" s="89"/>
      <c r="AW61" s="449" t="s">
        <v>2068</v>
      </c>
      <c r="AZ61" s="2" t="s">
        <v>2069</v>
      </c>
      <c r="BA61" s="348" t="s">
        <v>2070</v>
      </c>
      <c r="BB61" s="306"/>
      <c r="BC61" s="353" t="s">
        <v>2071</v>
      </c>
      <c r="BD61" s="352" t="s">
        <v>2071</v>
      </c>
      <c r="BE61" s="338" t="s">
        <v>2071</v>
      </c>
      <c r="BF61" s="338" t="s">
        <v>2071</v>
      </c>
      <c r="BG61" s="459" t="s">
        <v>2071</v>
      </c>
      <c r="BH61" s="352" t="s">
        <v>2071</v>
      </c>
      <c r="BI61" s="338" t="s">
        <v>2071</v>
      </c>
      <c r="BJ61" s="338" t="s">
        <v>2071</v>
      </c>
      <c r="BK61" s="459" t="s">
        <v>2071</v>
      </c>
      <c r="BL61" s="352" t="s">
        <v>2071</v>
      </c>
      <c r="BM61" s="338" t="s">
        <v>2071</v>
      </c>
      <c r="BN61" s="338" t="s">
        <v>2071</v>
      </c>
      <c r="BO61" s="459" t="s">
        <v>2071</v>
      </c>
      <c r="BP61" s="352" t="s">
        <v>2071</v>
      </c>
      <c r="BQ61" s="338" t="s">
        <v>2071</v>
      </c>
      <c r="BR61" s="338" t="s">
        <v>2071</v>
      </c>
      <c r="BS61" s="459" t="s">
        <v>2071</v>
      </c>
      <c r="BT61" s="352" t="s">
        <v>2071</v>
      </c>
      <c r="BU61" s="338" t="s">
        <v>2071</v>
      </c>
      <c r="BV61" s="338" t="s">
        <v>2071</v>
      </c>
      <c r="BW61" s="459" t="s">
        <v>2071</v>
      </c>
      <c r="BX61" s="299"/>
      <c r="BY61" s="309" t="s">
        <v>2072</v>
      </c>
      <c r="BZ61" s="308" t="s">
        <v>2073</v>
      </c>
      <c r="CA61" s="302" t="s">
        <v>2074</v>
      </c>
      <c r="CB61" s="302" t="s">
        <v>2075</v>
      </c>
      <c r="CC61" s="302" t="s">
        <v>2076</v>
      </c>
      <c r="CD61" s="302" t="s">
        <v>2077</v>
      </c>
      <c r="CE61" s="302" t="s">
        <v>2078</v>
      </c>
      <c r="CF61" s="302" t="s">
        <v>2079</v>
      </c>
      <c r="CG61" s="302" t="s">
        <v>2080</v>
      </c>
      <c r="CH61" s="302" t="s">
        <v>2081</v>
      </c>
      <c r="CI61" s="498" t="s">
        <v>2082</v>
      </c>
      <c r="CJ61" s="307" t="s">
        <v>2083</v>
      </c>
    </row>
    <row r="62" spans="2:88" s="2" customFormat="1" ht="27.6" x14ac:dyDescent="0.25">
      <c r="B62" s="64" t="str">
        <f t="shared" ref="B62:B69" si="32" xml:space="preserve"> B61</f>
        <v>YKY</v>
      </c>
      <c r="C62" s="122" t="s">
        <v>2041</v>
      </c>
      <c r="D62" s="122" t="s">
        <v>912</v>
      </c>
      <c r="E62" s="159">
        <f>IFERROR(INDEX('PCD List'!$E$3:$O$41,MATCH(DPWW3!$D62,'PCD List'!$D$3:$D$41,0),MATCH(DPWW3!$B62,'PCD List'!$E$2:$O$2,0)),"")</f>
        <v>0</v>
      </c>
      <c r="F62" s="218" t="s">
        <v>2067</v>
      </c>
      <c r="G62" s="19" t="s">
        <v>1921</v>
      </c>
      <c r="H62" s="374" t="s">
        <v>1144</v>
      </c>
      <c r="I62" s="166">
        <v>0</v>
      </c>
      <c r="J62" s="49"/>
      <c r="K62" s="1082"/>
      <c r="L62" s="49"/>
      <c r="M62" s="212"/>
      <c r="N62" s="179"/>
      <c r="O62" s="14"/>
      <c r="P62" s="14"/>
      <c r="Q62" s="181"/>
      <c r="R62" s="31"/>
      <c r="S62" s="14"/>
      <c r="T62" s="14"/>
      <c r="U62" s="34"/>
      <c r="V62" s="213"/>
      <c r="W62" s="14"/>
      <c r="X62" s="14"/>
      <c r="Y62" s="34"/>
      <c r="Z62" s="213"/>
      <c r="AA62" s="14"/>
      <c r="AB62" s="14"/>
      <c r="AC62" s="214"/>
      <c r="AD62" s="31"/>
      <c r="AE62" s="14"/>
      <c r="AF62" s="14"/>
      <c r="AG62" s="181"/>
      <c r="AH62" s="30"/>
      <c r="AI62" s="30"/>
      <c r="AJ62" s="126"/>
      <c r="AK62" s="9"/>
      <c r="AL62" s="9"/>
      <c r="AM62" s="9"/>
      <c r="AN62" s="9"/>
      <c r="AO62" s="9"/>
      <c r="AP62" s="9"/>
      <c r="AQ62" s="9"/>
      <c r="AR62" s="9"/>
      <c r="AS62" s="9"/>
      <c r="AT62" s="9"/>
      <c r="AU62" s="89"/>
      <c r="AW62" s="449" t="s">
        <v>2068</v>
      </c>
      <c r="AZ62" s="2" t="s">
        <v>1922</v>
      </c>
      <c r="BA62" s="466"/>
      <c r="BB62" s="42"/>
      <c r="BC62" s="348" t="s">
        <v>2084</v>
      </c>
      <c r="BD62" s="333" t="s">
        <v>2084</v>
      </c>
      <c r="BE62" s="290" t="s">
        <v>2084</v>
      </c>
      <c r="BF62" s="290" t="s">
        <v>2084</v>
      </c>
      <c r="BG62" s="334" t="s">
        <v>2084</v>
      </c>
      <c r="BH62" s="333" t="s">
        <v>2084</v>
      </c>
      <c r="BI62" s="290" t="s">
        <v>2084</v>
      </c>
      <c r="BJ62" s="290" t="s">
        <v>2084</v>
      </c>
      <c r="BK62" s="334" t="s">
        <v>2084</v>
      </c>
      <c r="BL62" s="333" t="s">
        <v>2084</v>
      </c>
      <c r="BM62" s="290" t="s">
        <v>2084</v>
      </c>
      <c r="BN62" s="290" t="s">
        <v>2084</v>
      </c>
      <c r="BO62" s="334" t="s">
        <v>2084</v>
      </c>
      <c r="BP62" s="333" t="s">
        <v>2084</v>
      </c>
      <c r="BQ62" s="290" t="s">
        <v>2084</v>
      </c>
      <c r="BR62" s="290" t="s">
        <v>2084</v>
      </c>
      <c r="BS62" s="334" t="s">
        <v>2084</v>
      </c>
      <c r="BT62" s="333" t="s">
        <v>2084</v>
      </c>
      <c r="BU62" s="290" t="s">
        <v>2084</v>
      </c>
      <c r="BV62" s="290" t="s">
        <v>2084</v>
      </c>
      <c r="BW62" s="334" t="s">
        <v>2084</v>
      </c>
      <c r="BX62" s="299"/>
      <c r="BY62" s="465" t="str">
        <f>BY$61&amp;$AZ62</f>
        <v>PCD_DPWW3_STOTH1_DLY_S1</v>
      </c>
      <c r="BZ62" s="465" t="str">
        <f t="shared" ref="BZ62:CJ62" si="33">BZ$61&amp;$AZ62</f>
        <v>PCD_DPWW3_STOTH1_DIR_S1</v>
      </c>
      <c r="CA62" s="465" t="str">
        <f t="shared" si="33"/>
        <v>PCD_DPWW3_STOTH1_DSCR_S1</v>
      </c>
      <c r="CB62" s="465" t="str">
        <f t="shared" si="33"/>
        <v>PCD_DPWW3_STOTH1_DCS_S1</v>
      </c>
      <c r="CC62" s="465" t="str">
        <f t="shared" si="33"/>
        <v>PCD_DPWW3_STOTH1_DSCS_S1</v>
      </c>
      <c r="CD62" s="465" t="str">
        <f t="shared" si="33"/>
        <v>PCD_DPWW3_STOTH1_DPP_S1</v>
      </c>
      <c r="CE62" s="465" t="str">
        <f t="shared" si="33"/>
        <v>PCD_DPWW3_STOTH1_DTPI_S1</v>
      </c>
      <c r="CF62" s="465" t="str">
        <f t="shared" si="33"/>
        <v>PCD_DPWW3_STOTH1_DCI_S1</v>
      </c>
      <c r="CG62" s="465" t="str">
        <f t="shared" si="33"/>
        <v>PCD_DPWW3_STOTH1_DSI_S1</v>
      </c>
      <c r="CH62" s="465" t="str">
        <f t="shared" si="33"/>
        <v>PCD_DPWW3_STOTH1_DER_S1</v>
      </c>
      <c r="CI62" s="465" t="str">
        <f t="shared" ref="CI62:CI69" si="34">CI$61&amp;$AZ62</f>
        <v>PCD_DPWW3_STOTH1_RS_S1</v>
      </c>
      <c r="CJ62" s="465" t="str">
        <f t="shared" si="33"/>
        <v>PCD_DPWW3_STOTH1_DPLE_S1</v>
      </c>
    </row>
    <row r="63" spans="2:88" s="2" customFormat="1" ht="27.6" x14ac:dyDescent="0.25">
      <c r="B63" s="64" t="str">
        <f t="shared" si="32"/>
        <v>YKY</v>
      </c>
      <c r="C63" s="122" t="s">
        <v>2041</v>
      </c>
      <c r="D63" s="122" t="s">
        <v>912</v>
      </c>
      <c r="E63" s="159">
        <f>IFERROR(INDEX('PCD List'!$E$3:$O$41,MATCH(DPWW3!$D63,'PCD List'!$D$3:$D$41,0),MATCH(DPWW3!$B63,'PCD List'!$E$2:$O$2,0)),"")</f>
        <v>0</v>
      </c>
      <c r="F63" s="218" t="s">
        <v>2067</v>
      </c>
      <c r="G63" s="19" t="s">
        <v>1924</v>
      </c>
      <c r="H63" s="374" t="s">
        <v>1144</v>
      </c>
      <c r="I63" s="166">
        <v>0</v>
      </c>
      <c r="J63" s="49"/>
      <c r="K63" s="1082"/>
      <c r="L63" s="49"/>
      <c r="M63" s="212"/>
      <c r="N63" s="179"/>
      <c r="O63" s="14"/>
      <c r="P63" s="14"/>
      <c r="Q63" s="181"/>
      <c r="R63" s="31"/>
      <c r="S63" s="14"/>
      <c r="T63" s="14"/>
      <c r="U63" s="34"/>
      <c r="V63" s="213"/>
      <c r="W63" s="14"/>
      <c r="X63" s="14"/>
      <c r="Y63" s="34"/>
      <c r="Z63" s="213"/>
      <c r="AA63" s="14"/>
      <c r="AB63" s="14"/>
      <c r="AC63" s="214"/>
      <c r="AD63" s="31"/>
      <c r="AE63" s="14"/>
      <c r="AF63" s="14"/>
      <c r="AG63" s="181"/>
      <c r="AH63" s="30"/>
      <c r="AI63" s="30"/>
      <c r="AJ63" s="126"/>
      <c r="AK63" s="9"/>
      <c r="AL63" s="9"/>
      <c r="AM63" s="9"/>
      <c r="AN63" s="9"/>
      <c r="AO63" s="9"/>
      <c r="AP63" s="9"/>
      <c r="AQ63" s="9"/>
      <c r="AR63" s="9"/>
      <c r="AS63" s="9"/>
      <c r="AT63" s="9"/>
      <c r="AU63" s="89"/>
      <c r="AW63" s="449" t="s">
        <v>2068</v>
      </c>
      <c r="AZ63" s="2" t="s">
        <v>1925</v>
      </c>
      <c r="BA63" s="466"/>
      <c r="BB63" s="42"/>
      <c r="BC63" s="348" t="s">
        <v>2085</v>
      </c>
      <c r="BD63" s="333" t="s">
        <v>2085</v>
      </c>
      <c r="BE63" s="290" t="s">
        <v>2085</v>
      </c>
      <c r="BF63" s="290" t="s">
        <v>2085</v>
      </c>
      <c r="BG63" s="334" t="s">
        <v>2085</v>
      </c>
      <c r="BH63" s="333" t="s">
        <v>2085</v>
      </c>
      <c r="BI63" s="290" t="s">
        <v>2085</v>
      </c>
      <c r="BJ63" s="290" t="s">
        <v>2085</v>
      </c>
      <c r="BK63" s="334" t="s">
        <v>2085</v>
      </c>
      <c r="BL63" s="333" t="s">
        <v>2085</v>
      </c>
      <c r="BM63" s="290" t="s">
        <v>2085</v>
      </c>
      <c r="BN63" s="290" t="s">
        <v>2085</v>
      </c>
      <c r="BO63" s="334" t="s">
        <v>2085</v>
      </c>
      <c r="BP63" s="333" t="s">
        <v>2085</v>
      </c>
      <c r="BQ63" s="290" t="s">
        <v>2085</v>
      </c>
      <c r="BR63" s="290" t="s">
        <v>2085</v>
      </c>
      <c r="BS63" s="334" t="s">
        <v>2085</v>
      </c>
      <c r="BT63" s="333" t="s">
        <v>2085</v>
      </c>
      <c r="BU63" s="290" t="s">
        <v>2085</v>
      </c>
      <c r="BV63" s="290" t="s">
        <v>2085</v>
      </c>
      <c r="BW63" s="334" t="s">
        <v>2085</v>
      </c>
      <c r="BX63" s="299"/>
      <c r="BY63" s="465" t="str">
        <f t="shared" ref="BY63:CJ69" si="35">BY$61&amp;$AZ63</f>
        <v>PCD_DPWW3_STOTH1_DLY_S2</v>
      </c>
      <c r="BZ63" s="465" t="str">
        <f t="shared" si="35"/>
        <v>PCD_DPWW3_STOTH1_DIR_S2</v>
      </c>
      <c r="CA63" s="465" t="str">
        <f t="shared" si="35"/>
        <v>PCD_DPWW3_STOTH1_DSCR_S2</v>
      </c>
      <c r="CB63" s="465" t="str">
        <f t="shared" si="35"/>
        <v>PCD_DPWW3_STOTH1_DCS_S2</v>
      </c>
      <c r="CC63" s="465" t="str">
        <f t="shared" si="35"/>
        <v>PCD_DPWW3_STOTH1_DSCS_S2</v>
      </c>
      <c r="CD63" s="465" t="str">
        <f t="shared" si="35"/>
        <v>PCD_DPWW3_STOTH1_DPP_S2</v>
      </c>
      <c r="CE63" s="465" t="str">
        <f t="shared" si="35"/>
        <v>PCD_DPWW3_STOTH1_DTPI_S2</v>
      </c>
      <c r="CF63" s="465" t="str">
        <f t="shared" si="35"/>
        <v>PCD_DPWW3_STOTH1_DCI_S2</v>
      </c>
      <c r="CG63" s="465" t="str">
        <f t="shared" si="35"/>
        <v>PCD_DPWW3_STOTH1_DSI_S2</v>
      </c>
      <c r="CH63" s="465" t="str">
        <f t="shared" si="35"/>
        <v>PCD_DPWW3_STOTH1_DER_S2</v>
      </c>
      <c r="CI63" s="465" t="str">
        <f t="shared" si="34"/>
        <v>PCD_DPWW3_STOTH1_RS_S2</v>
      </c>
      <c r="CJ63" s="465" t="str">
        <f t="shared" si="35"/>
        <v>PCD_DPWW3_STOTH1_DPLE_S2</v>
      </c>
    </row>
    <row r="64" spans="2:88" s="2" customFormat="1" ht="27.6" x14ac:dyDescent="0.25">
      <c r="B64" s="64" t="str">
        <f t="shared" si="32"/>
        <v>YKY</v>
      </c>
      <c r="C64" s="122" t="s">
        <v>2041</v>
      </c>
      <c r="D64" s="122" t="s">
        <v>912</v>
      </c>
      <c r="E64" s="159">
        <f>IFERROR(INDEX('PCD List'!$E$3:$O$41,MATCH(DPWW3!$D64,'PCD List'!$D$3:$D$41,0),MATCH(DPWW3!$B64,'PCD List'!$E$2:$O$2,0)),"")</f>
        <v>0</v>
      </c>
      <c r="F64" s="218" t="s">
        <v>2067</v>
      </c>
      <c r="G64" s="19" t="s">
        <v>1927</v>
      </c>
      <c r="H64" s="374" t="s">
        <v>1144</v>
      </c>
      <c r="I64" s="166">
        <v>0</v>
      </c>
      <c r="J64" s="49"/>
      <c r="K64" s="1082"/>
      <c r="L64" s="49"/>
      <c r="M64" s="212"/>
      <c r="N64" s="179"/>
      <c r="O64" s="14"/>
      <c r="P64" s="14"/>
      <c r="Q64" s="181"/>
      <c r="R64" s="31"/>
      <c r="S64" s="14"/>
      <c r="T64" s="14"/>
      <c r="U64" s="34"/>
      <c r="V64" s="213"/>
      <c r="W64" s="14"/>
      <c r="X64" s="14"/>
      <c r="Y64" s="34"/>
      <c r="Z64" s="213"/>
      <c r="AA64" s="14"/>
      <c r="AB64" s="14"/>
      <c r="AC64" s="214"/>
      <c r="AD64" s="31"/>
      <c r="AE64" s="14"/>
      <c r="AF64" s="14"/>
      <c r="AG64" s="181"/>
      <c r="AH64" s="30"/>
      <c r="AI64" s="30"/>
      <c r="AJ64" s="126"/>
      <c r="AK64" s="9"/>
      <c r="AL64" s="9"/>
      <c r="AM64" s="9"/>
      <c r="AN64" s="9"/>
      <c r="AO64" s="9"/>
      <c r="AP64" s="9"/>
      <c r="AQ64" s="9"/>
      <c r="AR64" s="9"/>
      <c r="AS64" s="9"/>
      <c r="AT64" s="9"/>
      <c r="AU64" s="89"/>
      <c r="AW64" s="449" t="s">
        <v>2068</v>
      </c>
      <c r="AZ64" s="2" t="s">
        <v>1928</v>
      </c>
      <c r="BA64" s="466"/>
      <c r="BB64" s="42"/>
      <c r="BC64" s="348" t="s">
        <v>2086</v>
      </c>
      <c r="BD64" s="333" t="s">
        <v>2086</v>
      </c>
      <c r="BE64" s="290" t="s">
        <v>2086</v>
      </c>
      <c r="BF64" s="290" t="s">
        <v>2086</v>
      </c>
      <c r="BG64" s="334" t="s">
        <v>2086</v>
      </c>
      <c r="BH64" s="333" t="s">
        <v>2086</v>
      </c>
      <c r="BI64" s="290" t="s">
        <v>2086</v>
      </c>
      <c r="BJ64" s="290" t="s">
        <v>2086</v>
      </c>
      <c r="BK64" s="334" t="s">
        <v>2086</v>
      </c>
      <c r="BL64" s="333" t="s">
        <v>2086</v>
      </c>
      <c r="BM64" s="290" t="s">
        <v>2086</v>
      </c>
      <c r="BN64" s="290" t="s">
        <v>2086</v>
      </c>
      <c r="BO64" s="334" t="s">
        <v>2086</v>
      </c>
      <c r="BP64" s="333" t="s">
        <v>2086</v>
      </c>
      <c r="BQ64" s="290" t="s">
        <v>2086</v>
      </c>
      <c r="BR64" s="290" t="s">
        <v>2086</v>
      </c>
      <c r="BS64" s="334" t="s">
        <v>2086</v>
      </c>
      <c r="BT64" s="333" t="s">
        <v>2086</v>
      </c>
      <c r="BU64" s="290" t="s">
        <v>2086</v>
      </c>
      <c r="BV64" s="290" t="s">
        <v>2086</v>
      </c>
      <c r="BW64" s="334" t="s">
        <v>2086</v>
      </c>
      <c r="BX64" s="299"/>
      <c r="BY64" s="465" t="str">
        <f t="shared" si="35"/>
        <v>PCD_DPWW3_STOTH1_DLY_S3</v>
      </c>
      <c r="BZ64" s="465" t="str">
        <f t="shared" si="35"/>
        <v>PCD_DPWW3_STOTH1_DIR_S3</v>
      </c>
      <c r="CA64" s="465" t="str">
        <f t="shared" si="35"/>
        <v>PCD_DPWW3_STOTH1_DSCR_S3</v>
      </c>
      <c r="CB64" s="465" t="str">
        <f t="shared" si="35"/>
        <v>PCD_DPWW3_STOTH1_DCS_S3</v>
      </c>
      <c r="CC64" s="465" t="str">
        <f t="shared" si="35"/>
        <v>PCD_DPWW3_STOTH1_DSCS_S3</v>
      </c>
      <c r="CD64" s="465" t="str">
        <f t="shared" si="35"/>
        <v>PCD_DPWW3_STOTH1_DPP_S3</v>
      </c>
      <c r="CE64" s="465" t="str">
        <f t="shared" si="35"/>
        <v>PCD_DPWW3_STOTH1_DTPI_S3</v>
      </c>
      <c r="CF64" s="465" t="str">
        <f t="shared" si="35"/>
        <v>PCD_DPWW3_STOTH1_DCI_S3</v>
      </c>
      <c r="CG64" s="465" t="str">
        <f t="shared" si="35"/>
        <v>PCD_DPWW3_STOTH1_DSI_S3</v>
      </c>
      <c r="CH64" s="465" t="str">
        <f t="shared" si="35"/>
        <v>PCD_DPWW3_STOTH1_DER_S3</v>
      </c>
      <c r="CI64" s="465" t="str">
        <f t="shared" si="34"/>
        <v>PCD_DPWW3_STOTH1_RS_S3</v>
      </c>
      <c r="CJ64" s="465" t="str">
        <f t="shared" si="35"/>
        <v>PCD_DPWW3_STOTH1_DPLE_S3</v>
      </c>
    </row>
    <row r="65" spans="2:88" s="2" customFormat="1" ht="27.6" x14ac:dyDescent="0.25">
      <c r="B65" s="64" t="str">
        <f t="shared" si="32"/>
        <v>YKY</v>
      </c>
      <c r="C65" s="122" t="s">
        <v>2041</v>
      </c>
      <c r="D65" s="122" t="s">
        <v>912</v>
      </c>
      <c r="E65" s="159">
        <f>IFERROR(INDEX('PCD List'!$E$3:$O$41,MATCH(DPWW3!$D65,'PCD List'!$D$3:$D$41,0),MATCH(DPWW3!$B65,'PCD List'!$E$2:$O$2,0)),"")</f>
        <v>0</v>
      </c>
      <c r="F65" s="218" t="s">
        <v>2067</v>
      </c>
      <c r="G65" s="19" t="s">
        <v>1930</v>
      </c>
      <c r="H65" s="374" t="s">
        <v>1144</v>
      </c>
      <c r="I65" s="166">
        <v>0</v>
      </c>
      <c r="J65" s="49"/>
      <c r="K65" s="1082"/>
      <c r="L65" s="49"/>
      <c r="M65" s="212"/>
      <c r="N65" s="179"/>
      <c r="O65" s="14"/>
      <c r="P65" s="14"/>
      <c r="Q65" s="181"/>
      <c r="R65" s="31"/>
      <c r="S65" s="14"/>
      <c r="T65" s="14"/>
      <c r="U65" s="34"/>
      <c r="V65" s="213"/>
      <c r="W65" s="14"/>
      <c r="X65" s="14"/>
      <c r="Y65" s="34"/>
      <c r="Z65" s="213"/>
      <c r="AA65" s="14"/>
      <c r="AB65" s="14"/>
      <c r="AC65" s="214"/>
      <c r="AD65" s="31"/>
      <c r="AE65" s="14"/>
      <c r="AF65" s="14"/>
      <c r="AG65" s="181"/>
      <c r="AH65" s="30"/>
      <c r="AI65" s="30"/>
      <c r="AJ65" s="126"/>
      <c r="AK65" s="9"/>
      <c r="AL65" s="9"/>
      <c r="AM65" s="9"/>
      <c r="AN65" s="9"/>
      <c r="AO65" s="9"/>
      <c r="AP65" s="9"/>
      <c r="AQ65" s="9"/>
      <c r="AR65" s="9"/>
      <c r="AS65" s="9"/>
      <c r="AT65" s="9"/>
      <c r="AU65" s="89"/>
      <c r="AW65" s="449" t="s">
        <v>2068</v>
      </c>
      <c r="AZ65" s="2" t="s">
        <v>1931</v>
      </c>
      <c r="BA65" s="466"/>
      <c r="BB65" s="42"/>
      <c r="BC65" s="348" t="s">
        <v>2087</v>
      </c>
      <c r="BD65" s="333" t="s">
        <v>2087</v>
      </c>
      <c r="BE65" s="290" t="s">
        <v>2087</v>
      </c>
      <c r="BF65" s="290" t="s">
        <v>2087</v>
      </c>
      <c r="BG65" s="334" t="s">
        <v>2087</v>
      </c>
      <c r="BH65" s="333" t="s">
        <v>2087</v>
      </c>
      <c r="BI65" s="290" t="s">
        <v>2087</v>
      </c>
      <c r="BJ65" s="290" t="s">
        <v>2087</v>
      </c>
      <c r="BK65" s="334" t="s">
        <v>2087</v>
      </c>
      <c r="BL65" s="333" t="s">
        <v>2087</v>
      </c>
      <c r="BM65" s="290" t="s">
        <v>2087</v>
      </c>
      <c r="BN65" s="290" t="s">
        <v>2087</v>
      </c>
      <c r="BO65" s="334" t="s">
        <v>2087</v>
      </c>
      <c r="BP65" s="333" t="s">
        <v>2087</v>
      </c>
      <c r="BQ65" s="290" t="s">
        <v>2087</v>
      </c>
      <c r="BR65" s="290" t="s">
        <v>2087</v>
      </c>
      <c r="BS65" s="334" t="s">
        <v>2087</v>
      </c>
      <c r="BT65" s="333" t="s">
        <v>2087</v>
      </c>
      <c r="BU65" s="290" t="s">
        <v>2087</v>
      </c>
      <c r="BV65" s="290" t="s">
        <v>2087</v>
      </c>
      <c r="BW65" s="334" t="s">
        <v>2087</v>
      </c>
      <c r="BX65" s="299"/>
      <c r="BY65" s="465" t="str">
        <f t="shared" si="35"/>
        <v>PCD_DPWW3_STOTH1_DLY_S4</v>
      </c>
      <c r="BZ65" s="465" t="str">
        <f t="shared" si="35"/>
        <v>PCD_DPWW3_STOTH1_DIR_S4</v>
      </c>
      <c r="CA65" s="465" t="str">
        <f t="shared" si="35"/>
        <v>PCD_DPWW3_STOTH1_DSCR_S4</v>
      </c>
      <c r="CB65" s="465" t="str">
        <f t="shared" si="35"/>
        <v>PCD_DPWW3_STOTH1_DCS_S4</v>
      </c>
      <c r="CC65" s="465" t="str">
        <f t="shared" si="35"/>
        <v>PCD_DPWW3_STOTH1_DSCS_S4</v>
      </c>
      <c r="CD65" s="465" t="str">
        <f t="shared" si="35"/>
        <v>PCD_DPWW3_STOTH1_DPP_S4</v>
      </c>
      <c r="CE65" s="465" t="str">
        <f t="shared" si="35"/>
        <v>PCD_DPWW3_STOTH1_DTPI_S4</v>
      </c>
      <c r="CF65" s="465" t="str">
        <f t="shared" si="35"/>
        <v>PCD_DPWW3_STOTH1_DCI_S4</v>
      </c>
      <c r="CG65" s="465" t="str">
        <f t="shared" si="35"/>
        <v>PCD_DPWW3_STOTH1_DSI_S4</v>
      </c>
      <c r="CH65" s="465" t="str">
        <f t="shared" si="35"/>
        <v>PCD_DPWW3_STOTH1_DER_S4</v>
      </c>
      <c r="CI65" s="465" t="str">
        <f t="shared" si="34"/>
        <v>PCD_DPWW3_STOTH1_RS_S4</v>
      </c>
      <c r="CJ65" s="465" t="str">
        <f t="shared" si="35"/>
        <v>PCD_DPWW3_STOTH1_DPLE_S4</v>
      </c>
    </row>
    <row r="66" spans="2:88" s="2" customFormat="1" ht="27.6" x14ac:dyDescent="0.25">
      <c r="B66" s="64" t="str">
        <f t="shared" si="32"/>
        <v>YKY</v>
      </c>
      <c r="C66" s="122" t="s">
        <v>2041</v>
      </c>
      <c r="D66" s="122" t="s">
        <v>912</v>
      </c>
      <c r="E66" s="159">
        <f>IFERROR(INDEX('PCD List'!$E$3:$O$41,MATCH(DPWW3!$D66,'PCD List'!$D$3:$D$41,0),MATCH(DPWW3!$B66,'PCD List'!$E$2:$O$2,0)),"")</f>
        <v>0</v>
      </c>
      <c r="F66" s="218" t="s">
        <v>2067</v>
      </c>
      <c r="G66" s="19" t="s">
        <v>1933</v>
      </c>
      <c r="H66" s="374" t="s">
        <v>1144</v>
      </c>
      <c r="I66" s="166">
        <v>0</v>
      </c>
      <c r="J66" s="49"/>
      <c r="K66" s="1082"/>
      <c r="L66" s="49"/>
      <c r="M66" s="212"/>
      <c r="N66" s="179"/>
      <c r="O66" s="14"/>
      <c r="P66" s="14"/>
      <c r="Q66" s="181"/>
      <c r="R66" s="31"/>
      <c r="S66" s="14"/>
      <c r="T66" s="14"/>
      <c r="U66" s="34"/>
      <c r="V66" s="213"/>
      <c r="W66" s="14"/>
      <c r="X66" s="14"/>
      <c r="Y66" s="34"/>
      <c r="Z66" s="213"/>
      <c r="AA66" s="14"/>
      <c r="AB66" s="14"/>
      <c r="AC66" s="214"/>
      <c r="AD66" s="31"/>
      <c r="AE66" s="14"/>
      <c r="AF66" s="14"/>
      <c r="AG66" s="181"/>
      <c r="AH66" s="30"/>
      <c r="AI66" s="30"/>
      <c r="AJ66" s="126"/>
      <c r="AK66" s="9"/>
      <c r="AL66" s="9"/>
      <c r="AM66" s="9"/>
      <c r="AN66" s="9"/>
      <c r="AO66" s="9"/>
      <c r="AP66" s="9"/>
      <c r="AQ66" s="9"/>
      <c r="AR66" s="9"/>
      <c r="AS66" s="9"/>
      <c r="AT66" s="9"/>
      <c r="AU66" s="89"/>
      <c r="AW66" s="449" t="s">
        <v>2068</v>
      </c>
      <c r="AZ66" s="2" t="s">
        <v>1934</v>
      </c>
      <c r="BA66" s="466"/>
      <c r="BB66" s="42"/>
      <c r="BC66" s="348" t="s">
        <v>2088</v>
      </c>
      <c r="BD66" s="333" t="s">
        <v>2088</v>
      </c>
      <c r="BE66" s="290" t="s">
        <v>2088</v>
      </c>
      <c r="BF66" s="290" t="s">
        <v>2088</v>
      </c>
      <c r="BG66" s="334" t="s">
        <v>2088</v>
      </c>
      <c r="BH66" s="333" t="s">
        <v>2088</v>
      </c>
      <c r="BI66" s="290" t="s">
        <v>2088</v>
      </c>
      <c r="BJ66" s="290" t="s">
        <v>2088</v>
      </c>
      <c r="BK66" s="334" t="s">
        <v>2088</v>
      </c>
      <c r="BL66" s="333" t="s">
        <v>2088</v>
      </c>
      <c r="BM66" s="290" t="s">
        <v>2088</v>
      </c>
      <c r="BN66" s="290" t="s">
        <v>2088</v>
      </c>
      <c r="BO66" s="334" t="s">
        <v>2088</v>
      </c>
      <c r="BP66" s="333" t="s">
        <v>2088</v>
      </c>
      <c r="BQ66" s="290" t="s">
        <v>2088</v>
      </c>
      <c r="BR66" s="290" t="s">
        <v>2088</v>
      </c>
      <c r="BS66" s="334" t="s">
        <v>2088</v>
      </c>
      <c r="BT66" s="333" t="s">
        <v>2088</v>
      </c>
      <c r="BU66" s="290" t="s">
        <v>2088</v>
      </c>
      <c r="BV66" s="290" t="s">
        <v>2088</v>
      </c>
      <c r="BW66" s="334" t="s">
        <v>2088</v>
      </c>
      <c r="BX66" s="299"/>
      <c r="BY66" s="465" t="str">
        <f t="shared" si="35"/>
        <v>PCD_DPWW3_STOTH1_DLY_S5</v>
      </c>
      <c r="BZ66" s="465" t="str">
        <f t="shared" si="35"/>
        <v>PCD_DPWW3_STOTH1_DIR_S5</v>
      </c>
      <c r="CA66" s="465" t="str">
        <f t="shared" si="35"/>
        <v>PCD_DPWW3_STOTH1_DSCR_S5</v>
      </c>
      <c r="CB66" s="465" t="str">
        <f t="shared" si="35"/>
        <v>PCD_DPWW3_STOTH1_DCS_S5</v>
      </c>
      <c r="CC66" s="465" t="str">
        <f t="shared" si="35"/>
        <v>PCD_DPWW3_STOTH1_DSCS_S5</v>
      </c>
      <c r="CD66" s="465" t="str">
        <f t="shared" si="35"/>
        <v>PCD_DPWW3_STOTH1_DPP_S5</v>
      </c>
      <c r="CE66" s="465" t="str">
        <f t="shared" si="35"/>
        <v>PCD_DPWW3_STOTH1_DTPI_S5</v>
      </c>
      <c r="CF66" s="465" t="str">
        <f t="shared" si="35"/>
        <v>PCD_DPWW3_STOTH1_DCI_S5</v>
      </c>
      <c r="CG66" s="465" t="str">
        <f t="shared" si="35"/>
        <v>PCD_DPWW3_STOTH1_DSI_S5</v>
      </c>
      <c r="CH66" s="465" t="str">
        <f t="shared" si="35"/>
        <v>PCD_DPWW3_STOTH1_DER_S5</v>
      </c>
      <c r="CI66" s="465" t="str">
        <f t="shared" si="34"/>
        <v>PCD_DPWW3_STOTH1_RS_S5</v>
      </c>
      <c r="CJ66" s="465" t="str">
        <f t="shared" si="35"/>
        <v>PCD_DPWW3_STOTH1_DPLE_S5</v>
      </c>
    </row>
    <row r="67" spans="2:88" s="2" customFormat="1" ht="27.6" x14ac:dyDescent="0.25">
      <c r="B67" s="64" t="str">
        <f t="shared" si="32"/>
        <v>YKY</v>
      </c>
      <c r="C67" s="122" t="s">
        <v>2041</v>
      </c>
      <c r="D67" s="122" t="s">
        <v>912</v>
      </c>
      <c r="E67" s="159">
        <f>IFERROR(INDEX('PCD List'!$E$3:$O$41,MATCH(DPWW3!$D67,'PCD List'!$D$3:$D$41,0),MATCH(DPWW3!$B67,'PCD List'!$E$2:$O$2,0)),"")</f>
        <v>0</v>
      </c>
      <c r="F67" s="218" t="s">
        <v>2067</v>
      </c>
      <c r="G67" s="19" t="s">
        <v>1936</v>
      </c>
      <c r="H67" s="374" t="s">
        <v>1144</v>
      </c>
      <c r="I67" s="166">
        <v>0</v>
      </c>
      <c r="J67" s="49"/>
      <c r="K67" s="1082"/>
      <c r="L67" s="49"/>
      <c r="M67" s="212"/>
      <c r="N67" s="179"/>
      <c r="O67" s="14"/>
      <c r="P67" s="14"/>
      <c r="Q67" s="181"/>
      <c r="R67" s="31"/>
      <c r="S67" s="14"/>
      <c r="T67" s="14"/>
      <c r="U67" s="34"/>
      <c r="V67" s="213"/>
      <c r="W67" s="14"/>
      <c r="X67" s="14"/>
      <c r="Y67" s="34"/>
      <c r="Z67" s="213"/>
      <c r="AA67" s="14"/>
      <c r="AB67" s="14"/>
      <c r="AC67" s="214"/>
      <c r="AD67" s="31"/>
      <c r="AE67" s="14"/>
      <c r="AF67" s="14"/>
      <c r="AG67" s="181"/>
      <c r="AH67" s="30"/>
      <c r="AI67" s="30"/>
      <c r="AJ67" s="126"/>
      <c r="AK67" s="9"/>
      <c r="AL67" s="9"/>
      <c r="AM67" s="9"/>
      <c r="AN67" s="9"/>
      <c r="AO67" s="9"/>
      <c r="AP67" s="9"/>
      <c r="AQ67" s="9"/>
      <c r="AR67" s="9"/>
      <c r="AS67" s="9"/>
      <c r="AT67" s="9"/>
      <c r="AU67" s="89"/>
      <c r="AW67" s="449" t="s">
        <v>2068</v>
      </c>
      <c r="AZ67" s="2" t="s">
        <v>1937</v>
      </c>
      <c r="BA67" s="466"/>
      <c r="BB67" s="42"/>
      <c r="BC67" s="348" t="s">
        <v>2089</v>
      </c>
      <c r="BD67" s="333" t="s">
        <v>2089</v>
      </c>
      <c r="BE67" s="290" t="s">
        <v>2089</v>
      </c>
      <c r="BF67" s="290" t="s">
        <v>2089</v>
      </c>
      <c r="BG67" s="334" t="s">
        <v>2089</v>
      </c>
      <c r="BH67" s="333" t="s">
        <v>2089</v>
      </c>
      <c r="BI67" s="290" t="s">
        <v>2089</v>
      </c>
      <c r="BJ67" s="290" t="s">
        <v>2089</v>
      </c>
      <c r="BK67" s="334" t="s">
        <v>2089</v>
      </c>
      <c r="BL67" s="333" t="s">
        <v>2089</v>
      </c>
      <c r="BM67" s="290" t="s">
        <v>2089</v>
      </c>
      <c r="BN67" s="290" t="s">
        <v>2089</v>
      </c>
      <c r="BO67" s="334" t="s">
        <v>2089</v>
      </c>
      <c r="BP67" s="333" t="s">
        <v>2089</v>
      </c>
      <c r="BQ67" s="290" t="s">
        <v>2089</v>
      </c>
      <c r="BR67" s="290" t="s">
        <v>2089</v>
      </c>
      <c r="BS67" s="334" t="s">
        <v>2089</v>
      </c>
      <c r="BT67" s="333" t="s">
        <v>2089</v>
      </c>
      <c r="BU67" s="290" t="s">
        <v>2089</v>
      </c>
      <c r="BV67" s="290" t="s">
        <v>2089</v>
      </c>
      <c r="BW67" s="334" t="s">
        <v>2089</v>
      </c>
      <c r="BX67" s="299"/>
      <c r="BY67" s="465" t="str">
        <f t="shared" si="35"/>
        <v>PCD_DPWW3_STOTH1_DLY_S6</v>
      </c>
      <c r="BZ67" s="465" t="str">
        <f t="shared" si="35"/>
        <v>PCD_DPWW3_STOTH1_DIR_S6</v>
      </c>
      <c r="CA67" s="465" t="str">
        <f t="shared" si="35"/>
        <v>PCD_DPWW3_STOTH1_DSCR_S6</v>
      </c>
      <c r="CB67" s="465" t="str">
        <f t="shared" si="35"/>
        <v>PCD_DPWW3_STOTH1_DCS_S6</v>
      </c>
      <c r="CC67" s="465" t="str">
        <f t="shared" si="35"/>
        <v>PCD_DPWW3_STOTH1_DSCS_S6</v>
      </c>
      <c r="CD67" s="465" t="str">
        <f t="shared" si="35"/>
        <v>PCD_DPWW3_STOTH1_DPP_S6</v>
      </c>
      <c r="CE67" s="465" t="str">
        <f t="shared" si="35"/>
        <v>PCD_DPWW3_STOTH1_DTPI_S6</v>
      </c>
      <c r="CF67" s="465" t="str">
        <f t="shared" si="35"/>
        <v>PCD_DPWW3_STOTH1_DCI_S6</v>
      </c>
      <c r="CG67" s="465" t="str">
        <f t="shared" si="35"/>
        <v>PCD_DPWW3_STOTH1_DSI_S6</v>
      </c>
      <c r="CH67" s="465" t="str">
        <f t="shared" si="35"/>
        <v>PCD_DPWW3_STOTH1_DER_S6</v>
      </c>
      <c r="CI67" s="465" t="str">
        <f t="shared" si="34"/>
        <v>PCD_DPWW3_STOTH1_RS_S6</v>
      </c>
      <c r="CJ67" s="465" t="str">
        <f t="shared" si="35"/>
        <v>PCD_DPWW3_STOTH1_DPLE_S6</v>
      </c>
    </row>
    <row r="68" spans="2:88" s="2" customFormat="1" ht="27.6" x14ac:dyDescent="0.25">
      <c r="B68" s="59" t="str">
        <f t="shared" si="32"/>
        <v>YKY</v>
      </c>
      <c r="C68" s="223" t="s">
        <v>2041</v>
      </c>
      <c r="D68" s="223" t="s">
        <v>912</v>
      </c>
      <c r="E68" s="224">
        <f>IFERROR(INDEX('PCD List'!$E$3:$O$41,MATCH(DPWW3!$D68,'PCD List'!$D$3:$D$41,0),MATCH(DPWW3!$B68,'PCD List'!$E$2:$O$2,0)),"")</f>
        <v>0</v>
      </c>
      <c r="F68" s="437" t="s">
        <v>2067</v>
      </c>
      <c r="G68" s="19" t="s">
        <v>1939</v>
      </c>
      <c r="H68" s="374" t="s">
        <v>1144</v>
      </c>
      <c r="I68" s="166">
        <v>0</v>
      </c>
      <c r="J68" s="49"/>
      <c r="K68" s="1082"/>
      <c r="L68" s="49"/>
      <c r="M68" s="418"/>
      <c r="N68" s="183"/>
      <c r="O68" s="184"/>
      <c r="P68" s="184"/>
      <c r="Q68" s="185"/>
      <c r="R68" s="419"/>
      <c r="S68" s="184"/>
      <c r="T68" s="184"/>
      <c r="U68" s="420"/>
      <c r="V68" s="421"/>
      <c r="W68" s="184"/>
      <c r="X68" s="184"/>
      <c r="Y68" s="420"/>
      <c r="Z68" s="421"/>
      <c r="AA68" s="184"/>
      <c r="AB68" s="184"/>
      <c r="AC68" s="422"/>
      <c r="AD68" s="419"/>
      <c r="AE68" s="184"/>
      <c r="AF68" s="184"/>
      <c r="AG68" s="185"/>
      <c r="AH68" s="30"/>
      <c r="AI68" s="30"/>
      <c r="AJ68" s="126"/>
      <c r="AK68" s="9"/>
      <c r="AL68" s="9"/>
      <c r="AM68" s="9"/>
      <c r="AN68" s="9"/>
      <c r="AO68" s="9"/>
      <c r="AP68" s="9"/>
      <c r="AQ68" s="9"/>
      <c r="AR68" s="9"/>
      <c r="AS68" s="9"/>
      <c r="AT68" s="9"/>
      <c r="AU68" s="89"/>
      <c r="AW68" s="449" t="s">
        <v>2068</v>
      </c>
      <c r="AZ68" s="2" t="s">
        <v>1940</v>
      </c>
      <c r="BA68" s="466"/>
      <c r="BB68" s="42"/>
      <c r="BC68" s="348" t="s">
        <v>2090</v>
      </c>
      <c r="BD68" s="333" t="s">
        <v>2090</v>
      </c>
      <c r="BE68" s="290" t="s">
        <v>2090</v>
      </c>
      <c r="BF68" s="290" t="s">
        <v>2090</v>
      </c>
      <c r="BG68" s="334" t="s">
        <v>2090</v>
      </c>
      <c r="BH68" s="333" t="s">
        <v>2090</v>
      </c>
      <c r="BI68" s="290" t="s">
        <v>2090</v>
      </c>
      <c r="BJ68" s="290" t="s">
        <v>2090</v>
      </c>
      <c r="BK68" s="334" t="s">
        <v>2090</v>
      </c>
      <c r="BL68" s="333" t="s">
        <v>2090</v>
      </c>
      <c r="BM68" s="290" t="s">
        <v>2090</v>
      </c>
      <c r="BN68" s="290" t="s">
        <v>2090</v>
      </c>
      <c r="BO68" s="334" t="s">
        <v>2090</v>
      </c>
      <c r="BP68" s="333" t="s">
        <v>2090</v>
      </c>
      <c r="BQ68" s="290" t="s">
        <v>2090</v>
      </c>
      <c r="BR68" s="290" t="s">
        <v>2090</v>
      </c>
      <c r="BS68" s="334" t="s">
        <v>2090</v>
      </c>
      <c r="BT68" s="333" t="s">
        <v>2090</v>
      </c>
      <c r="BU68" s="290" t="s">
        <v>2090</v>
      </c>
      <c r="BV68" s="290" t="s">
        <v>2090</v>
      </c>
      <c r="BW68" s="334" t="s">
        <v>2090</v>
      </c>
      <c r="BX68" s="299"/>
      <c r="BY68" s="465" t="str">
        <f t="shared" si="35"/>
        <v>PCD_DPWW3_STOTH1_DLY_S7</v>
      </c>
      <c r="BZ68" s="465" t="str">
        <f t="shared" si="35"/>
        <v>PCD_DPWW3_STOTH1_DIR_S7</v>
      </c>
      <c r="CA68" s="465" t="str">
        <f t="shared" si="35"/>
        <v>PCD_DPWW3_STOTH1_DSCR_S7</v>
      </c>
      <c r="CB68" s="465" t="str">
        <f t="shared" si="35"/>
        <v>PCD_DPWW3_STOTH1_DCS_S7</v>
      </c>
      <c r="CC68" s="465" t="str">
        <f t="shared" si="35"/>
        <v>PCD_DPWW3_STOTH1_DSCS_S7</v>
      </c>
      <c r="CD68" s="465" t="str">
        <f t="shared" si="35"/>
        <v>PCD_DPWW3_STOTH1_DPP_S7</v>
      </c>
      <c r="CE68" s="465" t="str">
        <f t="shared" si="35"/>
        <v>PCD_DPWW3_STOTH1_DTPI_S7</v>
      </c>
      <c r="CF68" s="465" t="str">
        <f t="shared" si="35"/>
        <v>PCD_DPWW3_STOTH1_DCI_S7</v>
      </c>
      <c r="CG68" s="465" t="str">
        <f t="shared" si="35"/>
        <v>PCD_DPWW3_STOTH1_DSI_S7</v>
      </c>
      <c r="CH68" s="465" t="str">
        <f t="shared" si="35"/>
        <v>PCD_DPWW3_STOTH1_DER_S7</v>
      </c>
      <c r="CI68" s="465" t="str">
        <f t="shared" si="34"/>
        <v>PCD_DPWW3_STOTH1_RS_S7</v>
      </c>
      <c r="CJ68" s="465" t="str">
        <f t="shared" si="35"/>
        <v>PCD_DPWW3_STOTH1_DPLE_S7</v>
      </c>
    </row>
    <row r="69" spans="2:88" s="2" customFormat="1" ht="28.2" thickBot="1" x14ac:dyDescent="0.3">
      <c r="B69" s="417" t="str">
        <f t="shared" si="32"/>
        <v>YKY</v>
      </c>
      <c r="C69" s="226" t="s">
        <v>2041</v>
      </c>
      <c r="D69" s="226" t="s">
        <v>912</v>
      </c>
      <c r="E69" s="221">
        <f>IFERROR(INDEX('PCD List'!$E$3:$O$41,MATCH(DPWW3!$D69,'PCD List'!$D$3:$D$41,0),MATCH(DPWW3!$B69,'PCD List'!$E$2:$O$2,0)),"")</f>
        <v>0</v>
      </c>
      <c r="F69" s="438" t="s">
        <v>2067</v>
      </c>
      <c r="G69" s="227" t="s">
        <v>1942</v>
      </c>
      <c r="H69" s="423" t="s">
        <v>1144</v>
      </c>
      <c r="I69" s="424">
        <v>0</v>
      </c>
      <c r="J69" s="49"/>
      <c r="K69" s="1083"/>
      <c r="L69" s="49"/>
      <c r="M69" s="429">
        <f>SUM( M61:M67)</f>
        <v>0</v>
      </c>
      <c r="N69" s="430">
        <f t="shared" ref="N69:AG69" si="36">SUM( N61:N67)</f>
        <v>0</v>
      </c>
      <c r="O69" s="431">
        <f t="shared" si="36"/>
        <v>0</v>
      </c>
      <c r="P69" s="431">
        <f t="shared" si="36"/>
        <v>0</v>
      </c>
      <c r="Q69" s="431">
        <f t="shared" si="36"/>
        <v>0</v>
      </c>
      <c r="R69" s="431">
        <f t="shared" si="36"/>
        <v>0</v>
      </c>
      <c r="S69" s="431">
        <f t="shared" si="36"/>
        <v>0</v>
      </c>
      <c r="T69" s="431">
        <f t="shared" si="36"/>
        <v>0</v>
      </c>
      <c r="U69" s="431">
        <f t="shared" si="36"/>
        <v>0</v>
      </c>
      <c r="V69" s="431">
        <f t="shared" si="36"/>
        <v>0</v>
      </c>
      <c r="W69" s="431">
        <f t="shared" si="36"/>
        <v>0</v>
      </c>
      <c r="X69" s="431">
        <f t="shared" si="36"/>
        <v>0</v>
      </c>
      <c r="Y69" s="431">
        <f t="shared" si="36"/>
        <v>0</v>
      </c>
      <c r="Z69" s="431">
        <f t="shared" si="36"/>
        <v>0</v>
      </c>
      <c r="AA69" s="431">
        <f t="shared" si="36"/>
        <v>0</v>
      </c>
      <c r="AB69" s="431">
        <f t="shared" si="36"/>
        <v>0</v>
      </c>
      <c r="AC69" s="431">
        <f t="shared" si="36"/>
        <v>0</v>
      </c>
      <c r="AD69" s="431">
        <f t="shared" si="36"/>
        <v>0</v>
      </c>
      <c r="AE69" s="431">
        <f t="shared" si="36"/>
        <v>0</v>
      </c>
      <c r="AF69" s="431">
        <f t="shared" si="36"/>
        <v>0</v>
      </c>
      <c r="AG69" s="431">
        <f t="shared" si="36"/>
        <v>0</v>
      </c>
      <c r="AH69" s="30"/>
      <c r="AI69" s="30"/>
      <c r="AJ69" s="127"/>
      <c r="AK69" s="128"/>
      <c r="AL69" s="128"/>
      <c r="AM69" s="128"/>
      <c r="AN69" s="128"/>
      <c r="AO69" s="128"/>
      <c r="AP69" s="128"/>
      <c r="AQ69" s="128"/>
      <c r="AR69" s="128"/>
      <c r="AS69" s="128"/>
      <c r="AT69" s="128"/>
      <c r="AU69" s="90"/>
      <c r="AW69" s="449" t="s">
        <v>2068</v>
      </c>
      <c r="AZ69" s="2" t="s">
        <v>1943</v>
      </c>
      <c r="BA69" s="466"/>
      <c r="BB69" s="42"/>
      <c r="BC69" s="464" t="s">
        <v>2091</v>
      </c>
      <c r="BD69" s="452" t="s">
        <v>2091</v>
      </c>
      <c r="BE69" s="453" t="s">
        <v>2091</v>
      </c>
      <c r="BF69" s="453" t="s">
        <v>2091</v>
      </c>
      <c r="BG69" s="454" t="s">
        <v>2091</v>
      </c>
      <c r="BH69" s="452" t="s">
        <v>2091</v>
      </c>
      <c r="BI69" s="453" t="s">
        <v>2091</v>
      </c>
      <c r="BJ69" s="453" t="s">
        <v>2091</v>
      </c>
      <c r="BK69" s="454" t="s">
        <v>2091</v>
      </c>
      <c r="BL69" s="452" t="s">
        <v>2091</v>
      </c>
      <c r="BM69" s="453" t="s">
        <v>2091</v>
      </c>
      <c r="BN69" s="453" t="s">
        <v>2091</v>
      </c>
      <c r="BO69" s="454" t="s">
        <v>2091</v>
      </c>
      <c r="BP69" s="452" t="s">
        <v>2091</v>
      </c>
      <c r="BQ69" s="453" t="s">
        <v>2091</v>
      </c>
      <c r="BR69" s="453" t="s">
        <v>2091</v>
      </c>
      <c r="BS69" s="454" t="s">
        <v>2091</v>
      </c>
      <c r="BT69" s="452" t="s">
        <v>2091</v>
      </c>
      <c r="BU69" s="453" t="s">
        <v>2091</v>
      </c>
      <c r="BV69" s="453" t="s">
        <v>2091</v>
      </c>
      <c r="BW69" s="454" t="s">
        <v>2091</v>
      </c>
      <c r="BX69" s="299"/>
      <c r="BY69" s="465" t="str">
        <f t="shared" si="35"/>
        <v>PCD_DPWW3_STOTH1_DLY_ST</v>
      </c>
      <c r="BZ69" s="465" t="str">
        <f t="shared" si="35"/>
        <v>PCD_DPWW3_STOTH1_DIR_ST</v>
      </c>
      <c r="CA69" s="465" t="str">
        <f t="shared" si="35"/>
        <v>PCD_DPWW3_STOTH1_DSCR_ST</v>
      </c>
      <c r="CB69" s="465" t="str">
        <f t="shared" si="35"/>
        <v>PCD_DPWW3_STOTH1_DCS_ST</v>
      </c>
      <c r="CC69" s="465" t="str">
        <f t="shared" si="35"/>
        <v>PCD_DPWW3_STOTH1_DSCS_ST</v>
      </c>
      <c r="CD69" s="465" t="str">
        <f t="shared" si="35"/>
        <v>PCD_DPWW3_STOTH1_DPP_ST</v>
      </c>
      <c r="CE69" s="465" t="str">
        <f t="shared" si="35"/>
        <v>PCD_DPWW3_STOTH1_DTPI_ST</v>
      </c>
      <c r="CF69" s="465" t="str">
        <f t="shared" si="35"/>
        <v>PCD_DPWW3_STOTH1_DCI_ST</v>
      </c>
      <c r="CG69" s="465" t="str">
        <f t="shared" si="35"/>
        <v>PCD_DPWW3_STOTH1_DSI_ST</v>
      </c>
      <c r="CH69" s="465" t="str">
        <f t="shared" si="35"/>
        <v>PCD_DPWW3_STOTH1_DER_ST</v>
      </c>
      <c r="CI69" s="465" t="str">
        <f t="shared" si="34"/>
        <v>PCD_DPWW3_STOTH1_RS_ST</v>
      </c>
      <c r="CJ69" s="465" t="str">
        <f t="shared" si="35"/>
        <v>PCD_DPWW3_STOTH1_DPLE_ST</v>
      </c>
    </row>
    <row r="70" spans="2:88" s="2" customFormat="1" ht="27.6" x14ac:dyDescent="0.25">
      <c r="B70" s="64" t="str">
        <f xml:space="preserve"> B69</f>
        <v>YKY</v>
      </c>
      <c r="C70" s="361" t="s">
        <v>2041</v>
      </c>
      <c r="D70" s="361" t="s">
        <v>912</v>
      </c>
      <c r="E70" s="362">
        <f>IFERROR(INDEX('PCD List'!$E$3:$O$41,MATCH(DPWW3!$D70,'PCD List'!$D$3:$D$41,0),MATCH(DPWW3!$B70,'PCD List'!$E$2:$O$2,0)),"")</f>
        <v>0</v>
      </c>
      <c r="F70" s="439" t="s">
        <v>2092</v>
      </c>
      <c r="G70" s="19" t="s">
        <v>1904</v>
      </c>
      <c r="H70" s="374" t="s">
        <v>1144</v>
      </c>
      <c r="I70" s="166">
        <v>0</v>
      </c>
      <c r="J70" s="49"/>
      <c r="K70" s="1081"/>
      <c r="L70" s="5"/>
      <c r="M70" s="212"/>
      <c r="N70" s="179"/>
      <c r="O70" s="14"/>
      <c r="P70" s="14"/>
      <c r="Q70" s="181"/>
      <c r="R70" s="31"/>
      <c r="S70" s="14"/>
      <c r="T70" s="14"/>
      <c r="U70" s="34"/>
      <c r="V70" s="213"/>
      <c r="W70" s="14"/>
      <c r="X70" s="14"/>
      <c r="Y70" s="34"/>
      <c r="Z70" s="213"/>
      <c r="AA70" s="14"/>
      <c r="AB70" s="14"/>
      <c r="AC70" s="214"/>
      <c r="AD70" s="31"/>
      <c r="AE70" s="14"/>
      <c r="AF70" s="14"/>
      <c r="AG70" s="181"/>
      <c r="AH70" s="30"/>
      <c r="AI70" s="30"/>
      <c r="AJ70" s="126"/>
      <c r="AK70" s="9"/>
      <c r="AL70" s="9"/>
      <c r="AM70" s="9"/>
      <c r="AN70" s="9"/>
      <c r="AO70" s="9"/>
      <c r="AP70" s="9"/>
      <c r="AQ70" s="9"/>
      <c r="AR70" s="9"/>
      <c r="AS70" s="9"/>
      <c r="AT70" s="9"/>
      <c r="AU70" s="89"/>
      <c r="AW70" s="449" t="s">
        <v>2093</v>
      </c>
      <c r="AZ70" s="2" t="s">
        <v>2094</v>
      </c>
      <c r="BA70" s="348" t="s">
        <v>2095</v>
      </c>
      <c r="BB70" s="42"/>
      <c r="BC70" s="353" t="s">
        <v>2096</v>
      </c>
      <c r="BD70" s="352" t="s">
        <v>2096</v>
      </c>
      <c r="BE70" s="338" t="s">
        <v>2096</v>
      </c>
      <c r="BF70" s="338" t="s">
        <v>2096</v>
      </c>
      <c r="BG70" s="459" t="s">
        <v>2096</v>
      </c>
      <c r="BH70" s="352" t="s">
        <v>2096</v>
      </c>
      <c r="BI70" s="338" t="s">
        <v>2096</v>
      </c>
      <c r="BJ70" s="338" t="s">
        <v>2096</v>
      </c>
      <c r="BK70" s="459" t="s">
        <v>2096</v>
      </c>
      <c r="BL70" s="352" t="s">
        <v>2096</v>
      </c>
      <c r="BM70" s="338" t="s">
        <v>2096</v>
      </c>
      <c r="BN70" s="338" t="s">
        <v>2096</v>
      </c>
      <c r="BO70" s="459" t="s">
        <v>2096</v>
      </c>
      <c r="BP70" s="352" t="s">
        <v>2096</v>
      </c>
      <c r="BQ70" s="338" t="s">
        <v>2096</v>
      </c>
      <c r="BR70" s="338" t="s">
        <v>2096</v>
      </c>
      <c r="BS70" s="459" t="s">
        <v>2096</v>
      </c>
      <c r="BT70" s="352" t="s">
        <v>2096</v>
      </c>
      <c r="BU70" s="338" t="s">
        <v>2096</v>
      </c>
      <c r="BV70" s="338" t="s">
        <v>2096</v>
      </c>
      <c r="BW70" s="459" t="s">
        <v>2096</v>
      </c>
      <c r="BX70" s="299"/>
      <c r="BY70" s="309" t="s">
        <v>2097</v>
      </c>
      <c r="BZ70" s="308" t="s">
        <v>2098</v>
      </c>
      <c r="CA70" s="302" t="s">
        <v>2099</v>
      </c>
      <c r="CB70" s="302" t="s">
        <v>2100</v>
      </c>
      <c r="CC70" s="302" t="s">
        <v>2101</v>
      </c>
      <c r="CD70" s="302" t="s">
        <v>2102</v>
      </c>
      <c r="CE70" s="302" t="s">
        <v>2103</v>
      </c>
      <c r="CF70" s="302" t="s">
        <v>2104</v>
      </c>
      <c r="CG70" s="302" t="s">
        <v>2105</v>
      </c>
      <c r="CH70" s="302" t="s">
        <v>2106</v>
      </c>
      <c r="CI70" s="498" t="s">
        <v>2107</v>
      </c>
      <c r="CJ70" s="307" t="s">
        <v>2108</v>
      </c>
    </row>
    <row r="71" spans="2:88" s="2" customFormat="1" ht="27.6" x14ac:dyDescent="0.25">
      <c r="B71" s="64" t="str">
        <f t="shared" ref="B71:B78" si="37" xml:space="preserve"> B70</f>
        <v>YKY</v>
      </c>
      <c r="C71" s="122" t="s">
        <v>2041</v>
      </c>
      <c r="D71" s="122" t="s">
        <v>912</v>
      </c>
      <c r="E71" s="159">
        <f>IFERROR(INDEX('PCD List'!$E$3:$O$41,MATCH(DPWW3!$D71,'PCD List'!$D$3:$D$41,0),MATCH(DPWW3!$B71,'PCD List'!$E$2:$O$2,0)),"")</f>
        <v>0</v>
      </c>
      <c r="F71" s="218" t="s">
        <v>2092</v>
      </c>
      <c r="G71" s="19" t="s">
        <v>1921</v>
      </c>
      <c r="H71" s="374" t="s">
        <v>1144</v>
      </c>
      <c r="I71" s="166">
        <v>0</v>
      </c>
      <c r="J71" s="49"/>
      <c r="K71" s="1082"/>
      <c r="L71" s="49"/>
      <c r="M71" s="212"/>
      <c r="N71" s="179"/>
      <c r="O71" s="14"/>
      <c r="P71" s="14"/>
      <c r="Q71" s="181"/>
      <c r="R71" s="31"/>
      <c r="S71" s="14"/>
      <c r="T71" s="14"/>
      <c r="U71" s="34"/>
      <c r="V71" s="213"/>
      <c r="W71" s="14"/>
      <c r="X71" s="14"/>
      <c r="Y71" s="34"/>
      <c r="Z71" s="213"/>
      <c r="AA71" s="14"/>
      <c r="AB71" s="14"/>
      <c r="AC71" s="214"/>
      <c r="AD71" s="31"/>
      <c r="AE71" s="14"/>
      <c r="AF71" s="14"/>
      <c r="AG71" s="181"/>
      <c r="AH71" s="30"/>
      <c r="AI71" s="30"/>
      <c r="AJ71" s="126"/>
      <c r="AK71" s="9"/>
      <c r="AL71" s="9"/>
      <c r="AM71" s="9"/>
      <c r="AN71" s="9"/>
      <c r="AO71" s="9"/>
      <c r="AP71" s="9"/>
      <c r="AQ71" s="9"/>
      <c r="AR71" s="9"/>
      <c r="AS71" s="9"/>
      <c r="AT71" s="9"/>
      <c r="AU71" s="89"/>
      <c r="AW71" s="449" t="s">
        <v>2093</v>
      </c>
      <c r="AZ71" s="2" t="s">
        <v>1922</v>
      </c>
      <c r="BA71" s="466"/>
      <c r="BB71" s="42"/>
      <c r="BC71" s="348" t="s">
        <v>2109</v>
      </c>
      <c r="BD71" s="333" t="s">
        <v>2109</v>
      </c>
      <c r="BE71" s="290" t="s">
        <v>2109</v>
      </c>
      <c r="BF71" s="290" t="s">
        <v>2109</v>
      </c>
      <c r="BG71" s="334" t="s">
        <v>2109</v>
      </c>
      <c r="BH71" s="333" t="s">
        <v>2109</v>
      </c>
      <c r="BI71" s="290" t="s">
        <v>2109</v>
      </c>
      <c r="BJ71" s="290" t="s">
        <v>2109</v>
      </c>
      <c r="BK71" s="334" t="s">
        <v>2109</v>
      </c>
      <c r="BL71" s="333" t="s">
        <v>2109</v>
      </c>
      <c r="BM71" s="290" t="s">
        <v>2109</v>
      </c>
      <c r="BN71" s="290" t="s">
        <v>2109</v>
      </c>
      <c r="BO71" s="334" t="s">
        <v>2109</v>
      </c>
      <c r="BP71" s="333" t="s">
        <v>2109</v>
      </c>
      <c r="BQ71" s="290" t="s">
        <v>2109</v>
      </c>
      <c r="BR71" s="290" t="s">
        <v>2109</v>
      </c>
      <c r="BS71" s="334" t="s">
        <v>2109</v>
      </c>
      <c r="BT71" s="333" t="s">
        <v>2109</v>
      </c>
      <c r="BU71" s="290" t="s">
        <v>2109</v>
      </c>
      <c r="BV71" s="290" t="s">
        <v>2109</v>
      </c>
      <c r="BW71" s="334" t="s">
        <v>2109</v>
      </c>
      <c r="BX71" s="299"/>
      <c r="BY71" s="465" t="str">
        <f>BY$70&amp;$AZ71</f>
        <v>PCD_DPWW3_STOTH2_DLY_S1</v>
      </c>
      <c r="BZ71" s="465" t="str">
        <f t="shared" ref="BZ71:CJ71" si="38">BZ$70&amp;$AZ71</f>
        <v>PCD_DPWW3_STOTH2_DIR_S1</v>
      </c>
      <c r="CA71" s="465" t="str">
        <f t="shared" si="38"/>
        <v>PCD_DPWW3_STOTH2_DSCR_S1</v>
      </c>
      <c r="CB71" s="465" t="str">
        <f t="shared" si="38"/>
        <v>PCD_DPWW3_STOTH2_DCS_S1</v>
      </c>
      <c r="CC71" s="465" t="str">
        <f t="shared" si="38"/>
        <v>PCD_DPWW3_STOTH2_DSCS_S1</v>
      </c>
      <c r="CD71" s="465" t="str">
        <f t="shared" si="38"/>
        <v>PCD_DPWW3_STOTH2_DPP_S1</v>
      </c>
      <c r="CE71" s="465" t="str">
        <f t="shared" si="38"/>
        <v>PCD_DPWW3_STOTH2_DTPI_S1</v>
      </c>
      <c r="CF71" s="465" t="str">
        <f t="shared" si="38"/>
        <v>PCD_DPWW3_STOTH2_DCI_S1</v>
      </c>
      <c r="CG71" s="465" t="str">
        <f t="shared" si="38"/>
        <v>PCD_DPWW3_STOTH2_DSI_S1</v>
      </c>
      <c r="CH71" s="465" t="str">
        <f t="shared" si="38"/>
        <v>PCD_DPWW3_STOTH2_DER_S1</v>
      </c>
      <c r="CI71" s="465" t="str">
        <f t="shared" ref="CI71:CI78" si="39">CI$70&amp;$AZ71</f>
        <v>PCD_DPWW3_STOTH2_RS_S1</v>
      </c>
      <c r="CJ71" s="465" t="str">
        <f t="shared" si="38"/>
        <v>PCD_DPWW3_STOTH2_DPLE_S1</v>
      </c>
    </row>
    <row r="72" spans="2:88" s="2" customFormat="1" ht="27.6" x14ac:dyDescent="0.25">
      <c r="B72" s="64" t="str">
        <f t="shared" si="37"/>
        <v>YKY</v>
      </c>
      <c r="C72" s="122" t="s">
        <v>2041</v>
      </c>
      <c r="D72" s="122" t="s">
        <v>912</v>
      </c>
      <c r="E72" s="159">
        <f>IFERROR(INDEX('PCD List'!$E$3:$O$41,MATCH(DPWW3!$D72,'PCD List'!$D$3:$D$41,0),MATCH(DPWW3!$B72,'PCD List'!$E$2:$O$2,0)),"")</f>
        <v>0</v>
      </c>
      <c r="F72" s="218" t="s">
        <v>2092</v>
      </c>
      <c r="G72" s="19" t="s">
        <v>1924</v>
      </c>
      <c r="H72" s="374" t="s">
        <v>1144</v>
      </c>
      <c r="I72" s="166">
        <v>0</v>
      </c>
      <c r="J72" s="49"/>
      <c r="K72" s="1082"/>
      <c r="L72" s="49"/>
      <c r="M72" s="212"/>
      <c r="N72" s="179"/>
      <c r="O72" s="14"/>
      <c r="P72" s="14"/>
      <c r="Q72" s="181"/>
      <c r="R72" s="31"/>
      <c r="S72" s="14"/>
      <c r="T72" s="14"/>
      <c r="U72" s="34"/>
      <c r="V72" s="213"/>
      <c r="W72" s="14"/>
      <c r="X72" s="14"/>
      <c r="Y72" s="34"/>
      <c r="Z72" s="213"/>
      <c r="AA72" s="14"/>
      <c r="AB72" s="14"/>
      <c r="AC72" s="214"/>
      <c r="AD72" s="31"/>
      <c r="AE72" s="14"/>
      <c r="AF72" s="14"/>
      <c r="AG72" s="181"/>
      <c r="AH72" s="30"/>
      <c r="AI72" s="30"/>
      <c r="AJ72" s="126"/>
      <c r="AK72" s="9"/>
      <c r="AL72" s="9"/>
      <c r="AM72" s="9"/>
      <c r="AN72" s="9"/>
      <c r="AO72" s="9"/>
      <c r="AP72" s="9"/>
      <c r="AQ72" s="9"/>
      <c r="AR72" s="9"/>
      <c r="AS72" s="9"/>
      <c r="AT72" s="9"/>
      <c r="AU72" s="89"/>
      <c r="AW72" s="449" t="s">
        <v>2093</v>
      </c>
      <c r="AZ72" s="2" t="s">
        <v>1925</v>
      </c>
      <c r="BA72" s="466"/>
      <c r="BB72" s="42"/>
      <c r="BC72" s="348" t="s">
        <v>2110</v>
      </c>
      <c r="BD72" s="333" t="s">
        <v>2110</v>
      </c>
      <c r="BE72" s="290" t="s">
        <v>2110</v>
      </c>
      <c r="BF72" s="290" t="s">
        <v>2110</v>
      </c>
      <c r="BG72" s="334" t="s">
        <v>2110</v>
      </c>
      <c r="BH72" s="333" t="s">
        <v>2110</v>
      </c>
      <c r="BI72" s="290" t="s">
        <v>2110</v>
      </c>
      <c r="BJ72" s="290" t="s">
        <v>2110</v>
      </c>
      <c r="BK72" s="334" t="s">
        <v>2110</v>
      </c>
      <c r="BL72" s="333" t="s">
        <v>2110</v>
      </c>
      <c r="BM72" s="290" t="s">
        <v>2110</v>
      </c>
      <c r="BN72" s="290" t="s">
        <v>2110</v>
      </c>
      <c r="BO72" s="334" t="s">
        <v>2110</v>
      </c>
      <c r="BP72" s="333" t="s">
        <v>2110</v>
      </c>
      <c r="BQ72" s="290" t="s">
        <v>2110</v>
      </c>
      <c r="BR72" s="290" t="s">
        <v>2110</v>
      </c>
      <c r="BS72" s="334" t="s">
        <v>2110</v>
      </c>
      <c r="BT72" s="333" t="s">
        <v>2110</v>
      </c>
      <c r="BU72" s="290" t="s">
        <v>2110</v>
      </c>
      <c r="BV72" s="290" t="s">
        <v>2110</v>
      </c>
      <c r="BW72" s="334" t="s">
        <v>2110</v>
      </c>
      <c r="BX72" s="299"/>
      <c r="BY72" s="465" t="str">
        <f t="shared" ref="BY72:CJ78" si="40">BY$70&amp;$AZ72</f>
        <v>PCD_DPWW3_STOTH2_DLY_S2</v>
      </c>
      <c r="BZ72" s="465" t="str">
        <f t="shared" si="40"/>
        <v>PCD_DPWW3_STOTH2_DIR_S2</v>
      </c>
      <c r="CA72" s="465" t="str">
        <f t="shared" si="40"/>
        <v>PCD_DPWW3_STOTH2_DSCR_S2</v>
      </c>
      <c r="CB72" s="465" t="str">
        <f t="shared" si="40"/>
        <v>PCD_DPWW3_STOTH2_DCS_S2</v>
      </c>
      <c r="CC72" s="465" t="str">
        <f t="shared" si="40"/>
        <v>PCD_DPWW3_STOTH2_DSCS_S2</v>
      </c>
      <c r="CD72" s="465" t="str">
        <f t="shared" si="40"/>
        <v>PCD_DPWW3_STOTH2_DPP_S2</v>
      </c>
      <c r="CE72" s="465" t="str">
        <f t="shared" si="40"/>
        <v>PCD_DPWW3_STOTH2_DTPI_S2</v>
      </c>
      <c r="CF72" s="465" t="str">
        <f t="shared" si="40"/>
        <v>PCD_DPWW3_STOTH2_DCI_S2</v>
      </c>
      <c r="CG72" s="465" t="str">
        <f t="shared" si="40"/>
        <v>PCD_DPWW3_STOTH2_DSI_S2</v>
      </c>
      <c r="CH72" s="465" t="str">
        <f t="shared" si="40"/>
        <v>PCD_DPWW3_STOTH2_DER_S2</v>
      </c>
      <c r="CI72" s="465" t="str">
        <f t="shared" si="39"/>
        <v>PCD_DPWW3_STOTH2_RS_S2</v>
      </c>
      <c r="CJ72" s="465" t="str">
        <f t="shared" si="40"/>
        <v>PCD_DPWW3_STOTH2_DPLE_S2</v>
      </c>
    </row>
    <row r="73" spans="2:88" s="2" customFormat="1" ht="27.6" x14ac:dyDescent="0.25">
      <c r="B73" s="64" t="str">
        <f t="shared" si="37"/>
        <v>YKY</v>
      </c>
      <c r="C73" s="122" t="s">
        <v>2041</v>
      </c>
      <c r="D73" s="122" t="s">
        <v>912</v>
      </c>
      <c r="E73" s="159">
        <f>IFERROR(INDEX('PCD List'!$E$3:$O$41,MATCH(DPWW3!$D73,'PCD List'!$D$3:$D$41,0),MATCH(DPWW3!$B73,'PCD List'!$E$2:$O$2,0)),"")</f>
        <v>0</v>
      </c>
      <c r="F73" s="218" t="s">
        <v>2092</v>
      </c>
      <c r="G73" s="19" t="s">
        <v>1927</v>
      </c>
      <c r="H73" s="374" t="s">
        <v>1144</v>
      </c>
      <c r="I73" s="166">
        <v>0</v>
      </c>
      <c r="J73" s="49"/>
      <c r="K73" s="1082"/>
      <c r="L73" s="49"/>
      <c r="M73" s="212"/>
      <c r="N73" s="179"/>
      <c r="O73" s="14"/>
      <c r="P73" s="14"/>
      <c r="Q73" s="181"/>
      <c r="R73" s="31"/>
      <c r="S73" s="14"/>
      <c r="T73" s="14"/>
      <c r="U73" s="34"/>
      <c r="V73" s="213"/>
      <c r="W73" s="14"/>
      <c r="X73" s="14"/>
      <c r="Y73" s="34"/>
      <c r="Z73" s="213"/>
      <c r="AA73" s="14"/>
      <c r="AB73" s="14"/>
      <c r="AC73" s="214"/>
      <c r="AD73" s="31"/>
      <c r="AE73" s="14"/>
      <c r="AF73" s="14"/>
      <c r="AG73" s="181"/>
      <c r="AH73" s="30"/>
      <c r="AI73" s="30"/>
      <c r="AJ73" s="126"/>
      <c r="AK73" s="9"/>
      <c r="AL73" s="9"/>
      <c r="AM73" s="9"/>
      <c r="AN73" s="9"/>
      <c r="AO73" s="9"/>
      <c r="AP73" s="9"/>
      <c r="AQ73" s="9"/>
      <c r="AR73" s="9"/>
      <c r="AS73" s="9"/>
      <c r="AT73" s="9"/>
      <c r="AU73" s="89"/>
      <c r="AW73" s="449" t="s">
        <v>2093</v>
      </c>
      <c r="AZ73" s="2" t="s">
        <v>1928</v>
      </c>
      <c r="BA73" s="466"/>
      <c r="BB73" s="42"/>
      <c r="BC73" s="348" t="s">
        <v>2111</v>
      </c>
      <c r="BD73" s="333" t="s">
        <v>2111</v>
      </c>
      <c r="BE73" s="290" t="s">
        <v>2111</v>
      </c>
      <c r="BF73" s="290" t="s">
        <v>2111</v>
      </c>
      <c r="BG73" s="334" t="s">
        <v>2111</v>
      </c>
      <c r="BH73" s="333" t="s">
        <v>2111</v>
      </c>
      <c r="BI73" s="290" t="s">
        <v>2111</v>
      </c>
      <c r="BJ73" s="290" t="s">
        <v>2111</v>
      </c>
      <c r="BK73" s="334" t="s">
        <v>2111</v>
      </c>
      <c r="BL73" s="333" t="s">
        <v>2111</v>
      </c>
      <c r="BM73" s="290" t="s">
        <v>2111</v>
      </c>
      <c r="BN73" s="290" t="s">
        <v>2111</v>
      </c>
      <c r="BO73" s="334" t="s">
        <v>2111</v>
      </c>
      <c r="BP73" s="333" t="s">
        <v>2111</v>
      </c>
      <c r="BQ73" s="290" t="s">
        <v>2111</v>
      </c>
      <c r="BR73" s="290" t="s">
        <v>2111</v>
      </c>
      <c r="BS73" s="334" t="s">
        <v>2111</v>
      </c>
      <c r="BT73" s="333" t="s">
        <v>2111</v>
      </c>
      <c r="BU73" s="290" t="s">
        <v>2111</v>
      </c>
      <c r="BV73" s="290" t="s">
        <v>2111</v>
      </c>
      <c r="BW73" s="334" t="s">
        <v>2111</v>
      </c>
      <c r="BX73" s="299"/>
      <c r="BY73" s="465" t="str">
        <f t="shared" si="40"/>
        <v>PCD_DPWW3_STOTH2_DLY_S3</v>
      </c>
      <c r="BZ73" s="465" t="str">
        <f t="shared" si="40"/>
        <v>PCD_DPWW3_STOTH2_DIR_S3</v>
      </c>
      <c r="CA73" s="465" t="str">
        <f t="shared" si="40"/>
        <v>PCD_DPWW3_STOTH2_DSCR_S3</v>
      </c>
      <c r="CB73" s="465" t="str">
        <f t="shared" si="40"/>
        <v>PCD_DPWW3_STOTH2_DCS_S3</v>
      </c>
      <c r="CC73" s="465" t="str">
        <f t="shared" si="40"/>
        <v>PCD_DPWW3_STOTH2_DSCS_S3</v>
      </c>
      <c r="CD73" s="465" t="str">
        <f t="shared" si="40"/>
        <v>PCD_DPWW3_STOTH2_DPP_S3</v>
      </c>
      <c r="CE73" s="465" t="str">
        <f t="shared" si="40"/>
        <v>PCD_DPWW3_STOTH2_DTPI_S3</v>
      </c>
      <c r="CF73" s="465" t="str">
        <f t="shared" si="40"/>
        <v>PCD_DPWW3_STOTH2_DCI_S3</v>
      </c>
      <c r="CG73" s="465" t="str">
        <f t="shared" si="40"/>
        <v>PCD_DPWW3_STOTH2_DSI_S3</v>
      </c>
      <c r="CH73" s="465" t="str">
        <f t="shared" si="40"/>
        <v>PCD_DPWW3_STOTH2_DER_S3</v>
      </c>
      <c r="CI73" s="465" t="str">
        <f t="shared" si="39"/>
        <v>PCD_DPWW3_STOTH2_RS_S3</v>
      </c>
      <c r="CJ73" s="465" t="str">
        <f t="shared" si="40"/>
        <v>PCD_DPWW3_STOTH2_DPLE_S3</v>
      </c>
    </row>
    <row r="74" spans="2:88" s="2" customFormat="1" ht="27.6" x14ac:dyDescent="0.25">
      <c r="B74" s="64" t="str">
        <f t="shared" si="37"/>
        <v>YKY</v>
      </c>
      <c r="C74" s="122" t="s">
        <v>2041</v>
      </c>
      <c r="D74" s="122" t="s">
        <v>912</v>
      </c>
      <c r="E74" s="159">
        <f>IFERROR(INDEX('PCD List'!$E$3:$O$41,MATCH(DPWW3!$D74,'PCD List'!$D$3:$D$41,0),MATCH(DPWW3!$B74,'PCD List'!$E$2:$O$2,0)),"")</f>
        <v>0</v>
      </c>
      <c r="F74" s="218" t="s">
        <v>2092</v>
      </c>
      <c r="G74" s="19" t="s">
        <v>1930</v>
      </c>
      <c r="H74" s="374" t="s">
        <v>1144</v>
      </c>
      <c r="I74" s="166">
        <v>0</v>
      </c>
      <c r="J74" s="49"/>
      <c r="K74" s="1082"/>
      <c r="L74" s="49"/>
      <c r="M74" s="212"/>
      <c r="N74" s="179"/>
      <c r="O74" s="14"/>
      <c r="P74" s="14"/>
      <c r="Q74" s="181"/>
      <c r="R74" s="31"/>
      <c r="S74" s="14"/>
      <c r="T74" s="14"/>
      <c r="U74" s="34"/>
      <c r="V74" s="213"/>
      <c r="W74" s="14"/>
      <c r="X74" s="14"/>
      <c r="Y74" s="34"/>
      <c r="Z74" s="213"/>
      <c r="AA74" s="14"/>
      <c r="AB74" s="14"/>
      <c r="AC74" s="214"/>
      <c r="AD74" s="31"/>
      <c r="AE74" s="14"/>
      <c r="AF74" s="14"/>
      <c r="AG74" s="181"/>
      <c r="AH74" s="30"/>
      <c r="AI74" s="30"/>
      <c r="AJ74" s="126"/>
      <c r="AK74" s="9"/>
      <c r="AL74" s="9"/>
      <c r="AM74" s="9"/>
      <c r="AN74" s="9"/>
      <c r="AO74" s="9"/>
      <c r="AP74" s="9"/>
      <c r="AQ74" s="9"/>
      <c r="AR74" s="9"/>
      <c r="AS74" s="9"/>
      <c r="AT74" s="9"/>
      <c r="AU74" s="89"/>
      <c r="AW74" s="449" t="s">
        <v>2093</v>
      </c>
      <c r="AZ74" s="2" t="s">
        <v>1931</v>
      </c>
      <c r="BA74" s="466"/>
      <c r="BB74" s="42"/>
      <c r="BC74" s="348" t="s">
        <v>2112</v>
      </c>
      <c r="BD74" s="333" t="s">
        <v>2112</v>
      </c>
      <c r="BE74" s="290" t="s">
        <v>2112</v>
      </c>
      <c r="BF74" s="290" t="s">
        <v>2112</v>
      </c>
      <c r="BG74" s="334" t="s">
        <v>2112</v>
      </c>
      <c r="BH74" s="333" t="s">
        <v>2112</v>
      </c>
      <c r="BI74" s="290" t="s">
        <v>2112</v>
      </c>
      <c r="BJ74" s="290" t="s">
        <v>2112</v>
      </c>
      <c r="BK74" s="334" t="s">
        <v>2112</v>
      </c>
      <c r="BL74" s="333" t="s">
        <v>2112</v>
      </c>
      <c r="BM74" s="290" t="s">
        <v>2112</v>
      </c>
      <c r="BN74" s="290" t="s">
        <v>2112</v>
      </c>
      <c r="BO74" s="334" t="s">
        <v>2112</v>
      </c>
      <c r="BP74" s="333" t="s">
        <v>2112</v>
      </c>
      <c r="BQ74" s="290" t="s">
        <v>2112</v>
      </c>
      <c r="BR74" s="290" t="s">
        <v>2112</v>
      </c>
      <c r="BS74" s="334" t="s">
        <v>2112</v>
      </c>
      <c r="BT74" s="333" t="s">
        <v>2112</v>
      </c>
      <c r="BU74" s="290" t="s">
        <v>2112</v>
      </c>
      <c r="BV74" s="290" t="s">
        <v>2112</v>
      </c>
      <c r="BW74" s="334" t="s">
        <v>2112</v>
      </c>
      <c r="BX74" s="299"/>
      <c r="BY74" s="465" t="str">
        <f t="shared" si="40"/>
        <v>PCD_DPWW3_STOTH2_DLY_S4</v>
      </c>
      <c r="BZ74" s="465" t="str">
        <f t="shared" si="40"/>
        <v>PCD_DPWW3_STOTH2_DIR_S4</v>
      </c>
      <c r="CA74" s="465" t="str">
        <f t="shared" si="40"/>
        <v>PCD_DPWW3_STOTH2_DSCR_S4</v>
      </c>
      <c r="CB74" s="465" t="str">
        <f t="shared" si="40"/>
        <v>PCD_DPWW3_STOTH2_DCS_S4</v>
      </c>
      <c r="CC74" s="465" t="str">
        <f t="shared" si="40"/>
        <v>PCD_DPWW3_STOTH2_DSCS_S4</v>
      </c>
      <c r="CD74" s="465" t="str">
        <f t="shared" si="40"/>
        <v>PCD_DPWW3_STOTH2_DPP_S4</v>
      </c>
      <c r="CE74" s="465" t="str">
        <f t="shared" si="40"/>
        <v>PCD_DPWW3_STOTH2_DTPI_S4</v>
      </c>
      <c r="CF74" s="465" t="str">
        <f t="shared" si="40"/>
        <v>PCD_DPWW3_STOTH2_DCI_S4</v>
      </c>
      <c r="CG74" s="465" t="str">
        <f t="shared" si="40"/>
        <v>PCD_DPWW3_STOTH2_DSI_S4</v>
      </c>
      <c r="CH74" s="465" t="str">
        <f t="shared" si="40"/>
        <v>PCD_DPWW3_STOTH2_DER_S4</v>
      </c>
      <c r="CI74" s="465" t="str">
        <f t="shared" si="39"/>
        <v>PCD_DPWW3_STOTH2_RS_S4</v>
      </c>
      <c r="CJ74" s="465" t="str">
        <f t="shared" si="40"/>
        <v>PCD_DPWW3_STOTH2_DPLE_S4</v>
      </c>
    </row>
    <row r="75" spans="2:88" s="2" customFormat="1" ht="27.6" x14ac:dyDescent="0.25">
      <c r="B75" s="64" t="str">
        <f t="shared" si="37"/>
        <v>YKY</v>
      </c>
      <c r="C75" s="122" t="s">
        <v>2041</v>
      </c>
      <c r="D75" s="122" t="s">
        <v>912</v>
      </c>
      <c r="E75" s="159">
        <f>IFERROR(INDEX('PCD List'!$E$3:$O$41,MATCH(DPWW3!$D75,'PCD List'!$D$3:$D$41,0),MATCH(DPWW3!$B75,'PCD List'!$E$2:$O$2,0)),"")</f>
        <v>0</v>
      </c>
      <c r="F75" s="218" t="s">
        <v>2092</v>
      </c>
      <c r="G75" s="19" t="s">
        <v>1933</v>
      </c>
      <c r="H75" s="374" t="s">
        <v>1144</v>
      </c>
      <c r="I75" s="166">
        <v>0</v>
      </c>
      <c r="J75" s="49"/>
      <c r="K75" s="1082"/>
      <c r="L75" s="49"/>
      <c r="M75" s="212"/>
      <c r="N75" s="179"/>
      <c r="O75" s="14"/>
      <c r="P75" s="14"/>
      <c r="Q75" s="181"/>
      <c r="R75" s="31"/>
      <c r="S75" s="14"/>
      <c r="T75" s="14"/>
      <c r="U75" s="34"/>
      <c r="V75" s="213"/>
      <c r="W75" s="14"/>
      <c r="X75" s="14"/>
      <c r="Y75" s="34"/>
      <c r="Z75" s="213"/>
      <c r="AA75" s="14"/>
      <c r="AB75" s="14"/>
      <c r="AC75" s="214"/>
      <c r="AD75" s="31"/>
      <c r="AE75" s="14"/>
      <c r="AF75" s="14"/>
      <c r="AG75" s="181"/>
      <c r="AH75" s="30"/>
      <c r="AI75" s="30"/>
      <c r="AJ75" s="126"/>
      <c r="AK75" s="9"/>
      <c r="AL75" s="9"/>
      <c r="AM75" s="9"/>
      <c r="AN75" s="9"/>
      <c r="AO75" s="9"/>
      <c r="AP75" s="9"/>
      <c r="AQ75" s="9"/>
      <c r="AR75" s="9"/>
      <c r="AS75" s="9"/>
      <c r="AT75" s="9"/>
      <c r="AU75" s="89"/>
      <c r="AW75" s="449" t="s">
        <v>2093</v>
      </c>
      <c r="AZ75" s="2" t="s">
        <v>1934</v>
      </c>
      <c r="BA75" s="466"/>
      <c r="BB75" s="42"/>
      <c r="BC75" s="348" t="s">
        <v>2113</v>
      </c>
      <c r="BD75" s="333" t="s">
        <v>2113</v>
      </c>
      <c r="BE75" s="290" t="s">
        <v>2113</v>
      </c>
      <c r="BF75" s="290" t="s">
        <v>2113</v>
      </c>
      <c r="BG75" s="334" t="s">
        <v>2113</v>
      </c>
      <c r="BH75" s="333" t="s">
        <v>2113</v>
      </c>
      <c r="BI75" s="290" t="s">
        <v>2113</v>
      </c>
      <c r="BJ75" s="290" t="s">
        <v>2113</v>
      </c>
      <c r="BK75" s="334" t="s">
        <v>2113</v>
      </c>
      <c r="BL75" s="333" t="s">
        <v>2113</v>
      </c>
      <c r="BM75" s="290" t="s">
        <v>2113</v>
      </c>
      <c r="BN75" s="290" t="s">
        <v>2113</v>
      </c>
      <c r="BO75" s="334" t="s">
        <v>2113</v>
      </c>
      <c r="BP75" s="333" t="s">
        <v>2113</v>
      </c>
      <c r="BQ75" s="290" t="s">
        <v>2113</v>
      </c>
      <c r="BR75" s="290" t="s">
        <v>2113</v>
      </c>
      <c r="BS75" s="334" t="s">
        <v>2113</v>
      </c>
      <c r="BT75" s="333" t="s">
        <v>2113</v>
      </c>
      <c r="BU75" s="290" t="s">
        <v>2113</v>
      </c>
      <c r="BV75" s="290" t="s">
        <v>2113</v>
      </c>
      <c r="BW75" s="334" t="s">
        <v>2113</v>
      </c>
      <c r="BX75" s="299"/>
      <c r="BY75" s="465" t="str">
        <f t="shared" si="40"/>
        <v>PCD_DPWW3_STOTH2_DLY_S5</v>
      </c>
      <c r="BZ75" s="465" t="str">
        <f t="shared" si="40"/>
        <v>PCD_DPWW3_STOTH2_DIR_S5</v>
      </c>
      <c r="CA75" s="465" t="str">
        <f t="shared" si="40"/>
        <v>PCD_DPWW3_STOTH2_DSCR_S5</v>
      </c>
      <c r="CB75" s="465" t="str">
        <f t="shared" si="40"/>
        <v>PCD_DPWW3_STOTH2_DCS_S5</v>
      </c>
      <c r="CC75" s="465" t="str">
        <f t="shared" si="40"/>
        <v>PCD_DPWW3_STOTH2_DSCS_S5</v>
      </c>
      <c r="CD75" s="465" t="str">
        <f t="shared" si="40"/>
        <v>PCD_DPWW3_STOTH2_DPP_S5</v>
      </c>
      <c r="CE75" s="465" t="str">
        <f t="shared" si="40"/>
        <v>PCD_DPWW3_STOTH2_DTPI_S5</v>
      </c>
      <c r="CF75" s="465" t="str">
        <f t="shared" si="40"/>
        <v>PCD_DPWW3_STOTH2_DCI_S5</v>
      </c>
      <c r="CG75" s="465" t="str">
        <f t="shared" si="40"/>
        <v>PCD_DPWW3_STOTH2_DSI_S5</v>
      </c>
      <c r="CH75" s="465" t="str">
        <f t="shared" si="40"/>
        <v>PCD_DPWW3_STOTH2_DER_S5</v>
      </c>
      <c r="CI75" s="465" t="str">
        <f t="shared" si="39"/>
        <v>PCD_DPWW3_STOTH2_RS_S5</v>
      </c>
      <c r="CJ75" s="465" t="str">
        <f t="shared" si="40"/>
        <v>PCD_DPWW3_STOTH2_DPLE_S5</v>
      </c>
    </row>
    <row r="76" spans="2:88" s="2" customFormat="1" ht="27.6" x14ac:dyDescent="0.25">
      <c r="B76" s="64" t="str">
        <f t="shared" si="37"/>
        <v>YKY</v>
      </c>
      <c r="C76" s="122" t="s">
        <v>2041</v>
      </c>
      <c r="D76" s="122" t="s">
        <v>912</v>
      </c>
      <c r="E76" s="159">
        <f>IFERROR(INDEX('PCD List'!$E$3:$O$41,MATCH(DPWW3!$D76,'PCD List'!$D$3:$D$41,0),MATCH(DPWW3!$B76,'PCD List'!$E$2:$O$2,0)),"")</f>
        <v>0</v>
      </c>
      <c r="F76" s="218" t="s">
        <v>2092</v>
      </c>
      <c r="G76" s="19" t="s">
        <v>1936</v>
      </c>
      <c r="H76" s="374" t="s">
        <v>1144</v>
      </c>
      <c r="I76" s="166">
        <v>0</v>
      </c>
      <c r="J76" s="49"/>
      <c r="K76" s="1082"/>
      <c r="L76" s="49"/>
      <c r="M76" s="212"/>
      <c r="N76" s="179"/>
      <c r="O76" s="14"/>
      <c r="P76" s="14"/>
      <c r="Q76" s="181"/>
      <c r="R76" s="31"/>
      <c r="S76" s="14"/>
      <c r="T76" s="14"/>
      <c r="U76" s="34"/>
      <c r="V76" s="213"/>
      <c r="W76" s="14"/>
      <c r="X76" s="14"/>
      <c r="Y76" s="34"/>
      <c r="Z76" s="213"/>
      <c r="AA76" s="14"/>
      <c r="AB76" s="14"/>
      <c r="AC76" s="214"/>
      <c r="AD76" s="31"/>
      <c r="AE76" s="14"/>
      <c r="AF76" s="14"/>
      <c r="AG76" s="181"/>
      <c r="AH76" s="30"/>
      <c r="AI76" s="30"/>
      <c r="AJ76" s="126"/>
      <c r="AK76" s="9"/>
      <c r="AL76" s="9"/>
      <c r="AM76" s="9"/>
      <c r="AN76" s="9"/>
      <c r="AO76" s="9"/>
      <c r="AP76" s="9"/>
      <c r="AQ76" s="9"/>
      <c r="AR76" s="9"/>
      <c r="AS76" s="9"/>
      <c r="AT76" s="9"/>
      <c r="AU76" s="89"/>
      <c r="AW76" s="449" t="s">
        <v>2093</v>
      </c>
      <c r="AZ76" s="2" t="s">
        <v>1937</v>
      </c>
      <c r="BA76" s="466"/>
      <c r="BB76" s="42"/>
      <c r="BC76" s="348" t="s">
        <v>2114</v>
      </c>
      <c r="BD76" s="333" t="s">
        <v>2114</v>
      </c>
      <c r="BE76" s="290" t="s">
        <v>2114</v>
      </c>
      <c r="BF76" s="290" t="s">
        <v>2114</v>
      </c>
      <c r="BG76" s="334" t="s">
        <v>2114</v>
      </c>
      <c r="BH76" s="333" t="s">
        <v>2114</v>
      </c>
      <c r="BI76" s="290" t="s">
        <v>2114</v>
      </c>
      <c r="BJ76" s="290" t="s">
        <v>2114</v>
      </c>
      <c r="BK76" s="334" t="s">
        <v>2114</v>
      </c>
      <c r="BL76" s="333" t="s">
        <v>2114</v>
      </c>
      <c r="BM76" s="290" t="s">
        <v>2114</v>
      </c>
      <c r="BN76" s="290" t="s">
        <v>2114</v>
      </c>
      <c r="BO76" s="334" t="s">
        <v>2114</v>
      </c>
      <c r="BP76" s="333" t="s">
        <v>2114</v>
      </c>
      <c r="BQ76" s="290" t="s">
        <v>2114</v>
      </c>
      <c r="BR76" s="290" t="s">
        <v>2114</v>
      </c>
      <c r="BS76" s="334" t="s">
        <v>2114</v>
      </c>
      <c r="BT76" s="333" t="s">
        <v>2114</v>
      </c>
      <c r="BU76" s="290" t="s">
        <v>2114</v>
      </c>
      <c r="BV76" s="290" t="s">
        <v>2114</v>
      </c>
      <c r="BW76" s="334" t="s">
        <v>2114</v>
      </c>
      <c r="BX76" s="299"/>
      <c r="BY76" s="465" t="str">
        <f t="shared" si="40"/>
        <v>PCD_DPWW3_STOTH2_DLY_S6</v>
      </c>
      <c r="BZ76" s="465" t="str">
        <f t="shared" si="40"/>
        <v>PCD_DPWW3_STOTH2_DIR_S6</v>
      </c>
      <c r="CA76" s="465" t="str">
        <f t="shared" si="40"/>
        <v>PCD_DPWW3_STOTH2_DSCR_S6</v>
      </c>
      <c r="CB76" s="465" t="str">
        <f t="shared" si="40"/>
        <v>PCD_DPWW3_STOTH2_DCS_S6</v>
      </c>
      <c r="CC76" s="465" t="str">
        <f t="shared" si="40"/>
        <v>PCD_DPWW3_STOTH2_DSCS_S6</v>
      </c>
      <c r="CD76" s="465" t="str">
        <f t="shared" si="40"/>
        <v>PCD_DPWW3_STOTH2_DPP_S6</v>
      </c>
      <c r="CE76" s="465" t="str">
        <f t="shared" si="40"/>
        <v>PCD_DPWW3_STOTH2_DTPI_S6</v>
      </c>
      <c r="CF76" s="465" t="str">
        <f t="shared" si="40"/>
        <v>PCD_DPWW3_STOTH2_DCI_S6</v>
      </c>
      <c r="CG76" s="465" t="str">
        <f t="shared" si="40"/>
        <v>PCD_DPWW3_STOTH2_DSI_S6</v>
      </c>
      <c r="CH76" s="465" t="str">
        <f t="shared" si="40"/>
        <v>PCD_DPWW3_STOTH2_DER_S6</v>
      </c>
      <c r="CI76" s="465" t="str">
        <f t="shared" si="39"/>
        <v>PCD_DPWW3_STOTH2_RS_S6</v>
      </c>
      <c r="CJ76" s="465" t="str">
        <f t="shared" si="40"/>
        <v>PCD_DPWW3_STOTH2_DPLE_S6</v>
      </c>
    </row>
    <row r="77" spans="2:88" s="2" customFormat="1" ht="27.6" x14ac:dyDescent="0.25">
      <c r="B77" s="59" t="str">
        <f t="shared" si="37"/>
        <v>YKY</v>
      </c>
      <c r="C77" s="223" t="s">
        <v>2041</v>
      </c>
      <c r="D77" s="223" t="s">
        <v>912</v>
      </c>
      <c r="E77" s="224">
        <f>IFERROR(INDEX('PCD List'!$E$3:$O$41,MATCH(DPWW3!$D77,'PCD List'!$D$3:$D$41,0),MATCH(DPWW3!$B77,'PCD List'!$E$2:$O$2,0)),"")</f>
        <v>0</v>
      </c>
      <c r="F77" s="437" t="s">
        <v>2092</v>
      </c>
      <c r="G77" s="19" t="s">
        <v>1939</v>
      </c>
      <c r="H77" s="374" t="s">
        <v>1144</v>
      </c>
      <c r="I77" s="166">
        <v>0</v>
      </c>
      <c r="J77" s="49"/>
      <c r="K77" s="1082"/>
      <c r="L77" s="49"/>
      <c r="M77" s="418"/>
      <c r="N77" s="183"/>
      <c r="O77" s="184"/>
      <c r="P77" s="184"/>
      <c r="Q77" s="185"/>
      <c r="R77" s="419"/>
      <c r="S77" s="184"/>
      <c r="T77" s="184"/>
      <c r="U77" s="420"/>
      <c r="V77" s="421"/>
      <c r="W77" s="184"/>
      <c r="X77" s="184"/>
      <c r="Y77" s="420"/>
      <c r="Z77" s="421"/>
      <c r="AA77" s="184"/>
      <c r="AB77" s="184"/>
      <c r="AC77" s="422"/>
      <c r="AD77" s="419"/>
      <c r="AE77" s="184"/>
      <c r="AF77" s="184"/>
      <c r="AG77" s="185"/>
      <c r="AH77" s="30"/>
      <c r="AI77" s="30"/>
      <c r="AJ77" s="126"/>
      <c r="AK77" s="9"/>
      <c r="AL77" s="9"/>
      <c r="AM77" s="9"/>
      <c r="AN77" s="9"/>
      <c r="AO77" s="9"/>
      <c r="AP77" s="9"/>
      <c r="AQ77" s="9"/>
      <c r="AR77" s="9"/>
      <c r="AS77" s="9"/>
      <c r="AT77" s="9"/>
      <c r="AU77" s="89"/>
      <c r="AW77" s="449" t="s">
        <v>2093</v>
      </c>
      <c r="AZ77" s="2" t="s">
        <v>1940</v>
      </c>
      <c r="BA77" s="466"/>
      <c r="BB77" s="42"/>
      <c r="BC77" s="348" t="s">
        <v>2115</v>
      </c>
      <c r="BD77" s="333" t="s">
        <v>2115</v>
      </c>
      <c r="BE77" s="290" t="s">
        <v>2115</v>
      </c>
      <c r="BF77" s="290" t="s">
        <v>2115</v>
      </c>
      <c r="BG77" s="334" t="s">
        <v>2115</v>
      </c>
      <c r="BH77" s="333" t="s">
        <v>2115</v>
      </c>
      <c r="BI77" s="290" t="s">
        <v>2115</v>
      </c>
      <c r="BJ77" s="290" t="s">
        <v>2115</v>
      </c>
      <c r="BK77" s="334" t="s">
        <v>2115</v>
      </c>
      <c r="BL77" s="333" t="s">
        <v>2115</v>
      </c>
      <c r="BM77" s="290" t="s">
        <v>2115</v>
      </c>
      <c r="BN77" s="290" t="s">
        <v>2115</v>
      </c>
      <c r="BO77" s="334" t="s">
        <v>2115</v>
      </c>
      <c r="BP77" s="333" t="s">
        <v>2115</v>
      </c>
      <c r="BQ77" s="290" t="s">
        <v>2115</v>
      </c>
      <c r="BR77" s="290" t="s">
        <v>2115</v>
      </c>
      <c r="BS77" s="334" t="s">
        <v>2115</v>
      </c>
      <c r="BT77" s="333" t="s">
        <v>2115</v>
      </c>
      <c r="BU77" s="290" t="s">
        <v>2115</v>
      </c>
      <c r="BV77" s="290" t="s">
        <v>2115</v>
      </c>
      <c r="BW77" s="334" t="s">
        <v>2115</v>
      </c>
      <c r="BX77" s="299"/>
      <c r="BY77" s="465" t="str">
        <f t="shared" si="40"/>
        <v>PCD_DPWW3_STOTH2_DLY_S7</v>
      </c>
      <c r="BZ77" s="465" t="str">
        <f t="shared" si="40"/>
        <v>PCD_DPWW3_STOTH2_DIR_S7</v>
      </c>
      <c r="CA77" s="465" t="str">
        <f t="shared" si="40"/>
        <v>PCD_DPWW3_STOTH2_DSCR_S7</v>
      </c>
      <c r="CB77" s="465" t="str">
        <f t="shared" si="40"/>
        <v>PCD_DPWW3_STOTH2_DCS_S7</v>
      </c>
      <c r="CC77" s="465" t="str">
        <f t="shared" si="40"/>
        <v>PCD_DPWW3_STOTH2_DSCS_S7</v>
      </c>
      <c r="CD77" s="465" t="str">
        <f t="shared" si="40"/>
        <v>PCD_DPWW3_STOTH2_DPP_S7</v>
      </c>
      <c r="CE77" s="465" t="str">
        <f t="shared" si="40"/>
        <v>PCD_DPWW3_STOTH2_DTPI_S7</v>
      </c>
      <c r="CF77" s="465" t="str">
        <f t="shared" si="40"/>
        <v>PCD_DPWW3_STOTH2_DCI_S7</v>
      </c>
      <c r="CG77" s="465" t="str">
        <f t="shared" si="40"/>
        <v>PCD_DPWW3_STOTH2_DSI_S7</v>
      </c>
      <c r="CH77" s="465" t="str">
        <f t="shared" si="40"/>
        <v>PCD_DPWW3_STOTH2_DER_S7</v>
      </c>
      <c r="CI77" s="465" t="str">
        <f t="shared" si="39"/>
        <v>PCD_DPWW3_STOTH2_RS_S7</v>
      </c>
      <c r="CJ77" s="465" t="str">
        <f t="shared" si="40"/>
        <v>PCD_DPWW3_STOTH2_DPLE_S7</v>
      </c>
    </row>
    <row r="78" spans="2:88" s="2" customFormat="1" ht="28.2" thickBot="1" x14ac:dyDescent="0.3">
      <c r="B78" s="417" t="str">
        <f t="shared" si="37"/>
        <v>YKY</v>
      </c>
      <c r="C78" s="226" t="s">
        <v>2041</v>
      </c>
      <c r="D78" s="226" t="s">
        <v>912</v>
      </c>
      <c r="E78" s="221">
        <f>IFERROR(INDEX('PCD List'!$E$3:$O$41,MATCH(DPWW3!$D78,'PCD List'!$D$3:$D$41,0),MATCH(DPWW3!$B78,'PCD List'!$E$2:$O$2,0)),"")</f>
        <v>0</v>
      </c>
      <c r="F78" s="438" t="s">
        <v>2092</v>
      </c>
      <c r="G78" s="227" t="s">
        <v>1942</v>
      </c>
      <c r="H78" s="423" t="s">
        <v>1144</v>
      </c>
      <c r="I78" s="424">
        <v>0</v>
      </c>
      <c r="J78" s="49"/>
      <c r="K78" s="1083"/>
      <c r="L78" s="49"/>
      <c r="M78" s="429">
        <f>SUM( M70:M76)</f>
        <v>0</v>
      </c>
      <c r="N78" s="430">
        <f t="shared" ref="N78:AG78" si="41">SUM( N70:N76)</f>
        <v>0</v>
      </c>
      <c r="O78" s="431">
        <f t="shared" si="41"/>
        <v>0</v>
      </c>
      <c r="P78" s="431">
        <f t="shared" si="41"/>
        <v>0</v>
      </c>
      <c r="Q78" s="431">
        <f t="shared" si="41"/>
        <v>0</v>
      </c>
      <c r="R78" s="431">
        <f t="shared" si="41"/>
        <v>0</v>
      </c>
      <c r="S78" s="431">
        <f t="shared" si="41"/>
        <v>0</v>
      </c>
      <c r="T78" s="431">
        <f t="shared" si="41"/>
        <v>0</v>
      </c>
      <c r="U78" s="431">
        <f t="shared" si="41"/>
        <v>0</v>
      </c>
      <c r="V78" s="431">
        <f t="shared" si="41"/>
        <v>0</v>
      </c>
      <c r="W78" s="431">
        <f t="shared" si="41"/>
        <v>0</v>
      </c>
      <c r="X78" s="431">
        <f t="shared" si="41"/>
        <v>0</v>
      </c>
      <c r="Y78" s="431">
        <f t="shared" si="41"/>
        <v>0</v>
      </c>
      <c r="Z78" s="431">
        <f t="shared" si="41"/>
        <v>0</v>
      </c>
      <c r="AA78" s="431">
        <f t="shared" si="41"/>
        <v>0</v>
      </c>
      <c r="AB78" s="431">
        <f t="shared" si="41"/>
        <v>0</v>
      </c>
      <c r="AC78" s="431">
        <f t="shared" si="41"/>
        <v>0</v>
      </c>
      <c r="AD78" s="431">
        <f t="shared" si="41"/>
        <v>0</v>
      </c>
      <c r="AE78" s="431">
        <f t="shared" si="41"/>
        <v>0</v>
      </c>
      <c r="AF78" s="431">
        <f t="shared" si="41"/>
        <v>0</v>
      </c>
      <c r="AG78" s="431">
        <f t="shared" si="41"/>
        <v>0</v>
      </c>
      <c r="AH78" s="30"/>
      <c r="AI78" s="30"/>
      <c r="AJ78" s="127"/>
      <c r="AK78" s="128"/>
      <c r="AL78" s="128"/>
      <c r="AM78" s="128"/>
      <c r="AN78" s="128"/>
      <c r="AO78" s="128"/>
      <c r="AP78" s="128"/>
      <c r="AQ78" s="128"/>
      <c r="AR78" s="128"/>
      <c r="AS78" s="128"/>
      <c r="AT78" s="128"/>
      <c r="AU78" s="90"/>
      <c r="AW78" s="449" t="s">
        <v>2093</v>
      </c>
      <c r="AZ78" s="2" t="s">
        <v>1943</v>
      </c>
      <c r="BA78" s="466"/>
      <c r="BB78" s="42"/>
      <c r="BC78" s="464" t="s">
        <v>2116</v>
      </c>
      <c r="BD78" s="452" t="s">
        <v>2116</v>
      </c>
      <c r="BE78" s="453" t="s">
        <v>2116</v>
      </c>
      <c r="BF78" s="453" t="s">
        <v>2116</v>
      </c>
      <c r="BG78" s="454" t="s">
        <v>2116</v>
      </c>
      <c r="BH78" s="452" t="s">
        <v>2116</v>
      </c>
      <c r="BI78" s="453" t="s">
        <v>2116</v>
      </c>
      <c r="BJ78" s="453" t="s">
        <v>2116</v>
      </c>
      <c r="BK78" s="454" t="s">
        <v>2116</v>
      </c>
      <c r="BL78" s="452" t="s">
        <v>2116</v>
      </c>
      <c r="BM78" s="453" t="s">
        <v>2116</v>
      </c>
      <c r="BN78" s="453" t="s">
        <v>2116</v>
      </c>
      <c r="BO78" s="454" t="s">
        <v>2116</v>
      </c>
      <c r="BP78" s="452" t="s">
        <v>2116</v>
      </c>
      <c r="BQ78" s="453" t="s">
        <v>2116</v>
      </c>
      <c r="BR78" s="453" t="s">
        <v>2116</v>
      </c>
      <c r="BS78" s="454" t="s">
        <v>2116</v>
      </c>
      <c r="BT78" s="452" t="s">
        <v>2116</v>
      </c>
      <c r="BU78" s="453" t="s">
        <v>2116</v>
      </c>
      <c r="BV78" s="453" t="s">
        <v>2116</v>
      </c>
      <c r="BW78" s="454" t="s">
        <v>2116</v>
      </c>
      <c r="BX78" s="299"/>
      <c r="BY78" s="465" t="str">
        <f t="shared" si="40"/>
        <v>PCD_DPWW3_STOTH2_DLY_ST</v>
      </c>
      <c r="BZ78" s="465" t="str">
        <f t="shared" si="40"/>
        <v>PCD_DPWW3_STOTH2_DIR_ST</v>
      </c>
      <c r="CA78" s="465" t="str">
        <f t="shared" si="40"/>
        <v>PCD_DPWW3_STOTH2_DSCR_ST</v>
      </c>
      <c r="CB78" s="465" t="str">
        <f t="shared" si="40"/>
        <v>PCD_DPWW3_STOTH2_DCS_ST</v>
      </c>
      <c r="CC78" s="465" t="str">
        <f t="shared" si="40"/>
        <v>PCD_DPWW3_STOTH2_DSCS_ST</v>
      </c>
      <c r="CD78" s="465" t="str">
        <f t="shared" si="40"/>
        <v>PCD_DPWW3_STOTH2_DPP_ST</v>
      </c>
      <c r="CE78" s="465" t="str">
        <f t="shared" si="40"/>
        <v>PCD_DPWW3_STOTH2_DTPI_ST</v>
      </c>
      <c r="CF78" s="465" t="str">
        <f t="shared" si="40"/>
        <v>PCD_DPWW3_STOTH2_DCI_ST</v>
      </c>
      <c r="CG78" s="465" t="str">
        <f t="shared" si="40"/>
        <v>PCD_DPWW3_STOTH2_DSI_ST</v>
      </c>
      <c r="CH78" s="465" t="str">
        <f t="shared" si="40"/>
        <v>PCD_DPWW3_STOTH2_DER_ST</v>
      </c>
      <c r="CI78" s="465" t="str">
        <f t="shared" si="39"/>
        <v>PCD_DPWW3_STOTH2_RS_ST</v>
      </c>
      <c r="CJ78" s="465" t="str">
        <f t="shared" si="40"/>
        <v>PCD_DPWW3_STOTH2_DPLE_ST</v>
      </c>
    </row>
    <row r="79" spans="2:88" s="2" customFormat="1" ht="15" x14ac:dyDescent="0.25">
      <c r="B79" s="64" t="str">
        <f xml:space="preserve"> B78</f>
        <v>YKY</v>
      </c>
      <c r="C79" s="361" t="s">
        <v>2041</v>
      </c>
      <c r="D79" s="361" t="s">
        <v>915</v>
      </c>
      <c r="E79" s="362" t="str">
        <f>IFERROR(INDEX('PCD List'!$E$3:$O$41,MATCH(DPWW3!$D79,'PCD List'!$D$3:$D$41,0),MATCH(DPWW3!$B79,'PCD List'!$E$2:$O$2,0)),"")</f>
        <v>Y</v>
      </c>
      <c r="F79" s="439" t="s">
        <v>710</v>
      </c>
      <c r="G79" s="19" t="s">
        <v>1904</v>
      </c>
      <c r="H79" s="374" t="s">
        <v>1144</v>
      </c>
      <c r="I79" s="166">
        <v>0</v>
      </c>
      <c r="J79" s="49"/>
      <c r="K79" s="1081">
        <v>12</v>
      </c>
      <c r="L79" s="5"/>
      <c r="M79" s="212">
        <v>0</v>
      </c>
      <c r="N79" s="179">
        <v>0</v>
      </c>
      <c r="O79" s="14">
        <v>0</v>
      </c>
      <c r="P79" s="14">
        <v>0</v>
      </c>
      <c r="Q79" s="181">
        <v>0</v>
      </c>
      <c r="R79" s="31">
        <v>0</v>
      </c>
      <c r="S79" s="14">
        <v>0</v>
      </c>
      <c r="T79" s="14">
        <v>0</v>
      </c>
      <c r="U79" s="34">
        <v>0</v>
      </c>
      <c r="V79" s="213">
        <v>0</v>
      </c>
      <c r="W79" s="14">
        <v>0</v>
      </c>
      <c r="X79" s="14">
        <v>0</v>
      </c>
      <c r="Y79" s="34">
        <v>0</v>
      </c>
      <c r="Z79" s="213">
        <v>0</v>
      </c>
      <c r="AA79" s="14">
        <v>0</v>
      </c>
      <c r="AB79" s="14">
        <v>0</v>
      </c>
      <c r="AC79" s="214">
        <v>0</v>
      </c>
      <c r="AD79" s="31">
        <v>0</v>
      </c>
      <c r="AE79" s="14">
        <v>0</v>
      </c>
      <c r="AF79" s="14">
        <v>0</v>
      </c>
      <c r="AG79" s="181">
        <v>0</v>
      </c>
      <c r="AH79" s="30"/>
      <c r="AI79" s="30"/>
      <c r="AJ79" s="126"/>
      <c r="AK79" s="9"/>
      <c r="AL79" s="9"/>
      <c r="AM79" s="9"/>
      <c r="AN79" s="9"/>
      <c r="AO79" s="9"/>
      <c r="AP79" s="9"/>
      <c r="AQ79" s="9"/>
      <c r="AR79" s="9"/>
      <c r="AS79" s="9"/>
      <c r="AT79" s="9"/>
      <c r="AU79" s="89"/>
      <c r="AW79" s="449" t="s">
        <v>2117</v>
      </c>
      <c r="AZ79" s="2" t="s">
        <v>2118</v>
      </c>
      <c r="BA79" s="348" t="s">
        <v>2119</v>
      </c>
      <c r="BB79" s="42"/>
      <c r="BC79" s="353" t="s">
        <v>2120</v>
      </c>
      <c r="BD79" s="352" t="s">
        <v>2120</v>
      </c>
      <c r="BE79" s="338" t="s">
        <v>2120</v>
      </c>
      <c r="BF79" s="338" t="s">
        <v>2120</v>
      </c>
      <c r="BG79" s="459" t="s">
        <v>2120</v>
      </c>
      <c r="BH79" s="352" t="s">
        <v>2120</v>
      </c>
      <c r="BI79" s="338" t="s">
        <v>2120</v>
      </c>
      <c r="BJ79" s="338" t="s">
        <v>2120</v>
      </c>
      <c r="BK79" s="459" t="s">
        <v>2120</v>
      </c>
      <c r="BL79" s="352" t="s">
        <v>2120</v>
      </c>
      <c r="BM79" s="338" t="s">
        <v>2120</v>
      </c>
      <c r="BN79" s="338" t="s">
        <v>2120</v>
      </c>
      <c r="BO79" s="459" t="s">
        <v>2120</v>
      </c>
      <c r="BP79" s="352" t="s">
        <v>2120</v>
      </c>
      <c r="BQ79" s="338" t="s">
        <v>2120</v>
      </c>
      <c r="BR79" s="338" t="s">
        <v>2120</v>
      </c>
      <c r="BS79" s="459" t="s">
        <v>2120</v>
      </c>
      <c r="BT79" s="352" t="s">
        <v>2120</v>
      </c>
      <c r="BU79" s="338" t="s">
        <v>2120</v>
      </c>
      <c r="BV79" s="338" t="s">
        <v>2120</v>
      </c>
      <c r="BW79" s="459" t="s">
        <v>2120</v>
      </c>
      <c r="BX79" s="299"/>
      <c r="BY79" s="309" t="s">
        <v>2121</v>
      </c>
      <c r="BZ79" s="308" t="s">
        <v>2122</v>
      </c>
      <c r="CA79" s="302" t="s">
        <v>2123</v>
      </c>
      <c r="CB79" s="302" t="s">
        <v>2124</v>
      </c>
      <c r="CC79" s="302" t="s">
        <v>2125</v>
      </c>
      <c r="CD79" s="302" t="s">
        <v>2126</v>
      </c>
      <c r="CE79" s="302" t="s">
        <v>2127</v>
      </c>
      <c r="CF79" s="302" t="s">
        <v>2128</v>
      </c>
      <c r="CG79" s="302" t="s">
        <v>2129</v>
      </c>
      <c r="CH79" s="302" t="s">
        <v>2130</v>
      </c>
      <c r="CI79" s="498" t="s">
        <v>2131</v>
      </c>
      <c r="CJ79" s="307" t="s">
        <v>2132</v>
      </c>
    </row>
    <row r="80" spans="2:88" s="2" customFormat="1" ht="15" x14ac:dyDescent="0.25">
      <c r="B80" s="64" t="str">
        <f t="shared" ref="B80:B87" si="42" xml:space="preserve"> B79</f>
        <v>YKY</v>
      </c>
      <c r="C80" s="122" t="s">
        <v>2041</v>
      </c>
      <c r="D80" s="122" t="s">
        <v>915</v>
      </c>
      <c r="E80" s="159" t="str">
        <f>IFERROR(INDEX('PCD List'!$E$3:$O$41,MATCH(DPWW3!$D80,'PCD List'!$D$3:$D$41,0),MATCH(DPWW3!$B80,'PCD List'!$E$2:$O$2,0)),"")</f>
        <v>Y</v>
      </c>
      <c r="F80" s="218" t="s">
        <v>710</v>
      </c>
      <c r="G80" s="19" t="s">
        <v>1921</v>
      </c>
      <c r="H80" s="374" t="s">
        <v>1144</v>
      </c>
      <c r="I80" s="166">
        <v>0</v>
      </c>
      <c r="J80" s="49"/>
      <c r="K80" s="1082"/>
      <c r="L80" s="49"/>
      <c r="M80" s="212">
        <v>0</v>
      </c>
      <c r="N80" s="179">
        <v>0</v>
      </c>
      <c r="O80" s="14">
        <v>0</v>
      </c>
      <c r="P80" s="14">
        <v>0</v>
      </c>
      <c r="Q80" s="181">
        <v>0</v>
      </c>
      <c r="R80" s="31">
        <v>0</v>
      </c>
      <c r="S80" s="14">
        <v>0</v>
      </c>
      <c r="T80" s="14">
        <v>0</v>
      </c>
      <c r="U80" s="34">
        <v>0</v>
      </c>
      <c r="V80" s="213">
        <v>0</v>
      </c>
      <c r="W80" s="14">
        <v>0</v>
      </c>
      <c r="X80" s="14">
        <v>0</v>
      </c>
      <c r="Y80" s="34">
        <v>0</v>
      </c>
      <c r="Z80" s="213">
        <v>0</v>
      </c>
      <c r="AA80" s="14">
        <v>0</v>
      </c>
      <c r="AB80" s="14">
        <v>0</v>
      </c>
      <c r="AC80" s="214">
        <v>0</v>
      </c>
      <c r="AD80" s="31">
        <v>0</v>
      </c>
      <c r="AE80" s="14">
        <v>0</v>
      </c>
      <c r="AF80" s="14">
        <v>0</v>
      </c>
      <c r="AG80" s="181">
        <v>0</v>
      </c>
      <c r="AH80" s="30"/>
      <c r="AI80" s="30"/>
      <c r="AJ80" s="126"/>
      <c r="AK80" s="9"/>
      <c r="AL80" s="9"/>
      <c r="AM80" s="9"/>
      <c r="AN80" s="9"/>
      <c r="AO80" s="9"/>
      <c r="AP80" s="9"/>
      <c r="AQ80" s="9"/>
      <c r="AR80" s="9"/>
      <c r="AS80" s="9"/>
      <c r="AT80" s="9"/>
      <c r="AU80" s="89"/>
      <c r="AW80" s="449" t="s">
        <v>2117</v>
      </c>
      <c r="AZ80" s="2" t="s">
        <v>1922</v>
      </c>
      <c r="BA80" s="466"/>
      <c r="BB80" s="42"/>
      <c r="BC80" s="348" t="s">
        <v>2133</v>
      </c>
      <c r="BD80" s="333" t="s">
        <v>2133</v>
      </c>
      <c r="BE80" s="290" t="s">
        <v>2133</v>
      </c>
      <c r="BF80" s="290" t="s">
        <v>2133</v>
      </c>
      <c r="BG80" s="334" t="s">
        <v>2133</v>
      </c>
      <c r="BH80" s="333" t="s">
        <v>2133</v>
      </c>
      <c r="BI80" s="290" t="s">
        <v>2133</v>
      </c>
      <c r="BJ80" s="290" t="s">
        <v>2133</v>
      </c>
      <c r="BK80" s="334" t="s">
        <v>2133</v>
      </c>
      <c r="BL80" s="333" t="s">
        <v>2133</v>
      </c>
      <c r="BM80" s="290" t="s">
        <v>2133</v>
      </c>
      <c r="BN80" s="290" t="s">
        <v>2133</v>
      </c>
      <c r="BO80" s="334" t="s">
        <v>2133</v>
      </c>
      <c r="BP80" s="333" t="s">
        <v>2133</v>
      </c>
      <c r="BQ80" s="290" t="s">
        <v>2133</v>
      </c>
      <c r="BR80" s="290" t="s">
        <v>2133</v>
      </c>
      <c r="BS80" s="334" t="s">
        <v>2133</v>
      </c>
      <c r="BT80" s="333" t="s">
        <v>2133</v>
      </c>
      <c r="BU80" s="290" t="s">
        <v>2133</v>
      </c>
      <c r="BV80" s="290" t="s">
        <v>2133</v>
      </c>
      <c r="BW80" s="334" t="s">
        <v>2133</v>
      </c>
      <c r="BX80" s="299"/>
      <c r="BY80" s="465" t="str">
        <f>BY$79&amp;$AZ80</f>
        <v>PCD_DPWW3_BIO_IED_DLY_S1</v>
      </c>
      <c r="BZ80" s="465" t="str">
        <f t="shared" ref="BZ80:CJ80" si="43">BZ$79&amp;$AZ80</f>
        <v>PCD_DPWW3_BIO_IED_DIR_S1</v>
      </c>
      <c r="CA80" s="465" t="str">
        <f t="shared" si="43"/>
        <v>PCD_DPWW3_BIO_IED_DSCR_S1</v>
      </c>
      <c r="CB80" s="465" t="str">
        <f t="shared" si="43"/>
        <v>PCD_DPWW3_BIO_IED_DCS_S1</v>
      </c>
      <c r="CC80" s="465" t="str">
        <f t="shared" si="43"/>
        <v>PCD_DPWW3_BIO_IED_DSCS_S1</v>
      </c>
      <c r="CD80" s="465" t="str">
        <f t="shared" si="43"/>
        <v>PCD_DPWW3_BIO_IED_DPP_S1</v>
      </c>
      <c r="CE80" s="465" t="str">
        <f t="shared" si="43"/>
        <v>PCD_DPWW3_BIO_IED_DTPI_S1</v>
      </c>
      <c r="CF80" s="465" t="str">
        <f t="shared" si="43"/>
        <v>PCD_DPWW3_BIO_IED_DCI_S1</v>
      </c>
      <c r="CG80" s="465" t="str">
        <f t="shared" si="43"/>
        <v>PCD_DPWW3_BIO_IED_DSI_S1</v>
      </c>
      <c r="CH80" s="465" t="str">
        <f t="shared" si="43"/>
        <v>PCD_DPWW3_BIO_IED_DER_S1</v>
      </c>
      <c r="CI80" s="465" t="str">
        <f t="shared" ref="CI80:CI87" si="44">CI$79&amp;$AZ80</f>
        <v>PCD_DPWW3_BIO_IED_RS_S1</v>
      </c>
      <c r="CJ80" s="465" t="str">
        <f t="shared" si="43"/>
        <v>PCD_DPWW3_BIO_IED_DPLE_S1</v>
      </c>
    </row>
    <row r="81" spans="2:88" s="2" customFormat="1" ht="15" x14ac:dyDescent="0.25">
      <c r="B81" s="64" t="str">
        <f t="shared" si="42"/>
        <v>YKY</v>
      </c>
      <c r="C81" s="122" t="s">
        <v>2041</v>
      </c>
      <c r="D81" s="122" t="s">
        <v>915</v>
      </c>
      <c r="E81" s="159" t="str">
        <f>IFERROR(INDEX('PCD List'!$E$3:$O$41,MATCH(DPWW3!$D81,'PCD List'!$D$3:$D$41,0),MATCH(DPWW3!$B81,'PCD List'!$E$2:$O$2,0)),"")</f>
        <v>Y</v>
      </c>
      <c r="F81" s="218" t="s">
        <v>710</v>
      </c>
      <c r="G81" s="19" t="s">
        <v>1924</v>
      </c>
      <c r="H81" s="374" t="s">
        <v>1144</v>
      </c>
      <c r="I81" s="166">
        <v>0</v>
      </c>
      <c r="J81" s="49"/>
      <c r="K81" s="1082"/>
      <c r="L81" s="49"/>
      <c r="M81" s="212">
        <v>0</v>
      </c>
      <c r="N81" s="179">
        <v>0</v>
      </c>
      <c r="O81" s="14">
        <v>0</v>
      </c>
      <c r="P81" s="14">
        <v>0</v>
      </c>
      <c r="Q81" s="181">
        <v>0</v>
      </c>
      <c r="R81" s="31">
        <v>0</v>
      </c>
      <c r="S81" s="14">
        <v>0</v>
      </c>
      <c r="T81" s="14">
        <v>0</v>
      </c>
      <c r="U81" s="34">
        <v>0</v>
      </c>
      <c r="V81" s="213">
        <v>0</v>
      </c>
      <c r="W81" s="14">
        <v>0</v>
      </c>
      <c r="X81" s="14">
        <v>0</v>
      </c>
      <c r="Y81" s="34">
        <v>0</v>
      </c>
      <c r="Z81" s="213">
        <v>0</v>
      </c>
      <c r="AA81" s="14">
        <v>0</v>
      </c>
      <c r="AB81" s="14">
        <v>0</v>
      </c>
      <c r="AC81" s="214">
        <v>0</v>
      </c>
      <c r="AD81" s="31">
        <v>0</v>
      </c>
      <c r="AE81" s="14">
        <v>0</v>
      </c>
      <c r="AF81" s="14">
        <v>0</v>
      </c>
      <c r="AG81" s="181">
        <v>0</v>
      </c>
      <c r="AH81" s="30"/>
      <c r="AI81" s="30"/>
      <c r="AJ81" s="126"/>
      <c r="AK81" s="9"/>
      <c r="AL81" s="9"/>
      <c r="AM81" s="9"/>
      <c r="AN81" s="9"/>
      <c r="AO81" s="9"/>
      <c r="AP81" s="9"/>
      <c r="AQ81" s="9"/>
      <c r="AR81" s="9"/>
      <c r="AS81" s="9"/>
      <c r="AT81" s="9"/>
      <c r="AU81" s="89"/>
      <c r="AW81" s="449" t="s">
        <v>2117</v>
      </c>
      <c r="AZ81" s="2" t="s">
        <v>1925</v>
      </c>
      <c r="BA81" s="466"/>
      <c r="BB81" s="42"/>
      <c r="BC81" s="348" t="s">
        <v>2134</v>
      </c>
      <c r="BD81" s="333" t="s">
        <v>2134</v>
      </c>
      <c r="BE81" s="290" t="s">
        <v>2134</v>
      </c>
      <c r="BF81" s="290" t="s">
        <v>2134</v>
      </c>
      <c r="BG81" s="334" t="s">
        <v>2134</v>
      </c>
      <c r="BH81" s="333" t="s">
        <v>2134</v>
      </c>
      <c r="BI81" s="290" t="s">
        <v>2134</v>
      </c>
      <c r="BJ81" s="290" t="s">
        <v>2134</v>
      </c>
      <c r="BK81" s="334" t="s">
        <v>2134</v>
      </c>
      <c r="BL81" s="333" t="s">
        <v>2134</v>
      </c>
      <c r="BM81" s="290" t="s">
        <v>2134</v>
      </c>
      <c r="BN81" s="290" t="s">
        <v>2134</v>
      </c>
      <c r="BO81" s="334" t="s">
        <v>2134</v>
      </c>
      <c r="BP81" s="333" t="s">
        <v>2134</v>
      </c>
      <c r="BQ81" s="290" t="s">
        <v>2134</v>
      </c>
      <c r="BR81" s="290" t="s">
        <v>2134</v>
      </c>
      <c r="BS81" s="334" t="s">
        <v>2134</v>
      </c>
      <c r="BT81" s="333" t="s">
        <v>2134</v>
      </c>
      <c r="BU81" s="290" t="s">
        <v>2134</v>
      </c>
      <c r="BV81" s="290" t="s">
        <v>2134</v>
      </c>
      <c r="BW81" s="334" t="s">
        <v>2134</v>
      </c>
      <c r="BX81" s="299"/>
      <c r="BY81" s="465" t="str">
        <f t="shared" ref="BY81:CJ87" si="45">BY$79&amp;$AZ81</f>
        <v>PCD_DPWW3_BIO_IED_DLY_S2</v>
      </c>
      <c r="BZ81" s="465" t="str">
        <f t="shared" si="45"/>
        <v>PCD_DPWW3_BIO_IED_DIR_S2</v>
      </c>
      <c r="CA81" s="465" t="str">
        <f t="shared" si="45"/>
        <v>PCD_DPWW3_BIO_IED_DSCR_S2</v>
      </c>
      <c r="CB81" s="465" t="str">
        <f t="shared" si="45"/>
        <v>PCD_DPWW3_BIO_IED_DCS_S2</v>
      </c>
      <c r="CC81" s="465" t="str">
        <f t="shared" si="45"/>
        <v>PCD_DPWW3_BIO_IED_DSCS_S2</v>
      </c>
      <c r="CD81" s="465" t="str">
        <f t="shared" si="45"/>
        <v>PCD_DPWW3_BIO_IED_DPP_S2</v>
      </c>
      <c r="CE81" s="465" t="str">
        <f t="shared" si="45"/>
        <v>PCD_DPWW3_BIO_IED_DTPI_S2</v>
      </c>
      <c r="CF81" s="465" t="str">
        <f t="shared" si="45"/>
        <v>PCD_DPWW3_BIO_IED_DCI_S2</v>
      </c>
      <c r="CG81" s="465" t="str">
        <f t="shared" si="45"/>
        <v>PCD_DPWW3_BIO_IED_DSI_S2</v>
      </c>
      <c r="CH81" s="465" t="str">
        <f t="shared" si="45"/>
        <v>PCD_DPWW3_BIO_IED_DER_S2</v>
      </c>
      <c r="CI81" s="465" t="str">
        <f t="shared" si="44"/>
        <v>PCD_DPWW3_BIO_IED_RS_S2</v>
      </c>
      <c r="CJ81" s="465" t="str">
        <f t="shared" si="45"/>
        <v>PCD_DPWW3_BIO_IED_DPLE_S2</v>
      </c>
    </row>
    <row r="82" spans="2:88" s="2" customFormat="1" ht="15" x14ac:dyDescent="0.25">
      <c r="B82" s="64" t="str">
        <f t="shared" si="42"/>
        <v>YKY</v>
      </c>
      <c r="C82" s="122" t="s">
        <v>2041</v>
      </c>
      <c r="D82" s="122" t="s">
        <v>915</v>
      </c>
      <c r="E82" s="159" t="str">
        <f>IFERROR(INDEX('PCD List'!$E$3:$O$41,MATCH(DPWW3!$D82,'PCD List'!$D$3:$D$41,0),MATCH(DPWW3!$B82,'PCD List'!$E$2:$O$2,0)),"")</f>
        <v>Y</v>
      </c>
      <c r="F82" s="218" t="s">
        <v>710</v>
      </c>
      <c r="G82" s="19" t="s">
        <v>1927</v>
      </c>
      <c r="H82" s="374" t="s">
        <v>1144</v>
      </c>
      <c r="I82" s="166">
        <v>0</v>
      </c>
      <c r="J82" s="49"/>
      <c r="K82" s="1082"/>
      <c r="L82" s="49"/>
      <c r="M82" s="212">
        <v>0</v>
      </c>
      <c r="N82" s="179">
        <v>0</v>
      </c>
      <c r="O82" s="14">
        <v>0</v>
      </c>
      <c r="P82" s="14">
        <v>0</v>
      </c>
      <c r="Q82" s="181">
        <v>0</v>
      </c>
      <c r="R82" s="31">
        <v>0</v>
      </c>
      <c r="S82" s="14">
        <v>0</v>
      </c>
      <c r="T82" s="14">
        <v>0</v>
      </c>
      <c r="U82" s="34">
        <v>0</v>
      </c>
      <c r="V82" s="213">
        <v>0</v>
      </c>
      <c r="W82" s="14">
        <v>0</v>
      </c>
      <c r="X82" s="14">
        <v>0</v>
      </c>
      <c r="Y82" s="34">
        <v>0</v>
      </c>
      <c r="Z82" s="213">
        <v>0</v>
      </c>
      <c r="AA82" s="14">
        <v>0</v>
      </c>
      <c r="AB82" s="14">
        <v>0</v>
      </c>
      <c r="AC82" s="214">
        <v>0</v>
      </c>
      <c r="AD82" s="31">
        <v>0</v>
      </c>
      <c r="AE82" s="14">
        <v>0</v>
      </c>
      <c r="AF82" s="14">
        <v>0</v>
      </c>
      <c r="AG82" s="181">
        <v>0</v>
      </c>
      <c r="AH82" s="30"/>
      <c r="AI82" s="30"/>
      <c r="AJ82" s="126"/>
      <c r="AK82" s="9"/>
      <c r="AL82" s="9"/>
      <c r="AM82" s="9"/>
      <c r="AN82" s="9"/>
      <c r="AO82" s="9"/>
      <c r="AP82" s="9"/>
      <c r="AQ82" s="9"/>
      <c r="AR82" s="9"/>
      <c r="AS82" s="9"/>
      <c r="AT82" s="9"/>
      <c r="AU82" s="89"/>
      <c r="AW82" s="449" t="s">
        <v>2117</v>
      </c>
      <c r="AZ82" s="2" t="s">
        <v>1928</v>
      </c>
      <c r="BA82" s="466"/>
      <c r="BB82" s="42"/>
      <c r="BC82" s="348" t="s">
        <v>2135</v>
      </c>
      <c r="BD82" s="333" t="s">
        <v>2135</v>
      </c>
      <c r="BE82" s="290" t="s">
        <v>2135</v>
      </c>
      <c r="BF82" s="290" t="s">
        <v>2135</v>
      </c>
      <c r="BG82" s="334" t="s">
        <v>2135</v>
      </c>
      <c r="BH82" s="333" t="s">
        <v>2135</v>
      </c>
      <c r="BI82" s="290" t="s">
        <v>2135</v>
      </c>
      <c r="BJ82" s="290" t="s">
        <v>2135</v>
      </c>
      <c r="BK82" s="334" t="s">
        <v>2135</v>
      </c>
      <c r="BL82" s="333" t="s">
        <v>2135</v>
      </c>
      <c r="BM82" s="290" t="s">
        <v>2135</v>
      </c>
      <c r="BN82" s="290" t="s">
        <v>2135</v>
      </c>
      <c r="BO82" s="334" t="s">
        <v>2135</v>
      </c>
      <c r="BP82" s="333" t="s">
        <v>2135</v>
      </c>
      <c r="BQ82" s="290" t="s">
        <v>2135</v>
      </c>
      <c r="BR82" s="290" t="s">
        <v>2135</v>
      </c>
      <c r="BS82" s="334" t="s">
        <v>2135</v>
      </c>
      <c r="BT82" s="333" t="s">
        <v>2135</v>
      </c>
      <c r="BU82" s="290" t="s">
        <v>2135</v>
      </c>
      <c r="BV82" s="290" t="s">
        <v>2135</v>
      </c>
      <c r="BW82" s="334" t="s">
        <v>2135</v>
      </c>
      <c r="BX82" s="299"/>
      <c r="BY82" s="465" t="str">
        <f t="shared" si="45"/>
        <v>PCD_DPWW3_BIO_IED_DLY_S3</v>
      </c>
      <c r="BZ82" s="465" t="str">
        <f t="shared" si="45"/>
        <v>PCD_DPWW3_BIO_IED_DIR_S3</v>
      </c>
      <c r="CA82" s="465" t="str">
        <f t="shared" si="45"/>
        <v>PCD_DPWW3_BIO_IED_DSCR_S3</v>
      </c>
      <c r="CB82" s="465" t="str">
        <f t="shared" si="45"/>
        <v>PCD_DPWW3_BIO_IED_DCS_S3</v>
      </c>
      <c r="CC82" s="465" t="str">
        <f t="shared" si="45"/>
        <v>PCD_DPWW3_BIO_IED_DSCS_S3</v>
      </c>
      <c r="CD82" s="465" t="str">
        <f t="shared" si="45"/>
        <v>PCD_DPWW3_BIO_IED_DPP_S3</v>
      </c>
      <c r="CE82" s="465" t="str">
        <f t="shared" si="45"/>
        <v>PCD_DPWW3_BIO_IED_DTPI_S3</v>
      </c>
      <c r="CF82" s="465" t="str">
        <f t="shared" si="45"/>
        <v>PCD_DPWW3_BIO_IED_DCI_S3</v>
      </c>
      <c r="CG82" s="465" t="str">
        <f t="shared" si="45"/>
        <v>PCD_DPWW3_BIO_IED_DSI_S3</v>
      </c>
      <c r="CH82" s="465" t="str">
        <f t="shared" si="45"/>
        <v>PCD_DPWW3_BIO_IED_DER_S3</v>
      </c>
      <c r="CI82" s="465" t="str">
        <f t="shared" si="44"/>
        <v>PCD_DPWW3_BIO_IED_RS_S3</v>
      </c>
      <c r="CJ82" s="465" t="str">
        <f t="shared" si="45"/>
        <v>PCD_DPWW3_BIO_IED_DPLE_S3</v>
      </c>
    </row>
    <row r="83" spans="2:88" s="2" customFormat="1" ht="15" x14ac:dyDescent="0.25">
      <c r="B83" s="64" t="str">
        <f t="shared" si="42"/>
        <v>YKY</v>
      </c>
      <c r="C83" s="122" t="s">
        <v>2041</v>
      </c>
      <c r="D83" s="122" t="s">
        <v>915</v>
      </c>
      <c r="E83" s="159" t="str">
        <f>IFERROR(INDEX('PCD List'!$E$3:$O$41,MATCH(DPWW3!$D83,'PCD List'!$D$3:$D$41,0),MATCH(DPWW3!$B83,'PCD List'!$E$2:$O$2,0)),"")</f>
        <v>Y</v>
      </c>
      <c r="F83" s="218" t="s">
        <v>710</v>
      </c>
      <c r="G83" s="19" t="s">
        <v>1930</v>
      </c>
      <c r="H83" s="374" t="s">
        <v>1144</v>
      </c>
      <c r="I83" s="166">
        <v>0</v>
      </c>
      <c r="J83" s="49"/>
      <c r="K83" s="1082"/>
      <c r="L83" s="49"/>
      <c r="M83" s="212">
        <v>12</v>
      </c>
      <c r="N83" s="179">
        <v>10</v>
      </c>
      <c r="O83" s="14">
        <v>10</v>
      </c>
      <c r="P83" s="14">
        <v>10</v>
      </c>
      <c r="Q83" s="181">
        <v>10</v>
      </c>
      <c r="R83" s="31">
        <v>9</v>
      </c>
      <c r="S83" s="14">
        <v>9</v>
      </c>
      <c r="T83" s="14">
        <v>6</v>
      </c>
      <c r="U83" s="34">
        <v>5</v>
      </c>
      <c r="V83" s="213">
        <v>3</v>
      </c>
      <c r="W83" s="14">
        <v>3</v>
      </c>
      <c r="X83" s="14">
        <v>1</v>
      </c>
      <c r="Y83" s="34">
        <v>1</v>
      </c>
      <c r="Z83" s="213">
        <v>1</v>
      </c>
      <c r="AA83" s="14">
        <v>1</v>
      </c>
      <c r="AB83" s="14">
        <v>1</v>
      </c>
      <c r="AC83" s="214">
        <v>1</v>
      </c>
      <c r="AD83" s="31">
        <v>0</v>
      </c>
      <c r="AE83" s="14">
        <v>0</v>
      </c>
      <c r="AF83" s="14">
        <v>0</v>
      </c>
      <c r="AG83" s="181">
        <v>0</v>
      </c>
      <c r="AH83" s="30"/>
      <c r="AI83" s="30"/>
      <c r="AJ83" s="126"/>
      <c r="AK83" s="9"/>
      <c r="AL83" s="9"/>
      <c r="AM83" s="9"/>
      <c r="AN83" s="9"/>
      <c r="AO83" s="9"/>
      <c r="AP83" s="9"/>
      <c r="AQ83" s="9"/>
      <c r="AR83" s="9"/>
      <c r="AS83" s="9"/>
      <c r="AT83" s="9"/>
      <c r="AU83" s="89"/>
      <c r="AW83" s="449" t="s">
        <v>2117</v>
      </c>
      <c r="AZ83" s="2" t="s">
        <v>1931</v>
      </c>
      <c r="BA83" s="466"/>
      <c r="BB83" s="42"/>
      <c r="BC83" s="348" t="s">
        <v>2136</v>
      </c>
      <c r="BD83" s="333" t="s">
        <v>2136</v>
      </c>
      <c r="BE83" s="290" t="s">
        <v>2136</v>
      </c>
      <c r="BF83" s="290" t="s">
        <v>2136</v>
      </c>
      <c r="BG83" s="334" t="s">
        <v>2136</v>
      </c>
      <c r="BH83" s="333" t="s">
        <v>2136</v>
      </c>
      <c r="BI83" s="290" t="s">
        <v>2136</v>
      </c>
      <c r="BJ83" s="290" t="s">
        <v>2136</v>
      </c>
      <c r="BK83" s="334" t="s">
        <v>2136</v>
      </c>
      <c r="BL83" s="333" t="s">
        <v>2136</v>
      </c>
      <c r="BM83" s="290" t="s">
        <v>2136</v>
      </c>
      <c r="BN83" s="290" t="s">
        <v>2136</v>
      </c>
      <c r="BO83" s="334" t="s">
        <v>2136</v>
      </c>
      <c r="BP83" s="333" t="s">
        <v>2136</v>
      </c>
      <c r="BQ83" s="290" t="s">
        <v>2136</v>
      </c>
      <c r="BR83" s="290" t="s">
        <v>2136</v>
      </c>
      <c r="BS83" s="334" t="s">
        <v>2136</v>
      </c>
      <c r="BT83" s="333" t="s">
        <v>2136</v>
      </c>
      <c r="BU83" s="290" t="s">
        <v>2136</v>
      </c>
      <c r="BV83" s="290" t="s">
        <v>2136</v>
      </c>
      <c r="BW83" s="334" t="s">
        <v>2136</v>
      </c>
      <c r="BX83" s="299"/>
      <c r="BY83" s="465" t="str">
        <f t="shared" si="45"/>
        <v>PCD_DPWW3_BIO_IED_DLY_S4</v>
      </c>
      <c r="BZ83" s="465" t="str">
        <f t="shared" si="45"/>
        <v>PCD_DPWW3_BIO_IED_DIR_S4</v>
      </c>
      <c r="CA83" s="465" t="str">
        <f t="shared" si="45"/>
        <v>PCD_DPWW3_BIO_IED_DSCR_S4</v>
      </c>
      <c r="CB83" s="465" t="str">
        <f t="shared" si="45"/>
        <v>PCD_DPWW3_BIO_IED_DCS_S4</v>
      </c>
      <c r="CC83" s="465" t="str">
        <f t="shared" si="45"/>
        <v>PCD_DPWW3_BIO_IED_DSCS_S4</v>
      </c>
      <c r="CD83" s="465" t="str">
        <f t="shared" si="45"/>
        <v>PCD_DPWW3_BIO_IED_DPP_S4</v>
      </c>
      <c r="CE83" s="465" t="str">
        <f t="shared" si="45"/>
        <v>PCD_DPWW3_BIO_IED_DTPI_S4</v>
      </c>
      <c r="CF83" s="465" t="str">
        <f t="shared" si="45"/>
        <v>PCD_DPWW3_BIO_IED_DCI_S4</v>
      </c>
      <c r="CG83" s="465" t="str">
        <f t="shared" si="45"/>
        <v>PCD_DPWW3_BIO_IED_DSI_S4</v>
      </c>
      <c r="CH83" s="465" t="str">
        <f t="shared" si="45"/>
        <v>PCD_DPWW3_BIO_IED_DER_S4</v>
      </c>
      <c r="CI83" s="465" t="str">
        <f t="shared" si="44"/>
        <v>PCD_DPWW3_BIO_IED_RS_S4</v>
      </c>
      <c r="CJ83" s="465" t="str">
        <f t="shared" si="45"/>
        <v>PCD_DPWW3_BIO_IED_DPLE_S4</v>
      </c>
    </row>
    <row r="84" spans="2:88" s="2" customFormat="1" ht="15" x14ac:dyDescent="0.25">
      <c r="B84" s="64" t="str">
        <f t="shared" si="42"/>
        <v>YKY</v>
      </c>
      <c r="C84" s="122" t="s">
        <v>2041</v>
      </c>
      <c r="D84" s="122" t="s">
        <v>915</v>
      </c>
      <c r="E84" s="159" t="str">
        <f>IFERROR(INDEX('PCD List'!$E$3:$O$41,MATCH(DPWW3!$D84,'PCD List'!$D$3:$D$41,0),MATCH(DPWW3!$B84,'PCD List'!$E$2:$O$2,0)),"")</f>
        <v>Y</v>
      </c>
      <c r="F84" s="218" t="s">
        <v>710</v>
      </c>
      <c r="G84" s="19" t="s">
        <v>1933</v>
      </c>
      <c r="H84" s="374" t="s">
        <v>1144</v>
      </c>
      <c r="I84" s="166">
        <v>0</v>
      </c>
      <c r="J84" s="49"/>
      <c r="K84" s="1082"/>
      <c r="L84" s="49"/>
      <c r="M84" s="212">
        <v>0</v>
      </c>
      <c r="N84" s="179">
        <v>2</v>
      </c>
      <c r="O84" s="14">
        <v>2</v>
      </c>
      <c r="P84" s="14">
        <v>2</v>
      </c>
      <c r="Q84" s="181">
        <v>2</v>
      </c>
      <c r="R84" s="31">
        <v>3</v>
      </c>
      <c r="S84" s="14">
        <v>3</v>
      </c>
      <c r="T84" s="14">
        <v>6</v>
      </c>
      <c r="U84" s="34">
        <v>7</v>
      </c>
      <c r="V84" s="213">
        <v>7</v>
      </c>
      <c r="W84" s="14">
        <v>7</v>
      </c>
      <c r="X84" s="14">
        <v>9</v>
      </c>
      <c r="Y84" s="34">
        <v>9</v>
      </c>
      <c r="Z84" s="213">
        <v>6</v>
      </c>
      <c r="AA84" s="14">
        <v>6</v>
      </c>
      <c r="AB84" s="14">
        <v>4</v>
      </c>
      <c r="AC84" s="214">
        <v>4</v>
      </c>
      <c r="AD84" s="31">
        <v>3</v>
      </c>
      <c r="AE84" s="14">
        <v>3</v>
      </c>
      <c r="AF84" s="14">
        <v>1</v>
      </c>
      <c r="AG84" s="181">
        <v>0</v>
      </c>
      <c r="AH84" s="30"/>
      <c r="AI84" s="30"/>
      <c r="AJ84" s="126">
        <v>8</v>
      </c>
      <c r="AK84" s="9"/>
      <c r="AL84" s="9"/>
      <c r="AM84" s="9"/>
      <c r="AN84" s="9"/>
      <c r="AO84" s="9"/>
      <c r="AP84" s="9"/>
      <c r="AQ84" s="9"/>
      <c r="AR84" s="9"/>
      <c r="AS84" s="9"/>
      <c r="AT84" s="9"/>
      <c r="AU84" s="89"/>
      <c r="AW84" s="449" t="s">
        <v>2117</v>
      </c>
      <c r="AZ84" s="2" t="s">
        <v>1934</v>
      </c>
      <c r="BA84" s="466"/>
      <c r="BB84" s="42"/>
      <c r="BC84" s="348" t="s">
        <v>2137</v>
      </c>
      <c r="BD84" s="333" t="s">
        <v>2137</v>
      </c>
      <c r="BE84" s="290" t="s">
        <v>2137</v>
      </c>
      <c r="BF84" s="290" t="s">
        <v>2137</v>
      </c>
      <c r="BG84" s="334" t="s">
        <v>2137</v>
      </c>
      <c r="BH84" s="333" t="s">
        <v>2137</v>
      </c>
      <c r="BI84" s="290" t="s">
        <v>2137</v>
      </c>
      <c r="BJ84" s="290" t="s">
        <v>2137</v>
      </c>
      <c r="BK84" s="334" t="s">
        <v>2137</v>
      </c>
      <c r="BL84" s="333" t="s">
        <v>2137</v>
      </c>
      <c r="BM84" s="290" t="s">
        <v>2137</v>
      </c>
      <c r="BN84" s="290" t="s">
        <v>2137</v>
      </c>
      <c r="BO84" s="334" t="s">
        <v>2137</v>
      </c>
      <c r="BP84" s="333" t="s">
        <v>2137</v>
      </c>
      <c r="BQ84" s="290" t="s">
        <v>2137</v>
      </c>
      <c r="BR84" s="290" t="s">
        <v>2137</v>
      </c>
      <c r="BS84" s="334" t="s">
        <v>2137</v>
      </c>
      <c r="BT84" s="333" t="s">
        <v>2137</v>
      </c>
      <c r="BU84" s="290" t="s">
        <v>2137</v>
      </c>
      <c r="BV84" s="290" t="s">
        <v>2137</v>
      </c>
      <c r="BW84" s="334" t="s">
        <v>2137</v>
      </c>
      <c r="BX84" s="299"/>
      <c r="BY84" s="465" t="str">
        <f t="shared" si="45"/>
        <v>PCD_DPWW3_BIO_IED_DLY_S5</v>
      </c>
      <c r="BZ84" s="465" t="str">
        <f t="shared" si="45"/>
        <v>PCD_DPWW3_BIO_IED_DIR_S5</v>
      </c>
      <c r="CA84" s="465" t="str">
        <f t="shared" si="45"/>
        <v>PCD_DPWW3_BIO_IED_DSCR_S5</v>
      </c>
      <c r="CB84" s="465" t="str">
        <f t="shared" si="45"/>
        <v>PCD_DPWW3_BIO_IED_DCS_S5</v>
      </c>
      <c r="CC84" s="465" t="str">
        <f t="shared" si="45"/>
        <v>PCD_DPWW3_BIO_IED_DSCS_S5</v>
      </c>
      <c r="CD84" s="465" t="str">
        <f t="shared" si="45"/>
        <v>PCD_DPWW3_BIO_IED_DPP_S5</v>
      </c>
      <c r="CE84" s="465" t="str">
        <f t="shared" si="45"/>
        <v>PCD_DPWW3_BIO_IED_DTPI_S5</v>
      </c>
      <c r="CF84" s="465" t="str">
        <f t="shared" si="45"/>
        <v>PCD_DPWW3_BIO_IED_DCI_S5</v>
      </c>
      <c r="CG84" s="465" t="str">
        <f t="shared" si="45"/>
        <v>PCD_DPWW3_BIO_IED_DSI_S5</v>
      </c>
      <c r="CH84" s="465" t="str">
        <f t="shared" si="45"/>
        <v>PCD_DPWW3_BIO_IED_DER_S5</v>
      </c>
      <c r="CI84" s="465" t="str">
        <f t="shared" si="44"/>
        <v>PCD_DPWW3_BIO_IED_RS_S5</v>
      </c>
      <c r="CJ84" s="465" t="str">
        <f t="shared" si="45"/>
        <v>PCD_DPWW3_BIO_IED_DPLE_S5</v>
      </c>
    </row>
    <row r="85" spans="2:88" s="2" customFormat="1" ht="15" x14ac:dyDescent="0.25">
      <c r="B85" s="64" t="str">
        <f t="shared" si="42"/>
        <v>YKY</v>
      </c>
      <c r="C85" s="122" t="s">
        <v>2041</v>
      </c>
      <c r="D85" s="122" t="s">
        <v>915</v>
      </c>
      <c r="E85" s="159" t="str">
        <f>IFERROR(INDEX('PCD List'!$E$3:$O$41,MATCH(DPWW3!$D85,'PCD List'!$D$3:$D$41,0),MATCH(DPWW3!$B85,'PCD List'!$E$2:$O$2,0)),"")</f>
        <v>Y</v>
      </c>
      <c r="F85" s="218" t="s">
        <v>710</v>
      </c>
      <c r="G85" s="19" t="s">
        <v>1936</v>
      </c>
      <c r="H85" s="374" t="s">
        <v>1144</v>
      </c>
      <c r="I85" s="166">
        <v>0</v>
      </c>
      <c r="J85" s="49"/>
      <c r="K85" s="1082"/>
      <c r="L85" s="49"/>
      <c r="M85" s="212">
        <v>0</v>
      </c>
      <c r="N85" s="179">
        <v>0</v>
      </c>
      <c r="O85" s="14">
        <v>0</v>
      </c>
      <c r="P85" s="14">
        <v>0</v>
      </c>
      <c r="Q85" s="181">
        <v>0</v>
      </c>
      <c r="R85" s="31">
        <v>0</v>
      </c>
      <c r="S85" s="14">
        <v>0</v>
      </c>
      <c r="T85" s="14">
        <v>0</v>
      </c>
      <c r="U85" s="34">
        <v>0</v>
      </c>
      <c r="V85" s="213">
        <v>2</v>
      </c>
      <c r="W85" s="14">
        <v>2</v>
      </c>
      <c r="X85" s="14">
        <v>2</v>
      </c>
      <c r="Y85" s="34">
        <v>2</v>
      </c>
      <c r="Z85" s="213">
        <v>5</v>
      </c>
      <c r="AA85" s="14">
        <v>5</v>
      </c>
      <c r="AB85" s="14">
        <v>7</v>
      </c>
      <c r="AC85" s="214">
        <v>7</v>
      </c>
      <c r="AD85" s="31">
        <v>9</v>
      </c>
      <c r="AE85" s="14">
        <v>9</v>
      </c>
      <c r="AF85" s="14">
        <v>11</v>
      </c>
      <c r="AG85" s="181">
        <v>12</v>
      </c>
      <c r="AH85" s="30"/>
      <c r="AI85" s="30"/>
      <c r="AJ85" s="126">
        <v>6</v>
      </c>
      <c r="AK85" s="9"/>
      <c r="AL85" s="9"/>
      <c r="AM85" s="9"/>
      <c r="AN85" s="9"/>
      <c r="AO85" s="9"/>
      <c r="AP85" s="9"/>
      <c r="AQ85" s="9"/>
      <c r="AR85" s="9"/>
      <c r="AS85" s="9"/>
      <c r="AT85" s="9"/>
      <c r="AU85" s="89"/>
      <c r="AW85" s="449" t="s">
        <v>2117</v>
      </c>
      <c r="AZ85" s="2" t="s">
        <v>1937</v>
      </c>
      <c r="BA85" s="466"/>
      <c r="BB85" s="42"/>
      <c r="BC85" s="348" t="s">
        <v>2138</v>
      </c>
      <c r="BD85" s="333" t="s">
        <v>2138</v>
      </c>
      <c r="BE85" s="290" t="s">
        <v>2138</v>
      </c>
      <c r="BF85" s="290" t="s">
        <v>2138</v>
      </c>
      <c r="BG85" s="334" t="s">
        <v>2138</v>
      </c>
      <c r="BH85" s="333" t="s">
        <v>2138</v>
      </c>
      <c r="BI85" s="290" t="s">
        <v>2138</v>
      </c>
      <c r="BJ85" s="290" t="s">
        <v>2138</v>
      </c>
      <c r="BK85" s="334" t="s">
        <v>2138</v>
      </c>
      <c r="BL85" s="333" t="s">
        <v>2138</v>
      </c>
      <c r="BM85" s="290" t="s">
        <v>2138</v>
      </c>
      <c r="BN85" s="290" t="s">
        <v>2138</v>
      </c>
      <c r="BO85" s="334" t="s">
        <v>2138</v>
      </c>
      <c r="BP85" s="333" t="s">
        <v>2138</v>
      </c>
      <c r="BQ85" s="290" t="s">
        <v>2138</v>
      </c>
      <c r="BR85" s="290" t="s">
        <v>2138</v>
      </c>
      <c r="BS85" s="334" t="s">
        <v>2138</v>
      </c>
      <c r="BT85" s="333" t="s">
        <v>2138</v>
      </c>
      <c r="BU85" s="290" t="s">
        <v>2138</v>
      </c>
      <c r="BV85" s="290" t="s">
        <v>2138</v>
      </c>
      <c r="BW85" s="334" t="s">
        <v>2138</v>
      </c>
      <c r="BX85" s="299"/>
      <c r="BY85" s="465" t="str">
        <f t="shared" si="45"/>
        <v>PCD_DPWW3_BIO_IED_DLY_S6</v>
      </c>
      <c r="BZ85" s="465" t="str">
        <f t="shared" si="45"/>
        <v>PCD_DPWW3_BIO_IED_DIR_S6</v>
      </c>
      <c r="CA85" s="465" t="str">
        <f t="shared" si="45"/>
        <v>PCD_DPWW3_BIO_IED_DSCR_S6</v>
      </c>
      <c r="CB85" s="465" t="str">
        <f t="shared" si="45"/>
        <v>PCD_DPWW3_BIO_IED_DCS_S6</v>
      </c>
      <c r="CC85" s="465" t="str">
        <f t="shared" si="45"/>
        <v>PCD_DPWW3_BIO_IED_DSCS_S6</v>
      </c>
      <c r="CD85" s="465" t="str">
        <f t="shared" si="45"/>
        <v>PCD_DPWW3_BIO_IED_DPP_S6</v>
      </c>
      <c r="CE85" s="465" t="str">
        <f t="shared" si="45"/>
        <v>PCD_DPWW3_BIO_IED_DTPI_S6</v>
      </c>
      <c r="CF85" s="465" t="str">
        <f t="shared" si="45"/>
        <v>PCD_DPWW3_BIO_IED_DCI_S6</v>
      </c>
      <c r="CG85" s="465" t="str">
        <f t="shared" si="45"/>
        <v>PCD_DPWW3_BIO_IED_DSI_S6</v>
      </c>
      <c r="CH85" s="465" t="str">
        <f t="shared" si="45"/>
        <v>PCD_DPWW3_BIO_IED_DER_S6</v>
      </c>
      <c r="CI85" s="465" t="str">
        <f t="shared" si="44"/>
        <v>PCD_DPWW3_BIO_IED_RS_S6</v>
      </c>
      <c r="CJ85" s="465" t="str">
        <f t="shared" si="45"/>
        <v>PCD_DPWW3_BIO_IED_DPLE_S6</v>
      </c>
    </row>
    <row r="86" spans="2:88" s="2" customFormat="1" ht="15" x14ac:dyDescent="0.25">
      <c r="B86" s="59" t="str">
        <f t="shared" si="42"/>
        <v>YKY</v>
      </c>
      <c r="C86" s="223" t="s">
        <v>2041</v>
      </c>
      <c r="D86" s="223" t="s">
        <v>915</v>
      </c>
      <c r="E86" s="224" t="str">
        <f>IFERROR(INDEX('PCD List'!$E$3:$O$41,MATCH(DPWW3!$D86,'PCD List'!$D$3:$D$41,0),MATCH(DPWW3!$B86,'PCD List'!$E$2:$O$2,0)),"")</f>
        <v>Y</v>
      </c>
      <c r="F86" s="437" t="s">
        <v>710</v>
      </c>
      <c r="G86" s="19" t="s">
        <v>1939</v>
      </c>
      <c r="H86" s="374" t="s">
        <v>1144</v>
      </c>
      <c r="I86" s="166">
        <v>0</v>
      </c>
      <c r="J86" s="49"/>
      <c r="K86" s="1082"/>
      <c r="L86" s="49"/>
      <c r="M86" s="418">
        <v>0</v>
      </c>
      <c r="N86" s="183">
        <v>0</v>
      </c>
      <c r="O86" s="184">
        <v>0</v>
      </c>
      <c r="P86" s="184">
        <v>0</v>
      </c>
      <c r="Q86" s="185">
        <v>0</v>
      </c>
      <c r="R86" s="419">
        <v>0</v>
      </c>
      <c r="S86" s="184">
        <v>0</v>
      </c>
      <c r="T86" s="184">
        <v>0</v>
      </c>
      <c r="U86" s="420">
        <v>0</v>
      </c>
      <c r="V86" s="421">
        <v>0</v>
      </c>
      <c r="W86" s="184">
        <v>0</v>
      </c>
      <c r="X86" s="184">
        <v>0</v>
      </c>
      <c r="Y86" s="420">
        <v>0</v>
      </c>
      <c r="Z86" s="421">
        <v>0</v>
      </c>
      <c r="AA86" s="184">
        <v>0</v>
      </c>
      <c r="AB86" s="184">
        <v>0</v>
      </c>
      <c r="AC86" s="422">
        <v>0</v>
      </c>
      <c r="AD86" s="419">
        <v>0</v>
      </c>
      <c r="AE86" s="184">
        <v>0</v>
      </c>
      <c r="AF86" s="184">
        <v>0</v>
      </c>
      <c r="AG86" s="185">
        <v>0</v>
      </c>
      <c r="AH86" s="30"/>
      <c r="AI86" s="30"/>
      <c r="AJ86" s="126"/>
      <c r="AK86" s="9"/>
      <c r="AL86" s="9"/>
      <c r="AM86" s="9"/>
      <c r="AN86" s="9"/>
      <c r="AO86" s="9"/>
      <c r="AP86" s="9"/>
      <c r="AQ86" s="9"/>
      <c r="AR86" s="9"/>
      <c r="AS86" s="9"/>
      <c r="AT86" s="9"/>
      <c r="AU86" s="89"/>
      <c r="AW86" s="449" t="s">
        <v>2117</v>
      </c>
      <c r="AZ86" s="2" t="s">
        <v>1940</v>
      </c>
      <c r="BA86" s="466"/>
      <c r="BB86" s="42"/>
      <c r="BC86" s="348" t="s">
        <v>2139</v>
      </c>
      <c r="BD86" s="333" t="s">
        <v>2139</v>
      </c>
      <c r="BE86" s="290" t="s">
        <v>2139</v>
      </c>
      <c r="BF86" s="290" t="s">
        <v>2139</v>
      </c>
      <c r="BG86" s="334" t="s">
        <v>2139</v>
      </c>
      <c r="BH86" s="333" t="s">
        <v>2139</v>
      </c>
      <c r="BI86" s="290" t="s">
        <v>2139</v>
      </c>
      <c r="BJ86" s="290" t="s">
        <v>2139</v>
      </c>
      <c r="BK86" s="334" t="s">
        <v>2139</v>
      </c>
      <c r="BL86" s="333" t="s">
        <v>2139</v>
      </c>
      <c r="BM86" s="290" t="s">
        <v>2139</v>
      </c>
      <c r="BN86" s="290" t="s">
        <v>2139</v>
      </c>
      <c r="BO86" s="334" t="s">
        <v>2139</v>
      </c>
      <c r="BP86" s="333" t="s">
        <v>2139</v>
      </c>
      <c r="BQ86" s="290" t="s">
        <v>2139</v>
      </c>
      <c r="BR86" s="290" t="s">
        <v>2139</v>
      </c>
      <c r="BS86" s="334" t="s">
        <v>2139</v>
      </c>
      <c r="BT86" s="333" t="s">
        <v>2139</v>
      </c>
      <c r="BU86" s="290" t="s">
        <v>2139</v>
      </c>
      <c r="BV86" s="290" t="s">
        <v>2139</v>
      </c>
      <c r="BW86" s="334" t="s">
        <v>2139</v>
      </c>
      <c r="BX86" s="299"/>
      <c r="BY86" s="465" t="str">
        <f t="shared" si="45"/>
        <v>PCD_DPWW3_BIO_IED_DLY_S7</v>
      </c>
      <c r="BZ86" s="465" t="str">
        <f t="shared" si="45"/>
        <v>PCD_DPWW3_BIO_IED_DIR_S7</v>
      </c>
      <c r="CA86" s="465" t="str">
        <f t="shared" si="45"/>
        <v>PCD_DPWW3_BIO_IED_DSCR_S7</v>
      </c>
      <c r="CB86" s="465" t="str">
        <f t="shared" si="45"/>
        <v>PCD_DPWW3_BIO_IED_DCS_S7</v>
      </c>
      <c r="CC86" s="465" t="str">
        <f t="shared" si="45"/>
        <v>PCD_DPWW3_BIO_IED_DSCS_S7</v>
      </c>
      <c r="CD86" s="465" t="str">
        <f t="shared" si="45"/>
        <v>PCD_DPWW3_BIO_IED_DPP_S7</v>
      </c>
      <c r="CE86" s="465" t="str">
        <f t="shared" si="45"/>
        <v>PCD_DPWW3_BIO_IED_DTPI_S7</v>
      </c>
      <c r="CF86" s="465" t="str">
        <f t="shared" si="45"/>
        <v>PCD_DPWW3_BIO_IED_DCI_S7</v>
      </c>
      <c r="CG86" s="465" t="str">
        <f t="shared" si="45"/>
        <v>PCD_DPWW3_BIO_IED_DSI_S7</v>
      </c>
      <c r="CH86" s="465" t="str">
        <f t="shared" si="45"/>
        <v>PCD_DPWW3_BIO_IED_DER_S7</v>
      </c>
      <c r="CI86" s="465" t="str">
        <f t="shared" si="44"/>
        <v>PCD_DPWW3_BIO_IED_RS_S7</v>
      </c>
      <c r="CJ86" s="465" t="str">
        <f t="shared" si="45"/>
        <v>PCD_DPWW3_BIO_IED_DPLE_S7</v>
      </c>
    </row>
    <row r="87" spans="2:88" s="2" customFormat="1" ht="15.6" thickBot="1" x14ac:dyDescent="0.3">
      <c r="B87" s="417" t="str">
        <f t="shared" si="42"/>
        <v>YKY</v>
      </c>
      <c r="C87" s="226" t="s">
        <v>2041</v>
      </c>
      <c r="D87" s="226" t="s">
        <v>915</v>
      </c>
      <c r="E87" s="221" t="str">
        <f>IFERROR(INDEX('PCD List'!$E$3:$O$41,MATCH(DPWW3!$D87,'PCD List'!$D$3:$D$41,0),MATCH(DPWW3!$B87,'PCD List'!$E$2:$O$2,0)),"")</f>
        <v>Y</v>
      </c>
      <c r="F87" s="438" t="s">
        <v>710</v>
      </c>
      <c r="G87" s="227" t="s">
        <v>1942</v>
      </c>
      <c r="H87" s="423" t="s">
        <v>1144</v>
      </c>
      <c r="I87" s="424">
        <v>0</v>
      </c>
      <c r="J87" s="49"/>
      <c r="K87" s="1083"/>
      <c r="L87" s="49"/>
      <c r="M87" s="429">
        <f>SUM( M79:M85)</f>
        <v>12</v>
      </c>
      <c r="N87" s="430">
        <f t="shared" ref="N87:AG87" si="46">SUM( N79:N85)</f>
        <v>12</v>
      </c>
      <c r="O87" s="431">
        <f t="shared" si="46"/>
        <v>12</v>
      </c>
      <c r="P87" s="431">
        <f t="shared" si="46"/>
        <v>12</v>
      </c>
      <c r="Q87" s="431">
        <f t="shared" si="46"/>
        <v>12</v>
      </c>
      <c r="R87" s="431">
        <f t="shared" si="46"/>
        <v>12</v>
      </c>
      <c r="S87" s="431">
        <f t="shared" si="46"/>
        <v>12</v>
      </c>
      <c r="T87" s="431">
        <f t="shared" si="46"/>
        <v>12</v>
      </c>
      <c r="U87" s="431">
        <f t="shared" si="46"/>
        <v>12</v>
      </c>
      <c r="V87" s="431">
        <f t="shared" si="46"/>
        <v>12</v>
      </c>
      <c r="W87" s="431">
        <f t="shared" si="46"/>
        <v>12</v>
      </c>
      <c r="X87" s="431">
        <f t="shared" si="46"/>
        <v>12</v>
      </c>
      <c r="Y87" s="431">
        <f t="shared" si="46"/>
        <v>12</v>
      </c>
      <c r="Z87" s="431">
        <f t="shared" si="46"/>
        <v>12</v>
      </c>
      <c r="AA87" s="431">
        <f t="shared" si="46"/>
        <v>12</v>
      </c>
      <c r="AB87" s="431">
        <f t="shared" si="46"/>
        <v>12</v>
      </c>
      <c r="AC87" s="431">
        <f t="shared" si="46"/>
        <v>12</v>
      </c>
      <c r="AD87" s="431">
        <f t="shared" si="46"/>
        <v>12</v>
      </c>
      <c r="AE87" s="431">
        <f t="shared" si="46"/>
        <v>12</v>
      </c>
      <c r="AF87" s="431">
        <f t="shared" si="46"/>
        <v>12</v>
      </c>
      <c r="AG87" s="431">
        <f t="shared" si="46"/>
        <v>12</v>
      </c>
      <c r="AH87" s="30"/>
      <c r="AI87" s="30"/>
      <c r="AJ87" s="127"/>
      <c r="AK87" s="128"/>
      <c r="AL87" s="128"/>
      <c r="AM87" s="128"/>
      <c r="AN87" s="128"/>
      <c r="AO87" s="128"/>
      <c r="AP87" s="128"/>
      <c r="AQ87" s="128"/>
      <c r="AR87" s="128"/>
      <c r="AS87" s="128"/>
      <c r="AT87" s="128"/>
      <c r="AU87" s="90"/>
      <c r="AW87" s="449" t="s">
        <v>2117</v>
      </c>
      <c r="AZ87" s="2" t="s">
        <v>1943</v>
      </c>
      <c r="BA87" s="466"/>
      <c r="BB87" s="42"/>
      <c r="BC87" s="464" t="s">
        <v>2140</v>
      </c>
      <c r="BD87" s="452" t="s">
        <v>2140</v>
      </c>
      <c r="BE87" s="453" t="s">
        <v>2140</v>
      </c>
      <c r="BF87" s="453" t="s">
        <v>2140</v>
      </c>
      <c r="BG87" s="454" t="s">
        <v>2140</v>
      </c>
      <c r="BH87" s="452" t="s">
        <v>2140</v>
      </c>
      <c r="BI87" s="453" t="s">
        <v>2140</v>
      </c>
      <c r="BJ87" s="453" t="s">
        <v>2140</v>
      </c>
      <c r="BK87" s="454" t="s">
        <v>2140</v>
      </c>
      <c r="BL87" s="452" t="s">
        <v>2140</v>
      </c>
      <c r="BM87" s="453" t="s">
        <v>2140</v>
      </c>
      <c r="BN87" s="453" t="s">
        <v>2140</v>
      </c>
      <c r="BO87" s="454" t="s">
        <v>2140</v>
      </c>
      <c r="BP87" s="452" t="s">
        <v>2140</v>
      </c>
      <c r="BQ87" s="453" t="s">
        <v>2140</v>
      </c>
      <c r="BR87" s="453" t="s">
        <v>2140</v>
      </c>
      <c r="BS87" s="454" t="s">
        <v>2140</v>
      </c>
      <c r="BT87" s="452" t="s">
        <v>2140</v>
      </c>
      <c r="BU87" s="453" t="s">
        <v>2140</v>
      </c>
      <c r="BV87" s="453" t="s">
        <v>2140</v>
      </c>
      <c r="BW87" s="454" t="s">
        <v>2140</v>
      </c>
      <c r="BX87" s="299"/>
      <c r="BY87" s="465" t="str">
        <f t="shared" si="45"/>
        <v>PCD_DPWW3_BIO_IED_DLY_ST</v>
      </c>
      <c r="BZ87" s="465" t="str">
        <f t="shared" si="45"/>
        <v>PCD_DPWW3_BIO_IED_DIR_ST</v>
      </c>
      <c r="CA87" s="465" t="str">
        <f t="shared" si="45"/>
        <v>PCD_DPWW3_BIO_IED_DSCR_ST</v>
      </c>
      <c r="CB87" s="465" t="str">
        <f t="shared" si="45"/>
        <v>PCD_DPWW3_BIO_IED_DCS_ST</v>
      </c>
      <c r="CC87" s="465" t="str">
        <f t="shared" si="45"/>
        <v>PCD_DPWW3_BIO_IED_DSCS_ST</v>
      </c>
      <c r="CD87" s="465" t="str">
        <f t="shared" si="45"/>
        <v>PCD_DPWW3_BIO_IED_DPP_ST</v>
      </c>
      <c r="CE87" s="465" t="str">
        <f t="shared" si="45"/>
        <v>PCD_DPWW3_BIO_IED_DTPI_ST</v>
      </c>
      <c r="CF87" s="465" t="str">
        <f t="shared" si="45"/>
        <v>PCD_DPWW3_BIO_IED_DCI_ST</v>
      </c>
      <c r="CG87" s="465" t="str">
        <f t="shared" si="45"/>
        <v>PCD_DPWW3_BIO_IED_DSI_ST</v>
      </c>
      <c r="CH87" s="465" t="str">
        <f t="shared" si="45"/>
        <v>PCD_DPWW3_BIO_IED_DER_ST</v>
      </c>
      <c r="CI87" s="465" t="str">
        <f t="shared" si="44"/>
        <v>PCD_DPWW3_BIO_IED_RS_ST</v>
      </c>
      <c r="CJ87" s="465" t="str">
        <f t="shared" si="45"/>
        <v>PCD_DPWW3_BIO_IED_DPLE_ST</v>
      </c>
    </row>
    <row r="88" spans="2:88" ht="15" x14ac:dyDescent="0.25">
      <c r="B88" s="64" t="str">
        <f xml:space="preserve"> B87</f>
        <v>YKY</v>
      </c>
      <c r="C88" s="434" t="s">
        <v>935</v>
      </c>
      <c r="D88" s="434" t="s">
        <v>936</v>
      </c>
      <c r="E88" s="362" t="str">
        <f>IFERROR(INDEX('PCD List'!$E$3:$O$41,MATCH(DPWW3!$D88,'PCD List'!$D$3:$D$41,0),MATCH(DPWW3!$B88,'PCD List'!$E$2:$O$2,0)),"")</f>
        <v>Y</v>
      </c>
      <c r="F88" s="439" t="s">
        <v>2141</v>
      </c>
      <c r="G88" s="19" t="s">
        <v>1904</v>
      </c>
      <c r="H88" s="374" t="s">
        <v>1144</v>
      </c>
      <c r="I88" s="166">
        <v>0</v>
      </c>
      <c r="K88" s="1081">
        <v>482</v>
      </c>
      <c r="L88" s="5"/>
      <c r="M88" s="212">
        <v>7</v>
      </c>
      <c r="N88" s="179">
        <v>0</v>
      </c>
      <c r="O88" s="14">
        <v>0</v>
      </c>
      <c r="P88" s="14">
        <v>0</v>
      </c>
      <c r="Q88" s="181">
        <v>0</v>
      </c>
      <c r="R88" s="31">
        <v>0</v>
      </c>
      <c r="S88" s="14">
        <v>0</v>
      </c>
      <c r="T88" s="14">
        <v>0</v>
      </c>
      <c r="U88" s="34">
        <v>0</v>
      </c>
      <c r="V88" s="213">
        <v>0</v>
      </c>
      <c r="W88" s="14">
        <v>0</v>
      </c>
      <c r="X88" s="14">
        <v>0</v>
      </c>
      <c r="Y88" s="34">
        <v>0</v>
      </c>
      <c r="Z88" s="213">
        <v>0</v>
      </c>
      <c r="AA88" s="14">
        <v>0</v>
      </c>
      <c r="AB88" s="14">
        <v>0</v>
      </c>
      <c r="AC88" s="214">
        <v>0</v>
      </c>
      <c r="AD88" s="31">
        <v>0</v>
      </c>
      <c r="AE88" s="14">
        <v>0</v>
      </c>
      <c r="AF88" s="14">
        <v>0</v>
      </c>
      <c r="AG88" s="181">
        <v>0</v>
      </c>
      <c r="AH88" s="30"/>
      <c r="AI88" s="30"/>
      <c r="AJ88" s="126"/>
      <c r="AK88" s="9"/>
      <c r="AL88" s="9"/>
      <c r="AM88" s="9"/>
      <c r="AN88" s="9"/>
      <c r="AO88" s="9"/>
      <c r="AP88" s="9"/>
      <c r="AQ88" s="9"/>
      <c r="AR88" s="9"/>
      <c r="AS88" s="9"/>
      <c r="AT88" s="9"/>
      <c r="AU88" s="89"/>
      <c r="AW88" s="449" t="s">
        <v>2142</v>
      </c>
      <c r="AZ88" t="s">
        <v>2143</v>
      </c>
      <c r="BA88" s="348" t="s">
        <v>2144</v>
      </c>
      <c r="BC88" s="353" t="s">
        <v>2145</v>
      </c>
      <c r="BD88" s="352" t="s">
        <v>2145</v>
      </c>
      <c r="BE88" s="338" t="s">
        <v>2145</v>
      </c>
      <c r="BF88" s="338" t="s">
        <v>2145</v>
      </c>
      <c r="BG88" s="459" t="s">
        <v>2145</v>
      </c>
      <c r="BH88" s="352" t="s">
        <v>2145</v>
      </c>
      <c r="BI88" s="338" t="s">
        <v>2145</v>
      </c>
      <c r="BJ88" s="338" t="s">
        <v>2145</v>
      </c>
      <c r="BK88" s="459" t="s">
        <v>2145</v>
      </c>
      <c r="BL88" s="352" t="s">
        <v>2145</v>
      </c>
      <c r="BM88" s="338" t="s">
        <v>2145</v>
      </c>
      <c r="BN88" s="338" t="s">
        <v>2145</v>
      </c>
      <c r="BO88" s="459" t="s">
        <v>2145</v>
      </c>
      <c r="BP88" s="352" t="s">
        <v>2145</v>
      </c>
      <c r="BQ88" s="338" t="s">
        <v>2145</v>
      </c>
      <c r="BR88" s="338" t="s">
        <v>2145</v>
      </c>
      <c r="BS88" s="459" t="s">
        <v>2145</v>
      </c>
      <c r="BT88" s="352" t="s">
        <v>2145</v>
      </c>
      <c r="BU88" s="338" t="s">
        <v>2145</v>
      </c>
      <c r="BV88" s="338" t="s">
        <v>2145</v>
      </c>
      <c r="BW88" s="459" t="s">
        <v>2145</v>
      </c>
      <c r="BX88" s="299"/>
      <c r="BY88" s="320" t="s">
        <v>2146</v>
      </c>
      <c r="BZ88" s="311" t="s">
        <v>2147</v>
      </c>
      <c r="CA88" s="303" t="s">
        <v>2148</v>
      </c>
      <c r="CB88" s="303" t="s">
        <v>2149</v>
      </c>
      <c r="CC88" s="303" t="s">
        <v>2150</v>
      </c>
      <c r="CD88" s="303" t="s">
        <v>2151</v>
      </c>
      <c r="CE88" s="303" t="s">
        <v>2152</v>
      </c>
      <c r="CF88" s="303" t="s">
        <v>2153</v>
      </c>
      <c r="CG88" s="303" t="s">
        <v>2154</v>
      </c>
      <c r="CH88" s="303" t="s">
        <v>2155</v>
      </c>
      <c r="CI88" s="499" t="s">
        <v>2156</v>
      </c>
      <c r="CJ88" s="310" t="s">
        <v>2157</v>
      </c>
    </row>
    <row r="89" spans="2:88" ht="15" x14ac:dyDescent="0.25">
      <c r="B89" s="64" t="str">
        <f t="shared" ref="B89:B96" si="47" xml:space="preserve"> B88</f>
        <v>YKY</v>
      </c>
      <c r="C89" s="123" t="s">
        <v>935</v>
      </c>
      <c r="D89" s="123" t="s">
        <v>936</v>
      </c>
      <c r="E89" s="159" t="str">
        <f>IFERROR(INDEX('PCD List'!$E$3:$O$41,MATCH(DPWW3!$D89,'PCD List'!$D$3:$D$41,0),MATCH(DPWW3!$B89,'PCD List'!$E$2:$O$2,0)),"")</f>
        <v>Y</v>
      </c>
      <c r="F89" s="218" t="s">
        <v>2141</v>
      </c>
      <c r="G89" s="19" t="s">
        <v>1921</v>
      </c>
      <c r="H89" s="374" t="s">
        <v>1144</v>
      </c>
      <c r="I89" s="166">
        <v>0</v>
      </c>
      <c r="K89" s="1082"/>
      <c r="L89" s="49"/>
      <c r="M89" s="212">
        <v>466</v>
      </c>
      <c r="N89" s="179">
        <v>470</v>
      </c>
      <c r="O89" s="14">
        <v>466</v>
      </c>
      <c r="P89" s="14">
        <v>423</v>
      </c>
      <c r="Q89" s="181">
        <v>399</v>
      </c>
      <c r="R89" s="31">
        <v>355</v>
      </c>
      <c r="S89" s="14">
        <v>283</v>
      </c>
      <c r="T89" s="14">
        <v>162</v>
      </c>
      <c r="U89" s="34">
        <v>63</v>
      </c>
      <c r="V89" s="213">
        <v>6</v>
      </c>
      <c r="W89" s="14">
        <v>1</v>
      </c>
      <c r="X89" s="14">
        <v>0</v>
      </c>
      <c r="Y89" s="34">
        <v>0</v>
      </c>
      <c r="Z89" s="213">
        <v>0</v>
      </c>
      <c r="AA89" s="14">
        <v>0</v>
      </c>
      <c r="AB89" s="14">
        <v>0</v>
      </c>
      <c r="AC89" s="214">
        <v>0</v>
      </c>
      <c r="AD89" s="31">
        <v>0</v>
      </c>
      <c r="AE89" s="14">
        <v>0</v>
      </c>
      <c r="AF89" s="14">
        <v>0</v>
      </c>
      <c r="AG89" s="181">
        <v>0</v>
      </c>
      <c r="AH89" s="30"/>
      <c r="AI89" s="30"/>
      <c r="AJ89" s="126"/>
      <c r="AK89" s="9"/>
      <c r="AL89" s="9"/>
      <c r="AM89" s="9"/>
      <c r="AN89" s="9"/>
      <c r="AO89" s="9"/>
      <c r="AP89" s="9"/>
      <c r="AQ89" s="9"/>
      <c r="AR89" s="9"/>
      <c r="AS89" s="9"/>
      <c r="AT89" s="9"/>
      <c r="AU89" s="89"/>
      <c r="AW89" s="449" t="s">
        <v>2142</v>
      </c>
      <c r="AZ89" s="2" t="s">
        <v>1922</v>
      </c>
      <c r="BA89" s="466"/>
      <c r="BC89" s="348" t="s">
        <v>2158</v>
      </c>
      <c r="BD89" s="333" t="s">
        <v>2158</v>
      </c>
      <c r="BE89" s="290" t="s">
        <v>2158</v>
      </c>
      <c r="BF89" s="290" t="s">
        <v>2158</v>
      </c>
      <c r="BG89" s="334" t="s">
        <v>2158</v>
      </c>
      <c r="BH89" s="333" t="s">
        <v>2158</v>
      </c>
      <c r="BI89" s="290" t="s">
        <v>2158</v>
      </c>
      <c r="BJ89" s="290" t="s">
        <v>2158</v>
      </c>
      <c r="BK89" s="334" t="s">
        <v>2158</v>
      </c>
      <c r="BL89" s="333" t="s">
        <v>2158</v>
      </c>
      <c r="BM89" s="290" t="s">
        <v>2158</v>
      </c>
      <c r="BN89" s="290" t="s">
        <v>2158</v>
      </c>
      <c r="BO89" s="334" t="s">
        <v>2158</v>
      </c>
      <c r="BP89" s="333" t="s">
        <v>2158</v>
      </c>
      <c r="BQ89" s="290" t="s">
        <v>2158</v>
      </c>
      <c r="BR89" s="290" t="s">
        <v>2158</v>
      </c>
      <c r="BS89" s="334" t="s">
        <v>2158</v>
      </c>
      <c r="BT89" s="333" t="s">
        <v>2158</v>
      </c>
      <c r="BU89" s="290" t="s">
        <v>2158</v>
      </c>
      <c r="BV89" s="290" t="s">
        <v>2158</v>
      </c>
      <c r="BW89" s="334" t="s">
        <v>2158</v>
      </c>
      <c r="BX89" s="299"/>
      <c r="BY89" s="465" t="str">
        <f>BY$88&amp;$AZ89</f>
        <v>PCD_DPWW3_SOES_DLY_S1</v>
      </c>
      <c r="BZ89" s="465" t="str">
        <f t="shared" ref="BZ89:CJ89" si="48">BZ$88&amp;$AZ89</f>
        <v>PCD_DPWW3_SOES_DIR_S1</v>
      </c>
      <c r="CA89" s="465" t="str">
        <f t="shared" si="48"/>
        <v>PCD_DPWW3_SOES_DSCR_S1</v>
      </c>
      <c r="CB89" s="465" t="str">
        <f t="shared" si="48"/>
        <v>PCD_DPWW3_SOES_DCS_S1</v>
      </c>
      <c r="CC89" s="465" t="str">
        <f t="shared" si="48"/>
        <v>PCD_DPWW3_SOES_DSCS_S1</v>
      </c>
      <c r="CD89" s="465" t="str">
        <f t="shared" si="48"/>
        <v>PCD_DPWW3_SOES_DPP_S1</v>
      </c>
      <c r="CE89" s="465" t="str">
        <f t="shared" si="48"/>
        <v>PCD_DPWW3_SOES_DTPI_S1</v>
      </c>
      <c r="CF89" s="465" t="str">
        <f t="shared" si="48"/>
        <v>PCD_DPWW3_SOES_DCI_S1</v>
      </c>
      <c r="CG89" s="465" t="str">
        <f t="shared" si="48"/>
        <v>PCD_DPWW3_SOES_DSI_S1</v>
      </c>
      <c r="CH89" s="465" t="str">
        <f t="shared" si="48"/>
        <v>PCD_DPWW3_SOES_DER_S1</v>
      </c>
      <c r="CI89" s="465" t="str">
        <f t="shared" ref="CI89:CI96" si="49">CI$88&amp;$AZ89</f>
        <v>PCD_DPWW3_SOES_RS_S1</v>
      </c>
      <c r="CJ89" s="465" t="str">
        <f t="shared" si="48"/>
        <v>PCD_DPWW3_SOES_DPLE_S1</v>
      </c>
    </row>
    <row r="90" spans="2:88" ht="15" x14ac:dyDescent="0.25">
      <c r="B90" s="64" t="str">
        <f t="shared" si="47"/>
        <v>YKY</v>
      </c>
      <c r="C90" s="123" t="s">
        <v>935</v>
      </c>
      <c r="D90" s="123" t="s">
        <v>936</v>
      </c>
      <c r="E90" s="159" t="str">
        <f>IFERROR(INDEX('PCD List'!$E$3:$O$41,MATCH(DPWW3!$D90,'PCD List'!$D$3:$D$41,0),MATCH(DPWW3!$B90,'PCD List'!$E$2:$O$2,0)),"")</f>
        <v>Y</v>
      </c>
      <c r="F90" s="218" t="s">
        <v>2141</v>
      </c>
      <c r="G90" s="19" t="s">
        <v>1924</v>
      </c>
      <c r="H90" s="374" t="s">
        <v>1144</v>
      </c>
      <c r="I90" s="166">
        <v>0</v>
      </c>
      <c r="K90" s="1082"/>
      <c r="L90" s="49"/>
      <c r="M90" s="212">
        <v>2</v>
      </c>
      <c r="N90" s="179">
        <v>3</v>
      </c>
      <c r="O90" s="14">
        <v>4</v>
      </c>
      <c r="P90" s="14">
        <v>11</v>
      </c>
      <c r="Q90" s="181">
        <v>24</v>
      </c>
      <c r="R90" s="31">
        <v>36</v>
      </c>
      <c r="S90" s="14">
        <v>72</v>
      </c>
      <c r="T90" s="14">
        <v>52</v>
      </c>
      <c r="U90" s="34">
        <v>92</v>
      </c>
      <c r="V90" s="213">
        <v>21</v>
      </c>
      <c r="W90" s="14">
        <v>10</v>
      </c>
      <c r="X90" s="14">
        <v>4</v>
      </c>
      <c r="Y90" s="34">
        <v>1</v>
      </c>
      <c r="Z90" s="213">
        <v>0</v>
      </c>
      <c r="AA90" s="14">
        <v>0</v>
      </c>
      <c r="AB90" s="14">
        <v>0</v>
      </c>
      <c r="AC90" s="214">
        <v>0</v>
      </c>
      <c r="AD90" s="31">
        <v>0</v>
      </c>
      <c r="AE90" s="14">
        <v>0</v>
      </c>
      <c r="AF90" s="14">
        <v>0</v>
      </c>
      <c r="AG90" s="181">
        <v>0</v>
      </c>
      <c r="AH90" s="30"/>
      <c r="AI90" s="30"/>
      <c r="AJ90" s="126">
        <v>224</v>
      </c>
      <c r="AK90" s="9"/>
      <c r="AL90" s="9"/>
      <c r="AM90" s="9"/>
      <c r="AN90" s="9"/>
      <c r="AO90" s="9"/>
      <c r="AP90" s="9"/>
      <c r="AQ90" s="9"/>
      <c r="AR90" s="9"/>
      <c r="AS90" s="9"/>
      <c r="AT90" s="9"/>
      <c r="AU90" s="89"/>
      <c r="AW90" s="449" t="s">
        <v>2142</v>
      </c>
      <c r="AZ90" s="2" t="s">
        <v>1925</v>
      </c>
      <c r="BA90" s="466"/>
      <c r="BC90" s="348" t="s">
        <v>2159</v>
      </c>
      <c r="BD90" s="333" t="s">
        <v>2159</v>
      </c>
      <c r="BE90" s="290" t="s">
        <v>2159</v>
      </c>
      <c r="BF90" s="290" t="s">
        <v>2159</v>
      </c>
      <c r="BG90" s="334" t="s">
        <v>2159</v>
      </c>
      <c r="BH90" s="333" t="s">
        <v>2159</v>
      </c>
      <c r="BI90" s="290" t="s">
        <v>2159</v>
      </c>
      <c r="BJ90" s="290" t="s">
        <v>2159</v>
      </c>
      <c r="BK90" s="334" t="s">
        <v>2159</v>
      </c>
      <c r="BL90" s="333" t="s">
        <v>2159</v>
      </c>
      <c r="BM90" s="290" t="s">
        <v>2159</v>
      </c>
      <c r="BN90" s="290" t="s">
        <v>2159</v>
      </c>
      <c r="BO90" s="334" t="s">
        <v>2159</v>
      </c>
      <c r="BP90" s="333" t="s">
        <v>2159</v>
      </c>
      <c r="BQ90" s="290" t="s">
        <v>2159</v>
      </c>
      <c r="BR90" s="290" t="s">
        <v>2159</v>
      </c>
      <c r="BS90" s="334" t="s">
        <v>2159</v>
      </c>
      <c r="BT90" s="333" t="s">
        <v>2159</v>
      </c>
      <c r="BU90" s="290" t="s">
        <v>2159</v>
      </c>
      <c r="BV90" s="290" t="s">
        <v>2159</v>
      </c>
      <c r="BW90" s="334" t="s">
        <v>2159</v>
      </c>
      <c r="BX90" s="299"/>
      <c r="BY90" s="465" t="str">
        <f t="shared" ref="BY90:CJ96" si="50">BY$88&amp;$AZ90</f>
        <v>PCD_DPWW3_SOES_DLY_S2</v>
      </c>
      <c r="BZ90" s="465" t="str">
        <f t="shared" si="50"/>
        <v>PCD_DPWW3_SOES_DIR_S2</v>
      </c>
      <c r="CA90" s="465" t="str">
        <f t="shared" si="50"/>
        <v>PCD_DPWW3_SOES_DSCR_S2</v>
      </c>
      <c r="CB90" s="465" t="str">
        <f t="shared" si="50"/>
        <v>PCD_DPWW3_SOES_DCS_S2</v>
      </c>
      <c r="CC90" s="465" t="str">
        <f t="shared" si="50"/>
        <v>PCD_DPWW3_SOES_DSCS_S2</v>
      </c>
      <c r="CD90" s="465" t="str">
        <f t="shared" si="50"/>
        <v>PCD_DPWW3_SOES_DPP_S2</v>
      </c>
      <c r="CE90" s="465" t="str">
        <f t="shared" si="50"/>
        <v>PCD_DPWW3_SOES_DTPI_S2</v>
      </c>
      <c r="CF90" s="465" t="str">
        <f t="shared" si="50"/>
        <v>PCD_DPWW3_SOES_DCI_S2</v>
      </c>
      <c r="CG90" s="465" t="str">
        <f t="shared" si="50"/>
        <v>PCD_DPWW3_SOES_DSI_S2</v>
      </c>
      <c r="CH90" s="465" t="str">
        <f t="shared" si="50"/>
        <v>PCD_DPWW3_SOES_DER_S2</v>
      </c>
      <c r="CI90" s="465" t="str">
        <f t="shared" si="49"/>
        <v>PCD_DPWW3_SOES_RS_S2</v>
      </c>
      <c r="CJ90" s="465" t="str">
        <f t="shared" si="50"/>
        <v>PCD_DPWW3_SOES_DPLE_S2</v>
      </c>
    </row>
    <row r="91" spans="2:88" ht="15" x14ac:dyDescent="0.25">
      <c r="B91" s="64" t="str">
        <f t="shared" si="47"/>
        <v>YKY</v>
      </c>
      <c r="C91" s="123" t="s">
        <v>935</v>
      </c>
      <c r="D91" s="123" t="s">
        <v>936</v>
      </c>
      <c r="E91" s="159" t="str">
        <f>IFERROR(INDEX('PCD List'!$E$3:$O$41,MATCH(DPWW3!$D91,'PCD List'!$D$3:$D$41,0),MATCH(DPWW3!$B91,'PCD List'!$E$2:$O$2,0)),"")</f>
        <v>Y</v>
      </c>
      <c r="F91" s="218" t="s">
        <v>2141</v>
      </c>
      <c r="G91" s="19" t="s">
        <v>1927</v>
      </c>
      <c r="H91" s="374" t="s">
        <v>1144</v>
      </c>
      <c r="I91" s="166">
        <v>0</v>
      </c>
      <c r="K91" s="1082"/>
      <c r="L91" s="49"/>
      <c r="M91" s="212">
        <v>1</v>
      </c>
      <c r="N91" s="179">
        <v>3</v>
      </c>
      <c r="O91" s="14">
        <v>1</v>
      </c>
      <c r="P91" s="14">
        <v>3</v>
      </c>
      <c r="Q91" s="181">
        <v>3</v>
      </c>
      <c r="R91" s="31">
        <v>22</v>
      </c>
      <c r="S91" s="14">
        <v>34</v>
      </c>
      <c r="T91" s="14">
        <v>155</v>
      </c>
      <c r="U91" s="34">
        <v>139</v>
      </c>
      <c r="V91" s="213">
        <v>201</v>
      </c>
      <c r="W91" s="14">
        <v>159</v>
      </c>
      <c r="X91" s="14">
        <v>107</v>
      </c>
      <c r="Y91" s="34">
        <v>89</v>
      </c>
      <c r="Z91" s="213">
        <v>56</v>
      </c>
      <c r="AA91" s="14">
        <v>38</v>
      </c>
      <c r="AB91" s="14">
        <v>32</v>
      </c>
      <c r="AC91" s="214">
        <v>26</v>
      </c>
      <c r="AD91" s="31">
        <v>4</v>
      </c>
      <c r="AE91" s="14">
        <v>0</v>
      </c>
      <c r="AF91" s="14">
        <v>0</v>
      </c>
      <c r="AG91" s="181">
        <v>0</v>
      </c>
      <c r="AH91" s="30"/>
      <c r="AI91" s="30"/>
      <c r="AJ91" s="126">
        <v>175</v>
      </c>
      <c r="AK91" s="9"/>
      <c r="AL91" s="9"/>
      <c r="AM91" s="9"/>
      <c r="AN91" s="9"/>
      <c r="AO91" s="9"/>
      <c r="AP91" s="9"/>
      <c r="AQ91" s="9"/>
      <c r="AR91" s="9"/>
      <c r="AS91" s="9"/>
      <c r="AT91" s="9"/>
      <c r="AU91" s="89"/>
      <c r="AW91" s="449" t="s">
        <v>2142</v>
      </c>
      <c r="AZ91" s="2" t="s">
        <v>1928</v>
      </c>
      <c r="BA91" s="466"/>
      <c r="BC91" s="348" t="s">
        <v>2160</v>
      </c>
      <c r="BD91" s="333" t="s">
        <v>2160</v>
      </c>
      <c r="BE91" s="290" t="s">
        <v>2160</v>
      </c>
      <c r="BF91" s="290" t="s">
        <v>2160</v>
      </c>
      <c r="BG91" s="334" t="s">
        <v>2160</v>
      </c>
      <c r="BH91" s="333" t="s">
        <v>2160</v>
      </c>
      <c r="BI91" s="290" t="s">
        <v>2160</v>
      </c>
      <c r="BJ91" s="290" t="s">
        <v>2160</v>
      </c>
      <c r="BK91" s="334" t="s">
        <v>2160</v>
      </c>
      <c r="BL91" s="333" t="s">
        <v>2160</v>
      </c>
      <c r="BM91" s="290" t="s">
        <v>2160</v>
      </c>
      <c r="BN91" s="290" t="s">
        <v>2160</v>
      </c>
      <c r="BO91" s="334" t="s">
        <v>2160</v>
      </c>
      <c r="BP91" s="333" t="s">
        <v>2160</v>
      </c>
      <c r="BQ91" s="290" t="s">
        <v>2160</v>
      </c>
      <c r="BR91" s="290" t="s">
        <v>2160</v>
      </c>
      <c r="BS91" s="334" t="s">
        <v>2160</v>
      </c>
      <c r="BT91" s="333" t="s">
        <v>2160</v>
      </c>
      <c r="BU91" s="290" t="s">
        <v>2160</v>
      </c>
      <c r="BV91" s="290" t="s">
        <v>2160</v>
      </c>
      <c r="BW91" s="334" t="s">
        <v>2160</v>
      </c>
      <c r="BX91" s="299"/>
      <c r="BY91" s="465" t="str">
        <f t="shared" si="50"/>
        <v>PCD_DPWW3_SOES_DLY_S3</v>
      </c>
      <c r="BZ91" s="465" t="str">
        <f t="shared" si="50"/>
        <v>PCD_DPWW3_SOES_DIR_S3</v>
      </c>
      <c r="CA91" s="465" t="str">
        <f t="shared" si="50"/>
        <v>PCD_DPWW3_SOES_DSCR_S3</v>
      </c>
      <c r="CB91" s="465" t="str">
        <f t="shared" si="50"/>
        <v>PCD_DPWW3_SOES_DCS_S3</v>
      </c>
      <c r="CC91" s="465" t="str">
        <f t="shared" si="50"/>
        <v>PCD_DPWW3_SOES_DSCS_S3</v>
      </c>
      <c r="CD91" s="465" t="str">
        <f t="shared" si="50"/>
        <v>PCD_DPWW3_SOES_DPP_S3</v>
      </c>
      <c r="CE91" s="465" t="str">
        <f t="shared" si="50"/>
        <v>PCD_DPWW3_SOES_DTPI_S3</v>
      </c>
      <c r="CF91" s="465" t="str">
        <f t="shared" si="50"/>
        <v>PCD_DPWW3_SOES_DCI_S3</v>
      </c>
      <c r="CG91" s="465" t="str">
        <f t="shared" si="50"/>
        <v>PCD_DPWW3_SOES_DSI_S3</v>
      </c>
      <c r="CH91" s="465" t="str">
        <f t="shared" si="50"/>
        <v>PCD_DPWW3_SOES_DER_S3</v>
      </c>
      <c r="CI91" s="465" t="str">
        <f t="shared" si="49"/>
        <v>PCD_DPWW3_SOES_RS_S3</v>
      </c>
      <c r="CJ91" s="465" t="str">
        <f t="shared" si="50"/>
        <v>PCD_DPWW3_SOES_DPLE_S3</v>
      </c>
    </row>
    <row r="92" spans="2:88" ht="15" x14ac:dyDescent="0.25">
      <c r="B92" s="64" t="str">
        <f t="shared" si="47"/>
        <v>YKY</v>
      </c>
      <c r="C92" s="123" t="s">
        <v>935</v>
      </c>
      <c r="D92" s="123" t="s">
        <v>936</v>
      </c>
      <c r="E92" s="159" t="str">
        <f>IFERROR(INDEX('PCD List'!$E$3:$O$41,MATCH(DPWW3!$D92,'PCD List'!$D$3:$D$41,0),MATCH(DPWW3!$B92,'PCD List'!$E$2:$O$2,0)),"")</f>
        <v>Y</v>
      </c>
      <c r="F92" s="218" t="s">
        <v>2141</v>
      </c>
      <c r="G92" s="19" t="s">
        <v>1930</v>
      </c>
      <c r="H92" s="374" t="s">
        <v>1144</v>
      </c>
      <c r="I92" s="166">
        <v>0</v>
      </c>
      <c r="K92" s="1082"/>
      <c r="L92" s="49"/>
      <c r="M92" s="212">
        <v>5</v>
      </c>
      <c r="N92" s="179">
        <v>5</v>
      </c>
      <c r="O92" s="14">
        <v>10</v>
      </c>
      <c r="P92" s="14">
        <v>13</v>
      </c>
      <c r="Q92" s="181">
        <v>20</v>
      </c>
      <c r="R92" s="31">
        <v>23</v>
      </c>
      <c r="S92" s="14">
        <v>44</v>
      </c>
      <c r="T92" s="14">
        <v>51</v>
      </c>
      <c r="U92" s="34">
        <v>117</v>
      </c>
      <c r="V92" s="213">
        <v>168</v>
      </c>
      <c r="W92" s="14">
        <v>167</v>
      </c>
      <c r="X92" s="14">
        <v>193</v>
      </c>
      <c r="Y92" s="34">
        <v>164</v>
      </c>
      <c r="Z92" s="213">
        <v>149</v>
      </c>
      <c r="AA92" s="14">
        <v>125</v>
      </c>
      <c r="AB92" s="14">
        <v>84</v>
      </c>
      <c r="AC92" s="214">
        <v>59</v>
      </c>
      <c r="AD92" s="31">
        <v>66</v>
      </c>
      <c r="AE92" s="14">
        <v>43</v>
      </c>
      <c r="AF92" s="14">
        <v>22</v>
      </c>
      <c r="AG92" s="181">
        <v>0</v>
      </c>
      <c r="AH92" s="30"/>
      <c r="AI92" s="30"/>
      <c r="AJ92" s="126">
        <v>253</v>
      </c>
      <c r="AK92" s="9"/>
      <c r="AL92" s="9"/>
      <c r="AM92" s="9"/>
      <c r="AN92" s="9"/>
      <c r="AO92" s="9"/>
      <c r="AP92" s="9"/>
      <c r="AQ92" s="9"/>
      <c r="AR92" s="9"/>
      <c r="AS92" s="9"/>
      <c r="AT92" s="9"/>
      <c r="AU92" s="89"/>
      <c r="AW92" s="449" t="s">
        <v>2142</v>
      </c>
      <c r="AZ92" s="2" t="s">
        <v>1931</v>
      </c>
      <c r="BA92" s="466"/>
      <c r="BC92" s="348" t="s">
        <v>2161</v>
      </c>
      <c r="BD92" s="333" t="s">
        <v>2161</v>
      </c>
      <c r="BE92" s="290" t="s">
        <v>2161</v>
      </c>
      <c r="BF92" s="290" t="s">
        <v>2161</v>
      </c>
      <c r="BG92" s="334" t="s">
        <v>2161</v>
      </c>
      <c r="BH92" s="333" t="s">
        <v>2161</v>
      </c>
      <c r="BI92" s="290" t="s">
        <v>2161</v>
      </c>
      <c r="BJ92" s="290" t="s">
        <v>2161</v>
      </c>
      <c r="BK92" s="334" t="s">
        <v>2161</v>
      </c>
      <c r="BL92" s="333" t="s">
        <v>2161</v>
      </c>
      <c r="BM92" s="290" t="s">
        <v>2161</v>
      </c>
      <c r="BN92" s="290" t="s">
        <v>2161</v>
      </c>
      <c r="BO92" s="334" t="s">
        <v>2161</v>
      </c>
      <c r="BP92" s="333" t="s">
        <v>2161</v>
      </c>
      <c r="BQ92" s="290" t="s">
        <v>2161</v>
      </c>
      <c r="BR92" s="290" t="s">
        <v>2161</v>
      </c>
      <c r="BS92" s="334" t="s">
        <v>2161</v>
      </c>
      <c r="BT92" s="333" t="s">
        <v>2161</v>
      </c>
      <c r="BU92" s="290" t="s">
        <v>2161</v>
      </c>
      <c r="BV92" s="290" t="s">
        <v>2161</v>
      </c>
      <c r="BW92" s="334" t="s">
        <v>2161</v>
      </c>
      <c r="BX92" s="299"/>
      <c r="BY92" s="465" t="str">
        <f t="shared" si="50"/>
        <v>PCD_DPWW3_SOES_DLY_S4</v>
      </c>
      <c r="BZ92" s="465" t="str">
        <f t="shared" si="50"/>
        <v>PCD_DPWW3_SOES_DIR_S4</v>
      </c>
      <c r="CA92" s="465" t="str">
        <f t="shared" si="50"/>
        <v>PCD_DPWW3_SOES_DSCR_S4</v>
      </c>
      <c r="CB92" s="465" t="str">
        <f t="shared" si="50"/>
        <v>PCD_DPWW3_SOES_DCS_S4</v>
      </c>
      <c r="CC92" s="465" t="str">
        <f t="shared" si="50"/>
        <v>PCD_DPWW3_SOES_DSCS_S4</v>
      </c>
      <c r="CD92" s="465" t="str">
        <f t="shared" si="50"/>
        <v>PCD_DPWW3_SOES_DPP_S4</v>
      </c>
      <c r="CE92" s="465" t="str">
        <f t="shared" si="50"/>
        <v>PCD_DPWW3_SOES_DTPI_S4</v>
      </c>
      <c r="CF92" s="465" t="str">
        <f t="shared" si="50"/>
        <v>PCD_DPWW3_SOES_DCI_S4</v>
      </c>
      <c r="CG92" s="465" t="str">
        <f t="shared" si="50"/>
        <v>PCD_DPWW3_SOES_DSI_S4</v>
      </c>
      <c r="CH92" s="465" t="str">
        <f t="shared" si="50"/>
        <v>PCD_DPWW3_SOES_DER_S4</v>
      </c>
      <c r="CI92" s="465" t="str">
        <f t="shared" si="49"/>
        <v>PCD_DPWW3_SOES_RS_S4</v>
      </c>
      <c r="CJ92" s="465" t="str">
        <f t="shared" si="50"/>
        <v>PCD_DPWW3_SOES_DPLE_S4</v>
      </c>
    </row>
    <row r="93" spans="2:88" ht="15" x14ac:dyDescent="0.25">
      <c r="B93" s="64" t="str">
        <f t="shared" si="47"/>
        <v>YKY</v>
      </c>
      <c r="C93" s="123" t="s">
        <v>935</v>
      </c>
      <c r="D93" s="123" t="s">
        <v>936</v>
      </c>
      <c r="E93" s="159" t="str">
        <f>IFERROR(INDEX('PCD List'!$E$3:$O$41,MATCH(DPWW3!$D93,'PCD List'!$D$3:$D$41,0),MATCH(DPWW3!$B93,'PCD List'!$E$2:$O$2,0)),"")</f>
        <v>Y</v>
      </c>
      <c r="F93" s="218" t="s">
        <v>2141</v>
      </c>
      <c r="G93" s="19" t="s">
        <v>1933</v>
      </c>
      <c r="H93" s="374" t="s">
        <v>1144</v>
      </c>
      <c r="I93" s="166">
        <v>0</v>
      </c>
      <c r="K93" s="1082"/>
      <c r="L93" s="49"/>
      <c r="M93" s="212">
        <v>0</v>
      </c>
      <c r="N93" s="179">
        <v>0</v>
      </c>
      <c r="O93" s="14">
        <v>0</v>
      </c>
      <c r="P93" s="14">
        <v>0</v>
      </c>
      <c r="Q93" s="181">
        <v>4</v>
      </c>
      <c r="R93" s="31">
        <v>3</v>
      </c>
      <c r="S93" s="14">
        <v>6</v>
      </c>
      <c r="T93" s="14">
        <v>19</v>
      </c>
      <c r="U93" s="34">
        <v>0</v>
      </c>
      <c r="V93" s="213">
        <v>15</v>
      </c>
      <c r="W93" s="14">
        <v>74</v>
      </c>
      <c r="X93" s="14">
        <v>107</v>
      </c>
      <c r="Y93" s="34">
        <v>0</v>
      </c>
      <c r="Z93" s="213">
        <v>49</v>
      </c>
      <c r="AA93" s="14">
        <v>91</v>
      </c>
      <c r="AB93" s="14">
        <v>138</v>
      </c>
      <c r="AC93" s="214">
        <v>0</v>
      </c>
      <c r="AD93" s="31">
        <v>15</v>
      </c>
      <c r="AE93" s="14">
        <v>42</v>
      </c>
      <c r="AF93" s="14">
        <v>63</v>
      </c>
      <c r="AG93" s="181">
        <v>0</v>
      </c>
      <c r="AH93" s="30"/>
      <c r="AI93" s="30"/>
      <c r="AJ93" s="126">
        <v>262</v>
      </c>
      <c r="AK93" s="9"/>
      <c r="AL93" s="9"/>
      <c r="AM93" s="9"/>
      <c r="AN93" s="9"/>
      <c r="AO93" s="9"/>
      <c r="AP93" s="9"/>
      <c r="AQ93" s="9"/>
      <c r="AR93" s="9"/>
      <c r="AS93" s="9"/>
      <c r="AT93" s="9"/>
      <c r="AU93" s="89"/>
      <c r="AW93" s="449" t="s">
        <v>2142</v>
      </c>
      <c r="AZ93" s="2" t="s">
        <v>1934</v>
      </c>
      <c r="BA93" s="466"/>
      <c r="BC93" s="348" t="s">
        <v>2162</v>
      </c>
      <c r="BD93" s="333" t="s">
        <v>2162</v>
      </c>
      <c r="BE93" s="290" t="s">
        <v>2162</v>
      </c>
      <c r="BF93" s="290" t="s">
        <v>2162</v>
      </c>
      <c r="BG93" s="334" t="s">
        <v>2162</v>
      </c>
      <c r="BH93" s="333" t="s">
        <v>2162</v>
      </c>
      <c r="BI93" s="290" t="s">
        <v>2162</v>
      </c>
      <c r="BJ93" s="290" t="s">
        <v>2162</v>
      </c>
      <c r="BK93" s="334" t="s">
        <v>2162</v>
      </c>
      <c r="BL93" s="333" t="s">
        <v>2162</v>
      </c>
      <c r="BM93" s="290" t="s">
        <v>2162</v>
      </c>
      <c r="BN93" s="290" t="s">
        <v>2162</v>
      </c>
      <c r="BO93" s="334" t="s">
        <v>2162</v>
      </c>
      <c r="BP93" s="333" t="s">
        <v>2162</v>
      </c>
      <c r="BQ93" s="290" t="s">
        <v>2162</v>
      </c>
      <c r="BR93" s="290" t="s">
        <v>2162</v>
      </c>
      <c r="BS93" s="334" t="s">
        <v>2162</v>
      </c>
      <c r="BT93" s="333" t="s">
        <v>2162</v>
      </c>
      <c r="BU93" s="290" t="s">
        <v>2162</v>
      </c>
      <c r="BV93" s="290" t="s">
        <v>2162</v>
      </c>
      <c r="BW93" s="334" t="s">
        <v>2162</v>
      </c>
      <c r="BX93" s="299"/>
      <c r="BY93" s="465" t="str">
        <f t="shared" si="50"/>
        <v>PCD_DPWW3_SOES_DLY_S5</v>
      </c>
      <c r="BZ93" s="465" t="str">
        <f t="shared" si="50"/>
        <v>PCD_DPWW3_SOES_DIR_S5</v>
      </c>
      <c r="CA93" s="465" t="str">
        <f t="shared" si="50"/>
        <v>PCD_DPWW3_SOES_DSCR_S5</v>
      </c>
      <c r="CB93" s="465" t="str">
        <f t="shared" si="50"/>
        <v>PCD_DPWW3_SOES_DCS_S5</v>
      </c>
      <c r="CC93" s="465" t="str">
        <f t="shared" si="50"/>
        <v>PCD_DPWW3_SOES_DSCS_S5</v>
      </c>
      <c r="CD93" s="465" t="str">
        <f t="shared" si="50"/>
        <v>PCD_DPWW3_SOES_DPP_S5</v>
      </c>
      <c r="CE93" s="465" t="str">
        <f t="shared" si="50"/>
        <v>PCD_DPWW3_SOES_DTPI_S5</v>
      </c>
      <c r="CF93" s="465" t="str">
        <f t="shared" si="50"/>
        <v>PCD_DPWW3_SOES_DCI_S5</v>
      </c>
      <c r="CG93" s="465" t="str">
        <f t="shared" si="50"/>
        <v>PCD_DPWW3_SOES_DSI_S5</v>
      </c>
      <c r="CH93" s="465" t="str">
        <f t="shared" si="50"/>
        <v>PCD_DPWW3_SOES_DER_S5</v>
      </c>
      <c r="CI93" s="465" t="str">
        <f t="shared" si="49"/>
        <v>PCD_DPWW3_SOES_RS_S5</v>
      </c>
      <c r="CJ93" s="465" t="str">
        <f t="shared" si="50"/>
        <v>PCD_DPWW3_SOES_DPLE_S5</v>
      </c>
    </row>
    <row r="94" spans="2:88" ht="15" x14ac:dyDescent="0.25">
      <c r="B94" s="64" t="str">
        <f t="shared" si="47"/>
        <v>YKY</v>
      </c>
      <c r="C94" s="123" t="s">
        <v>935</v>
      </c>
      <c r="D94" s="123" t="s">
        <v>936</v>
      </c>
      <c r="E94" s="159" t="str">
        <f>IFERROR(INDEX('PCD List'!$E$3:$O$41,MATCH(DPWW3!$D94,'PCD List'!$D$3:$D$41,0),MATCH(DPWW3!$B94,'PCD List'!$E$2:$O$2,0)),"")</f>
        <v>Y</v>
      </c>
      <c r="F94" s="218" t="s">
        <v>2141</v>
      </c>
      <c r="G94" s="19" t="s">
        <v>1936</v>
      </c>
      <c r="H94" s="374" t="s">
        <v>1144</v>
      </c>
      <c r="I94" s="166">
        <v>0</v>
      </c>
      <c r="K94" s="1082"/>
      <c r="L94" s="49"/>
      <c r="M94" s="212">
        <v>1</v>
      </c>
      <c r="N94" s="179">
        <v>1</v>
      </c>
      <c r="O94" s="14">
        <v>1</v>
      </c>
      <c r="P94" s="14">
        <v>1</v>
      </c>
      <c r="Q94" s="181">
        <v>1</v>
      </c>
      <c r="R94" s="31">
        <v>12</v>
      </c>
      <c r="S94" s="14">
        <v>12</v>
      </c>
      <c r="T94" s="14">
        <v>12</v>
      </c>
      <c r="U94" s="34">
        <v>40</v>
      </c>
      <c r="V94" s="213">
        <v>40</v>
      </c>
      <c r="W94" s="14">
        <v>40</v>
      </c>
      <c r="X94" s="14">
        <v>40</v>
      </c>
      <c r="Y94" s="34">
        <v>197</v>
      </c>
      <c r="Z94" s="213">
        <v>197</v>
      </c>
      <c r="AA94" s="14">
        <v>197</v>
      </c>
      <c r="AB94" s="14">
        <v>197</v>
      </c>
      <c r="AC94" s="214">
        <v>366</v>
      </c>
      <c r="AD94" s="31">
        <v>366</v>
      </c>
      <c r="AE94" s="14">
        <v>366</v>
      </c>
      <c r="AF94" s="14">
        <v>366</v>
      </c>
      <c r="AG94" s="181">
        <v>451</v>
      </c>
      <c r="AH94" s="30"/>
      <c r="AI94" s="30"/>
      <c r="AJ94" s="126">
        <v>203</v>
      </c>
      <c r="AK94" s="9"/>
      <c r="AL94" s="9"/>
      <c r="AM94" s="9"/>
      <c r="AN94" s="9"/>
      <c r="AO94" s="9"/>
      <c r="AP94" s="9"/>
      <c r="AQ94" s="9"/>
      <c r="AR94" s="9"/>
      <c r="AS94" s="9"/>
      <c r="AT94" s="9"/>
      <c r="AU94" s="89"/>
      <c r="AW94" s="449" t="s">
        <v>2142</v>
      </c>
      <c r="AZ94" s="2" t="s">
        <v>1937</v>
      </c>
      <c r="BA94" s="466"/>
      <c r="BC94" s="348" t="s">
        <v>2163</v>
      </c>
      <c r="BD94" s="333" t="s">
        <v>2163</v>
      </c>
      <c r="BE94" s="290" t="s">
        <v>2163</v>
      </c>
      <c r="BF94" s="290" t="s">
        <v>2163</v>
      </c>
      <c r="BG94" s="334" t="s">
        <v>2163</v>
      </c>
      <c r="BH94" s="333" t="s">
        <v>2163</v>
      </c>
      <c r="BI94" s="290" t="s">
        <v>2163</v>
      </c>
      <c r="BJ94" s="290" t="s">
        <v>2163</v>
      </c>
      <c r="BK94" s="334" t="s">
        <v>2163</v>
      </c>
      <c r="BL94" s="333" t="s">
        <v>2163</v>
      </c>
      <c r="BM94" s="290" t="s">
        <v>2163</v>
      </c>
      <c r="BN94" s="290" t="s">
        <v>2163</v>
      </c>
      <c r="BO94" s="334" t="s">
        <v>2163</v>
      </c>
      <c r="BP94" s="333" t="s">
        <v>2163</v>
      </c>
      <c r="BQ94" s="290" t="s">
        <v>2163</v>
      </c>
      <c r="BR94" s="290" t="s">
        <v>2163</v>
      </c>
      <c r="BS94" s="334" t="s">
        <v>2163</v>
      </c>
      <c r="BT94" s="333" t="s">
        <v>2163</v>
      </c>
      <c r="BU94" s="290" t="s">
        <v>2163</v>
      </c>
      <c r="BV94" s="290" t="s">
        <v>2163</v>
      </c>
      <c r="BW94" s="334" t="s">
        <v>2163</v>
      </c>
      <c r="BX94" s="299"/>
      <c r="BY94" s="465" t="str">
        <f t="shared" si="50"/>
        <v>PCD_DPWW3_SOES_DLY_S6</v>
      </c>
      <c r="BZ94" s="465" t="str">
        <f t="shared" si="50"/>
        <v>PCD_DPWW3_SOES_DIR_S6</v>
      </c>
      <c r="CA94" s="465" t="str">
        <f t="shared" si="50"/>
        <v>PCD_DPWW3_SOES_DSCR_S6</v>
      </c>
      <c r="CB94" s="465" t="str">
        <f t="shared" si="50"/>
        <v>PCD_DPWW3_SOES_DCS_S6</v>
      </c>
      <c r="CC94" s="465" t="str">
        <f t="shared" si="50"/>
        <v>PCD_DPWW3_SOES_DSCS_S6</v>
      </c>
      <c r="CD94" s="465" t="str">
        <f t="shared" si="50"/>
        <v>PCD_DPWW3_SOES_DPP_S6</v>
      </c>
      <c r="CE94" s="465" t="str">
        <f t="shared" si="50"/>
        <v>PCD_DPWW3_SOES_DTPI_S6</v>
      </c>
      <c r="CF94" s="465" t="str">
        <f t="shared" si="50"/>
        <v>PCD_DPWW3_SOES_DCI_S6</v>
      </c>
      <c r="CG94" s="465" t="str">
        <f t="shared" si="50"/>
        <v>PCD_DPWW3_SOES_DSI_S6</v>
      </c>
      <c r="CH94" s="465" t="str">
        <f t="shared" si="50"/>
        <v>PCD_DPWW3_SOES_DER_S6</v>
      </c>
      <c r="CI94" s="465" t="str">
        <f t="shared" si="49"/>
        <v>PCD_DPWW3_SOES_RS_S6</v>
      </c>
      <c r="CJ94" s="465" t="str">
        <f t="shared" si="50"/>
        <v>PCD_DPWW3_SOES_DPLE_S6</v>
      </c>
    </row>
    <row r="95" spans="2:88" ht="15" x14ac:dyDescent="0.25">
      <c r="B95" s="59" t="str">
        <f t="shared" si="47"/>
        <v>YKY</v>
      </c>
      <c r="C95" s="359" t="s">
        <v>935</v>
      </c>
      <c r="D95" s="359" t="s">
        <v>936</v>
      </c>
      <c r="E95" s="224" t="str">
        <f>IFERROR(INDEX('PCD List'!$E$3:$O$41,MATCH(DPWW3!$D95,'PCD List'!$D$3:$D$41,0),MATCH(DPWW3!$B95,'PCD List'!$E$2:$O$2,0)),"")</f>
        <v>Y</v>
      </c>
      <c r="F95" s="437" t="s">
        <v>2141</v>
      </c>
      <c r="G95" s="19" t="s">
        <v>1939</v>
      </c>
      <c r="H95" s="374" t="s">
        <v>1144</v>
      </c>
      <c r="I95" s="166">
        <v>0</v>
      </c>
      <c r="K95" s="1082"/>
      <c r="L95" s="49"/>
      <c r="M95" s="418">
        <v>0</v>
      </c>
      <c r="N95" s="183">
        <v>0</v>
      </c>
      <c r="O95" s="184">
        <v>0</v>
      </c>
      <c r="P95" s="184">
        <v>31</v>
      </c>
      <c r="Q95" s="185">
        <v>31</v>
      </c>
      <c r="R95" s="419">
        <v>31</v>
      </c>
      <c r="S95" s="184">
        <v>31</v>
      </c>
      <c r="T95" s="184">
        <v>31</v>
      </c>
      <c r="U95" s="420">
        <v>31</v>
      </c>
      <c r="V95" s="421">
        <v>31</v>
      </c>
      <c r="W95" s="184">
        <v>31</v>
      </c>
      <c r="X95" s="184">
        <v>31</v>
      </c>
      <c r="Y95" s="420">
        <v>31</v>
      </c>
      <c r="Z95" s="421">
        <v>31</v>
      </c>
      <c r="AA95" s="184">
        <v>31</v>
      </c>
      <c r="AB95" s="184">
        <v>31</v>
      </c>
      <c r="AC95" s="422">
        <v>31</v>
      </c>
      <c r="AD95" s="419">
        <v>31</v>
      </c>
      <c r="AE95" s="184">
        <v>31</v>
      </c>
      <c r="AF95" s="184">
        <v>31</v>
      </c>
      <c r="AG95" s="185">
        <v>31</v>
      </c>
      <c r="AH95" s="30"/>
      <c r="AI95" s="30"/>
      <c r="AJ95" s="126"/>
      <c r="AK95" s="9"/>
      <c r="AL95" s="9"/>
      <c r="AM95" s="9"/>
      <c r="AN95" s="9"/>
      <c r="AO95" s="9"/>
      <c r="AP95" s="9"/>
      <c r="AQ95" s="9"/>
      <c r="AR95" s="9"/>
      <c r="AS95" s="9"/>
      <c r="AT95" s="9"/>
      <c r="AU95" s="89"/>
      <c r="AW95" s="449" t="s">
        <v>2142</v>
      </c>
      <c r="AZ95" s="2" t="s">
        <v>1940</v>
      </c>
      <c r="BA95" s="466"/>
      <c r="BC95" s="348" t="s">
        <v>2164</v>
      </c>
      <c r="BD95" s="333" t="s">
        <v>2164</v>
      </c>
      <c r="BE95" s="290" t="s">
        <v>2164</v>
      </c>
      <c r="BF95" s="290" t="s">
        <v>2164</v>
      </c>
      <c r="BG95" s="334" t="s">
        <v>2164</v>
      </c>
      <c r="BH95" s="333" t="s">
        <v>2164</v>
      </c>
      <c r="BI95" s="290" t="s">
        <v>2164</v>
      </c>
      <c r="BJ95" s="290" t="s">
        <v>2164</v>
      </c>
      <c r="BK95" s="334" t="s">
        <v>2164</v>
      </c>
      <c r="BL95" s="333" t="s">
        <v>2164</v>
      </c>
      <c r="BM95" s="290" t="s">
        <v>2164</v>
      </c>
      <c r="BN95" s="290" t="s">
        <v>2164</v>
      </c>
      <c r="BO95" s="334" t="s">
        <v>2164</v>
      </c>
      <c r="BP95" s="333" t="s">
        <v>2164</v>
      </c>
      <c r="BQ95" s="290" t="s">
        <v>2164</v>
      </c>
      <c r="BR95" s="290" t="s">
        <v>2164</v>
      </c>
      <c r="BS95" s="334" t="s">
        <v>2164</v>
      </c>
      <c r="BT95" s="333" t="s">
        <v>2164</v>
      </c>
      <c r="BU95" s="290" t="s">
        <v>2164</v>
      </c>
      <c r="BV95" s="290" t="s">
        <v>2164</v>
      </c>
      <c r="BW95" s="334" t="s">
        <v>2164</v>
      </c>
      <c r="BX95" s="299"/>
      <c r="BY95" s="465" t="str">
        <f t="shared" si="50"/>
        <v>PCD_DPWW3_SOES_DLY_S7</v>
      </c>
      <c r="BZ95" s="465" t="str">
        <f t="shared" si="50"/>
        <v>PCD_DPWW3_SOES_DIR_S7</v>
      </c>
      <c r="CA95" s="465" t="str">
        <f t="shared" si="50"/>
        <v>PCD_DPWW3_SOES_DSCR_S7</v>
      </c>
      <c r="CB95" s="465" t="str">
        <f t="shared" si="50"/>
        <v>PCD_DPWW3_SOES_DCS_S7</v>
      </c>
      <c r="CC95" s="465" t="str">
        <f t="shared" si="50"/>
        <v>PCD_DPWW3_SOES_DSCS_S7</v>
      </c>
      <c r="CD95" s="465" t="str">
        <f t="shared" si="50"/>
        <v>PCD_DPWW3_SOES_DPP_S7</v>
      </c>
      <c r="CE95" s="465" t="str">
        <f t="shared" si="50"/>
        <v>PCD_DPWW3_SOES_DTPI_S7</v>
      </c>
      <c r="CF95" s="465" t="str">
        <f t="shared" si="50"/>
        <v>PCD_DPWW3_SOES_DCI_S7</v>
      </c>
      <c r="CG95" s="465" t="str">
        <f t="shared" si="50"/>
        <v>PCD_DPWW3_SOES_DSI_S7</v>
      </c>
      <c r="CH95" s="465" t="str">
        <f t="shared" si="50"/>
        <v>PCD_DPWW3_SOES_DER_S7</v>
      </c>
      <c r="CI95" s="465" t="str">
        <f t="shared" si="49"/>
        <v>PCD_DPWW3_SOES_RS_S7</v>
      </c>
      <c r="CJ95" s="465" t="str">
        <f t="shared" si="50"/>
        <v>PCD_DPWW3_SOES_DPLE_S7</v>
      </c>
    </row>
    <row r="96" spans="2:88" ht="15.6" thickBot="1" x14ac:dyDescent="0.3">
      <c r="B96" s="417" t="str">
        <f t="shared" si="47"/>
        <v>YKY</v>
      </c>
      <c r="C96" s="360" t="s">
        <v>935</v>
      </c>
      <c r="D96" s="360" t="s">
        <v>936</v>
      </c>
      <c r="E96" s="221" t="str">
        <f>IFERROR(INDEX('PCD List'!$E$3:$O$41,MATCH(DPWW3!$D96,'PCD List'!$D$3:$D$41,0),MATCH(DPWW3!$B96,'PCD List'!$E$2:$O$2,0)),"")</f>
        <v>Y</v>
      </c>
      <c r="F96" s="438" t="s">
        <v>2141</v>
      </c>
      <c r="G96" s="227" t="s">
        <v>1942</v>
      </c>
      <c r="H96" s="423" t="s">
        <v>1144</v>
      </c>
      <c r="I96" s="424">
        <v>0</v>
      </c>
      <c r="K96" s="1083"/>
      <c r="L96" s="49"/>
      <c r="M96" s="429">
        <f>SUM( M88:M94)</f>
        <v>482</v>
      </c>
      <c r="N96" s="430">
        <f t="shared" ref="N96:AG96" si="51">SUM( N88:N94)</f>
        <v>482</v>
      </c>
      <c r="O96" s="431">
        <f t="shared" si="51"/>
        <v>482</v>
      </c>
      <c r="P96" s="431">
        <f t="shared" si="51"/>
        <v>451</v>
      </c>
      <c r="Q96" s="431">
        <f t="shared" si="51"/>
        <v>451</v>
      </c>
      <c r="R96" s="431">
        <f t="shared" si="51"/>
        <v>451</v>
      </c>
      <c r="S96" s="431">
        <f t="shared" si="51"/>
        <v>451</v>
      </c>
      <c r="T96" s="431">
        <f t="shared" si="51"/>
        <v>451</v>
      </c>
      <c r="U96" s="431">
        <f t="shared" si="51"/>
        <v>451</v>
      </c>
      <c r="V96" s="431">
        <f>SUM( V88:V94)</f>
        <v>451</v>
      </c>
      <c r="W96" s="431">
        <f t="shared" si="51"/>
        <v>451</v>
      </c>
      <c r="X96" s="431">
        <f t="shared" si="51"/>
        <v>451</v>
      </c>
      <c r="Y96" s="431">
        <f t="shared" si="51"/>
        <v>451</v>
      </c>
      <c r="Z96" s="431">
        <f t="shared" si="51"/>
        <v>451</v>
      </c>
      <c r="AA96" s="431">
        <f t="shared" si="51"/>
        <v>451</v>
      </c>
      <c r="AB96" s="431">
        <f t="shared" si="51"/>
        <v>451</v>
      </c>
      <c r="AC96" s="431">
        <f t="shared" si="51"/>
        <v>451</v>
      </c>
      <c r="AD96" s="431">
        <f t="shared" si="51"/>
        <v>451</v>
      </c>
      <c r="AE96" s="431">
        <f t="shared" si="51"/>
        <v>451</v>
      </c>
      <c r="AF96" s="431">
        <f t="shared" si="51"/>
        <v>451</v>
      </c>
      <c r="AG96" s="431">
        <f t="shared" si="51"/>
        <v>451</v>
      </c>
      <c r="AH96" s="30"/>
      <c r="AI96" s="30"/>
      <c r="AJ96" s="127"/>
      <c r="AK96" s="128"/>
      <c r="AL96" s="128"/>
      <c r="AM96" s="128"/>
      <c r="AN96" s="128"/>
      <c r="AO96" s="128"/>
      <c r="AP96" s="128"/>
      <c r="AQ96" s="128"/>
      <c r="AR96" s="128"/>
      <c r="AS96" s="128"/>
      <c r="AT96" s="128"/>
      <c r="AU96" s="90"/>
      <c r="AW96" s="449" t="s">
        <v>2142</v>
      </c>
      <c r="AZ96" s="2" t="s">
        <v>1943</v>
      </c>
      <c r="BA96" s="466"/>
      <c r="BC96" s="464" t="s">
        <v>2165</v>
      </c>
      <c r="BD96" s="452" t="s">
        <v>2165</v>
      </c>
      <c r="BE96" s="453" t="s">
        <v>2165</v>
      </c>
      <c r="BF96" s="453" t="s">
        <v>2165</v>
      </c>
      <c r="BG96" s="454" t="s">
        <v>2165</v>
      </c>
      <c r="BH96" s="452" t="s">
        <v>2165</v>
      </c>
      <c r="BI96" s="453" t="s">
        <v>2165</v>
      </c>
      <c r="BJ96" s="453" t="s">
        <v>2165</v>
      </c>
      <c r="BK96" s="454" t="s">
        <v>2165</v>
      </c>
      <c r="BL96" s="452" t="s">
        <v>2165</v>
      </c>
      <c r="BM96" s="453" t="s">
        <v>2165</v>
      </c>
      <c r="BN96" s="453" t="s">
        <v>2165</v>
      </c>
      <c r="BO96" s="454" t="s">
        <v>2165</v>
      </c>
      <c r="BP96" s="452" t="s">
        <v>2165</v>
      </c>
      <c r="BQ96" s="453" t="s">
        <v>2165</v>
      </c>
      <c r="BR96" s="453" t="s">
        <v>2165</v>
      </c>
      <c r="BS96" s="454" t="s">
        <v>2165</v>
      </c>
      <c r="BT96" s="452" t="s">
        <v>2165</v>
      </c>
      <c r="BU96" s="453" t="s">
        <v>2165</v>
      </c>
      <c r="BV96" s="453" t="s">
        <v>2165</v>
      </c>
      <c r="BW96" s="454" t="s">
        <v>2165</v>
      </c>
      <c r="BX96" s="299"/>
      <c r="BY96" s="465" t="str">
        <f t="shared" si="50"/>
        <v>PCD_DPWW3_SOES_DLY_ST</v>
      </c>
      <c r="BZ96" s="465" t="str">
        <f t="shared" si="50"/>
        <v>PCD_DPWW3_SOES_DIR_ST</v>
      </c>
      <c r="CA96" s="465" t="str">
        <f t="shared" si="50"/>
        <v>PCD_DPWW3_SOES_DSCR_ST</v>
      </c>
      <c r="CB96" s="465" t="str">
        <f t="shared" si="50"/>
        <v>PCD_DPWW3_SOES_DCS_ST</v>
      </c>
      <c r="CC96" s="465" t="str">
        <f t="shared" si="50"/>
        <v>PCD_DPWW3_SOES_DSCS_ST</v>
      </c>
      <c r="CD96" s="465" t="str">
        <f t="shared" si="50"/>
        <v>PCD_DPWW3_SOES_DPP_ST</v>
      </c>
      <c r="CE96" s="465" t="str">
        <f t="shared" si="50"/>
        <v>PCD_DPWW3_SOES_DTPI_ST</v>
      </c>
      <c r="CF96" s="465" t="str">
        <f t="shared" si="50"/>
        <v>PCD_DPWW3_SOES_DCI_ST</v>
      </c>
      <c r="CG96" s="465" t="str">
        <f t="shared" si="50"/>
        <v>PCD_DPWW3_SOES_DSI_ST</v>
      </c>
      <c r="CH96" s="465" t="str">
        <f t="shared" si="50"/>
        <v>PCD_DPWW3_SOES_DER_ST</v>
      </c>
      <c r="CI96" s="465" t="str">
        <f t="shared" si="49"/>
        <v>PCD_DPWW3_SOES_RS_ST</v>
      </c>
      <c r="CJ96" s="465" t="str">
        <f t="shared" si="50"/>
        <v>PCD_DPWW3_SOES_DPLE_ST</v>
      </c>
    </row>
    <row r="97" spans="2:88" ht="15" x14ac:dyDescent="0.25">
      <c r="B97" s="64" t="str">
        <f xml:space="preserve"> B96</f>
        <v>YKY</v>
      </c>
      <c r="C97" s="434" t="s">
        <v>935</v>
      </c>
      <c r="D97" s="434" t="s">
        <v>938</v>
      </c>
      <c r="E97" s="362" t="str">
        <f>IFERROR(INDEX('PCD List'!$E$3:$O$41,MATCH(DPWW3!$D97,'PCD List'!$D$3:$D$41,0),MATCH(DPWW3!$B97,'PCD List'!$E$2:$O$2,0)),"")</f>
        <v>Y</v>
      </c>
      <c r="F97" s="436" t="s">
        <v>727</v>
      </c>
      <c r="G97" s="19" t="s">
        <v>1904</v>
      </c>
      <c r="H97" s="374" t="s">
        <v>1144</v>
      </c>
      <c r="I97" s="166">
        <v>0</v>
      </c>
      <c r="K97" s="1081">
        <v>3</v>
      </c>
      <c r="L97" s="5"/>
      <c r="M97" s="212">
        <v>0</v>
      </c>
      <c r="N97" s="179">
        <v>0</v>
      </c>
      <c r="O97" s="14">
        <v>0</v>
      </c>
      <c r="P97" s="14">
        <v>0</v>
      </c>
      <c r="Q97" s="181">
        <v>0</v>
      </c>
      <c r="R97" s="31">
        <v>0</v>
      </c>
      <c r="S97" s="14">
        <v>0</v>
      </c>
      <c r="T97" s="14">
        <v>0</v>
      </c>
      <c r="U97" s="34">
        <v>0</v>
      </c>
      <c r="V97" s="213">
        <v>0</v>
      </c>
      <c r="W97" s="14">
        <v>0</v>
      </c>
      <c r="X97" s="14">
        <v>0</v>
      </c>
      <c r="Y97" s="34">
        <v>0</v>
      </c>
      <c r="Z97" s="213">
        <v>0</v>
      </c>
      <c r="AA97" s="14">
        <v>0</v>
      </c>
      <c r="AB97" s="14">
        <v>0</v>
      </c>
      <c r="AC97" s="214">
        <v>0</v>
      </c>
      <c r="AD97" s="31">
        <v>0</v>
      </c>
      <c r="AE97" s="14">
        <v>0</v>
      </c>
      <c r="AF97" s="14">
        <v>0</v>
      </c>
      <c r="AG97" s="181">
        <v>0</v>
      </c>
      <c r="AH97" s="30"/>
      <c r="AI97" s="30"/>
      <c r="AJ97" s="126"/>
      <c r="AK97" s="9"/>
      <c r="AL97" s="9"/>
      <c r="AM97" s="9"/>
      <c r="AN97" s="9"/>
      <c r="AO97" s="9"/>
      <c r="AP97" s="9"/>
      <c r="AQ97" s="9"/>
      <c r="AR97" s="9"/>
      <c r="AS97" s="9"/>
      <c r="AT97" s="9"/>
      <c r="AU97" s="89"/>
      <c r="AW97" s="449" t="s">
        <v>2166</v>
      </c>
      <c r="AZ97" t="s">
        <v>2167</v>
      </c>
      <c r="BA97" s="348" t="s">
        <v>2168</v>
      </c>
      <c r="BC97" s="353" t="s">
        <v>2169</v>
      </c>
      <c r="BD97" s="352" t="s">
        <v>2169</v>
      </c>
      <c r="BE97" s="338" t="s">
        <v>2169</v>
      </c>
      <c r="BF97" s="338" t="s">
        <v>2169</v>
      </c>
      <c r="BG97" s="459" t="s">
        <v>2169</v>
      </c>
      <c r="BH97" s="352" t="s">
        <v>2169</v>
      </c>
      <c r="BI97" s="338" t="s">
        <v>2169</v>
      </c>
      <c r="BJ97" s="338" t="s">
        <v>2169</v>
      </c>
      <c r="BK97" s="459" t="s">
        <v>2169</v>
      </c>
      <c r="BL97" s="352" t="s">
        <v>2169</v>
      </c>
      <c r="BM97" s="338" t="s">
        <v>2169</v>
      </c>
      <c r="BN97" s="338" t="s">
        <v>2169</v>
      </c>
      <c r="BO97" s="459" t="s">
        <v>2169</v>
      </c>
      <c r="BP97" s="352" t="s">
        <v>2169</v>
      </c>
      <c r="BQ97" s="338" t="s">
        <v>2169</v>
      </c>
      <c r="BR97" s="338" t="s">
        <v>2169</v>
      </c>
      <c r="BS97" s="459" t="s">
        <v>2169</v>
      </c>
      <c r="BT97" s="352" t="s">
        <v>2169</v>
      </c>
      <c r="BU97" s="338" t="s">
        <v>2169</v>
      </c>
      <c r="BV97" s="338" t="s">
        <v>2169</v>
      </c>
      <c r="BW97" s="459" t="s">
        <v>2169</v>
      </c>
      <c r="BX97" s="299"/>
      <c r="BY97" s="320" t="s">
        <v>2170</v>
      </c>
      <c r="BZ97" s="311" t="s">
        <v>2171</v>
      </c>
      <c r="CA97" s="303" t="s">
        <v>2172</v>
      </c>
      <c r="CB97" s="303" t="s">
        <v>2173</v>
      </c>
      <c r="CC97" s="303" t="s">
        <v>2174</v>
      </c>
      <c r="CD97" s="303" t="s">
        <v>2175</v>
      </c>
      <c r="CE97" s="303" t="s">
        <v>2176</v>
      </c>
      <c r="CF97" s="303" t="s">
        <v>2177</v>
      </c>
      <c r="CG97" s="303" t="s">
        <v>2178</v>
      </c>
      <c r="CH97" s="303" t="s">
        <v>2179</v>
      </c>
      <c r="CI97" s="499" t="s">
        <v>2180</v>
      </c>
      <c r="CJ97" s="310" t="s">
        <v>2181</v>
      </c>
    </row>
    <row r="98" spans="2:88" ht="15" x14ac:dyDescent="0.25">
      <c r="B98" s="64" t="str">
        <f t="shared" ref="B98:B105" si="52" xml:space="preserve"> B97</f>
        <v>YKY</v>
      </c>
      <c r="C98" s="123" t="s">
        <v>935</v>
      </c>
      <c r="D98" s="123" t="s">
        <v>938</v>
      </c>
      <c r="E98" s="159" t="str">
        <f>IFERROR(INDEX('PCD List'!$E$3:$O$41,MATCH(DPWW3!$D98,'PCD List'!$D$3:$D$41,0),MATCH(DPWW3!$B98,'PCD List'!$E$2:$O$2,0)),"")</f>
        <v>Y</v>
      </c>
      <c r="F98" s="219" t="s">
        <v>727</v>
      </c>
      <c r="G98" s="19" t="s">
        <v>1921</v>
      </c>
      <c r="H98" s="374" t="s">
        <v>1144</v>
      </c>
      <c r="I98" s="166">
        <v>0</v>
      </c>
      <c r="K98" s="1082"/>
      <c r="L98" s="49"/>
      <c r="M98" s="212">
        <v>2</v>
      </c>
      <c r="N98" s="179">
        <v>2</v>
      </c>
      <c r="O98" s="14">
        <v>2</v>
      </c>
      <c r="P98" s="14">
        <v>2</v>
      </c>
      <c r="Q98" s="181">
        <v>2</v>
      </c>
      <c r="R98" s="31">
        <v>2</v>
      </c>
      <c r="S98" s="14">
        <v>2</v>
      </c>
      <c r="T98" s="14">
        <v>0</v>
      </c>
      <c r="U98" s="34">
        <v>0</v>
      </c>
      <c r="V98" s="213">
        <v>0</v>
      </c>
      <c r="W98" s="14">
        <v>0</v>
      </c>
      <c r="X98" s="14">
        <v>0</v>
      </c>
      <c r="Y98" s="34">
        <v>0</v>
      </c>
      <c r="Z98" s="213">
        <v>0</v>
      </c>
      <c r="AA98" s="14">
        <v>0</v>
      </c>
      <c r="AB98" s="14">
        <v>0</v>
      </c>
      <c r="AC98" s="214">
        <v>0</v>
      </c>
      <c r="AD98" s="31">
        <v>0</v>
      </c>
      <c r="AE98" s="14">
        <v>0</v>
      </c>
      <c r="AF98" s="14">
        <v>0</v>
      </c>
      <c r="AG98" s="181">
        <v>0</v>
      </c>
      <c r="AH98" s="30"/>
      <c r="AI98" s="30"/>
      <c r="AJ98" s="126"/>
      <c r="AK98" s="9"/>
      <c r="AL98" s="9"/>
      <c r="AM98" s="9"/>
      <c r="AN98" s="9"/>
      <c r="AO98" s="9"/>
      <c r="AP98" s="9"/>
      <c r="AQ98" s="9"/>
      <c r="AR98" s="9"/>
      <c r="AS98" s="9"/>
      <c r="AT98" s="9"/>
      <c r="AU98" s="89"/>
      <c r="AW98" s="449" t="s">
        <v>2166</v>
      </c>
      <c r="AZ98" s="2" t="s">
        <v>1922</v>
      </c>
      <c r="BA98" s="466"/>
      <c r="BC98" s="348" t="s">
        <v>2182</v>
      </c>
      <c r="BD98" s="333" t="s">
        <v>2182</v>
      </c>
      <c r="BE98" s="290" t="s">
        <v>2182</v>
      </c>
      <c r="BF98" s="290" t="s">
        <v>2182</v>
      </c>
      <c r="BG98" s="334" t="s">
        <v>2182</v>
      </c>
      <c r="BH98" s="333" t="s">
        <v>2182</v>
      </c>
      <c r="BI98" s="290" t="s">
        <v>2182</v>
      </c>
      <c r="BJ98" s="290" t="s">
        <v>2182</v>
      </c>
      <c r="BK98" s="334" t="s">
        <v>2182</v>
      </c>
      <c r="BL98" s="333" t="s">
        <v>2182</v>
      </c>
      <c r="BM98" s="290" t="s">
        <v>2182</v>
      </c>
      <c r="BN98" s="290" t="s">
        <v>2182</v>
      </c>
      <c r="BO98" s="334" t="s">
        <v>2182</v>
      </c>
      <c r="BP98" s="333" t="s">
        <v>2182</v>
      </c>
      <c r="BQ98" s="290" t="s">
        <v>2182</v>
      </c>
      <c r="BR98" s="290" t="s">
        <v>2182</v>
      </c>
      <c r="BS98" s="334" t="s">
        <v>2182</v>
      </c>
      <c r="BT98" s="333" t="s">
        <v>2182</v>
      </c>
      <c r="BU98" s="290" t="s">
        <v>2182</v>
      </c>
      <c r="BV98" s="290" t="s">
        <v>2182</v>
      </c>
      <c r="BW98" s="334" t="s">
        <v>2182</v>
      </c>
      <c r="BX98" s="299"/>
      <c r="BY98" s="465" t="str">
        <f>BY$97&amp;$AZ98</f>
        <v>PCD_DPWW3_FTFT_DLY_S1</v>
      </c>
      <c r="BZ98" s="465" t="str">
        <f t="shared" ref="BZ98:CJ98" si="53">BZ$97&amp;$AZ98</f>
        <v>PCD_DPWW3_FTFT_DIR_S1</v>
      </c>
      <c r="CA98" s="465" t="str">
        <f t="shared" si="53"/>
        <v>PCD_DPWW3_FTFT_DSCR_S1</v>
      </c>
      <c r="CB98" s="465" t="str">
        <f t="shared" si="53"/>
        <v>PCD_DPWW3_FTFT_DCS_S1</v>
      </c>
      <c r="CC98" s="465" t="str">
        <f t="shared" si="53"/>
        <v>PCD_DPWW3_FTFT_DSCS_S1</v>
      </c>
      <c r="CD98" s="465" t="str">
        <f t="shared" si="53"/>
        <v>PCD_DPWW3_FTFT_DPP_S1</v>
      </c>
      <c r="CE98" s="465" t="str">
        <f t="shared" si="53"/>
        <v>PCD_DPWW3_FTFT_DTPI_S1</v>
      </c>
      <c r="CF98" s="465" t="str">
        <f t="shared" si="53"/>
        <v>PCD_DPWW3_FTFT_DCI_S1</v>
      </c>
      <c r="CG98" s="465" t="str">
        <f t="shared" si="53"/>
        <v>PCD_DPWW3_FTFT_DSI_S1</v>
      </c>
      <c r="CH98" s="465" t="str">
        <f t="shared" si="53"/>
        <v>PCD_DPWW3_FTFT_DER_S1</v>
      </c>
      <c r="CI98" s="465" t="str">
        <f t="shared" ref="CI98:CI105" si="54">CI$97&amp;$AZ98</f>
        <v>PCD_DPWW3_FTFT_RS_S1</v>
      </c>
      <c r="CJ98" s="465" t="str">
        <f t="shared" si="53"/>
        <v>PCD_DPWW3_FTFT_DPLE_S1</v>
      </c>
    </row>
    <row r="99" spans="2:88" ht="15" x14ac:dyDescent="0.25">
      <c r="B99" s="64" t="str">
        <f t="shared" si="52"/>
        <v>YKY</v>
      </c>
      <c r="C99" s="123" t="s">
        <v>935</v>
      </c>
      <c r="D99" s="123" t="s">
        <v>938</v>
      </c>
      <c r="E99" s="159" t="str">
        <f>IFERROR(INDEX('PCD List'!$E$3:$O$41,MATCH(DPWW3!$D99,'PCD List'!$D$3:$D$41,0),MATCH(DPWW3!$B99,'PCD List'!$E$2:$O$2,0)),"")</f>
        <v>Y</v>
      </c>
      <c r="F99" s="219" t="s">
        <v>727</v>
      </c>
      <c r="G99" s="19" t="s">
        <v>1924</v>
      </c>
      <c r="H99" s="374" t="s">
        <v>1144</v>
      </c>
      <c r="I99" s="166">
        <v>0</v>
      </c>
      <c r="K99" s="1082"/>
      <c r="L99" s="49"/>
      <c r="M99" s="212">
        <v>0</v>
      </c>
      <c r="N99" s="179">
        <v>0</v>
      </c>
      <c r="O99" s="14">
        <v>0</v>
      </c>
      <c r="P99" s="14">
        <v>0</v>
      </c>
      <c r="Q99" s="181">
        <v>0</v>
      </c>
      <c r="R99" s="31">
        <v>0</v>
      </c>
      <c r="S99" s="14">
        <v>0</v>
      </c>
      <c r="T99" s="14">
        <v>1</v>
      </c>
      <c r="U99" s="34">
        <v>1</v>
      </c>
      <c r="V99" s="213">
        <v>1</v>
      </c>
      <c r="W99" s="14">
        <v>1</v>
      </c>
      <c r="X99" s="14">
        <v>1</v>
      </c>
      <c r="Y99" s="34">
        <v>0</v>
      </c>
      <c r="Z99" s="213">
        <v>0</v>
      </c>
      <c r="AA99" s="14">
        <v>0</v>
      </c>
      <c r="AB99" s="14">
        <v>0</v>
      </c>
      <c r="AC99" s="214">
        <v>0</v>
      </c>
      <c r="AD99" s="31">
        <v>0</v>
      </c>
      <c r="AE99" s="14">
        <v>0</v>
      </c>
      <c r="AF99" s="14">
        <v>0</v>
      </c>
      <c r="AG99" s="181">
        <v>0</v>
      </c>
      <c r="AH99" s="30"/>
      <c r="AI99" s="30"/>
      <c r="AJ99" s="126">
        <v>2</v>
      </c>
      <c r="AK99" s="9"/>
      <c r="AL99" s="9"/>
      <c r="AM99" s="9"/>
      <c r="AN99" s="9"/>
      <c r="AO99" s="9"/>
      <c r="AP99" s="9"/>
      <c r="AQ99" s="9"/>
      <c r="AR99" s="9"/>
      <c r="AS99" s="9"/>
      <c r="AT99" s="9"/>
      <c r="AU99" s="89"/>
      <c r="AW99" s="449" t="s">
        <v>2166</v>
      </c>
      <c r="AZ99" s="2" t="s">
        <v>1925</v>
      </c>
      <c r="BA99" s="466"/>
      <c r="BC99" s="348" t="s">
        <v>2183</v>
      </c>
      <c r="BD99" s="333" t="s">
        <v>2183</v>
      </c>
      <c r="BE99" s="290" t="s">
        <v>2183</v>
      </c>
      <c r="BF99" s="290" t="s">
        <v>2183</v>
      </c>
      <c r="BG99" s="334" t="s">
        <v>2183</v>
      </c>
      <c r="BH99" s="333" t="s">
        <v>2183</v>
      </c>
      <c r="BI99" s="290" t="s">
        <v>2183</v>
      </c>
      <c r="BJ99" s="290" t="s">
        <v>2183</v>
      </c>
      <c r="BK99" s="334" t="s">
        <v>2183</v>
      </c>
      <c r="BL99" s="333" t="s">
        <v>2183</v>
      </c>
      <c r="BM99" s="290" t="s">
        <v>2183</v>
      </c>
      <c r="BN99" s="290" t="s">
        <v>2183</v>
      </c>
      <c r="BO99" s="334" t="s">
        <v>2183</v>
      </c>
      <c r="BP99" s="333" t="s">
        <v>2183</v>
      </c>
      <c r="BQ99" s="290" t="s">
        <v>2183</v>
      </c>
      <c r="BR99" s="290" t="s">
        <v>2183</v>
      </c>
      <c r="BS99" s="334" t="s">
        <v>2183</v>
      </c>
      <c r="BT99" s="333" t="s">
        <v>2183</v>
      </c>
      <c r="BU99" s="290" t="s">
        <v>2183</v>
      </c>
      <c r="BV99" s="290" t="s">
        <v>2183</v>
      </c>
      <c r="BW99" s="334" t="s">
        <v>2183</v>
      </c>
      <c r="BX99" s="299"/>
      <c r="BY99" s="465" t="str">
        <f t="shared" ref="BY99:CJ105" si="55">BY$97&amp;$AZ99</f>
        <v>PCD_DPWW3_FTFT_DLY_S2</v>
      </c>
      <c r="BZ99" s="465" t="str">
        <f t="shared" si="55"/>
        <v>PCD_DPWW3_FTFT_DIR_S2</v>
      </c>
      <c r="CA99" s="465" t="str">
        <f t="shared" si="55"/>
        <v>PCD_DPWW3_FTFT_DSCR_S2</v>
      </c>
      <c r="CB99" s="465" t="str">
        <f t="shared" si="55"/>
        <v>PCD_DPWW3_FTFT_DCS_S2</v>
      </c>
      <c r="CC99" s="465" t="str">
        <f t="shared" si="55"/>
        <v>PCD_DPWW3_FTFT_DSCS_S2</v>
      </c>
      <c r="CD99" s="465" t="str">
        <f t="shared" si="55"/>
        <v>PCD_DPWW3_FTFT_DPP_S2</v>
      </c>
      <c r="CE99" s="465" t="str">
        <f t="shared" si="55"/>
        <v>PCD_DPWW3_FTFT_DTPI_S2</v>
      </c>
      <c r="CF99" s="465" t="str">
        <f t="shared" si="55"/>
        <v>PCD_DPWW3_FTFT_DCI_S2</v>
      </c>
      <c r="CG99" s="465" t="str">
        <f t="shared" si="55"/>
        <v>PCD_DPWW3_FTFT_DSI_S2</v>
      </c>
      <c r="CH99" s="465" t="str">
        <f t="shared" si="55"/>
        <v>PCD_DPWW3_FTFT_DER_S2</v>
      </c>
      <c r="CI99" s="465" t="str">
        <f t="shared" si="54"/>
        <v>PCD_DPWW3_FTFT_RS_S2</v>
      </c>
      <c r="CJ99" s="465" t="str">
        <f t="shared" si="55"/>
        <v>PCD_DPWW3_FTFT_DPLE_S2</v>
      </c>
    </row>
    <row r="100" spans="2:88" ht="15" x14ac:dyDescent="0.25">
      <c r="B100" s="64" t="str">
        <f t="shared" si="52"/>
        <v>YKY</v>
      </c>
      <c r="C100" s="123" t="s">
        <v>935</v>
      </c>
      <c r="D100" s="123" t="s">
        <v>938</v>
      </c>
      <c r="E100" s="159" t="str">
        <f>IFERROR(INDEX('PCD List'!$E$3:$O$41,MATCH(DPWW3!$D100,'PCD List'!$D$3:$D$41,0),MATCH(DPWW3!$B100,'PCD List'!$E$2:$O$2,0)),"")</f>
        <v>Y</v>
      </c>
      <c r="F100" s="219" t="s">
        <v>727</v>
      </c>
      <c r="G100" s="19" t="s">
        <v>1927</v>
      </c>
      <c r="H100" s="374" t="s">
        <v>1144</v>
      </c>
      <c r="I100" s="166">
        <v>0</v>
      </c>
      <c r="K100" s="1082"/>
      <c r="L100" s="49"/>
      <c r="M100" s="212">
        <v>0</v>
      </c>
      <c r="N100" s="179">
        <v>0</v>
      </c>
      <c r="O100" s="14">
        <v>0</v>
      </c>
      <c r="P100" s="14">
        <v>0</v>
      </c>
      <c r="Q100" s="181">
        <v>0</v>
      </c>
      <c r="R100" s="31">
        <v>0</v>
      </c>
      <c r="S100" s="14">
        <v>0</v>
      </c>
      <c r="T100" s="14">
        <v>1</v>
      </c>
      <c r="U100" s="34">
        <v>1</v>
      </c>
      <c r="V100" s="213">
        <v>1</v>
      </c>
      <c r="W100" s="14">
        <v>1</v>
      </c>
      <c r="X100" s="14">
        <v>0</v>
      </c>
      <c r="Y100" s="34">
        <v>1</v>
      </c>
      <c r="Z100" s="213">
        <v>0</v>
      </c>
      <c r="AA100" s="14">
        <v>0</v>
      </c>
      <c r="AB100" s="14">
        <v>0</v>
      </c>
      <c r="AC100" s="214">
        <v>0</v>
      </c>
      <c r="AD100" s="31">
        <v>0</v>
      </c>
      <c r="AE100" s="14">
        <v>0</v>
      </c>
      <c r="AF100" s="14">
        <v>0</v>
      </c>
      <c r="AG100" s="181">
        <v>0</v>
      </c>
      <c r="AH100" s="30"/>
      <c r="AI100" s="30"/>
      <c r="AJ100" s="126">
        <v>2</v>
      </c>
      <c r="AK100" s="9"/>
      <c r="AL100" s="9"/>
      <c r="AM100" s="9"/>
      <c r="AN100" s="9"/>
      <c r="AO100" s="9"/>
      <c r="AP100" s="9"/>
      <c r="AQ100" s="9"/>
      <c r="AR100" s="9"/>
      <c r="AS100" s="9"/>
      <c r="AT100" s="9"/>
      <c r="AU100" s="89"/>
      <c r="AW100" s="449" t="s">
        <v>2166</v>
      </c>
      <c r="AZ100" s="2" t="s">
        <v>1928</v>
      </c>
      <c r="BA100" s="466"/>
      <c r="BC100" s="348" t="s">
        <v>2184</v>
      </c>
      <c r="BD100" s="333" t="s">
        <v>2184</v>
      </c>
      <c r="BE100" s="290" t="s">
        <v>2184</v>
      </c>
      <c r="BF100" s="290" t="s">
        <v>2184</v>
      </c>
      <c r="BG100" s="334" t="s">
        <v>2184</v>
      </c>
      <c r="BH100" s="333" t="s">
        <v>2184</v>
      </c>
      <c r="BI100" s="290" t="s">
        <v>2184</v>
      </c>
      <c r="BJ100" s="290" t="s">
        <v>2184</v>
      </c>
      <c r="BK100" s="334" t="s">
        <v>2184</v>
      </c>
      <c r="BL100" s="333" t="s">
        <v>2184</v>
      </c>
      <c r="BM100" s="290" t="s">
        <v>2184</v>
      </c>
      <c r="BN100" s="290" t="s">
        <v>2184</v>
      </c>
      <c r="BO100" s="334" t="s">
        <v>2184</v>
      </c>
      <c r="BP100" s="333" t="s">
        <v>2184</v>
      </c>
      <c r="BQ100" s="290" t="s">
        <v>2184</v>
      </c>
      <c r="BR100" s="290" t="s">
        <v>2184</v>
      </c>
      <c r="BS100" s="334" t="s">
        <v>2184</v>
      </c>
      <c r="BT100" s="333" t="s">
        <v>2184</v>
      </c>
      <c r="BU100" s="290" t="s">
        <v>2184</v>
      </c>
      <c r="BV100" s="290" t="s">
        <v>2184</v>
      </c>
      <c r="BW100" s="334" t="s">
        <v>2184</v>
      </c>
      <c r="BX100" s="299"/>
      <c r="BY100" s="465" t="str">
        <f t="shared" si="55"/>
        <v>PCD_DPWW3_FTFT_DLY_S3</v>
      </c>
      <c r="BZ100" s="465" t="str">
        <f t="shared" si="55"/>
        <v>PCD_DPWW3_FTFT_DIR_S3</v>
      </c>
      <c r="CA100" s="465" t="str">
        <f t="shared" si="55"/>
        <v>PCD_DPWW3_FTFT_DSCR_S3</v>
      </c>
      <c r="CB100" s="465" t="str">
        <f t="shared" si="55"/>
        <v>PCD_DPWW3_FTFT_DCS_S3</v>
      </c>
      <c r="CC100" s="465" t="str">
        <f t="shared" si="55"/>
        <v>PCD_DPWW3_FTFT_DSCS_S3</v>
      </c>
      <c r="CD100" s="465" t="str">
        <f t="shared" si="55"/>
        <v>PCD_DPWW3_FTFT_DPP_S3</v>
      </c>
      <c r="CE100" s="465" t="str">
        <f t="shared" si="55"/>
        <v>PCD_DPWW3_FTFT_DTPI_S3</v>
      </c>
      <c r="CF100" s="465" t="str">
        <f t="shared" si="55"/>
        <v>PCD_DPWW3_FTFT_DCI_S3</v>
      </c>
      <c r="CG100" s="465" t="str">
        <f t="shared" si="55"/>
        <v>PCD_DPWW3_FTFT_DSI_S3</v>
      </c>
      <c r="CH100" s="465" t="str">
        <f t="shared" si="55"/>
        <v>PCD_DPWW3_FTFT_DER_S3</v>
      </c>
      <c r="CI100" s="465" t="str">
        <f t="shared" si="54"/>
        <v>PCD_DPWW3_FTFT_RS_S3</v>
      </c>
      <c r="CJ100" s="465" t="str">
        <f t="shared" si="55"/>
        <v>PCD_DPWW3_FTFT_DPLE_S3</v>
      </c>
    </row>
    <row r="101" spans="2:88" ht="15" x14ac:dyDescent="0.25">
      <c r="B101" s="64" t="str">
        <f t="shared" si="52"/>
        <v>YKY</v>
      </c>
      <c r="C101" s="123" t="s">
        <v>935</v>
      </c>
      <c r="D101" s="123" t="s">
        <v>938</v>
      </c>
      <c r="E101" s="159" t="str">
        <f>IFERROR(INDEX('PCD List'!$E$3:$O$41,MATCH(DPWW3!$D101,'PCD List'!$D$3:$D$41,0),MATCH(DPWW3!$B101,'PCD List'!$E$2:$O$2,0)),"")</f>
        <v>Y</v>
      </c>
      <c r="F101" s="219" t="s">
        <v>727</v>
      </c>
      <c r="G101" s="19" t="s">
        <v>1930</v>
      </c>
      <c r="H101" s="374" t="s">
        <v>1144</v>
      </c>
      <c r="I101" s="166">
        <v>0</v>
      </c>
      <c r="K101" s="1082"/>
      <c r="L101" s="49"/>
      <c r="M101" s="212">
        <v>1</v>
      </c>
      <c r="N101" s="179">
        <v>1</v>
      </c>
      <c r="O101" s="14">
        <v>1</v>
      </c>
      <c r="P101" s="14">
        <v>1</v>
      </c>
      <c r="Q101" s="181">
        <v>1</v>
      </c>
      <c r="R101" s="31">
        <v>0</v>
      </c>
      <c r="S101" s="14">
        <v>0</v>
      </c>
      <c r="T101" s="14">
        <v>0</v>
      </c>
      <c r="U101" s="34">
        <v>0</v>
      </c>
      <c r="V101" s="213">
        <v>0</v>
      </c>
      <c r="W101" s="14">
        <v>0</v>
      </c>
      <c r="X101" s="14">
        <v>1</v>
      </c>
      <c r="Y101" s="34">
        <v>1</v>
      </c>
      <c r="Z101" s="213">
        <v>2</v>
      </c>
      <c r="AA101" s="14">
        <v>2</v>
      </c>
      <c r="AB101" s="14">
        <v>2</v>
      </c>
      <c r="AC101" s="214">
        <v>2</v>
      </c>
      <c r="AD101" s="31">
        <v>2</v>
      </c>
      <c r="AE101" s="14">
        <v>2</v>
      </c>
      <c r="AF101" s="14">
        <v>2</v>
      </c>
      <c r="AG101" s="181">
        <v>0</v>
      </c>
      <c r="AH101" s="30"/>
      <c r="AI101" s="30"/>
      <c r="AJ101" s="126">
        <v>2</v>
      </c>
      <c r="AK101" s="9"/>
      <c r="AL101" s="9"/>
      <c r="AM101" s="9"/>
      <c r="AN101" s="9"/>
      <c r="AO101" s="9"/>
      <c r="AP101" s="9"/>
      <c r="AQ101" s="9"/>
      <c r="AR101" s="9"/>
      <c r="AS101" s="9"/>
      <c r="AT101" s="9"/>
      <c r="AU101" s="89"/>
      <c r="AW101" s="449" t="s">
        <v>2166</v>
      </c>
      <c r="AZ101" s="2" t="s">
        <v>1931</v>
      </c>
      <c r="BA101" s="466"/>
      <c r="BC101" s="348" t="s">
        <v>2185</v>
      </c>
      <c r="BD101" s="333" t="s">
        <v>2185</v>
      </c>
      <c r="BE101" s="290" t="s">
        <v>2185</v>
      </c>
      <c r="BF101" s="290" t="s">
        <v>2185</v>
      </c>
      <c r="BG101" s="334" t="s">
        <v>2185</v>
      </c>
      <c r="BH101" s="333" t="s">
        <v>2185</v>
      </c>
      <c r="BI101" s="290" t="s">
        <v>2185</v>
      </c>
      <c r="BJ101" s="290" t="s">
        <v>2185</v>
      </c>
      <c r="BK101" s="334" t="s">
        <v>2185</v>
      </c>
      <c r="BL101" s="333" t="s">
        <v>2185</v>
      </c>
      <c r="BM101" s="290" t="s">
        <v>2185</v>
      </c>
      <c r="BN101" s="290" t="s">
        <v>2185</v>
      </c>
      <c r="BO101" s="334" t="s">
        <v>2185</v>
      </c>
      <c r="BP101" s="333" t="s">
        <v>2185</v>
      </c>
      <c r="BQ101" s="290" t="s">
        <v>2185</v>
      </c>
      <c r="BR101" s="290" t="s">
        <v>2185</v>
      </c>
      <c r="BS101" s="334" t="s">
        <v>2185</v>
      </c>
      <c r="BT101" s="333" t="s">
        <v>2185</v>
      </c>
      <c r="BU101" s="290" t="s">
        <v>2185</v>
      </c>
      <c r="BV101" s="290" t="s">
        <v>2185</v>
      </c>
      <c r="BW101" s="334" t="s">
        <v>2185</v>
      </c>
      <c r="BX101" s="299"/>
      <c r="BY101" s="465" t="str">
        <f t="shared" si="55"/>
        <v>PCD_DPWW3_FTFT_DLY_S4</v>
      </c>
      <c r="BZ101" s="465" t="str">
        <f t="shared" si="55"/>
        <v>PCD_DPWW3_FTFT_DIR_S4</v>
      </c>
      <c r="CA101" s="465" t="str">
        <f t="shared" si="55"/>
        <v>PCD_DPWW3_FTFT_DSCR_S4</v>
      </c>
      <c r="CB101" s="465" t="str">
        <f t="shared" si="55"/>
        <v>PCD_DPWW3_FTFT_DCS_S4</v>
      </c>
      <c r="CC101" s="465" t="str">
        <f t="shared" si="55"/>
        <v>PCD_DPWW3_FTFT_DSCS_S4</v>
      </c>
      <c r="CD101" s="465" t="str">
        <f t="shared" si="55"/>
        <v>PCD_DPWW3_FTFT_DPP_S4</v>
      </c>
      <c r="CE101" s="465" t="str">
        <f t="shared" si="55"/>
        <v>PCD_DPWW3_FTFT_DTPI_S4</v>
      </c>
      <c r="CF101" s="465" t="str">
        <f t="shared" si="55"/>
        <v>PCD_DPWW3_FTFT_DCI_S4</v>
      </c>
      <c r="CG101" s="465" t="str">
        <f t="shared" si="55"/>
        <v>PCD_DPWW3_FTFT_DSI_S4</v>
      </c>
      <c r="CH101" s="465" t="str">
        <f t="shared" si="55"/>
        <v>PCD_DPWW3_FTFT_DER_S4</v>
      </c>
      <c r="CI101" s="465" t="str">
        <f t="shared" si="54"/>
        <v>PCD_DPWW3_FTFT_RS_S4</v>
      </c>
      <c r="CJ101" s="465" t="str">
        <f t="shared" si="55"/>
        <v>PCD_DPWW3_FTFT_DPLE_S4</v>
      </c>
    </row>
    <row r="102" spans="2:88" ht="15" x14ac:dyDescent="0.25">
      <c r="B102" s="64" t="str">
        <f t="shared" si="52"/>
        <v>YKY</v>
      </c>
      <c r="C102" s="123" t="s">
        <v>935</v>
      </c>
      <c r="D102" s="123" t="s">
        <v>938</v>
      </c>
      <c r="E102" s="159" t="str">
        <f>IFERROR(INDEX('PCD List'!$E$3:$O$41,MATCH(DPWW3!$D102,'PCD List'!$D$3:$D$41,0),MATCH(DPWW3!$B102,'PCD List'!$E$2:$O$2,0)),"")</f>
        <v>Y</v>
      </c>
      <c r="F102" s="219" t="s">
        <v>727</v>
      </c>
      <c r="G102" s="19" t="s">
        <v>1933</v>
      </c>
      <c r="H102" s="374" t="s">
        <v>1144</v>
      </c>
      <c r="I102" s="166">
        <v>0</v>
      </c>
      <c r="K102" s="1082"/>
      <c r="L102" s="49"/>
      <c r="M102" s="212">
        <v>0</v>
      </c>
      <c r="N102" s="179">
        <v>0</v>
      </c>
      <c r="O102" s="14">
        <v>0</v>
      </c>
      <c r="P102" s="14">
        <v>0</v>
      </c>
      <c r="Q102" s="181">
        <v>0</v>
      </c>
      <c r="R102" s="31">
        <v>0</v>
      </c>
      <c r="S102" s="14">
        <v>0</v>
      </c>
      <c r="T102" s="14">
        <v>0</v>
      </c>
      <c r="U102" s="34">
        <v>0</v>
      </c>
      <c r="V102" s="213">
        <v>0</v>
      </c>
      <c r="W102" s="14">
        <v>0</v>
      </c>
      <c r="X102" s="14">
        <v>0</v>
      </c>
      <c r="Y102" s="34">
        <v>0</v>
      </c>
      <c r="Z102" s="213">
        <v>0</v>
      </c>
      <c r="AA102" s="14">
        <v>0</v>
      </c>
      <c r="AB102" s="14">
        <v>0</v>
      </c>
      <c r="AC102" s="214">
        <v>0</v>
      </c>
      <c r="AD102" s="31">
        <v>0</v>
      </c>
      <c r="AE102" s="14">
        <v>0</v>
      </c>
      <c r="AF102" s="14">
        <v>0</v>
      </c>
      <c r="AG102" s="181">
        <v>0</v>
      </c>
      <c r="AH102" s="30"/>
      <c r="AI102" s="30"/>
      <c r="AJ102" s="126"/>
      <c r="AK102" s="9"/>
      <c r="AL102" s="9"/>
      <c r="AM102" s="9"/>
      <c r="AN102" s="9"/>
      <c r="AO102" s="9"/>
      <c r="AP102" s="9"/>
      <c r="AQ102" s="9"/>
      <c r="AR102" s="9"/>
      <c r="AS102" s="9"/>
      <c r="AT102" s="9"/>
      <c r="AU102" s="89"/>
      <c r="AW102" s="449" t="s">
        <v>2166</v>
      </c>
      <c r="AZ102" s="2" t="s">
        <v>1934</v>
      </c>
      <c r="BA102" s="466"/>
      <c r="BC102" s="348" t="s">
        <v>2186</v>
      </c>
      <c r="BD102" s="333" t="s">
        <v>2186</v>
      </c>
      <c r="BE102" s="290" t="s">
        <v>2186</v>
      </c>
      <c r="BF102" s="290" t="s">
        <v>2186</v>
      </c>
      <c r="BG102" s="334" t="s">
        <v>2186</v>
      </c>
      <c r="BH102" s="333" t="s">
        <v>2186</v>
      </c>
      <c r="BI102" s="290" t="s">
        <v>2186</v>
      </c>
      <c r="BJ102" s="290" t="s">
        <v>2186</v>
      </c>
      <c r="BK102" s="334" t="s">
        <v>2186</v>
      </c>
      <c r="BL102" s="333" t="s">
        <v>2186</v>
      </c>
      <c r="BM102" s="290" t="s">
        <v>2186</v>
      </c>
      <c r="BN102" s="290" t="s">
        <v>2186</v>
      </c>
      <c r="BO102" s="334" t="s">
        <v>2186</v>
      </c>
      <c r="BP102" s="333" t="s">
        <v>2186</v>
      </c>
      <c r="BQ102" s="290" t="s">
        <v>2186</v>
      </c>
      <c r="BR102" s="290" t="s">
        <v>2186</v>
      </c>
      <c r="BS102" s="334" t="s">
        <v>2186</v>
      </c>
      <c r="BT102" s="333" t="s">
        <v>2186</v>
      </c>
      <c r="BU102" s="290" t="s">
        <v>2186</v>
      </c>
      <c r="BV102" s="290" t="s">
        <v>2186</v>
      </c>
      <c r="BW102" s="334" t="s">
        <v>2186</v>
      </c>
      <c r="BX102" s="299"/>
      <c r="BY102" s="465" t="str">
        <f t="shared" si="55"/>
        <v>PCD_DPWW3_FTFT_DLY_S5</v>
      </c>
      <c r="BZ102" s="465" t="str">
        <f t="shared" si="55"/>
        <v>PCD_DPWW3_FTFT_DIR_S5</v>
      </c>
      <c r="CA102" s="465" t="str">
        <f t="shared" si="55"/>
        <v>PCD_DPWW3_FTFT_DSCR_S5</v>
      </c>
      <c r="CB102" s="465" t="str">
        <f t="shared" si="55"/>
        <v>PCD_DPWW3_FTFT_DCS_S5</v>
      </c>
      <c r="CC102" s="465" t="str">
        <f t="shared" si="55"/>
        <v>PCD_DPWW3_FTFT_DSCS_S5</v>
      </c>
      <c r="CD102" s="465" t="str">
        <f t="shared" si="55"/>
        <v>PCD_DPWW3_FTFT_DPP_S5</v>
      </c>
      <c r="CE102" s="465" t="str">
        <f t="shared" si="55"/>
        <v>PCD_DPWW3_FTFT_DTPI_S5</v>
      </c>
      <c r="CF102" s="465" t="str">
        <f t="shared" si="55"/>
        <v>PCD_DPWW3_FTFT_DCI_S5</v>
      </c>
      <c r="CG102" s="465" t="str">
        <f t="shared" si="55"/>
        <v>PCD_DPWW3_FTFT_DSI_S5</v>
      </c>
      <c r="CH102" s="465" t="str">
        <f t="shared" si="55"/>
        <v>PCD_DPWW3_FTFT_DER_S5</v>
      </c>
      <c r="CI102" s="465" t="str">
        <f t="shared" si="54"/>
        <v>PCD_DPWW3_FTFT_RS_S5</v>
      </c>
      <c r="CJ102" s="465" t="str">
        <f t="shared" si="55"/>
        <v>PCD_DPWW3_FTFT_DPLE_S5</v>
      </c>
    </row>
    <row r="103" spans="2:88" ht="15" x14ac:dyDescent="0.25">
      <c r="B103" s="64" t="str">
        <f t="shared" si="52"/>
        <v>YKY</v>
      </c>
      <c r="C103" s="123" t="s">
        <v>935</v>
      </c>
      <c r="D103" s="123" t="s">
        <v>938</v>
      </c>
      <c r="E103" s="159" t="str">
        <f>IFERROR(INDEX('PCD List'!$E$3:$O$41,MATCH(DPWW3!$D103,'PCD List'!$D$3:$D$41,0),MATCH(DPWW3!$B103,'PCD List'!$E$2:$O$2,0)),"")</f>
        <v>Y</v>
      </c>
      <c r="F103" s="219" t="s">
        <v>727</v>
      </c>
      <c r="G103" s="19" t="s">
        <v>1936</v>
      </c>
      <c r="H103" s="374" t="s">
        <v>1144</v>
      </c>
      <c r="I103" s="166">
        <v>0</v>
      </c>
      <c r="K103" s="1082"/>
      <c r="L103" s="49"/>
      <c r="M103" s="212">
        <v>0</v>
      </c>
      <c r="N103" s="179">
        <v>0</v>
      </c>
      <c r="O103" s="14">
        <v>0</v>
      </c>
      <c r="P103" s="14">
        <v>0</v>
      </c>
      <c r="Q103" s="181">
        <v>0</v>
      </c>
      <c r="R103" s="31">
        <v>1</v>
      </c>
      <c r="S103" s="14">
        <v>1</v>
      </c>
      <c r="T103" s="14">
        <v>1</v>
      </c>
      <c r="U103" s="34">
        <v>1</v>
      </c>
      <c r="V103" s="213">
        <v>1</v>
      </c>
      <c r="W103" s="14">
        <v>1</v>
      </c>
      <c r="X103" s="14">
        <v>1</v>
      </c>
      <c r="Y103" s="34">
        <v>1</v>
      </c>
      <c r="Z103" s="213">
        <v>1</v>
      </c>
      <c r="AA103" s="14">
        <v>1</v>
      </c>
      <c r="AB103" s="14">
        <v>1</v>
      </c>
      <c r="AC103" s="214">
        <v>1</v>
      </c>
      <c r="AD103" s="31">
        <v>1</v>
      </c>
      <c r="AE103" s="14">
        <v>1</v>
      </c>
      <c r="AF103" s="14">
        <v>1</v>
      </c>
      <c r="AG103" s="181">
        <v>3</v>
      </c>
      <c r="AH103" s="30"/>
      <c r="AI103" s="30"/>
      <c r="AJ103" s="126"/>
      <c r="AK103" s="9"/>
      <c r="AL103" s="9"/>
      <c r="AM103" s="9"/>
      <c r="AN103" s="9"/>
      <c r="AO103" s="9"/>
      <c r="AP103" s="9"/>
      <c r="AQ103" s="9"/>
      <c r="AR103" s="9"/>
      <c r="AS103" s="9"/>
      <c r="AT103" s="9"/>
      <c r="AU103" s="89"/>
      <c r="AW103" s="449" t="s">
        <v>2166</v>
      </c>
      <c r="AZ103" s="2" t="s">
        <v>1937</v>
      </c>
      <c r="BA103" s="466"/>
      <c r="BC103" s="348" t="s">
        <v>2187</v>
      </c>
      <c r="BD103" s="333" t="s">
        <v>2187</v>
      </c>
      <c r="BE103" s="290" t="s">
        <v>2187</v>
      </c>
      <c r="BF103" s="290" t="s">
        <v>2187</v>
      </c>
      <c r="BG103" s="334" t="s">
        <v>2187</v>
      </c>
      <c r="BH103" s="333" t="s">
        <v>2187</v>
      </c>
      <c r="BI103" s="290" t="s">
        <v>2187</v>
      </c>
      <c r="BJ103" s="290" t="s">
        <v>2187</v>
      </c>
      <c r="BK103" s="334" t="s">
        <v>2187</v>
      </c>
      <c r="BL103" s="333" t="s">
        <v>2187</v>
      </c>
      <c r="BM103" s="290" t="s">
        <v>2187</v>
      </c>
      <c r="BN103" s="290" t="s">
        <v>2187</v>
      </c>
      <c r="BO103" s="334" t="s">
        <v>2187</v>
      </c>
      <c r="BP103" s="333" t="s">
        <v>2187</v>
      </c>
      <c r="BQ103" s="290" t="s">
        <v>2187</v>
      </c>
      <c r="BR103" s="290" t="s">
        <v>2187</v>
      </c>
      <c r="BS103" s="334" t="s">
        <v>2187</v>
      </c>
      <c r="BT103" s="333" t="s">
        <v>2187</v>
      </c>
      <c r="BU103" s="290" t="s">
        <v>2187</v>
      </c>
      <c r="BV103" s="290" t="s">
        <v>2187</v>
      </c>
      <c r="BW103" s="334" t="s">
        <v>2187</v>
      </c>
      <c r="BX103" s="299"/>
      <c r="BY103" s="465" t="str">
        <f t="shared" si="55"/>
        <v>PCD_DPWW3_FTFT_DLY_S6</v>
      </c>
      <c r="BZ103" s="465" t="str">
        <f t="shared" si="55"/>
        <v>PCD_DPWW3_FTFT_DIR_S6</v>
      </c>
      <c r="CA103" s="465" t="str">
        <f t="shared" si="55"/>
        <v>PCD_DPWW3_FTFT_DSCR_S6</v>
      </c>
      <c r="CB103" s="465" t="str">
        <f t="shared" si="55"/>
        <v>PCD_DPWW3_FTFT_DCS_S6</v>
      </c>
      <c r="CC103" s="465" t="str">
        <f t="shared" si="55"/>
        <v>PCD_DPWW3_FTFT_DSCS_S6</v>
      </c>
      <c r="CD103" s="465" t="str">
        <f t="shared" si="55"/>
        <v>PCD_DPWW3_FTFT_DPP_S6</v>
      </c>
      <c r="CE103" s="465" t="str">
        <f t="shared" si="55"/>
        <v>PCD_DPWW3_FTFT_DTPI_S6</v>
      </c>
      <c r="CF103" s="465" t="str">
        <f t="shared" si="55"/>
        <v>PCD_DPWW3_FTFT_DCI_S6</v>
      </c>
      <c r="CG103" s="465" t="str">
        <f t="shared" si="55"/>
        <v>PCD_DPWW3_FTFT_DSI_S6</v>
      </c>
      <c r="CH103" s="465" t="str">
        <f t="shared" si="55"/>
        <v>PCD_DPWW3_FTFT_DER_S6</v>
      </c>
      <c r="CI103" s="465" t="str">
        <f t="shared" si="54"/>
        <v>PCD_DPWW3_FTFT_RS_S6</v>
      </c>
      <c r="CJ103" s="465" t="str">
        <f t="shared" si="55"/>
        <v>PCD_DPWW3_FTFT_DPLE_S6</v>
      </c>
    </row>
    <row r="104" spans="2:88" ht="15" x14ac:dyDescent="0.25">
      <c r="B104" s="59" t="str">
        <f t="shared" si="52"/>
        <v>YKY</v>
      </c>
      <c r="C104" s="359" t="s">
        <v>935</v>
      </c>
      <c r="D104" s="359" t="s">
        <v>938</v>
      </c>
      <c r="E104" s="224" t="str">
        <f>IFERROR(INDEX('PCD List'!$E$3:$O$41,MATCH(DPWW3!$D104,'PCD List'!$D$3:$D$41,0),MATCH(DPWW3!$B104,'PCD List'!$E$2:$O$2,0)),"")</f>
        <v>Y</v>
      </c>
      <c r="F104" s="433" t="s">
        <v>727</v>
      </c>
      <c r="G104" s="19" t="s">
        <v>1939</v>
      </c>
      <c r="H104" s="374" t="s">
        <v>1144</v>
      </c>
      <c r="I104" s="166">
        <v>0</v>
      </c>
      <c r="K104" s="1082"/>
      <c r="L104" s="49"/>
      <c r="M104" s="418">
        <v>0</v>
      </c>
      <c r="N104" s="183">
        <v>0</v>
      </c>
      <c r="O104" s="184">
        <v>0</v>
      </c>
      <c r="P104" s="184">
        <v>0</v>
      </c>
      <c r="Q104" s="185">
        <v>0</v>
      </c>
      <c r="R104" s="419">
        <v>0</v>
      </c>
      <c r="S104" s="184">
        <v>0</v>
      </c>
      <c r="T104" s="184">
        <v>0</v>
      </c>
      <c r="U104" s="420">
        <v>0</v>
      </c>
      <c r="V104" s="421">
        <v>0</v>
      </c>
      <c r="W104" s="184">
        <v>0</v>
      </c>
      <c r="X104" s="184">
        <v>0</v>
      </c>
      <c r="Y104" s="420">
        <v>0</v>
      </c>
      <c r="Z104" s="421">
        <v>0</v>
      </c>
      <c r="AA104" s="184">
        <v>0</v>
      </c>
      <c r="AB104" s="184">
        <v>0</v>
      </c>
      <c r="AC104" s="422">
        <v>0</v>
      </c>
      <c r="AD104" s="419">
        <v>0</v>
      </c>
      <c r="AE104" s="184">
        <v>0</v>
      </c>
      <c r="AF104" s="184">
        <v>0</v>
      </c>
      <c r="AG104" s="185">
        <v>0</v>
      </c>
      <c r="AH104" s="30"/>
      <c r="AI104" s="30"/>
      <c r="AJ104" s="126"/>
      <c r="AK104" s="9"/>
      <c r="AL104" s="9"/>
      <c r="AM104" s="9"/>
      <c r="AN104" s="9"/>
      <c r="AO104" s="9"/>
      <c r="AP104" s="9"/>
      <c r="AQ104" s="9"/>
      <c r="AR104" s="9"/>
      <c r="AS104" s="9"/>
      <c r="AT104" s="9"/>
      <c r="AU104" s="89"/>
      <c r="AW104" s="449" t="s">
        <v>2166</v>
      </c>
      <c r="AZ104" s="2" t="s">
        <v>1940</v>
      </c>
      <c r="BA104" s="466"/>
      <c r="BC104" s="348" t="s">
        <v>2188</v>
      </c>
      <c r="BD104" s="333" t="s">
        <v>2188</v>
      </c>
      <c r="BE104" s="290" t="s">
        <v>2188</v>
      </c>
      <c r="BF104" s="290" t="s">
        <v>2188</v>
      </c>
      <c r="BG104" s="334" t="s">
        <v>2188</v>
      </c>
      <c r="BH104" s="333" t="s">
        <v>2188</v>
      </c>
      <c r="BI104" s="290" t="s">
        <v>2188</v>
      </c>
      <c r="BJ104" s="290" t="s">
        <v>2188</v>
      </c>
      <c r="BK104" s="334" t="s">
        <v>2188</v>
      </c>
      <c r="BL104" s="333" t="s">
        <v>2188</v>
      </c>
      <c r="BM104" s="290" t="s">
        <v>2188</v>
      </c>
      <c r="BN104" s="290" t="s">
        <v>2188</v>
      </c>
      <c r="BO104" s="334" t="s">
        <v>2188</v>
      </c>
      <c r="BP104" s="333" t="s">
        <v>2188</v>
      </c>
      <c r="BQ104" s="290" t="s">
        <v>2188</v>
      </c>
      <c r="BR104" s="290" t="s">
        <v>2188</v>
      </c>
      <c r="BS104" s="334" t="s">
        <v>2188</v>
      </c>
      <c r="BT104" s="333" t="s">
        <v>2188</v>
      </c>
      <c r="BU104" s="290" t="s">
        <v>2188</v>
      </c>
      <c r="BV104" s="290" t="s">
        <v>2188</v>
      </c>
      <c r="BW104" s="334" t="s">
        <v>2188</v>
      </c>
      <c r="BX104" s="299"/>
      <c r="BY104" s="465" t="str">
        <f t="shared" si="55"/>
        <v>PCD_DPWW3_FTFT_DLY_S7</v>
      </c>
      <c r="BZ104" s="465" t="str">
        <f t="shared" si="55"/>
        <v>PCD_DPWW3_FTFT_DIR_S7</v>
      </c>
      <c r="CA104" s="465" t="str">
        <f t="shared" si="55"/>
        <v>PCD_DPWW3_FTFT_DSCR_S7</v>
      </c>
      <c r="CB104" s="465" t="str">
        <f t="shared" si="55"/>
        <v>PCD_DPWW3_FTFT_DCS_S7</v>
      </c>
      <c r="CC104" s="465" t="str">
        <f t="shared" si="55"/>
        <v>PCD_DPWW3_FTFT_DSCS_S7</v>
      </c>
      <c r="CD104" s="465" t="str">
        <f t="shared" si="55"/>
        <v>PCD_DPWW3_FTFT_DPP_S7</v>
      </c>
      <c r="CE104" s="465" t="str">
        <f t="shared" si="55"/>
        <v>PCD_DPWW3_FTFT_DTPI_S7</v>
      </c>
      <c r="CF104" s="465" t="str">
        <f t="shared" si="55"/>
        <v>PCD_DPWW3_FTFT_DCI_S7</v>
      </c>
      <c r="CG104" s="465" t="str">
        <f t="shared" si="55"/>
        <v>PCD_DPWW3_FTFT_DSI_S7</v>
      </c>
      <c r="CH104" s="465" t="str">
        <f t="shared" si="55"/>
        <v>PCD_DPWW3_FTFT_DER_S7</v>
      </c>
      <c r="CI104" s="465" t="str">
        <f t="shared" si="54"/>
        <v>PCD_DPWW3_FTFT_RS_S7</v>
      </c>
      <c r="CJ104" s="465" t="str">
        <f t="shared" si="55"/>
        <v>PCD_DPWW3_FTFT_DPLE_S7</v>
      </c>
    </row>
    <row r="105" spans="2:88" ht="15.6" thickBot="1" x14ac:dyDescent="0.3">
      <c r="B105" s="417" t="str">
        <f t="shared" si="52"/>
        <v>YKY</v>
      </c>
      <c r="C105" s="360" t="s">
        <v>935</v>
      </c>
      <c r="D105" s="360" t="s">
        <v>938</v>
      </c>
      <c r="E105" s="221" t="str">
        <f>IFERROR(INDEX('PCD List'!$E$3:$O$41,MATCH(DPWW3!$D105,'PCD List'!$D$3:$D$41,0),MATCH(DPWW3!$B105,'PCD List'!$E$2:$O$2,0)),"")</f>
        <v>Y</v>
      </c>
      <c r="F105" s="435" t="s">
        <v>727</v>
      </c>
      <c r="G105" s="227" t="s">
        <v>1942</v>
      </c>
      <c r="H105" s="423" t="s">
        <v>1144</v>
      </c>
      <c r="I105" s="424">
        <v>0</v>
      </c>
      <c r="K105" s="1083"/>
      <c r="L105" s="49"/>
      <c r="M105" s="429">
        <f>SUM( M97:M103)</f>
        <v>3</v>
      </c>
      <c r="N105" s="430">
        <f t="shared" ref="N105:AG105" si="56">SUM( N97:N103)</f>
        <v>3</v>
      </c>
      <c r="O105" s="431">
        <f t="shared" si="56"/>
        <v>3</v>
      </c>
      <c r="P105" s="431">
        <f t="shared" si="56"/>
        <v>3</v>
      </c>
      <c r="Q105" s="431">
        <f t="shared" si="56"/>
        <v>3</v>
      </c>
      <c r="R105" s="431">
        <f t="shared" si="56"/>
        <v>3</v>
      </c>
      <c r="S105" s="431">
        <f t="shared" si="56"/>
        <v>3</v>
      </c>
      <c r="T105" s="431">
        <f t="shared" si="56"/>
        <v>3</v>
      </c>
      <c r="U105" s="431">
        <f t="shared" si="56"/>
        <v>3</v>
      </c>
      <c r="V105" s="431">
        <f t="shared" si="56"/>
        <v>3</v>
      </c>
      <c r="W105" s="431">
        <f t="shared" si="56"/>
        <v>3</v>
      </c>
      <c r="X105" s="431">
        <f t="shared" si="56"/>
        <v>3</v>
      </c>
      <c r="Y105" s="431">
        <f t="shared" si="56"/>
        <v>3</v>
      </c>
      <c r="Z105" s="431">
        <f t="shared" si="56"/>
        <v>3</v>
      </c>
      <c r="AA105" s="431">
        <f t="shared" si="56"/>
        <v>3</v>
      </c>
      <c r="AB105" s="431">
        <f t="shared" si="56"/>
        <v>3</v>
      </c>
      <c r="AC105" s="431">
        <f t="shared" si="56"/>
        <v>3</v>
      </c>
      <c r="AD105" s="431">
        <f t="shared" si="56"/>
        <v>3</v>
      </c>
      <c r="AE105" s="431">
        <f t="shared" si="56"/>
        <v>3</v>
      </c>
      <c r="AF105" s="431">
        <f t="shared" si="56"/>
        <v>3</v>
      </c>
      <c r="AG105" s="431">
        <f t="shared" si="56"/>
        <v>3</v>
      </c>
      <c r="AH105" s="30"/>
      <c r="AI105" s="30"/>
      <c r="AJ105" s="127"/>
      <c r="AK105" s="128"/>
      <c r="AL105" s="128"/>
      <c r="AM105" s="128"/>
      <c r="AN105" s="128"/>
      <c r="AO105" s="128"/>
      <c r="AP105" s="128"/>
      <c r="AQ105" s="128"/>
      <c r="AR105" s="128"/>
      <c r="AS105" s="128"/>
      <c r="AT105" s="128"/>
      <c r="AU105" s="90"/>
      <c r="AW105" s="449" t="s">
        <v>2166</v>
      </c>
      <c r="AZ105" s="2" t="s">
        <v>1943</v>
      </c>
      <c r="BA105" s="466"/>
      <c r="BC105" s="464" t="s">
        <v>2189</v>
      </c>
      <c r="BD105" s="452" t="s">
        <v>2189</v>
      </c>
      <c r="BE105" s="453" t="s">
        <v>2189</v>
      </c>
      <c r="BF105" s="453" t="s">
        <v>2189</v>
      </c>
      <c r="BG105" s="454" t="s">
        <v>2189</v>
      </c>
      <c r="BH105" s="452" t="s">
        <v>2189</v>
      </c>
      <c r="BI105" s="453" t="s">
        <v>2189</v>
      </c>
      <c r="BJ105" s="453" t="s">
        <v>2189</v>
      </c>
      <c r="BK105" s="454" t="s">
        <v>2189</v>
      </c>
      <c r="BL105" s="452" t="s">
        <v>2189</v>
      </c>
      <c r="BM105" s="453" t="s">
        <v>2189</v>
      </c>
      <c r="BN105" s="453" t="s">
        <v>2189</v>
      </c>
      <c r="BO105" s="454" t="s">
        <v>2189</v>
      </c>
      <c r="BP105" s="452" t="s">
        <v>2189</v>
      </c>
      <c r="BQ105" s="453" t="s">
        <v>2189</v>
      </c>
      <c r="BR105" s="453" t="s">
        <v>2189</v>
      </c>
      <c r="BS105" s="454" t="s">
        <v>2189</v>
      </c>
      <c r="BT105" s="452" t="s">
        <v>2189</v>
      </c>
      <c r="BU105" s="453" t="s">
        <v>2189</v>
      </c>
      <c r="BV105" s="453" t="s">
        <v>2189</v>
      </c>
      <c r="BW105" s="454" t="s">
        <v>2189</v>
      </c>
      <c r="BX105" s="299"/>
      <c r="BY105" s="465" t="str">
        <f t="shared" si="55"/>
        <v>PCD_DPWW3_FTFT_DLY_ST</v>
      </c>
      <c r="BZ105" s="465" t="str">
        <f t="shared" si="55"/>
        <v>PCD_DPWW3_FTFT_DIR_ST</v>
      </c>
      <c r="CA105" s="465" t="str">
        <f t="shared" si="55"/>
        <v>PCD_DPWW3_FTFT_DSCR_ST</v>
      </c>
      <c r="CB105" s="465" t="str">
        <f t="shared" si="55"/>
        <v>PCD_DPWW3_FTFT_DCS_ST</v>
      </c>
      <c r="CC105" s="465" t="str">
        <f t="shared" si="55"/>
        <v>PCD_DPWW3_FTFT_DSCS_ST</v>
      </c>
      <c r="CD105" s="465" t="str">
        <f t="shared" si="55"/>
        <v>PCD_DPWW3_FTFT_DPP_ST</v>
      </c>
      <c r="CE105" s="465" t="str">
        <f t="shared" si="55"/>
        <v>PCD_DPWW3_FTFT_DTPI_ST</v>
      </c>
      <c r="CF105" s="465" t="str">
        <f t="shared" si="55"/>
        <v>PCD_DPWW3_FTFT_DCI_ST</v>
      </c>
      <c r="CG105" s="465" t="str">
        <f t="shared" si="55"/>
        <v>PCD_DPWW3_FTFT_DSI_ST</v>
      </c>
      <c r="CH105" s="465" t="str">
        <f t="shared" si="55"/>
        <v>PCD_DPWW3_FTFT_DER_ST</v>
      </c>
      <c r="CI105" s="465" t="str">
        <f t="shared" si="54"/>
        <v>PCD_DPWW3_FTFT_RS_ST</v>
      </c>
      <c r="CJ105" s="465" t="str">
        <f t="shared" si="55"/>
        <v>PCD_DPWW3_FTFT_DPLE_ST</v>
      </c>
    </row>
    <row r="106" spans="2:88" ht="15" x14ac:dyDescent="0.25">
      <c r="B106" s="64" t="str">
        <f xml:space="preserve"> B105</f>
        <v>YKY</v>
      </c>
      <c r="C106" s="434" t="s">
        <v>935</v>
      </c>
      <c r="D106" s="434" t="s">
        <v>940</v>
      </c>
      <c r="E106" s="362" t="str">
        <f>IFERROR(INDEX('PCD List'!$E$3:$O$41,MATCH(DPWW3!$D106,'PCD List'!$D$3:$D$41,0),MATCH(DPWW3!$B106,'PCD List'!$E$2:$O$2,0)),"")</f>
        <v>Y</v>
      </c>
      <c r="F106" s="439" t="s">
        <v>631</v>
      </c>
      <c r="G106" s="19" t="s">
        <v>1904</v>
      </c>
      <c r="H106" s="374" t="s">
        <v>1144</v>
      </c>
      <c r="I106" s="166">
        <v>0</v>
      </c>
      <c r="K106" s="1081">
        <v>82</v>
      </c>
      <c r="L106" s="5"/>
      <c r="M106" s="212">
        <v>41</v>
      </c>
      <c r="N106" s="179">
        <v>22</v>
      </c>
      <c r="O106" s="14">
        <v>16</v>
      </c>
      <c r="P106" s="14">
        <v>3</v>
      </c>
      <c r="Q106" s="181">
        <v>3</v>
      </c>
      <c r="R106" s="31">
        <v>2</v>
      </c>
      <c r="S106" s="14">
        <v>0</v>
      </c>
      <c r="T106" s="14">
        <v>0</v>
      </c>
      <c r="U106" s="34">
        <v>0</v>
      </c>
      <c r="V106" s="213">
        <v>0</v>
      </c>
      <c r="W106" s="14">
        <v>0</v>
      </c>
      <c r="X106" s="14">
        <v>0</v>
      </c>
      <c r="Y106" s="34">
        <v>0</v>
      </c>
      <c r="Z106" s="213">
        <v>0</v>
      </c>
      <c r="AA106" s="14">
        <v>0</v>
      </c>
      <c r="AB106" s="14">
        <v>0</v>
      </c>
      <c r="AC106" s="214">
        <v>0</v>
      </c>
      <c r="AD106" s="31">
        <v>0</v>
      </c>
      <c r="AE106" s="14">
        <v>0</v>
      </c>
      <c r="AF106" s="14">
        <v>0</v>
      </c>
      <c r="AG106" s="181">
        <v>0</v>
      </c>
      <c r="AH106" s="30"/>
      <c r="AI106" s="30"/>
      <c r="AJ106" s="126"/>
      <c r="AK106" s="9"/>
      <c r="AL106" s="9"/>
      <c r="AM106" s="9"/>
      <c r="AN106" s="9"/>
      <c r="AO106" s="9"/>
      <c r="AP106" s="9"/>
      <c r="AQ106" s="9"/>
      <c r="AR106" s="9"/>
      <c r="AS106" s="9"/>
      <c r="AT106" s="9"/>
      <c r="AU106" s="89"/>
      <c r="AW106" s="449" t="s">
        <v>2190</v>
      </c>
      <c r="AZ106" t="s">
        <v>2191</v>
      </c>
      <c r="BA106" s="348" t="s">
        <v>2192</v>
      </c>
      <c r="BC106" s="353" t="s">
        <v>2193</v>
      </c>
      <c r="BD106" s="352" t="s">
        <v>2193</v>
      </c>
      <c r="BE106" s="338" t="s">
        <v>2193</v>
      </c>
      <c r="BF106" s="338" t="s">
        <v>2193</v>
      </c>
      <c r="BG106" s="459" t="s">
        <v>2193</v>
      </c>
      <c r="BH106" s="352" t="s">
        <v>2193</v>
      </c>
      <c r="BI106" s="338" t="s">
        <v>2193</v>
      </c>
      <c r="BJ106" s="338" t="s">
        <v>2193</v>
      </c>
      <c r="BK106" s="459" t="s">
        <v>2193</v>
      </c>
      <c r="BL106" s="352" t="s">
        <v>2193</v>
      </c>
      <c r="BM106" s="338" t="s">
        <v>2193</v>
      </c>
      <c r="BN106" s="338" t="s">
        <v>2193</v>
      </c>
      <c r="BO106" s="459" t="s">
        <v>2193</v>
      </c>
      <c r="BP106" s="352" t="s">
        <v>2193</v>
      </c>
      <c r="BQ106" s="338" t="s">
        <v>2193</v>
      </c>
      <c r="BR106" s="338" t="s">
        <v>2193</v>
      </c>
      <c r="BS106" s="459" t="s">
        <v>2193</v>
      </c>
      <c r="BT106" s="352" t="s">
        <v>2193</v>
      </c>
      <c r="BU106" s="338" t="s">
        <v>2193</v>
      </c>
      <c r="BV106" s="338" t="s">
        <v>2193</v>
      </c>
      <c r="BW106" s="459" t="s">
        <v>2193</v>
      </c>
      <c r="BX106" s="299"/>
      <c r="BY106" s="320" t="s">
        <v>2194</v>
      </c>
      <c r="BZ106" s="311" t="s">
        <v>2195</v>
      </c>
      <c r="CA106" s="303" t="s">
        <v>2196</v>
      </c>
      <c r="CB106" s="303" t="s">
        <v>2197</v>
      </c>
      <c r="CC106" s="303" t="s">
        <v>2198</v>
      </c>
      <c r="CD106" s="303" t="s">
        <v>2199</v>
      </c>
      <c r="CE106" s="303" t="s">
        <v>2200</v>
      </c>
      <c r="CF106" s="303" t="s">
        <v>2201</v>
      </c>
      <c r="CG106" s="303" t="s">
        <v>2202</v>
      </c>
      <c r="CH106" s="303" t="s">
        <v>2203</v>
      </c>
      <c r="CI106" s="499" t="s">
        <v>2204</v>
      </c>
      <c r="CJ106" s="310" t="s">
        <v>2205</v>
      </c>
    </row>
    <row r="107" spans="2:88" ht="15" x14ac:dyDescent="0.25">
      <c r="B107" s="64" t="str">
        <f t="shared" ref="B107:B114" si="57" xml:space="preserve"> B106</f>
        <v>YKY</v>
      </c>
      <c r="C107" s="123" t="s">
        <v>935</v>
      </c>
      <c r="D107" s="123" t="s">
        <v>940</v>
      </c>
      <c r="E107" s="159" t="str">
        <f>IFERROR(INDEX('PCD List'!$E$3:$O$41,MATCH(DPWW3!$D107,'PCD List'!$D$3:$D$41,0),MATCH(DPWW3!$B107,'PCD List'!$E$2:$O$2,0)),"")</f>
        <v>Y</v>
      </c>
      <c r="F107" s="218" t="s">
        <v>631</v>
      </c>
      <c r="G107" s="19" t="s">
        <v>1921</v>
      </c>
      <c r="H107" s="374" t="s">
        <v>1144</v>
      </c>
      <c r="I107" s="166">
        <v>0</v>
      </c>
      <c r="K107" s="1082"/>
      <c r="L107" s="49"/>
      <c r="M107" s="212">
        <v>29</v>
      </c>
      <c r="N107" s="179">
        <v>48</v>
      </c>
      <c r="O107" s="14">
        <v>54</v>
      </c>
      <c r="P107" s="14">
        <v>67</v>
      </c>
      <c r="Q107" s="181">
        <v>64</v>
      </c>
      <c r="R107" s="31">
        <v>52</v>
      </c>
      <c r="S107" s="14">
        <v>27</v>
      </c>
      <c r="T107" s="14">
        <v>16</v>
      </c>
      <c r="U107" s="34">
        <v>4</v>
      </c>
      <c r="V107" s="213">
        <v>4</v>
      </c>
      <c r="W107" s="14">
        <v>3</v>
      </c>
      <c r="X107" s="14">
        <v>0</v>
      </c>
      <c r="Y107" s="34">
        <v>0</v>
      </c>
      <c r="Z107" s="213">
        <v>0</v>
      </c>
      <c r="AA107" s="14">
        <v>0</v>
      </c>
      <c r="AB107" s="14">
        <v>0</v>
      </c>
      <c r="AC107" s="214">
        <v>0</v>
      </c>
      <c r="AD107" s="31">
        <v>0</v>
      </c>
      <c r="AE107" s="14">
        <v>0</v>
      </c>
      <c r="AF107" s="14">
        <v>0</v>
      </c>
      <c r="AG107" s="181">
        <v>0</v>
      </c>
      <c r="AH107" s="30"/>
      <c r="AI107" s="30"/>
      <c r="AJ107" s="126">
        <v>1</v>
      </c>
      <c r="AK107" s="9"/>
      <c r="AL107" s="9"/>
      <c r="AM107" s="9"/>
      <c r="AN107" s="9"/>
      <c r="AO107" s="9"/>
      <c r="AP107" s="9"/>
      <c r="AQ107" s="9"/>
      <c r="AR107" s="9"/>
      <c r="AS107" s="9"/>
      <c r="AT107" s="9"/>
      <c r="AU107" s="89"/>
      <c r="AW107" s="449" t="s">
        <v>2190</v>
      </c>
      <c r="AZ107" s="2" t="s">
        <v>1922</v>
      </c>
      <c r="BA107" s="466"/>
      <c r="BC107" s="348" t="s">
        <v>2206</v>
      </c>
      <c r="BD107" s="333" t="s">
        <v>2206</v>
      </c>
      <c r="BE107" s="290" t="s">
        <v>2206</v>
      </c>
      <c r="BF107" s="290" t="s">
        <v>2206</v>
      </c>
      <c r="BG107" s="334" t="s">
        <v>2206</v>
      </c>
      <c r="BH107" s="333" t="s">
        <v>2206</v>
      </c>
      <c r="BI107" s="290" t="s">
        <v>2206</v>
      </c>
      <c r="BJ107" s="290" t="s">
        <v>2206</v>
      </c>
      <c r="BK107" s="334" t="s">
        <v>2206</v>
      </c>
      <c r="BL107" s="333" t="s">
        <v>2206</v>
      </c>
      <c r="BM107" s="290" t="s">
        <v>2206</v>
      </c>
      <c r="BN107" s="290" t="s">
        <v>2206</v>
      </c>
      <c r="BO107" s="334" t="s">
        <v>2206</v>
      </c>
      <c r="BP107" s="333" t="s">
        <v>2206</v>
      </c>
      <c r="BQ107" s="290" t="s">
        <v>2206</v>
      </c>
      <c r="BR107" s="290" t="s">
        <v>2206</v>
      </c>
      <c r="BS107" s="334" t="s">
        <v>2206</v>
      </c>
      <c r="BT107" s="333" t="s">
        <v>2206</v>
      </c>
      <c r="BU107" s="290" t="s">
        <v>2206</v>
      </c>
      <c r="BV107" s="290" t="s">
        <v>2206</v>
      </c>
      <c r="BW107" s="334" t="s">
        <v>2206</v>
      </c>
      <c r="BX107" s="299"/>
      <c r="BY107" s="465" t="str">
        <f>BY$106&amp;$AZ107</f>
        <v>PCD_DPWW3_PRMVL_DLY_S1</v>
      </c>
      <c r="BZ107" s="465" t="str">
        <f t="shared" ref="BZ107:CJ107" si="58">BZ$106&amp;$AZ107</f>
        <v>PCD_DPWW3_PRMVL_DIR_S1</v>
      </c>
      <c r="CA107" s="465" t="str">
        <f t="shared" si="58"/>
        <v>PCD_DPWW3_PRMVL_DSCR_S1</v>
      </c>
      <c r="CB107" s="465" t="str">
        <f t="shared" si="58"/>
        <v>PCD_DPWW3_PRMVL_DCS_S1</v>
      </c>
      <c r="CC107" s="465" t="str">
        <f t="shared" si="58"/>
        <v>PCD_DPWW3_PRMVL_DSCS_S1</v>
      </c>
      <c r="CD107" s="465" t="str">
        <f t="shared" si="58"/>
        <v>PCD_DPWW3_PRMVL_DPP_S1</v>
      </c>
      <c r="CE107" s="465" t="str">
        <f t="shared" si="58"/>
        <v>PCD_DPWW3_PRMVL_DTPI_S1</v>
      </c>
      <c r="CF107" s="465" t="str">
        <f t="shared" si="58"/>
        <v>PCD_DPWW3_PRMVL_DCI_S1</v>
      </c>
      <c r="CG107" s="465" t="str">
        <f t="shared" si="58"/>
        <v>PCD_DPWW3_PRMVL_DSI_S1</v>
      </c>
      <c r="CH107" s="465" t="str">
        <f t="shared" si="58"/>
        <v>PCD_DPWW3_PRMVL_DER_S1</v>
      </c>
      <c r="CI107" s="465" t="str">
        <f t="shared" ref="CI107:CI114" si="59">CI$106&amp;$AZ107</f>
        <v>PCD_DPWW3_PRMVL_RS_S1</v>
      </c>
      <c r="CJ107" s="465" t="str">
        <f t="shared" si="58"/>
        <v>PCD_DPWW3_PRMVL_DPLE_S1</v>
      </c>
    </row>
    <row r="108" spans="2:88" ht="15" x14ac:dyDescent="0.25">
      <c r="B108" s="64" t="str">
        <f t="shared" si="57"/>
        <v>YKY</v>
      </c>
      <c r="C108" s="123" t="s">
        <v>935</v>
      </c>
      <c r="D108" s="123" t="s">
        <v>940</v>
      </c>
      <c r="E108" s="159" t="str">
        <f>IFERROR(INDEX('PCD List'!$E$3:$O$41,MATCH(DPWW3!$D108,'PCD List'!$D$3:$D$41,0),MATCH(DPWW3!$B108,'PCD List'!$E$2:$O$2,0)),"")</f>
        <v>Y</v>
      </c>
      <c r="F108" s="218" t="s">
        <v>631</v>
      </c>
      <c r="G108" s="19" t="s">
        <v>1924</v>
      </c>
      <c r="H108" s="374" t="s">
        <v>1144</v>
      </c>
      <c r="I108" s="166">
        <v>0</v>
      </c>
      <c r="K108" s="1082"/>
      <c r="L108" s="49"/>
      <c r="M108" s="212">
        <v>2</v>
      </c>
      <c r="N108" s="179">
        <v>0</v>
      </c>
      <c r="O108" s="14">
        <v>0</v>
      </c>
      <c r="P108" s="14">
        <v>0</v>
      </c>
      <c r="Q108" s="181">
        <v>2</v>
      </c>
      <c r="R108" s="31">
        <v>12</v>
      </c>
      <c r="S108" s="14">
        <v>37</v>
      </c>
      <c r="T108" s="14">
        <v>36</v>
      </c>
      <c r="U108" s="34">
        <v>20</v>
      </c>
      <c r="V108" s="213">
        <v>15</v>
      </c>
      <c r="W108" s="14">
        <v>7</v>
      </c>
      <c r="X108" s="14">
        <v>6</v>
      </c>
      <c r="Y108" s="34">
        <v>3</v>
      </c>
      <c r="Z108" s="213">
        <v>0</v>
      </c>
      <c r="AA108" s="14">
        <v>0</v>
      </c>
      <c r="AB108" s="14">
        <v>0</v>
      </c>
      <c r="AC108" s="214">
        <v>0</v>
      </c>
      <c r="AD108" s="31">
        <v>0</v>
      </c>
      <c r="AE108" s="14">
        <v>0</v>
      </c>
      <c r="AF108" s="14">
        <v>0</v>
      </c>
      <c r="AG108" s="181">
        <v>0</v>
      </c>
      <c r="AH108" s="30"/>
      <c r="AI108" s="30"/>
      <c r="AJ108" s="126">
        <v>21</v>
      </c>
      <c r="AK108" s="9"/>
      <c r="AL108" s="9"/>
      <c r="AM108" s="9"/>
      <c r="AN108" s="9"/>
      <c r="AO108" s="9"/>
      <c r="AP108" s="9"/>
      <c r="AQ108" s="9"/>
      <c r="AR108" s="9"/>
      <c r="AS108" s="9"/>
      <c r="AT108" s="9"/>
      <c r="AU108" s="89"/>
      <c r="AW108" s="449" t="s">
        <v>2190</v>
      </c>
      <c r="AZ108" s="2" t="s">
        <v>1925</v>
      </c>
      <c r="BA108" s="466"/>
      <c r="BC108" s="348" t="s">
        <v>2207</v>
      </c>
      <c r="BD108" s="333" t="s">
        <v>2207</v>
      </c>
      <c r="BE108" s="290" t="s">
        <v>2207</v>
      </c>
      <c r="BF108" s="290" t="s">
        <v>2207</v>
      </c>
      <c r="BG108" s="334" t="s">
        <v>2207</v>
      </c>
      <c r="BH108" s="333" t="s">
        <v>2207</v>
      </c>
      <c r="BI108" s="290" t="s">
        <v>2207</v>
      </c>
      <c r="BJ108" s="290" t="s">
        <v>2207</v>
      </c>
      <c r="BK108" s="334" t="s">
        <v>2207</v>
      </c>
      <c r="BL108" s="333" t="s">
        <v>2207</v>
      </c>
      <c r="BM108" s="290" t="s">
        <v>2207</v>
      </c>
      <c r="BN108" s="290" t="s">
        <v>2207</v>
      </c>
      <c r="BO108" s="334" t="s">
        <v>2207</v>
      </c>
      <c r="BP108" s="333" t="s">
        <v>2207</v>
      </c>
      <c r="BQ108" s="290" t="s">
        <v>2207</v>
      </c>
      <c r="BR108" s="290" t="s">
        <v>2207</v>
      </c>
      <c r="BS108" s="334" t="s">
        <v>2207</v>
      </c>
      <c r="BT108" s="333" t="s">
        <v>2207</v>
      </c>
      <c r="BU108" s="290" t="s">
        <v>2207</v>
      </c>
      <c r="BV108" s="290" t="s">
        <v>2207</v>
      </c>
      <c r="BW108" s="334" t="s">
        <v>2207</v>
      </c>
      <c r="BX108" s="299"/>
      <c r="BY108" s="465" t="str">
        <f t="shared" ref="BY108:CJ114" si="60">BY$106&amp;$AZ108</f>
        <v>PCD_DPWW3_PRMVL_DLY_S2</v>
      </c>
      <c r="BZ108" s="465" t="str">
        <f t="shared" si="60"/>
        <v>PCD_DPWW3_PRMVL_DIR_S2</v>
      </c>
      <c r="CA108" s="465" t="str">
        <f t="shared" si="60"/>
        <v>PCD_DPWW3_PRMVL_DSCR_S2</v>
      </c>
      <c r="CB108" s="465" t="str">
        <f t="shared" si="60"/>
        <v>PCD_DPWW3_PRMVL_DCS_S2</v>
      </c>
      <c r="CC108" s="465" t="str">
        <f t="shared" si="60"/>
        <v>PCD_DPWW3_PRMVL_DSCS_S2</v>
      </c>
      <c r="CD108" s="465" t="str">
        <f t="shared" si="60"/>
        <v>PCD_DPWW3_PRMVL_DPP_S2</v>
      </c>
      <c r="CE108" s="465" t="str">
        <f t="shared" si="60"/>
        <v>PCD_DPWW3_PRMVL_DTPI_S2</v>
      </c>
      <c r="CF108" s="465" t="str">
        <f t="shared" si="60"/>
        <v>PCD_DPWW3_PRMVL_DCI_S2</v>
      </c>
      <c r="CG108" s="465" t="str">
        <f t="shared" si="60"/>
        <v>PCD_DPWW3_PRMVL_DSI_S2</v>
      </c>
      <c r="CH108" s="465" t="str">
        <f t="shared" si="60"/>
        <v>PCD_DPWW3_PRMVL_DER_S2</v>
      </c>
      <c r="CI108" s="465" t="str">
        <f t="shared" si="59"/>
        <v>PCD_DPWW3_PRMVL_RS_S2</v>
      </c>
      <c r="CJ108" s="465" t="str">
        <f t="shared" si="60"/>
        <v>PCD_DPWW3_PRMVL_DPLE_S2</v>
      </c>
    </row>
    <row r="109" spans="2:88" ht="15" x14ac:dyDescent="0.25">
      <c r="B109" s="64" t="str">
        <f t="shared" si="57"/>
        <v>YKY</v>
      </c>
      <c r="C109" s="123" t="s">
        <v>935</v>
      </c>
      <c r="D109" s="123" t="s">
        <v>940</v>
      </c>
      <c r="E109" s="159" t="str">
        <f>IFERROR(INDEX('PCD List'!$E$3:$O$41,MATCH(DPWW3!$D109,'PCD List'!$D$3:$D$41,0),MATCH(DPWW3!$B109,'PCD List'!$E$2:$O$2,0)),"")</f>
        <v>Y</v>
      </c>
      <c r="F109" s="218" t="s">
        <v>631</v>
      </c>
      <c r="G109" s="19" t="s">
        <v>1927</v>
      </c>
      <c r="H109" s="374" t="s">
        <v>1144</v>
      </c>
      <c r="I109" s="166">
        <v>0</v>
      </c>
      <c r="K109" s="1082"/>
      <c r="L109" s="49"/>
      <c r="M109" s="212">
        <v>5</v>
      </c>
      <c r="N109" s="179">
        <v>3</v>
      </c>
      <c r="O109" s="14">
        <v>0</v>
      </c>
      <c r="P109" s="14">
        <v>0</v>
      </c>
      <c r="Q109" s="181">
        <v>0</v>
      </c>
      <c r="R109" s="31">
        <v>3</v>
      </c>
      <c r="S109" s="14">
        <v>4</v>
      </c>
      <c r="T109" s="14">
        <v>15</v>
      </c>
      <c r="U109" s="34">
        <v>39</v>
      </c>
      <c r="V109" s="213">
        <v>28</v>
      </c>
      <c r="W109" s="14">
        <v>33</v>
      </c>
      <c r="X109" s="14">
        <v>25</v>
      </c>
      <c r="Y109" s="34">
        <v>14</v>
      </c>
      <c r="Z109" s="213">
        <v>9</v>
      </c>
      <c r="AA109" s="14">
        <v>5</v>
      </c>
      <c r="AB109" s="14">
        <v>0</v>
      </c>
      <c r="AC109" s="214">
        <v>0</v>
      </c>
      <c r="AD109" s="31">
        <v>0</v>
      </c>
      <c r="AE109" s="14">
        <v>0</v>
      </c>
      <c r="AF109" s="14">
        <v>0</v>
      </c>
      <c r="AG109" s="181">
        <v>0</v>
      </c>
      <c r="AH109" s="30"/>
      <c r="AI109" s="30"/>
      <c r="AJ109" s="126">
        <v>12</v>
      </c>
      <c r="AK109" s="9"/>
      <c r="AL109" s="9"/>
      <c r="AM109" s="9"/>
      <c r="AN109" s="9"/>
      <c r="AO109" s="9"/>
      <c r="AP109" s="9"/>
      <c r="AQ109" s="9"/>
      <c r="AR109" s="9"/>
      <c r="AS109" s="9"/>
      <c r="AT109" s="9"/>
      <c r="AU109" s="89"/>
      <c r="AW109" s="449" t="s">
        <v>2190</v>
      </c>
      <c r="AZ109" s="2" t="s">
        <v>1928</v>
      </c>
      <c r="BA109" s="466"/>
      <c r="BC109" s="348" t="s">
        <v>2208</v>
      </c>
      <c r="BD109" s="333" t="s">
        <v>2208</v>
      </c>
      <c r="BE109" s="290" t="s">
        <v>2208</v>
      </c>
      <c r="BF109" s="290" t="s">
        <v>2208</v>
      </c>
      <c r="BG109" s="334" t="s">
        <v>2208</v>
      </c>
      <c r="BH109" s="333" t="s">
        <v>2208</v>
      </c>
      <c r="BI109" s="290" t="s">
        <v>2208</v>
      </c>
      <c r="BJ109" s="290" t="s">
        <v>2208</v>
      </c>
      <c r="BK109" s="334" t="s">
        <v>2208</v>
      </c>
      <c r="BL109" s="333" t="s">
        <v>2208</v>
      </c>
      <c r="BM109" s="290" t="s">
        <v>2208</v>
      </c>
      <c r="BN109" s="290" t="s">
        <v>2208</v>
      </c>
      <c r="BO109" s="334" t="s">
        <v>2208</v>
      </c>
      <c r="BP109" s="333" t="s">
        <v>2208</v>
      </c>
      <c r="BQ109" s="290" t="s">
        <v>2208</v>
      </c>
      <c r="BR109" s="290" t="s">
        <v>2208</v>
      </c>
      <c r="BS109" s="334" t="s">
        <v>2208</v>
      </c>
      <c r="BT109" s="333" t="s">
        <v>2208</v>
      </c>
      <c r="BU109" s="290" t="s">
        <v>2208</v>
      </c>
      <c r="BV109" s="290" t="s">
        <v>2208</v>
      </c>
      <c r="BW109" s="334" t="s">
        <v>2208</v>
      </c>
      <c r="BX109" s="299"/>
      <c r="BY109" s="465" t="str">
        <f t="shared" si="60"/>
        <v>PCD_DPWW3_PRMVL_DLY_S3</v>
      </c>
      <c r="BZ109" s="465" t="str">
        <f t="shared" si="60"/>
        <v>PCD_DPWW3_PRMVL_DIR_S3</v>
      </c>
      <c r="CA109" s="465" t="str">
        <f t="shared" si="60"/>
        <v>PCD_DPWW3_PRMVL_DSCR_S3</v>
      </c>
      <c r="CB109" s="465" t="str">
        <f t="shared" si="60"/>
        <v>PCD_DPWW3_PRMVL_DCS_S3</v>
      </c>
      <c r="CC109" s="465" t="str">
        <f t="shared" si="60"/>
        <v>PCD_DPWW3_PRMVL_DSCS_S3</v>
      </c>
      <c r="CD109" s="465" t="str">
        <f t="shared" si="60"/>
        <v>PCD_DPWW3_PRMVL_DPP_S3</v>
      </c>
      <c r="CE109" s="465" t="str">
        <f t="shared" si="60"/>
        <v>PCD_DPWW3_PRMVL_DTPI_S3</v>
      </c>
      <c r="CF109" s="465" t="str">
        <f t="shared" si="60"/>
        <v>PCD_DPWW3_PRMVL_DCI_S3</v>
      </c>
      <c r="CG109" s="465" t="str">
        <f t="shared" si="60"/>
        <v>PCD_DPWW3_PRMVL_DSI_S3</v>
      </c>
      <c r="CH109" s="465" t="str">
        <f t="shared" si="60"/>
        <v>PCD_DPWW3_PRMVL_DER_S3</v>
      </c>
      <c r="CI109" s="465" t="str">
        <f t="shared" si="59"/>
        <v>PCD_DPWW3_PRMVL_RS_S3</v>
      </c>
      <c r="CJ109" s="465" t="str">
        <f t="shared" si="60"/>
        <v>PCD_DPWW3_PRMVL_DPLE_S3</v>
      </c>
    </row>
    <row r="110" spans="2:88" ht="15" x14ac:dyDescent="0.25">
      <c r="B110" s="64" t="str">
        <f t="shared" si="57"/>
        <v>YKY</v>
      </c>
      <c r="C110" s="123" t="s">
        <v>935</v>
      </c>
      <c r="D110" s="123" t="s">
        <v>940</v>
      </c>
      <c r="E110" s="159" t="str">
        <f>IFERROR(INDEX('PCD List'!$E$3:$O$41,MATCH(DPWW3!$D110,'PCD List'!$D$3:$D$41,0),MATCH(DPWW3!$B110,'PCD List'!$E$2:$O$2,0)),"")</f>
        <v>Y</v>
      </c>
      <c r="F110" s="218" t="s">
        <v>631</v>
      </c>
      <c r="G110" s="19" t="s">
        <v>1930</v>
      </c>
      <c r="H110" s="374" t="s">
        <v>1144</v>
      </c>
      <c r="I110" s="166">
        <v>0</v>
      </c>
      <c r="K110" s="1082"/>
      <c r="L110" s="49"/>
      <c r="M110" s="212">
        <v>5</v>
      </c>
      <c r="N110" s="179">
        <v>9</v>
      </c>
      <c r="O110" s="14">
        <v>12</v>
      </c>
      <c r="P110" s="14">
        <v>8</v>
      </c>
      <c r="Q110" s="181">
        <v>5</v>
      </c>
      <c r="R110" s="31">
        <v>5</v>
      </c>
      <c r="S110" s="14">
        <v>6</v>
      </c>
      <c r="T110" s="14">
        <v>7</v>
      </c>
      <c r="U110" s="34">
        <v>11</v>
      </c>
      <c r="V110" s="213">
        <v>26</v>
      </c>
      <c r="W110" s="14">
        <v>30</v>
      </c>
      <c r="X110" s="14">
        <v>42</v>
      </c>
      <c r="Y110" s="34">
        <v>52</v>
      </c>
      <c r="Z110" s="213">
        <v>58</v>
      </c>
      <c r="AA110" s="14">
        <v>56</v>
      </c>
      <c r="AB110" s="14">
        <v>57</v>
      </c>
      <c r="AC110" s="214">
        <v>49</v>
      </c>
      <c r="AD110" s="31">
        <v>37</v>
      </c>
      <c r="AE110" s="14">
        <v>13</v>
      </c>
      <c r="AF110" s="14">
        <v>2</v>
      </c>
      <c r="AG110" s="181">
        <v>0</v>
      </c>
      <c r="AH110" s="30"/>
      <c r="AI110" s="30"/>
      <c r="AJ110" s="126">
        <v>37</v>
      </c>
      <c r="AK110" s="9"/>
      <c r="AL110" s="9"/>
      <c r="AM110" s="9"/>
      <c r="AN110" s="9"/>
      <c r="AO110" s="9"/>
      <c r="AP110" s="9"/>
      <c r="AQ110" s="9"/>
      <c r="AR110" s="9"/>
      <c r="AS110" s="9"/>
      <c r="AT110" s="9"/>
      <c r="AU110" s="89"/>
      <c r="AW110" s="449" t="s">
        <v>2190</v>
      </c>
      <c r="AZ110" s="2" t="s">
        <v>1931</v>
      </c>
      <c r="BA110" s="466"/>
      <c r="BC110" s="348" t="s">
        <v>2209</v>
      </c>
      <c r="BD110" s="333" t="s">
        <v>2209</v>
      </c>
      <c r="BE110" s="290" t="s">
        <v>2209</v>
      </c>
      <c r="BF110" s="290" t="s">
        <v>2209</v>
      </c>
      <c r="BG110" s="334" t="s">
        <v>2209</v>
      </c>
      <c r="BH110" s="333" t="s">
        <v>2209</v>
      </c>
      <c r="BI110" s="290" t="s">
        <v>2209</v>
      </c>
      <c r="BJ110" s="290" t="s">
        <v>2209</v>
      </c>
      <c r="BK110" s="334" t="s">
        <v>2209</v>
      </c>
      <c r="BL110" s="333" t="s">
        <v>2209</v>
      </c>
      <c r="BM110" s="290" t="s">
        <v>2209</v>
      </c>
      <c r="BN110" s="290" t="s">
        <v>2209</v>
      </c>
      <c r="BO110" s="334" t="s">
        <v>2209</v>
      </c>
      <c r="BP110" s="333" t="s">
        <v>2209</v>
      </c>
      <c r="BQ110" s="290" t="s">
        <v>2209</v>
      </c>
      <c r="BR110" s="290" t="s">
        <v>2209</v>
      </c>
      <c r="BS110" s="334" t="s">
        <v>2209</v>
      </c>
      <c r="BT110" s="333" t="s">
        <v>2209</v>
      </c>
      <c r="BU110" s="290" t="s">
        <v>2209</v>
      </c>
      <c r="BV110" s="290" t="s">
        <v>2209</v>
      </c>
      <c r="BW110" s="334" t="s">
        <v>2209</v>
      </c>
      <c r="BX110" s="299"/>
      <c r="BY110" s="465" t="str">
        <f t="shared" si="60"/>
        <v>PCD_DPWW3_PRMVL_DLY_S4</v>
      </c>
      <c r="BZ110" s="465" t="str">
        <f t="shared" si="60"/>
        <v>PCD_DPWW3_PRMVL_DIR_S4</v>
      </c>
      <c r="CA110" s="465" t="str">
        <f t="shared" si="60"/>
        <v>PCD_DPWW3_PRMVL_DSCR_S4</v>
      </c>
      <c r="CB110" s="465" t="str">
        <f t="shared" si="60"/>
        <v>PCD_DPWW3_PRMVL_DCS_S4</v>
      </c>
      <c r="CC110" s="465" t="str">
        <f t="shared" si="60"/>
        <v>PCD_DPWW3_PRMVL_DSCS_S4</v>
      </c>
      <c r="CD110" s="465" t="str">
        <f t="shared" si="60"/>
        <v>PCD_DPWW3_PRMVL_DPP_S4</v>
      </c>
      <c r="CE110" s="465" t="str">
        <f t="shared" si="60"/>
        <v>PCD_DPWW3_PRMVL_DTPI_S4</v>
      </c>
      <c r="CF110" s="465" t="str">
        <f t="shared" si="60"/>
        <v>PCD_DPWW3_PRMVL_DCI_S4</v>
      </c>
      <c r="CG110" s="465" t="str">
        <f t="shared" si="60"/>
        <v>PCD_DPWW3_PRMVL_DSI_S4</v>
      </c>
      <c r="CH110" s="465" t="str">
        <f t="shared" si="60"/>
        <v>PCD_DPWW3_PRMVL_DER_S4</v>
      </c>
      <c r="CI110" s="465" t="str">
        <f t="shared" si="59"/>
        <v>PCD_DPWW3_PRMVL_RS_S4</v>
      </c>
      <c r="CJ110" s="465" t="str">
        <f t="shared" si="60"/>
        <v>PCD_DPWW3_PRMVL_DPLE_S4</v>
      </c>
    </row>
    <row r="111" spans="2:88" ht="15" x14ac:dyDescent="0.25">
      <c r="B111" s="64" t="str">
        <f t="shared" si="57"/>
        <v>YKY</v>
      </c>
      <c r="C111" s="123" t="s">
        <v>935</v>
      </c>
      <c r="D111" s="123" t="s">
        <v>940</v>
      </c>
      <c r="E111" s="159" t="str">
        <f>IFERROR(INDEX('PCD List'!$E$3:$O$41,MATCH(DPWW3!$D111,'PCD List'!$D$3:$D$41,0),MATCH(DPWW3!$B111,'PCD List'!$E$2:$O$2,0)),"")</f>
        <v>Y</v>
      </c>
      <c r="F111" s="218" t="s">
        <v>631</v>
      </c>
      <c r="G111" s="19" t="s">
        <v>1933</v>
      </c>
      <c r="H111" s="374" t="s">
        <v>1144</v>
      </c>
      <c r="I111" s="166">
        <v>0</v>
      </c>
      <c r="K111" s="1082"/>
      <c r="L111" s="49"/>
      <c r="M111" s="212">
        <v>0</v>
      </c>
      <c r="N111" s="179">
        <v>0</v>
      </c>
      <c r="O111" s="14">
        <v>0</v>
      </c>
      <c r="P111" s="14">
        <v>4</v>
      </c>
      <c r="Q111" s="181">
        <v>1</v>
      </c>
      <c r="R111" s="31">
        <v>1</v>
      </c>
      <c r="S111" s="14">
        <v>1</v>
      </c>
      <c r="T111" s="14">
        <v>1</v>
      </c>
      <c r="U111" s="34">
        <v>1</v>
      </c>
      <c r="V111" s="213">
        <v>2</v>
      </c>
      <c r="W111" s="14">
        <v>2</v>
      </c>
      <c r="X111" s="14">
        <v>2</v>
      </c>
      <c r="Y111" s="34">
        <v>5</v>
      </c>
      <c r="Z111" s="213">
        <v>7</v>
      </c>
      <c r="AA111" s="14">
        <v>13</v>
      </c>
      <c r="AB111" s="14">
        <v>17</v>
      </c>
      <c r="AC111" s="214">
        <v>18</v>
      </c>
      <c r="AD111" s="31">
        <v>30</v>
      </c>
      <c r="AE111" s="14">
        <v>54</v>
      </c>
      <c r="AF111" s="14">
        <v>65</v>
      </c>
      <c r="AG111" s="181">
        <v>0</v>
      </c>
      <c r="AH111" s="30"/>
      <c r="AI111" s="30"/>
      <c r="AJ111" s="126">
        <v>18</v>
      </c>
      <c r="AK111" s="9"/>
      <c r="AL111" s="9"/>
      <c r="AM111" s="9"/>
      <c r="AN111" s="9"/>
      <c r="AO111" s="9"/>
      <c r="AP111" s="9"/>
      <c r="AQ111" s="9"/>
      <c r="AR111" s="9"/>
      <c r="AS111" s="9"/>
      <c r="AT111" s="9"/>
      <c r="AU111" s="89"/>
      <c r="AW111" s="449" t="s">
        <v>2190</v>
      </c>
      <c r="AZ111" s="2" t="s">
        <v>1934</v>
      </c>
      <c r="BA111" s="466"/>
      <c r="BC111" s="348" t="s">
        <v>2210</v>
      </c>
      <c r="BD111" s="333" t="s">
        <v>2210</v>
      </c>
      <c r="BE111" s="290" t="s">
        <v>2210</v>
      </c>
      <c r="BF111" s="290" t="s">
        <v>2210</v>
      </c>
      <c r="BG111" s="334" t="s">
        <v>2210</v>
      </c>
      <c r="BH111" s="333" t="s">
        <v>2210</v>
      </c>
      <c r="BI111" s="290" t="s">
        <v>2210</v>
      </c>
      <c r="BJ111" s="290" t="s">
        <v>2210</v>
      </c>
      <c r="BK111" s="334" t="s">
        <v>2210</v>
      </c>
      <c r="BL111" s="333" t="s">
        <v>2210</v>
      </c>
      <c r="BM111" s="290" t="s">
        <v>2210</v>
      </c>
      <c r="BN111" s="290" t="s">
        <v>2210</v>
      </c>
      <c r="BO111" s="334" t="s">
        <v>2210</v>
      </c>
      <c r="BP111" s="333" t="s">
        <v>2210</v>
      </c>
      <c r="BQ111" s="290" t="s">
        <v>2210</v>
      </c>
      <c r="BR111" s="290" t="s">
        <v>2210</v>
      </c>
      <c r="BS111" s="334" t="s">
        <v>2210</v>
      </c>
      <c r="BT111" s="333" t="s">
        <v>2210</v>
      </c>
      <c r="BU111" s="290" t="s">
        <v>2210</v>
      </c>
      <c r="BV111" s="290" t="s">
        <v>2210</v>
      </c>
      <c r="BW111" s="334" t="s">
        <v>2210</v>
      </c>
      <c r="BX111" s="299"/>
      <c r="BY111" s="465" t="str">
        <f t="shared" si="60"/>
        <v>PCD_DPWW3_PRMVL_DLY_S5</v>
      </c>
      <c r="BZ111" s="465" t="str">
        <f t="shared" si="60"/>
        <v>PCD_DPWW3_PRMVL_DIR_S5</v>
      </c>
      <c r="CA111" s="465" t="str">
        <f t="shared" si="60"/>
        <v>PCD_DPWW3_PRMVL_DSCR_S5</v>
      </c>
      <c r="CB111" s="465" t="str">
        <f t="shared" si="60"/>
        <v>PCD_DPWW3_PRMVL_DCS_S5</v>
      </c>
      <c r="CC111" s="465" t="str">
        <f t="shared" si="60"/>
        <v>PCD_DPWW3_PRMVL_DSCS_S5</v>
      </c>
      <c r="CD111" s="465" t="str">
        <f t="shared" si="60"/>
        <v>PCD_DPWW3_PRMVL_DPP_S5</v>
      </c>
      <c r="CE111" s="465" t="str">
        <f t="shared" si="60"/>
        <v>PCD_DPWW3_PRMVL_DTPI_S5</v>
      </c>
      <c r="CF111" s="465" t="str">
        <f t="shared" si="60"/>
        <v>PCD_DPWW3_PRMVL_DCI_S5</v>
      </c>
      <c r="CG111" s="465" t="str">
        <f t="shared" si="60"/>
        <v>PCD_DPWW3_PRMVL_DSI_S5</v>
      </c>
      <c r="CH111" s="465" t="str">
        <f t="shared" si="60"/>
        <v>PCD_DPWW3_PRMVL_DER_S5</v>
      </c>
      <c r="CI111" s="465" t="str">
        <f t="shared" si="59"/>
        <v>PCD_DPWW3_PRMVL_RS_S5</v>
      </c>
      <c r="CJ111" s="465" t="str">
        <f t="shared" si="60"/>
        <v>PCD_DPWW3_PRMVL_DPLE_S5</v>
      </c>
    </row>
    <row r="112" spans="2:88" ht="15" x14ac:dyDescent="0.25">
      <c r="B112" s="64" t="str">
        <f t="shared" si="57"/>
        <v>YKY</v>
      </c>
      <c r="C112" s="123" t="s">
        <v>935</v>
      </c>
      <c r="D112" s="123" t="s">
        <v>940</v>
      </c>
      <c r="E112" s="159" t="str">
        <f>IFERROR(INDEX('PCD List'!$E$3:$O$41,MATCH(DPWW3!$D112,'PCD List'!$D$3:$D$41,0),MATCH(DPWW3!$B112,'PCD List'!$E$2:$O$2,0)),"")</f>
        <v>Y</v>
      </c>
      <c r="F112" s="218" t="s">
        <v>631</v>
      </c>
      <c r="G112" s="19" t="s">
        <v>1936</v>
      </c>
      <c r="H112" s="374" t="s">
        <v>1144</v>
      </c>
      <c r="I112" s="166">
        <v>0</v>
      </c>
      <c r="K112" s="1082"/>
      <c r="L112" s="49"/>
      <c r="M112" s="212">
        <v>0</v>
      </c>
      <c r="N112" s="179">
        <v>0</v>
      </c>
      <c r="O112" s="14">
        <v>0</v>
      </c>
      <c r="P112" s="14">
        <v>0</v>
      </c>
      <c r="Q112" s="181">
        <v>7</v>
      </c>
      <c r="R112" s="31">
        <v>7</v>
      </c>
      <c r="S112" s="14">
        <v>7</v>
      </c>
      <c r="T112" s="14">
        <v>7</v>
      </c>
      <c r="U112" s="34">
        <v>7</v>
      </c>
      <c r="V112" s="213">
        <v>7</v>
      </c>
      <c r="W112" s="14">
        <v>7</v>
      </c>
      <c r="X112" s="14">
        <v>7</v>
      </c>
      <c r="Y112" s="34">
        <v>8</v>
      </c>
      <c r="Z112" s="213">
        <v>8</v>
      </c>
      <c r="AA112" s="14">
        <v>8</v>
      </c>
      <c r="AB112" s="14">
        <v>8</v>
      </c>
      <c r="AC112" s="214">
        <v>15</v>
      </c>
      <c r="AD112" s="31">
        <v>15</v>
      </c>
      <c r="AE112" s="14">
        <v>15</v>
      </c>
      <c r="AF112" s="14">
        <v>15</v>
      </c>
      <c r="AG112" s="181">
        <v>82</v>
      </c>
      <c r="AH112" s="30"/>
      <c r="AI112" s="30"/>
      <c r="AJ112" s="126"/>
      <c r="AK112" s="9"/>
      <c r="AL112" s="9"/>
      <c r="AM112" s="9"/>
      <c r="AN112" s="9"/>
      <c r="AO112" s="9"/>
      <c r="AP112" s="9"/>
      <c r="AQ112" s="9"/>
      <c r="AR112" s="9"/>
      <c r="AS112" s="9"/>
      <c r="AT112" s="9"/>
      <c r="AU112" s="89"/>
      <c r="AW112" s="449" t="s">
        <v>2190</v>
      </c>
      <c r="AZ112" s="2" t="s">
        <v>1937</v>
      </c>
      <c r="BA112" s="466"/>
      <c r="BC112" s="348" t="s">
        <v>2211</v>
      </c>
      <c r="BD112" s="333" t="s">
        <v>2211</v>
      </c>
      <c r="BE112" s="290" t="s">
        <v>2211</v>
      </c>
      <c r="BF112" s="290" t="s">
        <v>2211</v>
      </c>
      <c r="BG112" s="334" t="s">
        <v>2211</v>
      </c>
      <c r="BH112" s="333" t="s">
        <v>2211</v>
      </c>
      <c r="BI112" s="290" t="s">
        <v>2211</v>
      </c>
      <c r="BJ112" s="290" t="s">
        <v>2211</v>
      </c>
      <c r="BK112" s="334" t="s">
        <v>2211</v>
      </c>
      <c r="BL112" s="333" t="s">
        <v>2211</v>
      </c>
      <c r="BM112" s="290" t="s">
        <v>2211</v>
      </c>
      <c r="BN112" s="290" t="s">
        <v>2211</v>
      </c>
      <c r="BO112" s="334" t="s">
        <v>2211</v>
      </c>
      <c r="BP112" s="333" t="s">
        <v>2211</v>
      </c>
      <c r="BQ112" s="290" t="s">
        <v>2211</v>
      </c>
      <c r="BR112" s="290" t="s">
        <v>2211</v>
      </c>
      <c r="BS112" s="334" t="s">
        <v>2211</v>
      </c>
      <c r="BT112" s="333" t="s">
        <v>2211</v>
      </c>
      <c r="BU112" s="290" t="s">
        <v>2211</v>
      </c>
      <c r="BV112" s="290" t="s">
        <v>2211</v>
      </c>
      <c r="BW112" s="334" t="s">
        <v>2211</v>
      </c>
      <c r="BX112" s="299"/>
      <c r="BY112" s="465" t="str">
        <f t="shared" si="60"/>
        <v>PCD_DPWW3_PRMVL_DLY_S6</v>
      </c>
      <c r="BZ112" s="465" t="str">
        <f t="shared" si="60"/>
        <v>PCD_DPWW3_PRMVL_DIR_S6</v>
      </c>
      <c r="CA112" s="465" t="str">
        <f t="shared" si="60"/>
        <v>PCD_DPWW3_PRMVL_DSCR_S6</v>
      </c>
      <c r="CB112" s="465" t="str">
        <f t="shared" si="60"/>
        <v>PCD_DPWW3_PRMVL_DCS_S6</v>
      </c>
      <c r="CC112" s="465" t="str">
        <f t="shared" si="60"/>
        <v>PCD_DPWW3_PRMVL_DSCS_S6</v>
      </c>
      <c r="CD112" s="465" t="str">
        <f t="shared" si="60"/>
        <v>PCD_DPWW3_PRMVL_DPP_S6</v>
      </c>
      <c r="CE112" s="465" t="str">
        <f t="shared" si="60"/>
        <v>PCD_DPWW3_PRMVL_DTPI_S6</v>
      </c>
      <c r="CF112" s="465" t="str">
        <f t="shared" si="60"/>
        <v>PCD_DPWW3_PRMVL_DCI_S6</v>
      </c>
      <c r="CG112" s="465" t="str">
        <f t="shared" si="60"/>
        <v>PCD_DPWW3_PRMVL_DSI_S6</v>
      </c>
      <c r="CH112" s="465" t="str">
        <f t="shared" si="60"/>
        <v>PCD_DPWW3_PRMVL_DER_S6</v>
      </c>
      <c r="CI112" s="465" t="str">
        <f t="shared" si="59"/>
        <v>PCD_DPWW3_PRMVL_RS_S6</v>
      </c>
      <c r="CJ112" s="465" t="str">
        <f t="shared" si="60"/>
        <v>PCD_DPWW3_PRMVL_DPLE_S6</v>
      </c>
    </row>
    <row r="113" spans="2:88" ht="15" x14ac:dyDescent="0.25">
      <c r="B113" s="59" t="str">
        <f t="shared" si="57"/>
        <v>YKY</v>
      </c>
      <c r="C113" s="359" t="s">
        <v>935</v>
      </c>
      <c r="D113" s="359" t="s">
        <v>940</v>
      </c>
      <c r="E113" s="224" t="str">
        <f>IFERROR(INDEX('PCD List'!$E$3:$O$41,MATCH(DPWW3!$D113,'PCD List'!$D$3:$D$41,0),MATCH(DPWW3!$B113,'PCD List'!$E$2:$O$2,0)),"")</f>
        <v>Y</v>
      </c>
      <c r="F113" s="437" t="s">
        <v>631</v>
      </c>
      <c r="G113" s="19" t="s">
        <v>1939</v>
      </c>
      <c r="H113" s="374" t="s">
        <v>1144</v>
      </c>
      <c r="I113" s="166">
        <v>0</v>
      </c>
      <c r="K113" s="1082"/>
      <c r="L113" s="49"/>
      <c r="M113" s="418">
        <v>1</v>
      </c>
      <c r="N113" s="183">
        <v>1</v>
      </c>
      <c r="O113" s="184">
        <v>1</v>
      </c>
      <c r="P113" s="184">
        <v>1</v>
      </c>
      <c r="Q113" s="185">
        <v>1</v>
      </c>
      <c r="R113" s="419">
        <v>1</v>
      </c>
      <c r="S113" s="184">
        <v>1</v>
      </c>
      <c r="T113" s="184">
        <v>1</v>
      </c>
      <c r="U113" s="420">
        <v>1</v>
      </c>
      <c r="V113" s="421">
        <v>1</v>
      </c>
      <c r="W113" s="184">
        <v>1</v>
      </c>
      <c r="X113" s="184">
        <v>1</v>
      </c>
      <c r="Y113" s="420">
        <v>1</v>
      </c>
      <c r="Z113" s="421">
        <v>1</v>
      </c>
      <c r="AA113" s="184">
        <v>1</v>
      </c>
      <c r="AB113" s="184">
        <v>1</v>
      </c>
      <c r="AC113" s="422">
        <v>1</v>
      </c>
      <c r="AD113" s="419">
        <v>1</v>
      </c>
      <c r="AE113" s="184">
        <v>1</v>
      </c>
      <c r="AF113" s="184">
        <v>1</v>
      </c>
      <c r="AG113" s="185">
        <v>1</v>
      </c>
      <c r="AH113" s="30"/>
      <c r="AI113" s="30"/>
      <c r="AJ113" s="126"/>
      <c r="AK113" s="9"/>
      <c r="AL113" s="9"/>
      <c r="AM113" s="9"/>
      <c r="AN113" s="9"/>
      <c r="AO113" s="9"/>
      <c r="AP113" s="9"/>
      <c r="AQ113" s="9"/>
      <c r="AR113" s="9"/>
      <c r="AS113" s="9"/>
      <c r="AT113" s="9"/>
      <c r="AU113" s="89"/>
      <c r="AW113" s="449" t="s">
        <v>2190</v>
      </c>
      <c r="AZ113" s="2" t="s">
        <v>1940</v>
      </c>
      <c r="BA113" s="466"/>
      <c r="BC113" s="348" t="s">
        <v>2212</v>
      </c>
      <c r="BD113" s="333" t="s">
        <v>2212</v>
      </c>
      <c r="BE113" s="290" t="s">
        <v>2212</v>
      </c>
      <c r="BF113" s="290" t="s">
        <v>2212</v>
      </c>
      <c r="BG113" s="334" t="s">
        <v>2212</v>
      </c>
      <c r="BH113" s="333" t="s">
        <v>2212</v>
      </c>
      <c r="BI113" s="290" t="s">
        <v>2212</v>
      </c>
      <c r="BJ113" s="290" t="s">
        <v>2212</v>
      </c>
      <c r="BK113" s="334" t="s">
        <v>2212</v>
      </c>
      <c r="BL113" s="333" t="s">
        <v>2212</v>
      </c>
      <c r="BM113" s="290" t="s">
        <v>2212</v>
      </c>
      <c r="BN113" s="290" t="s">
        <v>2212</v>
      </c>
      <c r="BO113" s="334" t="s">
        <v>2212</v>
      </c>
      <c r="BP113" s="333" t="s">
        <v>2212</v>
      </c>
      <c r="BQ113" s="290" t="s">
        <v>2212</v>
      </c>
      <c r="BR113" s="290" t="s">
        <v>2212</v>
      </c>
      <c r="BS113" s="334" t="s">
        <v>2212</v>
      </c>
      <c r="BT113" s="333" t="s">
        <v>2212</v>
      </c>
      <c r="BU113" s="290" t="s">
        <v>2212</v>
      </c>
      <c r="BV113" s="290" t="s">
        <v>2212</v>
      </c>
      <c r="BW113" s="334" t="s">
        <v>2212</v>
      </c>
      <c r="BX113" s="299"/>
      <c r="BY113" s="465" t="str">
        <f t="shared" si="60"/>
        <v>PCD_DPWW3_PRMVL_DLY_S7</v>
      </c>
      <c r="BZ113" s="465" t="str">
        <f t="shared" si="60"/>
        <v>PCD_DPWW3_PRMVL_DIR_S7</v>
      </c>
      <c r="CA113" s="465" t="str">
        <f t="shared" si="60"/>
        <v>PCD_DPWW3_PRMVL_DSCR_S7</v>
      </c>
      <c r="CB113" s="465" t="str">
        <f t="shared" si="60"/>
        <v>PCD_DPWW3_PRMVL_DCS_S7</v>
      </c>
      <c r="CC113" s="465" t="str">
        <f t="shared" si="60"/>
        <v>PCD_DPWW3_PRMVL_DSCS_S7</v>
      </c>
      <c r="CD113" s="465" t="str">
        <f t="shared" si="60"/>
        <v>PCD_DPWW3_PRMVL_DPP_S7</v>
      </c>
      <c r="CE113" s="465" t="str">
        <f t="shared" si="60"/>
        <v>PCD_DPWW3_PRMVL_DTPI_S7</v>
      </c>
      <c r="CF113" s="465" t="str">
        <f t="shared" si="60"/>
        <v>PCD_DPWW3_PRMVL_DCI_S7</v>
      </c>
      <c r="CG113" s="465" t="str">
        <f t="shared" si="60"/>
        <v>PCD_DPWW3_PRMVL_DSI_S7</v>
      </c>
      <c r="CH113" s="465" t="str">
        <f t="shared" si="60"/>
        <v>PCD_DPWW3_PRMVL_DER_S7</v>
      </c>
      <c r="CI113" s="465" t="str">
        <f t="shared" si="59"/>
        <v>PCD_DPWW3_PRMVL_RS_S7</v>
      </c>
      <c r="CJ113" s="465" t="str">
        <f t="shared" si="60"/>
        <v>PCD_DPWW3_PRMVL_DPLE_S7</v>
      </c>
    </row>
    <row r="114" spans="2:88" ht="15.6" thickBot="1" x14ac:dyDescent="0.3">
      <c r="B114" s="417" t="str">
        <f t="shared" si="57"/>
        <v>YKY</v>
      </c>
      <c r="C114" s="360" t="s">
        <v>935</v>
      </c>
      <c r="D114" s="360" t="s">
        <v>940</v>
      </c>
      <c r="E114" s="221" t="str">
        <f>IFERROR(INDEX('PCD List'!$E$3:$O$41,MATCH(DPWW3!$D114,'PCD List'!$D$3:$D$41,0),MATCH(DPWW3!$B114,'PCD List'!$E$2:$O$2,0)),"")</f>
        <v>Y</v>
      </c>
      <c r="F114" s="438" t="s">
        <v>631</v>
      </c>
      <c r="G114" s="227" t="s">
        <v>1942</v>
      </c>
      <c r="H114" s="423" t="s">
        <v>1144</v>
      </c>
      <c r="I114" s="424">
        <v>0</v>
      </c>
      <c r="K114" s="1083"/>
      <c r="L114" s="49"/>
      <c r="M114" s="429">
        <f>SUM( M106:M112)</f>
        <v>82</v>
      </c>
      <c r="N114" s="430">
        <f t="shared" ref="N114:AG114" si="61">SUM( N106:N112)</f>
        <v>82</v>
      </c>
      <c r="O114" s="431">
        <f t="shared" si="61"/>
        <v>82</v>
      </c>
      <c r="P114" s="431">
        <f t="shared" si="61"/>
        <v>82</v>
      </c>
      <c r="Q114" s="431">
        <f t="shared" si="61"/>
        <v>82</v>
      </c>
      <c r="R114" s="431">
        <f t="shared" si="61"/>
        <v>82</v>
      </c>
      <c r="S114" s="431">
        <f t="shared" si="61"/>
        <v>82</v>
      </c>
      <c r="T114" s="431">
        <f t="shared" si="61"/>
        <v>82</v>
      </c>
      <c r="U114" s="431">
        <f t="shared" si="61"/>
        <v>82</v>
      </c>
      <c r="V114" s="431">
        <f t="shared" si="61"/>
        <v>82</v>
      </c>
      <c r="W114" s="431">
        <f t="shared" si="61"/>
        <v>82</v>
      </c>
      <c r="X114" s="431">
        <f t="shared" si="61"/>
        <v>82</v>
      </c>
      <c r="Y114" s="431">
        <f t="shared" si="61"/>
        <v>82</v>
      </c>
      <c r="Z114" s="431">
        <f t="shared" si="61"/>
        <v>82</v>
      </c>
      <c r="AA114" s="431">
        <f t="shared" si="61"/>
        <v>82</v>
      </c>
      <c r="AB114" s="431">
        <f t="shared" si="61"/>
        <v>82</v>
      </c>
      <c r="AC114" s="431">
        <f t="shared" si="61"/>
        <v>82</v>
      </c>
      <c r="AD114" s="431">
        <f t="shared" si="61"/>
        <v>82</v>
      </c>
      <c r="AE114" s="431">
        <f t="shared" si="61"/>
        <v>82</v>
      </c>
      <c r="AF114" s="431">
        <f t="shared" si="61"/>
        <v>82</v>
      </c>
      <c r="AG114" s="431">
        <f t="shared" si="61"/>
        <v>82</v>
      </c>
      <c r="AH114" s="30"/>
      <c r="AI114" s="30"/>
      <c r="AJ114" s="127"/>
      <c r="AK114" s="128"/>
      <c r="AL114" s="128"/>
      <c r="AM114" s="128"/>
      <c r="AN114" s="128"/>
      <c r="AO114" s="128"/>
      <c r="AP114" s="128"/>
      <c r="AQ114" s="128"/>
      <c r="AR114" s="128"/>
      <c r="AS114" s="128"/>
      <c r="AT114" s="128"/>
      <c r="AU114" s="90"/>
      <c r="AW114" s="449" t="s">
        <v>2190</v>
      </c>
      <c r="AZ114" s="2" t="s">
        <v>1943</v>
      </c>
      <c r="BA114" s="466"/>
      <c r="BC114" s="464" t="s">
        <v>2213</v>
      </c>
      <c r="BD114" s="452" t="s">
        <v>2213</v>
      </c>
      <c r="BE114" s="453" t="s">
        <v>2213</v>
      </c>
      <c r="BF114" s="453" t="s">
        <v>2213</v>
      </c>
      <c r="BG114" s="454" t="s">
        <v>2213</v>
      </c>
      <c r="BH114" s="452" t="s">
        <v>2213</v>
      </c>
      <c r="BI114" s="453" t="s">
        <v>2213</v>
      </c>
      <c r="BJ114" s="453" t="s">
        <v>2213</v>
      </c>
      <c r="BK114" s="454" t="s">
        <v>2213</v>
      </c>
      <c r="BL114" s="452" t="s">
        <v>2213</v>
      </c>
      <c r="BM114" s="453" t="s">
        <v>2213</v>
      </c>
      <c r="BN114" s="453" t="s">
        <v>2213</v>
      </c>
      <c r="BO114" s="454" t="s">
        <v>2213</v>
      </c>
      <c r="BP114" s="452" t="s">
        <v>2213</v>
      </c>
      <c r="BQ114" s="453" t="s">
        <v>2213</v>
      </c>
      <c r="BR114" s="453" t="s">
        <v>2213</v>
      </c>
      <c r="BS114" s="454" t="s">
        <v>2213</v>
      </c>
      <c r="BT114" s="452" t="s">
        <v>2213</v>
      </c>
      <c r="BU114" s="453" t="s">
        <v>2213</v>
      </c>
      <c r="BV114" s="453" t="s">
        <v>2213</v>
      </c>
      <c r="BW114" s="454" t="s">
        <v>2213</v>
      </c>
      <c r="BX114" s="299"/>
      <c r="BY114" s="465" t="str">
        <f t="shared" si="60"/>
        <v>PCD_DPWW3_PRMVL_DLY_ST</v>
      </c>
      <c r="BZ114" s="465" t="str">
        <f t="shared" si="60"/>
        <v>PCD_DPWW3_PRMVL_DIR_ST</v>
      </c>
      <c r="CA114" s="465" t="str">
        <f t="shared" si="60"/>
        <v>PCD_DPWW3_PRMVL_DSCR_ST</v>
      </c>
      <c r="CB114" s="465" t="str">
        <f t="shared" si="60"/>
        <v>PCD_DPWW3_PRMVL_DCS_ST</v>
      </c>
      <c r="CC114" s="465" t="str">
        <f t="shared" si="60"/>
        <v>PCD_DPWW3_PRMVL_DSCS_ST</v>
      </c>
      <c r="CD114" s="465" t="str">
        <f t="shared" si="60"/>
        <v>PCD_DPWW3_PRMVL_DPP_ST</v>
      </c>
      <c r="CE114" s="465" t="str">
        <f t="shared" si="60"/>
        <v>PCD_DPWW3_PRMVL_DTPI_ST</v>
      </c>
      <c r="CF114" s="465" t="str">
        <f t="shared" si="60"/>
        <v>PCD_DPWW3_PRMVL_DCI_ST</v>
      </c>
      <c r="CG114" s="465" t="str">
        <f t="shared" si="60"/>
        <v>PCD_DPWW3_PRMVL_DSI_ST</v>
      </c>
      <c r="CH114" s="465" t="str">
        <f t="shared" si="60"/>
        <v>PCD_DPWW3_PRMVL_DER_ST</v>
      </c>
      <c r="CI114" s="465" t="str">
        <f t="shared" si="59"/>
        <v>PCD_DPWW3_PRMVL_RS_ST</v>
      </c>
      <c r="CJ114" s="465" t="str">
        <f t="shared" si="60"/>
        <v>PCD_DPWW3_PRMVL_DPLE_ST</v>
      </c>
    </row>
    <row r="115" spans="2:88" ht="15" x14ac:dyDescent="0.25">
      <c r="B115" s="64" t="str">
        <f xml:space="preserve"> B114</f>
        <v>YKY</v>
      </c>
      <c r="C115" s="434" t="s">
        <v>935</v>
      </c>
      <c r="D115" s="434" t="s">
        <v>48</v>
      </c>
      <c r="E115" s="362" t="str">
        <f>IFERROR(INDEX('PCD List'!$E$3:$O$41,MATCH(DPWW3!$D115,'PCD List'!$D$3:$D$41,0),MATCH(DPWW3!$B115,'PCD List'!$E$2:$O$2,0)),"")</f>
        <v>Y</v>
      </c>
      <c r="F115" s="436" t="s">
        <v>49</v>
      </c>
      <c r="G115" s="19" t="s">
        <v>1904</v>
      </c>
      <c r="H115" s="374" t="s">
        <v>1144</v>
      </c>
      <c r="I115" s="166">
        <v>0</v>
      </c>
      <c r="K115" s="1081">
        <v>7</v>
      </c>
      <c r="L115" s="5"/>
      <c r="M115" s="212">
        <v>7</v>
      </c>
      <c r="N115" s="179">
        <v>4</v>
      </c>
      <c r="O115" s="14">
        <v>3</v>
      </c>
      <c r="P115" s="14">
        <v>2</v>
      </c>
      <c r="Q115" s="181">
        <v>2</v>
      </c>
      <c r="R115" s="31">
        <v>1</v>
      </c>
      <c r="S115" s="14">
        <v>1</v>
      </c>
      <c r="T115" s="14">
        <v>1</v>
      </c>
      <c r="U115" s="34">
        <v>0</v>
      </c>
      <c r="V115" s="213">
        <v>0</v>
      </c>
      <c r="W115" s="14">
        <v>0</v>
      </c>
      <c r="X115" s="14">
        <v>0</v>
      </c>
      <c r="Y115" s="34">
        <v>0</v>
      </c>
      <c r="Z115" s="213">
        <v>0</v>
      </c>
      <c r="AA115" s="14">
        <v>0</v>
      </c>
      <c r="AB115" s="14">
        <v>0</v>
      </c>
      <c r="AC115" s="214">
        <v>0</v>
      </c>
      <c r="AD115" s="31">
        <v>0</v>
      </c>
      <c r="AE115" s="14">
        <v>0</v>
      </c>
      <c r="AF115" s="14">
        <v>0</v>
      </c>
      <c r="AG115" s="181">
        <v>0</v>
      </c>
      <c r="AH115" s="30"/>
      <c r="AI115" s="30"/>
      <c r="AJ115" s="126"/>
      <c r="AK115" s="9"/>
      <c r="AL115" s="9"/>
      <c r="AM115" s="9"/>
      <c r="AN115" s="9"/>
      <c r="AO115" s="9"/>
      <c r="AP115" s="9"/>
      <c r="AQ115" s="9"/>
      <c r="AR115" s="9"/>
      <c r="AS115" s="9"/>
      <c r="AT115" s="9"/>
      <c r="AU115" s="89"/>
      <c r="AW115" s="449" t="s">
        <v>2214</v>
      </c>
      <c r="AZ115" t="s">
        <v>2215</v>
      </c>
      <c r="BA115" s="348" t="s">
        <v>2216</v>
      </c>
      <c r="BC115" s="353" t="s">
        <v>2217</v>
      </c>
      <c r="BD115" s="352" t="s">
        <v>2217</v>
      </c>
      <c r="BE115" s="338" t="s">
        <v>2217</v>
      </c>
      <c r="BF115" s="338" t="s">
        <v>2217</v>
      </c>
      <c r="BG115" s="459" t="s">
        <v>2217</v>
      </c>
      <c r="BH115" s="352" t="s">
        <v>2217</v>
      </c>
      <c r="BI115" s="338" t="s">
        <v>2217</v>
      </c>
      <c r="BJ115" s="338" t="s">
        <v>2217</v>
      </c>
      <c r="BK115" s="459" t="s">
        <v>2217</v>
      </c>
      <c r="BL115" s="352" t="s">
        <v>2217</v>
      </c>
      <c r="BM115" s="338" t="s">
        <v>2217</v>
      </c>
      <c r="BN115" s="338" t="s">
        <v>2217</v>
      </c>
      <c r="BO115" s="459" t="s">
        <v>2217</v>
      </c>
      <c r="BP115" s="352" t="s">
        <v>2217</v>
      </c>
      <c r="BQ115" s="338" t="s">
        <v>2217</v>
      </c>
      <c r="BR115" s="338" t="s">
        <v>2217</v>
      </c>
      <c r="BS115" s="459" t="s">
        <v>2217</v>
      </c>
      <c r="BT115" s="352" t="s">
        <v>2217</v>
      </c>
      <c r="BU115" s="338" t="s">
        <v>2217</v>
      </c>
      <c r="BV115" s="338" t="s">
        <v>2217</v>
      </c>
      <c r="BW115" s="459" t="s">
        <v>2217</v>
      </c>
      <c r="BX115" s="299"/>
      <c r="BY115" s="320" t="s">
        <v>2218</v>
      </c>
      <c r="BZ115" s="311" t="s">
        <v>2219</v>
      </c>
      <c r="CA115" s="303" t="s">
        <v>2220</v>
      </c>
      <c r="CB115" s="303" t="s">
        <v>2221</v>
      </c>
      <c r="CC115" s="303" t="s">
        <v>2222</v>
      </c>
      <c r="CD115" s="303" t="s">
        <v>2223</v>
      </c>
      <c r="CE115" s="303" t="s">
        <v>2224</v>
      </c>
      <c r="CF115" s="303" t="s">
        <v>2225</v>
      </c>
      <c r="CG115" s="303" t="s">
        <v>2226</v>
      </c>
      <c r="CH115" s="303" t="s">
        <v>2227</v>
      </c>
      <c r="CI115" s="499" t="s">
        <v>2228</v>
      </c>
      <c r="CJ115" s="310" t="s">
        <v>2229</v>
      </c>
    </row>
    <row r="116" spans="2:88" ht="15" x14ac:dyDescent="0.25">
      <c r="B116" s="64" t="str">
        <f t="shared" ref="B116:B123" si="62" xml:space="preserve"> B115</f>
        <v>YKY</v>
      </c>
      <c r="C116" s="123" t="s">
        <v>935</v>
      </c>
      <c r="D116" s="123" t="s">
        <v>48</v>
      </c>
      <c r="E116" s="159" t="str">
        <f>IFERROR(INDEX('PCD List'!$E$3:$O$41,MATCH(DPWW3!$D116,'PCD List'!$D$3:$D$41,0),MATCH(DPWW3!$B116,'PCD List'!$E$2:$O$2,0)),"")</f>
        <v>Y</v>
      </c>
      <c r="F116" s="219" t="s">
        <v>49</v>
      </c>
      <c r="G116" s="19" t="s">
        <v>1921</v>
      </c>
      <c r="H116" s="374" t="s">
        <v>1144</v>
      </c>
      <c r="I116" s="166">
        <v>0</v>
      </c>
      <c r="K116" s="1082"/>
      <c r="L116" s="49"/>
      <c r="M116" s="212">
        <v>0</v>
      </c>
      <c r="N116" s="179">
        <v>3</v>
      </c>
      <c r="O116" s="14">
        <v>4</v>
      </c>
      <c r="P116" s="14">
        <v>5</v>
      </c>
      <c r="Q116" s="181">
        <v>5</v>
      </c>
      <c r="R116" s="31">
        <v>5</v>
      </c>
      <c r="S116" s="14">
        <v>3</v>
      </c>
      <c r="T116" s="14">
        <v>0</v>
      </c>
      <c r="U116" s="34">
        <v>1</v>
      </c>
      <c r="V116" s="213">
        <v>1</v>
      </c>
      <c r="W116" s="14">
        <v>0</v>
      </c>
      <c r="X116" s="14">
        <v>0</v>
      </c>
      <c r="Y116" s="34">
        <v>0</v>
      </c>
      <c r="Z116" s="213">
        <v>0</v>
      </c>
      <c r="AA116" s="14">
        <v>0</v>
      </c>
      <c r="AB116" s="14">
        <v>0</v>
      </c>
      <c r="AC116" s="214">
        <v>0</v>
      </c>
      <c r="AD116" s="31">
        <v>0</v>
      </c>
      <c r="AE116" s="14">
        <v>0</v>
      </c>
      <c r="AF116" s="14">
        <v>0</v>
      </c>
      <c r="AG116" s="181">
        <v>0</v>
      </c>
      <c r="AH116" s="30"/>
      <c r="AI116" s="30"/>
      <c r="AJ116" s="126">
        <v>2</v>
      </c>
      <c r="AK116" s="9"/>
      <c r="AL116" s="9"/>
      <c r="AM116" s="9"/>
      <c r="AN116" s="9"/>
      <c r="AO116" s="9"/>
      <c r="AP116" s="9"/>
      <c r="AQ116" s="9"/>
      <c r="AR116" s="9"/>
      <c r="AS116" s="9"/>
      <c r="AT116" s="9"/>
      <c r="AU116" s="89"/>
      <c r="AW116" s="449" t="s">
        <v>2214</v>
      </c>
      <c r="AZ116" s="2" t="s">
        <v>1922</v>
      </c>
      <c r="BA116" s="466"/>
      <c r="BC116" s="348" t="s">
        <v>2230</v>
      </c>
      <c r="BD116" s="333" t="s">
        <v>2230</v>
      </c>
      <c r="BE116" s="290" t="s">
        <v>2230</v>
      </c>
      <c r="BF116" s="290" t="s">
        <v>2230</v>
      </c>
      <c r="BG116" s="334" t="s">
        <v>2230</v>
      </c>
      <c r="BH116" s="333" t="s">
        <v>2230</v>
      </c>
      <c r="BI116" s="290" t="s">
        <v>2230</v>
      </c>
      <c r="BJ116" s="290" t="s">
        <v>2230</v>
      </c>
      <c r="BK116" s="334" t="s">
        <v>2230</v>
      </c>
      <c r="BL116" s="333" t="s">
        <v>2230</v>
      </c>
      <c r="BM116" s="290" t="s">
        <v>2230</v>
      </c>
      <c r="BN116" s="290" t="s">
        <v>2230</v>
      </c>
      <c r="BO116" s="334" t="s">
        <v>2230</v>
      </c>
      <c r="BP116" s="333" t="s">
        <v>2230</v>
      </c>
      <c r="BQ116" s="290" t="s">
        <v>2230</v>
      </c>
      <c r="BR116" s="290" t="s">
        <v>2230</v>
      </c>
      <c r="BS116" s="334" t="s">
        <v>2230</v>
      </c>
      <c r="BT116" s="333" t="s">
        <v>2230</v>
      </c>
      <c r="BU116" s="290" t="s">
        <v>2230</v>
      </c>
      <c r="BV116" s="290" t="s">
        <v>2230</v>
      </c>
      <c r="BW116" s="334" t="s">
        <v>2230</v>
      </c>
      <c r="BX116" s="299"/>
      <c r="BY116" s="465" t="str">
        <f>BY$115&amp;$AZ116</f>
        <v>PCD_DPWW3_GSTW_DLY_S1</v>
      </c>
      <c r="BZ116" s="465" t="str">
        <f t="shared" ref="BZ116:CJ116" si="63">BZ$115&amp;$AZ116</f>
        <v>PCD_DPWW3_GSTW_DIR_S1</v>
      </c>
      <c r="CA116" s="465" t="str">
        <f t="shared" si="63"/>
        <v>PCD_DPWW3_GSTW_DSCR_S1</v>
      </c>
      <c r="CB116" s="465" t="str">
        <f t="shared" si="63"/>
        <v>PCD_DPWW3_GSTW_DCS_S1</v>
      </c>
      <c r="CC116" s="465" t="str">
        <f t="shared" si="63"/>
        <v>PCD_DPWW3_GSTW_DSCS_S1</v>
      </c>
      <c r="CD116" s="465" t="str">
        <f t="shared" si="63"/>
        <v>PCD_DPWW3_GSTW_DPP_S1</v>
      </c>
      <c r="CE116" s="465" t="str">
        <f t="shared" si="63"/>
        <v>PCD_DPWW3_GSTW_DTPI_S1</v>
      </c>
      <c r="CF116" s="465" t="str">
        <f t="shared" si="63"/>
        <v>PCD_DPWW3_GSTW_DCI_S1</v>
      </c>
      <c r="CG116" s="465" t="str">
        <f t="shared" si="63"/>
        <v>PCD_DPWW3_GSTW_DSI_S1</v>
      </c>
      <c r="CH116" s="465" t="str">
        <f t="shared" si="63"/>
        <v>PCD_DPWW3_GSTW_DER_S1</v>
      </c>
      <c r="CI116" s="465" t="str">
        <f t="shared" ref="CI116:CI123" si="64">CI$115&amp;$AZ116</f>
        <v>PCD_DPWW3_GSTW_RS_S1</v>
      </c>
      <c r="CJ116" s="465" t="str">
        <f t="shared" si="63"/>
        <v>PCD_DPWW3_GSTW_DPLE_S1</v>
      </c>
    </row>
    <row r="117" spans="2:88" ht="15" x14ac:dyDescent="0.25">
      <c r="B117" s="64" t="str">
        <f t="shared" si="62"/>
        <v>YKY</v>
      </c>
      <c r="C117" s="123" t="s">
        <v>935</v>
      </c>
      <c r="D117" s="123" t="s">
        <v>48</v>
      </c>
      <c r="E117" s="159" t="str">
        <f>IFERROR(INDEX('PCD List'!$E$3:$O$41,MATCH(DPWW3!$D117,'PCD List'!$D$3:$D$41,0),MATCH(DPWW3!$B117,'PCD List'!$E$2:$O$2,0)),"")</f>
        <v>Y</v>
      </c>
      <c r="F117" s="219" t="s">
        <v>49</v>
      </c>
      <c r="G117" s="19" t="s">
        <v>1924</v>
      </c>
      <c r="H117" s="374" t="s">
        <v>1144</v>
      </c>
      <c r="I117" s="166">
        <v>0</v>
      </c>
      <c r="K117" s="1082"/>
      <c r="L117" s="49"/>
      <c r="M117" s="212">
        <v>0</v>
      </c>
      <c r="N117" s="179">
        <v>0</v>
      </c>
      <c r="O117" s="14">
        <v>0</v>
      </c>
      <c r="P117" s="14">
        <v>0</v>
      </c>
      <c r="Q117" s="181">
        <v>0</v>
      </c>
      <c r="R117" s="31">
        <v>1</v>
      </c>
      <c r="S117" s="14">
        <v>3</v>
      </c>
      <c r="T117" s="14">
        <v>4</v>
      </c>
      <c r="U117" s="34">
        <v>2</v>
      </c>
      <c r="V117" s="213">
        <v>0</v>
      </c>
      <c r="W117" s="14">
        <v>1</v>
      </c>
      <c r="X117" s="14">
        <v>0</v>
      </c>
      <c r="Y117" s="34">
        <v>0</v>
      </c>
      <c r="Z117" s="213">
        <v>0</v>
      </c>
      <c r="AA117" s="14">
        <v>0</v>
      </c>
      <c r="AB117" s="14">
        <v>0</v>
      </c>
      <c r="AC117" s="214">
        <v>0</v>
      </c>
      <c r="AD117" s="31">
        <v>0</v>
      </c>
      <c r="AE117" s="14">
        <v>0</v>
      </c>
      <c r="AF117" s="14">
        <v>0</v>
      </c>
      <c r="AG117" s="181">
        <v>0</v>
      </c>
      <c r="AH117" s="30"/>
      <c r="AI117" s="30"/>
      <c r="AJ117" s="126">
        <v>3</v>
      </c>
      <c r="AK117" s="9"/>
      <c r="AL117" s="9"/>
      <c r="AM117" s="9"/>
      <c r="AN117" s="9"/>
      <c r="AO117" s="9"/>
      <c r="AP117" s="9"/>
      <c r="AQ117" s="9"/>
      <c r="AR117" s="9"/>
      <c r="AS117" s="9"/>
      <c r="AT117" s="9"/>
      <c r="AU117" s="89"/>
      <c r="AW117" s="449" t="s">
        <v>2214</v>
      </c>
      <c r="AZ117" s="2" t="s">
        <v>1925</v>
      </c>
      <c r="BA117" s="466"/>
      <c r="BC117" s="348" t="s">
        <v>2231</v>
      </c>
      <c r="BD117" s="333" t="s">
        <v>2231</v>
      </c>
      <c r="BE117" s="290" t="s">
        <v>2231</v>
      </c>
      <c r="BF117" s="290" t="s">
        <v>2231</v>
      </c>
      <c r="BG117" s="334" t="s">
        <v>2231</v>
      </c>
      <c r="BH117" s="333" t="s">
        <v>2231</v>
      </c>
      <c r="BI117" s="290" t="s">
        <v>2231</v>
      </c>
      <c r="BJ117" s="290" t="s">
        <v>2231</v>
      </c>
      <c r="BK117" s="334" t="s">
        <v>2231</v>
      </c>
      <c r="BL117" s="333" t="s">
        <v>2231</v>
      </c>
      <c r="BM117" s="290" t="s">
        <v>2231</v>
      </c>
      <c r="BN117" s="290" t="s">
        <v>2231</v>
      </c>
      <c r="BO117" s="334" t="s">
        <v>2231</v>
      </c>
      <c r="BP117" s="333" t="s">
        <v>2231</v>
      </c>
      <c r="BQ117" s="290" t="s">
        <v>2231</v>
      </c>
      <c r="BR117" s="290" t="s">
        <v>2231</v>
      </c>
      <c r="BS117" s="334" t="s">
        <v>2231</v>
      </c>
      <c r="BT117" s="333" t="s">
        <v>2231</v>
      </c>
      <c r="BU117" s="290" t="s">
        <v>2231</v>
      </c>
      <c r="BV117" s="290" t="s">
        <v>2231</v>
      </c>
      <c r="BW117" s="334" t="s">
        <v>2231</v>
      </c>
      <c r="BX117" s="299"/>
      <c r="BY117" s="465" t="str">
        <f t="shared" ref="BY117:CJ123" si="65">BY$115&amp;$AZ117</f>
        <v>PCD_DPWW3_GSTW_DLY_S2</v>
      </c>
      <c r="BZ117" s="465" t="str">
        <f t="shared" si="65"/>
        <v>PCD_DPWW3_GSTW_DIR_S2</v>
      </c>
      <c r="CA117" s="465" t="str">
        <f t="shared" si="65"/>
        <v>PCD_DPWW3_GSTW_DSCR_S2</v>
      </c>
      <c r="CB117" s="465" t="str">
        <f t="shared" si="65"/>
        <v>PCD_DPWW3_GSTW_DCS_S2</v>
      </c>
      <c r="CC117" s="465" t="str">
        <f t="shared" si="65"/>
        <v>PCD_DPWW3_GSTW_DSCS_S2</v>
      </c>
      <c r="CD117" s="465" t="str">
        <f t="shared" si="65"/>
        <v>PCD_DPWW3_GSTW_DPP_S2</v>
      </c>
      <c r="CE117" s="465" t="str">
        <f t="shared" si="65"/>
        <v>PCD_DPWW3_GSTW_DTPI_S2</v>
      </c>
      <c r="CF117" s="465" t="str">
        <f t="shared" si="65"/>
        <v>PCD_DPWW3_GSTW_DCI_S2</v>
      </c>
      <c r="CG117" s="465" t="str">
        <f t="shared" si="65"/>
        <v>PCD_DPWW3_GSTW_DSI_S2</v>
      </c>
      <c r="CH117" s="465" t="str">
        <f t="shared" si="65"/>
        <v>PCD_DPWW3_GSTW_DER_S2</v>
      </c>
      <c r="CI117" s="465" t="str">
        <f t="shared" si="64"/>
        <v>PCD_DPWW3_GSTW_RS_S2</v>
      </c>
      <c r="CJ117" s="465" t="str">
        <f t="shared" si="65"/>
        <v>PCD_DPWW3_GSTW_DPLE_S2</v>
      </c>
    </row>
    <row r="118" spans="2:88" ht="15" x14ac:dyDescent="0.25">
      <c r="B118" s="64" t="str">
        <f t="shared" si="62"/>
        <v>YKY</v>
      </c>
      <c r="C118" s="123" t="s">
        <v>935</v>
      </c>
      <c r="D118" s="123" t="s">
        <v>48</v>
      </c>
      <c r="E118" s="159" t="str">
        <f>IFERROR(INDEX('PCD List'!$E$3:$O$41,MATCH(DPWW3!$D118,'PCD List'!$D$3:$D$41,0),MATCH(DPWW3!$B118,'PCD List'!$E$2:$O$2,0)),"")</f>
        <v>Y</v>
      </c>
      <c r="F118" s="219" t="s">
        <v>49</v>
      </c>
      <c r="G118" s="19" t="s">
        <v>1927</v>
      </c>
      <c r="H118" s="374" t="s">
        <v>1144</v>
      </c>
      <c r="I118" s="166">
        <v>0</v>
      </c>
      <c r="K118" s="1082"/>
      <c r="L118" s="49"/>
      <c r="M118" s="212">
        <v>0</v>
      </c>
      <c r="N118" s="179">
        <v>0</v>
      </c>
      <c r="O118" s="14">
        <v>0</v>
      </c>
      <c r="P118" s="14">
        <v>0</v>
      </c>
      <c r="Q118" s="181">
        <v>0</v>
      </c>
      <c r="R118" s="31">
        <v>0</v>
      </c>
      <c r="S118" s="14">
        <v>0</v>
      </c>
      <c r="T118" s="14">
        <v>2</v>
      </c>
      <c r="U118" s="34">
        <v>2</v>
      </c>
      <c r="V118" s="213">
        <v>3</v>
      </c>
      <c r="W118" s="14">
        <v>1</v>
      </c>
      <c r="X118" s="14">
        <v>2</v>
      </c>
      <c r="Y118" s="34">
        <v>1</v>
      </c>
      <c r="Z118" s="213">
        <v>0</v>
      </c>
      <c r="AA118" s="14">
        <v>0</v>
      </c>
      <c r="AB118" s="14">
        <v>0</v>
      </c>
      <c r="AC118" s="214">
        <v>0</v>
      </c>
      <c r="AD118" s="31">
        <v>0</v>
      </c>
      <c r="AE118" s="14">
        <v>0</v>
      </c>
      <c r="AF118" s="14">
        <v>0</v>
      </c>
      <c r="AG118" s="181">
        <v>0</v>
      </c>
      <c r="AH118" s="30"/>
      <c r="AI118" s="30"/>
      <c r="AJ118" s="126">
        <v>2</v>
      </c>
      <c r="AK118" s="9"/>
      <c r="AL118" s="9"/>
      <c r="AM118" s="9"/>
      <c r="AN118" s="9"/>
      <c r="AO118" s="9"/>
      <c r="AP118" s="9"/>
      <c r="AQ118" s="9"/>
      <c r="AR118" s="9"/>
      <c r="AS118" s="9"/>
      <c r="AT118" s="9"/>
      <c r="AU118" s="89"/>
      <c r="AW118" s="449" t="s">
        <v>2214</v>
      </c>
      <c r="AZ118" s="2" t="s">
        <v>1928</v>
      </c>
      <c r="BA118" s="466"/>
      <c r="BC118" s="348" t="s">
        <v>2232</v>
      </c>
      <c r="BD118" s="333" t="s">
        <v>2232</v>
      </c>
      <c r="BE118" s="290" t="s">
        <v>2232</v>
      </c>
      <c r="BF118" s="290" t="s">
        <v>2232</v>
      </c>
      <c r="BG118" s="334" t="s">
        <v>2232</v>
      </c>
      <c r="BH118" s="333" t="s">
        <v>2232</v>
      </c>
      <c r="BI118" s="290" t="s">
        <v>2232</v>
      </c>
      <c r="BJ118" s="290" t="s">
        <v>2232</v>
      </c>
      <c r="BK118" s="334" t="s">
        <v>2232</v>
      </c>
      <c r="BL118" s="333" t="s">
        <v>2232</v>
      </c>
      <c r="BM118" s="290" t="s">
        <v>2232</v>
      </c>
      <c r="BN118" s="290" t="s">
        <v>2232</v>
      </c>
      <c r="BO118" s="334" t="s">
        <v>2232</v>
      </c>
      <c r="BP118" s="333" t="s">
        <v>2232</v>
      </c>
      <c r="BQ118" s="290" t="s">
        <v>2232</v>
      </c>
      <c r="BR118" s="290" t="s">
        <v>2232</v>
      </c>
      <c r="BS118" s="334" t="s">
        <v>2232</v>
      </c>
      <c r="BT118" s="333" t="s">
        <v>2232</v>
      </c>
      <c r="BU118" s="290" t="s">
        <v>2232</v>
      </c>
      <c r="BV118" s="290" t="s">
        <v>2232</v>
      </c>
      <c r="BW118" s="334" t="s">
        <v>2232</v>
      </c>
      <c r="BX118" s="299"/>
      <c r="BY118" s="465" t="str">
        <f t="shared" si="65"/>
        <v>PCD_DPWW3_GSTW_DLY_S3</v>
      </c>
      <c r="BZ118" s="465" t="str">
        <f t="shared" si="65"/>
        <v>PCD_DPWW3_GSTW_DIR_S3</v>
      </c>
      <c r="CA118" s="465" t="str">
        <f t="shared" si="65"/>
        <v>PCD_DPWW3_GSTW_DSCR_S3</v>
      </c>
      <c r="CB118" s="465" t="str">
        <f t="shared" si="65"/>
        <v>PCD_DPWW3_GSTW_DCS_S3</v>
      </c>
      <c r="CC118" s="465" t="str">
        <f t="shared" si="65"/>
        <v>PCD_DPWW3_GSTW_DSCS_S3</v>
      </c>
      <c r="CD118" s="465" t="str">
        <f t="shared" si="65"/>
        <v>PCD_DPWW3_GSTW_DPP_S3</v>
      </c>
      <c r="CE118" s="465" t="str">
        <f t="shared" si="65"/>
        <v>PCD_DPWW3_GSTW_DTPI_S3</v>
      </c>
      <c r="CF118" s="465" t="str">
        <f t="shared" si="65"/>
        <v>PCD_DPWW3_GSTW_DCI_S3</v>
      </c>
      <c r="CG118" s="465" t="str">
        <f t="shared" si="65"/>
        <v>PCD_DPWW3_GSTW_DSI_S3</v>
      </c>
      <c r="CH118" s="465" t="str">
        <f t="shared" si="65"/>
        <v>PCD_DPWW3_GSTW_DER_S3</v>
      </c>
      <c r="CI118" s="465" t="str">
        <f t="shared" si="64"/>
        <v>PCD_DPWW3_GSTW_RS_S3</v>
      </c>
      <c r="CJ118" s="465" t="str">
        <f t="shared" si="65"/>
        <v>PCD_DPWW3_GSTW_DPLE_S3</v>
      </c>
    </row>
    <row r="119" spans="2:88" ht="15" x14ac:dyDescent="0.25">
      <c r="B119" s="64" t="str">
        <f t="shared" si="62"/>
        <v>YKY</v>
      </c>
      <c r="C119" s="123" t="s">
        <v>935</v>
      </c>
      <c r="D119" s="123" t="s">
        <v>48</v>
      </c>
      <c r="E119" s="159" t="str">
        <f>IFERROR(INDEX('PCD List'!$E$3:$O$41,MATCH(DPWW3!$D119,'PCD List'!$D$3:$D$41,0),MATCH(DPWW3!$B119,'PCD List'!$E$2:$O$2,0)),"")</f>
        <v>Y</v>
      </c>
      <c r="F119" s="219" t="s">
        <v>49</v>
      </c>
      <c r="G119" s="19" t="s">
        <v>1930</v>
      </c>
      <c r="H119" s="374" t="s">
        <v>1144</v>
      </c>
      <c r="I119" s="166">
        <v>0</v>
      </c>
      <c r="K119" s="1082"/>
      <c r="L119" s="49"/>
      <c r="M119" s="212">
        <v>0</v>
      </c>
      <c r="N119" s="179">
        <v>0</v>
      </c>
      <c r="O119" s="14">
        <v>0</v>
      </c>
      <c r="P119" s="14">
        <v>0</v>
      </c>
      <c r="Q119" s="181">
        <v>0</v>
      </c>
      <c r="R119" s="31">
        <v>0</v>
      </c>
      <c r="S119" s="14">
        <v>0</v>
      </c>
      <c r="T119" s="14">
        <v>0</v>
      </c>
      <c r="U119" s="34">
        <v>2</v>
      </c>
      <c r="V119" s="213">
        <v>3</v>
      </c>
      <c r="W119" s="14">
        <v>5</v>
      </c>
      <c r="X119" s="14">
        <v>4</v>
      </c>
      <c r="Y119" s="34">
        <v>5</v>
      </c>
      <c r="Z119" s="213">
        <v>6</v>
      </c>
      <c r="AA119" s="14">
        <v>6</v>
      </c>
      <c r="AB119" s="14">
        <v>6</v>
      </c>
      <c r="AC119" s="214">
        <v>6</v>
      </c>
      <c r="AD119" s="31">
        <v>6</v>
      </c>
      <c r="AE119" s="14">
        <v>6</v>
      </c>
      <c r="AF119" s="14">
        <v>6</v>
      </c>
      <c r="AG119" s="181">
        <v>0</v>
      </c>
      <c r="AH119" s="30"/>
      <c r="AI119" s="30"/>
      <c r="AJ119" s="126">
        <v>4</v>
      </c>
      <c r="AK119" s="9"/>
      <c r="AL119" s="9"/>
      <c r="AM119" s="9"/>
      <c r="AN119" s="9"/>
      <c r="AO119" s="9"/>
      <c r="AP119" s="9"/>
      <c r="AQ119" s="9"/>
      <c r="AR119" s="9"/>
      <c r="AS119" s="9"/>
      <c r="AT119" s="9"/>
      <c r="AU119" s="89"/>
      <c r="AW119" s="449" t="s">
        <v>2214</v>
      </c>
      <c r="AZ119" s="2" t="s">
        <v>1931</v>
      </c>
      <c r="BA119" s="466"/>
      <c r="BC119" s="348" t="s">
        <v>2233</v>
      </c>
      <c r="BD119" s="333" t="s">
        <v>2233</v>
      </c>
      <c r="BE119" s="290" t="s">
        <v>2233</v>
      </c>
      <c r="BF119" s="290" t="s">
        <v>2233</v>
      </c>
      <c r="BG119" s="334" t="s">
        <v>2233</v>
      </c>
      <c r="BH119" s="333" t="s">
        <v>2233</v>
      </c>
      <c r="BI119" s="290" t="s">
        <v>2233</v>
      </c>
      <c r="BJ119" s="290" t="s">
        <v>2233</v>
      </c>
      <c r="BK119" s="334" t="s">
        <v>2233</v>
      </c>
      <c r="BL119" s="333" t="s">
        <v>2233</v>
      </c>
      <c r="BM119" s="290" t="s">
        <v>2233</v>
      </c>
      <c r="BN119" s="290" t="s">
        <v>2233</v>
      </c>
      <c r="BO119" s="334" t="s">
        <v>2233</v>
      </c>
      <c r="BP119" s="333" t="s">
        <v>2233</v>
      </c>
      <c r="BQ119" s="290" t="s">
        <v>2233</v>
      </c>
      <c r="BR119" s="290" t="s">
        <v>2233</v>
      </c>
      <c r="BS119" s="334" t="s">
        <v>2233</v>
      </c>
      <c r="BT119" s="333" t="s">
        <v>2233</v>
      </c>
      <c r="BU119" s="290" t="s">
        <v>2233</v>
      </c>
      <c r="BV119" s="290" t="s">
        <v>2233</v>
      </c>
      <c r="BW119" s="334" t="s">
        <v>2233</v>
      </c>
      <c r="BX119" s="299"/>
      <c r="BY119" s="465" t="str">
        <f t="shared" si="65"/>
        <v>PCD_DPWW3_GSTW_DLY_S4</v>
      </c>
      <c r="BZ119" s="465" t="str">
        <f t="shared" si="65"/>
        <v>PCD_DPWW3_GSTW_DIR_S4</v>
      </c>
      <c r="CA119" s="465" t="str">
        <f t="shared" si="65"/>
        <v>PCD_DPWW3_GSTW_DSCR_S4</v>
      </c>
      <c r="CB119" s="465" t="str">
        <f t="shared" si="65"/>
        <v>PCD_DPWW3_GSTW_DCS_S4</v>
      </c>
      <c r="CC119" s="465" t="str">
        <f t="shared" si="65"/>
        <v>PCD_DPWW3_GSTW_DSCS_S4</v>
      </c>
      <c r="CD119" s="465" t="str">
        <f t="shared" si="65"/>
        <v>PCD_DPWW3_GSTW_DPP_S4</v>
      </c>
      <c r="CE119" s="465" t="str">
        <f t="shared" si="65"/>
        <v>PCD_DPWW3_GSTW_DTPI_S4</v>
      </c>
      <c r="CF119" s="465" t="str">
        <f t="shared" si="65"/>
        <v>PCD_DPWW3_GSTW_DCI_S4</v>
      </c>
      <c r="CG119" s="465" t="str">
        <f t="shared" si="65"/>
        <v>PCD_DPWW3_GSTW_DSI_S4</v>
      </c>
      <c r="CH119" s="465" t="str">
        <f t="shared" si="65"/>
        <v>PCD_DPWW3_GSTW_DER_S4</v>
      </c>
      <c r="CI119" s="465" t="str">
        <f t="shared" si="64"/>
        <v>PCD_DPWW3_GSTW_RS_S4</v>
      </c>
      <c r="CJ119" s="465" t="str">
        <f t="shared" si="65"/>
        <v>PCD_DPWW3_GSTW_DPLE_S4</v>
      </c>
    </row>
    <row r="120" spans="2:88" ht="15" x14ac:dyDescent="0.25">
      <c r="B120" s="64" t="str">
        <f t="shared" si="62"/>
        <v>YKY</v>
      </c>
      <c r="C120" s="123" t="s">
        <v>935</v>
      </c>
      <c r="D120" s="123" t="s">
        <v>48</v>
      </c>
      <c r="E120" s="159" t="str">
        <f>IFERROR(INDEX('PCD List'!$E$3:$O$41,MATCH(DPWW3!$D120,'PCD List'!$D$3:$D$41,0),MATCH(DPWW3!$B120,'PCD List'!$E$2:$O$2,0)),"")</f>
        <v>Y</v>
      </c>
      <c r="F120" s="219" t="s">
        <v>49</v>
      </c>
      <c r="G120" s="19" t="s">
        <v>1933</v>
      </c>
      <c r="H120" s="374" t="s">
        <v>1144</v>
      </c>
      <c r="I120" s="166">
        <v>0</v>
      </c>
      <c r="K120" s="1082"/>
      <c r="L120" s="49"/>
      <c r="M120" s="212">
        <v>0</v>
      </c>
      <c r="N120" s="179">
        <v>0</v>
      </c>
      <c r="O120" s="14">
        <v>0</v>
      </c>
      <c r="P120" s="14">
        <v>0</v>
      </c>
      <c r="Q120" s="181">
        <v>0</v>
      </c>
      <c r="R120" s="31">
        <v>0</v>
      </c>
      <c r="S120" s="14">
        <v>0</v>
      </c>
      <c r="T120" s="14">
        <v>0</v>
      </c>
      <c r="U120" s="34">
        <v>0</v>
      </c>
      <c r="V120" s="213">
        <v>0</v>
      </c>
      <c r="W120" s="14">
        <v>0</v>
      </c>
      <c r="X120" s="14">
        <v>1</v>
      </c>
      <c r="Y120" s="34">
        <v>1</v>
      </c>
      <c r="Z120" s="213">
        <v>1</v>
      </c>
      <c r="AA120" s="14">
        <v>1</v>
      </c>
      <c r="AB120" s="14">
        <v>1</v>
      </c>
      <c r="AC120" s="214">
        <v>1</v>
      </c>
      <c r="AD120" s="31">
        <v>1</v>
      </c>
      <c r="AE120" s="14">
        <v>1</v>
      </c>
      <c r="AF120" s="14">
        <v>1</v>
      </c>
      <c r="AG120" s="181">
        <v>0</v>
      </c>
      <c r="AH120" s="30"/>
      <c r="AI120" s="30"/>
      <c r="AJ120" s="126"/>
      <c r="AK120" s="9"/>
      <c r="AL120" s="9"/>
      <c r="AM120" s="9"/>
      <c r="AN120" s="9"/>
      <c r="AO120" s="9"/>
      <c r="AP120" s="9"/>
      <c r="AQ120" s="9"/>
      <c r="AR120" s="9"/>
      <c r="AS120" s="9"/>
      <c r="AT120" s="9"/>
      <c r="AU120" s="89"/>
      <c r="AW120" s="449" t="s">
        <v>2214</v>
      </c>
      <c r="AZ120" s="2" t="s">
        <v>1934</v>
      </c>
      <c r="BA120" s="466"/>
      <c r="BC120" s="348" t="s">
        <v>2234</v>
      </c>
      <c r="BD120" s="333" t="s">
        <v>2234</v>
      </c>
      <c r="BE120" s="290" t="s">
        <v>2234</v>
      </c>
      <c r="BF120" s="290" t="s">
        <v>2234</v>
      </c>
      <c r="BG120" s="334" t="s">
        <v>2234</v>
      </c>
      <c r="BH120" s="333" t="s">
        <v>2234</v>
      </c>
      <c r="BI120" s="290" t="s">
        <v>2234</v>
      </c>
      <c r="BJ120" s="290" t="s">
        <v>2234</v>
      </c>
      <c r="BK120" s="334" t="s">
        <v>2234</v>
      </c>
      <c r="BL120" s="333" t="s">
        <v>2234</v>
      </c>
      <c r="BM120" s="290" t="s">
        <v>2234</v>
      </c>
      <c r="BN120" s="290" t="s">
        <v>2234</v>
      </c>
      <c r="BO120" s="334" t="s">
        <v>2234</v>
      </c>
      <c r="BP120" s="333" t="s">
        <v>2234</v>
      </c>
      <c r="BQ120" s="290" t="s">
        <v>2234</v>
      </c>
      <c r="BR120" s="290" t="s">
        <v>2234</v>
      </c>
      <c r="BS120" s="334" t="s">
        <v>2234</v>
      </c>
      <c r="BT120" s="333" t="s">
        <v>2234</v>
      </c>
      <c r="BU120" s="290" t="s">
        <v>2234</v>
      </c>
      <c r="BV120" s="290" t="s">
        <v>2234</v>
      </c>
      <c r="BW120" s="334" t="s">
        <v>2234</v>
      </c>
      <c r="BX120" s="299"/>
      <c r="BY120" s="465" t="str">
        <f t="shared" si="65"/>
        <v>PCD_DPWW3_GSTW_DLY_S5</v>
      </c>
      <c r="BZ120" s="465" t="str">
        <f t="shared" si="65"/>
        <v>PCD_DPWW3_GSTW_DIR_S5</v>
      </c>
      <c r="CA120" s="465" t="str">
        <f t="shared" si="65"/>
        <v>PCD_DPWW3_GSTW_DSCR_S5</v>
      </c>
      <c r="CB120" s="465" t="str">
        <f t="shared" si="65"/>
        <v>PCD_DPWW3_GSTW_DCS_S5</v>
      </c>
      <c r="CC120" s="465" t="str">
        <f t="shared" si="65"/>
        <v>PCD_DPWW3_GSTW_DSCS_S5</v>
      </c>
      <c r="CD120" s="465" t="str">
        <f t="shared" si="65"/>
        <v>PCD_DPWW3_GSTW_DPP_S5</v>
      </c>
      <c r="CE120" s="465" t="str">
        <f t="shared" si="65"/>
        <v>PCD_DPWW3_GSTW_DTPI_S5</v>
      </c>
      <c r="CF120" s="465" t="str">
        <f t="shared" si="65"/>
        <v>PCD_DPWW3_GSTW_DCI_S5</v>
      </c>
      <c r="CG120" s="465" t="str">
        <f t="shared" si="65"/>
        <v>PCD_DPWW3_GSTW_DSI_S5</v>
      </c>
      <c r="CH120" s="465" t="str">
        <f t="shared" si="65"/>
        <v>PCD_DPWW3_GSTW_DER_S5</v>
      </c>
      <c r="CI120" s="465" t="str">
        <f t="shared" si="64"/>
        <v>PCD_DPWW3_GSTW_RS_S5</v>
      </c>
      <c r="CJ120" s="465" t="str">
        <f t="shared" si="65"/>
        <v>PCD_DPWW3_GSTW_DPLE_S5</v>
      </c>
    </row>
    <row r="121" spans="2:88" ht="15" x14ac:dyDescent="0.25">
      <c r="B121" s="64" t="str">
        <f t="shared" si="62"/>
        <v>YKY</v>
      </c>
      <c r="C121" s="123" t="s">
        <v>935</v>
      </c>
      <c r="D121" s="123" t="s">
        <v>48</v>
      </c>
      <c r="E121" s="159" t="str">
        <f>IFERROR(INDEX('PCD List'!$E$3:$O$41,MATCH(DPWW3!$D121,'PCD List'!$D$3:$D$41,0),MATCH(DPWW3!$B121,'PCD List'!$E$2:$O$2,0)),"")</f>
        <v>Y</v>
      </c>
      <c r="F121" s="219" t="s">
        <v>49</v>
      </c>
      <c r="G121" s="19" t="s">
        <v>1936</v>
      </c>
      <c r="H121" s="374" t="s">
        <v>1144</v>
      </c>
      <c r="I121" s="166">
        <v>0</v>
      </c>
      <c r="K121" s="1082"/>
      <c r="L121" s="49"/>
      <c r="M121" s="212">
        <v>0</v>
      </c>
      <c r="N121" s="179">
        <v>0</v>
      </c>
      <c r="O121" s="14">
        <v>0</v>
      </c>
      <c r="P121" s="14">
        <v>0</v>
      </c>
      <c r="Q121" s="181">
        <v>0</v>
      </c>
      <c r="R121" s="31">
        <v>0</v>
      </c>
      <c r="S121" s="14">
        <v>0</v>
      </c>
      <c r="T121" s="14">
        <v>0</v>
      </c>
      <c r="U121" s="34">
        <v>0</v>
      </c>
      <c r="V121" s="213">
        <v>0</v>
      </c>
      <c r="W121" s="14">
        <v>0</v>
      </c>
      <c r="X121" s="14">
        <v>0</v>
      </c>
      <c r="Y121" s="34">
        <v>0</v>
      </c>
      <c r="Z121" s="213">
        <v>0</v>
      </c>
      <c r="AA121" s="14">
        <v>0</v>
      </c>
      <c r="AB121" s="14">
        <v>0</v>
      </c>
      <c r="AC121" s="214">
        <v>0</v>
      </c>
      <c r="AD121" s="31">
        <v>0</v>
      </c>
      <c r="AE121" s="14">
        <v>0</v>
      </c>
      <c r="AF121" s="14">
        <v>0</v>
      </c>
      <c r="AG121" s="181">
        <v>7</v>
      </c>
      <c r="AH121" s="30"/>
      <c r="AI121" s="30"/>
      <c r="AJ121" s="126"/>
      <c r="AK121" s="9"/>
      <c r="AL121" s="9"/>
      <c r="AM121" s="9"/>
      <c r="AN121" s="9"/>
      <c r="AO121" s="9"/>
      <c r="AP121" s="9"/>
      <c r="AQ121" s="9"/>
      <c r="AR121" s="9"/>
      <c r="AS121" s="9"/>
      <c r="AT121" s="9"/>
      <c r="AU121" s="89"/>
      <c r="AW121" s="449" t="s">
        <v>2214</v>
      </c>
      <c r="AZ121" s="2" t="s">
        <v>1937</v>
      </c>
      <c r="BA121" s="466"/>
      <c r="BC121" s="348" t="s">
        <v>2235</v>
      </c>
      <c r="BD121" s="333" t="s">
        <v>2235</v>
      </c>
      <c r="BE121" s="290" t="s">
        <v>2235</v>
      </c>
      <c r="BF121" s="290" t="s">
        <v>2235</v>
      </c>
      <c r="BG121" s="334" t="s">
        <v>2235</v>
      </c>
      <c r="BH121" s="333" t="s">
        <v>2235</v>
      </c>
      <c r="BI121" s="290" t="s">
        <v>2235</v>
      </c>
      <c r="BJ121" s="290" t="s">
        <v>2235</v>
      </c>
      <c r="BK121" s="334" t="s">
        <v>2235</v>
      </c>
      <c r="BL121" s="333" t="s">
        <v>2235</v>
      </c>
      <c r="BM121" s="290" t="s">
        <v>2235</v>
      </c>
      <c r="BN121" s="290" t="s">
        <v>2235</v>
      </c>
      <c r="BO121" s="334" t="s">
        <v>2235</v>
      </c>
      <c r="BP121" s="333" t="s">
        <v>2235</v>
      </c>
      <c r="BQ121" s="290" t="s">
        <v>2235</v>
      </c>
      <c r="BR121" s="290" t="s">
        <v>2235</v>
      </c>
      <c r="BS121" s="334" t="s">
        <v>2235</v>
      </c>
      <c r="BT121" s="333" t="s">
        <v>2235</v>
      </c>
      <c r="BU121" s="290" t="s">
        <v>2235</v>
      </c>
      <c r="BV121" s="290" t="s">
        <v>2235</v>
      </c>
      <c r="BW121" s="334" t="s">
        <v>2235</v>
      </c>
      <c r="BX121" s="299"/>
      <c r="BY121" s="465" t="str">
        <f t="shared" si="65"/>
        <v>PCD_DPWW3_GSTW_DLY_S6</v>
      </c>
      <c r="BZ121" s="465" t="str">
        <f t="shared" si="65"/>
        <v>PCD_DPWW3_GSTW_DIR_S6</v>
      </c>
      <c r="CA121" s="465" t="str">
        <f t="shared" si="65"/>
        <v>PCD_DPWW3_GSTW_DSCR_S6</v>
      </c>
      <c r="CB121" s="465" t="str">
        <f t="shared" si="65"/>
        <v>PCD_DPWW3_GSTW_DCS_S6</v>
      </c>
      <c r="CC121" s="465" t="str">
        <f t="shared" si="65"/>
        <v>PCD_DPWW3_GSTW_DSCS_S6</v>
      </c>
      <c r="CD121" s="465" t="str">
        <f t="shared" si="65"/>
        <v>PCD_DPWW3_GSTW_DPP_S6</v>
      </c>
      <c r="CE121" s="465" t="str">
        <f t="shared" si="65"/>
        <v>PCD_DPWW3_GSTW_DTPI_S6</v>
      </c>
      <c r="CF121" s="465" t="str">
        <f t="shared" si="65"/>
        <v>PCD_DPWW3_GSTW_DCI_S6</v>
      </c>
      <c r="CG121" s="465" t="str">
        <f t="shared" si="65"/>
        <v>PCD_DPWW3_GSTW_DSI_S6</v>
      </c>
      <c r="CH121" s="465" t="str">
        <f t="shared" si="65"/>
        <v>PCD_DPWW3_GSTW_DER_S6</v>
      </c>
      <c r="CI121" s="465" t="str">
        <f t="shared" si="64"/>
        <v>PCD_DPWW3_GSTW_RS_S6</v>
      </c>
      <c r="CJ121" s="465" t="str">
        <f t="shared" si="65"/>
        <v>PCD_DPWW3_GSTW_DPLE_S6</v>
      </c>
    </row>
    <row r="122" spans="2:88" ht="15" x14ac:dyDescent="0.25">
      <c r="B122" s="59" t="str">
        <f t="shared" si="62"/>
        <v>YKY</v>
      </c>
      <c r="C122" s="359" t="s">
        <v>935</v>
      </c>
      <c r="D122" s="359" t="s">
        <v>48</v>
      </c>
      <c r="E122" s="224" t="str">
        <f>IFERROR(INDEX('PCD List'!$E$3:$O$41,MATCH(DPWW3!$D122,'PCD List'!$D$3:$D$41,0),MATCH(DPWW3!$B122,'PCD List'!$E$2:$O$2,0)),"")</f>
        <v>Y</v>
      </c>
      <c r="F122" s="433" t="s">
        <v>49</v>
      </c>
      <c r="G122" s="19" t="s">
        <v>1939</v>
      </c>
      <c r="H122" s="374" t="s">
        <v>1144</v>
      </c>
      <c r="I122" s="166">
        <v>0</v>
      </c>
      <c r="K122" s="1082"/>
      <c r="L122" s="49"/>
      <c r="M122" s="418">
        <v>0</v>
      </c>
      <c r="N122" s="183">
        <v>0</v>
      </c>
      <c r="O122" s="184">
        <v>0</v>
      </c>
      <c r="P122" s="184">
        <v>0</v>
      </c>
      <c r="Q122" s="185">
        <v>0</v>
      </c>
      <c r="R122" s="419">
        <v>0</v>
      </c>
      <c r="S122" s="184">
        <v>0</v>
      </c>
      <c r="T122" s="184">
        <v>0</v>
      </c>
      <c r="U122" s="420">
        <v>0</v>
      </c>
      <c r="V122" s="421">
        <v>0</v>
      </c>
      <c r="W122" s="184">
        <v>0</v>
      </c>
      <c r="X122" s="184">
        <v>0</v>
      </c>
      <c r="Y122" s="420">
        <v>0</v>
      </c>
      <c r="Z122" s="421">
        <v>0</v>
      </c>
      <c r="AA122" s="184">
        <v>0</v>
      </c>
      <c r="AB122" s="184">
        <v>0</v>
      </c>
      <c r="AC122" s="422">
        <v>0</v>
      </c>
      <c r="AD122" s="419">
        <v>0</v>
      </c>
      <c r="AE122" s="184">
        <v>0</v>
      </c>
      <c r="AF122" s="184">
        <v>0</v>
      </c>
      <c r="AG122" s="185">
        <v>0</v>
      </c>
      <c r="AH122" s="30"/>
      <c r="AI122" s="30"/>
      <c r="AJ122" s="126"/>
      <c r="AK122" s="9"/>
      <c r="AL122" s="9"/>
      <c r="AM122" s="9"/>
      <c r="AN122" s="9"/>
      <c r="AO122" s="9"/>
      <c r="AP122" s="9"/>
      <c r="AQ122" s="9"/>
      <c r="AR122" s="9"/>
      <c r="AS122" s="9"/>
      <c r="AT122" s="9"/>
      <c r="AU122" s="89"/>
      <c r="AW122" s="449" t="s">
        <v>2214</v>
      </c>
      <c r="AZ122" s="2" t="s">
        <v>1940</v>
      </c>
      <c r="BA122" s="466"/>
      <c r="BC122" s="348" t="s">
        <v>2236</v>
      </c>
      <c r="BD122" s="333" t="s">
        <v>2236</v>
      </c>
      <c r="BE122" s="290" t="s">
        <v>2236</v>
      </c>
      <c r="BF122" s="290" t="s">
        <v>2236</v>
      </c>
      <c r="BG122" s="334" t="s">
        <v>2236</v>
      </c>
      <c r="BH122" s="333" t="s">
        <v>2236</v>
      </c>
      <c r="BI122" s="290" t="s">
        <v>2236</v>
      </c>
      <c r="BJ122" s="290" t="s">
        <v>2236</v>
      </c>
      <c r="BK122" s="334" t="s">
        <v>2236</v>
      </c>
      <c r="BL122" s="333" t="s">
        <v>2236</v>
      </c>
      <c r="BM122" s="290" t="s">
        <v>2236</v>
      </c>
      <c r="BN122" s="290" t="s">
        <v>2236</v>
      </c>
      <c r="BO122" s="334" t="s">
        <v>2236</v>
      </c>
      <c r="BP122" s="333" t="s">
        <v>2236</v>
      </c>
      <c r="BQ122" s="290" t="s">
        <v>2236</v>
      </c>
      <c r="BR122" s="290" t="s">
        <v>2236</v>
      </c>
      <c r="BS122" s="334" t="s">
        <v>2236</v>
      </c>
      <c r="BT122" s="333" t="s">
        <v>2236</v>
      </c>
      <c r="BU122" s="290" t="s">
        <v>2236</v>
      </c>
      <c r="BV122" s="290" t="s">
        <v>2236</v>
      </c>
      <c r="BW122" s="334" t="s">
        <v>2236</v>
      </c>
      <c r="BX122" s="299"/>
      <c r="BY122" s="465" t="str">
        <f t="shared" si="65"/>
        <v>PCD_DPWW3_GSTW_DLY_S7</v>
      </c>
      <c r="BZ122" s="465" t="str">
        <f t="shared" si="65"/>
        <v>PCD_DPWW3_GSTW_DIR_S7</v>
      </c>
      <c r="CA122" s="465" t="str">
        <f t="shared" si="65"/>
        <v>PCD_DPWW3_GSTW_DSCR_S7</v>
      </c>
      <c r="CB122" s="465" t="str">
        <f t="shared" si="65"/>
        <v>PCD_DPWW3_GSTW_DCS_S7</v>
      </c>
      <c r="CC122" s="465" t="str">
        <f t="shared" si="65"/>
        <v>PCD_DPWW3_GSTW_DSCS_S7</v>
      </c>
      <c r="CD122" s="465" t="str">
        <f t="shared" si="65"/>
        <v>PCD_DPWW3_GSTW_DPP_S7</v>
      </c>
      <c r="CE122" s="465" t="str">
        <f t="shared" si="65"/>
        <v>PCD_DPWW3_GSTW_DTPI_S7</v>
      </c>
      <c r="CF122" s="465" t="str">
        <f t="shared" si="65"/>
        <v>PCD_DPWW3_GSTW_DCI_S7</v>
      </c>
      <c r="CG122" s="465" t="str">
        <f t="shared" si="65"/>
        <v>PCD_DPWW3_GSTW_DSI_S7</v>
      </c>
      <c r="CH122" s="465" t="str">
        <f t="shared" si="65"/>
        <v>PCD_DPWW3_GSTW_DER_S7</v>
      </c>
      <c r="CI122" s="465" t="str">
        <f t="shared" si="64"/>
        <v>PCD_DPWW3_GSTW_RS_S7</v>
      </c>
      <c r="CJ122" s="465" t="str">
        <f t="shared" si="65"/>
        <v>PCD_DPWW3_GSTW_DPLE_S7</v>
      </c>
    </row>
    <row r="123" spans="2:88" ht="15.6" thickBot="1" x14ac:dyDescent="0.3">
      <c r="B123" s="417" t="str">
        <f t="shared" si="62"/>
        <v>YKY</v>
      </c>
      <c r="C123" s="360" t="s">
        <v>935</v>
      </c>
      <c r="D123" s="360" t="s">
        <v>48</v>
      </c>
      <c r="E123" s="221" t="str">
        <f>IFERROR(INDEX('PCD List'!$E$3:$O$41,MATCH(DPWW3!$D123,'PCD List'!$D$3:$D$41,0),MATCH(DPWW3!$B123,'PCD List'!$E$2:$O$2,0)),"")</f>
        <v>Y</v>
      </c>
      <c r="F123" s="435" t="s">
        <v>49</v>
      </c>
      <c r="G123" s="227" t="s">
        <v>1942</v>
      </c>
      <c r="H123" s="423" t="s">
        <v>1144</v>
      </c>
      <c r="I123" s="424">
        <v>0</v>
      </c>
      <c r="K123" s="1083"/>
      <c r="L123" s="49"/>
      <c r="M123" s="429">
        <f t="shared" ref="M123:AG123" si="66">SUM( M115:M121)</f>
        <v>7</v>
      </c>
      <c r="N123" s="430">
        <f t="shared" si="66"/>
        <v>7</v>
      </c>
      <c r="O123" s="431">
        <f t="shared" si="66"/>
        <v>7</v>
      </c>
      <c r="P123" s="431">
        <f t="shared" si="66"/>
        <v>7</v>
      </c>
      <c r="Q123" s="431">
        <f t="shared" si="66"/>
        <v>7</v>
      </c>
      <c r="R123" s="431">
        <f t="shared" si="66"/>
        <v>7</v>
      </c>
      <c r="S123" s="431">
        <f t="shared" si="66"/>
        <v>7</v>
      </c>
      <c r="T123" s="431">
        <f t="shared" si="66"/>
        <v>7</v>
      </c>
      <c r="U123" s="431">
        <f t="shared" si="66"/>
        <v>7</v>
      </c>
      <c r="V123" s="431">
        <f t="shared" si="66"/>
        <v>7</v>
      </c>
      <c r="W123" s="431">
        <f t="shared" si="66"/>
        <v>7</v>
      </c>
      <c r="X123" s="431">
        <f t="shared" si="66"/>
        <v>7</v>
      </c>
      <c r="Y123" s="431">
        <f t="shared" si="66"/>
        <v>7</v>
      </c>
      <c r="Z123" s="431">
        <f t="shared" si="66"/>
        <v>7</v>
      </c>
      <c r="AA123" s="431">
        <f t="shared" si="66"/>
        <v>7</v>
      </c>
      <c r="AB123" s="431">
        <f t="shared" si="66"/>
        <v>7</v>
      </c>
      <c r="AC123" s="431">
        <f t="shared" si="66"/>
        <v>7</v>
      </c>
      <c r="AD123" s="431">
        <f t="shared" si="66"/>
        <v>7</v>
      </c>
      <c r="AE123" s="431">
        <f t="shared" si="66"/>
        <v>7</v>
      </c>
      <c r="AF123" s="431">
        <f t="shared" si="66"/>
        <v>7</v>
      </c>
      <c r="AG123" s="431">
        <f t="shared" si="66"/>
        <v>7</v>
      </c>
      <c r="AH123" s="30"/>
      <c r="AI123" s="30"/>
      <c r="AJ123" s="127"/>
      <c r="AK123" s="128"/>
      <c r="AL123" s="128"/>
      <c r="AM123" s="128"/>
      <c r="AN123" s="128"/>
      <c r="AO123" s="128"/>
      <c r="AP123" s="128"/>
      <c r="AQ123" s="128"/>
      <c r="AR123" s="128"/>
      <c r="AS123" s="128"/>
      <c r="AT123" s="128"/>
      <c r="AU123" s="90"/>
      <c r="AW123" s="449" t="s">
        <v>2214</v>
      </c>
      <c r="AZ123" s="2" t="s">
        <v>1943</v>
      </c>
      <c r="BA123" s="466"/>
      <c r="BC123" s="464" t="s">
        <v>2237</v>
      </c>
      <c r="BD123" s="452" t="s">
        <v>2237</v>
      </c>
      <c r="BE123" s="453" t="s">
        <v>2237</v>
      </c>
      <c r="BF123" s="453" t="s">
        <v>2237</v>
      </c>
      <c r="BG123" s="454" t="s">
        <v>2237</v>
      </c>
      <c r="BH123" s="452" t="s">
        <v>2237</v>
      </c>
      <c r="BI123" s="453" t="s">
        <v>2237</v>
      </c>
      <c r="BJ123" s="453" t="s">
        <v>2237</v>
      </c>
      <c r="BK123" s="454" t="s">
        <v>2237</v>
      </c>
      <c r="BL123" s="452" t="s">
        <v>2237</v>
      </c>
      <c r="BM123" s="453" t="s">
        <v>2237</v>
      </c>
      <c r="BN123" s="453" t="s">
        <v>2237</v>
      </c>
      <c r="BO123" s="454" t="s">
        <v>2237</v>
      </c>
      <c r="BP123" s="452" t="s">
        <v>2237</v>
      </c>
      <c r="BQ123" s="453" t="s">
        <v>2237</v>
      </c>
      <c r="BR123" s="453" t="s">
        <v>2237</v>
      </c>
      <c r="BS123" s="454" t="s">
        <v>2237</v>
      </c>
      <c r="BT123" s="452" t="s">
        <v>2237</v>
      </c>
      <c r="BU123" s="453" t="s">
        <v>2237</v>
      </c>
      <c r="BV123" s="453" t="s">
        <v>2237</v>
      </c>
      <c r="BW123" s="454" t="s">
        <v>2237</v>
      </c>
      <c r="BX123" s="299"/>
      <c r="BY123" s="465" t="str">
        <f t="shared" si="65"/>
        <v>PCD_DPWW3_GSTW_DLY_ST</v>
      </c>
      <c r="BZ123" s="465" t="str">
        <f t="shared" si="65"/>
        <v>PCD_DPWW3_GSTW_DIR_ST</v>
      </c>
      <c r="CA123" s="465" t="str">
        <f t="shared" si="65"/>
        <v>PCD_DPWW3_GSTW_DSCR_ST</v>
      </c>
      <c r="CB123" s="465" t="str">
        <f t="shared" si="65"/>
        <v>PCD_DPWW3_GSTW_DCS_ST</v>
      </c>
      <c r="CC123" s="465" t="str">
        <f t="shared" si="65"/>
        <v>PCD_DPWW3_GSTW_DSCS_ST</v>
      </c>
      <c r="CD123" s="465" t="str">
        <f t="shared" si="65"/>
        <v>PCD_DPWW3_GSTW_DPP_ST</v>
      </c>
      <c r="CE123" s="465" t="str">
        <f t="shared" si="65"/>
        <v>PCD_DPWW3_GSTW_DTPI_ST</v>
      </c>
      <c r="CF123" s="465" t="str">
        <f t="shared" si="65"/>
        <v>PCD_DPWW3_GSTW_DCI_ST</v>
      </c>
      <c r="CG123" s="465" t="str">
        <f t="shared" si="65"/>
        <v>PCD_DPWW3_GSTW_DSI_ST</v>
      </c>
      <c r="CH123" s="465" t="str">
        <f t="shared" si="65"/>
        <v>PCD_DPWW3_GSTW_DER_ST</v>
      </c>
      <c r="CI123" s="465" t="str">
        <f t="shared" si="64"/>
        <v>PCD_DPWW3_GSTW_RS_ST</v>
      </c>
      <c r="CJ123" s="465" t="str">
        <f t="shared" si="65"/>
        <v>PCD_DPWW3_GSTW_DPLE_ST</v>
      </c>
    </row>
    <row r="124" spans="2:88" ht="15" x14ac:dyDescent="0.25">
      <c r="B124" s="64" t="str">
        <f xml:space="preserve"> B123</f>
        <v>YKY</v>
      </c>
      <c r="C124" s="434" t="s">
        <v>935</v>
      </c>
      <c r="D124" s="434" t="s">
        <v>944</v>
      </c>
      <c r="E124" s="362" t="str">
        <f>IFERROR(INDEX('PCD List'!$E$3:$O$41,MATCH(DPWW3!$D124,'PCD List'!$D$3:$D$41,0),MATCH(DPWW3!$B124,'PCD List'!$E$2:$O$2,0)),"")</f>
        <v>Y</v>
      </c>
      <c r="F124" s="436" t="s">
        <v>637</v>
      </c>
      <c r="G124" s="19" t="s">
        <v>1904</v>
      </c>
      <c r="H124" s="374" t="s">
        <v>1144</v>
      </c>
      <c r="I124" s="166">
        <v>0</v>
      </c>
      <c r="K124" s="1081">
        <v>17</v>
      </c>
      <c r="L124" s="5"/>
      <c r="M124" s="212">
        <v>7</v>
      </c>
      <c r="N124" s="179">
        <v>3</v>
      </c>
      <c r="O124" s="14">
        <v>3</v>
      </c>
      <c r="P124" s="14">
        <v>0</v>
      </c>
      <c r="Q124" s="181">
        <v>0</v>
      </c>
      <c r="R124" s="31">
        <v>0</v>
      </c>
      <c r="S124" s="14">
        <v>0</v>
      </c>
      <c r="T124" s="14">
        <v>0</v>
      </c>
      <c r="U124" s="34">
        <v>0</v>
      </c>
      <c r="V124" s="213">
        <v>0</v>
      </c>
      <c r="W124" s="14">
        <v>0</v>
      </c>
      <c r="X124" s="14">
        <v>0</v>
      </c>
      <c r="Y124" s="34">
        <v>0</v>
      </c>
      <c r="Z124" s="213">
        <v>0</v>
      </c>
      <c r="AA124" s="14">
        <v>0</v>
      </c>
      <c r="AB124" s="14">
        <v>0</v>
      </c>
      <c r="AC124" s="214">
        <v>0</v>
      </c>
      <c r="AD124" s="31">
        <v>0</v>
      </c>
      <c r="AE124" s="14">
        <v>0</v>
      </c>
      <c r="AF124" s="14">
        <v>0</v>
      </c>
      <c r="AG124" s="181">
        <v>0</v>
      </c>
      <c r="AH124" s="30"/>
      <c r="AI124" s="30"/>
      <c r="AJ124" s="126"/>
      <c r="AK124" s="9"/>
      <c r="AL124" s="9"/>
      <c r="AM124" s="9"/>
      <c r="AN124" s="9"/>
      <c r="AO124" s="9"/>
      <c r="AP124" s="9"/>
      <c r="AQ124" s="9"/>
      <c r="AR124" s="9"/>
      <c r="AS124" s="9"/>
      <c r="AT124" s="9"/>
      <c r="AU124" s="89"/>
      <c r="AW124" s="449" t="s">
        <v>2238</v>
      </c>
      <c r="AZ124" t="s">
        <v>2239</v>
      </c>
      <c r="BA124" s="348" t="s">
        <v>2240</v>
      </c>
      <c r="BC124" s="353" t="s">
        <v>2241</v>
      </c>
      <c r="BD124" s="352" t="s">
        <v>2241</v>
      </c>
      <c r="BE124" s="338" t="s">
        <v>2241</v>
      </c>
      <c r="BF124" s="338" t="s">
        <v>2241</v>
      </c>
      <c r="BG124" s="459" t="s">
        <v>2241</v>
      </c>
      <c r="BH124" s="352" t="s">
        <v>2241</v>
      </c>
      <c r="BI124" s="338" t="s">
        <v>2241</v>
      </c>
      <c r="BJ124" s="338" t="s">
        <v>2241</v>
      </c>
      <c r="BK124" s="459" t="s">
        <v>2241</v>
      </c>
      <c r="BL124" s="352" t="s">
        <v>2241</v>
      </c>
      <c r="BM124" s="338" t="s">
        <v>2241</v>
      </c>
      <c r="BN124" s="338" t="s">
        <v>2241</v>
      </c>
      <c r="BO124" s="459" t="s">
        <v>2241</v>
      </c>
      <c r="BP124" s="352" t="s">
        <v>2241</v>
      </c>
      <c r="BQ124" s="338" t="s">
        <v>2241</v>
      </c>
      <c r="BR124" s="338" t="s">
        <v>2241</v>
      </c>
      <c r="BS124" s="459" t="s">
        <v>2241</v>
      </c>
      <c r="BT124" s="352" t="s">
        <v>2241</v>
      </c>
      <c r="BU124" s="338" t="s">
        <v>2241</v>
      </c>
      <c r="BV124" s="338" t="s">
        <v>2241</v>
      </c>
      <c r="BW124" s="459" t="s">
        <v>2241</v>
      </c>
      <c r="BX124" s="299"/>
      <c r="BY124" s="320" t="s">
        <v>2242</v>
      </c>
      <c r="BZ124" s="311" t="s">
        <v>2243</v>
      </c>
      <c r="CA124" s="303" t="s">
        <v>2244</v>
      </c>
      <c r="CB124" s="303" t="s">
        <v>2245</v>
      </c>
      <c r="CC124" s="303" t="s">
        <v>2246</v>
      </c>
      <c r="CD124" s="303" t="s">
        <v>2247</v>
      </c>
      <c r="CE124" s="303" t="s">
        <v>2248</v>
      </c>
      <c r="CF124" s="303" t="s">
        <v>2249</v>
      </c>
      <c r="CG124" s="303" t="s">
        <v>2250</v>
      </c>
      <c r="CH124" s="303" t="s">
        <v>2251</v>
      </c>
      <c r="CI124" s="499" t="s">
        <v>2252</v>
      </c>
      <c r="CJ124" s="310" t="s">
        <v>2253</v>
      </c>
    </row>
    <row r="125" spans="2:88" ht="15" x14ac:dyDescent="0.25">
      <c r="B125" s="64" t="str">
        <f t="shared" ref="B125:B132" si="67" xml:space="preserve"> B124</f>
        <v>YKY</v>
      </c>
      <c r="C125" s="123" t="s">
        <v>935</v>
      </c>
      <c r="D125" s="123" t="s">
        <v>944</v>
      </c>
      <c r="E125" s="159" t="str">
        <f>IFERROR(INDEX('PCD List'!$E$3:$O$41,MATCH(DPWW3!$D125,'PCD List'!$D$3:$D$41,0),MATCH(DPWW3!$B125,'PCD List'!$E$2:$O$2,0)),"")</f>
        <v>Y</v>
      </c>
      <c r="F125" s="219" t="s">
        <v>637</v>
      </c>
      <c r="G125" s="19" t="s">
        <v>1921</v>
      </c>
      <c r="H125" s="374" t="s">
        <v>1144</v>
      </c>
      <c r="I125" s="166">
        <v>0</v>
      </c>
      <c r="K125" s="1082"/>
      <c r="L125" s="49"/>
      <c r="M125" s="212">
        <v>7</v>
      </c>
      <c r="N125" s="179">
        <v>9</v>
      </c>
      <c r="O125" s="14">
        <v>8</v>
      </c>
      <c r="P125" s="14">
        <v>11</v>
      </c>
      <c r="Q125" s="181">
        <v>11</v>
      </c>
      <c r="R125" s="31">
        <v>8</v>
      </c>
      <c r="S125" s="14">
        <v>6</v>
      </c>
      <c r="T125" s="14">
        <v>2</v>
      </c>
      <c r="U125" s="34">
        <v>0</v>
      </c>
      <c r="V125" s="213">
        <v>0</v>
      </c>
      <c r="W125" s="14">
        <v>0</v>
      </c>
      <c r="X125" s="14">
        <v>0</v>
      </c>
      <c r="Y125" s="34">
        <v>0</v>
      </c>
      <c r="Z125" s="213">
        <v>0</v>
      </c>
      <c r="AA125" s="14">
        <v>0</v>
      </c>
      <c r="AB125" s="14">
        <v>0</v>
      </c>
      <c r="AC125" s="214">
        <v>0</v>
      </c>
      <c r="AD125" s="31">
        <v>0</v>
      </c>
      <c r="AE125" s="14">
        <v>0</v>
      </c>
      <c r="AF125" s="14">
        <v>0</v>
      </c>
      <c r="AG125" s="181">
        <v>0</v>
      </c>
      <c r="AH125" s="30"/>
      <c r="AI125" s="30"/>
      <c r="AJ125" s="126"/>
      <c r="AK125" s="9"/>
      <c r="AL125" s="9"/>
      <c r="AM125" s="9"/>
      <c r="AN125" s="9"/>
      <c r="AO125" s="9"/>
      <c r="AP125" s="9"/>
      <c r="AQ125" s="9"/>
      <c r="AR125" s="9"/>
      <c r="AS125" s="9"/>
      <c r="AT125" s="9"/>
      <c r="AU125" s="89"/>
      <c r="AW125" s="449" t="s">
        <v>2238</v>
      </c>
      <c r="AZ125" s="2" t="s">
        <v>1922</v>
      </c>
      <c r="BA125" s="466"/>
      <c r="BC125" s="348" t="s">
        <v>2254</v>
      </c>
      <c r="BD125" s="333" t="s">
        <v>2254</v>
      </c>
      <c r="BE125" s="290" t="s">
        <v>2254</v>
      </c>
      <c r="BF125" s="290" t="s">
        <v>2254</v>
      </c>
      <c r="BG125" s="334" t="s">
        <v>2254</v>
      </c>
      <c r="BH125" s="333" t="s">
        <v>2254</v>
      </c>
      <c r="BI125" s="290" t="s">
        <v>2254</v>
      </c>
      <c r="BJ125" s="290" t="s">
        <v>2254</v>
      </c>
      <c r="BK125" s="334" t="s">
        <v>2254</v>
      </c>
      <c r="BL125" s="333" t="s">
        <v>2254</v>
      </c>
      <c r="BM125" s="290" t="s">
        <v>2254</v>
      </c>
      <c r="BN125" s="290" t="s">
        <v>2254</v>
      </c>
      <c r="BO125" s="334" t="s">
        <v>2254</v>
      </c>
      <c r="BP125" s="333" t="s">
        <v>2254</v>
      </c>
      <c r="BQ125" s="290" t="s">
        <v>2254</v>
      </c>
      <c r="BR125" s="290" t="s">
        <v>2254</v>
      </c>
      <c r="BS125" s="334" t="s">
        <v>2254</v>
      </c>
      <c r="BT125" s="333" t="s">
        <v>2254</v>
      </c>
      <c r="BU125" s="290" t="s">
        <v>2254</v>
      </c>
      <c r="BV125" s="290" t="s">
        <v>2254</v>
      </c>
      <c r="BW125" s="334" t="s">
        <v>2254</v>
      </c>
      <c r="BX125" s="299"/>
      <c r="BY125" s="465" t="str">
        <f>BY$124&amp;$AZ125</f>
        <v>PCD_DPWW3_TTSP_DLY_S1</v>
      </c>
      <c r="BZ125" s="465" t="str">
        <f t="shared" ref="BZ125:CJ125" si="68">BZ$124&amp;$AZ125</f>
        <v>PCD_DPWW3_TTSP_DIR_S1</v>
      </c>
      <c r="CA125" s="465" t="str">
        <f t="shared" si="68"/>
        <v>PCD_DPWW3_TTSP_DSCR_S1</v>
      </c>
      <c r="CB125" s="465" t="str">
        <f t="shared" si="68"/>
        <v>PCD_DPWW3_TTSP_DCS_S1</v>
      </c>
      <c r="CC125" s="465" t="str">
        <f t="shared" si="68"/>
        <v>PCD_DPWW3_TTSP_DSCS_S1</v>
      </c>
      <c r="CD125" s="465" t="str">
        <f t="shared" si="68"/>
        <v>PCD_DPWW3_TTSP_DPP_S1</v>
      </c>
      <c r="CE125" s="465" t="str">
        <f t="shared" si="68"/>
        <v>PCD_DPWW3_TTSP_DTPI_S1</v>
      </c>
      <c r="CF125" s="465" t="str">
        <f t="shared" si="68"/>
        <v>PCD_DPWW3_TTSP_DCI_S1</v>
      </c>
      <c r="CG125" s="465" t="str">
        <f t="shared" si="68"/>
        <v>PCD_DPWW3_TTSP_DSI_S1</v>
      </c>
      <c r="CH125" s="465" t="str">
        <f t="shared" si="68"/>
        <v>PCD_DPWW3_TTSP_DER_S1</v>
      </c>
      <c r="CI125" s="465" t="str">
        <f t="shared" ref="CI125:CI132" si="69">CI$124&amp;$AZ125</f>
        <v>PCD_DPWW3_TTSP_RS_S1</v>
      </c>
      <c r="CJ125" s="465" t="str">
        <f t="shared" si="68"/>
        <v>PCD_DPWW3_TTSP_DPLE_S1</v>
      </c>
    </row>
    <row r="126" spans="2:88" ht="15" x14ac:dyDescent="0.25">
      <c r="B126" s="64" t="str">
        <f t="shared" si="67"/>
        <v>YKY</v>
      </c>
      <c r="C126" s="123" t="s">
        <v>935</v>
      </c>
      <c r="D126" s="123" t="s">
        <v>944</v>
      </c>
      <c r="E126" s="159" t="str">
        <f>IFERROR(INDEX('PCD List'!$E$3:$O$41,MATCH(DPWW3!$D126,'PCD List'!$D$3:$D$41,0),MATCH(DPWW3!$B126,'PCD List'!$E$2:$O$2,0)),"")</f>
        <v>Y</v>
      </c>
      <c r="F126" s="219" t="s">
        <v>637</v>
      </c>
      <c r="G126" s="19" t="s">
        <v>1924</v>
      </c>
      <c r="H126" s="374" t="s">
        <v>1144</v>
      </c>
      <c r="I126" s="166">
        <v>0</v>
      </c>
      <c r="K126" s="1082"/>
      <c r="L126" s="49"/>
      <c r="M126" s="212">
        <v>1</v>
      </c>
      <c r="N126" s="179">
        <v>0</v>
      </c>
      <c r="O126" s="14">
        <v>1</v>
      </c>
      <c r="P126" s="14">
        <v>0</v>
      </c>
      <c r="Q126" s="181">
        <v>0</v>
      </c>
      <c r="R126" s="31">
        <v>3</v>
      </c>
      <c r="S126" s="14">
        <v>5</v>
      </c>
      <c r="T126" s="14">
        <v>9</v>
      </c>
      <c r="U126" s="34">
        <v>7</v>
      </c>
      <c r="V126" s="213">
        <v>3</v>
      </c>
      <c r="W126" s="14">
        <v>0</v>
      </c>
      <c r="X126" s="14">
        <v>0</v>
      </c>
      <c r="Y126" s="34">
        <v>0</v>
      </c>
      <c r="Z126" s="213">
        <v>0</v>
      </c>
      <c r="AA126" s="14">
        <v>0</v>
      </c>
      <c r="AB126" s="14">
        <v>0</v>
      </c>
      <c r="AC126" s="214">
        <v>0</v>
      </c>
      <c r="AD126" s="31">
        <v>0</v>
      </c>
      <c r="AE126" s="14">
        <v>0</v>
      </c>
      <c r="AF126" s="14">
        <v>0</v>
      </c>
      <c r="AG126" s="181">
        <v>0</v>
      </c>
      <c r="AH126" s="30"/>
      <c r="AI126" s="30"/>
      <c r="AJ126" s="126">
        <v>5</v>
      </c>
      <c r="AK126" s="9"/>
      <c r="AL126" s="9"/>
      <c r="AM126" s="9"/>
      <c r="AN126" s="9"/>
      <c r="AO126" s="9"/>
      <c r="AP126" s="9"/>
      <c r="AQ126" s="9"/>
      <c r="AR126" s="9"/>
      <c r="AS126" s="9"/>
      <c r="AT126" s="9"/>
      <c r="AU126" s="89"/>
      <c r="AW126" s="449" t="s">
        <v>2238</v>
      </c>
      <c r="AZ126" s="2" t="s">
        <v>1925</v>
      </c>
      <c r="BA126" s="466"/>
      <c r="BC126" s="348" t="s">
        <v>2255</v>
      </c>
      <c r="BD126" s="333" t="s">
        <v>2255</v>
      </c>
      <c r="BE126" s="290" t="s">
        <v>2255</v>
      </c>
      <c r="BF126" s="290" t="s">
        <v>2255</v>
      </c>
      <c r="BG126" s="334" t="s">
        <v>2255</v>
      </c>
      <c r="BH126" s="333" t="s">
        <v>2255</v>
      </c>
      <c r="BI126" s="290" t="s">
        <v>2255</v>
      </c>
      <c r="BJ126" s="290" t="s">
        <v>2255</v>
      </c>
      <c r="BK126" s="334" t="s">
        <v>2255</v>
      </c>
      <c r="BL126" s="333" t="s">
        <v>2255</v>
      </c>
      <c r="BM126" s="290" t="s">
        <v>2255</v>
      </c>
      <c r="BN126" s="290" t="s">
        <v>2255</v>
      </c>
      <c r="BO126" s="334" t="s">
        <v>2255</v>
      </c>
      <c r="BP126" s="333" t="s">
        <v>2255</v>
      </c>
      <c r="BQ126" s="290" t="s">
        <v>2255</v>
      </c>
      <c r="BR126" s="290" t="s">
        <v>2255</v>
      </c>
      <c r="BS126" s="334" t="s">
        <v>2255</v>
      </c>
      <c r="BT126" s="333" t="s">
        <v>2255</v>
      </c>
      <c r="BU126" s="290" t="s">
        <v>2255</v>
      </c>
      <c r="BV126" s="290" t="s">
        <v>2255</v>
      </c>
      <c r="BW126" s="334" t="s">
        <v>2255</v>
      </c>
      <c r="BX126" s="299"/>
      <c r="BY126" s="465" t="str">
        <f t="shared" ref="BY126:CJ132" si="70">BY$124&amp;$AZ126</f>
        <v>PCD_DPWW3_TTSP_DLY_S2</v>
      </c>
      <c r="BZ126" s="465" t="str">
        <f t="shared" si="70"/>
        <v>PCD_DPWW3_TTSP_DIR_S2</v>
      </c>
      <c r="CA126" s="465" t="str">
        <f t="shared" si="70"/>
        <v>PCD_DPWW3_TTSP_DSCR_S2</v>
      </c>
      <c r="CB126" s="465" t="str">
        <f t="shared" si="70"/>
        <v>PCD_DPWW3_TTSP_DCS_S2</v>
      </c>
      <c r="CC126" s="465" t="str">
        <f t="shared" si="70"/>
        <v>PCD_DPWW3_TTSP_DSCS_S2</v>
      </c>
      <c r="CD126" s="465" t="str">
        <f t="shared" si="70"/>
        <v>PCD_DPWW3_TTSP_DPP_S2</v>
      </c>
      <c r="CE126" s="465" t="str">
        <f t="shared" si="70"/>
        <v>PCD_DPWW3_TTSP_DTPI_S2</v>
      </c>
      <c r="CF126" s="465" t="str">
        <f t="shared" si="70"/>
        <v>PCD_DPWW3_TTSP_DCI_S2</v>
      </c>
      <c r="CG126" s="465" t="str">
        <f t="shared" si="70"/>
        <v>PCD_DPWW3_TTSP_DSI_S2</v>
      </c>
      <c r="CH126" s="465" t="str">
        <f t="shared" si="70"/>
        <v>PCD_DPWW3_TTSP_DER_S2</v>
      </c>
      <c r="CI126" s="465" t="str">
        <f t="shared" si="69"/>
        <v>PCD_DPWW3_TTSP_RS_S2</v>
      </c>
      <c r="CJ126" s="465" t="str">
        <f t="shared" si="70"/>
        <v>PCD_DPWW3_TTSP_DPLE_S2</v>
      </c>
    </row>
    <row r="127" spans="2:88" ht="15" x14ac:dyDescent="0.25">
      <c r="B127" s="64" t="str">
        <f t="shared" si="67"/>
        <v>YKY</v>
      </c>
      <c r="C127" s="123" t="s">
        <v>935</v>
      </c>
      <c r="D127" s="123" t="s">
        <v>944</v>
      </c>
      <c r="E127" s="159" t="str">
        <f>IFERROR(INDEX('PCD List'!$E$3:$O$41,MATCH(DPWW3!$D127,'PCD List'!$D$3:$D$41,0),MATCH(DPWW3!$B127,'PCD List'!$E$2:$O$2,0)),"")</f>
        <v>Y</v>
      </c>
      <c r="F127" s="219" t="s">
        <v>637</v>
      </c>
      <c r="G127" s="19" t="s">
        <v>1927</v>
      </c>
      <c r="H127" s="374" t="s">
        <v>1144</v>
      </c>
      <c r="I127" s="166">
        <v>0</v>
      </c>
      <c r="K127" s="1082"/>
      <c r="L127" s="49"/>
      <c r="M127" s="212">
        <v>1</v>
      </c>
      <c r="N127" s="179">
        <v>0</v>
      </c>
      <c r="O127" s="14">
        <v>0</v>
      </c>
      <c r="P127" s="14">
        <v>0</v>
      </c>
      <c r="Q127" s="181">
        <v>0</v>
      </c>
      <c r="R127" s="31">
        <v>0</v>
      </c>
      <c r="S127" s="14">
        <v>0</v>
      </c>
      <c r="T127" s="14">
        <v>0</v>
      </c>
      <c r="U127" s="34">
        <v>4</v>
      </c>
      <c r="V127" s="213">
        <v>5</v>
      </c>
      <c r="W127" s="14">
        <v>6</v>
      </c>
      <c r="X127" s="14">
        <v>5</v>
      </c>
      <c r="Y127" s="34">
        <v>0</v>
      </c>
      <c r="Z127" s="213">
        <v>0</v>
      </c>
      <c r="AA127" s="14">
        <v>0</v>
      </c>
      <c r="AB127" s="14">
        <v>0</v>
      </c>
      <c r="AC127" s="214">
        <v>0</v>
      </c>
      <c r="AD127" s="31">
        <v>0</v>
      </c>
      <c r="AE127" s="14">
        <v>0</v>
      </c>
      <c r="AF127" s="14">
        <v>0</v>
      </c>
      <c r="AG127" s="181">
        <v>0</v>
      </c>
      <c r="AH127" s="30"/>
      <c r="AI127" s="30"/>
      <c r="AJ127" s="126">
        <v>2</v>
      </c>
      <c r="AK127" s="9"/>
      <c r="AL127" s="9"/>
      <c r="AM127" s="9"/>
      <c r="AN127" s="9"/>
      <c r="AO127" s="9"/>
      <c r="AP127" s="9"/>
      <c r="AQ127" s="9"/>
      <c r="AR127" s="9"/>
      <c r="AS127" s="9"/>
      <c r="AT127" s="9"/>
      <c r="AU127" s="89"/>
      <c r="AW127" s="449" t="s">
        <v>2238</v>
      </c>
      <c r="AZ127" s="2" t="s">
        <v>1928</v>
      </c>
      <c r="BA127" s="466"/>
      <c r="BC127" s="348" t="s">
        <v>2256</v>
      </c>
      <c r="BD127" s="333" t="s">
        <v>2256</v>
      </c>
      <c r="BE127" s="290" t="s">
        <v>2256</v>
      </c>
      <c r="BF127" s="290" t="s">
        <v>2256</v>
      </c>
      <c r="BG127" s="334" t="s">
        <v>2256</v>
      </c>
      <c r="BH127" s="333" t="s">
        <v>2256</v>
      </c>
      <c r="BI127" s="290" t="s">
        <v>2256</v>
      </c>
      <c r="BJ127" s="290" t="s">
        <v>2256</v>
      </c>
      <c r="BK127" s="334" t="s">
        <v>2256</v>
      </c>
      <c r="BL127" s="333" t="s">
        <v>2256</v>
      </c>
      <c r="BM127" s="290" t="s">
        <v>2256</v>
      </c>
      <c r="BN127" s="290" t="s">
        <v>2256</v>
      </c>
      <c r="BO127" s="334" t="s">
        <v>2256</v>
      </c>
      <c r="BP127" s="333" t="s">
        <v>2256</v>
      </c>
      <c r="BQ127" s="290" t="s">
        <v>2256</v>
      </c>
      <c r="BR127" s="290" t="s">
        <v>2256</v>
      </c>
      <c r="BS127" s="334" t="s">
        <v>2256</v>
      </c>
      <c r="BT127" s="333" t="s">
        <v>2256</v>
      </c>
      <c r="BU127" s="290" t="s">
        <v>2256</v>
      </c>
      <c r="BV127" s="290" t="s">
        <v>2256</v>
      </c>
      <c r="BW127" s="334" t="s">
        <v>2256</v>
      </c>
      <c r="BX127" s="299"/>
      <c r="BY127" s="465" t="str">
        <f t="shared" si="70"/>
        <v>PCD_DPWW3_TTSP_DLY_S3</v>
      </c>
      <c r="BZ127" s="465" t="str">
        <f t="shared" si="70"/>
        <v>PCD_DPWW3_TTSP_DIR_S3</v>
      </c>
      <c r="CA127" s="465" t="str">
        <f t="shared" si="70"/>
        <v>PCD_DPWW3_TTSP_DSCR_S3</v>
      </c>
      <c r="CB127" s="465" t="str">
        <f t="shared" si="70"/>
        <v>PCD_DPWW3_TTSP_DCS_S3</v>
      </c>
      <c r="CC127" s="465" t="str">
        <f t="shared" si="70"/>
        <v>PCD_DPWW3_TTSP_DSCS_S3</v>
      </c>
      <c r="CD127" s="465" t="str">
        <f t="shared" si="70"/>
        <v>PCD_DPWW3_TTSP_DPP_S3</v>
      </c>
      <c r="CE127" s="465" t="str">
        <f t="shared" si="70"/>
        <v>PCD_DPWW3_TTSP_DTPI_S3</v>
      </c>
      <c r="CF127" s="465" t="str">
        <f t="shared" si="70"/>
        <v>PCD_DPWW3_TTSP_DCI_S3</v>
      </c>
      <c r="CG127" s="465" t="str">
        <f t="shared" si="70"/>
        <v>PCD_DPWW3_TTSP_DSI_S3</v>
      </c>
      <c r="CH127" s="465" t="str">
        <f t="shared" si="70"/>
        <v>PCD_DPWW3_TTSP_DER_S3</v>
      </c>
      <c r="CI127" s="465" t="str">
        <f t="shared" si="69"/>
        <v>PCD_DPWW3_TTSP_RS_S3</v>
      </c>
      <c r="CJ127" s="465" t="str">
        <f t="shared" si="70"/>
        <v>PCD_DPWW3_TTSP_DPLE_S3</v>
      </c>
    </row>
    <row r="128" spans="2:88" ht="15" x14ac:dyDescent="0.25">
      <c r="B128" s="64" t="str">
        <f t="shared" si="67"/>
        <v>YKY</v>
      </c>
      <c r="C128" s="123" t="s">
        <v>935</v>
      </c>
      <c r="D128" s="123" t="s">
        <v>944</v>
      </c>
      <c r="E128" s="159" t="str">
        <f>IFERROR(INDEX('PCD List'!$E$3:$O$41,MATCH(DPWW3!$D128,'PCD List'!$D$3:$D$41,0),MATCH(DPWW3!$B128,'PCD List'!$E$2:$O$2,0)),"")</f>
        <v>Y</v>
      </c>
      <c r="F128" s="219" t="s">
        <v>637</v>
      </c>
      <c r="G128" s="19" t="s">
        <v>1930</v>
      </c>
      <c r="H128" s="374" t="s">
        <v>1144</v>
      </c>
      <c r="I128" s="166">
        <v>0</v>
      </c>
      <c r="K128" s="1082"/>
      <c r="L128" s="49"/>
      <c r="M128" s="212">
        <v>1</v>
      </c>
      <c r="N128" s="179">
        <v>5</v>
      </c>
      <c r="O128" s="14">
        <v>5</v>
      </c>
      <c r="P128" s="14">
        <v>6</v>
      </c>
      <c r="Q128" s="181">
        <v>0</v>
      </c>
      <c r="R128" s="31">
        <v>0</v>
      </c>
      <c r="S128" s="14">
        <v>0</v>
      </c>
      <c r="T128" s="14">
        <v>0</v>
      </c>
      <c r="U128" s="34">
        <v>0</v>
      </c>
      <c r="V128" s="213">
        <v>3</v>
      </c>
      <c r="W128" s="14">
        <v>5</v>
      </c>
      <c r="X128" s="14">
        <v>6</v>
      </c>
      <c r="Y128" s="34">
        <v>11</v>
      </c>
      <c r="Z128" s="213">
        <v>11</v>
      </c>
      <c r="AA128" s="14">
        <v>10</v>
      </c>
      <c r="AB128" s="14">
        <v>9</v>
      </c>
      <c r="AC128" s="214">
        <v>8</v>
      </c>
      <c r="AD128" s="31">
        <v>5</v>
      </c>
      <c r="AE128" s="14">
        <v>2</v>
      </c>
      <c r="AF128" s="14">
        <v>0</v>
      </c>
      <c r="AG128" s="181">
        <v>0</v>
      </c>
      <c r="AH128" s="30"/>
      <c r="AI128" s="30"/>
      <c r="AJ128" s="126">
        <v>6</v>
      </c>
      <c r="AK128" s="9"/>
      <c r="AL128" s="9"/>
      <c r="AM128" s="9"/>
      <c r="AN128" s="9"/>
      <c r="AO128" s="9"/>
      <c r="AP128" s="9"/>
      <c r="AQ128" s="9"/>
      <c r="AR128" s="9"/>
      <c r="AS128" s="9"/>
      <c r="AT128" s="9"/>
      <c r="AU128" s="89"/>
      <c r="AW128" s="449" t="s">
        <v>2238</v>
      </c>
      <c r="AZ128" s="2" t="s">
        <v>1931</v>
      </c>
      <c r="BA128" s="466"/>
      <c r="BC128" s="348" t="s">
        <v>2257</v>
      </c>
      <c r="BD128" s="333" t="s">
        <v>2257</v>
      </c>
      <c r="BE128" s="290" t="s">
        <v>2257</v>
      </c>
      <c r="BF128" s="290" t="s">
        <v>2257</v>
      </c>
      <c r="BG128" s="334" t="s">
        <v>2257</v>
      </c>
      <c r="BH128" s="333" t="s">
        <v>2257</v>
      </c>
      <c r="BI128" s="290" t="s">
        <v>2257</v>
      </c>
      <c r="BJ128" s="290" t="s">
        <v>2257</v>
      </c>
      <c r="BK128" s="334" t="s">
        <v>2257</v>
      </c>
      <c r="BL128" s="333" t="s">
        <v>2257</v>
      </c>
      <c r="BM128" s="290" t="s">
        <v>2257</v>
      </c>
      <c r="BN128" s="290" t="s">
        <v>2257</v>
      </c>
      <c r="BO128" s="334" t="s">
        <v>2257</v>
      </c>
      <c r="BP128" s="333" t="s">
        <v>2257</v>
      </c>
      <c r="BQ128" s="290" t="s">
        <v>2257</v>
      </c>
      <c r="BR128" s="290" t="s">
        <v>2257</v>
      </c>
      <c r="BS128" s="334" t="s">
        <v>2257</v>
      </c>
      <c r="BT128" s="333" t="s">
        <v>2257</v>
      </c>
      <c r="BU128" s="290" t="s">
        <v>2257</v>
      </c>
      <c r="BV128" s="290" t="s">
        <v>2257</v>
      </c>
      <c r="BW128" s="334" t="s">
        <v>2257</v>
      </c>
      <c r="BX128" s="299"/>
      <c r="BY128" s="465" t="str">
        <f t="shared" si="70"/>
        <v>PCD_DPWW3_TTSP_DLY_S4</v>
      </c>
      <c r="BZ128" s="465" t="str">
        <f t="shared" si="70"/>
        <v>PCD_DPWW3_TTSP_DIR_S4</v>
      </c>
      <c r="CA128" s="465" t="str">
        <f t="shared" si="70"/>
        <v>PCD_DPWW3_TTSP_DSCR_S4</v>
      </c>
      <c r="CB128" s="465" t="str">
        <f t="shared" si="70"/>
        <v>PCD_DPWW3_TTSP_DCS_S4</v>
      </c>
      <c r="CC128" s="465" t="str">
        <f t="shared" si="70"/>
        <v>PCD_DPWW3_TTSP_DSCS_S4</v>
      </c>
      <c r="CD128" s="465" t="str">
        <f t="shared" si="70"/>
        <v>PCD_DPWW3_TTSP_DPP_S4</v>
      </c>
      <c r="CE128" s="465" t="str">
        <f t="shared" si="70"/>
        <v>PCD_DPWW3_TTSP_DTPI_S4</v>
      </c>
      <c r="CF128" s="465" t="str">
        <f t="shared" si="70"/>
        <v>PCD_DPWW3_TTSP_DCI_S4</v>
      </c>
      <c r="CG128" s="465" t="str">
        <f t="shared" si="70"/>
        <v>PCD_DPWW3_TTSP_DSI_S4</v>
      </c>
      <c r="CH128" s="465" t="str">
        <f t="shared" si="70"/>
        <v>PCD_DPWW3_TTSP_DER_S4</v>
      </c>
      <c r="CI128" s="465" t="str">
        <f t="shared" si="69"/>
        <v>PCD_DPWW3_TTSP_RS_S4</v>
      </c>
      <c r="CJ128" s="465" t="str">
        <f t="shared" si="70"/>
        <v>PCD_DPWW3_TTSP_DPLE_S4</v>
      </c>
    </row>
    <row r="129" spans="2:88" ht="15" x14ac:dyDescent="0.25">
      <c r="B129" s="64" t="str">
        <f t="shared" si="67"/>
        <v>YKY</v>
      </c>
      <c r="C129" s="123" t="s">
        <v>935</v>
      </c>
      <c r="D129" s="123" t="s">
        <v>944</v>
      </c>
      <c r="E129" s="159" t="str">
        <f>IFERROR(INDEX('PCD List'!$E$3:$O$41,MATCH(DPWW3!$D129,'PCD List'!$D$3:$D$41,0),MATCH(DPWW3!$B129,'PCD List'!$E$2:$O$2,0)),"")</f>
        <v>Y</v>
      </c>
      <c r="F129" s="219" t="s">
        <v>637</v>
      </c>
      <c r="G129" s="19" t="s">
        <v>1933</v>
      </c>
      <c r="H129" s="374" t="s">
        <v>1144</v>
      </c>
      <c r="I129" s="166">
        <v>0</v>
      </c>
      <c r="K129" s="1082"/>
      <c r="L129" s="49"/>
      <c r="M129" s="212">
        <v>0</v>
      </c>
      <c r="N129" s="179">
        <v>0</v>
      </c>
      <c r="O129" s="14">
        <v>0</v>
      </c>
      <c r="P129" s="14">
        <v>0</v>
      </c>
      <c r="Q129" s="181">
        <v>0</v>
      </c>
      <c r="R129" s="31">
        <v>0</v>
      </c>
      <c r="S129" s="14">
        <v>0</v>
      </c>
      <c r="T129" s="14">
        <v>0</v>
      </c>
      <c r="U129" s="34">
        <v>0</v>
      </c>
      <c r="V129" s="213">
        <v>0</v>
      </c>
      <c r="W129" s="14">
        <v>0</v>
      </c>
      <c r="X129" s="14">
        <v>0</v>
      </c>
      <c r="Y129" s="34">
        <v>0</v>
      </c>
      <c r="Z129" s="213">
        <v>0</v>
      </c>
      <c r="AA129" s="14">
        <v>1</v>
      </c>
      <c r="AB129" s="14">
        <v>2</v>
      </c>
      <c r="AC129" s="214">
        <v>3</v>
      </c>
      <c r="AD129" s="31">
        <v>6</v>
      </c>
      <c r="AE129" s="14">
        <v>9</v>
      </c>
      <c r="AF129" s="14">
        <v>11</v>
      </c>
      <c r="AG129" s="181">
        <v>0</v>
      </c>
      <c r="AH129" s="30"/>
      <c r="AI129" s="30"/>
      <c r="AJ129" s="126">
        <v>5</v>
      </c>
      <c r="AK129" s="9"/>
      <c r="AL129" s="9"/>
      <c r="AM129" s="9"/>
      <c r="AN129" s="9"/>
      <c r="AO129" s="9"/>
      <c r="AP129" s="9"/>
      <c r="AQ129" s="9"/>
      <c r="AR129" s="9"/>
      <c r="AS129" s="9"/>
      <c r="AT129" s="9"/>
      <c r="AU129" s="89"/>
      <c r="AW129" s="449" t="s">
        <v>2238</v>
      </c>
      <c r="AZ129" s="2" t="s">
        <v>1934</v>
      </c>
      <c r="BA129" s="466"/>
      <c r="BC129" s="348" t="s">
        <v>2258</v>
      </c>
      <c r="BD129" s="333" t="s">
        <v>2258</v>
      </c>
      <c r="BE129" s="290" t="s">
        <v>2258</v>
      </c>
      <c r="BF129" s="290" t="s">
        <v>2258</v>
      </c>
      <c r="BG129" s="334" t="s">
        <v>2258</v>
      </c>
      <c r="BH129" s="333" t="s">
        <v>2258</v>
      </c>
      <c r="BI129" s="290" t="s">
        <v>2258</v>
      </c>
      <c r="BJ129" s="290" t="s">
        <v>2258</v>
      </c>
      <c r="BK129" s="334" t="s">
        <v>2258</v>
      </c>
      <c r="BL129" s="333" t="s">
        <v>2258</v>
      </c>
      <c r="BM129" s="290" t="s">
        <v>2258</v>
      </c>
      <c r="BN129" s="290" t="s">
        <v>2258</v>
      </c>
      <c r="BO129" s="334" t="s">
        <v>2258</v>
      </c>
      <c r="BP129" s="333" t="s">
        <v>2258</v>
      </c>
      <c r="BQ129" s="290" t="s">
        <v>2258</v>
      </c>
      <c r="BR129" s="290" t="s">
        <v>2258</v>
      </c>
      <c r="BS129" s="334" t="s">
        <v>2258</v>
      </c>
      <c r="BT129" s="333" t="s">
        <v>2258</v>
      </c>
      <c r="BU129" s="290" t="s">
        <v>2258</v>
      </c>
      <c r="BV129" s="290" t="s">
        <v>2258</v>
      </c>
      <c r="BW129" s="334" t="s">
        <v>2258</v>
      </c>
      <c r="BX129" s="299"/>
      <c r="BY129" s="465" t="str">
        <f t="shared" si="70"/>
        <v>PCD_DPWW3_TTSP_DLY_S5</v>
      </c>
      <c r="BZ129" s="465" t="str">
        <f t="shared" si="70"/>
        <v>PCD_DPWW3_TTSP_DIR_S5</v>
      </c>
      <c r="CA129" s="465" t="str">
        <f t="shared" si="70"/>
        <v>PCD_DPWW3_TTSP_DSCR_S5</v>
      </c>
      <c r="CB129" s="465" t="str">
        <f t="shared" si="70"/>
        <v>PCD_DPWW3_TTSP_DCS_S5</v>
      </c>
      <c r="CC129" s="465" t="str">
        <f t="shared" si="70"/>
        <v>PCD_DPWW3_TTSP_DSCS_S5</v>
      </c>
      <c r="CD129" s="465" t="str">
        <f t="shared" si="70"/>
        <v>PCD_DPWW3_TTSP_DPP_S5</v>
      </c>
      <c r="CE129" s="465" t="str">
        <f t="shared" si="70"/>
        <v>PCD_DPWW3_TTSP_DTPI_S5</v>
      </c>
      <c r="CF129" s="465" t="str">
        <f t="shared" si="70"/>
        <v>PCD_DPWW3_TTSP_DCI_S5</v>
      </c>
      <c r="CG129" s="465" t="str">
        <f t="shared" si="70"/>
        <v>PCD_DPWW3_TTSP_DSI_S5</v>
      </c>
      <c r="CH129" s="465" t="str">
        <f t="shared" si="70"/>
        <v>PCD_DPWW3_TTSP_DER_S5</v>
      </c>
      <c r="CI129" s="465" t="str">
        <f t="shared" si="69"/>
        <v>PCD_DPWW3_TTSP_RS_S5</v>
      </c>
      <c r="CJ129" s="465" t="str">
        <f t="shared" si="70"/>
        <v>PCD_DPWW3_TTSP_DPLE_S5</v>
      </c>
    </row>
    <row r="130" spans="2:88" ht="15" x14ac:dyDescent="0.25">
      <c r="B130" s="64" t="str">
        <f t="shared" si="67"/>
        <v>YKY</v>
      </c>
      <c r="C130" s="123" t="s">
        <v>935</v>
      </c>
      <c r="D130" s="123" t="s">
        <v>944</v>
      </c>
      <c r="E130" s="159" t="str">
        <f>IFERROR(INDEX('PCD List'!$E$3:$O$41,MATCH(DPWW3!$D130,'PCD List'!$D$3:$D$41,0),MATCH(DPWW3!$B130,'PCD List'!$E$2:$O$2,0)),"")</f>
        <v>Y</v>
      </c>
      <c r="F130" s="219" t="s">
        <v>637</v>
      </c>
      <c r="G130" s="19" t="s">
        <v>1936</v>
      </c>
      <c r="H130" s="374" t="s">
        <v>1144</v>
      </c>
      <c r="I130" s="166">
        <v>0</v>
      </c>
      <c r="K130" s="1082"/>
      <c r="L130" s="49"/>
      <c r="M130" s="212">
        <v>0</v>
      </c>
      <c r="N130" s="179">
        <v>0</v>
      </c>
      <c r="O130" s="14">
        <v>0</v>
      </c>
      <c r="P130" s="14">
        <v>0</v>
      </c>
      <c r="Q130" s="181">
        <v>6</v>
      </c>
      <c r="R130" s="31">
        <v>6</v>
      </c>
      <c r="S130" s="14">
        <v>6</v>
      </c>
      <c r="T130" s="14">
        <v>6</v>
      </c>
      <c r="U130" s="34">
        <v>6</v>
      </c>
      <c r="V130" s="213">
        <v>6</v>
      </c>
      <c r="W130" s="14">
        <v>6</v>
      </c>
      <c r="X130" s="14">
        <v>6</v>
      </c>
      <c r="Y130" s="34">
        <v>6</v>
      </c>
      <c r="Z130" s="213">
        <v>6</v>
      </c>
      <c r="AA130" s="14">
        <v>6</v>
      </c>
      <c r="AB130" s="14">
        <v>6</v>
      </c>
      <c r="AC130" s="214">
        <v>6</v>
      </c>
      <c r="AD130" s="31">
        <v>6</v>
      </c>
      <c r="AE130" s="14">
        <v>6</v>
      </c>
      <c r="AF130" s="14">
        <v>6</v>
      </c>
      <c r="AG130" s="181">
        <v>17</v>
      </c>
      <c r="AH130" s="30"/>
      <c r="AI130" s="30"/>
      <c r="AJ130" s="126"/>
      <c r="AK130" s="9"/>
      <c r="AL130" s="9"/>
      <c r="AM130" s="9"/>
      <c r="AN130" s="9"/>
      <c r="AO130" s="9"/>
      <c r="AP130" s="9"/>
      <c r="AQ130" s="9"/>
      <c r="AR130" s="9"/>
      <c r="AS130" s="9"/>
      <c r="AT130" s="9"/>
      <c r="AU130" s="89"/>
      <c r="AW130" s="449" t="s">
        <v>2238</v>
      </c>
      <c r="AZ130" s="2" t="s">
        <v>1937</v>
      </c>
      <c r="BA130" s="466"/>
      <c r="BC130" s="348" t="s">
        <v>2259</v>
      </c>
      <c r="BD130" s="333" t="s">
        <v>2259</v>
      </c>
      <c r="BE130" s="290" t="s">
        <v>2259</v>
      </c>
      <c r="BF130" s="290" t="s">
        <v>2259</v>
      </c>
      <c r="BG130" s="334" t="s">
        <v>2259</v>
      </c>
      <c r="BH130" s="333" t="s">
        <v>2259</v>
      </c>
      <c r="BI130" s="290" t="s">
        <v>2259</v>
      </c>
      <c r="BJ130" s="290" t="s">
        <v>2259</v>
      </c>
      <c r="BK130" s="334" t="s">
        <v>2259</v>
      </c>
      <c r="BL130" s="333" t="s">
        <v>2259</v>
      </c>
      <c r="BM130" s="290" t="s">
        <v>2259</v>
      </c>
      <c r="BN130" s="290" t="s">
        <v>2259</v>
      </c>
      <c r="BO130" s="334" t="s">
        <v>2259</v>
      </c>
      <c r="BP130" s="333" t="s">
        <v>2259</v>
      </c>
      <c r="BQ130" s="290" t="s">
        <v>2259</v>
      </c>
      <c r="BR130" s="290" t="s">
        <v>2259</v>
      </c>
      <c r="BS130" s="334" t="s">
        <v>2259</v>
      </c>
      <c r="BT130" s="333" t="s">
        <v>2259</v>
      </c>
      <c r="BU130" s="290" t="s">
        <v>2259</v>
      </c>
      <c r="BV130" s="290" t="s">
        <v>2259</v>
      </c>
      <c r="BW130" s="334" t="s">
        <v>2259</v>
      </c>
      <c r="BX130" s="299"/>
      <c r="BY130" s="465" t="str">
        <f t="shared" si="70"/>
        <v>PCD_DPWW3_TTSP_DLY_S6</v>
      </c>
      <c r="BZ130" s="465" t="str">
        <f t="shared" si="70"/>
        <v>PCD_DPWW3_TTSP_DIR_S6</v>
      </c>
      <c r="CA130" s="465" t="str">
        <f t="shared" si="70"/>
        <v>PCD_DPWW3_TTSP_DSCR_S6</v>
      </c>
      <c r="CB130" s="465" t="str">
        <f t="shared" si="70"/>
        <v>PCD_DPWW3_TTSP_DCS_S6</v>
      </c>
      <c r="CC130" s="465" t="str">
        <f t="shared" si="70"/>
        <v>PCD_DPWW3_TTSP_DSCS_S6</v>
      </c>
      <c r="CD130" s="465" t="str">
        <f t="shared" si="70"/>
        <v>PCD_DPWW3_TTSP_DPP_S6</v>
      </c>
      <c r="CE130" s="465" t="str">
        <f t="shared" si="70"/>
        <v>PCD_DPWW3_TTSP_DTPI_S6</v>
      </c>
      <c r="CF130" s="465" t="str">
        <f t="shared" si="70"/>
        <v>PCD_DPWW3_TTSP_DCI_S6</v>
      </c>
      <c r="CG130" s="465" t="str">
        <f t="shared" si="70"/>
        <v>PCD_DPWW3_TTSP_DSI_S6</v>
      </c>
      <c r="CH130" s="465" t="str">
        <f t="shared" si="70"/>
        <v>PCD_DPWW3_TTSP_DER_S6</v>
      </c>
      <c r="CI130" s="465" t="str">
        <f t="shared" si="69"/>
        <v>PCD_DPWW3_TTSP_RS_S6</v>
      </c>
      <c r="CJ130" s="465" t="str">
        <f t="shared" si="70"/>
        <v>PCD_DPWW3_TTSP_DPLE_S6</v>
      </c>
    </row>
    <row r="131" spans="2:88" ht="15" x14ac:dyDescent="0.25">
      <c r="B131" s="59" t="str">
        <f t="shared" si="67"/>
        <v>YKY</v>
      </c>
      <c r="C131" s="359" t="s">
        <v>935</v>
      </c>
      <c r="D131" s="359" t="s">
        <v>944</v>
      </c>
      <c r="E131" s="224" t="str">
        <f>IFERROR(INDEX('PCD List'!$E$3:$O$41,MATCH(DPWW3!$D131,'PCD List'!$D$3:$D$41,0),MATCH(DPWW3!$B131,'PCD List'!$E$2:$O$2,0)),"")</f>
        <v>Y</v>
      </c>
      <c r="F131" s="433" t="s">
        <v>637</v>
      </c>
      <c r="G131" s="19" t="s">
        <v>1939</v>
      </c>
      <c r="H131" s="374" t="s">
        <v>1144</v>
      </c>
      <c r="I131" s="166">
        <v>0</v>
      </c>
      <c r="K131" s="1082"/>
      <c r="L131" s="49"/>
      <c r="M131" s="418">
        <v>0</v>
      </c>
      <c r="N131" s="183">
        <v>0</v>
      </c>
      <c r="O131" s="184">
        <v>0</v>
      </c>
      <c r="P131" s="184">
        <v>0</v>
      </c>
      <c r="Q131" s="185">
        <v>0</v>
      </c>
      <c r="R131" s="419">
        <v>0</v>
      </c>
      <c r="S131" s="184">
        <v>0</v>
      </c>
      <c r="T131" s="184">
        <v>0</v>
      </c>
      <c r="U131" s="420">
        <v>0</v>
      </c>
      <c r="V131" s="421">
        <v>0</v>
      </c>
      <c r="W131" s="184">
        <v>0</v>
      </c>
      <c r="X131" s="184">
        <v>0</v>
      </c>
      <c r="Y131" s="420">
        <v>0</v>
      </c>
      <c r="Z131" s="421">
        <v>0</v>
      </c>
      <c r="AA131" s="184">
        <v>0</v>
      </c>
      <c r="AB131" s="184">
        <v>0</v>
      </c>
      <c r="AC131" s="422">
        <v>0</v>
      </c>
      <c r="AD131" s="419">
        <v>0</v>
      </c>
      <c r="AE131" s="184">
        <v>0</v>
      </c>
      <c r="AF131" s="184">
        <v>0</v>
      </c>
      <c r="AG131" s="185">
        <v>0</v>
      </c>
      <c r="AH131" s="30"/>
      <c r="AI131" s="30"/>
      <c r="AJ131" s="126"/>
      <c r="AK131" s="9"/>
      <c r="AL131" s="9"/>
      <c r="AM131" s="9"/>
      <c r="AN131" s="9"/>
      <c r="AO131" s="9"/>
      <c r="AP131" s="9"/>
      <c r="AQ131" s="9"/>
      <c r="AR131" s="9"/>
      <c r="AS131" s="9"/>
      <c r="AT131" s="9"/>
      <c r="AU131" s="89"/>
      <c r="AW131" s="449" t="s">
        <v>2238</v>
      </c>
      <c r="AZ131" s="2" t="s">
        <v>1940</v>
      </c>
      <c r="BA131" s="466"/>
      <c r="BC131" s="348" t="s">
        <v>2260</v>
      </c>
      <c r="BD131" s="333" t="s">
        <v>2260</v>
      </c>
      <c r="BE131" s="290" t="s">
        <v>2260</v>
      </c>
      <c r="BF131" s="290" t="s">
        <v>2260</v>
      </c>
      <c r="BG131" s="334" t="s">
        <v>2260</v>
      </c>
      <c r="BH131" s="333" t="s">
        <v>2260</v>
      </c>
      <c r="BI131" s="290" t="s">
        <v>2260</v>
      </c>
      <c r="BJ131" s="290" t="s">
        <v>2260</v>
      </c>
      <c r="BK131" s="334" t="s">
        <v>2260</v>
      </c>
      <c r="BL131" s="333" t="s">
        <v>2260</v>
      </c>
      <c r="BM131" s="290" t="s">
        <v>2260</v>
      </c>
      <c r="BN131" s="290" t="s">
        <v>2260</v>
      </c>
      <c r="BO131" s="334" t="s">
        <v>2260</v>
      </c>
      <c r="BP131" s="333" t="s">
        <v>2260</v>
      </c>
      <c r="BQ131" s="290" t="s">
        <v>2260</v>
      </c>
      <c r="BR131" s="290" t="s">
        <v>2260</v>
      </c>
      <c r="BS131" s="334" t="s">
        <v>2260</v>
      </c>
      <c r="BT131" s="333" t="s">
        <v>2260</v>
      </c>
      <c r="BU131" s="290" t="s">
        <v>2260</v>
      </c>
      <c r="BV131" s="290" t="s">
        <v>2260</v>
      </c>
      <c r="BW131" s="334" t="s">
        <v>2260</v>
      </c>
      <c r="BX131" s="299"/>
      <c r="BY131" s="465" t="str">
        <f t="shared" si="70"/>
        <v>PCD_DPWW3_TTSP_DLY_S7</v>
      </c>
      <c r="BZ131" s="465" t="str">
        <f t="shared" si="70"/>
        <v>PCD_DPWW3_TTSP_DIR_S7</v>
      </c>
      <c r="CA131" s="465" t="str">
        <f t="shared" si="70"/>
        <v>PCD_DPWW3_TTSP_DSCR_S7</v>
      </c>
      <c r="CB131" s="465" t="str">
        <f t="shared" si="70"/>
        <v>PCD_DPWW3_TTSP_DCS_S7</v>
      </c>
      <c r="CC131" s="465" t="str">
        <f t="shared" si="70"/>
        <v>PCD_DPWW3_TTSP_DSCS_S7</v>
      </c>
      <c r="CD131" s="465" t="str">
        <f t="shared" si="70"/>
        <v>PCD_DPWW3_TTSP_DPP_S7</v>
      </c>
      <c r="CE131" s="465" t="str">
        <f t="shared" si="70"/>
        <v>PCD_DPWW3_TTSP_DTPI_S7</v>
      </c>
      <c r="CF131" s="465" t="str">
        <f t="shared" si="70"/>
        <v>PCD_DPWW3_TTSP_DCI_S7</v>
      </c>
      <c r="CG131" s="465" t="str">
        <f t="shared" si="70"/>
        <v>PCD_DPWW3_TTSP_DSI_S7</v>
      </c>
      <c r="CH131" s="465" t="str">
        <f t="shared" si="70"/>
        <v>PCD_DPWW3_TTSP_DER_S7</v>
      </c>
      <c r="CI131" s="465" t="str">
        <f t="shared" si="69"/>
        <v>PCD_DPWW3_TTSP_RS_S7</v>
      </c>
      <c r="CJ131" s="465" t="str">
        <f t="shared" si="70"/>
        <v>PCD_DPWW3_TTSP_DPLE_S7</v>
      </c>
    </row>
    <row r="132" spans="2:88" ht="15.6" thickBot="1" x14ac:dyDescent="0.3">
      <c r="B132" s="417" t="str">
        <f t="shared" si="67"/>
        <v>YKY</v>
      </c>
      <c r="C132" s="360" t="s">
        <v>935</v>
      </c>
      <c r="D132" s="360" t="s">
        <v>944</v>
      </c>
      <c r="E132" s="221" t="str">
        <f>IFERROR(INDEX('PCD List'!$E$3:$O$41,MATCH(DPWW3!$D132,'PCD List'!$D$3:$D$41,0),MATCH(DPWW3!$B132,'PCD List'!$E$2:$O$2,0)),"")</f>
        <v>Y</v>
      </c>
      <c r="F132" s="435" t="s">
        <v>637</v>
      </c>
      <c r="G132" s="227" t="s">
        <v>1942</v>
      </c>
      <c r="H132" s="423" t="s">
        <v>1144</v>
      </c>
      <c r="I132" s="424">
        <v>0</v>
      </c>
      <c r="K132" s="1083"/>
      <c r="L132" s="49"/>
      <c r="M132" s="429">
        <f>SUM( M124:M130)</f>
        <v>17</v>
      </c>
      <c r="N132" s="430">
        <f t="shared" ref="N132:AG132" si="71">SUM( N124:N130)</f>
        <v>17</v>
      </c>
      <c r="O132" s="431">
        <f t="shared" si="71"/>
        <v>17</v>
      </c>
      <c r="P132" s="431">
        <f t="shared" si="71"/>
        <v>17</v>
      </c>
      <c r="Q132" s="431">
        <f t="shared" si="71"/>
        <v>17</v>
      </c>
      <c r="R132" s="431">
        <f t="shared" si="71"/>
        <v>17</v>
      </c>
      <c r="S132" s="431">
        <f t="shared" si="71"/>
        <v>17</v>
      </c>
      <c r="T132" s="431">
        <f t="shared" si="71"/>
        <v>17</v>
      </c>
      <c r="U132" s="431">
        <f t="shared" si="71"/>
        <v>17</v>
      </c>
      <c r="V132" s="431">
        <f t="shared" si="71"/>
        <v>17</v>
      </c>
      <c r="W132" s="431">
        <f t="shared" si="71"/>
        <v>17</v>
      </c>
      <c r="X132" s="431">
        <f t="shared" si="71"/>
        <v>17</v>
      </c>
      <c r="Y132" s="431">
        <f t="shared" si="71"/>
        <v>17</v>
      </c>
      <c r="Z132" s="431">
        <f t="shared" si="71"/>
        <v>17</v>
      </c>
      <c r="AA132" s="431">
        <f t="shared" si="71"/>
        <v>17</v>
      </c>
      <c r="AB132" s="431">
        <f t="shared" si="71"/>
        <v>17</v>
      </c>
      <c r="AC132" s="431">
        <f t="shared" si="71"/>
        <v>17</v>
      </c>
      <c r="AD132" s="431">
        <f t="shared" si="71"/>
        <v>17</v>
      </c>
      <c r="AE132" s="431">
        <f t="shared" si="71"/>
        <v>17</v>
      </c>
      <c r="AF132" s="431">
        <f t="shared" si="71"/>
        <v>17</v>
      </c>
      <c r="AG132" s="431">
        <f t="shared" si="71"/>
        <v>17</v>
      </c>
      <c r="AH132" s="30"/>
      <c r="AI132" s="30"/>
      <c r="AJ132" s="127"/>
      <c r="AK132" s="128"/>
      <c r="AL132" s="128"/>
      <c r="AM132" s="128"/>
      <c r="AN132" s="128"/>
      <c r="AO132" s="128"/>
      <c r="AP132" s="128"/>
      <c r="AQ132" s="128"/>
      <c r="AR132" s="128"/>
      <c r="AS132" s="128"/>
      <c r="AT132" s="128"/>
      <c r="AU132" s="90"/>
      <c r="AW132" s="449" t="s">
        <v>2238</v>
      </c>
      <c r="AZ132" s="2" t="s">
        <v>1943</v>
      </c>
      <c r="BA132" s="466"/>
      <c r="BC132" s="464" t="s">
        <v>2261</v>
      </c>
      <c r="BD132" s="452" t="s">
        <v>2261</v>
      </c>
      <c r="BE132" s="453" t="s">
        <v>2261</v>
      </c>
      <c r="BF132" s="453" t="s">
        <v>2261</v>
      </c>
      <c r="BG132" s="454" t="s">
        <v>2261</v>
      </c>
      <c r="BH132" s="452" t="s">
        <v>2261</v>
      </c>
      <c r="BI132" s="453" t="s">
        <v>2261</v>
      </c>
      <c r="BJ132" s="453" t="s">
        <v>2261</v>
      </c>
      <c r="BK132" s="454" t="s">
        <v>2261</v>
      </c>
      <c r="BL132" s="452" t="s">
        <v>2261</v>
      </c>
      <c r="BM132" s="453" t="s">
        <v>2261</v>
      </c>
      <c r="BN132" s="453" t="s">
        <v>2261</v>
      </c>
      <c r="BO132" s="454" t="s">
        <v>2261</v>
      </c>
      <c r="BP132" s="452" t="s">
        <v>2261</v>
      </c>
      <c r="BQ132" s="453" t="s">
        <v>2261</v>
      </c>
      <c r="BR132" s="453" t="s">
        <v>2261</v>
      </c>
      <c r="BS132" s="454" t="s">
        <v>2261</v>
      </c>
      <c r="BT132" s="452" t="s">
        <v>2261</v>
      </c>
      <c r="BU132" s="453" t="s">
        <v>2261</v>
      </c>
      <c r="BV132" s="453" t="s">
        <v>2261</v>
      </c>
      <c r="BW132" s="454" t="s">
        <v>2261</v>
      </c>
      <c r="BX132" s="299"/>
      <c r="BY132" s="465" t="str">
        <f t="shared" si="70"/>
        <v>PCD_DPWW3_TTSP_DLY_ST</v>
      </c>
      <c r="BZ132" s="465" t="str">
        <f t="shared" si="70"/>
        <v>PCD_DPWW3_TTSP_DIR_ST</v>
      </c>
      <c r="CA132" s="465" t="str">
        <f t="shared" si="70"/>
        <v>PCD_DPWW3_TTSP_DSCR_ST</v>
      </c>
      <c r="CB132" s="465" t="str">
        <f t="shared" si="70"/>
        <v>PCD_DPWW3_TTSP_DCS_ST</v>
      </c>
      <c r="CC132" s="465" t="str">
        <f t="shared" si="70"/>
        <v>PCD_DPWW3_TTSP_DSCS_ST</v>
      </c>
      <c r="CD132" s="465" t="str">
        <f t="shared" si="70"/>
        <v>PCD_DPWW3_TTSP_DPP_ST</v>
      </c>
      <c r="CE132" s="465" t="str">
        <f t="shared" si="70"/>
        <v>PCD_DPWW3_TTSP_DTPI_ST</v>
      </c>
      <c r="CF132" s="465" t="str">
        <f t="shared" si="70"/>
        <v>PCD_DPWW3_TTSP_DCI_ST</v>
      </c>
      <c r="CG132" s="465" t="str">
        <f t="shared" si="70"/>
        <v>PCD_DPWW3_TTSP_DSI_ST</v>
      </c>
      <c r="CH132" s="465" t="str">
        <f t="shared" si="70"/>
        <v>PCD_DPWW3_TTSP_DER_ST</v>
      </c>
      <c r="CI132" s="465" t="str">
        <f t="shared" si="69"/>
        <v>PCD_DPWW3_TTSP_RS_ST</v>
      </c>
      <c r="CJ132" s="465" t="str">
        <f t="shared" si="70"/>
        <v>PCD_DPWW3_TTSP_DPLE_ST</v>
      </c>
    </row>
    <row r="133" spans="2:88" ht="15" x14ac:dyDescent="0.25">
      <c r="B133" s="64" t="str">
        <f xml:space="preserve"> B132</f>
        <v>YKY</v>
      </c>
      <c r="C133" s="361" t="s">
        <v>930</v>
      </c>
      <c r="D133" s="361" t="s">
        <v>946</v>
      </c>
      <c r="E133" s="362" t="str">
        <f>IFERROR(INDEX('PCD List'!$E$3:$O$41,MATCH(DPWW3!$D133,'PCD List'!$D$3:$D$41,0),MATCH(DPWW3!$B133,'PCD List'!$E$2:$O$2,0)),"")</f>
        <v>Y</v>
      </c>
      <c r="F133" s="436" t="s">
        <v>713</v>
      </c>
      <c r="G133" s="19" t="s">
        <v>1904</v>
      </c>
      <c r="H133" s="374" t="s">
        <v>1144</v>
      </c>
      <c r="I133" s="166">
        <v>0</v>
      </c>
      <c r="K133" s="1081">
        <v>4</v>
      </c>
      <c r="L133" s="5"/>
      <c r="M133" s="212">
        <v>0</v>
      </c>
      <c r="N133" s="179">
        <v>0</v>
      </c>
      <c r="O133" s="14">
        <v>0</v>
      </c>
      <c r="P133" s="14">
        <v>0</v>
      </c>
      <c r="Q133" s="181">
        <v>0</v>
      </c>
      <c r="R133" s="31">
        <v>0</v>
      </c>
      <c r="S133" s="14">
        <v>0</v>
      </c>
      <c r="T133" s="14">
        <v>0</v>
      </c>
      <c r="U133" s="34">
        <v>0</v>
      </c>
      <c r="V133" s="213">
        <v>0</v>
      </c>
      <c r="W133" s="14">
        <v>0</v>
      </c>
      <c r="X133" s="14">
        <v>0</v>
      </c>
      <c r="Y133" s="34">
        <v>0</v>
      </c>
      <c r="Z133" s="213">
        <v>0</v>
      </c>
      <c r="AA133" s="14">
        <v>0</v>
      </c>
      <c r="AB133" s="14">
        <v>0</v>
      </c>
      <c r="AC133" s="214">
        <v>0</v>
      </c>
      <c r="AD133" s="31">
        <v>0</v>
      </c>
      <c r="AE133" s="14">
        <v>0</v>
      </c>
      <c r="AF133" s="14">
        <v>0</v>
      </c>
      <c r="AG133" s="181">
        <v>0</v>
      </c>
      <c r="AH133" s="30"/>
      <c r="AI133" s="30"/>
      <c r="AJ133" s="126"/>
      <c r="AK133" s="9"/>
      <c r="AL133" s="9"/>
      <c r="AM133" s="9"/>
      <c r="AN133" s="9"/>
      <c r="AO133" s="9"/>
      <c r="AP133" s="9"/>
      <c r="AQ133" s="9"/>
      <c r="AR133" s="9"/>
      <c r="AS133" s="9"/>
      <c r="AT133" s="9"/>
      <c r="AU133" s="89"/>
      <c r="AW133" s="449" t="s">
        <v>2262</v>
      </c>
      <c r="AZ133" t="s">
        <v>2263</v>
      </c>
      <c r="BA133" s="348" t="s">
        <v>2264</v>
      </c>
      <c r="BC133" s="353" t="s">
        <v>2265</v>
      </c>
      <c r="BD133" s="352" t="s">
        <v>2265</v>
      </c>
      <c r="BE133" s="338" t="s">
        <v>2265</v>
      </c>
      <c r="BF133" s="338" t="s">
        <v>2265</v>
      </c>
      <c r="BG133" s="459" t="s">
        <v>2265</v>
      </c>
      <c r="BH133" s="352" t="s">
        <v>2265</v>
      </c>
      <c r="BI133" s="338" t="s">
        <v>2265</v>
      </c>
      <c r="BJ133" s="338" t="s">
        <v>2265</v>
      </c>
      <c r="BK133" s="459" t="s">
        <v>2265</v>
      </c>
      <c r="BL133" s="352" t="s">
        <v>2265</v>
      </c>
      <c r="BM133" s="338" t="s">
        <v>2265</v>
      </c>
      <c r="BN133" s="338" t="s">
        <v>2265</v>
      </c>
      <c r="BO133" s="459" t="s">
        <v>2265</v>
      </c>
      <c r="BP133" s="352" t="s">
        <v>2265</v>
      </c>
      <c r="BQ133" s="338" t="s">
        <v>2265</v>
      </c>
      <c r="BR133" s="338" t="s">
        <v>2265</v>
      </c>
      <c r="BS133" s="459" t="s">
        <v>2265</v>
      </c>
      <c r="BT133" s="352" t="s">
        <v>2265</v>
      </c>
      <c r="BU133" s="338" t="s">
        <v>2265</v>
      </c>
      <c r="BV133" s="338" t="s">
        <v>2265</v>
      </c>
      <c r="BW133" s="459" t="s">
        <v>2265</v>
      </c>
      <c r="BX133" s="299"/>
      <c r="BY133" s="320" t="s">
        <v>2266</v>
      </c>
      <c r="BZ133" s="311" t="s">
        <v>2267</v>
      </c>
      <c r="CA133" s="303" t="s">
        <v>2268</v>
      </c>
      <c r="CB133" s="303" t="s">
        <v>2269</v>
      </c>
      <c r="CC133" s="303" t="s">
        <v>2270</v>
      </c>
      <c r="CD133" s="303" t="s">
        <v>2271</v>
      </c>
      <c r="CE133" s="303" t="s">
        <v>2272</v>
      </c>
      <c r="CF133" s="303" t="s">
        <v>2273</v>
      </c>
      <c r="CG133" s="303" t="s">
        <v>2274</v>
      </c>
      <c r="CH133" s="303" t="s">
        <v>2275</v>
      </c>
      <c r="CI133" s="499" t="s">
        <v>2276</v>
      </c>
      <c r="CJ133" s="310" t="s">
        <v>2277</v>
      </c>
    </row>
    <row r="134" spans="2:88" ht="15" x14ac:dyDescent="0.25">
      <c r="B134" s="64" t="str">
        <f t="shared" ref="B134:B141" si="72" xml:space="preserve"> B133</f>
        <v>YKY</v>
      </c>
      <c r="C134" s="122" t="s">
        <v>930</v>
      </c>
      <c r="D134" s="122" t="s">
        <v>946</v>
      </c>
      <c r="E134" s="159" t="str">
        <f>IFERROR(INDEX('PCD List'!$E$3:$O$41,MATCH(DPWW3!$D134,'PCD List'!$D$3:$D$41,0),MATCH(DPWW3!$B134,'PCD List'!$E$2:$O$2,0)),"")</f>
        <v>Y</v>
      </c>
      <c r="F134" s="219" t="s">
        <v>713</v>
      </c>
      <c r="G134" s="19" t="s">
        <v>1921</v>
      </c>
      <c r="H134" s="374" t="s">
        <v>1144</v>
      </c>
      <c r="I134" s="166">
        <v>0</v>
      </c>
      <c r="K134" s="1082"/>
      <c r="L134" s="49"/>
      <c r="M134" s="212">
        <v>0</v>
      </c>
      <c r="N134" s="179">
        <v>0</v>
      </c>
      <c r="O134" s="14">
        <v>0</v>
      </c>
      <c r="P134" s="14">
        <v>0</v>
      </c>
      <c r="Q134" s="181">
        <v>0</v>
      </c>
      <c r="R134" s="31">
        <v>0</v>
      </c>
      <c r="S134" s="14">
        <v>0</v>
      </c>
      <c r="T134" s="14">
        <v>0</v>
      </c>
      <c r="U134" s="34">
        <v>0</v>
      </c>
      <c r="V134" s="213">
        <v>0</v>
      </c>
      <c r="W134" s="14">
        <v>0</v>
      </c>
      <c r="X134" s="14">
        <v>0</v>
      </c>
      <c r="Y134" s="34">
        <v>0</v>
      </c>
      <c r="Z134" s="213">
        <v>0</v>
      </c>
      <c r="AA134" s="14">
        <v>0</v>
      </c>
      <c r="AB134" s="14">
        <v>0</v>
      </c>
      <c r="AC134" s="214">
        <v>0</v>
      </c>
      <c r="AD134" s="31">
        <v>0</v>
      </c>
      <c r="AE134" s="14">
        <v>0</v>
      </c>
      <c r="AF134" s="14">
        <v>0</v>
      </c>
      <c r="AG134" s="181">
        <v>0</v>
      </c>
      <c r="AH134" s="30"/>
      <c r="AI134" s="30"/>
      <c r="AJ134" s="126"/>
      <c r="AK134" s="9"/>
      <c r="AL134" s="9"/>
      <c r="AM134" s="9"/>
      <c r="AN134" s="9"/>
      <c r="AO134" s="9"/>
      <c r="AP134" s="9"/>
      <c r="AQ134" s="9"/>
      <c r="AR134" s="9"/>
      <c r="AS134" s="9"/>
      <c r="AT134" s="9"/>
      <c r="AU134" s="89"/>
      <c r="AW134" s="449" t="s">
        <v>2262</v>
      </c>
      <c r="AZ134" s="2" t="s">
        <v>1922</v>
      </c>
      <c r="BA134" s="466"/>
      <c r="BC134" s="348" t="s">
        <v>2278</v>
      </c>
      <c r="BD134" s="333" t="s">
        <v>2278</v>
      </c>
      <c r="BE134" s="290" t="s">
        <v>2278</v>
      </c>
      <c r="BF134" s="290" t="s">
        <v>2278</v>
      </c>
      <c r="BG134" s="334" t="s">
        <v>2278</v>
      </c>
      <c r="BH134" s="333" t="s">
        <v>2278</v>
      </c>
      <c r="BI134" s="290" t="s">
        <v>2278</v>
      </c>
      <c r="BJ134" s="290" t="s">
        <v>2278</v>
      </c>
      <c r="BK134" s="334" t="s">
        <v>2278</v>
      </c>
      <c r="BL134" s="333" t="s">
        <v>2278</v>
      </c>
      <c r="BM134" s="290" t="s">
        <v>2278</v>
      </c>
      <c r="BN134" s="290" t="s">
        <v>2278</v>
      </c>
      <c r="BO134" s="334" t="s">
        <v>2278</v>
      </c>
      <c r="BP134" s="333" t="s">
        <v>2278</v>
      </c>
      <c r="BQ134" s="290" t="s">
        <v>2278</v>
      </c>
      <c r="BR134" s="290" t="s">
        <v>2278</v>
      </c>
      <c r="BS134" s="334" t="s">
        <v>2278</v>
      </c>
      <c r="BT134" s="333" t="s">
        <v>2278</v>
      </c>
      <c r="BU134" s="290" t="s">
        <v>2278</v>
      </c>
      <c r="BV134" s="290" t="s">
        <v>2278</v>
      </c>
      <c r="BW134" s="334" t="s">
        <v>2278</v>
      </c>
      <c r="BX134" s="299"/>
      <c r="BY134" s="465" t="str">
        <f>BY$133&amp;$AZ134</f>
        <v>PCD_DPWW3_PR19WINCA_DLY_S1</v>
      </c>
      <c r="BZ134" s="465" t="str">
        <f t="shared" ref="BZ134:CJ134" si="73">BZ$133&amp;$AZ134</f>
        <v>PCD_DPWW3_PR19WINCA_DIR_S1</v>
      </c>
      <c r="CA134" s="465" t="str">
        <f t="shared" si="73"/>
        <v>PCD_DPWW3_PR19WINCA_DSCR_S1</v>
      </c>
      <c r="CB134" s="465" t="str">
        <f t="shared" si="73"/>
        <v>PCD_DPWW3_PR19WINCA_DCS_S1</v>
      </c>
      <c r="CC134" s="465" t="str">
        <f t="shared" si="73"/>
        <v>PCD_DPWW3_PR19WINCA_DSCS_S1</v>
      </c>
      <c r="CD134" s="465" t="str">
        <f t="shared" si="73"/>
        <v>PCD_DPWW3_PR19WINCA_DPP_S1</v>
      </c>
      <c r="CE134" s="465" t="str">
        <f t="shared" si="73"/>
        <v>PCD_DPWW3_PR19WINCA_DTPI_S1</v>
      </c>
      <c r="CF134" s="465" t="str">
        <f t="shared" si="73"/>
        <v>PCD_DPWW3_PR19WINCA_DCI_S1</v>
      </c>
      <c r="CG134" s="465" t="str">
        <f t="shared" si="73"/>
        <v>PCD_DPWW3_PR19WINCA_DSI_S1</v>
      </c>
      <c r="CH134" s="465" t="str">
        <f t="shared" si="73"/>
        <v>PCD_DPWW3_PR19WINCA_DER_S1</v>
      </c>
      <c r="CI134" s="465" t="str">
        <f t="shared" ref="CI134:CI141" si="74">CI$133&amp;$AZ134</f>
        <v>PCD_DPWW3_PR19WINCA_RS_S1</v>
      </c>
      <c r="CJ134" s="465" t="str">
        <f t="shared" si="73"/>
        <v>PCD_DPWW3_PR19WINCA_DPLE_S1</v>
      </c>
    </row>
    <row r="135" spans="2:88" ht="15" x14ac:dyDescent="0.25">
      <c r="B135" s="64" t="str">
        <f t="shared" si="72"/>
        <v>YKY</v>
      </c>
      <c r="C135" s="122" t="s">
        <v>930</v>
      </c>
      <c r="D135" s="122" t="s">
        <v>946</v>
      </c>
      <c r="E135" s="159" t="str">
        <f>IFERROR(INDEX('PCD List'!$E$3:$O$41,MATCH(DPWW3!$D135,'PCD List'!$D$3:$D$41,0),MATCH(DPWW3!$B135,'PCD List'!$E$2:$O$2,0)),"")</f>
        <v>Y</v>
      </c>
      <c r="F135" s="219" t="s">
        <v>713</v>
      </c>
      <c r="G135" s="19" t="s">
        <v>1924</v>
      </c>
      <c r="H135" s="374" t="s">
        <v>1144</v>
      </c>
      <c r="I135" s="166">
        <v>0</v>
      </c>
      <c r="K135" s="1082"/>
      <c r="L135" s="49"/>
      <c r="M135" s="212">
        <v>2</v>
      </c>
      <c r="N135" s="179">
        <v>2</v>
      </c>
      <c r="O135" s="14">
        <v>1</v>
      </c>
      <c r="P135" s="14">
        <v>1</v>
      </c>
      <c r="Q135" s="181">
        <v>0</v>
      </c>
      <c r="R135" s="31">
        <v>0</v>
      </c>
      <c r="S135" s="14">
        <v>0</v>
      </c>
      <c r="T135" s="14">
        <v>0</v>
      </c>
      <c r="U135" s="34">
        <v>0</v>
      </c>
      <c r="V135" s="213">
        <v>0</v>
      </c>
      <c r="W135" s="14">
        <v>0</v>
      </c>
      <c r="X135" s="14">
        <v>0</v>
      </c>
      <c r="Y135" s="34">
        <v>0</v>
      </c>
      <c r="Z135" s="213">
        <v>0</v>
      </c>
      <c r="AA135" s="14">
        <v>0</v>
      </c>
      <c r="AB135" s="14">
        <v>0</v>
      </c>
      <c r="AC135" s="214">
        <v>0</v>
      </c>
      <c r="AD135" s="31">
        <v>0</v>
      </c>
      <c r="AE135" s="14">
        <v>0</v>
      </c>
      <c r="AF135" s="14">
        <v>0</v>
      </c>
      <c r="AG135" s="181">
        <v>0</v>
      </c>
      <c r="AH135" s="30"/>
      <c r="AI135" s="30"/>
      <c r="AJ135" s="126"/>
      <c r="AK135" s="9"/>
      <c r="AL135" s="9"/>
      <c r="AM135" s="9"/>
      <c r="AN135" s="9"/>
      <c r="AO135" s="9"/>
      <c r="AP135" s="9"/>
      <c r="AQ135" s="9"/>
      <c r="AR135" s="9"/>
      <c r="AS135" s="9"/>
      <c r="AT135" s="9"/>
      <c r="AU135" s="89"/>
      <c r="AW135" s="449" t="s">
        <v>2262</v>
      </c>
      <c r="AZ135" s="2" t="s">
        <v>1925</v>
      </c>
      <c r="BA135" s="466"/>
      <c r="BC135" s="348" t="s">
        <v>2279</v>
      </c>
      <c r="BD135" s="333" t="s">
        <v>2279</v>
      </c>
      <c r="BE135" s="290" t="s">
        <v>2279</v>
      </c>
      <c r="BF135" s="290" t="s">
        <v>2279</v>
      </c>
      <c r="BG135" s="334" t="s">
        <v>2279</v>
      </c>
      <c r="BH135" s="333" t="s">
        <v>2279</v>
      </c>
      <c r="BI135" s="290" t="s">
        <v>2279</v>
      </c>
      <c r="BJ135" s="290" t="s">
        <v>2279</v>
      </c>
      <c r="BK135" s="334" t="s">
        <v>2279</v>
      </c>
      <c r="BL135" s="333" t="s">
        <v>2279</v>
      </c>
      <c r="BM135" s="290" t="s">
        <v>2279</v>
      </c>
      <c r="BN135" s="290" t="s">
        <v>2279</v>
      </c>
      <c r="BO135" s="334" t="s">
        <v>2279</v>
      </c>
      <c r="BP135" s="333" t="s">
        <v>2279</v>
      </c>
      <c r="BQ135" s="290" t="s">
        <v>2279</v>
      </c>
      <c r="BR135" s="290" t="s">
        <v>2279</v>
      </c>
      <c r="BS135" s="334" t="s">
        <v>2279</v>
      </c>
      <c r="BT135" s="333" t="s">
        <v>2279</v>
      </c>
      <c r="BU135" s="290" t="s">
        <v>2279</v>
      </c>
      <c r="BV135" s="290" t="s">
        <v>2279</v>
      </c>
      <c r="BW135" s="334" t="s">
        <v>2279</v>
      </c>
      <c r="BX135" s="299"/>
      <c r="BY135" s="465" t="str">
        <f t="shared" ref="BY135:CJ141" si="75">BY$133&amp;$AZ135</f>
        <v>PCD_DPWW3_PR19WINCA_DLY_S2</v>
      </c>
      <c r="BZ135" s="465" t="str">
        <f t="shared" si="75"/>
        <v>PCD_DPWW3_PR19WINCA_DIR_S2</v>
      </c>
      <c r="CA135" s="465" t="str">
        <f t="shared" si="75"/>
        <v>PCD_DPWW3_PR19WINCA_DSCR_S2</v>
      </c>
      <c r="CB135" s="465" t="str">
        <f t="shared" si="75"/>
        <v>PCD_DPWW3_PR19WINCA_DCS_S2</v>
      </c>
      <c r="CC135" s="465" t="str">
        <f t="shared" si="75"/>
        <v>PCD_DPWW3_PR19WINCA_DSCS_S2</v>
      </c>
      <c r="CD135" s="465" t="str">
        <f t="shared" si="75"/>
        <v>PCD_DPWW3_PR19WINCA_DPP_S2</v>
      </c>
      <c r="CE135" s="465" t="str">
        <f t="shared" si="75"/>
        <v>PCD_DPWW3_PR19WINCA_DTPI_S2</v>
      </c>
      <c r="CF135" s="465" t="str">
        <f t="shared" si="75"/>
        <v>PCD_DPWW3_PR19WINCA_DCI_S2</v>
      </c>
      <c r="CG135" s="465" t="str">
        <f t="shared" si="75"/>
        <v>PCD_DPWW3_PR19WINCA_DSI_S2</v>
      </c>
      <c r="CH135" s="465" t="str">
        <f t="shared" si="75"/>
        <v>PCD_DPWW3_PR19WINCA_DER_S2</v>
      </c>
      <c r="CI135" s="465" t="str">
        <f t="shared" si="74"/>
        <v>PCD_DPWW3_PR19WINCA_RS_S2</v>
      </c>
      <c r="CJ135" s="465" t="str">
        <f t="shared" si="75"/>
        <v>PCD_DPWW3_PR19WINCA_DPLE_S2</v>
      </c>
    </row>
    <row r="136" spans="2:88" ht="15" x14ac:dyDescent="0.25">
      <c r="B136" s="64" t="str">
        <f t="shared" si="72"/>
        <v>YKY</v>
      </c>
      <c r="C136" s="122" t="s">
        <v>930</v>
      </c>
      <c r="D136" s="122" t="s">
        <v>946</v>
      </c>
      <c r="E136" s="159" t="str">
        <f>IFERROR(INDEX('PCD List'!$E$3:$O$41,MATCH(DPWW3!$D136,'PCD List'!$D$3:$D$41,0),MATCH(DPWW3!$B136,'PCD List'!$E$2:$O$2,0)),"")</f>
        <v>Y</v>
      </c>
      <c r="F136" s="219" t="s">
        <v>713</v>
      </c>
      <c r="G136" s="19" t="s">
        <v>1927</v>
      </c>
      <c r="H136" s="374" t="s">
        <v>1144</v>
      </c>
      <c r="I136" s="166">
        <v>0</v>
      </c>
      <c r="K136" s="1082"/>
      <c r="L136" s="49"/>
      <c r="M136" s="212">
        <v>0</v>
      </c>
      <c r="N136" s="179">
        <v>0</v>
      </c>
      <c r="O136" s="14">
        <v>1</v>
      </c>
      <c r="P136" s="14">
        <v>0</v>
      </c>
      <c r="Q136" s="181">
        <v>1</v>
      </c>
      <c r="R136" s="31">
        <v>1</v>
      </c>
      <c r="S136" s="14">
        <v>1</v>
      </c>
      <c r="T136" s="14">
        <v>1</v>
      </c>
      <c r="U136" s="34">
        <v>1</v>
      </c>
      <c r="V136" s="213">
        <v>0</v>
      </c>
      <c r="W136" s="14">
        <v>0</v>
      </c>
      <c r="X136" s="14">
        <v>0</v>
      </c>
      <c r="Y136" s="34">
        <v>0</v>
      </c>
      <c r="Z136" s="213">
        <v>0</v>
      </c>
      <c r="AA136" s="14">
        <v>0</v>
      </c>
      <c r="AB136" s="14">
        <v>0</v>
      </c>
      <c r="AC136" s="214">
        <v>0</v>
      </c>
      <c r="AD136" s="31">
        <v>0</v>
      </c>
      <c r="AE136" s="14">
        <v>0</v>
      </c>
      <c r="AF136" s="14">
        <v>0</v>
      </c>
      <c r="AG136" s="181">
        <v>0</v>
      </c>
      <c r="AH136" s="30"/>
      <c r="AI136" s="30"/>
      <c r="AJ136" s="126"/>
      <c r="AK136" s="9"/>
      <c r="AL136" s="9"/>
      <c r="AM136" s="9"/>
      <c r="AN136" s="9"/>
      <c r="AO136" s="9"/>
      <c r="AP136" s="9"/>
      <c r="AQ136" s="9"/>
      <c r="AR136" s="9"/>
      <c r="AS136" s="9"/>
      <c r="AT136" s="9"/>
      <c r="AU136" s="89"/>
      <c r="AW136" s="449" t="s">
        <v>2262</v>
      </c>
      <c r="AZ136" s="2" t="s">
        <v>1928</v>
      </c>
      <c r="BA136" s="466"/>
      <c r="BC136" s="348" t="s">
        <v>2280</v>
      </c>
      <c r="BD136" s="333" t="s">
        <v>2280</v>
      </c>
      <c r="BE136" s="290" t="s">
        <v>2280</v>
      </c>
      <c r="BF136" s="290" t="s">
        <v>2280</v>
      </c>
      <c r="BG136" s="334" t="s">
        <v>2280</v>
      </c>
      <c r="BH136" s="333" t="s">
        <v>2280</v>
      </c>
      <c r="BI136" s="290" t="s">
        <v>2280</v>
      </c>
      <c r="BJ136" s="290" t="s">
        <v>2280</v>
      </c>
      <c r="BK136" s="334" t="s">
        <v>2280</v>
      </c>
      <c r="BL136" s="333" t="s">
        <v>2280</v>
      </c>
      <c r="BM136" s="290" t="s">
        <v>2280</v>
      </c>
      <c r="BN136" s="290" t="s">
        <v>2280</v>
      </c>
      <c r="BO136" s="334" t="s">
        <v>2280</v>
      </c>
      <c r="BP136" s="333" t="s">
        <v>2280</v>
      </c>
      <c r="BQ136" s="290" t="s">
        <v>2280</v>
      </c>
      <c r="BR136" s="290" t="s">
        <v>2280</v>
      </c>
      <c r="BS136" s="334" t="s">
        <v>2280</v>
      </c>
      <c r="BT136" s="333" t="s">
        <v>2280</v>
      </c>
      <c r="BU136" s="290" t="s">
        <v>2280</v>
      </c>
      <c r="BV136" s="290" t="s">
        <v>2280</v>
      </c>
      <c r="BW136" s="334" t="s">
        <v>2280</v>
      </c>
      <c r="BX136" s="299"/>
      <c r="BY136" s="465" t="str">
        <f t="shared" si="75"/>
        <v>PCD_DPWW3_PR19WINCA_DLY_S3</v>
      </c>
      <c r="BZ136" s="465" t="str">
        <f t="shared" si="75"/>
        <v>PCD_DPWW3_PR19WINCA_DIR_S3</v>
      </c>
      <c r="CA136" s="465" t="str">
        <f t="shared" si="75"/>
        <v>PCD_DPWW3_PR19WINCA_DSCR_S3</v>
      </c>
      <c r="CB136" s="465" t="str">
        <f t="shared" si="75"/>
        <v>PCD_DPWW3_PR19WINCA_DCS_S3</v>
      </c>
      <c r="CC136" s="465" t="str">
        <f t="shared" si="75"/>
        <v>PCD_DPWW3_PR19WINCA_DSCS_S3</v>
      </c>
      <c r="CD136" s="465" t="str">
        <f t="shared" si="75"/>
        <v>PCD_DPWW3_PR19WINCA_DPP_S3</v>
      </c>
      <c r="CE136" s="465" t="str">
        <f t="shared" si="75"/>
        <v>PCD_DPWW3_PR19WINCA_DTPI_S3</v>
      </c>
      <c r="CF136" s="465" t="str">
        <f t="shared" si="75"/>
        <v>PCD_DPWW3_PR19WINCA_DCI_S3</v>
      </c>
      <c r="CG136" s="465" t="str">
        <f t="shared" si="75"/>
        <v>PCD_DPWW3_PR19WINCA_DSI_S3</v>
      </c>
      <c r="CH136" s="465" t="str">
        <f t="shared" si="75"/>
        <v>PCD_DPWW3_PR19WINCA_DER_S3</v>
      </c>
      <c r="CI136" s="465" t="str">
        <f t="shared" si="74"/>
        <v>PCD_DPWW3_PR19WINCA_RS_S3</v>
      </c>
      <c r="CJ136" s="465" t="str">
        <f t="shared" si="75"/>
        <v>PCD_DPWW3_PR19WINCA_DPLE_S3</v>
      </c>
    </row>
    <row r="137" spans="2:88" ht="15" x14ac:dyDescent="0.25">
      <c r="B137" s="64" t="str">
        <f t="shared" si="72"/>
        <v>YKY</v>
      </c>
      <c r="C137" s="122" t="s">
        <v>930</v>
      </c>
      <c r="D137" s="122" t="s">
        <v>946</v>
      </c>
      <c r="E137" s="159" t="str">
        <f>IFERROR(INDEX('PCD List'!$E$3:$O$41,MATCH(DPWW3!$D137,'PCD List'!$D$3:$D$41,0),MATCH(DPWW3!$B137,'PCD List'!$E$2:$O$2,0)),"")</f>
        <v>Y</v>
      </c>
      <c r="F137" s="219" t="s">
        <v>713</v>
      </c>
      <c r="G137" s="19" t="s">
        <v>1930</v>
      </c>
      <c r="H137" s="374" t="s">
        <v>1144</v>
      </c>
      <c r="I137" s="166">
        <v>0</v>
      </c>
      <c r="K137" s="1082"/>
      <c r="L137" s="49"/>
      <c r="M137" s="212">
        <v>2</v>
      </c>
      <c r="N137" s="179">
        <v>1</v>
      </c>
      <c r="O137" s="14">
        <v>1</v>
      </c>
      <c r="P137" s="14">
        <v>2</v>
      </c>
      <c r="Q137" s="181">
        <v>2</v>
      </c>
      <c r="R137" s="31">
        <v>2</v>
      </c>
      <c r="S137" s="14">
        <v>2</v>
      </c>
      <c r="T137" s="14">
        <v>2</v>
      </c>
      <c r="U137" s="34">
        <v>2</v>
      </c>
      <c r="V137" s="213">
        <v>3</v>
      </c>
      <c r="W137" s="14">
        <v>3</v>
      </c>
      <c r="X137" s="14">
        <v>3</v>
      </c>
      <c r="Y137" s="34">
        <v>2</v>
      </c>
      <c r="Z137" s="213">
        <v>2</v>
      </c>
      <c r="AA137" s="14">
        <v>2</v>
      </c>
      <c r="AB137" s="14">
        <v>2</v>
      </c>
      <c r="AC137" s="214">
        <v>1</v>
      </c>
      <c r="AD137" s="31">
        <v>1</v>
      </c>
      <c r="AE137" s="14">
        <v>1</v>
      </c>
      <c r="AF137" s="14">
        <v>0</v>
      </c>
      <c r="AG137" s="181">
        <v>0</v>
      </c>
      <c r="AH137" s="30"/>
      <c r="AI137" s="30"/>
      <c r="AJ137" s="126"/>
      <c r="AK137" s="9"/>
      <c r="AL137" s="9"/>
      <c r="AM137" s="9"/>
      <c r="AN137" s="9"/>
      <c r="AO137" s="9"/>
      <c r="AP137" s="9"/>
      <c r="AQ137" s="9"/>
      <c r="AR137" s="9"/>
      <c r="AS137" s="9"/>
      <c r="AT137" s="9"/>
      <c r="AU137" s="89"/>
      <c r="AW137" s="449" t="s">
        <v>2262</v>
      </c>
      <c r="AZ137" s="2" t="s">
        <v>1931</v>
      </c>
      <c r="BA137" s="466"/>
      <c r="BC137" s="348" t="s">
        <v>2281</v>
      </c>
      <c r="BD137" s="333" t="s">
        <v>2281</v>
      </c>
      <c r="BE137" s="290" t="s">
        <v>2281</v>
      </c>
      <c r="BF137" s="290" t="s">
        <v>2281</v>
      </c>
      <c r="BG137" s="334" t="s">
        <v>2281</v>
      </c>
      <c r="BH137" s="333" t="s">
        <v>2281</v>
      </c>
      <c r="BI137" s="290" t="s">
        <v>2281</v>
      </c>
      <c r="BJ137" s="290" t="s">
        <v>2281</v>
      </c>
      <c r="BK137" s="334" t="s">
        <v>2281</v>
      </c>
      <c r="BL137" s="333" t="s">
        <v>2281</v>
      </c>
      <c r="BM137" s="290" t="s">
        <v>2281</v>
      </c>
      <c r="BN137" s="290" t="s">
        <v>2281</v>
      </c>
      <c r="BO137" s="334" t="s">
        <v>2281</v>
      </c>
      <c r="BP137" s="333" t="s">
        <v>2281</v>
      </c>
      <c r="BQ137" s="290" t="s">
        <v>2281</v>
      </c>
      <c r="BR137" s="290" t="s">
        <v>2281</v>
      </c>
      <c r="BS137" s="334" t="s">
        <v>2281</v>
      </c>
      <c r="BT137" s="333" t="s">
        <v>2281</v>
      </c>
      <c r="BU137" s="290" t="s">
        <v>2281</v>
      </c>
      <c r="BV137" s="290" t="s">
        <v>2281</v>
      </c>
      <c r="BW137" s="334" t="s">
        <v>2281</v>
      </c>
      <c r="BX137" s="299"/>
      <c r="BY137" s="465" t="str">
        <f t="shared" si="75"/>
        <v>PCD_DPWW3_PR19WINCA_DLY_S4</v>
      </c>
      <c r="BZ137" s="465" t="str">
        <f t="shared" si="75"/>
        <v>PCD_DPWW3_PR19WINCA_DIR_S4</v>
      </c>
      <c r="CA137" s="465" t="str">
        <f t="shared" si="75"/>
        <v>PCD_DPWW3_PR19WINCA_DSCR_S4</v>
      </c>
      <c r="CB137" s="465" t="str">
        <f t="shared" si="75"/>
        <v>PCD_DPWW3_PR19WINCA_DCS_S4</v>
      </c>
      <c r="CC137" s="465" t="str">
        <f t="shared" si="75"/>
        <v>PCD_DPWW3_PR19WINCA_DSCS_S4</v>
      </c>
      <c r="CD137" s="465" t="str">
        <f t="shared" si="75"/>
        <v>PCD_DPWW3_PR19WINCA_DPP_S4</v>
      </c>
      <c r="CE137" s="465" t="str">
        <f t="shared" si="75"/>
        <v>PCD_DPWW3_PR19WINCA_DTPI_S4</v>
      </c>
      <c r="CF137" s="465" t="str">
        <f t="shared" si="75"/>
        <v>PCD_DPWW3_PR19WINCA_DCI_S4</v>
      </c>
      <c r="CG137" s="465" t="str">
        <f t="shared" si="75"/>
        <v>PCD_DPWW3_PR19WINCA_DSI_S4</v>
      </c>
      <c r="CH137" s="465" t="str">
        <f t="shared" si="75"/>
        <v>PCD_DPWW3_PR19WINCA_DER_S4</v>
      </c>
      <c r="CI137" s="465" t="str">
        <f t="shared" si="74"/>
        <v>PCD_DPWW3_PR19WINCA_RS_S4</v>
      </c>
      <c r="CJ137" s="465" t="str">
        <f t="shared" si="75"/>
        <v>PCD_DPWW3_PR19WINCA_DPLE_S4</v>
      </c>
    </row>
    <row r="138" spans="2:88" ht="15" x14ac:dyDescent="0.25">
      <c r="B138" s="64" t="str">
        <f t="shared" si="72"/>
        <v>YKY</v>
      </c>
      <c r="C138" s="122" t="s">
        <v>930</v>
      </c>
      <c r="D138" s="122" t="s">
        <v>946</v>
      </c>
      <c r="E138" s="159" t="str">
        <f>IFERROR(INDEX('PCD List'!$E$3:$O$41,MATCH(DPWW3!$D138,'PCD List'!$D$3:$D$41,0),MATCH(DPWW3!$B138,'PCD List'!$E$2:$O$2,0)),"")</f>
        <v>Y</v>
      </c>
      <c r="F138" s="219" t="s">
        <v>713</v>
      </c>
      <c r="G138" s="19" t="s">
        <v>1933</v>
      </c>
      <c r="H138" s="374" t="s">
        <v>1144</v>
      </c>
      <c r="I138" s="166">
        <v>0</v>
      </c>
      <c r="K138" s="1082"/>
      <c r="L138" s="49"/>
      <c r="M138" s="212">
        <v>0</v>
      </c>
      <c r="N138" s="179">
        <v>1</v>
      </c>
      <c r="O138" s="14">
        <v>1</v>
      </c>
      <c r="P138" s="14">
        <v>1</v>
      </c>
      <c r="Q138" s="181">
        <v>0</v>
      </c>
      <c r="R138" s="31">
        <v>0</v>
      </c>
      <c r="S138" s="14">
        <v>0</v>
      </c>
      <c r="T138" s="14">
        <v>0</v>
      </c>
      <c r="U138" s="34">
        <v>0</v>
      </c>
      <c r="V138" s="213">
        <v>0</v>
      </c>
      <c r="W138" s="14">
        <v>0</v>
      </c>
      <c r="X138" s="14">
        <v>0</v>
      </c>
      <c r="Y138" s="34">
        <v>1</v>
      </c>
      <c r="Z138" s="213">
        <v>0</v>
      </c>
      <c r="AA138" s="14">
        <v>0</v>
      </c>
      <c r="AB138" s="14">
        <v>0</v>
      </c>
      <c r="AC138" s="214">
        <v>0</v>
      </c>
      <c r="AD138" s="31">
        <v>0</v>
      </c>
      <c r="AE138" s="14">
        <v>0</v>
      </c>
      <c r="AF138" s="14">
        <v>1</v>
      </c>
      <c r="AG138" s="181">
        <v>0</v>
      </c>
      <c r="AH138" s="30"/>
      <c r="AI138" s="30"/>
      <c r="AJ138" s="126"/>
      <c r="AK138" s="9"/>
      <c r="AL138" s="9"/>
      <c r="AM138" s="9"/>
      <c r="AN138" s="9"/>
      <c r="AO138" s="9"/>
      <c r="AP138" s="9"/>
      <c r="AQ138" s="9"/>
      <c r="AR138" s="9"/>
      <c r="AS138" s="9"/>
      <c r="AT138" s="9"/>
      <c r="AU138" s="89"/>
      <c r="AW138" s="449" t="s">
        <v>2262</v>
      </c>
      <c r="AZ138" s="2" t="s">
        <v>1934</v>
      </c>
      <c r="BA138" s="466"/>
      <c r="BC138" s="348" t="s">
        <v>2282</v>
      </c>
      <c r="BD138" s="333" t="s">
        <v>2282</v>
      </c>
      <c r="BE138" s="290" t="s">
        <v>2282</v>
      </c>
      <c r="BF138" s="290" t="s">
        <v>2282</v>
      </c>
      <c r="BG138" s="334" t="s">
        <v>2282</v>
      </c>
      <c r="BH138" s="333" t="s">
        <v>2282</v>
      </c>
      <c r="BI138" s="290" t="s">
        <v>2282</v>
      </c>
      <c r="BJ138" s="290" t="s">
        <v>2282</v>
      </c>
      <c r="BK138" s="334" t="s">
        <v>2282</v>
      </c>
      <c r="BL138" s="333" t="s">
        <v>2282</v>
      </c>
      <c r="BM138" s="290" t="s">
        <v>2282</v>
      </c>
      <c r="BN138" s="290" t="s">
        <v>2282</v>
      </c>
      <c r="BO138" s="334" t="s">
        <v>2282</v>
      </c>
      <c r="BP138" s="333" t="s">
        <v>2282</v>
      </c>
      <c r="BQ138" s="290" t="s">
        <v>2282</v>
      </c>
      <c r="BR138" s="290" t="s">
        <v>2282</v>
      </c>
      <c r="BS138" s="334" t="s">
        <v>2282</v>
      </c>
      <c r="BT138" s="333" t="s">
        <v>2282</v>
      </c>
      <c r="BU138" s="290" t="s">
        <v>2282</v>
      </c>
      <c r="BV138" s="290" t="s">
        <v>2282</v>
      </c>
      <c r="BW138" s="334" t="s">
        <v>2282</v>
      </c>
      <c r="BX138" s="299"/>
      <c r="BY138" s="465" t="str">
        <f t="shared" si="75"/>
        <v>PCD_DPWW3_PR19WINCA_DLY_S5</v>
      </c>
      <c r="BZ138" s="465" t="str">
        <f t="shared" si="75"/>
        <v>PCD_DPWW3_PR19WINCA_DIR_S5</v>
      </c>
      <c r="CA138" s="465" t="str">
        <f t="shared" si="75"/>
        <v>PCD_DPWW3_PR19WINCA_DSCR_S5</v>
      </c>
      <c r="CB138" s="465" t="str">
        <f t="shared" si="75"/>
        <v>PCD_DPWW3_PR19WINCA_DCS_S5</v>
      </c>
      <c r="CC138" s="465" t="str">
        <f t="shared" si="75"/>
        <v>PCD_DPWW3_PR19WINCA_DSCS_S5</v>
      </c>
      <c r="CD138" s="465" t="str">
        <f t="shared" si="75"/>
        <v>PCD_DPWW3_PR19WINCA_DPP_S5</v>
      </c>
      <c r="CE138" s="465" t="str">
        <f t="shared" si="75"/>
        <v>PCD_DPWW3_PR19WINCA_DTPI_S5</v>
      </c>
      <c r="CF138" s="465" t="str">
        <f t="shared" si="75"/>
        <v>PCD_DPWW3_PR19WINCA_DCI_S5</v>
      </c>
      <c r="CG138" s="465" t="str">
        <f t="shared" si="75"/>
        <v>PCD_DPWW3_PR19WINCA_DSI_S5</v>
      </c>
      <c r="CH138" s="465" t="str">
        <f t="shared" si="75"/>
        <v>PCD_DPWW3_PR19WINCA_DER_S5</v>
      </c>
      <c r="CI138" s="465" t="str">
        <f t="shared" si="74"/>
        <v>PCD_DPWW3_PR19WINCA_RS_S5</v>
      </c>
      <c r="CJ138" s="465" t="str">
        <f t="shared" si="75"/>
        <v>PCD_DPWW3_PR19WINCA_DPLE_S5</v>
      </c>
    </row>
    <row r="139" spans="2:88" ht="15" x14ac:dyDescent="0.25">
      <c r="B139" s="64" t="str">
        <f t="shared" si="72"/>
        <v>YKY</v>
      </c>
      <c r="C139" s="122" t="s">
        <v>930</v>
      </c>
      <c r="D139" s="122" t="s">
        <v>946</v>
      </c>
      <c r="E139" s="159" t="str">
        <f>IFERROR(INDEX('PCD List'!$E$3:$O$41,MATCH(DPWW3!$D139,'PCD List'!$D$3:$D$41,0),MATCH(DPWW3!$B139,'PCD List'!$E$2:$O$2,0)),"")</f>
        <v>Y</v>
      </c>
      <c r="F139" s="219" t="s">
        <v>713</v>
      </c>
      <c r="G139" s="19" t="s">
        <v>1936</v>
      </c>
      <c r="H139" s="374" t="s">
        <v>1144</v>
      </c>
      <c r="I139" s="166">
        <v>0</v>
      </c>
      <c r="K139" s="1082"/>
      <c r="L139" s="49"/>
      <c r="M139" s="212">
        <v>0</v>
      </c>
      <c r="N139" s="179">
        <v>0</v>
      </c>
      <c r="O139" s="14">
        <v>0</v>
      </c>
      <c r="P139" s="14">
        <v>0</v>
      </c>
      <c r="Q139" s="181">
        <v>1</v>
      </c>
      <c r="R139" s="31">
        <v>1</v>
      </c>
      <c r="S139" s="14">
        <v>1</v>
      </c>
      <c r="T139" s="14">
        <v>1</v>
      </c>
      <c r="U139" s="34">
        <v>1</v>
      </c>
      <c r="V139" s="213">
        <v>1</v>
      </c>
      <c r="W139" s="14">
        <v>1</v>
      </c>
      <c r="X139" s="14">
        <v>1</v>
      </c>
      <c r="Y139" s="34">
        <v>1</v>
      </c>
      <c r="Z139" s="213">
        <v>2</v>
      </c>
      <c r="AA139" s="14">
        <v>2</v>
      </c>
      <c r="AB139" s="14">
        <v>2</v>
      </c>
      <c r="AC139" s="214">
        <v>3</v>
      </c>
      <c r="AD139" s="31">
        <v>3</v>
      </c>
      <c r="AE139" s="14">
        <v>3</v>
      </c>
      <c r="AF139" s="14">
        <v>3</v>
      </c>
      <c r="AG139" s="181">
        <v>4</v>
      </c>
      <c r="AH139" s="30"/>
      <c r="AI139" s="30"/>
      <c r="AJ139" s="126"/>
      <c r="AK139" s="9"/>
      <c r="AL139" s="9"/>
      <c r="AM139" s="9"/>
      <c r="AN139" s="9"/>
      <c r="AO139" s="9"/>
      <c r="AP139" s="9"/>
      <c r="AQ139" s="9"/>
      <c r="AR139" s="9"/>
      <c r="AS139" s="9"/>
      <c r="AT139" s="9"/>
      <c r="AU139" s="89"/>
      <c r="AW139" s="449" t="s">
        <v>2262</v>
      </c>
      <c r="AZ139" s="2" t="s">
        <v>1937</v>
      </c>
      <c r="BA139" s="466"/>
      <c r="BC139" s="348" t="s">
        <v>2283</v>
      </c>
      <c r="BD139" s="333" t="s">
        <v>2283</v>
      </c>
      <c r="BE139" s="290" t="s">
        <v>2283</v>
      </c>
      <c r="BF139" s="290" t="s">
        <v>2283</v>
      </c>
      <c r="BG139" s="334" t="s">
        <v>2283</v>
      </c>
      <c r="BH139" s="333" t="s">
        <v>2283</v>
      </c>
      <c r="BI139" s="290" t="s">
        <v>2283</v>
      </c>
      <c r="BJ139" s="290" t="s">
        <v>2283</v>
      </c>
      <c r="BK139" s="334" t="s">
        <v>2283</v>
      </c>
      <c r="BL139" s="333" t="s">
        <v>2283</v>
      </c>
      <c r="BM139" s="290" t="s">
        <v>2283</v>
      </c>
      <c r="BN139" s="290" t="s">
        <v>2283</v>
      </c>
      <c r="BO139" s="334" t="s">
        <v>2283</v>
      </c>
      <c r="BP139" s="333" t="s">
        <v>2283</v>
      </c>
      <c r="BQ139" s="290" t="s">
        <v>2283</v>
      </c>
      <c r="BR139" s="290" t="s">
        <v>2283</v>
      </c>
      <c r="BS139" s="334" t="s">
        <v>2283</v>
      </c>
      <c r="BT139" s="333" t="s">
        <v>2283</v>
      </c>
      <c r="BU139" s="290" t="s">
        <v>2283</v>
      </c>
      <c r="BV139" s="290" t="s">
        <v>2283</v>
      </c>
      <c r="BW139" s="334" t="s">
        <v>2283</v>
      </c>
      <c r="BX139" s="299"/>
      <c r="BY139" s="465" t="str">
        <f t="shared" si="75"/>
        <v>PCD_DPWW3_PR19WINCA_DLY_S6</v>
      </c>
      <c r="BZ139" s="465" t="str">
        <f t="shared" si="75"/>
        <v>PCD_DPWW3_PR19WINCA_DIR_S6</v>
      </c>
      <c r="CA139" s="465" t="str">
        <f t="shared" si="75"/>
        <v>PCD_DPWW3_PR19WINCA_DSCR_S6</v>
      </c>
      <c r="CB139" s="465" t="str">
        <f t="shared" si="75"/>
        <v>PCD_DPWW3_PR19WINCA_DCS_S6</v>
      </c>
      <c r="CC139" s="465" t="str">
        <f t="shared" si="75"/>
        <v>PCD_DPWW3_PR19WINCA_DSCS_S6</v>
      </c>
      <c r="CD139" s="465" t="str">
        <f t="shared" si="75"/>
        <v>PCD_DPWW3_PR19WINCA_DPP_S6</v>
      </c>
      <c r="CE139" s="465" t="str">
        <f t="shared" si="75"/>
        <v>PCD_DPWW3_PR19WINCA_DTPI_S6</v>
      </c>
      <c r="CF139" s="465" t="str">
        <f t="shared" si="75"/>
        <v>PCD_DPWW3_PR19WINCA_DCI_S6</v>
      </c>
      <c r="CG139" s="465" t="str">
        <f t="shared" si="75"/>
        <v>PCD_DPWW3_PR19WINCA_DSI_S6</v>
      </c>
      <c r="CH139" s="465" t="str">
        <f t="shared" si="75"/>
        <v>PCD_DPWW3_PR19WINCA_DER_S6</v>
      </c>
      <c r="CI139" s="465" t="str">
        <f t="shared" si="74"/>
        <v>PCD_DPWW3_PR19WINCA_RS_S6</v>
      </c>
      <c r="CJ139" s="465" t="str">
        <f t="shared" si="75"/>
        <v>PCD_DPWW3_PR19WINCA_DPLE_S6</v>
      </c>
    </row>
    <row r="140" spans="2:88" ht="15" x14ac:dyDescent="0.25">
      <c r="B140" s="59" t="str">
        <f t="shared" si="72"/>
        <v>YKY</v>
      </c>
      <c r="C140" s="223" t="s">
        <v>930</v>
      </c>
      <c r="D140" s="223" t="s">
        <v>946</v>
      </c>
      <c r="E140" s="224" t="str">
        <f>IFERROR(INDEX('PCD List'!$E$3:$O$41,MATCH(DPWW3!$D140,'PCD List'!$D$3:$D$41,0),MATCH(DPWW3!$B140,'PCD List'!$E$2:$O$2,0)),"")</f>
        <v>Y</v>
      </c>
      <c r="F140" s="433" t="s">
        <v>713</v>
      </c>
      <c r="G140" s="19" t="s">
        <v>1939</v>
      </c>
      <c r="H140" s="374" t="s">
        <v>1144</v>
      </c>
      <c r="I140" s="166">
        <v>0</v>
      </c>
      <c r="K140" s="1082"/>
      <c r="L140" s="49"/>
      <c r="M140" s="418">
        <v>0</v>
      </c>
      <c r="N140" s="183">
        <v>0</v>
      </c>
      <c r="O140" s="184">
        <v>0</v>
      </c>
      <c r="P140" s="184">
        <v>0</v>
      </c>
      <c r="Q140" s="185">
        <v>0</v>
      </c>
      <c r="R140" s="419">
        <v>0</v>
      </c>
      <c r="S140" s="184">
        <v>0</v>
      </c>
      <c r="T140" s="184">
        <v>0</v>
      </c>
      <c r="U140" s="420">
        <v>0</v>
      </c>
      <c r="V140" s="421">
        <v>0</v>
      </c>
      <c r="W140" s="184">
        <v>0</v>
      </c>
      <c r="X140" s="184">
        <v>0</v>
      </c>
      <c r="Y140" s="420">
        <v>0</v>
      </c>
      <c r="Z140" s="421">
        <v>0</v>
      </c>
      <c r="AA140" s="184">
        <v>0</v>
      </c>
      <c r="AB140" s="184">
        <v>0</v>
      </c>
      <c r="AC140" s="422">
        <v>0</v>
      </c>
      <c r="AD140" s="419">
        <v>0</v>
      </c>
      <c r="AE140" s="184">
        <v>0</v>
      </c>
      <c r="AF140" s="184">
        <v>0</v>
      </c>
      <c r="AG140" s="185">
        <v>0</v>
      </c>
      <c r="AH140" s="30"/>
      <c r="AI140" s="30"/>
      <c r="AJ140" s="126"/>
      <c r="AK140" s="9"/>
      <c r="AL140" s="9"/>
      <c r="AM140" s="9"/>
      <c r="AN140" s="9"/>
      <c r="AO140" s="9"/>
      <c r="AP140" s="9"/>
      <c r="AQ140" s="9"/>
      <c r="AR140" s="9"/>
      <c r="AS140" s="9"/>
      <c r="AT140" s="9"/>
      <c r="AU140" s="89"/>
      <c r="AW140" s="449" t="s">
        <v>2262</v>
      </c>
      <c r="AZ140" s="2" t="s">
        <v>1940</v>
      </c>
      <c r="BA140" s="466"/>
      <c r="BC140" s="348" t="s">
        <v>2284</v>
      </c>
      <c r="BD140" s="333" t="s">
        <v>2284</v>
      </c>
      <c r="BE140" s="290" t="s">
        <v>2284</v>
      </c>
      <c r="BF140" s="290" t="s">
        <v>2284</v>
      </c>
      <c r="BG140" s="334" t="s">
        <v>2284</v>
      </c>
      <c r="BH140" s="333" t="s">
        <v>2284</v>
      </c>
      <c r="BI140" s="290" t="s">
        <v>2284</v>
      </c>
      <c r="BJ140" s="290" t="s">
        <v>2284</v>
      </c>
      <c r="BK140" s="334" t="s">
        <v>2284</v>
      </c>
      <c r="BL140" s="333" t="s">
        <v>2284</v>
      </c>
      <c r="BM140" s="290" t="s">
        <v>2284</v>
      </c>
      <c r="BN140" s="290" t="s">
        <v>2284</v>
      </c>
      <c r="BO140" s="334" t="s">
        <v>2284</v>
      </c>
      <c r="BP140" s="333" t="s">
        <v>2284</v>
      </c>
      <c r="BQ140" s="290" t="s">
        <v>2284</v>
      </c>
      <c r="BR140" s="290" t="s">
        <v>2284</v>
      </c>
      <c r="BS140" s="334" t="s">
        <v>2284</v>
      </c>
      <c r="BT140" s="333" t="s">
        <v>2284</v>
      </c>
      <c r="BU140" s="290" t="s">
        <v>2284</v>
      </c>
      <c r="BV140" s="290" t="s">
        <v>2284</v>
      </c>
      <c r="BW140" s="334" t="s">
        <v>2284</v>
      </c>
      <c r="BX140" s="299"/>
      <c r="BY140" s="465" t="str">
        <f t="shared" si="75"/>
        <v>PCD_DPWW3_PR19WINCA_DLY_S7</v>
      </c>
      <c r="BZ140" s="465" t="str">
        <f t="shared" si="75"/>
        <v>PCD_DPWW3_PR19WINCA_DIR_S7</v>
      </c>
      <c r="CA140" s="465" t="str">
        <f t="shared" si="75"/>
        <v>PCD_DPWW3_PR19WINCA_DSCR_S7</v>
      </c>
      <c r="CB140" s="465" t="str">
        <f t="shared" si="75"/>
        <v>PCD_DPWW3_PR19WINCA_DCS_S7</v>
      </c>
      <c r="CC140" s="465" t="str">
        <f t="shared" si="75"/>
        <v>PCD_DPWW3_PR19WINCA_DSCS_S7</v>
      </c>
      <c r="CD140" s="465" t="str">
        <f t="shared" si="75"/>
        <v>PCD_DPWW3_PR19WINCA_DPP_S7</v>
      </c>
      <c r="CE140" s="465" t="str">
        <f t="shared" si="75"/>
        <v>PCD_DPWW3_PR19WINCA_DTPI_S7</v>
      </c>
      <c r="CF140" s="465" t="str">
        <f t="shared" si="75"/>
        <v>PCD_DPWW3_PR19WINCA_DCI_S7</v>
      </c>
      <c r="CG140" s="465" t="str">
        <f t="shared" si="75"/>
        <v>PCD_DPWW3_PR19WINCA_DSI_S7</v>
      </c>
      <c r="CH140" s="465" t="str">
        <f t="shared" si="75"/>
        <v>PCD_DPWW3_PR19WINCA_DER_S7</v>
      </c>
      <c r="CI140" s="465" t="str">
        <f t="shared" si="74"/>
        <v>PCD_DPWW3_PR19WINCA_RS_S7</v>
      </c>
      <c r="CJ140" s="465" t="str">
        <f t="shared" si="75"/>
        <v>PCD_DPWW3_PR19WINCA_DPLE_S7</v>
      </c>
    </row>
    <row r="141" spans="2:88" ht="15.6" thickBot="1" x14ac:dyDescent="0.3">
      <c r="B141" s="417" t="str">
        <f t="shared" si="72"/>
        <v>YKY</v>
      </c>
      <c r="C141" s="226" t="s">
        <v>930</v>
      </c>
      <c r="D141" s="226" t="s">
        <v>946</v>
      </c>
      <c r="E141" s="221" t="str">
        <f>IFERROR(INDEX('PCD List'!$E$3:$O$41,MATCH(DPWW3!$D141,'PCD List'!$D$3:$D$41,0),MATCH(DPWW3!$B141,'PCD List'!$E$2:$O$2,0)),"")</f>
        <v>Y</v>
      </c>
      <c r="F141" s="435" t="s">
        <v>713</v>
      </c>
      <c r="G141" s="227" t="s">
        <v>1942</v>
      </c>
      <c r="H141" s="423" t="s">
        <v>1144</v>
      </c>
      <c r="I141" s="424">
        <v>0</v>
      </c>
      <c r="K141" s="1083"/>
      <c r="L141" s="49"/>
      <c r="M141" s="429">
        <f>SUM( M133:M139)</f>
        <v>4</v>
      </c>
      <c r="N141" s="430">
        <f t="shared" ref="N141:AG141" si="76">SUM( N133:N139)</f>
        <v>4</v>
      </c>
      <c r="O141" s="431">
        <f t="shared" si="76"/>
        <v>4</v>
      </c>
      <c r="P141" s="431">
        <f t="shared" si="76"/>
        <v>4</v>
      </c>
      <c r="Q141" s="431">
        <f t="shared" si="76"/>
        <v>4</v>
      </c>
      <c r="R141" s="431">
        <f t="shared" si="76"/>
        <v>4</v>
      </c>
      <c r="S141" s="431">
        <f t="shared" si="76"/>
        <v>4</v>
      </c>
      <c r="T141" s="431">
        <f t="shared" si="76"/>
        <v>4</v>
      </c>
      <c r="U141" s="431">
        <f t="shared" si="76"/>
        <v>4</v>
      </c>
      <c r="V141" s="431">
        <f t="shared" si="76"/>
        <v>4</v>
      </c>
      <c r="W141" s="431">
        <f t="shared" si="76"/>
        <v>4</v>
      </c>
      <c r="X141" s="431">
        <f t="shared" si="76"/>
        <v>4</v>
      </c>
      <c r="Y141" s="431">
        <f t="shared" si="76"/>
        <v>4</v>
      </c>
      <c r="Z141" s="431">
        <f t="shared" si="76"/>
        <v>4</v>
      </c>
      <c r="AA141" s="431">
        <f t="shared" si="76"/>
        <v>4</v>
      </c>
      <c r="AB141" s="431">
        <f t="shared" si="76"/>
        <v>4</v>
      </c>
      <c r="AC141" s="431">
        <f t="shared" si="76"/>
        <v>4</v>
      </c>
      <c r="AD141" s="431">
        <f t="shared" si="76"/>
        <v>4</v>
      </c>
      <c r="AE141" s="431">
        <f t="shared" si="76"/>
        <v>4</v>
      </c>
      <c r="AF141" s="431">
        <f t="shared" si="76"/>
        <v>4</v>
      </c>
      <c r="AG141" s="431">
        <f t="shared" si="76"/>
        <v>4</v>
      </c>
      <c r="AH141" s="30"/>
      <c r="AI141" s="30"/>
      <c r="AJ141" s="127"/>
      <c r="AK141" s="128"/>
      <c r="AL141" s="128"/>
      <c r="AM141" s="128"/>
      <c r="AN141" s="128"/>
      <c r="AO141" s="128"/>
      <c r="AP141" s="128"/>
      <c r="AQ141" s="128"/>
      <c r="AR141" s="128"/>
      <c r="AS141" s="128"/>
      <c r="AT141" s="128"/>
      <c r="AU141" s="90"/>
      <c r="AW141" s="449" t="s">
        <v>2262</v>
      </c>
      <c r="AZ141" s="2" t="s">
        <v>1943</v>
      </c>
      <c r="BA141" s="466"/>
      <c r="BC141" s="464" t="s">
        <v>2285</v>
      </c>
      <c r="BD141" s="452" t="s">
        <v>2285</v>
      </c>
      <c r="BE141" s="453" t="s">
        <v>2285</v>
      </c>
      <c r="BF141" s="453" t="s">
        <v>2285</v>
      </c>
      <c r="BG141" s="454" t="s">
        <v>2285</v>
      </c>
      <c r="BH141" s="452" t="s">
        <v>2285</v>
      </c>
      <c r="BI141" s="453" t="s">
        <v>2285</v>
      </c>
      <c r="BJ141" s="453" t="s">
        <v>2285</v>
      </c>
      <c r="BK141" s="454" t="s">
        <v>2285</v>
      </c>
      <c r="BL141" s="452" t="s">
        <v>2285</v>
      </c>
      <c r="BM141" s="453" t="s">
        <v>2285</v>
      </c>
      <c r="BN141" s="453" t="s">
        <v>2285</v>
      </c>
      <c r="BO141" s="454" t="s">
        <v>2285</v>
      </c>
      <c r="BP141" s="452" t="s">
        <v>2285</v>
      </c>
      <c r="BQ141" s="453" t="s">
        <v>2285</v>
      </c>
      <c r="BR141" s="453" t="s">
        <v>2285</v>
      </c>
      <c r="BS141" s="454" t="s">
        <v>2285</v>
      </c>
      <c r="BT141" s="452" t="s">
        <v>2285</v>
      </c>
      <c r="BU141" s="453" t="s">
        <v>2285</v>
      </c>
      <c r="BV141" s="453" t="s">
        <v>2285</v>
      </c>
      <c r="BW141" s="454" t="s">
        <v>2285</v>
      </c>
      <c r="BX141" s="299"/>
      <c r="BY141" s="465" t="str">
        <f t="shared" si="75"/>
        <v>PCD_DPWW3_PR19WINCA_DLY_ST</v>
      </c>
      <c r="BZ141" s="465" t="str">
        <f t="shared" si="75"/>
        <v>PCD_DPWW3_PR19WINCA_DIR_ST</v>
      </c>
      <c r="CA141" s="465" t="str">
        <f t="shared" si="75"/>
        <v>PCD_DPWW3_PR19WINCA_DSCR_ST</v>
      </c>
      <c r="CB141" s="465" t="str">
        <f t="shared" si="75"/>
        <v>PCD_DPWW3_PR19WINCA_DCS_ST</v>
      </c>
      <c r="CC141" s="465" t="str">
        <f t="shared" si="75"/>
        <v>PCD_DPWW3_PR19WINCA_DSCS_ST</v>
      </c>
      <c r="CD141" s="465" t="str">
        <f t="shared" si="75"/>
        <v>PCD_DPWW3_PR19WINCA_DPP_ST</v>
      </c>
      <c r="CE141" s="465" t="str">
        <f t="shared" si="75"/>
        <v>PCD_DPWW3_PR19WINCA_DTPI_ST</v>
      </c>
      <c r="CF141" s="465" t="str">
        <f t="shared" si="75"/>
        <v>PCD_DPWW3_PR19WINCA_DCI_ST</v>
      </c>
      <c r="CG141" s="465" t="str">
        <f t="shared" si="75"/>
        <v>PCD_DPWW3_PR19WINCA_DSI_ST</v>
      </c>
      <c r="CH141" s="465" t="str">
        <f t="shared" si="75"/>
        <v>PCD_DPWW3_PR19WINCA_DER_ST</v>
      </c>
      <c r="CI141" s="465" t="str">
        <f t="shared" si="74"/>
        <v>PCD_DPWW3_PR19WINCA_RS_ST</v>
      </c>
      <c r="CJ141" s="465" t="str">
        <f t="shared" si="75"/>
        <v>PCD_DPWW3_PR19WINCA_DPLE_ST</v>
      </c>
    </row>
    <row r="142" spans="2:88" ht="15" x14ac:dyDescent="0.25">
      <c r="B142" s="64" t="str">
        <f xml:space="preserve"> B141</f>
        <v>YKY</v>
      </c>
      <c r="C142" s="434" t="s">
        <v>948</v>
      </c>
      <c r="D142" s="361" t="s">
        <v>52</v>
      </c>
      <c r="E142" s="362" t="str">
        <f>IFERROR(INDEX('PCD List'!$E$3:$O$41,MATCH(DPWW3!$D142,'PCD List'!$D$3:$D$41,0),MATCH(DPWW3!$B142,'PCD List'!$E$2:$O$2,0)),"")</f>
        <v>Y</v>
      </c>
      <c r="F142" s="388" t="s">
        <v>53</v>
      </c>
      <c r="G142" s="19" t="s">
        <v>1904</v>
      </c>
      <c r="H142" s="374" t="s">
        <v>1144</v>
      </c>
      <c r="I142" s="166">
        <v>0</v>
      </c>
      <c r="K142" s="1081">
        <v>22</v>
      </c>
      <c r="L142" s="5"/>
      <c r="M142" s="212">
        <v>22</v>
      </c>
      <c r="N142" s="179">
        <v>22</v>
      </c>
      <c r="O142" s="14">
        <v>9</v>
      </c>
      <c r="P142" s="14">
        <v>0</v>
      </c>
      <c r="Q142" s="181">
        <v>0</v>
      </c>
      <c r="R142" s="31">
        <v>0</v>
      </c>
      <c r="S142" s="14">
        <v>0</v>
      </c>
      <c r="T142" s="14">
        <v>0</v>
      </c>
      <c r="U142" s="34">
        <v>0</v>
      </c>
      <c r="V142" s="213">
        <v>0</v>
      </c>
      <c r="W142" s="14">
        <v>0</v>
      </c>
      <c r="X142" s="14">
        <v>0</v>
      </c>
      <c r="Y142" s="34">
        <v>0</v>
      </c>
      <c r="Z142" s="213">
        <v>0</v>
      </c>
      <c r="AA142" s="14">
        <v>0</v>
      </c>
      <c r="AB142" s="14">
        <v>0</v>
      </c>
      <c r="AC142" s="214">
        <v>0</v>
      </c>
      <c r="AD142" s="31">
        <v>0</v>
      </c>
      <c r="AE142" s="14">
        <v>0</v>
      </c>
      <c r="AF142" s="14">
        <v>0</v>
      </c>
      <c r="AG142" s="181">
        <v>0</v>
      </c>
      <c r="AH142" s="30"/>
      <c r="AI142" s="30"/>
      <c r="AJ142" s="126"/>
      <c r="AK142" s="9">
        <v>13</v>
      </c>
      <c r="AL142" s="9"/>
      <c r="AM142" s="9"/>
      <c r="AN142" s="9"/>
      <c r="AO142" s="9"/>
      <c r="AP142" s="9"/>
      <c r="AQ142" s="9">
        <v>9</v>
      </c>
      <c r="AR142" s="9"/>
      <c r="AS142" s="9"/>
      <c r="AT142" s="9"/>
      <c r="AU142" s="89"/>
      <c r="AW142" s="449" t="s">
        <v>2286</v>
      </c>
      <c r="AZ142" t="s">
        <v>2287</v>
      </c>
      <c r="BA142" s="348" t="s">
        <v>2288</v>
      </c>
      <c r="BC142" s="353" t="s">
        <v>2289</v>
      </c>
      <c r="BD142" s="352" t="s">
        <v>2289</v>
      </c>
      <c r="BE142" s="338" t="s">
        <v>2289</v>
      </c>
      <c r="BF142" s="338" t="s">
        <v>2289</v>
      </c>
      <c r="BG142" s="459" t="s">
        <v>2289</v>
      </c>
      <c r="BH142" s="352" t="s">
        <v>2289</v>
      </c>
      <c r="BI142" s="338" t="s">
        <v>2289</v>
      </c>
      <c r="BJ142" s="338" t="s">
        <v>2289</v>
      </c>
      <c r="BK142" s="459" t="s">
        <v>2289</v>
      </c>
      <c r="BL142" s="352" t="s">
        <v>2289</v>
      </c>
      <c r="BM142" s="338" t="s">
        <v>2289</v>
      </c>
      <c r="BN142" s="338" t="s">
        <v>2289</v>
      </c>
      <c r="BO142" s="459" t="s">
        <v>2289</v>
      </c>
      <c r="BP142" s="352" t="s">
        <v>2289</v>
      </c>
      <c r="BQ142" s="338" t="s">
        <v>2289</v>
      </c>
      <c r="BR142" s="338" t="s">
        <v>2289</v>
      </c>
      <c r="BS142" s="459" t="s">
        <v>2289</v>
      </c>
      <c r="BT142" s="352" t="s">
        <v>2289</v>
      </c>
      <c r="BU142" s="338" t="s">
        <v>2289</v>
      </c>
      <c r="BV142" s="338" t="s">
        <v>2289</v>
      </c>
      <c r="BW142" s="459" t="s">
        <v>2289</v>
      </c>
      <c r="BX142" s="299"/>
      <c r="BY142" s="320" t="s">
        <v>2290</v>
      </c>
      <c r="BZ142" s="311" t="s">
        <v>2291</v>
      </c>
      <c r="CA142" s="303" t="s">
        <v>2292</v>
      </c>
      <c r="CB142" s="303" t="s">
        <v>2293</v>
      </c>
      <c r="CC142" s="303" t="s">
        <v>2294</v>
      </c>
      <c r="CD142" s="303" t="s">
        <v>2295</v>
      </c>
      <c r="CE142" s="303" t="s">
        <v>2296</v>
      </c>
      <c r="CF142" s="303" t="s">
        <v>2297</v>
      </c>
      <c r="CG142" s="303" t="s">
        <v>2298</v>
      </c>
      <c r="CH142" s="303" t="s">
        <v>2299</v>
      </c>
      <c r="CI142" s="499" t="s">
        <v>2300</v>
      </c>
      <c r="CJ142" s="310" t="s">
        <v>2301</v>
      </c>
    </row>
    <row r="143" spans="2:88" ht="15" x14ac:dyDescent="0.25">
      <c r="B143" s="64" t="str">
        <f t="shared" ref="B143:B150" si="77" xml:space="preserve"> B142</f>
        <v>YKY</v>
      </c>
      <c r="C143" s="123" t="s">
        <v>948</v>
      </c>
      <c r="D143" s="122" t="s">
        <v>52</v>
      </c>
      <c r="E143" s="159" t="str">
        <f>IFERROR(INDEX('PCD List'!$E$3:$O$41,MATCH(DPWW3!$D143,'PCD List'!$D$3:$D$41,0),MATCH(DPWW3!$B143,'PCD List'!$E$2:$O$2,0)),"")</f>
        <v>Y</v>
      </c>
      <c r="F143" s="50" t="s">
        <v>53</v>
      </c>
      <c r="G143" s="19" t="s">
        <v>1921</v>
      </c>
      <c r="H143" s="374" t="s">
        <v>1144</v>
      </c>
      <c r="I143" s="166">
        <v>0</v>
      </c>
      <c r="K143" s="1082"/>
      <c r="L143" s="49"/>
      <c r="M143" s="212">
        <v>0</v>
      </c>
      <c r="N143" s="179">
        <v>0</v>
      </c>
      <c r="O143" s="14">
        <v>13</v>
      </c>
      <c r="P143" s="14">
        <v>22</v>
      </c>
      <c r="Q143" s="181">
        <v>22</v>
      </c>
      <c r="R143" s="31">
        <v>9</v>
      </c>
      <c r="S143" s="14">
        <v>9</v>
      </c>
      <c r="T143" s="14">
        <v>7</v>
      </c>
      <c r="U143" s="34">
        <v>7</v>
      </c>
      <c r="V143" s="213">
        <v>0</v>
      </c>
      <c r="W143" s="14">
        <v>0</v>
      </c>
      <c r="X143" s="14">
        <v>0</v>
      </c>
      <c r="Y143" s="34">
        <v>0</v>
      </c>
      <c r="Z143" s="213">
        <v>0</v>
      </c>
      <c r="AA143" s="14">
        <v>0</v>
      </c>
      <c r="AB143" s="14">
        <v>0</v>
      </c>
      <c r="AC143" s="214">
        <v>0</v>
      </c>
      <c r="AD143" s="31">
        <v>0</v>
      </c>
      <c r="AE143" s="14">
        <v>0</v>
      </c>
      <c r="AF143" s="14">
        <v>0</v>
      </c>
      <c r="AG143" s="181">
        <v>0</v>
      </c>
      <c r="AH143" s="30"/>
      <c r="AI143" s="30"/>
      <c r="AJ143" s="126"/>
      <c r="AK143" s="9">
        <v>13</v>
      </c>
      <c r="AL143" s="9"/>
      <c r="AM143" s="9"/>
      <c r="AN143" s="9"/>
      <c r="AO143" s="9"/>
      <c r="AP143" s="9"/>
      <c r="AQ143" s="9">
        <v>9</v>
      </c>
      <c r="AR143" s="9"/>
      <c r="AS143" s="9"/>
      <c r="AT143" s="9"/>
      <c r="AU143" s="89"/>
      <c r="AW143" s="449" t="s">
        <v>2286</v>
      </c>
      <c r="AZ143" s="2" t="s">
        <v>1922</v>
      </c>
      <c r="BA143" s="466"/>
      <c r="BC143" s="348" t="s">
        <v>2302</v>
      </c>
      <c r="BD143" s="333" t="s">
        <v>2302</v>
      </c>
      <c r="BE143" s="290" t="s">
        <v>2302</v>
      </c>
      <c r="BF143" s="290" t="s">
        <v>2302</v>
      </c>
      <c r="BG143" s="334" t="s">
        <v>2302</v>
      </c>
      <c r="BH143" s="333" t="s">
        <v>2302</v>
      </c>
      <c r="BI143" s="290" t="s">
        <v>2302</v>
      </c>
      <c r="BJ143" s="290" t="s">
        <v>2302</v>
      </c>
      <c r="BK143" s="334" t="s">
        <v>2302</v>
      </c>
      <c r="BL143" s="333" t="s">
        <v>2302</v>
      </c>
      <c r="BM143" s="290" t="s">
        <v>2302</v>
      </c>
      <c r="BN143" s="290" t="s">
        <v>2302</v>
      </c>
      <c r="BO143" s="334" t="s">
        <v>2302</v>
      </c>
      <c r="BP143" s="333" t="s">
        <v>2302</v>
      </c>
      <c r="BQ143" s="290" t="s">
        <v>2302</v>
      </c>
      <c r="BR143" s="290" t="s">
        <v>2302</v>
      </c>
      <c r="BS143" s="334" t="s">
        <v>2302</v>
      </c>
      <c r="BT143" s="333" t="s">
        <v>2302</v>
      </c>
      <c r="BU143" s="290" t="s">
        <v>2302</v>
      </c>
      <c r="BV143" s="290" t="s">
        <v>2302</v>
      </c>
      <c r="BW143" s="334" t="s">
        <v>2302</v>
      </c>
      <c r="BX143" s="299"/>
      <c r="BY143" s="465" t="str">
        <f>BY$142&amp;$AZ143</f>
        <v>PCD_DPWW3_GGR1_DLY_S1</v>
      </c>
      <c r="BZ143" s="465" t="str">
        <f t="shared" ref="BZ143:CJ143" si="78">BZ$142&amp;$AZ143</f>
        <v>PCD_DPWW3_GGR1_DIR_S1</v>
      </c>
      <c r="CA143" s="465" t="str">
        <f t="shared" si="78"/>
        <v>PCD_DPWW3_GGR1_DSCR_S1</v>
      </c>
      <c r="CB143" s="465" t="str">
        <f t="shared" si="78"/>
        <v>PCD_DPWW3_GGR1_DCS_S1</v>
      </c>
      <c r="CC143" s="465" t="str">
        <f t="shared" si="78"/>
        <v>PCD_DPWW3_GGR1_DSCS_S1</v>
      </c>
      <c r="CD143" s="465" t="str">
        <f t="shared" si="78"/>
        <v>PCD_DPWW3_GGR1_DPP_S1</v>
      </c>
      <c r="CE143" s="465" t="str">
        <f t="shared" si="78"/>
        <v>PCD_DPWW3_GGR1_DTPI_S1</v>
      </c>
      <c r="CF143" s="465" t="str">
        <f t="shared" si="78"/>
        <v>PCD_DPWW3_GGR1_DCI_S1</v>
      </c>
      <c r="CG143" s="465" t="str">
        <f t="shared" si="78"/>
        <v>PCD_DPWW3_GGR1_DSI_S1</v>
      </c>
      <c r="CH143" s="465" t="str">
        <f t="shared" si="78"/>
        <v>PCD_DPWW3_GGR1_DER_S1</v>
      </c>
      <c r="CI143" s="465" t="str">
        <f t="shared" ref="CI143:CI150" si="79">CI$142&amp;$AZ143</f>
        <v>PCD_DPWW3_GGR1_RS_S1</v>
      </c>
      <c r="CJ143" s="465" t="str">
        <f t="shared" si="78"/>
        <v>PCD_DPWW3_GGR1_DPLE_S1</v>
      </c>
    </row>
    <row r="144" spans="2:88" ht="15" x14ac:dyDescent="0.25">
      <c r="B144" s="64" t="str">
        <f t="shared" si="77"/>
        <v>YKY</v>
      </c>
      <c r="C144" s="123" t="s">
        <v>948</v>
      </c>
      <c r="D144" s="122" t="s">
        <v>52</v>
      </c>
      <c r="E144" s="159" t="str">
        <f>IFERROR(INDEX('PCD List'!$E$3:$O$41,MATCH(DPWW3!$D144,'PCD List'!$D$3:$D$41,0),MATCH(DPWW3!$B144,'PCD List'!$E$2:$O$2,0)),"")</f>
        <v>Y</v>
      </c>
      <c r="F144" s="50" t="s">
        <v>53</v>
      </c>
      <c r="G144" s="19" t="s">
        <v>1924</v>
      </c>
      <c r="H144" s="374" t="s">
        <v>1144</v>
      </c>
      <c r="I144" s="166">
        <v>0</v>
      </c>
      <c r="K144" s="1082"/>
      <c r="L144" s="49"/>
      <c r="M144" s="212">
        <v>0</v>
      </c>
      <c r="N144" s="179">
        <v>0</v>
      </c>
      <c r="O144" s="14">
        <v>0</v>
      </c>
      <c r="P144" s="14">
        <v>0</v>
      </c>
      <c r="Q144" s="181">
        <v>0</v>
      </c>
      <c r="R144" s="31">
        <v>13</v>
      </c>
      <c r="S144" s="14">
        <v>13</v>
      </c>
      <c r="T144" s="14">
        <v>2</v>
      </c>
      <c r="U144" s="34">
        <v>0</v>
      </c>
      <c r="V144" s="213">
        <v>7</v>
      </c>
      <c r="W144" s="14">
        <v>0</v>
      </c>
      <c r="X144" s="14">
        <v>0</v>
      </c>
      <c r="Y144" s="34">
        <v>0</v>
      </c>
      <c r="Z144" s="213">
        <v>0</v>
      </c>
      <c r="AA144" s="14">
        <v>0</v>
      </c>
      <c r="AB144" s="14">
        <v>0</v>
      </c>
      <c r="AC144" s="214">
        <v>0</v>
      </c>
      <c r="AD144" s="31">
        <v>0</v>
      </c>
      <c r="AE144" s="14">
        <v>0</v>
      </c>
      <c r="AF144" s="14">
        <v>0</v>
      </c>
      <c r="AG144" s="181">
        <v>0</v>
      </c>
      <c r="AH144" s="30"/>
      <c r="AI144" s="30"/>
      <c r="AJ144" s="126"/>
      <c r="AK144" s="9">
        <v>13</v>
      </c>
      <c r="AL144" s="9"/>
      <c r="AM144" s="9">
        <v>7</v>
      </c>
      <c r="AN144" s="9"/>
      <c r="AO144" s="9"/>
      <c r="AP144" s="9"/>
      <c r="AQ144" s="9">
        <v>2</v>
      </c>
      <c r="AR144" s="9"/>
      <c r="AS144" s="9"/>
      <c r="AT144" s="9"/>
      <c r="AU144" s="89"/>
      <c r="AW144" s="449" t="s">
        <v>2286</v>
      </c>
      <c r="AZ144" s="2" t="s">
        <v>1925</v>
      </c>
      <c r="BA144" s="466"/>
      <c r="BC144" s="348" t="s">
        <v>2303</v>
      </c>
      <c r="BD144" s="333" t="s">
        <v>2303</v>
      </c>
      <c r="BE144" s="290" t="s">
        <v>2303</v>
      </c>
      <c r="BF144" s="290" t="s">
        <v>2303</v>
      </c>
      <c r="BG144" s="334" t="s">
        <v>2303</v>
      </c>
      <c r="BH144" s="333" t="s">
        <v>2303</v>
      </c>
      <c r="BI144" s="290" t="s">
        <v>2303</v>
      </c>
      <c r="BJ144" s="290" t="s">
        <v>2303</v>
      </c>
      <c r="BK144" s="334" t="s">
        <v>2303</v>
      </c>
      <c r="BL144" s="333" t="s">
        <v>2303</v>
      </c>
      <c r="BM144" s="290" t="s">
        <v>2303</v>
      </c>
      <c r="BN144" s="290" t="s">
        <v>2303</v>
      </c>
      <c r="BO144" s="334" t="s">
        <v>2303</v>
      </c>
      <c r="BP144" s="333" t="s">
        <v>2303</v>
      </c>
      <c r="BQ144" s="290" t="s">
        <v>2303</v>
      </c>
      <c r="BR144" s="290" t="s">
        <v>2303</v>
      </c>
      <c r="BS144" s="334" t="s">
        <v>2303</v>
      </c>
      <c r="BT144" s="333" t="s">
        <v>2303</v>
      </c>
      <c r="BU144" s="290" t="s">
        <v>2303</v>
      </c>
      <c r="BV144" s="290" t="s">
        <v>2303</v>
      </c>
      <c r="BW144" s="334" t="s">
        <v>2303</v>
      </c>
      <c r="BX144" s="299"/>
      <c r="BY144" s="465" t="str">
        <f t="shared" ref="BY144:CJ150" si="80">BY$142&amp;$AZ144</f>
        <v>PCD_DPWW3_GGR1_DLY_S2</v>
      </c>
      <c r="BZ144" s="465" t="str">
        <f t="shared" si="80"/>
        <v>PCD_DPWW3_GGR1_DIR_S2</v>
      </c>
      <c r="CA144" s="465" t="str">
        <f t="shared" si="80"/>
        <v>PCD_DPWW3_GGR1_DSCR_S2</v>
      </c>
      <c r="CB144" s="465" t="str">
        <f t="shared" si="80"/>
        <v>PCD_DPWW3_GGR1_DCS_S2</v>
      </c>
      <c r="CC144" s="465" t="str">
        <f t="shared" si="80"/>
        <v>PCD_DPWW3_GGR1_DSCS_S2</v>
      </c>
      <c r="CD144" s="465" t="str">
        <f t="shared" si="80"/>
        <v>PCD_DPWW3_GGR1_DPP_S2</v>
      </c>
      <c r="CE144" s="465" t="str">
        <f t="shared" si="80"/>
        <v>PCD_DPWW3_GGR1_DTPI_S2</v>
      </c>
      <c r="CF144" s="465" t="str">
        <f t="shared" si="80"/>
        <v>PCD_DPWW3_GGR1_DCI_S2</v>
      </c>
      <c r="CG144" s="465" t="str">
        <f t="shared" si="80"/>
        <v>PCD_DPWW3_GGR1_DSI_S2</v>
      </c>
      <c r="CH144" s="465" t="str">
        <f t="shared" si="80"/>
        <v>PCD_DPWW3_GGR1_DER_S2</v>
      </c>
      <c r="CI144" s="465" t="str">
        <f t="shared" si="79"/>
        <v>PCD_DPWW3_GGR1_RS_S2</v>
      </c>
      <c r="CJ144" s="465" t="str">
        <f t="shared" si="80"/>
        <v>PCD_DPWW3_GGR1_DPLE_S2</v>
      </c>
    </row>
    <row r="145" spans="2:89" ht="15" x14ac:dyDescent="0.25">
      <c r="B145" s="64" t="str">
        <f t="shared" si="77"/>
        <v>YKY</v>
      </c>
      <c r="C145" s="123" t="s">
        <v>948</v>
      </c>
      <c r="D145" s="122" t="s">
        <v>52</v>
      </c>
      <c r="E145" s="159" t="str">
        <f>IFERROR(INDEX('PCD List'!$E$3:$O$41,MATCH(DPWW3!$D145,'PCD List'!$D$3:$D$41,0),MATCH(DPWW3!$B145,'PCD List'!$E$2:$O$2,0)),"")</f>
        <v>Y</v>
      </c>
      <c r="F145" s="50" t="s">
        <v>53</v>
      </c>
      <c r="G145" s="19" t="s">
        <v>1927</v>
      </c>
      <c r="H145" s="374" t="s">
        <v>1144</v>
      </c>
      <c r="I145" s="166">
        <v>0</v>
      </c>
      <c r="K145" s="1082"/>
      <c r="L145" s="49"/>
      <c r="M145" s="212">
        <v>0</v>
      </c>
      <c r="N145" s="179">
        <v>0</v>
      </c>
      <c r="O145" s="14">
        <v>0</v>
      </c>
      <c r="P145" s="14">
        <v>0</v>
      </c>
      <c r="Q145" s="181">
        <v>0</v>
      </c>
      <c r="R145" s="31">
        <v>0</v>
      </c>
      <c r="S145" s="14">
        <v>0</v>
      </c>
      <c r="T145" s="14">
        <v>13</v>
      </c>
      <c r="U145" s="34">
        <v>14</v>
      </c>
      <c r="V145" s="213">
        <v>2</v>
      </c>
      <c r="W145" s="14">
        <v>7</v>
      </c>
      <c r="X145" s="14">
        <v>7</v>
      </c>
      <c r="Y145" s="34">
        <v>0</v>
      </c>
      <c r="Z145" s="213">
        <v>0</v>
      </c>
      <c r="AA145" s="14">
        <v>0</v>
      </c>
      <c r="AB145" s="14">
        <v>0</v>
      </c>
      <c r="AC145" s="214">
        <v>0</v>
      </c>
      <c r="AD145" s="31">
        <v>0</v>
      </c>
      <c r="AE145" s="14">
        <v>0</v>
      </c>
      <c r="AF145" s="14">
        <v>0</v>
      </c>
      <c r="AG145" s="181">
        <v>0</v>
      </c>
      <c r="AH145" s="30"/>
      <c r="AI145" s="30"/>
      <c r="AJ145" s="126"/>
      <c r="AK145" s="9">
        <v>13</v>
      </c>
      <c r="AL145" s="9"/>
      <c r="AM145" s="9">
        <v>7</v>
      </c>
      <c r="AN145" s="9"/>
      <c r="AO145" s="9"/>
      <c r="AP145" s="9"/>
      <c r="AQ145" s="9">
        <v>2</v>
      </c>
      <c r="AR145" s="9"/>
      <c r="AS145" s="9"/>
      <c r="AT145" s="9"/>
      <c r="AU145" s="89"/>
      <c r="AW145" s="449" t="s">
        <v>2286</v>
      </c>
      <c r="AZ145" s="2" t="s">
        <v>1928</v>
      </c>
      <c r="BA145" s="466"/>
      <c r="BC145" s="348" t="s">
        <v>2304</v>
      </c>
      <c r="BD145" s="333" t="s">
        <v>2304</v>
      </c>
      <c r="BE145" s="290" t="s">
        <v>2304</v>
      </c>
      <c r="BF145" s="290" t="s">
        <v>2304</v>
      </c>
      <c r="BG145" s="334" t="s">
        <v>2304</v>
      </c>
      <c r="BH145" s="333" t="s">
        <v>2304</v>
      </c>
      <c r="BI145" s="290" t="s">
        <v>2304</v>
      </c>
      <c r="BJ145" s="290" t="s">
        <v>2304</v>
      </c>
      <c r="BK145" s="334" t="s">
        <v>2304</v>
      </c>
      <c r="BL145" s="333" t="s">
        <v>2304</v>
      </c>
      <c r="BM145" s="290" t="s">
        <v>2304</v>
      </c>
      <c r="BN145" s="290" t="s">
        <v>2304</v>
      </c>
      <c r="BO145" s="334" t="s">
        <v>2304</v>
      </c>
      <c r="BP145" s="333" t="s">
        <v>2304</v>
      </c>
      <c r="BQ145" s="290" t="s">
        <v>2304</v>
      </c>
      <c r="BR145" s="290" t="s">
        <v>2304</v>
      </c>
      <c r="BS145" s="334" t="s">
        <v>2304</v>
      </c>
      <c r="BT145" s="333" t="s">
        <v>2304</v>
      </c>
      <c r="BU145" s="290" t="s">
        <v>2304</v>
      </c>
      <c r="BV145" s="290" t="s">
        <v>2304</v>
      </c>
      <c r="BW145" s="334" t="s">
        <v>2304</v>
      </c>
      <c r="BX145" s="299"/>
      <c r="BY145" s="465" t="str">
        <f t="shared" si="80"/>
        <v>PCD_DPWW3_GGR1_DLY_S3</v>
      </c>
      <c r="BZ145" s="465" t="str">
        <f t="shared" si="80"/>
        <v>PCD_DPWW3_GGR1_DIR_S3</v>
      </c>
      <c r="CA145" s="465" t="str">
        <f t="shared" si="80"/>
        <v>PCD_DPWW3_GGR1_DSCR_S3</v>
      </c>
      <c r="CB145" s="465" t="str">
        <f t="shared" si="80"/>
        <v>PCD_DPWW3_GGR1_DCS_S3</v>
      </c>
      <c r="CC145" s="465" t="str">
        <f t="shared" si="80"/>
        <v>PCD_DPWW3_GGR1_DSCS_S3</v>
      </c>
      <c r="CD145" s="465" t="str">
        <f t="shared" si="80"/>
        <v>PCD_DPWW3_GGR1_DPP_S3</v>
      </c>
      <c r="CE145" s="465" t="str">
        <f t="shared" si="80"/>
        <v>PCD_DPWW3_GGR1_DTPI_S3</v>
      </c>
      <c r="CF145" s="465" t="str">
        <f t="shared" si="80"/>
        <v>PCD_DPWW3_GGR1_DCI_S3</v>
      </c>
      <c r="CG145" s="465" t="str">
        <f t="shared" si="80"/>
        <v>PCD_DPWW3_GGR1_DSI_S3</v>
      </c>
      <c r="CH145" s="465" t="str">
        <f t="shared" si="80"/>
        <v>PCD_DPWW3_GGR1_DER_S3</v>
      </c>
      <c r="CI145" s="465" t="str">
        <f t="shared" si="79"/>
        <v>PCD_DPWW3_GGR1_RS_S3</v>
      </c>
      <c r="CJ145" s="465" t="str">
        <f t="shared" si="80"/>
        <v>PCD_DPWW3_GGR1_DPLE_S3</v>
      </c>
    </row>
    <row r="146" spans="2:89" ht="15" x14ac:dyDescent="0.25">
      <c r="B146" s="64" t="str">
        <f t="shared" si="77"/>
        <v>YKY</v>
      </c>
      <c r="C146" s="123" t="s">
        <v>948</v>
      </c>
      <c r="D146" s="122" t="s">
        <v>52</v>
      </c>
      <c r="E146" s="159" t="str">
        <f>IFERROR(INDEX('PCD List'!$E$3:$O$41,MATCH(DPWW3!$D146,'PCD List'!$D$3:$D$41,0),MATCH(DPWW3!$B146,'PCD List'!$E$2:$O$2,0)),"")</f>
        <v>Y</v>
      </c>
      <c r="F146" s="50" t="s">
        <v>53</v>
      </c>
      <c r="G146" s="19" t="s">
        <v>1930</v>
      </c>
      <c r="H146" s="374" t="s">
        <v>1144</v>
      </c>
      <c r="I146" s="166">
        <v>0</v>
      </c>
      <c r="K146" s="1082"/>
      <c r="L146" s="49"/>
      <c r="M146" s="212">
        <v>0</v>
      </c>
      <c r="N146" s="179">
        <v>0</v>
      </c>
      <c r="O146" s="14">
        <v>0</v>
      </c>
      <c r="P146" s="14">
        <v>0</v>
      </c>
      <c r="Q146" s="181">
        <v>0</v>
      </c>
      <c r="R146" s="31">
        <v>0</v>
      </c>
      <c r="S146" s="14">
        <v>0</v>
      </c>
      <c r="T146" s="14">
        <v>0</v>
      </c>
      <c r="U146" s="34">
        <v>1</v>
      </c>
      <c r="V146" s="213">
        <v>12</v>
      </c>
      <c r="W146" s="14">
        <v>14</v>
      </c>
      <c r="X146" s="14">
        <v>14</v>
      </c>
      <c r="Y146" s="34">
        <v>19</v>
      </c>
      <c r="Z146" s="213">
        <v>5</v>
      </c>
      <c r="AA146" s="14">
        <v>5</v>
      </c>
      <c r="AB146" s="14">
        <v>5</v>
      </c>
      <c r="AC146" s="214">
        <v>5</v>
      </c>
      <c r="AD146" s="31">
        <v>0</v>
      </c>
      <c r="AE146" s="14">
        <v>0</v>
      </c>
      <c r="AF146" s="14">
        <v>0</v>
      </c>
      <c r="AG146" s="181">
        <v>0</v>
      </c>
      <c r="AH146" s="30"/>
      <c r="AI146" s="30"/>
      <c r="AJ146" s="126"/>
      <c r="AK146" s="9">
        <v>13</v>
      </c>
      <c r="AL146" s="9"/>
      <c r="AM146" s="9">
        <v>7</v>
      </c>
      <c r="AN146" s="9"/>
      <c r="AO146" s="9"/>
      <c r="AP146" s="9"/>
      <c r="AQ146" s="9">
        <v>2</v>
      </c>
      <c r="AR146" s="9"/>
      <c r="AS146" s="9"/>
      <c r="AT146" s="9"/>
      <c r="AU146" s="89"/>
      <c r="AW146" s="449" t="s">
        <v>2286</v>
      </c>
      <c r="AZ146" s="2" t="s">
        <v>1931</v>
      </c>
      <c r="BA146" s="466"/>
      <c r="BC146" s="348" t="s">
        <v>2305</v>
      </c>
      <c r="BD146" s="333" t="s">
        <v>2305</v>
      </c>
      <c r="BE146" s="290" t="s">
        <v>2305</v>
      </c>
      <c r="BF146" s="290" t="s">
        <v>2305</v>
      </c>
      <c r="BG146" s="334" t="s">
        <v>2305</v>
      </c>
      <c r="BH146" s="333" t="s">
        <v>2305</v>
      </c>
      <c r="BI146" s="290" t="s">
        <v>2305</v>
      </c>
      <c r="BJ146" s="290" t="s">
        <v>2305</v>
      </c>
      <c r="BK146" s="334" t="s">
        <v>2305</v>
      </c>
      <c r="BL146" s="333" t="s">
        <v>2305</v>
      </c>
      <c r="BM146" s="290" t="s">
        <v>2305</v>
      </c>
      <c r="BN146" s="290" t="s">
        <v>2305</v>
      </c>
      <c r="BO146" s="334" t="s">
        <v>2305</v>
      </c>
      <c r="BP146" s="333" t="s">
        <v>2305</v>
      </c>
      <c r="BQ146" s="290" t="s">
        <v>2305</v>
      </c>
      <c r="BR146" s="290" t="s">
        <v>2305</v>
      </c>
      <c r="BS146" s="334" t="s">
        <v>2305</v>
      </c>
      <c r="BT146" s="333" t="s">
        <v>2305</v>
      </c>
      <c r="BU146" s="290" t="s">
        <v>2305</v>
      </c>
      <c r="BV146" s="290" t="s">
        <v>2305</v>
      </c>
      <c r="BW146" s="334" t="s">
        <v>2305</v>
      </c>
      <c r="BX146" s="299"/>
      <c r="BY146" s="465" t="str">
        <f t="shared" si="80"/>
        <v>PCD_DPWW3_GGR1_DLY_S4</v>
      </c>
      <c r="BZ146" s="465" t="str">
        <f t="shared" si="80"/>
        <v>PCD_DPWW3_GGR1_DIR_S4</v>
      </c>
      <c r="CA146" s="465" t="str">
        <f t="shared" si="80"/>
        <v>PCD_DPWW3_GGR1_DSCR_S4</v>
      </c>
      <c r="CB146" s="465" t="str">
        <f t="shared" si="80"/>
        <v>PCD_DPWW3_GGR1_DCS_S4</v>
      </c>
      <c r="CC146" s="465" t="str">
        <f t="shared" si="80"/>
        <v>PCD_DPWW3_GGR1_DSCS_S4</v>
      </c>
      <c r="CD146" s="465" t="str">
        <f t="shared" si="80"/>
        <v>PCD_DPWW3_GGR1_DPP_S4</v>
      </c>
      <c r="CE146" s="465" t="str">
        <f t="shared" si="80"/>
        <v>PCD_DPWW3_GGR1_DTPI_S4</v>
      </c>
      <c r="CF146" s="465" t="str">
        <f t="shared" si="80"/>
        <v>PCD_DPWW3_GGR1_DCI_S4</v>
      </c>
      <c r="CG146" s="465" t="str">
        <f t="shared" si="80"/>
        <v>PCD_DPWW3_GGR1_DSI_S4</v>
      </c>
      <c r="CH146" s="465" t="str">
        <f t="shared" si="80"/>
        <v>PCD_DPWW3_GGR1_DER_S4</v>
      </c>
      <c r="CI146" s="465" t="str">
        <f t="shared" si="79"/>
        <v>PCD_DPWW3_GGR1_RS_S4</v>
      </c>
      <c r="CJ146" s="465" t="str">
        <f t="shared" si="80"/>
        <v>PCD_DPWW3_GGR1_DPLE_S4</v>
      </c>
    </row>
    <row r="147" spans="2:89" ht="15" x14ac:dyDescent="0.25">
      <c r="B147" s="64" t="str">
        <f t="shared" si="77"/>
        <v>YKY</v>
      </c>
      <c r="C147" s="123" t="s">
        <v>948</v>
      </c>
      <c r="D147" s="122" t="s">
        <v>52</v>
      </c>
      <c r="E147" s="159" t="str">
        <f>IFERROR(INDEX('PCD List'!$E$3:$O$41,MATCH(DPWW3!$D147,'PCD List'!$D$3:$D$41,0),MATCH(DPWW3!$B147,'PCD List'!$E$2:$O$2,0)),"")</f>
        <v>Y</v>
      </c>
      <c r="F147" s="50" t="s">
        <v>53</v>
      </c>
      <c r="G147" s="19" t="s">
        <v>1933</v>
      </c>
      <c r="H147" s="374" t="s">
        <v>1144</v>
      </c>
      <c r="I147" s="166">
        <v>0</v>
      </c>
      <c r="K147" s="1082"/>
      <c r="L147" s="49"/>
      <c r="M147" s="212">
        <v>0</v>
      </c>
      <c r="N147" s="179">
        <v>0</v>
      </c>
      <c r="O147" s="14">
        <v>0</v>
      </c>
      <c r="P147" s="14">
        <v>0</v>
      </c>
      <c r="Q147" s="181">
        <v>0</v>
      </c>
      <c r="R147" s="31">
        <v>0</v>
      </c>
      <c r="S147" s="14">
        <v>0</v>
      </c>
      <c r="T147" s="14">
        <v>0</v>
      </c>
      <c r="U147" s="34">
        <v>0</v>
      </c>
      <c r="V147" s="213">
        <v>1</v>
      </c>
      <c r="W147" s="14">
        <v>1</v>
      </c>
      <c r="X147" s="14">
        <v>1</v>
      </c>
      <c r="Y147" s="34">
        <v>3</v>
      </c>
      <c r="Z147" s="213">
        <v>15</v>
      </c>
      <c r="AA147" s="14">
        <v>0</v>
      </c>
      <c r="AB147" s="14">
        <v>0</v>
      </c>
      <c r="AC147" s="214">
        <v>0</v>
      </c>
      <c r="AD147" s="31">
        <v>5</v>
      </c>
      <c r="AE147" s="14">
        <v>0</v>
      </c>
      <c r="AF147" s="14">
        <v>0</v>
      </c>
      <c r="AG147" s="181">
        <v>0</v>
      </c>
      <c r="AH147" s="30"/>
      <c r="AI147" s="30"/>
      <c r="AJ147" s="126"/>
      <c r="AK147" s="9">
        <v>13</v>
      </c>
      <c r="AL147" s="9"/>
      <c r="AM147" s="9">
        <v>7</v>
      </c>
      <c r="AN147" s="9"/>
      <c r="AO147" s="9"/>
      <c r="AP147" s="9"/>
      <c r="AQ147" s="9">
        <v>2</v>
      </c>
      <c r="AR147" s="9"/>
      <c r="AS147" s="9"/>
      <c r="AT147" s="9"/>
      <c r="AU147" s="89"/>
      <c r="AW147" s="449" t="s">
        <v>2286</v>
      </c>
      <c r="AZ147" s="2" t="s">
        <v>1934</v>
      </c>
      <c r="BA147" s="466"/>
      <c r="BC147" s="348" t="s">
        <v>2306</v>
      </c>
      <c r="BD147" s="333" t="s">
        <v>2306</v>
      </c>
      <c r="BE147" s="290" t="s">
        <v>2306</v>
      </c>
      <c r="BF147" s="290" t="s">
        <v>2306</v>
      </c>
      <c r="BG147" s="334" t="s">
        <v>2306</v>
      </c>
      <c r="BH147" s="333" t="s">
        <v>2306</v>
      </c>
      <c r="BI147" s="290" t="s">
        <v>2306</v>
      </c>
      <c r="BJ147" s="290" t="s">
        <v>2306</v>
      </c>
      <c r="BK147" s="334" t="s">
        <v>2306</v>
      </c>
      <c r="BL147" s="333" t="s">
        <v>2306</v>
      </c>
      <c r="BM147" s="290" t="s">
        <v>2306</v>
      </c>
      <c r="BN147" s="290" t="s">
        <v>2306</v>
      </c>
      <c r="BO147" s="334" t="s">
        <v>2306</v>
      </c>
      <c r="BP147" s="333" t="s">
        <v>2306</v>
      </c>
      <c r="BQ147" s="290" t="s">
        <v>2306</v>
      </c>
      <c r="BR147" s="290" t="s">
        <v>2306</v>
      </c>
      <c r="BS147" s="334" t="s">
        <v>2306</v>
      </c>
      <c r="BT147" s="333" t="s">
        <v>2306</v>
      </c>
      <c r="BU147" s="290" t="s">
        <v>2306</v>
      </c>
      <c r="BV147" s="290" t="s">
        <v>2306</v>
      </c>
      <c r="BW147" s="334" t="s">
        <v>2306</v>
      </c>
      <c r="BX147" s="299"/>
      <c r="BY147" s="465" t="str">
        <f t="shared" si="80"/>
        <v>PCD_DPWW3_GGR1_DLY_S5</v>
      </c>
      <c r="BZ147" s="465" t="str">
        <f t="shared" si="80"/>
        <v>PCD_DPWW3_GGR1_DIR_S5</v>
      </c>
      <c r="CA147" s="465" t="str">
        <f t="shared" si="80"/>
        <v>PCD_DPWW3_GGR1_DSCR_S5</v>
      </c>
      <c r="CB147" s="465" t="str">
        <f t="shared" si="80"/>
        <v>PCD_DPWW3_GGR1_DCS_S5</v>
      </c>
      <c r="CC147" s="465" t="str">
        <f t="shared" si="80"/>
        <v>PCD_DPWW3_GGR1_DSCS_S5</v>
      </c>
      <c r="CD147" s="465" t="str">
        <f t="shared" si="80"/>
        <v>PCD_DPWW3_GGR1_DPP_S5</v>
      </c>
      <c r="CE147" s="465" t="str">
        <f t="shared" si="80"/>
        <v>PCD_DPWW3_GGR1_DTPI_S5</v>
      </c>
      <c r="CF147" s="465" t="str">
        <f t="shared" si="80"/>
        <v>PCD_DPWW3_GGR1_DCI_S5</v>
      </c>
      <c r="CG147" s="465" t="str">
        <f t="shared" si="80"/>
        <v>PCD_DPWW3_GGR1_DSI_S5</v>
      </c>
      <c r="CH147" s="465" t="str">
        <f t="shared" si="80"/>
        <v>PCD_DPWW3_GGR1_DER_S5</v>
      </c>
      <c r="CI147" s="465" t="str">
        <f t="shared" si="79"/>
        <v>PCD_DPWW3_GGR1_RS_S5</v>
      </c>
      <c r="CJ147" s="465" t="str">
        <f t="shared" si="80"/>
        <v>PCD_DPWW3_GGR1_DPLE_S5</v>
      </c>
    </row>
    <row r="148" spans="2:89" ht="15" x14ac:dyDescent="0.25">
      <c r="B148" s="64" t="str">
        <f t="shared" si="77"/>
        <v>YKY</v>
      </c>
      <c r="C148" s="123" t="s">
        <v>948</v>
      </c>
      <c r="D148" s="122" t="s">
        <v>52</v>
      </c>
      <c r="E148" s="159" t="str">
        <f>IFERROR(INDEX('PCD List'!$E$3:$O$41,MATCH(DPWW3!$D148,'PCD List'!$D$3:$D$41,0),MATCH(DPWW3!$B148,'PCD List'!$E$2:$O$2,0)),"")</f>
        <v>Y</v>
      </c>
      <c r="F148" s="50" t="s">
        <v>53</v>
      </c>
      <c r="G148" s="19" t="s">
        <v>1936</v>
      </c>
      <c r="H148" s="374" t="s">
        <v>1144</v>
      </c>
      <c r="I148" s="166">
        <v>0</v>
      </c>
      <c r="K148" s="1082"/>
      <c r="L148" s="49"/>
      <c r="M148" s="212">
        <v>0</v>
      </c>
      <c r="N148" s="179">
        <v>0</v>
      </c>
      <c r="O148" s="14">
        <v>0</v>
      </c>
      <c r="P148" s="14">
        <v>0</v>
      </c>
      <c r="Q148" s="181">
        <v>0</v>
      </c>
      <c r="R148" s="31">
        <v>0</v>
      </c>
      <c r="S148" s="14">
        <v>0</v>
      </c>
      <c r="T148" s="14">
        <v>0</v>
      </c>
      <c r="U148" s="34">
        <v>0</v>
      </c>
      <c r="V148" s="213">
        <v>0</v>
      </c>
      <c r="W148" s="14">
        <v>0</v>
      </c>
      <c r="X148" s="14">
        <v>0</v>
      </c>
      <c r="Y148" s="34">
        <v>0</v>
      </c>
      <c r="Z148" s="213">
        <v>2</v>
      </c>
      <c r="AA148" s="14">
        <v>17</v>
      </c>
      <c r="AB148" s="14">
        <v>17</v>
      </c>
      <c r="AC148" s="214">
        <v>17</v>
      </c>
      <c r="AD148" s="31">
        <v>17</v>
      </c>
      <c r="AE148" s="14">
        <v>22</v>
      </c>
      <c r="AF148" s="14">
        <v>22</v>
      </c>
      <c r="AG148" s="181">
        <v>22</v>
      </c>
      <c r="AH148" s="30"/>
      <c r="AI148" s="30"/>
      <c r="AJ148" s="126"/>
      <c r="AK148" s="9">
        <v>13</v>
      </c>
      <c r="AL148" s="9"/>
      <c r="AM148" s="9"/>
      <c r="AN148" s="9"/>
      <c r="AO148" s="9"/>
      <c r="AP148" s="9"/>
      <c r="AQ148" s="9"/>
      <c r="AR148" s="9"/>
      <c r="AS148" s="9"/>
      <c r="AT148" s="9"/>
      <c r="AU148" s="89"/>
      <c r="AW148" s="449" t="s">
        <v>2286</v>
      </c>
      <c r="AZ148" s="2" t="s">
        <v>1937</v>
      </c>
      <c r="BA148" s="466"/>
      <c r="BC148" s="348" t="s">
        <v>2307</v>
      </c>
      <c r="BD148" s="333" t="s">
        <v>2307</v>
      </c>
      <c r="BE148" s="290" t="s">
        <v>2307</v>
      </c>
      <c r="BF148" s="290" t="s">
        <v>2307</v>
      </c>
      <c r="BG148" s="334" t="s">
        <v>2307</v>
      </c>
      <c r="BH148" s="333" t="s">
        <v>2307</v>
      </c>
      <c r="BI148" s="290" t="s">
        <v>2307</v>
      </c>
      <c r="BJ148" s="290" t="s">
        <v>2307</v>
      </c>
      <c r="BK148" s="334" t="s">
        <v>2307</v>
      </c>
      <c r="BL148" s="333" t="s">
        <v>2307</v>
      </c>
      <c r="BM148" s="290" t="s">
        <v>2307</v>
      </c>
      <c r="BN148" s="290" t="s">
        <v>2307</v>
      </c>
      <c r="BO148" s="334" t="s">
        <v>2307</v>
      </c>
      <c r="BP148" s="333" t="s">
        <v>2307</v>
      </c>
      <c r="BQ148" s="290" t="s">
        <v>2307</v>
      </c>
      <c r="BR148" s="290" t="s">
        <v>2307</v>
      </c>
      <c r="BS148" s="334" t="s">
        <v>2307</v>
      </c>
      <c r="BT148" s="333" t="s">
        <v>2307</v>
      </c>
      <c r="BU148" s="290" t="s">
        <v>2307</v>
      </c>
      <c r="BV148" s="290" t="s">
        <v>2307</v>
      </c>
      <c r="BW148" s="334" t="s">
        <v>2307</v>
      </c>
      <c r="BX148" s="299"/>
      <c r="BY148" s="465" t="str">
        <f t="shared" si="80"/>
        <v>PCD_DPWW3_GGR1_DLY_S6</v>
      </c>
      <c r="BZ148" s="465" t="str">
        <f t="shared" si="80"/>
        <v>PCD_DPWW3_GGR1_DIR_S6</v>
      </c>
      <c r="CA148" s="465" t="str">
        <f t="shared" si="80"/>
        <v>PCD_DPWW3_GGR1_DSCR_S6</v>
      </c>
      <c r="CB148" s="465" t="str">
        <f t="shared" si="80"/>
        <v>PCD_DPWW3_GGR1_DCS_S6</v>
      </c>
      <c r="CC148" s="465" t="str">
        <f t="shared" si="80"/>
        <v>PCD_DPWW3_GGR1_DSCS_S6</v>
      </c>
      <c r="CD148" s="465" t="str">
        <f t="shared" si="80"/>
        <v>PCD_DPWW3_GGR1_DPP_S6</v>
      </c>
      <c r="CE148" s="465" t="str">
        <f t="shared" si="80"/>
        <v>PCD_DPWW3_GGR1_DTPI_S6</v>
      </c>
      <c r="CF148" s="465" t="str">
        <f t="shared" si="80"/>
        <v>PCD_DPWW3_GGR1_DCI_S6</v>
      </c>
      <c r="CG148" s="465" t="str">
        <f t="shared" si="80"/>
        <v>PCD_DPWW3_GGR1_DSI_S6</v>
      </c>
      <c r="CH148" s="465" t="str">
        <f t="shared" si="80"/>
        <v>PCD_DPWW3_GGR1_DER_S6</v>
      </c>
      <c r="CI148" s="465" t="str">
        <f t="shared" si="79"/>
        <v>PCD_DPWW3_GGR1_RS_S6</v>
      </c>
      <c r="CJ148" s="465" t="str">
        <f t="shared" si="80"/>
        <v>PCD_DPWW3_GGR1_DPLE_S6</v>
      </c>
    </row>
    <row r="149" spans="2:89" ht="15" x14ac:dyDescent="0.25">
      <c r="B149" s="59" t="str">
        <f t="shared" si="77"/>
        <v>YKY</v>
      </c>
      <c r="C149" s="359" t="s">
        <v>948</v>
      </c>
      <c r="D149" s="223" t="s">
        <v>52</v>
      </c>
      <c r="E149" s="224" t="str">
        <f>IFERROR(INDEX('PCD List'!$E$3:$O$41,MATCH(DPWW3!$D149,'PCD List'!$D$3:$D$41,0),MATCH(DPWW3!$B149,'PCD List'!$E$2:$O$2,0)),"")</f>
        <v>Y</v>
      </c>
      <c r="F149" s="72" t="s">
        <v>53</v>
      </c>
      <c r="G149" s="376" t="s">
        <v>1939</v>
      </c>
      <c r="H149" s="374" t="s">
        <v>1144</v>
      </c>
      <c r="I149" s="166">
        <v>0</v>
      </c>
      <c r="K149" s="1082"/>
      <c r="L149" s="49"/>
      <c r="M149" s="418">
        <v>0</v>
      </c>
      <c r="N149" s="183">
        <v>0</v>
      </c>
      <c r="O149" s="184">
        <v>0</v>
      </c>
      <c r="P149" s="184">
        <v>0</v>
      </c>
      <c r="Q149" s="185">
        <v>0</v>
      </c>
      <c r="R149" s="419">
        <v>0</v>
      </c>
      <c r="S149" s="184">
        <v>0</v>
      </c>
      <c r="T149" s="184">
        <v>0</v>
      </c>
      <c r="U149" s="420">
        <v>0</v>
      </c>
      <c r="V149" s="421">
        <v>0</v>
      </c>
      <c r="W149" s="184">
        <v>0</v>
      </c>
      <c r="X149" s="184">
        <v>0</v>
      </c>
      <c r="Y149" s="420">
        <v>0</v>
      </c>
      <c r="Z149" s="421">
        <v>0</v>
      </c>
      <c r="AA149" s="184">
        <v>0</v>
      </c>
      <c r="AB149" s="184">
        <v>0</v>
      </c>
      <c r="AC149" s="422">
        <v>0</v>
      </c>
      <c r="AD149" s="419">
        <v>0</v>
      </c>
      <c r="AE149" s="184">
        <v>0</v>
      </c>
      <c r="AF149" s="184">
        <v>0</v>
      </c>
      <c r="AG149" s="185">
        <v>0</v>
      </c>
      <c r="AH149" s="30"/>
      <c r="AI149" s="30"/>
      <c r="AJ149" s="126"/>
      <c r="AK149" s="9"/>
      <c r="AL149" s="9"/>
      <c r="AM149" s="9"/>
      <c r="AN149" s="9"/>
      <c r="AO149" s="9"/>
      <c r="AP149" s="9"/>
      <c r="AQ149" s="9"/>
      <c r="AR149" s="9"/>
      <c r="AS149" s="9"/>
      <c r="AT149" s="9"/>
      <c r="AU149" s="89"/>
      <c r="AW149" s="449" t="s">
        <v>2286</v>
      </c>
      <c r="AZ149" s="2" t="s">
        <v>1940</v>
      </c>
      <c r="BA149" s="466"/>
      <c r="BC149" s="348" t="s">
        <v>2308</v>
      </c>
      <c r="BD149" s="333" t="s">
        <v>2308</v>
      </c>
      <c r="BE149" s="290" t="s">
        <v>2308</v>
      </c>
      <c r="BF149" s="290" t="s">
        <v>2308</v>
      </c>
      <c r="BG149" s="334" t="s">
        <v>2308</v>
      </c>
      <c r="BH149" s="333" t="s">
        <v>2308</v>
      </c>
      <c r="BI149" s="290" t="s">
        <v>2308</v>
      </c>
      <c r="BJ149" s="290" t="s">
        <v>2308</v>
      </c>
      <c r="BK149" s="334" t="s">
        <v>2308</v>
      </c>
      <c r="BL149" s="333" t="s">
        <v>2308</v>
      </c>
      <c r="BM149" s="290" t="s">
        <v>2308</v>
      </c>
      <c r="BN149" s="290" t="s">
        <v>2308</v>
      </c>
      <c r="BO149" s="334" t="s">
        <v>2308</v>
      </c>
      <c r="BP149" s="333" t="s">
        <v>2308</v>
      </c>
      <c r="BQ149" s="290" t="s">
        <v>2308</v>
      </c>
      <c r="BR149" s="290" t="s">
        <v>2308</v>
      </c>
      <c r="BS149" s="334" t="s">
        <v>2308</v>
      </c>
      <c r="BT149" s="333" t="s">
        <v>2308</v>
      </c>
      <c r="BU149" s="290" t="s">
        <v>2308</v>
      </c>
      <c r="BV149" s="290" t="s">
        <v>2308</v>
      </c>
      <c r="BW149" s="334" t="s">
        <v>2308</v>
      </c>
      <c r="BX149" s="299"/>
      <c r="BY149" s="465" t="str">
        <f t="shared" si="80"/>
        <v>PCD_DPWW3_GGR1_DLY_S7</v>
      </c>
      <c r="BZ149" s="465" t="str">
        <f t="shared" si="80"/>
        <v>PCD_DPWW3_GGR1_DIR_S7</v>
      </c>
      <c r="CA149" s="465" t="str">
        <f t="shared" si="80"/>
        <v>PCD_DPWW3_GGR1_DSCR_S7</v>
      </c>
      <c r="CB149" s="465" t="str">
        <f t="shared" si="80"/>
        <v>PCD_DPWW3_GGR1_DCS_S7</v>
      </c>
      <c r="CC149" s="465" t="str">
        <f t="shared" si="80"/>
        <v>PCD_DPWW3_GGR1_DSCS_S7</v>
      </c>
      <c r="CD149" s="465" t="str">
        <f t="shared" si="80"/>
        <v>PCD_DPWW3_GGR1_DPP_S7</v>
      </c>
      <c r="CE149" s="465" t="str">
        <f t="shared" si="80"/>
        <v>PCD_DPWW3_GGR1_DTPI_S7</v>
      </c>
      <c r="CF149" s="465" t="str">
        <f t="shared" si="80"/>
        <v>PCD_DPWW3_GGR1_DCI_S7</v>
      </c>
      <c r="CG149" s="465" t="str">
        <f t="shared" si="80"/>
        <v>PCD_DPWW3_GGR1_DSI_S7</v>
      </c>
      <c r="CH149" s="465" t="str">
        <f t="shared" si="80"/>
        <v>PCD_DPWW3_GGR1_DER_S7</v>
      </c>
      <c r="CI149" s="465" t="str">
        <f t="shared" si="79"/>
        <v>PCD_DPWW3_GGR1_RS_S7</v>
      </c>
      <c r="CJ149" s="465" t="str">
        <f t="shared" si="80"/>
        <v>PCD_DPWW3_GGR1_DPLE_S7</v>
      </c>
    </row>
    <row r="150" spans="2:89" ht="15.6" thickBot="1" x14ac:dyDescent="0.3">
      <c r="B150" s="417" t="str">
        <f t="shared" si="77"/>
        <v>YKY</v>
      </c>
      <c r="C150" s="360" t="s">
        <v>948</v>
      </c>
      <c r="D150" s="226" t="s">
        <v>52</v>
      </c>
      <c r="E150" s="221" t="str">
        <f>IFERROR(INDEX('PCD List'!$E$3:$O$41,MATCH(DPWW3!$D150,'PCD List'!$D$3:$D$41,0),MATCH(DPWW3!$B150,'PCD List'!$E$2:$O$2,0)),"")</f>
        <v>Y</v>
      </c>
      <c r="F150" s="124" t="s">
        <v>53</v>
      </c>
      <c r="G150" s="227" t="s">
        <v>1942</v>
      </c>
      <c r="H150" s="423" t="s">
        <v>1144</v>
      </c>
      <c r="I150" s="424">
        <v>0</v>
      </c>
      <c r="K150" s="1083"/>
      <c r="L150" s="49"/>
      <c r="M150" s="429">
        <f>SUM( M142:M148)</f>
        <v>22</v>
      </c>
      <c r="N150" s="430">
        <f t="shared" ref="N150:AG150" si="81">SUM( N142:N148)</f>
        <v>22</v>
      </c>
      <c r="O150" s="431">
        <f t="shared" si="81"/>
        <v>22</v>
      </c>
      <c r="P150" s="431">
        <f t="shared" si="81"/>
        <v>22</v>
      </c>
      <c r="Q150" s="431">
        <f t="shared" si="81"/>
        <v>22</v>
      </c>
      <c r="R150" s="431">
        <f t="shared" si="81"/>
        <v>22</v>
      </c>
      <c r="S150" s="431">
        <f t="shared" si="81"/>
        <v>22</v>
      </c>
      <c r="T150" s="431">
        <f t="shared" si="81"/>
        <v>22</v>
      </c>
      <c r="U150" s="431">
        <f t="shared" si="81"/>
        <v>22</v>
      </c>
      <c r="V150" s="431">
        <f t="shared" si="81"/>
        <v>22</v>
      </c>
      <c r="W150" s="431">
        <f t="shared" si="81"/>
        <v>22</v>
      </c>
      <c r="X150" s="431">
        <f t="shared" si="81"/>
        <v>22</v>
      </c>
      <c r="Y150" s="431">
        <f t="shared" si="81"/>
        <v>22</v>
      </c>
      <c r="Z150" s="431">
        <f t="shared" si="81"/>
        <v>22</v>
      </c>
      <c r="AA150" s="431">
        <f t="shared" si="81"/>
        <v>22</v>
      </c>
      <c r="AB150" s="431">
        <f t="shared" si="81"/>
        <v>22</v>
      </c>
      <c r="AC150" s="431">
        <f t="shared" si="81"/>
        <v>22</v>
      </c>
      <c r="AD150" s="431">
        <f t="shared" si="81"/>
        <v>22</v>
      </c>
      <c r="AE150" s="431">
        <f t="shared" si="81"/>
        <v>22</v>
      </c>
      <c r="AF150" s="431">
        <f t="shared" si="81"/>
        <v>22</v>
      </c>
      <c r="AG150" s="431">
        <f t="shared" si="81"/>
        <v>22</v>
      </c>
      <c r="AH150" s="30"/>
      <c r="AI150" s="30"/>
      <c r="AJ150" s="127"/>
      <c r="AK150" s="128"/>
      <c r="AL150" s="128"/>
      <c r="AM150" s="128"/>
      <c r="AN150" s="128"/>
      <c r="AO150" s="128"/>
      <c r="AP150" s="128"/>
      <c r="AQ150" s="128"/>
      <c r="AR150" s="128"/>
      <c r="AS150" s="128"/>
      <c r="AT150" s="128"/>
      <c r="AU150" s="90"/>
      <c r="AW150" s="450" t="s">
        <v>2286</v>
      </c>
      <c r="AZ150" s="2" t="s">
        <v>1943</v>
      </c>
      <c r="BA150" s="466"/>
      <c r="BC150" s="464" t="s">
        <v>2309</v>
      </c>
      <c r="BD150" s="452" t="s">
        <v>2309</v>
      </c>
      <c r="BE150" s="453" t="s">
        <v>2309</v>
      </c>
      <c r="BF150" s="453" t="s">
        <v>2309</v>
      </c>
      <c r="BG150" s="454" t="s">
        <v>2309</v>
      </c>
      <c r="BH150" s="452" t="s">
        <v>2309</v>
      </c>
      <c r="BI150" s="453" t="s">
        <v>2309</v>
      </c>
      <c r="BJ150" s="453" t="s">
        <v>2309</v>
      </c>
      <c r="BK150" s="454" t="s">
        <v>2309</v>
      </c>
      <c r="BL150" s="452" t="s">
        <v>2309</v>
      </c>
      <c r="BM150" s="453" t="s">
        <v>2309</v>
      </c>
      <c r="BN150" s="453" t="s">
        <v>2309</v>
      </c>
      <c r="BO150" s="454" t="s">
        <v>2309</v>
      </c>
      <c r="BP150" s="452" t="s">
        <v>2309</v>
      </c>
      <c r="BQ150" s="453" t="s">
        <v>2309</v>
      </c>
      <c r="BR150" s="453" t="s">
        <v>2309</v>
      </c>
      <c r="BS150" s="454" t="s">
        <v>2309</v>
      </c>
      <c r="BT150" s="452" t="s">
        <v>2309</v>
      </c>
      <c r="BU150" s="453" t="s">
        <v>2309</v>
      </c>
      <c r="BV150" s="453" t="s">
        <v>2309</v>
      </c>
      <c r="BW150" s="454" t="s">
        <v>2309</v>
      </c>
      <c r="BX150" s="299"/>
      <c r="BY150" s="465" t="str">
        <f t="shared" si="80"/>
        <v>PCD_DPWW3_GGR1_DLY_ST</v>
      </c>
      <c r="BZ150" s="465" t="str">
        <f t="shared" si="80"/>
        <v>PCD_DPWW3_GGR1_DIR_ST</v>
      </c>
      <c r="CA150" s="465" t="str">
        <f t="shared" si="80"/>
        <v>PCD_DPWW3_GGR1_DSCR_ST</v>
      </c>
      <c r="CB150" s="465" t="str">
        <f t="shared" si="80"/>
        <v>PCD_DPWW3_GGR1_DCS_ST</v>
      </c>
      <c r="CC150" s="465" t="str">
        <f t="shared" si="80"/>
        <v>PCD_DPWW3_GGR1_DSCS_ST</v>
      </c>
      <c r="CD150" s="465" t="str">
        <f t="shared" si="80"/>
        <v>PCD_DPWW3_GGR1_DPP_ST</v>
      </c>
      <c r="CE150" s="465" t="str">
        <f t="shared" si="80"/>
        <v>PCD_DPWW3_GGR1_DTPI_ST</v>
      </c>
      <c r="CF150" s="465" t="str">
        <f t="shared" si="80"/>
        <v>PCD_DPWW3_GGR1_DCI_ST</v>
      </c>
      <c r="CG150" s="465" t="str">
        <f t="shared" si="80"/>
        <v>PCD_DPWW3_GGR1_DSI_ST</v>
      </c>
      <c r="CH150" s="465" t="str">
        <f t="shared" si="80"/>
        <v>PCD_DPWW3_GGR1_DER_ST</v>
      </c>
      <c r="CI150" s="465" t="str">
        <f t="shared" si="79"/>
        <v>PCD_DPWW3_GGR1_RS_ST</v>
      </c>
      <c r="CJ150" s="465" t="str">
        <f t="shared" si="80"/>
        <v>PCD_DPWW3_GGR1_DPLE_ST</v>
      </c>
    </row>
    <row r="151" spans="2:89" x14ac:dyDescent="0.25">
      <c r="AX151" s="266" t="s">
        <v>2310</v>
      </c>
      <c r="CK151" s="468" t="s">
        <v>2311</v>
      </c>
    </row>
    <row r="1048507" spans="4:4" x14ac:dyDescent="0.25">
      <c r="D1048507" s="8"/>
    </row>
  </sheetData>
  <mergeCells count="31">
    <mergeCell ref="K142:K150"/>
    <mergeCell ref="K97:K105"/>
    <mergeCell ref="K106:K114"/>
    <mergeCell ref="K115:K123"/>
    <mergeCell ref="K124:K132"/>
    <mergeCell ref="K133:K141"/>
    <mergeCell ref="K52:K60"/>
    <mergeCell ref="K61:K69"/>
    <mergeCell ref="K70:K78"/>
    <mergeCell ref="K79:K87"/>
    <mergeCell ref="K88:K96"/>
    <mergeCell ref="K7:K15"/>
    <mergeCell ref="K16:K24"/>
    <mergeCell ref="K25:K33"/>
    <mergeCell ref="K34:K42"/>
    <mergeCell ref="K43:K51"/>
    <mergeCell ref="AK5:AU5"/>
    <mergeCell ref="AW5:AW6"/>
    <mergeCell ref="BZ5:CJ5"/>
    <mergeCell ref="BC5:BW5"/>
    <mergeCell ref="AJ5:AJ6"/>
    <mergeCell ref="B5:B6"/>
    <mergeCell ref="C5:C6"/>
    <mergeCell ref="D5:D6"/>
    <mergeCell ref="E5:E6"/>
    <mergeCell ref="F5:F6"/>
    <mergeCell ref="H5:H6"/>
    <mergeCell ref="I5:I6"/>
    <mergeCell ref="K5:K6"/>
    <mergeCell ref="M5:AG5"/>
    <mergeCell ref="G5:G6"/>
  </mergeCells>
  <phoneticPr fontId="3" type="noConversion"/>
  <conditionalFormatting sqref="M15:AG15">
    <cfRule type="cellIs" dxfId="70" priority="32" operator="notEqual">
      <formula>$K$7</formula>
    </cfRule>
    <cfRule type="cellIs" dxfId="69" priority="33" operator="equal">
      <formula>$K$7</formula>
    </cfRule>
  </conditionalFormatting>
  <conditionalFormatting sqref="M24:AG24">
    <cfRule type="cellIs" dxfId="68" priority="30" operator="notEqual">
      <formula>$K$16</formula>
    </cfRule>
    <cfRule type="cellIs" dxfId="67" priority="31" operator="equal">
      <formula>$K$16</formula>
    </cfRule>
  </conditionalFormatting>
  <conditionalFormatting sqref="M33:AG33">
    <cfRule type="cellIs" dxfId="66" priority="28" operator="notEqual">
      <formula>$K$25</formula>
    </cfRule>
    <cfRule type="cellIs" dxfId="65" priority="29" operator="equal">
      <formula>$K$25</formula>
    </cfRule>
  </conditionalFormatting>
  <conditionalFormatting sqref="M42:AG42">
    <cfRule type="cellIs" dxfId="64" priority="26" operator="notEqual">
      <formula>$K$34</formula>
    </cfRule>
    <cfRule type="cellIs" dxfId="63" priority="27" operator="equal">
      <formula>$K$34</formula>
    </cfRule>
  </conditionalFormatting>
  <conditionalFormatting sqref="M51:AG51">
    <cfRule type="cellIs" dxfId="62" priority="24" operator="notEqual">
      <formula>$K$43</formula>
    </cfRule>
    <cfRule type="cellIs" dxfId="61" priority="25" operator="equal">
      <formula>$K$43</formula>
    </cfRule>
  </conditionalFormatting>
  <conditionalFormatting sqref="M60:AG60">
    <cfRule type="cellIs" dxfId="60" priority="22" operator="notEqual">
      <formula>$K$52</formula>
    </cfRule>
    <cfRule type="cellIs" dxfId="59" priority="23" operator="equal">
      <formula>$K$52</formula>
    </cfRule>
  </conditionalFormatting>
  <conditionalFormatting sqref="M69:AG69">
    <cfRule type="cellIs" dxfId="58" priority="20" operator="notEqual">
      <formula>$K$61</formula>
    </cfRule>
    <cfRule type="cellIs" dxfId="57" priority="21" operator="equal">
      <formula>$K$61</formula>
    </cfRule>
  </conditionalFormatting>
  <conditionalFormatting sqref="M78:AG78">
    <cfRule type="cellIs" dxfId="56" priority="18" operator="notEqual">
      <formula>$K$70</formula>
    </cfRule>
    <cfRule type="cellIs" dxfId="55" priority="19" operator="equal">
      <formula>$K$70</formula>
    </cfRule>
  </conditionalFormatting>
  <conditionalFormatting sqref="M87:AG87">
    <cfRule type="cellIs" dxfId="54" priority="16" operator="notEqual">
      <formula>$K$79</formula>
    </cfRule>
    <cfRule type="cellIs" dxfId="53" priority="17" operator="equal">
      <formula>$K$79</formula>
    </cfRule>
  </conditionalFormatting>
  <conditionalFormatting sqref="M96:AG96">
    <cfRule type="cellIs" dxfId="52" priority="14" operator="notEqual">
      <formula>$K$88</formula>
    </cfRule>
    <cfRule type="cellIs" dxfId="51" priority="15" operator="equal">
      <formula>$K$88</formula>
    </cfRule>
  </conditionalFormatting>
  <conditionalFormatting sqref="M105:AG105">
    <cfRule type="cellIs" dxfId="50" priority="12" operator="notEqual">
      <formula>$K$97</formula>
    </cfRule>
    <cfRule type="cellIs" dxfId="49" priority="13" operator="equal">
      <formula>$K$97</formula>
    </cfRule>
  </conditionalFormatting>
  <conditionalFormatting sqref="M114:AG114">
    <cfRule type="cellIs" dxfId="48" priority="10" operator="notEqual">
      <formula>$K$106</formula>
    </cfRule>
    <cfRule type="cellIs" dxfId="47" priority="11" operator="equal">
      <formula>$K$106</formula>
    </cfRule>
  </conditionalFormatting>
  <conditionalFormatting sqref="M123:AG123">
    <cfRule type="cellIs" dxfId="46" priority="8" operator="notEqual">
      <formula>$K$115</formula>
    </cfRule>
    <cfRule type="cellIs" dxfId="45" priority="9" operator="equal">
      <formula>$K$115</formula>
    </cfRule>
  </conditionalFormatting>
  <conditionalFormatting sqref="M132:AG132">
    <cfRule type="cellIs" dxfId="44" priority="5" operator="notEqual">
      <formula>$K$124</formula>
    </cfRule>
    <cfRule type="cellIs" dxfId="43" priority="7" operator="equal">
      <formula>$K$124</formula>
    </cfRule>
  </conditionalFormatting>
  <conditionalFormatting sqref="M141:AG141">
    <cfRule type="cellIs" dxfId="42" priority="3" operator="notEqual">
      <formula>$K$133</formula>
    </cfRule>
    <cfRule type="cellIs" dxfId="41" priority="4" operator="equal">
      <formula>$K$133</formula>
    </cfRule>
  </conditionalFormatting>
  <conditionalFormatting sqref="M150:AG150">
    <cfRule type="cellIs" dxfId="40" priority="1" operator="notEqual">
      <formula>$K$142</formula>
    </cfRule>
    <cfRule type="cellIs" dxfId="39" priority="2" operator="equal">
      <formula>$K$142</formula>
    </cfRule>
  </conditionalFormatting>
  <pageMargins left="0.7" right="0.7" top="0.75" bottom="0.75" header="0.3" footer="0.3"/>
  <customProperties>
    <customPr name="_pios_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7D743-7F9E-41DA-8F85-44CB5F22748C}">
  <sheetPr codeName="Sheet97"/>
  <dimension ref="A1:BG157"/>
  <sheetViews>
    <sheetView zoomScale="70" zoomScaleNormal="70" workbookViewId="0">
      <pane xSplit="3" ySplit="7" topLeftCell="O8" activePane="bottomRight" state="frozen"/>
      <selection pane="topRight" activeCell="D1" sqref="D1"/>
      <selection pane="bottomLeft" activeCell="A8" sqref="A8"/>
      <selection pane="bottomRight" activeCell="Z27" sqref="Z27:AD30"/>
    </sheetView>
  </sheetViews>
  <sheetFormatPr defaultRowHeight="13.8" x14ac:dyDescent="0.25"/>
  <cols>
    <col min="3" max="3" width="75.09765625" bestFit="1" customWidth="1"/>
    <col min="4" max="4" width="11" bestFit="1" customWidth="1"/>
    <col min="5" max="5" width="13.296875" bestFit="1" customWidth="1"/>
    <col min="6" max="6" width="12.19921875" customWidth="1"/>
    <col min="7" max="7" width="11.296875" customWidth="1"/>
    <col min="8" max="8" width="13.796875" customWidth="1"/>
    <col min="9" max="9" width="11" customWidth="1"/>
    <col min="12" max="13" width="20.796875" bestFit="1" customWidth="1"/>
    <col min="14" max="19" width="12.69921875" customWidth="1"/>
    <col min="20" max="20" width="8.19921875" customWidth="1"/>
    <col min="22" max="22" width="23.19921875" bestFit="1" customWidth="1"/>
    <col min="23" max="28" width="14" customWidth="1"/>
    <col min="29" max="29" width="8.796875" customWidth="1"/>
    <col min="31" max="31" width="52.69921875" customWidth="1"/>
    <col min="33" max="36" width="12.796875" customWidth="1"/>
    <col min="54" max="55" width="9.09765625" customWidth="1"/>
    <col min="56" max="56" width="10.69921875" customWidth="1"/>
    <col min="57" max="57" width="22.796875" customWidth="1"/>
    <col min="58" max="58" width="5.5" customWidth="1"/>
    <col min="59" max="59" width="14.5" customWidth="1"/>
  </cols>
  <sheetData>
    <row r="1" spans="1:59" ht="18.600000000000001" x14ac:dyDescent="0.3">
      <c r="A1" s="17" t="str" cm="1">
        <f t="array" aca="1" ref="A1" ca="1" xml:space="preserve"> RIGHT(CELL("filename", A1), LEN(CELL("filename", A1)) - SEARCH("]", CELL("filename", A1)))</f>
        <v>DPWW4</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row>
    <row r="2" spans="1:59" ht="18.600000000000001" x14ac:dyDescent="0.3">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row>
    <row r="3" spans="1:59" ht="19.2" x14ac:dyDescent="0.35">
      <c r="A3" s="16" t="s">
        <v>2312</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D3" s="16"/>
      <c r="BE3" s="16"/>
      <c r="BG3" s="16"/>
    </row>
    <row r="4" spans="1:59" ht="14.4" thickBot="1" x14ac:dyDescent="0.3"/>
    <row r="5" spans="1:59" ht="16.2" customHeight="1" thickBot="1" x14ac:dyDescent="0.3">
      <c r="B5" s="1084" t="s">
        <v>137</v>
      </c>
      <c r="C5" s="1047" t="s">
        <v>2313</v>
      </c>
      <c r="D5" s="1047" t="s">
        <v>2314</v>
      </c>
      <c r="E5" s="1047" t="s">
        <v>2315</v>
      </c>
      <c r="F5" s="1047" t="s">
        <v>26</v>
      </c>
      <c r="G5" s="1088" t="s">
        <v>25</v>
      </c>
      <c r="H5" s="1088" t="s">
        <v>2316</v>
      </c>
      <c r="I5" s="1097" t="s">
        <v>2317</v>
      </c>
      <c r="L5" s="1084" t="s">
        <v>2318</v>
      </c>
      <c r="M5" s="1084" t="s">
        <v>2319</v>
      </c>
      <c r="N5" s="1064" t="s">
        <v>2320</v>
      </c>
      <c r="O5" s="1065"/>
      <c r="P5" s="1065"/>
      <c r="Q5" s="1065"/>
      <c r="R5" s="1065"/>
      <c r="S5" s="1065"/>
      <c r="T5" s="1092"/>
      <c r="V5" s="1084" t="s">
        <v>2321</v>
      </c>
      <c r="W5" s="1064" t="s">
        <v>2322</v>
      </c>
      <c r="X5" s="1065"/>
      <c r="Y5" s="1065"/>
      <c r="Z5" s="1065"/>
      <c r="AA5" s="1065"/>
      <c r="AB5" s="1065"/>
      <c r="AC5" s="1066"/>
      <c r="AE5" s="1067" t="s">
        <v>2323</v>
      </c>
      <c r="AG5" s="1084" t="s">
        <v>2324</v>
      </c>
      <c r="AH5" s="1084" t="s">
        <v>2325</v>
      </c>
      <c r="AI5" s="1084" t="s">
        <v>2326</v>
      </c>
      <c r="AJ5" s="1067" t="s">
        <v>2327</v>
      </c>
      <c r="AL5" s="1100" t="s">
        <v>2328</v>
      </c>
      <c r="AM5" s="1101"/>
      <c r="AN5" s="1101"/>
      <c r="AO5" s="1101"/>
      <c r="AP5" s="1101"/>
      <c r="AQ5" s="1101"/>
      <c r="AR5" s="1101"/>
      <c r="AS5" s="1102"/>
      <c r="AU5" s="1100" t="s">
        <v>2329</v>
      </c>
      <c r="AV5" s="1101"/>
      <c r="AW5" s="1101"/>
      <c r="AX5" s="1101"/>
      <c r="AY5" s="1101"/>
      <c r="AZ5" s="1101"/>
      <c r="BA5" s="1101"/>
      <c r="BB5" s="1102"/>
      <c r="BD5" s="1067" t="s">
        <v>2330</v>
      </c>
      <c r="BE5" s="1067" t="s">
        <v>2331</v>
      </c>
      <c r="BG5" s="1067" t="s">
        <v>2332</v>
      </c>
    </row>
    <row r="6" spans="1:59" ht="16.2" customHeight="1" thickBot="1" x14ac:dyDescent="0.3">
      <c r="B6" s="1085"/>
      <c r="C6" s="1055"/>
      <c r="D6" s="1055"/>
      <c r="E6" s="1055"/>
      <c r="F6" s="1055"/>
      <c r="G6" s="1089"/>
      <c r="H6" s="1089"/>
      <c r="I6" s="1098"/>
      <c r="L6" s="1085"/>
      <c r="M6" s="1085"/>
      <c r="N6" s="1093"/>
      <c r="O6" s="1094"/>
      <c r="P6" s="1094"/>
      <c r="Q6" s="1094"/>
      <c r="R6" s="1094"/>
      <c r="S6" s="1094"/>
      <c r="T6" s="1095"/>
      <c r="V6" s="1085"/>
      <c r="W6" s="1093"/>
      <c r="X6" s="1094"/>
      <c r="Y6" s="1094"/>
      <c r="Z6" s="1094"/>
      <c r="AA6" s="1094"/>
      <c r="AB6" s="1094"/>
      <c r="AC6" s="1096"/>
      <c r="AE6" s="1063"/>
      <c r="AG6" s="1085"/>
      <c r="AH6" s="1085"/>
      <c r="AI6" s="1085"/>
      <c r="AJ6" s="1063"/>
      <c r="AL6" s="1064" t="s">
        <v>1045</v>
      </c>
      <c r="AM6" s="1092"/>
      <c r="AN6" s="1071" t="s">
        <v>1039</v>
      </c>
      <c r="AO6" s="1071"/>
      <c r="AP6" s="1071"/>
      <c r="AQ6" s="1071"/>
      <c r="AR6" s="1071"/>
      <c r="AS6" s="195" t="s">
        <v>1040</v>
      </c>
      <c r="AU6" s="1064" t="s">
        <v>1045</v>
      </c>
      <c r="AV6" s="1092"/>
      <c r="AW6" s="1071" t="s">
        <v>1039</v>
      </c>
      <c r="AX6" s="1071"/>
      <c r="AY6" s="1071"/>
      <c r="AZ6" s="1071"/>
      <c r="BA6" s="1071"/>
      <c r="BB6" s="195" t="s">
        <v>1040</v>
      </c>
      <c r="BD6" s="1063"/>
      <c r="BE6" s="1063"/>
      <c r="BG6" s="1063"/>
    </row>
    <row r="7" spans="1:59" ht="53.25" customHeight="1" thickBot="1" x14ac:dyDescent="0.3">
      <c r="B7" s="1086"/>
      <c r="C7" s="1087"/>
      <c r="D7" s="1087"/>
      <c r="E7" s="1087"/>
      <c r="F7" s="1087"/>
      <c r="G7" s="1090"/>
      <c r="H7" s="1090"/>
      <c r="I7" s="1099"/>
      <c r="L7" s="1086"/>
      <c r="M7" s="1091"/>
      <c r="N7" s="158" t="s">
        <v>2333</v>
      </c>
      <c r="O7" s="158" t="s">
        <v>2334</v>
      </c>
      <c r="P7" s="158" t="s">
        <v>2335</v>
      </c>
      <c r="Q7" s="158" t="s">
        <v>2336</v>
      </c>
      <c r="R7" s="158" t="s">
        <v>2337</v>
      </c>
      <c r="S7" s="158" t="s">
        <v>2338</v>
      </c>
      <c r="T7" s="158" t="s">
        <v>2339</v>
      </c>
      <c r="V7" s="1091"/>
      <c r="W7" s="158" t="s">
        <v>2333</v>
      </c>
      <c r="X7" s="158" t="s">
        <v>2334</v>
      </c>
      <c r="Y7" s="158" t="s">
        <v>2335</v>
      </c>
      <c r="Z7" s="158" t="s">
        <v>2336</v>
      </c>
      <c r="AA7" s="158" t="s">
        <v>2337</v>
      </c>
      <c r="AB7" s="158" t="s">
        <v>2338</v>
      </c>
      <c r="AC7" s="158" t="s">
        <v>2339</v>
      </c>
      <c r="AE7" s="1068"/>
      <c r="AG7" s="1086"/>
      <c r="AH7" s="1086"/>
      <c r="AI7" s="1086"/>
      <c r="AJ7" s="1068"/>
      <c r="AL7" s="192" t="s">
        <v>381</v>
      </c>
      <c r="AM7" s="193" t="s">
        <v>382</v>
      </c>
      <c r="AN7" s="193" t="s">
        <v>383</v>
      </c>
      <c r="AO7" s="193" t="s">
        <v>384</v>
      </c>
      <c r="AP7" s="193" t="s">
        <v>385</v>
      </c>
      <c r="AQ7" s="193" t="s">
        <v>386</v>
      </c>
      <c r="AR7" s="193" t="s">
        <v>387</v>
      </c>
      <c r="AS7" s="194" t="s">
        <v>599</v>
      </c>
      <c r="AU7" s="192" t="s">
        <v>381</v>
      </c>
      <c r="AV7" s="193" t="s">
        <v>382</v>
      </c>
      <c r="AW7" s="193" t="s">
        <v>383</v>
      </c>
      <c r="AX7" s="193" t="s">
        <v>384</v>
      </c>
      <c r="AY7" s="193" t="s">
        <v>385</v>
      </c>
      <c r="AZ7" s="193" t="s">
        <v>386</v>
      </c>
      <c r="BA7" s="193" t="s">
        <v>387</v>
      </c>
      <c r="BB7" s="194" t="s">
        <v>599</v>
      </c>
      <c r="BD7" s="1068"/>
      <c r="BE7" s="1068"/>
      <c r="BG7" s="1068"/>
    </row>
    <row r="8" spans="1:59" ht="15.45" customHeight="1" x14ac:dyDescent="0.25">
      <c r="B8" s="36" t="s">
        <v>138</v>
      </c>
      <c r="C8" s="36" t="s">
        <v>2340</v>
      </c>
      <c r="D8" s="36" t="s">
        <v>2341</v>
      </c>
      <c r="E8" s="206" t="s">
        <v>2342</v>
      </c>
      <c r="F8" s="36" t="s">
        <v>713</v>
      </c>
      <c r="G8" s="36" t="s">
        <v>946</v>
      </c>
      <c r="H8" s="36" t="s">
        <v>2343</v>
      </c>
      <c r="I8" s="36" t="s">
        <v>146</v>
      </c>
      <c r="L8" s="899">
        <v>45648</v>
      </c>
      <c r="M8" s="899">
        <v>45648</v>
      </c>
      <c r="N8" s="900">
        <v>44855</v>
      </c>
      <c r="O8" s="899">
        <v>45636</v>
      </c>
      <c r="P8" s="899">
        <v>45930</v>
      </c>
      <c r="Q8" s="899">
        <v>45930</v>
      </c>
      <c r="R8" s="899">
        <v>46843</v>
      </c>
      <c r="S8" s="899">
        <v>46934</v>
      </c>
      <c r="T8" s="7"/>
      <c r="V8" s="36" t="s">
        <v>2336</v>
      </c>
      <c r="W8" s="900">
        <v>44855</v>
      </c>
      <c r="X8" s="900">
        <v>45636</v>
      </c>
      <c r="Y8" s="900">
        <v>45889</v>
      </c>
      <c r="Z8" s="900">
        <v>45985</v>
      </c>
      <c r="AA8" s="900">
        <v>46843</v>
      </c>
      <c r="AB8" s="900">
        <v>46934</v>
      </c>
      <c r="AC8" s="36"/>
      <c r="AE8" s="36"/>
      <c r="AG8" s="901">
        <f t="shared" ref="AG8:AG24" si="0">AW8</f>
        <v>1.6548410964628006</v>
      </c>
      <c r="AH8" s="901">
        <f t="shared" ref="AH8:AH24" si="1">BA8-AG8</f>
        <v>18.050512412145206</v>
      </c>
      <c r="AI8" s="188">
        <f>SUM(AG8:AH8)</f>
        <v>19.705353508608006</v>
      </c>
      <c r="AJ8" s="77">
        <f t="shared" ref="AJ8:AJ71" si="2">AG8/AI8</f>
        <v>8.3979264606438384E-2</v>
      </c>
      <c r="AK8" s="938"/>
      <c r="AL8" s="946">
        <v>0</v>
      </c>
      <c r="AM8" s="946">
        <v>0</v>
      </c>
      <c r="AN8" s="946">
        <v>3.5925019379844958</v>
      </c>
      <c r="AO8" s="946">
        <v>7.1850038759689916</v>
      </c>
      <c r="AP8" s="946">
        <v>10.777505813953487</v>
      </c>
      <c r="AQ8" s="946">
        <v>14.370007751937983</v>
      </c>
      <c r="AR8" s="946">
        <v>17.962509689922477</v>
      </c>
      <c r="AS8" s="946"/>
      <c r="AT8" s="947"/>
      <c r="AU8" s="948"/>
      <c r="AV8" s="948"/>
      <c r="AW8" s="948">
        <v>1.6548410964628006</v>
      </c>
      <c r="AX8" s="948">
        <v>5.6764117283030764</v>
      </c>
      <c r="AY8" s="948">
        <v>15.675819573612861</v>
      </c>
      <c r="AZ8" s="948">
        <v>19.705353508608006</v>
      </c>
      <c r="BA8" s="948">
        <v>19.705353508608006</v>
      </c>
      <c r="BB8" s="902"/>
      <c r="BD8" s="272" t="s">
        <v>2344</v>
      </c>
      <c r="BE8" s="36" t="s">
        <v>2345</v>
      </c>
      <c r="BG8" s="272" t="s">
        <v>1039</v>
      </c>
    </row>
    <row r="9" spans="1:59" ht="15" x14ac:dyDescent="0.25">
      <c r="B9" s="36" t="s">
        <v>138</v>
      </c>
      <c r="C9" s="7" t="s">
        <v>2346</v>
      </c>
      <c r="D9" s="7"/>
      <c r="E9" s="7"/>
      <c r="F9" s="7" t="s">
        <v>710</v>
      </c>
      <c r="G9" s="7" t="s">
        <v>915</v>
      </c>
      <c r="H9" s="36" t="s">
        <v>2343</v>
      </c>
      <c r="I9" s="36" t="s">
        <v>146</v>
      </c>
      <c r="L9" s="7" t="s">
        <v>2347</v>
      </c>
      <c r="M9" s="7" t="s">
        <v>2347</v>
      </c>
      <c r="N9" s="899">
        <v>45108</v>
      </c>
      <c r="O9" s="899">
        <v>45353</v>
      </c>
      <c r="P9" s="899">
        <v>45364</v>
      </c>
      <c r="Q9" s="899">
        <v>45383</v>
      </c>
      <c r="R9" s="899">
        <v>46081</v>
      </c>
      <c r="S9" s="899">
        <v>46811</v>
      </c>
      <c r="T9" s="7"/>
      <c r="V9" s="7" t="s">
        <v>2336</v>
      </c>
      <c r="W9" s="899">
        <v>45108</v>
      </c>
      <c r="X9" s="899">
        <v>45353</v>
      </c>
      <c r="Y9" s="899">
        <v>45364</v>
      </c>
      <c r="Z9" s="899">
        <v>45383</v>
      </c>
      <c r="AA9" s="899">
        <v>47299</v>
      </c>
      <c r="AB9" s="899">
        <v>47573</v>
      </c>
      <c r="AC9" s="7"/>
      <c r="AE9" s="36" t="s">
        <v>2348</v>
      </c>
      <c r="AG9" s="901">
        <f t="shared" si="0"/>
        <v>4.2562876404696288</v>
      </c>
      <c r="AH9" s="901">
        <f t="shared" si="1"/>
        <v>8.4585027526415288</v>
      </c>
      <c r="AI9" s="37">
        <f t="shared" ref="AI9:AI72" si="3">SUM(AG9:AH9)</f>
        <v>12.714790393111159</v>
      </c>
      <c r="AJ9" s="22">
        <f t="shared" si="2"/>
        <v>0.33475090889234593</v>
      </c>
      <c r="AK9" s="938"/>
      <c r="AL9" s="946">
        <v>0</v>
      </c>
      <c r="AM9" s="946">
        <v>0</v>
      </c>
      <c r="AN9" s="946">
        <v>7.6872737067706041</v>
      </c>
      <c r="AO9" s="946">
        <v>12.237024427144174</v>
      </c>
      <c r="AP9" s="946">
        <v>12.714790393111159</v>
      </c>
      <c r="AQ9" s="946">
        <v>12.714790393111159</v>
      </c>
      <c r="AR9" s="946">
        <v>12.714790393111159</v>
      </c>
      <c r="AS9" s="946"/>
      <c r="AT9" s="947"/>
      <c r="AU9" s="948"/>
      <c r="AV9" s="948"/>
      <c r="AW9" s="948">
        <v>4.2562876404696288</v>
      </c>
      <c r="AX9" s="948">
        <v>5.6655282463376846</v>
      </c>
      <c r="AY9" s="948">
        <v>10.280642249314882</v>
      </c>
      <c r="AZ9" s="948">
        <v>12.152477959226163</v>
      </c>
      <c r="BA9" s="948">
        <v>12.714790393111159</v>
      </c>
      <c r="BB9" s="902"/>
      <c r="BD9" s="272" t="s">
        <v>2344</v>
      </c>
      <c r="BE9" s="36" t="s">
        <v>2345</v>
      </c>
      <c r="BG9" s="272" t="s">
        <v>1039</v>
      </c>
    </row>
    <row r="10" spans="1:59" ht="15" x14ac:dyDescent="0.25">
      <c r="B10" s="36" t="s">
        <v>138</v>
      </c>
      <c r="C10" s="7" t="s">
        <v>2349</v>
      </c>
      <c r="D10" s="7" t="s">
        <v>2350</v>
      </c>
      <c r="E10" s="7" t="s">
        <v>2351</v>
      </c>
      <c r="F10" s="7" t="s">
        <v>727</v>
      </c>
      <c r="G10" s="7" t="s">
        <v>938</v>
      </c>
      <c r="H10" s="36" t="s">
        <v>2343</v>
      </c>
      <c r="I10" s="36" t="s">
        <v>146</v>
      </c>
      <c r="L10" s="899">
        <v>46112</v>
      </c>
      <c r="M10" s="899">
        <v>46156</v>
      </c>
      <c r="N10" s="899">
        <v>45287</v>
      </c>
      <c r="O10" s="899">
        <v>45708</v>
      </c>
      <c r="P10" s="899">
        <v>45464</v>
      </c>
      <c r="Q10" s="899">
        <v>45538</v>
      </c>
      <c r="R10" s="899">
        <v>46112</v>
      </c>
      <c r="S10" s="899">
        <v>46203</v>
      </c>
      <c r="T10" s="7"/>
      <c r="V10" s="7" t="s">
        <v>2336</v>
      </c>
      <c r="W10" s="899">
        <v>45281</v>
      </c>
      <c r="X10" s="899">
        <v>45419</v>
      </c>
      <c r="Y10" s="899">
        <v>45464</v>
      </c>
      <c r="Z10" s="899">
        <v>45538</v>
      </c>
      <c r="AA10" s="899">
        <v>46119</v>
      </c>
      <c r="AB10" s="899">
        <v>46203</v>
      </c>
      <c r="AC10" s="7"/>
      <c r="AE10" s="36" t="s">
        <v>1898</v>
      </c>
      <c r="AG10" s="901">
        <f t="shared" si="0"/>
        <v>12.998873268625083</v>
      </c>
      <c r="AH10" s="901">
        <f t="shared" si="1"/>
        <v>2.5496397527353558</v>
      </c>
      <c r="AI10" s="37">
        <f t="shared" si="3"/>
        <v>15.548513021360439</v>
      </c>
      <c r="AJ10" s="22">
        <f t="shared" si="2"/>
        <v>0.83602034810449855</v>
      </c>
      <c r="AK10" s="938"/>
      <c r="AL10" s="946">
        <v>5.5621258912455521E-2</v>
      </c>
      <c r="AM10" s="946">
        <v>5.7390021569992626</v>
      </c>
      <c r="AN10" s="946">
        <v>15.950615666713876</v>
      </c>
      <c r="AO10" s="946">
        <v>16.089627144007029</v>
      </c>
      <c r="AP10" s="946">
        <v>16.228638621300181</v>
      </c>
      <c r="AQ10" s="946">
        <v>16.367650098593334</v>
      </c>
      <c r="AR10" s="946">
        <v>16.506661575886486</v>
      </c>
      <c r="AS10" s="946"/>
      <c r="AT10" s="947"/>
      <c r="AU10" s="949">
        <v>1.0394478754177048E-2</v>
      </c>
      <c r="AV10" s="949">
        <v>0.78344753567748338</v>
      </c>
      <c r="AW10" s="949">
        <v>12.998873268625083</v>
      </c>
      <c r="AX10" s="949">
        <v>15.131478589480981</v>
      </c>
      <c r="AY10" s="949">
        <v>15.270490066774133</v>
      </c>
      <c r="AZ10" s="949">
        <v>15.409501544067286</v>
      </c>
      <c r="BA10" s="949">
        <v>15.548513021360439</v>
      </c>
      <c r="BB10" s="902"/>
      <c r="BD10" s="272" t="s">
        <v>2344</v>
      </c>
      <c r="BE10" s="36" t="s">
        <v>2345</v>
      </c>
      <c r="BG10" s="272" t="s">
        <v>1039</v>
      </c>
    </row>
    <row r="11" spans="1:59" ht="15" x14ac:dyDescent="0.25">
      <c r="B11" s="36" t="s">
        <v>138</v>
      </c>
      <c r="C11" s="7" t="s">
        <v>2349</v>
      </c>
      <c r="D11" s="7" t="s">
        <v>2350</v>
      </c>
      <c r="E11" s="7" t="s">
        <v>2352</v>
      </c>
      <c r="F11" s="7" t="s">
        <v>2141</v>
      </c>
      <c r="G11" s="7" t="s">
        <v>936</v>
      </c>
      <c r="H11" s="36" t="s">
        <v>2343</v>
      </c>
      <c r="I11" s="36" t="s">
        <v>146</v>
      </c>
      <c r="L11" s="899">
        <v>46112</v>
      </c>
      <c r="M11" s="899">
        <v>46156</v>
      </c>
      <c r="N11" s="899">
        <v>45281</v>
      </c>
      <c r="O11" s="899">
        <v>45419</v>
      </c>
      <c r="P11" s="899">
        <v>45464</v>
      </c>
      <c r="Q11" s="899">
        <v>45538</v>
      </c>
      <c r="R11" s="899">
        <v>46112</v>
      </c>
      <c r="S11" s="899">
        <v>46112</v>
      </c>
      <c r="T11" s="7"/>
      <c r="V11" s="7" t="s">
        <v>2336</v>
      </c>
      <c r="W11" s="899">
        <v>45281</v>
      </c>
      <c r="X11" s="899">
        <v>45419</v>
      </c>
      <c r="Y11" s="899">
        <v>45464</v>
      </c>
      <c r="Z11" s="899">
        <v>45538</v>
      </c>
      <c r="AA11" s="899">
        <v>46119</v>
      </c>
      <c r="AB11" s="899">
        <v>46203</v>
      </c>
      <c r="AC11" s="7"/>
      <c r="AE11" s="36" t="s">
        <v>1898</v>
      </c>
      <c r="AG11" s="901">
        <f t="shared" si="0"/>
        <v>18.571478925915432</v>
      </c>
      <c r="AH11" s="901">
        <f t="shared" si="1"/>
        <v>0.70496372993491363</v>
      </c>
      <c r="AI11" s="37">
        <f t="shared" si="3"/>
        <v>19.276442655850346</v>
      </c>
      <c r="AJ11" s="22">
        <f t="shared" si="2"/>
        <v>0.963428743439809</v>
      </c>
      <c r="AK11" s="938"/>
      <c r="AL11" s="946">
        <v>6.2803543704254061E-2</v>
      </c>
      <c r="AM11" s="946">
        <v>2.3076115280737186</v>
      </c>
      <c r="AN11" s="946">
        <v>6.2737054452835359</v>
      </c>
      <c r="AO11" s="946">
        <v>6.2878047022581978</v>
      </c>
      <c r="AP11" s="946">
        <v>6.3019039592328587</v>
      </c>
      <c r="AQ11" s="946">
        <v>6.3160032162075197</v>
      </c>
      <c r="AR11" s="946">
        <v>6.3301024731821816</v>
      </c>
      <c r="AS11" s="946"/>
      <c r="AT11" s="947"/>
      <c r="AU11" s="949">
        <v>0.1900709817526936</v>
      </c>
      <c r="AV11" s="949">
        <v>14.325936468734191</v>
      </c>
      <c r="AW11" s="949">
        <v>18.571478925915432</v>
      </c>
      <c r="AX11" s="949">
        <v>19.276442655850346</v>
      </c>
      <c r="AY11" s="949">
        <v>19.276442655850346</v>
      </c>
      <c r="AZ11" s="949">
        <v>19.276442655850346</v>
      </c>
      <c r="BA11" s="949">
        <v>19.276442655850346</v>
      </c>
      <c r="BB11" s="902"/>
      <c r="BD11" s="272" t="s">
        <v>2344</v>
      </c>
      <c r="BE11" s="36" t="s">
        <v>2345</v>
      </c>
      <c r="BG11" s="272" t="s">
        <v>1039</v>
      </c>
    </row>
    <row r="12" spans="1:59" ht="15" x14ac:dyDescent="0.25">
      <c r="B12" s="36" t="s">
        <v>138</v>
      </c>
      <c r="C12" s="7" t="s">
        <v>2353</v>
      </c>
      <c r="D12" s="7" t="s">
        <v>2354</v>
      </c>
      <c r="E12" s="7" t="s">
        <v>2355</v>
      </c>
      <c r="F12" s="7" t="s">
        <v>2141</v>
      </c>
      <c r="G12" s="7" t="s">
        <v>936</v>
      </c>
      <c r="H12" s="36" t="s">
        <v>2343</v>
      </c>
      <c r="I12" s="36" t="s">
        <v>146</v>
      </c>
      <c r="L12" s="899">
        <v>46112</v>
      </c>
      <c r="M12" s="899">
        <v>46156</v>
      </c>
      <c r="N12" s="899">
        <v>45273</v>
      </c>
      <c r="O12" s="899">
        <v>45649</v>
      </c>
      <c r="P12" s="899">
        <v>45688</v>
      </c>
      <c r="Q12" s="899">
        <v>45684</v>
      </c>
      <c r="R12" s="899">
        <v>46112</v>
      </c>
      <c r="S12" s="899">
        <v>46112</v>
      </c>
      <c r="T12" s="7"/>
      <c r="V12" s="7" t="s">
        <v>2336</v>
      </c>
      <c r="W12" s="899">
        <v>45273</v>
      </c>
      <c r="X12" s="899">
        <v>45649</v>
      </c>
      <c r="Y12" s="899">
        <v>45688</v>
      </c>
      <c r="Z12" s="899">
        <v>45684</v>
      </c>
      <c r="AA12" s="899">
        <v>46156</v>
      </c>
      <c r="AB12" s="899">
        <v>46203</v>
      </c>
      <c r="AC12" s="7"/>
      <c r="AE12" s="36" t="s">
        <v>1898</v>
      </c>
      <c r="AG12" s="901">
        <f t="shared" si="0"/>
        <v>3.830835858036115</v>
      </c>
      <c r="AH12" s="901">
        <f t="shared" si="1"/>
        <v>0.70797232659108511</v>
      </c>
      <c r="AI12" s="37">
        <f t="shared" si="3"/>
        <v>4.5388081846272001</v>
      </c>
      <c r="AJ12" s="22">
        <f t="shared" si="2"/>
        <v>0.84401801138259924</v>
      </c>
      <c r="AK12" s="938"/>
      <c r="AL12" s="946">
        <v>0.33849192308908566</v>
      </c>
      <c r="AM12" s="946">
        <v>2.2213248219738242</v>
      </c>
      <c r="AN12" s="946">
        <v>3.8802870148666742</v>
      </c>
      <c r="AO12" s="946">
        <v>3.9141463019576306</v>
      </c>
      <c r="AP12" s="946">
        <v>3.948005589048587</v>
      </c>
      <c r="AQ12" s="946">
        <v>3.9818648761395425</v>
      </c>
      <c r="AR12" s="946">
        <v>4.015724163230499</v>
      </c>
      <c r="AS12" s="946"/>
      <c r="AT12" s="947"/>
      <c r="AU12" s="949">
        <v>8.3585803611496104E-4</v>
      </c>
      <c r="AV12" s="949">
        <v>1.1088358580361151</v>
      </c>
      <c r="AW12" s="949">
        <v>3.830835858036115</v>
      </c>
      <c r="AX12" s="949">
        <v>4.4372303233543322</v>
      </c>
      <c r="AY12" s="949">
        <v>4.4710896104452882</v>
      </c>
      <c r="AZ12" s="949">
        <v>4.5049488975362442</v>
      </c>
      <c r="BA12" s="949">
        <v>4.5388081846272001</v>
      </c>
      <c r="BB12" s="902"/>
      <c r="BD12" s="272" t="s">
        <v>2344</v>
      </c>
      <c r="BE12" s="36" t="s">
        <v>2345</v>
      </c>
      <c r="BG12" s="272" t="s">
        <v>1039</v>
      </c>
    </row>
    <row r="13" spans="1:59" ht="15" x14ac:dyDescent="0.25">
      <c r="B13" s="36" t="s">
        <v>138</v>
      </c>
      <c r="C13" s="7" t="s">
        <v>2356</v>
      </c>
      <c r="D13" s="7" t="s">
        <v>2354</v>
      </c>
      <c r="E13" s="7" t="s">
        <v>2357</v>
      </c>
      <c r="F13" s="7" t="s">
        <v>2141</v>
      </c>
      <c r="G13" s="7" t="s">
        <v>936</v>
      </c>
      <c r="H13" s="36" t="s">
        <v>2343</v>
      </c>
      <c r="I13" s="36" t="s">
        <v>146</v>
      </c>
      <c r="L13" s="899">
        <v>46112</v>
      </c>
      <c r="M13" s="899">
        <v>46156</v>
      </c>
      <c r="N13" s="899">
        <v>45273</v>
      </c>
      <c r="O13" s="899">
        <v>45649</v>
      </c>
      <c r="P13" s="899">
        <v>45688</v>
      </c>
      <c r="Q13" s="899">
        <v>45684</v>
      </c>
      <c r="R13" s="899">
        <v>46112</v>
      </c>
      <c r="S13" s="899">
        <v>46112</v>
      </c>
      <c r="T13" s="23"/>
      <c r="V13" s="7" t="s">
        <v>2336</v>
      </c>
      <c r="W13" s="899">
        <v>45273</v>
      </c>
      <c r="X13" s="899">
        <v>45649</v>
      </c>
      <c r="Y13" s="899">
        <v>45688</v>
      </c>
      <c r="Z13" s="899">
        <v>45684</v>
      </c>
      <c r="AA13" s="899">
        <v>46156</v>
      </c>
      <c r="AB13" s="899">
        <v>46203</v>
      </c>
      <c r="AC13" s="7"/>
      <c r="AE13" s="36" t="s">
        <v>1898</v>
      </c>
      <c r="AG13" s="901">
        <f t="shared" si="0"/>
        <v>3.830835858036115</v>
      </c>
      <c r="AH13" s="901">
        <f t="shared" si="1"/>
        <v>0.70797232659108511</v>
      </c>
      <c r="AI13" s="37">
        <f t="shared" si="3"/>
        <v>4.5388081846272001</v>
      </c>
      <c r="AJ13" s="22">
        <f t="shared" si="2"/>
        <v>0.84401801138259924</v>
      </c>
      <c r="AK13" s="938"/>
      <c r="AL13" s="946">
        <v>0.33849192308908566</v>
      </c>
      <c r="AM13" s="946">
        <v>2.2213248219738242</v>
      </c>
      <c r="AN13" s="946">
        <v>3.8802870148666742</v>
      </c>
      <c r="AO13" s="946">
        <v>3.9141463019576306</v>
      </c>
      <c r="AP13" s="946">
        <v>3.948005589048587</v>
      </c>
      <c r="AQ13" s="946">
        <v>3.9818648761395425</v>
      </c>
      <c r="AR13" s="946">
        <v>4.015724163230499</v>
      </c>
      <c r="AS13" s="946"/>
      <c r="AT13" s="947"/>
      <c r="AU13" s="949">
        <v>8.3585803611496104E-4</v>
      </c>
      <c r="AV13" s="949">
        <v>1.1088358580361151</v>
      </c>
      <c r="AW13" s="949">
        <v>3.830835858036115</v>
      </c>
      <c r="AX13" s="949">
        <v>4.4372303233543322</v>
      </c>
      <c r="AY13" s="949">
        <v>4.4710896104452882</v>
      </c>
      <c r="AZ13" s="949">
        <v>4.5049488975362442</v>
      </c>
      <c r="BA13" s="949">
        <v>4.5388081846272001</v>
      </c>
      <c r="BB13" s="902"/>
      <c r="BD13" s="272" t="s">
        <v>2344</v>
      </c>
      <c r="BE13" s="36" t="s">
        <v>2345</v>
      </c>
      <c r="BG13" s="272" t="s">
        <v>1039</v>
      </c>
    </row>
    <row r="14" spans="1:59" ht="15" x14ac:dyDescent="0.25">
      <c r="B14" s="36" t="s">
        <v>138</v>
      </c>
      <c r="C14" s="7" t="s">
        <v>2358</v>
      </c>
      <c r="D14" s="7" t="s">
        <v>2354</v>
      </c>
      <c r="E14" s="7" t="s">
        <v>2359</v>
      </c>
      <c r="F14" s="7" t="s">
        <v>2141</v>
      </c>
      <c r="G14" s="7" t="s">
        <v>936</v>
      </c>
      <c r="H14" s="36" t="s">
        <v>2343</v>
      </c>
      <c r="I14" s="36" t="s">
        <v>146</v>
      </c>
      <c r="L14" s="899">
        <v>46112</v>
      </c>
      <c r="M14" s="899">
        <v>46156</v>
      </c>
      <c r="N14" s="899">
        <v>45273</v>
      </c>
      <c r="O14" s="899">
        <v>45649</v>
      </c>
      <c r="P14" s="899">
        <v>45688</v>
      </c>
      <c r="Q14" s="899">
        <v>45684</v>
      </c>
      <c r="R14" s="899">
        <v>46112</v>
      </c>
      <c r="S14" s="899">
        <v>46112</v>
      </c>
      <c r="T14" s="7"/>
      <c r="V14" s="7" t="s">
        <v>2337</v>
      </c>
      <c r="W14" s="899">
        <v>45273</v>
      </c>
      <c r="X14" s="899">
        <v>45649</v>
      </c>
      <c r="Y14" s="899">
        <v>45688</v>
      </c>
      <c r="Z14" s="899">
        <v>45684</v>
      </c>
      <c r="AA14" s="899">
        <v>46036</v>
      </c>
      <c r="AB14" s="899">
        <v>46203</v>
      </c>
      <c r="AC14" s="7"/>
      <c r="AE14" s="36" t="s">
        <v>1898</v>
      </c>
      <c r="AG14" s="901">
        <f t="shared" si="0"/>
        <v>1.8615909139524134E-4</v>
      </c>
      <c r="AH14" s="901">
        <f t="shared" si="1"/>
        <v>4.276082651352147E-2</v>
      </c>
      <c r="AI14" s="37">
        <f t="shared" si="3"/>
        <v>4.2946985604916714E-2</v>
      </c>
      <c r="AJ14" s="22">
        <f t="shared" si="2"/>
        <v>4.3346253240630055E-3</v>
      </c>
      <c r="AK14" s="938"/>
      <c r="AL14" s="946">
        <v>0.11399487422211893</v>
      </c>
      <c r="AM14" s="946">
        <v>0.74808178988877505</v>
      </c>
      <c r="AN14" s="946">
        <v>1.3067751400645178</v>
      </c>
      <c r="AO14" s="946">
        <v>1.31817802713479</v>
      </c>
      <c r="AP14" s="946">
        <v>1.3295809142050627</v>
      </c>
      <c r="AQ14" s="946">
        <v>1.340983801275335</v>
      </c>
      <c r="AR14" s="946">
        <v>1.3523866883456073</v>
      </c>
      <c r="AS14" s="946"/>
      <c r="AT14" s="947"/>
      <c r="AU14" s="949">
        <v>1.8615909139524134E-4</v>
      </c>
      <c r="AV14" s="949">
        <v>1.8615909139524134E-4</v>
      </c>
      <c r="AW14" s="949">
        <v>1.8615909139524134E-4</v>
      </c>
      <c r="AX14" s="949">
        <v>8.7383243940995364E-3</v>
      </c>
      <c r="AY14" s="949">
        <v>2.0141211464371929E-2</v>
      </c>
      <c r="AZ14" s="949">
        <v>3.1544098534644321E-2</v>
      </c>
      <c r="BA14" s="949">
        <v>4.2946985604916714E-2</v>
      </c>
      <c r="BB14" s="902"/>
      <c r="BD14" s="272" t="s">
        <v>2344</v>
      </c>
      <c r="BE14" s="36" t="s">
        <v>2345</v>
      </c>
      <c r="BG14" s="272" t="s">
        <v>1039</v>
      </c>
    </row>
    <row r="15" spans="1:59" ht="15" x14ac:dyDescent="0.25">
      <c r="B15" s="36" t="s">
        <v>138</v>
      </c>
      <c r="C15" s="7" t="s">
        <v>2360</v>
      </c>
      <c r="D15" s="7" t="s">
        <v>2361</v>
      </c>
      <c r="E15" s="7" t="s">
        <v>2362</v>
      </c>
      <c r="F15" s="7" t="s">
        <v>2141</v>
      </c>
      <c r="G15" s="7" t="s">
        <v>936</v>
      </c>
      <c r="H15" s="36" t="s">
        <v>2343</v>
      </c>
      <c r="I15" s="36" t="s">
        <v>146</v>
      </c>
      <c r="L15" s="899">
        <v>46112</v>
      </c>
      <c r="M15" s="899">
        <v>46156</v>
      </c>
      <c r="N15" s="899">
        <v>45273</v>
      </c>
      <c r="O15" s="899">
        <v>45686</v>
      </c>
      <c r="P15" s="899">
        <v>45735</v>
      </c>
      <c r="Q15" s="899">
        <v>45930</v>
      </c>
      <c r="R15" s="899">
        <v>46112</v>
      </c>
      <c r="S15" s="899">
        <v>46112</v>
      </c>
      <c r="T15" s="7"/>
      <c r="V15" s="7" t="s">
        <v>2336</v>
      </c>
      <c r="W15" s="899">
        <v>45273</v>
      </c>
      <c r="X15" s="899">
        <v>45686</v>
      </c>
      <c r="Y15" s="899">
        <v>45735</v>
      </c>
      <c r="Z15" s="899">
        <v>45874</v>
      </c>
      <c r="AA15" s="899">
        <v>46156</v>
      </c>
      <c r="AB15" s="899">
        <v>46203</v>
      </c>
      <c r="AC15" s="7"/>
      <c r="AE15" s="36" t="s">
        <v>1898</v>
      </c>
      <c r="AG15" s="901">
        <f t="shared" si="0"/>
        <v>5.8009289375818121</v>
      </c>
      <c r="AH15" s="901">
        <f t="shared" si="1"/>
        <v>1.539398913529288</v>
      </c>
      <c r="AI15" s="37">
        <f t="shared" si="3"/>
        <v>7.3403278511111001</v>
      </c>
      <c r="AJ15" s="22">
        <f t="shared" si="2"/>
        <v>0.79028199492529883</v>
      </c>
      <c r="AK15" s="938"/>
      <c r="AL15" s="946">
        <v>0.27831410164473402</v>
      </c>
      <c r="AM15" s="946">
        <v>1.8264129219003151</v>
      </c>
      <c r="AN15" s="946">
        <v>3.1904412513326728</v>
      </c>
      <c r="AO15" s="946">
        <v>3.2182809616071495</v>
      </c>
      <c r="AP15" s="946">
        <v>3.2461206718816258</v>
      </c>
      <c r="AQ15" s="946">
        <v>3.2739603821561025</v>
      </c>
      <c r="AR15" s="946">
        <v>3.3018000924305788</v>
      </c>
      <c r="AS15" s="946"/>
      <c r="AT15" s="947"/>
      <c r="AU15" s="949">
        <v>9.2893758181258163E-4</v>
      </c>
      <c r="AV15" s="949">
        <v>0.71092893758181253</v>
      </c>
      <c r="AW15" s="949">
        <v>5.8009289375818121</v>
      </c>
      <c r="AX15" s="949">
        <v>7.2568087202876699</v>
      </c>
      <c r="AY15" s="949">
        <v>7.2846484305621466</v>
      </c>
      <c r="AZ15" s="949">
        <v>7.3124881408366234</v>
      </c>
      <c r="BA15" s="949">
        <v>7.3403278511111001</v>
      </c>
      <c r="BB15" s="902"/>
      <c r="BD15" s="272" t="s">
        <v>2344</v>
      </c>
      <c r="BE15" s="36" t="s">
        <v>2345</v>
      </c>
      <c r="BG15" s="272" t="s">
        <v>1039</v>
      </c>
    </row>
    <row r="16" spans="1:59" ht="15" x14ac:dyDescent="0.25">
      <c r="B16" s="36" t="s">
        <v>138</v>
      </c>
      <c r="C16" s="7" t="s">
        <v>2363</v>
      </c>
      <c r="D16" s="7" t="s">
        <v>2364</v>
      </c>
      <c r="E16" s="7" t="s">
        <v>2365</v>
      </c>
      <c r="F16" s="7" t="s">
        <v>2141</v>
      </c>
      <c r="G16" s="7" t="s">
        <v>936</v>
      </c>
      <c r="H16" s="36" t="s">
        <v>2343</v>
      </c>
      <c r="I16" s="36" t="s">
        <v>146</v>
      </c>
      <c r="L16" s="899">
        <v>46112</v>
      </c>
      <c r="M16" s="899">
        <v>46156</v>
      </c>
      <c r="N16" s="899">
        <v>45016</v>
      </c>
      <c r="O16" s="899">
        <v>45419</v>
      </c>
      <c r="P16" s="899">
        <v>45125</v>
      </c>
      <c r="Q16" s="899">
        <v>45198</v>
      </c>
      <c r="R16" s="899">
        <v>46112</v>
      </c>
      <c r="S16" s="899">
        <v>46112</v>
      </c>
      <c r="T16" s="7"/>
      <c r="V16" s="7" t="s">
        <v>2336</v>
      </c>
      <c r="W16" s="899">
        <v>45016</v>
      </c>
      <c r="X16" s="899">
        <v>45419</v>
      </c>
      <c r="Y16" s="899">
        <v>45125</v>
      </c>
      <c r="Z16" s="899">
        <v>45198</v>
      </c>
      <c r="AA16" s="899">
        <v>46156</v>
      </c>
      <c r="AB16" s="899">
        <v>46203</v>
      </c>
      <c r="AC16" s="7"/>
      <c r="AE16" s="36" t="s">
        <v>1898</v>
      </c>
      <c r="AG16" s="901">
        <f t="shared" si="0"/>
        <v>3.0082958906470569</v>
      </c>
      <c r="AH16" s="901">
        <f t="shared" si="1"/>
        <v>5.2872213654981959E-2</v>
      </c>
      <c r="AI16" s="37">
        <f t="shared" si="3"/>
        <v>3.0611681043020389</v>
      </c>
      <c r="AJ16" s="22">
        <f t="shared" si="2"/>
        <v>0.98272809207025336</v>
      </c>
      <c r="AK16" s="938"/>
      <c r="AL16" s="946">
        <v>1.4210745225216439</v>
      </c>
      <c r="AM16" s="946">
        <v>9.3256822258684853</v>
      </c>
      <c r="AN16" s="946">
        <v>16.290424204442097</v>
      </c>
      <c r="AO16" s="946">
        <v>16.432574037137044</v>
      </c>
      <c r="AP16" s="946">
        <v>16.574723869831988</v>
      </c>
      <c r="AQ16" s="946">
        <v>16.716873702526936</v>
      </c>
      <c r="AR16" s="946">
        <v>16.859023535221883</v>
      </c>
      <c r="AS16" s="946"/>
      <c r="AT16" s="947"/>
      <c r="AU16" s="949">
        <v>2.8072958906470569</v>
      </c>
      <c r="AV16" s="949">
        <v>2.6832958906470568</v>
      </c>
      <c r="AW16" s="949">
        <v>3.0082958906470569</v>
      </c>
      <c r="AX16" s="949">
        <v>3.0188703333780533</v>
      </c>
      <c r="AY16" s="949">
        <v>3.0329695903527152</v>
      </c>
      <c r="AZ16" s="949">
        <v>3.047068847327377</v>
      </c>
      <c r="BA16" s="949">
        <v>3.0611681043020389</v>
      </c>
      <c r="BB16" s="902"/>
      <c r="BD16" s="272" t="s">
        <v>2344</v>
      </c>
      <c r="BE16" s="36" t="s">
        <v>2345</v>
      </c>
      <c r="BG16" s="272" t="s">
        <v>1039</v>
      </c>
    </row>
    <row r="17" spans="2:59" ht="15" x14ac:dyDescent="0.25">
      <c r="B17" s="36" t="s">
        <v>138</v>
      </c>
      <c r="C17" s="7" t="s">
        <v>2366</v>
      </c>
      <c r="D17" s="7" t="s">
        <v>2367</v>
      </c>
      <c r="E17" s="7" t="s">
        <v>2368</v>
      </c>
      <c r="F17" s="7" t="s">
        <v>631</v>
      </c>
      <c r="G17" s="7" t="s">
        <v>940</v>
      </c>
      <c r="H17" s="36" t="s">
        <v>2343</v>
      </c>
      <c r="I17" s="36" t="s">
        <v>146</v>
      </c>
      <c r="L17" s="899">
        <v>47573</v>
      </c>
      <c r="M17" s="899">
        <v>47573</v>
      </c>
      <c r="N17" s="899">
        <v>45930</v>
      </c>
      <c r="O17" s="899">
        <v>46387</v>
      </c>
      <c r="P17" s="899">
        <v>46660</v>
      </c>
      <c r="Q17" s="899">
        <v>46752</v>
      </c>
      <c r="R17" s="899">
        <v>47391</v>
      </c>
      <c r="S17" s="899">
        <v>47573</v>
      </c>
      <c r="T17" s="7"/>
      <c r="V17" s="7" t="s">
        <v>2333</v>
      </c>
      <c r="W17" s="899">
        <v>45939</v>
      </c>
      <c r="X17" s="899">
        <v>46477</v>
      </c>
      <c r="Y17" s="899">
        <v>46660</v>
      </c>
      <c r="Z17" s="899">
        <v>46843</v>
      </c>
      <c r="AA17" s="899">
        <v>47391</v>
      </c>
      <c r="AB17" s="899">
        <v>47573</v>
      </c>
      <c r="AC17" s="7"/>
      <c r="AE17" s="36"/>
      <c r="AG17" s="901">
        <f t="shared" si="0"/>
        <v>5.2999999999999999E-2</v>
      </c>
      <c r="AH17" s="901">
        <f t="shared" si="1"/>
        <v>2.73</v>
      </c>
      <c r="AI17" s="37">
        <f t="shared" si="3"/>
        <v>2.7829999999999999</v>
      </c>
      <c r="AJ17" s="22">
        <f t="shared" si="2"/>
        <v>1.9044196909809557E-2</v>
      </c>
      <c r="AK17" s="938"/>
      <c r="AL17" s="946">
        <v>0</v>
      </c>
      <c r="AM17" s="946">
        <v>0</v>
      </c>
      <c r="AN17" s="946">
        <v>0</v>
      </c>
      <c r="AO17" s="946">
        <v>0</v>
      </c>
      <c r="AP17" s="946">
        <v>0</v>
      </c>
      <c r="AQ17" s="946">
        <v>1.0264757377458096</v>
      </c>
      <c r="AR17" s="946">
        <v>3.2176823834427544</v>
      </c>
      <c r="AS17" s="946"/>
      <c r="AT17" s="947"/>
      <c r="AU17" s="946">
        <v>0</v>
      </c>
      <c r="AV17" s="946">
        <v>0</v>
      </c>
      <c r="AW17" s="946">
        <v>5.2999999999999999E-2</v>
      </c>
      <c r="AX17" s="946">
        <v>0.36299999999999999</v>
      </c>
      <c r="AY17" s="946">
        <v>0.36299999999999999</v>
      </c>
      <c r="AZ17" s="946">
        <v>2.3839999999999999</v>
      </c>
      <c r="BA17" s="946">
        <v>2.7829999999999999</v>
      </c>
      <c r="BB17" s="902"/>
      <c r="BD17" s="272" t="s">
        <v>2344</v>
      </c>
      <c r="BE17" s="36" t="s">
        <v>2345</v>
      </c>
      <c r="BG17" s="272" t="s">
        <v>1039</v>
      </c>
    </row>
    <row r="18" spans="2:59" ht="15" x14ac:dyDescent="0.25">
      <c r="B18" s="36" t="s">
        <v>138</v>
      </c>
      <c r="C18" s="7" t="s">
        <v>2369</v>
      </c>
      <c r="D18" s="7" t="s">
        <v>2370</v>
      </c>
      <c r="E18" s="7"/>
      <c r="F18" s="7" t="s">
        <v>727</v>
      </c>
      <c r="G18" s="7" t="s">
        <v>938</v>
      </c>
      <c r="H18" s="36" t="s">
        <v>2343</v>
      </c>
      <c r="I18" s="36" t="s">
        <v>146</v>
      </c>
      <c r="L18" s="7"/>
      <c r="M18" s="7"/>
      <c r="N18" s="899">
        <v>45670</v>
      </c>
      <c r="O18" s="899">
        <v>46203</v>
      </c>
      <c r="P18" s="899">
        <v>46295</v>
      </c>
      <c r="Q18" s="899">
        <v>46660</v>
      </c>
      <c r="R18" s="899">
        <v>47573</v>
      </c>
      <c r="S18" s="899">
        <v>47573</v>
      </c>
      <c r="T18" s="7"/>
      <c r="V18" s="7" t="s">
        <v>2333</v>
      </c>
      <c r="W18" s="899">
        <v>45670</v>
      </c>
      <c r="X18" s="899">
        <v>46387</v>
      </c>
      <c r="Y18" s="899">
        <v>46843</v>
      </c>
      <c r="Z18" s="899">
        <v>46934</v>
      </c>
      <c r="AA18" s="899">
        <v>47573</v>
      </c>
      <c r="AB18" s="899">
        <v>47573</v>
      </c>
      <c r="AC18" s="7"/>
      <c r="AE18" s="36" t="s">
        <v>1899</v>
      </c>
      <c r="AG18" s="901">
        <f t="shared" si="0"/>
        <v>0.37118103329079016</v>
      </c>
      <c r="AH18" s="901">
        <f t="shared" si="1"/>
        <v>32.719962128707124</v>
      </c>
      <c r="AI18" s="37">
        <f t="shared" si="3"/>
        <v>33.091143161997913</v>
      </c>
      <c r="AJ18" s="22">
        <f t="shared" si="2"/>
        <v>1.1216929903982795E-2</v>
      </c>
      <c r="AK18" s="938"/>
      <c r="AL18" s="948">
        <v>0</v>
      </c>
      <c r="AM18" s="948">
        <v>4.1104227152137393E-2</v>
      </c>
      <c r="AN18" s="948">
        <v>0.78019004081619125</v>
      </c>
      <c r="AO18" s="948">
        <v>6.2524641960440368</v>
      </c>
      <c r="AP18" s="948">
        <v>16.353106117513924</v>
      </c>
      <c r="AQ18" s="948">
        <v>21.90143767286127</v>
      </c>
      <c r="AR18" s="948">
        <v>33.573160768683088</v>
      </c>
      <c r="AS18" s="950"/>
      <c r="AT18" s="947"/>
      <c r="AU18" s="948">
        <v>0</v>
      </c>
      <c r="AV18" s="948">
        <v>4.3664797111318397E-2</v>
      </c>
      <c r="AW18" s="948">
        <v>0.37118103329079016</v>
      </c>
      <c r="AX18" s="951">
        <v>1.6874348641529222</v>
      </c>
      <c r="AY18" s="951">
        <v>10.1427410480063</v>
      </c>
      <c r="AZ18" s="951">
        <v>27.14910878846943</v>
      </c>
      <c r="BA18" s="951">
        <v>33.091143161997913</v>
      </c>
      <c r="BB18" s="902"/>
      <c r="BD18" s="272" t="s">
        <v>2344</v>
      </c>
      <c r="BE18" s="36" t="s">
        <v>2345</v>
      </c>
      <c r="BG18" s="272" t="s">
        <v>1039</v>
      </c>
    </row>
    <row r="19" spans="2:59" ht="15" x14ac:dyDescent="0.25">
      <c r="B19" s="36" t="s">
        <v>138</v>
      </c>
      <c r="C19" s="7" t="s">
        <v>2371</v>
      </c>
      <c r="D19" s="7" t="s">
        <v>2372</v>
      </c>
      <c r="E19" s="7" t="s">
        <v>2373</v>
      </c>
      <c r="F19" s="7" t="s">
        <v>2141</v>
      </c>
      <c r="G19" s="7" t="s">
        <v>936</v>
      </c>
      <c r="H19" s="36" t="s">
        <v>2343</v>
      </c>
      <c r="I19" s="36" t="s">
        <v>146</v>
      </c>
      <c r="L19" s="899">
        <v>47573</v>
      </c>
      <c r="M19" s="899">
        <v>47573</v>
      </c>
      <c r="N19" s="899">
        <v>45618</v>
      </c>
      <c r="O19" s="899">
        <v>46295</v>
      </c>
      <c r="P19" s="899">
        <v>46568</v>
      </c>
      <c r="Q19" s="899">
        <v>46934</v>
      </c>
      <c r="R19" s="899">
        <v>47483</v>
      </c>
      <c r="S19" s="899">
        <v>47573</v>
      </c>
      <c r="T19" s="7"/>
      <c r="V19" s="7" t="s">
        <v>2333</v>
      </c>
      <c r="W19" s="899">
        <v>45555</v>
      </c>
      <c r="X19" s="899">
        <v>46295</v>
      </c>
      <c r="Y19" s="899">
        <v>46752</v>
      </c>
      <c r="Z19" s="899">
        <v>46843</v>
      </c>
      <c r="AA19" s="899">
        <v>47483</v>
      </c>
      <c r="AB19" s="899">
        <v>47573</v>
      </c>
      <c r="AC19" s="7"/>
      <c r="AE19" s="36"/>
      <c r="AG19" s="901">
        <f t="shared" si="0"/>
        <v>0.436</v>
      </c>
      <c r="AH19" s="901">
        <f t="shared" si="1"/>
        <v>38.730000000000004</v>
      </c>
      <c r="AI19" s="37">
        <f t="shared" si="3"/>
        <v>39.166000000000004</v>
      </c>
      <c r="AJ19" s="22">
        <f t="shared" si="2"/>
        <v>1.1132104376244701E-2</v>
      </c>
      <c r="AK19" s="938"/>
      <c r="AL19" s="948">
        <v>0</v>
      </c>
      <c r="AM19" s="948">
        <v>0.12335549835528435</v>
      </c>
      <c r="AN19" s="948">
        <v>1.3231837380440117</v>
      </c>
      <c r="AO19" s="948">
        <v>8.905142574560351</v>
      </c>
      <c r="AP19" s="948">
        <v>18.195246870905365</v>
      </c>
      <c r="AQ19" s="948">
        <v>25.550185958132808</v>
      </c>
      <c r="AR19" s="948">
        <v>39.648098993805512</v>
      </c>
      <c r="AS19" s="950"/>
      <c r="AT19" s="947"/>
      <c r="AU19" s="948">
        <v>0</v>
      </c>
      <c r="AV19" s="948">
        <v>5.6000000000000001E-2</v>
      </c>
      <c r="AW19" s="948">
        <v>0.436</v>
      </c>
      <c r="AX19" s="951">
        <v>3.4239999999999999</v>
      </c>
      <c r="AY19" s="951">
        <v>15.86</v>
      </c>
      <c r="AZ19" s="951">
        <v>33.466000000000001</v>
      </c>
      <c r="BA19" s="951">
        <v>39.166000000000004</v>
      </c>
      <c r="BB19" s="902"/>
      <c r="BD19" s="272" t="s">
        <v>2344</v>
      </c>
      <c r="BE19" s="36" t="s">
        <v>2345</v>
      </c>
      <c r="BG19" s="272" t="s">
        <v>1039</v>
      </c>
    </row>
    <row r="20" spans="2:59" ht="15" x14ac:dyDescent="0.25">
      <c r="B20" s="36" t="s">
        <v>138</v>
      </c>
      <c r="C20" s="7" t="s">
        <v>2374</v>
      </c>
      <c r="D20" s="7" t="s">
        <v>2375</v>
      </c>
      <c r="E20" s="7" t="s">
        <v>2376</v>
      </c>
      <c r="F20" s="7" t="s">
        <v>2141</v>
      </c>
      <c r="G20" s="7" t="s">
        <v>936</v>
      </c>
      <c r="H20" s="36" t="s">
        <v>2343</v>
      </c>
      <c r="I20" s="36" t="s">
        <v>146</v>
      </c>
      <c r="L20" s="899">
        <v>47573</v>
      </c>
      <c r="M20" s="899">
        <v>47573</v>
      </c>
      <c r="N20" s="899">
        <v>45618</v>
      </c>
      <c r="O20" s="899">
        <v>46295</v>
      </c>
      <c r="P20" s="899">
        <v>46477</v>
      </c>
      <c r="Q20" s="899">
        <v>46752</v>
      </c>
      <c r="R20" s="899">
        <v>47391</v>
      </c>
      <c r="S20" s="899">
        <v>47573</v>
      </c>
      <c r="T20" s="7"/>
      <c r="V20" s="7" t="s">
        <v>2333</v>
      </c>
      <c r="W20" s="899">
        <v>45548</v>
      </c>
      <c r="X20" s="899">
        <v>46295</v>
      </c>
      <c r="Y20" s="899">
        <v>46660</v>
      </c>
      <c r="Z20" s="899">
        <v>46752</v>
      </c>
      <c r="AA20" s="899">
        <v>47208</v>
      </c>
      <c r="AB20" s="899">
        <v>47208</v>
      </c>
      <c r="AC20" s="7"/>
      <c r="AE20" s="36"/>
      <c r="AG20" s="901">
        <f t="shared" si="0"/>
        <v>0.437</v>
      </c>
      <c r="AH20" s="901">
        <f t="shared" si="1"/>
        <v>17.997197947695071</v>
      </c>
      <c r="AI20" s="37">
        <f t="shared" si="3"/>
        <v>18.434197947695072</v>
      </c>
      <c r="AJ20" s="22">
        <f t="shared" si="2"/>
        <v>2.3705940515553619E-2</v>
      </c>
      <c r="AK20" s="938"/>
      <c r="AL20" s="948">
        <v>0</v>
      </c>
      <c r="AM20" s="948">
        <v>0.12530749549143266</v>
      </c>
      <c r="AN20" s="948">
        <v>1.6071524942415083</v>
      </c>
      <c r="AO20" s="948">
        <v>4.6199939615260313</v>
      </c>
      <c r="AP20" s="948">
        <v>10.332656009883689</v>
      </c>
      <c r="AQ20" s="948">
        <v>14.692716573690818</v>
      </c>
      <c r="AR20" s="948">
        <v>19.952761262780776</v>
      </c>
      <c r="AS20" s="950"/>
      <c r="AT20" s="947"/>
      <c r="AU20" s="948">
        <v>0</v>
      </c>
      <c r="AV20" s="948">
        <v>8.3000000000000004E-2</v>
      </c>
      <c r="AW20" s="948">
        <v>0.437</v>
      </c>
      <c r="AX20" s="951">
        <v>2.5529999999999999</v>
      </c>
      <c r="AY20" s="951">
        <v>9.536999999999999</v>
      </c>
      <c r="AZ20" s="951">
        <v>15.256999999999998</v>
      </c>
      <c r="BA20" s="951">
        <v>18.434197947695072</v>
      </c>
      <c r="BB20" s="902"/>
      <c r="BD20" s="272" t="s">
        <v>2344</v>
      </c>
      <c r="BE20" s="36" t="s">
        <v>2345</v>
      </c>
      <c r="BG20" s="272" t="s">
        <v>1039</v>
      </c>
    </row>
    <row r="21" spans="2:59" ht="15" x14ac:dyDescent="0.25">
      <c r="B21" s="36" t="s">
        <v>138</v>
      </c>
      <c r="C21" s="7" t="s">
        <v>2377</v>
      </c>
      <c r="D21" s="7" t="s">
        <v>2378</v>
      </c>
      <c r="E21" s="7"/>
      <c r="F21" s="7" t="s">
        <v>2141</v>
      </c>
      <c r="G21" s="7" t="s">
        <v>936</v>
      </c>
      <c r="H21" s="36" t="s">
        <v>2343</v>
      </c>
      <c r="I21" s="36" t="s">
        <v>146</v>
      </c>
      <c r="L21" s="7"/>
      <c r="M21" s="7"/>
      <c r="N21" s="899">
        <v>45930</v>
      </c>
      <c r="O21" s="899">
        <v>45930</v>
      </c>
      <c r="P21" s="899">
        <v>46387</v>
      </c>
      <c r="Q21" s="899">
        <v>46660</v>
      </c>
      <c r="R21" s="899">
        <v>46934</v>
      </c>
      <c r="S21" s="899">
        <v>47208</v>
      </c>
      <c r="T21" s="7"/>
      <c r="V21" s="7" t="s">
        <v>2333</v>
      </c>
      <c r="W21" s="899">
        <v>45811</v>
      </c>
      <c r="X21" s="899">
        <v>46387</v>
      </c>
      <c r="Y21" s="899">
        <v>46477</v>
      </c>
      <c r="Z21" s="899">
        <v>46660</v>
      </c>
      <c r="AA21" s="899">
        <v>46843</v>
      </c>
      <c r="AB21" s="899">
        <v>46843</v>
      </c>
      <c r="AC21" s="7"/>
      <c r="AE21" s="36"/>
      <c r="AG21" s="901">
        <f t="shared" si="0"/>
        <v>0.23200000000000001</v>
      </c>
      <c r="AH21" s="901">
        <f t="shared" si="1"/>
        <v>2.0713842692833508</v>
      </c>
      <c r="AI21" s="37">
        <f t="shared" si="3"/>
        <v>2.303384269283351</v>
      </c>
      <c r="AJ21" s="22">
        <f t="shared" si="2"/>
        <v>0.10072136164765155</v>
      </c>
      <c r="AK21" s="938"/>
      <c r="AL21" s="948">
        <v>0</v>
      </c>
      <c r="AM21" s="948">
        <v>0</v>
      </c>
      <c r="AN21" s="948">
        <v>8.1238007093531711E-2</v>
      </c>
      <c r="AO21" s="948">
        <v>0.4204823546453671</v>
      </c>
      <c r="AP21" s="948">
        <v>2.3270381253193659</v>
      </c>
      <c r="AQ21" s="948">
        <v>2.383304993964944</v>
      </c>
      <c r="AR21" s="948">
        <v>2.3916892632482951</v>
      </c>
      <c r="AS21" s="950"/>
      <c r="AT21" s="947"/>
      <c r="AU21" s="948">
        <v>0</v>
      </c>
      <c r="AV21" s="948">
        <v>0</v>
      </c>
      <c r="AW21" s="948">
        <v>0.23200000000000001</v>
      </c>
      <c r="AX21" s="951">
        <v>0.61499999999999999</v>
      </c>
      <c r="AY21" s="951">
        <v>2.2949999999999999</v>
      </c>
      <c r="AZ21" s="951">
        <v>2.2949999999999999</v>
      </c>
      <c r="BA21" s="951">
        <v>2.303384269283351</v>
      </c>
      <c r="BB21" s="902"/>
      <c r="BD21" s="272" t="s">
        <v>2344</v>
      </c>
      <c r="BE21" s="36" t="s">
        <v>2345</v>
      </c>
      <c r="BG21" s="272" t="s">
        <v>1039</v>
      </c>
    </row>
    <row r="22" spans="2:59" ht="15" x14ac:dyDescent="0.25">
      <c r="B22" s="36" t="s">
        <v>138</v>
      </c>
      <c r="C22" s="7" t="s">
        <v>2379</v>
      </c>
      <c r="D22" s="7" t="s">
        <v>2380</v>
      </c>
      <c r="E22" s="7" t="s">
        <v>2381</v>
      </c>
      <c r="F22" s="7" t="s">
        <v>2141</v>
      </c>
      <c r="G22" s="7" t="s">
        <v>936</v>
      </c>
      <c r="H22" s="36" t="s">
        <v>2343</v>
      </c>
      <c r="I22" s="36" t="s">
        <v>146</v>
      </c>
      <c r="L22" s="899">
        <v>47573</v>
      </c>
      <c r="M22" s="899">
        <v>47573</v>
      </c>
      <c r="N22" s="899">
        <v>45618</v>
      </c>
      <c r="O22" s="899">
        <v>46295</v>
      </c>
      <c r="P22" s="899">
        <v>46568</v>
      </c>
      <c r="Q22" s="899">
        <v>46752</v>
      </c>
      <c r="R22" s="899">
        <v>47299</v>
      </c>
      <c r="S22" s="899">
        <v>47573</v>
      </c>
      <c r="T22" s="7"/>
      <c r="V22" s="7" t="s">
        <v>2333</v>
      </c>
      <c r="W22" s="899">
        <v>45554</v>
      </c>
      <c r="X22" s="899">
        <v>46295</v>
      </c>
      <c r="Y22" s="899">
        <v>46660</v>
      </c>
      <c r="Z22" s="899">
        <v>46752</v>
      </c>
      <c r="AA22" s="899">
        <v>47208</v>
      </c>
      <c r="AB22" s="899">
        <v>47208</v>
      </c>
      <c r="AC22" s="7"/>
      <c r="AE22" s="36"/>
      <c r="AG22" s="901">
        <f t="shared" si="0"/>
        <v>0.39200000000000002</v>
      </c>
      <c r="AH22" s="901">
        <f t="shared" si="1"/>
        <v>11.31050307644295</v>
      </c>
      <c r="AI22" s="37">
        <f t="shared" si="3"/>
        <v>11.70250307644295</v>
      </c>
      <c r="AJ22" s="22">
        <f t="shared" si="2"/>
        <v>3.3497107194878084E-2</v>
      </c>
      <c r="AK22" s="938"/>
      <c r="AL22" s="948">
        <v>0</v>
      </c>
      <c r="AM22" s="948">
        <v>0.13991217298626479</v>
      </c>
      <c r="AN22" s="948">
        <v>1.1931804191384365</v>
      </c>
      <c r="AO22" s="948">
        <v>3.3990626934056212</v>
      </c>
      <c r="AP22" s="948">
        <v>5.9949431920128831</v>
      </c>
      <c r="AQ22" s="948">
        <v>9.142985272835622</v>
      </c>
      <c r="AR22" s="948">
        <v>12.046329284422431</v>
      </c>
      <c r="AS22" s="950"/>
      <c r="AT22" s="947"/>
      <c r="AU22" s="948">
        <v>0</v>
      </c>
      <c r="AV22" s="948">
        <v>6.2E-2</v>
      </c>
      <c r="AW22" s="948">
        <v>0.39200000000000002</v>
      </c>
      <c r="AX22" s="951">
        <v>1.3900000000000001</v>
      </c>
      <c r="AY22" s="951">
        <v>4.6769999999999996</v>
      </c>
      <c r="AZ22" s="951">
        <v>9.7399999999999984</v>
      </c>
      <c r="BA22" s="951">
        <v>11.70250307644295</v>
      </c>
      <c r="BB22" s="902"/>
      <c r="BD22" s="272" t="s">
        <v>2344</v>
      </c>
      <c r="BE22" s="36" t="s">
        <v>2345</v>
      </c>
      <c r="BG22" s="272" t="s">
        <v>1039</v>
      </c>
    </row>
    <row r="23" spans="2:59" ht="15" x14ac:dyDescent="0.25">
      <c r="B23" s="36" t="s">
        <v>138</v>
      </c>
      <c r="C23" s="7" t="s">
        <v>2382</v>
      </c>
      <c r="D23" s="7" t="s">
        <v>2370</v>
      </c>
      <c r="E23" s="7"/>
      <c r="F23" s="7" t="s">
        <v>2141</v>
      </c>
      <c r="G23" s="7" t="s">
        <v>936</v>
      </c>
      <c r="H23" s="36" t="s">
        <v>2343</v>
      </c>
      <c r="I23" s="36" t="s">
        <v>146</v>
      </c>
      <c r="L23" s="7"/>
      <c r="M23" s="7"/>
      <c r="N23" s="899">
        <v>45670</v>
      </c>
      <c r="O23" s="899">
        <v>45747</v>
      </c>
      <c r="P23" s="899">
        <v>46295</v>
      </c>
      <c r="Q23" s="899">
        <v>46660</v>
      </c>
      <c r="R23" s="899">
        <v>47208</v>
      </c>
      <c r="S23" s="899">
        <v>47208</v>
      </c>
      <c r="T23" s="7"/>
      <c r="V23" s="7" t="s">
        <v>2333</v>
      </c>
      <c r="W23" s="899">
        <v>45548</v>
      </c>
      <c r="X23" s="899">
        <v>46387</v>
      </c>
      <c r="Y23" s="899">
        <v>46843</v>
      </c>
      <c r="Z23" s="899">
        <v>46934</v>
      </c>
      <c r="AA23" s="899">
        <v>47483</v>
      </c>
      <c r="AB23" s="899">
        <v>47573</v>
      </c>
      <c r="AC23" s="7"/>
      <c r="AE23" s="36"/>
      <c r="AG23" s="901">
        <f t="shared" si="0"/>
        <v>0.15483462711871934</v>
      </c>
      <c r="AH23" s="901">
        <f t="shared" si="1"/>
        <v>15.468494614602333</v>
      </c>
      <c r="AI23" s="37">
        <f t="shared" si="3"/>
        <v>15.623329241721052</v>
      </c>
      <c r="AJ23" s="22">
        <f t="shared" si="2"/>
        <v>9.9104758482106269E-3</v>
      </c>
      <c r="AK23" s="937"/>
      <c r="AL23" s="948">
        <v>0</v>
      </c>
      <c r="AM23" s="948">
        <v>0</v>
      </c>
      <c r="AN23" s="948">
        <v>1.1604562296716914</v>
      </c>
      <c r="AO23" s="948">
        <v>4.2906506118804959</v>
      </c>
      <c r="AP23" s="948">
        <v>7.8969573843549776</v>
      </c>
      <c r="AQ23" s="948">
        <v>10.706718575621515</v>
      </c>
      <c r="AR23" s="948">
        <v>15.864302237779503</v>
      </c>
      <c r="AS23" s="950"/>
      <c r="AT23" s="947"/>
      <c r="AU23" s="948">
        <v>0</v>
      </c>
      <c r="AV23" s="948">
        <v>0</v>
      </c>
      <c r="AW23" s="948">
        <v>0.15483462711871934</v>
      </c>
      <c r="AX23" s="951">
        <v>0.77709895658373329</v>
      </c>
      <c r="AY23" s="951">
        <v>4.774379199613092</v>
      </c>
      <c r="AZ23" s="951">
        <v>12.814208425958693</v>
      </c>
      <c r="BA23" s="951">
        <v>15.623329241721052</v>
      </c>
      <c r="BB23" s="902"/>
      <c r="BD23" s="272" t="s">
        <v>2344</v>
      </c>
      <c r="BE23" s="36" t="s">
        <v>2345</v>
      </c>
      <c r="BG23" s="272" t="s">
        <v>1039</v>
      </c>
    </row>
    <row r="24" spans="2:59" ht="15" x14ac:dyDescent="0.25">
      <c r="B24" s="7" t="s">
        <v>138</v>
      </c>
      <c r="C24" s="7" t="s">
        <v>2383</v>
      </c>
      <c r="D24" s="7" t="s">
        <v>2384</v>
      </c>
      <c r="E24" s="7" t="s">
        <v>2385</v>
      </c>
      <c r="F24" s="7" t="s">
        <v>2141</v>
      </c>
      <c r="G24" s="7" t="s">
        <v>936</v>
      </c>
      <c r="H24" s="36" t="s">
        <v>2386</v>
      </c>
      <c r="I24" s="36" t="s">
        <v>146</v>
      </c>
      <c r="L24" s="899">
        <v>47573</v>
      </c>
      <c r="M24" s="899">
        <v>47573</v>
      </c>
      <c r="N24" s="899">
        <v>45982</v>
      </c>
      <c r="O24" s="899">
        <v>46295</v>
      </c>
      <c r="P24" s="899">
        <v>46387</v>
      </c>
      <c r="Q24" s="899">
        <v>46568</v>
      </c>
      <c r="R24" s="899">
        <v>46843</v>
      </c>
      <c r="S24" s="899">
        <v>46843</v>
      </c>
      <c r="T24" s="7"/>
      <c r="V24" s="7" t="s">
        <v>2333</v>
      </c>
      <c r="W24" s="936">
        <v>45411</v>
      </c>
      <c r="X24" s="899">
        <v>46477</v>
      </c>
      <c r="Y24" s="899">
        <v>46660</v>
      </c>
      <c r="Z24" s="899">
        <v>46843</v>
      </c>
      <c r="AA24" s="899">
        <v>47026</v>
      </c>
      <c r="AB24" s="899">
        <v>47208</v>
      </c>
      <c r="AC24" s="7"/>
      <c r="AE24" s="36"/>
      <c r="AG24" s="901">
        <f t="shared" si="0"/>
        <v>0.38700000000000001</v>
      </c>
      <c r="AH24" s="901">
        <f t="shared" si="1"/>
        <v>3.2570000000000001</v>
      </c>
      <c r="AI24" s="37">
        <f t="shared" si="3"/>
        <v>3.6440000000000001</v>
      </c>
      <c r="AJ24" s="22">
        <f t="shared" si="2"/>
        <v>0.1062019758507135</v>
      </c>
      <c r="AL24" s="948">
        <v>0</v>
      </c>
      <c r="AM24" s="948">
        <v>0</v>
      </c>
      <c r="AN24" s="948">
        <v>0.3330941322936295</v>
      </c>
      <c r="AO24" s="948">
        <v>0.84468751552908505</v>
      </c>
      <c r="AP24" s="948">
        <v>1.9214712355579497</v>
      </c>
      <c r="AQ24" s="948">
        <v>3.9448541834273638</v>
      </c>
      <c r="AR24" s="948">
        <v>4.021258086337137</v>
      </c>
      <c r="AS24" s="948"/>
      <c r="AT24" s="947"/>
      <c r="AU24" s="950">
        <v>0</v>
      </c>
      <c r="AV24" s="950">
        <v>0.155</v>
      </c>
      <c r="AW24" s="950">
        <v>0.38700000000000001</v>
      </c>
      <c r="AX24" s="950">
        <v>0.57899999999999996</v>
      </c>
      <c r="AY24" s="950">
        <v>1.8739999999999999</v>
      </c>
      <c r="AZ24" s="950">
        <v>3.6440000000000001</v>
      </c>
      <c r="BA24" s="950">
        <v>3.6440000000000001</v>
      </c>
      <c r="BB24" s="902"/>
      <c r="BD24" s="272" t="s">
        <v>2344</v>
      </c>
      <c r="BE24" s="7" t="s">
        <v>2345</v>
      </c>
      <c r="BG24" s="272" t="s">
        <v>1039</v>
      </c>
    </row>
    <row r="25" spans="2:59" ht="15" x14ac:dyDescent="0.25">
      <c r="B25" s="7"/>
      <c r="C25" s="7"/>
      <c r="D25" s="7"/>
      <c r="E25" s="7"/>
      <c r="F25" s="7"/>
      <c r="G25" s="7"/>
      <c r="H25" s="36"/>
      <c r="I25" s="7"/>
      <c r="L25" s="7"/>
      <c r="M25" s="7"/>
      <c r="N25" s="7"/>
      <c r="O25" s="7"/>
      <c r="P25" s="7"/>
      <c r="Q25" s="7"/>
      <c r="R25" s="7"/>
      <c r="S25" s="7"/>
      <c r="T25" s="7"/>
      <c r="V25" s="7"/>
      <c r="W25" s="7"/>
      <c r="X25" s="7"/>
      <c r="Y25" s="7"/>
      <c r="Z25" s="7"/>
      <c r="AA25" s="7"/>
      <c r="AB25" s="7"/>
      <c r="AC25" s="7"/>
      <c r="AE25" s="36"/>
      <c r="AG25" s="7"/>
      <c r="AH25" s="7"/>
      <c r="AI25" s="37">
        <f t="shared" si="3"/>
        <v>0</v>
      </c>
      <c r="AJ25" s="22" t="e">
        <f t="shared" si="2"/>
        <v>#DIV/0!</v>
      </c>
      <c r="AL25" s="7"/>
      <c r="AM25" s="7"/>
      <c r="AN25" s="7"/>
      <c r="AO25" s="7"/>
      <c r="AP25" s="7"/>
      <c r="AQ25" s="7"/>
      <c r="AR25" s="7"/>
      <c r="AS25" s="7"/>
      <c r="AU25" s="7"/>
      <c r="AV25" s="7"/>
      <c r="AW25" s="7"/>
      <c r="AX25" s="7"/>
      <c r="AY25" s="7"/>
      <c r="AZ25" s="7"/>
      <c r="BA25" s="7"/>
      <c r="BB25" s="7"/>
      <c r="BD25" s="272"/>
      <c r="BE25" s="7"/>
      <c r="BG25" s="272"/>
    </row>
    <row r="26" spans="2:59" ht="15" x14ac:dyDescent="0.25">
      <c r="B26" s="7"/>
      <c r="C26" s="7"/>
      <c r="D26" s="7"/>
      <c r="E26" s="7"/>
      <c r="F26" s="7"/>
      <c r="G26" s="7"/>
      <c r="H26" s="36"/>
      <c r="I26" s="7"/>
      <c r="L26" s="7"/>
      <c r="M26" s="7"/>
      <c r="N26" s="7"/>
      <c r="O26" s="7"/>
      <c r="P26" s="7"/>
      <c r="Q26" s="7"/>
      <c r="R26" s="7"/>
      <c r="S26" s="7"/>
      <c r="T26" s="7"/>
      <c r="V26" s="7"/>
      <c r="W26" s="7"/>
      <c r="X26" s="7"/>
      <c r="Y26" s="7"/>
      <c r="Z26" s="7"/>
      <c r="AA26" s="7"/>
      <c r="AB26" s="7"/>
      <c r="AC26" s="7"/>
      <c r="AE26" s="36"/>
      <c r="AG26" s="7"/>
      <c r="AH26" s="7"/>
      <c r="AI26" s="37">
        <f t="shared" si="3"/>
        <v>0</v>
      </c>
      <c r="AJ26" s="22" t="e">
        <f t="shared" si="2"/>
        <v>#DIV/0!</v>
      </c>
      <c r="AL26" s="7"/>
      <c r="AM26" s="7"/>
      <c r="AN26" s="7"/>
      <c r="AO26" s="7"/>
      <c r="AP26" s="7"/>
      <c r="AQ26" s="7"/>
      <c r="AR26" s="7"/>
      <c r="AS26" s="7"/>
      <c r="AU26" s="7"/>
      <c r="AV26" s="7"/>
      <c r="AW26" s="7"/>
      <c r="AX26" s="7"/>
      <c r="AY26" s="7"/>
      <c r="AZ26" s="7"/>
      <c r="BA26" s="7"/>
      <c r="BB26" s="7"/>
      <c r="BD26" s="272"/>
      <c r="BE26" s="7"/>
      <c r="BG26" s="272"/>
    </row>
    <row r="27" spans="2:59" ht="15" x14ac:dyDescent="0.25">
      <c r="B27" s="7"/>
      <c r="C27" s="7"/>
      <c r="D27" s="7"/>
      <c r="E27" s="7"/>
      <c r="F27" s="7"/>
      <c r="G27" s="7"/>
      <c r="H27" s="36"/>
      <c r="I27" s="7"/>
      <c r="L27" s="7"/>
      <c r="M27" s="7"/>
      <c r="N27" s="7"/>
      <c r="O27" s="7"/>
      <c r="P27" s="7"/>
      <c r="Q27" s="7"/>
      <c r="R27" s="7"/>
      <c r="S27" s="7"/>
      <c r="T27" s="7"/>
      <c r="V27" s="7"/>
      <c r="W27" s="7"/>
      <c r="X27" s="7"/>
      <c r="Y27" s="7"/>
      <c r="Z27" s="7"/>
      <c r="AA27" s="7"/>
      <c r="AB27" s="7"/>
      <c r="AC27" s="7"/>
      <c r="AE27" s="36"/>
      <c r="AG27" s="7"/>
      <c r="AH27" s="7"/>
      <c r="AI27" s="37">
        <f t="shared" si="3"/>
        <v>0</v>
      </c>
      <c r="AJ27" s="22" t="e">
        <f t="shared" si="2"/>
        <v>#DIV/0!</v>
      </c>
      <c r="AL27" s="7"/>
      <c r="AM27" s="7"/>
      <c r="AN27" s="7"/>
      <c r="AO27" s="7"/>
      <c r="AP27" s="7"/>
      <c r="AQ27" s="7"/>
      <c r="AR27" s="7"/>
      <c r="AS27" s="7"/>
      <c r="AU27" s="7"/>
      <c r="AV27" s="7"/>
      <c r="AW27" s="7"/>
      <c r="AX27" s="7"/>
      <c r="AY27" s="7"/>
      <c r="AZ27" s="7"/>
      <c r="BA27" s="7"/>
      <c r="BB27" s="7"/>
      <c r="BD27" s="272"/>
      <c r="BE27" s="7"/>
      <c r="BG27" s="272"/>
    </row>
    <row r="28" spans="2:59" ht="15" x14ac:dyDescent="0.25">
      <c r="B28" s="7"/>
      <c r="C28" s="7"/>
      <c r="D28" s="7"/>
      <c r="E28" s="7"/>
      <c r="F28" s="7"/>
      <c r="G28" s="7"/>
      <c r="H28" s="36"/>
      <c r="I28" s="7"/>
      <c r="L28" s="7"/>
      <c r="M28" s="7"/>
      <c r="N28" s="7"/>
      <c r="O28" s="7"/>
      <c r="P28" s="7"/>
      <c r="Q28" s="7"/>
      <c r="R28" s="7"/>
      <c r="S28" s="7"/>
      <c r="T28" s="7"/>
      <c r="V28" s="7"/>
      <c r="W28" s="7"/>
      <c r="X28" s="7"/>
      <c r="Y28" s="7"/>
      <c r="Z28" s="7"/>
      <c r="AA28" s="7"/>
      <c r="AB28" s="7"/>
      <c r="AC28" s="7"/>
      <c r="AE28" s="36"/>
      <c r="AG28" s="7"/>
      <c r="AH28" s="7"/>
      <c r="AI28" s="37">
        <f t="shared" si="3"/>
        <v>0</v>
      </c>
      <c r="AJ28" s="22" t="e">
        <f t="shared" si="2"/>
        <v>#DIV/0!</v>
      </c>
      <c r="AL28" s="7"/>
      <c r="AM28" s="7"/>
      <c r="AN28" s="7"/>
      <c r="AO28" s="7"/>
      <c r="AP28" s="7"/>
      <c r="AQ28" s="7"/>
      <c r="AR28" s="7"/>
      <c r="AS28" s="7"/>
      <c r="AU28" s="7"/>
      <c r="AV28" s="7"/>
      <c r="AW28" s="7"/>
      <c r="AX28" s="7"/>
      <c r="AY28" s="7"/>
      <c r="AZ28" s="7"/>
      <c r="BA28" s="7"/>
      <c r="BB28" s="7"/>
      <c r="BD28" s="272"/>
      <c r="BE28" s="7"/>
      <c r="BG28" s="272"/>
    </row>
    <row r="29" spans="2:59" ht="15" x14ac:dyDescent="0.25">
      <c r="B29" s="7"/>
      <c r="C29" s="7"/>
      <c r="D29" s="7"/>
      <c r="E29" s="7"/>
      <c r="F29" s="7"/>
      <c r="G29" s="7"/>
      <c r="H29" s="36"/>
      <c r="I29" s="7"/>
      <c r="L29" s="7"/>
      <c r="M29" s="7"/>
      <c r="N29" s="7"/>
      <c r="O29" s="7"/>
      <c r="P29" s="7"/>
      <c r="Q29" s="7"/>
      <c r="R29" s="7"/>
      <c r="S29" s="7"/>
      <c r="T29" s="7"/>
      <c r="V29" s="7"/>
      <c r="W29" s="7"/>
      <c r="X29" s="7"/>
      <c r="Y29" s="7"/>
      <c r="Z29" s="7"/>
      <c r="AA29" s="7"/>
      <c r="AB29" s="7"/>
      <c r="AC29" s="7"/>
      <c r="AE29" s="36"/>
      <c r="AG29" s="7"/>
      <c r="AH29" s="7"/>
      <c r="AI29" s="37">
        <f t="shared" si="3"/>
        <v>0</v>
      </c>
      <c r="AJ29" s="22" t="e">
        <f t="shared" si="2"/>
        <v>#DIV/0!</v>
      </c>
      <c r="AL29" s="7"/>
      <c r="AM29" s="7"/>
      <c r="AN29" s="7"/>
      <c r="AO29" s="7"/>
      <c r="AP29" s="7"/>
      <c r="AQ29" s="7"/>
      <c r="AR29" s="7"/>
      <c r="AS29" s="7"/>
      <c r="AU29" s="7"/>
      <c r="AV29" s="7"/>
      <c r="AW29" s="7"/>
      <c r="AX29" s="7"/>
      <c r="AY29" s="7"/>
      <c r="AZ29" s="7"/>
      <c r="BA29" s="7"/>
      <c r="BB29" s="7"/>
      <c r="BD29" s="272"/>
      <c r="BE29" s="7"/>
      <c r="BG29" s="272"/>
    </row>
    <row r="30" spans="2:59" ht="15" x14ac:dyDescent="0.25">
      <c r="B30" s="7"/>
      <c r="C30" s="7"/>
      <c r="D30" s="7"/>
      <c r="E30" s="7"/>
      <c r="F30" s="7"/>
      <c r="G30" s="7"/>
      <c r="H30" s="36"/>
      <c r="I30" s="7"/>
      <c r="L30" s="7"/>
      <c r="M30" s="7"/>
      <c r="N30" s="7"/>
      <c r="O30" s="7"/>
      <c r="P30" s="7"/>
      <c r="Q30" s="7"/>
      <c r="R30" s="7"/>
      <c r="S30" s="7"/>
      <c r="T30" s="7"/>
      <c r="V30" s="7"/>
      <c r="W30" s="7"/>
      <c r="X30" s="7"/>
      <c r="Y30" s="7"/>
      <c r="Z30" s="7"/>
      <c r="AA30" s="7"/>
      <c r="AB30" s="7"/>
      <c r="AC30" s="7"/>
      <c r="AE30" s="36"/>
      <c r="AG30" s="7"/>
      <c r="AH30" s="7"/>
      <c r="AI30" s="37">
        <f t="shared" si="3"/>
        <v>0</v>
      </c>
      <c r="AJ30" s="22" t="e">
        <f t="shared" si="2"/>
        <v>#DIV/0!</v>
      </c>
      <c r="AL30" s="7"/>
      <c r="AM30" s="7"/>
      <c r="AN30" s="7"/>
      <c r="AO30" s="7"/>
      <c r="AP30" s="7"/>
      <c r="AQ30" s="7"/>
      <c r="AR30" s="7"/>
      <c r="AS30" s="7"/>
      <c r="AU30" s="7"/>
      <c r="AV30" s="7"/>
      <c r="AW30" s="7"/>
      <c r="AX30" s="7"/>
      <c r="AY30" s="7"/>
      <c r="AZ30" s="7"/>
      <c r="BA30" s="7"/>
      <c r="BB30" s="7"/>
      <c r="BD30" s="272"/>
      <c r="BE30" s="7"/>
      <c r="BG30" s="272"/>
    </row>
    <row r="31" spans="2:59" ht="15" x14ac:dyDescent="0.25">
      <c r="B31" s="7"/>
      <c r="C31" s="7"/>
      <c r="D31" s="7"/>
      <c r="E31" s="7"/>
      <c r="F31" s="7"/>
      <c r="G31" s="7"/>
      <c r="H31" s="36"/>
      <c r="I31" s="7"/>
      <c r="L31" s="7"/>
      <c r="M31" s="7"/>
      <c r="N31" s="7"/>
      <c r="O31" s="7"/>
      <c r="P31" s="7"/>
      <c r="Q31" s="7"/>
      <c r="R31" s="7"/>
      <c r="S31" s="7"/>
      <c r="T31" s="7"/>
      <c r="V31" s="7"/>
      <c r="W31" s="7"/>
      <c r="X31" s="7"/>
      <c r="Y31" s="7"/>
      <c r="Z31" s="7"/>
      <c r="AA31" s="7"/>
      <c r="AB31" s="7"/>
      <c r="AC31" s="7"/>
      <c r="AE31" s="36"/>
      <c r="AG31" s="7"/>
      <c r="AH31" s="7"/>
      <c r="AI31" s="37">
        <f t="shared" si="3"/>
        <v>0</v>
      </c>
      <c r="AJ31" s="22" t="e">
        <f t="shared" si="2"/>
        <v>#DIV/0!</v>
      </c>
      <c r="AL31" s="7"/>
      <c r="AM31" s="7"/>
      <c r="AN31" s="7"/>
      <c r="AO31" s="7"/>
      <c r="AP31" s="7"/>
      <c r="AQ31" s="7"/>
      <c r="AR31" s="7"/>
      <c r="AS31" s="7"/>
      <c r="AU31" s="7"/>
      <c r="AV31" s="7"/>
      <c r="AW31" s="7"/>
      <c r="AX31" s="7"/>
      <c r="AY31" s="7"/>
      <c r="AZ31" s="7"/>
      <c r="BA31" s="7"/>
      <c r="BB31" s="7"/>
      <c r="BD31" s="272"/>
      <c r="BE31" s="7"/>
      <c r="BG31" s="272"/>
    </row>
    <row r="32" spans="2:59" ht="15" x14ac:dyDescent="0.25">
      <c r="B32" s="7"/>
      <c r="C32" s="7"/>
      <c r="D32" s="7"/>
      <c r="E32" s="7"/>
      <c r="F32" s="7"/>
      <c r="G32" s="7"/>
      <c r="H32" s="36"/>
      <c r="I32" s="7"/>
      <c r="L32" s="7"/>
      <c r="M32" s="7"/>
      <c r="N32" s="7"/>
      <c r="O32" s="7"/>
      <c r="P32" s="7"/>
      <c r="Q32" s="7"/>
      <c r="R32" s="7"/>
      <c r="S32" s="7"/>
      <c r="T32" s="7"/>
      <c r="V32" s="7"/>
      <c r="W32" s="7"/>
      <c r="X32" s="7"/>
      <c r="Y32" s="7"/>
      <c r="Z32" s="7"/>
      <c r="AA32" s="7"/>
      <c r="AB32" s="7"/>
      <c r="AC32" s="7"/>
      <c r="AE32" s="36"/>
      <c r="AG32" s="7"/>
      <c r="AH32" s="7"/>
      <c r="AI32" s="37">
        <f t="shared" si="3"/>
        <v>0</v>
      </c>
      <c r="AJ32" s="22" t="e">
        <f t="shared" si="2"/>
        <v>#DIV/0!</v>
      </c>
      <c r="AL32" s="7"/>
      <c r="AM32" s="7"/>
      <c r="AN32" s="7"/>
      <c r="AO32" s="7"/>
      <c r="AP32" s="7"/>
      <c r="AQ32" s="7"/>
      <c r="AR32" s="7"/>
      <c r="AS32" s="7"/>
      <c r="AU32" s="7"/>
      <c r="AV32" s="7"/>
      <c r="AW32" s="7"/>
      <c r="AX32" s="7"/>
      <c r="AY32" s="7"/>
      <c r="AZ32" s="7"/>
      <c r="BA32" s="7"/>
      <c r="BB32" s="7"/>
      <c r="BD32" s="272"/>
      <c r="BE32" s="7"/>
      <c r="BG32" s="272"/>
    </row>
    <row r="33" spans="2:59" ht="15" x14ac:dyDescent="0.25">
      <c r="B33" s="7"/>
      <c r="C33" s="7"/>
      <c r="D33" s="7"/>
      <c r="E33" s="7"/>
      <c r="F33" s="7"/>
      <c r="G33" s="7"/>
      <c r="H33" s="36"/>
      <c r="I33" s="7"/>
      <c r="L33" s="7"/>
      <c r="M33" s="7"/>
      <c r="N33" s="7"/>
      <c r="O33" s="7"/>
      <c r="P33" s="7"/>
      <c r="Q33" s="7"/>
      <c r="R33" s="7"/>
      <c r="S33" s="7"/>
      <c r="T33" s="7"/>
      <c r="V33" s="7"/>
      <c r="W33" s="7"/>
      <c r="X33" s="7"/>
      <c r="Y33" s="7"/>
      <c r="Z33" s="7"/>
      <c r="AA33" s="7"/>
      <c r="AB33" s="7"/>
      <c r="AC33" s="7"/>
      <c r="AE33" s="36"/>
      <c r="AG33" s="7"/>
      <c r="AH33" s="7"/>
      <c r="AI33" s="37">
        <f t="shared" si="3"/>
        <v>0</v>
      </c>
      <c r="AJ33" s="22" t="e">
        <f t="shared" si="2"/>
        <v>#DIV/0!</v>
      </c>
      <c r="AL33" s="7"/>
      <c r="AM33" s="7"/>
      <c r="AN33" s="7"/>
      <c r="AO33" s="7"/>
      <c r="AP33" s="7"/>
      <c r="AQ33" s="7"/>
      <c r="AR33" s="7"/>
      <c r="AS33" s="7"/>
      <c r="AU33" s="7"/>
      <c r="AV33" s="7"/>
      <c r="AW33" s="7"/>
      <c r="AX33" s="7"/>
      <c r="AY33" s="7"/>
      <c r="AZ33" s="7"/>
      <c r="BA33" s="7"/>
      <c r="BB33" s="7"/>
      <c r="BD33" s="272"/>
      <c r="BE33" s="7"/>
      <c r="BG33" s="272"/>
    </row>
    <row r="34" spans="2:59" ht="15" x14ac:dyDescent="0.25">
      <c r="B34" s="7"/>
      <c r="C34" s="7"/>
      <c r="D34" s="7"/>
      <c r="E34" s="7"/>
      <c r="F34" s="7"/>
      <c r="G34" s="7"/>
      <c r="H34" s="36"/>
      <c r="I34" s="7"/>
      <c r="L34" s="7"/>
      <c r="M34" s="7"/>
      <c r="N34" s="7"/>
      <c r="O34" s="7"/>
      <c r="P34" s="7"/>
      <c r="Q34" s="7"/>
      <c r="R34" s="7"/>
      <c r="S34" s="7"/>
      <c r="T34" s="7"/>
      <c r="V34" s="7"/>
      <c r="W34" s="7"/>
      <c r="X34" s="7"/>
      <c r="Y34" s="7"/>
      <c r="Z34" s="7"/>
      <c r="AA34" s="7"/>
      <c r="AB34" s="7"/>
      <c r="AC34" s="7"/>
      <c r="AE34" s="36"/>
      <c r="AG34" s="7"/>
      <c r="AH34" s="7"/>
      <c r="AI34" s="37">
        <f t="shared" si="3"/>
        <v>0</v>
      </c>
      <c r="AJ34" s="22" t="e">
        <f t="shared" si="2"/>
        <v>#DIV/0!</v>
      </c>
      <c r="AL34" s="7"/>
      <c r="AM34" s="7"/>
      <c r="AN34" s="7"/>
      <c r="AO34" s="7"/>
      <c r="AP34" s="7"/>
      <c r="AQ34" s="7"/>
      <c r="AR34" s="7"/>
      <c r="AS34" s="7"/>
      <c r="AU34" s="7"/>
      <c r="AV34" s="7"/>
      <c r="AW34" s="7"/>
      <c r="AX34" s="7"/>
      <c r="AY34" s="7"/>
      <c r="AZ34" s="7"/>
      <c r="BA34" s="7"/>
      <c r="BB34" s="7"/>
      <c r="BD34" s="272"/>
      <c r="BE34" s="7"/>
      <c r="BG34" s="272"/>
    </row>
    <row r="35" spans="2:59" ht="15" x14ac:dyDescent="0.25">
      <c r="B35" s="7"/>
      <c r="C35" s="7"/>
      <c r="D35" s="7"/>
      <c r="E35" s="7"/>
      <c r="F35" s="7"/>
      <c r="G35" s="7"/>
      <c r="H35" s="36"/>
      <c r="I35" s="7"/>
      <c r="L35" s="7"/>
      <c r="M35" s="7"/>
      <c r="N35" s="7"/>
      <c r="O35" s="7"/>
      <c r="P35" s="7"/>
      <c r="Q35" s="7"/>
      <c r="R35" s="7"/>
      <c r="S35" s="7"/>
      <c r="T35" s="7"/>
      <c r="V35" s="7"/>
      <c r="W35" s="7"/>
      <c r="X35" s="7"/>
      <c r="Y35" s="7"/>
      <c r="Z35" s="7"/>
      <c r="AA35" s="7"/>
      <c r="AB35" s="7"/>
      <c r="AC35" s="7"/>
      <c r="AE35" s="36"/>
      <c r="AG35" s="7"/>
      <c r="AH35" s="7"/>
      <c r="AI35" s="37">
        <f t="shared" si="3"/>
        <v>0</v>
      </c>
      <c r="AJ35" s="22" t="e">
        <f t="shared" si="2"/>
        <v>#DIV/0!</v>
      </c>
      <c r="AL35" s="7"/>
      <c r="AM35" s="7"/>
      <c r="AN35" s="7"/>
      <c r="AO35" s="7"/>
      <c r="AP35" s="7"/>
      <c r="AQ35" s="7"/>
      <c r="AR35" s="7"/>
      <c r="AS35" s="7"/>
      <c r="AU35" s="7"/>
      <c r="AV35" s="7"/>
      <c r="AW35" s="7"/>
      <c r="AX35" s="7"/>
      <c r="AY35" s="7"/>
      <c r="AZ35" s="7"/>
      <c r="BA35" s="7"/>
      <c r="BB35" s="7"/>
      <c r="BD35" s="272"/>
      <c r="BE35" s="7"/>
      <c r="BG35" s="272"/>
    </row>
    <row r="36" spans="2:59" ht="15" x14ac:dyDescent="0.25">
      <c r="B36" s="7"/>
      <c r="C36" s="7"/>
      <c r="D36" s="7"/>
      <c r="E36" s="7"/>
      <c r="F36" s="7"/>
      <c r="G36" s="7"/>
      <c r="H36" s="36"/>
      <c r="I36" s="7"/>
      <c r="L36" s="7"/>
      <c r="M36" s="7"/>
      <c r="N36" s="7"/>
      <c r="O36" s="7"/>
      <c r="P36" s="7"/>
      <c r="Q36" s="7"/>
      <c r="R36" s="7"/>
      <c r="S36" s="7"/>
      <c r="T36" s="7"/>
      <c r="V36" s="7"/>
      <c r="W36" s="7"/>
      <c r="X36" s="7"/>
      <c r="Y36" s="7"/>
      <c r="Z36" s="7"/>
      <c r="AA36" s="7"/>
      <c r="AB36" s="7"/>
      <c r="AC36" s="7"/>
      <c r="AE36" s="36"/>
      <c r="AG36" s="7"/>
      <c r="AH36" s="7"/>
      <c r="AI36" s="37">
        <f t="shared" si="3"/>
        <v>0</v>
      </c>
      <c r="AJ36" s="22" t="e">
        <f t="shared" si="2"/>
        <v>#DIV/0!</v>
      </c>
      <c r="AL36" s="7"/>
      <c r="AM36" s="7"/>
      <c r="AN36" s="7"/>
      <c r="AO36" s="7"/>
      <c r="AP36" s="7"/>
      <c r="AQ36" s="7"/>
      <c r="AR36" s="7"/>
      <c r="AS36" s="7"/>
      <c r="AU36" s="7"/>
      <c r="AV36" s="7"/>
      <c r="AW36" s="7"/>
      <c r="AX36" s="7"/>
      <c r="AY36" s="7"/>
      <c r="AZ36" s="7"/>
      <c r="BA36" s="7"/>
      <c r="BB36" s="7"/>
      <c r="BD36" s="272"/>
      <c r="BE36" s="7"/>
      <c r="BG36" s="272"/>
    </row>
    <row r="37" spans="2:59" ht="15" x14ac:dyDescent="0.25">
      <c r="B37" s="7"/>
      <c r="C37" s="7"/>
      <c r="D37" s="7"/>
      <c r="E37" s="7"/>
      <c r="F37" s="7"/>
      <c r="G37" s="7"/>
      <c r="H37" s="36"/>
      <c r="I37" s="7"/>
      <c r="L37" s="7"/>
      <c r="M37" s="7"/>
      <c r="N37" s="7"/>
      <c r="O37" s="7"/>
      <c r="P37" s="7"/>
      <c r="Q37" s="7"/>
      <c r="R37" s="7"/>
      <c r="S37" s="7"/>
      <c r="T37" s="7"/>
      <c r="V37" s="7"/>
      <c r="W37" s="7"/>
      <c r="X37" s="7"/>
      <c r="Y37" s="7"/>
      <c r="Z37" s="7"/>
      <c r="AA37" s="7"/>
      <c r="AB37" s="7"/>
      <c r="AC37" s="7"/>
      <c r="AE37" s="36"/>
      <c r="AG37" s="7"/>
      <c r="AH37" s="7"/>
      <c r="AI37" s="37">
        <f t="shared" si="3"/>
        <v>0</v>
      </c>
      <c r="AJ37" s="22" t="e">
        <f t="shared" si="2"/>
        <v>#DIV/0!</v>
      </c>
      <c r="AL37" s="7"/>
      <c r="AM37" s="7"/>
      <c r="AN37" s="7"/>
      <c r="AO37" s="7"/>
      <c r="AP37" s="7"/>
      <c r="AQ37" s="7"/>
      <c r="AR37" s="7"/>
      <c r="AS37" s="7"/>
      <c r="AU37" s="7"/>
      <c r="AV37" s="7"/>
      <c r="AW37" s="7"/>
      <c r="AX37" s="7"/>
      <c r="AY37" s="7"/>
      <c r="AZ37" s="7"/>
      <c r="BA37" s="7"/>
      <c r="BB37" s="7"/>
      <c r="BD37" s="272"/>
      <c r="BE37" s="7"/>
      <c r="BG37" s="272"/>
    </row>
    <row r="38" spans="2:59" ht="15" x14ac:dyDescent="0.25">
      <c r="B38" s="7"/>
      <c r="C38" s="7"/>
      <c r="D38" s="7"/>
      <c r="E38" s="7"/>
      <c r="F38" s="7"/>
      <c r="G38" s="7"/>
      <c r="H38" s="36"/>
      <c r="I38" s="7"/>
      <c r="L38" s="7"/>
      <c r="M38" s="7"/>
      <c r="N38" s="7"/>
      <c r="O38" s="7"/>
      <c r="P38" s="7"/>
      <c r="Q38" s="7"/>
      <c r="R38" s="7"/>
      <c r="S38" s="7"/>
      <c r="T38" s="7"/>
      <c r="V38" s="7"/>
      <c r="W38" s="7"/>
      <c r="X38" s="7"/>
      <c r="Y38" s="7"/>
      <c r="Z38" s="7"/>
      <c r="AA38" s="7"/>
      <c r="AB38" s="7"/>
      <c r="AC38" s="7"/>
      <c r="AE38" s="36"/>
      <c r="AG38" s="7"/>
      <c r="AH38" s="7"/>
      <c r="AI38" s="37">
        <f t="shared" si="3"/>
        <v>0</v>
      </c>
      <c r="AJ38" s="22" t="e">
        <f t="shared" si="2"/>
        <v>#DIV/0!</v>
      </c>
      <c r="AL38" s="7"/>
      <c r="AM38" s="7"/>
      <c r="AN38" s="7"/>
      <c r="AO38" s="7"/>
      <c r="AP38" s="7"/>
      <c r="AQ38" s="7"/>
      <c r="AR38" s="7"/>
      <c r="AS38" s="7"/>
      <c r="AU38" s="7"/>
      <c r="AV38" s="7"/>
      <c r="AW38" s="7"/>
      <c r="AX38" s="7"/>
      <c r="AY38" s="7"/>
      <c r="AZ38" s="7"/>
      <c r="BA38" s="7"/>
      <c r="BB38" s="7"/>
      <c r="BD38" s="272"/>
      <c r="BE38" s="7"/>
      <c r="BG38" s="272"/>
    </row>
    <row r="39" spans="2:59" ht="15" x14ac:dyDescent="0.25">
      <c r="B39" s="7"/>
      <c r="C39" s="7"/>
      <c r="D39" s="7"/>
      <c r="E39" s="7"/>
      <c r="F39" s="7"/>
      <c r="G39" s="7"/>
      <c r="H39" s="36"/>
      <c r="I39" s="7"/>
      <c r="L39" s="7"/>
      <c r="M39" s="7"/>
      <c r="N39" s="7"/>
      <c r="O39" s="7"/>
      <c r="P39" s="7"/>
      <c r="Q39" s="7"/>
      <c r="R39" s="7"/>
      <c r="S39" s="7"/>
      <c r="T39" s="7"/>
      <c r="V39" s="7"/>
      <c r="W39" s="7"/>
      <c r="X39" s="7"/>
      <c r="Y39" s="7"/>
      <c r="Z39" s="7"/>
      <c r="AA39" s="7"/>
      <c r="AB39" s="7"/>
      <c r="AC39" s="7"/>
      <c r="AE39" s="36"/>
      <c r="AG39" s="7"/>
      <c r="AH39" s="7"/>
      <c r="AI39" s="37">
        <f t="shared" si="3"/>
        <v>0</v>
      </c>
      <c r="AJ39" s="22" t="e">
        <f t="shared" si="2"/>
        <v>#DIV/0!</v>
      </c>
      <c r="AL39" s="7"/>
      <c r="AM39" s="7"/>
      <c r="AN39" s="7"/>
      <c r="AO39" s="7"/>
      <c r="AP39" s="7"/>
      <c r="AQ39" s="7"/>
      <c r="AR39" s="7"/>
      <c r="AS39" s="7"/>
      <c r="AU39" s="7"/>
      <c r="AV39" s="7"/>
      <c r="AW39" s="7"/>
      <c r="AX39" s="7"/>
      <c r="AY39" s="7"/>
      <c r="AZ39" s="7"/>
      <c r="BA39" s="7"/>
      <c r="BB39" s="7"/>
      <c r="BD39" s="272"/>
      <c r="BE39" s="7"/>
      <c r="BG39" s="272"/>
    </row>
    <row r="40" spans="2:59" ht="15" x14ac:dyDescent="0.25">
      <c r="B40" s="7"/>
      <c r="C40" s="7"/>
      <c r="D40" s="7"/>
      <c r="E40" s="7"/>
      <c r="F40" s="7"/>
      <c r="G40" s="7"/>
      <c r="H40" s="36"/>
      <c r="I40" s="7"/>
      <c r="L40" s="7"/>
      <c r="M40" s="7"/>
      <c r="N40" s="7"/>
      <c r="O40" s="7"/>
      <c r="P40" s="7"/>
      <c r="Q40" s="7"/>
      <c r="R40" s="7"/>
      <c r="S40" s="7"/>
      <c r="T40" s="7"/>
      <c r="V40" s="7"/>
      <c r="W40" s="7"/>
      <c r="X40" s="7"/>
      <c r="Y40" s="7"/>
      <c r="Z40" s="7"/>
      <c r="AA40" s="7"/>
      <c r="AB40" s="7"/>
      <c r="AC40" s="7"/>
      <c r="AE40" s="36"/>
      <c r="AG40" s="7"/>
      <c r="AH40" s="7"/>
      <c r="AI40" s="37">
        <f t="shared" si="3"/>
        <v>0</v>
      </c>
      <c r="AJ40" s="22" t="e">
        <f t="shared" si="2"/>
        <v>#DIV/0!</v>
      </c>
      <c r="AL40" s="7"/>
      <c r="AM40" s="7"/>
      <c r="AN40" s="7"/>
      <c r="AO40" s="7"/>
      <c r="AP40" s="7"/>
      <c r="AQ40" s="7"/>
      <c r="AR40" s="7"/>
      <c r="AS40" s="7"/>
      <c r="AU40" s="7"/>
      <c r="AV40" s="7"/>
      <c r="AW40" s="7"/>
      <c r="AX40" s="7"/>
      <c r="AY40" s="7"/>
      <c r="AZ40" s="7"/>
      <c r="BA40" s="7"/>
      <c r="BB40" s="7"/>
      <c r="BD40" s="272"/>
      <c r="BE40" s="7"/>
      <c r="BG40" s="272"/>
    </row>
    <row r="41" spans="2:59" ht="15" x14ac:dyDescent="0.25">
      <c r="B41" s="7"/>
      <c r="C41" s="7"/>
      <c r="D41" s="7"/>
      <c r="E41" s="7"/>
      <c r="F41" s="7"/>
      <c r="G41" s="7"/>
      <c r="H41" s="36"/>
      <c r="I41" s="7"/>
      <c r="L41" s="7"/>
      <c r="M41" s="7"/>
      <c r="N41" s="7"/>
      <c r="O41" s="7"/>
      <c r="P41" s="7"/>
      <c r="Q41" s="7"/>
      <c r="R41" s="7"/>
      <c r="S41" s="7"/>
      <c r="T41" s="7"/>
      <c r="V41" s="7"/>
      <c r="W41" s="7"/>
      <c r="X41" s="7"/>
      <c r="Y41" s="7"/>
      <c r="Z41" s="7"/>
      <c r="AA41" s="7"/>
      <c r="AB41" s="7"/>
      <c r="AC41" s="7"/>
      <c r="AE41" s="36"/>
      <c r="AG41" s="7"/>
      <c r="AH41" s="7"/>
      <c r="AI41" s="37">
        <f t="shared" si="3"/>
        <v>0</v>
      </c>
      <c r="AJ41" s="22" t="e">
        <f t="shared" si="2"/>
        <v>#DIV/0!</v>
      </c>
      <c r="AL41" s="7"/>
      <c r="AM41" s="7"/>
      <c r="AN41" s="7"/>
      <c r="AO41" s="7"/>
      <c r="AP41" s="7"/>
      <c r="AQ41" s="7"/>
      <c r="AR41" s="7"/>
      <c r="AS41" s="7"/>
      <c r="AU41" s="7"/>
      <c r="AV41" s="7"/>
      <c r="AW41" s="7"/>
      <c r="AX41" s="7"/>
      <c r="AY41" s="7"/>
      <c r="AZ41" s="7"/>
      <c r="BA41" s="7"/>
      <c r="BB41" s="7"/>
      <c r="BD41" s="272"/>
      <c r="BE41" s="7"/>
      <c r="BG41" s="272"/>
    </row>
    <row r="42" spans="2:59" ht="15" x14ac:dyDescent="0.25">
      <c r="B42" s="7"/>
      <c r="C42" s="7"/>
      <c r="D42" s="7"/>
      <c r="E42" s="7"/>
      <c r="F42" s="7"/>
      <c r="G42" s="7"/>
      <c r="H42" s="36"/>
      <c r="I42" s="7"/>
      <c r="L42" s="7"/>
      <c r="M42" s="7"/>
      <c r="N42" s="7"/>
      <c r="O42" s="7"/>
      <c r="P42" s="7"/>
      <c r="Q42" s="7"/>
      <c r="R42" s="7"/>
      <c r="S42" s="7"/>
      <c r="T42" s="7"/>
      <c r="V42" s="7"/>
      <c r="W42" s="7"/>
      <c r="X42" s="7"/>
      <c r="Y42" s="7"/>
      <c r="Z42" s="7"/>
      <c r="AA42" s="7"/>
      <c r="AB42" s="7"/>
      <c r="AC42" s="7"/>
      <c r="AE42" s="36"/>
      <c r="AG42" s="7"/>
      <c r="AH42" s="7"/>
      <c r="AI42" s="37">
        <f t="shared" si="3"/>
        <v>0</v>
      </c>
      <c r="AJ42" s="22" t="e">
        <f t="shared" si="2"/>
        <v>#DIV/0!</v>
      </c>
      <c r="AL42" s="7"/>
      <c r="AM42" s="7"/>
      <c r="AN42" s="7"/>
      <c r="AO42" s="7"/>
      <c r="AP42" s="7"/>
      <c r="AQ42" s="7"/>
      <c r="AR42" s="7"/>
      <c r="AS42" s="7"/>
      <c r="AU42" s="7"/>
      <c r="AV42" s="7"/>
      <c r="AW42" s="7"/>
      <c r="AX42" s="7"/>
      <c r="AY42" s="7"/>
      <c r="AZ42" s="7"/>
      <c r="BA42" s="7"/>
      <c r="BB42" s="7"/>
      <c r="BD42" s="272"/>
      <c r="BE42" s="7"/>
      <c r="BG42" s="272"/>
    </row>
    <row r="43" spans="2:59" ht="15" x14ac:dyDescent="0.25">
      <c r="B43" s="7"/>
      <c r="C43" s="7"/>
      <c r="D43" s="7"/>
      <c r="E43" s="7"/>
      <c r="F43" s="7"/>
      <c r="G43" s="7"/>
      <c r="H43" s="36"/>
      <c r="I43" s="7"/>
      <c r="L43" s="7"/>
      <c r="M43" s="7"/>
      <c r="N43" s="7"/>
      <c r="O43" s="7"/>
      <c r="P43" s="7"/>
      <c r="Q43" s="7"/>
      <c r="R43" s="7"/>
      <c r="S43" s="7"/>
      <c r="T43" s="7"/>
      <c r="V43" s="7"/>
      <c r="W43" s="7"/>
      <c r="X43" s="7"/>
      <c r="Y43" s="7"/>
      <c r="Z43" s="7"/>
      <c r="AA43" s="7"/>
      <c r="AB43" s="7"/>
      <c r="AC43" s="7"/>
      <c r="AE43" s="36"/>
      <c r="AG43" s="7"/>
      <c r="AH43" s="7"/>
      <c r="AI43" s="37">
        <f t="shared" si="3"/>
        <v>0</v>
      </c>
      <c r="AJ43" s="22" t="e">
        <f t="shared" si="2"/>
        <v>#DIV/0!</v>
      </c>
      <c r="AL43" s="7"/>
      <c r="AM43" s="7"/>
      <c r="AN43" s="7"/>
      <c r="AO43" s="7"/>
      <c r="AP43" s="7"/>
      <c r="AQ43" s="7"/>
      <c r="AR43" s="7"/>
      <c r="AS43" s="7"/>
      <c r="AU43" s="7"/>
      <c r="AV43" s="7"/>
      <c r="AW43" s="7"/>
      <c r="AX43" s="7"/>
      <c r="AY43" s="7"/>
      <c r="AZ43" s="7"/>
      <c r="BA43" s="7"/>
      <c r="BB43" s="7"/>
      <c r="BD43" s="272"/>
      <c r="BE43" s="7"/>
      <c r="BG43" s="272"/>
    </row>
    <row r="44" spans="2:59" ht="15" x14ac:dyDescent="0.25">
      <c r="B44" s="7"/>
      <c r="C44" s="7"/>
      <c r="D44" s="7"/>
      <c r="E44" s="7"/>
      <c r="F44" s="7"/>
      <c r="G44" s="7"/>
      <c r="H44" s="36"/>
      <c r="I44" s="7"/>
      <c r="L44" s="7"/>
      <c r="M44" s="7"/>
      <c r="N44" s="7"/>
      <c r="O44" s="7"/>
      <c r="P44" s="7"/>
      <c r="Q44" s="7"/>
      <c r="R44" s="7"/>
      <c r="S44" s="7"/>
      <c r="T44" s="7"/>
      <c r="V44" s="7"/>
      <c r="W44" s="7"/>
      <c r="X44" s="7"/>
      <c r="Y44" s="7"/>
      <c r="Z44" s="7"/>
      <c r="AA44" s="7"/>
      <c r="AB44" s="7"/>
      <c r="AC44" s="7"/>
      <c r="AE44" s="36"/>
      <c r="AG44" s="7"/>
      <c r="AH44" s="7"/>
      <c r="AI44" s="37">
        <f t="shared" si="3"/>
        <v>0</v>
      </c>
      <c r="AJ44" s="22" t="e">
        <f t="shared" si="2"/>
        <v>#DIV/0!</v>
      </c>
      <c r="AL44" s="7"/>
      <c r="AM44" s="7"/>
      <c r="AN44" s="7"/>
      <c r="AO44" s="7"/>
      <c r="AP44" s="7"/>
      <c r="AQ44" s="7"/>
      <c r="AR44" s="7"/>
      <c r="AS44" s="7"/>
      <c r="AU44" s="7"/>
      <c r="AV44" s="7"/>
      <c r="AW44" s="7"/>
      <c r="AX44" s="7"/>
      <c r="AY44" s="7"/>
      <c r="AZ44" s="7"/>
      <c r="BA44" s="7"/>
      <c r="BB44" s="7"/>
      <c r="BD44" s="272"/>
      <c r="BE44" s="7"/>
      <c r="BG44" s="272"/>
    </row>
    <row r="45" spans="2:59" ht="15" x14ac:dyDescent="0.25">
      <c r="B45" s="7"/>
      <c r="C45" s="7"/>
      <c r="D45" s="7"/>
      <c r="E45" s="7"/>
      <c r="F45" s="7"/>
      <c r="G45" s="7"/>
      <c r="H45" s="36"/>
      <c r="I45" s="7"/>
      <c r="L45" s="7"/>
      <c r="M45" s="7"/>
      <c r="N45" s="7"/>
      <c r="O45" s="7"/>
      <c r="P45" s="7"/>
      <c r="Q45" s="7"/>
      <c r="R45" s="7"/>
      <c r="S45" s="7"/>
      <c r="T45" s="7"/>
      <c r="V45" s="7"/>
      <c r="W45" s="7"/>
      <c r="X45" s="7"/>
      <c r="Y45" s="7"/>
      <c r="Z45" s="7"/>
      <c r="AA45" s="7"/>
      <c r="AB45" s="7"/>
      <c r="AC45" s="7"/>
      <c r="AE45" s="36"/>
      <c r="AG45" s="7"/>
      <c r="AH45" s="7"/>
      <c r="AI45" s="37">
        <f t="shared" si="3"/>
        <v>0</v>
      </c>
      <c r="AJ45" s="22" t="e">
        <f t="shared" si="2"/>
        <v>#DIV/0!</v>
      </c>
      <c r="AL45" s="7"/>
      <c r="AM45" s="7"/>
      <c r="AN45" s="7"/>
      <c r="AO45" s="7"/>
      <c r="AP45" s="7"/>
      <c r="AQ45" s="7"/>
      <c r="AR45" s="7"/>
      <c r="AS45" s="7"/>
      <c r="AU45" s="7"/>
      <c r="AV45" s="7"/>
      <c r="AW45" s="7"/>
      <c r="AX45" s="7"/>
      <c r="AY45" s="7"/>
      <c r="AZ45" s="7"/>
      <c r="BA45" s="7"/>
      <c r="BB45" s="7"/>
      <c r="BD45" s="272"/>
      <c r="BE45" s="7"/>
      <c r="BG45" s="272"/>
    </row>
    <row r="46" spans="2:59" ht="15" x14ac:dyDescent="0.25">
      <c r="B46" s="7"/>
      <c r="C46" s="7"/>
      <c r="D46" s="7"/>
      <c r="E46" s="7"/>
      <c r="F46" s="7"/>
      <c r="G46" s="7"/>
      <c r="H46" s="36"/>
      <c r="I46" s="7"/>
      <c r="L46" s="7"/>
      <c r="M46" s="7"/>
      <c r="N46" s="7"/>
      <c r="O46" s="7"/>
      <c r="P46" s="7"/>
      <c r="Q46" s="7"/>
      <c r="R46" s="7"/>
      <c r="S46" s="7"/>
      <c r="T46" s="7"/>
      <c r="V46" s="7"/>
      <c r="W46" s="7"/>
      <c r="X46" s="7"/>
      <c r="Y46" s="7"/>
      <c r="Z46" s="7"/>
      <c r="AA46" s="7"/>
      <c r="AB46" s="7"/>
      <c r="AC46" s="7"/>
      <c r="AE46" s="36"/>
      <c r="AG46" s="7"/>
      <c r="AH46" s="7"/>
      <c r="AI46" s="37">
        <f t="shared" si="3"/>
        <v>0</v>
      </c>
      <c r="AJ46" s="22" t="e">
        <f t="shared" si="2"/>
        <v>#DIV/0!</v>
      </c>
      <c r="AL46" s="7"/>
      <c r="AM46" s="7"/>
      <c r="AN46" s="7"/>
      <c r="AO46" s="7"/>
      <c r="AP46" s="7"/>
      <c r="AQ46" s="7"/>
      <c r="AR46" s="7"/>
      <c r="AS46" s="7"/>
      <c r="AU46" s="7"/>
      <c r="AV46" s="7"/>
      <c r="AW46" s="7"/>
      <c r="AX46" s="7"/>
      <c r="AY46" s="7"/>
      <c r="AZ46" s="7"/>
      <c r="BA46" s="7"/>
      <c r="BB46" s="7"/>
      <c r="BD46" s="272"/>
      <c r="BE46" s="7"/>
      <c r="BG46" s="272"/>
    </row>
    <row r="47" spans="2:59" ht="15" x14ac:dyDescent="0.25">
      <c r="B47" s="7"/>
      <c r="C47" s="7"/>
      <c r="D47" s="7"/>
      <c r="E47" s="7"/>
      <c r="F47" s="7"/>
      <c r="G47" s="7"/>
      <c r="H47" s="36"/>
      <c r="I47" s="7"/>
      <c r="L47" s="7"/>
      <c r="M47" s="7"/>
      <c r="N47" s="7"/>
      <c r="O47" s="7"/>
      <c r="P47" s="7"/>
      <c r="Q47" s="7"/>
      <c r="R47" s="7"/>
      <c r="S47" s="7"/>
      <c r="T47" s="7"/>
      <c r="V47" s="7"/>
      <c r="W47" s="7"/>
      <c r="X47" s="7"/>
      <c r="Y47" s="7"/>
      <c r="Z47" s="7"/>
      <c r="AA47" s="7"/>
      <c r="AB47" s="7"/>
      <c r="AC47" s="7"/>
      <c r="AE47" s="36"/>
      <c r="AG47" s="7"/>
      <c r="AH47" s="7"/>
      <c r="AI47" s="37">
        <f t="shared" si="3"/>
        <v>0</v>
      </c>
      <c r="AJ47" s="22" t="e">
        <f t="shared" si="2"/>
        <v>#DIV/0!</v>
      </c>
      <c r="AL47" s="7"/>
      <c r="AM47" s="7"/>
      <c r="AN47" s="7"/>
      <c r="AO47" s="7"/>
      <c r="AP47" s="7"/>
      <c r="AQ47" s="7"/>
      <c r="AR47" s="7"/>
      <c r="AS47" s="7"/>
      <c r="AU47" s="7"/>
      <c r="AV47" s="7"/>
      <c r="AW47" s="7"/>
      <c r="AX47" s="7"/>
      <c r="AY47" s="7"/>
      <c r="AZ47" s="7"/>
      <c r="BA47" s="7"/>
      <c r="BB47" s="7"/>
      <c r="BD47" s="272"/>
      <c r="BE47" s="7"/>
      <c r="BG47" s="272"/>
    </row>
    <row r="48" spans="2:59" ht="15" x14ac:dyDescent="0.25">
      <c r="B48" s="7"/>
      <c r="C48" s="7"/>
      <c r="D48" s="7"/>
      <c r="E48" s="7"/>
      <c r="F48" s="7"/>
      <c r="G48" s="7"/>
      <c r="H48" s="36"/>
      <c r="I48" s="7"/>
      <c r="L48" s="7"/>
      <c r="M48" s="7"/>
      <c r="N48" s="7"/>
      <c r="O48" s="7"/>
      <c r="P48" s="7"/>
      <c r="Q48" s="7"/>
      <c r="R48" s="7"/>
      <c r="S48" s="7"/>
      <c r="T48" s="7"/>
      <c r="V48" s="7"/>
      <c r="W48" s="7"/>
      <c r="X48" s="7"/>
      <c r="Y48" s="7"/>
      <c r="Z48" s="7"/>
      <c r="AA48" s="7"/>
      <c r="AB48" s="7"/>
      <c r="AC48" s="7"/>
      <c r="AE48" s="36"/>
      <c r="AG48" s="7"/>
      <c r="AH48" s="7"/>
      <c r="AI48" s="37">
        <f t="shared" si="3"/>
        <v>0</v>
      </c>
      <c r="AJ48" s="22" t="e">
        <f t="shared" si="2"/>
        <v>#DIV/0!</v>
      </c>
      <c r="AL48" s="7"/>
      <c r="AM48" s="7"/>
      <c r="AN48" s="7"/>
      <c r="AO48" s="7"/>
      <c r="AP48" s="7"/>
      <c r="AQ48" s="7"/>
      <c r="AR48" s="7"/>
      <c r="AS48" s="7"/>
      <c r="AU48" s="7"/>
      <c r="AV48" s="7"/>
      <c r="AW48" s="7"/>
      <c r="AX48" s="7"/>
      <c r="AY48" s="7"/>
      <c r="AZ48" s="7"/>
      <c r="BA48" s="7"/>
      <c r="BB48" s="7"/>
      <c r="BD48" s="272"/>
      <c r="BE48" s="7"/>
      <c r="BG48" s="272"/>
    </row>
    <row r="49" spans="2:59" ht="15" x14ac:dyDescent="0.25">
      <c r="B49" s="7"/>
      <c r="C49" s="7"/>
      <c r="D49" s="7"/>
      <c r="E49" s="7"/>
      <c r="F49" s="7"/>
      <c r="G49" s="7"/>
      <c r="H49" s="36"/>
      <c r="I49" s="7"/>
      <c r="L49" s="7"/>
      <c r="M49" s="7"/>
      <c r="N49" s="7"/>
      <c r="O49" s="7"/>
      <c r="P49" s="7"/>
      <c r="Q49" s="7"/>
      <c r="R49" s="7"/>
      <c r="S49" s="7"/>
      <c r="T49" s="7"/>
      <c r="V49" s="7"/>
      <c r="W49" s="7"/>
      <c r="X49" s="7"/>
      <c r="Y49" s="7"/>
      <c r="Z49" s="7"/>
      <c r="AA49" s="7"/>
      <c r="AB49" s="7"/>
      <c r="AC49" s="7"/>
      <c r="AE49" s="36"/>
      <c r="AG49" s="7"/>
      <c r="AH49" s="7"/>
      <c r="AI49" s="37">
        <f t="shared" si="3"/>
        <v>0</v>
      </c>
      <c r="AJ49" s="22" t="e">
        <f t="shared" si="2"/>
        <v>#DIV/0!</v>
      </c>
      <c r="AL49" s="7"/>
      <c r="AM49" s="7"/>
      <c r="AN49" s="7"/>
      <c r="AO49" s="7"/>
      <c r="AP49" s="7"/>
      <c r="AQ49" s="7"/>
      <c r="AR49" s="7"/>
      <c r="AS49" s="7"/>
      <c r="AU49" s="7"/>
      <c r="AV49" s="7"/>
      <c r="AW49" s="7"/>
      <c r="AX49" s="7"/>
      <c r="AY49" s="7"/>
      <c r="AZ49" s="7"/>
      <c r="BA49" s="7"/>
      <c r="BB49" s="7"/>
      <c r="BD49" s="272"/>
      <c r="BE49" s="7"/>
      <c r="BG49" s="272"/>
    </row>
    <row r="50" spans="2:59" ht="15" x14ac:dyDescent="0.25">
      <c r="B50" s="7"/>
      <c r="C50" s="7"/>
      <c r="D50" s="7"/>
      <c r="E50" s="7"/>
      <c r="F50" s="7"/>
      <c r="G50" s="7"/>
      <c r="H50" s="36"/>
      <c r="I50" s="7"/>
      <c r="L50" s="7"/>
      <c r="M50" s="7"/>
      <c r="N50" s="7"/>
      <c r="O50" s="7"/>
      <c r="P50" s="7"/>
      <c r="Q50" s="7"/>
      <c r="R50" s="7"/>
      <c r="S50" s="7"/>
      <c r="T50" s="7"/>
      <c r="V50" s="7"/>
      <c r="W50" s="7"/>
      <c r="X50" s="7"/>
      <c r="Y50" s="7"/>
      <c r="Z50" s="7"/>
      <c r="AA50" s="7"/>
      <c r="AB50" s="7"/>
      <c r="AC50" s="7"/>
      <c r="AE50" s="36"/>
      <c r="AG50" s="7"/>
      <c r="AH50" s="7"/>
      <c r="AI50" s="37">
        <f t="shared" si="3"/>
        <v>0</v>
      </c>
      <c r="AJ50" s="22" t="e">
        <f t="shared" si="2"/>
        <v>#DIV/0!</v>
      </c>
      <c r="AL50" s="7"/>
      <c r="AM50" s="7"/>
      <c r="AN50" s="7"/>
      <c r="AO50" s="7"/>
      <c r="AP50" s="7"/>
      <c r="AQ50" s="7"/>
      <c r="AR50" s="7"/>
      <c r="AS50" s="7"/>
      <c r="AU50" s="7"/>
      <c r="AV50" s="7"/>
      <c r="AW50" s="7"/>
      <c r="AX50" s="7"/>
      <c r="AY50" s="7"/>
      <c r="AZ50" s="7"/>
      <c r="BA50" s="7"/>
      <c r="BB50" s="7"/>
      <c r="BD50" s="272"/>
      <c r="BE50" s="7"/>
      <c r="BG50" s="272"/>
    </row>
    <row r="51" spans="2:59" ht="15" x14ac:dyDescent="0.25">
      <c r="B51" s="7"/>
      <c r="C51" s="7"/>
      <c r="D51" s="7"/>
      <c r="E51" s="7"/>
      <c r="F51" s="7"/>
      <c r="G51" s="7"/>
      <c r="H51" s="36"/>
      <c r="I51" s="7"/>
      <c r="L51" s="7"/>
      <c r="M51" s="7"/>
      <c r="N51" s="7"/>
      <c r="O51" s="7"/>
      <c r="P51" s="7"/>
      <c r="Q51" s="7"/>
      <c r="R51" s="7"/>
      <c r="S51" s="7"/>
      <c r="T51" s="7"/>
      <c r="V51" s="7"/>
      <c r="W51" s="7"/>
      <c r="X51" s="7"/>
      <c r="Y51" s="7"/>
      <c r="Z51" s="7"/>
      <c r="AA51" s="7"/>
      <c r="AB51" s="7"/>
      <c r="AC51" s="7"/>
      <c r="AE51" s="36"/>
      <c r="AG51" s="7"/>
      <c r="AH51" s="7"/>
      <c r="AI51" s="37">
        <f t="shared" si="3"/>
        <v>0</v>
      </c>
      <c r="AJ51" s="22" t="e">
        <f t="shared" si="2"/>
        <v>#DIV/0!</v>
      </c>
      <c r="AL51" s="7"/>
      <c r="AM51" s="7"/>
      <c r="AN51" s="7"/>
      <c r="AO51" s="7"/>
      <c r="AP51" s="7"/>
      <c r="AQ51" s="7"/>
      <c r="AR51" s="7"/>
      <c r="AS51" s="7"/>
      <c r="AU51" s="7"/>
      <c r="AV51" s="7"/>
      <c r="AW51" s="7"/>
      <c r="AX51" s="7"/>
      <c r="AY51" s="7"/>
      <c r="AZ51" s="7"/>
      <c r="BA51" s="7"/>
      <c r="BB51" s="7"/>
      <c r="BD51" s="272"/>
      <c r="BE51" s="7"/>
      <c r="BG51" s="272"/>
    </row>
    <row r="52" spans="2:59" ht="15" x14ac:dyDescent="0.25">
      <c r="B52" s="7"/>
      <c r="C52" s="7"/>
      <c r="D52" s="7"/>
      <c r="E52" s="7"/>
      <c r="F52" s="7"/>
      <c r="G52" s="7"/>
      <c r="H52" s="36"/>
      <c r="I52" s="7"/>
      <c r="L52" s="7"/>
      <c r="M52" s="7"/>
      <c r="N52" s="7"/>
      <c r="O52" s="7"/>
      <c r="P52" s="7"/>
      <c r="Q52" s="7"/>
      <c r="R52" s="7"/>
      <c r="S52" s="7"/>
      <c r="T52" s="7"/>
      <c r="V52" s="7"/>
      <c r="W52" s="7"/>
      <c r="X52" s="7"/>
      <c r="Y52" s="7"/>
      <c r="Z52" s="7"/>
      <c r="AA52" s="7"/>
      <c r="AB52" s="7"/>
      <c r="AC52" s="7"/>
      <c r="AE52" s="36"/>
      <c r="AG52" s="7"/>
      <c r="AH52" s="7"/>
      <c r="AI52" s="37">
        <f t="shared" si="3"/>
        <v>0</v>
      </c>
      <c r="AJ52" s="22" t="e">
        <f t="shared" si="2"/>
        <v>#DIV/0!</v>
      </c>
      <c r="AL52" s="7"/>
      <c r="AM52" s="7"/>
      <c r="AN52" s="7"/>
      <c r="AO52" s="7"/>
      <c r="AP52" s="7"/>
      <c r="AQ52" s="7"/>
      <c r="AR52" s="7"/>
      <c r="AS52" s="7"/>
      <c r="AU52" s="7"/>
      <c r="AV52" s="7"/>
      <c r="AW52" s="7"/>
      <c r="AX52" s="7"/>
      <c r="AY52" s="7"/>
      <c r="AZ52" s="7"/>
      <c r="BA52" s="7"/>
      <c r="BB52" s="7"/>
      <c r="BD52" s="272"/>
      <c r="BE52" s="7"/>
      <c r="BG52" s="272"/>
    </row>
    <row r="53" spans="2:59" ht="15" x14ac:dyDescent="0.25">
      <c r="B53" s="7"/>
      <c r="C53" s="7"/>
      <c r="D53" s="7"/>
      <c r="E53" s="7"/>
      <c r="F53" s="7"/>
      <c r="G53" s="7"/>
      <c r="H53" s="36"/>
      <c r="I53" s="7"/>
      <c r="L53" s="7"/>
      <c r="M53" s="7"/>
      <c r="N53" s="7"/>
      <c r="O53" s="7"/>
      <c r="P53" s="7"/>
      <c r="Q53" s="7"/>
      <c r="R53" s="7"/>
      <c r="S53" s="7"/>
      <c r="T53" s="7"/>
      <c r="V53" s="7"/>
      <c r="W53" s="7"/>
      <c r="X53" s="7"/>
      <c r="Y53" s="7"/>
      <c r="Z53" s="7"/>
      <c r="AA53" s="7"/>
      <c r="AB53" s="7"/>
      <c r="AC53" s="7"/>
      <c r="AE53" s="36"/>
      <c r="AG53" s="7"/>
      <c r="AH53" s="7"/>
      <c r="AI53" s="37">
        <f t="shared" si="3"/>
        <v>0</v>
      </c>
      <c r="AJ53" s="22" t="e">
        <f t="shared" si="2"/>
        <v>#DIV/0!</v>
      </c>
      <c r="AL53" s="7"/>
      <c r="AM53" s="7"/>
      <c r="AN53" s="7"/>
      <c r="AO53" s="7"/>
      <c r="AP53" s="7"/>
      <c r="AQ53" s="7"/>
      <c r="AR53" s="7"/>
      <c r="AS53" s="7"/>
      <c r="AU53" s="7"/>
      <c r="AV53" s="7"/>
      <c r="AW53" s="7"/>
      <c r="AX53" s="7"/>
      <c r="AY53" s="7"/>
      <c r="AZ53" s="7"/>
      <c r="BA53" s="7"/>
      <c r="BB53" s="7"/>
      <c r="BD53" s="272"/>
      <c r="BE53" s="7"/>
      <c r="BG53" s="272"/>
    </row>
    <row r="54" spans="2:59" ht="15" x14ac:dyDescent="0.25">
      <c r="B54" s="7"/>
      <c r="C54" s="7"/>
      <c r="D54" s="7"/>
      <c r="E54" s="7"/>
      <c r="F54" s="7"/>
      <c r="G54" s="7"/>
      <c r="H54" s="36"/>
      <c r="I54" s="7"/>
      <c r="L54" s="7"/>
      <c r="M54" s="7"/>
      <c r="N54" s="7"/>
      <c r="O54" s="7"/>
      <c r="P54" s="7"/>
      <c r="Q54" s="7"/>
      <c r="R54" s="7"/>
      <c r="S54" s="7"/>
      <c r="T54" s="7"/>
      <c r="V54" s="7"/>
      <c r="W54" s="7"/>
      <c r="X54" s="7"/>
      <c r="Y54" s="7"/>
      <c r="Z54" s="7"/>
      <c r="AA54" s="7"/>
      <c r="AB54" s="7"/>
      <c r="AC54" s="7"/>
      <c r="AE54" s="36"/>
      <c r="AG54" s="7"/>
      <c r="AH54" s="7"/>
      <c r="AI54" s="37">
        <f t="shared" si="3"/>
        <v>0</v>
      </c>
      <c r="AJ54" s="22" t="e">
        <f t="shared" si="2"/>
        <v>#DIV/0!</v>
      </c>
      <c r="AL54" s="7"/>
      <c r="AM54" s="7"/>
      <c r="AN54" s="7"/>
      <c r="AO54" s="7"/>
      <c r="AP54" s="7"/>
      <c r="AQ54" s="7"/>
      <c r="AR54" s="7"/>
      <c r="AS54" s="7"/>
      <c r="AU54" s="7"/>
      <c r="AV54" s="7"/>
      <c r="AW54" s="7"/>
      <c r="AX54" s="7"/>
      <c r="AY54" s="7"/>
      <c r="AZ54" s="7"/>
      <c r="BA54" s="7"/>
      <c r="BB54" s="7"/>
      <c r="BD54" s="272"/>
      <c r="BE54" s="7"/>
      <c r="BG54" s="272"/>
    </row>
    <row r="55" spans="2:59" ht="15" x14ac:dyDescent="0.25">
      <c r="B55" s="7"/>
      <c r="C55" s="7"/>
      <c r="D55" s="7"/>
      <c r="E55" s="7"/>
      <c r="F55" s="7"/>
      <c r="G55" s="7"/>
      <c r="H55" s="36"/>
      <c r="I55" s="7"/>
      <c r="L55" s="7"/>
      <c r="M55" s="7"/>
      <c r="N55" s="7"/>
      <c r="O55" s="7"/>
      <c r="P55" s="7"/>
      <c r="Q55" s="7"/>
      <c r="R55" s="7"/>
      <c r="S55" s="7"/>
      <c r="T55" s="7"/>
      <c r="V55" s="7"/>
      <c r="W55" s="7"/>
      <c r="X55" s="7"/>
      <c r="Y55" s="7"/>
      <c r="Z55" s="7"/>
      <c r="AA55" s="7"/>
      <c r="AB55" s="7"/>
      <c r="AC55" s="7"/>
      <c r="AE55" s="36"/>
      <c r="AG55" s="7"/>
      <c r="AH55" s="7"/>
      <c r="AI55" s="37">
        <f t="shared" si="3"/>
        <v>0</v>
      </c>
      <c r="AJ55" s="22" t="e">
        <f t="shared" si="2"/>
        <v>#DIV/0!</v>
      </c>
      <c r="AL55" s="7"/>
      <c r="AM55" s="7"/>
      <c r="AN55" s="7"/>
      <c r="AO55" s="7"/>
      <c r="AP55" s="7"/>
      <c r="AQ55" s="7"/>
      <c r="AR55" s="7"/>
      <c r="AS55" s="7"/>
      <c r="AU55" s="7"/>
      <c r="AV55" s="7"/>
      <c r="AW55" s="7"/>
      <c r="AX55" s="7"/>
      <c r="AY55" s="7"/>
      <c r="AZ55" s="7"/>
      <c r="BA55" s="7"/>
      <c r="BB55" s="7"/>
      <c r="BD55" s="272"/>
      <c r="BE55" s="7"/>
      <c r="BG55" s="272"/>
    </row>
    <row r="56" spans="2:59" ht="15" x14ac:dyDescent="0.25">
      <c r="B56" s="7"/>
      <c r="C56" s="7"/>
      <c r="D56" s="7"/>
      <c r="E56" s="7"/>
      <c r="F56" s="7"/>
      <c r="G56" s="7"/>
      <c r="H56" s="36"/>
      <c r="I56" s="7"/>
      <c r="L56" s="7"/>
      <c r="M56" s="7"/>
      <c r="N56" s="7"/>
      <c r="O56" s="7"/>
      <c r="P56" s="7"/>
      <c r="Q56" s="7"/>
      <c r="R56" s="7"/>
      <c r="S56" s="7"/>
      <c r="T56" s="7"/>
      <c r="V56" s="7"/>
      <c r="W56" s="7"/>
      <c r="X56" s="7"/>
      <c r="Y56" s="7"/>
      <c r="Z56" s="7"/>
      <c r="AA56" s="7"/>
      <c r="AB56" s="7"/>
      <c r="AC56" s="7"/>
      <c r="AE56" s="36"/>
      <c r="AG56" s="7"/>
      <c r="AH56" s="7"/>
      <c r="AI56" s="37">
        <f t="shared" si="3"/>
        <v>0</v>
      </c>
      <c r="AJ56" s="22" t="e">
        <f t="shared" si="2"/>
        <v>#DIV/0!</v>
      </c>
      <c r="AL56" s="7"/>
      <c r="AM56" s="7"/>
      <c r="AN56" s="7"/>
      <c r="AO56" s="7"/>
      <c r="AP56" s="7"/>
      <c r="AQ56" s="7"/>
      <c r="AR56" s="7"/>
      <c r="AS56" s="7"/>
      <c r="AU56" s="7"/>
      <c r="AV56" s="7"/>
      <c r="AW56" s="7"/>
      <c r="AX56" s="7"/>
      <c r="AY56" s="7"/>
      <c r="AZ56" s="7"/>
      <c r="BA56" s="7"/>
      <c r="BB56" s="7"/>
      <c r="BD56" s="272"/>
      <c r="BE56" s="7"/>
      <c r="BG56" s="272"/>
    </row>
    <row r="57" spans="2:59" ht="15" x14ac:dyDescent="0.25">
      <c r="B57" s="7"/>
      <c r="C57" s="7"/>
      <c r="D57" s="7"/>
      <c r="E57" s="7"/>
      <c r="F57" s="7"/>
      <c r="G57" s="7"/>
      <c r="H57" s="36"/>
      <c r="I57" s="7"/>
      <c r="L57" s="7"/>
      <c r="M57" s="7"/>
      <c r="N57" s="7"/>
      <c r="O57" s="7"/>
      <c r="P57" s="7"/>
      <c r="Q57" s="7"/>
      <c r="R57" s="7"/>
      <c r="S57" s="7"/>
      <c r="T57" s="7"/>
      <c r="V57" s="7"/>
      <c r="W57" s="7"/>
      <c r="X57" s="7"/>
      <c r="Y57" s="7"/>
      <c r="Z57" s="7"/>
      <c r="AA57" s="7"/>
      <c r="AB57" s="7"/>
      <c r="AC57" s="7"/>
      <c r="AE57" s="36"/>
      <c r="AG57" s="7"/>
      <c r="AH57" s="7"/>
      <c r="AI57" s="37">
        <f t="shared" si="3"/>
        <v>0</v>
      </c>
      <c r="AJ57" s="22" t="e">
        <f t="shared" si="2"/>
        <v>#DIV/0!</v>
      </c>
      <c r="AL57" s="7"/>
      <c r="AM57" s="7"/>
      <c r="AN57" s="7"/>
      <c r="AO57" s="7"/>
      <c r="AP57" s="7"/>
      <c r="AQ57" s="7"/>
      <c r="AR57" s="7"/>
      <c r="AS57" s="7"/>
      <c r="AU57" s="7"/>
      <c r="AV57" s="7"/>
      <c r="AW57" s="7"/>
      <c r="AX57" s="7"/>
      <c r="AY57" s="7"/>
      <c r="AZ57" s="7"/>
      <c r="BA57" s="7"/>
      <c r="BB57" s="7"/>
      <c r="BD57" s="272"/>
      <c r="BE57" s="7"/>
      <c r="BG57" s="272"/>
    </row>
    <row r="58" spans="2:59" ht="15" x14ac:dyDescent="0.25">
      <c r="B58" s="7"/>
      <c r="C58" s="7"/>
      <c r="D58" s="7"/>
      <c r="E58" s="7"/>
      <c r="F58" s="7"/>
      <c r="G58" s="7"/>
      <c r="H58" s="36"/>
      <c r="I58" s="7"/>
      <c r="L58" s="7"/>
      <c r="M58" s="7"/>
      <c r="N58" s="7"/>
      <c r="O58" s="7"/>
      <c r="P58" s="7"/>
      <c r="Q58" s="7"/>
      <c r="R58" s="7"/>
      <c r="S58" s="7"/>
      <c r="T58" s="7"/>
      <c r="V58" s="7"/>
      <c r="W58" s="7"/>
      <c r="X58" s="7"/>
      <c r="Y58" s="7"/>
      <c r="Z58" s="7"/>
      <c r="AA58" s="7"/>
      <c r="AB58" s="7"/>
      <c r="AC58" s="7"/>
      <c r="AE58" s="36"/>
      <c r="AG58" s="7"/>
      <c r="AH58" s="7"/>
      <c r="AI58" s="37">
        <f t="shared" si="3"/>
        <v>0</v>
      </c>
      <c r="AJ58" s="22" t="e">
        <f t="shared" si="2"/>
        <v>#DIV/0!</v>
      </c>
      <c r="AL58" s="7"/>
      <c r="AM58" s="7"/>
      <c r="AN58" s="7"/>
      <c r="AO58" s="7"/>
      <c r="AP58" s="7"/>
      <c r="AQ58" s="7"/>
      <c r="AR58" s="7"/>
      <c r="AS58" s="7"/>
      <c r="AU58" s="7"/>
      <c r="AV58" s="7"/>
      <c r="AW58" s="7"/>
      <c r="AX58" s="7"/>
      <c r="AY58" s="7"/>
      <c r="AZ58" s="7"/>
      <c r="BA58" s="7"/>
      <c r="BB58" s="7"/>
      <c r="BD58" s="272"/>
      <c r="BE58" s="7"/>
      <c r="BG58" s="272"/>
    </row>
    <row r="59" spans="2:59" ht="15" x14ac:dyDescent="0.25">
      <c r="B59" s="7"/>
      <c r="C59" s="7"/>
      <c r="D59" s="7"/>
      <c r="E59" s="7"/>
      <c r="F59" s="7"/>
      <c r="G59" s="7"/>
      <c r="H59" s="36"/>
      <c r="I59" s="7"/>
      <c r="L59" s="7"/>
      <c r="M59" s="7"/>
      <c r="N59" s="7"/>
      <c r="O59" s="7"/>
      <c r="P59" s="7"/>
      <c r="Q59" s="7"/>
      <c r="R59" s="7"/>
      <c r="S59" s="7"/>
      <c r="T59" s="7"/>
      <c r="V59" s="7"/>
      <c r="W59" s="7"/>
      <c r="X59" s="7"/>
      <c r="Y59" s="7"/>
      <c r="Z59" s="7"/>
      <c r="AA59" s="7"/>
      <c r="AB59" s="7"/>
      <c r="AC59" s="7"/>
      <c r="AE59" s="36"/>
      <c r="AG59" s="7"/>
      <c r="AH59" s="7"/>
      <c r="AI59" s="37">
        <f t="shared" si="3"/>
        <v>0</v>
      </c>
      <c r="AJ59" s="22" t="e">
        <f t="shared" si="2"/>
        <v>#DIV/0!</v>
      </c>
      <c r="AL59" s="7"/>
      <c r="AM59" s="7"/>
      <c r="AN59" s="7"/>
      <c r="AO59" s="7"/>
      <c r="AP59" s="7"/>
      <c r="AQ59" s="7"/>
      <c r="AR59" s="7"/>
      <c r="AS59" s="7"/>
      <c r="AU59" s="7"/>
      <c r="AV59" s="7"/>
      <c r="AW59" s="7"/>
      <c r="AX59" s="7"/>
      <c r="AY59" s="7"/>
      <c r="AZ59" s="7"/>
      <c r="BA59" s="7"/>
      <c r="BB59" s="7"/>
      <c r="BD59" s="272"/>
      <c r="BE59" s="7"/>
      <c r="BG59" s="272"/>
    </row>
    <row r="60" spans="2:59" ht="15" x14ac:dyDescent="0.25">
      <c r="B60" s="7"/>
      <c r="C60" s="7"/>
      <c r="D60" s="7"/>
      <c r="E60" s="7"/>
      <c r="F60" s="7"/>
      <c r="G60" s="7"/>
      <c r="H60" s="36"/>
      <c r="I60" s="7"/>
      <c r="L60" s="7"/>
      <c r="M60" s="7"/>
      <c r="N60" s="7"/>
      <c r="O60" s="7"/>
      <c r="P60" s="7"/>
      <c r="Q60" s="7"/>
      <c r="R60" s="7"/>
      <c r="S60" s="7"/>
      <c r="T60" s="7"/>
      <c r="V60" s="7"/>
      <c r="W60" s="7"/>
      <c r="X60" s="7"/>
      <c r="Y60" s="7"/>
      <c r="Z60" s="7"/>
      <c r="AA60" s="7"/>
      <c r="AB60" s="7"/>
      <c r="AC60" s="7"/>
      <c r="AE60" s="36"/>
      <c r="AG60" s="7"/>
      <c r="AH60" s="7"/>
      <c r="AI60" s="37">
        <f t="shared" si="3"/>
        <v>0</v>
      </c>
      <c r="AJ60" s="22" t="e">
        <f t="shared" si="2"/>
        <v>#DIV/0!</v>
      </c>
      <c r="AL60" s="7"/>
      <c r="AM60" s="7"/>
      <c r="AN60" s="7"/>
      <c r="AO60" s="7"/>
      <c r="AP60" s="7"/>
      <c r="AQ60" s="7"/>
      <c r="AR60" s="7"/>
      <c r="AS60" s="7"/>
      <c r="AU60" s="7"/>
      <c r="AV60" s="7"/>
      <c r="AW60" s="7"/>
      <c r="AX60" s="7"/>
      <c r="AY60" s="7"/>
      <c r="AZ60" s="7"/>
      <c r="BA60" s="7"/>
      <c r="BB60" s="7"/>
      <c r="BD60" s="272"/>
      <c r="BE60" s="7"/>
      <c r="BG60" s="272"/>
    </row>
    <row r="61" spans="2:59" ht="15" x14ac:dyDescent="0.25">
      <c r="B61" s="7"/>
      <c r="C61" s="7"/>
      <c r="D61" s="7"/>
      <c r="E61" s="7"/>
      <c r="F61" s="7"/>
      <c r="G61" s="7"/>
      <c r="H61" s="36"/>
      <c r="I61" s="7"/>
      <c r="L61" s="7"/>
      <c r="M61" s="7"/>
      <c r="N61" s="7"/>
      <c r="O61" s="7"/>
      <c r="P61" s="7"/>
      <c r="Q61" s="7"/>
      <c r="R61" s="7"/>
      <c r="S61" s="7"/>
      <c r="T61" s="7"/>
      <c r="V61" s="7"/>
      <c r="W61" s="7"/>
      <c r="X61" s="7"/>
      <c r="Y61" s="7"/>
      <c r="Z61" s="7"/>
      <c r="AA61" s="7"/>
      <c r="AB61" s="7"/>
      <c r="AC61" s="7"/>
      <c r="AE61" s="36"/>
      <c r="AG61" s="7"/>
      <c r="AH61" s="7"/>
      <c r="AI61" s="37">
        <f t="shared" si="3"/>
        <v>0</v>
      </c>
      <c r="AJ61" s="22" t="e">
        <f t="shared" si="2"/>
        <v>#DIV/0!</v>
      </c>
      <c r="AL61" s="7"/>
      <c r="AM61" s="7"/>
      <c r="AN61" s="7"/>
      <c r="AO61" s="7"/>
      <c r="AP61" s="7"/>
      <c r="AQ61" s="7"/>
      <c r="AR61" s="7"/>
      <c r="AS61" s="7"/>
      <c r="AU61" s="7"/>
      <c r="AV61" s="7"/>
      <c r="AW61" s="7"/>
      <c r="AX61" s="7"/>
      <c r="AY61" s="7"/>
      <c r="AZ61" s="7"/>
      <c r="BA61" s="7"/>
      <c r="BB61" s="7"/>
      <c r="BD61" s="272"/>
      <c r="BE61" s="7"/>
      <c r="BG61" s="272"/>
    </row>
    <row r="62" spans="2:59" ht="15" x14ac:dyDescent="0.25">
      <c r="B62" s="7"/>
      <c r="C62" s="7"/>
      <c r="D62" s="7"/>
      <c r="E62" s="7"/>
      <c r="F62" s="7"/>
      <c r="G62" s="7"/>
      <c r="H62" s="36"/>
      <c r="I62" s="7"/>
      <c r="L62" s="7"/>
      <c r="M62" s="7"/>
      <c r="N62" s="7"/>
      <c r="O62" s="7"/>
      <c r="P62" s="7"/>
      <c r="Q62" s="7"/>
      <c r="R62" s="7"/>
      <c r="S62" s="7"/>
      <c r="T62" s="7"/>
      <c r="V62" s="7"/>
      <c r="W62" s="7"/>
      <c r="X62" s="7"/>
      <c r="Y62" s="7"/>
      <c r="Z62" s="7"/>
      <c r="AA62" s="7"/>
      <c r="AB62" s="7"/>
      <c r="AC62" s="7"/>
      <c r="AE62" s="36"/>
      <c r="AG62" s="7"/>
      <c r="AH62" s="7"/>
      <c r="AI62" s="37">
        <f t="shared" si="3"/>
        <v>0</v>
      </c>
      <c r="AJ62" s="22" t="e">
        <f t="shared" si="2"/>
        <v>#DIV/0!</v>
      </c>
      <c r="AL62" s="7"/>
      <c r="AM62" s="7"/>
      <c r="AN62" s="7"/>
      <c r="AO62" s="7"/>
      <c r="AP62" s="7"/>
      <c r="AQ62" s="7"/>
      <c r="AR62" s="7"/>
      <c r="AS62" s="7"/>
      <c r="AU62" s="7"/>
      <c r="AV62" s="7"/>
      <c r="AW62" s="7"/>
      <c r="AX62" s="7"/>
      <c r="AY62" s="7"/>
      <c r="AZ62" s="7"/>
      <c r="BA62" s="7"/>
      <c r="BB62" s="7"/>
      <c r="BD62" s="272"/>
      <c r="BE62" s="7"/>
      <c r="BG62" s="272"/>
    </row>
    <row r="63" spans="2:59" ht="15" x14ac:dyDescent="0.25">
      <c r="B63" s="7"/>
      <c r="C63" s="7"/>
      <c r="D63" s="7"/>
      <c r="E63" s="7"/>
      <c r="F63" s="7"/>
      <c r="G63" s="7"/>
      <c r="H63" s="36"/>
      <c r="I63" s="7"/>
      <c r="L63" s="7"/>
      <c r="M63" s="7"/>
      <c r="N63" s="7"/>
      <c r="O63" s="7"/>
      <c r="P63" s="7"/>
      <c r="Q63" s="7"/>
      <c r="R63" s="7"/>
      <c r="S63" s="7"/>
      <c r="T63" s="7"/>
      <c r="V63" s="7"/>
      <c r="W63" s="7"/>
      <c r="X63" s="7"/>
      <c r="Y63" s="7"/>
      <c r="Z63" s="7"/>
      <c r="AA63" s="7"/>
      <c r="AB63" s="7"/>
      <c r="AC63" s="7"/>
      <c r="AE63" s="36"/>
      <c r="AG63" s="7"/>
      <c r="AH63" s="7"/>
      <c r="AI63" s="37">
        <f t="shared" si="3"/>
        <v>0</v>
      </c>
      <c r="AJ63" s="22" t="e">
        <f t="shared" si="2"/>
        <v>#DIV/0!</v>
      </c>
      <c r="AL63" s="7"/>
      <c r="AM63" s="7"/>
      <c r="AN63" s="7"/>
      <c r="AO63" s="7"/>
      <c r="AP63" s="7"/>
      <c r="AQ63" s="7"/>
      <c r="AR63" s="7"/>
      <c r="AS63" s="7"/>
      <c r="AU63" s="7"/>
      <c r="AV63" s="7"/>
      <c r="AW63" s="7"/>
      <c r="AX63" s="7"/>
      <c r="AY63" s="7"/>
      <c r="AZ63" s="7"/>
      <c r="BA63" s="7"/>
      <c r="BB63" s="7"/>
      <c r="BD63" s="272"/>
      <c r="BE63" s="7"/>
      <c r="BG63" s="272"/>
    </row>
    <row r="64" spans="2:59" ht="15" x14ac:dyDescent="0.25">
      <c r="B64" s="7"/>
      <c r="C64" s="7"/>
      <c r="D64" s="7"/>
      <c r="E64" s="7"/>
      <c r="F64" s="7"/>
      <c r="G64" s="7"/>
      <c r="H64" s="36"/>
      <c r="I64" s="7"/>
      <c r="L64" s="7"/>
      <c r="M64" s="7"/>
      <c r="N64" s="7"/>
      <c r="O64" s="7"/>
      <c r="P64" s="7"/>
      <c r="Q64" s="7"/>
      <c r="R64" s="7"/>
      <c r="S64" s="7"/>
      <c r="T64" s="7"/>
      <c r="V64" s="7"/>
      <c r="W64" s="7"/>
      <c r="X64" s="7"/>
      <c r="Y64" s="7"/>
      <c r="Z64" s="7"/>
      <c r="AA64" s="7"/>
      <c r="AB64" s="7"/>
      <c r="AC64" s="7"/>
      <c r="AE64" s="36"/>
      <c r="AG64" s="7"/>
      <c r="AH64" s="7"/>
      <c r="AI64" s="37">
        <f t="shared" si="3"/>
        <v>0</v>
      </c>
      <c r="AJ64" s="22" t="e">
        <f t="shared" si="2"/>
        <v>#DIV/0!</v>
      </c>
      <c r="AL64" s="7"/>
      <c r="AM64" s="7"/>
      <c r="AN64" s="7"/>
      <c r="AO64" s="7"/>
      <c r="AP64" s="7"/>
      <c r="AQ64" s="7"/>
      <c r="AR64" s="7"/>
      <c r="AS64" s="7"/>
      <c r="AU64" s="7"/>
      <c r="AV64" s="7"/>
      <c r="AW64" s="7"/>
      <c r="AX64" s="7"/>
      <c r="AY64" s="7"/>
      <c r="AZ64" s="7"/>
      <c r="BA64" s="7"/>
      <c r="BB64" s="7"/>
      <c r="BD64" s="272"/>
      <c r="BE64" s="7"/>
      <c r="BG64" s="272"/>
    </row>
    <row r="65" spans="2:59" ht="15" x14ac:dyDescent="0.25">
      <c r="B65" s="7"/>
      <c r="C65" s="7"/>
      <c r="D65" s="7"/>
      <c r="E65" s="7"/>
      <c r="F65" s="7"/>
      <c r="G65" s="7"/>
      <c r="H65" s="36"/>
      <c r="I65" s="7"/>
      <c r="L65" s="7"/>
      <c r="M65" s="7"/>
      <c r="N65" s="7"/>
      <c r="O65" s="7"/>
      <c r="P65" s="7"/>
      <c r="Q65" s="7"/>
      <c r="R65" s="7"/>
      <c r="S65" s="7"/>
      <c r="T65" s="7"/>
      <c r="V65" s="7"/>
      <c r="W65" s="7"/>
      <c r="X65" s="7"/>
      <c r="Y65" s="7"/>
      <c r="Z65" s="7"/>
      <c r="AA65" s="7"/>
      <c r="AB65" s="7"/>
      <c r="AC65" s="7"/>
      <c r="AE65" s="36"/>
      <c r="AG65" s="7"/>
      <c r="AH65" s="7"/>
      <c r="AI65" s="37">
        <f t="shared" si="3"/>
        <v>0</v>
      </c>
      <c r="AJ65" s="22" t="e">
        <f t="shared" si="2"/>
        <v>#DIV/0!</v>
      </c>
      <c r="AL65" s="7"/>
      <c r="AM65" s="7"/>
      <c r="AN65" s="7"/>
      <c r="AO65" s="7"/>
      <c r="AP65" s="7"/>
      <c r="AQ65" s="7"/>
      <c r="AR65" s="7"/>
      <c r="AS65" s="7"/>
      <c r="AU65" s="7"/>
      <c r="AV65" s="7"/>
      <c r="AW65" s="7"/>
      <c r="AX65" s="7"/>
      <c r="AY65" s="7"/>
      <c r="AZ65" s="7"/>
      <c r="BA65" s="7"/>
      <c r="BB65" s="7"/>
      <c r="BD65" s="272"/>
      <c r="BE65" s="7"/>
      <c r="BG65" s="272"/>
    </row>
    <row r="66" spans="2:59" ht="15" x14ac:dyDescent="0.25">
      <c r="B66" s="7"/>
      <c r="C66" s="7"/>
      <c r="D66" s="7"/>
      <c r="E66" s="7"/>
      <c r="F66" s="7"/>
      <c r="G66" s="7"/>
      <c r="H66" s="36"/>
      <c r="I66" s="7"/>
      <c r="L66" s="7"/>
      <c r="M66" s="7"/>
      <c r="N66" s="7"/>
      <c r="O66" s="7"/>
      <c r="P66" s="7"/>
      <c r="Q66" s="7"/>
      <c r="R66" s="7"/>
      <c r="S66" s="7"/>
      <c r="T66" s="7"/>
      <c r="V66" s="7"/>
      <c r="W66" s="7"/>
      <c r="X66" s="7"/>
      <c r="Y66" s="7"/>
      <c r="Z66" s="7"/>
      <c r="AA66" s="7"/>
      <c r="AB66" s="7"/>
      <c r="AC66" s="7"/>
      <c r="AE66" s="36"/>
      <c r="AG66" s="7"/>
      <c r="AH66" s="7"/>
      <c r="AI66" s="37">
        <f t="shared" si="3"/>
        <v>0</v>
      </c>
      <c r="AJ66" s="22" t="e">
        <f t="shared" si="2"/>
        <v>#DIV/0!</v>
      </c>
      <c r="AL66" s="7"/>
      <c r="AM66" s="7"/>
      <c r="AN66" s="7"/>
      <c r="AO66" s="7"/>
      <c r="AP66" s="7"/>
      <c r="AQ66" s="7"/>
      <c r="AR66" s="7"/>
      <c r="AS66" s="7"/>
      <c r="AU66" s="7"/>
      <c r="AV66" s="7"/>
      <c r="AW66" s="7"/>
      <c r="AX66" s="7"/>
      <c r="AY66" s="7"/>
      <c r="AZ66" s="7"/>
      <c r="BA66" s="7"/>
      <c r="BB66" s="7"/>
      <c r="BD66" s="272"/>
      <c r="BE66" s="7"/>
      <c r="BG66" s="272"/>
    </row>
    <row r="67" spans="2:59" ht="15" x14ac:dyDescent="0.25">
      <c r="B67" s="7"/>
      <c r="C67" s="7"/>
      <c r="D67" s="7"/>
      <c r="E67" s="7"/>
      <c r="F67" s="7"/>
      <c r="G67" s="7"/>
      <c r="H67" s="36"/>
      <c r="I67" s="7"/>
      <c r="L67" s="7"/>
      <c r="M67" s="7"/>
      <c r="N67" s="7"/>
      <c r="O67" s="7"/>
      <c r="P67" s="7"/>
      <c r="Q67" s="7"/>
      <c r="R67" s="7"/>
      <c r="S67" s="7"/>
      <c r="T67" s="7"/>
      <c r="V67" s="7"/>
      <c r="W67" s="7"/>
      <c r="X67" s="7"/>
      <c r="Y67" s="7"/>
      <c r="Z67" s="7"/>
      <c r="AA67" s="7"/>
      <c r="AB67" s="7"/>
      <c r="AC67" s="7"/>
      <c r="AE67" s="36"/>
      <c r="AG67" s="7"/>
      <c r="AH67" s="7"/>
      <c r="AI67" s="37">
        <f t="shared" si="3"/>
        <v>0</v>
      </c>
      <c r="AJ67" s="22" t="e">
        <f t="shared" si="2"/>
        <v>#DIV/0!</v>
      </c>
      <c r="AL67" s="7"/>
      <c r="AM67" s="7"/>
      <c r="AN67" s="7"/>
      <c r="AO67" s="7"/>
      <c r="AP67" s="7"/>
      <c r="AQ67" s="7"/>
      <c r="AR67" s="7"/>
      <c r="AS67" s="7"/>
      <c r="AU67" s="7"/>
      <c r="AV67" s="7"/>
      <c r="AW67" s="7"/>
      <c r="AX67" s="7"/>
      <c r="AY67" s="7"/>
      <c r="AZ67" s="7"/>
      <c r="BA67" s="7"/>
      <c r="BB67" s="7"/>
      <c r="BD67" s="272"/>
      <c r="BE67" s="7"/>
      <c r="BG67" s="272"/>
    </row>
    <row r="68" spans="2:59" ht="15" x14ac:dyDescent="0.25">
      <c r="B68" s="7"/>
      <c r="C68" s="7"/>
      <c r="D68" s="7"/>
      <c r="E68" s="7"/>
      <c r="F68" s="7"/>
      <c r="G68" s="7"/>
      <c r="H68" s="36"/>
      <c r="I68" s="7"/>
      <c r="L68" s="7"/>
      <c r="M68" s="7"/>
      <c r="N68" s="7"/>
      <c r="O68" s="7"/>
      <c r="P68" s="7"/>
      <c r="Q68" s="7"/>
      <c r="R68" s="7"/>
      <c r="S68" s="7"/>
      <c r="T68" s="7"/>
      <c r="V68" s="7"/>
      <c r="W68" s="7"/>
      <c r="X68" s="7"/>
      <c r="Y68" s="7"/>
      <c r="Z68" s="7"/>
      <c r="AA68" s="7"/>
      <c r="AB68" s="7"/>
      <c r="AC68" s="7"/>
      <c r="AE68" s="36"/>
      <c r="AG68" s="7"/>
      <c r="AH68" s="7"/>
      <c r="AI68" s="37">
        <f t="shared" si="3"/>
        <v>0</v>
      </c>
      <c r="AJ68" s="22" t="e">
        <f t="shared" si="2"/>
        <v>#DIV/0!</v>
      </c>
      <c r="AL68" s="7"/>
      <c r="AM68" s="7"/>
      <c r="AN68" s="7"/>
      <c r="AO68" s="7"/>
      <c r="AP68" s="7"/>
      <c r="AQ68" s="7"/>
      <c r="AR68" s="7"/>
      <c r="AS68" s="7"/>
      <c r="AU68" s="7"/>
      <c r="AV68" s="7"/>
      <c r="AW68" s="7"/>
      <c r="AX68" s="7"/>
      <c r="AY68" s="7"/>
      <c r="AZ68" s="7"/>
      <c r="BA68" s="7"/>
      <c r="BB68" s="7"/>
      <c r="BD68" s="272"/>
      <c r="BE68" s="7"/>
      <c r="BG68" s="272"/>
    </row>
    <row r="69" spans="2:59" ht="15" x14ac:dyDescent="0.25">
      <c r="B69" s="7"/>
      <c r="C69" s="7"/>
      <c r="D69" s="7"/>
      <c r="E69" s="7"/>
      <c r="F69" s="7"/>
      <c r="G69" s="7"/>
      <c r="H69" s="36"/>
      <c r="I69" s="7"/>
      <c r="L69" s="7"/>
      <c r="M69" s="7"/>
      <c r="N69" s="7"/>
      <c r="O69" s="7"/>
      <c r="P69" s="7"/>
      <c r="Q69" s="7"/>
      <c r="R69" s="7"/>
      <c r="S69" s="7"/>
      <c r="T69" s="7"/>
      <c r="V69" s="7"/>
      <c r="W69" s="7"/>
      <c r="X69" s="7"/>
      <c r="Y69" s="7"/>
      <c r="Z69" s="7"/>
      <c r="AA69" s="7"/>
      <c r="AB69" s="7"/>
      <c r="AC69" s="7"/>
      <c r="AE69" s="36"/>
      <c r="AG69" s="7"/>
      <c r="AH69" s="7"/>
      <c r="AI69" s="37">
        <f t="shared" si="3"/>
        <v>0</v>
      </c>
      <c r="AJ69" s="22" t="e">
        <f t="shared" si="2"/>
        <v>#DIV/0!</v>
      </c>
      <c r="AL69" s="7"/>
      <c r="AM69" s="7"/>
      <c r="AN69" s="7"/>
      <c r="AO69" s="7"/>
      <c r="AP69" s="7"/>
      <c r="AQ69" s="7"/>
      <c r="AR69" s="7"/>
      <c r="AS69" s="7"/>
      <c r="AU69" s="7"/>
      <c r="AV69" s="7"/>
      <c r="AW69" s="7"/>
      <c r="AX69" s="7"/>
      <c r="AY69" s="7"/>
      <c r="AZ69" s="7"/>
      <c r="BA69" s="7"/>
      <c r="BB69" s="7"/>
      <c r="BD69" s="272"/>
      <c r="BE69" s="7"/>
      <c r="BG69" s="272"/>
    </row>
    <row r="70" spans="2:59" ht="15" x14ac:dyDescent="0.25">
      <c r="B70" s="7"/>
      <c r="C70" s="7"/>
      <c r="D70" s="7"/>
      <c r="E70" s="7"/>
      <c r="F70" s="7"/>
      <c r="G70" s="7"/>
      <c r="H70" s="36"/>
      <c r="I70" s="7"/>
      <c r="L70" s="7"/>
      <c r="M70" s="7"/>
      <c r="N70" s="7"/>
      <c r="O70" s="7"/>
      <c r="P70" s="7"/>
      <c r="Q70" s="7"/>
      <c r="R70" s="7"/>
      <c r="S70" s="7"/>
      <c r="T70" s="7"/>
      <c r="V70" s="7"/>
      <c r="W70" s="7"/>
      <c r="X70" s="7"/>
      <c r="Y70" s="7"/>
      <c r="Z70" s="7"/>
      <c r="AA70" s="7"/>
      <c r="AB70" s="7"/>
      <c r="AC70" s="7"/>
      <c r="AE70" s="36"/>
      <c r="AG70" s="7"/>
      <c r="AH70" s="7"/>
      <c r="AI70" s="37">
        <f t="shared" si="3"/>
        <v>0</v>
      </c>
      <c r="AJ70" s="22" t="e">
        <f t="shared" si="2"/>
        <v>#DIV/0!</v>
      </c>
      <c r="AL70" s="7"/>
      <c r="AM70" s="7"/>
      <c r="AN70" s="7"/>
      <c r="AO70" s="7"/>
      <c r="AP70" s="7"/>
      <c r="AQ70" s="7"/>
      <c r="AR70" s="7"/>
      <c r="AS70" s="7"/>
      <c r="AU70" s="7"/>
      <c r="AV70" s="7"/>
      <c r="AW70" s="7"/>
      <c r="AX70" s="7"/>
      <c r="AY70" s="7"/>
      <c r="AZ70" s="7"/>
      <c r="BA70" s="7"/>
      <c r="BB70" s="7"/>
      <c r="BD70" s="272"/>
      <c r="BE70" s="7"/>
      <c r="BG70" s="272"/>
    </row>
    <row r="71" spans="2:59" ht="15" x14ac:dyDescent="0.25">
      <c r="B71" s="7"/>
      <c r="C71" s="7"/>
      <c r="D71" s="7"/>
      <c r="E71" s="7"/>
      <c r="F71" s="7"/>
      <c r="G71" s="7"/>
      <c r="H71" s="36"/>
      <c r="I71" s="7"/>
      <c r="L71" s="7"/>
      <c r="M71" s="7"/>
      <c r="N71" s="7"/>
      <c r="O71" s="7"/>
      <c r="P71" s="7"/>
      <c r="Q71" s="7"/>
      <c r="R71" s="7"/>
      <c r="S71" s="7"/>
      <c r="T71" s="7"/>
      <c r="V71" s="7"/>
      <c r="W71" s="7"/>
      <c r="X71" s="7"/>
      <c r="Y71" s="7"/>
      <c r="Z71" s="7"/>
      <c r="AA71" s="7"/>
      <c r="AB71" s="7"/>
      <c r="AC71" s="7"/>
      <c r="AE71" s="36"/>
      <c r="AG71" s="7"/>
      <c r="AH71" s="7"/>
      <c r="AI71" s="37">
        <f t="shared" si="3"/>
        <v>0</v>
      </c>
      <c r="AJ71" s="22" t="e">
        <f t="shared" si="2"/>
        <v>#DIV/0!</v>
      </c>
      <c r="AL71" s="7"/>
      <c r="AM71" s="7"/>
      <c r="AN71" s="7"/>
      <c r="AO71" s="7"/>
      <c r="AP71" s="7"/>
      <c r="AQ71" s="7"/>
      <c r="AR71" s="7"/>
      <c r="AS71" s="7"/>
      <c r="AU71" s="7"/>
      <c r="AV71" s="7"/>
      <c r="AW71" s="7"/>
      <c r="AX71" s="7"/>
      <c r="AY71" s="7"/>
      <c r="AZ71" s="7"/>
      <c r="BA71" s="7"/>
      <c r="BB71" s="7"/>
      <c r="BD71" s="272"/>
      <c r="BE71" s="7"/>
      <c r="BG71" s="272"/>
    </row>
    <row r="72" spans="2:59" ht="15" x14ac:dyDescent="0.25">
      <c r="B72" s="7"/>
      <c r="C72" s="7"/>
      <c r="D72" s="7"/>
      <c r="E72" s="7"/>
      <c r="F72" s="7"/>
      <c r="G72" s="7"/>
      <c r="H72" s="36"/>
      <c r="I72" s="7"/>
      <c r="L72" s="7"/>
      <c r="M72" s="7"/>
      <c r="N72" s="7"/>
      <c r="O72" s="7"/>
      <c r="P72" s="7"/>
      <c r="Q72" s="7"/>
      <c r="R72" s="7"/>
      <c r="S72" s="7"/>
      <c r="T72" s="7"/>
      <c r="V72" s="7"/>
      <c r="W72" s="7"/>
      <c r="X72" s="7"/>
      <c r="Y72" s="7"/>
      <c r="Z72" s="7"/>
      <c r="AA72" s="7"/>
      <c r="AB72" s="7"/>
      <c r="AC72" s="7"/>
      <c r="AE72" s="36"/>
      <c r="AG72" s="7"/>
      <c r="AH72" s="7"/>
      <c r="AI72" s="37">
        <f t="shared" si="3"/>
        <v>0</v>
      </c>
      <c r="AJ72" s="22" t="e">
        <f t="shared" ref="AJ72:AJ135" si="4">AG72/AI72</f>
        <v>#DIV/0!</v>
      </c>
      <c r="AL72" s="7"/>
      <c r="AM72" s="7"/>
      <c r="AN72" s="7"/>
      <c r="AO72" s="7"/>
      <c r="AP72" s="7"/>
      <c r="AQ72" s="7"/>
      <c r="AR72" s="7"/>
      <c r="AS72" s="7"/>
      <c r="AU72" s="7"/>
      <c r="AV72" s="7"/>
      <c r="AW72" s="7"/>
      <c r="AX72" s="7"/>
      <c r="AY72" s="7"/>
      <c r="AZ72" s="7"/>
      <c r="BA72" s="7"/>
      <c r="BB72" s="7"/>
      <c r="BD72" s="272"/>
      <c r="BE72" s="7"/>
      <c r="BG72" s="272"/>
    </row>
    <row r="73" spans="2:59" ht="15" x14ac:dyDescent="0.25">
      <c r="B73" s="7"/>
      <c r="C73" s="7"/>
      <c r="D73" s="7"/>
      <c r="E73" s="7"/>
      <c r="F73" s="7"/>
      <c r="G73" s="7"/>
      <c r="H73" s="36"/>
      <c r="I73" s="7"/>
      <c r="L73" s="7"/>
      <c r="M73" s="7"/>
      <c r="N73" s="7"/>
      <c r="O73" s="7"/>
      <c r="P73" s="7"/>
      <c r="Q73" s="7"/>
      <c r="R73" s="7"/>
      <c r="S73" s="7"/>
      <c r="T73" s="7"/>
      <c r="V73" s="7"/>
      <c r="W73" s="7"/>
      <c r="X73" s="7"/>
      <c r="Y73" s="7"/>
      <c r="Z73" s="7"/>
      <c r="AA73" s="7"/>
      <c r="AB73" s="7"/>
      <c r="AC73" s="7"/>
      <c r="AE73" s="36"/>
      <c r="AG73" s="7"/>
      <c r="AH73" s="7"/>
      <c r="AI73" s="37">
        <f t="shared" ref="AI73:AI136" si="5">SUM(AG73:AH73)</f>
        <v>0</v>
      </c>
      <c r="AJ73" s="22" t="e">
        <f t="shared" si="4"/>
        <v>#DIV/0!</v>
      </c>
      <c r="AL73" s="7"/>
      <c r="AM73" s="7"/>
      <c r="AN73" s="7"/>
      <c r="AO73" s="7"/>
      <c r="AP73" s="7"/>
      <c r="AQ73" s="7"/>
      <c r="AR73" s="7"/>
      <c r="AS73" s="7"/>
      <c r="AU73" s="7"/>
      <c r="AV73" s="7"/>
      <c r="AW73" s="7"/>
      <c r="AX73" s="7"/>
      <c r="AY73" s="7"/>
      <c r="AZ73" s="7"/>
      <c r="BA73" s="7"/>
      <c r="BB73" s="7"/>
      <c r="BD73" s="272"/>
      <c r="BE73" s="7"/>
      <c r="BG73" s="272"/>
    </row>
    <row r="74" spans="2:59" ht="15" x14ac:dyDescent="0.25">
      <c r="B74" s="7"/>
      <c r="C74" s="7"/>
      <c r="D74" s="7"/>
      <c r="E74" s="7"/>
      <c r="F74" s="7"/>
      <c r="G74" s="7"/>
      <c r="H74" s="36"/>
      <c r="I74" s="7"/>
      <c r="L74" s="7"/>
      <c r="M74" s="7"/>
      <c r="N74" s="7"/>
      <c r="O74" s="7"/>
      <c r="P74" s="7"/>
      <c r="Q74" s="7"/>
      <c r="R74" s="7"/>
      <c r="S74" s="7"/>
      <c r="T74" s="7"/>
      <c r="V74" s="7"/>
      <c r="W74" s="7"/>
      <c r="X74" s="7"/>
      <c r="Y74" s="7"/>
      <c r="Z74" s="7"/>
      <c r="AA74" s="7"/>
      <c r="AB74" s="7"/>
      <c r="AC74" s="7"/>
      <c r="AE74" s="36"/>
      <c r="AG74" s="7"/>
      <c r="AH74" s="7"/>
      <c r="AI74" s="37">
        <f t="shared" si="5"/>
        <v>0</v>
      </c>
      <c r="AJ74" s="22" t="e">
        <f t="shared" si="4"/>
        <v>#DIV/0!</v>
      </c>
      <c r="AL74" s="7"/>
      <c r="AM74" s="7"/>
      <c r="AN74" s="7"/>
      <c r="AO74" s="7"/>
      <c r="AP74" s="7"/>
      <c r="AQ74" s="7"/>
      <c r="AR74" s="7"/>
      <c r="AS74" s="7"/>
      <c r="AU74" s="7"/>
      <c r="AV74" s="7"/>
      <c r="AW74" s="7"/>
      <c r="AX74" s="7"/>
      <c r="AY74" s="7"/>
      <c r="AZ74" s="7"/>
      <c r="BA74" s="7"/>
      <c r="BB74" s="7"/>
      <c r="BD74" s="272"/>
      <c r="BE74" s="7"/>
      <c r="BG74" s="272"/>
    </row>
    <row r="75" spans="2:59" ht="15" x14ac:dyDescent="0.25">
      <c r="B75" s="7"/>
      <c r="C75" s="7"/>
      <c r="D75" s="7"/>
      <c r="E75" s="7"/>
      <c r="F75" s="7"/>
      <c r="G75" s="7"/>
      <c r="H75" s="36"/>
      <c r="I75" s="7"/>
      <c r="L75" s="7"/>
      <c r="M75" s="7"/>
      <c r="N75" s="7"/>
      <c r="O75" s="7"/>
      <c r="P75" s="7"/>
      <c r="Q75" s="7"/>
      <c r="R75" s="7"/>
      <c r="S75" s="7"/>
      <c r="T75" s="7"/>
      <c r="V75" s="7"/>
      <c r="W75" s="7"/>
      <c r="X75" s="7"/>
      <c r="Y75" s="7"/>
      <c r="Z75" s="7"/>
      <c r="AA75" s="7"/>
      <c r="AB75" s="7"/>
      <c r="AC75" s="7"/>
      <c r="AE75" s="36"/>
      <c r="AG75" s="7"/>
      <c r="AH75" s="7"/>
      <c r="AI75" s="37">
        <f t="shared" si="5"/>
        <v>0</v>
      </c>
      <c r="AJ75" s="22" t="e">
        <f t="shared" si="4"/>
        <v>#DIV/0!</v>
      </c>
      <c r="AL75" s="7"/>
      <c r="AM75" s="7"/>
      <c r="AN75" s="7"/>
      <c r="AO75" s="7"/>
      <c r="AP75" s="7"/>
      <c r="AQ75" s="7"/>
      <c r="AR75" s="7"/>
      <c r="AS75" s="7"/>
      <c r="AU75" s="7"/>
      <c r="AV75" s="7"/>
      <c r="AW75" s="7"/>
      <c r="AX75" s="7"/>
      <c r="AY75" s="7"/>
      <c r="AZ75" s="7"/>
      <c r="BA75" s="7"/>
      <c r="BB75" s="7"/>
      <c r="BD75" s="272"/>
      <c r="BE75" s="7"/>
      <c r="BG75" s="272"/>
    </row>
    <row r="76" spans="2:59" ht="15" x14ac:dyDescent="0.25">
      <c r="B76" s="7"/>
      <c r="C76" s="7"/>
      <c r="D76" s="7"/>
      <c r="E76" s="7"/>
      <c r="F76" s="7"/>
      <c r="G76" s="7"/>
      <c r="H76" s="36"/>
      <c r="I76" s="7"/>
      <c r="L76" s="7"/>
      <c r="M76" s="7"/>
      <c r="N76" s="7"/>
      <c r="O76" s="7"/>
      <c r="P76" s="7"/>
      <c r="Q76" s="7"/>
      <c r="R76" s="7"/>
      <c r="S76" s="7"/>
      <c r="T76" s="7"/>
      <c r="V76" s="7"/>
      <c r="W76" s="7"/>
      <c r="X76" s="7"/>
      <c r="Y76" s="7"/>
      <c r="Z76" s="7"/>
      <c r="AA76" s="7"/>
      <c r="AB76" s="7"/>
      <c r="AC76" s="7"/>
      <c r="AE76" s="36"/>
      <c r="AG76" s="7"/>
      <c r="AH76" s="7"/>
      <c r="AI76" s="37">
        <f t="shared" si="5"/>
        <v>0</v>
      </c>
      <c r="AJ76" s="22" t="e">
        <f t="shared" si="4"/>
        <v>#DIV/0!</v>
      </c>
      <c r="AL76" s="7"/>
      <c r="AM76" s="7"/>
      <c r="AN76" s="7"/>
      <c r="AO76" s="7"/>
      <c r="AP76" s="7"/>
      <c r="AQ76" s="7"/>
      <c r="AR76" s="7"/>
      <c r="AS76" s="7"/>
      <c r="AU76" s="7"/>
      <c r="AV76" s="7"/>
      <c r="AW76" s="7"/>
      <c r="AX76" s="7"/>
      <c r="AY76" s="7"/>
      <c r="AZ76" s="7"/>
      <c r="BA76" s="7"/>
      <c r="BB76" s="7"/>
      <c r="BD76" s="272"/>
      <c r="BE76" s="7"/>
      <c r="BG76" s="272"/>
    </row>
    <row r="77" spans="2:59" ht="15" x14ac:dyDescent="0.25">
      <c r="B77" s="7"/>
      <c r="C77" s="7"/>
      <c r="D77" s="7"/>
      <c r="E77" s="7"/>
      <c r="F77" s="7"/>
      <c r="G77" s="7"/>
      <c r="H77" s="36"/>
      <c r="I77" s="7"/>
      <c r="L77" s="7"/>
      <c r="M77" s="7"/>
      <c r="N77" s="7"/>
      <c r="O77" s="7"/>
      <c r="P77" s="7"/>
      <c r="Q77" s="7"/>
      <c r="R77" s="7"/>
      <c r="S77" s="7"/>
      <c r="T77" s="7"/>
      <c r="V77" s="7"/>
      <c r="W77" s="7"/>
      <c r="X77" s="7"/>
      <c r="Y77" s="7"/>
      <c r="Z77" s="7"/>
      <c r="AA77" s="7"/>
      <c r="AB77" s="7"/>
      <c r="AC77" s="7"/>
      <c r="AE77" s="36"/>
      <c r="AG77" s="7"/>
      <c r="AH77" s="7"/>
      <c r="AI77" s="37">
        <f t="shared" si="5"/>
        <v>0</v>
      </c>
      <c r="AJ77" s="22" t="e">
        <f t="shared" si="4"/>
        <v>#DIV/0!</v>
      </c>
      <c r="AL77" s="7"/>
      <c r="AM77" s="7"/>
      <c r="AN77" s="7"/>
      <c r="AO77" s="7"/>
      <c r="AP77" s="7"/>
      <c r="AQ77" s="7"/>
      <c r="AR77" s="7"/>
      <c r="AS77" s="7"/>
      <c r="AU77" s="7"/>
      <c r="AV77" s="7"/>
      <c r="AW77" s="7"/>
      <c r="AX77" s="7"/>
      <c r="AY77" s="7"/>
      <c r="AZ77" s="7"/>
      <c r="BA77" s="7"/>
      <c r="BB77" s="7"/>
      <c r="BD77" s="272"/>
      <c r="BE77" s="7"/>
      <c r="BG77" s="272"/>
    </row>
    <row r="78" spans="2:59" ht="15" x14ac:dyDescent="0.25">
      <c r="B78" s="7"/>
      <c r="C78" s="7"/>
      <c r="D78" s="7"/>
      <c r="E78" s="7"/>
      <c r="F78" s="7"/>
      <c r="G78" s="7"/>
      <c r="H78" s="36"/>
      <c r="I78" s="7"/>
      <c r="L78" s="7"/>
      <c r="M78" s="7"/>
      <c r="N78" s="7"/>
      <c r="O78" s="7"/>
      <c r="P78" s="7"/>
      <c r="Q78" s="7"/>
      <c r="R78" s="7"/>
      <c r="S78" s="7"/>
      <c r="T78" s="7"/>
      <c r="V78" s="7"/>
      <c r="W78" s="7"/>
      <c r="X78" s="7"/>
      <c r="Y78" s="7"/>
      <c r="Z78" s="7"/>
      <c r="AA78" s="7"/>
      <c r="AB78" s="7"/>
      <c r="AC78" s="7"/>
      <c r="AE78" s="36"/>
      <c r="AG78" s="7"/>
      <c r="AH78" s="7"/>
      <c r="AI78" s="37">
        <f t="shared" si="5"/>
        <v>0</v>
      </c>
      <c r="AJ78" s="22" t="e">
        <f t="shared" si="4"/>
        <v>#DIV/0!</v>
      </c>
      <c r="AL78" s="7"/>
      <c r="AM78" s="7"/>
      <c r="AN78" s="7"/>
      <c r="AO78" s="7"/>
      <c r="AP78" s="7"/>
      <c r="AQ78" s="7"/>
      <c r="AR78" s="7"/>
      <c r="AS78" s="7"/>
      <c r="AU78" s="7"/>
      <c r="AV78" s="7"/>
      <c r="AW78" s="7"/>
      <c r="AX78" s="7"/>
      <c r="AY78" s="7"/>
      <c r="AZ78" s="7"/>
      <c r="BA78" s="7"/>
      <c r="BB78" s="7"/>
      <c r="BD78" s="272"/>
      <c r="BE78" s="7"/>
      <c r="BG78" s="272"/>
    </row>
    <row r="79" spans="2:59" ht="15" x14ac:dyDescent="0.25">
      <c r="B79" s="7"/>
      <c r="C79" s="7"/>
      <c r="D79" s="7"/>
      <c r="E79" s="7"/>
      <c r="F79" s="7"/>
      <c r="G79" s="7"/>
      <c r="H79" s="36"/>
      <c r="I79" s="7"/>
      <c r="L79" s="7"/>
      <c r="M79" s="7"/>
      <c r="N79" s="7"/>
      <c r="O79" s="7"/>
      <c r="P79" s="7"/>
      <c r="Q79" s="7"/>
      <c r="R79" s="7"/>
      <c r="S79" s="7"/>
      <c r="T79" s="7"/>
      <c r="V79" s="7"/>
      <c r="W79" s="7"/>
      <c r="X79" s="7"/>
      <c r="Y79" s="7"/>
      <c r="Z79" s="7"/>
      <c r="AA79" s="7"/>
      <c r="AB79" s="7"/>
      <c r="AC79" s="7"/>
      <c r="AE79" s="36"/>
      <c r="AG79" s="7"/>
      <c r="AH79" s="7"/>
      <c r="AI79" s="37">
        <f t="shared" si="5"/>
        <v>0</v>
      </c>
      <c r="AJ79" s="22" t="e">
        <f t="shared" si="4"/>
        <v>#DIV/0!</v>
      </c>
      <c r="AL79" s="7"/>
      <c r="AM79" s="7"/>
      <c r="AN79" s="7"/>
      <c r="AO79" s="7"/>
      <c r="AP79" s="7"/>
      <c r="AQ79" s="7"/>
      <c r="AR79" s="7"/>
      <c r="AS79" s="7"/>
      <c r="AU79" s="7"/>
      <c r="AV79" s="7"/>
      <c r="AW79" s="7"/>
      <c r="AX79" s="7"/>
      <c r="AY79" s="7"/>
      <c r="AZ79" s="7"/>
      <c r="BA79" s="7"/>
      <c r="BB79" s="7"/>
      <c r="BD79" s="272"/>
      <c r="BE79" s="7"/>
      <c r="BG79" s="272"/>
    </row>
    <row r="80" spans="2:59" ht="15" x14ac:dyDescent="0.25">
      <c r="B80" s="7"/>
      <c r="C80" s="7"/>
      <c r="D80" s="7"/>
      <c r="E80" s="7"/>
      <c r="F80" s="7"/>
      <c r="G80" s="7"/>
      <c r="H80" s="36"/>
      <c r="I80" s="7"/>
      <c r="L80" s="7"/>
      <c r="M80" s="7"/>
      <c r="N80" s="7"/>
      <c r="O80" s="7"/>
      <c r="P80" s="7"/>
      <c r="Q80" s="7"/>
      <c r="R80" s="7"/>
      <c r="S80" s="7"/>
      <c r="T80" s="7"/>
      <c r="V80" s="7"/>
      <c r="W80" s="7"/>
      <c r="X80" s="7"/>
      <c r="Y80" s="7"/>
      <c r="Z80" s="7"/>
      <c r="AA80" s="7"/>
      <c r="AB80" s="7"/>
      <c r="AC80" s="7"/>
      <c r="AE80" s="36"/>
      <c r="AG80" s="7"/>
      <c r="AH80" s="7"/>
      <c r="AI80" s="37">
        <f t="shared" si="5"/>
        <v>0</v>
      </c>
      <c r="AJ80" s="22" t="e">
        <f t="shared" si="4"/>
        <v>#DIV/0!</v>
      </c>
      <c r="AL80" s="7"/>
      <c r="AM80" s="7"/>
      <c r="AN80" s="7"/>
      <c r="AO80" s="7"/>
      <c r="AP80" s="7"/>
      <c r="AQ80" s="7"/>
      <c r="AR80" s="7"/>
      <c r="AS80" s="7"/>
      <c r="AU80" s="7"/>
      <c r="AV80" s="7"/>
      <c r="AW80" s="7"/>
      <c r="AX80" s="7"/>
      <c r="AY80" s="7"/>
      <c r="AZ80" s="7"/>
      <c r="BA80" s="7"/>
      <c r="BB80" s="7"/>
      <c r="BD80" s="272"/>
      <c r="BE80" s="7"/>
      <c r="BG80" s="272"/>
    </row>
    <row r="81" spans="2:59" ht="15" x14ac:dyDescent="0.25">
      <c r="B81" s="7"/>
      <c r="C81" s="7"/>
      <c r="D81" s="7"/>
      <c r="E81" s="7"/>
      <c r="F81" s="7"/>
      <c r="G81" s="7"/>
      <c r="H81" s="36"/>
      <c r="I81" s="7"/>
      <c r="L81" s="7"/>
      <c r="M81" s="7"/>
      <c r="N81" s="7"/>
      <c r="O81" s="7"/>
      <c r="P81" s="7"/>
      <c r="Q81" s="7"/>
      <c r="R81" s="7"/>
      <c r="S81" s="7"/>
      <c r="T81" s="7"/>
      <c r="V81" s="7"/>
      <c r="W81" s="7"/>
      <c r="X81" s="7"/>
      <c r="Y81" s="7"/>
      <c r="Z81" s="7"/>
      <c r="AA81" s="7"/>
      <c r="AB81" s="7"/>
      <c r="AC81" s="7"/>
      <c r="AE81" s="36"/>
      <c r="AG81" s="7"/>
      <c r="AH81" s="7"/>
      <c r="AI81" s="37">
        <f t="shared" si="5"/>
        <v>0</v>
      </c>
      <c r="AJ81" s="22" t="e">
        <f t="shared" si="4"/>
        <v>#DIV/0!</v>
      </c>
      <c r="AL81" s="7"/>
      <c r="AM81" s="7"/>
      <c r="AN81" s="7"/>
      <c r="AO81" s="7"/>
      <c r="AP81" s="7"/>
      <c r="AQ81" s="7"/>
      <c r="AR81" s="7"/>
      <c r="AS81" s="7"/>
      <c r="AU81" s="7"/>
      <c r="AV81" s="7"/>
      <c r="AW81" s="7"/>
      <c r="AX81" s="7"/>
      <c r="AY81" s="7"/>
      <c r="AZ81" s="7"/>
      <c r="BA81" s="7"/>
      <c r="BB81" s="7"/>
      <c r="BD81" s="272"/>
      <c r="BE81" s="7"/>
      <c r="BG81" s="272"/>
    </row>
    <row r="82" spans="2:59" ht="15" x14ac:dyDescent="0.25">
      <c r="B82" s="7"/>
      <c r="C82" s="7"/>
      <c r="D82" s="7"/>
      <c r="E82" s="7"/>
      <c r="F82" s="7"/>
      <c r="G82" s="7"/>
      <c r="H82" s="36"/>
      <c r="I82" s="7"/>
      <c r="L82" s="7"/>
      <c r="M82" s="7"/>
      <c r="N82" s="7"/>
      <c r="O82" s="7"/>
      <c r="P82" s="7"/>
      <c r="Q82" s="7"/>
      <c r="R82" s="7"/>
      <c r="S82" s="7"/>
      <c r="T82" s="7"/>
      <c r="V82" s="7"/>
      <c r="W82" s="7"/>
      <c r="X82" s="7"/>
      <c r="Y82" s="7"/>
      <c r="Z82" s="7"/>
      <c r="AA82" s="7"/>
      <c r="AB82" s="7"/>
      <c r="AC82" s="7"/>
      <c r="AE82" s="36"/>
      <c r="AG82" s="7"/>
      <c r="AH82" s="7"/>
      <c r="AI82" s="37">
        <f t="shared" si="5"/>
        <v>0</v>
      </c>
      <c r="AJ82" s="22" t="e">
        <f t="shared" si="4"/>
        <v>#DIV/0!</v>
      </c>
      <c r="AL82" s="7"/>
      <c r="AM82" s="7"/>
      <c r="AN82" s="7"/>
      <c r="AO82" s="7"/>
      <c r="AP82" s="7"/>
      <c r="AQ82" s="7"/>
      <c r="AR82" s="7"/>
      <c r="AS82" s="7"/>
      <c r="AU82" s="7"/>
      <c r="AV82" s="7"/>
      <c r="AW82" s="7"/>
      <c r="AX82" s="7"/>
      <c r="AY82" s="7"/>
      <c r="AZ82" s="7"/>
      <c r="BA82" s="7"/>
      <c r="BB82" s="7"/>
      <c r="BD82" s="272"/>
      <c r="BE82" s="7"/>
      <c r="BG82" s="272"/>
    </row>
    <row r="83" spans="2:59" ht="15" x14ac:dyDescent="0.25">
      <c r="B83" s="7"/>
      <c r="C83" s="7"/>
      <c r="D83" s="7"/>
      <c r="E83" s="7"/>
      <c r="F83" s="7"/>
      <c r="G83" s="7"/>
      <c r="H83" s="36"/>
      <c r="I83" s="7"/>
      <c r="L83" s="7"/>
      <c r="M83" s="7"/>
      <c r="N83" s="7"/>
      <c r="O83" s="7"/>
      <c r="P83" s="7"/>
      <c r="Q83" s="7"/>
      <c r="R83" s="7"/>
      <c r="S83" s="7"/>
      <c r="T83" s="7"/>
      <c r="V83" s="7"/>
      <c r="W83" s="7"/>
      <c r="X83" s="7"/>
      <c r="Y83" s="7"/>
      <c r="Z83" s="7"/>
      <c r="AA83" s="7"/>
      <c r="AB83" s="7"/>
      <c r="AC83" s="7"/>
      <c r="AE83" s="36"/>
      <c r="AG83" s="7"/>
      <c r="AH83" s="7"/>
      <c r="AI83" s="37">
        <f t="shared" si="5"/>
        <v>0</v>
      </c>
      <c r="AJ83" s="22" t="e">
        <f t="shared" si="4"/>
        <v>#DIV/0!</v>
      </c>
      <c r="AL83" s="7"/>
      <c r="AM83" s="7"/>
      <c r="AN83" s="7"/>
      <c r="AO83" s="7"/>
      <c r="AP83" s="7"/>
      <c r="AQ83" s="7"/>
      <c r="AR83" s="7"/>
      <c r="AS83" s="7"/>
      <c r="AU83" s="7"/>
      <c r="AV83" s="7"/>
      <c r="AW83" s="7"/>
      <c r="AX83" s="7"/>
      <c r="AY83" s="7"/>
      <c r="AZ83" s="7"/>
      <c r="BA83" s="7"/>
      <c r="BB83" s="7"/>
      <c r="BD83" s="272"/>
      <c r="BE83" s="7"/>
      <c r="BG83" s="272"/>
    </row>
    <row r="84" spans="2:59" ht="15" x14ac:dyDescent="0.25">
      <c r="B84" s="7"/>
      <c r="C84" s="7"/>
      <c r="D84" s="7"/>
      <c r="E84" s="7"/>
      <c r="F84" s="7"/>
      <c r="G84" s="7"/>
      <c r="H84" s="36"/>
      <c r="I84" s="7"/>
      <c r="L84" s="7"/>
      <c r="M84" s="7"/>
      <c r="N84" s="7"/>
      <c r="O84" s="7"/>
      <c r="P84" s="7"/>
      <c r="Q84" s="7"/>
      <c r="R84" s="7"/>
      <c r="S84" s="7"/>
      <c r="T84" s="7"/>
      <c r="V84" s="7"/>
      <c r="W84" s="7"/>
      <c r="X84" s="7"/>
      <c r="Y84" s="7"/>
      <c r="Z84" s="7"/>
      <c r="AA84" s="7"/>
      <c r="AB84" s="7"/>
      <c r="AC84" s="7"/>
      <c r="AE84" s="36"/>
      <c r="AG84" s="7"/>
      <c r="AH84" s="7"/>
      <c r="AI84" s="37">
        <f t="shared" si="5"/>
        <v>0</v>
      </c>
      <c r="AJ84" s="22" t="e">
        <f t="shared" si="4"/>
        <v>#DIV/0!</v>
      </c>
      <c r="AL84" s="7"/>
      <c r="AM84" s="7"/>
      <c r="AN84" s="7"/>
      <c r="AO84" s="7"/>
      <c r="AP84" s="7"/>
      <c r="AQ84" s="7"/>
      <c r="AR84" s="7"/>
      <c r="AS84" s="7"/>
      <c r="AU84" s="7"/>
      <c r="AV84" s="7"/>
      <c r="AW84" s="7"/>
      <c r="AX84" s="7"/>
      <c r="AY84" s="7"/>
      <c r="AZ84" s="7"/>
      <c r="BA84" s="7"/>
      <c r="BB84" s="7"/>
      <c r="BD84" s="272"/>
      <c r="BE84" s="7"/>
      <c r="BG84" s="272"/>
    </row>
    <row r="85" spans="2:59" ht="15" x14ac:dyDescent="0.25">
      <c r="B85" s="7"/>
      <c r="C85" s="7"/>
      <c r="D85" s="7"/>
      <c r="E85" s="7"/>
      <c r="F85" s="7"/>
      <c r="G85" s="7"/>
      <c r="H85" s="36"/>
      <c r="I85" s="7"/>
      <c r="L85" s="7"/>
      <c r="M85" s="7"/>
      <c r="N85" s="7"/>
      <c r="O85" s="7"/>
      <c r="P85" s="7"/>
      <c r="Q85" s="7"/>
      <c r="R85" s="7"/>
      <c r="S85" s="7"/>
      <c r="T85" s="7"/>
      <c r="V85" s="7"/>
      <c r="W85" s="7"/>
      <c r="X85" s="7"/>
      <c r="Y85" s="7"/>
      <c r="Z85" s="7"/>
      <c r="AA85" s="7"/>
      <c r="AB85" s="7"/>
      <c r="AC85" s="7"/>
      <c r="AE85" s="36"/>
      <c r="AG85" s="7"/>
      <c r="AH85" s="7"/>
      <c r="AI85" s="37">
        <f t="shared" si="5"/>
        <v>0</v>
      </c>
      <c r="AJ85" s="22" t="e">
        <f t="shared" si="4"/>
        <v>#DIV/0!</v>
      </c>
      <c r="AL85" s="7"/>
      <c r="AM85" s="7"/>
      <c r="AN85" s="7"/>
      <c r="AO85" s="7"/>
      <c r="AP85" s="7"/>
      <c r="AQ85" s="7"/>
      <c r="AR85" s="7"/>
      <c r="AS85" s="7"/>
      <c r="AU85" s="7"/>
      <c r="AV85" s="7"/>
      <c r="AW85" s="7"/>
      <c r="AX85" s="7"/>
      <c r="AY85" s="7"/>
      <c r="AZ85" s="7"/>
      <c r="BA85" s="7"/>
      <c r="BB85" s="7"/>
      <c r="BD85" s="272"/>
      <c r="BE85" s="7"/>
      <c r="BG85" s="272"/>
    </row>
    <row r="86" spans="2:59" ht="15" x14ac:dyDescent="0.25">
      <c r="B86" s="7"/>
      <c r="C86" s="7"/>
      <c r="D86" s="7"/>
      <c r="E86" s="7"/>
      <c r="F86" s="7"/>
      <c r="G86" s="7"/>
      <c r="H86" s="36"/>
      <c r="I86" s="7"/>
      <c r="L86" s="7"/>
      <c r="M86" s="7"/>
      <c r="N86" s="7"/>
      <c r="O86" s="7"/>
      <c r="P86" s="7"/>
      <c r="Q86" s="7"/>
      <c r="R86" s="7"/>
      <c r="S86" s="7"/>
      <c r="T86" s="7"/>
      <c r="V86" s="7"/>
      <c r="W86" s="7"/>
      <c r="X86" s="7"/>
      <c r="Y86" s="7"/>
      <c r="Z86" s="7"/>
      <c r="AA86" s="7"/>
      <c r="AB86" s="7"/>
      <c r="AC86" s="7"/>
      <c r="AE86" s="36"/>
      <c r="AG86" s="7"/>
      <c r="AH86" s="7"/>
      <c r="AI86" s="37">
        <f t="shared" si="5"/>
        <v>0</v>
      </c>
      <c r="AJ86" s="22" t="e">
        <f t="shared" si="4"/>
        <v>#DIV/0!</v>
      </c>
      <c r="AL86" s="7"/>
      <c r="AM86" s="7"/>
      <c r="AN86" s="7"/>
      <c r="AO86" s="7"/>
      <c r="AP86" s="7"/>
      <c r="AQ86" s="7"/>
      <c r="AR86" s="7"/>
      <c r="AS86" s="7"/>
      <c r="AU86" s="7"/>
      <c r="AV86" s="7"/>
      <c r="AW86" s="7"/>
      <c r="AX86" s="7"/>
      <c r="AY86" s="7"/>
      <c r="AZ86" s="7"/>
      <c r="BA86" s="7"/>
      <c r="BB86" s="7"/>
      <c r="BD86" s="272"/>
      <c r="BE86" s="7"/>
      <c r="BG86" s="272"/>
    </row>
    <row r="87" spans="2:59" ht="15" x14ac:dyDescent="0.25">
      <c r="B87" s="7"/>
      <c r="C87" s="7"/>
      <c r="D87" s="7"/>
      <c r="E87" s="7"/>
      <c r="F87" s="7"/>
      <c r="G87" s="7"/>
      <c r="H87" s="36"/>
      <c r="I87" s="7"/>
      <c r="L87" s="7"/>
      <c r="M87" s="7"/>
      <c r="N87" s="7"/>
      <c r="O87" s="7"/>
      <c r="P87" s="7"/>
      <c r="Q87" s="7"/>
      <c r="R87" s="7"/>
      <c r="S87" s="7"/>
      <c r="T87" s="7"/>
      <c r="V87" s="7"/>
      <c r="W87" s="7"/>
      <c r="X87" s="7"/>
      <c r="Y87" s="7"/>
      <c r="Z87" s="7"/>
      <c r="AA87" s="7"/>
      <c r="AB87" s="7"/>
      <c r="AC87" s="7"/>
      <c r="AE87" s="36"/>
      <c r="AG87" s="7"/>
      <c r="AH87" s="7"/>
      <c r="AI87" s="37">
        <f t="shared" si="5"/>
        <v>0</v>
      </c>
      <c r="AJ87" s="22" t="e">
        <f t="shared" si="4"/>
        <v>#DIV/0!</v>
      </c>
      <c r="AL87" s="7"/>
      <c r="AM87" s="7"/>
      <c r="AN87" s="7"/>
      <c r="AO87" s="7"/>
      <c r="AP87" s="7"/>
      <c r="AQ87" s="7"/>
      <c r="AR87" s="7"/>
      <c r="AS87" s="7"/>
      <c r="AU87" s="7"/>
      <c r="AV87" s="7"/>
      <c r="AW87" s="7"/>
      <c r="AX87" s="7"/>
      <c r="AY87" s="7"/>
      <c r="AZ87" s="7"/>
      <c r="BA87" s="7"/>
      <c r="BB87" s="7"/>
      <c r="BD87" s="272"/>
      <c r="BE87" s="7"/>
      <c r="BG87" s="272"/>
    </row>
    <row r="88" spans="2:59" ht="15" x14ac:dyDescent="0.25">
      <c r="B88" s="7"/>
      <c r="C88" s="7"/>
      <c r="D88" s="7"/>
      <c r="E88" s="7"/>
      <c r="F88" s="7"/>
      <c r="G88" s="7"/>
      <c r="H88" s="36"/>
      <c r="I88" s="7"/>
      <c r="L88" s="7"/>
      <c r="M88" s="7"/>
      <c r="N88" s="7"/>
      <c r="O88" s="7"/>
      <c r="P88" s="7"/>
      <c r="Q88" s="7"/>
      <c r="R88" s="7"/>
      <c r="S88" s="7"/>
      <c r="T88" s="7"/>
      <c r="V88" s="7"/>
      <c r="W88" s="7"/>
      <c r="X88" s="7"/>
      <c r="Y88" s="7"/>
      <c r="Z88" s="7"/>
      <c r="AA88" s="7"/>
      <c r="AB88" s="7"/>
      <c r="AC88" s="7"/>
      <c r="AE88" s="36"/>
      <c r="AG88" s="7"/>
      <c r="AH88" s="7"/>
      <c r="AI88" s="37">
        <f t="shared" si="5"/>
        <v>0</v>
      </c>
      <c r="AJ88" s="22" t="e">
        <f t="shared" si="4"/>
        <v>#DIV/0!</v>
      </c>
      <c r="AL88" s="7"/>
      <c r="AM88" s="7"/>
      <c r="AN88" s="7"/>
      <c r="AO88" s="7"/>
      <c r="AP88" s="7"/>
      <c r="AQ88" s="7"/>
      <c r="AR88" s="7"/>
      <c r="AS88" s="7"/>
      <c r="AU88" s="7"/>
      <c r="AV88" s="7"/>
      <c r="AW88" s="7"/>
      <c r="AX88" s="7"/>
      <c r="AY88" s="7"/>
      <c r="AZ88" s="7"/>
      <c r="BA88" s="7"/>
      <c r="BB88" s="7"/>
      <c r="BD88" s="272"/>
      <c r="BE88" s="7"/>
      <c r="BG88" s="272"/>
    </row>
    <row r="89" spans="2:59" ht="15" x14ac:dyDescent="0.25">
      <c r="B89" s="7"/>
      <c r="C89" s="7"/>
      <c r="D89" s="7"/>
      <c r="E89" s="7"/>
      <c r="F89" s="7"/>
      <c r="G89" s="7"/>
      <c r="H89" s="36"/>
      <c r="I89" s="7"/>
      <c r="L89" s="7"/>
      <c r="M89" s="7"/>
      <c r="N89" s="7"/>
      <c r="O89" s="7"/>
      <c r="P89" s="7"/>
      <c r="Q89" s="7"/>
      <c r="R89" s="7"/>
      <c r="S89" s="7"/>
      <c r="T89" s="7"/>
      <c r="V89" s="7"/>
      <c r="W89" s="7"/>
      <c r="X89" s="7"/>
      <c r="Y89" s="7"/>
      <c r="Z89" s="7"/>
      <c r="AA89" s="7"/>
      <c r="AB89" s="7"/>
      <c r="AC89" s="7"/>
      <c r="AE89" s="36"/>
      <c r="AG89" s="7"/>
      <c r="AH89" s="7"/>
      <c r="AI89" s="37">
        <f t="shared" si="5"/>
        <v>0</v>
      </c>
      <c r="AJ89" s="22" t="e">
        <f t="shared" si="4"/>
        <v>#DIV/0!</v>
      </c>
      <c r="AL89" s="7"/>
      <c r="AM89" s="7"/>
      <c r="AN89" s="7"/>
      <c r="AO89" s="7"/>
      <c r="AP89" s="7"/>
      <c r="AQ89" s="7"/>
      <c r="AR89" s="7"/>
      <c r="AS89" s="7"/>
      <c r="AU89" s="7"/>
      <c r="AV89" s="7"/>
      <c r="AW89" s="7"/>
      <c r="AX89" s="7"/>
      <c r="AY89" s="7"/>
      <c r="AZ89" s="7"/>
      <c r="BA89" s="7"/>
      <c r="BB89" s="7"/>
      <c r="BD89" s="272"/>
      <c r="BE89" s="7"/>
      <c r="BG89" s="272"/>
    </row>
    <row r="90" spans="2:59" ht="15" x14ac:dyDescent="0.25">
      <c r="B90" s="7"/>
      <c r="C90" s="7"/>
      <c r="D90" s="7"/>
      <c r="E90" s="7"/>
      <c r="F90" s="7"/>
      <c r="G90" s="7"/>
      <c r="H90" s="36"/>
      <c r="I90" s="7"/>
      <c r="L90" s="7"/>
      <c r="M90" s="7"/>
      <c r="N90" s="7"/>
      <c r="O90" s="7"/>
      <c r="P90" s="7"/>
      <c r="Q90" s="7"/>
      <c r="R90" s="7"/>
      <c r="S90" s="7"/>
      <c r="T90" s="7"/>
      <c r="V90" s="7"/>
      <c r="W90" s="7"/>
      <c r="X90" s="7"/>
      <c r="Y90" s="7"/>
      <c r="Z90" s="7"/>
      <c r="AA90" s="7"/>
      <c r="AB90" s="7"/>
      <c r="AC90" s="7"/>
      <c r="AE90" s="36"/>
      <c r="AG90" s="7"/>
      <c r="AH90" s="7"/>
      <c r="AI90" s="37">
        <f t="shared" si="5"/>
        <v>0</v>
      </c>
      <c r="AJ90" s="22" t="e">
        <f t="shared" si="4"/>
        <v>#DIV/0!</v>
      </c>
      <c r="AL90" s="7"/>
      <c r="AM90" s="7"/>
      <c r="AN90" s="7"/>
      <c r="AO90" s="7"/>
      <c r="AP90" s="7"/>
      <c r="AQ90" s="7"/>
      <c r="AR90" s="7"/>
      <c r="AS90" s="7"/>
      <c r="AU90" s="7"/>
      <c r="AV90" s="7"/>
      <c r="AW90" s="7"/>
      <c r="AX90" s="7"/>
      <c r="AY90" s="7"/>
      <c r="AZ90" s="7"/>
      <c r="BA90" s="7"/>
      <c r="BB90" s="7"/>
      <c r="BD90" s="272"/>
      <c r="BE90" s="7"/>
      <c r="BG90" s="272"/>
    </row>
    <row r="91" spans="2:59" ht="15" x14ac:dyDescent="0.25">
      <c r="B91" s="7"/>
      <c r="C91" s="7"/>
      <c r="D91" s="7"/>
      <c r="E91" s="7"/>
      <c r="F91" s="7"/>
      <c r="G91" s="7"/>
      <c r="H91" s="36"/>
      <c r="I91" s="7"/>
      <c r="L91" s="7"/>
      <c r="M91" s="7"/>
      <c r="N91" s="7"/>
      <c r="O91" s="7"/>
      <c r="P91" s="7"/>
      <c r="Q91" s="7"/>
      <c r="R91" s="7"/>
      <c r="S91" s="7"/>
      <c r="T91" s="7"/>
      <c r="V91" s="7"/>
      <c r="W91" s="7"/>
      <c r="X91" s="7"/>
      <c r="Y91" s="7"/>
      <c r="Z91" s="7"/>
      <c r="AA91" s="7"/>
      <c r="AB91" s="7"/>
      <c r="AC91" s="7"/>
      <c r="AE91" s="36"/>
      <c r="AG91" s="7"/>
      <c r="AH91" s="7"/>
      <c r="AI91" s="37">
        <f t="shared" si="5"/>
        <v>0</v>
      </c>
      <c r="AJ91" s="22" t="e">
        <f t="shared" si="4"/>
        <v>#DIV/0!</v>
      </c>
      <c r="AL91" s="7"/>
      <c r="AM91" s="7"/>
      <c r="AN91" s="7"/>
      <c r="AO91" s="7"/>
      <c r="AP91" s="7"/>
      <c r="AQ91" s="7"/>
      <c r="AR91" s="7"/>
      <c r="AS91" s="7"/>
      <c r="AU91" s="7"/>
      <c r="AV91" s="7"/>
      <c r="AW91" s="7"/>
      <c r="AX91" s="7"/>
      <c r="AY91" s="7"/>
      <c r="AZ91" s="7"/>
      <c r="BA91" s="7"/>
      <c r="BB91" s="7"/>
      <c r="BD91" s="272"/>
      <c r="BE91" s="7"/>
      <c r="BG91" s="272"/>
    </row>
    <row r="92" spans="2:59" ht="15" x14ac:dyDescent="0.25">
      <c r="B92" s="7"/>
      <c r="C92" s="7"/>
      <c r="D92" s="7"/>
      <c r="E92" s="7"/>
      <c r="F92" s="7"/>
      <c r="G92" s="7"/>
      <c r="H92" s="36"/>
      <c r="I92" s="7"/>
      <c r="L92" s="7"/>
      <c r="M92" s="7"/>
      <c r="N92" s="7"/>
      <c r="O92" s="7"/>
      <c r="P92" s="7"/>
      <c r="Q92" s="7"/>
      <c r="R92" s="7"/>
      <c r="S92" s="7"/>
      <c r="T92" s="7"/>
      <c r="V92" s="7"/>
      <c r="W92" s="7"/>
      <c r="X92" s="7"/>
      <c r="Y92" s="7"/>
      <c r="Z92" s="7"/>
      <c r="AA92" s="7"/>
      <c r="AB92" s="7"/>
      <c r="AC92" s="7"/>
      <c r="AE92" s="36"/>
      <c r="AG92" s="7"/>
      <c r="AH92" s="7"/>
      <c r="AI92" s="37">
        <f t="shared" si="5"/>
        <v>0</v>
      </c>
      <c r="AJ92" s="22" t="e">
        <f t="shared" si="4"/>
        <v>#DIV/0!</v>
      </c>
      <c r="AL92" s="7"/>
      <c r="AM92" s="7"/>
      <c r="AN92" s="7"/>
      <c r="AO92" s="7"/>
      <c r="AP92" s="7"/>
      <c r="AQ92" s="7"/>
      <c r="AR92" s="7"/>
      <c r="AS92" s="7"/>
      <c r="AU92" s="7"/>
      <c r="AV92" s="7"/>
      <c r="AW92" s="7"/>
      <c r="AX92" s="7"/>
      <c r="AY92" s="7"/>
      <c r="AZ92" s="7"/>
      <c r="BA92" s="7"/>
      <c r="BB92" s="7"/>
      <c r="BD92" s="272"/>
      <c r="BE92" s="7"/>
      <c r="BG92" s="272"/>
    </row>
    <row r="93" spans="2:59" ht="15" x14ac:dyDescent="0.25">
      <c r="B93" s="7"/>
      <c r="C93" s="7"/>
      <c r="D93" s="7"/>
      <c r="E93" s="7"/>
      <c r="F93" s="7"/>
      <c r="G93" s="7"/>
      <c r="H93" s="36"/>
      <c r="I93" s="7"/>
      <c r="L93" s="7"/>
      <c r="M93" s="7"/>
      <c r="N93" s="7"/>
      <c r="O93" s="7"/>
      <c r="P93" s="7"/>
      <c r="Q93" s="7"/>
      <c r="R93" s="7"/>
      <c r="S93" s="7"/>
      <c r="T93" s="7"/>
      <c r="V93" s="7"/>
      <c r="W93" s="7"/>
      <c r="X93" s="7"/>
      <c r="Y93" s="7"/>
      <c r="Z93" s="7"/>
      <c r="AA93" s="7"/>
      <c r="AB93" s="7"/>
      <c r="AC93" s="7"/>
      <c r="AE93" s="36"/>
      <c r="AG93" s="7"/>
      <c r="AH93" s="7"/>
      <c r="AI93" s="37">
        <f t="shared" si="5"/>
        <v>0</v>
      </c>
      <c r="AJ93" s="22" t="e">
        <f t="shared" si="4"/>
        <v>#DIV/0!</v>
      </c>
      <c r="AL93" s="7"/>
      <c r="AM93" s="7"/>
      <c r="AN93" s="7"/>
      <c r="AO93" s="7"/>
      <c r="AP93" s="7"/>
      <c r="AQ93" s="7"/>
      <c r="AR93" s="7"/>
      <c r="AS93" s="7"/>
      <c r="AU93" s="7"/>
      <c r="AV93" s="7"/>
      <c r="AW93" s="7"/>
      <c r="AX93" s="7"/>
      <c r="AY93" s="7"/>
      <c r="AZ93" s="7"/>
      <c r="BA93" s="7"/>
      <c r="BB93" s="7"/>
      <c r="BD93" s="272"/>
      <c r="BE93" s="7"/>
      <c r="BG93" s="272"/>
    </row>
    <row r="94" spans="2:59" ht="15" x14ac:dyDescent="0.25">
      <c r="B94" s="7"/>
      <c r="C94" s="7"/>
      <c r="D94" s="7"/>
      <c r="E94" s="7"/>
      <c r="F94" s="7"/>
      <c r="G94" s="7"/>
      <c r="H94" s="36"/>
      <c r="I94" s="7"/>
      <c r="L94" s="7"/>
      <c r="M94" s="7"/>
      <c r="N94" s="7"/>
      <c r="O94" s="7"/>
      <c r="P94" s="7"/>
      <c r="Q94" s="7"/>
      <c r="R94" s="7"/>
      <c r="S94" s="7"/>
      <c r="T94" s="7"/>
      <c r="V94" s="7"/>
      <c r="W94" s="7"/>
      <c r="X94" s="7"/>
      <c r="Y94" s="7"/>
      <c r="Z94" s="7"/>
      <c r="AA94" s="7"/>
      <c r="AB94" s="7"/>
      <c r="AC94" s="7"/>
      <c r="AE94" s="36"/>
      <c r="AG94" s="7"/>
      <c r="AH94" s="7"/>
      <c r="AI94" s="37">
        <f t="shared" si="5"/>
        <v>0</v>
      </c>
      <c r="AJ94" s="22" t="e">
        <f t="shared" si="4"/>
        <v>#DIV/0!</v>
      </c>
      <c r="AL94" s="7"/>
      <c r="AM94" s="7"/>
      <c r="AN94" s="7"/>
      <c r="AO94" s="7"/>
      <c r="AP94" s="7"/>
      <c r="AQ94" s="7"/>
      <c r="AR94" s="7"/>
      <c r="AS94" s="7"/>
      <c r="AU94" s="7"/>
      <c r="AV94" s="7"/>
      <c r="AW94" s="7"/>
      <c r="AX94" s="7"/>
      <c r="AY94" s="7"/>
      <c r="AZ94" s="7"/>
      <c r="BA94" s="7"/>
      <c r="BB94" s="7"/>
      <c r="BD94" s="272"/>
      <c r="BE94" s="7"/>
      <c r="BG94" s="272"/>
    </row>
    <row r="95" spans="2:59" ht="15" x14ac:dyDescent="0.25">
      <c r="B95" s="7"/>
      <c r="C95" s="7"/>
      <c r="D95" s="7"/>
      <c r="E95" s="7"/>
      <c r="F95" s="7"/>
      <c r="G95" s="7"/>
      <c r="H95" s="36"/>
      <c r="I95" s="7"/>
      <c r="L95" s="7"/>
      <c r="M95" s="7"/>
      <c r="N95" s="7"/>
      <c r="O95" s="7"/>
      <c r="P95" s="7"/>
      <c r="Q95" s="7"/>
      <c r="R95" s="7"/>
      <c r="S95" s="7"/>
      <c r="T95" s="7"/>
      <c r="V95" s="7"/>
      <c r="W95" s="7"/>
      <c r="X95" s="7"/>
      <c r="Y95" s="7"/>
      <c r="Z95" s="7"/>
      <c r="AA95" s="7"/>
      <c r="AB95" s="7"/>
      <c r="AC95" s="7"/>
      <c r="AE95" s="36"/>
      <c r="AG95" s="7"/>
      <c r="AH95" s="7"/>
      <c r="AI95" s="37">
        <f t="shared" si="5"/>
        <v>0</v>
      </c>
      <c r="AJ95" s="22" t="e">
        <f t="shared" si="4"/>
        <v>#DIV/0!</v>
      </c>
      <c r="AL95" s="7"/>
      <c r="AM95" s="7"/>
      <c r="AN95" s="7"/>
      <c r="AO95" s="7"/>
      <c r="AP95" s="7"/>
      <c r="AQ95" s="7"/>
      <c r="AR95" s="7"/>
      <c r="AS95" s="7"/>
      <c r="AU95" s="7"/>
      <c r="AV95" s="7"/>
      <c r="AW95" s="7"/>
      <c r="AX95" s="7"/>
      <c r="AY95" s="7"/>
      <c r="AZ95" s="7"/>
      <c r="BA95" s="7"/>
      <c r="BB95" s="7"/>
      <c r="BD95" s="272"/>
      <c r="BE95" s="7"/>
      <c r="BG95" s="272"/>
    </row>
    <row r="96" spans="2:59" ht="15" x14ac:dyDescent="0.25">
      <c r="B96" s="7"/>
      <c r="C96" s="7"/>
      <c r="D96" s="7"/>
      <c r="E96" s="7"/>
      <c r="F96" s="7"/>
      <c r="G96" s="7"/>
      <c r="H96" s="36"/>
      <c r="I96" s="7"/>
      <c r="L96" s="7"/>
      <c r="M96" s="7"/>
      <c r="N96" s="7"/>
      <c r="O96" s="7"/>
      <c r="P96" s="7"/>
      <c r="Q96" s="7"/>
      <c r="R96" s="7"/>
      <c r="S96" s="7"/>
      <c r="T96" s="7"/>
      <c r="V96" s="7"/>
      <c r="W96" s="7"/>
      <c r="X96" s="7"/>
      <c r="Y96" s="7"/>
      <c r="Z96" s="7"/>
      <c r="AA96" s="7"/>
      <c r="AB96" s="7"/>
      <c r="AC96" s="7"/>
      <c r="AE96" s="36"/>
      <c r="AG96" s="7"/>
      <c r="AH96" s="7"/>
      <c r="AI96" s="37">
        <f t="shared" si="5"/>
        <v>0</v>
      </c>
      <c r="AJ96" s="22" t="e">
        <f t="shared" si="4"/>
        <v>#DIV/0!</v>
      </c>
      <c r="AL96" s="7"/>
      <c r="AM96" s="7"/>
      <c r="AN96" s="7"/>
      <c r="AO96" s="7"/>
      <c r="AP96" s="7"/>
      <c r="AQ96" s="7"/>
      <c r="AR96" s="7"/>
      <c r="AS96" s="7"/>
      <c r="AU96" s="7"/>
      <c r="AV96" s="7"/>
      <c r="AW96" s="7"/>
      <c r="AX96" s="7"/>
      <c r="AY96" s="7"/>
      <c r="AZ96" s="7"/>
      <c r="BA96" s="7"/>
      <c r="BB96" s="7"/>
      <c r="BD96" s="272"/>
      <c r="BE96" s="7"/>
      <c r="BG96" s="272"/>
    </row>
    <row r="97" spans="2:59" ht="15" x14ac:dyDescent="0.25">
      <c r="B97" s="7"/>
      <c r="C97" s="7"/>
      <c r="D97" s="7"/>
      <c r="E97" s="7"/>
      <c r="F97" s="7"/>
      <c r="G97" s="7"/>
      <c r="H97" s="36"/>
      <c r="I97" s="7"/>
      <c r="L97" s="7"/>
      <c r="M97" s="7"/>
      <c r="N97" s="7"/>
      <c r="O97" s="7"/>
      <c r="P97" s="7"/>
      <c r="Q97" s="7"/>
      <c r="R97" s="7"/>
      <c r="S97" s="7"/>
      <c r="T97" s="7"/>
      <c r="V97" s="7"/>
      <c r="W97" s="7"/>
      <c r="X97" s="7"/>
      <c r="Y97" s="7"/>
      <c r="Z97" s="7"/>
      <c r="AA97" s="7"/>
      <c r="AB97" s="7"/>
      <c r="AC97" s="7"/>
      <c r="AE97" s="36"/>
      <c r="AG97" s="7"/>
      <c r="AH97" s="7"/>
      <c r="AI97" s="37">
        <f t="shared" si="5"/>
        <v>0</v>
      </c>
      <c r="AJ97" s="22" t="e">
        <f t="shared" si="4"/>
        <v>#DIV/0!</v>
      </c>
      <c r="AL97" s="7"/>
      <c r="AM97" s="7"/>
      <c r="AN97" s="7"/>
      <c r="AO97" s="7"/>
      <c r="AP97" s="7"/>
      <c r="AQ97" s="7"/>
      <c r="AR97" s="7"/>
      <c r="AS97" s="7"/>
      <c r="AU97" s="7"/>
      <c r="AV97" s="7"/>
      <c r="AW97" s="7"/>
      <c r="AX97" s="7"/>
      <c r="AY97" s="7"/>
      <c r="AZ97" s="7"/>
      <c r="BA97" s="7"/>
      <c r="BB97" s="7"/>
      <c r="BD97" s="272"/>
      <c r="BE97" s="7"/>
      <c r="BG97" s="272"/>
    </row>
    <row r="98" spans="2:59" ht="15" x14ac:dyDescent="0.25">
      <c r="B98" s="7"/>
      <c r="C98" s="7"/>
      <c r="D98" s="7"/>
      <c r="E98" s="7"/>
      <c r="F98" s="7"/>
      <c r="G98" s="7"/>
      <c r="H98" s="36"/>
      <c r="I98" s="7"/>
      <c r="L98" s="7"/>
      <c r="M98" s="7"/>
      <c r="N98" s="7"/>
      <c r="O98" s="7"/>
      <c r="P98" s="7"/>
      <c r="Q98" s="7"/>
      <c r="R98" s="7"/>
      <c r="S98" s="7"/>
      <c r="T98" s="7"/>
      <c r="V98" s="7"/>
      <c r="W98" s="7"/>
      <c r="X98" s="7"/>
      <c r="Y98" s="7"/>
      <c r="Z98" s="7"/>
      <c r="AA98" s="7"/>
      <c r="AB98" s="7"/>
      <c r="AC98" s="7"/>
      <c r="AE98" s="36"/>
      <c r="AG98" s="7"/>
      <c r="AH98" s="7"/>
      <c r="AI98" s="37">
        <f t="shared" si="5"/>
        <v>0</v>
      </c>
      <c r="AJ98" s="22" t="e">
        <f t="shared" si="4"/>
        <v>#DIV/0!</v>
      </c>
      <c r="AL98" s="7"/>
      <c r="AM98" s="7"/>
      <c r="AN98" s="7"/>
      <c r="AO98" s="7"/>
      <c r="AP98" s="7"/>
      <c r="AQ98" s="7"/>
      <c r="AR98" s="7"/>
      <c r="AS98" s="7"/>
      <c r="AU98" s="7"/>
      <c r="AV98" s="7"/>
      <c r="AW98" s="7"/>
      <c r="AX98" s="7"/>
      <c r="AY98" s="7"/>
      <c r="AZ98" s="7"/>
      <c r="BA98" s="7"/>
      <c r="BB98" s="7"/>
      <c r="BD98" s="272"/>
      <c r="BE98" s="7"/>
      <c r="BG98" s="272"/>
    </row>
    <row r="99" spans="2:59" ht="15" x14ac:dyDescent="0.25">
      <c r="B99" s="7"/>
      <c r="C99" s="7"/>
      <c r="D99" s="7"/>
      <c r="E99" s="7"/>
      <c r="F99" s="7"/>
      <c r="G99" s="7"/>
      <c r="H99" s="36"/>
      <c r="I99" s="7"/>
      <c r="L99" s="7"/>
      <c r="M99" s="7"/>
      <c r="N99" s="7"/>
      <c r="O99" s="7"/>
      <c r="P99" s="7"/>
      <c r="Q99" s="7"/>
      <c r="R99" s="7"/>
      <c r="S99" s="7"/>
      <c r="T99" s="7"/>
      <c r="V99" s="7"/>
      <c r="W99" s="7"/>
      <c r="X99" s="7"/>
      <c r="Y99" s="7"/>
      <c r="Z99" s="7"/>
      <c r="AA99" s="7"/>
      <c r="AB99" s="7"/>
      <c r="AC99" s="7"/>
      <c r="AE99" s="36"/>
      <c r="AG99" s="7"/>
      <c r="AH99" s="7"/>
      <c r="AI99" s="37">
        <f t="shared" si="5"/>
        <v>0</v>
      </c>
      <c r="AJ99" s="22" t="e">
        <f t="shared" si="4"/>
        <v>#DIV/0!</v>
      </c>
      <c r="AL99" s="7"/>
      <c r="AM99" s="7"/>
      <c r="AN99" s="7"/>
      <c r="AO99" s="7"/>
      <c r="AP99" s="7"/>
      <c r="AQ99" s="7"/>
      <c r="AR99" s="7"/>
      <c r="AS99" s="7"/>
      <c r="AU99" s="7"/>
      <c r="AV99" s="7"/>
      <c r="AW99" s="7"/>
      <c r="AX99" s="7"/>
      <c r="AY99" s="7"/>
      <c r="AZ99" s="7"/>
      <c r="BA99" s="7"/>
      <c r="BB99" s="7"/>
      <c r="BD99" s="272"/>
      <c r="BE99" s="7"/>
      <c r="BG99" s="272"/>
    </row>
    <row r="100" spans="2:59" ht="15" x14ac:dyDescent="0.25">
      <c r="B100" s="7"/>
      <c r="C100" s="7"/>
      <c r="D100" s="7"/>
      <c r="E100" s="7"/>
      <c r="F100" s="7"/>
      <c r="G100" s="7"/>
      <c r="H100" s="36"/>
      <c r="I100" s="7"/>
      <c r="L100" s="7"/>
      <c r="M100" s="7"/>
      <c r="N100" s="7"/>
      <c r="O100" s="7"/>
      <c r="P100" s="7"/>
      <c r="Q100" s="7"/>
      <c r="R100" s="7"/>
      <c r="S100" s="7"/>
      <c r="T100" s="7"/>
      <c r="V100" s="7"/>
      <c r="W100" s="7"/>
      <c r="X100" s="7"/>
      <c r="Y100" s="7"/>
      <c r="Z100" s="7"/>
      <c r="AA100" s="7"/>
      <c r="AB100" s="7"/>
      <c r="AC100" s="7"/>
      <c r="AE100" s="36"/>
      <c r="AG100" s="7"/>
      <c r="AH100" s="7"/>
      <c r="AI100" s="37">
        <f t="shared" si="5"/>
        <v>0</v>
      </c>
      <c r="AJ100" s="22" t="e">
        <f t="shared" si="4"/>
        <v>#DIV/0!</v>
      </c>
      <c r="AL100" s="7"/>
      <c r="AM100" s="7"/>
      <c r="AN100" s="7"/>
      <c r="AO100" s="7"/>
      <c r="AP100" s="7"/>
      <c r="AQ100" s="7"/>
      <c r="AR100" s="7"/>
      <c r="AS100" s="7"/>
      <c r="AU100" s="7"/>
      <c r="AV100" s="7"/>
      <c r="AW100" s="7"/>
      <c r="AX100" s="7"/>
      <c r="AY100" s="7"/>
      <c r="AZ100" s="7"/>
      <c r="BA100" s="7"/>
      <c r="BB100" s="7"/>
      <c r="BD100" s="272"/>
      <c r="BE100" s="7"/>
      <c r="BG100" s="272"/>
    </row>
    <row r="101" spans="2:59" ht="15" x14ac:dyDescent="0.25">
      <c r="B101" s="7"/>
      <c r="C101" s="7"/>
      <c r="D101" s="7"/>
      <c r="E101" s="7"/>
      <c r="F101" s="7"/>
      <c r="G101" s="7"/>
      <c r="H101" s="36"/>
      <c r="I101" s="7"/>
      <c r="L101" s="7"/>
      <c r="M101" s="7"/>
      <c r="N101" s="7"/>
      <c r="O101" s="7"/>
      <c r="P101" s="7"/>
      <c r="Q101" s="7"/>
      <c r="R101" s="7"/>
      <c r="S101" s="7"/>
      <c r="T101" s="7"/>
      <c r="V101" s="7"/>
      <c r="W101" s="7"/>
      <c r="X101" s="7"/>
      <c r="Y101" s="7"/>
      <c r="Z101" s="7"/>
      <c r="AA101" s="7"/>
      <c r="AB101" s="7"/>
      <c r="AC101" s="7"/>
      <c r="AE101" s="36"/>
      <c r="AG101" s="7"/>
      <c r="AH101" s="7"/>
      <c r="AI101" s="37">
        <f t="shared" si="5"/>
        <v>0</v>
      </c>
      <c r="AJ101" s="22" t="e">
        <f t="shared" si="4"/>
        <v>#DIV/0!</v>
      </c>
      <c r="AL101" s="7"/>
      <c r="AM101" s="7"/>
      <c r="AN101" s="7"/>
      <c r="AO101" s="7"/>
      <c r="AP101" s="7"/>
      <c r="AQ101" s="7"/>
      <c r="AR101" s="7"/>
      <c r="AS101" s="7"/>
      <c r="AU101" s="7"/>
      <c r="AV101" s="7"/>
      <c r="AW101" s="7"/>
      <c r="AX101" s="7"/>
      <c r="AY101" s="7"/>
      <c r="AZ101" s="7"/>
      <c r="BA101" s="7"/>
      <c r="BB101" s="7"/>
      <c r="BD101" s="272"/>
      <c r="BE101" s="7"/>
      <c r="BG101" s="272"/>
    </row>
    <row r="102" spans="2:59" ht="15" x14ac:dyDescent="0.25">
      <c r="B102" s="7"/>
      <c r="C102" s="7"/>
      <c r="D102" s="7"/>
      <c r="E102" s="7"/>
      <c r="F102" s="7"/>
      <c r="G102" s="7"/>
      <c r="H102" s="36"/>
      <c r="I102" s="7"/>
      <c r="L102" s="7"/>
      <c r="M102" s="7"/>
      <c r="N102" s="7"/>
      <c r="O102" s="7"/>
      <c r="P102" s="7"/>
      <c r="Q102" s="7"/>
      <c r="R102" s="7"/>
      <c r="S102" s="7"/>
      <c r="T102" s="7"/>
      <c r="V102" s="7"/>
      <c r="W102" s="7"/>
      <c r="X102" s="7"/>
      <c r="Y102" s="7"/>
      <c r="Z102" s="7"/>
      <c r="AA102" s="7"/>
      <c r="AB102" s="7"/>
      <c r="AC102" s="7"/>
      <c r="AE102" s="36"/>
      <c r="AG102" s="7"/>
      <c r="AH102" s="7"/>
      <c r="AI102" s="37">
        <f t="shared" si="5"/>
        <v>0</v>
      </c>
      <c r="AJ102" s="22" t="e">
        <f t="shared" si="4"/>
        <v>#DIV/0!</v>
      </c>
      <c r="AL102" s="7"/>
      <c r="AM102" s="7"/>
      <c r="AN102" s="7"/>
      <c r="AO102" s="7"/>
      <c r="AP102" s="7"/>
      <c r="AQ102" s="7"/>
      <c r="AR102" s="7"/>
      <c r="AS102" s="7"/>
      <c r="AU102" s="7"/>
      <c r="AV102" s="7"/>
      <c r="AW102" s="7"/>
      <c r="AX102" s="7"/>
      <c r="AY102" s="7"/>
      <c r="AZ102" s="7"/>
      <c r="BA102" s="7"/>
      <c r="BB102" s="7"/>
      <c r="BD102" s="272"/>
      <c r="BE102" s="7"/>
      <c r="BG102" s="272"/>
    </row>
    <row r="103" spans="2:59" ht="15" x14ac:dyDescent="0.25">
      <c r="B103" s="7"/>
      <c r="C103" s="7"/>
      <c r="D103" s="7"/>
      <c r="E103" s="7"/>
      <c r="F103" s="7"/>
      <c r="G103" s="7"/>
      <c r="H103" s="36"/>
      <c r="I103" s="7"/>
      <c r="L103" s="7"/>
      <c r="M103" s="7"/>
      <c r="N103" s="7"/>
      <c r="O103" s="7"/>
      <c r="P103" s="7"/>
      <c r="Q103" s="7"/>
      <c r="R103" s="7"/>
      <c r="S103" s="7"/>
      <c r="T103" s="7"/>
      <c r="V103" s="7"/>
      <c r="W103" s="7"/>
      <c r="X103" s="7"/>
      <c r="Y103" s="7"/>
      <c r="Z103" s="7"/>
      <c r="AA103" s="7"/>
      <c r="AB103" s="7"/>
      <c r="AC103" s="7"/>
      <c r="AE103" s="36"/>
      <c r="AG103" s="7"/>
      <c r="AH103" s="7"/>
      <c r="AI103" s="37">
        <f t="shared" si="5"/>
        <v>0</v>
      </c>
      <c r="AJ103" s="22" t="e">
        <f t="shared" si="4"/>
        <v>#DIV/0!</v>
      </c>
      <c r="AL103" s="7"/>
      <c r="AM103" s="7"/>
      <c r="AN103" s="7"/>
      <c r="AO103" s="7"/>
      <c r="AP103" s="7"/>
      <c r="AQ103" s="7"/>
      <c r="AR103" s="7"/>
      <c r="AS103" s="7"/>
      <c r="AU103" s="7"/>
      <c r="AV103" s="7"/>
      <c r="AW103" s="7"/>
      <c r="AX103" s="7"/>
      <c r="AY103" s="7"/>
      <c r="AZ103" s="7"/>
      <c r="BA103" s="7"/>
      <c r="BB103" s="7"/>
      <c r="BD103" s="272"/>
      <c r="BE103" s="7"/>
      <c r="BG103" s="272"/>
    </row>
    <row r="104" spans="2:59" ht="15" x14ac:dyDescent="0.25">
      <c r="B104" s="7"/>
      <c r="C104" s="7"/>
      <c r="D104" s="7"/>
      <c r="E104" s="7"/>
      <c r="F104" s="7"/>
      <c r="G104" s="7"/>
      <c r="H104" s="36"/>
      <c r="I104" s="7"/>
      <c r="L104" s="7"/>
      <c r="M104" s="7"/>
      <c r="N104" s="7"/>
      <c r="O104" s="7"/>
      <c r="P104" s="7"/>
      <c r="Q104" s="7"/>
      <c r="R104" s="7"/>
      <c r="S104" s="7"/>
      <c r="T104" s="7"/>
      <c r="V104" s="7"/>
      <c r="W104" s="7"/>
      <c r="X104" s="7"/>
      <c r="Y104" s="7"/>
      <c r="Z104" s="7"/>
      <c r="AA104" s="7"/>
      <c r="AB104" s="7"/>
      <c r="AC104" s="7"/>
      <c r="AE104" s="36"/>
      <c r="AG104" s="7"/>
      <c r="AH104" s="7"/>
      <c r="AI104" s="37">
        <f t="shared" si="5"/>
        <v>0</v>
      </c>
      <c r="AJ104" s="22" t="e">
        <f t="shared" si="4"/>
        <v>#DIV/0!</v>
      </c>
      <c r="AL104" s="7"/>
      <c r="AM104" s="7"/>
      <c r="AN104" s="7"/>
      <c r="AO104" s="7"/>
      <c r="AP104" s="7"/>
      <c r="AQ104" s="7"/>
      <c r="AR104" s="7"/>
      <c r="AS104" s="7"/>
      <c r="AU104" s="7"/>
      <c r="AV104" s="7"/>
      <c r="AW104" s="7"/>
      <c r="AX104" s="7"/>
      <c r="AY104" s="7"/>
      <c r="AZ104" s="7"/>
      <c r="BA104" s="7"/>
      <c r="BB104" s="7"/>
      <c r="BD104" s="272"/>
      <c r="BE104" s="7"/>
      <c r="BG104" s="272"/>
    </row>
    <row r="105" spans="2:59" ht="15" x14ac:dyDescent="0.25">
      <c r="B105" s="7"/>
      <c r="C105" s="7"/>
      <c r="D105" s="7"/>
      <c r="E105" s="7"/>
      <c r="F105" s="7"/>
      <c r="G105" s="7"/>
      <c r="H105" s="36"/>
      <c r="I105" s="7"/>
      <c r="L105" s="7"/>
      <c r="M105" s="7"/>
      <c r="N105" s="7"/>
      <c r="O105" s="7"/>
      <c r="P105" s="7"/>
      <c r="Q105" s="7"/>
      <c r="R105" s="7"/>
      <c r="S105" s="7"/>
      <c r="T105" s="7"/>
      <c r="V105" s="7"/>
      <c r="W105" s="7"/>
      <c r="X105" s="7"/>
      <c r="Y105" s="7"/>
      <c r="Z105" s="7"/>
      <c r="AA105" s="7"/>
      <c r="AB105" s="7"/>
      <c r="AC105" s="7"/>
      <c r="AE105" s="36"/>
      <c r="AG105" s="7"/>
      <c r="AH105" s="7"/>
      <c r="AI105" s="37">
        <f t="shared" si="5"/>
        <v>0</v>
      </c>
      <c r="AJ105" s="22" t="e">
        <f t="shared" si="4"/>
        <v>#DIV/0!</v>
      </c>
      <c r="AL105" s="7"/>
      <c r="AM105" s="7"/>
      <c r="AN105" s="7"/>
      <c r="AO105" s="7"/>
      <c r="AP105" s="7"/>
      <c r="AQ105" s="7"/>
      <c r="AR105" s="7"/>
      <c r="AS105" s="7"/>
      <c r="AU105" s="7"/>
      <c r="AV105" s="7"/>
      <c r="AW105" s="7"/>
      <c r="AX105" s="7"/>
      <c r="AY105" s="7"/>
      <c r="AZ105" s="7"/>
      <c r="BA105" s="7"/>
      <c r="BB105" s="7"/>
      <c r="BD105" s="272"/>
      <c r="BE105" s="7"/>
      <c r="BG105" s="272"/>
    </row>
    <row r="106" spans="2:59" ht="15" x14ac:dyDescent="0.25">
      <c r="B106" s="7"/>
      <c r="C106" s="7"/>
      <c r="D106" s="7"/>
      <c r="E106" s="7"/>
      <c r="F106" s="7"/>
      <c r="G106" s="7"/>
      <c r="H106" s="36"/>
      <c r="I106" s="7"/>
      <c r="L106" s="7"/>
      <c r="M106" s="7"/>
      <c r="N106" s="7"/>
      <c r="O106" s="7"/>
      <c r="P106" s="7"/>
      <c r="Q106" s="7"/>
      <c r="R106" s="7"/>
      <c r="S106" s="7"/>
      <c r="T106" s="7"/>
      <c r="V106" s="7"/>
      <c r="W106" s="7"/>
      <c r="X106" s="7"/>
      <c r="Y106" s="7"/>
      <c r="Z106" s="7"/>
      <c r="AA106" s="7"/>
      <c r="AB106" s="7"/>
      <c r="AC106" s="7"/>
      <c r="AE106" s="36"/>
      <c r="AG106" s="7"/>
      <c r="AH106" s="7"/>
      <c r="AI106" s="37">
        <f t="shared" si="5"/>
        <v>0</v>
      </c>
      <c r="AJ106" s="22" t="e">
        <f t="shared" si="4"/>
        <v>#DIV/0!</v>
      </c>
      <c r="AL106" s="7"/>
      <c r="AM106" s="7"/>
      <c r="AN106" s="7"/>
      <c r="AO106" s="7"/>
      <c r="AP106" s="7"/>
      <c r="AQ106" s="7"/>
      <c r="AR106" s="7"/>
      <c r="AS106" s="7"/>
      <c r="AU106" s="7"/>
      <c r="AV106" s="7"/>
      <c r="AW106" s="7"/>
      <c r="AX106" s="7"/>
      <c r="AY106" s="7"/>
      <c r="AZ106" s="7"/>
      <c r="BA106" s="7"/>
      <c r="BB106" s="7"/>
      <c r="BD106" s="272"/>
      <c r="BE106" s="7"/>
      <c r="BG106" s="272"/>
    </row>
    <row r="107" spans="2:59" ht="15" x14ac:dyDescent="0.25">
      <c r="B107" s="7"/>
      <c r="C107" s="7"/>
      <c r="D107" s="7"/>
      <c r="E107" s="7"/>
      <c r="F107" s="7"/>
      <c r="G107" s="7"/>
      <c r="H107" s="36"/>
      <c r="I107" s="7"/>
      <c r="L107" s="7"/>
      <c r="M107" s="7"/>
      <c r="N107" s="7"/>
      <c r="O107" s="7"/>
      <c r="P107" s="7"/>
      <c r="Q107" s="7"/>
      <c r="R107" s="7"/>
      <c r="S107" s="7"/>
      <c r="T107" s="7"/>
      <c r="V107" s="7"/>
      <c r="W107" s="7"/>
      <c r="X107" s="7"/>
      <c r="Y107" s="7"/>
      <c r="Z107" s="7"/>
      <c r="AA107" s="7"/>
      <c r="AB107" s="7"/>
      <c r="AC107" s="7"/>
      <c r="AE107" s="36"/>
      <c r="AG107" s="7"/>
      <c r="AH107" s="7"/>
      <c r="AI107" s="37">
        <f t="shared" si="5"/>
        <v>0</v>
      </c>
      <c r="AJ107" s="22" t="e">
        <f t="shared" si="4"/>
        <v>#DIV/0!</v>
      </c>
      <c r="AL107" s="7"/>
      <c r="AM107" s="7"/>
      <c r="AN107" s="7"/>
      <c r="AO107" s="7"/>
      <c r="AP107" s="7"/>
      <c r="AQ107" s="7"/>
      <c r="AR107" s="7"/>
      <c r="AS107" s="7"/>
      <c r="AU107" s="7"/>
      <c r="AV107" s="7"/>
      <c r="AW107" s="7"/>
      <c r="AX107" s="7"/>
      <c r="AY107" s="7"/>
      <c r="AZ107" s="7"/>
      <c r="BA107" s="7"/>
      <c r="BB107" s="7"/>
      <c r="BD107" s="272"/>
      <c r="BE107" s="7"/>
      <c r="BG107" s="272"/>
    </row>
    <row r="108" spans="2:59" ht="15" x14ac:dyDescent="0.25">
      <c r="B108" s="7"/>
      <c r="C108" s="7"/>
      <c r="D108" s="7"/>
      <c r="E108" s="7"/>
      <c r="F108" s="7"/>
      <c r="G108" s="7"/>
      <c r="H108" s="36"/>
      <c r="I108" s="7"/>
      <c r="L108" s="7"/>
      <c r="M108" s="7"/>
      <c r="N108" s="7"/>
      <c r="O108" s="7"/>
      <c r="P108" s="7"/>
      <c r="Q108" s="7"/>
      <c r="R108" s="7"/>
      <c r="S108" s="7"/>
      <c r="T108" s="7"/>
      <c r="V108" s="7"/>
      <c r="W108" s="7"/>
      <c r="X108" s="7"/>
      <c r="Y108" s="7"/>
      <c r="Z108" s="7"/>
      <c r="AA108" s="7"/>
      <c r="AB108" s="7"/>
      <c r="AC108" s="7"/>
      <c r="AE108" s="36"/>
      <c r="AG108" s="7"/>
      <c r="AH108" s="7"/>
      <c r="AI108" s="37">
        <f t="shared" si="5"/>
        <v>0</v>
      </c>
      <c r="AJ108" s="22" t="e">
        <f t="shared" si="4"/>
        <v>#DIV/0!</v>
      </c>
      <c r="AL108" s="7"/>
      <c r="AM108" s="7"/>
      <c r="AN108" s="7"/>
      <c r="AO108" s="7"/>
      <c r="AP108" s="7"/>
      <c r="AQ108" s="7"/>
      <c r="AR108" s="7"/>
      <c r="AS108" s="7"/>
      <c r="AU108" s="7"/>
      <c r="AV108" s="7"/>
      <c r="AW108" s="7"/>
      <c r="AX108" s="7"/>
      <c r="AY108" s="7"/>
      <c r="AZ108" s="7"/>
      <c r="BA108" s="7"/>
      <c r="BB108" s="7"/>
      <c r="BD108" s="272"/>
      <c r="BE108" s="7"/>
      <c r="BG108" s="272"/>
    </row>
    <row r="109" spans="2:59" ht="15" x14ac:dyDescent="0.25">
      <c r="B109" s="7"/>
      <c r="C109" s="7"/>
      <c r="D109" s="7"/>
      <c r="E109" s="7"/>
      <c r="F109" s="7"/>
      <c r="G109" s="7"/>
      <c r="H109" s="36"/>
      <c r="I109" s="7"/>
      <c r="L109" s="7"/>
      <c r="M109" s="7"/>
      <c r="N109" s="7"/>
      <c r="O109" s="7"/>
      <c r="P109" s="7"/>
      <c r="Q109" s="7"/>
      <c r="R109" s="7"/>
      <c r="S109" s="7"/>
      <c r="T109" s="7"/>
      <c r="V109" s="7"/>
      <c r="W109" s="7"/>
      <c r="X109" s="7"/>
      <c r="Y109" s="7"/>
      <c r="Z109" s="7"/>
      <c r="AA109" s="7"/>
      <c r="AB109" s="7"/>
      <c r="AC109" s="7"/>
      <c r="AE109" s="36"/>
      <c r="AG109" s="7"/>
      <c r="AH109" s="7"/>
      <c r="AI109" s="37">
        <f t="shared" si="5"/>
        <v>0</v>
      </c>
      <c r="AJ109" s="22" t="e">
        <f t="shared" si="4"/>
        <v>#DIV/0!</v>
      </c>
      <c r="AL109" s="7"/>
      <c r="AM109" s="7"/>
      <c r="AN109" s="7"/>
      <c r="AO109" s="7"/>
      <c r="AP109" s="7"/>
      <c r="AQ109" s="7"/>
      <c r="AR109" s="7"/>
      <c r="AS109" s="7"/>
      <c r="AU109" s="7"/>
      <c r="AV109" s="7"/>
      <c r="AW109" s="7"/>
      <c r="AX109" s="7"/>
      <c r="AY109" s="7"/>
      <c r="AZ109" s="7"/>
      <c r="BA109" s="7"/>
      <c r="BB109" s="7"/>
      <c r="BD109" s="272"/>
      <c r="BE109" s="7"/>
      <c r="BG109" s="272"/>
    </row>
    <row r="110" spans="2:59" ht="15" x14ac:dyDescent="0.25">
      <c r="B110" s="7"/>
      <c r="C110" s="7"/>
      <c r="D110" s="7"/>
      <c r="E110" s="7"/>
      <c r="F110" s="7"/>
      <c r="G110" s="7"/>
      <c r="H110" s="36"/>
      <c r="I110" s="7"/>
      <c r="L110" s="7"/>
      <c r="M110" s="7"/>
      <c r="N110" s="7"/>
      <c r="O110" s="7"/>
      <c r="P110" s="7"/>
      <c r="Q110" s="7"/>
      <c r="R110" s="7"/>
      <c r="S110" s="7"/>
      <c r="T110" s="7"/>
      <c r="V110" s="7"/>
      <c r="W110" s="7"/>
      <c r="X110" s="7"/>
      <c r="Y110" s="7"/>
      <c r="Z110" s="7"/>
      <c r="AA110" s="7"/>
      <c r="AB110" s="7"/>
      <c r="AC110" s="7"/>
      <c r="AE110" s="36"/>
      <c r="AG110" s="7"/>
      <c r="AH110" s="7"/>
      <c r="AI110" s="37">
        <f t="shared" si="5"/>
        <v>0</v>
      </c>
      <c r="AJ110" s="22" t="e">
        <f t="shared" si="4"/>
        <v>#DIV/0!</v>
      </c>
      <c r="AL110" s="7"/>
      <c r="AM110" s="7"/>
      <c r="AN110" s="7"/>
      <c r="AO110" s="7"/>
      <c r="AP110" s="7"/>
      <c r="AQ110" s="7"/>
      <c r="AR110" s="7"/>
      <c r="AS110" s="7"/>
      <c r="AU110" s="7"/>
      <c r="AV110" s="7"/>
      <c r="AW110" s="7"/>
      <c r="AX110" s="7"/>
      <c r="AY110" s="7"/>
      <c r="AZ110" s="7"/>
      <c r="BA110" s="7"/>
      <c r="BB110" s="7"/>
      <c r="BD110" s="272"/>
      <c r="BE110" s="7"/>
      <c r="BG110" s="272"/>
    </row>
    <row r="111" spans="2:59" ht="15" x14ac:dyDescent="0.25">
      <c r="B111" s="7"/>
      <c r="C111" s="7"/>
      <c r="D111" s="7"/>
      <c r="E111" s="7"/>
      <c r="F111" s="7"/>
      <c r="G111" s="7"/>
      <c r="H111" s="36"/>
      <c r="I111" s="7"/>
      <c r="L111" s="7"/>
      <c r="M111" s="7"/>
      <c r="N111" s="7"/>
      <c r="O111" s="7"/>
      <c r="P111" s="7"/>
      <c r="Q111" s="7"/>
      <c r="R111" s="7"/>
      <c r="S111" s="7"/>
      <c r="T111" s="7"/>
      <c r="V111" s="7"/>
      <c r="W111" s="7"/>
      <c r="X111" s="7"/>
      <c r="Y111" s="7"/>
      <c r="Z111" s="7"/>
      <c r="AA111" s="7"/>
      <c r="AB111" s="7"/>
      <c r="AC111" s="7"/>
      <c r="AE111" s="36"/>
      <c r="AG111" s="7"/>
      <c r="AH111" s="7"/>
      <c r="AI111" s="37">
        <f t="shared" si="5"/>
        <v>0</v>
      </c>
      <c r="AJ111" s="22" t="e">
        <f t="shared" si="4"/>
        <v>#DIV/0!</v>
      </c>
      <c r="AL111" s="7"/>
      <c r="AM111" s="7"/>
      <c r="AN111" s="7"/>
      <c r="AO111" s="7"/>
      <c r="AP111" s="7"/>
      <c r="AQ111" s="7"/>
      <c r="AR111" s="7"/>
      <c r="AS111" s="7"/>
      <c r="AU111" s="7"/>
      <c r="AV111" s="7"/>
      <c r="AW111" s="7"/>
      <c r="AX111" s="7"/>
      <c r="AY111" s="7"/>
      <c r="AZ111" s="7"/>
      <c r="BA111" s="7"/>
      <c r="BB111" s="7"/>
      <c r="BD111" s="272"/>
      <c r="BE111" s="7"/>
      <c r="BG111" s="272"/>
    </row>
    <row r="112" spans="2:59" ht="15" x14ac:dyDescent="0.25">
      <c r="B112" s="7"/>
      <c r="C112" s="7"/>
      <c r="D112" s="7"/>
      <c r="E112" s="7"/>
      <c r="F112" s="7"/>
      <c r="G112" s="7"/>
      <c r="H112" s="36"/>
      <c r="I112" s="7"/>
      <c r="L112" s="7"/>
      <c r="M112" s="7"/>
      <c r="N112" s="7"/>
      <c r="O112" s="7"/>
      <c r="P112" s="7"/>
      <c r="Q112" s="7"/>
      <c r="R112" s="7"/>
      <c r="S112" s="7"/>
      <c r="T112" s="7"/>
      <c r="V112" s="7"/>
      <c r="W112" s="7"/>
      <c r="X112" s="7"/>
      <c r="Y112" s="7"/>
      <c r="Z112" s="7"/>
      <c r="AA112" s="7"/>
      <c r="AB112" s="7"/>
      <c r="AC112" s="7"/>
      <c r="AE112" s="36"/>
      <c r="AG112" s="7"/>
      <c r="AH112" s="7"/>
      <c r="AI112" s="37">
        <f t="shared" si="5"/>
        <v>0</v>
      </c>
      <c r="AJ112" s="22" t="e">
        <f t="shared" si="4"/>
        <v>#DIV/0!</v>
      </c>
      <c r="AL112" s="7"/>
      <c r="AM112" s="7"/>
      <c r="AN112" s="7"/>
      <c r="AO112" s="7"/>
      <c r="AP112" s="7"/>
      <c r="AQ112" s="7"/>
      <c r="AR112" s="7"/>
      <c r="AS112" s="7"/>
      <c r="AU112" s="7"/>
      <c r="AV112" s="7"/>
      <c r="AW112" s="7"/>
      <c r="AX112" s="7"/>
      <c r="AY112" s="7"/>
      <c r="AZ112" s="7"/>
      <c r="BA112" s="7"/>
      <c r="BB112" s="7"/>
      <c r="BD112" s="272"/>
      <c r="BE112" s="7"/>
      <c r="BG112" s="272"/>
    </row>
    <row r="113" spans="2:59" ht="15" x14ac:dyDescent="0.25">
      <c r="B113" s="7"/>
      <c r="C113" s="7"/>
      <c r="D113" s="7"/>
      <c r="E113" s="7"/>
      <c r="F113" s="7"/>
      <c r="G113" s="7"/>
      <c r="H113" s="36"/>
      <c r="I113" s="7"/>
      <c r="L113" s="7"/>
      <c r="M113" s="7"/>
      <c r="N113" s="7"/>
      <c r="O113" s="7"/>
      <c r="P113" s="7"/>
      <c r="Q113" s="7"/>
      <c r="R113" s="7"/>
      <c r="S113" s="7"/>
      <c r="T113" s="7"/>
      <c r="V113" s="7"/>
      <c r="W113" s="7"/>
      <c r="X113" s="7"/>
      <c r="Y113" s="7"/>
      <c r="Z113" s="7"/>
      <c r="AA113" s="7"/>
      <c r="AB113" s="7"/>
      <c r="AC113" s="7"/>
      <c r="AE113" s="36"/>
      <c r="AG113" s="7"/>
      <c r="AH113" s="7"/>
      <c r="AI113" s="37">
        <f t="shared" si="5"/>
        <v>0</v>
      </c>
      <c r="AJ113" s="22" t="e">
        <f t="shared" si="4"/>
        <v>#DIV/0!</v>
      </c>
      <c r="AL113" s="7"/>
      <c r="AM113" s="7"/>
      <c r="AN113" s="7"/>
      <c r="AO113" s="7"/>
      <c r="AP113" s="7"/>
      <c r="AQ113" s="7"/>
      <c r="AR113" s="7"/>
      <c r="AS113" s="7"/>
      <c r="AU113" s="7"/>
      <c r="AV113" s="7"/>
      <c r="AW113" s="7"/>
      <c r="AX113" s="7"/>
      <c r="AY113" s="7"/>
      <c r="AZ113" s="7"/>
      <c r="BA113" s="7"/>
      <c r="BB113" s="7"/>
      <c r="BD113" s="272"/>
      <c r="BE113" s="7"/>
      <c r="BG113" s="272"/>
    </row>
    <row r="114" spans="2:59" ht="15" x14ac:dyDescent="0.25">
      <c r="B114" s="7"/>
      <c r="C114" s="7"/>
      <c r="D114" s="7"/>
      <c r="E114" s="7"/>
      <c r="F114" s="7"/>
      <c r="G114" s="7"/>
      <c r="H114" s="36"/>
      <c r="I114" s="7"/>
      <c r="L114" s="7"/>
      <c r="M114" s="7"/>
      <c r="N114" s="7"/>
      <c r="O114" s="7"/>
      <c r="P114" s="7"/>
      <c r="Q114" s="7"/>
      <c r="R114" s="7"/>
      <c r="S114" s="7"/>
      <c r="T114" s="7"/>
      <c r="V114" s="7"/>
      <c r="W114" s="7"/>
      <c r="X114" s="7"/>
      <c r="Y114" s="7"/>
      <c r="Z114" s="7"/>
      <c r="AA114" s="7"/>
      <c r="AB114" s="7"/>
      <c r="AC114" s="7"/>
      <c r="AE114" s="36"/>
      <c r="AG114" s="7"/>
      <c r="AH114" s="7"/>
      <c r="AI114" s="37">
        <f t="shared" si="5"/>
        <v>0</v>
      </c>
      <c r="AJ114" s="22" t="e">
        <f t="shared" si="4"/>
        <v>#DIV/0!</v>
      </c>
      <c r="AL114" s="7"/>
      <c r="AM114" s="7"/>
      <c r="AN114" s="7"/>
      <c r="AO114" s="7"/>
      <c r="AP114" s="7"/>
      <c r="AQ114" s="7"/>
      <c r="AR114" s="7"/>
      <c r="AS114" s="7"/>
      <c r="AU114" s="7"/>
      <c r="AV114" s="7"/>
      <c r="AW114" s="7"/>
      <c r="AX114" s="7"/>
      <c r="AY114" s="7"/>
      <c r="AZ114" s="7"/>
      <c r="BA114" s="7"/>
      <c r="BB114" s="7"/>
      <c r="BD114" s="272"/>
      <c r="BE114" s="7"/>
      <c r="BG114" s="272"/>
    </row>
    <row r="115" spans="2:59" ht="15" x14ac:dyDescent="0.25">
      <c r="B115" s="7"/>
      <c r="C115" s="7"/>
      <c r="D115" s="7"/>
      <c r="E115" s="7"/>
      <c r="F115" s="7"/>
      <c r="G115" s="7"/>
      <c r="H115" s="36"/>
      <c r="I115" s="7"/>
      <c r="L115" s="7"/>
      <c r="M115" s="7"/>
      <c r="N115" s="7"/>
      <c r="O115" s="7"/>
      <c r="P115" s="7"/>
      <c r="Q115" s="7"/>
      <c r="R115" s="7"/>
      <c r="S115" s="7"/>
      <c r="T115" s="7"/>
      <c r="V115" s="7"/>
      <c r="W115" s="7"/>
      <c r="X115" s="7"/>
      <c r="Y115" s="7"/>
      <c r="Z115" s="7"/>
      <c r="AA115" s="7"/>
      <c r="AB115" s="7"/>
      <c r="AC115" s="7"/>
      <c r="AE115" s="36"/>
      <c r="AG115" s="7"/>
      <c r="AH115" s="7"/>
      <c r="AI115" s="37">
        <f t="shared" si="5"/>
        <v>0</v>
      </c>
      <c r="AJ115" s="22" t="e">
        <f t="shared" si="4"/>
        <v>#DIV/0!</v>
      </c>
      <c r="AL115" s="7"/>
      <c r="AM115" s="7"/>
      <c r="AN115" s="7"/>
      <c r="AO115" s="7"/>
      <c r="AP115" s="7"/>
      <c r="AQ115" s="7"/>
      <c r="AR115" s="7"/>
      <c r="AS115" s="7"/>
      <c r="AU115" s="7"/>
      <c r="AV115" s="7"/>
      <c r="AW115" s="7"/>
      <c r="AX115" s="7"/>
      <c r="AY115" s="7"/>
      <c r="AZ115" s="7"/>
      <c r="BA115" s="7"/>
      <c r="BB115" s="7"/>
      <c r="BD115" s="272"/>
      <c r="BE115" s="7"/>
      <c r="BG115" s="272"/>
    </row>
    <row r="116" spans="2:59" ht="15" x14ac:dyDescent="0.25">
      <c r="B116" s="7"/>
      <c r="C116" s="7"/>
      <c r="D116" s="7"/>
      <c r="E116" s="7"/>
      <c r="F116" s="7"/>
      <c r="G116" s="7"/>
      <c r="H116" s="36"/>
      <c r="I116" s="7"/>
      <c r="L116" s="7"/>
      <c r="M116" s="7"/>
      <c r="N116" s="7"/>
      <c r="O116" s="7"/>
      <c r="P116" s="7"/>
      <c r="Q116" s="7"/>
      <c r="R116" s="7"/>
      <c r="S116" s="7"/>
      <c r="T116" s="7"/>
      <c r="V116" s="7"/>
      <c r="W116" s="7"/>
      <c r="X116" s="7"/>
      <c r="Y116" s="7"/>
      <c r="Z116" s="7"/>
      <c r="AA116" s="7"/>
      <c r="AB116" s="7"/>
      <c r="AC116" s="7"/>
      <c r="AE116" s="36"/>
      <c r="AG116" s="7"/>
      <c r="AH116" s="7"/>
      <c r="AI116" s="37">
        <f t="shared" si="5"/>
        <v>0</v>
      </c>
      <c r="AJ116" s="22" t="e">
        <f t="shared" si="4"/>
        <v>#DIV/0!</v>
      </c>
      <c r="AL116" s="7"/>
      <c r="AM116" s="7"/>
      <c r="AN116" s="7"/>
      <c r="AO116" s="7"/>
      <c r="AP116" s="7"/>
      <c r="AQ116" s="7"/>
      <c r="AR116" s="7"/>
      <c r="AS116" s="7"/>
      <c r="AU116" s="7"/>
      <c r="AV116" s="7"/>
      <c r="AW116" s="7"/>
      <c r="AX116" s="7"/>
      <c r="AY116" s="7"/>
      <c r="AZ116" s="7"/>
      <c r="BA116" s="7"/>
      <c r="BB116" s="7"/>
      <c r="BD116" s="272"/>
      <c r="BE116" s="7"/>
      <c r="BG116" s="272"/>
    </row>
    <row r="117" spans="2:59" ht="15" x14ac:dyDescent="0.25">
      <c r="B117" s="7"/>
      <c r="C117" s="7"/>
      <c r="D117" s="7"/>
      <c r="E117" s="7"/>
      <c r="F117" s="7"/>
      <c r="G117" s="7"/>
      <c r="H117" s="36"/>
      <c r="I117" s="7"/>
      <c r="L117" s="7"/>
      <c r="M117" s="7"/>
      <c r="N117" s="7"/>
      <c r="O117" s="7"/>
      <c r="P117" s="7"/>
      <c r="Q117" s="7"/>
      <c r="R117" s="7"/>
      <c r="S117" s="7"/>
      <c r="T117" s="7"/>
      <c r="V117" s="7"/>
      <c r="W117" s="7"/>
      <c r="X117" s="7"/>
      <c r="Y117" s="7"/>
      <c r="Z117" s="7"/>
      <c r="AA117" s="7"/>
      <c r="AB117" s="7"/>
      <c r="AC117" s="7"/>
      <c r="AE117" s="36"/>
      <c r="AG117" s="7"/>
      <c r="AH117" s="7"/>
      <c r="AI117" s="37">
        <f t="shared" si="5"/>
        <v>0</v>
      </c>
      <c r="AJ117" s="22" t="e">
        <f t="shared" si="4"/>
        <v>#DIV/0!</v>
      </c>
      <c r="AL117" s="7"/>
      <c r="AM117" s="7"/>
      <c r="AN117" s="7"/>
      <c r="AO117" s="7"/>
      <c r="AP117" s="7"/>
      <c r="AQ117" s="7"/>
      <c r="AR117" s="7"/>
      <c r="AS117" s="7"/>
      <c r="AU117" s="7"/>
      <c r="AV117" s="7"/>
      <c r="AW117" s="7"/>
      <c r="AX117" s="7"/>
      <c r="AY117" s="7"/>
      <c r="AZ117" s="7"/>
      <c r="BA117" s="7"/>
      <c r="BB117" s="7"/>
      <c r="BD117" s="272"/>
      <c r="BE117" s="7"/>
      <c r="BG117" s="272"/>
    </row>
    <row r="118" spans="2:59" ht="15" x14ac:dyDescent="0.25">
      <c r="B118" s="7"/>
      <c r="C118" s="7"/>
      <c r="D118" s="7"/>
      <c r="E118" s="7"/>
      <c r="F118" s="7"/>
      <c r="G118" s="7"/>
      <c r="H118" s="36"/>
      <c r="I118" s="7"/>
      <c r="L118" s="7"/>
      <c r="M118" s="7"/>
      <c r="N118" s="7"/>
      <c r="O118" s="7"/>
      <c r="P118" s="7"/>
      <c r="Q118" s="7"/>
      <c r="R118" s="7"/>
      <c r="S118" s="7"/>
      <c r="T118" s="7"/>
      <c r="V118" s="7"/>
      <c r="W118" s="7"/>
      <c r="X118" s="7"/>
      <c r="Y118" s="7"/>
      <c r="Z118" s="7"/>
      <c r="AA118" s="7"/>
      <c r="AB118" s="7"/>
      <c r="AC118" s="7"/>
      <c r="AE118" s="36"/>
      <c r="AG118" s="7"/>
      <c r="AH118" s="7"/>
      <c r="AI118" s="37">
        <f t="shared" si="5"/>
        <v>0</v>
      </c>
      <c r="AJ118" s="22" t="e">
        <f t="shared" si="4"/>
        <v>#DIV/0!</v>
      </c>
      <c r="AL118" s="7"/>
      <c r="AM118" s="7"/>
      <c r="AN118" s="7"/>
      <c r="AO118" s="7"/>
      <c r="AP118" s="7"/>
      <c r="AQ118" s="7"/>
      <c r="AR118" s="7"/>
      <c r="AS118" s="7"/>
      <c r="AU118" s="7"/>
      <c r="AV118" s="7"/>
      <c r="AW118" s="7"/>
      <c r="AX118" s="7"/>
      <c r="AY118" s="7"/>
      <c r="AZ118" s="7"/>
      <c r="BA118" s="7"/>
      <c r="BB118" s="7"/>
      <c r="BD118" s="272"/>
      <c r="BE118" s="7"/>
      <c r="BG118" s="272"/>
    </row>
    <row r="119" spans="2:59" ht="15" x14ac:dyDescent="0.25">
      <c r="B119" s="7"/>
      <c r="C119" s="7"/>
      <c r="D119" s="7"/>
      <c r="E119" s="7"/>
      <c r="F119" s="7"/>
      <c r="G119" s="7"/>
      <c r="H119" s="36"/>
      <c r="I119" s="7"/>
      <c r="L119" s="7"/>
      <c r="M119" s="7"/>
      <c r="N119" s="7"/>
      <c r="O119" s="7"/>
      <c r="P119" s="7"/>
      <c r="Q119" s="7"/>
      <c r="R119" s="7"/>
      <c r="S119" s="7"/>
      <c r="T119" s="7"/>
      <c r="V119" s="7"/>
      <c r="W119" s="7"/>
      <c r="X119" s="7"/>
      <c r="Y119" s="7"/>
      <c r="Z119" s="7"/>
      <c r="AA119" s="7"/>
      <c r="AB119" s="7"/>
      <c r="AC119" s="7"/>
      <c r="AE119" s="36"/>
      <c r="AG119" s="7"/>
      <c r="AH119" s="7"/>
      <c r="AI119" s="37">
        <f t="shared" si="5"/>
        <v>0</v>
      </c>
      <c r="AJ119" s="22" t="e">
        <f t="shared" si="4"/>
        <v>#DIV/0!</v>
      </c>
      <c r="AL119" s="7"/>
      <c r="AM119" s="7"/>
      <c r="AN119" s="7"/>
      <c r="AO119" s="7"/>
      <c r="AP119" s="7"/>
      <c r="AQ119" s="7"/>
      <c r="AR119" s="7"/>
      <c r="AS119" s="7"/>
      <c r="AU119" s="7"/>
      <c r="AV119" s="7"/>
      <c r="AW119" s="7"/>
      <c r="AX119" s="7"/>
      <c r="AY119" s="7"/>
      <c r="AZ119" s="7"/>
      <c r="BA119" s="7"/>
      <c r="BB119" s="7"/>
      <c r="BD119" s="272"/>
      <c r="BE119" s="7"/>
      <c r="BG119" s="272"/>
    </row>
    <row r="120" spans="2:59" ht="15" x14ac:dyDescent="0.25">
      <c r="B120" s="7"/>
      <c r="C120" s="7"/>
      <c r="D120" s="7"/>
      <c r="E120" s="7"/>
      <c r="F120" s="7"/>
      <c r="G120" s="7"/>
      <c r="H120" s="36"/>
      <c r="I120" s="7"/>
      <c r="L120" s="7"/>
      <c r="M120" s="7"/>
      <c r="N120" s="7"/>
      <c r="O120" s="7"/>
      <c r="P120" s="7"/>
      <c r="Q120" s="7"/>
      <c r="R120" s="7"/>
      <c r="S120" s="7"/>
      <c r="T120" s="7"/>
      <c r="V120" s="7"/>
      <c r="W120" s="7"/>
      <c r="X120" s="7"/>
      <c r="Y120" s="7"/>
      <c r="Z120" s="7"/>
      <c r="AA120" s="7"/>
      <c r="AB120" s="7"/>
      <c r="AC120" s="7"/>
      <c r="AE120" s="36"/>
      <c r="AG120" s="7"/>
      <c r="AH120" s="7"/>
      <c r="AI120" s="37">
        <f t="shared" si="5"/>
        <v>0</v>
      </c>
      <c r="AJ120" s="22" t="e">
        <f t="shared" si="4"/>
        <v>#DIV/0!</v>
      </c>
      <c r="AL120" s="7"/>
      <c r="AM120" s="7"/>
      <c r="AN120" s="7"/>
      <c r="AO120" s="7"/>
      <c r="AP120" s="7"/>
      <c r="AQ120" s="7"/>
      <c r="AR120" s="7"/>
      <c r="AS120" s="7"/>
      <c r="AU120" s="7"/>
      <c r="AV120" s="7"/>
      <c r="AW120" s="7"/>
      <c r="AX120" s="7"/>
      <c r="AY120" s="7"/>
      <c r="AZ120" s="7"/>
      <c r="BA120" s="7"/>
      <c r="BB120" s="7"/>
      <c r="BD120" s="272"/>
      <c r="BE120" s="7"/>
      <c r="BG120" s="272"/>
    </row>
    <row r="121" spans="2:59" ht="15" x14ac:dyDescent="0.25">
      <c r="B121" s="7"/>
      <c r="C121" s="7"/>
      <c r="D121" s="7"/>
      <c r="E121" s="7"/>
      <c r="F121" s="7"/>
      <c r="G121" s="7"/>
      <c r="H121" s="36"/>
      <c r="I121" s="7"/>
      <c r="L121" s="7"/>
      <c r="M121" s="7"/>
      <c r="N121" s="7"/>
      <c r="O121" s="7"/>
      <c r="P121" s="7"/>
      <c r="Q121" s="7"/>
      <c r="R121" s="7"/>
      <c r="S121" s="7"/>
      <c r="T121" s="7"/>
      <c r="V121" s="7"/>
      <c r="W121" s="7"/>
      <c r="X121" s="7"/>
      <c r="Y121" s="7"/>
      <c r="Z121" s="7"/>
      <c r="AA121" s="7"/>
      <c r="AB121" s="7"/>
      <c r="AC121" s="7"/>
      <c r="AE121" s="36"/>
      <c r="AG121" s="7"/>
      <c r="AH121" s="7"/>
      <c r="AI121" s="37">
        <f t="shared" si="5"/>
        <v>0</v>
      </c>
      <c r="AJ121" s="22" t="e">
        <f t="shared" si="4"/>
        <v>#DIV/0!</v>
      </c>
      <c r="AL121" s="7"/>
      <c r="AM121" s="7"/>
      <c r="AN121" s="7"/>
      <c r="AO121" s="7"/>
      <c r="AP121" s="7"/>
      <c r="AQ121" s="7"/>
      <c r="AR121" s="7"/>
      <c r="AS121" s="7"/>
      <c r="AU121" s="7"/>
      <c r="AV121" s="7"/>
      <c r="AW121" s="7"/>
      <c r="AX121" s="7"/>
      <c r="AY121" s="7"/>
      <c r="AZ121" s="7"/>
      <c r="BA121" s="7"/>
      <c r="BB121" s="7"/>
      <c r="BD121" s="272"/>
      <c r="BE121" s="7"/>
      <c r="BG121" s="272"/>
    </row>
    <row r="122" spans="2:59" ht="15" x14ac:dyDescent="0.25">
      <c r="B122" s="7"/>
      <c r="C122" s="7"/>
      <c r="D122" s="7"/>
      <c r="E122" s="7"/>
      <c r="F122" s="7"/>
      <c r="G122" s="7"/>
      <c r="H122" s="36"/>
      <c r="I122" s="7"/>
      <c r="L122" s="7"/>
      <c r="M122" s="7"/>
      <c r="N122" s="7"/>
      <c r="O122" s="7"/>
      <c r="P122" s="7"/>
      <c r="Q122" s="7"/>
      <c r="R122" s="7"/>
      <c r="S122" s="7"/>
      <c r="T122" s="7"/>
      <c r="V122" s="7"/>
      <c r="W122" s="7"/>
      <c r="X122" s="7"/>
      <c r="Y122" s="7"/>
      <c r="Z122" s="7"/>
      <c r="AA122" s="7"/>
      <c r="AB122" s="7"/>
      <c r="AC122" s="7"/>
      <c r="AE122" s="36"/>
      <c r="AG122" s="7"/>
      <c r="AH122" s="7"/>
      <c r="AI122" s="37">
        <f t="shared" si="5"/>
        <v>0</v>
      </c>
      <c r="AJ122" s="22" t="e">
        <f t="shared" si="4"/>
        <v>#DIV/0!</v>
      </c>
      <c r="AL122" s="7"/>
      <c r="AM122" s="7"/>
      <c r="AN122" s="7"/>
      <c r="AO122" s="7"/>
      <c r="AP122" s="7"/>
      <c r="AQ122" s="7"/>
      <c r="AR122" s="7"/>
      <c r="AS122" s="7"/>
      <c r="AU122" s="7"/>
      <c r="AV122" s="7"/>
      <c r="AW122" s="7"/>
      <c r="AX122" s="7"/>
      <c r="AY122" s="7"/>
      <c r="AZ122" s="7"/>
      <c r="BA122" s="7"/>
      <c r="BB122" s="7"/>
      <c r="BD122" s="272"/>
      <c r="BE122" s="7"/>
      <c r="BG122" s="272"/>
    </row>
    <row r="123" spans="2:59" ht="15" x14ac:dyDescent="0.25">
      <c r="B123" s="7"/>
      <c r="C123" s="7"/>
      <c r="D123" s="7"/>
      <c r="E123" s="7"/>
      <c r="F123" s="7"/>
      <c r="G123" s="7"/>
      <c r="H123" s="36"/>
      <c r="I123" s="7"/>
      <c r="L123" s="7"/>
      <c r="M123" s="7"/>
      <c r="N123" s="7"/>
      <c r="O123" s="7"/>
      <c r="P123" s="7"/>
      <c r="Q123" s="7"/>
      <c r="R123" s="7"/>
      <c r="S123" s="7"/>
      <c r="T123" s="7"/>
      <c r="V123" s="7"/>
      <c r="W123" s="7"/>
      <c r="X123" s="7"/>
      <c r="Y123" s="7"/>
      <c r="Z123" s="7"/>
      <c r="AA123" s="7"/>
      <c r="AB123" s="7"/>
      <c r="AC123" s="7"/>
      <c r="AE123" s="36"/>
      <c r="AG123" s="7"/>
      <c r="AH123" s="7"/>
      <c r="AI123" s="37">
        <f t="shared" si="5"/>
        <v>0</v>
      </c>
      <c r="AJ123" s="22" t="e">
        <f t="shared" si="4"/>
        <v>#DIV/0!</v>
      </c>
      <c r="AL123" s="7"/>
      <c r="AM123" s="7"/>
      <c r="AN123" s="7"/>
      <c r="AO123" s="7"/>
      <c r="AP123" s="7"/>
      <c r="AQ123" s="7"/>
      <c r="AR123" s="7"/>
      <c r="AS123" s="7"/>
      <c r="AU123" s="7"/>
      <c r="AV123" s="7"/>
      <c r="AW123" s="7"/>
      <c r="AX123" s="7"/>
      <c r="AY123" s="7"/>
      <c r="AZ123" s="7"/>
      <c r="BA123" s="7"/>
      <c r="BB123" s="7"/>
      <c r="BD123" s="272"/>
      <c r="BE123" s="7"/>
      <c r="BG123" s="272"/>
    </row>
    <row r="124" spans="2:59" ht="15" x14ac:dyDescent="0.25">
      <c r="B124" s="7"/>
      <c r="C124" s="7"/>
      <c r="D124" s="7"/>
      <c r="E124" s="7"/>
      <c r="F124" s="7"/>
      <c r="G124" s="7"/>
      <c r="H124" s="36"/>
      <c r="I124" s="7"/>
      <c r="L124" s="7"/>
      <c r="M124" s="7"/>
      <c r="N124" s="7"/>
      <c r="O124" s="7"/>
      <c r="P124" s="7"/>
      <c r="Q124" s="7"/>
      <c r="R124" s="7"/>
      <c r="S124" s="7"/>
      <c r="T124" s="7"/>
      <c r="V124" s="7"/>
      <c r="W124" s="7"/>
      <c r="X124" s="7"/>
      <c r="Y124" s="7"/>
      <c r="Z124" s="7"/>
      <c r="AA124" s="7"/>
      <c r="AB124" s="7"/>
      <c r="AC124" s="7"/>
      <c r="AE124" s="36"/>
      <c r="AG124" s="7"/>
      <c r="AH124" s="7"/>
      <c r="AI124" s="37">
        <f t="shared" si="5"/>
        <v>0</v>
      </c>
      <c r="AJ124" s="22" t="e">
        <f t="shared" si="4"/>
        <v>#DIV/0!</v>
      </c>
      <c r="AL124" s="7"/>
      <c r="AM124" s="7"/>
      <c r="AN124" s="7"/>
      <c r="AO124" s="7"/>
      <c r="AP124" s="7"/>
      <c r="AQ124" s="7"/>
      <c r="AR124" s="7"/>
      <c r="AS124" s="7"/>
      <c r="AU124" s="7"/>
      <c r="AV124" s="7"/>
      <c r="AW124" s="7"/>
      <c r="AX124" s="7"/>
      <c r="AY124" s="7"/>
      <c r="AZ124" s="7"/>
      <c r="BA124" s="7"/>
      <c r="BB124" s="7"/>
      <c r="BD124" s="272"/>
      <c r="BE124" s="7"/>
      <c r="BG124" s="272"/>
    </row>
    <row r="125" spans="2:59" ht="15" x14ac:dyDescent="0.25">
      <c r="B125" s="7"/>
      <c r="C125" s="7"/>
      <c r="D125" s="7"/>
      <c r="E125" s="7"/>
      <c r="F125" s="7"/>
      <c r="G125" s="7"/>
      <c r="H125" s="36"/>
      <c r="I125" s="7"/>
      <c r="L125" s="7"/>
      <c r="M125" s="7"/>
      <c r="N125" s="7"/>
      <c r="O125" s="7"/>
      <c r="P125" s="7"/>
      <c r="Q125" s="7"/>
      <c r="R125" s="7"/>
      <c r="S125" s="7"/>
      <c r="T125" s="7"/>
      <c r="V125" s="7"/>
      <c r="W125" s="7"/>
      <c r="X125" s="7"/>
      <c r="Y125" s="7"/>
      <c r="Z125" s="7"/>
      <c r="AA125" s="7"/>
      <c r="AB125" s="7"/>
      <c r="AC125" s="7"/>
      <c r="AE125" s="36"/>
      <c r="AG125" s="7"/>
      <c r="AH125" s="7"/>
      <c r="AI125" s="37">
        <f t="shared" si="5"/>
        <v>0</v>
      </c>
      <c r="AJ125" s="22" t="e">
        <f t="shared" si="4"/>
        <v>#DIV/0!</v>
      </c>
      <c r="AL125" s="7"/>
      <c r="AM125" s="7"/>
      <c r="AN125" s="7"/>
      <c r="AO125" s="7"/>
      <c r="AP125" s="7"/>
      <c r="AQ125" s="7"/>
      <c r="AR125" s="7"/>
      <c r="AS125" s="7"/>
      <c r="AU125" s="7"/>
      <c r="AV125" s="7"/>
      <c r="AW125" s="7"/>
      <c r="AX125" s="7"/>
      <c r="AY125" s="7"/>
      <c r="AZ125" s="7"/>
      <c r="BA125" s="7"/>
      <c r="BB125" s="7"/>
      <c r="BD125" s="272"/>
      <c r="BE125" s="7"/>
      <c r="BG125" s="272"/>
    </row>
    <row r="126" spans="2:59" ht="15" x14ac:dyDescent="0.25">
      <c r="B126" s="7"/>
      <c r="C126" s="7"/>
      <c r="D126" s="7"/>
      <c r="E126" s="7"/>
      <c r="F126" s="7"/>
      <c r="G126" s="7"/>
      <c r="H126" s="36"/>
      <c r="I126" s="7"/>
      <c r="L126" s="7"/>
      <c r="M126" s="7"/>
      <c r="N126" s="7"/>
      <c r="O126" s="7"/>
      <c r="P126" s="7"/>
      <c r="Q126" s="7"/>
      <c r="R126" s="7"/>
      <c r="S126" s="7"/>
      <c r="T126" s="7"/>
      <c r="V126" s="7"/>
      <c r="W126" s="7"/>
      <c r="X126" s="7"/>
      <c r="Y126" s="7"/>
      <c r="Z126" s="7"/>
      <c r="AA126" s="7"/>
      <c r="AB126" s="7"/>
      <c r="AC126" s="7"/>
      <c r="AE126" s="36"/>
      <c r="AG126" s="7"/>
      <c r="AH126" s="7"/>
      <c r="AI126" s="37">
        <f t="shared" si="5"/>
        <v>0</v>
      </c>
      <c r="AJ126" s="22" t="e">
        <f t="shared" si="4"/>
        <v>#DIV/0!</v>
      </c>
      <c r="AL126" s="7"/>
      <c r="AM126" s="7"/>
      <c r="AN126" s="7"/>
      <c r="AO126" s="7"/>
      <c r="AP126" s="7"/>
      <c r="AQ126" s="7"/>
      <c r="AR126" s="7"/>
      <c r="AS126" s="7"/>
      <c r="AU126" s="7"/>
      <c r="AV126" s="7"/>
      <c r="AW126" s="7"/>
      <c r="AX126" s="7"/>
      <c r="AY126" s="7"/>
      <c r="AZ126" s="7"/>
      <c r="BA126" s="7"/>
      <c r="BB126" s="7"/>
      <c r="BD126" s="272"/>
      <c r="BE126" s="7"/>
      <c r="BG126" s="272"/>
    </row>
    <row r="127" spans="2:59" ht="15" x14ac:dyDescent="0.25">
      <c r="B127" s="7"/>
      <c r="C127" s="7"/>
      <c r="D127" s="7"/>
      <c r="E127" s="7"/>
      <c r="F127" s="7"/>
      <c r="G127" s="7"/>
      <c r="H127" s="36"/>
      <c r="I127" s="7"/>
      <c r="L127" s="7"/>
      <c r="M127" s="7"/>
      <c r="N127" s="7"/>
      <c r="O127" s="7"/>
      <c r="P127" s="7"/>
      <c r="Q127" s="7"/>
      <c r="R127" s="7"/>
      <c r="S127" s="7"/>
      <c r="T127" s="7"/>
      <c r="V127" s="7"/>
      <c r="W127" s="7"/>
      <c r="X127" s="7"/>
      <c r="Y127" s="7"/>
      <c r="Z127" s="7"/>
      <c r="AA127" s="7"/>
      <c r="AB127" s="7"/>
      <c r="AC127" s="7"/>
      <c r="AE127" s="36"/>
      <c r="AG127" s="7"/>
      <c r="AH127" s="7"/>
      <c r="AI127" s="37">
        <f t="shared" si="5"/>
        <v>0</v>
      </c>
      <c r="AJ127" s="22" t="e">
        <f t="shared" si="4"/>
        <v>#DIV/0!</v>
      </c>
      <c r="AL127" s="7"/>
      <c r="AM127" s="7"/>
      <c r="AN127" s="7"/>
      <c r="AO127" s="7"/>
      <c r="AP127" s="7"/>
      <c r="AQ127" s="7"/>
      <c r="AR127" s="7"/>
      <c r="AS127" s="7"/>
      <c r="AU127" s="7"/>
      <c r="AV127" s="7"/>
      <c r="AW127" s="7"/>
      <c r="AX127" s="7"/>
      <c r="AY127" s="7"/>
      <c r="AZ127" s="7"/>
      <c r="BA127" s="7"/>
      <c r="BB127" s="7"/>
      <c r="BD127" s="272"/>
      <c r="BE127" s="7"/>
      <c r="BG127" s="272"/>
    </row>
    <row r="128" spans="2:59" ht="15" x14ac:dyDescent="0.25">
      <c r="B128" s="7"/>
      <c r="C128" s="7"/>
      <c r="D128" s="7"/>
      <c r="E128" s="7"/>
      <c r="F128" s="7"/>
      <c r="G128" s="7"/>
      <c r="H128" s="36"/>
      <c r="I128" s="7"/>
      <c r="L128" s="7"/>
      <c r="M128" s="7"/>
      <c r="N128" s="7"/>
      <c r="O128" s="7"/>
      <c r="P128" s="7"/>
      <c r="Q128" s="7"/>
      <c r="R128" s="7"/>
      <c r="S128" s="7"/>
      <c r="T128" s="7"/>
      <c r="V128" s="7"/>
      <c r="W128" s="7"/>
      <c r="X128" s="7"/>
      <c r="Y128" s="7"/>
      <c r="Z128" s="7"/>
      <c r="AA128" s="7"/>
      <c r="AB128" s="7"/>
      <c r="AC128" s="7"/>
      <c r="AE128" s="36"/>
      <c r="AG128" s="7"/>
      <c r="AH128" s="7"/>
      <c r="AI128" s="37">
        <f t="shared" si="5"/>
        <v>0</v>
      </c>
      <c r="AJ128" s="22" t="e">
        <f t="shared" si="4"/>
        <v>#DIV/0!</v>
      </c>
      <c r="AL128" s="7"/>
      <c r="AM128" s="7"/>
      <c r="AN128" s="7"/>
      <c r="AO128" s="7"/>
      <c r="AP128" s="7"/>
      <c r="AQ128" s="7"/>
      <c r="AR128" s="7"/>
      <c r="AS128" s="7"/>
      <c r="AU128" s="7"/>
      <c r="AV128" s="7"/>
      <c r="AW128" s="7"/>
      <c r="AX128" s="7"/>
      <c r="AY128" s="7"/>
      <c r="AZ128" s="7"/>
      <c r="BA128" s="7"/>
      <c r="BB128" s="7"/>
      <c r="BD128" s="272"/>
      <c r="BE128" s="7"/>
      <c r="BG128" s="272"/>
    </row>
    <row r="129" spans="2:59" ht="15" x14ac:dyDescent="0.25">
      <c r="B129" s="7"/>
      <c r="C129" s="7"/>
      <c r="D129" s="7"/>
      <c r="E129" s="7"/>
      <c r="F129" s="7"/>
      <c r="G129" s="7"/>
      <c r="H129" s="36"/>
      <c r="I129" s="7"/>
      <c r="L129" s="7"/>
      <c r="M129" s="7"/>
      <c r="N129" s="7"/>
      <c r="O129" s="7"/>
      <c r="P129" s="7"/>
      <c r="Q129" s="7"/>
      <c r="R129" s="7"/>
      <c r="S129" s="7"/>
      <c r="T129" s="7"/>
      <c r="V129" s="7"/>
      <c r="W129" s="7"/>
      <c r="X129" s="7"/>
      <c r="Y129" s="7"/>
      <c r="Z129" s="7"/>
      <c r="AA129" s="7"/>
      <c r="AB129" s="7"/>
      <c r="AC129" s="7"/>
      <c r="AE129" s="36"/>
      <c r="AG129" s="7"/>
      <c r="AH129" s="7"/>
      <c r="AI129" s="37">
        <f t="shared" si="5"/>
        <v>0</v>
      </c>
      <c r="AJ129" s="22" t="e">
        <f t="shared" si="4"/>
        <v>#DIV/0!</v>
      </c>
      <c r="AL129" s="7"/>
      <c r="AM129" s="7"/>
      <c r="AN129" s="7"/>
      <c r="AO129" s="7"/>
      <c r="AP129" s="7"/>
      <c r="AQ129" s="7"/>
      <c r="AR129" s="7"/>
      <c r="AS129" s="7"/>
      <c r="AU129" s="7"/>
      <c r="AV129" s="7"/>
      <c r="AW129" s="7"/>
      <c r="AX129" s="7"/>
      <c r="AY129" s="7"/>
      <c r="AZ129" s="7"/>
      <c r="BA129" s="7"/>
      <c r="BB129" s="7"/>
      <c r="BD129" s="272"/>
      <c r="BE129" s="7"/>
      <c r="BG129" s="272"/>
    </row>
    <row r="130" spans="2:59" ht="15" x14ac:dyDescent="0.25">
      <c r="B130" s="7"/>
      <c r="C130" s="7"/>
      <c r="D130" s="7"/>
      <c r="E130" s="7"/>
      <c r="F130" s="7"/>
      <c r="G130" s="7"/>
      <c r="H130" s="36"/>
      <c r="I130" s="7"/>
      <c r="L130" s="7"/>
      <c r="M130" s="7"/>
      <c r="N130" s="7"/>
      <c r="O130" s="7"/>
      <c r="P130" s="7"/>
      <c r="Q130" s="7"/>
      <c r="R130" s="7"/>
      <c r="S130" s="7"/>
      <c r="T130" s="7"/>
      <c r="V130" s="7"/>
      <c r="W130" s="7"/>
      <c r="X130" s="7"/>
      <c r="Y130" s="7"/>
      <c r="Z130" s="7"/>
      <c r="AA130" s="7"/>
      <c r="AB130" s="7"/>
      <c r="AC130" s="7"/>
      <c r="AE130" s="36"/>
      <c r="AG130" s="7"/>
      <c r="AH130" s="7"/>
      <c r="AI130" s="37">
        <f t="shared" si="5"/>
        <v>0</v>
      </c>
      <c r="AJ130" s="22" t="e">
        <f t="shared" si="4"/>
        <v>#DIV/0!</v>
      </c>
      <c r="AL130" s="7"/>
      <c r="AM130" s="7"/>
      <c r="AN130" s="7"/>
      <c r="AO130" s="7"/>
      <c r="AP130" s="7"/>
      <c r="AQ130" s="7"/>
      <c r="AR130" s="7"/>
      <c r="AS130" s="7"/>
      <c r="AU130" s="7"/>
      <c r="AV130" s="7"/>
      <c r="AW130" s="7"/>
      <c r="AX130" s="7"/>
      <c r="AY130" s="7"/>
      <c r="AZ130" s="7"/>
      <c r="BA130" s="7"/>
      <c r="BB130" s="7"/>
      <c r="BD130" s="272"/>
      <c r="BE130" s="7"/>
      <c r="BG130" s="272"/>
    </row>
    <row r="131" spans="2:59" ht="15" x14ac:dyDescent="0.25">
      <c r="B131" s="7"/>
      <c r="C131" s="7"/>
      <c r="D131" s="7"/>
      <c r="E131" s="7"/>
      <c r="F131" s="7"/>
      <c r="G131" s="7"/>
      <c r="H131" s="36"/>
      <c r="I131" s="7"/>
      <c r="L131" s="7"/>
      <c r="M131" s="7"/>
      <c r="N131" s="7"/>
      <c r="O131" s="7"/>
      <c r="P131" s="7"/>
      <c r="Q131" s="7"/>
      <c r="R131" s="7"/>
      <c r="S131" s="7"/>
      <c r="T131" s="7"/>
      <c r="V131" s="7"/>
      <c r="W131" s="7"/>
      <c r="X131" s="7"/>
      <c r="Y131" s="7"/>
      <c r="Z131" s="7"/>
      <c r="AA131" s="7"/>
      <c r="AB131" s="7"/>
      <c r="AC131" s="7"/>
      <c r="AE131" s="36"/>
      <c r="AG131" s="7"/>
      <c r="AH131" s="7"/>
      <c r="AI131" s="37">
        <f t="shared" si="5"/>
        <v>0</v>
      </c>
      <c r="AJ131" s="22" t="e">
        <f t="shared" si="4"/>
        <v>#DIV/0!</v>
      </c>
      <c r="AL131" s="7"/>
      <c r="AM131" s="7"/>
      <c r="AN131" s="7"/>
      <c r="AO131" s="7"/>
      <c r="AP131" s="7"/>
      <c r="AQ131" s="7"/>
      <c r="AR131" s="7"/>
      <c r="AS131" s="7"/>
      <c r="AU131" s="7"/>
      <c r="AV131" s="7"/>
      <c r="AW131" s="7"/>
      <c r="AX131" s="7"/>
      <c r="AY131" s="7"/>
      <c r="AZ131" s="7"/>
      <c r="BA131" s="7"/>
      <c r="BB131" s="7"/>
      <c r="BD131" s="272"/>
      <c r="BE131" s="7"/>
      <c r="BG131" s="272"/>
    </row>
    <row r="132" spans="2:59" ht="15" x14ac:dyDescent="0.25">
      <c r="B132" s="7"/>
      <c r="C132" s="7"/>
      <c r="D132" s="7"/>
      <c r="E132" s="7"/>
      <c r="F132" s="7"/>
      <c r="G132" s="7"/>
      <c r="H132" s="36"/>
      <c r="I132" s="7"/>
      <c r="L132" s="7"/>
      <c r="M132" s="7"/>
      <c r="N132" s="7"/>
      <c r="O132" s="7"/>
      <c r="P132" s="7"/>
      <c r="Q132" s="7"/>
      <c r="R132" s="7"/>
      <c r="S132" s="7"/>
      <c r="T132" s="7"/>
      <c r="V132" s="7"/>
      <c r="W132" s="7"/>
      <c r="X132" s="7"/>
      <c r="Y132" s="7"/>
      <c r="Z132" s="7"/>
      <c r="AA132" s="7"/>
      <c r="AB132" s="7"/>
      <c r="AC132" s="7"/>
      <c r="AE132" s="36"/>
      <c r="AG132" s="7"/>
      <c r="AH132" s="7"/>
      <c r="AI132" s="37">
        <f t="shared" si="5"/>
        <v>0</v>
      </c>
      <c r="AJ132" s="22" t="e">
        <f t="shared" si="4"/>
        <v>#DIV/0!</v>
      </c>
      <c r="AL132" s="7"/>
      <c r="AM132" s="7"/>
      <c r="AN132" s="7"/>
      <c r="AO132" s="7"/>
      <c r="AP132" s="7"/>
      <c r="AQ132" s="7"/>
      <c r="AR132" s="7"/>
      <c r="AS132" s="7"/>
      <c r="AU132" s="7"/>
      <c r="AV132" s="7"/>
      <c r="AW132" s="7"/>
      <c r="AX132" s="7"/>
      <c r="AY132" s="7"/>
      <c r="AZ132" s="7"/>
      <c r="BA132" s="7"/>
      <c r="BB132" s="7"/>
      <c r="BD132" s="272"/>
      <c r="BE132" s="7"/>
      <c r="BG132" s="272"/>
    </row>
    <row r="133" spans="2:59" ht="15" x14ac:dyDescent="0.25">
      <c r="B133" s="7"/>
      <c r="C133" s="7"/>
      <c r="D133" s="7"/>
      <c r="E133" s="7"/>
      <c r="F133" s="7"/>
      <c r="G133" s="7"/>
      <c r="H133" s="36"/>
      <c r="I133" s="7"/>
      <c r="L133" s="7"/>
      <c r="M133" s="7"/>
      <c r="N133" s="7"/>
      <c r="O133" s="7"/>
      <c r="P133" s="7"/>
      <c r="Q133" s="7"/>
      <c r="R133" s="7"/>
      <c r="S133" s="7"/>
      <c r="T133" s="7"/>
      <c r="V133" s="7"/>
      <c r="W133" s="7"/>
      <c r="X133" s="7"/>
      <c r="Y133" s="7"/>
      <c r="Z133" s="7"/>
      <c r="AA133" s="7"/>
      <c r="AB133" s="7"/>
      <c r="AC133" s="7"/>
      <c r="AE133" s="36"/>
      <c r="AG133" s="7"/>
      <c r="AH133" s="7"/>
      <c r="AI133" s="37">
        <f t="shared" si="5"/>
        <v>0</v>
      </c>
      <c r="AJ133" s="22" t="e">
        <f t="shared" si="4"/>
        <v>#DIV/0!</v>
      </c>
      <c r="AL133" s="7"/>
      <c r="AM133" s="7"/>
      <c r="AN133" s="7"/>
      <c r="AO133" s="7"/>
      <c r="AP133" s="7"/>
      <c r="AQ133" s="7"/>
      <c r="AR133" s="7"/>
      <c r="AS133" s="7"/>
      <c r="AU133" s="7"/>
      <c r="AV133" s="7"/>
      <c r="AW133" s="7"/>
      <c r="AX133" s="7"/>
      <c r="AY133" s="7"/>
      <c r="AZ133" s="7"/>
      <c r="BA133" s="7"/>
      <c r="BB133" s="7"/>
      <c r="BD133" s="272"/>
      <c r="BE133" s="7"/>
      <c r="BG133" s="272"/>
    </row>
    <row r="134" spans="2:59" ht="15" x14ac:dyDescent="0.25">
      <c r="B134" s="7"/>
      <c r="C134" s="7"/>
      <c r="D134" s="7"/>
      <c r="E134" s="7"/>
      <c r="F134" s="7"/>
      <c r="G134" s="7"/>
      <c r="H134" s="36"/>
      <c r="I134" s="7"/>
      <c r="L134" s="7"/>
      <c r="M134" s="7"/>
      <c r="N134" s="7"/>
      <c r="O134" s="7"/>
      <c r="P134" s="7"/>
      <c r="Q134" s="7"/>
      <c r="R134" s="7"/>
      <c r="S134" s="7"/>
      <c r="T134" s="7"/>
      <c r="V134" s="7"/>
      <c r="W134" s="7"/>
      <c r="X134" s="7"/>
      <c r="Y134" s="7"/>
      <c r="Z134" s="7"/>
      <c r="AA134" s="7"/>
      <c r="AB134" s="7"/>
      <c r="AC134" s="7"/>
      <c r="AE134" s="36"/>
      <c r="AG134" s="7"/>
      <c r="AH134" s="7"/>
      <c r="AI134" s="37">
        <f t="shared" si="5"/>
        <v>0</v>
      </c>
      <c r="AJ134" s="22" t="e">
        <f t="shared" si="4"/>
        <v>#DIV/0!</v>
      </c>
      <c r="AL134" s="7"/>
      <c r="AM134" s="7"/>
      <c r="AN134" s="7"/>
      <c r="AO134" s="7"/>
      <c r="AP134" s="7"/>
      <c r="AQ134" s="7"/>
      <c r="AR134" s="7"/>
      <c r="AS134" s="7"/>
      <c r="AU134" s="7"/>
      <c r="AV134" s="7"/>
      <c r="AW134" s="7"/>
      <c r="AX134" s="7"/>
      <c r="AY134" s="7"/>
      <c r="AZ134" s="7"/>
      <c r="BA134" s="7"/>
      <c r="BB134" s="7"/>
      <c r="BD134" s="272"/>
      <c r="BE134" s="7"/>
      <c r="BG134" s="272"/>
    </row>
    <row r="135" spans="2:59" ht="15" x14ac:dyDescent="0.25">
      <c r="B135" s="7"/>
      <c r="C135" s="7"/>
      <c r="D135" s="7"/>
      <c r="E135" s="7"/>
      <c r="F135" s="7"/>
      <c r="G135" s="7"/>
      <c r="H135" s="36"/>
      <c r="I135" s="7"/>
      <c r="L135" s="7"/>
      <c r="M135" s="7"/>
      <c r="N135" s="7"/>
      <c r="O135" s="7"/>
      <c r="P135" s="7"/>
      <c r="Q135" s="7"/>
      <c r="R135" s="7"/>
      <c r="S135" s="7"/>
      <c r="T135" s="7"/>
      <c r="V135" s="7"/>
      <c r="W135" s="7"/>
      <c r="X135" s="7"/>
      <c r="Y135" s="7"/>
      <c r="Z135" s="7"/>
      <c r="AA135" s="7"/>
      <c r="AB135" s="7"/>
      <c r="AC135" s="7"/>
      <c r="AE135" s="36"/>
      <c r="AG135" s="7"/>
      <c r="AH135" s="7"/>
      <c r="AI135" s="37">
        <f t="shared" si="5"/>
        <v>0</v>
      </c>
      <c r="AJ135" s="22" t="e">
        <f t="shared" si="4"/>
        <v>#DIV/0!</v>
      </c>
      <c r="AL135" s="7"/>
      <c r="AM135" s="7"/>
      <c r="AN135" s="7"/>
      <c r="AO135" s="7"/>
      <c r="AP135" s="7"/>
      <c r="AQ135" s="7"/>
      <c r="AR135" s="7"/>
      <c r="AS135" s="7"/>
      <c r="AU135" s="7"/>
      <c r="AV135" s="7"/>
      <c r="AW135" s="7"/>
      <c r="AX135" s="7"/>
      <c r="AY135" s="7"/>
      <c r="AZ135" s="7"/>
      <c r="BA135" s="7"/>
      <c r="BB135" s="7"/>
      <c r="BD135" s="272"/>
      <c r="BE135" s="7"/>
      <c r="BG135" s="272"/>
    </row>
    <row r="136" spans="2:59" ht="15" x14ac:dyDescent="0.25">
      <c r="B136" s="7"/>
      <c r="C136" s="7"/>
      <c r="D136" s="7"/>
      <c r="E136" s="7"/>
      <c r="F136" s="7"/>
      <c r="G136" s="7"/>
      <c r="H136" s="36"/>
      <c r="I136" s="7"/>
      <c r="L136" s="7"/>
      <c r="M136" s="7"/>
      <c r="N136" s="7"/>
      <c r="O136" s="7"/>
      <c r="P136" s="7"/>
      <c r="Q136" s="7"/>
      <c r="R136" s="7"/>
      <c r="S136" s="7"/>
      <c r="T136" s="7"/>
      <c r="V136" s="7"/>
      <c r="W136" s="7"/>
      <c r="X136" s="7"/>
      <c r="Y136" s="7"/>
      <c r="Z136" s="7"/>
      <c r="AA136" s="7"/>
      <c r="AB136" s="7"/>
      <c r="AC136" s="7"/>
      <c r="AE136" s="36"/>
      <c r="AG136" s="7"/>
      <c r="AH136" s="7"/>
      <c r="AI136" s="37">
        <f t="shared" si="5"/>
        <v>0</v>
      </c>
      <c r="AJ136" s="22" t="e">
        <f t="shared" ref="AJ136:AJ157" si="6">AG136/AI136</f>
        <v>#DIV/0!</v>
      </c>
      <c r="AL136" s="7"/>
      <c r="AM136" s="7"/>
      <c r="AN136" s="7"/>
      <c r="AO136" s="7"/>
      <c r="AP136" s="7"/>
      <c r="AQ136" s="7"/>
      <c r="AR136" s="7"/>
      <c r="AS136" s="7"/>
      <c r="AU136" s="7"/>
      <c r="AV136" s="7"/>
      <c r="AW136" s="7"/>
      <c r="AX136" s="7"/>
      <c r="AY136" s="7"/>
      <c r="AZ136" s="7"/>
      <c r="BA136" s="7"/>
      <c r="BB136" s="7"/>
      <c r="BD136" s="272"/>
      <c r="BE136" s="7"/>
      <c r="BG136" s="272"/>
    </row>
    <row r="137" spans="2:59" ht="15" x14ac:dyDescent="0.25">
      <c r="B137" s="7"/>
      <c r="C137" s="7"/>
      <c r="D137" s="7"/>
      <c r="E137" s="7"/>
      <c r="F137" s="7"/>
      <c r="G137" s="7"/>
      <c r="H137" s="36"/>
      <c r="I137" s="7"/>
      <c r="L137" s="7"/>
      <c r="M137" s="7"/>
      <c r="N137" s="7"/>
      <c r="O137" s="7"/>
      <c r="P137" s="7"/>
      <c r="Q137" s="7"/>
      <c r="R137" s="7"/>
      <c r="S137" s="7"/>
      <c r="T137" s="7"/>
      <c r="V137" s="7"/>
      <c r="W137" s="7"/>
      <c r="X137" s="7"/>
      <c r="Y137" s="7"/>
      <c r="Z137" s="7"/>
      <c r="AA137" s="7"/>
      <c r="AB137" s="7"/>
      <c r="AC137" s="7"/>
      <c r="AE137" s="36"/>
      <c r="AG137" s="7"/>
      <c r="AH137" s="7"/>
      <c r="AI137" s="37">
        <f t="shared" ref="AI137:AI157" si="7">SUM(AG137:AH137)</f>
        <v>0</v>
      </c>
      <c r="AJ137" s="22" t="e">
        <f t="shared" si="6"/>
        <v>#DIV/0!</v>
      </c>
      <c r="AL137" s="7"/>
      <c r="AM137" s="7"/>
      <c r="AN137" s="7"/>
      <c r="AO137" s="7"/>
      <c r="AP137" s="7"/>
      <c r="AQ137" s="7"/>
      <c r="AR137" s="7"/>
      <c r="AS137" s="7"/>
      <c r="AU137" s="7"/>
      <c r="AV137" s="7"/>
      <c r="AW137" s="7"/>
      <c r="AX137" s="7"/>
      <c r="AY137" s="7"/>
      <c r="AZ137" s="7"/>
      <c r="BA137" s="7"/>
      <c r="BB137" s="7"/>
      <c r="BD137" s="272"/>
      <c r="BE137" s="7"/>
      <c r="BG137" s="272"/>
    </row>
    <row r="138" spans="2:59" ht="15" x14ac:dyDescent="0.25">
      <c r="B138" s="7"/>
      <c r="C138" s="7"/>
      <c r="D138" s="7"/>
      <c r="E138" s="7"/>
      <c r="F138" s="7"/>
      <c r="G138" s="7"/>
      <c r="H138" s="36"/>
      <c r="I138" s="7"/>
      <c r="L138" s="7"/>
      <c r="M138" s="7"/>
      <c r="N138" s="7"/>
      <c r="O138" s="7"/>
      <c r="P138" s="7"/>
      <c r="Q138" s="7"/>
      <c r="R138" s="7"/>
      <c r="S138" s="7"/>
      <c r="T138" s="7"/>
      <c r="V138" s="7"/>
      <c r="W138" s="7"/>
      <c r="X138" s="7"/>
      <c r="Y138" s="7"/>
      <c r="Z138" s="7"/>
      <c r="AA138" s="7"/>
      <c r="AB138" s="7"/>
      <c r="AC138" s="7"/>
      <c r="AE138" s="36"/>
      <c r="AG138" s="7"/>
      <c r="AH138" s="7"/>
      <c r="AI138" s="37">
        <f t="shared" si="7"/>
        <v>0</v>
      </c>
      <c r="AJ138" s="22" t="e">
        <f t="shared" si="6"/>
        <v>#DIV/0!</v>
      </c>
      <c r="AL138" s="7"/>
      <c r="AM138" s="7"/>
      <c r="AN138" s="7"/>
      <c r="AO138" s="7"/>
      <c r="AP138" s="7"/>
      <c r="AQ138" s="7"/>
      <c r="AR138" s="7"/>
      <c r="AS138" s="7"/>
      <c r="AU138" s="7"/>
      <c r="AV138" s="7"/>
      <c r="AW138" s="7"/>
      <c r="AX138" s="7"/>
      <c r="AY138" s="7"/>
      <c r="AZ138" s="7"/>
      <c r="BA138" s="7"/>
      <c r="BB138" s="7"/>
      <c r="BD138" s="272"/>
      <c r="BE138" s="7"/>
      <c r="BG138" s="272"/>
    </row>
    <row r="139" spans="2:59" ht="15" x14ac:dyDescent="0.25">
      <c r="B139" s="7"/>
      <c r="C139" s="7"/>
      <c r="D139" s="7"/>
      <c r="E139" s="7"/>
      <c r="F139" s="7"/>
      <c r="G139" s="7"/>
      <c r="H139" s="36"/>
      <c r="I139" s="7"/>
      <c r="L139" s="7"/>
      <c r="M139" s="7"/>
      <c r="N139" s="7"/>
      <c r="O139" s="7"/>
      <c r="P139" s="7"/>
      <c r="Q139" s="7"/>
      <c r="R139" s="7"/>
      <c r="S139" s="7"/>
      <c r="T139" s="7"/>
      <c r="V139" s="7"/>
      <c r="W139" s="7"/>
      <c r="X139" s="7"/>
      <c r="Y139" s="7"/>
      <c r="Z139" s="7"/>
      <c r="AA139" s="7"/>
      <c r="AB139" s="7"/>
      <c r="AC139" s="7"/>
      <c r="AE139" s="36"/>
      <c r="AG139" s="7"/>
      <c r="AH139" s="7"/>
      <c r="AI139" s="37">
        <f t="shared" si="7"/>
        <v>0</v>
      </c>
      <c r="AJ139" s="22" t="e">
        <f t="shared" si="6"/>
        <v>#DIV/0!</v>
      </c>
      <c r="AL139" s="7"/>
      <c r="AM139" s="7"/>
      <c r="AN139" s="7"/>
      <c r="AO139" s="7"/>
      <c r="AP139" s="7"/>
      <c r="AQ139" s="7"/>
      <c r="AR139" s="7"/>
      <c r="AS139" s="7"/>
      <c r="AU139" s="7"/>
      <c r="AV139" s="7"/>
      <c r="AW139" s="7"/>
      <c r="AX139" s="7"/>
      <c r="AY139" s="7"/>
      <c r="AZ139" s="7"/>
      <c r="BA139" s="7"/>
      <c r="BB139" s="7"/>
      <c r="BD139" s="272"/>
      <c r="BE139" s="7"/>
      <c r="BG139" s="272"/>
    </row>
    <row r="140" spans="2:59" ht="15" x14ac:dyDescent="0.25">
      <c r="B140" s="7"/>
      <c r="C140" s="7"/>
      <c r="D140" s="7"/>
      <c r="E140" s="7"/>
      <c r="F140" s="7"/>
      <c r="G140" s="7"/>
      <c r="H140" s="36"/>
      <c r="I140" s="7"/>
      <c r="L140" s="7"/>
      <c r="M140" s="7"/>
      <c r="N140" s="7"/>
      <c r="O140" s="7"/>
      <c r="P140" s="7"/>
      <c r="Q140" s="7"/>
      <c r="R140" s="7"/>
      <c r="S140" s="7"/>
      <c r="T140" s="7"/>
      <c r="V140" s="7"/>
      <c r="W140" s="7"/>
      <c r="X140" s="7"/>
      <c r="Y140" s="7"/>
      <c r="Z140" s="7"/>
      <c r="AA140" s="7"/>
      <c r="AB140" s="7"/>
      <c r="AC140" s="7"/>
      <c r="AE140" s="36"/>
      <c r="AG140" s="7"/>
      <c r="AH140" s="7"/>
      <c r="AI140" s="37">
        <f t="shared" si="7"/>
        <v>0</v>
      </c>
      <c r="AJ140" s="22" t="e">
        <f t="shared" si="6"/>
        <v>#DIV/0!</v>
      </c>
      <c r="AL140" s="7"/>
      <c r="AM140" s="7"/>
      <c r="AN140" s="7"/>
      <c r="AO140" s="7"/>
      <c r="AP140" s="7"/>
      <c r="AQ140" s="7"/>
      <c r="AR140" s="7"/>
      <c r="AS140" s="7"/>
      <c r="AU140" s="7"/>
      <c r="AV140" s="7"/>
      <c r="AW140" s="7"/>
      <c r="AX140" s="7"/>
      <c r="AY140" s="7"/>
      <c r="AZ140" s="7"/>
      <c r="BA140" s="7"/>
      <c r="BB140" s="7"/>
      <c r="BD140" s="272"/>
      <c r="BE140" s="7"/>
      <c r="BG140" s="272"/>
    </row>
    <row r="141" spans="2:59" ht="15" x14ac:dyDescent="0.25">
      <c r="B141" s="7"/>
      <c r="C141" s="7"/>
      <c r="D141" s="7"/>
      <c r="E141" s="7"/>
      <c r="F141" s="7"/>
      <c r="G141" s="7"/>
      <c r="H141" s="36"/>
      <c r="I141" s="7"/>
      <c r="L141" s="7"/>
      <c r="M141" s="7"/>
      <c r="N141" s="7"/>
      <c r="O141" s="7"/>
      <c r="P141" s="7"/>
      <c r="Q141" s="7"/>
      <c r="R141" s="7"/>
      <c r="S141" s="7"/>
      <c r="T141" s="7"/>
      <c r="V141" s="7"/>
      <c r="W141" s="7"/>
      <c r="X141" s="7"/>
      <c r="Y141" s="7"/>
      <c r="Z141" s="7"/>
      <c r="AA141" s="7"/>
      <c r="AB141" s="7"/>
      <c r="AC141" s="7"/>
      <c r="AE141" s="36"/>
      <c r="AG141" s="7"/>
      <c r="AH141" s="7"/>
      <c r="AI141" s="37">
        <f t="shared" si="7"/>
        <v>0</v>
      </c>
      <c r="AJ141" s="22" t="e">
        <f t="shared" si="6"/>
        <v>#DIV/0!</v>
      </c>
      <c r="AL141" s="7"/>
      <c r="AM141" s="7"/>
      <c r="AN141" s="7"/>
      <c r="AO141" s="7"/>
      <c r="AP141" s="7"/>
      <c r="AQ141" s="7"/>
      <c r="AR141" s="7"/>
      <c r="AS141" s="7"/>
      <c r="AU141" s="7"/>
      <c r="AV141" s="7"/>
      <c r="AW141" s="7"/>
      <c r="AX141" s="7"/>
      <c r="AY141" s="7"/>
      <c r="AZ141" s="7"/>
      <c r="BA141" s="7"/>
      <c r="BB141" s="7"/>
      <c r="BD141" s="272"/>
      <c r="BE141" s="7"/>
      <c r="BG141" s="272"/>
    </row>
    <row r="142" spans="2:59" ht="15" x14ac:dyDescent="0.25">
      <c r="B142" s="7"/>
      <c r="C142" s="7"/>
      <c r="D142" s="7"/>
      <c r="E142" s="7"/>
      <c r="F142" s="7"/>
      <c r="G142" s="7"/>
      <c r="H142" s="36"/>
      <c r="I142" s="7"/>
      <c r="L142" s="7"/>
      <c r="M142" s="7"/>
      <c r="N142" s="7"/>
      <c r="O142" s="7"/>
      <c r="P142" s="7"/>
      <c r="Q142" s="7"/>
      <c r="R142" s="7"/>
      <c r="S142" s="7"/>
      <c r="T142" s="7"/>
      <c r="V142" s="7"/>
      <c r="W142" s="7"/>
      <c r="X142" s="7"/>
      <c r="Y142" s="7"/>
      <c r="Z142" s="7"/>
      <c r="AA142" s="7"/>
      <c r="AB142" s="7"/>
      <c r="AC142" s="7"/>
      <c r="AE142" s="36"/>
      <c r="AG142" s="7"/>
      <c r="AH142" s="7"/>
      <c r="AI142" s="37">
        <f t="shared" si="7"/>
        <v>0</v>
      </c>
      <c r="AJ142" s="22" t="e">
        <f t="shared" si="6"/>
        <v>#DIV/0!</v>
      </c>
      <c r="AL142" s="7"/>
      <c r="AM142" s="7"/>
      <c r="AN142" s="7"/>
      <c r="AO142" s="7"/>
      <c r="AP142" s="7"/>
      <c r="AQ142" s="7"/>
      <c r="AR142" s="7"/>
      <c r="AS142" s="7"/>
      <c r="AU142" s="7"/>
      <c r="AV142" s="7"/>
      <c r="AW142" s="7"/>
      <c r="AX142" s="7"/>
      <c r="AY142" s="7"/>
      <c r="AZ142" s="7"/>
      <c r="BA142" s="7"/>
      <c r="BB142" s="7"/>
      <c r="BD142" s="272"/>
      <c r="BE142" s="7"/>
      <c r="BG142" s="272"/>
    </row>
    <row r="143" spans="2:59" ht="15" x14ac:dyDescent="0.25">
      <c r="B143" s="7"/>
      <c r="C143" s="7"/>
      <c r="D143" s="7"/>
      <c r="E143" s="7"/>
      <c r="F143" s="7"/>
      <c r="G143" s="7"/>
      <c r="H143" s="36"/>
      <c r="I143" s="7"/>
      <c r="L143" s="7"/>
      <c r="M143" s="7"/>
      <c r="N143" s="7"/>
      <c r="O143" s="7"/>
      <c r="P143" s="7"/>
      <c r="Q143" s="7"/>
      <c r="R143" s="7"/>
      <c r="S143" s="7"/>
      <c r="T143" s="7"/>
      <c r="V143" s="7"/>
      <c r="W143" s="7"/>
      <c r="X143" s="7"/>
      <c r="Y143" s="7"/>
      <c r="Z143" s="7"/>
      <c r="AA143" s="7"/>
      <c r="AB143" s="7"/>
      <c r="AC143" s="7"/>
      <c r="AE143" s="36"/>
      <c r="AG143" s="7"/>
      <c r="AH143" s="7"/>
      <c r="AI143" s="37">
        <f t="shared" si="7"/>
        <v>0</v>
      </c>
      <c r="AJ143" s="22" t="e">
        <f t="shared" si="6"/>
        <v>#DIV/0!</v>
      </c>
      <c r="AL143" s="7"/>
      <c r="AM143" s="7"/>
      <c r="AN143" s="7"/>
      <c r="AO143" s="7"/>
      <c r="AP143" s="7"/>
      <c r="AQ143" s="7"/>
      <c r="AR143" s="7"/>
      <c r="AS143" s="7"/>
      <c r="AU143" s="7"/>
      <c r="AV143" s="7"/>
      <c r="AW143" s="7"/>
      <c r="AX143" s="7"/>
      <c r="AY143" s="7"/>
      <c r="AZ143" s="7"/>
      <c r="BA143" s="7"/>
      <c r="BB143" s="7"/>
      <c r="BD143" s="272"/>
      <c r="BE143" s="7"/>
      <c r="BG143" s="272"/>
    </row>
    <row r="144" spans="2:59" ht="15" x14ac:dyDescent="0.25">
      <c r="B144" s="7"/>
      <c r="C144" s="7"/>
      <c r="D144" s="7"/>
      <c r="E144" s="7"/>
      <c r="F144" s="7"/>
      <c r="G144" s="7"/>
      <c r="H144" s="36"/>
      <c r="I144" s="7"/>
      <c r="L144" s="7"/>
      <c r="M144" s="7"/>
      <c r="N144" s="7"/>
      <c r="O144" s="7"/>
      <c r="P144" s="7"/>
      <c r="Q144" s="7"/>
      <c r="R144" s="7"/>
      <c r="S144" s="7"/>
      <c r="T144" s="7"/>
      <c r="V144" s="7"/>
      <c r="W144" s="7"/>
      <c r="X144" s="7"/>
      <c r="Y144" s="7"/>
      <c r="Z144" s="7"/>
      <c r="AA144" s="7"/>
      <c r="AB144" s="7"/>
      <c r="AC144" s="7"/>
      <c r="AE144" s="36"/>
      <c r="AG144" s="7"/>
      <c r="AH144" s="7"/>
      <c r="AI144" s="37">
        <f t="shared" si="7"/>
        <v>0</v>
      </c>
      <c r="AJ144" s="22" t="e">
        <f t="shared" si="6"/>
        <v>#DIV/0!</v>
      </c>
      <c r="AL144" s="7"/>
      <c r="AM144" s="7"/>
      <c r="AN144" s="7"/>
      <c r="AO144" s="7"/>
      <c r="AP144" s="7"/>
      <c r="AQ144" s="7"/>
      <c r="AR144" s="7"/>
      <c r="AS144" s="7"/>
      <c r="AU144" s="7"/>
      <c r="AV144" s="7"/>
      <c r="AW144" s="7"/>
      <c r="AX144" s="7"/>
      <c r="AY144" s="7"/>
      <c r="AZ144" s="7"/>
      <c r="BA144" s="7"/>
      <c r="BB144" s="7"/>
      <c r="BD144" s="272"/>
      <c r="BE144" s="7"/>
      <c r="BG144" s="272"/>
    </row>
    <row r="145" spans="2:59" ht="15" x14ac:dyDescent="0.25">
      <c r="B145" s="7"/>
      <c r="C145" s="7"/>
      <c r="D145" s="7"/>
      <c r="E145" s="7"/>
      <c r="F145" s="7"/>
      <c r="G145" s="7"/>
      <c r="H145" s="36"/>
      <c r="I145" s="7"/>
      <c r="L145" s="7"/>
      <c r="M145" s="7"/>
      <c r="N145" s="7"/>
      <c r="O145" s="7"/>
      <c r="P145" s="7"/>
      <c r="Q145" s="7"/>
      <c r="R145" s="7"/>
      <c r="S145" s="7"/>
      <c r="T145" s="7"/>
      <c r="V145" s="7"/>
      <c r="W145" s="7"/>
      <c r="X145" s="7"/>
      <c r="Y145" s="7"/>
      <c r="Z145" s="7"/>
      <c r="AA145" s="7"/>
      <c r="AB145" s="7"/>
      <c r="AC145" s="7"/>
      <c r="AE145" s="36"/>
      <c r="AG145" s="7"/>
      <c r="AH145" s="7"/>
      <c r="AI145" s="37">
        <f t="shared" si="7"/>
        <v>0</v>
      </c>
      <c r="AJ145" s="22" t="e">
        <f t="shared" si="6"/>
        <v>#DIV/0!</v>
      </c>
      <c r="AL145" s="7"/>
      <c r="AM145" s="7"/>
      <c r="AN145" s="7"/>
      <c r="AO145" s="7"/>
      <c r="AP145" s="7"/>
      <c r="AQ145" s="7"/>
      <c r="AR145" s="7"/>
      <c r="AS145" s="7"/>
      <c r="AU145" s="7"/>
      <c r="AV145" s="7"/>
      <c r="AW145" s="7"/>
      <c r="AX145" s="7"/>
      <c r="AY145" s="7"/>
      <c r="AZ145" s="7"/>
      <c r="BA145" s="7"/>
      <c r="BB145" s="7"/>
      <c r="BD145" s="272"/>
      <c r="BE145" s="7"/>
      <c r="BG145" s="272"/>
    </row>
    <row r="146" spans="2:59" ht="15" x14ac:dyDescent="0.25">
      <c r="B146" s="7"/>
      <c r="C146" s="7"/>
      <c r="D146" s="7"/>
      <c r="E146" s="7"/>
      <c r="F146" s="7"/>
      <c r="G146" s="7"/>
      <c r="H146" s="36"/>
      <c r="I146" s="7"/>
      <c r="L146" s="7"/>
      <c r="M146" s="7"/>
      <c r="N146" s="7"/>
      <c r="O146" s="7"/>
      <c r="P146" s="7"/>
      <c r="Q146" s="7"/>
      <c r="R146" s="7"/>
      <c r="S146" s="7"/>
      <c r="T146" s="7"/>
      <c r="V146" s="7"/>
      <c r="W146" s="7"/>
      <c r="X146" s="7"/>
      <c r="Y146" s="7"/>
      <c r="Z146" s="7"/>
      <c r="AA146" s="7"/>
      <c r="AB146" s="7"/>
      <c r="AC146" s="7"/>
      <c r="AE146" s="36"/>
      <c r="AG146" s="7"/>
      <c r="AH146" s="7"/>
      <c r="AI146" s="37">
        <f t="shared" si="7"/>
        <v>0</v>
      </c>
      <c r="AJ146" s="22" t="e">
        <f t="shared" si="6"/>
        <v>#DIV/0!</v>
      </c>
      <c r="AL146" s="7"/>
      <c r="AM146" s="7"/>
      <c r="AN146" s="7"/>
      <c r="AO146" s="7"/>
      <c r="AP146" s="7"/>
      <c r="AQ146" s="7"/>
      <c r="AR146" s="7"/>
      <c r="AS146" s="7"/>
      <c r="AU146" s="7"/>
      <c r="AV146" s="7"/>
      <c r="AW146" s="7"/>
      <c r="AX146" s="7"/>
      <c r="AY146" s="7"/>
      <c r="AZ146" s="7"/>
      <c r="BA146" s="7"/>
      <c r="BB146" s="7"/>
      <c r="BD146" s="272"/>
      <c r="BE146" s="7"/>
      <c r="BG146" s="272"/>
    </row>
    <row r="147" spans="2:59" ht="15" x14ac:dyDescent="0.25">
      <c r="B147" s="7"/>
      <c r="C147" s="7"/>
      <c r="D147" s="7"/>
      <c r="E147" s="7"/>
      <c r="F147" s="7"/>
      <c r="G147" s="7"/>
      <c r="H147" s="36"/>
      <c r="I147" s="7"/>
      <c r="L147" s="7"/>
      <c r="M147" s="7"/>
      <c r="N147" s="7"/>
      <c r="O147" s="7"/>
      <c r="P147" s="7"/>
      <c r="Q147" s="7"/>
      <c r="R147" s="7"/>
      <c r="S147" s="7"/>
      <c r="T147" s="7"/>
      <c r="V147" s="7"/>
      <c r="W147" s="7"/>
      <c r="X147" s="7"/>
      <c r="Y147" s="7"/>
      <c r="Z147" s="7"/>
      <c r="AA147" s="7"/>
      <c r="AB147" s="7"/>
      <c r="AC147" s="7"/>
      <c r="AE147" s="36"/>
      <c r="AG147" s="7"/>
      <c r="AH147" s="7"/>
      <c r="AI147" s="37">
        <f t="shared" si="7"/>
        <v>0</v>
      </c>
      <c r="AJ147" s="22" t="e">
        <f t="shared" si="6"/>
        <v>#DIV/0!</v>
      </c>
      <c r="AL147" s="7"/>
      <c r="AM147" s="7"/>
      <c r="AN147" s="7"/>
      <c r="AO147" s="7"/>
      <c r="AP147" s="7"/>
      <c r="AQ147" s="7"/>
      <c r="AR147" s="7"/>
      <c r="AS147" s="7"/>
      <c r="AU147" s="7"/>
      <c r="AV147" s="7"/>
      <c r="AW147" s="7"/>
      <c r="AX147" s="7"/>
      <c r="AY147" s="7"/>
      <c r="AZ147" s="7"/>
      <c r="BA147" s="7"/>
      <c r="BB147" s="7"/>
      <c r="BD147" s="272"/>
      <c r="BE147" s="7"/>
      <c r="BG147" s="272"/>
    </row>
    <row r="148" spans="2:59" ht="15" x14ac:dyDescent="0.25">
      <c r="B148" s="7"/>
      <c r="C148" s="7"/>
      <c r="D148" s="7"/>
      <c r="E148" s="7"/>
      <c r="F148" s="7"/>
      <c r="G148" s="7"/>
      <c r="H148" s="36"/>
      <c r="I148" s="7"/>
      <c r="L148" s="7"/>
      <c r="M148" s="7"/>
      <c r="N148" s="7"/>
      <c r="O148" s="7"/>
      <c r="P148" s="7"/>
      <c r="Q148" s="7"/>
      <c r="R148" s="7"/>
      <c r="S148" s="7"/>
      <c r="T148" s="7"/>
      <c r="V148" s="7"/>
      <c r="W148" s="7"/>
      <c r="X148" s="7"/>
      <c r="Y148" s="7"/>
      <c r="Z148" s="7"/>
      <c r="AA148" s="7"/>
      <c r="AB148" s="7"/>
      <c r="AC148" s="7"/>
      <c r="AE148" s="36"/>
      <c r="AG148" s="7"/>
      <c r="AH148" s="7"/>
      <c r="AI148" s="37">
        <f t="shared" si="7"/>
        <v>0</v>
      </c>
      <c r="AJ148" s="22" t="e">
        <f t="shared" si="6"/>
        <v>#DIV/0!</v>
      </c>
      <c r="AL148" s="7"/>
      <c r="AM148" s="7"/>
      <c r="AN148" s="7"/>
      <c r="AO148" s="7"/>
      <c r="AP148" s="7"/>
      <c r="AQ148" s="7"/>
      <c r="AR148" s="7"/>
      <c r="AS148" s="7"/>
      <c r="AU148" s="7"/>
      <c r="AV148" s="7"/>
      <c r="AW148" s="7"/>
      <c r="AX148" s="7"/>
      <c r="AY148" s="7"/>
      <c r="AZ148" s="7"/>
      <c r="BA148" s="7"/>
      <c r="BB148" s="7"/>
      <c r="BD148" s="272"/>
      <c r="BE148" s="7"/>
      <c r="BG148" s="272"/>
    </row>
    <row r="149" spans="2:59" ht="15" x14ac:dyDescent="0.25">
      <c r="B149" s="7"/>
      <c r="C149" s="7"/>
      <c r="D149" s="7"/>
      <c r="E149" s="7"/>
      <c r="F149" s="7"/>
      <c r="G149" s="7"/>
      <c r="H149" s="36"/>
      <c r="I149" s="7"/>
      <c r="L149" s="7"/>
      <c r="M149" s="7"/>
      <c r="N149" s="7"/>
      <c r="O149" s="7"/>
      <c r="P149" s="7"/>
      <c r="Q149" s="7"/>
      <c r="R149" s="7"/>
      <c r="S149" s="7"/>
      <c r="T149" s="7"/>
      <c r="V149" s="7"/>
      <c r="W149" s="7"/>
      <c r="X149" s="7"/>
      <c r="Y149" s="7"/>
      <c r="Z149" s="7"/>
      <c r="AA149" s="7"/>
      <c r="AB149" s="7"/>
      <c r="AC149" s="7"/>
      <c r="AE149" s="36"/>
      <c r="AG149" s="7"/>
      <c r="AH149" s="7"/>
      <c r="AI149" s="37">
        <f t="shared" si="7"/>
        <v>0</v>
      </c>
      <c r="AJ149" s="22" t="e">
        <f t="shared" si="6"/>
        <v>#DIV/0!</v>
      </c>
      <c r="AL149" s="7"/>
      <c r="AM149" s="7"/>
      <c r="AN149" s="7"/>
      <c r="AO149" s="7"/>
      <c r="AP149" s="7"/>
      <c r="AQ149" s="7"/>
      <c r="AR149" s="7"/>
      <c r="AS149" s="7"/>
      <c r="AU149" s="7"/>
      <c r="AV149" s="7"/>
      <c r="AW149" s="7"/>
      <c r="AX149" s="7"/>
      <c r="AY149" s="7"/>
      <c r="AZ149" s="7"/>
      <c r="BA149" s="7"/>
      <c r="BB149" s="7"/>
      <c r="BD149" s="272"/>
      <c r="BE149" s="7"/>
      <c r="BG149" s="272"/>
    </row>
    <row r="150" spans="2:59" ht="15" x14ac:dyDescent="0.25">
      <c r="B150" s="7"/>
      <c r="C150" s="7"/>
      <c r="D150" s="7"/>
      <c r="E150" s="7"/>
      <c r="F150" s="7"/>
      <c r="G150" s="7"/>
      <c r="H150" s="36"/>
      <c r="I150" s="7"/>
      <c r="L150" s="7"/>
      <c r="M150" s="7"/>
      <c r="N150" s="7"/>
      <c r="O150" s="7"/>
      <c r="P150" s="7"/>
      <c r="Q150" s="7"/>
      <c r="R150" s="7"/>
      <c r="S150" s="7"/>
      <c r="T150" s="7"/>
      <c r="V150" s="7"/>
      <c r="W150" s="7"/>
      <c r="X150" s="7"/>
      <c r="Y150" s="7"/>
      <c r="Z150" s="7"/>
      <c r="AA150" s="7"/>
      <c r="AB150" s="7"/>
      <c r="AC150" s="7"/>
      <c r="AE150" s="36"/>
      <c r="AG150" s="7"/>
      <c r="AH150" s="7"/>
      <c r="AI150" s="37">
        <f t="shared" si="7"/>
        <v>0</v>
      </c>
      <c r="AJ150" s="22" t="e">
        <f t="shared" si="6"/>
        <v>#DIV/0!</v>
      </c>
      <c r="AL150" s="7"/>
      <c r="AM150" s="7"/>
      <c r="AN150" s="7"/>
      <c r="AO150" s="7"/>
      <c r="AP150" s="7"/>
      <c r="AQ150" s="7"/>
      <c r="AR150" s="7"/>
      <c r="AS150" s="7"/>
      <c r="AU150" s="7"/>
      <c r="AV150" s="7"/>
      <c r="AW150" s="7"/>
      <c r="AX150" s="7"/>
      <c r="AY150" s="7"/>
      <c r="AZ150" s="7"/>
      <c r="BA150" s="7"/>
      <c r="BB150" s="7"/>
      <c r="BD150" s="272"/>
      <c r="BE150" s="7"/>
      <c r="BG150" s="272"/>
    </row>
    <row r="151" spans="2:59" ht="15" x14ac:dyDescent="0.25">
      <c r="B151" s="7"/>
      <c r="C151" s="7"/>
      <c r="D151" s="7"/>
      <c r="E151" s="7"/>
      <c r="F151" s="7"/>
      <c r="G151" s="7"/>
      <c r="H151" s="36"/>
      <c r="I151" s="7"/>
      <c r="L151" s="7"/>
      <c r="M151" s="7"/>
      <c r="N151" s="7"/>
      <c r="O151" s="7"/>
      <c r="P151" s="7"/>
      <c r="Q151" s="7"/>
      <c r="R151" s="7"/>
      <c r="S151" s="7"/>
      <c r="T151" s="7"/>
      <c r="V151" s="7"/>
      <c r="W151" s="7"/>
      <c r="X151" s="7"/>
      <c r="Y151" s="7"/>
      <c r="Z151" s="7"/>
      <c r="AA151" s="7"/>
      <c r="AB151" s="7"/>
      <c r="AC151" s="7"/>
      <c r="AE151" s="36"/>
      <c r="AG151" s="7"/>
      <c r="AH151" s="7"/>
      <c r="AI151" s="37">
        <f t="shared" si="7"/>
        <v>0</v>
      </c>
      <c r="AJ151" s="22" t="e">
        <f t="shared" si="6"/>
        <v>#DIV/0!</v>
      </c>
      <c r="AL151" s="7"/>
      <c r="AM151" s="7"/>
      <c r="AN151" s="7"/>
      <c r="AO151" s="7"/>
      <c r="AP151" s="7"/>
      <c r="AQ151" s="7"/>
      <c r="AR151" s="7"/>
      <c r="AS151" s="7"/>
      <c r="AU151" s="7"/>
      <c r="AV151" s="7"/>
      <c r="AW151" s="7"/>
      <c r="AX151" s="7"/>
      <c r="AY151" s="7"/>
      <c r="AZ151" s="7"/>
      <c r="BA151" s="7"/>
      <c r="BB151" s="7"/>
      <c r="BD151" s="272"/>
      <c r="BE151" s="7"/>
      <c r="BG151" s="272"/>
    </row>
    <row r="152" spans="2:59" ht="15" x14ac:dyDescent="0.25">
      <c r="B152" s="7"/>
      <c r="C152" s="7"/>
      <c r="D152" s="7"/>
      <c r="E152" s="7"/>
      <c r="F152" s="7"/>
      <c r="G152" s="7"/>
      <c r="H152" s="36"/>
      <c r="I152" s="7"/>
      <c r="L152" s="7"/>
      <c r="M152" s="7"/>
      <c r="N152" s="7"/>
      <c r="O152" s="7"/>
      <c r="P152" s="7"/>
      <c r="Q152" s="7"/>
      <c r="R152" s="7"/>
      <c r="S152" s="7"/>
      <c r="T152" s="7"/>
      <c r="V152" s="7"/>
      <c r="W152" s="7"/>
      <c r="X152" s="7"/>
      <c r="Y152" s="7"/>
      <c r="Z152" s="7"/>
      <c r="AA152" s="7"/>
      <c r="AB152" s="7"/>
      <c r="AC152" s="7"/>
      <c r="AE152" s="36"/>
      <c r="AG152" s="7"/>
      <c r="AH152" s="7"/>
      <c r="AI152" s="37">
        <f t="shared" si="7"/>
        <v>0</v>
      </c>
      <c r="AJ152" s="22" t="e">
        <f t="shared" si="6"/>
        <v>#DIV/0!</v>
      </c>
      <c r="AL152" s="7"/>
      <c r="AM152" s="7"/>
      <c r="AN152" s="7"/>
      <c r="AO152" s="7"/>
      <c r="AP152" s="7"/>
      <c r="AQ152" s="7"/>
      <c r="AR152" s="7"/>
      <c r="AS152" s="7"/>
      <c r="AU152" s="7"/>
      <c r="AV152" s="7"/>
      <c r="AW152" s="7"/>
      <c r="AX152" s="7"/>
      <c r="AY152" s="7"/>
      <c r="AZ152" s="7"/>
      <c r="BA152" s="7"/>
      <c r="BB152" s="7"/>
      <c r="BD152" s="272"/>
      <c r="BE152" s="7"/>
      <c r="BG152" s="272"/>
    </row>
    <row r="153" spans="2:59" ht="15" x14ac:dyDescent="0.25">
      <c r="B153" s="7"/>
      <c r="C153" s="7"/>
      <c r="D153" s="7"/>
      <c r="E153" s="7"/>
      <c r="F153" s="7"/>
      <c r="G153" s="7"/>
      <c r="H153" s="36"/>
      <c r="I153" s="7"/>
      <c r="L153" s="7"/>
      <c r="M153" s="7"/>
      <c r="N153" s="7"/>
      <c r="O153" s="7"/>
      <c r="P153" s="7"/>
      <c r="Q153" s="7"/>
      <c r="R153" s="7"/>
      <c r="S153" s="7"/>
      <c r="T153" s="7"/>
      <c r="V153" s="7"/>
      <c r="W153" s="7"/>
      <c r="X153" s="7"/>
      <c r="Y153" s="7"/>
      <c r="Z153" s="7"/>
      <c r="AA153" s="7"/>
      <c r="AB153" s="7"/>
      <c r="AC153" s="7"/>
      <c r="AE153" s="36"/>
      <c r="AG153" s="7"/>
      <c r="AH153" s="7"/>
      <c r="AI153" s="37">
        <f t="shared" si="7"/>
        <v>0</v>
      </c>
      <c r="AJ153" s="22" t="e">
        <f t="shared" si="6"/>
        <v>#DIV/0!</v>
      </c>
      <c r="AL153" s="7"/>
      <c r="AM153" s="7"/>
      <c r="AN153" s="7"/>
      <c r="AO153" s="7"/>
      <c r="AP153" s="7"/>
      <c r="AQ153" s="7"/>
      <c r="AR153" s="7"/>
      <c r="AS153" s="7"/>
      <c r="AU153" s="7"/>
      <c r="AV153" s="7"/>
      <c r="AW153" s="7"/>
      <c r="AX153" s="7"/>
      <c r="AY153" s="7"/>
      <c r="AZ153" s="7"/>
      <c r="BA153" s="7"/>
      <c r="BB153" s="7"/>
      <c r="BD153" s="272"/>
      <c r="BE153" s="7"/>
      <c r="BG153" s="272"/>
    </row>
    <row r="154" spans="2:59" ht="15" x14ac:dyDescent="0.25">
      <c r="B154" s="7"/>
      <c r="C154" s="7"/>
      <c r="D154" s="7"/>
      <c r="E154" s="7"/>
      <c r="F154" s="7"/>
      <c r="G154" s="7"/>
      <c r="H154" s="36"/>
      <c r="I154" s="7"/>
      <c r="L154" s="7"/>
      <c r="M154" s="7"/>
      <c r="N154" s="7"/>
      <c r="O154" s="7"/>
      <c r="P154" s="7"/>
      <c r="Q154" s="7"/>
      <c r="R154" s="7"/>
      <c r="S154" s="7"/>
      <c r="T154" s="7"/>
      <c r="V154" s="7"/>
      <c r="W154" s="7"/>
      <c r="X154" s="7"/>
      <c r="Y154" s="7"/>
      <c r="Z154" s="7"/>
      <c r="AA154" s="7"/>
      <c r="AB154" s="7"/>
      <c r="AC154" s="7"/>
      <c r="AE154" s="36"/>
      <c r="AG154" s="7"/>
      <c r="AH154" s="7"/>
      <c r="AI154" s="37">
        <f t="shared" si="7"/>
        <v>0</v>
      </c>
      <c r="AJ154" s="22" t="e">
        <f t="shared" si="6"/>
        <v>#DIV/0!</v>
      </c>
      <c r="AL154" s="7"/>
      <c r="AM154" s="7"/>
      <c r="AN154" s="7"/>
      <c r="AO154" s="7"/>
      <c r="AP154" s="7"/>
      <c r="AQ154" s="7"/>
      <c r="AR154" s="7"/>
      <c r="AS154" s="7"/>
      <c r="AU154" s="7"/>
      <c r="AV154" s="7"/>
      <c r="AW154" s="7"/>
      <c r="AX154" s="7"/>
      <c r="AY154" s="7"/>
      <c r="AZ154" s="7"/>
      <c r="BA154" s="7"/>
      <c r="BB154" s="7"/>
      <c r="BD154" s="272"/>
      <c r="BE154" s="7"/>
      <c r="BG154" s="272"/>
    </row>
    <row r="155" spans="2:59" ht="15" x14ac:dyDescent="0.25">
      <c r="B155" s="7"/>
      <c r="C155" s="7"/>
      <c r="D155" s="7"/>
      <c r="E155" s="7"/>
      <c r="F155" s="7"/>
      <c r="G155" s="7"/>
      <c r="H155" s="36"/>
      <c r="I155" s="7"/>
      <c r="L155" s="7"/>
      <c r="M155" s="7"/>
      <c r="N155" s="7"/>
      <c r="O155" s="7"/>
      <c r="P155" s="7"/>
      <c r="Q155" s="7"/>
      <c r="R155" s="7"/>
      <c r="S155" s="7"/>
      <c r="T155" s="7"/>
      <c r="V155" s="7"/>
      <c r="W155" s="7"/>
      <c r="X155" s="7"/>
      <c r="Y155" s="7"/>
      <c r="Z155" s="7"/>
      <c r="AA155" s="7"/>
      <c r="AB155" s="7"/>
      <c r="AC155" s="7"/>
      <c r="AE155" s="36"/>
      <c r="AG155" s="7"/>
      <c r="AH155" s="7"/>
      <c r="AI155" s="37">
        <f t="shared" si="7"/>
        <v>0</v>
      </c>
      <c r="AJ155" s="22" t="e">
        <f t="shared" si="6"/>
        <v>#DIV/0!</v>
      </c>
      <c r="AL155" s="7"/>
      <c r="AM155" s="7"/>
      <c r="AN155" s="7"/>
      <c r="AO155" s="7"/>
      <c r="AP155" s="7"/>
      <c r="AQ155" s="7"/>
      <c r="AR155" s="7"/>
      <c r="AS155" s="7"/>
      <c r="AU155" s="7"/>
      <c r="AV155" s="7"/>
      <c r="AW155" s="7"/>
      <c r="AX155" s="7"/>
      <c r="AY155" s="7"/>
      <c r="AZ155" s="7"/>
      <c r="BA155" s="7"/>
      <c r="BB155" s="7"/>
      <c r="BD155" s="272"/>
      <c r="BE155" s="7"/>
      <c r="BG155" s="272"/>
    </row>
    <row r="156" spans="2:59" ht="15" x14ac:dyDescent="0.25">
      <c r="B156" s="7"/>
      <c r="C156" s="7"/>
      <c r="D156" s="7"/>
      <c r="E156" s="7"/>
      <c r="F156" s="7"/>
      <c r="G156" s="7"/>
      <c r="H156" s="36"/>
      <c r="I156" s="7"/>
      <c r="L156" s="7"/>
      <c r="M156" s="7"/>
      <c r="N156" s="7"/>
      <c r="O156" s="7"/>
      <c r="P156" s="7"/>
      <c r="Q156" s="7"/>
      <c r="R156" s="7"/>
      <c r="S156" s="7"/>
      <c r="T156" s="7"/>
      <c r="V156" s="7"/>
      <c r="W156" s="7"/>
      <c r="X156" s="7"/>
      <c r="Y156" s="7"/>
      <c r="Z156" s="7"/>
      <c r="AA156" s="7"/>
      <c r="AB156" s="7"/>
      <c r="AC156" s="7"/>
      <c r="AE156" s="36"/>
      <c r="AG156" s="7"/>
      <c r="AH156" s="7"/>
      <c r="AI156" s="37">
        <f t="shared" si="7"/>
        <v>0</v>
      </c>
      <c r="AJ156" s="22" t="e">
        <f t="shared" si="6"/>
        <v>#DIV/0!</v>
      </c>
      <c r="AL156" s="7"/>
      <c r="AM156" s="7"/>
      <c r="AN156" s="7"/>
      <c r="AO156" s="7"/>
      <c r="AP156" s="7"/>
      <c r="AQ156" s="7"/>
      <c r="AR156" s="7"/>
      <c r="AS156" s="7"/>
      <c r="AU156" s="7"/>
      <c r="AV156" s="7"/>
      <c r="AW156" s="7"/>
      <c r="AX156" s="7"/>
      <c r="AY156" s="7"/>
      <c r="AZ156" s="7"/>
      <c r="BA156" s="7"/>
      <c r="BB156" s="7"/>
      <c r="BD156" s="272"/>
      <c r="BE156" s="7"/>
      <c r="BG156" s="272"/>
    </row>
    <row r="157" spans="2:59" ht="15" x14ac:dyDescent="0.25">
      <c r="B157" s="7"/>
      <c r="C157" s="7"/>
      <c r="D157" s="7"/>
      <c r="E157" s="7"/>
      <c r="F157" s="7"/>
      <c r="G157" s="7"/>
      <c r="H157" s="36"/>
      <c r="I157" s="7"/>
      <c r="L157" s="7"/>
      <c r="M157" s="7"/>
      <c r="N157" s="7"/>
      <c r="O157" s="7"/>
      <c r="P157" s="7"/>
      <c r="Q157" s="7"/>
      <c r="R157" s="7"/>
      <c r="S157" s="7"/>
      <c r="T157" s="7"/>
      <c r="V157" s="7"/>
      <c r="W157" s="7"/>
      <c r="X157" s="7"/>
      <c r="Y157" s="7"/>
      <c r="Z157" s="7"/>
      <c r="AA157" s="7"/>
      <c r="AB157" s="7"/>
      <c r="AC157" s="7"/>
      <c r="AE157" s="36"/>
      <c r="AG157" s="7"/>
      <c r="AH157" s="7"/>
      <c r="AI157" s="37">
        <f t="shared" si="7"/>
        <v>0</v>
      </c>
      <c r="AJ157" s="22" t="e">
        <f t="shared" si="6"/>
        <v>#DIV/0!</v>
      </c>
      <c r="AL157" s="7"/>
      <c r="AM157" s="7"/>
      <c r="AN157" s="7"/>
      <c r="AO157" s="7"/>
      <c r="AP157" s="7"/>
      <c r="AQ157" s="7"/>
      <c r="AR157" s="7"/>
      <c r="AS157" s="7"/>
      <c r="AU157" s="7"/>
      <c r="AV157" s="7"/>
      <c r="AW157" s="7"/>
      <c r="AX157" s="7"/>
      <c r="AY157" s="7"/>
      <c r="AZ157" s="7"/>
      <c r="BA157" s="7"/>
      <c r="BB157" s="7"/>
      <c r="BD157" s="272"/>
      <c r="BE157" s="7"/>
      <c r="BG157" s="272"/>
    </row>
  </sheetData>
  <mergeCells count="27">
    <mergeCell ref="BG5:BG7"/>
    <mergeCell ref="BD5:BD7"/>
    <mergeCell ref="AG5:AG7"/>
    <mergeCell ref="AH5:AH7"/>
    <mergeCell ref="AI5:AI7"/>
    <mergeCell ref="AJ5:AJ7"/>
    <mergeCell ref="AL5:AS5"/>
    <mergeCell ref="AU5:BB5"/>
    <mergeCell ref="AL6:AM6"/>
    <mergeCell ref="AN6:AR6"/>
    <mergeCell ref="AU6:AV6"/>
    <mergeCell ref="AW6:BA6"/>
    <mergeCell ref="BE5:BE7"/>
    <mergeCell ref="AE5:AE7"/>
    <mergeCell ref="B5:B7"/>
    <mergeCell ref="C5:C7"/>
    <mergeCell ref="D5:D7"/>
    <mergeCell ref="E5:E7"/>
    <mergeCell ref="F5:F7"/>
    <mergeCell ref="G5:G7"/>
    <mergeCell ref="L5:L7"/>
    <mergeCell ref="M5:M7"/>
    <mergeCell ref="N5:T6"/>
    <mergeCell ref="V5:V7"/>
    <mergeCell ref="W5:AC6"/>
    <mergeCell ref="H5:H7"/>
    <mergeCell ref="I5:I7"/>
  </mergeCells>
  <conditionalFormatting sqref="W8:AB8 W9:Z9 W10:AB23">
    <cfRule type="expression" dxfId="38" priority="1">
      <formula>IF(W8&lt;TODAY(),TRUE,FALSE)</formula>
    </cfRule>
  </conditionalFormatting>
  <dataValidations xWindow="1907" yWindow="893" count="5">
    <dataValidation type="list" allowBlank="1" showInputMessage="1" showErrorMessage="1" sqref="AE8:AE157" xr:uid="{7F9DECEC-118A-4A48-8F5E-C4CB3B9F8255}">
      <formula1>"Lack of internal resourcing,Lack of supply chain resourcing,Change in solution, Supply chain capacity, Third-party interface,Contractual issues,Site issues,Environmental risks, Programme level efficiency,Regulatory Sign off Delay"</formula1>
    </dataValidation>
    <dataValidation type="list" allowBlank="1" showInputMessage="1" showErrorMessage="1" promptTitle="Scheme" prompt="AMP7 carryover_x000a_AMP8" sqref="BG8:BG157" xr:uid="{6BDB3CAE-578B-433A-B688-7A8E269DCAD3}">
      <formula1>"AMP7 carryover, AMP8"</formula1>
    </dataValidation>
    <dataValidation type="list" allowBlank="1" showInputMessage="1" showErrorMessage="1" sqref="H8:H157" xr:uid="{FED7398C-DFF7-416B-8193-4B950EB09A4E}">
      <formula1>"Retained, Dropped, Added"</formula1>
    </dataValidation>
    <dataValidation type="list" allowBlank="1" showInputMessage="1" showErrorMessage="1" promptTitle="Scheme" sqref="BD8:BD157" xr:uid="{C47E25E0-3962-46E3-95A7-B1FC4262B76C}">
      <formula1>"Yes, No"</formula1>
    </dataValidation>
    <dataValidation type="list" allowBlank="1" showInputMessage="1" showErrorMessage="1" sqref="BE8:BE157" xr:uid="{2450403E-ECFD-495B-907F-EE5DA01C9BC8}">
      <formula1>"Enhanced engagement, Large gated, Delivery Mechanism, Other"</formula1>
    </dataValidation>
  </dataValidations>
  <pageMargins left="0.7" right="0.7" top="0.75" bottom="0.75" header="0.3" footer="0.3"/>
  <pageSetup paperSize="9" orientation="portrait" r:id="rId1"/>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7B3B-3AD2-4F00-A0B3-4E3B818E1740}">
  <sheetPr codeName="Sheet118"/>
  <dimension ref="A1:BA157"/>
  <sheetViews>
    <sheetView zoomScale="70" zoomScaleNormal="70" workbookViewId="0">
      <selection activeCell="S44" sqref="S44"/>
    </sheetView>
  </sheetViews>
  <sheetFormatPr defaultRowHeight="13.8" x14ac:dyDescent="0.25"/>
  <cols>
    <col min="3" max="3" width="29.296875" customWidth="1"/>
    <col min="5" max="5" width="12.5" customWidth="1"/>
    <col min="6" max="6" width="13.796875" customWidth="1"/>
    <col min="7" max="7" width="11" customWidth="1"/>
    <col min="9" max="9" width="10.296875" customWidth="1"/>
    <col min="10" max="10" width="11" customWidth="1"/>
    <col min="19" max="19" width="13.19921875" customWidth="1"/>
    <col min="28" max="28" width="52.69921875" customWidth="1"/>
    <col min="30" max="33" width="12.796875" customWidth="1"/>
    <col min="53" max="53" width="14.5" customWidth="1"/>
  </cols>
  <sheetData>
    <row r="1" spans="1:53" ht="18.600000000000001" x14ac:dyDescent="0.3">
      <c r="A1" s="17" t="str" cm="1">
        <f t="array" aca="1" ref="A1" ca="1" xml:space="preserve"> RIGHT(CELL("filename", A1), LEN(CELL("filename", A1)) - SEARCH("]", CELL("filename", A1)))</f>
        <v>DPWW5</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row>
    <row r="2" spans="1:53" ht="18.600000000000001" x14ac:dyDescent="0.3">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row>
    <row r="3" spans="1:53" ht="19.2" x14ac:dyDescent="0.35">
      <c r="A3" s="16" t="s">
        <v>2387</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row>
    <row r="4" spans="1:53" ht="14.4" thickBot="1" x14ac:dyDescent="0.3"/>
    <row r="5" spans="1:53" ht="16.2" customHeight="1" thickBot="1" x14ac:dyDescent="0.3">
      <c r="B5" s="1084" t="s">
        <v>137</v>
      </c>
      <c r="C5" s="1047" t="s">
        <v>2313</v>
      </c>
      <c r="D5" s="1047" t="s">
        <v>2314</v>
      </c>
      <c r="E5" s="1088" t="s">
        <v>2388</v>
      </c>
      <c r="F5" s="1088" t="s">
        <v>2316</v>
      </c>
      <c r="G5" s="1104" t="s">
        <v>2317</v>
      </c>
      <c r="I5" s="1084" t="s">
        <v>2318</v>
      </c>
      <c r="J5" s="1084" t="s">
        <v>2319</v>
      </c>
      <c r="K5" s="1064" t="s">
        <v>2320</v>
      </c>
      <c r="L5" s="1065"/>
      <c r="M5" s="1065"/>
      <c r="N5" s="1065"/>
      <c r="O5" s="1065"/>
      <c r="P5" s="1065"/>
      <c r="Q5" s="1066"/>
      <c r="S5" s="1084" t="s">
        <v>2321</v>
      </c>
      <c r="T5" s="1064" t="s">
        <v>2322</v>
      </c>
      <c r="U5" s="1065"/>
      <c r="V5" s="1065"/>
      <c r="W5" s="1065"/>
      <c r="X5" s="1065"/>
      <c r="Y5" s="1065"/>
      <c r="Z5" s="1066"/>
      <c r="AB5" s="1067" t="s">
        <v>2323</v>
      </c>
      <c r="AD5" s="1084" t="s">
        <v>2324</v>
      </c>
      <c r="AE5" s="1084" t="s">
        <v>2325</v>
      </c>
      <c r="AF5" s="1084" t="s">
        <v>2326</v>
      </c>
      <c r="AG5" s="1067" t="s">
        <v>2327</v>
      </c>
      <c r="AI5" s="1100" t="s">
        <v>2328</v>
      </c>
      <c r="AJ5" s="1101"/>
      <c r="AK5" s="1101"/>
      <c r="AL5" s="1101"/>
      <c r="AM5" s="1101"/>
      <c r="AN5" s="1101"/>
      <c r="AO5" s="1101"/>
      <c r="AP5" s="1102"/>
      <c r="AR5" s="1100" t="s">
        <v>2329</v>
      </c>
      <c r="AS5" s="1101"/>
      <c r="AT5" s="1101"/>
      <c r="AU5" s="1101"/>
      <c r="AV5" s="1101"/>
      <c r="AW5" s="1101"/>
      <c r="AX5" s="1101"/>
      <c r="AY5" s="1102"/>
      <c r="BA5" s="1067" t="s">
        <v>2332</v>
      </c>
    </row>
    <row r="6" spans="1:53" ht="16.2" customHeight="1" thickBot="1" x14ac:dyDescent="0.3">
      <c r="B6" s="1085"/>
      <c r="C6" s="1055"/>
      <c r="D6" s="1055"/>
      <c r="E6" s="1089"/>
      <c r="F6" s="1089"/>
      <c r="G6" s="1105"/>
      <c r="I6" s="1085"/>
      <c r="J6" s="1085"/>
      <c r="K6" s="1093"/>
      <c r="L6" s="1094"/>
      <c r="M6" s="1094"/>
      <c r="N6" s="1094"/>
      <c r="O6" s="1094"/>
      <c r="P6" s="1094"/>
      <c r="Q6" s="1096"/>
      <c r="S6" s="1085"/>
      <c r="T6" s="1093"/>
      <c r="U6" s="1094"/>
      <c r="V6" s="1094"/>
      <c r="W6" s="1094"/>
      <c r="X6" s="1094"/>
      <c r="Y6" s="1094"/>
      <c r="Z6" s="1096"/>
      <c r="AB6" s="1063"/>
      <c r="AD6" s="1085"/>
      <c r="AE6" s="1085"/>
      <c r="AF6" s="1085"/>
      <c r="AG6" s="1063"/>
      <c r="AI6" s="1064" t="s">
        <v>1045</v>
      </c>
      <c r="AJ6" s="1092"/>
      <c r="AK6" s="1071" t="s">
        <v>1039</v>
      </c>
      <c r="AL6" s="1071"/>
      <c r="AM6" s="1071"/>
      <c r="AN6" s="1071"/>
      <c r="AO6" s="1071"/>
      <c r="AP6" s="195" t="s">
        <v>1040</v>
      </c>
      <c r="AR6" s="1064" t="s">
        <v>1045</v>
      </c>
      <c r="AS6" s="1092"/>
      <c r="AT6" s="1071" t="s">
        <v>1039</v>
      </c>
      <c r="AU6" s="1071"/>
      <c r="AV6" s="1071"/>
      <c r="AW6" s="1071"/>
      <c r="AX6" s="1071"/>
      <c r="AY6" s="195" t="s">
        <v>1040</v>
      </c>
      <c r="BA6" s="1063"/>
    </row>
    <row r="7" spans="1:53" ht="53.25" customHeight="1" thickBot="1" x14ac:dyDescent="0.3">
      <c r="B7" s="1086"/>
      <c r="C7" s="1087"/>
      <c r="D7" s="1087"/>
      <c r="E7" s="1090"/>
      <c r="F7" s="1090"/>
      <c r="G7" s="1106"/>
      <c r="I7" s="1086"/>
      <c r="J7" s="1091"/>
      <c r="K7" s="158" t="s">
        <v>2333</v>
      </c>
      <c r="L7" s="158" t="s">
        <v>2334</v>
      </c>
      <c r="M7" s="158" t="s">
        <v>2335</v>
      </c>
      <c r="N7" s="158" t="s">
        <v>2336</v>
      </c>
      <c r="O7" s="158" t="s">
        <v>2337</v>
      </c>
      <c r="P7" s="158" t="s">
        <v>2338</v>
      </c>
      <c r="Q7" s="158" t="s">
        <v>2339</v>
      </c>
      <c r="S7" s="1091"/>
      <c r="T7" s="158" t="s">
        <v>2333</v>
      </c>
      <c r="U7" s="158" t="s">
        <v>2334</v>
      </c>
      <c r="V7" s="158" t="s">
        <v>2335</v>
      </c>
      <c r="W7" s="158" t="s">
        <v>2336</v>
      </c>
      <c r="X7" s="158" t="s">
        <v>2337</v>
      </c>
      <c r="Y7" s="158" t="s">
        <v>2338</v>
      </c>
      <c r="Z7" s="158" t="s">
        <v>2339</v>
      </c>
      <c r="AB7" s="1068"/>
      <c r="AD7" s="1107"/>
      <c r="AE7" s="1107"/>
      <c r="AF7" s="1107"/>
      <c r="AG7" s="1103"/>
      <c r="AI7" s="533" t="s">
        <v>381</v>
      </c>
      <c r="AJ7" s="534" t="s">
        <v>382</v>
      </c>
      <c r="AK7" s="534" t="s">
        <v>383</v>
      </c>
      <c r="AL7" s="534" t="s">
        <v>384</v>
      </c>
      <c r="AM7" s="534" t="s">
        <v>385</v>
      </c>
      <c r="AN7" s="534" t="s">
        <v>386</v>
      </c>
      <c r="AO7" s="534" t="s">
        <v>387</v>
      </c>
      <c r="AP7" s="535" t="s">
        <v>599</v>
      </c>
      <c r="AR7" s="533" t="s">
        <v>381</v>
      </c>
      <c r="AS7" s="534" t="s">
        <v>382</v>
      </c>
      <c r="AT7" s="534" t="s">
        <v>383</v>
      </c>
      <c r="AU7" s="534" t="s">
        <v>384</v>
      </c>
      <c r="AV7" s="534" t="s">
        <v>385</v>
      </c>
      <c r="AW7" s="534" t="s">
        <v>386</v>
      </c>
      <c r="AX7" s="534" t="s">
        <v>387</v>
      </c>
      <c r="AY7" s="535" t="s">
        <v>599</v>
      </c>
      <c r="BA7" s="1103"/>
    </row>
    <row r="8" spans="1:53" ht="15.45" customHeight="1" x14ac:dyDescent="0.25">
      <c r="B8" s="524"/>
      <c r="C8" s="36"/>
      <c r="D8" s="36"/>
      <c r="E8" s="206"/>
      <c r="F8" s="36"/>
      <c r="G8" s="517"/>
      <c r="I8" s="525"/>
      <c r="J8" s="7"/>
      <c r="K8" s="36"/>
      <c r="L8" s="7"/>
      <c r="M8" s="7"/>
      <c r="N8" s="7"/>
      <c r="O8" s="7"/>
      <c r="P8" s="7"/>
      <c r="Q8" s="516"/>
      <c r="S8" s="524"/>
      <c r="T8" s="36"/>
      <c r="U8" s="36"/>
      <c r="V8" s="36"/>
      <c r="W8" s="36"/>
      <c r="X8" s="36"/>
      <c r="Y8" s="36"/>
      <c r="Z8" s="517"/>
      <c r="AB8" s="519"/>
      <c r="AD8" s="530"/>
      <c r="AE8" s="531"/>
      <c r="AF8" s="532">
        <f>SUM(AD8:AE8)</f>
        <v>0</v>
      </c>
      <c r="AG8" s="204" t="e">
        <f t="shared" ref="AG8:AG71" si="0">AD8/AF8</f>
        <v>#DIV/0!</v>
      </c>
      <c r="AI8" s="530"/>
      <c r="AJ8" s="531"/>
      <c r="AK8" s="531"/>
      <c r="AL8" s="531"/>
      <c r="AM8" s="531"/>
      <c r="AN8" s="531"/>
      <c r="AO8" s="531"/>
      <c r="AP8" s="536"/>
      <c r="AR8" s="530"/>
      <c r="AS8" s="531"/>
      <c r="AT8" s="531"/>
      <c r="AU8" s="531"/>
      <c r="AV8" s="531"/>
      <c r="AW8" s="531"/>
      <c r="AX8" s="531"/>
      <c r="AY8" s="536"/>
      <c r="BA8" s="521"/>
    </row>
    <row r="9" spans="1:53" ht="15" x14ac:dyDescent="0.25">
      <c r="B9" s="525"/>
      <c r="C9" s="7"/>
      <c r="D9" s="7"/>
      <c r="E9" s="7"/>
      <c r="F9" s="36"/>
      <c r="G9" s="516"/>
      <c r="I9" s="525"/>
      <c r="J9" s="7"/>
      <c r="K9" s="7"/>
      <c r="L9" s="7"/>
      <c r="M9" s="7"/>
      <c r="N9" s="7"/>
      <c r="O9" s="7"/>
      <c r="P9" s="7"/>
      <c r="Q9" s="516"/>
      <c r="S9" s="525"/>
      <c r="T9" s="7"/>
      <c r="U9" s="7"/>
      <c r="V9" s="7"/>
      <c r="W9" s="7"/>
      <c r="X9" s="7"/>
      <c r="Y9" s="7"/>
      <c r="Z9" s="516"/>
      <c r="AB9" s="519"/>
      <c r="AD9" s="525"/>
      <c r="AE9" s="7"/>
      <c r="AF9" s="37">
        <f t="shared" ref="AF9:AF72" si="1">SUM(AD9:AE9)</f>
        <v>0</v>
      </c>
      <c r="AG9" s="197" t="e">
        <f t="shared" si="0"/>
        <v>#DIV/0!</v>
      </c>
      <c r="AI9" s="525"/>
      <c r="AJ9" s="7"/>
      <c r="AK9" s="7"/>
      <c r="AL9" s="7"/>
      <c r="AM9" s="7"/>
      <c r="AN9" s="7"/>
      <c r="AO9" s="7"/>
      <c r="AP9" s="516"/>
      <c r="AR9" s="525"/>
      <c r="AS9" s="7"/>
      <c r="AT9" s="7"/>
      <c r="AU9" s="7"/>
      <c r="AV9" s="7"/>
      <c r="AW9" s="7"/>
      <c r="AX9" s="7"/>
      <c r="AY9" s="516"/>
      <c r="BA9" s="522"/>
    </row>
    <row r="10" spans="1:53" ht="15" x14ac:dyDescent="0.25">
      <c r="B10" s="525"/>
      <c r="C10" s="7"/>
      <c r="D10" s="7"/>
      <c r="E10" s="7"/>
      <c r="F10" s="36"/>
      <c r="G10" s="516"/>
      <c r="I10" s="525"/>
      <c r="J10" s="7"/>
      <c r="K10" s="7"/>
      <c r="L10" s="7"/>
      <c r="M10" s="7"/>
      <c r="N10" s="7"/>
      <c r="O10" s="7"/>
      <c r="P10" s="7"/>
      <c r="Q10" s="516"/>
      <c r="S10" s="525"/>
      <c r="T10" s="7"/>
      <c r="U10" s="7"/>
      <c r="V10" s="7"/>
      <c r="W10" s="7"/>
      <c r="X10" s="7"/>
      <c r="Y10" s="7"/>
      <c r="Z10" s="516"/>
      <c r="AB10" s="519"/>
      <c r="AD10" s="525"/>
      <c r="AE10" s="7"/>
      <c r="AF10" s="37">
        <f t="shared" si="1"/>
        <v>0</v>
      </c>
      <c r="AG10" s="197" t="e">
        <f t="shared" si="0"/>
        <v>#DIV/0!</v>
      </c>
      <c r="AI10" s="525"/>
      <c r="AJ10" s="7"/>
      <c r="AK10" s="7"/>
      <c r="AL10" s="7"/>
      <c r="AM10" s="7"/>
      <c r="AN10" s="7"/>
      <c r="AO10" s="7"/>
      <c r="AP10" s="516"/>
      <c r="AR10" s="525"/>
      <c r="AS10" s="7"/>
      <c r="AT10" s="7"/>
      <c r="AU10" s="7"/>
      <c r="AV10" s="7"/>
      <c r="AW10" s="7"/>
      <c r="AX10" s="7"/>
      <c r="AY10" s="516"/>
      <c r="BA10" s="522"/>
    </row>
    <row r="11" spans="1:53" ht="15" x14ac:dyDescent="0.25">
      <c r="B11" s="525"/>
      <c r="C11" s="7"/>
      <c r="D11" s="7"/>
      <c r="E11" s="7"/>
      <c r="F11" s="36"/>
      <c r="G11" s="516"/>
      <c r="I11" s="525"/>
      <c r="J11" s="7"/>
      <c r="K11" s="7"/>
      <c r="L11" s="7"/>
      <c r="M11" s="7"/>
      <c r="N11" s="7"/>
      <c r="O11" s="7"/>
      <c r="P11" s="7"/>
      <c r="Q11" s="516"/>
      <c r="S11" s="525"/>
      <c r="T11" s="7"/>
      <c r="U11" s="7"/>
      <c r="V11" s="7"/>
      <c r="W11" s="7"/>
      <c r="X11" s="7"/>
      <c r="Y11" s="7"/>
      <c r="Z11" s="516"/>
      <c r="AB11" s="519"/>
      <c r="AD11" s="525"/>
      <c r="AE11" s="7"/>
      <c r="AF11" s="37">
        <f t="shared" si="1"/>
        <v>0</v>
      </c>
      <c r="AG11" s="197" t="e">
        <f t="shared" si="0"/>
        <v>#DIV/0!</v>
      </c>
      <c r="AI11" s="525"/>
      <c r="AJ11" s="7"/>
      <c r="AK11" s="7"/>
      <c r="AL11" s="7"/>
      <c r="AM11" s="7"/>
      <c r="AN11" s="7"/>
      <c r="AO11" s="7"/>
      <c r="AP11" s="516"/>
      <c r="AR11" s="525"/>
      <c r="AS11" s="7"/>
      <c r="AT11" s="7"/>
      <c r="AU11" s="7"/>
      <c r="AV11" s="7"/>
      <c r="AW11" s="7"/>
      <c r="AX11" s="7"/>
      <c r="AY11" s="516"/>
      <c r="BA11" s="522"/>
    </row>
    <row r="12" spans="1:53" ht="15" x14ac:dyDescent="0.25">
      <c r="B12" s="525"/>
      <c r="C12" s="7"/>
      <c r="D12" s="7"/>
      <c r="E12" s="7"/>
      <c r="F12" s="36"/>
      <c r="G12" s="516"/>
      <c r="I12" s="525"/>
      <c r="J12" s="7"/>
      <c r="K12" s="7"/>
      <c r="L12" s="7"/>
      <c r="M12" s="7"/>
      <c r="N12" s="7"/>
      <c r="O12" s="7"/>
      <c r="P12" s="7"/>
      <c r="Q12" s="516"/>
      <c r="S12" s="525"/>
      <c r="T12" s="7"/>
      <c r="U12" s="7"/>
      <c r="V12" s="7"/>
      <c r="W12" s="7"/>
      <c r="X12" s="7"/>
      <c r="Y12" s="7"/>
      <c r="Z12" s="516"/>
      <c r="AB12" s="519"/>
      <c r="AD12" s="525"/>
      <c r="AE12" s="7"/>
      <c r="AF12" s="37">
        <f t="shared" si="1"/>
        <v>0</v>
      </c>
      <c r="AG12" s="197" t="e">
        <f t="shared" si="0"/>
        <v>#DIV/0!</v>
      </c>
      <c r="AI12" s="525"/>
      <c r="AJ12" s="7"/>
      <c r="AK12" s="7"/>
      <c r="AL12" s="7"/>
      <c r="AM12" s="7"/>
      <c r="AN12" s="7"/>
      <c r="AO12" s="7"/>
      <c r="AP12" s="516"/>
      <c r="AR12" s="525"/>
      <c r="AS12" s="7"/>
      <c r="AT12" s="7"/>
      <c r="AU12" s="7"/>
      <c r="AV12" s="7"/>
      <c r="AW12" s="7"/>
      <c r="AX12" s="7"/>
      <c r="AY12" s="516"/>
      <c r="BA12" s="522"/>
    </row>
    <row r="13" spans="1:53" ht="15" x14ac:dyDescent="0.25">
      <c r="B13" s="525"/>
      <c r="C13" s="7"/>
      <c r="D13" s="7"/>
      <c r="E13" s="7"/>
      <c r="F13" s="36"/>
      <c r="G13" s="516"/>
      <c r="I13" s="528"/>
      <c r="J13" s="23"/>
      <c r="K13" s="23"/>
      <c r="L13" s="23"/>
      <c r="M13" s="23"/>
      <c r="N13" s="23"/>
      <c r="O13" s="23"/>
      <c r="P13" s="23"/>
      <c r="Q13" s="529"/>
      <c r="S13" s="525"/>
      <c r="T13" s="7"/>
      <c r="U13" s="7"/>
      <c r="V13" s="7"/>
      <c r="W13" s="7"/>
      <c r="X13" s="7"/>
      <c r="Y13" s="7"/>
      <c r="Z13" s="516"/>
      <c r="AB13" s="519"/>
      <c r="AD13" s="525"/>
      <c r="AE13" s="7"/>
      <c r="AF13" s="37">
        <f t="shared" si="1"/>
        <v>0</v>
      </c>
      <c r="AG13" s="197" t="e">
        <f t="shared" si="0"/>
        <v>#DIV/0!</v>
      </c>
      <c r="AI13" s="525"/>
      <c r="AJ13" s="7"/>
      <c r="AK13" s="7"/>
      <c r="AL13" s="7"/>
      <c r="AM13" s="7"/>
      <c r="AN13" s="7"/>
      <c r="AO13" s="7"/>
      <c r="AP13" s="516"/>
      <c r="AR13" s="525"/>
      <c r="AS13" s="7"/>
      <c r="AT13" s="7"/>
      <c r="AU13" s="7"/>
      <c r="AV13" s="7"/>
      <c r="AW13" s="7"/>
      <c r="AX13" s="7"/>
      <c r="AY13" s="516"/>
      <c r="BA13" s="522"/>
    </row>
    <row r="14" spans="1:53" ht="15" x14ac:dyDescent="0.25">
      <c r="B14" s="525"/>
      <c r="C14" s="7"/>
      <c r="D14" s="7"/>
      <c r="E14" s="7"/>
      <c r="F14" s="36"/>
      <c r="G14" s="516"/>
      <c r="I14" s="525"/>
      <c r="J14" s="7"/>
      <c r="K14" s="7"/>
      <c r="L14" s="7"/>
      <c r="M14" s="7"/>
      <c r="N14" s="7"/>
      <c r="O14" s="7"/>
      <c r="P14" s="7"/>
      <c r="Q14" s="516"/>
      <c r="S14" s="525"/>
      <c r="T14" s="7"/>
      <c r="U14" s="7"/>
      <c r="V14" s="7"/>
      <c r="W14" s="7"/>
      <c r="X14" s="7"/>
      <c r="Y14" s="7"/>
      <c r="Z14" s="516"/>
      <c r="AB14" s="519"/>
      <c r="AD14" s="525"/>
      <c r="AE14" s="7"/>
      <c r="AF14" s="37">
        <f t="shared" si="1"/>
        <v>0</v>
      </c>
      <c r="AG14" s="197" t="e">
        <f t="shared" si="0"/>
        <v>#DIV/0!</v>
      </c>
      <c r="AI14" s="525"/>
      <c r="AJ14" s="7"/>
      <c r="AK14" s="7"/>
      <c r="AL14" s="7"/>
      <c r="AM14" s="7"/>
      <c r="AN14" s="7"/>
      <c r="AO14" s="7"/>
      <c r="AP14" s="516"/>
      <c r="AR14" s="525"/>
      <c r="AS14" s="7"/>
      <c r="AT14" s="7"/>
      <c r="AU14" s="7"/>
      <c r="AV14" s="7"/>
      <c r="AW14" s="7"/>
      <c r="AX14" s="7"/>
      <c r="AY14" s="516"/>
      <c r="BA14" s="522"/>
    </row>
    <row r="15" spans="1:53" ht="15" x14ac:dyDescent="0.25">
      <c r="B15" s="525"/>
      <c r="C15" s="7"/>
      <c r="D15" s="7"/>
      <c r="E15" s="7"/>
      <c r="F15" s="36"/>
      <c r="G15" s="516"/>
      <c r="I15" s="525"/>
      <c r="J15" s="7"/>
      <c r="K15" s="7"/>
      <c r="L15" s="7"/>
      <c r="M15" s="7"/>
      <c r="N15" s="7"/>
      <c r="O15" s="7"/>
      <c r="P15" s="7"/>
      <c r="Q15" s="516"/>
      <c r="S15" s="525"/>
      <c r="T15" s="7"/>
      <c r="U15" s="7"/>
      <c r="V15" s="7"/>
      <c r="W15" s="7"/>
      <c r="X15" s="7"/>
      <c r="Y15" s="7"/>
      <c r="Z15" s="516"/>
      <c r="AB15" s="519"/>
      <c r="AD15" s="525"/>
      <c r="AE15" s="7"/>
      <c r="AF15" s="37">
        <f t="shared" si="1"/>
        <v>0</v>
      </c>
      <c r="AG15" s="197" t="e">
        <f t="shared" si="0"/>
        <v>#DIV/0!</v>
      </c>
      <c r="AI15" s="525"/>
      <c r="AJ15" s="7"/>
      <c r="AK15" s="7"/>
      <c r="AL15" s="7"/>
      <c r="AM15" s="7"/>
      <c r="AN15" s="7"/>
      <c r="AO15" s="7"/>
      <c r="AP15" s="516"/>
      <c r="AR15" s="525"/>
      <c r="AS15" s="7"/>
      <c r="AT15" s="7"/>
      <c r="AU15" s="7"/>
      <c r="AV15" s="7"/>
      <c r="AW15" s="7"/>
      <c r="AX15" s="7"/>
      <c r="AY15" s="516"/>
      <c r="BA15" s="522"/>
    </row>
    <row r="16" spans="1:53" ht="15" x14ac:dyDescent="0.25">
      <c r="B16" s="525"/>
      <c r="C16" s="7"/>
      <c r="D16" s="7"/>
      <c r="E16" s="7"/>
      <c r="F16" s="36"/>
      <c r="G16" s="516"/>
      <c r="I16" s="525"/>
      <c r="J16" s="7"/>
      <c r="K16" s="7"/>
      <c r="L16" s="7"/>
      <c r="M16" s="7"/>
      <c r="N16" s="7"/>
      <c r="O16" s="7"/>
      <c r="P16" s="7"/>
      <c r="Q16" s="516"/>
      <c r="S16" s="525"/>
      <c r="T16" s="7"/>
      <c r="U16" s="7"/>
      <c r="V16" s="7"/>
      <c r="W16" s="7"/>
      <c r="X16" s="7"/>
      <c r="Y16" s="7"/>
      <c r="Z16" s="516"/>
      <c r="AB16" s="519"/>
      <c r="AD16" s="525"/>
      <c r="AE16" s="7"/>
      <c r="AF16" s="37">
        <f t="shared" si="1"/>
        <v>0</v>
      </c>
      <c r="AG16" s="197" t="e">
        <f t="shared" si="0"/>
        <v>#DIV/0!</v>
      </c>
      <c r="AI16" s="525"/>
      <c r="AJ16" s="7"/>
      <c r="AK16" s="7"/>
      <c r="AL16" s="7"/>
      <c r="AM16" s="7"/>
      <c r="AN16" s="7"/>
      <c r="AO16" s="7"/>
      <c r="AP16" s="516"/>
      <c r="AR16" s="525"/>
      <c r="AS16" s="7"/>
      <c r="AT16" s="7"/>
      <c r="AU16" s="7"/>
      <c r="AV16" s="7"/>
      <c r="AW16" s="7"/>
      <c r="AX16" s="7"/>
      <c r="AY16" s="516"/>
      <c r="BA16" s="522"/>
    </row>
    <row r="17" spans="2:53" ht="15" x14ac:dyDescent="0.25">
      <c r="B17" s="525"/>
      <c r="C17" s="7"/>
      <c r="D17" s="7"/>
      <c r="E17" s="7"/>
      <c r="F17" s="36"/>
      <c r="G17" s="516"/>
      <c r="I17" s="525"/>
      <c r="J17" s="7"/>
      <c r="K17" s="7"/>
      <c r="L17" s="7"/>
      <c r="M17" s="7"/>
      <c r="N17" s="7"/>
      <c r="O17" s="7"/>
      <c r="P17" s="7"/>
      <c r="Q17" s="516"/>
      <c r="S17" s="525"/>
      <c r="T17" s="7"/>
      <c r="U17" s="7"/>
      <c r="V17" s="7"/>
      <c r="W17" s="7"/>
      <c r="X17" s="7"/>
      <c r="Y17" s="7"/>
      <c r="Z17" s="516"/>
      <c r="AB17" s="519"/>
      <c r="AD17" s="525"/>
      <c r="AE17" s="7"/>
      <c r="AF17" s="37">
        <f t="shared" si="1"/>
        <v>0</v>
      </c>
      <c r="AG17" s="197" t="e">
        <f t="shared" si="0"/>
        <v>#DIV/0!</v>
      </c>
      <c r="AI17" s="525"/>
      <c r="AJ17" s="7"/>
      <c r="AK17" s="7"/>
      <c r="AL17" s="7"/>
      <c r="AM17" s="7"/>
      <c r="AN17" s="7"/>
      <c r="AO17" s="7"/>
      <c r="AP17" s="516"/>
      <c r="AR17" s="525"/>
      <c r="AS17" s="7"/>
      <c r="AT17" s="7"/>
      <c r="AU17" s="7"/>
      <c r="AV17" s="7"/>
      <c r="AW17" s="7"/>
      <c r="AX17" s="7"/>
      <c r="AY17" s="516"/>
      <c r="BA17" s="522"/>
    </row>
    <row r="18" spans="2:53" ht="15" x14ac:dyDescent="0.25">
      <c r="B18" s="525"/>
      <c r="C18" s="7"/>
      <c r="D18" s="7"/>
      <c r="E18" s="7"/>
      <c r="F18" s="36"/>
      <c r="G18" s="516"/>
      <c r="I18" s="525"/>
      <c r="J18" s="7"/>
      <c r="K18" s="7"/>
      <c r="L18" s="7"/>
      <c r="M18" s="7"/>
      <c r="N18" s="7"/>
      <c r="O18" s="7"/>
      <c r="P18" s="7"/>
      <c r="Q18" s="516"/>
      <c r="S18" s="525"/>
      <c r="T18" s="7"/>
      <c r="U18" s="7"/>
      <c r="V18" s="7"/>
      <c r="W18" s="7"/>
      <c r="X18" s="7"/>
      <c r="Y18" s="7"/>
      <c r="Z18" s="516"/>
      <c r="AB18" s="519"/>
      <c r="AD18" s="525"/>
      <c r="AE18" s="7"/>
      <c r="AF18" s="37">
        <f t="shared" si="1"/>
        <v>0</v>
      </c>
      <c r="AG18" s="197" t="e">
        <f t="shared" si="0"/>
        <v>#DIV/0!</v>
      </c>
      <c r="AI18" s="525"/>
      <c r="AJ18" s="7"/>
      <c r="AK18" s="7"/>
      <c r="AL18" s="7"/>
      <c r="AM18" s="7"/>
      <c r="AN18" s="7"/>
      <c r="AO18" s="7"/>
      <c r="AP18" s="516"/>
      <c r="AR18" s="525"/>
      <c r="AS18" s="7"/>
      <c r="AT18" s="7"/>
      <c r="AU18" s="7"/>
      <c r="AV18" s="7"/>
      <c r="AW18" s="7"/>
      <c r="AX18" s="7"/>
      <c r="AY18" s="516"/>
      <c r="BA18" s="522"/>
    </row>
    <row r="19" spans="2:53" ht="15" x14ac:dyDescent="0.25">
      <c r="B19" s="525"/>
      <c r="C19" s="7"/>
      <c r="D19" s="7"/>
      <c r="E19" s="7"/>
      <c r="F19" s="36"/>
      <c r="G19" s="516"/>
      <c r="I19" s="525"/>
      <c r="J19" s="7"/>
      <c r="K19" s="7"/>
      <c r="L19" s="7"/>
      <c r="M19" s="7"/>
      <c r="N19" s="7"/>
      <c r="O19" s="7"/>
      <c r="P19" s="7"/>
      <c r="Q19" s="516"/>
      <c r="S19" s="525"/>
      <c r="T19" s="7"/>
      <c r="U19" s="7"/>
      <c r="V19" s="7"/>
      <c r="W19" s="7"/>
      <c r="X19" s="7"/>
      <c r="Y19" s="7"/>
      <c r="Z19" s="516"/>
      <c r="AB19" s="519"/>
      <c r="AD19" s="525"/>
      <c r="AE19" s="7"/>
      <c r="AF19" s="37">
        <f t="shared" si="1"/>
        <v>0</v>
      </c>
      <c r="AG19" s="197" t="e">
        <f t="shared" si="0"/>
        <v>#DIV/0!</v>
      </c>
      <c r="AI19" s="525"/>
      <c r="AJ19" s="7"/>
      <c r="AK19" s="7"/>
      <c r="AL19" s="7"/>
      <c r="AM19" s="7"/>
      <c r="AN19" s="7"/>
      <c r="AO19" s="7"/>
      <c r="AP19" s="516"/>
      <c r="AR19" s="525"/>
      <c r="AS19" s="7"/>
      <c r="AT19" s="7"/>
      <c r="AU19" s="7"/>
      <c r="AV19" s="7"/>
      <c r="AW19" s="7"/>
      <c r="AX19" s="7"/>
      <c r="AY19" s="516"/>
      <c r="BA19" s="522"/>
    </row>
    <row r="20" spans="2:53" ht="15" x14ac:dyDescent="0.25">
      <c r="B20" s="525"/>
      <c r="C20" s="7"/>
      <c r="D20" s="7"/>
      <c r="E20" s="7"/>
      <c r="F20" s="36"/>
      <c r="G20" s="516"/>
      <c r="I20" s="525"/>
      <c r="J20" s="7"/>
      <c r="K20" s="7"/>
      <c r="L20" s="7"/>
      <c r="M20" s="7"/>
      <c r="N20" s="7"/>
      <c r="O20" s="7"/>
      <c r="P20" s="7"/>
      <c r="Q20" s="516"/>
      <c r="S20" s="525"/>
      <c r="T20" s="7"/>
      <c r="U20" s="7"/>
      <c r="V20" s="7"/>
      <c r="W20" s="7"/>
      <c r="X20" s="7"/>
      <c r="Y20" s="7"/>
      <c r="Z20" s="516"/>
      <c r="AB20" s="519"/>
      <c r="AD20" s="525"/>
      <c r="AE20" s="7"/>
      <c r="AF20" s="37">
        <f t="shared" si="1"/>
        <v>0</v>
      </c>
      <c r="AG20" s="197" t="e">
        <f t="shared" si="0"/>
        <v>#DIV/0!</v>
      </c>
      <c r="AI20" s="525"/>
      <c r="AJ20" s="7"/>
      <c r="AK20" s="7"/>
      <c r="AL20" s="7"/>
      <c r="AM20" s="7"/>
      <c r="AN20" s="7"/>
      <c r="AO20" s="7"/>
      <c r="AP20" s="516"/>
      <c r="AR20" s="525"/>
      <c r="AS20" s="7"/>
      <c r="AT20" s="7"/>
      <c r="AU20" s="7"/>
      <c r="AV20" s="7"/>
      <c r="AW20" s="7"/>
      <c r="AX20" s="7"/>
      <c r="AY20" s="516"/>
      <c r="BA20" s="522"/>
    </row>
    <row r="21" spans="2:53" ht="15" x14ac:dyDescent="0.25">
      <c r="B21" s="525"/>
      <c r="C21" s="7"/>
      <c r="D21" s="7"/>
      <c r="E21" s="7"/>
      <c r="F21" s="36"/>
      <c r="G21" s="516"/>
      <c r="I21" s="525"/>
      <c r="J21" s="7"/>
      <c r="K21" s="7"/>
      <c r="L21" s="7"/>
      <c r="M21" s="7"/>
      <c r="N21" s="7"/>
      <c r="O21" s="7"/>
      <c r="P21" s="7"/>
      <c r="Q21" s="516"/>
      <c r="S21" s="525"/>
      <c r="T21" s="7"/>
      <c r="U21" s="7"/>
      <c r="V21" s="7"/>
      <c r="W21" s="7"/>
      <c r="X21" s="7"/>
      <c r="Y21" s="7"/>
      <c r="Z21" s="516"/>
      <c r="AB21" s="519"/>
      <c r="AD21" s="525"/>
      <c r="AE21" s="7"/>
      <c r="AF21" s="37">
        <f t="shared" si="1"/>
        <v>0</v>
      </c>
      <c r="AG21" s="197" t="e">
        <f t="shared" si="0"/>
        <v>#DIV/0!</v>
      </c>
      <c r="AI21" s="525"/>
      <c r="AJ21" s="7"/>
      <c r="AK21" s="7"/>
      <c r="AL21" s="7"/>
      <c r="AM21" s="7"/>
      <c r="AN21" s="7"/>
      <c r="AO21" s="7"/>
      <c r="AP21" s="516"/>
      <c r="AR21" s="525"/>
      <c r="AS21" s="7"/>
      <c r="AT21" s="7"/>
      <c r="AU21" s="7"/>
      <c r="AV21" s="7"/>
      <c r="AW21" s="7"/>
      <c r="AX21" s="7"/>
      <c r="AY21" s="516"/>
      <c r="BA21" s="522"/>
    </row>
    <row r="22" spans="2:53" ht="15" x14ac:dyDescent="0.25">
      <c r="B22" s="525"/>
      <c r="C22" s="7"/>
      <c r="D22" s="7"/>
      <c r="E22" s="7"/>
      <c r="F22" s="36"/>
      <c r="G22" s="516"/>
      <c r="I22" s="525"/>
      <c r="J22" s="7"/>
      <c r="K22" s="7"/>
      <c r="L22" s="7"/>
      <c r="M22" s="7"/>
      <c r="N22" s="7"/>
      <c r="O22" s="7"/>
      <c r="P22" s="7"/>
      <c r="Q22" s="516"/>
      <c r="S22" s="525"/>
      <c r="T22" s="7"/>
      <c r="U22" s="7"/>
      <c r="V22" s="7"/>
      <c r="W22" s="7"/>
      <c r="X22" s="7"/>
      <c r="Y22" s="7"/>
      <c r="Z22" s="516"/>
      <c r="AB22" s="519"/>
      <c r="AD22" s="525"/>
      <c r="AE22" s="7"/>
      <c r="AF22" s="37">
        <f t="shared" si="1"/>
        <v>0</v>
      </c>
      <c r="AG22" s="197" t="e">
        <f t="shared" si="0"/>
        <v>#DIV/0!</v>
      </c>
      <c r="AI22" s="525"/>
      <c r="AJ22" s="7"/>
      <c r="AK22" s="7"/>
      <c r="AL22" s="7"/>
      <c r="AM22" s="7"/>
      <c r="AN22" s="7"/>
      <c r="AO22" s="7"/>
      <c r="AP22" s="516"/>
      <c r="AR22" s="525"/>
      <c r="AS22" s="7"/>
      <c r="AT22" s="7"/>
      <c r="AU22" s="7"/>
      <c r="AV22" s="7"/>
      <c r="AW22" s="7"/>
      <c r="AX22" s="7"/>
      <c r="AY22" s="516"/>
      <c r="BA22" s="522"/>
    </row>
    <row r="23" spans="2:53" ht="15" x14ac:dyDescent="0.25">
      <c r="B23" s="525"/>
      <c r="C23" s="7"/>
      <c r="D23" s="7"/>
      <c r="E23" s="7"/>
      <c r="F23" s="36"/>
      <c r="G23" s="516"/>
      <c r="I23" s="525"/>
      <c r="J23" s="7"/>
      <c r="K23" s="7"/>
      <c r="L23" s="7"/>
      <c r="M23" s="7"/>
      <c r="N23" s="7"/>
      <c r="O23" s="7"/>
      <c r="P23" s="7"/>
      <c r="Q23" s="516"/>
      <c r="S23" s="525"/>
      <c r="T23" s="7"/>
      <c r="U23" s="7"/>
      <c r="V23" s="7"/>
      <c r="W23" s="7"/>
      <c r="X23" s="7"/>
      <c r="Y23" s="7"/>
      <c r="Z23" s="516"/>
      <c r="AB23" s="519"/>
      <c r="AD23" s="525"/>
      <c r="AE23" s="7"/>
      <c r="AF23" s="37">
        <f t="shared" si="1"/>
        <v>0</v>
      </c>
      <c r="AG23" s="197" t="e">
        <f t="shared" si="0"/>
        <v>#DIV/0!</v>
      </c>
      <c r="AI23" s="525"/>
      <c r="AJ23" s="7"/>
      <c r="AK23" s="7"/>
      <c r="AL23" s="7"/>
      <c r="AM23" s="7"/>
      <c r="AN23" s="7"/>
      <c r="AO23" s="7"/>
      <c r="AP23" s="516"/>
      <c r="AR23" s="525"/>
      <c r="AS23" s="7"/>
      <c r="AT23" s="7"/>
      <c r="AU23" s="7"/>
      <c r="AV23" s="7"/>
      <c r="AW23" s="7"/>
      <c r="AX23" s="7"/>
      <c r="AY23" s="516"/>
      <c r="BA23" s="522"/>
    </row>
    <row r="24" spans="2:53" ht="15" x14ac:dyDescent="0.25">
      <c r="B24" s="525"/>
      <c r="C24" s="7"/>
      <c r="D24" s="7"/>
      <c r="E24" s="7"/>
      <c r="F24" s="36"/>
      <c r="G24" s="516"/>
      <c r="I24" s="525"/>
      <c r="J24" s="7"/>
      <c r="K24" s="7"/>
      <c r="L24" s="7"/>
      <c r="M24" s="7"/>
      <c r="N24" s="7"/>
      <c r="O24" s="7"/>
      <c r="P24" s="7"/>
      <c r="Q24" s="516"/>
      <c r="S24" s="525"/>
      <c r="T24" s="7"/>
      <c r="U24" s="7"/>
      <c r="V24" s="7"/>
      <c r="W24" s="7"/>
      <c r="X24" s="7"/>
      <c r="Y24" s="7"/>
      <c r="Z24" s="516"/>
      <c r="AB24" s="519"/>
      <c r="AD24" s="525"/>
      <c r="AE24" s="7"/>
      <c r="AF24" s="37">
        <f t="shared" si="1"/>
        <v>0</v>
      </c>
      <c r="AG24" s="197" t="e">
        <f t="shared" si="0"/>
        <v>#DIV/0!</v>
      </c>
      <c r="AI24" s="525"/>
      <c r="AJ24" s="7"/>
      <c r="AK24" s="7"/>
      <c r="AL24" s="7"/>
      <c r="AM24" s="7"/>
      <c r="AN24" s="7"/>
      <c r="AO24" s="7"/>
      <c r="AP24" s="516"/>
      <c r="AR24" s="525"/>
      <c r="AS24" s="7"/>
      <c r="AT24" s="7"/>
      <c r="AU24" s="7"/>
      <c r="AV24" s="7"/>
      <c r="AW24" s="7"/>
      <c r="AX24" s="7"/>
      <c r="AY24" s="516"/>
      <c r="BA24" s="522"/>
    </row>
    <row r="25" spans="2:53" ht="15" x14ac:dyDescent="0.25">
      <c r="B25" s="525"/>
      <c r="C25" s="7"/>
      <c r="D25" s="7"/>
      <c r="E25" s="7"/>
      <c r="F25" s="36"/>
      <c r="G25" s="516"/>
      <c r="I25" s="525"/>
      <c r="J25" s="7"/>
      <c r="K25" s="7"/>
      <c r="L25" s="7"/>
      <c r="M25" s="7"/>
      <c r="N25" s="7"/>
      <c r="O25" s="7"/>
      <c r="P25" s="7"/>
      <c r="Q25" s="516"/>
      <c r="S25" s="525"/>
      <c r="T25" s="7"/>
      <c r="U25" s="7"/>
      <c r="V25" s="7"/>
      <c r="W25" s="7"/>
      <c r="X25" s="7"/>
      <c r="Y25" s="7"/>
      <c r="Z25" s="516"/>
      <c r="AB25" s="519"/>
      <c r="AD25" s="525"/>
      <c r="AE25" s="7"/>
      <c r="AF25" s="37">
        <f t="shared" si="1"/>
        <v>0</v>
      </c>
      <c r="AG25" s="197" t="e">
        <f t="shared" si="0"/>
        <v>#DIV/0!</v>
      </c>
      <c r="AI25" s="525"/>
      <c r="AJ25" s="7"/>
      <c r="AK25" s="7"/>
      <c r="AL25" s="7"/>
      <c r="AM25" s="7"/>
      <c r="AN25" s="7"/>
      <c r="AO25" s="7"/>
      <c r="AP25" s="516"/>
      <c r="AR25" s="525"/>
      <c r="AS25" s="7"/>
      <c r="AT25" s="7"/>
      <c r="AU25" s="7"/>
      <c r="AV25" s="7"/>
      <c r="AW25" s="7"/>
      <c r="AX25" s="7"/>
      <c r="AY25" s="516"/>
      <c r="BA25" s="522"/>
    </row>
    <row r="26" spans="2:53" ht="15" x14ac:dyDescent="0.25">
      <c r="B26" s="525"/>
      <c r="C26" s="7"/>
      <c r="D26" s="7"/>
      <c r="E26" s="7"/>
      <c r="F26" s="36"/>
      <c r="G26" s="516"/>
      <c r="I26" s="525"/>
      <c r="J26" s="7"/>
      <c r="K26" s="7"/>
      <c r="L26" s="7"/>
      <c r="M26" s="7"/>
      <c r="N26" s="7"/>
      <c r="O26" s="7"/>
      <c r="P26" s="7"/>
      <c r="Q26" s="516"/>
      <c r="S26" s="525"/>
      <c r="T26" s="7"/>
      <c r="U26" s="7"/>
      <c r="V26" s="7"/>
      <c r="W26" s="7"/>
      <c r="X26" s="7"/>
      <c r="Y26" s="7"/>
      <c r="Z26" s="516"/>
      <c r="AB26" s="519"/>
      <c r="AD26" s="525"/>
      <c r="AE26" s="7"/>
      <c r="AF26" s="37">
        <f t="shared" si="1"/>
        <v>0</v>
      </c>
      <c r="AG26" s="197" t="e">
        <f t="shared" si="0"/>
        <v>#DIV/0!</v>
      </c>
      <c r="AI26" s="525"/>
      <c r="AJ26" s="7"/>
      <c r="AK26" s="7"/>
      <c r="AL26" s="7"/>
      <c r="AM26" s="7"/>
      <c r="AN26" s="7"/>
      <c r="AO26" s="7"/>
      <c r="AP26" s="516"/>
      <c r="AR26" s="525"/>
      <c r="AS26" s="7"/>
      <c r="AT26" s="7"/>
      <c r="AU26" s="7"/>
      <c r="AV26" s="7"/>
      <c r="AW26" s="7"/>
      <c r="AX26" s="7"/>
      <c r="AY26" s="516"/>
      <c r="BA26" s="522"/>
    </row>
    <row r="27" spans="2:53" ht="15" x14ac:dyDescent="0.25">
      <c r="B27" s="525"/>
      <c r="C27" s="7"/>
      <c r="D27" s="7"/>
      <c r="E27" s="7"/>
      <c r="F27" s="36"/>
      <c r="G27" s="516"/>
      <c r="I27" s="525"/>
      <c r="J27" s="7"/>
      <c r="K27" s="7"/>
      <c r="L27" s="7"/>
      <c r="M27" s="7"/>
      <c r="N27" s="7"/>
      <c r="O27" s="7"/>
      <c r="P27" s="7"/>
      <c r="Q27" s="516"/>
      <c r="S27" s="525"/>
      <c r="T27" s="7"/>
      <c r="U27" s="7"/>
      <c r="V27" s="7"/>
      <c r="W27" s="7"/>
      <c r="X27" s="7"/>
      <c r="Y27" s="7"/>
      <c r="Z27" s="516"/>
      <c r="AB27" s="519"/>
      <c r="AD27" s="525"/>
      <c r="AE27" s="7"/>
      <c r="AF27" s="37">
        <f t="shared" si="1"/>
        <v>0</v>
      </c>
      <c r="AG27" s="197" t="e">
        <f t="shared" si="0"/>
        <v>#DIV/0!</v>
      </c>
      <c r="AI27" s="525"/>
      <c r="AJ27" s="7"/>
      <c r="AK27" s="7"/>
      <c r="AL27" s="7"/>
      <c r="AM27" s="7"/>
      <c r="AN27" s="7"/>
      <c r="AO27" s="7"/>
      <c r="AP27" s="516"/>
      <c r="AR27" s="525"/>
      <c r="AS27" s="7"/>
      <c r="AT27" s="7"/>
      <c r="AU27" s="7"/>
      <c r="AV27" s="7"/>
      <c r="AW27" s="7"/>
      <c r="AX27" s="7"/>
      <c r="AY27" s="516"/>
      <c r="BA27" s="522"/>
    </row>
    <row r="28" spans="2:53" ht="15" x14ac:dyDescent="0.25">
      <c r="B28" s="525"/>
      <c r="C28" s="7"/>
      <c r="D28" s="7"/>
      <c r="E28" s="7"/>
      <c r="F28" s="36"/>
      <c r="G28" s="516"/>
      <c r="I28" s="525"/>
      <c r="J28" s="7"/>
      <c r="K28" s="7"/>
      <c r="L28" s="7"/>
      <c r="M28" s="7"/>
      <c r="N28" s="7"/>
      <c r="O28" s="7"/>
      <c r="P28" s="7"/>
      <c r="Q28" s="516"/>
      <c r="S28" s="525"/>
      <c r="T28" s="7"/>
      <c r="U28" s="7"/>
      <c r="V28" s="7"/>
      <c r="W28" s="7"/>
      <c r="X28" s="7"/>
      <c r="Y28" s="7"/>
      <c r="Z28" s="516"/>
      <c r="AB28" s="519"/>
      <c r="AD28" s="525"/>
      <c r="AE28" s="7"/>
      <c r="AF28" s="37">
        <f t="shared" si="1"/>
        <v>0</v>
      </c>
      <c r="AG28" s="197" t="e">
        <f t="shared" si="0"/>
        <v>#DIV/0!</v>
      </c>
      <c r="AI28" s="525"/>
      <c r="AJ28" s="7"/>
      <c r="AK28" s="7"/>
      <c r="AL28" s="7"/>
      <c r="AM28" s="7"/>
      <c r="AN28" s="7"/>
      <c r="AO28" s="7"/>
      <c r="AP28" s="516"/>
      <c r="AR28" s="525"/>
      <c r="AS28" s="7"/>
      <c r="AT28" s="7"/>
      <c r="AU28" s="7"/>
      <c r="AV28" s="7"/>
      <c r="AW28" s="7"/>
      <c r="AX28" s="7"/>
      <c r="AY28" s="516"/>
      <c r="BA28" s="522"/>
    </row>
    <row r="29" spans="2:53" ht="15" x14ac:dyDescent="0.25">
      <c r="B29" s="525"/>
      <c r="C29" s="7"/>
      <c r="D29" s="7"/>
      <c r="E29" s="7"/>
      <c r="F29" s="36"/>
      <c r="G29" s="516"/>
      <c r="I29" s="525"/>
      <c r="J29" s="7"/>
      <c r="K29" s="7"/>
      <c r="L29" s="7"/>
      <c r="M29" s="7"/>
      <c r="N29" s="7"/>
      <c r="O29" s="7"/>
      <c r="P29" s="7"/>
      <c r="Q29" s="516"/>
      <c r="S29" s="525"/>
      <c r="T29" s="7"/>
      <c r="U29" s="7"/>
      <c r="V29" s="7"/>
      <c r="W29" s="7"/>
      <c r="X29" s="7"/>
      <c r="Y29" s="7"/>
      <c r="Z29" s="516"/>
      <c r="AB29" s="519"/>
      <c r="AD29" s="525"/>
      <c r="AE29" s="7"/>
      <c r="AF29" s="37">
        <f t="shared" si="1"/>
        <v>0</v>
      </c>
      <c r="AG29" s="197" t="e">
        <f t="shared" si="0"/>
        <v>#DIV/0!</v>
      </c>
      <c r="AI29" s="525"/>
      <c r="AJ29" s="7"/>
      <c r="AK29" s="7"/>
      <c r="AL29" s="7"/>
      <c r="AM29" s="7"/>
      <c r="AN29" s="7"/>
      <c r="AO29" s="7"/>
      <c r="AP29" s="516"/>
      <c r="AR29" s="525"/>
      <c r="AS29" s="7"/>
      <c r="AT29" s="7"/>
      <c r="AU29" s="7"/>
      <c r="AV29" s="7"/>
      <c r="AW29" s="7"/>
      <c r="AX29" s="7"/>
      <c r="AY29" s="516"/>
      <c r="BA29" s="522"/>
    </row>
    <row r="30" spans="2:53" ht="15" x14ac:dyDescent="0.25">
      <c r="B30" s="525"/>
      <c r="C30" s="7"/>
      <c r="D30" s="7"/>
      <c r="E30" s="7"/>
      <c r="F30" s="36"/>
      <c r="G30" s="516"/>
      <c r="I30" s="525"/>
      <c r="J30" s="7"/>
      <c r="K30" s="7"/>
      <c r="L30" s="7"/>
      <c r="M30" s="7"/>
      <c r="N30" s="7"/>
      <c r="O30" s="7"/>
      <c r="P30" s="7"/>
      <c r="Q30" s="516"/>
      <c r="S30" s="525"/>
      <c r="T30" s="7"/>
      <c r="U30" s="7"/>
      <c r="V30" s="7"/>
      <c r="W30" s="7"/>
      <c r="X30" s="7"/>
      <c r="Y30" s="7"/>
      <c r="Z30" s="516"/>
      <c r="AB30" s="519"/>
      <c r="AD30" s="525"/>
      <c r="AE30" s="7"/>
      <c r="AF30" s="37">
        <f t="shared" si="1"/>
        <v>0</v>
      </c>
      <c r="AG30" s="197" t="e">
        <f t="shared" si="0"/>
        <v>#DIV/0!</v>
      </c>
      <c r="AI30" s="525"/>
      <c r="AJ30" s="7"/>
      <c r="AK30" s="7"/>
      <c r="AL30" s="7"/>
      <c r="AM30" s="7"/>
      <c r="AN30" s="7"/>
      <c r="AO30" s="7"/>
      <c r="AP30" s="516"/>
      <c r="AR30" s="525"/>
      <c r="AS30" s="7"/>
      <c r="AT30" s="7"/>
      <c r="AU30" s="7"/>
      <c r="AV30" s="7"/>
      <c r="AW30" s="7"/>
      <c r="AX30" s="7"/>
      <c r="AY30" s="516"/>
      <c r="BA30" s="522"/>
    </row>
    <row r="31" spans="2:53" ht="15" x14ac:dyDescent="0.25">
      <c r="B31" s="525"/>
      <c r="C31" s="7"/>
      <c r="D31" s="7"/>
      <c r="E31" s="7"/>
      <c r="F31" s="36"/>
      <c r="G31" s="516"/>
      <c r="I31" s="525"/>
      <c r="J31" s="7"/>
      <c r="K31" s="7"/>
      <c r="L31" s="7"/>
      <c r="M31" s="7"/>
      <c r="N31" s="7"/>
      <c r="O31" s="7"/>
      <c r="P31" s="7"/>
      <c r="Q31" s="516"/>
      <c r="S31" s="525"/>
      <c r="T31" s="7"/>
      <c r="U31" s="7"/>
      <c r="V31" s="7"/>
      <c r="W31" s="7"/>
      <c r="X31" s="7"/>
      <c r="Y31" s="7"/>
      <c r="Z31" s="516"/>
      <c r="AB31" s="519"/>
      <c r="AD31" s="525"/>
      <c r="AE31" s="7"/>
      <c r="AF31" s="37">
        <f t="shared" si="1"/>
        <v>0</v>
      </c>
      <c r="AG31" s="197" t="e">
        <f t="shared" si="0"/>
        <v>#DIV/0!</v>
      </c>
      <c r="AI31" s="525"/>
      <c r="AJ31" s="7"/>
      <c r="AK31" s="7"/>
      <c r="AL31" s="7"/>
      <c r="AM31" s="7"/>
      <c r="AN31" s="7"/>
      <c r="AO31" s="7"/>
      <c r="AP31" s="516"/>
      <c r="AR31" s="525"/>
      <c r="AS31" s="7"/>
      <c r="AT31" s="7"/>
      <c r="AU31" s="7"/>
      <c r="AV31" s="7"/>
      <c r="AW31" s="7"/>
      <c r="AX31" s="7"/>
      <c r="AY31" s="516"/>
      <c r="BA31" s="522"/>
    </row>
    <row r="32" spans="2:53" ht="15" x14ac:dyDescent="0.25">
      <c r="B32" s="525"/>
      <c r="C32" s="7"/>
      <c r="D32" s="7"/>
      <c r="E32" s="7"/>
      <c r="F32" s="36"/>
      <c r="G32" s="516"/>
      <c r="I32" s="525"/>
      <c r="J32" s="7"/>
      <c r="K32" s="7"/>
      <c r="L32" s="7"/>
      <c r="M32" s="7"/>
      <c r="N32" s="7"/>
      <c r="O32" s="7"/>
      <c r="P32" s="7"/>
      <c r="Q32" s="516"/>
      <c r="S32" s="525"/>
      <c r="T32" s="7"/>
      <c r="U32" s="7"/>
      <c r="V32" s="7"/>
      <c r="W32" s="7"/>
      <c r="X32" s="7"/>
      <c r="Y32" s="7"/>
      <c r="Z32" s="516"/>
      <c r="AB32" s="519"/>
      <c r="AD32" s="525"/>
      <c r="AE32" s="7"/>
      <c r="AF32" s="37">
        <f t="shared" si="1"/>
        <v>0</v>
      </c>
      <c r="AG32" s="197" t="e">
        <f t="shared" si="0"/>
        <v>#DIV/0!</v>
      </c>
      <c r="AI32" s="525"/>
      <c r="AJ32" s="7"/>
      <c r="AK32" s="7"/>
      <c r="AL32" s="7"/>
      <c r="AM32" s="7"/>
      <c r="AN32" s="7"/>
      <c r="AO32" s="7"/>
      <c r="AP32" s="516"/>
      <c r="AR32" s="525"/>
      <c r="AS32" s="7"/>
      <c r="AT32" s="7"/>
      <c r="AU32" s="7"/>
      <c r="AV32" s="7"/>
      <c r="AW32" s="7"/>
      <c r="AX32" s="7"/>
      <c r="AY32" s="516"/>
      <c r="BA32" s="522"/>
    </row>
    <row r="33" spans="2:53" ht="15" x14ac:dyDescent="0.25">
      <c r="B33" s="525"/>
      <c r="C33" s="7"/>
      <c r="D33" s="7"/>
      <c r="E33" s="7"/>
      <c r="F33" s="36"/>
      <c r="G33" s="516"/>
      <c r="I33" s="525"/>
      <c r="J33" s="7"/>
      <c r="K33" s="7"/>
      <c r="L33" s="7"/>
      <c r="M33" s="7"/>
      <c r="N33" s="7"/>
      <c r="O33" s="7"/>
      <c r="P33" s="7"/>
      <c r="Q33" s="516"/>
      <c r="S33" s="525"/>
      <c r="T33" s="7"/>
      <c r="U33" s="7"/>
      <c r="V33" s="7"/>
      <c r="W33" s="7"/>
      <c r="X33" s="7"/>
      <c r="Y33" s="7"/>
      <c r="Z33" s="516"/>
      <c r="AB33" s="519"/>
      <c r="AD33" s="525"/>
      <c r="AE33" s="7"/>
      <c r="AF33" s="37">
        <f t="shared" si="1"/>
        <v>0</v>
      </c>
      <c r="AG33" s="197" t="e">
        <f t="shared" si="0"/>
        <v>#DIV/0!</v>
      </c>
      <c r="AI33" s="525"/>
      <c r="AJ33" s="7"/>
      <c r="AK33" s="7"/>
      <c r="AL33" s="7"/>
      <c r="AM33" s="7"/>
      <c r="AN33" s="7"/>
      <c r="AO33" s="7"/>
      <c r="AP33" s="516"/>
      <c r="AR33" s="525"/>
      <c r="AS33" s="7"/>
      <c r="AT33" s="7"/>
      <c r="AU33" s="7"/>
      <c r="AV33" s="7"/>
      <c r="AW33" s="7"/>
      <c r="AX33" s="7"/>
      <c r="AY33" s="516"/>
      <c r="BA33" s="522"/>
    </row>
    <row r="34" spans="2:53" ht="15" x14ac:dyDescent="0.25">
      <c r="B34" s="525"/>
      <c r="C34" s="7"/>
      <c r="D34" s="7"/>
      <c r="E34" s="7"/>
      <c r="F34" s="36"/>
      <c r="G34" s="516"/>
      <c r="I34" s="525"/>
      <c r="J34" s="7"/>
      <c r="K34" s="7"/>
      <c r="L34" s="7"/>
      <c r="M34" s="7"/>
      <c r="N34" s="7"/>
      <c r="O34" s="7"/>
      <c r="P34" s="7"/>
      <c r="Q34" s="516"/>
      <c r="S34" s="525"/>
      <c r="T34" s="7"/>
      <c r="U34" s="7"/>
      <c r="V34" s="7"/>
      <c r="W34" s="7"/>
      <c r="X34" s="7"/>
      <c r="Y34" s="7"/>
      <c r="Z34" s="516"/>
      <c r="AB34" s="519"/>
      <c r="AD34" s="525"/>
      <c r="AE34" s="7"/>
      <c r="AF34" s="37">
        <f t="shared" si="1"/>
        <v>0</v>
      </c>
      <c r="AG34" s="197" t="e">
        <f t="shared" si="0"/>
        <v>#DIV/0!</v>
      </c>
      <c r="AI34" s="525"/>
      <c r="AJ34" s="7"/>
      <c r="AK34" s="7"/>
      <c r="AL34" s="7"/>
      <c r="AM34" s="7"/>
      <c r="AN34" s="7"/>
      <c r="AO34" s="7"/>
      <c r="AP34" s="516"/>
      <c r="AR34" s="525"/>
      <c r="AS34" s="7"/>
      <c r="AT34" s="7"/>
      <c r="AU34" s="7"/>
      <c r="AV34" s="7"/>
      <c r="AW34" s="7"/>
      <c r="AX34" s="7"/>
      <c r="AY34" s="516"/>
      <c r="BA34" s="522"/>
    </row>
    <row r="35" spans="2:53" ht="15" x14ac:dyDescent="0.25">
      <c r="B35" s="525"/>
      <c r="C35" s="7"/>
      <c r="D35" s="7"/>
      <c r="E35" s="7"/>
      <c r="F35" s="36"/>
      <c r="G35" s="516"/>
      <c r="I35" s="525"/>
      <c r="J35" s="7"/>
      <c r="K35" s="7"/>
      <c r="L35" s="7"/>
      <c r="M35" s="7"/>
      <c r="N35" s="7"/>
      <c r="O35" s="7"/>
      <c r="P35" s="7"/>
      <c r="Q35" s="516"/>
      <c r="S35" s="525"/>
      <c r="T35" s="7"/>
      <c r="U35" s="7"/>
      <c r="V35" s="7"/>
      <c r="W35" s="7"/>
      <c r="X35" s="7"/>
      <c r="Y35" s="7"/>
      <c r="Z35" s="516"/>
      <c r="AB35" s="519"/>
      <c r="AD35" s="525"/>
      <c r="AE35" s="7"/>
      <c r="AF35" s="37">
        <f t="shared" si="1"/>
        <v>0</v>
      </c>
      <c r="AG35" s="197" t="e">
        <f t="shared" si="0"/>
        <v>#DIV/0!</v>
      </c>
      <c r="AI35" s="525"/>
      <c r="AJ35" s="7"/>
      <c r="AK35" s="7"/>
      <c r="AL35" s="7"/>
      <c r="AM35" s="7"/>
      <c r="AN35" s="7"/>
      <c r="AO35" s="7"/>
      <c r="AP35" s="516"/>
      <c r="AR35" s="525"/>
      <c r="AS35" s="7"/>
      <c r="AT35" s="7"/>
      <c r="AU35" s="7"/>
      <c r="AV35" s="7"/>
      <c r="AW35" s="7"/>
      <c r="AX35" s="7"/>
      <c r="AY35" s="516"/>
      <c r="BA35" s="522"/>
    </row>
    <row r="36" spans="2:53" ht="15" x14ac:dyDescent="0.25">
      <c r="B36" s="525"/>
      <c r="C36" s="7"/>
      <c r="D36" s="7"/>
      <c r="E36" s="7"/>
      <c r="F36" s="36"/>
      <c r="G36" s="516"/>
      <c r="I36" s="525"/>
      <c r="J36" s="7"/>
      <c r="K36" s="7"/>
      <c r="L36" s="7"/>
      <c r="M36" s="7"/>
      <c r="N36" s="7"/>
      <c r="O36" s="7"/>
      <c r="P36" s="7"/>
      <c r="Q36" s="516"/>
      <c r="S36" s="525"/>
      <c r="T36" s="7"/>
      <c r="U36" s="7"/>
      <c r="V36" s="7"/>
      <c r="W36" s="7"/>
      <c r="X36" s="7"/>
      <c r="Y36" s="7"/>
      <c r="Z36" s="516"/>
      <c r="AB36" s="519"/>
      <c r="AD36" s="525"/>
      <c r="AE36" s="7"/>
      <c r="AF36" s="37">
        <f t="shared" si="1"/>
        <v>0</v>
      </c>
      <c r="AG36" s="197" t="e">
        <f t="shared" si="0"/>
        <v>#DIV/0!</v>
      </c>
      <c r="AI36" s="525"/>
      <c r="AJ36" s="7"/>
      <c r="AK36" s="7"/>
      <c r="AL36" s="7"/>
      <c r="AM36" s="7"/>
      <c r="AN36" s="7"/>
      <c r="AO36" s="7"/>
      <c r="AP36" s="516"/>
      <c r="AR36" s="525"/>
      <c r="AS36" s="7"/>
      <c r="AT36" s="7"/>
      <c r="AU36" s="7"/>
      <c r="AV36" s="7"/>
      <c r="AW36" s="7"/>
      <c r="AX36" s="7"/>
      <c r="AY36" s="516"/>
      <c r="BA36" s="522"/>
    </row>
    <row r="37" spans="2:53" ht="15" x14ac:dyDescent="0.25">
      <c r="B37" s="525"/>
      <c r="C37" s="7"/>
      <c r="D37" s="7"/>
      <c r="E37" s="7"/>
      <c r="F37" s="36"/>
      <c r="G37" s="516"/>
      <c r="I37" s="525"/>
      <c r="J37" s="7"/>
      <c r="K37" s="7"/>
      <c r="L37" s="7"/>
      <c r="M37" s="7"/>
      <c r="N37" s="7"/>
      <c r="O37" s="7"/>
      <c r="P37" s="7"/>
      <c r="Q37" s="516"/>
      <c r="S37" s="525"/>
      <c r="T37" s="7"/>
      <c r="U37" s="7"/>
      <c r="V37" s="7"/>
      <c r="W37" s="7"/>
      <c r="X37" s="7"/>
      <c r="Y37" s="7"/>
      <c r="Z37" s="516"/>
      <c r="AB37" s="519"/>
      <c r="AD37" s="525"/>
      <c r="AE37" s="7"/>
      <c r="AF37" s="37">
        <f t="shared" si="1"/>
        <v>0</v>
      </c>
      <c r="AG37" s="197" t="e">
        <f t="shared" si="0"/>
        <v>#DIV/0!</v>
      </c>
      <c r="AI37" s="525"/>
      <c r="AJ37" s="7"/>
      <c r="AK37" s="7"/>
      <c r="AL37" s="7"/>
      <c r="AM37" s="7"/>
      <c r="AN37" s="7"/>
      <c r="AO37" s="7"/>
      <c r="AP37" s="516"/>
      <c r="AR37" s="525"/>
      <c r="AS37" s="7"/>
      <c r="AT37" s="7"/>
      <c r="AU37" s="7"/>
      <c r="AV37" s="7"/>
      <c r="AW37" s="7"/>
      <c r="AX37" s="7"/>
      <c r="AY37" s="516"/>
      <c r="BA37" s="522"/>
    </row>
    <row r="38" spans="2:53" ht="15" x14ac:dyDescent="0.25">
      <c r="B38" s="525"/>
      <c r="C38" s="7"/>
      <c r="D38" s="7"/>
      <c r="E38" s="7"/>
      <c r="F38" s="36"/>
      <c r="G38" s="516"/>
      <c r="I38" s="525"/>
      <c r="J38" s="7"/>
      <c r="K38" s="7"/>
      <c r="L38" s="7"/>
      <c r="M38" s="7"/>
      <c r="N38" s="7"/>
      <c r="O38" s="7"/>
      <c r="P38" s="7"/>
      <c r="Q38" s="516"/>
      <c r="S38" s="525"/>
      <c r="T38" s="7"/>
      <c r="U38" s="7"/>
      <c r="V38" s="7"/>
      <c r="W38" s="7"/>
      <c r="X38" s="7"/>
      <c r="Y38" s="7"/>
      <c r="Z38" s="516"/>
      <c r="AB38" s="519"/>
      <c r="AD38" s="525"/>
      <c r="AE38" s="7"/>
      <c r="AF38" s="37">
        <f t="shared" si="1"/>
        <v>0</v>
      </c>
      <c r="AG38" s="197" t="e">
        <f t="shared" si="0"/>
        <v>#DIV/0!</v>
      </c>
      <c r="AI38" s="525"/>
      <c r="AJ38" s="7"/>
      <c r="AK38" s="7"/>
      <c r="AL38" s="7"/>
      <c r="AM38" s="7"/>
      <c r="AN38" s="7"/>
      <c r="AO38" s="7"/>
      <c r="AP38" s="516"/>
      <c r="AR38" s="525"/>
      <c r="AS38" s="7"/>
      <c r="AT38" s="7"/>
      <c r="AU38" s="7"/>
      <c r="AV38" s="7"/>
      <c r="AW38" s="7"/>
      <c r="AX38" s="7"/>
      <c r="AY38" s="516"/>
      <c r="BA38" s="522"/>
    </row>
    <row r="39" spans="2:53" ht="15" x14ac:dyDescent="0.25">
      <c r="B39" s="525"/>
      <c r="C39" s="7"/>
      <c r="D39" s="7"/>
      <c r="E39" s="7"/>
      <c r="F39" s="36"/>
      <c r="G39" s="516"/>
      <c r="I39" s="525"/>
      <c r="J39" s="7"/>
      <c r="K39" s="7"/>
      <c r="L39" s="7"/>
      <c r="M39" s="7"/>
      <c r="N39" s="7"/>
      <c r="O39" s="7"/>
      <c r="P39" s="7"/>
      <c r="Q39" s="516"/>
      <c r="S39" s="525"/>
      <c r="T39" s="7"/>
      <c r="U39" s="7"/>
      <c r="V39" s="7"/>
      <c r="W39" s="7"/>
      <c r="X39" s="7"/>
      <c r="Y39" s="7"/>
      <c r="Z39" s="516"/>
      <c r="AB39" s="519"/>
      <c r="AD39" s="525"/>
      <c r="AE39" s="7"/>
      <c r="AF39" s="37">
        <f t="shared" si="1"/>
        <v>0</v>
      </c>
      <c r="AG39" s="197" t="e">
        <f t="shared" si="0"/>
        <v>#DIV/0!</v>
      </c>
      <c r="AI39" s="525"/>
      <c r="AJ39" s="7"/>
      <c r="AK39" s="7"/>
      <c r="AL39" s="7"/>
      <c r="AM39" s="7"/>
      <c r="AN39" s="7"/>
      <c r="AO39" s="7"/>
      <c r="AP39" s="516"/>
      <c r="AR39" s="525"/>
      <c r="AS39" s="7"/>
      <c r="AT39" s="7"/>
      <c r="AU39" s="7"/>
      <c r="AV39" s="7"/>
      <c r="AW39" s="7"/>
      <c r="AX39" s="7"/>
      <c r="AY39" s="516"/>
      <c r="BA39" s="522"/>
    </row>
    <row r="40" spans="2:53" ht="15" x14ac:dyDescent="0.25">
      <c r="B40" s="525"/>
      <c r="C40" s="7"/>
      <c r="D40" s="7"/>
      <c r="E40" s="7"/>
      <c r="F40" s="36"/>
      <c r="G40" s="516"/>
      <c r="I40" s="525"/>
      <c r="J40" s="7"/>
      <c r="K40" s="7"/>
      <c r="L40" s="7"/>
      <c r="M40" s="7"/>
      <c r="N40" s="7"/>
      <c r="O40" s="7"/>
      <c r="P40" s="7"/>
      <c r="Q40" s="516"/>
      <c r="S40" s="525"/>
      <c r="T40" s="7"/>
      <c r="U40" s="7"/>
      <c r="V40" s="7"/>
      <c r="W40" s="7"/>
      <c r="X40" s="7"/>
      <c r="Y40" s="7"/>
      <c r="Z40" s="516"/>
      <c r="AB40" s="519"/>
      <c r="AD40" s="525"/>
      <c r="AE40" s="7"/>
      <c r="AF40" s="37">
        <f t="shared" si="1"/>
        <v>0</v>
      </c>
      <c r="AG40" s="197" t="e">
        <f t="shared" si="0"/>
        <v>#DIV/0!</v>
      </c>
      <c r="AI40" s="525"/>
      <c r="AJ40" s="7"/>
      <c r="AK40" s="7"/>
      <c r="AL40" s="7"/>
      <c r="AM40" s="7"/>
      <c r="AN40" s="7"/>
      <c r="AO40" s="7"/>
      <c r="AP40" s="516"/>
      <c r="AR40" s="525"/>
      <c r="AS40" s="7"/>
      <c r="AT40" s="7"/>
      <c r="AU40" s="7"/>
      <c r="AV40" s="7"/>
      <c r="AW40" s="7"/>
      <c r="AX40" s="7"/>
      <c r="AY40" s="516"/>
      <c r="BA40" s="522"/>
    </row>
    <row r="41" spans="2:53" ht="15" x14ac:dyDescent="0.25">
      <c r="B41" s="525"/>
      <c r="C41" s="7"/>
      <c r="D41" s="7"/>
      <c r="E41" s="7"/>
      <c r="F41" s="36"/>
      <c r="G41" s="516"/>
      <c r="I41" s="525"/>
      <c r="J41" s="7"/>
      <c r="K41" s="7"/>
      <c r="L41" s="7"/>
      <c r="M41" s="7"/>
      <c r="N41" s="7"/>
      <c r="O41" s="7"/>
      <c r="P41" s="7"/>
      <c r="Q41" s="516"/>
      <c r="S41" s="525"/>
      <c r="T41" s="7"/>
      <c r="U41" s="7"/>
      <c r="V41" s="7"/>
      <c r="W41" s="7"/>
      <c r="X41" s="7"/>
      <c r="Y41" s="7"/>
      <c r="Z41" s="516"/>
      <c r="AB41" s="519"/>
      <c r="AD41" s="525"/>
      <c r="AE41" s="7"/>
      <c r="AF41" s="37">
        <f t="shared" si="1"/>
        <v>0</v>
      </c>
      <c r="AG41" s="197" t="e">
        <f t="shared" si="0"/>
        <v>#DIV/0!</v>
      </c>
      <c r="AI41" s="525"/>
      <c r="AJ41" s="7"/>
      <c r="AK41" s="7"/>
      <c r="AL41" s="7"/>
      <c r="AM41" s="7"/>
      <c r="AN41" s="7"/>
      <c r="AO41" s="7"/>
      <c r="AP41" s="516"/>
      <c r="AR41" s="525"/>
      <c r="AS41" s="7"/>
      <c r="AT41" s="7"/>
      <c r="AU41" s="7"/>
      <c r="AV41" s="7"/>
      <c r="AW41" s="7"/>
      <c r="AX41" s="7"/>
      <c r="AY41" s="516"/>
      <c r="BA41" s="522"/>
    </row>
    <row r="42" spans="2:53" ht="15" x14ac:dyDescent="0.25">
      <c r="B42" s="525"/>
      <c r="C42" s="7"/>
      <c r="D42" s="7"/>
      <c r="E42" s="7"/>
      <c r="F42" s="36"/>
      <c r="G42" s="516"/>
      <c r="I42" s="525"/>
      <c r="J42" s="7"/>
      <c r="K42" s="7"/>
      <c r="L42" s="7"/>
      <c r="M42" s="7"/>
      <c r="N42" s="7"/>
      <c r="O42" s="7"/>
      <c r="P42" s="7"/>
      <c r="Q42" s="516"/>
      <c r="S42" s="525"/>
      <c r="T42" s="7"/>
      <c r="U42" s="7"/>
      <c r="V42" s="7"/>
      <c r="W42" s="7"/>
      <c r="X42" s="7"/>
      <c r="Y42" s="7"/>
      <c r="Z42" s="516"/>
      <c r="AB42" s="519"/>
      <c r="AD42" s="525"/>
      <c r="AE42" s="7"/>
      <c r="AF42" s="37">
        <f t="shared" si="1"/>
        <v>0</v>
      </c>
      <c r="AG42" s="197" t="e">
        <f t="shared" si="0"/>
        <v>#DIV/0!</v>
      </c>
      <c r="AI42" s="525"/>
      <c r="AJ42" s="7"/>
      <c r="AK42" s="7"/>
      <c r="AL42" s="7"/>
      <c r="AM42" s="7"/>
      <c r="AN42" s="7"/>
      <c r="AO42" s="7"/>
      <c r="AP42" s="516"/>
      <c r="AR42" s="525"/>
      <c r="AS42" s="7"/>
      <c r="AT42" s="7"/>
      <c r="AU42" s="7"/>
      <c r="AV42" s="7"/>
      <c r="AW42" s="7"/>
      <c r="AX42" s="7"/>
      <c r="AY42" s="516"/>
      <c r="BA42" s="522"/>
    </row>
    <row r="43" spans="2:53" ht="15" x14ac:dyDescent="0.25">
      <c r="B43" s="525"/>
      <c r="C43" s="7"/>
      <c r="D43" s="7"/>
      <c r="E43" s="7"/>
      <c r="F43" s="36"/>
      <c r="G43" s="516"/>
      <c r="I43" s="525"/>
      <c r="J43" s="7"/>
      <c r="K43" s="7"/>
      <c r="L43" s="7"/>
      <c r="M43" s="7"/>
      <c r="N43" s="7"/>
      <c r="O43" s="7"/>
      <c r="P43" s="7"/>
      <c r="Q43" s="516"/>
      <c r="S43" s="525"/>
      <c r="T43" s="7"/>
      <c r="U43" s="7"/>
      <c r="V43" s="7"/>
      <c r="W43" s="7"/>
      <c r="X43" s="7"/>
      <c r="Y43" s="7"/>
      <c r="Z43" s="516"/>
      <c r="AB43" s="519"/>
      <c r="AD43" s="525"/>
      <c r="AE43" s="7"/>
      <c r="AF43" s="37">
        <f t="shared" si="1"/>
        <v>0</v>
      </c>
      <c r="AG43" s="197" t="e">
        <f t="shared" si="0"/>
        <v>#DIV/0!</v>
      </c>
      <c r="AI43" s="525"/>
      <c r="AJ43" s="7"/>
      <c r="AK43" s="7"/>
      <c r="AL43" s="7"/>
      <c r="AM43" s="7"/>
      <c r="AN43" s="7"/>
      <c r="AO43" s="7"/>
      <c r="AP43" s="516"/>
      <c r="AR43" s="525"/>
      <c r="AS43" s="7"/>
      <c r="AT43" s="7"/>
      <c r="AU43" s="7"/>
      <c r="AV43" s="7"/>
      <c r="AW43" s="7"/>
      <c r="AX43" s="7"/>
      <c r="AY43" s="516"/>
      <c r="BA43" s="522"/>
    </row>
    <row r="44" spans="2:53" ht="15" x14ac:dyDescent="0.25">
      <c r="B44" s="525"/>
      <c r="C44" s="7"/>
      <c r="D44" s="7"/>
      <c r="E44" s="7"/>
      <c r="F44" s="36"/>
      <c r="G44" s="516"/>
      <c r="I44" s="525"/>
      <c r="J44" s="7"/>
      <c r="K44" s="7"/>
      <c r="L44" s="7"/>
      <c r="M44" s="7"/>
      <c r="N44" s="7"/>
      <c r="O44" s="7"/>
      <c r="P44" s="7"/>
      <c r="Q44" s="516"/>
      <c r="S44" s="525"/>
      <c r="T44" s="7"/>
      <c r="U44" s="7"/>
      <c r="V44" s="7"/>
      <c r="W44" s="7"/>
      <c r="X44" s="7"/>
      <c r="Y44" s="7"/>
      <c r="Z44" s="516"/>
      <c r="AB44" s="519"/>
      <c r="AD44" s="525"/>
      <c r="AE44" s="7"/>
      <c r="AF44" s="37">
        <f t="shared" si="1"/>
        <v>0</v>
      </c>
      <c r="AG44" s="197" t="e">
        <f t="shared" si="0"/>
        <v>#DIV/0!</v>
      </c>
      <c r="AI44" s="525"/>
      <c r="AJ44" s="7"/>
      <c r="AK44" s="7"/>
      <c r="AL44" s="7"/>
      <c r="AM44" s="7"/>
      <c r="AN44" s="7"/>
      <c r="AO44" s="7"/>
      <c r="AP44" s="516"/>
      <c r="AR44" s="525"/>
      <c r="AS44" s="7"/>
      <c r="AT44" s="7"/>
      <c r="AU44" s="7"/>
      <c r="AV44" s="7"/>
      <c r="AW44" s="7"/>
      <c r="AX44" s="7"/>
      <c r="AY44" s="516"/>
      <c r="BA44" s="522"/>
    </row>
    <row r="45" spans="2:53" ht="15" x14ac:dyDescent="0.25">
      <c r="B45" s="525"/>
      <c r="C45" s="7"/>
      <c r="D45" s="7"/>
      <c r="E45" s="7"/>
      <c r="F45" s="36"/>
      <c r="G45" s="516"/>
      <c r="I45" s="525"/>
      <c r="J45" s="7"/>
      <c r="K45" s="7"/>
      <c r="L45" s="7"/>
      <c r="M45" s="7"/>
      <c r="N45" s="7"/>
      <c r="O45" s="7"/>
      <c r="P45" s="7"/>
      <c r="Q45" s="516"/>
      <c r="S45" s="525"/>
      <c r="T45" s="7"/>
      <c r="U45" s="7"/>
      <c r="V45" s="7"/>
      <c r="W45" s="7"/>
      <c r="X45" s="7"/>
      <c r="Y45" s="7"/>
      <c r="Z45" s="516"/>
      <c r="AB45" s="519"/>
      <c r="AD45" s="525"/>
      <c r="AE45" s="7"/>
      <c r="AF45" s="37">
        <f t="shared" si="1"/>
        <v>0</v>
      </c>
      <c r="AG45" s="197" t="e">
        <f t="shared" si="0"/>
        <v>#DIV/0!</v>
      </c>
      <c r="AI45" s="525"/>
      <c r="AJ45" s="7"/>
      <c r="AK45" s="7"/>
      <c r="AL45" s="7"/>
      <c r="AM45" s="7"/>
      <c r="AN45" s="7"/>
      <c r="AO45" s="7"/>
      <c r="AP45" s="516"/>
      <c r="AR45" s="525"/>
      <c r="AS45" s="7"/>
      <c r="AT45" s="7"/>
      <c r="AU45" s="7"/>
      <c r="AV45" s="7"/>
      <c r="AW45" s="7"/>
      <c r="AX45" s="7"/>
      <c r="AY45" s="516"/>
      <c r="BA45" s="522"/>
    </row>
    <row r="46" spans="2:53" ht="15" x14ac:dyDescent="0.25">
      <c r="B46" s="525"/>
      <c r="C46" s="7"/>
      <c r="D46" s="7"/>
      <c r="E46" s="7"/>
      <c r="F46" s="36"/>
      <c r="G46" s="516"/>
      <c r="I46" s="525"/>
      <c r="J46" s="7"/>
      <c r="K46" s="7"/>
      <c r="L46" s="7"/>
      <c r="M46" s="7"/>
      <c r="N46" s="7"/>
      <c r="O46" s="7"/>
      <c r="P46" s="7"/>
      <c r="Q46" s="516"/>
      <c r="S46" s="525"/>
      <c r="T46" s="7"/>
      <c r="U46" s="7"/>
      <c r="V46" s="7"/>
      <c r="W46" s="7"/>
      <c r="X46" s="7"/>
      <c r="Y46" s="7"/>
      <c r="Z46" s="516"/>
      <c r="AB46" s="519"/>
      <c r="AD46" s="525"/>
      <c r="AE46" s="7"/>
      <c r="AF46" s="37">
        <f t="shared" si="1"/>
        <v>0</v>
      </c>
      <c r="AG46" s="197" t="e">
        <f t="shared" si="0"/>
        <v>#DIV/0!</v>
      </c>
      <c r="AI46" s="525"/>
      <c r="AJ46" s="7"/>
      <c r="AK46" s="7"/>
      <c r="AL46" s="7"/>
      <c r="AM46" s="7"/>
      <c r="AN46" s="7"/>
      <c r="AO46" s="7"/>
      <c r="AP46" s="516"/>
      <c r="AR46" s="525"/>
      <c r="AS46" s="7"/>
      <c r="AT46" s="7"/>
      <c r="AU46" s="7"/>
      <c r="AV46" s="7"/>
      <c r="AW46" s="7"/>
      <c r="AX46" s="7"/>
      <c r="AY46" s="516"/>
      <c r="BA46" s="522"/>
    </row>
    <row r="47" spans="2:53" ht="15" x14ac:dyDescent="0.25">
      <c r="B47" s="525"/>
      <c r="C47" s="7"/>
      <c r="D47" s="7"/>
      <c r="E47" s="7"/>
      <c r="F47" s="36"/>
      <c r="G47" s="516"/>
      <c r="I47" s="525"/>
      <c r="J47" s="7"/>
      <c r="K47" s="7"/>
      <c r="L47" s="7"/>
      <c r="M47" s="7"/>
      <c r="N47" s="7"/>
      <c r="O47" s="7"/>
      <c r="P47" s="7"/>
      <c r="Q47" s="516"/>
      <c r="S47" s="525"/>
      <c r="T47" s="7"/>
      <c r="U47" s="7"/>
      <c r="V47" s="7"/>
      <c r="W47" s="7"/>
      <c r="X47" s="7"/>
      <c r="Y47" s="7"/>
      <c r="Z47" s="516"/>
      <c r="AB47" s="519"/>
      <c r="AD47" s="525"/>
      <c r="AE47" s="7"/>
      <c r="AF47" s="37">
        <f t="shared" si="1"/>
        <v>0</v>
      </c>
      <c r="AG47" s="197" t="e">
        <f t="shared" si="0"/>
        <v>#DIV/0!</v>
      </c>
      <c r="AI47" s="525"/>
      <c r="AJ47" s="7"/>
      <c r="AK47" s="7"/>
      <c r="AL47" s="7"/>
      <c r="AM47" s="7"/>
      <c r="AN47" s="7"/>
      <c r="AO47" s="7"/>
      <c r="AP47" s="516"/>
      <c r="AR47" s="525"/>
      <c r="AS47" s="7"/>
      <c r="AT47" s="7"/>
      <c r="AU47" s="7"/>
      <c r="AV47" s="7"/>
      <c r="AW47" s="7"/>
      <c r="AX47" s="7"/>
      <c r="AY47" s="516"/>
      <c r="BA47" s="522"/>
    </row>
    <row r="48" spans="2:53" ht="15" x14ac:dyDescent="0.25">
      <c r="B48" s="525"/>
      <c r="C48" s="7"/>
      <c r="D48" s="7"/>
      <c r="E48" s="7"/>
      <c r="F48" s="36"/>
      <c r="G48" s="516"/>
      <c r="I48" s="525"/>
      <c r="J48" s="7"/>
      <c r="K48" s="7"/>
      <c r="L48" s="7"/>
      <c r="M48" s="7"/>
      <c r="N48" s="7"/>
      <c r="O48" s="7"/>
      <c r="P48" s="7"/>
      <c r="Q48" s="516"/>
      <c r="S48" s="525"/>
      <c r="T48" s="7"/>
      <c r="U48" s="7"/>
      <c r="V48" s="7"/>
      <c r="W48" s="7"/>
      <c r="X48" s="7"/>
      <c r="Y48" s="7"/>
      <c r="Z48" s="516"/>
      <c r="AB48" s="519"/>
      <c r="AD48" s="525"/>
      <c r="AE48" s="7"/>
      <c r="AF48" s="37">
        <f t="shared" si="1"/>
        <v>0</v>
      </c>
      <c r="AG48" s="197" t="e">
        <f t="shared" si="0"/>
        <v>#DIV/0!</v>
      </c>
      <c r="AI48" s="525"/>
      <c r="AJ48" s="7"/>
      <c r="AK48" s="7"/>
      <c r="AL48" s="7"/>
      <c r="AM48" s="7"/>
      <c r="AN48" s="7"/>
      <c r="AO48" s="7"/>
      <c r="AP48" s="516"/>
      <c r="AR48" s="525"/>
      <c r="AS48" s="7"/>
      <c r="AT48" s="7"/>
      <c r="AU48" s="7"/>
      <c r="AV48" s="7"/>
      <c r="AW48" s="7"/>
      <c r="AX48" s="7"/>
      <c r="AY48" s="516"/>
      <c r="BA48" s="522"/>
    </row>
    <row r="49" spans="2:53" ht="15" x14ac:dyDescent="0.25">
      <c r="B49" s="525"/>
      <c r="C49" s="7"/>
      <c r="D49" s="7"/>
      <c r="E49" s="7"/>
      <c r="F49" s="36"/>
      <c r="G49" s="516"/>
      <c r="I49" s="525"/>
      <c r="J49" s="7"/>
      <c r="K49" s="7"/>
      <c r="L49" s="7"/>
      <c r="M49" s="7"/>
      <c r="N49" s="7"/>
      <c r="O49" s="7"/>
      <c r="P49" s="7"/>
      <c r="Q49" s="516"/>
      <c r="S49" s="525"/>
      <c r="T49" s="7"/>
      <c r="U49" s="7"/>
      <c r="V49" s="7"/>
      <c r="W49" s="7"/>
      <c r="X49" s="7"/>
      <c r="Y49" s="7"/>
      <c r="Z49" s="516"/>
      <c r="AB49" s="519"/>
      <c r="AD49" s="525"/>
      <c r="AE49" s="7"/>
      <c r="AF49" s="37">
        <f t="shared" si="1"/>
        <v>0</v>
      </c>
      <c r="AG49" s="197" t="e">
        <f t="shared" si="0"/>
        <v>#DIV/0!</v>
      </c>
      <c r="AI49" s="525"/>
      <c r="AJ49" s="7"/>
      <c r="AK49" s="7"/>
      <c r="AL49" s="7"/>
      <c r="AM49" s="7"/>
      <c r="AN49" s="7"/>
      <c r="AO49" s="7"/>
      <c r="AP49" s="516"/>
      <c r="AR49" s="525"/>
      <c r="AS49" s="7"/>
      <c r="AT49" s="7"/>
      <c r="AU49" s="7"/>
      <c r="AV49" s="7"/>
      <c r="AW49" s="7"/>
      <c r="AX49" s="7"/>
      <c r="AY49" s="516"/>
      <c r="BA49" s="522"/>
    </row>
    <row r="50" spans="2:53" ht="15" x14ac:dyDescent="0.25">
      <c r="B50" s="525"/>
      <c r="C50" s="7"/>
      <c r="D50" s="7"/>
      <c r="E50" s="7"/>
      <c r="F50" s="36"/>
      <c r="G50" s="516"/>
      <c r="I50" s="525"/>
      <c r="J50" s="7"/>
      <c r="K50" s="7"/>
      <c r="L50" s="7"/>
      <c r="M50" s="7"/>
      <c r="N50" s="7"/>
      <c r="O50" s="7"/>
      <c r="P50" s="7"/>
      <c r="Q50" s="516"/>
      <c r="S50" s="525"/>
      <c r="T50" s="7"/>
      <c r="U50" s="7"/>
      <c r="V50" s="7"/>
      <c r="W50" s="7"/>
      <c r="X50" s="7"/>
      <c r="Y50" s="7"/>
      <c r="Z50" s="516"/>
      <c r="AB50" s="519"/>
      <c r="AD50" s="525"/>
      <c r="AE50" s="7"/>
      <c r="AF50" s="37">
        <f t="shared" si="1"/>
        <v>0</v>
      </c>
      <c r="AG50" s="197" t="e">
        <f t="shared" si="0"/>
        <v>#DIV/0!</v>
      </c>
      <c r="AI50" s="525"/>
      <c r="AJ50" s="7"/>
      <c r="AK50" s="7"/>
      <c r="AL50" s="7"/>
      <c r="AM50" s="7"/>
      <c r="AN50" s="7"/>
      <c r="AO50" s="7"/>
      <c r="AP50" s="516"/>
      <c r="AR50" s="525"/>
      <c r="AS50" s="7"/>
      <c r="AT50" s="7"/>
      <c r="AU50" s="7"/>
      <c r="AV50" s="7"/>
      <c r="AW50" s="7"/>
      <c r="AX50" s="7"/>
      <c r="AY50" s="516"/>
      <c r="BA50" s="522"/>
    </row>
    <row r="51" spans="2:53" ht="15" x14ac:dyDescent="0.25">
      <c r="B51" s="525"/>
      <c r="C51" s="7"/>
      <c r="D51" s="7"/>
      <c r="E51" s="7"/>
      <c r="F51" s="36"/>
      <c r="G51" s="516"/>
      <c r="I51" s="525"/>
      <c r="J51" s="7"/>
      <c r="K51" s="7"/>
      <c r="L51" s="7"/>
      <c r="M51" s="7"/>
      <c r="N51" s="7"/>
      <c r="O51" s="7"/>
      <c r="P51" s="7"/>
      <c r="Q51" s="516"/>
      <c r="S51" s="525"/>
      <c r="T51" s="7"/>
      <c r="U51" s="7"/>
      <c r="V51" s="7"/>
      <c r="W51" s="7"/>
      <c r="X51" s="7"/>
      <c r="Y51" s="7"/>
      <c r="Z51" s="516"/>
      <c r="AB51" s="519"/>
      <c r="AD51" s="525"/>
      <c r="AE51" s="7"/>
      <c r="AF51" s="37">
        <f t="shared" si="1"/>
        <v>0</v>
      </c>
      <c r="AG51" s="197" t="e">
        <f t="shared" si="0"/>
        <v>#DIV/0!</v>
      </c>
      <c r="AI51" s="525"/>
      <c r="AJ51" s="7"/>
      <c r="AK51" s="7"/>
      <c r="AL51" s="7"/>
      <c r="AM51" s="7"/>
      <c r="AN51" s="7"/>
      <c r="AO51" s="7"/>
      <c r="AP51" s="516"/>
      <c r="AR51" s="525"/>
      <c r="AS51" s="7"/>
      <c r="AT51" s="7"/>
      <c r="AU51" s="7"/>
      <c r="AV51" s="7"/>
      <c r="AW51" s="7"/>
      <c r="AX51" s="7"/>
      <c r="AY51" s="516"/>
      <c r="BA51" s="522"/>
    </row>
    <row r="52" spans="2:53" ht="15" x14ac:dyDescent="0.25">
      <c r="B52" s="525"/>
      <c r="C52" s="7"/>
      <c r="D52" s="7"/>
      <c r="E52" s="7"/>
      <c r="F52" s="36"/>
      <c r="G52" s="516"/>
      <c r="I52" s="525"/>
      <c r="J52" s="7"/>
      <c r="K52" s="7"/>
      <c r="L52" s="7"/>
      <c r="M52" s="7"/>
      <c r="N52" s="7"/>
      <c r="O52" s="7"/>
      <c r="P52" s="7"/>
      <c r="Q52" s="516"/>
      <c r="S52" s="525"/>
      <c r="T52" s="7"/>
      <c r="U52" s="7"/>
      <c r="V52" s="7"/>
      <c r="W52" s="7"/>
      <c r="X52" s="7"/>
      <c r="Y52" s="7"/>
      <c r="Z52" s="516"/>
      <c r="AB52" s="519"/>
      <c r="AD52" s="525"/>
      <c r="AE52" s="7"/>
      <c r="AF52" s="37">
        <f t="shared" si="1"/>
        <v>0</v>
      </c>
      <c r="AG52" s="197" t="e">
        <f t="shared" si="0"/>
        <v>#DIV/0!</v>
      </c>
      <c r="AI52" s="525"/>
      <c r="AJ52" s="7"/>
      <c r="AK52" s="7"/>
      <c r="AL52" s="7"/>
      <c r="AM52" s="7"/>
      <c r="AN52" s="7"/>
      <c r="AO52" s="7"/>
      <c r="AP52" s="516"/>
      <c r="AR52" s="525"/>
      <c r="AS52" s="7"/>
      <c r="AT52" s="7"/>
      <c r="AU52" s="7"/>
      <c r="AV52" s="7"/>
      <c r="AW52" s="7"/>
      <c r="AX52" s="7"/>
      <c r="AY52" s="516"/>
      <c r="BA52" s="522"/>
    </row>
    <row r="53" spans="2:53" ht="15" x14ac:dyDescent="0.25">
      <c r="B53" s="525"/>
      <c r="C53" s="7"/>
      <c r="D53" s="7"/>
      <c r="E53" s="7"/>
      <c r="F53" s="36"/>
      <c r="G53" s="516"/>
      <c r="I53" s="525"/>
      <c r="J53" s="7"/>
      <c r="K53" s="7"/>
      <c r="L53" s="7"/>
      <c r="M53" s="7"/>
      <c r="N53" s="7"/>
      <c r="O53" s="7"/>
      <c r="P53" s="7"/>
      <c r="Q53" s="516"/>
      <c r="S53" s="525"/>
      <c r="T53" s="7"/>
      <c r="U53" s="7"/>
      <c r="V53" s="7"/>
      <c r="W53" s="7"/>
      <c r="X53" s="7"/>
      <c r="Y53" s="7"/>
      <c r="Z53" s="516"/>
      <c r="AB53" s="519"/>
      <c r="AD53" s="525"/>
      <c r="AE53" s="7"/>
      <c r="AF53" s="37">
        <f t="shared" si="1"/>
        <v>0</v>
      </c>
      <c r="AG53" s="197" t="e">
        <f t="shared" si="0"/>
        <v>#DIV/0!</v>
      </c>
      <c r="AI53" s="525"/>
      <c r="AJ53" s="7"/>
      <c r="AK53" s="7"/>
      <c r="AL53" s="7"/>
      <c r="AM53" s="7"/>
      <c r="AN53" s="7"/>
      <c r="AO53" s="7"/>
      <c r="AP53" s="516"/>
      <c r="AR53" s="525"/>
      <c r="AS53" s="7"/>
      <c r="AT53" s="7"/>
      <c r="AU53" s="7"/>
      <c r="AV53" s="7"/>
      <c r="AW53" s="7"/>
      <c r="AX53" s="7"/>
      <c r="AY53" s="516"/>
      <c r="BA53" s="522"/>
    </row>
    <row r="54" spans="2:53" ht="15" x14ac:dyDescent="0.25">
      <c r="B54" s="525"/>
      <c r="C54" s="7"/>
      <c r="D54" s="7"/>
      <c r="E54" s="7"/>
      <c r="F54" s="36"/>
      <c r="G54" s="516"/>
      <c r="I54" s="525"/>
      <c r="J54" s="7"/>
      <c r="K54" s="7"/>
      <c r="L54" s="7"/>
      <c r="M54" s="7"/>
      <c r="N54" s="7"/>
      <c r="O54" s="7"/>
      <c r="P54" s="7"/>
      <c r="Q54" s="516"/>
      <c r="S54" s="525"/>
      <c r="T54" s="7"/>
      <c r="U54" s="7"/>
      <c r="V54" s="7"/>
      <c r="W54" s="7"/>
      <c r="X54" s="7"/>
      <c r="Y54" s="7"/>
      <c r="Z54" s="516"/>
      <c r="AB54" s="519"/>
      <c r="AD54" s="525"/>
      <c r="AE54" s="7"/>
      <c r="AF54" s="37">
        <f t="shared" si="1"/>
        <v>0</v>
      </c>
      <c r="AG54" s="197" t="e">
        <f t="shared" si="0"/>
        <v>#DIV/0!</v>
      </c>
      <c r="AI54" s="525"/>
      <c r="AJ54" s="7"/>
      <c r="AK54" s="7"/>
      <c r="AL54" s="7"/>
      <c r="AM54" s="7"/>
      <c r="AN54" s="7"/>
      <c r="AO54" s="7"/>
      <c r="AP54" s="516"/>
      <c r="AR54" s="525"/>
      <c r="AS54" s="7"/>
      <c r="AT54" s="7"/>
      <c r="AU54" s="7"/>
      <c r="AV54" s="7"/>
      <c r="AW54" s="7"/>
      <c r="AX54" s="7"/>
      <c r="AY54" s="516"/>
      <c r="BA54" s="522"/>
    </row>
    <row r="55" spans="2:53" ht="15" x14ac:dyDescent="0.25">
      <c r="B55" s="525"/>
      <c r="C55" s="7"/>
      <c r="D55" s="7"/>
      <c r="E55" s="7"/>
      <c r="F55" s="36"/>
      <c r="G55" s="516"/>
      <c r="I55" s="525"/>
      <c r="J55" s="7"/>
      <c r="K55" s="7"/>
      <c r="L55" s="7"/>
      <c r="M55" s="7"/>
      <c r="N55" s="7"/>
      <c r="O55" s="7"/>
      <c r="P55" s="7"/>
      <c r="Q55" s="516"/>
      <c r="S55" s="525"/>
      <c r="T55" s="7"/>
      <c r="U55" s="7"/>
      <c r="V55" s="7"/>
      <c r="W55" s="7"/>
      <c r="X55" s="7"/>
      <c r="Y55" s="7"/>
      <c r="Z55" s="516"/>
      <c r="AB55" s="519"/>
      <c r="AD55" s="525"/>
      <c r="AE55" s="7"/>
      <c r="AF55" s="37">
        <f t="shared" si="1"/>
        <v>0</v>
      </c>
      <c r="AG55" s="197" t="e">
        <f t="shared" si="0"/>
        <v>#DIV/0!</v>
      </c>
      <c r="AI55" s="525"/>
      <c r="AJ55" s="7"/>
      <c r="AK55" s="7"/>
      <c r="AL55" s="7"/>
      <c r="AM55" s="7"/>
      <c r="AN55" s="7"/>
      <c r="AO55" s="7"/>
      <c r="AP55" s="516"/>
      <c r="AR55" s="525"/>
      <c r="AS55" s="7"/>
      <c r="AT55" s="7"/>
      <c r="AU55" s="7"/>
      <c r="AV55" s="7"/>
      <c r="AW55" s="7"/>
      <c r="AX55" s="7"/>
      <c r="AY55" s="516"/>
      <c r="BA55" s="522"/>
    </row>
    <row r="56" spans="2:53" ht="15" x14ac:dyDescent="0.25">
      <c r="B56" s="525"/>
      <c r="C56" s="7"/>
      <c r="D56" s="7"/>
      <c r="E56" s="7"/>
      <c r="F56" s="36"/>
      <c r="G56" s="516"/>
      <c r="I56" s="525"/>
      <c r="J56" s="7"/>
      <c r="K56" s="7"/>
      <c r="L56" s="7"/>
      <c r="M56" s="7"/>
      <c r="N56" s="7"/>
      <c r="O56" s="7"/>
      <c r="P56" s="7"/>
      <c r="Q56" s="516"/>
      <c r="S56" s="525"/>
      <c r="T56" s="7"/>
      <c r="U56" s="7"/>
      <c r="V56" s="7"/>
      <c r="W56" s="7"/>
      <c r="X56" s="7"/>
      <c r="Y56" s="7"/>
      <c r="Z56" s="516"/>
      <c r="AB56" s="519"/>
      <c r="AD56" s="525"/>
      <c r="AE56" s="7"/>
      <c r="AF56" s="37">
        <f t="shared" si="1"/>
        <v>0</v>
      </c>
      <c r="AG56" s="197" t="e">
        <f t="shared" si="0"/>
        <v>#DIV/0!</v>
      </c>
      <c r="AI56" s="525"/>
      <c r="AJ56" s="7"/>
      <c r="AK56" s="7"/>
      <c r="AL56" s="7"/>
      <c r="AM56" s="7"/>
      <c r="AN56" s="7"/>
      <c r="AO56" s="7"/>
      <c r="AP56" s="516"/>
      <c r="AR56" s="525"/>
      <c r="AS56" s="7"/>
      <c r="AT56" s="7"/>
      <c r="AU56" s="7"/>
      <c r="AV56" s="7"/>
      <c r="AW56" s="7"/>
      <c r="AX56" s="7"/>
      <c r="AY56" s="516"/>
      <c r="BA56" s="522"/>
    </row>
    <row r="57" spans="2:53" ht="15" x14ac:dyDescent="0.25">
      <c r="B57" s="525"/>
      <c r="C57" s="7"/>
      <c r="D57" s="7"/>
      <c r="E57" s="7"/>
      <c r="F57" s="36"/>
      <c r="G57" s="516"/>
      <c r="I57" s="525"/>
      <c r="J57" s="7"/>
      <c r="K57" s="7"/>
      <c r="L57" s="7"/>
      <c r="M57" s="7"/>
      <c r="N57" s="7"/>
      <c r="O57" s="7"/>
      <c r="P57" s="7"/>
      <c r="Q57" s="516"/>
      <c r="S57" s="525"/>
      <c r="T57" s="7"/>
      <c r="U57" s="7"/>
      <c r="V57" s="7"/>
      <c r="W57" s="7"/>
      <c r="X57" s="7"/>
      <c r="Y57" s="7"/>
      <c r="Z57" s="516"/>
      <c r="AB57" s="519"/>
      <c r="AD57" s="525"/>
      <c r="AE57" s="7"/>
      <c r="AF57" s="37">
        <f t="shared" si="1"/>
        <v>0</v>
      </c>
      <c r="AG57" s="197" t="e">
        <f t="shared" si="0"/>
        <v>#DIV/0!</v>
      </c>
      <c r="AI57" s="525"/>
      <c r="AJ57" s="7"/>
      <c r="AK57" s="7"/>
      <c r="AL57" s="7"/>
      <c r="AM57" s="7"/>
      <c r="AN57" s="7"/>
      <c r="AO57" s="7"/>
      <c r="AP57" s="516"/>
      <c r="AR57" s="525"/>
      <c r="AS57" s="7"/>
      <c r="AT57" s="7"/>
      <c r="AU57" s="7"/>
      <c r="AV57" s="7"/>
      <c r="AW57" s="7"/>
      <c r="AX57" s="7"/>
      <c r="AY57" s="516"/>
      <c r="BA57" s="522"/>
    </row>
    <row r="58" spans="2:53" ht="15" x14ac:dyDescent="0.25">
      <c r="B58" s="525"/>
      <c r="C58" s="7"/>
      <c r="D58" s="7"/>
      <c r="E58" s="7"/>
      <c r="F58" s="36"/>
      <c r="G58" s="516"/>
      <c r="I58" s="525"/>
      <c r="J58" s="7"/>
      <c r="K58" s="7"/>
      <c r="L58" s="7"/>
      <c r="M58" s="7"/>
      <c r="N58" s="7"/>
      <c r="O58" s="7"/>
      <c r="P58" s="7"/>
      <c r="Q58" s="516"/>
      <c r="S58" s="525"/>
      <c r="T58" s="7"/>
      <c r="U58" s="7"/>
      <c r="V58" s="7"/>
      <c r="W58" s="7"/>
      <c r="X58" s="7"/>
      <c r="Y58" s="7"/>
      <c r="Z58" s="516"/>
      <c r="AB58" s="519"/>
      <c r="AD58" s="525"/>
      <c r="AE58" s="7"/>
      <c r="AF58" s="37">
        <f t="shared" si="1"/>
        <v>0</v>
      </c>
      <c r="AG58" s="197" t="e">
        <f t="shared" si="0"/>
        <v>#DIV/0!</v>
      </c>
      <c r="AI58" s="525"/>
      <c r="AJ58" s="7"/>
      <c r="AK58" s="7"/>
      <c r="AL58" s="7"/>
      <c r="AM58" s="7"/>
      <c r="AN58" s="7"/>
      <c r="AO58" s="7"/>
      <c r="AP58" s="516"/>
      <c r="AR58" s="525"/>
      <c r="AS58" s="7"/>
      <c r="AT58" s="7"/>
      <c r="AU58" s="7"/>
      <c r="AV58" s="7"/>
      <c r="AW58" s="7"/>
      <c r="AX58" s="7"/>
      <c r="AY58" s="516"/>
      <c r="BA58" s="522"/>
    </row>
    <row r="59" spans="2:53" ht="15" x14ac:dyDescent="0.25">
      <c r="B59" s="525"/>
      <c r="C59" s="7"/>
      <c r="D59" s="7"/>
      <c r="E59" s="7"/>
      <c r="F59" s="36"/>
      <c r="G59" s="516"/>
      <c r="I59" s="525"/>
      <c r="J59" s="7"/>
      <c r="K59" s="7"/>
      <c r="L59" s="7"/>
      <c r="M59" s="7"/>
      <c r="N59" s="7"/>
      <c r="O59" s="7"/>
      <c r="P59" s="7"/>
      <c r="Q59" s="516"/>
      <c r="S59" s="525"/>
      <c r="T59" s="7"/>
      <c r="U59" s="7"/>
      <c r="V59" s="7"/>
      <c r="W59" s="7"/>
      <c r="X59" s="7"/>
      <c r="Y59" s="7"/>
      <c r="Z59" s="516"/>
      <c r="AB59" s="519"/>
      <c r="AD59" s="525"/>
      <c r="AE59" s="7"/>
      <c r="AF59" s="37">
        <f t="shared" si="1"/>
        <v>0</v>
      </c>
      <c r="AG59" s="197" t="e">
        <f t="shared" si="0"/>
        <v>#DIV/0!</v>
      </c>
      <c r="AI59" s="525"/>
      <c r="AJ59" s="7"/>
      <c r="AK59" s="7"/>
      <c r="AL59" s="7"/>
      <c r="AM59" s="7"/>
      <c r="AN59" s="7"/>
      <c r="AO59" s="7"/>
      <c r="AP59" s="516"/>
      <c r="AR59" s="525"/>
      <c r="AS59" s="7"/>
      <c r="AT59" s="7"/>
      <c r="AU59" s="7"/>
      <c r="AV59" s="7"/>
      <c r="AW59" s="7"/>
      <c r="AX59" s="7"/>
      <c r="AY59" s="516"/>
      <c r="BA59" s="522"/>
    </row>
    <row r="60" spans="2:53" ht="15" x14ac:dyDescent="0.25">
      <c r="B60" s="525"/>
      <c r="C60" s="7"/>
      <c r="D60" s="7"/>
      <c r="E60" s="7"/>
      <c r="F60" s="36"/>
      <c r="G60" s="516"/>
      <c r="I60" s="525"/>
      <c r="J60" s="7"/>
      <c r="K60" s="7"/>
      <c r="L60" s="7"/>
      <c r="M60" s="7"/>
      <c r="N60" s="7"/>
      <c r="O60" s="7"/>
      <c r="P60" s="7"/>
      <c r="Q60" s="516"/>
      <c r="S60" s="525"/>
      <c r="T60" s="7"/>
      <c r="U60" s="7"/>
      <c r="V60" s="7"/>
      <c r="W60" s="7"/>
      <c r="X60" s="7"/>
      <c r="Y60" s="7"/>
      <c r="Z60" s="516"/>
      <c r="AB60" s="519"/>
      <c r="AD60" s="525"/>
      <c r="AE60" s="7"/>
      <c r="AF60" s="37">
        <f t="shared" si="1"/>
        <v>0</v>
      </c>
      <c r="AG60" s="197" t="e">
        <f t="shared" si="0"/>
        <v>#DIV/0!</v>
      </c>
      <c r="AI60" s="525"/>
      <c r="AJ60" s="7"/>
      <c r="AK60" s="7"/>
      <c r="AL60" s="7"/>
      <c r="AM60" s="7"/>
      <c r="AN60" s="7"/>
      <c r="AO60" s="7"/>
      <c r="AP60" s="516"/>
      <c r="AR60" s="525"/>
      <c r="AS60" s="7"/>
      <c r="AT60" s="7"/>
      <c r="AU60" s="7"/>
      <c r="AV60" s="7"/>
      <c r="AW60" s="7"/>
      <c r="AX60" s="7"/>
      <c r="AY60" s="516"/>
      <c r="BA60" s="522"/>
    </row>
    <row r="61" spans="2:53" ht="15" x14ac:dyDescent="0.25">
      <c r="B61" s="525"/>
      <c r="C61" s="7"/>
      <c r="D61" s="7"/>
      <c r="E61" s="7"/>
      <c r="F61" s="36"/>
      <c r="G61" s="516"/>
      <c r="I61" s="525"/>
      <c r="J61" s="7"/>
      <c r="K61" s="7"/>
      <c r="L61" s="7"/>
      <c r="M61" s="7"/>
      <c r="N61" s="7"/>
      <c r="O61" s="7"/>
      <c r="P61" s="7"/>
      <c r="Q61" s="516"/>
      <c r="S61" s="525"/>
      <c r="T61" s="7"/>
      <c r="U61" s="7"/>
      <c r="V61" s="7"/>
      <c r="W61" s="7"/>
      <c r="X61" s="7"/>
      <c r="Y61" s="7"/>
      <c r="Z61" s="516"/>
      <c r="AB61" s="519"/>
      <c r="AD61" s="525"/>
      <c r="AE61" s="7"/>
      <c r="AF61" s="37">
        <f t="shared" si="1"/>
        <v>0</v>
      </c>
      <c r="AG61" s="197" t="e">
        <f t="shared" si="0"/>
        <v>#DIV/0!</v>
      </c>
      <c r="AI61" s="525"/>
      <c r="AJ61" s="7"/>
      <c r="AK61" s="7"/>
      <c r="AL61" s="7"/>
      <c r="AM61" s="7"/>
      <c r="AN61" s="7"/>
      <c r="AO61" s="7"/>
      <c r="AP61" s="516"/>
      <c r="AR61" s="525"/>
      <c r="AS61" s="7"/>
      <c r="AT61" s="7"/>
      <c r="AU61" s="7"/>
      <c r="AV61" s="7"/>
      <c r="AW61" s="7"/>
      <c r="AX61" s="7"/>
      <c r="AY61" s="516"/>
      <c r="BA61" s="522"/>
    </row>
    <row r="62" spans="2:53" ht="15" x14ac:dyDescent="0.25">
      <c r="B62" s="525"/>
      <c r="C62" s="7"/>
      <c r="D62" s="7"/>
      <c r="E62" s="7"/>
      <c r="F62" s="36"/>
      <c r="G62" s="516"/>
      <c r="I62" s="525"/>
      <c r="J62" s="7"/>
      <c r="K62" s="7"/>
      <c r="L62" s="7"/>
      <c r="M62" s="7"/>
      <c r="N62" s="7"/>
      <c r="O62" s="7"/>
      <c r="P62" s="7"/>
      <c r="Q62" s="516"/>
      <c r="S62" s="525"/>
      <c r="T62" s="7"/>
      <c r="U62" s="7"/>
      <c r="V62" s="7"/>
      <c r="W62" s="7"/>
      <c r="X62" s="7"/>
      <c r="Y62" s="7"/>
      <c r="Z62" s="516"/>
      <c r="AB62" s="519"/>
      <c r="AD62" s="525"/>
      <c r="AE62" s="7"/>
      <c r="AF62" s="37">
        <f t="shared" si="1"/>
        <v>0</v>
      </c>
      <c r="AG62" s="197" t="e">
        <f t="shared" si="0"/>
        <v>#DIV/0!</v>
      </c>
      <c r="AI62" s="525"/>
      <c r="AJ62" s="7"/>
      <c r="AK62" s="7"/>
      <c r="AL62" s="7"/>
      <c r="AM62" s="7"/>
      <c r="AN62" s="7"/>
      <c r="AO62" s="7"/>
      <c r="AP62" s="516"/>
      <c r="AR62" s="525"/>
      <c r="AS62" s="7"/>
      <c r="AT62" s="7"/>
      <c r="AU62" s="7"/>
      <c r="AV62" s="7"/>
      <c r="AW62" s="7"/>
      <c r="AX62" s="7"/>
      <c r="AY62" s="516"/>
      <c r="BA62" s="522"/>
    </row>
    <row r="63" spans="2:53" ht="15" x14ac:dyDescent="0.25">
      <c r="B63" s="525"/>
      <c r="C63" s="7"/>
      <c r="D63" s="7"/>
      <c r="E63" s="7"/>
      <c r="F63" s="36"/>
      <c r="G63" s="516"/>
      <c r="I63" s="525"/>
      <c r="J63" s="7"/>
      <c r="K63" s="7"/>
      <c r="L63" s="7"/>
      <c r="M63" s="7"/>
      <c r="N63" s="7"/>
      <c r="O63" s="7"/>
      <c r="P63" s="7"/>
      <c r="Q63" s="516"/>
      <c r="S63" s="525"/>
      <c r="T63" s="7"/>
      <c r="U63" s="7"/>
      <c r="V63" s="7"/>
      <c r="W63" s="7"/>
      <c r="X63" s="7"/>
      <c r="Y63" s="7"/>
      <c r="Z63" s="516"/>
      <c r="AB63" s="519"/>
      <c r="AD63" s="525"/>
      <c r="AE63" s="7"/>
      <c r="AF63" s="37">
        <f t="shared" si="1"/>
        <v>0</v>
      </c>
      <c r="AG63" s="197" t="e">
        <f t="shared" si="0"/>
        <v>#DIV/0!</v>
      </c>
      <c r="AI63" s="525"/>
      <c r="AJ63" s="7"/>
      <c r="AK63" s="7"/>
      <c r="AL63" s="7"/>
      <c r="AM63" s="7"/>
      <c r="AN63" s="7"/>
      <c r="AO63" s="7"/>
      <c r="AP63" s="516"/>
      <c r="AR63" s="525"/>
      <c r="AS63" s="7"/>
      <c r="AT63" s="7"/>
      <c r="AU63" s="7"/>
      <c r="AV63" s="7"/>
      <c r="AW63" s="7"/>
      <c r="AX63" s="7"/>
      <c r="AY63" s="516"/>
      <c r="BA63" s="522"/>
    </row>
    <row r="64" spans="2:53" ht="15" x14ac:dyDescent="0.25">
      <c r="B64" s="525"/>
      <c r="C64" s="7"/>
      <c r="D64" s="7"/>
      <c r="E64" s="7"/>
      <c r="F64" s="36"/>
      <c r="G64" s="516"/>
      <c r="I64" s="525"/>
      <c r="J64" s="7"/>
      <c r="K64" s="7"/>
      <c r="L64" s="7"/>
      <c r="M64" s="7"/>
      <c r="N64" s="7"/>
      <c r="O64" s="7"/>
      <c r="P64" s="7"/>
      <c r="Q64" s="516"/>
      <c r="S64" s="525"/>
      <c r="T64" s="7"/>
      <c r="U64" s="7"/>
      <c r="V64" s="7"/>
      <c r="W64" s="7"/>
      <c r="X64" s="7"/>
      <c r="Y64" s="7"/>
      <c r="Z64" s="516"/>
      <c r="AB64" s="519"/>
      <c r="AD64" s="525"/>
      <c r="AE64" s="7"/>
      <c r="AF64" s="37">
        <f t="shared" si="1"/>
        <v>0</v>
      </c>
      <c r="AG64" s="197" t="e">
        <f t="shared" si="0"/>
        <v>#DIV/0!</v>
      </c>
      <c r="AI64" s="525"/>
      <c r="AJ64" s="7"/>
      <c r="AK64" s="7"/>
      <c r="AL64" s="7"/>
      <c r="AM64" s="7"/>
      <c r="AN64" s="7"/>
      <c r="AO64" s="7"/>
      <c r="AP64" s="516"/>
      <c r="AR64" s="525"/>
      <c r="AS64" s="7"/>
      <c r="AT64" s="7"/>
      <c r="AU64" s="7"/>
      <c r="AV64" s="7"/>
      <c r="AW64" s="7"/>
      <c r="AX64" s="7"/>
      <c r="AY64" s="516"/>
      <c r="BA64" s="522"/>
    </row>
    <row r="65" spans="2:53" ht="15" x14ac:dyDescent="0.25">
      <c r="B65" s="525"/>
      <c r="C65" s="7"/>
      <c r="D65" s="7"/>
      <c r="E65" s="7"/>
      <c r="F65" s="36"/>
      <c r="G65" s="516"/>
      <c r="I65" s="525"/>
      <c r="J65" s="7"/>
      <c r="K65" s="7"/>
      <c r="L65" s="7"/>
      <c r="M65" s="7"/>
      <c r="N65" s="7"/>
      <c r="O65" s="7"/>
      <c r="P65" s="7"/>
      <c r="Q65" s="516"/>
      <c r="S65" s="525"/>
      <c r="T65" s="7"/>
      <c r="U65" s="7"/>
      <c r="V65" s="7"/>
      <c r="W65" s="7"/>
      <c r="X65" s="7"/>
      <c r="Y65" s="7"/>
      <c r="Z65" s="516"/>
      <c r="AB65" s="519"/>
      <c r="AD65" s="525"/>
      <c r="AE65" s="7"/>
      <c r="AF65" s="37">
        <f t="shared" si="1"/>
        <v>0</v>
      </c>
      <c r="AG65" s="197" t="e">
        <f t="shared" si="0"/>
        <v>#DIV/0!</v>
      </c>
      <c r="AI65" s="525"/>
      <c r="AJ65" s="7"/>
      <c r="AK65" s="7"/>
      <c r="AL65" s="7"/>
      <c r="AM65" s="7"/>
      <c r="AN65" s="7"/>
      <c r="AO65" s="7"/>
      <c r="AP65" s="516"/>
      <c r="AR65" s="525"/>
      <c r="AS65" s="7"/>
      <c r="AT65" s="7"/>
      <c r="AU65" s="7"/>
      <c r="AV65" s="7"/>
      <c r="AW65" s="7"/>
      <c r="AX65" s="7"/>
      <c r="AY65" s="516"/>
      <c r="BA65" s="522"/>
    </row>
    <row r="66" spans="2:53" ht="15" x14ac:dyDescent="0.25">
      <c r="B66" s="525"/>
      <c r="C66" s="7"/>
      <c r="D66" s="7"/>
      <c r="E66" s="7"/>
      <c r="F66" s="36"/>
      <c r="G66" s="516"/>
      <c r="I66" s="525"/>
      <c r="J66" s="7"/>
      <c r="K66" s="7"/>
      <c r="L66" s="7"/>
      <c r="M66" s="7"/>
      <c r="N66" s="7"/>
      <c r="O66" s="7"/>
      <c r="P66" s="7"/>
      <c r="Q66" s="516"/>
      <c r="S66" s="525"/>
      <c r="T66" s="7"/>
      <c r="U66" s="7"/>
      <c r="V66" s="7"/>
      <c r="W66" s="7"/>
      <c r="X66" s="7"/>
      <c r="Y66" s="7"/>
      <c r="Z66" s="516"/>
      <c r="AB66" s="519"/>
      <c r="AD66" s="525"/>
      <c r="AE66" s="7"/>
      <c r="AF66" s="37">
        <f t="shared" si="1"/>
        <v>0</v>
      </c>
      <c r="AG66" s="197" t="e">
        <f t="shared" si="0"/>
        <v>#DIV/0!</v>
      </c>
      <c r="AI66" s="525"/>
      <c r="AJ66" s="7"/>
      <c r="AK66" s="7"/>
      <c r="AL66" s="7"/>
      <c r="AM66" s="7"/>
      <c r="AN66" s="7"/>
      <c r="AO66" s="7"/>
      <c r="AP66" s="516"/>
      <c r="AR66" s="525"/>
      <c r="AS66" s="7"/>
      <c r="AT66" s="7"/>
      <c r="AU66" s="7"/>
      <c r="AV66" s="7"/>
      <c r="AW66" s="7"/>
      <c r="AX66" s="7"/>
      <c r="AY66" s="516"/>
      <c r="BA66" s="522"/>
    </row>
    <row r="67" spans="2:53" ht="15" x14ac:dyDescent="0.25">
      <c r="B67" s="525"/>
      <c r="C67" s="7"/>
      <c r="D67" s="7"/>
      <c r="E67" s="7"/>
      <c r="F67" s="36"/>
      <c r="G67" s="516"/>
      <c r="I67" s="525"/>
      <c r="J67" s="7"/>
      <c r="K67" s="7"/>
      <c r="L67" s="7"/>
      <c r="M67" s="7"/>
      <c r="N67" s="7"/>
      <c r="O67" s="7"/>
      <c r="P67" s="7"/>
      <c r="Q67" s="516"/>
      <c r="S67" s="525"/>
      <c r="T67" s="7"/>
      <c r="U67" s="7"/>
      <c r="V67" s="7"/>
      <c r="W67" s="7"/>
      <c r="X67" s="7"/>
      <c r="Y67" s="7"/>
      <c r="Z67" s="516"/>
      <c r="AB67" s="519"/>
      <c r="AD67" s="525"/>
      <c r="AE67" s="7"/>
      <c r="AF67" s="37">
        <f t="shared" si="1"/>
        <v>0</v>
      </c>
      <c r="AG67" s="197" t="e">
        <f t="shared" si="0"/>
        <v>#DIV/0!</v>
      </c>
      <c r="AI67" s="525"/>
      <c r="AJ67" s="7"/>
      <c r="AK67" s="7"/>
      <c r="AL67" s="7"/>
      <c r="AM67" s="7"/>
      <c r="AN67" s="7"/>
      <c r="AO67" s="7"/>
      <c r="AP67" s="516"/>
      <c r="AR67" s="525"/>
      <c r="AS67" s="7"/>
      <c r="AT67" s="7"/>
      <c r="AU67" s="7"/>
      <c r="AV67" s="7"/>
      <c r="AW67" s="7"/>
      <c r="AX67" s="7"/>
      <c r="AY67" s="516"/>
      <c r="BA67" s="522"/>
    </row>
    <row r="68" spans="2:53" ht="15" x14ac:dyDescent="0.25">
      <c r="B68" s="525"/>
      <c r="C68" s="7"/>
      <c r="D68" s="7"/>
      <c r="E68" s="7"/>
      <c r="F68" s="36"/>
      <c r="G68" s="516"/>
      <c r="I68" s="525"/>
      <c r="J68" s="7"/>
      <c r="K68" s="7"/>
      <c r="L68" s="7"/>
      <c r="M68" s="7"/>
      <c r="N68" s="7"/>
      <c r="O68" s="7"/>
      <c r="P68" s="7"/>
      <c r="Q68" s="516"/>
      <c r="S68" s="525"/>
      <c r="T68" s="7"/>
      <c r="U68" s="7"/>
      <c r="V68" s="7"/>
      <c r="W68" s="7"/>
      <c r="X68" s="7"/>
      <c r="Y68" s="7"/>
      <c r="Z68" s="516"/>
      <c r="AB68" s="519"/>
      <c r="AD68" s="525"/>
      <c r="AE68" s="7"/>
      <c r="AF68" s="37">
        <f t="shared" si="1"/>
        <v>0</v>
      </c>
      <c r="AG68" s="197" t="e">
        <f t="shared" si="0"/>
        <v>#DIV/0!</v>
      </c>
      <c r="AI68" s="525"/>
      <c r="AJ68" s="7"/>
      <c r="AK68" s="7"/>
      <c r="AL68" s="7"/>
      <c r="AM68" s="7"/>
      <c r="AN68" s="7"/>
      <c r="AO68" s="7"/>
      <c r="AP68" s="516"/>
      <c r="AR68" s="525"/>
      <c r="AS68" s="7"/>
      <c r="AT68" s="7"/>
      <c r="AU68" s="7"/>
      <c r="AV68" s="7"/>
      <c r="AW68" s="7"/>
      <c r="AX68" s="7"/>
      <c r="AY68" s="516"/>
      <c r="BA68" s="522"/>
    </row>
    <row r="69" spans="2:53" ht="15" x14ac:dyDescent="0.25">
      <c r="B69" s="525"/>
      <c r="C69" s="7"/>
      <c r="D69" s="7"/>
      <c r="E69" s="7"/>
      <c r="F69" s="36"/>
      <c r="G69" s="516"/>
      <c r="I69" s="525"/>
      <c r="J69" s="7"/>
      <c r="K69" s="7"/>
      <c r="L69" s="7"/>
      <c r="M69" s="7"/>
      <c r="N69" s="7"/>
      <c r="O69" s="7"/>
      <c r="P69" s="7"/>
      <c r="Q69" s="516"/>
      <c r="S69" s="525"/>
      <c r="T69" s="7"/>
      <c r="U69" s="7"/>
      <c r="V69" s="7"/>
      <c r="W69" s="7"/>
      <c r="X69" s="7"/>
      <c r="Y69" s="7"/>
      <c r="Z69" s="516"/>
      <c r="AB69" s="519"/>
      <c r="AD69" s="525"/>
      <c r="AE69" s="7"/>
      <c r="AF69" s="37">
        <f t="shared" si="1"/>
        <v>0</v>
      </c>
      <c r="AG69" s="197" t="e">
        <f t="shared" si="0"/>
        <v>#DIV/0!</v>
      </c>
      <c r="AI69" s="525"/>
      <c r="AJ69" s="7"/>
      <c r="AK69" s="7"/>
      <c r="AL69" s="7"/>
      <c r="AM69" s="7"/>
      <c r="AN69" s="7"/>
      <c r="AO69" s="7"/>
      <c r="AP69" s="516"/>
      <c r="AR69" s="525"/>
      <c r="AS69" s="7"/>
      <c r="AT69" s="7"/>
      <c r="AU69" s="7"/>
      <c r="AV69" s="7"/>
      <c r="AW69" s="7"/>
      <c r="AX69" s="7"/>
      <c r="AY69" s="516"/>
      <c r="BA69" s="522"/>
    </row>
    <row r="70" spans="2:53" ht="15" x14ac:dyDescent="0.25">
      <c r="B70" s="525"/>
      <c r="C70" s="7"/>
      <c r="D70" s="7"/>
      <c r="E70" s="7"/>
      <c r="F70" s="36"/>
      <c r="G70" s="516"/>
      <c r="I70" s="525"/>
      <c r="J70" s="7"/>
      <c r="K70" s="7"/>
      <c r="L70" s="7"/>
      <c r="M70" s="7"/>
      <c r="N70" s="7"/>
      <c r="O70" s="7"/>
      <c r="P70" s="7"/>
      <c r="Q70" s="516"/>
      <c r="S70" s="525"/>
      <c r="T70" s="7"/>
      <c r="U70" s="7"/>
      <c r="V70" s="7"/>
      <c r="W70" s="7"/>
      <c r="X70" s="7"/>
      <c r="Y70" s="7"/>
      <c r="Z70" s="516"/>
      <c r="AB70" s="519"/>
      <c r="AD70" s="525"/>
      <c r="AE70" s="7"/>
      <c r="AF70" s="37">
        <f t="shared" si="1"/>
        <v>0</v>
      </c>
      <c r="AG70" s="197" t="e">
        <f t="shared" si="0"/>
        <v>#DIV/0!</v>
      </c>
      <c r="AI70" s="525"/>
      <c r="AJ70" s="7"/>
      <c r="AK70" s="7"/>
      <c r="AL70" s="7"/>
      <c r="AM70" s="7"/>
      <c r="AN70" s="7"/>
      <c r="AO70" s="7"/>
      <c r="AP70" s="516"/>
      <c r="AR70" s="525"/>
      <c r="AS70" s="7"/>
      <c r="AT70" s="7"/>
      <c r="AU70" s="7"/>
      <c r="AV70" s="7"/>
      <c r="AW70" s="7"/>
      <c r="AX70" s="7"/>
      <c r="AY70" s="516"/>
      <c r="BA70" s="522"/>
    </row>
    <row r="71" spans="2:53" ht="15" x14ac:dyDescent="0.25">
      <c r="B71" s="525"/>
      <c r="C71" s="7"/>
      <c r="D71" s="7"/>
      <c r="E71" s="7"/>
      <c r="F71" s="36"/>
      <c r="G71" s="516"/>
      <c r="I71" s="525"/>
      <c r="J71" s="7"/>
      <c r="K71" s="7"/>
      <c r="L71" s="7"/>
      <c r="M71" s="7"/>
      <c r="N71" s="7"/>
      <c r="O71" s="7"/>
      <c r="P71" s="7"/>
      <c r="Q71" s="516"/>
      <c r="S71" s="525"/>
      <c r="T71" s="7"/>
      <c r="U71" s="7"/>
      <c r="V71" s="7"/>
      <c r="W71" s="7"/>
      <c r="X71" s="7"/>
      <c r="Y71" s="7"/>
      <c r="Z71" s="516"/>
      <c r="AB71" s="519"/>
      <c r="AD71" s="525"/>
      <c r="AE71" s="7"/>
      <c r="AF71" s="37">
        <f t="shared" si="1"/>
        <v>0</v>
      </c>
      <c r="AG71" s="197" t="e">
        <f t="shared" si="0"/>
        <v>#DIV/0!</v>
      </c>
      <c r="AI71" s="525"/>
      <c r="AJ71" s="7"/>
      <c r="AK71" s="7"/>
      <c r="AL71" s="7"/>
      <c r="AM71" s="7"/>
      <c r="AN71" s="7"/>
      <c r="AO71" s="7"/>
      <c r="AP71" s="516"/>
      <c r="AR71" s="525"/>
      <c r="AS71" s="7"/>
      <c r="AT71" s="7"/>
      <c r="AU71" s="7"/>
      <c r="AV71" s="7"/>
      <c r="AW71" s="7"/>
      <c r="AX71" s="7"/>
      <c r="AY71" s="516"/>
      <c r="BA71" s="522"/>
    </row>
    <row r="72" spans="2:53" ht="15" x14ac:dyDescent="0.25">
      <c r="B72" s="525"/>
      <c r="C72" s="7"/>
      <c r="D72" s="7"/>
      <c r="E72" s="7"/>
      <c r="F72" s="36"/>
      <c r="G72" s="516"/>
      <c r="I72" s="525"/>
      <c r="J72" s="7"/>
      <c r="K72" s="7"/>
      <c r="L72" s="7"/>
      <c r="M72" s="7"/>
      <c r="N72" s="7"/>
      <c r="O72" s="7"/>
      <c r="P72" s="7"/>
      <c r="Q72" s="516"/>
      <c r="S72" s="525"/>
      <c r="T72" s="7"/>
      <c r="U72" s="7"/>
      <c r="V72" s="7"/>
      <c r="W72" s="7"/>
      <c r="X72" s="7"/>
      <c r="Y72" s="7"/>
      <c r="Z72" s="516"/>
      <c r="AB72" s="519"/>
      <c r="AD72" s="525"/>
      <c r="AE72" s="7"/>
      <c r="AF72" s="37">
        <f t="shared" si="1"/>
        <v>0</v>
      </c>
      <c r="AG72" s="197" t="e">
        <f t="shared" ref="AG72:AG135" si="2">AD72/AF72</f>
        <v>#DIV/0!</v>
      </c>
      <c r="AI72" s="525"/>
      <c r="AJ72" s="7"/>
      <c r="AK72" s="7"/>
      <c r="AL72" s="7"/>
      <c r="AM72" s="7"/>
      <c r="AN72" s="7"/>
      <c r="AO72" s="7"/>
      <c r="AP72" s="516"/>
      <c r="AR72" s="525"/>
      <c r="AS72" s="7"/>
      <c r="AT72" s="7"/>
      <c r="AU72" s="7"/>
      <c r="AV72" s="7"/>
      <c r="AW72" s="7"/>
      <c r="AX72" s="7"/>
      <c r="AY72" s="516"/>
      <c r="BA72" s="522"/>
    </row>
    <row r="73" spans="2:53" ht="15" x14ac:dyDescent="0.25">
      <c r="B73" s="525"/>
      <c r="C73" s="7"/>
      <c r="D73" s="7"/>
      <c r="E73" s="7"/>
      <c r="F73" s="36"/>
      <c r="G73" s="516"/>
      <c r="I73" s="525"/>
      <c r="J73" s="7"/>
      <c r="K73" s="7"/>
      <c r="L73" s="7"/>
      <c r="M73" s="7"/>
      <c r="N73" s="7"/>
      <c r="O73" s="7"/>
      <c r="P73" s="7"/>
      <c r="Q73" s="516"/>
      <c r="S73" s="525"/>
      <c r="T73" s="7"/>
      <c r="U73" s="7"/>
      <c r="V73" s="7"/>
      <c r="W73" s="7"/>
      <c r="X73" s="7"/>
      <c r="Y73" s="7"/>
      <c r="Z73" s="516"/>
      <c r="AB73" s="519"/>
      <c r="AD73" s="525"/>
      <c r="AE73" s="7"/>
      <c r="AF73" s="37">
        <f t="shared" ref="AF73:AF136" si="3">SUM(AD73:AE73)</f>
        <v>0</v>
      </c>
      <c r="AG73" s="197" t="e">
        <f t="shared" si="2"/>
        <v>#DIV/0!</v>
      </c>
      <c r="AI73" s="525"/>
      <c r="AJ73" s="7"/>
      <c r="AK73" s="7"/>
      <c r="AL73" s="7"/>
      <c r="AM73" s="7"/>
      <c r="AN73" s="7"/>
      <c r="AO73" s="7"/>
      <c r="AP73" s="516"/>
      <c r="AR73" s="525"/>
      <c r="AS73" s="7"/>
      <c r="AT73" s="7"/>
      <c r="AU73" s="7"/>
      <c r="AV73" s="7"/>
      <c r="AW73" s="7"/>
      <c r="AX73" s="7"/>
      <c r="AY73" s="516"/>
      <c r="BA73" s="522"/>
    </row>
    <row r="74" spans="2:53" ht="15" x14ac:dyDescent="0.25">
      <c r="B74" s="525"/>
      <c r="C74" s="7"/>
      <c r="D74" s="7"/>
      <c r="E74" s="7"/>
      <c r="F74" s="36"/>
      <c r="G74" s="516"/>
      <c r="I74" s="525"/>
      <c r="J74" s="7"/>
      <c r="K74" s="7"/>
      <c r="L74" s="7"/>
      <c r="M74" s="7"/>
      <c r="N74" s="7"/>
      <c r="O74" s="7"/>
      <c r="P74" s="7"/>
      <c r="Q74" s="516"/>
      <c r="S74" s="525"/>
      <c r="T74" s="7"/>
      <c r="U74" s="7"/>
      <c r="V74" s="7"/>
      <c r="W74" s="7"/>
      <c r="X74" s="7"/>
      <c r="Y74" s="7"/>
      <c r="Z74" s="516"/>
      <c r="AB74" s="519"/>
      <c r="AD74" s="525"/>
      <c r="AE74" s="7"/>
      <c r="AF74" s="37">
        <f t="shared" si="3"/>
        <v>0</v>
      </c>
      <c r="AG74" s="197" t="e">
        <f t="shared" si="2"/>
        <v>#DIV/0!</v>
      </c>
      <c r="AI74" s="525"/>
      <c r="AJ74" s="7"/>
      <c r="AK74" s="7"/>
      <c r="AL74" s="7"/>
      <c r="AM74" s="7"/>
      <c r="AN74" s="7"/>
      <c r="AO74" s="7"/>
      <c r="AP74" s="516"/>
      <c r="AR74" s="525"/>
      <c r="AS74" s="7"/>
      <c r="AT74" s="7"/>
      <c r="AU74" s="7"/>
      <c r="AV74" s="7"/>
      <c r="AW74" s="7"/>
      <c r="AX74" s="7"/>
      <c r="AY74" s="516"/>
      <c r="BA74" s="522"/>
    </row>
    <row r="75" spans="2:53" ht="15" x14ac:dyDescent="0.25">
      <c r="B75" s="525"/>
      <c r="C75" s="7"/>
      <c r="D75" s="7"/>
      <c r="E75" s="7"/>
      <c r="F75" s="36"/>
      <c r="G75" s="516"/>
      <c r="I75" s="525"/>
      <c r="J75" s="7"/>
      <c r="K75" s="7"/>
      <c r="L75" s="7"/>
      <c r="M75" s="7"/>
      <c r="N75" s="7"/>
      <c r="O75" s="7"/>
      <c r="P75" s="7"/>
      <c r="Q75" s="516"/>
      <c r="S75" s="525"/>
      <c r="T75" s="7"/>
      <c r="U75" s="7"/>
      <c r="V75" s="7"/>
      <c r="W75" s="7"/>
      <c r="X75" s="7"/>
      <c r="Y75" s="7"/>
      <c r="Z75" s="516"/>
      <c r="AB75" s="519"/>
      <c r="AD75" s="525"/>
      <c r="AE75" s="7"/>
      <c r="AF75" s="37">
        <f t="shared" si="3"/>
        <v>0</v>
      </c>
      <c r="AG75" s="197" t="e">
        <f t="shared" si="2"/>
        <v>#DIV/0!</v>
      </c>
      <c r="AI75" s="525"/>
      <c r="AJ75" s="7"/>
      <c r="AK75" s="7"/>
      <c r="AL75" s="7"/>
      <c r="AM75" s="7"/>
      <c r="AN75" s="7"/>
      <c r="AO75" s="7"/>
      <c r="AP75" s="516"/>
      <c r="AR75" s="525"/>
      <c r="AS75" s="7"/>
      <c r="AT75" s="7"/>
      <c r="AU75" s="7"/>
      <c r="AV75" s="7"/>
      <c r="AW75" s="7"/>
      <c r="AX75" s="7"/>
      <c r="AY75" s="516"/>
      <c r="BA75" s="522"/>
    </row>
    <row r="76" spans="2:53" ht="15" x14ac:dyDescent="0.25">
      <c r="B76" s="525"/>
      <c r="C76" s="7"/>
      <c r="D76" s="7"/>
      <c r="E76" s="7"/>
      <c r="F76" s="36"/>
      <c r="G76" s="516"/>
      <c r="I76" s="525"/>
      <c r="J76" s="7"/>
      <c r="K76" s="7"/>
      <c r="L76" s="7"/>
      <c r="M76" s="7"/>
      <c r="N76" s="7"/>
      <c r="O76" s="7"/>
      <c r="P76" s="7"/>
      <c r="Q76" s="516"/>
      <c r="S76" s="525"/>
      <c r="T76" s="7"/>
      <c r="U76" s="7"/>
      <c r="V76" s="7"/>
      <c r="W76" s="7"/>
      <c r="X76" s="7"/>
      <c r="Y76" s="7"/>
      <c r="Z76" s="516"/>
      <c r="AB76" s="519"/>
      <c r="AD76" s="525"/>
      <c r="AE76" s="7"/>
      <c r="AF76" s="37">
        <f t="shared" si="3"/>
        <v>0</v>
      </c>
      <c r="AG76" s="197" t="e">
        <f t="shared" si="2"/>
        <v>#DIV/0!</v>
      </c>
      <c r="AI76" s="525"/>
      <c r="AJ76" s="7"/>
      <c r="AK76" s="7"/>
      <c r="AL76" s="7"/>
      <c r="AM76" s="7"/>
      <c r="AN76" s="7"/>
      <c r="AO76" s="7"/>
      <c r="AP76" s="516"/>
      <c r="AR76" s="525"/>
      <c r="AS76" s="7"/>
      <c r="AT76" s="7"/>
      <c r="AU76" s="7"/>
      <c r="AV76" s="7"/>
      <c r="AW76" s="7"/>
      <c r="AX76" s="7"/>
      <c r="AY76" s="516"/>
      <c r="BA76" s="522"/>
    </row>
    <row r="77" spans="2:53" ht="15" x14ac:dyDescent="0.25">
      <c r="B77" s="525"/>
      <c r="C77" s="7"/>
      <c r="D77" s="7"/>
      <c r="E77" s="7"/>
      <c r="F77" s="36"/>
      <c r="G77" s="516"/>
      <c r="I77" s="525"/>
      <c r="J77" s="7"/>
      <c r="K77" s="7"/>
      <c r="L77" s="7"/>
      <c r="M77" s="7"/>
      <c r="N77" s="7"/>
      <c r="O77" s="7"/>
      <c r="P77" s="7"/>
      <c r="Q77" s="516"/>
      <c r="S77" s="525"/>
      <c r="T77" s="7"/>
      <c r="U77" s="7"/>
      <c r="V77" s="7"/>
      <c r="W77" s="7"/>
      <c r="X77" s="7"/>
      <c r="Y77" s="7"/>
      <c r="Z77" s="516"/>
      <c r="AB77" s="519"/>
      <c r="AD77" s="525"/>
      <c r="AE77" s="7"/>
      <c r="AF77" s="37">
        <f t="shared" si="3"/>
        <v>0</v>
      </c>
      <c r="AG77" s="197" t="e">
        <f t="shared" si="2"/>
        <v>#DIV/0!</v>
      </c>
      <c r="AI77" s="525"/>
      <c r="AJ77" s="7"/>
      <c r="AK77" s="7"/>
      <c r="AL77" s="7"/>
      <c r="AM77" s="7"/>
      <c r="AN77" s="7"/>
      <c r="AO77" s="7"/>
      <c r="AP77" s="516"/>
      <c r="AR77" s="525"/>
      <c r="AS77" s="7"/>
      <c r="AT77" s="7"/>
      <c r="AU77" s="7"/>
      <c r="AV77" s="7"/>
      <c r="AW77" s="7"/>
      <c r="AX77" s="7"/>
      <c r="AY77" s="516"/>
      <c r="BA77" s="522"/>
    </row>
    <row r="78" spans="2:53" ht="15" x14ac:dyDescent="0.25">
      <c r="B78" s="525"/>
      <c r="C78" s="7"/>
      <c r="D78" s="7"/>
      <c r="E78" s="7"/>
      <c r="F78" s="36"/>
      <c r="G78" s="516"/>
      <c r="I78" s="525"/>
      <c r="J78" s="7"/>
      <c r="K78" s="7"/>
      <c r="L78" s="7"/>
      <c r="M78" s="7"/>
      <c r="N78" s="7"/>
      <c r="O78" s="7"/>
      <c r="P78" s="7"/>
      <c r="Q78" s="516"/>
      <c r="S78" s="525"/>
      <c r="T78" s="7"/>
      <c r="U78" s="7"/>
      <c r="V78" s="7"/>
      <c r="W78" s="7"/>
      <c r="X78" s="7"/>
      <c r="Y78" s="7"/>
      <c r="Z78" s="516"/>
      <c r="AB78" s="519"/>
      <c r="AD78" s="525"/>
      <c r="AE78" s="7"/>
      <c r="AF78" s="37">
        <f t="shared" si="3"/>
        <v>0</v>
      </c>
      <c r="AG78" s="197" t="e">
        <f t="shared" si="2"/>
        <v>#DIV/0!</v>
      </c>
      <c r="AI78" s="525"/>
      <c r="AJ78" s="7"/>
      <c r="AK78" s="7"/>
      <c r="AL78" s="7"/>
      <c r="AM78" s="7"/>
      <c r="AN78" s="7"/>
      <c r="AO78" s="7"/>
      <c r="AP78" s="516"/>
      <c r="AR78" s="525"/>
      <c r="AS78" s="7"/>
      <c r="AT78" s="7"/>
      <c r="AU78" s="7"/>
      <c r="AV78" s="7"/>
      <c r="AW78" s="7"/>
      <c r="AX78" s="7"/>
      <c r="AY78" s="516"/>
      <c r="BA78" s="522"/>
    </row>
    <row r="79" spans="2:53" ht="15" x14ac:dyDescent="0.25">
      <c r="B79" s="525"/>
      <c r="C79" s="7"/>
      <c r="D79" s="7"/>
      <c r="E79" s="7"/>
      <c r="F79" s="36"/>
      <c r="G79" s="516"/>
      <c r="I79" s="525"/>
      <c r="J79" s="7"/>
      <c r="K79" s="7"/>
      <c r="L79" s="7"/>
      <c r="M79" s="7"/>
      <c r="N79" s="7"/>
      <c r="O79" s="7"/>
      <c r="P79" s="7"/>
      <c r="Q79" s="516"/>
      <c r="S79" s="525"/>
      <c r="T79" s="7"/>
      <c r="U79" s="7"/>
      <c r="V79" s="7"/>
      <c r="W79" s="7"/>
      <c r="X79" s="7"/>
      <c r="Y79" s="7"/>
      <c r="Z79" s="516"/>
      <c r="AB79" s="519"/>
      <c r="AD79" s="525"/>
      <c r="AE79" s="7"/>
      <c r="AF79" s="37">
        <f t="shared" si="3"/>
        <v>0</v>
      </c>
      <c r="AG79" s="197" t="e">
        <f t="shared" si="2"/>
        <v>#DIV/0!</v>
      </c>
      <c r="AI79" s="525"/>
      <c r="AJ79" s="7"/>
      <c r="AK79" s="7"/>
      <c r="AL79" s="7"/>
      <c r="AM79" s="7"/>
      <c r="AN79" s="7"/>
      <c r="AO79" s="7"/>
      <c r="AP79" s="516"/>
      <c r="AR79" s="525"/>
      <c r="AS79" s="7"/>
      <c r="AT79" s="7"/>
      <c r="AU79" s="7"/>
      <c r="AV79" s="7"/>
      <c r="AW79" s="7"/>
      <c r="AX79" s="7"/>
      <c r="AY79" s="516"/>
      <c r="BA79" s="522"/>
    </row>
    <row r="80" spans="2:53" ht="15" x14ac:dyDescent="0.25">
      <c r="B80" s="525"/>
      <c r="C80" s="7"/>
      <c r="D80" s="7"/>
      <c r="E80" s="7"/>
      <c r="F80" s="36"/>
      <c r="G80" s="516"/>
      <c r="I80" s="525"/>
      <c r="J80" s="7"/>
      <c r="K80" s="7"/>
      <c r="L80" s="7"/>
      <c r="M80" s="7"/>
      <c r="N80" s="7"/>
      <c r="O80" s="7"/>
      <c r="P80" s="7"/>
      <c r="Q80" s="516"/>
      <c r="S80" s="525"/>
      <c r="T80" s="7"/>
      <c r="U80" s="7"/>
      <c r="V80" s="7"/>
      <c r="W80" s="7"/>
      <c r="X80" s="7"/>
      <c r="Y80" s="7"/>
      <c r="Z80" s="516"/>
      <c r="AB80" s="519"/>
      <c r="AD80" s="525"/>
      <c r="AE80" s="7"/>
      <c r="AF80" s="37">
        <f t="shared" si="3"/>
        <v>0</v>
      </c>
      <c r="AG80" s="197" t="e">
        <f t="shared" si="2"/>
        <v>#DIV/0!</v>
      </c>
      <c r="AI80" s="525"/>
      <c r="AJ80" s="7"/>
      <c r="AK80" s="7"/>
      <c r="AL80" s="7"/>
      <c r="AM80" s="7"/>
      <c r="AN80" s="7"/>
      <c r="AO80" s="7"/>
      <c r="AP80" s="516"/>
      <c r="AR80" s="525"/>
      <c r="AS80" s="7"/>
      <c r="AT80" s="7"/>
      <c r="AU80" s="7"/>
      <c r="AV80" s="7"/>
      <c r="AW80" s="7"/>
      <c r="AX80" s="7"/>
      <c r="AY80" s="516"/>
      <c r="BA80" s="522"/>
    </row>
    <row r="81" spans="2:53" ht="15" x14ac:dyDescent="0.25">
      <c r="B81" s="525"/>
      <c r="C81" s="7"/>
      <c r="D81" s="7"/>
      <c r="E81" s="7"/>
      <c r="F81" s="36"/>
      <c r="G81" s="516"/>
      <c r="I81" s="525"/>
      <c r="J81" s="7"/>
      <c r="K81" s="7"/>
      <c r="L81" s="7"/>
      <c r="M81" s="7"/>
      <c r="N81" s="7"/>
      <c r="O81" s="7"/>
      <c r="P81" s="7"/>
      <c r="Q81" s="516"/>
      <c r="S81" s="525"/>
      <c r="T81" s="7"/>
      <c r="U81" s="7"/>
      <c r="V81" s="7"/>
      <c r="W81" s="7"/>
      <c r="X81" s="7"/>
      <c r="Y81" s="7"/>
      <c r="Z81" s="516"/>
      <c r="AB81" s="519"/>
      <c r="AD81" s="525"/>
      <c r="AE81" s="7"/>
      <c r="AF81" s="37">
        <f t="shared" si="3"/>
        <v>0</v>
      </c>
      <c r="AG81" s="197" t="e">
        <f t="shared" si="2"/>
        <v>#DIV/0!</v>
      </c>
      <c r="AI81" s="525"/>
      <c r="AJ81" s="7"/>
      <c r="AK81" s="7"/>
      <c r="AL81" s="7"/>
      <c r="AM81" s="7"/>
      <c r="AN81" s="7"/>
      <c r="AO81" s="7"/>
      <c r="AP81" s="516"/>
      <c r="AR81" s="525"/>
      <c r="AS81" s="7"/>
      <c r="AT81" s="7"/>
      <c r="AU81" s="7"/>
      <c r="AV81" s="7"/>
      <c r="AW81" s="7"/>
      <c r="AX81" s="7"/>
      <c r="AY81" s="516"/>
      <c r="BA81" s="522"/>
    </row>
    <row r="82" spans="2:53" ht="15" x14ac:dyDescent="0.25">
      <c r="B82" s="525"/>
      <c r="C82" s="7"/>
      <c r="D82" s="7"/>
      <c r="E82" s="7"/>
      <c r="F82" s="36"/>
      <c r="G82" s="516"/>
      <c r="I82" s="525"/>
      <c r="J82" s="7"/>
      <c r="K82" s="7"/>
      <c r="L82" s="7"/>
      <c r="M82" s="7"/>
      <c r="N82" s="7"/>
      <c r="O82" s="7"/>
      <c r="P82" s="7"/>
      <c r="Q82" s="516"/>
      <c r="S82" s="525"/>
      <c r="T82" s="7"/>
      <c r="U82" s="7"/>
      <c r="V82" s="7"/>
      <c r="W82" s="7"/>
      <c r="X82" s="7"/>
      <c r="Y82" s="7"/>
      <c r="Z82" s="516"/>
      <c r="AB82" s="519"/>
      <c r="AD82" s="525"/>
      <c r="AE82" s="7"/>
      <c r="AF82" s="37">
        <f t="shared" si="3"/>
        <v>0</v>
      </c>
      <c r="AG82" s="197" t="e">
        <f t="shared" si="2"/>
        <v>#DIV/0!</v>
      </c>
      <c r="AI82" s="525"/>
      <c r="AJ82" s="7"/>
      <c r="AK82" s="7"/>
      <c r="AL82" s="7"/>
      <c r="AM82" s="7"/>
      <c r="AN82" s="7"/>
      <c r="AO82" s="7"/>
      <c r="AP82" s="516"/>
      <c r="AR82" s="525"/>
      <c r="AS82" s="7"/>
      <c r="AT82" s="7"/>
      <c r="AU82" s="7"/>
      <c r="AV82" s="7"/>
      <c r="AW82" s="7"/>
      <c r="AX82" s="7"/>
      <c r="AY82" s="516"/>
      <c r="BA82" s="522"/>
    </row>
    <row r="83" spans="2:53" ht="15" x14ac:dyDescent="0.25">
      <c r="B83" s="525"/>
      <c r="C83" s="7"/>
      <c r="D83" s="7"/>
      <c r="E83" s="7"/>
      <c r="F83" s="36"/>
      <c r="G83" s="516"/>
      <c r="I83" s="525"/>
      <c r="J83" s="7"/>
      <c r="K83" s="7"/>
      <c r="L83" s="7"/>
      <c r="M83" s="7"/>
      <c r="N83" s="7"/>
      <c r="O83" s="7"/>
      <c r="P83" s="7"/>
      <c r="Q83" s="516"/>
      <c r="S83" s="525"/>
      <c r="T83" s="7"/>
      <c r="U83" s="7"/>
      <c r="V83" s="7"/>
      <c r="W83" s="7"/>
      <c r="X83" s="7"/>
      <c r="Y83" s="7"/>
      <c r="Z83" s="516"/>
      <c r="AB83" s="519"/>
      <c r="AD83" s="525"/>
      <c r="AE83" s="7"/>
      <c r="AF83" s="37">
        <f t="shared" si="3"/>
        <v>0</v>
      </c>
      <c r="AG83" s="197" t="e">
        <f t="shared" si="2"/>
        <v>#DIV/0!</v>
      </c>
      <c r="AI83" s="525"/>
      <c r="AJ83" s="7"/>
      <c r="AK83" s="7"/>
      <c r="AL83" s="7"/>
      <c r="AM83" s="7"/>
      <c r="AN83" s="7"/>
      <c r="AO83" s="7"/>
      <c r="AP83" s="516"/>
      <c r="AR83" s="525"/>
      <c r="AS83" s="7"/>
      <c r="AT83" s="7"/>
      <c r="AU83" s="7"/>
      <c r="AV83" s="7"/>
      <c r="AW83" s="7"/>
      <c r="AX83" s="7"/>
      <c r="AY83" s="516"/>
      <c r="BA83" s="522"/>
    </row>
    <row r="84" spans="2:53" ht="15" x14ac:dyDescent="0.25">
      <c r="B84" s="525"/>
      <c r="C84" s="7"/>
      <c r="D84" s="7"/>
      <c r="E84" s="7"/>
      <c r="F84" s="36"/>
      <c r="G84" s="516"/>
      <c r="I84" s="525"/>
      <c r="J84" s="7"/>
      <c r="K84" s="7"/>
      <c r="L84" s="7"/>
      <c r="M84" s="7"/>
      <c r="N84" s="7"/>
      <c r="O84" s="7"/>
      <c r="P84" s="7"/>
      <c r="Q84" s="516"/>
      <c r="S84" s="525"/>
      <c r="T84" s="7"/>
      <c r="U84" s="7"/>
      <c r="V84" s="7"/>
      <c r="W84" s="7"/>
      <c r="X84" s="7"/>
      <c r="Y84" s="7"/>
      <c r="Z84" s="516"/>
      <c r="AB84" s="519"/>
      <c r="AD84" s="525"/>
      <c r="AE84" s="7"/>
      <c r="AF84" s="37">
        <f t="shared" si="3"/>
        <v>0</v>
      </c>
      <c r="AG84" s="197" t="e">
        <f t="shared" si="2"/>
        <v>#DIV/0!</v>
      </c>
      <c r="AI84" s="525"/>
      <c r="AJ84" s="7"/>
      <c r="AK84" s="7"/>
      <c r="AL84" s="7"/>
      <c r="AM84" s="7"/>
      <c r="AN84" s="7"/>
      <c r="AO84" s="7"/>
      <c r="AP84" s="516"/>
      <c r="AR84" s="525"/>
      <c r="AS84" s="7"/>
      <c r="AT84" s="7"/>
      <c r="AU84" s="7"/>
      <c r="AV84" s="7"/>
      <c r="AW84" s="7"/>
      <c r="AX84" s="7"/>
      <c r="AY84" s="516"/>
      <c r="BA84" s="522"/>
    </row>
    <row r="85" spans="2:53" ht="15" x14ac:dyDescent="0.25">
      <c r="B85" s="525"/>
      <c r="C85" s="7"/>
      <c r="D85" s="7"/>
      <c r="E85" s="7"/>
      <c r="F85" s="36"/>
      <c r="G85" s="516"/>
      <c r="I85" s="525"/>
      <c r="J85" s="7"/>
      <c r="K85" s="7"/>
      <c r="L85" s="7"/>
      <c r="M85" s="7"/>
      <c r="N85" s="7"/>
      <c r="O85" s="7"/>
      <c r="P85" s="7"/>
      <c r="Q85" s="516"/>
      <c r="S85" s="525"/>
      <c r="T85" s="7"/>
      <c r="U85" s="7"/>
      <c r="V85" s="7"/>
      <c r="W85" s="7"/>
      <c r="X85" s="7"/>
      <c r="Y85" s="7"/>
      <c r="Z85" s="516"/>
      <c r="AB85" s="519"/>
      <c r="AD85" s="525"/>
      <c r="AE85" s="7"/>
      <c r="AF85" s="37">
        <f t="shared" si="3"/>
        <v>0</v>
      </c>
      <c r="AG85" s="197" t="e">
        <f t="shared" si="2"/>
        <v>#DIV/0!</v>
      </c>
      <c r="AI85" s="525"/>
      <c r="AJ85" s="7"/>
      <c r="AK85" s="7"/>
      <c r="AL85" s="7"/>
      <c r="AM85" s="7"/>
      <c r="AN85" s="7"/>
      <c r="AO85" s="7"/>
      <c r="AP85" s="516"/>
      <c r="AR85" s="525"/>
      <c r="AS85" s="7"/>
      <c r="AT85" s="7"/>
      <c r="AU85" s="7"/>
      <c r="AV85" s="7"/>
      <c r="AW85" s="7"/>
      <c r="AX85" s="7"/>
      <c r="AY85" s="516"/>
      <c r="BA85" s="522"/>
    </row>
    <row r="86" spans="2:53" ht="15" x14ac:dyDescent="0.25">
      <c r="B86" s="525"/>
      <c r="C86" s="7"/>
      <c r="D86" s="7"/>
      <c r="E86" s="7"/>
      <c r="F86" s="36"/>
      <c r="G86" s="516"/>
      <c r="I86" s="525"/>
      <c r="J86" s="7"/>
      <c r="K86" s="7"/>
      <c r="L86" s="7"/>
      <c r="M86" s="7"/>
      <c r="N86" s="7"/>
      <c r="O86" s="7"/>
      <c r="P86" s="7"/>
      <c r="Q86" s="516"/>
      <c r="S86" s="525"/>
      <c r="T86" s="7"/>
      <c r="U86" s="7"/>
      <c r="V86" s="7"/>
      <c r="W86" s="7"/>
      <c r="X86" s="7"/>
      <c r="Y86" s="7"/>
      <c r="Z86" s="516"/>
      <c r="AB86" s="519"/>
      <c r="AD86" s="525"/>
      <c r="AE86" s="7"/>
      <c r="AF86" s="37">
        <f t="shared" si="3"/>
        <v>0</v>
      </c>
      <c r="AG86" s="197" t="e">
        <f t="shared" si="2"/>
        <v>#DIV/0!</v>
      </c>
      <c r="AI86" s="525"/>
      <c r="AJ86" s="7"/>
      <c r="AK86" s="7"/>
      <c r="AL86" s="7"/>
      <c r="AM86" s="7"/>
      <c r="AN86" s="7"/>
      <c r="AO86" s="7"/>
      <c r="AP86" s="516"/>
      <c r="AR86" s="525"/>
      <c r="AS86" s="7"/>
      <c r="AT86" s="7"/>
      <c r="AU86" s="7"/>
      <c r="AV86" s="7"/>
      <c r="AW86" s="7"/>
      <c r="AX86" s="7"/>
      <c r="AY86" s="516"/>
      <c r="BA86" s="522"/>
    </row>
    <row r="87" spans="2:53" ht="15" x14ac:dyDescent="0.25">
      <c r="B87" s="525"/>
      <c r="C87" s="7"/>
      <c r="D87" s="7"/>
      <c r="E87" s="7"/>
      <c r="F87" s="36"/>
      <c r="G87" s="516"/>
      <c r="I87" s="525"/>
      <c r="J87" s="7"/>
      <c r="K87" s="7"/>
      <c r="L87" s="7"/>
      <c r="M87" s="7"/>
      <c r="N87" s="7"/>
      <c r="O87" s="7"/>
      <c r="P87" s="7"/>
      <c r="Q87" s="516"/>
      <c r="S87" s="525"/>
      <c r="T87" s="7"/>
      <c r="U87" s="7"/>
      <c r="V87" s="7"/>
      <c r="W87" s="7"/>
      <c r="X87" s="7"/>
      <c r="Y87" s="7"/>
      <c r="Z87" s="516"/>
      <c r="AB87" s="519"/>
      <c r="AD87" s="525"/>
      <c r="AE87" s="7"/>
      <c r="AF87" s="37">
        <f t="shared" si="3"/>
        <v>0</v>
      </c>
      <c r="AG87" s="197" t="e">
        <f t="shared" si="2"/>
        <v>#DIV/0!</v>
      </c>
      <c r="AI87" s="525"/>
      <c r="AJ87" s="7"/>
      <c r="AK87" s="7"/>
      <c r="AL87" s="7"/>
      <c r="AM87" s="7"/>
      <c r="AN87" s="7"/>
      <c r="AO87" s="7"/>
      <c r="AP87" s="516"/>
      <c r="AR87" s="525"/>
      <c r="AS87" s="7"/>
      <c r="AT87" s="7"/>
      <c r="AU87" s="7"/>
      <c r="AV87" s="7"/>
      <c r="AW87" s="7"/>
      <c r="AX87" s="7"/>
      <c r="AY87" s="516"/>
      <c r="BA87" s="522"/>
    </row>
    <row r="88" spans="2:53" ht="15" x14ac:dyDescent="0.25">
      <c r="B88" s="525"/>
      <c r="C88" s="7"/>
      <c r="D88" s="7"/>
      <c r="E88" s="7"/>
      <c r="F88" s="36"/>
      <c r="G88" s="516"/>
      <c r="I88" s="525"/>
      <c r="J88" s="7"/>
      <c r="K88" s="7"/>
      <c r="L88" s="7"/>
      <c r="M88" s="7"/>
      <c r="N88" s="7"/>
      <c r="O88" s="7"/>
      <c r="P88" s="7"/>
      <c r="Q88" s="516"/>
      <c r="S88" s="525"/>
      <c r="T88" s="7"/>
      <c r="U88" s="7"/>
      <c r="V88" s="7"/>
      <c r="W88" s="7"/>
      <c r="X88" s="7"/>
      <c r="Y88" s="7"/>
      <c r="Z88" s="516"/>
      <c r="AB88" s="519"/>
      <c r="AD88" s="525"/>
      <c r="AE88" s="7"/>
      <c r="AF88" s="37">
        <f t="shared" si="3"/>
        <v>0</v>
      </c>
      <c r="AG88" s="197" t="e">
        <f t="shared" si="2"/>
        <v>#DIV/0!</v>
      </c>
      <c r="AI88" s="525"/>
      <c r="AJ88" s="7"/>
      <c r="AK88" s="7"/>
      <c r="AL88" s="7"/>
      <c r="AM88" s="7"/>
      <c r="AN88" s="7"/>
      <c r="AO88" s="7"/>
      <c r="AP88" s="516"/>
      <c r="AR88" s="525"/>
      <c r="AS88" s="7"/>
      <c r="AT88" s="7"/>
      <c r="AU88" s="7"/>
      <c r="AV88" s="7"/>
      <c r="AW88" s="7"/>
      <c r="AX88" s="7"/>
      <c r="AY88" s="516"/>
      <c r="BA88" s="522"/>
    </row>
    <row r="89" spans="2:53" ht="15" x14ac:dyDescent="0.25">
      <c r="B89" s="525"/>
      <c r="C89" s="7"/>
      <c r="D89" s="7"/>
      <c r="E89" s="7"/>
      <c r="F89" s="36"/>
      <c r="G89" s="516"/>
      <c r="I89" s="525"/>
      <c r="J89" s="7"/>
      <c r="K89" s="7"/>
      <c r="L89" s="7"/>
      <c r="M89" s="7"/>
      <c r="N89" s="7"/>
      <c r="O89" s="7"/>
      <c r="P89" s="7"/>
      <c r="Q89" s="516"/>
      <c r="S89" s="525"/>
      <c r="T89" s="7"/>
      <c r="U89" s="7"/>
      <c r="V89" s="7"/>
      <c r="W89" s="7"/>
      <c r="X89" s="7"/>
      <c r="Y89" s="7"/>
      <c r="Z89" s="516"/>
      <c r="AB89" s="519"/>
      <c r="AD89" s="525"/>
      <c r="AE89" s="7"/>
      <c r="AF89" s="37">
        <f t="shared" si="3"/>
        <v>0</v>
      </c>
      <c r="AG89" s="197" t="e">
        <f t="shared" si="2"/>
        <v>#DIV/0!</v>
      </c>
      <c r="AI89" s="525"/>
      <c r="AJ89" s="7"/>
      <c r="AK89" s="7"/>
      <c r="AL89" s="7"/>
      <c r="AM89" s="7"/>
      <c r="AN89" s="7"/>
      <c r="AO89" s="7"/>
      <c r="AP89" s="516"/>
      <c r="AR89" s="525"/>
      <c r="AS89" s="7"/>
      <c r="AT89" s="7"/>
      <c r="AU89" s="7"/>
      <c r="AV89" s="7"/>
      <c r="AW89" s="7"/>
      <c r="AX89" s="7"/>
      <c r="AY89" s="516"/>
      <c r="BA89" s="522"/>
    </row>
    <row r="90" spans="2:53" ht="15" x14ac:dyDescent="0.25">
      <c r="B90" s="525"/>
      <c r="C90" s="7"/>
      <c r="D90" s="7"/>
      <c r="E90" s="7"/>
      <c r="F90" s="36"/>
      <c r="G90" s="516"/>
      <c r="I90" s="525"/>
      <c r="J90" s="7"/>
      <c r="K90" s="7"/>
      <c r="L90" s="7"/>
      <c r="M90" s="7"/>
      <c r="N90" s="7"/>
      <c r="O90" s="7"/>
      <c r="P90" s="7"/>
      <c r="Q90" s="516"/>
      <c r="S90" s="525"/>
      <c r="T90" s="7"/>
      <c r="U90" s="7"/>
      <c r="V90" s="7"/>
      <c r="W90" s="7"/>
      <c r="X90" s="7"/>
      <c r="Y90" s="7"/>
      <c r="Z90" s="516"/>
      <c r="AB90" s="519"/>
      <c r="AD90" s="525"/>
      <c r="AE90" s="7"/>
      <c r="AF90" s="37">
        <f t="shared" si="3"/>
        <v>0</v>
      </c>
      <c r="AG90" s="197" t="e">
        <f t="shared" si="2"/>
        <v>#DIV/0!</v>
      </c>
      <c r="AI90" s="525"/>
      <c r="AJ90" s="7"/>
      <c r="AK90" s="7"/>
      <c r="AL90" s="7"/>
      <c r="AM90" s="7"/>
      <c r="AN90" s="7"/>
      <c r="AO90" s="7"/>
      <c r="AP90" s="516"/>
      <c r="AR90" s="525"/>
      <c r="AS90" s="7"/>
      <c r="AT90" s="7"/>
      <c r="AU90" s="7"/>
      <c r="AV90" s="7"/>
      <c r="AW90" s="7"/>
      <c r="AX90" s="7"/>
      <c r="AY90" s="516"/>
      <c r="BA90" s="522"/>
    </row>
    <row r="91" spans="2:53" ht="15" x14ac:dyDescent="0.25">
      <c r="B91" s="525"/>
      <c r="C91" s="7"/>
      <c r="D91" s="7"/>
      <c r="E91" s="7"/>
      <c r="F91" s="36"/>
      <c r="G91" s="516"/>
      <c r="I91" s="525"/>
      <c r="J91" s="7"/>
      <c r="K91" s="7"/>
      <c r="L91" s="7"/>
      <c r="M91" s="7"/>
      <c r="N91" s="7"/>
      <c r="O91" s="7"/>
      <c r="P91" s="7"/>
      <c r="Q91" s="516"/>
      <c r="S91" s="525"/>
      <c r="T91" s="7"/>
      <c r="U91" s="7"/>
      <c r="V91" s="7"/>
      <c r="W91" s="7"/>
      <c r="X91" s="7"/>
      <c r="Y91" s="7"/>
      <c r="Z91" s="516"/>
      <c r="AB91" s="519"/>
      <c r="AD91" s="525"/>
      <c r="AE91" s="7"/>
      <c r="AF91" s="37">
        <f t="shared" si="3"/>
        <v>0</v>
      </c>
      <c r="AG91" s="197" t="e">
        <f t="shared" si="2"/>
        <v>#DIV/0!</v>
      </c>
      <c r="AI91" s="525"/>
      <c r="AJ91" s="7"/>
      <c r="AK91" s="7"/>
      <c r="AL91" s="7"/>
      <c r="AM91" s="7"/>
      <c r="AN91" s="7"/>
      <c r="AO91" s="7"/>
      <c r="AP91" s="516"/>
      <c r="AR91" s="525"/>
      <c r="AS91" s="7"/>
      <c r="AT91" s="7"/>
      <c r="AU91" s="7"/>
      <c r="AV91" s="7"/>
      <c r="AW91" s="7"/>
      <c r="AX91" s="7"/>
      <c r="AY91" s="516"/>
      <c r="BA91" s="522"/>
    </row>
    <row r="92" spans="2:53" ht="15" x14ac:dyDescent="0.25">
      <c r="B92" s="525"/>
      <c r="C92" s="7"/>
      <c r="D92" s="7"/>
      <c r="E92" s="7"/>
      <c r="F92" s="36"/>
      <c r="G92" s="516"/>
      <c r="I92" s="525"/>
      <c r="J92" s="7"/>
      <c r="K92" s="7"/>
      <c r="L92" s="7"/>
      <c r="M92" s="7"/>
      <c r="N92" s="7"/>
      <c r="O92" s="7"/>
      <c r="P92" s="7"/>
      <c r="Q92" s="516"/>
      <c r="S92" s="525"/>
      <c r="T92" s="7"/>
      <c r="U92" s="7"/>
      <c r="V92" s="7"/>
      <c r="W92" s="7"/>
      <c r="X92" s="7"/>
      <c r="Y92" s="7"/>
      <c r="Z92" s="516"/>
      <c r="AB92" s="519"/>
      <c r="AD92" s="525"/>
      <c r="AE92" s="7"/>
      <c r="AF92" s="37">
        <f t="shared" si="3"/>
        <v>0</v>
      </c>
      <c r="AG92" s="197" t="e">
        <f t="shared" si="2"/>
        <v>#DIV/0!</v>
      </c>
      <c r="AI92" s="525"/>
      <c r="AJ92" s="7"/>
      <c r="AK92" s="7"/>
      <c r="AL92" s="7"/>
      <c r="AM92" s="7"/>
      <c r="AN92" s="7"/>
      <c r="AO92" s="7"/>
      <c r="AP92" s="516"/>
      <c r="AR92" s="525"/>
      <c r="AS92" s="7"/>
      <c r="AT92" s="7"/>
      <c r="AU92" s="7"/>
      <c r="AV92" s="7"/>
      <c r="AW92" s="7"/>
      <c r="AX92" s="7"/>
      <c r="AY92" s="516"/>
      <c r="BA92" s="522"/>
    </row>
    <row r="93" spans="2:53" ht="15" x14ac:dyDescent="0.25">
      <c r="B93" s="525"/>
      <c r="C93" s="7"/>
      <c r="D93" s="7"/>
      <c r="E93" s="7"/>
      <c r="F93" s="36"/>
      <c r="G93" s="516"/>
      <c r="I93" s="525"/>
      <c r="J93" s="7"/>
      <c r="K93" s="7"/>
      <c r="L93" s="7"/>
      <c r="M93" s="7"/>
      <c r="N93" s="7"/>
      <c r="O93" s="7"/>
      <c r="P93" s="7"/>
      <c r="Q93" s="516"/>
      <c r="S93" s="525"/>
      <c r="T93" s="7"/>
      <c r="U93" s="7"/>
      <c r="V93" s="7"/>
      <c r="W93" s="7"/>
      <c r="X93" s="7"/>
      <c r="Y93" s="7"/>
      <c r="Z93" s="516"/>
      <c r="AB93" s="519"/>
      <c r="AD93" s="525"/>
      <c r="AE93" s="7"/>
      <c r="AF93" s="37">
        <f t="shared" si="3"/>
        <v>0</v>
      </c>
      <c r="AG93" s="197" t="e">
        <f t="shared" si="2"/>
        <v>#DIV/0!</v>
      </c>
      <c r="AI93" s="525"/>
      <c r="AJ93" s="7"/>
      <c r="AK93" s="7"/>
      <c r="AL93" s="7"/>
      <c r="AM93" s="7"/>
      <c r="AN93" s="7"/>
      <c r="AO93" s="7"/>
      <c r="AP93" s="516"/>
      <c r="AR93" s="525"/>
      <c r="AS93" s="7"/>
      <c r="AT93" s="7"/>
      <c r="AU93" s="7"/>
      <c r="AV93" s="7"/>
      <c r="AW93" s="7"/>
      <c r="AX93" s="7"/>
      <c r="AY93" s="516"/>
      <c r="BA93" s="522"/>
    </row>
    <row r="94" spans="2:53" ht="15" x14ac:dyDescent="0.25">
      <c r="B94" s="525"/>
      <c r="C94" s="7"/>
      <c r="D94" s="7"/>
      <c r="E94" s="7"/>
      <c r="F94" s="36"/>
      <c r="G94" s="516"/>
      <c r="I94" s="525"/>
      <c r="J94" s="7"/>
      <c r="K94" s="7"/>
      <c r="L94" s="7"/>
      <c r="M94" s="7"/>
      <c r="N94" s="7"/>
      <c r="O94" s="7"/>
      <c r="P94" s="7"/>
      <c r="Q94" s="516"/>
      <c r="S94" s="525"/>
      <c r="T94" s="7"/>
      <c r="U94" s="7"/>
      <c r="V94" s="7"/>
      <c r="W94" s="7"/>
      <c r="X94" s="7"/>
      <c r="Y94" s="7"/>
      <c r="Z94" s="516"/>
      <c r="AB94" s="519"/>
      <c r="AD94" s="525"/>
      <c r="AE94" s="7"/>
      <c r="AF94" s="37">
        <f t="shared" si="3"/>
        <v>0</v>
      </c>
      <c r="AG94" s="197" t="e">
        <f t="shared" si="2"/>
        <v>#DIV/0!</v>
      </c>
      <c r="AI94" s="525"/>
      <c r="AJ94" s="7"/>
      <c r="AK94" s="7"/>
      <c r="AL94" s="7"/>
      <c r="AM94" s="7"/>
      <c r="AN94" s="7"/>
      <c r="AO94" s="7"/>
      <c r="AP94" s="516"/>
      <c r="AR94" s="525"/>
      <c r="AS94" s="7"/>
      <c r="AT94" s="7"/>
      <c r="AU94" s="7"/>
      <c r="AV94" s="7"/>
      <c r="AW94" s="7"/>
      <c r="AX94" s="7"/>
      <c r="AY94" s="516"/>
      <c r="BA94" s="522"/>
    </row>
    <row r="95" spans="2:53" ht="15" x14ac:dyDescent="0.25">
      <c r="B95" s="525"/>
      <c r="C95" s="7"/>
      <c r="D95" s="7"/>
      <c r="E95" s="7"/>
      <c r="F95" s="36"/>
      <c r="G95" s="516"/>
      <c r="I95" s="525"/>
      <c r="J95" s="7"/>
      <c r="K95" s="7"/>
      <c r="L95" s="7"/>
      <c r="M95" s="7"/>
      <c r="N95" s="7"/>
      <c r="O95" s="7"/>
      <c r="P95" s="7"/>
      <c r="Q95" s="516"/>
      <c r="S95" s="525"/>
      <c r="T95" s="7"/>
      <c r="U95" s="7"/>
      <c r="V95" s="7"/>
      <c r="W95" s="7"/>
      <c r="X95" s="7"/>
      <c r="Y95" s="7"/>
      <c r="Z95" s="516"/>
      <c r="AB95" s="519"/>
      <c r="AD95" s="525"/>
      <c r="AE95" s="7"/>
      <c r="AF95" s="37">
        <f t="shared" si="3"/>
        <v>0</v>
      </c>
      <c r="AG95" s="197" t="e">
        <f t="shared" si="2"/>
        <v>#DIV/0!</v>
      </c>
      <c r="AI95" s="525"/>
      <c r="AJ95" s="7"/>
      <c r="AK95" s="7"/>
      <c r="AL95" s="7"/>
      <c r="AM95" s="7"/>
      <c r="AN95" s="7"/>
      <c r="AO95" s="7"/>
      <c r="AP95" s="516"/>
      <c r="AR95" s="525"/>
      <c r="AS95" s="7"/>
      <c r="AT95" s="7"/>
      <c r="AU95" s="7"/>
      <c r="AV95" s="7"/>
      <c r="AW95" s="7"/>
      <c r="AX95" s="7"/>
      <c r="AY95" s="516"/>
      <c r="BA95" s="522"/>
    </row>
    <row r="96" spans="2:53" ht="15" x14ac:dyDescent="0.25">
      <c r="B96" s="525"/>
      <c r="C96" s="7"/>
      <c r="D96" s="7"/>
      <c r="E96" s="7"/>
      <c r="F96" s="36"/>
      <c r="G96" s="516"/>
      <c r="I96" s="525"/>
      <c r="J96" s="7"/>
      <c r="K96" s="7"/>
      <c r="L96" s="7"/>
      <c r="M96" s="7"/>
      <c r="N96" s="7"/>
      <c r="O96" s="7"/>
      <c r="P96" s="7"/>
      <c r="Q96" s="516"/>
      <c r="S96" s="525"/>
      <c r="T96" s="7"/>
      <c r="U96" s="7"/>
      <c r="V96" s="7"/>
      <c r="W96" s="7"/>
      <c r="X96" s="7"/>
      <c r="Y96" s="7"/>
      <c r="Z96" s="516"/>
      <c r="AB96" s="519"/>
      <c r="AD96" s="525"/>
      <c r="AE96" s="7"/>
      <c r="AF96" s="37">
        <f t="shared" si="3"/>
        <v>0</v>
      </c>
      <c r="AG96" s="197" t="e">
        <f t="shared" si="2"/>
        <v>#DIV/0!</v>
      </c>
      <c r="AI96" s="525"/>
      <c r="AJ96" s="7"/>
      <c r="AK96" s="7"/>
      <c r="AL96" s="7"/>
      <c r="AM96" s="7"/>
      <c r="AN96" s="7"/>
      <c r="AO96" s="7"/>
      <c r="AP96" s="516"/>
      <c r="AR96" s="525"/>
      <c r="AS96" s="7"/>
      <c r="AT96" s="7"/>
      <c r="AU96" s="7"/>
      <c r="AV96" s="7"/>
      <c r="AW96" s="7"/>
      <c r="AX96" s="7"/>
      <c r="AY96" s="516"/>
      <c r="BA96" s="522"/>
    </row>
    <row r="97" spans="2:53" ht="15" x14ac:dyDescent="0.25">
      <c r="B97" s="525"/>
      <c r="C97" s="7"/>
      <c r="D97" s="7"/>
      <c r="E97" s="7"/>
      <c r="F97" s="36"/>
      <c r="G97" s="516"/>
      <c r="I97" s="525"/>
      <c r="J97" s="7"/>
      <c r="K97" s="7"/>
      <c r="L97" s="7"/>
      <c r="M97" s="7"/>
      <c r="N97" s="7"/>
      <c r="O97" s="7"/>
      <c r="P97" s="7"/>
      <c r="Q97" s="516"/>
      <c r="S97" s="525"/>
      <c r="T97" s="7"/>
      <c r="U97" s="7"/>
      <c r="V97" s="7"/>
      <c r="W97" s="7"/>
      <c r="X97" s="7"/>
      <c r="Y97" s="7"/>
      <c r="Z97" s="516"/>
      <c r="AB97" s="519"/>
      <c r="AD97" s="525"/>
      <c r="AE97" s="7"/>
      <c r="AF97" s="37">
        <f t="shared" si="3"/>
        <v>0</v>
      </c>
      <c r="AG97" s="197" t="e">
        <f t="shared" si="2"/>
        <v>#DIV/0!</v>
      </c>
      <c r="AI97" s="525"/>
      <c r="AJ97" s="7"/>
      <c r="AK97" s="7"/>
      <c r="AL97" s="7"/>
      <c r="AM97" s="7"/>
      <c r="AN97" s="7"/>
      <c r="AO97" s="7"/>
      <c r="AP97" s="516"/>
      <c r="AR97" s="525"/>
      <c r="AS97" s="7"/>
      <c r="AT97" s="7"/>
      <c r="AU97" s="7"/>
      <c r="AV97" s="7"/>
      <c r="AW97" s="7"/>
      <c r="AX97" s="7"/>
      <c r="AY97" s="516"/>
      <c r="BA97" s="522"/>
    </row>
    <row r="98" spans="2:53" ht="15" x14ac:dyDescent="0.25">
      <c r="B98" s="525"/>
      <c r="C98" s="7"/>
      <c r="D98" s="7"/>
      <c r="E98" s="7"/>
      <c r="F98" s="36"/>
      <c r="G98" s="516"/>
      <c r="I98" s="525"/>
      <c r="J98" s="7"/>
      <c r="K98" s="7"/>
      <c r="L98" s="7"/>
      <c r="M98" s="7"/>
      <c r="N98" s="7"/>
      <c r="O98" s="7"/>
      <c r="P98" s="7"/>
      <c r="Q98" s="516"/>
      <c r="S98" s="525"/>
      <c r="T98" s="7"/>
      <c r="U98" s="7"/>
      <c r="V98" s="7"/>
      <c r="W98" s="7"/>
      <c r="X98" s="7"/>
      <c r="Y98" s="7"/>
      <c r="Z98" s="516"/>
      <c r="AB98" s="519"/>
      <c r="AD98" s="525"/>
      <c r="AE98" s="7"/>
      <c r="AF98" s="37">
        <f t="shared" si="3"/>
        <v>0</v>
      </c>
      <c r="AG98" s="197" t="e">
        <f t="shared" si="2"/>
        <v>#DIV/0!</v>
      </c>
      <c r="AI98" s="525"/>
      <c r="AJ98" s="7"/>
      <c r="AK98" s="7"/>
      <c r="AL98" s="7"/>
      <c r="AM98" s="7"/>
      <c r="AN98" s="7"/>
      <c r="AO98" s="7"/>
      <c r="AP98" s="516"/>
      <c r="AR98" s="525"/>
      <c r="AS98" s="7"/>
      <c r="AT98" s="7"/>
      <c r="AU98" s="7"/>
      <c r="AV98" s="7"/>
      <c r="AW98" s="7"/>
      <c r="AX98" s="7"/>
      <c r="AY98" s="516"/>
      <c r="BA98" s="522"/>
    </row>
    <row r="99" spans="2:53" ht="15" x14ac:dyDescent="0.25">
      <c r="B99" s="525"/>
      <c r="C99" s="7"/>
      <c r="D99" s="7"/>
      <c r="E99" s="7"/>
      <c r="F99" s="36"/>
      <c r="G99" s="516"/>
      <c r="I99" s="525"/>
      <c r="J99" s="7"/>
      <c r="K99" s="7"/>
      <c r="L99" s="7"/>
      <c r="M99" s="7"/>
      <c r="N99" s="7"/>
      <c r="O99" s="7"/>
      <c r="P99" s="7"/>
      <c r="Q99" s="516"/>
      <c r="S99" s="525"/>
      <c r="T99" s="7"/>
      <c r="U99" s="7"/>
      <c r="V99" s="7"/>
      <c r="W99" s="7"/>
      <c r="X99" s="7"/>
      <c r="Y99" s="7"/>
      <c r="Z99" s="516"/>
      <c r="AB99" s="519"/>
      <c r="AD99" s="525"/>
      <c r="AE99" s="7"/>
      <c r="AF99" s="37">
        <f t="shared" si="3"/>
        <v>0</v>
      </c>
      <c r="AG99" s="197" t="e">
        <f t="shared" si="2"/>
        <v>#DIV/0!</v>
      </c>
      <c r="AI99" s="525"/>
      <c r="AJ99" s="7"/>
      <c r="AK99" s="7"/>
      <c r="AL99" s="7"/>
      <c r="AM99" s="7"/>
      <c r="AN99" s="7"/>
      <c r="AO99" s="7"/>
      <c r="AP99" s="516"/>
      <c r="AR99" s="525"/>
      <c r="AS99" s="7"/>
      <c r="AT99" s="7"/>
      <c r="AU99" s="7"/>
      <c r="AV99" s="7"/>
      <c r="AW99" s="7"/>
      <c r="AX99" s="7"/>
      <c r="AY99" s="516"/>
      <c r="BA99" s="522"/>
    </row>
    <row r="100" spans="2:53" ht="15" x14ac:dyDescent="0.25">
      <c r="B100" s="525"/>
      <c r="C100" s="7"/>
      <c r="D100" s="7"/>
      <c r="E100" s="7"/>
      <c r="F100" s="36"/>
      <c r="G100" s="516"/>
      <c r="I100" s="525"/>
      <c r="J100" s="7"/>
      <c r="K100" s="7"/>
      <c r="L100" s="7"/>
      <c r="M100" s="7"/>
      <c r="N100" s="7"/>
      <c r="O100" s="7"/>
      <c r="P100" s="7"/>
      <c r="Q100" s="516"/>
      <c r="S100" s="525"/>
      <c r="T100" s="7"/>
      <c r="U100" s="7"/>
      <c r="V100" s="7"/>
      <c r="W100" s="7"/>
      <c r="X100" s="7"/>
      <c r="Y100" s="7"/>
      <c r="Z100" s="516"/>
      <c r="AB100" s="519"/>
      <c r="AD100" s="525"/>
      <c r="AE100" s="7"/>
      <c r="AF100" s="37">
        <f t="shared" si="3"/>
        <v>0</v>
      </c>
      <c r="AG100" s="197" t="e">
        <f t="shared" si="2"/>
        <v>#DIV/0!</v>
      </c>
      <c r="AI100" s="525"/>
      <c r="AJ100" s="7"/>
      <c r="AK100" s="7"/>
      <c r="AL100" s="7"/>
      <c r="AM100" s="7"/>
      <c r="AN100" s="7"/>
      <c r="AO100" s="7"/>
      <c r="AP100" s="516"/>
      <c r="AR100" s="525"/>
      <c r="AS100" s="7"/>
      <c r="AT100" s="7"/>
      <c r="AU100" s="7"/>
      <c r="AV100" s="7"/>
      <c r="AW100" s="7"/>
      <c r="AX100" s="7"/>
      <c r="AY100" s="516"/>
      <c r="BA100" s="522"/>
    </row>
    <row r="101" spans="2:53" ht="15" x14ac:dyDescent="0.25">
      <c r="B101" s="525"/>
      <c r="C101" s="7"/>
      <c r="D101" s="7"/>
      <c r="E101" s="7"/>
      <c r="F101" s="36"/>
      <c r="G101" s="516"/>
      <c r="I101" s="525"/>
      <c r="J101" s="7"/>
      <c r="K101" s="7"/>
      <c r="L101" s="7"/>
      <c r="M101" s="7"/>
      <c r="N101" s="7"/>
      <c r="O101" s="7"/>
      <c r="P101" s="7"/>
      <c r="Q101" s="516"/>
      <c r="S101" s="525"/>
      <c r="T101" s="7"/>
      <c r="U101" s="7"/>
      <c r="V101" s="7"/>
      <c r="W101" s="7"/>
      <c r="X101" s="7"/>
      <c r="Y101" s="7"/>
      <c r="Z101" s="516"/>
      <c r="AB101" s="519"/>
      <c r="AD101" s="525"/>
      <c r="AE101" s="7"/>
      <c r="AF101" s="37">
        <f t="shared" si="3"/>
        <v>0</v>
      </c>
      <c r="AG101" s="197" t="e">
        <f t="shared" si="2"/>
        <v>#DIV/0!</v>
      </c>
      <c r="AI101" s="525"/>
      <c r="AJ101" s="7"/>
      <c r="AK101" s="7"/>
      <c r="AL101" s="7"/>
      <c r="AM101" s="7"/>
      <c r="AN101" s="7"/>
      <c r="AO101" s="7"/>
      <c r="AP101" s="516"/>
      <c r="AR101" s="525"/>
      <c r="AS101" s="7"/>
      <c r="AT101" s="7"/>
      <c r="AU101" s="7"/>
      <c r="AV101" s="7"/>
      <c r="AW101" s="7"/>
      <c r="AX101" s="7"/>
      <c r="AY101" s="516"/>
      <c r="BA101" s="522"/>
    </row>
    <row r="102" spans="2:53" ht="15" x14ac:dyDescent="0.25">
      <c r="B102" s="525"/>
      <c r="C102" s="7"/>
      <c r="D102" s="7"/>
      <c r="E102" s="7"/>
      <c r="F102" s="36"/>
      <c r="G102" s="516"/>
      <c r="I102" s="525"/>
      <c r="J102" s="7"/>
      <c r="K102" s="7"/>
      <c r="L102" s="7"/>
      <c r="M102" s="7"/>
      <c r="N102" s="7"/>
      <c r="O102" s="7"/>
      <c r="P102" s="7"/>
      <c r="Q102" s="516"/>
      <c r="S102" s="525"/>
      <c r="T102" s="7"/>
      <c r="U102" s="7"/>
      <c r="V102" s="7"/>
      <c r="W102" s="7"/>
      <c r="X102" s="7"/>
      <c r="Y102" s="7"/>
      <c r="Z102" s="516"/>
      <c r="AB102" s="519"/>
      <c r="AD102" s="525"/>
      <c r="AE102" s="7"/>
      <c r="AF102" s="37">
        <f t="shared" si="3"/>
        <v>0</v>
      </c>
      <c r="AG102" s="197" t="e">
        <f t="shared" si="2"/>
        <v>#DIV/0!</v>
      </c>
      <c r="AI102" s="525"/>
      <c r="AJ102" s="7"/>
      <c r="AK102" s="7"/>
      <c r="AL102" s="7"/>
      <c r="AM102" s="7"/>
      <c r="AN102" s="7"/>
      <c r="AO102" s="7"/>
      <c r="AP102" s="516"/>
      <c r="AR102" s="525"/>
      <c r="AS102" s="7"/>
      <c r="AT102" s="7"/>
      <c r="AU102" s="7"/>
      <c r="AV102" s="7"/>
      <c r="AW102" s="7"/>
      <c r="AX102" s="7"/>
      <c r="AY102" s="516"/>
      <c r="BA102" s="522"/>
    </row>
    <row r="103" spans="2:53" ht="15" x14ac:dyDescent="0.25">
      <c r="B103" s="525"/>
      <c r="C103" s="7"/>
      <c r="D103" s="7"/>
      <c r="E103" s="7"/>
      <c r="F103" s="36"/>
      <c r="G103" s="516"/>
      <c r="I103" s="525"/>
      <c r="J103" s="7"/>
      <c r="K103" s="7"/>
      <c r="L103" s="7"/>
      <c r="M103" s="7"/>
      <c r="N103" s="7"/>
      <c r="O103" s="7"/>
      <c r="P103" s="7"/>
      <c r="Q103" s="516"/>
      <c r="S103" s="525"/>
      <c r="T103" s="7"/>
      <c r="U103" s="7"/>
      <c r="V103" s="7"/>
      <c r="W103" s="7"/>
      <c r="X103" s="7"/>
      <c r="Y103" s="7"/>
      <c r="Z103" s="516"/>
      <c r="AB103" s="519"/>
      <c r="AD103" s="525"/>
      <c r="AE103" s="7"/>
      <c r="AF103" s="37">
        <f t="shared" si="3"/>
        <v>0</v>
      </c>
      <c r="AG103" s="197" t="e">
        <f t="shared" si="2"/>
        <v>#DIV/0!</v>
      </c>
      <c r="AI103" s="525"/>
      <c r="AJ103" s="7"/>
      <c r="AK103" s="7"/>
      <c r="AL103" s="7"/>
      <c r="AM103" s="7"/>
      <c r="AN103" s="7"/>
      <c r="AO103" s="7"/>
      <c r="AP103" s="516"/>
      <c r="AR103" s="525"/>
      <c r="AS103" s="7"/>
      <c r="AT103" s="7"/>
      <c r="AU103" s="7"/>
      <c r="AV103" s="7"/>
      <c r="AW103" s="7"/>
      <c r="AX103" s="7"/>
      <c r="AY103" s="516"/>
      <c r="BA103" s="522"/>
    </row>
    <row r="104" spans="2:53" ht="15" x14ac:dyDescent="0.25">
      <c r="B104" s="525"/>
      <c r="C104" s="7"/>
      <c r="D104" s="7"/>
      <c r="E104" s="7"/>
      <c r="F104" s="36"/>
      <c r="G104" s="516"/>
      <c r="I104" s="525"/>
      <c r="J104" s="7"/>
      <c r="K104" s="7"/>
      <c r="L104" s="7"/>
      <c r="M104" s="7"/>
      <c r="N104" s="7"/>
      <c r="O104" s="7"/>
      <c r="P104" s="7"/>
      <c r="Q104" s="516"/>
      <c r="S104" s="525"/>
      <c r="T104" s="7"/>
      <c r="U104" s="7"/>
      <c r="V104" s="7"/>
      <c r="W104" s="7"/>
      <c r="X104" s="7"/>
      <c r="Y104" s="7"/>
      <c r="Z104" s="516"/>
      <c r="AB104" s="519"/>
      <c r="AD104" s="525"/>
      <c r="AE104" s="7"/>
      <c r="AF104" s="37">
        <f t="shared" si="3"/>
        <v>0</v>
      </c>
      <c r="AG104" s="197" t="e">
        <f t="shared" si="2"/>
        <v>#DIV/0!</v>
      </c>
      <c r="AI104" s="525"/>
      <c r="AJ104" s="7"/>
      <c r="AK104" s="7"/>
      <c r="AL104" s="7"/>
      <c r="AM104" s="7"/>
      <c r="AN104" s="7"/>
      <c r="AO104" s="7"/>
      <c r="AP104" s="516"/>
      <c r="AR104" s="525"/>
      <c r="AS104" s="7"/>
      <c r="AT104" s="7"/>
      <c r="AU104" s="7"/>
      <c r="AV104" s="7"/>
      <c r="AW104" s="7"/>
      <c r="AX104" s="7"/>
      <c r="AY104" s="516"/>
      <c r="BA104" s="522"/>
    </row>
    <row r="105" spans="2:53" ht="15" x14ac:dyDescent="0.25">
      <c r="B105" s="525"/>
      <c r="C105" s="7"/>
      <c r="D105" s="7"/>
      <c r="E105" s="7"/>
      <c r="F105" s="36"/>
      <c r="G105" s="516"/>
      <c r="I105" s="525"/>
      <c r="J105" s="7"/>
      <c r="K105" s="7"/>
      <c r="L105" s="7"/>
      <c r="M105" s="7"/>
      <c r="N105" s="7"/>
      <c r="O105" s="7"/>
      <c r="P105" s="7"/>
      <c r="Q105" s="516"/>
      <c r="S105" s="525"/>
      <c r="T105" s="7"/>
      <c r="U105" s="7"/>
      <c r="V105" s="7"/>
      <c r="W105" s="7"/>
      <c r="X105" s="7"/>
      <c r="Y105" s="7"/>
      <c r="Z105" s="516"/>
      <c r="AB105" s="519"/>
      <c r="AD105" s="525"/>
      <c r="AE105" s="7"/>
      <c r="AF105" s="37">
        <f t="shared" si="3"/>
        <v>0</v>
      </c>
      <c r="AG105" s="197" t="e">
        <f t="shared" si="2"/>
        <v>#DIV/0!</v>
      </c>
      <c r="AI105" s="525"/>
      <c r="AJ105" s="7"/>
      <c r="AK105" s="7"/>
      <c r="AL105" s="7"/>
      <c r="AM105" s="7"/>
      <c r="AN105" s="7"/>
      <c r="AO105" s="7"/>
      <c r="AP105" s="516"/>
      <c r="AR105" s="525"/>
      <c r="AS105" s="7"/>
      <c r="AT105" s="7"/>
      <c r="AU105" s="7"/>
      <c r="AV105" s="7"/>
      <c r="AW105" s="7"/>
      <c r="AX105" s="7"/>
      <c r="AY105" s="516"/>
      <c r="BA105" s="522"/>
    </row>
    <row r="106" spans="2:53" ht="15" x14ac:dyDescent="0.25">
      <c r="B106" s="525"/>
      <c r="C106" s="7"/>
      <c r="D106" s="7"/>
      <c r="E106" s="7"/>
      <c r="F106" s="36"/>
      <c r="G106" s="516"/>
      <c r="I106" s="525"/>
      <c r="J106" s="7"/>
      <c r="K106" s="7"/>
      <c r="L106" s="7"/>
      <c r="M106" s="7"/>
      <c r="N106" s="7"/>
      <c r="O106" s="7"/>
      <c r="P106" s="7"/>
      <c r="Q106" s="516"/>
      <c r="S106" s="525"/>
      <c r="T106" s="7"/>
      <c r="U106" s="7"/>
      <c r="V106" s="7"/>
      <c r="W106" s="7"/>
      <c r="X106" s="7"/>
      <c r="Y106" s="7"/>
      <c r="Z106" s="516"/>
      <c r="AB106" s="519"/>
      <c r="AD106" s="525"/>
      <c r="AE106" s="7"/>
      <c r="AF106" s="37">
        <f t="shared" si="3"/>
        <v>0</v>
      </c>
      <c r="AG106" s="197" t="e">
        <f t="shared" si="2"/>
        <v>#DIV/0!</v>
      </c>
      <c r="AI106" s="525"/>
      <c r="AJ106" s="7"/>
      <c r="AK106" s="7"/>
      <c r="AL106" s="7"/>
      <c r="AM106" s="7"/>
      <c r="AN106" s="7"/>
      <c r="AO106" s="7"/>
      <c r="AP106" s="516"/>
      <c r="AR106" s="525"/>
      <c r="AS106" s="7"/>
      <c r="AT106" s="7"/>
      <c r="AU106" s="7"/>
      <c r="AV106" s="7"/>
      <c r="AW106" s="7"/>
      <c r="AX106" s="7"/>
      <c r="AY106" s="516"/>
      <c r="BA106" s="522"/>
    </row>
    <row r="107" spans="2:53" ht="15" x14ac:dyDescent="0.25">
      <c r="B107" s="525"/>
      <c r="C107" s="7"/>
      <c r="D107" s="7"/>
      <c r="E107" s="7"/>
      <c r="F107" s="36"/>
      <c r="G107" s="516"/>
      <c r="I107" s="525"/>
      <c r="J107" s="7"/>
      <c r="K107" s="7"/>
      <c r="L107" s="7"/>
      <c r="M107" s="7"/>
      <c r="N107" s="7"/>
      <c r="O107" s="7"/>
      <c r="P107" s="7"/>
      <c r="Q107" s="516"/>
      <c r="S107" s="525"/>
      <c r="T107" s="7"/>
      <c r="U107" s="7"/>
      <c r="V107" s="7"/>
      <c r="W107" s="7"/>
      <c r="X107" s="7"/>
      <c r="Y107" s="7"/>
      <c r="Z107" s="516"/>
      <c r="AB107" s="519"/>
      <c r="AD107" s="525"/>
      <c r="AE107" s="7"/>
      <c r="AF107" s="37">
        <f t="shared" si="3"/>
        <v>0</v>
      </c>
      <c r="AG107" s="197" t="e">
        <f t="shared" si="2"/>
        <v>#DIV/0!</v>
      </c>
      <c r="AI107" s="525"/>
      <c r="AJ107" s="7"/>
      <c r="AK107" s="7"/>
      <c r="AL107" s="7"/>
      <c r="AM107" s="7"/>
      <c r="AN107" s="7"/>
      <c r="AO107" s="7"/>
      <c r="AP107" s="516"/>
      <c r="AR107" s="525"/>
      <c r="AS107" s="7"/>
      <c r="AT107" s="7"/>
      <c r="AU107" s="7"/>
      <c r="AV107" s="7"/>
      <c r="AW107" s="7"/>
      <c r="AX107" s="7"/>
      <c r="AY107" s="516"/>
      <c r="BA107" s="522"/>
    </row>
    <row r="108" spans="2:53" ht="15" x14ac:dyDescent="0.25">
      <c r="B108" s="525"/>
      <c r="C108" s="7"/>
      <c r="D108" s="7"/>
      <c r="E108" s="7"/>
      <c r="F108" s="36"/>
      <c r="G108" s="516"/>
      <c r="I108" s="525"/>
      <c r="J108" s="7"/>
      <c r="K108" s="7"/>
      <c r="L108" s="7"/>
      <c r="M108" s="7"/>
      <c r="N108" s="7"/>
      <c r="O108" s="7"/>
      <c r="P108" s="7"/>
      <c r="Q108" s="516"/>
      <c r="S108" s="525"/>
      <c r="T108" s="7"/>
      <c r="U108" s="7"/>
      <c r="V108" s="7"/>
      <c r="W108" s="7"/>
      <c r="X108" s="7"/>
      <c r="Y108" s="7"/>
      <c r="Z108" s="516"/>
      <c r="AB108" s="519"/>
      <c r="AD108" s="525"/>
      <c r="AE108" s="7"/>
      <c r="AF108" s="37">
        <f t="shared" si="3"/>
        <v>0</v>
      </c>
      <c r="AG108" s="197" t="e">
        <f t="shared" si="2"/>
        <v>#DIV/0!</v>
      </c>
      <c r="AI108" s="525"/>
      <c r="AJ108" s="7"/>
      <c r="AK108" s="7"/>
      <c r="AL108" s="7"/>
      <c r="AM108" s="7"/>
      <c r="AN108" s="7"/>
      <c r="AO108" s="7"/>
      <c r="AP108" s="516"/>
      <c r="AR108" s="525"/>
      <c r="AS108" s="7"/>
      <c r="AT108" s="7"/>
      <c r="AU108" s="7"/>
      <c r="AV108" s="7"/>
      <c r="AW108" s="7"/>
      <c r="AX108" s="7"/>
      <c r="AY108" s="516"/>
      <c r="BA108" s="522"/>
    </row>
    <row r="109" spans="2:53" ht="15" x14ac:dyDescent="0.25">
      <c r="B109" s="525"/>
      <c r="C109" s="7"/>
      <c r="D109" s="7"/>
      <c r="E109" s="7"/>
      <c r="F109" s="36"/>
      <c r="G109" s="516"/>
      <c r="I109" s="525"/>
      <c r="J109" s="7"/>
      <c r="K109" s="7"/>
      <c r="L109" s="7"/>
      <c r="M109" s="7"/>
      <c r="N109" s="7"/>
      <c r="O109" s="7"/>
      <c r="P109" s="7"/>
      <c r="Q109" s="516"/>
      <c r="S109" s="525"/>
      <c r="T109" s="7"/>
      <c r="U109" s="7"/>
      <c r="V109" s="7"/>
      <c r="W109" s="7"/>
      <c r="X109" s="7"/>
      <c r="Y109" s="7"/>
      <c r="Z109" s="516"/>
      <c r="AB109" s="519"/>
      <c r="AD109" s="525"/>
      <c r="AE109" s="7"/>
      <c r="AF109" s="37">
        <f t="shared" si="3"/>
        <v>0</v>
      </c>
      <c r="AG109" s="197" t="e">
        <f t="shared" si="2"/>
        <v>#DIV/0!</v>
      </c>
      <c r="AI109" s="525"/>
      <c r="AJ109" s="7"/>
      <c r="AK109" s="7"/>
      <c r="AL109" s="7"/>
      <c r="AM109" s="7"/>
      <c r="AN109" s="7"/>
      <c r="AO109" s="7"/>
      <c r="AP109" s="516"/>
      <c r="AR109" s="525"/>
      <c r="AS109" s="7"/>
      <c r="AT109" s="7"/>
      <c r="AU109" s="7"/>
      <c r="AV109" s="7"/>
      <c r="AW109" s="7"/>
      <c r="AX109" s="7"/>
      <c r="AY109" s="516"/>
      <c r="BA109" s="522"/>
    </row>
    <row r="110" spans="2:53" ht="15" x14ac:dyDescent="0.25">
      <c r="B110" s="525"/>
      <c r="C110" s="7"/>
      <c r="D110" s="7"/>
      <c r="E110" s="7"/>
      <c r="F110" s="36"/>
      <c r="G110" s="516"/>
      <c r="I110" s="525"/>
      <c r="J110" s="7"/>
      <c r="K110" s="7"/>
      <c r="L110" s="7"/>
      <c r="M110" s="7"/>
      <c r="N110" s="7"/>
      <c r="O110" s="7"/>
      <c r="P110" s="7"/>
      <c r="Q110" s="516"/>
      <c r="S110" s="525"/>
      <c r="T110" s="7"/>
      <c r="U110" s="7"/>
      <c r="V110" s="7"/>
      <c r="W110" s="7"/>
      <c r="X110" s="7"/>
      <c r="Y110" s="7"/>
      <c r="Z110" s="516"/>
      <c r="AB110" s="519"/>
      <c r="AD110" s="525"/>
      <c r="AE110" s="7"/>
      <c r="AF110" s="37">
        <f t="shared" si="3"/>
        <v>0</v>
      </c>
      <c r="AG110" s="197" t="e">
        <f t="shared" si="2"/>
        <v>#DIV/0!</v>
      </c>
      <c r="AI110" s="525"/>
      <c r="AJ110" s="7"/>
      <c r="AK110" s="7"/>
      <c r="AL110" s="7"/>
      <c r="AM110" s="7"/>
      <c r="AN110" s="7"/>
      <c r="AO110" s="7"/>
      <c r="AP110" s="516"/>
      <c r="AR110" s="525"/>
      <c r="AS110" s="7"/>
      <c r="AT110" s="7"/>
      <c r="AU110" s="7"/>
      <c r="AV110" s="7"/>
      <c r="AW110" s="7"/>
      <c r="AX110" s="7"/>
      <c r="AY110" s="516"/>
      <c r="BA110" s="522"/>
    </row>
    <row r="111" spans="2:53" ht="15" x14ac:dyDescent="0.25">
      <c r="B111" s="525"/>
      <c r="C111" s="7"/>
      <c r="D111" s="7"/>
      <c r="E111" s="7"/>
      <c r="F111" s="36"/>
      <c r="G111" s="516"/>
      <c r="I111" s="525"/>
      <c r="J111" s="7"/>
      <c r="K111" s="7"/>
      <c r="L111" s="7"/>
      <c r="M111" s="7"/>
      <c r="N111" s="7"/>
      <c r="O111" s="7"/>
      <c r="P111" s="7"/>
      <c r="Q111" s="516"/>
      <c r="S111" s="525"/>
      <c r="T111" s="7"/>
      <c r="U111" s="7"/>
      <c r="V111" s="7"/>
      <c r="W111" s="7"/>
      <c r="X111" s="7"/>
      <c r="Y111" s="7"/>
      <c r="Z111" s="516"/>
      <c r="AB111" s="519"/>
      <c r="AD111" s="525"/>
      <c r="AE111" s="7"/>
      <c r="AF111" s="37">
        <f t="shared" si="3"/>
        <v>0</v>
      </c>
      <c r="AG111" s="197" t="e">
        <f t="shared" si="2"/>
        <v>#DIV/0!</v>
      </c>
      <c r="AI111" s="525"/>
      <c r="AJ111" s="7"/>
      <c r="AK111" s="7"/>
      <c r="AL111" s="7"/>
      <c r="AM111" s="7"/>
      <c r="AN111" s="7"/>
      <c r="AO111" s="7"/>
      <c r="AP111" s="516"/>
      <c r="AR111" s="525"/>
      <c r="AS111" s="7"/>
      <c r="AT111" s="7"/>
      <c r="AU111" s="7"/>
      <c r="AV111" s="7"/>
      <c r="AW111" s="7"/>
      <c r="AX111" s="7"/>
      <c r="AY111" s="516"/>
      <c r="BA111" s="522"/>
    </row>
    <row r="112" spans="2:53" ht="15" x14ac:dyDescent="0.25">
      <c r="B112" s="525"/>
      <c r="C112" s="7"/>
      <c r="D112" s="7"/>
      <c r="E112" s="7"/>
      <c r="F112" s="36"/>
      <c r="G112" s="516"/>
      <c r="I112" s="525"/>
      <c r="J112" s="7"/>
      <c r="K112" s="7"/>
      <c r="L112" s="7"/>
      <c r="M112" s="7"/>
      <c r="N112" s="7"/>
      <c r="O112" s="7"/>
      <c r="P112" s="7"/>
      <c r="Q112" s="516"/>
      <c r="S112" s="525"/>
      <c r="T112" s="7"/>
      <c r="U112" s="7"/>
      <c r="V112" s="7"/>
      <c r="W112" s="7"/>
      <c r="X112" s="7"/>
      <c r="Y112" s="7"/>
      <c r="Z112" s="516"/>
      <c r="AB112" s="519"/>
      <c r="AD112" s="525"/>
      <c r="AE112" s="7"/>
      <c r="AF112" s="37">
        <f t="shared" si="3"/>
        <v>0</v>
      </c>
      <c r="AG112" s="197" t="e">
        <f t="shared" si="2"/>
        <v>#DIV/0!</v>
      </c>
      <c r="AI112" s="525"/>
      <c r="AJ112" s="7"/>
      <c r="AK112" s="7"/>
      <c r="AL112" s="7"/>
      <c r="AM112" s="7"/>
      <c r="AN112" s="7"/>
      <c r="AO112" s="7"/>
      <c r="AP112" s="516"/>
      <c r="AR112" s="525"/>
      <c r="AS112" s="7"/>
      <c r="AT112" s="7"/>
      <c r="AU112" s="7"/>
      <c r="AV112" s="7"/>
      <c r="AW112" s="7"/>
      <c r="AX112" s="7"/>
      <c r="AY112" s="516"/>
      <c r="BA112" s="522"/>
    </row>
    <row r="113" spans="2:53" ht="15" x14ac:dyDescent="0.25">
      <c r="B113" s="525"/>
      <c r="C113" s="7"/>
      <c r="D113" s="7"/>
      <c r="E113" s="7"/>
      <c r="F113" s="36"/>
      <c r="G113" s="516"/>
      <c r="I113" s="525"/>
      <c r="J113" s="7"/>
      <c r="K113" s="7"/>
      <c r="L113" s="7"/>
      <c r="M113" s="7"/>
      <c r="N113" s="7"/>
      <c r="O113" s="7"/>
      <c r="P113" s="7"/>
      <c r="Q113" s="516"/>
      <c r="S113" s="525"/>
      <c r="T113" s="7"/>
      <c r="U113" s="7"/>
      <c r="V113" s="7"/>
      <c r="W113" s="7"/>
      <c r="X113" s="7"/>
      <c r="Y113" s="7"/>
      <c r="Z113" s="516"/>
      <c r="AB113" s="519"/>
      <c r="AD113" s="525"/>
      <c r="AE113" s="7"/>
      <c r="AF113" s="37">
        <f t="shared" si="3"/>
        <v>0</v>
      </c>
      <c r="AG113" s="197" t="e">
        <f t="shared" si="2"/>
        <v>#DIV/0!</v>
      </c>
      <c r="AI113" s="525"/>
      <c r="AJ113" s="7"/>
      <c r="AK113" s="7"/>
      <c r="AL113" s="7"/>
      <c r="AM113" s="7"/>
      <c r="AN113" s="7"/>
      <c r="AO113" s="7"/>
      <c r="AP113" s="516"/>
      <c r="AR113" s="525"/>
      <c r="AS113" s="7"/>
      <c r="AT113" s="7"/>
      <c r="AU113" s="7"/>
      <c r="AV113" s="7"/>
      <c r="AW113" s="7"/>
      <c r="AX113" s="7"/>
      <c r="AY113" s="516"/>
      <c r="BA113" s="522"/>
    </row>
    <row r="114" spans="2:53" ht="15" x14ac:dyDescent="0.25">
      <c r="B114" s="525"/>
      <c r="C114" s="7"/>
      <c r="D114" s="7"/>
      <c r="E114" s="7"/>
      <c r="F114" s="36"/>
      <c r="G114" s="516"/>
      <c r="I114" s="525"/>
      <c r="J114" s="7"/>
      <c r="K114" s="7"/>
      <c r="L114" s="7"/>
      <c r="M114" s="7"/>
      <c r="N114" s="7"/>
      <c r="O114" s="7"/>
      <c r="P114" s="7"/>
      <c r="Q114" s="516"/>
      <c r="S114" s="525"/>
      <c r="T114" s="7"/>
      <c r="U114" s="7"/>
      <c r="V114" s="7"/>
      <c r="W114" s="7"/>
      <c r="X114" s="7"/>
      <c r="Y114" s="7"/>
      <c r="Z114" s="516"/>
      <c r="AB114" s="519"/>
      <c r="AD114" s="525"/>
      <c r="AE114" s="7"/>
      <c r="AF114" s="37">
        <f t="shared" si="3"/>
        <v>0</v>
      </c>
      <c r="AG114" s="197" t="e">
        <f t="shared" si="2"/>
        <v>#DIV/0!</v>
      </c>
      <c r="AI114" s="525"/>
      <c r="AJ114" s="7"/>
      <c r="AK114" s="7"/>
      <c r="AL114" s="7"/>
      <c r="AM114" s="7"/>
      <c r="AN114" s="7"/>
      <c r="AO114" s="7"/>
      <c r="AP114" s="516"/>
      <c r="AR114" s="525"/>
      <c r="AS114" s="7"/>
      <c r="AT114" s="7"/>
      <c r="AU114" s="7"/>
      <c r="AV114" s="7"/>
      <c r="AW114" s="7"/>
      <c r="AX114" s="7"/>
      <c r="AY114" s="516"/>
      <c r="BA114" s="522"/>
    </row>
    <row r="115" spans="2:53" ht="15" x14ac:dyDescent="0.25">
      <c r="B115" s="525"/>
      <c r="C115" s="7"/>
      <c r="D115" s="7"/>
      <c r="E115" s="7"/>
      <c r="F115" s="36"/>
      <c r="G115" s="516"/>
      <c r="I115" s="525"/>
      <c r="J115" s="7"/>
      <c r="K115" s="7"/>
      <c r="L115" s="7"/>
      <c r="M115" s="7"/>
      <c r="N115" s="7"/>
      <c r="O115" s="7"/>
      <c r="P115" s="7"/>
      <c r="Q115" s="516"/>
      <c r="S115" s="525"/>
      <c r="T115" s="7"/>
      <c r="U115" s="7"/>
      <c r="V115" s="7"/>
      <c r="W115" s="7"/>
      <c r="X115" s="7"/>
      <c r="Y115" s="7"/>
      <c r="Z115" s="516"/>
      <c r="AB115" s="519"/>
      <c r="AD115" s="525"/>
      <c r="AE115" s="7"/>
      <c r="AF115" s="37">
        <f t="shared" si="3"/>
        <v>0</v>
      </c>
      <c r="AG115" s="197" t="e">
        <f t="shared" si="2"/>
        <v>#DIV/0!</v>
      </c>
      <c r="AI115" s="525"/>
      <c r="AJ115" s="7"/>
      <c r="AK115" s="7"/>
      <c r="AL115" s="7"/>
      <c r="AM115" s="7"/>
      <c r="AN115" s="7"/>
      <c r="AO115" s="7"/>
      <c r="AP115" s="516"/>
      <c r="AR115" s="525"/>
      <c r="AS115" s="7"/>
      <c r="AT115" s="7"/>
      <c r="AU115" s="7"/>
      <c r="AV115" s="7"/>
      <c r="AW115" s="7"/>
      <c r="AX115" s="7"/>
      <c r="AY115" s="516"/>
      <c r="BA115" s="522"/>
    </row>
    <row r="116" spans="2:53" ht="15" x14ac:dyDescent="0.25">
      <c r="B116" s="525"/>
      <c r="C116" s="7"/>
      <c r="D116" s="7"/>
      <c r="E116" s="7"/>
      <c r="F116" s="36"/>
      <c r="G116" s="516"/>
      <c r="I116" s="525"/>
      <c r="J116" s="7"/>
      <c r="K116" s="7"/>
      <c r="L116" s="7"/>
      <c r="M116" s="7"/>
      <c r="N116" s="7"/>
      <c r="O116" s="7"/>
      <c r="P116" s="7"/>
      <c r="Q116" s="516"/>
      <c r="S116" s="525"/>
      <c r="T116" s="7"/>
      <c r="U116" s="7"/>
      <c r="V116" s="7"/>
      <c r="W116" s="7"/>
      <c r="X116" s="7"/>
      <c r="Y116" s="7"/>
      <c r="Z116" s="516"/>
      <c r="AB116" s="519"/>
      <c r="AD116" s="525"/>
      <c r="AE116" s="7"/>
      <c r="AF116" s="37">
        <f t="shared" si="3"/>
        <v>0</v>
      </c>
      <c r="AG116" s="197" t="e">
        <f t="shared" si="2"/>
        <v>#DIV/0!</v>
      </c>
      <c r="AI116" s="525"/>
      <c r="AJ116" s="7"/>
      <c r="AK116" s="7"/>
      <c r="AL116" s="7"/>
      <c r="AM116" s="7"/>
      <c r="AN116" s="7"/>
      <c r="AO116" s="7"/>
      <c r="AP116" s="516"/>
      <c r="AR116" s="525"/>
      <c r="AS116" s="7"/>
      <c r="AT116" s="7"/>
      <c r="AU116" s="7"/>
      <c r="AV116" s="7"/>
      <c r="AW116" s="7"/>
      <c r="AX116" s="7"/>
      <c r="AY116" s="516"/>
      <c r="BA116" s="522"/>
    </row>
    <row r="117" spans="2:53" ht="15" x14ac:dyDescent="0.25">
      <c r="B117" s="525"/>
      <c r="C117" s="7"/>
      <c r="D117" s="7"/>
      <c r="E117" s="7"/>
      <c r="F117" s="36"/>
      <c r="G117" s="516"/>
      <c r="I117" s="525"/>
      <c r="J117" s="7"/>
      <c r="K117" s="7"/>
      <c r="L117" s="7"/>
      <c r="M117" s="7"/>
      <c r="N117" s="7"/>
      <c r="O117" s="7"/>
      <c r="P117" s="7"/>
      <c r="Q117" s="516"/>
      <c r="S117" s="525"/>
      <c r="T117" s="7"/>
      <c r="U117" s="7"/>
      <c r="V117" s="7"/>
      <c r="W117" s="7"/>
      <c r="X117" s="7"/>
      <c r="Y117" s="7"/>
      <c r="Z117" s="516"/>
      <c r="AB117" s="519"/>
      <c r="AD117" s="525"/>
      <c r="AE117" s="7"/>
      <c r="AF117" s="37">
        <f t="shared" si="3"/>
        <v>0</v>
      </c>
      <c r="AG117" s="197" t="e">
        <f t="shared" si="2"/>
        <v>#DIV/0!</v>
      </c>
      <c r="AI117" s="525"/>
      <c r="AJ117" s="7"/>
      <c r="AK117" s="7"/>
      <c r="AL117" s="7"/>
      <c r="AM117" s="7"/>
      <c r="AN117" s="7"/>
      <c r="AO117" s="7"/>
      <c r="AP117" s="516"/>
      <c r="AR117" s="525"/>
      <c r="AS117" s="7"/>
      <c r="AT117" s="7"/>
      <c r="AU117" s="7"/>
      <c r="AV117" s="7"/>
      <c r="AW117" s="7"/>
      <c r="AX117" s="7"/>
      <c r="AY117" s="516"/>
      <c r="BA117" s="522"/>
    </row>
    <row r="118" spans="2:53" ht="15" x14ac:dyDescent="0.25">
      <c r="B118" s="525"/>
      <c r="C118" s="7"/>
      <c r="D118" s="7"/>
      <c r="E118" s="7"/>
      <c r="F118" s="36"/>
      <c r="G118" s="516"/>
      <c r="I118" s="525"/>
      <c r="J118" s="7"/>
      <c r="K118" s="7"/>
      <c r="L118" s="7"/>
      <c r="M118" s="7"/>
      <c r="N118" s="7"/>
      <c r="O118" s="7"/>
      <c r="P118" s="7"/>
      <c r="Q118" s="516"/>
      <c r="S118" s="525"/>
      <c r="T118" s="7"/>
      <c r="U118" s="7"/>
      <c r="V118" s="7"/>
      <c r="W118" s="7"/>
      <c r="X118" s="7"/>
      <c r="Y118" s="7"/>
      <c r="Z118" s="516"/>
      <c r="AB118" s="519"/>
      <c r="AD118" s="525"/>
      <c r="AE118" s="7"/>
      <c r="AF118" s="37">
        <f t="shared" si="3"/>
        <v>0</v>
      </c>
      <c r="AG118" s="197" t="e">
        <f t="shared" si="2"/>
        <v>#DIV/0!</v>
      </c>
      <c r="AI118" s="525"/>
      <c r="AJ118" s="7"/>
      <c r="AK118" s="7"/>
      <c r="AL118" s="7"/>
      <c r="AM118" s="7"/>
      <c r="AN118" s="7"/>
      <c r="AO118" s="7"/>
      <c r="AP118" s="516"/>
      <c r="AR118" s="525"/>
      <c r="AS118" s="7"/>
      <c r="AT118" s="7"/>
      <c r="AU118" s="7"/>
      <c r="AV118" s="7"/>
      <c r="AW118" s="7"/>
      <c r="AX118" s="7"/>
      <c r="AY118" s="516"/>
      <c r="BA118" s="522"/>
    </row>
    <row r="119" spans="2:53" ht="15" x14ac:dyDescent="0.25">
      <c r="B119" s="525"/>
      <c r="C119" s="7"/>
      <c r="D119" s="7"/>
      <c r="E119" s="7"/>
      <c r="F119" s="36"/>
      <c r="G119" s="516"/>
      <c r="I119" s="525"/>
      <c r="J119" s="7"/>
      <c r="K119" s="7"/>
      <c r="L119" s="7"/>
      <c r="M119" s="7"/>
      <c r="N119" s="7"/>
      <c r="O119" s="7"/>
      <c r="P119" s="7"/>
      <c r="Q119" s="516"/>
      <c r="S119" s="525"/>
      <c r="T119" s="7"/>
      <c r="U119" s="7"/>
      <c r="V119" s="7"/>
      <c r="W119" s="7"/>
      <c r="X119" s="7"/>
      <c r="Y119" s="7"/>
      <c r="Z119" s="516"/>
      <c r="AB119" s="519"/>
      <c r="AD119" s="525"/>
      <c r="AE119" s="7"/>
      <c r="AF119" s="37">
        <f t="shared" si="3"/>
        <v>0</v>
      </c>
      <c r="AG119" s="197" t="e">
        <f t="shared" si="2"/>
        <v>#DIV/0!</v>
      </c>
      <c r="AI119" s="525"/>
      <c r="AJ119" s="7"/>
      <c r="AK119" s="7"/>
      <c r="AL119" s="7"/>
      <c r="AM119" s="7"/>
      <c r="AN119" s="7"/>
      <c r="AO119" s="7"/>
      <c r="AP119" s="516"/>
      <c r="AR119" s="525"/>
      <c r="AS119" s="7"/>
      <c r="AT119" s="7"/>
      <c r="AU119" s="7"/>
      <c r="AV119" s="7"/>
      <c r="AW119" s="7"/>
      <c r="AX119" s="7"/>
      <c r="AY119" s="516"/>
      <c r="BA119" s="522"/>
    </row>
    <row r="120" spans="2:53" ht="15" x14ac:dyDescent="0.25">
      <c r="B120" s="525"/>
      <c r="C120" s="7"/>
      <c r="D120" s="7"/>
      <c r="E120" s="7"/>
      <c r="F120" s="36"/>
      <c r="G120" s="516"/>
      <c r="I120" s="525"/>
      <c r="J120" s="7"/>
      <c r="K120" s="7"/>
      <c r="L120" s="7"/>
      <c r="M120" s="7"/>
      <c r="N120" s="7"/>
      <c r="O120" s="7"/>
      <c r="P120" s="7"/>
      <c r="Q120" s="516"/>
      <c r="S120" s="525"/>
      <c r="T120" s="7"/>
      <c r="U120" s="7"/>
      <c r="V120" s="7"/>
      <c r="W120" s="7"/>
      <c r="X120" s="7"/>
      <c r="Y120" s="7"/>
      <c r="Z120" s="516"/>
      <c r="AB120" s="519"/>
      <c r="AD120" s="525"/>
      <c r="AE120" s="7"/>
      <c r="AF120" s="37">
        <f t="shared" si="3"/>
        <v>0</v>
      </c>
      <c r="AG120" s="197" t="e">
        <f t="shared" si="2"/>
        <v>#DIV/0!</v>
      </c>
      <c r="AI120" s="525"/>
      <c r="AJ120" s="7"/>
      <c r="AK120" s="7"/>
      <c r="AL120" s="7"/>
      <c r="AM120" s="7"/>
      <c r="AN120" s="7"/>
      <c r="AO120" s="7"/>
      <c r="AP120" s="516"/>
      <c r="AR120" s="525"/>
      <c r="AS120" s="7"/>
      <c r="AT120" s="7"/>
      <c r="AU120" s="7"/>
      <c r="AV120" s="7"/>
      <c r="AW120" s="7"/>
      <c r="AX120" s="7"/>
      <c r="AY120" s="516"/>
      <c r="BA120" s="522"/>
    </row>
    <row r="121" spans="2:53" ht="15" x14ac:dyDescent="0.25">
      <c r="B121" s="525"/>
      <c r="C121" s="7"/>
      <c r="D121" s="7"/>
      <c r="E121" s="7"/>
      <c r="F121" s="36"/>
      <c r="G121" s="516"/>
      <c r="I121" s="525"/>
      <c r="J121" s="7"/>
      <c r="K121" s="7"/>
      <c r="L121" s="7"/>
      <c r="M121" s="7"/>
      <c r="N121" s="7"/>
      <c r="O121" s="7"/>
      <c r="P121" s="7"/>
      <c r="Q121" s="516"/>
      <c r="S121" s="525"/>
      <c r="T121" s="7"/>
      <c r="U121" s="7"/>
      <c r="V121" s="7"/>
      <c r="W121" s="7"/>
      <c r="X121" s="7"/>
      <c r="Y121" s="7"/>
      <c r="Z121" s="516"/>
      <c r="AB121" s="519"/>
      <c r="AD121" s="525"/>
      <c r="AE121" s="7"/>
      <c r="AF121" s="37">
        <f t="shared" si="3"/>
        <v>0</v>
      </c>
      <c r="AG121" s="197" t="e">
        <f t="shared" si="2"/>
        <v>#DIV/0!</v>
      </c>
      <c r="AI121" s="525"/>
      <c r="AJ121" s="7"/>
      <c r="AK121" s="7"/>
      <c r="AL121" s="7"/>
      <c r="AM121" s="7"/>
      <c r="AN121" s="7"/>
      <c r="AO121" s="7"/>
      <c r="AP121" s="516"/>
      <c r="AR121" s="525"/>
      <c r="AS121" s="7"/>
      <c r="AT121" s="7"/>
      <c r="AU121" s="7"/>
      <c r="AV121" s="7"/>
      <c r="AW121" s="7"/>
      <c r="AX121" s="7"/>
      <c r="AY121" s="516"/>
      <c r="BA121" s="522"/>
    </row>
    <row r="122" spans="2:53" ht="15" x14ac:dyDescent="0.25">
      <c r="B122" s="525"/>
      <c r="C122" s="7"/>
      <c r="D122" s="7"/>
      <c r="E122" s="7"/>
      <c r="F122" s="36"/>
      <c r="G122" s="516"/>
      <c r="I122" s="525"/>
      <c r="J122" s="7"/>
      <c r="K122" s="7"/>
      <c r="L122" s="7"/>
      <c r="M122" s="7"/>
      <c r="N122" s="7"/>
      <c r="O122" s="7"/>
      <c r="P122" s="7"/>
      <c r="Q122" s="516"/>
      <c r="S122" s="525"/>
      <c r="T122" s="7"/>
      <c r="U122" s="7"/>
      <c r="V122" s="7"/>
      <c r="W122" s="7"/>
      <c r="X122" s="7"/>
      <c r="Y122" s="7"/>
      <c r="Z122" s="516"/>
      <c r="AB122" s="519"/>
      <c r="AD122" s="525"/>
      <c r="AE122" s="7"/>
      <c r="AF122" s="37">
        <f t="shared" si="3"/>
        <v>0</v>
      </c>
      <c r="AG122" s="197" t="e">
        <f t="shared" si="2"/>
        <v>#DIV/0!</v>
      </c>
      <c r="AI122" s="525"/>
      <c r="AJ122" s="7"/>
      <c r="AK122" s="7"/>
      <c r="AL122" s="7"/>
      <c r="AM122" s="7"/>
      <c r="AN122" s="7"/>
      <c r="AO122" s="7"/>
      <c r="AP122" s="516"/>
      <c r="AR122" s="525"/>
      <c r="AS122" s="7"/>
      <c r="AT122" s="7"/>
      <c r="AU122" s="7"/>
      <c r="AV122" s="7"/>
      <c r="AW122" s="7"/>
      <c r="AX122" s="7"/>
      <c r="AY122" s="516"/>
      <c r="BA122" s="522"/>
    </row>
    <row r="123" spans="2:53" ht="15" x14ac:dyDescent="0.25">
      <c r="B123" s="525"/>
      <c r="C123" s="7"/>
      <c r="D123" s="7"/>
      <c r="E123" s="7"/>
      <c r="F123" s="36"/>
      <c r="G123" s="516"/>
      <c r="I123" s="525"/>
      <c r="J123" s="7"/>
      <c r="K123" s="7"/>
      <c r="L123" s="7"/>
      <c r="M123" s="7"/>
      <c r="N123" s="7"/>
      <c r="O123" s="7"/>
      <c r="P123" s="7"/>
      <c r="Q123" s="516"/>
      <c r="S123" s="525"/>
      <c r="T123" s="7"/>
      <c r="U123" s="7"/>
      <c r="V123" s="7"/>
      <c r="W123" s="7"/>
      <c r="X123" s="7"/>
      <c r="Y123" s="7"/>
      <c r="Z123" s="516"/>
      <c r="AB123" s="519"/>
      <c r="AD123" s="525"/>
      <c r="AE123" s="7"/>
      <c r="AF123" s="37">
        <f t="shared" si="3"/>
        <v>0</v>
      </c>
      <c r="AG123" s="197" t="e">
        <f t="shared" si="2"/>
        <v>#DIV/0!</v>
      </c>
      <c r="AI123" s="525"/>
      <c r="AJ123" s="7"/>
      <c r="AK123" s="7"/>
      <c r="AL123" s="7"/>
      <c r="AM123" s="7"/>
      <c r="AN123" s="7"/>
      <c r="AO123" s="7"/>
      <c r="AP123" s="516"/>
      <c r="AR123" s="525"/>
      <c r="AS123" s="7"/>
      <c r="AT123" s="7"/>
      <c r="AU123" s="7"/>
      <c r="AV123" s="7"/>
      <c r="AW123" s="7"/>
      <c r="AX123" s="7"/>
      <c r="AY123" s="516"/>
      <c r="BA123" s="522"/>
    </row>
    <row r="124" spans="2:53" ht="15" x14ac:dyDescent="0.25">
      <c r="B124" s="525"/>
      <c r="C124" s="7"/>
      <c r="D124" s="7"/>
      <c r="E124" s="7"/>
      <c r="F124" s="36"/>
      <c r="G124" s="516"/>
      <c r="I124" s="525"/>
      <c r="J124" s="7"/>
      <c r="K124" s="7"/>
      <c r="L124" s="7"/>
      <c r="M124" s="7"/>
      <c r="N124" s="7"/>
      <c r="O124" s="7"/>
      <c r="P124" s="7"/>
      <c r="Q124" s="516"/>
      <c r="S124" s="525"/>
      <c r="T124" s="7"/>
      <c r="U124" s="7"/>
      <c r="V124" s="7"/>
      <c r="W124" s="7"/>
      <c r="X124" s="7"/>
      <c r="Y124" s="7"/>
      <c r="Z124" s="516"/>
      <c r="AB124" s="519"/>
      <c r="AD124" s="525"/>
      <c r="AE124" s="7"/>
      <c r="AF124" s="37">
        <f t="shared" si="3"/>
        <v>0</v>
      </c>
      <c r="AG124" s="197" t="e">
        <f t="shared" si="2"/>
        <v>#DIV/0!</v>
      </c>
      <c r="AI124" s="525"/>
      <c r="AJ124" s="7"/>
      <c r="AK124" s="7"/>
      <c r="AL124" s="7"/>
      <c r="AM124" s="7"/>
      <c r="AN124" s="7"/>
      <c r="AO124" s="7"/>
      <c r="AP124" s="516"/>
      <c r="AR124" s="525"/>
      <c r="AS124" s="7"/>
      <c r="AT124" s="7"/>
      <c r="AU124" s="7"/>
      <c r="AV124" s="7"/>
      <c r="AW124" s="7"/>
      <c r="AX124" s="7"/>
      <c r="AY124" s="516"/>
      <c r="BA124" s="522"/>
    </row>
    <row r="125" spans="2:53" ht="15" x14ac:dyDescent="0.25">
      <c r="B125" s="525"/>
      <c r="C125" s="7"/>
      <c r="D125" s="7"/>
      <c r="E125" s="7"/>
      <c r="F125" s="36"/>
      <c r="G125" s="516"/>
      <c r="I125" s="525"/>
      <c r="J125" s="7"/>
      <c r="K125" s="7"/>
      <c r="L125" s="7"/>
      <c r="M125" s="7"/>
      <c r="N125" s="7"/>
      <c r="O125" s="7"/>
      <c r="P125" s="7"/>
      <c r="Q125" s="516"/>
      <c r="S125" s="525"/>
      <c r="T125" s="7"/>
      <c r="U125" s="7"/>
      <c r="V125" s="7"/>
      <c r="W125" s="7"/>
      <c r="X125" s="7"/>
      <c r="Y125" s="7"/>
      <c r="Z125" s="516"/>
      <c r="AB125" s="519"/>
      <c r="AD125" s="525"/>
      <c r="AE125" s="7"/>
      <c r="AF125" s="37">
        <f t="shared" si="3"/>
        <v>0</v>
      </c>
      <c r="AG125" s="197" t="e">
        <f t="shared" si="2"/>
        <v>#DIV/0!</v>
      </c>
      <c r="AI125" s="525"/>
      <c r="AJ125" s="7"/>
      <c r="AK125" s="7"/>
      <c r="AL125" s="7"/>
      <c r="AM125" s="7"/>
      <c r="AN125" s="7"/>
      <c r="AO125" s="7"/>
      <c r="AP125" s="516"/>
      <c r="AR125" s="525"/>
      <c r="AS125" s="7"/>
      <c r="AT125" s="7"/>
      <c r="AU125" s="7"/>
      <c r="AV125" s="7"/>
      <c r="AW125" s="7"/>
      <c r="AX125" s="7"/>
      <c r="AY125" s="516"/>
      <c r="BA125" s="522"/>
    </row>
    <row r="126" spans="2:53" ht="15" x14ac:dyDescent="0.25">
      <c r="B126" s="525"/>
      <c r="C126" s="7"/>
      <c r="D126" s="7"/>
      <c r="E126" s="7"/>
      <c r="F126" s="36"/>
      <c r="G126" s="516"/>
      <c r="I126" s="525"/>
      <c r="J126" s="7"/>
      <c r="K126" s="7"/>
      <c r="L126" s="7"/>
      <c r="M126" s="7"/>
      <c r="N126" s="7"/>
      <c r="O126" s="7"/>
      <c r="P126" s="7"/>
      <c r="Q126" s="516"/>
      <c r="S126" s="525"/>
      <c r="T126" s="7"/>
      <c r="U126" s="7"/>
      <c r="V126" s="7"/>
      <c r="W126" s="7"/>
      <c r="X126" s="7"/>
      <c r="Y126" s="7"/>
      <c r="Z126" s="516"/>
      <c r="AB126" s="519"/>
      <c r="AD126" s="525"/>
      <c r="AE126" s="7"/>
      <c r="AF126" s="37">
        <f t="shared" si="3"/>
        <v>0</v>
      </c>
      <c r="AG126" s="197" t="e">
        <f t="shared" si="2"/>
        <v>#DIV/0!</v>
      </c>
      <c r="AI126" s="525"/>
      <c r="AJ126" s="7"/>
      <c r="AK126" s="7"/>
      <c r="AL126" s="7"/>
      <c r="AM126" s="7"/>
      <c r="AN126" s="7"/>
      <c r="AO126" s="7"/>
      <c r="AP126" s="516"/>
      <c r="AR126" s="525"/>
      <c r="AS126" s="7"/>
      <c r="AT126" s="7"/>
      <c r="AU126" s="7"/>
      <c r="AV126" s="7"/>
      <c r="AW126" s="7"/>
      <c r="AX126" s="7"/>
      <c r="AY126" s="516"/>
      <c r="BA126" s="522"/>
    </row>
    <row r="127" spans="2:53" ht="15" x14ac:dyDescent="0.25">
      <c r="B127" s="525"/>
      <c r="C127" s="7"/>
      <c r="D127" s="7"/>
      <c r="E127" s="7"/>
      <c r="F127" s="36"/>
      <c r="G127" s="516"/>
      <c r="I127" s="525"/>
      <c r="J127" s="7"/>
      <c r="K127" s="7"/>
      <c r="L127" s="7"/>
      <c r="M127" s="7"/>
      <c r="N127" s="7"/>
      <c r="O127" s="7"/>
      <c r="P127" s="7"/>
      <c r="Q127" s="516"/>
      <c r="S127" s="525"/>
      <c r="T127" s="7"/>
      <c r="U127" s="7"/>
      <c r="V127" s="7"/>
      <c r="W127" s="7"/>
      <c r="X127" s="7"/>
      <c r="Y127" s="7"/>
      <c r="Z127" s="516"/>
      <c r="AB127" s="519"/>
      <c r="AD127" s="525"/>
      <c r="AE127" s="7"/>
      <c r="AF127" s="37">
        <f t="shared" si="3"/>
        <v>0</v>
      </c>
      <c r="AG127" s="197" t="e">
        <f t="shared" si="2"/>
        <v>#DIV/0!</v>
      </c>
      <c r="AI127" s="525"/>
      <c r="AJ127" s="7"/>
      <c r="AK127" s="7"/>
      <c r="AL127" s="7"/>
      <c r="AM127" s="7"/>
      <c r="AN127" s="7"/>
      <c r="AO127" s="7"/>
      <c r="AP127" s="516"/>
      <c r="AR127" s="525"/>
      <c r="AS127" s="7"/>
      <c r="AT127" s="7"/>
      <c r="AU127" s="7"/>
      <c r="AV127" s="7"/>
      <c r="AW127" s="7"/>
      <c r="AX127" s="7"/>
      <c r="AY127" s="516"/>
      <c r="BA127" s="522"/>
    </row>
    <row r="128" spans="2:53" ht="15" x14ac:dyDescent="0.25">
      <c r="B128" s="525"/>
      <c r="C128" s="7"/>
      <c r="D128" s="7"/>
      <c r="E128" s="7"/>
      <c r="F128" s="36"/>
      <c r="G128" s="516"/>
      <c r="I128" s="525"/>
      <c r="J128" s="7"/>
      <c r="K128" s="7"/>
      <c r="L128" s="7"/>
      <c r="M128" s="7"/>
      <c r="N128" s="7"/>
      <c r="O128" s="7"/>
      <c r="P128" s="7"/>
      <c r="Q128" s="516"/>
      <c r="S128" s="525"/>
      <c r="T128" s="7"/>
      <c r="U128" s="7"/>
      <c r="V128" s="7"/>
      <c r="W128" s="7"/>
      <c r="X128" s="7"/>
      <c r="Y128" s="7"/>
      <c r="Z128" s="516"/>
      <c r="AB128" s="519"/>
      <c r="AD128" s="525"/>
      <c r="AE128" s="7"/>
      <c r="AF128" s="37">
        <f t="shared" si="3"/>
        <v>0</v>
      </c>
      <c r="AG128" s="197" t="e">
        <f t="shared" si="2"/>
        <v>#DIV/0!</v>
      </c>
      <c r="AI128" s="525"/>
      <c r="AJ128" s="7"/>
      <c r="AK128" s="7"/>
      <c r="AL128" s="7"/>
      <c r="AM128" s="7"/>
      <c r="AN128" s="7"/>
      <c r="AO128" s="7"/>
      <c r="AP128" s="516"/>
      <c r="AR128" s="525"/>
      <c r="AS128" s="7"/>
      <c r="AT128" s="7"/>
      <c r="AU128" s="7"/>
      <c r="AV128" s="7"/>
      <c r="AW128" s="7"/>
      <c r="AX128" s="7"/>
      <c r="AY128" s="516"/>
      <c r="BA128" s="522"/>
    </row>
    <row r="129" spans="2:53" ht="15" x14ac:dyDescent="0.25">
      <c r="B129" s="525"/>
      <c r="C129" s="7"/>
      <c r="D129" s="7"/>
      <c r="E129" s="7"/>
      <c r="F129" s="36"/>
      <c r="G129" s="516"/>
      <c r="I129" s="525"/>
      <c r="J129" s="7"/>
      <c r="K129" s="7"/>
      <c r="L129" s="7"/>
      <c r="M129" s="7"/>
      <c r="N129" s="7"/>
      <c r="O129" s="7"/>
      <c r="P129" s="7"/>
      <c r="Q129" s="516"/>
      <c r="S129" s="525"/>
      <c r="T129" s="7"/>
      <c r="U129" s="7"/>
      <c r="V129" s="7"/>
      <c r="W129" s="7"/>
      <c r="X129" s="7"/>
      <c r="Y129" s="7"/>
      <c r="Z129" s="516"/>
      <c r="AB129" s="519"/>
      <c r="AD129" s="525"/>
      <c r="AE129" s="7"/>
      <c r="AF129" s="37">
        <f t="shared" si="3"/>
        <v>0</v>
      </c>
      <c r="AG129" s="197" t="e">
        <f t="shared" si="2"/>
        <v>#DIV/0!</v>
      </c>
      <c r="AI129" s="525"/>
      <c r="AJ129" s="7"/>
      <c r="AK129" s="7"/>
      <c r="AL129" s="7"/>
      <c r="AM129" s="7"/>
      <c r="AN129" s="7"/>
      <c r="AO129" s="7"/>
      <c r="AP129" s="516"/>
      <c r="AR129" s="525"/>
      <c r="AS129" s="7"/>
      <c r="AT129" s="7"/>
      <c r="AU129" s="7"/>
      <c r="AV129" s="7"/>
      <c r="AW129" s="7"/>
      <c r="AX129" s="7"/>
      <c r="AY129" s="516"/>
      <c r="BA129" s="522"/>
    </row>
    <row r="130" spans="2:53" ht="15" x14ac:dyDescent="0.25">
      <c r="B130" s="525"/>
      <c r="C130" s="7"/>
      <c r="D130" s="7"/>
      <c r="E130" s="7"/>
      <c r="F130" s="36"/>
      <c r="G130" s="516"/>
      <c r="I130" s="525"/>
      <c r="J130" s="7"/>
      <c r="K130" s="7"/>
      <c r="L130" s="7"/>
      <c r="M130" s="7"/>
      <c r="N130" s="7"/>
      <c r="O130" s="7"/>
      <c r="P130" s="7"/>
      <c r="Q130" s="516"/>
      <c r="S130" s="525"/>
      <c r="T130" s="7"/>
      <c r="U130" s="7"/>
      <c r="V130" s="7"/>
      <c r="W130" s="7"/>
      <c r="X130" s="7"/>
      <c r="Y130" s="7"/>
      <c r="Z130" s="516"/>
      <c r="AB130" s="519"/>
      <c r="AD130" s="525"/>
      <c r="AE130" s="7"/>
      <c r="AF130" s="37">
        <f t="shared" si="3"/>
        <v>0</v>
      </c>
      <c r="AG130" s="197" t="e">
        <f t="shared" si="2"/>
        <v>#DIV/0!</v>
      </c>
      <c r="AI130" s="525"/>
      <c r="AJ130" s="7"/>
      <c r="AK130" s="7"/>
      <c r="AL130" s="7"/>
      <c r="AM130" s="7"/>
      <c r="AN130" s="7"/>
      <c r="AO130" s="7"/>
      <c r="AP130" s="516"/>
      <c r="AR130" s="525"/>
      <c r="AS130" s="7"/>
      <c r="AT130" s="7"/>
      <c r="AU130" s="7"/>
      <c r="AV130" s="7"/>
      <c r="AW130" s="7"/>
      <c r="AX130" s="7"/>
      <c r="AY130" s="516"/>
      <c r="BA130" s="522"/>
    </row>
    <row r="131" spans="2:53" ht="15" x14ac:dyDescent="0.25">
      <c r="B131" s="525"/>
      <c r="C131" s="7"/>
      <c r="D131" s="7"/>
      <c r="E131" s="7"/>
      <c r="F131" s="36"/>
      <c r="G131" s="516"/>
      <c r="I131" s="525"/>
      <c r="J131" s="7"/>
      <c r="K131" s="7"/>
      <c r="L131" s="7"/>
      <c r="M131" s="7"/>
      <c r="N131" s="7"/>
      <c r="O131" s="7"/>
      <c r="P131" s="7"/>
      <c r="Q131" s="516"/>
      <c r="S131" s="525"/>
      <c r="T131" s="7"/>
      <c r="U131" s="7"/>
      <c r="V131" s="7"/>
      <c r="W131" s="7"/>
      <c r="X131" s="7"/>
      <c r="Y131" s="7"/>
      <c r="Z131" s="516"/>
      <c r="AB131" s="519"/>
      <c r="AD131" s="525"/>
      <c r="AE131" s="7"/>
      <c r="AF131" s="37">
        <f t="shared" si="3"/>
        <v>0</v>
      </c>
      <c r="AG131" s="197" t="e">
        <f t="shared" si="2"/>
        <v>#DIV/0!</v>
      </c>
      <c r="AI131" s="525"/>
      <c r="AJ131" s="7"/>
      <c r="AK131" s="7"/>
      <c r="AL131" s="7"/>
      <c r="AM131" s="7"/>
      <c r="AN131" s="7"/>
      <c r="AO131" s="7"/>
      <c r="AP131" s="516"/>
      <c r="AR131" s="525"/>
      <c r="AS131" s="7"/>
      <c r="AT131" s="7"/>
      <c r="AU131" s="7"/>
      <c r="AV131" s="7"/>
      <c r="AW131" s="7"/>
      <c r="AX131" s="7"/>
      <c r="AY131" s="516"/>
      <c r="BA131" s="522"/>
    </row>
    <row r="132" spans="2:53" ht="15" x14ac:dyDescent="0.25">
      <c r="B132" s="525"/>
      <c r="C132" s="7"/>
      <c r="D132" s="7"/>
      <c r="E132" s="7"/>
      <c r="F132" s="36"/>
      <c r="G132" s="516"/>
      <c r="I132" s="525"/>
      <c r="J132" s="7"/>
      <c r="K132" s="7"/>
      <c r="L132" s="7"/>
      <c r="M132" s="7"/>
      <c r="N132" s="7"/>
      <c r="O132" s="7"/>
      <c r="P132" s="7"/>
      <c r="Q132" s="516"/>
      <c r="S132" s="525"/>
      <c r="T132" s="7"/>
      <c r="U132" s="7"/>
      <c r="V132" s="7"/>
      <c r="W132" s="7"/>
      <c r="X132" s="7"/>
      <c r="Y132" s="7"/>
      <c r="Z132" s="516"/>
      <c r="AB132" s="519"/>
      <c r="AD132" s="525"/>
      <c r="AE132" s="7"/>
      <c r="AF132" s="37">
        <f t="shared" si="3"/>
        <v>0</v>
      </c>
      <c r="AG132" s="197" t="e">
        <f t="shared" si="2"/>
        <v>#DIV/0!</v>
      </c>
      <c r="AI132" s="525"/>
      <c r="AJ132" s="7"/>
      <c r="AK132" s="7"/>
      <c r="AL132" s="7"/>
      <c r="AM132" s="7"/>
      <c r="AN132" s="7"/>
      <c r="AO132" s="7"/>
      <c r="AP132" s="516"/>
      <c r="AR132" s="525"/>
      <c r="AS132" s="7"/>
      <c r="AT132" s="7"/>
      <c r="AU132" s="7"/>
      <c r="AV132" s="7"/>
      <c r="AW132" s="7"/>
      <c r="AX132" s="7"/>
      <c r="AY132" s="516"/>
      <c r="BA132" s="522"/>
    </row>
    <row r="133" spans="2:53" ht="15" x14ac:dyDescent="0.25">
      <c r="B133" s="525"/>
      <c r="C133" s="7"/>
      <c r="D133" s="7"/>
      <c r="E133" s="7"/>
      <c r="F133" s="36"/>
      <c r="G133" s="516"/>
      <c r="I133" s="525"/>
      <c r="J133" s="7"/>
      <c r="K133" s="7"/>
      <c r="L133" s="7"/>
      <c r="M133" s="7"/>
      <c r="N133" s="7"/>
      <c r="O133" s="7"/>
      <c r="P133" s="7"/>
      <c r="Q133" s="516"/>
      <c r="S133" s="525"/>
      <c r="T133" s="7"/>
      <c r="U133" s="7"/>
      <c r="V133" s="7"/>
      <c r="W133" s="7"/>
      <c r="X133" s="7"/>
      <c r="Y133" s="7"/>
      <c r="Z133" s="516"/>
      <c r="AB133" s="519"/>
      <c r="AD133" s="525"/>
      <c r="AE133" s="7"/>
      <c r="AF133" s="37">
        <f t="shared" si="3"/>
        <v>0</v>
      </c>
      <c r="AG133" s="197" t="e">
        <f t="shared" si="2"/>
        <v>#DIV/0!</v>
      </c>
      <c r="AI133" s="525"/>
      <c r="AJ133" s="7"/>
      <c r="AK133" s="7"/>
      <c r="AL133" s="7"/>
      <c r="AM133" s="7"/>
      <c r="AN133" s="7"/>
      <c r="AO133" s="7"/>
      <c r="AP133" s="516"/>
      <c r="AR133" s="525"/>
      <c r="AS133" s="7"/>
      <c r="AT133" s="7"/>
      <c r="AU133" s="7"/>
      <c r="AV133" s="7"/>
      <c r="AW133" s="7"/>
      <c r="AX133" s="7"/>
      <c r="AY133" s="516"/>
      <c r="BA133" s="522"/>
    </row>
    <row r="134" spans="2:53" ht="15" x14ac:dyDescent="0.25">
      <c r="B134" s="525"/>
      <c r="C134" s="7"/>
      <c r="D134" s="7"/>
      <c r="E134" s="7"/>
      <c r="F134" s="36"/>
      <c r="G134" s="516"/>
      <c r="I134" s="525"/>
      <c r="J134" s="7"/>
      <c r="K134" s="7"/>
      <c r="L134" s="7"/>
      <c r="M134" s="7"/>
      <c r="N134" s="7"/>
      <c r="O134" s="7"/>
      <c r="P134" s="7"/>
      <c r="Q134" s="516"/>
      <c r="S134" s="525"/>
      <c r="T134" s="7"/>
      <c r="U134" s="7"/>
      <c r="V134" s="7"/>
      <c r="W134" s="7"/>
      <c r="X134" s="7"/>
      <c r="Y134" s="7"/>
      <c r="Z134" s="516"/>
      <c r="AB134" s="519"/>
      <c r="AD134" s="525"/>
      <c r="AE134" s="7"/>
      <c r="AF134" s="37">
        <f t="shared" si="3"/>
        <v>0</v>
      </c>
      <c r="AG134" s="197" t="e">
        <f t="shared" si="2"/>
        <v>#DIV/0!</v>
      </c>
      <c r="AI134" s="525"/>
      <c r="AJ134" s="7"/>
      <c r="AK134" s="7"/>
      <c r="AL134" s="7"/>
      <c r="AM134" s="7"/>
      <c r="AN134" s="7"/>
      <c r="AO134" s="7"/>
      <c r="AP134" s="516"/>
      <c r="AR134" s="525"/>
      <c r="AS134" s="7"/>
      <c r="AT134" s="7"/>
      <c r="AU134" s="7"/>
      <c r="AV134" s="7"/>
      <c r="AW134" s="7"/>
      <c r="AX134" s="7"/>
      <c r="AY134" s="516"/>
      <c r="BA134" s="522"/>
    </row>
    <row r="135" spans="2:53" ht="15" x14ac:dyDescent="0.25">
      <c r="B135" s="525"/>
      <c r="C135" s="7"/>
      <c r="D135" s="7"/>
      <c r="E135" s="7"/>
      <c r="F135" s="36"/>
      <c r="G135" s="516"/>
      <c r="I135" s="525"/>
      <c r="J135" s="7"/>
      <c r="K135" s="7"/>
      <c r="L135" s="7"/>
      <c r="M135" s="7"/>
      <c r="N135" s="7"/>
      <c r="O135" s="7"/>
      <c r="P135" s="7"/>
      <c r="Q135" s="516"/>
      <c r="S135" s="525"/>
      <c r="T135" s="7"/>
      <c r="U135" s="7"/>
      <c r="V135" s="7"/>
      <c r="W135" s="7"/>
      <c r="X135" s="7"/>
      <c r="Y135" s="7"/>
      <c r="Z135" s="516"/>
      <c r="AB135" s="519"/>
      <c r="AD135" s="525"/>
      <c r="AE135" s="7"/>
      <c r="AF135" s="37">
        <f t="shared" si="3"/>
        <v>0</v>
      </c>
      <c r="AG135" s="197" t="e">
        <f t="shared" si="2"/>
        <v>#DIV/0!</v>
      </c>
      <c r="AI135" s="525"/>
      <c r="AJ135" s="7"/>
      <c r="AK135" s="7"/>
      <c r="AL135" s="7"/>
      <c r="AM135" s="7"/>
      <c r="AN135" s="7"/>
      <c r="AO135" s="7"/>
      <c r="AP135" s="516"/>
      <c r="AR135" s="525"/>
      <c r="AS135" s="7"/>
      <c r="AT135" s="7"/>
      <c r="AU135" s="7"/>
      <c r="AV135" s="7"/>
      <c r="AW135" s="7"/>
      <c r="AX135" s="7"/>
      <c r="AY135" s="516"/>
      <c r="BA135" s="522"/>
    </row>
    <row r="136" spans="2:53" ht="15" x14ac:dyDescent="0.25">
      <c r="B136" s="525"/>
      <c r="C136" s="7"/>
      <c r="D136" s="7"/>
      <c r="E136" s="7"/>
      <c r="F136" s="36"/>
      <c r="G136" s="516"/>
      <c r="I136" s="525"/>
      <c r="J136" s="7"/>
      <c r="K136" s="7"/>
      <c r="L136" s="7"/>
      <c r="M136" s="7"/>
      <c r="N136" s="7"/>
      <c r="O136" s="7"/>
      <c r="P136" s="7"/>
      <c r="Q136" s="516"/>
      <c r="S136" s="525"/>
      <c r="T136" s="7"/>
      <c r="U136" s="7"/>
      <c r="V136" s="7"/>
      <c r="W136" s="7"/>
      <c r="X136" s="7"/>
      <c r="Y136" s="7"/>
      <c r="Z136" s="516"/>
      <c r="AB136" s="519"/>
      <c r="AD136" s="525"/>
      <c r="AE136" s="7"/>
      <c r="AF136" s="37">
        <f t="shared" si="3"/>
        <v>0</v>
      </c>
      <c r="AG136" s="197" t="e">
        <f t="shared" ref="AG136:AG157" si="4">AD136/AF136</f>
        <v>#DIV/0!</v>
      </c>
      <c r="AI136" s="525"/>
      <c r="AJ136" s="7"/>
      <c r="AK136" s="7"/>
      <c r="AL136" s="7"/>
      <c r="AM136" s="7"/>
      <c r="AN136" s="7"/>
      <c r="AO136" s="7"/>
      <c r="AP136" s="516"/>
      <c r="AR136" s="525"/>
      <c r="AS136" s="7"/>
      <c r="AT136" s="7"/>
      <c r="AU136" s="7"/>
      <c r="AV136" s="7"/>
      <c r="AW136" s="7"/>
      <c r="AX136" s="7"/>
      <c r="AY136" s="516"/>
      <c r="BA136" s="522"/>
    </row>
    <row r="137" spans="2:53" ht="15" x14ac:dyDescent="0.25">
      <c r="B137" s="525"/>
      <c r="C137" s="7"/>
      <c r="D137" s="7"/>
      <c r="E137" s="7"/>
      <c r="F137" s="36"/>
      <c r="G137" s="516"/>
      <c r="I137" s="525"/>
      <c r="J137" s="7"/>
      <c r="K137" s="7"/>
      <c r="L137" s="7"/>
      <c r="M137" s="7"/>
      <c r="N137" s="7"/>
      <c r="O137" s="7"/>
      <c r="P137" s="7"/>
      <c r="Q137" s="516"/>
      <c r="S137" s="525"/>
      <c r="T137" s="7"/>
      <c r="U137" s="7"/>
      <c r="V137" s="7"/>
      <c r="W137" s="7"/>
      <c r="X137" s="7"/>
      <c r="Y137" s="7"/>
      <c r="Z137" s="516"/>
      <c r="AB137" s="519"/>
      <c r="AD137" s="525"/>
      <c r="AE137" s="7"/>
      <c r="AF137" s="37">
        <f t="shared" ref="AF137:AF157" si="5">SUM(AD137:AE137)</f>
        <v>0</v>
      </c>
      <c r="AG137" s="197" t="e">
        <f t="shared" si="4"/>
        <v>#DIV/0!</v>
      </c>
      <c r="AI137" s="525"/>
      <c r="AJ137" s="7"/>
      <c r="AK137" s="7"/>
      <c r="AL137" s="7"/>
      <c r="AM137" s="7"/>
      <c r="AN137" s="7"/>
      <c r="AO137" s="7"/>
      <c r="AP137" s="516"/>
      <c r="AR137" s="525"/>
      <c r="AS137" s="7"/>
      <c r="AT137" s="7"/>
      <c r="AU137" s="7"/>
      <c r="AV137" s="7"/>
      <c r="AW137" s="7"/>
      <c r="AX137" s="7"/>
      <c r="AY137" s="516"/>
      <c r="BA137" s="522"/>
    </row>
    <row r="138" spans="2:53" ht="15" x14ac:dyDescent="0.25">
      <c r="B138" s="525"/>
      <c r="C138" s="7"/>
      <c r="D138" s="7"/>
      <c r="E138" s="7"/>
      <c r="F138" s="36"/>
      <c r="G138" s="516"/>
      <c r="I138" s="525"/>
      <c r="J138" s="7"/>
      <c r="K138" s="7"/>
      <c r="L138" s="7"/>
      <c r="M138" s="7"/>
      <c r="N138" s="7"/>
      <c r="O138" s="7"/>
      <c r="P138" s="7"/>
      <c r="Q138" s="516"/>
      <c r="S138" s="525"/>
      <c r="T138" s="7"/>
      <c r="U138" s="7"/>
      <c r="V138" s="7"/>
      <c r="W138" s="7"/>
      <c r="X138" s="7"/>
      <c r="Y138" s="7"/>
      <c r="Z138" s="516"/>
      <c r="AB138" s="519"/>
      <c r="AD138" s="525"/>
      <c r="AE138" s="7"/>
      <c r="AF138" s="37">
        <f t="shared" si="5"/>
        <v>0</v>
      </c>
      <c r="AG138" s="197" t="e">
        <f t="shared" si="4"/>
        <v>#DIV/0!</v>
      </c>
      <c r="AI138" s="525"/>
      <c r="AJ138" s="7"/>
      <c r="AK138" s="7"/>
      <c r="AL138" s="7"/>
      <c r="AM138" s="7"/>
      <c r="AN138" s="7"/>
      <c r="AO138" s="7"/>
      <c r="AP138" s="516"/>
      <c r="AR138" s="525"/>
      <c r="AS138" s="7"/>
      <c r="AT138" s="7"/>
      <c r="AU138" s="7"/>
      <c r="AV138" s="7"/>
      <c r="AW138" s="7"/>
      <c r="AX138" s="7"/>
      <c r="AY138" s="516"/>
      <c r="BA138" s="522"/>
    </row>
    <row r="139" spans="2:53" ht="15" x14ac:dyDescent="0.25">
      <c r="B139" s="525"/>
      <c r="C139" s="7"/>
      <c r="D139" s="7"/>
      <c r="E139" s="7"/>
      <c r="F139" s="36"/>
      <c r="G139" s="516"/>
      <c r="I139" s="525"/>
      <c r="J139" s="7"/>
      <c r="K139" s="7"/>
      <c r="L139" s="7"/>
      <c r="M139" s="7"/>
      <c r="N139" s="7"/>
      <c r="O139" s="7"/>
      <c r="P139" s="7"/>
      <c r="Q139" s="516"/>
      <c r="S139" s="525"/>
      <c r="T139" s="7"/>
      <c r="U139" s="7"/>
      <c r="V139" s="7"/>
      <c r="W139" s="7"/>
      <c r="X139" s="7"/>
      <c r="Y139" s="7"/>
      <c r="Z139" s="516"/>
      <c r="AB139" s="519"/>
      <c r="AD139" s="525"/>
      <c r="AE139" s="7"/>
      <c r="AF139" s="37">
        <f t="shared" si="5"/>
        <v>0</v>
      </c>
      <c r="AG139" s="197" t="e">
        <f t="shared" si="4"/>
        <v>#DIV/0!</v>
      </c>
      <c r="AI139" s="525"/>
      <c r="AJ139" s="7"/>
      <c r="AK139" s="7"/>
      <c r="AL139" s="7"/>
      <c r="AM139" s="7"/>
      <c r="AN139" s="7"/>
      <c r="AO139" s="7"/>
      <c r="AP139" s="516"/>
      <c r="AR139" s="525"/>
      <c r="AS139" s="7"/>
      <c r="AT139" s="7"/>
      <c r="AU139" s="7"/>
      <c r="AV139" s="7"/>
      <c r="AW139" s="7"/>
      <c r="AX139" s="7"/>
      <c r="AY139" s="516"/>
      <c r="BA139" s="522"/>
    </row>
    <row r="140" spans="2:53" ht="15" x14ac:dyDescent="0.25">
      <c r="B140" s="525"/>
      <c r="C140" s="7"/>
      <c r="D140" s="7"/>
      <c r="E140" s="7"/>
      <c r="F140" s="36"/>
      <c r="G140" s="516"/>
      <c r="I140" s="525"/>
      <c r="J140" s="7"/>
      <c r="K140" s="7"/>
      <c r="L140" s="7"/>
      <c r="M140" s="7"/>
      <c r="N140" s="7"/>
      <c r="O140" s="7"/>
      <c r="P140" s="7"/>
      <c r="Q140" s="516"/>
      <c r="S140" s="525"/>
      <c r="T140" s="7"/>
      <c r="U140" s="7"/>
      <c r="V140" s="7"/>
      <c r="W140" s="7"/>
      <c r="X140" s="7"/>
      <c r="Y140" s="7"/>
      <c r="Z140" s="516"/>
      <c r="AB140" s="519"/>
      <c r="AD140" s="525"/>
      <c r="AE140" s="7"/>
      <c r="AF140" s="37">
        <f t="shared" si="5"/>
        <v>0</v>
      </c>
      <c r="AG140" s="197" t="e">
        <f t="shared" si="4"/>
        <v>#DIV/0!</v>
      </c>
      <c r="AI140" s="525"/>
      <c r="AJ140" s="7"/>
      <c r="AK140" s="7"/>
      <c r="AL140" s="7"/>
      <c r="AM140" s="7"/>
      <c r="AN140" s="7"/>
      <c r="AO140" s="7"/>
      <c r="AP140" s="516"/>
      <c r="AR140" s="525"/>
      <c r="AS140" s="7"/>
      <c r="AT140" s="7"/>
      <c r="AU140" s="7"/>
      <c r="AV140" s="7"/>
      <c r="AW140" s="7"/>
      <c r="AX140" s="7"/>
      <c r="AY140" s="516"/>
      <c r="BA140" s="522"/>
    </row>
    <row r="141" spans="2:53" ht="15" x14ac:dyDescent="0.25">
      <c r="B141" s="525"/>
      <c r="C141" s="7"/>
      <c r="D141" s="7"/>
      <c r="E141" s="7"/>
      <c r="F141" s="36"/>
      <c r="G141" s="516"/>
      <c r="I141" s="525"/>
      <c r="J141" s="7"/>
      <c r="K141" s="7"/>
      <c r="L141" s="7"/>
      <c r="M141" s="7"/>
      <c r="N141" s="7"/>
      <c r="O141" s="7"/>
      <c r="P141" s="7"/>
      <c r="Q141" s="516"/>
      <c r="S141" s="525"/>
      <c r="T141" s="7"/>
      <c r="U141" s="7"/>
      <c r="V141" s="7"/>
      <c r="W141" s="7"/>
      <c r="X141" s="7"/>
      <c r="Y141" s="7"/>
      <c r="Z141" s="516"/>
      <c r="AB141" s="519"/>
      <c r="AD141" s="525"/>
      <c r="AE141" s="7"/>
      <c r="AF141" s="37">
        <f t="shared" si="5"/>
        <v>0</v>
      </c>
      <c r="AG141" s="197" t="e">
        <f t="shared" si="4"/>
        <v>#DIV/0!</v>
      </c>
      <c r="AI141" s="525"/>
      <c r="AJ141" s="7"/>
      <c r="AK141" s="7"/>
      <c r="AL141" s="7"/>
      <c r="AM141" s="7"/>
      <c r="AN141" s="7"/>
      <c r="AO141" s="7"/>
      <c r="AP141" s="516"/>
      <c r="AR141" s="525"/>
      <c r="AS141" s="7"/>
      <c r="AT141" s="7"/>
      <c r="AU141" s="7"/>
      <c r="AV141" s="7"/>
      <c r="AW141" s="7"/>
      <c r="AX141" s="7"/>
      <c r="AY141" s="516"/>
      <c r="BA141" s="522"/>
    </row>
    <row r="142" spans="2:53" ht="15" x14ac:dyDescent="0.25">
      <c r="B142" s="525"/>
      <c r="C142" s="7"/>
      <c r="D142" s="7"/>
      <c r="E142" s="7"/>
      <c r="F142" s="36"/>
      <c r="G142" s="516"/>
      <c r="I142" s="525"/>
      <c r="J142" s="7"/>
      <c r="K142" s="7"/>
      <c r="L142" s="7"/>
      <c r="M142" s="7"/>
      <c r="N142" s="7"/>
      <c r="O142" s="7"/>
      <c r="P142" s="7"/>
      <c r="Q142" s="516"/>
      <c r="S142" s="525"/>
      <c r="T142" s="7"/>
      <c r="U142" s="7"/>
      <c r="V142" s="7"/>
      <c r="W142" s="7"/>
      <c r="X142" s="7"/>
      <c r="Y142" s="7"/>
      <c r="Z142" s="516"/>
      <c r="AB142" s="519"/>
      <c r="AD142" s="525"/>
      <c r="AE142" s="7"/>
      <c r="AF142" s="37">
        <f t="shared" si="5"/>
        <v>0</v>
      </c>
      <c r="AG142" s="197" t="e">
        <f t="shared" si="4"/>
        <v>#DIV/0!</v>
      </c>
      <c r="AI142" s="525"/>
      <c r="AJ142" s="7"/>
      <c r="AK142" s="7"/>
      <c r="AL142" s="7"/>
      <c r="AM142" s="7"/>
      <c r="AN142" s="7"/>
      <c r="AO142" s="7"/>
      <c r="AP142" s="516"/>
      <c r="AR142" s="525"/>
      <c r="AS142" s="7"/>
      <c r="AT142" s="7"/>
      <c r="AU142" s="7"/>
      <c r="AV142" s="7"/>
      <c r="AW142" s="7"/>
      <c r="AX142" s="7"/>
      <c r="AY142" s="516"/>
      <c r="BA142" s="522"/>
    </row>
    <row r="143" spans="2:53" ht="15" x14ac:dyDescent="0.25">
      <c r="B143" s="525"/>
      <c r="C143" s="7"/>
      <c r="D143" s="7"/>
      <c r="E143" s="7"/>
      <c r="F143" s="36"/>
      <c r="G143" s="516"/>
      <c r="I143" s="525"/>
      <c r="J143" s="7"/>
      <c r="K143" s="7"/>
      <c r="L143" s="7"/>
      <c r="M143" s="7"/>
      <c r="N143" s="7"/>
      <c r="O143" s="7"/>
      <c r="P143" s="7"/>
      <c r="Q143" s="516"/>
      <c r="S143" s="525"/>
      <c r="T143" s="7"/>
      <c r="U143" s="7"/>
      <c r="V143" s="7"/>
      <c r="W143" s="7"/>
      <c r="X143" s="7"/>
      <c r="Y143" s="7"/>
      <c r="Z143" s="516"/>
      <c r="AB143" s="519"/>
      <c r="AD143" s="525"/>
      <c r="AE143" s="7"/>
      <c r="AF143" s="37">
        <f t="shared" si="5"/>
        <v>0</v>
      </c>
      <c r="AG143" s="197" t="e">
        <f t="shared" si="4"/>
        <v>#DIV/0!</v>
      </c>
      <c r="AI143" s="525"/>
      <c r="AJ143" s="7"/>
      <c r="AK143" s="7"/>
      <c r="AL143" s="7"/>
      <c r="AM143" s="7"/>
      <c r="AN143" s="7"/>
      <c r="AO143" s="7"/>
      <c r="AP143" s="516"/>
      <c r="AR143" s="525"/>
      <c r="AS143" s="7"/>
      <c r="AT143" s="7"/>
      <c r="AU143" s="7"/>
      <c r="AV143" s="7"/>
      <c r="AW143" s="7"/>
      <c r="AX143" s="7"/>
      <c r="AY143" s="516"/>
      <c r="BA143" s="522"/>
    </row>
    <row r="144" spans="2:53" ht="15" x14ac:dyDescent="0.25">
      <c r="B144" s="525"/>
      <c r="C144" s="7"/>
      <c r="D144" s="7"/>
      <c r="E144" s="7"/>
      <c r="F144" s="36"/>
      <c r="G144" s="516"/>
      <c r="I144" s="525"/>
      <c r="J144" s="7"/>
      <c r="K144" s="7"/>
      <c r="L144" s="7"/>
      <c r="M144" s="7"/>
      <c r="N144" s="7"/>
      <c r="O144" s="7"/>
      <c r="P144" s="7"/>
      <c r="Q144" s="516"/>
      <c r="S144" s="525"/>
      <c r="T144" s="7"/>
      <c r="U144" s="7"/>
      <c r="V144" s="7"/>
      <c r="W144" s="7"/>
      <c r="X144" s="7"/>
      <c r="Y144" s="7"/>
      <c r="Z144" s="516"/>
      <c r="AB144" s="519"/>
      <c r="AD144" s="525"/>
      <c r="AE144" s="7"/>
      <c r="AF144" s="37">
        <f t="shared" si="5"/>
        <v>0</v>
      </c>
      <c r="AG144" s="197" t="e">
        <f t="shared" si="4"/>
        <v>#DIV/0!</v>
      </c>
      <c r="AI144" s="525"/>
      <c r="AJ144" s="7"/>
      <c r="AK144" s="7"/>
      <c r="AL144" s="7"/>
      <c r="AM144" s="7"/>
      <c r="AN144" s="7"/>
      <c r="AO144" s="7"/>
      <c r="AP144" s="516"/>
      <c r="AR144" s="525"/>
      <c r="AS144" s="7"/>
      <c r="AT144" s="7"/>
      <c r="AU144" s="7"/>
      <c r="AV144" s="7"/>
      <c r="AW144" s="7"/>
      <c r="AX144" s="7"/>
      <c r="AY144" s="516"/>
      <c r="BA144" s="522"/>
    </row>
    <row r="145" spans="2:53" ht="15" x14ac:dyDescent="0.25">
      <c r="B145" s="525"/>
      <c r="C145" s="7"/>
      <c r="D145" s="7"/>
      <c r="E145" s="7"/>
      <c r="F145" s="36"/>
      <c r="G145" s="516"/>
      <c r="I145" s="525"/>
      <c r="J145" s="7"/>
      <c r="K145" s="7"/>
      <c r="L145" s="7"/>
      <c r="M145" s="7"/>
      <c r="N145" s="7"/>
      <c r="O145" s="7"/>
      <c r="P145" s="7"/>
      <c r="Q145" s="516"/>
      <c r="S145" s="525"/>
      <c r="T145" s="7"/>
      <c r="U145" s="7"/>
      <c r="V145" s="7"/>
      <c r="W145" s="7"/>
      <c r="X145" s="7"/>
      <c r="Y145" s="7"/>
      <c r="Z145" s="516"/>
      <c r="AB145" s="519"/>
      <c r="AD145" s="525"/>
      <c r="AE145" s="7"/>
      <c r="AF145" s="37">
        <f t="shared" si="5"/>
        <v>0</v>
      </c>
      <c r="AG145" s="197" t="e">
        <f t="shared" si="4"/>
        <v>#DIV/0!</v>
      </c>
      <c r="AI145" s="525"/>
      <c r="AJ145" s="7"/>
      <c r="AK145" s="7"/>
      <c r="AL145" s="7"/>
      <c r="AM145" s="7"/>
      <c r="AN145" s="7"/>
      <c r="AO145" s="7"/>
      <c r="AP145" s="516"/>
      <c r="AR145" s="525"/>
      <c r="AS145" s="7"/>
      <c r="AT145" s="7"/>
      <c r="AU145" s="7"/>
      <c r="AV145" s="7"/>
      <c r="AW145" s="7"/>
      <c r="AX145" s="7"/>
      <c r="AY145" s="516"/>
      <c r="BA145" s="522"/>
    </row>
    <row r="146" spans="2:53" ht="15" x14ac:dyDescent="0.25">
      <c r="B146" s="525"/>
      <c r="C146" s="7"/>
      <c r="D146" s="7"/>
      <c r="E146" s="7"/>
      <c r="F146" s="36"/>
      <c r="G146" s="516"/>
      <c r="I146" s="525"/>
      <c r="J146" s="7"/>
      <c r="K146" s="7"/>
      <c r="L146" s="7"/>
      <c r="M146" s="7"/>
      <c r="N146" s="7"/>
      <c r="O146" s="7"/>
      <c r="P146" s="7"/>
      <c r="Q146" s="516"/>
      <c r="S146" s="525"/>
      <c r="T146" s="7"/>
      <c r="U146" s="7"/>
      <c r="V146" s="7"/>
      <c r="W146" s="7"/>
      <c r="X146" s="7"/>
      <c r="Y146" s="7"/>
      <c r="Z146" s="516"/>
      <c r="AB146" s="519"/>
      <c r="AD146" s="525"/>
      <c r="AE146" s="7"/>
      <c r="AF146" s="37">
        <f t="shared" si="5"/>
        <v>0</v>
      </c>
      <c r="AG146" s="197" t="e">
        <f t="shared" si="4"/>
        <v>#DIV/0!</v>
      </c>
      <c r="AI146" s="525"/>
      <c r="AJ146" s="7"/>
      <c r="AK146" s="7"/>
      <c r="AL146" s="7"/>
      <c r="AM146" s="7"/>
      <c r="AN146" s="7"/>
      <c r="AO146" s="7"/>
      <c r="AP146" s="516"/>
      <c r="AR146" s="525"/>
      <c r="AS146" s="7"/>
      <c r="AT146" s="7"/>
      <c r="AU146" s="7"/>
      <c r="AV146" s="7"/>
      <c r="AW146" s="7"/>
      <c r="AX146" s="7"/>
      <c r="AY146" s="516"/>
      <c r="BA146" s="522"/>
    </row>
    <row r="147" spans="2:53" ht="15" x14ac:dyDescent="0.25">
      <c r="B147" s="525"/>
      <c r="C147" s="7"/>
      <c r="D147" s="7"/>
      <c r="E147" s="7"/>
      <c r="F147" s="36"/>
      <c r="G147" s="516"/>
      <c r="I147" s="525"/>
      <c r="J147" s="7"/>
      <c r="K147" s="7"/>
      <c r="L147" s="7"/>
      <c r="M147" s="7"/>
      <c r="N147" s="7"/>
      <c r="O147" s="7"/>
      <c r="P147" s="7"/>
      <c r="Q147" s="516"/>
      <c r="S147" s="525"/>
      <c r="T147" s="7"/>
      <c r="U147" s="7"/>
      <c r="V147" s="7"/>
      <c r="W147" s="7"/>
      <c r="X147" s="7"/>
      <c r="Y147" s="7"/>
      <c r="Z147" s="516"/>
      <c r="AB147" s="519"/>
      <c r="AD147" s="525"/>
      <c r="AE147" s="7"/>
      <c r="AF147" s="37">
        <f t="shared" si="5"/>
        <v>0</v>
      </c>
      <c r="AG147" s="197" t="e">
        <f t="shared" si="4"/>
        <v>#DIV/0!</v>
      </c>
      <c r="AI147" s="525"/>
      <c r="AJ147" s="7"/>
      <c r="AK147" s="7"/>
      <c r="AL147" s="7"/>
      <c r="AM147" s="7"/>
      <c r="AN147" s="7"/>
      <c r="AO147" s="7"/>
      <c r="AP147" s="516"/>
      <c r="AR147" s="525"/>
      <c r="AS147" s="7"/>
      <c r="AT147" s="7"/>
      <c r="AU147" s="7"/>
      <c r="AV147" s="7"/>
      <c r="AW147" s="7"/>
      <c r="AX147" s="7"/>
      <c r="AY147" s="516"/>
      <c r="BA147" s="522"/>
    </row>
    <row r="148" spans="2:53" ht="15" x14ac:dyDescent="0.25">
      <c r="B148" s="525"/>
      <c r="C148" s="7"/>
      <c r="D148" s="7"/>
      <c r="E148" s="7"/>
      <c r="F148" s="36"/>
      <c r="G148" s="516"/>
      <c r="I148" s="525"/>
      <c r="J148" s="7"/>
      <c r="K148" s="7"/>
      <c r="L148" s="7"/>
      <c r="M148" s="7"/>
      <c r="N148" s="7"/>
      <c r="O148" s="7"/>
      <c r="P148" s="7"/>
      <c r="Q148" s="516"/>
      <c r="S148" s="525"/>
      <c r="T148" s="7"/>
      <c r="U148" s="7"/>
      <c r="V148" s="7"/>
      <c r="W148" s="7"/>
      <c r="X148" s="7"/>
      <c r="Y148" s="7"/>
      <c r="Z148" s="516"/>
      <c r="AB148" s="519"/>
      <c r="AD148" s="525"/>
      <c r="AE148" s="7"/>
      <c r="AF148" s="37">
        <f t="shared" si="5"/>
        <v>0</v>
      </c>
      <c r="AG148" s="197" t="e">
        <f t="shared" si="4"/>
        <v>#DIV/0!</v>
      </c>
      <c r="AI148" s="525"/>
      <c r="AJ148" s="7"/>
      <c r="AK148" s="7"/>
      <c r="AL148" s="7"/>
      <c r="AM148" s="7"/>
      <c r="AN148" s="7"/>
      <c r="AO148" s="7"/>
      <c r="AP148" s="516"/>
      <c r="AR148" s="525"/>
      <c r="AS148" s="7"/>
      <c r="AT148" s="7"/>
      <c r="AU148" s="7"/>
      <c r="AV148" s="7"/>
      <c r="AW148" s="7"/>
      <c r="AX148" s="7"/>
      <c r="AY148" s="516"/>
      <c r="BA148" s="522"/>
    </row>
    <row r="149" spans="2:53" ht="15" x14ac:dyDescent="0.25">
      <c r="B149" s="525"/>
      <c r="C149" s="7"/>
      <c r="D149" s="7"/>
      <c r="E149" s="7"/>
      <c r="F149" s="36"/>
      <c r="G149" s="516"/>
      <c r="I149" s="525"/>
      <c r="J149" s="7"/>
      <c r="K149" s="7"/>
      <c r="L149" s="7"/>
      <c r="M149" s="7"/>
      <c r="N149" s="7"/>
      <c r="O149" s="7"/>
      <c r="P149" s="7"/>
      <c r="Q149" s="516"/>
      <c r="S149" s="525"/>
      <c r="T149" s="7"/>
      <c r="U149" s="7"/>
      <c r="V149" s="7"/>
      <c r="W149" s="7"/>
      <c r="X149" s="7"/>
      <c r="Y149" s="7"/>
      <c r="Z149" s="516"/>
      <c r="AB149" s="519"/>
      <c r="AD149" s="525"/>
      <c r="AE149" s="7"/>
      <c r="AF149" s="37">
        <f t="shared" si="5"/>
        <v>0</v>
      </c>
      <c r="AG149" s="197" t="e">
        <f t="shared" si="4"/>
        <v>#DIV/0!</v>
      </c>
      <c r="AI149" s="525"/>
      <c r="AJ149" s="7"/>
      <c r="AK149" s="7"/>
      <c r="AL149" s="7"/>
      <c r="AM149" s="7"/>
      <c r="AN149" s="7"/>
      <c r="AO149" s="7"/>
      <c r="AP149" s="516"/>
      <c r="AR149" s="525"/>
      <c r="AS149" s="7"/>
      <c r="AT149" s="7"/>
      <c r="AU149" s="7"/>
      <c r="AV149" s="7"/>
      <c r="AW149" s="7"/>
      <c r="AX149" s="7"/>
      <c r="AY149" s="516"/>
      <c r="BA149" s="522"/>
    </row>
    <row r="150" spans="2:53" ht="15" x14ac:dyDescent="0.25">
      <c r="B150" s="525"/>
      <c r="C150" s="7"/>
      <c r="D150" s="7"/>
      <c r="E150" s="7"/>
      <c r="F150" s="36"/>
      <c r="G150" s="516"/>
      <c r="I150" s="525"/>
      <c r="J150" s="7"/>
      <c r="K150" s="7"/>
      <c r="L150" s="7"/>
      <c r="M150" s="7"/>
      <c r="N150" s="7"/>
      <c r="O150" s="7"/>
      <c r="P150" s="7"/>
      <c r="Q150" s="516"/>
      <c r="S150" s="525"/>
      <c r="T150" s="7"/>
      <c r="U150" s="7"/>
      <c r="V150" s="7"/>
      <c r="W150" s="7"/>
      <c r="X150" s="7"/>
      <c r="Y150" s="7"/>
      <c r="Z150" s="516"/>
      <c r="AB150" s="519"/>
      <c r="AD150" s="525"/>
      <c r="AE150" s="7"/>
      <c r="AF150" s="37">
        <f t="shared" si="5"/>
        <v>0</v>
      </c>
      <c r="AG150" s="197" t="e">
        <f t="shared" si="4"/>
        <v>#DIV/0!</v>
      </c>
      <c r="AI150" s="525"/>
      <c r="AJ150" s="7"/>
      <c r="AK150" s="7"/>
      <c r="AL150" s="7"/>
      <c r="AM150" s="7"/>
      <c r="AN150" s="7"/>
      <c r="AO150" s="7"/>
      <c r="AP150" s="516"/>
      <c r="AR150" s="525"/>
      <c r="AS150" s="7"/>
      <c r="AT150" s="7"/>
      <c r="AU150" s="7"/>
      <c r="AV150" s="7"/>
      <c r="AW150" s="7"/>
      <c r="AX150" s="7"/>
      <c r="AY150" s="516"/>
      <c r="BA150" s="522"/>
    </row>
    <row r="151" spans="2:53" ht="15" x14ac:dyDescent="0.25">
      <c r="B151" s="525"/>
      <c r="C151" s="7"/>
      <c r="D151" s="7"/>
      <c r="E151" s="7"/>
      <c r="F151" s="36"/>
      <c r="G151" s="516"/>
      <c r="I151" s="525"/>
      <c r="J151" s="7"/>
      <c r="K151" s="7"/>
      <c r="L151" s="7"/>
      <c r="M151" s="7"/>
      <c r="N151" s="7"/>
      <c r="O151" s="7"/>
      <c r="P151" s="7"/>
      <c r="Q151" s="516"/>
      <c r="S151" s="525"/>
      <c r="T151" s="7"/>
      <c r="U151" s="7"/>
      <c r="V151" s="7"/>
      <c r="W151" s="7"/>
      <c r="X151" s="7"/>
      <c r="Y151" s="7"/>
      <c r="Z151" s="516"/>
      <c r="AB151" s="519"/>
      <c r="AD151" s="525"/>
      <c r="AE151" s="7"/>
      <c r="AF151" s="37">
        <f t="shared" si="5"/>
        <v>0</v>
      </c>
      <c r="AG151" s="197" t="e">
        <f t="shared" si="4"/>
        <v>#DIV/0!</v>
      </c>
      <c r="AI151" s="525"/>
      <c r="AJ151" s="7"/>
      <c r="AK151" s="7"/>
      <c r="AL151" s="7"/>
      <c r="AM151" s="7"/>
      <c r="AN151" s="7"/>
      <c r="AO151" s="7"/>
      <c r="AP151" s="516"/>
      <c r="AR151" s="525"/>
      <c r="AS151" s="7"/>
      <c r="AT151" s="7"/>
      <c r="AU151" s="7"/>
      <c r="AV151" s="7"/>
      <c r="AW151" s="7"/>
      <c r="AX151" s="7"/>
      <c r="AY151" s="516"/>
      <c r="BA151" s="522"/>
    </row>
    <row r="152" spans="2:53" ht="15" x14ac:dyDescent="0.25">
      <c r="B152" s="525"/>
      <c r="C152" s="7"/>
      <c r="D152" s="7"/>
      <c r="E152" s="7"/>
      <c r="F152" s="36"/>
      <c r="G152" s="516"/>
      <c r="I152" s="525"/>
      <c r="J152" s="7"/>
      <c r="K152" s="7"/>
      <c r="L152" s="7"/>
      <c r="M152" s="7"/>
      <c r="N152" s="7"/>
      <c r="O152" s="7"/>
      <c r="P152" s="7"/>
      <c r="Q152" s="516"/>
      <c r="S152" s="525"/>
      <c r="T152" s="7"/>
      <c r="U152" s="7"/>
      <c r="V152" s="7"/>
      <c r="W152" s="7"/>
      <c r="X152" s="7"/>
      <c r="Y152" s="7"/>
      <c r="Z152" s="516"/>
      <c r="AB152" s="519"/>
      <c r="AD152" s="525"/>
      <c r="AE152" s="7"/>
      <c r="AF152" s="37">
        <f t="shared" si="5"/>
        <v>0</v>
      </c>
      <c r="AG152" s="197" t="e">
        <f t="shared" si="4"/>
        <v>#DIV/0!</v>
      </c>
      <c r="AI152" s="525"/>
      <c r="AJ152" s="7"/>
      <c r="AK152" s="7"/>
      <c r="AL152" s="7"/>
      <c r="AM152" s="7"/>
      <c r="AN152" s="7"/>
      <c r="AO152" s="7"/>
      <c r="AP152" s="516"/>
      <c r="AR152" s="525"/>
      <c r="AS152" s="7"/>
      <c r="AT152" s="7"/>
      <c r="AU152" s="7"/>
      <c r="AV152" s="7"/>
      <c r="AW152" s="7"/>
      <c r="AX152" s="7"/>
      <c r="AY152" s="516"/>
      <c r="BA152" s="522"/>
    </row>
    <row r="153" spans="2:53" ht="15" x14ac:dyDescent="0.25">
      <c r="B153" s="525"/>
      <c r="C153" s="7"/>
      <c r="D153" s="7"/>
      <c r="E153" s="7"/>
      <c r="F153" s="36"/>
      <c r="G153" s="516"/>
      <c r="I153" s="525"/>
      <c r="J153" s="7"/>
      <c r="K153" s="7"/>
      <c r="L153" s="7"/>
      <c r="M153" s="7"/>
      <c r="N153" s="7"/>
      <c r="O153" s="7"/>
      <c r="P153" s="7"/>
      <c r="Q153" s="516"/>
      <c r="S153" s="525"/>
      <c r="T153" s="7"/>
      <c r="U153" s="7"/>
      <c r="V153" s="7"/>
      <c r="W153" s="7"/>
      <c r="X153" s="7"/>
      <c r="Y153" s="7"/>
      <c r="Z153" s="516"/>
      <c r="AB153" s="519"/>
      <c r="AD153" s="525"/>
      <c r="AE153" s="7"/>
      <c r="AF153" s="37">
        <f t="shared" si="5"/>
        <v>0</v>
      </c>
      <c r="AG153" s="197" t="e">
        <f t="shared" si="4"/>
        <v>#DIV/0!</v>
      </c>
      <c r="AI153" s="525"/>
      <c r="AJ153" s="7"/>
      <c r="AK153" s="7"/>
      <c r="AL153" s="7"/>
      <c r="AM153" s="7"/>
      <c r="AN153" s="7"/>
      <c r="AO153" s="7"/>
      <c r="AP153" s="516"/>
      <c r="AR153" s="525"/>
      <c r="AS153" s="7"/>
      <c r="AT153" s="7"/>
      <c r="AU153" s="7"/>
      <c r="AV153" s="7"/>
      <c r="AW153" s="7"/>
      <c r="AX153" s="7"/>
      <c r="AY153" s="516"/>
      <c r="BA153" s="522"/>
    </row>
    <row r="154" spans="2:53" ht="15" x14ac:dyDescent="0.25">
      <c r="B154" s="525"/>
      <c r="C154" s="7"/>
      <c r="D154" s="7"/>
      <c r="E154" s="7"/>
      <c r="F154" s="36"/>
      <c r="G154" s="516"/>
      <c r="I154" s="525"/>
      <c r="J154" s="7"/>
      <c r="K154" s="7"/>
      <c r="L154" s="7"/>
      <c r="M154" s="7"/>
      <c r="N154" s="7"/>
      <c r="O154" s="7"/>
      <c r="P154" s="7"/>
      <c r="Q154" s="516"/>
      <c r="S154" s="525"/>
      <c r="T154" s="7"/>
      <c r="U154" s="7"/>
      <c r="V154" s="7"/>
      <c r="W154" s="7"/>
      <c r="X154" s="7"/>
      <c r="Y154" s="7"/>
      <c r="Z154" s="516"/>
      <c r="AB154" s="519"/>
      <c r="AD154" s="525"/>
      <c r="AE154" s="7"/>
      <c r="AF154" s="37">
        <f t="shared" si="5"/>
        <v>0</v>
      </c>
      <c r="AG154" s="197" t="e">
        <f t="shared" si="4"/>
        <v>#DIV/0!</v>
      </c>
      <c r="AI154" s="525"/>
      <c r="AJ154" s="7"/>
      <c r="AK154" s="7"/>
      <c r="AL154" s="7"/>
      <c r="AM154" s="7"/>
      <c r="AN154" s="7"/>
      <c r="AO154" s="7"/>
      <c r="AP154" s="516"/>
      <c r="AR154" s="525"/>
      <c r="AS154" s="7"/>
      <c r="AT154" s="7"/>
      <c r="AU154" s="7"/>
      <c r="AV154" s="7"/>
      <c r="AW154" s="7"/>
      <c r="AX154" s="7"/>
      <c r="AY154" s="516"/>
      <c r="BA154" s="522"/>
    </row>
    <row r="155" spans="2:53" ht="15" x14ac:dyDescent="0.25">
      <c r="B155" s="525"/>
      <c r="C155" s="7"/>
      <c r="D155" s="7"/>
      <c r="E155" s="7"/>
      <c r="F155" s="36"/>
      <c r="G155" s="516"/>
      <c r="I155" s="525"/>
      <c r="J155" s="7"/>
      <c r="K155" s="7"/>
      <c r="L155" s="7"/>
      <c r="M155" s="7"/>
      <c r="N155" s="7"/>
      <c r="O155" s="7"/>
      <c r="P155" s="7"/>
      <c r="Q155" s="516"/>
      <c r="S155" s="525"/>
      <c r="T155" s="7"/>
      <c r="U155" s="7"/>
      <c r="V155" s="7"/>
      <c r="W155" s="7"/>
      <c r="X155" s="7"/>
      <c r="Y155" s="7"/>
      <c r="Z155" s="516"/>
      <c r="AB155" s="519"/>
      <c r="AD155" s="525"/>
      <c r="AE155" s="7"/>
      <c r="AF155" s="37">
        <f t="shared" si="5"/>
        <v>0</v>
      </c>
      <c r="AG155" s="197" t="e">
        <f t="shared" si="4"/>
        <v>#DIV/0!</v>
      </c>
      <c r="AI155" s="525"/>
      <c r="AJ155" s="7"/>
      <c r="AK155" s="7"/>
      <c r="AL155" s="7"/>
      <c r="AM155" s="7"/>
      <c r="AN155" s="7"/>
      <c r="AO155" s="7"/>
      <c r="AP155" s="516"/>
      <c r="AR155" s="525"/>
      <c r="AS155" s="7"/>
      <c r="AT155" s="7"/>
      <c r="AU155" s="7"/>
      <c r="AV155" s="7"/>
      <c r="AW155" s="7"/>
      <c r="AX155" s="7"/>
      <c r="AY155" s="516"/>
      <c r="BA155" s="522"/>
    </row>
    <row r="156" spans="2:53" ht="15" x14ac:dyDescent="0.25">
      <c r="B156" s="525"/>
      <c r="C156" s="7"/>
      <c r="D156" s="7"/>
      <c r="E156" s="7"/>
      <c r="F156" s="36"/>
      <c r="G156" s="516"/>
      <c r="I156" s="525"/>
      <c r="J156" s="7"/>
      <c r="K156" s="7"/>
      <c r="L156" s="7"/>
      <c r="M156" s="7"/>
      <c r="N156" s="7"/>
      <c r="O156" s="7"/>
      <c r="P156" s="7"/>
      <c r="Q156" s="516"/>
      <c r="S156" s="525"/>
      <c r="T156" s="7"/>
      <c r="U156" s="7"/>
      <c r="V156" s="7"/>
      <c r="W156" s="7"/>
      <c r="X156" s="7"/>
      <c r="Y156" s="7"/>
      <c r="Z156" s="516"/>
      <c r="AB156" s="519"/>
      <c r="AD156" s="525"/>
      <c r="AE156" s="7"/>
      <c r="AF156" s="37">
        <f t="shared" si="5"/>
        <v>0</v>
      </c>
      <c r="AG156" s="197" t="e">
        <f t="shared" si="4"/>
        <v>#DIV/0!</v>
      </c>
      <c r="AI156" s="525"/>
      <c r="AJ156" s="7"/>
      <c r="AK156" s="7"/>
      <c r="AL156" s="7"/>
      <c r="AM156" s="7"/>
      <c r="AN156" s="7"/>
      <c r="AO156" s="7"/>
      <c r="AP156" s="516"/>
      <c r="AR156" s="525"/>
      <c r="AS156" s="7"/>
      <c r="AT156" s="7"/>
      <c r="AU156" s="7"/>
      <c r="AV156" s="7"/>
      <c r="AW156" s="7"/>
      <c r="AX156" s="7"/>
      <c r="AY156" s="516"/>
      <c r="BA156" s="522"/>
    </row>
    <row r="157" spans="2:53" ht="15.6" thickBot="1" x14ac:dyDescent="0.3">
      <c r="B157" s="526"/>
      <c r="C157" s="124"/>
      <c r="D157" s="124"/>
      <c r="E157" s="124"/>
      <c r="F157" s="283"/>
      <c r="G157" s="527"/>
      <c r="I157" s="526"/>
      <c r="J157" s="124"/>
      <c r="K157" s="124"/>
      <c r="L157" s="124"/>
      <c r="M157" s="124"/>
      <c r="N157" s="124"/>
      <c r="O157" s="124"/>
      <c r="P157" s="124"/>
      <c r="Q157" s="527"/>
      <c r="S157" s="526"/>
      <c r="T157" s="124"/>
      <c r="U157" s="124"/>
      <c r="V157" s="124"/>
      <c r="W157" s="124"/>
      <c r="X157" s="124"/>
      <c r="Y157" s="124"/>
      <c r="Z157" s="527"/>
      <c r="AB157" s="520"/>
      <c r="AD157" s="526"/>
      <c r="AE157" s="124"/>
      <c r="AF157" s="189">
        <f t="shared" si="5"/>
        <v>0</v>
      </c>
      <c r="AG157" s="198" t="e">
        <f t="shared" si="4"/>
        <v>#DIV/0!</v>
      </c>
      <c r="AI157" s="526"/>
      <c r="AJ157" s="124"/>
      <c r="AK157" s="124"/>
      <c r="AL157" s="124"/>
      <c r="AM157" s="124"/>
      <c r="AN157" s="124"/>
      <c r="AO157" s="124"/>
      <c r="AP157" s="527"/>
      <c r="AR157" s="526"/>
      <c r="AS157" s="124"/>
      <c r="AT157" s="124"/>
      <c r="AU157" s="124"/>
      <c r="AV157" s="124"/>
      <c r="AW157" s="124"/>
      <c r="AX157" s="124"/>
      <c r="AY157" s="527"/>
      <c r="BA157" s="523"/>
    </row>
  </sheetData>
  <mergeCells count="23">
    <mergeCell ref="AI5:AP5"/>
    <mergeCell ref="AR5:AY5"/>
    <mergeCell ref="BA5:BA7"/>
    <mergeCell ref="AI6:AJ6"/>
    <mergeCell ref="AK6:AO6"/>
    <mergeCell ref="AR6:AS6"/>
    <mergeCell ref="AT6:AX6"/>
    <mergeCell ref="B5:B7"/>
    <mergeCell ref="C5:C7"/>
    <mergeCell ref="D5:D7"/>
    <mergeCell ref="E5:E7"/>
    <mergeCell ref="AG5:AG7"/>
    <mergeCell ref="F5:F7"/>
    <mergeCell ref="G5:G7"/>
    <mergeCell ref="I5:I7"/>
    <mergeCell ref="J5:J7"/>
    <mergeCell ref="K5:Q6"/>
    <mergeCell ref="S5:S7"/>
    <mergeCell ref="T5:Z6"/>
    <mergeCell ref="AB5:AB7"/>
    <mergeCell ref="AD5:AD7"/>
    <mergeCell ref="AE5:AE7"/>
    <mergeCell ref="AF5:AF7"/>
  </mergeCells>
  <dataValidations count="3">
    <dataValidation type="list" allowBlank="1" showInputMessage="1" showErrorMessage="1" sqref="F8:F157" xr:uid="{83DE97D8-D90A-4B16-A1F1-1D413086C214}">
      <formula1>"Retained, Dropped, Added"</formula1>
    </dataValidation>
    <dataValidation type="list" allowBlank="1" showInputMessage="1" showErrorMessage="1" promptTitle="Scheme" prompt="AMP7 carryover_x000a_AMP8" sqref="BA8:BA157" xr:uid="{8B816B16-4A1C-440B-8951-7F2C24AC029B}">
      <formula1>"AMP7 carryover, AMP8"</formula1>
    </dataValidation>
    <dataValidation type="list" allowBlank="1" showInputMessage="1" showErrorMessage="1" sqref="AB8:AB157" xr:uid="{0F7EB4ED-DCC6-4729-9D32-B60F3A822C14}">
      <formula1>"Lack of internal resourcing,Lack of supply chain resourcing,Change in solution, Supply chain capacity, Third-party interface,Contractual issues,Site issues,Environmental risks, Programme level efficiency,Regulatory Sign off Delay"</formula1>
    </dataValidation>
  </dataValidations>
  <pageMargins left="0.7" right="0.7" top="0.75" bottom="0.75" header="0.3" footer="0.3"/>
  <pageSetup paperSize="9"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5DA2E-A931-4041-A6B3-E9DC1B324BD5}">
  <sheetPr codeName="Sheet67"/>
  <dimension ref="C2:G54"/>
  <sheetViews>
    <sheetView zoomScale="80" zoomScaleNormal="80" workbookViewId="0">
      <selection activeCell="G27" sqref="G27"/>
    </sheetView>
  </sheetViews>
  <sheetFormatPr defaultRowHeight="13.8" x14ac:dyDescent="0.25"/>
  <cols>
    <col min="2" max="2" width="22.5" customWidth="1"/>
    <col min="3" max="3" width="25.09765625" customWidth="1"/>
    <col min="4" max="4" width="18.59765625" customWidth="1"/>
    <col min="5" max="5" width="38.796875" customWidth="1"/>
    <col min="6" max="6" width="57.296875" customWidth="1"/>
    <col min="7" max="7" width="89.09765625" customWidth="1"/>
  </cols>
  <sheetData>
    <row r="2" spans="3:7" ht="15" x14ac:dyDescent="0.25">
      <c r="C2" s="242" t="s">
        <v>23</v>
      </c>
      <c r="D2" s="264"/>
      <c r="E2" s="264"/>
      <c r="F2" s="264"/>
      <c r="G2" s="264"/>
    </row>
    <row r="3" spans="3:7" ht="15" x14ac:dyDescent="0.25">
      <c r="C3" s="264" t="s">
        <v>24</v>
      </c>
      <c r="D3" s="264" t="s">
        <v>25</v>
      </c>
      <c r="E3" s="264" t="s">
        <v>26</v>
      </c>
      <c r="F3" s="264" t="s">
        <v>27</v>
      </c>
      <c r="G3" s="243" t="s">
        <v>28</v>
      </c>
    </row>
    <row r="4" spans="3:7" x14ac:dyDescent="0.25">
      <c r="C4" s="245" t="s">
        <v>29</v>
      </c>
      <c r="D4" s="245" t="s">
        <v>30</v>
      </c>
      <c r="E4" s="10" t="s">
        <v>31</v>
      </c>
      <c r="F4" s="10" t="s">
        <v>32</v>
      </c>
      <c r="G4" s="10" t="s">
        <v>33</v>
      </c>
    </row>
    <row r="5" spans="3:7" x14ac:dyDescent="0.25">
      <c r="C5" s="245" t="s">
        <v>29</v>
      </c>
      <c r="D5" s="245" t="s">
        <v>34</v>
      </c>
      <c r="E5" s="10" t="s">
        <v>35</v>
      </c>
      <c r="F5" s="10" t="s">
        <v>36</v>
      </c>
      <c r="G5" s="10" t="s">
        <v>33</v>
      </c>
    </row>
    <row r="6" spans="3:7" x14ac:dyDescent="0.25">
      <c r="C6" s="245" t="s">
        <v>29</v>
      </c>
      <c r="D6" s="245" t="s">
        <v>37</v>
      </c>
      <c r="E6" s="10" t="s">
        <v>38</v>
      </c>
      <c r="F6" s="10" t="s">
        <v>39</v>
      </c>
      <c r="G6" s="10" t="s">
        <v>33</v>
      </c>
    </row>
    <row r="7" spans="3:7" x14ac:dyDescent="0.25">
      <c r="C7" s="245" t="s">
        <v>29</v>
      </c>
      <c r="D7" s="245" t="s">
        <v>40</v>
      </c>
      <c r="E7" s="10" t="s">
        <v>41</v>
      </c>
      <c r="F7" s="10" t="s">
        <v>42</v>
      </c>
      <c r="G7" s="10" t="s">
        <v>43</v>
      </c>
    </row>
    <row r="8" spans="3:7" x14ac:dyDescent="0.25">
      <c r="C8" s="245" t="s">
        <v>29</v>
      </c>
      <c r="D8" s="245" t="s">
        <v>44</v>
      </c>
      <c r="E8" s="10" t="s">
        <v>45</v>
      </c>
      <c r="F8" s="10" t="s">
        <v>46</v>
      </c>
      <c r="G8" s="10" t="s">
        <v>43</v>
      </c>
    </row>
    <row r="9" spans="3:7" x14ac:dyDescent="0.25">
      <c r="C9" s="245" t="s">
        <v>47</v>
      </c>
      <c r="D9" s="245" t="s">
        <v>48</v>
      </c>
      <c r="E9" s="10" t="s">
        <v>49</v>
      </c>
      <c r="F9" s="10" t="s">
        <v>50</v>
      </c>
      <c r="G9" s="10" t="s">
        <v>51</v>
      </c>
    </row>
    <row r="10" spans="3:7" x14ac:dyDescent="0.25">
      <c r="C10" s="245" t="s">
        <v>47</v>
      </c>
      <c r="D10" s="245" t="s">
        <v>52</v>
      </c>
      <c r="E10" s="10" t="s">
        <v>53</v>
      </c>
      <c r="F10" s="10" t="s">
        <v>54</v>
      </c>
      <c r="G10" s="10" t="s">
        <v>55</v>
      </c>
    </row>
    <row r="11" spans="3:7" x14ac:dyDescent="0.25">
      <c r="C11" s="245" t="s">
        <v>56</v>
      </c>
      <c r="D11" s="245" t="s">
        <v>52</v>
      </c>
      <c r="E11" s="10" t="s">
        <v>53</v>
      </c>
      <c r="F11" s="10" t="s">
        <v>57</v>
      </c>
      <c r="G11" s="10" t="s">
        <v>58</v>
      </c>
    </row>
    <row r="12" spans="3:7" x14ac:dyDescent="0.25">
      <c r="C12" s="245" t="s">
        <v>59</v>
      </c>
      <c r="D12" s="245" t="s">
        <v>52</v>
      </c>
      <c r="E12" s="10" t="s">
        <v>53</v>
      </c>
      <c r="F12" s="10" t="s">
        <v>60</v>
      </c>
      <c r="G12" s="1005" t="s">
        <v>61</v>
      </c>
    </row>
    <row r="13" spans="3:7" x14ac:dyDescent="0.25">
      <c r="C13" s="245" t="s">
        <v>59</v>
      </c>
      <c r="D13" s="245" t="s">
        <v>52</v>
      </c>
      <c r="E13" s="10" t="s">
        <v>53</v>
      </c>
      <c r="F13" s="10" t="s">
        <v>62</v>
      </c>
      <c r="G13" s="1006"/>
    </row>
    <row r="14" spans="3:7" ht="27.6" x14ac:dyDescent="0.25">
      <c r="C14" s="245" t="s">
        <v>63</v>
      </c>
      <c r="D14" s="245" t="s">
        <v>64</v>
      </c>
      <c r="E14" s="10" t="s">
        <v>65</v>
      </c>
      <c r="F14" s="10" t="s">
        <v>66</v>
      </c>
      <c r="G14" s="10" t="s">
        <v>67</v>
      </c>
    </row>
    <row r="15" spans="3:7" x14ac:dyDescent="0.25">
      <c r="C15" s="245" t="s">
        <v>68</v>
      </c>
      <c r="D15" s="245" t="s">
        <v>69</v>
      </c>
      <c r="E15" s="10" t="s">
        <v>70</v>
      </c>
      <c r="F15" s="10" t="s">
        <v>71</v>
      </c>
      <c r="G15" s="10" t="s">
        <v>72</v>
      </c>
    </row>
    <row r="16" spans="3:7" x14ac:dyDescent="0.25">
      <c r="C16" s="245" t="s">
        <v>73</v>
      </c>
      <c r="D16" s="245" t="s">
        <v>74</v>
      </c>
      <c r="E16" s="10" t="s">
        <v>75</v>
      </c>
      <c r="F16" s="10" t="s">
        <v>76</v>
      </c>
      <c r="G16" s="10" t="s">
        <v>77</v>
      </c>
    </row>
    <row r="17" spans="3:7" x14ac:dyDescent="0.25">
      <c r="C17" s="245" t="s">
        <v>73</v>
      </c>
      <c r="D17" s="245" t="s">
        <v>78</v>
      </c>
      <c r="E17" s="10" t="s">
        <v>79</v>
      </c>
      <c r="F17" s="10" t="s">
        <v>80</v>
      </c>
      <c r="G17" s="10" t="s">
        <v>77</v>
      </c>
    </row>
    <row r="18" spans="3:7" x14ac:dyDescent="0.25">
      <c r="C18" s="245" t="s">
        <v>73</v>
      </c>
      <c r="D18" s="245" t="s">
        <v>81</v>
      </c>
      <c r="E18" s="10" t="s">
        <v>82</v>
      </c>
      <c r="F18" s="10" t="s">
        <v>71</v>
      </c>
      <c r="G18" s="10" t="s">
        <v>77</v>
      </c>
    </row>
    <row r="19" spans="3:7" x14ac:dyDescent="0.25">
      <c r="C19" s="245" t="s">
        <v>73</v>
      </c>
      <c r="D19" s="245" t="s">
        <v>83</v>
      </c>
      <c r="E19" s="10" t="s">
        <v>84</v>
      </c>
      <c r="F19" s="10" t="s">
        <v>71</v>
      </c>
      <c r="G19" s="10" t="s">
        <v>77</v>
      </c>
    </row>
    <row r="20" spans="3:7" x14ac:dyDescent="0.25">
      <c r="C20" s="271" t="s">
        <v>73</v>
      </c>
      <c r="D20" s="271" t="s">
        <v>85</v>
      </c>
      <c r="E20" s="10" t="s">
        <v>86</v>
      </c>
      <c r="F20" s="10"/>
      <c r="G20" s="10" t="s">
        <v>77</v>
      </c>
    </row>
    <row r="21" spans="3:7" x14ac:dyDescent="0.25">
      <c r="C21" s="245" t="s">
        <v>73</v>
      </c>
      <c r="D21" s="245" t="s">
        <v>69</v>
      </c>
      <c r="E21" s="10" t="s">
        <v>70</v>
      </c>
      <c r="F21" s="10" t="s">
        <v>87</v>
      </c>
      <c r="G21" s="10" t="s">
        <v>88</v>
      </c>
    </row>
    <row r="22" spans="3:7" x14ac:dyDescent="0.25">
      <c r="C22" s="245" t="s">
        <v>73</v>
      </c>
      <c r="D22" s="245" t="s">
        <v>69</v>
      </c>
      <c r="E22" s="10" t="s">
        <v>70</v>
      </c>
      <c r="F22" s="10" t="s">
        <v>89</v>
      </c>
      <c r="G22" s="10" t="s">
        <v>88</v>
      </c>
    </row>
    <row r="23" spans="3:7" x14ac:dyDescent="0.25">
      <c r="C23" s="245" t="s">
        <v>73</v>
      </c>
      <c r="D23" s="245" t="s">
        <v>69</v>
      </c>
      <c r="E23" s="10" t="s">
        <v>70</v>
      </c>
      <c r="F23" s="10" t="s">
        <v>90</v>
      </c>
      <c r="G23" s="10" t="s">
        <v>88</v>
      </c>
    </row>
    <row r="24" spans="3:7" x14ac:dyDescent="0.25">
      <c r="C24" s="245" t="s">
        <v>73</v>
      </c>
      <c r="D24" s="245" t="s">
        <v>69</v>
      </c>
      <c r="E24" s="10" t="s">
        <v>70</v>
      </c>
      <c r="F24" s="10" t="s">
        <v>91</v>
      </c>
      <c r="G24" s="10" t="s">
        <v>88</v>
      </c>
    </row>
    <row r="25" spans="3:7" x14ac:dyDescent="0.25">
      <c r="C25" s="245" t="s">
        <v>73</v>
      </c>
      <c r="D25" s="245" t="s">
        <v>69</v>
      </c>
      <c r="E25" s="10" t="s">
        <v>70</v>
      </c>
      <c r="F25" s="10" t="s">
        <v>92</v>
      </c>
      <c r="G25" s="10" t="s">
        <v>88</v>
      </c>
    </row>
    <row r="26" spans="3:7" x14ac:dyDescent="0.25">
      <c r="C26" s="245" t="s">
        <v>73</v>
      </c>
      <c r="D26" s="245" t="s">
        <v>69</v>
      </c>
      <c r="E26" s="10" t="s">
        <v>70</v>
      </c>
      <c r="F26" s="10" t="s">
        <v>71</v>
      </c>
      <c r="G26" s="10" t="s">
        <v>93</v>
      </c>
    </row>
    <row r="27" spans="3:7" x14ac:dyDescent="0.25">
      <c r="C27" s="245" t="s">
        <v>94</v>
      </c>
      <c r="D27" s="245"/>
      <c r="E27" s="10"/>
      <c r="F27" s="10"/>
      <c r="G27" s="10" t="s">
        <v>95</v>
      </c>
    </row>
    <row r="28" spans="3:7" x14ac:dyDescent="0.25">
      <c r="C28" s="245" t="s">
        <v>94</v>
      </c>
      <c r="D28" s="245"/>
      <c r="E28" s="7"/>
      <c r="F28" s="7"/>
      <c r="G28" s="7" t="s">
        <v>96</v>
      </c>
    </row>
    <row r="29" spans="3:7" x14ac:dyDescent="0.25">
      <c r="C29" s="245" t="s">
        <v>94</v>
      </c>
      <c r="D29" s="245"/>
      <c r="E29" s="10"/>
      <c r="F29" s="10"/>
      <c r="G29" s="10" t="s">
        <v>97</v>
      </c>
    </row>
    <row r="30" spans="3:7" ht="27.6" x14ac:dyDescent="0.25">
      <c r="C30" s="245" t="s">
        <v>98</v>
      </c>
      <c r="D30" s="245"/>
      <c r="E30" s="10"/>
      <c r="F30" s="10"/>
      <c r="G30" s="10" t="s">
        <v>99</v>
      </c>
    </row>
    <row r="31" spans="3:7" x14ac:dyDescent="0.25">
      <c r="C31" s="245" t="s">
        <v>100</v>
      </c>
      <c r="D31" s="245"/>
      <c r="E31" s="10"/>
      <c r="F31" s="10"/>
      <c r="G31" s="10" t="s">
        <v>101</v>
      </c>
    </row>
    <row r="32" spans="3:7" ht="27.6" x14ac:dyDescent="0.25">
      <c r="C32" s="245" t="s">
        <v>102</v>
      </c>
      <c r="D32" s="245"/>
      <c r="E32" s="7"/>
      <c r="F32" s="7"/>
      <c r="G32" s="10" t="s">
        <v>103</v>
      </c>
    </row>
    <row r="35" spans="3:7" ht="15" x14ac:dyDescent="0.25">
      <c r="C35" s="242" t="s">
        <v>104</v>
      </c>
      <c r="D35" s="264"/>
      <c r="E35" s="264"/>
      <c r="F35" s="264"/>
      <c r="G35" s="264"/>
    </row>
    <row r="36" spans="3:7" ht="15" x14ac:dyDescent="0.25">
      <c r="C36" s="264" t="s">
        <v>24</v>
      </c>
      <c r="D36" s="264" t="s">
        <v>25</v>
      </c>
      <c r="E36" s="264" t="s">
        <v>26</v>
      </c>
      <c r="F36" s="264" t="s">
        <v>27</v>
      </c>
      <c r="G36" s="243" t="s">
        <v>28</v>
      </c>
    </row>
    <row r="37" spans="3:7" x14ac:dyDescent="0.25">
      <c r="C37" s="245" t="s">
        <v>102</v>
      </c>
      <c r="D37" s="245"/>
      <c r="E37" s="7"/>
      <c r="F37" s="7"/>
      <c r="G37" s="7" t="s">
        <v>105</v>
      </c>
    </row>
    <row r="38" spans="3:7" x14ac:dyDescent="0.25">
      <c r="C38" s="245" t="s">
        <v>68</v>
      </c>
      <c r="D38" s="245" t="s">
        <v>52</v>
      </c>
      <c r="E38" s="10" t="s">
        <v>53</v>
      </c>
      <c r="F38" s="10" t="s">
        <v>60</v>
      </c>
      <c r="G38" s="7" t="s">
        <v>106</v>
      </c>
    </row>
    <row r="39" spans="3:7" x14ac:dyDescent="0.25">
      <c r="C39" s="384" t="s">
        <v>107</v>
      </c>
      <c r="D39" s="384"/>
      <c r="E39" s="385"/>
      <c r="F39" s="385"/>
      <c r="G39" s="385" t="s">
        <v>108</v>
      </c>
    </row>
    <row r="40" spans="3:7" x14ac:dyDescent="0.25">
      <c r="C40" s="245" t="s">
        <v>94</v>
      </c>
      <c r="D40" s="245"/>
      <c r="E40" s="7"/>
      <c r="F40" s="7"/>
      <c r="G40" s="7" t="s">
        <v>109</v>
      </c>
    </row>
    <row r="41" spans="3:7" x14ac:dyDescent="0.25">
      <c r="C41" s="245" t="s">
        <v>110</v>
      </c>
      <c r="D41" s="245"/>
      <c r="E41" s="7"/>
      <c r="F41" s="7"/>
      <c r="G41" s="7" t="s">
        <v>111</v>
      </c>
    </row>
    <row r="42" spans="3:7" x14ac:dyDescent="0.25">
      <c r="C42" s="245" t="s">
        <v>112</v>
      </c>
      <c r="D42" s="245"/>
      <c r="E42" s="382"/>
      <c r="F42" s="382"/>
      <c r="G42" s="382" t="s">
        <v>113</v>
      </c>
    </row>
    <row r="43" spans="3:7" x14ac:dyDescent="0.25">
      <c r="C43" s="245" t="s">
        <v>73</v>
      </c>
      <c r="D43" s="245" t="s">
        <v>114</v>
      </c>
      <c r="E43" s="382" t="s">
        <v>115</v>
      </c>
      <c r="F43" s="382" t="s">
        <v>80</v>
      </c>
      <c r="G43" s="382" t="s">
        <v>116</v>
      </c>
    </row>
    <row r="44" spans="3:7" ht="41.4" x14ac:dyDescent="0.25">
      <c r="C44" s="386" t="s">
        <v>73</v>
      </c>
      <c r="D44" s="386" t="s">
        <v>69</v>
      </c>
      <c r="E44" s="165" t="s">
        <v>70</v>
      </c>
      <c r="F44" s="165" t="s">
        <v>117</v>
      </c>
      <c r="G44" s="208" t="s">
        <v>118</v>
      </c>
    </row>
    <row r="45" spans="3:7" x14ac:dyDescent="0.25">
      <c r="C45" s="271" t="s">
        <v>68</v>
      </c>
      <c r="D45" s="386" t="s">
        <v>119</v>
      </c>
      <c r="E45" s="7" t="s">
        <v>120</v>
      </c>
      <c r="F45" s="7" t="s">
        <v>121</v>
      </c>
      <c r="G45" s="7" t="s">
        <v>122</v>
      </c>
    </row>
    <row r="46" spans="3:7" x14ac:dyDescent="0.25">
      <c r="C46" s="271" t="s">
        <v>68</v>
      </c>
      <c r="D46" s="386" t="s">
        <v>123</v>
      </c>
      <c r="E46" s="7" t="s">
        <v>124</v>
      </c>
      <c r="F46" s="7" t="s">
        <v>121</v>
      </c>
      <c r="G46" s="7" t="s">
        <v>122</v>
      </c>
    </row>
    <row r="47" spans="3:7" x14ac:dyDescent="0.25">
      <c r="C47" s="271" t="s">
        <v>73</v>
      </c>
      <c r="D47" s="386" t="s">
        <v>125</v>
      </c>
      <c r="E47" s="7" t="s">
        <v>126</v>
      </c>
      <c r="F47" s="7" t="s">
        <v>126</v>
      </c>
      <c r="G47" s="7" t="s">
        <v>127</v>
      </c>
    </row>
    <row r="48" spans="3:7" ht="27.6" x14ac:dyDescent="0.25">
      <c r="C48" s="245" t="s">
        <v>73</v>
      </c>
      <c r="D48" s="245" t="s">
        <v>128</v>
      </c>
      <c r="E48" s="7" t="s">
        <v>129</v>
      </c>
      <c r="F48" s="7" t="s">
        <v>121</v>
      </c>
      <c r="G48" s="10" t="s">
        <v>130</v>
      </c>
    </row>
    <row r="49" spans="3:7" x14ac:dyDescent="0.25">
      <c r="C49" s="245" t="s">
        <v>68</v>
      </c>
      <c r="D49" s="245" t="s">
        <v>128</v>
      </c>
      <c r="E49" s="7" t="s">
        <v>129</v>
      </c>
      <c r="F49" s="7" t="s">
        <v>121</v>
      </c>
      <c r="G49" s="10" t="s">
        <v>131</v>
      </c>
    </row>
    <row r="51" spans="3:7" ht="15" x14ac:dyDescent="0.25">
      <c r="C51" s="242" t="s">
        <v>132</v>
      </c>
      <c r="D51" s="264"/>
      <c r="E51" s="264"/>
      <c r="F51" s="264"/>
      <c r="G51" s="264"/>
    </row>
    <row r="52" spans="3:7" ht="15" x14ac:dyDescent="0.25">
      <c r="C52" s="264" t="s">
        <v>24</v>
      </c>
      <c r="D52" s="264" t="s">
        <v>25</v>
      </c>
      <c r="E52" s="264" t="s">
        <v>26</v>
      </c>
      <c r="F52" s="264" t="s">
        <v>27</v>
      </c>
      <c r="G52" s="243" t="s">
        <v>28</v>
      </c>
    </row>
    <row r="53" spans="3:7" x14ac:dyDescent="0.25">
      <c r="C53" s="245" t="s">
        <v>73</v>
      </c>
      <c r="D53" s="245" t="s">
        <v>128</v>
      </c>
      <c r="E53" s="7" t="s">
        <v>129</v>
      </c>
      <c r="F53" s="7" t="s">
        <v>121</v>
      </c>
      <c r="G53" s="10" t="s">
        <v>133</v>
      </c>
    </row>
    <row r="54" spans="3:7" x14ac:dyDescent="0.25">
      <c r="C54" s="245" t="s">
        <v>134</v>
      </c>
      <c r="D54" s="245" t="s">
        <v>71</v>
      </c>
      <c r="E54" s="7"/>
      <c r="F54" s="7"/>
      <c r="G54" s="7" t="s">
        <v>135</v>
      </c>
    </row>
  </sheetData>
  <mergeCells count="1">
    <mergeCell ref="G12:G13"/>
  </mergeCells>
  <pageMargins left="0.7" right="0.7" top="0.75" bottom="0.75" header="0.3" footer="0.3"/>
  <customProperties>
    <customPr name="_pios_id" r:id="rId1"/>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3010-5684-4EB5-959C-DD4B2EC90721}">
  <sheetPr codeName="Sheet68">
    <tabColor rgb="FF003595"/>
  </sheetPr>
  <dimension ref="A1"/>
  <sheetViews>
    <sheetView topLeftCell="G7" workbookViewId="0">
      <selection activeCell="J15" sqref="J15"/>
    </sheetView>
  </sheetViews>
  <sheetFormatPr defaultRowHeight="13.8" x14ac:dyDescent="0.25"/>
  <sheetData/>
  <pageMargins left="0.7" right="0.7" top="0.75" bottom="0.75" header="0.3" footer="0.3"/>
  <customProperties>
    <customPr name="_pios_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0525-A102-4E09-8118-302A4ADD9E98}">
  <sheetPr codeName="Sheet81"/>
  <dimension ref="A1:CB50"/>
  <sheetViews>
    <sheetView topLeftCell="T1" zoomScale="55" zoomScaleNormal="55" workbookViewId="0">
      <selection activeCell="AU40" sqref="AU40"/>
    </sheetView>
  </sheetViews>
  <sheetFormatPr defaultColWidth="9" defaultRowHeight="13.8" x14ac:dyDescent="0.25"/>
  <cols>
    <col min="1" max="1" width="3.796875" style="687" customWidth="1"/>
    <col min="2" max="2" width="18" style="687" customWidth="1"/>
    <col min="3" max="3" width="44.796875" style="45" customWidth="1"/>
    <col min="4" max="5" width="19.09765625" style="45" customWidth="1"/>
    <col min="6" max="6" width="51.796875" style="45" customWidth="1"/>
    <col min="7" max="7" width="61.19921875" style="45" customWidth="1"/>
    <col min="8" max="9" width="8.19921875" style="45" customWidth="1"/>
    <col min="10" max="10" width="3.69921875" style="105" customWidth="1"/>
    <col min="11" max="24" width="10.69921875" style="45" customWidth="1"/>
    <col min="25" max="25" width="4.19921875" style="132" customWidth="1"/>
    <col min="26" max="39" width="10.69921875" style="687" customWidth="1"/>
    <col min="40" max="40" width="9" style="687" bestFit="1" customWidth="1"/>
    <col min="41" max="41" width="22.296875" style="687" customWidth="1"/>
    <col min="42" max="43" width="22.19921875" style="687" customWidth="1"/>
    <col min="44" max="44" width="20.09765625" style="687" customWidth="1"/>
    <col min="45" max="45" width="12.5" style="687" customWidth="1"/>
    <col min="46" max="46" width="17.5" style="117" customWidth="1"/>
    <col min="47" max="47" width="9" style="687"/>
    <col min="48" max="48" width="15" style="687" customWidth="1"/>
    <col min="49" max="55" width="9" style="117"/>
    <col min="56" max="56" width="11.09765625" style="117" customWidth="1"/>
    <col min="57" max="60" width="9" style="117"/>
    <col min="61" max="61" width="19.09765625" style="117" customWidth="1"/>
    <col min="62" max="62" width="17.59765625" style="117" customWidth="1"/>
    <col min="63" max="63" width="2.19921875" style="117" customWidth="1"/>
    <col min="64" max="64" width="9" style="117"/>
    <col min="65" max="65" width="12.296875" style="117" customWidth="1"/>
    <col min="66" max="75" width="9" style="117"/>
    <col min="76" max="76" width="19.09765625" style="117" customWidth="1"/>
    <col min="77" max="77" width="18.69921875" style="117" customWidth="1"/>
    <col min="78" max="78" width="2" style="687" customWidth="1"/>
    <col min="79" max="16384" width="9" style="687"/>
  </cols>
  <sheetData>
    <row r="1" spans="1:80" ht="26.7" customHeight="1" x14ac:dyDescent="0.3">
      <c r="A1" s="17" t="str" cm="1">
        <f t="array" aca="1" ref="A1" ca="1" xml:space="preserve"> RIGHT(CELL("filename", A1), LEN(CELL("filename", A1)) - SEARCH("]", CELL("filename", A1)))</f>
        <v>DPW1</v>
      </c>
      <c r="B1" s="101"/>
      <c r="C1" s="747"/>
      <c r="D1" s="747"/>
      <c r="E1" s="747"/>
      <c r="F1" s="747"/>
      <c r="G1" s="747"/>
      <c r="H1" s="747"/>
      <c r="I1" s="747"/>
      <c r="J1" s="748"/>
      <c r="K1" s="747"/>
      <c r="L1" s="747"/>
      <c r="M1" s="747"/>
      <c r="N1" s="747"/>
      <c r="O1" s="747"/>
      <c r="P1" s="747"/>
      <c r="Q1" s="747"/>
      <c r="R1" s="747"/>
      <c r="S1" s="747"/>
      <c r="T1" s="747"/>
      <c r="U1" s="747"/>
      <c r="V1" s="747"/>
      <c r="W1" s="747"/>
      <c r="X1" s="747"/>
      <c r="Y1" s="102"/>
      <c r="Z1" s="101"/>
      <c r="AA1" s="101"/>
      <c r="AB1" s="101"/>
      <c r="AC1" s="101"/>
      <c r="AD1" s="101"/>
      <c r="AE1" s="101"/>
      <c r="AF1" s="101"/>
      <c r="AG1" s="101"/>
      <c r="AH1" s="101"/>
      <c r="AI1" s="101"/>
      <c r="AJ1" s="101"/>
      <c r="AK1" s="101"/>
      <c r="AL1" s="101"/>
      <c r="AM1" s="101"/>
      <c r="AN1" s="101"/>
      <c r="AO1" s="101"/>
      <c r="AP1" s="101"/>
      <c r="AQ1" s="101"/>
      <c r="AR1" s="101"/>
      <c r="AS1" s="101"/>
      <c r="AU1" s="101"/>
      <c r="AV1" s="101"/>
      <c r="AW1" s="17" t="s">
        <v>1023</v>
      </c>
      <c r="AX1" s="17"/>
      <c r="AY1" s="17"/>
      <c r="AZ1" s="17"/>
      <c r="BA1" s="17"/>
      <c r="BB1" s="17"/>
      <c r="BC1" s="17"/>
      <c r="BD1" s="17"/>
      <c r="BE1" s="17"/>
      <c r="BF1" s="17"/>
      <c r="BG1" s="17"/>
      <c r="BH1" s="17"/>
      <c r="BI1" s="17"/>
      <c r="BJ1" s="17"/>
      <c r="BK1" s="17"/>
      <c r="BL1" s="17"/>
    </row>
    <row r="2" spans="1:80" ht="26.7" customHeight="1" x14ac:dyDescent="0.3">
      <c r="A2" s="101"/>
      <c r="B2" s="101"/>
      <c r="C2" s="747"/>
      <c r="D2" s="747"/>
      <c r="E2" s="747"/>
      <c r="F2" s="747"/>
      <c r="G2" s="747"/>
      <c r="H2" s="747"/>
      <c r="I2" s="747"/>
      <c r="J2" s="748"/>
      <c r="K2" s="747"/>
      <c r="L2" s="747"/>
      <c r="M2" s="747"/>
      <c r="N2" s="747"/>
      <c r="O2" s="747"/>
      <c r="P2" s="747"/>
      <c r="Q2" s="747"/>
      <c r="R2" s="747"/>
      <c r="S2" s="747"/>
      <c r="T2" s="747"/>
      <c r="U2" s="747"/>
      <c r="V2" s="747"/>
      <c r="W2" s="747"/>
      <c r="X2" s="747"/>
      <c r="Y2" s="102"/>
      <c r="Z2" s="101"/>
      <c r="AA2" s="101"/>
      <c r="AB2" s="101"/>
      <c r="AC2" s="101"/>
      <c r="AD2" s="101"/>
      <c r="AE2" s="101"/>
      <c r="AF2" s="101"/>
      <c r="AG2" s="101"/>
      <c r="AH2" s="101"/>
      <c r="AI2" s="101"/>
      <c r="AJ2" s="101"/>
      <c r="AK2" s="101"/>
      <c r="AL2" s="101"/>
      <c r="AM2" s="101"/>
      <c r="AN2" s="101"/>
      <c r="AO2" s="101"/>
      <c r="AP2" s="101"/>
      <c r="AQ2" s="101"/>
      <c r="AR2" s="101"/>
      <c r="AS2" s="101"/>
      <c r="AU2" s="101"/>
      <c r="AV2" s="101"/>
      <c r="AW2" s="17"/>
      <c r="AX2" s="17"/>
      <c r="AY2" s="17"/>
      <c r="AZ2" s="17"/>
      <c r="BA2" s="17"/>
      <c r="BB2" s="17"/>
      <c r="BC2" s="17"/>
      <c r="BD2" s="17"/>
      <c r="BE2" s="17"/>
      <c r="BF2" s="17"/>
      <c r="BG2" s="17"/>
      <c r="BH2" s="17"/>
      <c r="BI2" s="17"/>
      <c r="BJ2" s="17"/>
      <c r="BK2" s="17"/>
      <c r="BL2" s="17"/>
    </row>
    <row r="3" spans="1:80" ht="26.7" customHeight="1" x14ac:dyDescent="0.35">
      <c r="A3" s="267" t="s">
        <v>2389</v>
      </c>
      <c r="B3" s="103"/>
      <c r="C3" s="749"/>
      <c r="D3" s="749"/>
      <c r="E3" s="749"/>
      <c r="F3" s="749"/>
      <c r="G3" s="749"/>
      <c r="H3" s="749"/>
      <c r="I3" s="749"/>
      <c r="J3" s="750"/>
      <c r="K3" s="749"/>
      <c r="L3" s="749"/>
      <c r="M3" s="749"/>
      <c r="N3" s="749"/>
      <c r="O3" s="749"/>
      <c r="P3" s="749"/>
      <c r="Q3" s="749"/>
      <c r="R3" s="749"/>
      <c r="S3" s="749"/>
      <c r="T3" s="749"/>
      <c r="U3" s="749"/>
      <c r="V3" s="749"/>
      <c r="W3" s="749"/>
      <c r="X3" s="749"/>
      <c r="Y3" s="104"/>
      <c r="Z3" s="103"/>
      <c r="AA3" s="103"/>
      <c r="AB3" s="103"/>
      <c r="AC3" s="103"/>
      <c r="AD3" s="103"/>
      <c r="AE3" s="103"/>
      <c r="AF3" s="103"/>
      <c r="AG3" s="103"/>
      <c r="AH3" s="103"/>
      <c r="AI3" s="103"/>
      <c r="AJ3" s="103"/>
      <c r="AK3" s="103"/>
      <c r="AL3" s="103"/>
      <c r="AM3" s="103"/>
      <c r="AN3" s="103"/>
      <c r="AO3" s="103"/>
      <c r="AP3" s="103"/>
      <c r="AQ3" s="103"/>
      <c r="AR3" s="103"/>
      <c r="AS3" s="103"/>
      <c r="AT3" s="16"/>
      <c r="AU3" s="103"/>
      <c r="AV3" s="103"/>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row>
    <row r="4" spans="1:80" ht="14.4" thickBot="1" x14ac:dyDescent="0.3">
      <c r="A4" s="132"/>
      <c r="B4" s="132"/>
      <c r="C4" s="105"/>
      <c r="D4" s="105"/>
      <c r="E4" s="105"/>
      <c r="F4" s="105"/>
      <c r="G4" s="105"/>
      <c r="H4" s="105"/>
      <c r="I4" s="105"/>
      <c r="K4" s="105"/>
      <c r="L4" s="105"/>
      <c r="M4" s="105"/>
      <c r="N4" s="105"/>
      <c r="O4" s="105"/>
      <c r="P4" s="105"/>
      <c r="Q4" s="105"/>
      <c r="R4" s="105"/>
      <c r="S4" s="105"/>
      <c r="T4" s="105"/>
      <c r="U4" s="105"/>
      <c r="V4" s="105"/>
      <c r="W4" s="105"/>
      <c r="X4" s="105"/>
    </row>
    <row r="5" spans="1:80" ht="22.5" customHeight="1" thickBot="1" x14ac:dyDescent="0.35">
      <c r="A5" s="688" t="s">
        <v>1025</v>
      </c>
      <c r="B5" s="1126" t="s">
        <v>137</v>
      </c>
      <c r="C5" s="1109" t="s">
        <v>974</v>
      </c>
      <c r="D5" s="1109" t="s">
        <v>975</v>
      </c>
      <c r="E5" s="1109" t="s">
        <v>2390</v>
      </c>
      <c r="F5" s="1109" t="s">
        <v>2391</v>
      </c>
      <c r="G5" s="1109" t="s">
        <v>27</v>
      </c>
      <c r="H5" s="1109" t="s">
        <v>976</v>
      </c>
      <c r="I5" s="1112" t="s">
        <v>977</v>
      </c>
      <c r="J5" s="751"/>
      <c r="K5" s="1115" t="s">
        <v>2392</v>
      </c>
      <c r="L5" s="1109"/>
      <c r="M5" s="1109"/>
      <c r="N5" s="1109"/>
      <c r="O5" s="1109"/>
      <c r="P5" s="1109"/>
      <c r="Q5" s="1109"/>
      <c r="R5" s="1109"/>
      <c r="S5" s="1109"/>
      <c r="T5" s="1109"/>
      <c r="U5" s="1109"/>
      <c r="V5" s="1112"/>
      <c r="W5" s="1116" t="s">
        <v>1027</v>
      </c>
      <c r="X5" s="1119" t="s">
        <v>1028</v>
      </c>
      <c r="Y5" s="130"/>
      <c r="Z5" s="1123" t="s">
        <v>2393</v>
      </c>
      <c r="AA5" s="1124"/>
      <c r="AB5" s="1124"/>
      <c r="AC5" s="1124"/>
      <c r="AD5" s="1124"/>
      <c r="AE5" s="1124"/>
      <c r="AF5" s="1124"/>
      <c r="AG5" s="1124"/>
      <c r="AH5" s="1124"/>
      <c r="AI5" s="1124"/>
      <c r="AJ5" s="1124"/>
      <c r="AK5" s="1124"/>
      <c r="AL5" s="1124" t="s">
        <v>1030</v>
      </c>
      <c r="AM5" s="1137" t="s">
        <v>1031</v>
      </c>
      <c r="AN5" s="131"/>
      <c r="AO5" s="1140" t="s">
        <v>1080</v>
      </c>
      <c r="AP5" s="1141"/>
      <c r="AQ5" s="1142"/>
      <c r="AR5" s="1143"/>
      <c r="AS5" s="190"/>
      <c r="AT5" s="1067" t="s">
        <v>2394</v>
      </c>
      <c r="AU5" s="13"/>
      <c r="AV5" s="13"/>
      <c r="AW5" s="1134" t="s">
        <v>2392</v>
      </c>
      <c r="AX5" s="1135"/>
      <c r="AY5" s="1135"/>
      <c r="AZ5" s="1135"/>
      <c r="BA5" s="1135"/>
      <c r="BB5" s="1135"/>
      <c r="BC5" s="1135"/>
      <c r="BD5" s="1135"/>
      <c r="BE5" s="1135"/>
      <c r="BF5" s="1135"/>
      <c r="BG5" s="1135"/>
      <c r="BH5" s="1135"/>
      <c r="BI5" s="321" t="s">
        <v>1034</v>
      </c>
      <c r="BJ5" s="322" t="s">
        <v>1035</v>
      </c>
      <c r="BK5" s="323"/>
      <c r="BL5" s="1134" t="s">
        <v>2393</v>
      </c>
      <c r="BM5" s="1135"/>
      <c r="BN5" s="1135"/>
      <c r="BO5" s="1135"/>
      <c r="BP5" s="1135"/>
      <c r="BQ5" s="1135"/>
      <c r="BR5" s="1135"/>
      <c r="BS5" s="1135"/>
      <c r="BT5" s="1135"/>
      <c r="BU5" s="1135"/>
      <c r="BV5" s="1135"/>
      <c r="BW5" s="1135"/>
      <c r="BX5" s="321" t="s">
        <v>1036</v>
      </c>
      <c r="BY5" s="322" t="s">
        <v>1037</v>
      </c>
      <c r="BZ5" s="117"/>
      <c r="CA5" s="1131" t="s">
        <v>2395</v>
      </c>
      <c r="CB5" s="1132"/>
    </row>
    <row r="6" spans="1:80" ht="22.5" customHeight="1" x14ac:dyDescent="0.3">
      <c r="A6" s="688"/>
      <c r="B6" s="1127"/>
      <c r="C6" s="1110"/>
      <c r="D6" s="1110"/>
      <c r="E6" s="1129"/>
      <c r="F6" s="1129"/>
      <c r="G6" s="1110"/>
      <c r="H6" s="1110"/>
      <c r="I6" s="1113"/>
      <c r="J6" s="751"/>
      <c r="K6" s="1122" t="s">
        <v>1045</v>
      </c>
      <c r="L6" s="1110"/>
      <c r="M6" s="1110" t="s">
        <v>1039</v>
      </c>
      <c r="N6" s="1110"/>
      <c r="O6" s="1110"/>
      <c r="P6" s="1110"/>
      <c r="Q6" s="1110"/>
      <c r="R6" s="1110" t="s">
        <v>1040</v>
      </c>
      <c r="S6" s="1110"/>
      <c r="T6" s="1110"/>
      <c r="U6" s="1110"/>
      <c r="V6" s="1113"/>
      <c r="W6" s="1117"/>
      <c r="X6" s="1120"/>
      <c r="Y6" s="130"/>
      <c r="Z6" s="1125" t="s">
        <v>1045</v>
      </c>
      <c r="AA6" s="1108"/>
      <c r="AB6" s="1108" t="s">
        <v>1039</v>
      </c>
      <c r="AC6" s="1108"/>
      <c r="AD6" s="1108"/>
      <c r="AE6" s="1108"/>
      <c r="AF6" s="1108"/>
      <c r="AG6" s="1108" t="s">
        <v>1040</v>
      </c>
      <c r="AH6" s="1108"/>
      <c r="AI6" s="1108"/>
      <c r="AJ6" s="1108"/>
      <c r="AK6" s="1108"/>
      <c r="AL6" s="1108"/>
      <c r="AM6" s="1138"/>
      <c r="AN6" s="131"/>
      <c r="AO6" s="1126" t="s">
        <v>1041</v>
      </c>
      <c r="AP6" s="1144" t="s">
        <v>1042</v>
      </c>
      <c r="AQ6" s="1146" t="s">
        <v>1043</v>
      </c>
      <c r="AR6" s="1146" t="s">
        <v>1044</v>
      </c>
      <c r="AS6" s="190"/>
      <c r="AT6" s="1130"/>
      <c r="AU6" s="13"/>
      <c r="AV6" s="13"/>
      <c r="AW6" s="1133" t="s">
        <v>1045</v>
      </c>
      <c r="AX6" s="977"/>
      <c r="AY6" s="969" t="s">
        <v>1039</v>
      </c>
      <c r="AZ6" s="969"/>
      <c r="BA6" s="969"/>
      <c r="BB6" s="969"/>
      <c r="BC6" s="969"/>
      <c r="BD6" s="969" t="s">
        <v>1040</v>
      </c>
      <c r="BE6" s="969"/>
      <c r="BF6" s="969"/>
      <c r="BG6" s="969"/>
      <c r="BH6" s="969"/>
      <c r="BI6" s="292" t="s">
        <v>1027</v>
      </c>
      <c r="BJ6" s="324" t="s">
        <v>1028</v>
      </c>
      <c r="BK6" s="323"/>
      <c r="BL6" s="1133" t="s">
        <v>1045</v>
      </c>
      <c r="BM6" s="977"/>
      <c r="BN6" s="969" t="s">
        <v>1039</v>
      </c>
      <c r="BO6" s="969"/>
      <c r="BP6" s="969"/>
      <c r="BQ6" s="969"/>
      <c r="BR6" s="969"/>
      <c r="BS6" s="969" t="s">
        <v>1040</v>
      </c>
      <c r="BT6" s="969"/>
      <c r="BU6" s="969"/>
      <c r="BV6" s="969"/>
      <c r="BW6" s="969"/>
      <c r="BX6" s="292" t="s">
        <v>1030</v>
      </c>
      <c r="BY6" s="324"/>
      <c r="BZ6" s="117"/>
      <c r="CA6" s="325" t="s">
        <v>1041</v>
      </c>
      <c r="CB6" s="326" t="s">
        <v>1031</v>
      </c>
    </row>
    <row r="7" spans="1:80" ht="22.5" customHeight="1" thickBot="1" x14ac:dyDescent="0.35">
      <c r="A7" s="688" t="s">
        <v>1046</v>
      </c>
      <c r="B7" s="1128"/>
      <c r="C7" s="1111"/>
      <c r="D7" s="1111"/>
      <c r="E7" s="1111"/>
      <c r="F7" s="1111"/>
      <c r="G7" s="1111"/>
      <c r="H7" s="1111"/>
      <c r="I7" s="1114"/>
      <c r="J7" s="751"/>
      <c r="K7" s="752" t="s">
        <v>381</v>
      </c>
      <c r="L7" s="753" t="s">
        <v>382</v>
      </c>
      <c r="M7" s="753" t="s">
        <v>383</v>
      </c>
      <c r="N7" s="753" t="s">
        <v>384</v>
      </c>
      <c r="O7" s="753" t="s">
        <v>385</v>
      </c>
      <c r="P7" s="753" t="s">
        <v>386</v>
      </c>
      <c r="Q7" s="753" t="s">
        <v>387</v>
      </c>
      <c r="R7" s="753" t="s">
        <v>1047</v>
      </c>
      <c r="S7" s="753" t="s">
        <v>1048</v>
      </c>
      <c r="T7" s="753" t="s">
        <v>1049</v>
      </c>
      <c r="U7" s="753" t="s">
        <v>1050</v>
      </c>
      <c r="V7" s="754" t="s">
        <v>1051</v>
      </c>
      <c r="W7" s="1118"/>
      <c r="X7" s="1121"/>
      <c r="Z7" s="236" t="s">
        <v>381</v>
      </c>
      <c r="AA7" s="178" t="s">
        <v>382</v>
      </c>
      <c r="AB7" s="178" t="s">
        <v>383</v>
      </c>
      <c r="AC7" s="178" t="s">
        <v>384</v>
      </c>
      <c r="AD7" s="178" t="s">
        <v>385</v>
      </c>
      <c r="AE7" s="178" t="s">
        <v>386</v>
      </c>
      <c r="AF7" s="178" t="s">
        <v>387</v>
      </c>
      <c r="AG7" s="178" t="s">
        <v>1047</v>
      </c>
      <c r="AH7" s="178" t="s">
        <v>1048</v>
      </c>
      <c r="AI7" s="178" t="s">
        <v>1049</v>
      </c>
      <c r="AJ7" s="178" t="s">
        <v>1050</v>
      </c>
      <c r="AK7" s="178" t="s">
        <v>1051</v>
      </c>
      <c r="AL7" s="1136"/>
      <c r="AM7" s="1139"/>
      <c r="AN7" s="131"/>
      <c r="AO7" s="1128"/>
      <c r="AP7" s="1145"/>
      <c r="AQ7" s="1147"/>
      <c r="AR7" s="1147"/>
      <c r="AS7" s="190"/>
      <c r="AT7" s="1068"/>
      <c r="AV7" s="689" t="s">
        <v>1052</v>
      </c>
      <c r="AW7" s="327" t="s">
        <v>381</v>
      </c>
      <c r="AX7" s="291" t="s">
        <v>382</v>
      </c>
      <c r="AY7" s="291" t="s">
        <v>383</v>
      </c>
      <c r="AZ7" s="291" t="s">
        <v>384</v>
      </c>
      <c r="BA7" s="291" t="s">
        <v>385</v>
      </c>
      <c r="BB7" s="291" t="s">
        <v>386</v>
      </c>
      <c r="BC7" s="291" t="s">
        <v>387</v>
      </c>
      <c r="BD7" s="291" t="s">
        <v>1047</v>
      </c>
      <c r="BE7" s="291" t="s">
        <v>1048</v>
      </c>
      <c r="BF7" s="291" t="s">
        <v>1049</v>
      </c>
      <c r="BG7" s="291" t="s">
        <v>1050</v>
      </c>
      <c r="BH7" s="291" t="s">
        <v>1051</v>
      </c>
      <c r="BI7" s="328" t="s">
        <v>387</v>
      </c>
      <c r="BJ7" s="329" t="s">
        <v>1051</v>
      </c>
      <c r="BK7" s="330"/>
      <c r="BL7" s="327" t="s">
        <v>381</v>
      </c>
      <c r="BM7" s="291" t="s">
        <v>382</v>
      </c>
      <c r="BN7" s="291" t="s">
        <v>383</v>
      </c>
      <c r="BO7" s="291" t="s">
        <v>384</v>
      </c>
      <c r="BP7" s="291" t="s">
        <v>385</v>
      </c>
      <c r="BQ7" s="291" t="s">
        <v>386</v>
      </c>
      <c r="BR7" s="291" t="s">
        <v>387</v>
      </c>
      <c r="BS7" s="291" t="s">
        <v>1047</v>
      </c>
      <c r="BT7" s="291" t="s">
        <v>1048</v>
      </c>
      <c r="BU7" s="291" t="s">
        <v>1049</v>
      </c>
      <c r="BV7" s="291" t="s">
        <v>1050</v>
      </c>
      <c r="BW7" s="291" t="s">
        <v>1051</v>
      </c>
      <c r="BX7" s="328" t="s">
        <v>387</v>
      </c>
      <c r="BY7" s="328" t="s">
        <v>1051</v>
      </c>
      <c r="BZ7" s="117"/>
      <c r="CA7" s="331" t="s">
        <v>387</v>
      </c>
      <c r="CB7" s="332" t="s">
        <v>1051</v>
      </c>
    </row>
    <row r="8" spans="1:80" ht="15" x14ac:dyDescent="0.25">
      <c r="A8" s="132"/>
      <c r="B8" s="690" t="str">
        <f>rngAcronym</f>
        <v>YKY</v>
      </c>
      <c r="C8" s="113" t="s">
        <v>839</v>
      </c>
      <c r="D8" s="114" t="s">
        <v>840</v>
      </c>
      <c r="E8" s="755">
        <f>IFERROR(INDEX('PCD List'!$AU$3:$BK$48,MATCH('DPW1'!$G8,'PCD List'!$AT$3:$AT$48,0),MATCH('DPW1'!$B8,'PCD List'!$AU$2:$BK$2,0)),"")</f>
        <v>0</v>
      </c>
      <c r="F8" s="116" t="s">
        <v>738</v>
      </c>
      <c r="G8" s="116" t="s">
        <v>842</v>
      </c>
      <c r="H8" s="114" t="s">
        <v>454</v>
      </c>
      <c r="I8" s="756">
        <v>3</v>
      </c>
      <c r="J8" s="757"/>
      <c r="K8" s="126"/>
      <c r="L8" s="9"/>
      <c r="M8" s="9"/>
      <c r="N8" s="9"/>
      <c r="O8" s="9"/>
      <c r="P8" s="9"/>
      <c r="Q8" s="9"/>
      <c r="R8" s="9"/>
      <c r="S8" s="9"/>
      <c r="T8" s="9"/>
      <c r="U8" s="9"/>
      <c r="V8" s="89"/>
      <c r="W8" s="758">
        <f t="shared" ref="W8:W47" si="0" xml:space="preserve"> Q8</f>
        <v>0</v>
      </c>
      <c r="X8" s="759">
        <f t="shared" ref="X8:X47" si="1" xml:space="preserve"> V8</f>
        <v>0</v>
      </c>
      <c r="Y8" s="691"/>
      <c r="Z8" s="543"/>
      <c r="AA8" s="544"/>
      <c r="AB8" s="544"/>
      <c r="AC8" s="544"/>
      <c r="AD8" s="544"/>
      <c r="AE8" s="544"/>
      <c r="AF8" s="544"/>
      <c r="AG8" s="544"/>
      <c r="AH8" s="544"/>
      <c r="AI8" s="544"/>
      <c r="AJ8" s="544"/>
      <c r="AK8" s="545"/>
      <c r="AL8" s="692">
        <f xml:space="preserve"> AF8</f>
        <v>0</v>
      </c>
      <c r="AM8" s="693">
        <f t="shared" ref="AM8:AM47" si="2" xml:space="preserve"> AK8</f>
        <v>0</v>
      </c>
      <c r="AN8" s="562"/>
      <c r="AO8" s="694" t="str">
        <f t="shared" ref="AO8:AO50" si="3" xml:space="preserve"> IFERROR(AL8 /W8, "")</f>
        <v/>
      </c>
      <c r="AP8" s="695" t="str">
        <f t="shared" ref="AP8:AP50" si="4" xml:space="preserve"> IFERROR(AM8 /X8, "")</f>
        <v/>
      </c>
      <c r="AQ8" s="696"/>
      <c r="AR8" s="696"/>
      <c r="AS8" s="562"/>
      <c r="AT8" s="697" t="s">
        <v>2396</v>
      </c>
      <c r="AU8" s="698"/>
      <c r="AV8" s="698"/>
      <c r="AW8" s="699" t="s">
        <v>2397</v>
      </c>
      <c r="AX8" s="700" t="s">
        <v>2397</v>
      </c>
      <c r="AY8" s="700" t="s">
        <v>2397</v>
      </c>
      <c r="AZ8" s="700" t="s">
        <v>2397</v>
      </c>
      <c r="BA8" s="700" t="s">
        <v>2397</v>
      </c>
      <c r="BB8" s="700" t="s">
        <v>2397</v>
      </c>
      <c r="BC8" s="700" t="s">
        <v>2397</v>
      </c>
      <c r="BD8" s="700" t="s">
        <v>2397</v>
      </c>
      <c r="BE8" s="700" t="s">
        <v>2397</v>
      </c>
      <c r="BF8" s="700" t="s">
        <v>2397</v>
      </c>
      <c r="BG8" s="700" t="s">
        <v>2397</v>
      </c>
      <c r="BH8" s="701" t="s">
        <v>2397</v>
      </c>
      <c r="BI8" s="702" t="s">
        <v>2398</v>
      </c>
      <c r="BJ8" s="703" t="s">
        <v>2398</v>
      </c>
      <c r="BK8" s="704"/>
      <c r="BL8" s="699" t="s">
        <v>2399</v>
      </c>
      <c r="BM8" s="700" t="s">
        <v>2399</v>
      </c>
      <c r="BN8" s="700" t="s">
        <v>2399</v>
      </c>
      <c r="BO8" s="700" t="s">
        <v>2399</v>
      </c>
      <c r="BP8" s="700" t="s">
        <v>2399</v>
      </c>
      <c r="BQ8" s="700" t="s">
        <v>2399</v>
      </c>
      <c r="BR8" s="700" t="s">
        <v>2399</v>
      </c>
      <c r="BS8" s="700" t="s">
        <v>2399</v>
      </c>
      <c r="BT8" s="700" t="s">
        <v>2399</v>
      </c>
      <c r="BU8" s="700" t="s">
        <v>2399</v>
      </c>
      <c r="BV8" s="700" t="s">
        <v>2399</v>
      </c>
      <c r="BW8" s="705" t="s">
        <v>2399</v>
      </c>
      <c r="BX8" s="706" t="s">
        <v>2400</v>
      </c>
      <c r="BY8" s="703" t="s">
        <v>2400</v>
      </c>
      <c r="BZ8" s="575"/>
      <c r="CA8" s="707" t="s">
        <v>2401</v>
      </c>
      <c r="CB8" s="708" t="s">
        <v>2401</v>
      </c>
    </row>
    <row r="9" spans="1:80" ht="15" x14ac:dyDescent="0.25">
      <c r="A9" s="132"/>
      <c r="B9" s="709" t="str">
        <f t="shared" ref="B9:B49" si="5">B8</f>
        <v>YKY</v>
      </c>
      <c r="C9" s="11" t="s">
        <v>839</v>
      </c>
      <c r="D9" s="15" t="s">
        <v>840</v>
      </c>
      <c r="E9" s="760">
        <f>IFERROR(INDEX('PCD List'!$AU$3:$BK$48,MATCH('DPW1'!$G9,'PCD List'!$AT$3:$AT$48,0),MATCH('DPW1'!$B9,'PCD List'!$AU$2:$BK$2,0)),"")</f>
        <v>0</v>
      </c>
      <c r="F9" s="10" t="s">
        <v>741</v>
      </c>
      <c r="G9" s="10" t="s">
        <v>847</v>
      </c>
      <c r="H9" s="15" t="s">
        <v>555</v>
      </c>
      <c r="I9" s="92">
        <v>3</v>
      </c>
      <c r="J9" s="757"/>
      <c r="K9" s="126"/>
      <c r="L9" s="9"/>
      <c r="M9" s="9"/>
      <c r="N9" s="9"/>
      <c r="O9" s="9"/>
      <c r="P9" s="9"/>
      <c r="Q9" s="9"/>
      <c r="R9" s="9"/>
      <c r="S9" s="9"/>
      <c r="T9" s="9"/>
      <c r="U9" s="9"/>
      <c r="V9" s="89"/>
      <c r="W9" s="761">
        <f t="shared" si="0"/>
        <v>0</v>
      </c>
      <c r="X9" s="762">
        <f t="shared" si="1"/>
        <v>0</v>
      </c>
      <c r="Y9" s="691"/>
      <c r="Z9" s="546"/>
      <c r="AA9" s="542"/>
      <c r="AB9" s="542"/>
      <c r="AC9" s="542"/>
      <c r="AD9" s="542"/>
      <c r="AE9" s="542"/>
      <c r="AF9" s="542"/>
      <c r="AG9" s="542"/>
      <c r="AH9" s="542"/>
      <c r="AI9" s="542"/>
      <c r="AJ9" s="542"/>
      <c r="AK9" s="547"/>
      <c r="AL9" s="710">
        <f t="shared" ref="AL9:AL47" si="6" xml:space="preserve"> AF9</f>
        <v>0</v>
      </c>
      <c r="AM9" s="711">
        <f t="shared" si="2"/>
        <v>0</v>
      </c>
      <c r="AN9" s="562"/>
      <c r="AO9" s="712" t="str">
        <f t="shared" si="3"/>
        <v/>
      </c>
      <c r="AP9" s="577" t="str">
        <f t="shared" si="4"/>
        <v/>
      </c>
      <c r="AQ9" s="713"/>
      <c r="AR9" s="713"/>
      <c r="AS9" s="562"/>
      <c r="AT9" s="697" t="s">
        <v>2402</v>
      </c>
      <c r="AU9" s="698"/>
      <c r="AV9" s="698"/>
      <c r="AW9" s="714" t="s">
        <v>2403</v>
      </c>
      <c r="AX9" s="600" t="s">
        <v>2403</v>
      </c>
      <c r="AY9" s="600" t="s">
        <v>2403</v>
      </c>
      <c r="AZ9" s="600" t="s">
        <v>2403</v>
      </c>
      <c r="BA9" s="600" t="s">
        <v>2403</v>
      </c>
      <c r="BB9" s="600" t="s">
        <v>2403</v>
      </c>
      <c r="BC9" s="600" t="s">
        <v>2403</v>
      </c>
      <c r="BD9" s="600" t="s">
        <v>2403</v>
      </c>
      <c r="BE9" s="600" t="s">
        <v>2403</v>
      </c>
      <c r="BF9" s="600" t="s">
        <v>2403</v>
      </c>
      <c r="BG9" s="600" t="s">
        <v>2403</v>
      </c>
      <c r="BH9" s="715" t="s">
        <v>2403</v>
      </c>
      <c r="BI9" s="716" t="s">
        <v>2404</v>
      </c>
      <c r="BJ9" s="717" t="s">
        <v>2404</v>
      </c>
      <c r="BK9" s="704"/>
      <c r="BL9" s="714" t="s">
        <v>2405</v>
      </c>
      <c r="BM9" s="600" t="s">
        <v>2405</v>
      </c>
      <c r="BN9" s="600" t="s">
        <v>2405</v>
      </c>
      <c r="BO9" s="600" t="s">
        <v>2405</v>
      </c>
      <c r="BP9" s="600" t="s">
        <v>2405</v>
      </c>
      <c r="BQ9" s="600" t="s">
        <v>2405</v>
      </c>
      <c r="BR9" s="600" t="s">
        <v>2405</v>
      </c>
      <c r="BS9" s="600" t="s">
        <v>2405</v>
      </c>
      <c r="BT9" s="600" t="s">
        <v>2405</v>
      </c>
      <c r="BU9" s="600" t="s">
        <v>2405</v>
      </c>
      <c r="BV9" s="600" t="s">
        <v>2405</v>
      </c>
      <c r="BW9" s="601" t="s">
        <v>2405</v>
      </c>
      <c r="BX9" s="718" t="s">
        <v>2406</v>
      </c>
      <c r="BY9" s="719" t="s">
        <v>2406</v>
      </c>
      <c r="BZ9" s="575"/>
      <c r="CA9" s="707" t="s">
        <v>2407</v>
      </c>
      <c r="CB9" s="708" t="s">
        <v>2407</v>
      </c>
    </row>
    <row r="10" spans="1:80" ht="15" x14ac:dyDescent="0.25">
      <c r="A10" s="132"/>
      <c r="B10" s="709" t="str">
        <f t="shared" si="5"/>
        <v>YKY</v>
      </c>
      <c r="C10" s="11" t="s">
        <v>839</v>
      </c>
      <c r="D10" s="15" t="s">
        <v>853</v>
      </c>
      <c r="E10" s="760">
        <f>IFERROR(INDEX('PCD List'!$AU$3:$BK$48,MATCH('DPW1'!$G10,'PCD List'!$AT$3:$AT$48,0),MATCH('DPW1'!$B10,'PCD List'!$AU$2:$BK$2,0)),"")</f>
        <v>0</v>
      </c>
      <c r="F10" s="10" t="s">
        <v>748</v>
      </c>
      <c r="G10" s="10" t="s">
        <v>854</v>
      </c>
      <c r="H10" s="15" t="s">
        <v>1144</v>
      </c>
      <c r="I10" s="92">
        <v>0</v>
      </c>
      <c r="J10" s="757"/>
      <c r="K10" s="126"/>
      <c r="L10" s="9"/>
      <c r="M10" s="9"/>
      <c r="N10" s="9"/>
      <c r="O10" s="9"/>
      <c r="P10" s="9"/>
      <c r="Q10" s="9"/>
      <c r="R10" s="9"/>
      <c r="S10" s="9"/>
      <c r="T10" s="9"/>
      <c r="U10" s="9"/>
      <c r="V10" s="89"/>
      <c r="W10" s="761">
        <f t="shared" si="0"/>
        <v>0</v>
      </c>
      <c r="X10" s="762">
        <f t="shared" si="1"/>
        <v>0</v>
      </c>
      <c r="Y10" s="691"/>
      <c r="Z10" s="546"/>
      <c r="AA10" s="542"/>
      <c r="AB10" s="542"/>
      <c r="AC10" s="542"/>
      <c r="AD10" s="542"/>
      <c r="AE10" s="542"/>
      <c r="AF10" s="542"/>
      <c r="AG10" s="542"/>
      <c r="AH10" s="542"/>
      <c r="AI10" s="542"/>
      <c r="AJ10" s="542"/>
      <c r="AK10" s="547"/>
      <c r="AL10" s="710">
        <f t="shared" si="6"/>
        <v>0</v>
      </c>
      <c r="AM10" s="711">
        <f t="shared" si="2"/>
        <v>0</v>
      </c>
      <c r="AN10" s="562"/>
      <c r="AO10" s="712" t="str">
        <f t="shared" si="3"/>
        <v/>
      </c>
      <c r="AP10" s="577" t="str">
        <f t="shared" si="4"/>
        <v/>
      </c>
      <c r="AQ10" s="713"/>
      <c r="AR10" s="713"/>
      <c r="AS10" s="562"/>
      <c r="AT10" s="697" t="s">
        <v>2408</v>
      </c>
      <c r="AU10" s="698"/>
      <c r="AV10" s="698"/>
      <c r="AW10" s="714" t="s">
        <v>2409</v>
      </c>
      <c r="AX10" s="600" t="s">
        <v>2409</v>
      </c>
      <c r="AY10" s="600" t="s">
        <v>2409</v>
      </c>
      <c r="AZ10" s="600" t="s">
        <v>2409</v>
      </c>
      <c r="BA10" s="600" t="s">
        <v>2409</v>
      </c>
      <c r="BB10" s="600" t="s">
        <v>2409</v>
      </c>
      <c r="BC10" s="600" t="s">
        <v>2409</v>
      </c>
      <c r="BD10" s="600" t="s">
        <v>2409</v>
      </c>
      <c r="BE10" s="600" t="s">
        <v>2409</v>
      </c>
      <c r="BF10" s="600" t="s">
        <v>2409</v>
      </c>
      <c r="BG10" s="600" t="s">
        <v>2409</v>
      </c>
      <c r="BH10" s="715" t="s">
        <v>2409</v>
      </c>
      <c r="BI10" s="716" t="s">
        <v>2410</v>
      </c>
      <c r="BJ10" s="717" t="s">
        <v>2410</v>
      </c>
      <c r="BK10" s="704"/>
      <c r="BL10" s="714" t="s">
        <v>2411</v>
      </c>
      <c r="BM10" s="600" t="s">
        <v>2411</v>
      </c>
      <c r="BN10" s="600" t="s">
        <v>2411</v>
      </c>
      <c r="BO10" s="600" t="s">
        <v>2411</v>
      </c>
      <c r="BP10" s="600" t="s">
        <v>2411</v>
      </c>
      <c r="BQ10" s="600" t="s">
        <v>2411</v>
      </c>
      <c r="BR10" s="600" t="s">
        <v>2411</v>
      </c>
      <c r="BS10" s="600" t="s">
        <v>2411</v>
      </c>
      <c r="BT10" s="600" t="s">
        <v>2411</v>
      </c>
      <c r="BU10" s="600" t="s">
        <v>2411</v>
      </c>
      <c r="BV10" s="600" t="s">
        <v>2411</v>
      </c>
      <c r="BW10" s="601" t="s">
        <v>2411</v>
      </c>
      <c r="BX10" s="718" t="s">
        <v>2412</v>
      </c>
      <c r="BY10" s="719" t="s">
        <v>2412</v>
      </c>
      <c r="BZ10" s="575"/>
      <c r="CA10" s="707" t="s">
        <v>2413</v>
      </c>
      <c r="CB10" s="708" t="s">
        <v>2413</v>
      </c>
    </row>
    <row r="11" spans="1:80" ht="15" x14ac:dyDescent="0.25">
      <c r="A11" s="132"/>
      <c r="B11" s="709" t="str">
        <f t="shared" si="5"/>
        <v>YKY</v>
      </c>
      <c r="C11" s="11" t="s">
        <v>839</v>
      </c>
      <c r="D11" s="15" t="s">
        <v>85</v>
      </c>
      <c r="E11" s="760">
        <f>IFERROR(INDEX('PCD List'!$AU$3:$BK$48,MATCH('DPW1'!$G11,'PCD List'!$AT$3:$AT$48,0),MATCH('DPW1'!$B11,'PCD List'!$AU$2:$BK$2,0)),"")</f>
        <v>0</v>
      </c>
      <c r="F11" s="10" t="s">
        <v>751</v>
      </c>
      <c r="G11" s="10" t="s">
        <v>858</v>
      </c>
      <c r="H11" s="15" t="s">
        <v>555</v>
      </c>
      <c r="I11" s="92">
        <v>3</v>
      </c>
      <c r="J11" s="757"/>
      <c r="K11" s="126"/>
      <c r="L11" s="9"/>
      <c r="M11" s="9"/>
      <c r="N11" s="9"/>
      <c r="O11" s="9"/>
      <c r="P11" s="9"/>
      <c r="Q11" s="9"/>
      <c r="R11" s="9"/>
      <c r="S11" s="9"/>
      <c r="T11" s="9"/>
      <c r="U11" s="9"/>
      <c r="V11" s="89"/>
      <c r="W11" s="761">
        <f t="shared" si="0"/>
        <v>0</v>
      </c>
      <c r="X11" s="762">
        <f t="shared" si="1"/>
        <v>0</v>
      </c>
      <c r="Y11" s="691"/>
      <c r="Z11" s="546"/>
      <c r="AA11" s="542"/>
      <c r="AB11" s="542"/>
      <c r="AC11" s="542"/>
      <c r="AD11" s="542"/>
      <c r="AE11" s="542"/>
      <c r="AF11" s="542"/>
      <c r="AG11" s="542"/>
      <c r="AH11" s="542"/>
      <c r="AI11" s="542"/>
      <c r="AJ11" s="542"/>
      <c r="AK11" s="547"/>
      <c r="AL11" s="710">
        <f t="shared" si="6"/>
        <v>0</v>
      </c>
      <c r="AM11" s="711">
        <f t="shared" si="2"/>
        <v>0</v>
      </c>
      <c r="AN11" s="562"/>
      <c r="AO11" s="712" t="str">
        <f t="shared" si="3"/>
        <v/>
      </c>
      <c r="AP11" s="577" t="str">
        <f t="shared" si="4"/>
        <v/>
      </c>
      <c r="AQ11" s="713"/>
      <c r="AR11" s="713"/>
      <c r="AS11" s="562"/>
      <c r="AT11" s="697" t="s">
        <v>2414</v>
      </c>
      <c r="AU11" s="698"/>
      <c r="AV11" s="698"/>
      <c r="AW11" s="714" t="s">
        <v>2415</v>
      </c>
      <c r="AX11" s="600" t="s">
        <v>2415</v>
      </c>
      <c r="AY11" s="600" t="s">
        <v>2415</v>
      </c>
      <c r="AZ11" s="600" t="s">
        <v>2415</v>
      </c>
      <c r="BA11" s="600" t="s">
        <v>2415</v>
      </c>
      <c r="BB11" s="600" t="s">
        <v>2415</v>
      </c>
      <c r="BC11" s="600" t="s">
        <v>2415</v>
      </c>
      <c r="BD11" s="600" t="s">
        <v>2415</v>
      </c>
      <c r="BE11" s="600" t="s">
        <v>2415</v>
      </c>
      <c r="BF11" s="600" t="s">
        <v>2415</v>
      </c>
      <c r="BG11" s="600" t="s">
        <v>2415</v>
      </c>
      <c r="BH11" s="715" t="s">
        <v>2415</v>
      </c>
      <c r="BI11" s="716" t="s">
        <v>2416</v>
      </c>
      <c r="BJ11" s="717" t="s">
        <v>2416</v>
      </c>
      <c r="BK11" s="704"/>
      <c r="BL11" s="714" t="s">
        <v>2417</v>
      </c>
      <c r="BM11" s="600" t="s">
        <v>2417</v>
      </c>
      <c r="BN11" s="600" t="s">
        <v>2417</v>
      </c>
      <c r="BO11" s="600" t="s">
        <v>2417</v>
      </c>
      <c r="BP11" s="600" t="s">
        <v>2417</v>
      </c>
      <c r="BQ11" s="600" t="s">
        <v>2417</v>
      </c>
      <c r="BR11" s="600" t="s">
        <v>2417</v>
      </c>
      <c r="BS11" s="600" t="s">
        <v>2417</v>
      </c>
      <c r="BT11" s="600" t="s">
        <v>2417</v>
      </c>
      <c r="BU11" s="600" t="s">
        <v>2417</v>
      </c>
      <c r="BV11" s="600" t="s">
        <v>2417</v>
      </c>
      <c r="BW11" s="601" t="s">
        <v>2417</v>
      </c>
      <c r="BX11" s="718" t="s">
        <v>2418</v>
      </c>
      <c r="BY11" s="719" t="s">
        <v>2418</v>
      </c>
      <c r="BZ11" s="575"/>
      <c r="CA11" s="707" t="s">
        <v>2419</v>
      </c>
      <c r="CB11" s="708" t="s">
        <v>2419</v>
      </c>
    </row>
    <row r="12" spans="1:80" ht="15" x14ac:dyDescent="0.25">
      <c r="A12" s="132"/>
      <c r="B12" s="709" t="str">
        <f t="shared" si="5"/>
        <v>YKY</v>
      </c>
      <c r="C12" s="11" t="s">
        <v>839</v>
      </c>
      <c r="D12" s="15" t="s">
        <v>85</v>
      </c>
      <c r="E12" s="760">
        <f>IFERROR(INDEX('PCD List'!$AU$3:$BK$48,MATCH('DPW1'!$G12,'PCD List'!$AT$3:$AT$48,0),MATCH('DPW1'!$B12,'PCD List'!$AU$2:$BK$2,0)),"")</f>
        <v>0</v>
      </c>
      <c r="F12" s="10" t="s">
        <v>862</v>
      </c>
      <c r="G12" s="10" t="s">
        <v>863</v>
      </c>
      <c r="H12" s="15" t="s">
        <v>1144</v>
      </c>
      <c r="I12" s="92">
        <v>0</v>
      </c>
      <c r="J12" s="757"/>
      <c r="K12" s="126"/>
      <c r="L12" s="9"/>
      <c r="M12" s="9"/>
      <c r="N12" s="9"/>
      <c r="O12" s="9"/>
      <c r="P12" s="9"/>
      <c r="Q12" s="9"/>
      <c r="R12" s="9"/>
      <c r="S12" s="9"/>
      <c r="T12" s="9"/>
      <c r="U12" s="9"/>
      <c r="V12" s="89"/>
      <c r="W12" s="761">
        <f t="shared" si="0"/>
        <v>0</v>
      </c>
      <c r="X12" s="762">
        <f t="shared" si="1"/>
        <v>0</v>
      </c>
      <c r="Y12" s="691"/>
      <c r="Z12" s="546"/>
      <c r="AA12" s="542"/>
      <c r="AB12" s="542"/>
      <c r="AC12" s="542"/>
      <c r="AD12" s="542"/>
      <c r="AE12" s="542"/>
      <c r="AF12" s="542"/>
      <c r="AG12" s="542"/>
      <c r="AH12" s="542"/>
      <c r="AI12" s="542"/>
      <c r="AJ12" s="542"/>
      <c r="AK12" s="547"/>
      <c r="AL12" s="710">
        <f t="shared" si="6"/>
        <v>0</v>
      </c>
      <c r="AM12" s="711">
        <f t="shared" si="2"/>
        <v>0</v>
      </c>
      <c r="AN12" s="562"/>
      <c r="AO12" s="712" t="str">
        <f t="shared" si="3"/>
        <v/>
      </c>
      <c r="AP12" s="577" t="str">
        <f t="shared" si="4"/>
        <v/>
      </c>
      <c r="AQ12" s="713"/>
      <c r="AR12" s="713"/>
      <c r="AS12" s="562"/>
      <c r="AT12" s="697" t="s">
        <v>2420</v>
      </c>
      <c r="AU12" s="698"/>
      <c r="AV12" s="698"/>
      <c r="AW12" s="714" t="s">
        <v>2421</v>
      </c>
      <c r="AX12" s="600" t="s">
        <v>2421</v>
      </c>
      <c r="AY12" s="600" t="s">
        <v>2421</v>
      </c>
      <c r="AZ12" s="600" t="s">
        <v>2421</v>
      </c>
      <c r="BA12" s="600" t="s">
        <v>2421</v>
      </c>
      <c r="BB12" s="600" t="s">
        <v>2421</v>
      </c>
      <c r="BC12" s="600" t="s">
        <v>2421</v>
      </c>
      <c r="BD12" s="600" t="s">
        <v>2421</v>
      </c>
      <c r="BE12" s="600" t="s">
        <v>2421</v>
      </c>
      <c r="BF12" s="600" t="s">
        <v>2421</v>
      </c>
      <c r="BG12" s="600" t="s">
        <v>2421</v>
      </c>
      <c r="BH12" s="715" t="s">
        <v>2421</v>
      </c>
      <c r="BI12" s="716" t="s">
        <v>2422</v>
      </c>
      <c r="BJ12" s="717" t="s">
        <v>2422</v>
      </c>
      <c r="BK12" s="704"/>
      <c r="BL12" s="714" t="s">
        <v>2423</v>
      </c>
      <c r="BM12" s="600" t="s">
        <v>2423</v>
      </c>
      <c r="BN12" s="600" t="s">
        <v>2423</v>
      </c>
      <c r="BO12" s="600" t="s">
        <v>2423</v>
      </c>
      <c r="BP12" s="600" t="s">
        <v>2423</v>
      </c>
      <c r="BQ12" s="600" t="s">
        <v>2423</v>
      </c>
      <c r="BR12" s="600" t="s">
        <v>2423</v>
      </c>
      <c r="BS12" s="600" t="s">
        <v>2423</v>
      </c>
      <c r="BT12" s="600" t="s">
        <v>2423</v>
      </c>
      <c r="BU12" s="600" t="s">
        <v>2423</v>
      </c>
      <c r="BV12" s="600" t="s">
        <v>2423</v>
      </c>
      <c r="BW12" s="601" t="s">
        <v>2423</v>
      </c>
      <c r="BX12" s="718" t="s">
        <v>2424</v>
      </c>
      <c r="BY12" s="719" t="s">
        <v>2424</v>
      </c>
      <c r="BZ12" s="575"/>
      <c r="CA12" s="707" t="s">
        <v>2425</v>
      </c>
      <c r="CB12" s="708" t="s">
        <v>2425</v>
      </c>
    </row>
    <row r="13" spans="1:80" ht="15" x14ac:dyDescent="0.25">
      <c r="A13" s="132"/>
      <c r="B13" s="709" t="str">
        <f t="shared" si="5"/>
        <v>YKY</v>
      </c>
      <c r="C13" s="11" t="s">
        <v>839</v>
      </c>
      <c r="D13" s="15" t="s">
        <v>125</v>
      </c>
      <c r="E13" s="760" t="str">
        <f>IFERROR(INDEX('PCD List'!$AU$3:$BK$48,MATCH('DPW1'!$G13,'PCD List'!$AT$3:$AT$48,0),MATCH('DPW1'!$B13,'PCD List'!$AU$2:$BK$2,0)),"")</f>
        <v>Y</v>
      </c>
      <c r="F13" s="10" t="s">
        <v>126</v>
      </c>
      <c r="G13" s="10" t="s">
        <v>126</v>
      </c>
      <c r="H13" s="15" t="s">
        <v>1144</v>
      </c>
      <c r="I13" s="92">
        <v>0</v>
      </c>
      <c r="J13" s="757"/>
      <c r="K13" s="126"/>
      <c r="L13" s="9"/>
      <c r="M13" s="9"/>
      <c r="N13" s="9"/>
      <c r="O13" s="9"/>
      <c r="P13" s="9"/>
      <c r="Q13" s="9">
        <v>26</v>
      </c>
      <c r="R13" s="9"/>
      <c r="S13" s="9"/>
      <c r="T13" s="9"/>
      <c r="U13" s="9"/>
      <c r="V13" s="89"/>
      <c r="W13" s="761">
        <f t="shared" si="0"/>
        <v>26</v>
      </c>
      <c r="X13" s="762">
        <f t="shared" si="1"/>
        <v>0</v>
      </c>
      <c r="Y13" s="691"/>
      <c r="Z13" s="546">
        <v>0</v>
      </c>
      <c r="AA13" s="542">
        <v>0</v>
      </c>
      <c r="AB13" s="542">
        <v>0</v>
      </c>
      <c r="AC13" s="542">
        <v>15</v>
      </c>
      <c r="AD13" s="542">
        <v>23</v>
      </c>
      <c r="AE13" s="542">
        <v>23</v>
      </c>
      <c r="AF13" s="542">
        <v>24</v>
      </c>
      <c r="AG13" s="542"/>
      <c r="AH13" s="542"/>
      <c r="AI13" s="542"/>
      <c r="AJ13" s="542"/>
      <c r="AK13" s="547"/>
      <c r="AL13" s="710">
        <f t="shared" si="6"/>
        <v>24</v>
      </c>
      <c r="AM13" s="711">
        <f t="shared" si="2"/>
        <v>0</v>
      </c>
      <c r="AN13" s="562"/>
      <c r="AO13" s="712">
        <f t="shared" si="3"/>
        <v>0.92307692307692313</v>
      </c>
      <c r="AP13" s="577" t="str">
        <f t="shared" si="4"/>
        <v/>
      </c>
      <c r="AQ13" s="713" t="s">
        <v>1504</v>
      </c>
      <c r="AR13" s="713" t="s">
        <v>1504</v>
      </c>
      <c r="AS13" s="562"/>
      <c r="AT13" s="697" t="s">
        <v>2426</v>
      </c>
      <c r="AU13" s="698"/>
      <c r="AV13" s="698" t="str">
        <f t="shared" ref="AV13:AV23" si="7">CONCATENATE(F13," (",D13,")")</f>
        <v>Water WINEP/NEP Investigations (PCDW8)</v>
      </c>
      <c r="AW13" s="714" t="s">
        <v>2427</v>
      </c>
      <c r="AX13" s="600" t="s">
        <v>2427</v>
      </c>
      <c r="AY13" s="600" t="s">
        <v>2427</v>
      </c>
      <c r="AZ13" s="600" t="s">
        <v>2427</v>
      </c>
      <c r="BA13" s="600" t="s">
        <v>2427</v>
      </c>
      <c r="BB13" s="600" t="s">
        <v>2427</v>
      </c>
      <c r="BC13" s="600" t="s">
        <v>2427</v>
      </c>
      <c r="BD13" s="600" t="s">
        <v>2427</v>
      </c>
      <c r="BE13" s="600" t="s">
        <v>2427</v>
      </c>
      <c r="BF13" s="600" t="s">
        <v>2427</v>
      </c>
      <c r="BG13" s="600" t="s">
        <v>2427</v>
      </c>
      <c r="BH13" s="715" t="s">
        <v>2427</v>
      </c>
      <c r="BI13" s="716" t="s">
        <v>2428</v>
      </c>
      <c r="BJ13" s="717" t="s">
        <v>2428</v>
      </c>
      <c r="BK13" s="704"/>
      <c r="BL13" s="714" t="s">
        <v>2429</v>
      </c>
      <c r="BM13" s="600" t="s">
        <v>2429</v>
      </c>
      <c r="BN13" s="600" t="s">
        <v>2429</v>
      </c>
      <c r="BO13" s="600" t="s">
        <v>2429</v>
      </c>
      <c r="BP13" s="600" t="s">
        <v>2429</v>
      </c>
      <c r="BQ13" s="600" t="s">
        <v>2429</v>
      </c>
      <c r="BR13" s="600" t="s">
        <v>2429</v>
      </c>
      <c r="BS13" s="600" t="s">
        <v>2429</v>
      </c>
      <c r="BT13" s="600" t="s">
        <v>2429</v>
      </c>
      <c r="BU13" s="600" t="s">
        <v>2429</v>
      </c>
      <c r="BV13" s="600" t="s">
        <v>2429</v>
      </c>
      <c r="BW13" s="601" t="s">
        <v>2429</v>
      </c>
      <c r="BX13" s="718" t="s">
        <v>2430</v>
      </c>
      <c r="BY13" s="719" t="s">
        <v>2430</v>
      </c>
      <c r="BZ13" s="575"/>
      <c r="CA13" s="707" t="s">
        <v>2431</v>
      </c>
      <c r="CB13" s="708" t="s">
        <v>2431</v>
      </c>
    </row>
    <row r="14" spans="1:80" ht="15" x14ac:dyDescent="0.25">
      <c r="A14" s="132"/>
      <c r="B14" s="709" t="str">
        <f t="shared" si="5"/>
        <v>YKY</v>
      </c>
      <c r="C14" s="11" t="s">
        <v>869</v>
      </c>
      <c r="D14" s="15" t="s">
        <v>128</v>
      </c>
      <c r="E14" s="760" t="str">
        <f>IFERROR(INDEX('PCD List'!$AU$3:$BK$48,MATCH('DPW1'!$G14,'PCD List'!$AT$3:$AT$48,0),MATCH('DPW1'!$B14,'PCD List'!$AU$2:$BK$2,0)),"")</f>
        <v>Y</v>
      </c>
      <c r="F14" s="10" t="s">
        <v>129</v>
      </c>
      <c r="G14" s="763" t="s">
        <v>121</v>
      </c>
      <c r="H14" s="15" t="s">
        <v>1144</v>
      </c>
      <c r="I14" s="92">
        <v>0</v>
      </c>
      <c r="J14" s="757"/>
      <c r="K14" s="126"/>
      <c r="L14" s="9"/>
      <c r="M14" s="9"/>
      <c r="N14" s="9"/>
      <c r="O14" s="9"/>
      <c r="P14" s="9">
        <v>1</v>
      </c>
      <c r="Q14" s="9">
        <v>2</v>
      </c>
      <c r="R14" s="9">
        <v>4</v>
      </c>
      <c r="S14" s="9">
        <v>7</v>
      </c>
      <c r="T14" s="644">
        <v>7</v>
      </c>
      <c r="U14" s="644">
        <v>7</v>
      </c>
      <c r="V14" s="764">
        <v>7</v>
      </c>
      <c r="W14" s="761">
        <f t="shared" si="0"/>
        <v>2</v>
      </c>
      <c r="X14" s="762">
        <f t="shared" si="1"/>
        <v>7</v>
      </c>
      <c r="Y14" s="691"/>
      <c r="Z14" s="546">
        <v>0</v>
      </c>
      <c r="AA14" s="542">
        <v>0</v>
      </c>
      <c r="AB14" s="542">
        <v>0</v>
      </c>
      <c r="AC14" s="542">
        <v>0</v>
      </c>
      <c r="AD14" s="542">
        <v>0</v>
      </c>
      <c r="AE14" s="542">
        <v>1</v>
      </c>
      <c r="AF14" s="542">
        <v>2</v>
      </c>
      <c r="AG14" s="542">
        <v>4</v>
      </c>
      <c r="AH14" s="542">
        <v>7</v>
      </c>
      <c r="AI14" s="542">
        <v>7</v>
      </c>
      <c r="AJ14" s="542">
        <v>7</v>
      </c>
      <c r="AK14" s="547">
        <v>7</v>
      </c>
      <c r="AL14" s="710">
        <f t="shared" si="6"/>
        <v>2</v>
      </c>
      <c r="AM14" s="711">
        <f t="shared" si="2"/>
        <v>7</v>
      </c>
      <c r="AN14" s="562"/>
      <c r="AO14" s="712">
        <f t="shared" si="3"/>
        <v>1</v>
      </c>
      <c r="AP14" s="577">
        <f t="shared" si="4"/>
        <v>1</v>
      </c>
      <c r="AQ14" s="713" t="s">
        <v>1053</v>
      </c>
      <c r="AR14" s="713" t="s">
        <v>1053</v>
      </c>
      <c r="AS14" s="562"/>
      <c r="AT14" s="697" t="s">
        <v>2432</v>
      </c>
      <c r="AU14" s="698"/>
      <c r="AV14" s="698" t="str">
        <f t="shared" si="7"/>
        <v>Raw Water Deterioration and Taste, Odour and Colour (PCDW14, PCDW13)</v>
      </c>
      <c r="AW14" s="714" t="s">
        <v>2433</v>
      </c>
      <c r="AX14" s="600" t="s">
        <v>2433</v>
      </c>
      <c r="AY14" s="600" t="s">
        <v>2433</v>
      </c>
      <c r="AZ14" s="600" t="s">
        <v>2433</v>
      </c>
      <c r="BA14" s="600" t="s">
        <v>2433</v>
      </c>
      <c r="BB14" s="600" t="s">
        <v>2433</v>
      </c>
      <c r="BC14" s="600" t="s">
        <v>2433</v>
      </c>
      <c r="BD14" s="600" t="s">
        <v>2433</v>
      </c>
      <c r="BE14" s="600" t="s">
        <v>2433</v>
      </c>
      <c r="BF14" s="600" t="s">
        <v>2433</v>
      </c>
      <c r="BG14" s="600" t="s">
        <v>2433</v>
      </c>
      <c r="BH14" s="715" t="s">
        <v>2433</v>
      </c>
      <c r="BI14" s="716" t="s">
        <v>2434</v>
      </c>
      <c r="BJ14" s="717" t="s">
        <v>2434</v>
      </c>
      <c r="BK14" s="704"/>
      <c r="BL14" s="714" t="s">
        <v>2435</v>
      </c>
      <c r="BM14" s="600" t="s">
        <v>2435</v>
      </c>
      <c r="BN14" s="600" t="s">
        <v>2435</v>
      </c>
      <c r="BO14" s="600" t="s">
        <v>2435</v>
      </c>
      <c r="BP14" s="600" t="s">
        <v>2435</v>
      </c>
      <c r="BQ14" s="600" t="s">
        <v>2435</v>
      </c>
      <c r="BR14" s="600" t="s">
        <v>2435</v>
      </c>
      <c r="BS14" s="600" t="s">
        <v>2435</v>
      </c>
      <c r="BT14" s="600" t="s">
        <v>2435</v>
      </c>
      <c r="BU14" s="600" t="s">
        <v>2435</v>
      </c>
      <c r="BV14" s="600" t="s">
        <v>2435</v>
      </c>
      <c r="BW14" s="601" t="s">
        <v>2435</v>
      </c>
      <c r="BX14" s="718" t="s">
        <v>2436</v>
      </c>
      <c r="BY14" s="719" t="s">
        <v>2436</v>
      </c>
      <c r="BZ14" s="575"/>
      <c r="CA14" s="707" t="s">
        <v>2437</v>
      </c>
      <c r="CB14" s="708" t="s">
        <v>2437</v>
      </c>
    </row>
    <row r="15" spans="1:80" ht="15" x14ac:dyDescent="0.25">
      <c r="A15" s="132"/>
      <c r="B15" s="709" t="str">
        <f t="shared" si="5"/>
        <v>YKY</v>
      </c>
      <c r="C15" s="11" t="s">
        <v>869</v>
      </c>
      <c r="D15" s="15" t="s">
        <v>872</v>
      </c>
      <c r="E15" s="760" t="str">
        <f>IFERROR(INDEX('PCD List'!$AU$3:$BK$48,MATCH('DPW1'!$G15,'PCD List'!$AT$3:$AT$48,0),MATCH('DPW1'!$B15,'PCD List'!$AU$2:$BK$2,0)),"")</f>
        <v>Y</v>
      </c>
      <c r="F15" s="10" t="s">
        <v>779</v>
      </c>
      <c r="G15" s="10" t="s">
        <v>874</v>
      </c>
      <c r="H15" s="15" t="s">
        <v>1144</v>
      </c>
      <c r="I15" s="92">
        <v>0</v>
      </c>
      <c r="J15" s="757"/>
      <c r="K15" s="126">
        <v>0</v>
      </c>
      <c r="L15" s="9">
        <v>0</v>
      </c>
      <c r="M15" s="9">
        <v>1792</v>
      </c>
      <c r="N15" s="9">
        <v>3584</v>
      </c>
      <c r="O15" s="9">
        <v>5376</v>
      </c>
      <c r="P15" s="9">
        <v>7168</v>
      </c>
      <c r="Q15" s="9">
        <v>8960</v>
      </c>
      <c r="R15" s="9"/>
      <c r="S15" s="9"/>
      <c r="T15" s="9"/>
      <c r="U15" s="9"/>
      <c r="V15" s="89"/>
      <c r="W15" s="761">
        <f t="shared" si="0"/>
        <v>8960</v>
      </c>
      <c r="X15" s="762">
        <f t="shared" si="1"/>
        <v>0</v>
      </c>
      <c r="Y15" s="691"/>
      <c r="Z15" s="546">
        <v>0</v>
      </c>
      <c r="AA15" s="542">
        <v>0</v>
      </c>
      <c r="AB15" s="542">
        <v>1687</v>
      </c>
      <c r="AC15" s="542">
        <v>3584</v>
      </c>
      <c r="AD15" s="542">
        <v>5376</v>
      </c>
      <c r="AE15" s="542">
        <v>7168</v>
      </c>
      <c r="AF15" s="542">
        <v>8960</v>
      </c>
      <c r="AG15" s="542"/>
      <c r="AH15" s="542"/>
      <c r="AI15" s="542"/>
      <c r="AJ15" s="542"/>
      <c r="AK15" s="547"/>
      <c r="AL15" s="710">
        <f t="shared" si="6"/>
        <v>8960</v>
      </c>
      <c r="AM15" s="711">
        <f t="shared" si="2"/>
        <v>0</v>
      </c>
      <c r="AN15" s="562"/>
      <c r="AO15" s="712">
        <f t="shared" si="3"/>
        <v>1</v>
      </c>
      <c r="AP15" s="577" t="str">
        <f t="shared" si="4"/>
        <v/>
      </c>
      <c r="AQ15" s="713" t="s">
        <v>1053</v>
      </c>
      <c r="AR15" s="713" t="s">
        <v>1053</v>
      </c>
      <c r="AS15" s="562"/>
      <c r="AT15" s="697" t="s">
        <v>2438</v>
      </c>
      <c r="AV15" s="939" t="str">
        <f t="shared" si="7"/>
        <v>Lead (PCDW15)</v>
      </c>
      <c r="AW15" s="714" t="s">
        <v>2439</v>
      </c>
      <c r="AX15" s="600" t="s">
        <v>2439</v>
      </c>
      <c r="AY15" s="600" t="s">
        <v>2439</v>
      </c>
      <c r="AZ15" s="600" t="s">
        <v>2439</v>
      </c>
      <c r="BA15" s="600" t="s">
        <v>2439</v>
      </c>
      <c r="BB15" s="600" t="s">
        <v>2439</v>
      </c>
      <c r="BC15" s="600" t="s">
        <v>2439</v>
      </c>
      <c r="BD15" s="600" t="s">
        <v>2439</v>
      </c>
      <c r="BE15" s="600" t="s">
        <v>2439</v>
      </c>
      <c r="BF15" s="600" t="s">
        <v>2439</v>
      </c>
      <c r="BG15" s="600" t="s">
        <v>2439</v>
      </c>
      <c r="BH15" s="715" t="s">
        <v>2439</v>
      </c>
      <c r="BI15" s="716" t="s">
        <v>2440</v>
      </c>
      <c r="BJ15" s="717" t="s">
        <v>2440</v>
      </c>
      <c r="BK15" s="704"/>
      <c r="BL15" s="714" t="s">
        <v>2441</v>
      </c>
      <c r="BM15" s="600" t="s">
        <v>2441</v>
      </c>
      <c r="BN15" s="600" t="s">
        <v>2441</v>
      </c>
      <c r="BO15" s="600" t="s">
        <v>2441</v>
      </c>
      <c r="BP15" s="600" t="s">
        <v>2441</v>
      </c>
      <c r="BQ15" s="600" t="s">
        <v>2441</v>
      </c>
      <c r="BR15" s="600" t="s">
        <v>2441</v>
      </c>
      <c r="BS15" s="600" t="s">
        <v>2441</v>
      </c>
      <c r="BT15" s="600" t="s">
        <v>2441</v>
      </c>
      <c r="BU15" s="600" t="s">
        <v>2441</v>
      </c>
      <c r="BV15" s="600" t="s">
        <v>2441</v>
      </c>
      <c r="BW15" s="601" t="s">
        <v>2441</v>
      </c>
      <c r="BX15" s="718" t="s">
        <v>2442</v>
      </c>
      <c r="BY15" s="719" t="s">
        <v>2442</v>
      </c>
      <c r="BZ15" s="575"/>
      <c r="CA15" s="707" t="s">
        <v>2443</v>
      </c>
      <c r="CB15" s="708" t="s">
        <v>2443</v>
      </c>
    </row>
    <row r="16" spans="1:80" ht="15" x14ac:dyDescent="0.25">
      <c r="A16" s="132"/>
      <c r="B16" s="709" t="str">
        <f t="shared" si="5"/>
        <v>YKY</v>
      </c>
      <c r="C16" s="11" t="s">
        <v>869</v>
      </c>
      <c r="D16" s="15" t="s">
        <v>872</v>
      </c>
      <c r="E16" s="760" t="str">
        <f>IFERROR(INDEX('PCD List'!$AU$3:$BK$48,MATCH('DPW1'!$G16,'PCD List'!$AT$3:$AT$48,0),MATCH('DPW1'!$B16,'PCD List'!$AU$2:$BK$2,0)),"")</f>
        <v>Y</v>
      </c>
      <c r="F16" s="10" t="s">
        <v>779</v>
      </c>
      <c r="G16" s="10" t="s">
        <v>879</v>
      </c>
      <c r="H16" s="15" t="s">
        <v>1144</v>
      </c>
      <c r="I16" s="92">
        <v>0</v>
      </c>
      <c r="J16" s="757"/>
      <c r="K16" s="126">
        <v>0</v>
      </c>
      <c r="L16" s="9">
        <v>0</v>
      </c>
      <c r="M16" s="9">
        <v>1677</v>
      </c>
      <c r="N16" s="9">
        <v>3329</v>
      </c>
      <c r="O16" s="9">
        <v>4981</v>
      </c>
      <c r="P16" s="9">
        <v>6633</v>
      </c>
      <c r="Q16" s="9">
        <v>8285</v>
      </c>
      <c r="R16" s="9"/>
      <c r="S16" s="9"/>
      <c r="T16" s="9"/>
      <c r="U16" s="9"/>
      <c r="V16" s="89"/>
      <c r="W16" s="761">
        <f t="shared" si="0"/>
        <v>8285</v>
      </c>
      <c r="X16" s="762">
        <f t="shared" si="1"/>
        <v>0</v>
      </c>
      <c r="Y16" s="691"/>
      <c r="Z16" s="546">
        <v>0</v>
      </c>
      <c r="AA16" s="542">
        <v>0</v>
      </c>
      <c r="AB16" s="542">
        <v>439</v>
      </c>
      <c r="AC16" s="542">
        <v>3329</v>
      </c>
      <c r="AD16" s="542">
        <v>4981</v>
      </c>
      <c r="AE16" s="542">
        <v>6633</v>
      </c>
      <c r="AF16" s="542">
        <v>8285</v>
      </c>
      <c r="AG16" s="542"/>
      <c r="AH16" s="542"/>
      <c r="AI16" s="542"/>
      <c r="AJ16" s="542"/>
      <c r="AK16" s="547"/>
      <c r="AL16" s="710">
        <f t="shared" si="6"/>
        <v>8285</v>
      </c>
      <c r="AM16" s="711">
        <f t="shared" si="2"/>
        <v>0</v>
      </c>
      <c r="AN16" s="562"/>
      <c r="AO16" s="712">
        <f t="shared" si="3"/>
        <v>1</v>
      </c>
      <c r="AP16" s="577" t="str">
        <f t="shared" si="4"/>
        <v/>
      </c>
      <c r="AQ16" s="713" t="s">
        <v>1053</v>
      </c>
      <c r="AR16" s="713" t="s">
        <v>1053</v>
      </c>
      <c r="AS16" s="562"/>
      <c r="AT16" s="697" t="s">
        <v>2444</v>
      </c>
      <c r="AV16" s="939" t="str">
        <f t="shared" si="7"/>
        <v>Lead (PCDW15)</v>
      </c>
      <c r="AW16" s="714" t="s">
        <v>2445</v>
      </c>
      <c r="AX16" s="600" t="s">
        <v>2445</v>
      </c>
      <c r="AY16" s="600" t="s">
        <v>2445</v>
      </c>
      <c r="AZ16" s="600" t="s">
        <v>2445</v>
      </c>
      <c r="BA16" s="600" t="s">
        <v>2445</v>
      </c>
      <c r="BB16" s="600" t="s">
        <v>2445</v>
      </c>
      <c r="BC16" s="600" t="s">
        <v>2445</v>
      </c>
      <c r="BD16" s="600" t="s">
        <v>2445</v>
      </c>
      <c r="BE16" s="600" t="s">
        <v>2445</v>
      </c>
      <c r="BF16" s="600" t="s">
        <v>2445</v>
      </c>
      <c r="BG16" s="600" t="s">
        <v>2445</v>
      </c>
      <c r="BH16" s="715" t="s">
        <v>2445</v>
      </c>
      <c r="BI16" s="716" t="s">
        <v>2446</v>
      </c>
      <c r="BJ16" s="717" t="s">
        <v>2446</v>
      </c>
      <c r="BK16" s="704"/>
      <c r="BL16" s="714" t="s">
        <v>2447</v>
      </c>
      <c r="BM16" s="600" t="s">
        <v>2447</v>
      </c>
      <c r="BN16" s="600" t="s">
        <v>2447</v>
      </c>
      <c r="BO16" s="600" t="s">
        <v>2447</v>
      </c>
      <c r="BP16" s="600" t="s">
        <v>2447</v>
      </c>
      <c r="BQ16" s="600" t="s">
        <v>2447</v>
      </c>
      <c r="BR16" s="600" t="s">
        <v>2447</v>
      </c>
      <c r="BS16" s="600" t="s">
        <v>2447</v>
      </c>
      <c r="BT16" s="600" t="s">
        <v>2447</v>
      </c>
      <c r="BU16" s="600" t="s">
        <v>2447</v>
      </c>
      <c r="BV16" s="600" t="s">
        <v>2447</v>
      </c>
      <c r="BW16" s="601" t="s">
        <v>2447</v>
      </c>
      <c r="BX16" s="718" t="s">
        <v>2448</v>
      </c>
      <c r="BY16" s="719" t="s">
        <v>2448</v>
      </c>
      <c r="BZ16" s="575"/>
      <c r="CA16" s="707" t="s">
        <v>2449</v>
      </c>
      <c r="CB16" s="708" t="s">
        <v>2449</v>
      </c>
    </row>
    <row r="17" spans="1:80" ht="15" x14ac:dyDescent="0.25">
      <c r="A17" s="132"/>
      <c r="B17" s="709" t="str">
        <f t="shared" si="5"/>
        <v>YKY</v>
      </c>
      <c r="C17" s="11" t="s">
        <v>869</v>
      </c>
      <c r="D17" s="15" t="s">
        <v>872</v>
      </c>
      <c r="E17" s="760" t="str">
        <f>IFERROR(INDEX('PCD List'!$AU$3:$BK$48,MATCH('DPW1'!$G17,'PCD List'!$AT$3:$AT$48,0),MATCH('DPW1'!$B17,'PCD List'!$AU$2:$BK$2,0)),"")</f>
        <v>Y</v>
      </c>
      <c r="F17" s="10" t="s">
        <v>779</v>
      </c>
      <c r="G17" s="10" t="s">
        <v>885</v>
      </c>
      <c r="H17" s="15" t="s">
        <v>1144</v>
      </c>
      <c r="I17" s="92">
        <v>0</v>
      </c>
      <c r="J17" s="757"/>
      <c r="K17" s="126">
        <v>0</v>
      </c>
      <c r="L17" s="9">
        <v>0</v>
      </c>
      <c r="M17" s="9">
        <v>0</v>
      </c>
      <c r="N17" s="9">
        <v>25</v>
      </c>
      <c r="O17" s="9">
        <v>50</v>
      </c>
      <c r="P17" s="9">
        <v>75</v>
      </c>
      <c r="Q17" s="9">
        <v>100</v>
      </c>
      <c r="R17" s="9"/>
      <c r="S17" s="9"/>
      <c r="T17" s="9"/>
      <c r="U17" s="9"/>
      <c r="V17" s="89"/>
      <c r="W17" s="761">
        <f t="shared" si="0"/>
        <v>100</v>
      </c>
      <c r="X17" s="762">
        <f t="shared" si="1"/>
        <v>0</v>
      </c>
      <c r="Y17" s="691"/>
      <c r="Z17" s="546">
        <v>0</v>
      </c>
      <c r="AA17" s="542">
        <v>0</v>
      </c>
      <c r="AB17" s="542">
        <v>15</v>
      </c>
      <c r="AC17" s="542">
        <v>25</v>
      </c>
      <c r="AD17" s="542">
        <v>50</v>
      </c>
      <c r="AE17" s="542">
        <v>75</v>
      </c>
      <c r="AF17" s="542">
        <v>100</v>
      </c>
      <c r="AG17" s="542"/>
      <c r="AH17" s="542"/>
      <c r="AI17" s="542"/>
      <c r="AJ17" s="542"/>
      <c r="AK17" s="547"/>
      <c r="AL17" s="710">
        <f t="shared" si="6"/>
        <v>100</v>
      </c>
      <c r="AM17" s="711">
        <f t="shared" si="2"/>
        <v>0</v>
      </c>
      <c r="AN17" s="562"/>
      <c r="AO17" s="712">
        <f t="shared" si="3"/>
        <v>1</v>
      </c>
      <c r="AP17" s="577" t="str">
        <f t="shared" si="4"/>
        <v/>
      </c>
      <c r="AQ17" s="713" t="s">
        <v>1053</v>
      </c>
      <c r="AR17" s="713" t="s">
        <v>1053</v>
      </c>
      <c r="AS17" s="562"/>
      <c r="AT17" s="697" t="s">
        <v>2450</v>
      </c>
      <c r="AV17" s="939" t="str">
        <f t="shared" si="7"/>
        <v>Lead (PCDW15)</v>
      </c>
      <c r="AW17" s="714" t="s">
        <v>2451</v>
      </c>
      <c r="AX17" s="600" t="s">
        <v>2451</v>
      </c>
      <c r="AY17" s="600" t="s">
        <v>2451</v>
      </c>
      <c r="AZ17" s="600" t="s">
        <v>2451</v>
      </c>
      <c r="BA17" s="600" t="s">
        <v>2451</v>
      </c>
      <c r="BB17" s="600" t="s">
        <v>2451</v>
      </c>
      <c r="BC17" s="600" t="s">
        <v>2451</v>
      </c>
      <c r="BD17" s="600" t="s">
        <v>2451</v>
      </c>
      <c r="BE17" s="600" t="s">
        <v>2451</v>
      </c>
      <c r="BF17" s="600" t="s">
        <v>2451</v>
      </c>
      <c r="BG17" s="600" t="s">
        <v>2451</v>
      </c>
      <c r="BH17" s="715" t="s">
        <v>2451</v>
      </c>
      <c r="BI17" s="716" t="s">
        <v>2452</v>
      </c>
      <c r="BJ17" s="717" t="s">
        <v>2452</v>
      </c>
      <c r="BK17" s="704"/>
      <c r="BL17" s="714" t="s">
        <v>2453</v>
      </c>
      <c r="BM17" s="600" t="s">
        <v>2453</v>
      </c>
      <c r="BN17" s="600" t="s">
        <v>2453</v>
      </c>
      <c r="BO17" s="600" t="s">
        <v>2453</v>
      </c>
      <c r="BP17" s="600" t="s">
        <v>2453</v>
      </c>
      <c r="BQ17" s="600" t="s">
        <v>2453</v>
      </c>
      <c r="BR17" s="600" t="s">
        <v>2453</v>
      </c>
      <c r="BS17" s="600" t="s">
        <v>2453</v>
      </c>
      <c r="BT17" s="600" t="s">
        <v>2453</v>
      </c>
      <c r="BU17" s="600" t="s">
        <v>2453</v>
      </c>
      <c r="BV17" s="600" t="s">
        <v>2453</v>
      </c>
      <c r="BW17" s="601" t="s">
        <v>2453</v>
      </c>
      <c r="BX17" s="718" t="s">
        <v>2454</v>
      </c>
      <c r="BY17" s="719" t="s">
        <v>2454</v>
      </c>
      <c r="BZ17" s="575"/>
      <c r="CA17" s="707" t="s">
        <v>2455</v>
      </c>
      <c r="CB17" s="708" t="s">
        <v>2455</v>
      </c>
    </row>
    <row r="18" spans="1:80" ht="15" x14ac:dyDescent="0.25">
      <c r="A18" s="132"/>
      <c r="B18" s="709" t="str">
        <f t="shared" si="5"/>
        <v>YKY</v>
      </c>
      <c r="C18" s="11" t="s">
        <v>869</v>
      </c>
      <c r="D18" s="15" t="s">
        <v>872</v>
      </c>
      <c r="E18" s="760" t="str">
        <f>IFERROR(INDEX('PCD List'!$AU$3:$BK$48,MATCH('DPW1'!$G18,'PCD List'!$AT$3:$AT$48,0),MATCH('DPW1'!$B18,'PCD List'!$AU$2:$BK$2,0)),"")</f>
        <v>Y</v>
      </c>
      <c r="F18" s="10" t="s">
        <v>779</v>
      </c>
      <c r="G18" s="10" t="s">
        <v>889</v>
      </c>
      <c r="H18" s="15" t="s">
        <v>1144</v>
      </c>
      <c r="I18" s="92">
        <v>0</v>
      </c>
      <c r="J18" s="757"/>
      <c r="K18" s="126"/>
      <c r="L18" s="9"/>
      <c r="M18" s="9"/>
      <c r="N18" s="9"/>
      <c r="O18" s="9"/>
      <c r="P18" s="9"/>
      <c r="Q18" s="9"/>
      <c r="R18" s="9"/>
      <c r="S18" s="9"/>
      <c r="T18" s="9"/>
      <c r="U18" s="9"/>
      <c r="V18" s="89"/>
      <c r="W18" s="761">
        <f t="shared" si="0"/>
        <v>0</v>
      </c>
      <c r="X18" s="762">
        <f t="shared" si="1"/>
        <v>0</v>
      </c>
      <c r="Y18" s="691"/>
      <c r="Z18" s="546"/>
      <c r="AA18" s="542"/>
      <c r="AB18" s="542"/>
      <c r="AC18" s="542"/>
      <c r="AD18" s="542"/>
      <c r="AE18" s="542"/>
      <c r="AF18" s="542"/>
      <c r="AG18" s="542"/>
      <c r="AH18" s="542"/>
      <c r="AI18" s="542"/>
      <c r="AJ18" s="542"/>
      <c r="AK18" s="547"/>
      <c r="AL18" s="710">
        <f t="shared" si="6"/>
        <v>0</v>
      </c>
      <c r="AM18" s="711">
        <f t="shared" si="2"/>
        <v>0</v>
      </c>
      <c r="AN18" s="562"/>
      <c r="AO18" s="712" t="str">
        <f t="shared" si="3"/>
        <v/>
      </c>
      <c r="AP18" s="577" t="str">
        <f t="shared" si="4"/>
        <v/>
      </c>
      <c r="AQ18" s="713"/>
      <c r="AR18" s="713"/>
      <c r="AS18" s="562"/>
      <c r="AT18" s="697" t="s">
        <v>2456</v>
      </c>
      <c r="AV18" s="939" t="str">
        <f t="shared" si="7"/>
        <v>Lead (PCDW15)</v>
      </c>
      <c r="AW18" s="714" t="s">
        <v>2457</v>
      </c>
      <c r="AX18" s="600" t="s">
        <v>2457</v>
      </c>
      <c r="AY18" s="600" t="s">
        <v>2457</v>
      </c>
      <c r="AZ18" s="600" t="s">
        <v>2457</v>
      </c>
      <c r="BA18" s="600" t="s">
        <v>2457</v>
      </c>
      <c r="BB18" s="600" t="s">
        <v>2457</v>
      </c>
      <c r="BC18" s="600" t="s">
        <v>2457</v>
      </c>
      <c r="BD18" s="600" t="s">
        <v>2457</v>
      </c>
      <c r="BE18" s="600" t="s">
        <v>2457</v>
      </c>
      <c r="BF18" s="600" t="s">
        <v>2457</v>
      </c>
      <c r="BG18" s="600" t="s">
        <v>2457</v>
      </c>
      <c r="BH18" s="715" t="s">
        <v>2457</v>
      </c>
      <c r="BI18" s="716" t="s">
        <v>2458</v>
      </c>
      <c r="BJ18" s="717" t="s">
        <v>2458</v>
      </c>
      <c r="BK18" s="704"/>
      <c r="BL18" s="714" t="s">
        <v>2459</v>
      </c>
      <c r="BM18" s="600" t="s">
        <v>2459</v>
      </c>
      <c r="BN18" s="600" t="s">
        <v>2459</v>
      </c>
      <c r="BO18" s="600" t="s">
        <v>2459</v>
      </c>
      <c r="BP18" s="600" t="s">
        <v>2459</v>
      </c>
      <c r="BQ18" s="600" t="s">
        <v>2459</v>
      </c>
      <c r="BR18" s="600" t="s">
        <v>2459</v>
      </c>
      <c r="BS18" s="600" t="s">
        <v>2459</v>
      </c>
      <c r="BT18" s="600" t="s">
        <v>2459</v>
      </c>
      <c r="BU18" s="600" t="s">
        <v>2459</v>
      </c>
      <c r="BV18" s="600" t="s">
        <v>2459</v>
      </c>
      <c r="BW18" s="601" t="s">
        <v>2459</v>
      </c>
      <c r="BX18" s="718" t="s">
        <v>2460</v>
      </c>
      <c r="BY18" s="719" t="s">
        <v>2460</v>
      </c>
      <c r="BZ18" s="575"/>
      <c r="CA18" s="707" t="s">
        <v>2461</v>
      </c>
      <c r="CB18" s="708" t="s">
        <v>2461</v>
      </c>
    </row>
    <row r="19" spans="1:80" ht="15" x14ac:dyDescent="0.25">
      <c r="A19" s="132"/>
      <c r="B19" s="709" t="str">
        <f t="shared" si="5"/>
        <v>YKY</v>
      </c>
      <c r="C19" s="11" t="s">
        <v>869</v>
      </c>
      <c r="D19" s="15" t="s">
        <v>872</v>
      </c>
      <c r="E19" s="760" t="str">
        <f>IFERROR(INDEX('PCD List'!$AU$3:$BK$48,MATCH('DPW1'!$G19,'PCD List'!$AT$3:$AT$48,0),MATCH('DPW1'!$B19,'PCD List'!$AU$2:$BK$2,0)),"")</f>
        <v>Y</v>
      </c>
      <c r="F19" s="10" t="s">
        <v>779</v>
      </c>
      <c r="G19" s="10" t="s">
        <v>894</v>
      </c>
      <c r="H19" s="15" t="s">
        <v>1144</v>
      </c>
      <c r="I19" s="92">
        <v>0</v>
      </c>
      <c r="J19" s="757"/>
      <c r="K19" s="126"/>
      <c r="L19" s="9"/>
      <c r="M19" s="9"/>
      <c r="N19" s="9"/>
      <c r="O19" s="9"/>
      <c r="P19" s="9"/>
      <c r="Q19" s="9"/>
      <c r="R19" s="9"/>
      <c r="S19" s="9"/>
      <c r="T19" s="9"/>
      <c r="U19" s="9"/>
      <c r="V19" s="89"/>
      <c r="W19" s="761">
        <f xml:space="preserve"> Q19</f>
        <v>0</v>
      </c>
      <c r="X19" s="762">
        <f t="shared" si="1"/>
        <v>0</v>
      </c>
      <c r="Y19" s="691"/>
      <c r="Z19" s="546"/>
      <c r="AA19" s="542"/>
      <c r="AB19" s="542"/>
      <c r="AC19" s="542"/>
      <c r="AD19" s="542"/>
      <c r="AE19" s="542"/>
      <c r="AF19" s="542"/>
      <c r="AG19" s="542"/>
      <c r="AH19" s="542"/>
      <c r="AI19" s="542"/>
      <c r="AJ19" s="542"/>
      <c r="AK19" s="547"/>
      <c r="AL19" s="710">
        <f t="shared" si="6"/>
        <v>0</v>
      </c>
      <c r="AM19" s="711">
        <f t="shared" si="2"/>
        <v>0</v>
      </c>
      <c r="AN19" s="562"/>
      <c r="AO19" s="712" t="str">
        <f t="shared" si="3"/>
        <v/>
      </c>
      <c r="AP19" s="577" t="str">
        <f t="shared" si="4"/>
        <v/>
      </c>
      <c r="AQ19" s="713"/>
      <c r="AR19" s="713"/>
      <c r="AS19" s="562"/>
      <c r="AT19" s="697" t="s">
        <v>2462</v>
      </c>
      <c r="AV19" s="939" t="str">
        <f t="shared" si="7"/>
        <v>Lead (PCDW15)</v>
      </c>
      <c r="AW19" s="714" t="s">
        <v>2463</v>
      </c>
      <c r="AX19" s="600" t="s">
        <v>2463</v>
      </c>
      <c r="AY19" s="600" t="s">
        <v>2463</v>
      </c>
      <c r="AZ19" s="600" t="s">
        <v>2463</v>
      </c>
      <c r="BA19" s="600" t="s">
        <v>2463</v>
      </c>
      <c r="BB19" s="600" t="s">
        <v>2463</v>
      </c>
      <c r="BC19" s="600" t="s">
        <v>2463</v>
      </c>
      <c r="BD19" s="600" t="s">
        <v>2463</v>
      </c>
      <c r="BE19" s="600" t="s">
        <v>2463</v>
      </c>
      <c r="BF19" s="600" t="s">
        <v>2463</v>
      </c>
      <c r="BG19" s="600" t="s">
        <v>2463</v>
      </c>
      <c r="BH19" s="715" t="s">
        <v>2463</v>
      </c>
      <c r="BI19" s="716" t="s">
        <v>2464</v>
      </c>
      <c r="BJ19" s="717" t="s">
        <v>2464</v>
      </c>
      <c r="BK19" s="704"/>
      <c r="BL19" s="714" t="s">
        <v>2465</v>
      </c>
      <c r="BM19" s="600" t="s">
        <v>2465</v>
      </c>
      <c r="BN19" s="600" t="s">
        <v>2465</v>
      </c>
      <c r="BO19" s="600" t="s">
        <v>2465</v>
      </c>
      <c r="BP19" s="600" t="s">
        <v>2465</v>
      </c>
      <c r="BQ19" s="600" t="s">
        <v>2465</v>
      </c>
      <c r="BR19" s="600" t="s">
        <v>2465</v>
      </c>
      <c r="BS19" s="600" t="s">
        <v>2465</v>
      </c>
      <c r="BT19" s="600" t="s">
        <v>2465</v>
      </c>
      <c r="BU19" s="600" t="s">
        <v>2465</v>
      </c>
      <c r="BV19" s="600" t="s">
        <v>2465</v>
      </c>
      <c r="BW19" s="601" t="s">
        <v>2465</v>
      </c>
      <c r="BX19" s="718" t="s">
        <v>2466</v>
      </c>
      <c r="BY19" s="719" t="s">
        <v>2466</v>
      </c>
      <c r="BZ19" s="575"/>
      <c r="CA19" s="707" t="s">
        <v>2467</v>
      </c>
      <c r="CB19" s="708" t="s">
        <v>2467</v>
      </c>
    </row>
    <row r="20" spans="1:80" ht="15" x14ac:dyDescent="0.25">
      <c r="A20" s="132"/>
      <c r="B20" s="709" t="str">
        <f t="shared" si="5"/>
        <v>YKY</v>
      </c>
      <c r="C20" s="15" t="s">
        <v>899</v>
      </c>
      <c r="D20" s="24" t="s">
        <v>74</v>
      </c>
      <c r="E20" s="760" t="str">
        <f>IFERROR(INDEX('PCD List'!$AU$3:$BK$48,MATCH('DPW1'!$G20,'PCD List'!$AT$3:$AT$48,0),MATCH('DPW1'!$B20,'PCD List'!$AU$2:$BK$2,0)),"")</f>
        <v>Y</v>
      </c>
      <c r="F20" s="10" t="s">
        <v>75</v>
      </c>
      <c r="G20" s="78" t="s">
        <v>76</v>
      </c>
      <c r="H20" s="15" t="s">
        <v>417</v>
      </c>
      <c r="I20" s="92">
        <v>0</v>
      </c>
      <c r="J20" s="757"/>
      <c r="K20" s="126"/>
      <c r="L20" s="9"/>
      <c r="M20" s="9"/>
      <c r="N20" s="9"/>
      <c r="O20" s="9"/>
      <c r="P20" s="9"/>
      <c r="Q20" s="765">
        <v>100</v>
      </c>
      <c r="R20" s="766"/>
      <c r="S20" s="766"/>
      <c r="T20" s="766"/>
      <c r="U20" s="766"/>
      <c r="V20" s="767"/>
      <c r="W20" s="761">
        <f t="shared" si="0"/>
        <v>100</v>
      </c>
      <c r="X20" s="762">
        <f t="shared" si="1"/>
        <v>0</v>
      </c>
      <c r="Y20" s="691"/>
      <c r="Z20" s="546"/>
      <c r="AA20" s="542"/>
      <c r="AB20" s="941">
        <f>+'DPW2'!AC20/'DPW2'!$AM20*100</f>
        <v>3.0062645653987623</v>
      </c>
      <c r="AC20" s="941">
        <f>+'DPW2'!AD20/'DPW2'!$AM20*100</f>
        <v>17.003637594112174</v>
      </c>
      <c r="AD20" s="941">
        <f>+'DPW2'!AE20/'DPW2'!$AM20*100</f>
        <v>47.001099737754842</v>
      </c>
      <c r="AE20" s="941">
        <f>+'DPW2'!AF20/'DPW2'!$AM20*100</f>
        <v>73.995431858556799</v>
      </c>
      <c r="AF20" s="941">
        <f>+'DPW2'!AG20/'DPW2'!$AM20*100</f>
        <v>100</v>
      </c>
      <c r="AG20" s="542"/>
      <c r="AH20" s="542"/>
      <c r="AI20" s="542"/>
      <c r="AJ20" s="542"/>
      <c r="AK20" s="547"/>
      <c r="AL20" s="710">
        <f t="shared" si="6"/>
        <v>100</v>
      </c>
      <c r="AM20" s="711">
        <f t="shared" si="2"/>
        <v>0</v>
      </c>
      <c r="AN20" s="562"/>
      <c r="AO20" s="712">
        <f t="shared" si="3"/>
        <v>1</v>
      </c>
      <c r="AP20" s="577" t="str">
        <f t="shared" si="4"/>
        <v/>
      </c>
      <c r="AQ20" s="713" t="s">
        <v>1053</v>
      </c>
      <c r="AR20" s="713" t="s">
        <v>1053</v>
      </c>
      <c r="AS20" s="562"/>
      <c r="AT20" s="697" t="s">
        <v>2468</v>
      </c>
      <c r="AV20" s="939" t="str">
        <f t="shared" si="7"/>
        <v>W Resilience CC Uplift (PCDWW32)</v>
      </c>
      <c r="AW20" s="714" t="s">
        <v>2469</v>
      </c>
      <c r="AX20" s="600" t="s">
        <v>2469</v>
      </c>
      <c r="AY20" s="600" t="s">
        <v>2469</v>
      </c>
      <c r="AZ20" s="600" t="s">
        <v>2469</v>
      </c>
      <c r="BA20" s="600" t="s">
        <v>2469</v>
      </c>
      <c r="BB20" s="600" t="s">
        <v>2469</v>
      </c>
      <c r="BC20" s="720" t="s">
        <v>2469</v>
      </c>
      <c r="BD20" s="721" t="s">
        <v>2469</v>
      </c>
      <c r="BE20" s="721" t="s">
        <v>2469</v>
      </c>
      <c r="BF20" s="721" t="s">
        <v>2469</v>
      </c>
      <c r="BG20" s="721" t="s">
        <v>2469</v>
      </c>
      <c r="BH20" s="722" t="s">
        <v>2469</v>
      </c>
      <c r="BI20" s="716" t="s">
        <v>2470</v>
      </c>
      <c r="BJ20" s="717" t="s">
        <v>2470</v>
      </c>
      <c r="BK20" s="704"/>
      <c r="BL20" s="714" t="s">
        <v>2471</v>
      </c>
      <c r="BM20" s="600" t="s">
        <v>2471</v>
      </c>
      <c r="BN20" s="600" t="s">
        <v>2471</v>
      </c>
      <c r="BO20" s="600" t="s">
        <v>2471</v>
      </c>
      <c r="BP20" s="600" t="s">
        <v>2471</v>
      </c>
      <c r="BQ20" s="600" t="s">
        <v>2471</v>
      </c>
      <c r="BR20" s="600" t="s">
        <v>2471</v>
      </c>
      <c r="BS20" s="600" t="s">
        <v>2471</v>
      </c>
      <c r="BT20" s="600" t="s">
        <v>2471</v>
      </c>
      <c r="BU20" s="600" t="s">
        <v>2471</v>
      </c>
      <c r="BV20" s="600" t="s">
        <v>2471</v>
      </c>
      <c r="BW20" s="601" t="s">
        <v>2471</v>
      </c>
      <c r="BX20" s="718" t="s">
        <v>2472</v>
      </c>
      <c r="BY20" s="719" t="s">
        <v>2472</v>
      </c>
      <c r="BZ20" s="575"/>
      <c r="CA20" s="707" t="s">
        <v>2473</v>
      </c>
      <c r="CB20" s="708" t="s">
        <v>2473</v>
      </c>
    </row>
    <row r="21" spans="1:80" ht="15" x14ac:dyDescent="0.25">
      <c r="A21" s="132"/>
      <c r="B21" s="709" t="str">
        <f t="shared" si="5"/>
        <v>YKY</v>
      </c>
      <c r="C21" s="15" t="s">
        <v>902</v>
      </c>
      <c r="D21" s="24" t="s">
        <v>69</v>
      </c>
      <c r="E21" s="760" t="str">
        <f>IFERROR(INDEX('PCD List'!$AU$3:$BK$48,MATCH('DPW1'!$G21,'PCD List'!$AT$3:$AT$48,0),MATCH('DPW1'!$B21,'PCD List'!$AU$2:$BK$2,0)),"")</f>
        <v>Y</v>
      </c>
      <c r="F21" s="78" t="s">
        <v>70</v>
      </c>
      <c r="G21" s="78" t="s">
        <v>87</v>
      </c>
      <c r="H21" s="15" t="s">
        <v>1144</v>
      </c>
      <c r="I21" s="92">
        <v>0</v>
      </c>
      <c r="J21" s="757"/>
      <c r="K21" s="126">
        <v>0</v>
      </c>
      <c r="L21" s="9">
        <v>0</v>
      </c>
      <c r="M21" s="9">
        <v>25000</v>
      </c>
      <c r="N21" s="9">
        <v>50000</v>
      </c>
      <c r="O21" s="9">
        <v>75000</v>
      </c>
      <c r="P21" s="9">
        <v>100000</v>
      </c>
      <c r="Q21" s="9">
        <v>125000</v>
      </c>
      <c r="R21" s="9"/>
      <c r="S21" s="9"/>
      <c r="T21" s="9"/>
      <c r="U21" s="9"/>
      <c r="V21" s="89"/>
      <c r="W21" s="761">
        <f t="shared" si="0"/>
        <v>125000</v>
      </c>
      <c r="X21" s="762">
        <f t="shared" si="1"/>
        <v>0</v>
      </c>
      <c r="Y21" s="691"/>
      <c r="Z21" s="546">
        <v>0</v>
      </c>
      <c r="AA21" s="542">
        <v>0</v>
      </c>
      <c r="AB21" s="542">
        <v>35238</v>
      </c>
      <c r="AC21" s="542">
        <v>50000</v>
      </c>
      <c r="AD21" s="542">
        <v>75000</v>
      </c>
      <c r="AE21" s="542">
        <v>100000</v>
      </c>
      <c r="AF21" s="542">
        <v>125000</v>
      </c>
      <c r="AG21" s="542"/>
      <c r="AH21" s="542"/>
      <c r="AI21" s="542"/>
      <c r="AJ21" s="542"/>
      <c r="AK21" s="547"/>
      <c r="AL21" s="710">
        <f t="shared" si="6"/>
        <v>125000</v>
      </c>
      <c r="AM21" s="711">
        <f t="shared" si="2"/>
        <v>0</v>
      </c>
      <c r="AN21" s="562"/>
      <c r="AO21" s="712">
        <f t="shared" si="3"/>
        <v>1</v>
      </c>
      <c r="AP21" s="577" t="str">
        <f t="shared" si="4"/>
        <v/>
      </c>
      <c r="AQ21" s="713" t="s">
        <v>1053</v>
      </c>
      <c r="AR21" s="713" t="s">
        <v>1053</v>
      </c>
      <c r="AS21" s="562"/>
      <c r="AT21" s="697" t="s">
        <v>2474</v>
      </c>
      <c r="AV21" s="939" t="str">
        <f t="shared" si="7"/>
        <v>Metering (PCDW12)</v>
      </c>
      <c r="AW21" s="714" t="s">
        <v>2475</v>
      </c>
      <c r="AX21" s="600" t="s">
        <v>2475</v>
      </c>
      <c r="AY21" s="600" t="s">
        <v>2475</v>
      </c>
      <c r="AZ21" s="600" t="s">
        <v>2475</v>
      </c>
      <c r="BA21" s="600" t="s">
        <v>2475</v>
      </c>
      <c r="BB21" s="600" t="s">
        <v>2475</v>
      </c>
      <c r="BC21" s="600" t="s">
        <v>2475</v>
      </c>
      <c r="BD21" s="600" t="s">
        <v>2475</v>
      </c>
      <c r="BE21" s="600" t="s">
        <v>2475</v>
      </c>
      <c r="BF21" s="600" t="s">
        <v>2475</v>
      </c>
      <c r="BG21" s="600" t="s">
        <v>2475</v>
      </c>
      <c r="BH21" s="715" t="s">
        <v>2475</v>
      </c>
      <c r="BI21" s="716" t="s">
        <v>2476</v>
      </c>
      <c r="BJ21" s="717" t="s">
        <v>2476</v>
      </c>
      <c r="BK21" s="704"/>
      <c r="BL21" s="714" t="s">
        <v>2477</v>
      </c>
      <c r="BM21" s="600" t="s">
        <v>2477</v>
      </c>
      <c r="BN21" s="600" t="s">
        <v>2477</v>
      </c>
      <c r="BO21" s="600" t="s">
        <v>2477</v>
      </c>
      <c r="BP21" s="600" t="s">
        <v>2477</v>
      </c>
      <c r="BQ21" s="600" t="s">
        <v>2477</v>
      </c>
      <c r="BR21" s="600" t="s">
        <v>2477</v>
      </c>
      <c r="BS21" s="600" t="s">
        <v>2477</v>
      </c>
      <c r="BT21" s="600" t="s">
        <v>2477</v>
      </c>
      <c r="BU21" s="600" t="s">
        <v>2477</v>
      </c>
      <c r="BV21" s="600" t="s">
        <v>2477</v>
      </c>
      <c r="BW21" s="601" t="s">
        <v>2477</v>
      </c>
      <c r="BX21" s="718" t="s">
        <v>2478</v>
      </c>
      <c r="BY21" s="719" t="s">
        <v>2478</v>
      </c>
      <c r="BZ21" s="575"/>
      <c r="CA21" s="707" t="s">
        <v>2479</v>
      </c>
      <c r="CB21" s="708" t="s">
        <v>2479</v>
      </c>
    </row>
    <row r="22" spans="1:80" ht="15" x14ac:dyDescent="0.25">
      <c r="A22" s="132"/>
      <c r="B22" s="709" t="str">
        <f t="shared" si="5"/>
        <v>YKY</v>
      </c>
      <c r="C22" s="15" t="s">
        <v>902</v>
      </c>
      <c r="D22" s="24" t="s">
        <v>69</v>
      </c>
      <c r="E22" s="760" t="str">
        <f>IFERROR(INDEX('PCD List'!$AU$3:$BK$48,MATCH('DPW1'!$G22,'PCD List'!$AT$3:$AT$48,0),MATCH('DPW1'!$B22,'PCD List'!$AU$2:$BK$2,0)),"")</f>
        <v>Y</v>
      </c>
      <c r="F22" s="78" t="s">
        <v>70</v>
      </c>
      <c r="G22" s="78" t="s">
        <v>89</v>
      </c>
      <c r="H22" s="15" t="s">
        <v>1144</v>
      </c>
      <c r="I22" s="92">
        <v>0</v>
      </c>
      <c r="J22" s="757"/>
      <c r="K22" s="126">
        <v>0</v>
      </c>
      <c r="L22" s="9">
        <v>17123</v>
      </c>
      <c r="M22" s="9">
        <v>145589</v>
      </c>
      <c r="N22" s="9">
        <v>466454</v>
      </c>
      <c r="O22" s="9">
        <v>787319</v>
      </c>
      <c r="P22" s="9">
        <v>1108183</v>
      </c>
      <c r="Q22" s="9">
        <v>1283659</v>
      </c>
      <c r="R22" s="9"/>
      <c r="S22" s="9"/>
      <c r="T22" s="9"/>
      <c r="U22" s="9"/>
      <c r="V22" s="89"/>
      <c r="W22" s="761">
        <f t="shared" si="0"/>
        <v>1283659</v>
      </c>
      <c r="X22" s="762">
        <f t="shared" si="1"/>
        <v>0</v>
      </c>
      <c r="Y22" s="691"/>
      <c r="Z22" s="546">
        <v>0</v>
      </c>
      <c r="AA22" s="542">
        <v>16195</v>
      </c>
      <c r="AB22" s="542">
        <v>165473</v>
      </c>
      <c r="AC22" s="542">
        <v>466454</v>
      </c>
      <c r="AD22" s="542">
        <v>787319</v>
      </c>
      <c r="AE22" s="542">
        <v>1108183</v>
      </c>
      <c r="AF22" s="542">
        <v>1283659</v>
      </c>
      <c r="AG22" s="542"/>
      <c r="AH22" s="542"/>
      <c r="AI22" s="542"/>
      <c r="AJ22" s="542"/>
      <c r="AK22" s="547"/>
      <c r="AL22" s="710">
        <f t="shared" si="6"/>
        <v>1283659</v>
      </c>
      <c r="AM22" s="711">
        <f t="shared" si="2"/>
        <v>0</v>
      </c>
      <c r="AN22" s="562"/>
      <c r="AO22" s="712">
        <f t="shared" si="3"/>
        <v>1</v>
      </c>
      <c r="AP22" s="577" t="str">
        <f t="shared" si="4"/>
        <v/>
      </c>
      <c r="AQ22" s="713" t="s">
        <v>1053</v>
      </c>
      <c r="AR22" s="713" t="s">
        <v>1053</v>
      </c>
      <c r="AS22" s="562"/>
      <c r="AT22" s="697" t="s">
        <v>2480</v>
      </c>
      <c r="AV22" s="939" t="str">
        <f t="shared" si="7"/>
        <v>Metering (PCDW12)</v>
      </c>
      <c r="AW22" s="714" t="s">
        <v>2481</v>
      </c>
      <c r="AX22" s="600" t="s">
        <v>2481</v>
      </c>
      <c r="AY22" s="600" t="s">
        <v>2481</v>
      </c>
      <c r="AZ22" s="600" t="s">
        <v>2481</v>
      </c>
      <c r="BA22" s="600" t="s">
        <v>2481</v>
      </c>
      <c r="BB22" s="600" t="s">
        <v>2481</v>
      </c>
      <c r="BC22" s="600" t="s">
        <v>2481</v>
      </c>
      <c r="BD22" s="600" t="s">
        <v>2481</v>
      </c>
      <c r="BE22" s="600" t="s">
        <v>2481</v>
      </c>
      <c r="BF22" s="600" t="s">
        <v>2481</v>
      </c>
      <c r="BG22" s="600" t="s">
        <v>2481</v>
      </c>
      <c r="BH22" s="715" t="s">
        <v>2481</v>
      </c>
      <c r="BI22" s="716" t="s">
        <v>2482</v>
      </c>
      <c r="BJ22" s="717" t="s">
        <v>2482</v>
      </c>
      <c r="BK22" s="704"/>
      <c r="BL22" s="714" t="s">
        <v>2483</v>
      </c>
      <c r="BM22" s="600" t="s">
        <v>2483</v>
      </c>
      <c r="BN22" s="600" t="s">
        <v>2483</v>
      </c>
      <c r="BO22" s="600" t="s">
        <v>2483</v>
      </c>
      <c r="BP22" s="600" t="s">
        <v>2483</v>
      </c>
      <c r="BQ22" s="600" t="s">
        <v>2483</v>
      </c>
      <c r="BR22" s="600" t="s">
        <v>2483</v>
      </c>
      <c r="BS22" s="600" t="s">
        <v>2483</v>
      </c>
      <c r="BT22" s="600" t="s">
        <v>2483</v>
      </c>
      <c r="BU22" s="600" t="s">
        <v>2483</v>
      </c>
      <c r="BV22" s="600" t="s">
        <v>2483</v>
      </c>
      <c r="BW22" s="601" t="s">
        <v>2483</v>
      </c>
      <c r="BX22" s="718" t="s">
        <v>2484</v>
      </c>
      <c r="BY22" s="719" t="s">
        <v>2484</v>
      </c>
      <c r="BZ22" s="575"/>
      <c r="CA22" s="707" t="s">
        <v>2485</v>
      </c>
      <c r="CB22" s="708" t="s">
        <v>2485</v>
      </c>
    </row>
    <row r="23" spans="1:80" ht="15" x14ac:dyDescent="0.25">
      <c r="A23" s="132"/>
      <c r="B23" s="709" t="str">
        <f t="shared" si="5"/>
        <v>YKY</v>
      </c>
      <c r="C23" s="15" t="s">
        <v>902</v>
      </c>
      <c r="D23" s="24" t="s">
        <v>69</v>
      </c>
      <c r="E23" s="760" t="str">
        <f>IFERROR(INDEX('PCD List'!$AU$3:$BK$48,MATCH('DPW1'!$G23,'PCD List'!$AT$3:$AT$48,0),MATCH('DPW1'!$B23,'PCD List'!$AU$2:$BK$2,0)),"")</f>
        <v>Y</v>
      </c>
      <c r="F23" s="78" t="s">
        <v>70</v>
      </c>
      <c r="G23" s="78" t="s">
        <v>90</v>
      </c>
      <c r="H23" s="15" t="s">
        <v>1144</v>
      </c>
      <c r="I23" s="92">
        <v>0</v>
      </c>
      <c r="J23" s="757"/>
      <c r="K23" s="126">
        <v>0</v>
      </c>
      <c r="L23" s="9">
        <v>2877</v>
      </c>
      <c r="M23" s="9">
        <v>15427</v>
      </c>
      <c r="N23" s="9">
        <v>46708</v>
      </c>
      <c r="O23" s="9">
        <v>77989</v>
      </c>
      <c r="P23" s="9">
        <v>109270</v>
      </c>
      <c r="Q23" s="9">
        <v>116385</v>
      </c>
      <c r="R23" s="9"/>
      <c r="S23" s="9"/>
      <c r="T23" s="9"/>
      <c r="U23" s="9"/>
      <c r="V23" s="89"/>
      <c r="W23" s="761">
        <f t="shared" si="0"/>
        <v>116385</v>
      </c>
      <c r="X23" s="762">
        <f t="shared" si="1"/>
        <v>0</v>
      </c>
      <c r="Y23" s="691"/>
      <c r="Z23" s="546">
        <v>0</v>
      </c>
      <c r="AA23" s="542">
        <v>413</v>
      </c>
      <c r="AB23" s="542">
        <v>13324</v>
      </c>
      <c r="AC23" s="542">
        <v>46708</v>
      </c>
      <c r="AD23" s="542">
        <v>77989</v>
      </c>
      <c r="AE23" s="542">
        <v>109270</v>
      </c>
      <c r="AF23" s="542">
        <v>116385</v>
      </c>
      <c r="AG23" s="542"/>
      <c r="AH23" s="542"/>
      <c r="AI23" s="542"/>
      <c r="AJ23" s="542"/>
      <c r="AK23" s="547"/>
      <c r="AL23" s="710">
        <f t="shared" si="6"/>
        <v>116385</v>
      </c>
      <c r="AM23" s="711">
        <f t="shared" si="2"/>
        <v>0</v>
      </c>
      <c r="AN23" s="562"/>
      <c r="AO23" s="712">
        <f t="shared" si="3"/>
        <v>1</v>
      </c>
      <c r="AP23" s="577" t="str">
        <f t="shared" si="4"/>
        <v/>
      </c>
      <c r="AQ23" s="713" t="s">
        <v>1128</v>
      </c>
      <c r="AR23" s="713" t="s">
        <v>1128</v>
      </c>
      <c r="AS23" s="562"/>
      <c r="AT23" s="697" t="s">
        <v>2486</v>
      </c>
      <c r="AV23" s="939" t="str">
        <f t="shared" si="7"/>
        <v>Metering (PCDW12)</v>
      </c>
      <c r="AW23" s="714" t="s">
        <v>2487</v>
      </c>
      <c r="AX23" s="600" t="s">
        <v>2487</v>
      </c>
      <c r="AY23" s="600" t="s">
        <v>2487</v>
      </c>
      <c r="AZ23" s="600" t="s">
        <v>2487</v>
      </c>
      <c r="BA23" s="600" t="s">
        <v>2487</v>
      </c>
      <c r="BB23" s="600" t="s">
        <v>2487</v>
      </c>
      <c r="BC23" s="600" t="s">
        <v>2487</v>
      </c>
      <c r="BD23" s="600" t="s">
        <v>2487</v>
      </c>
      <c r="BE23" s="600" t="s">
        <v>2487</v>
      </c>
      <c r="BF23" s="600" t="s">
        <v>2487</v>
      </c>
      <c r="BG23" s="600" t="s">
        <v>2487</v>
      </c>
      <c r="BH23" s="715" t="s">
        <v>2487</v>
      </c>
      <c r="BI23" s="716" t="s">
        <v>2488</v>
      </c>
      <c r="BJ23" s="717" t="s">
        <v>2488</v>
      </c>
      <c r="BK23" s="704"/>
      <c r="BL23" s="714" t="s">
        <v>2489</v>
      </c>
      <c r="BM23" s="600" t="s">
        <v>2489</v>
      </c>
      <c r="BN23" s="600" t="s">
        <v>2489</v>
      </c>
      <c r="BO23" s="600" t="s">
        <v>2489</v>
      </c>
      <c r="BP23" s="600" t="s">
        <v>2489</v>
      </c>
      <c r="BQ23" s="600" t="s">
        <v>2489</v>
      </c>
      <c r="BR23" s="600" t="s">
        <v>2489</v>
      </c>
      <c r="BS23" s="600" t="s">
        <v>2489</v>
      </c>
      <c r="BT23" s="600" t="s">
        <v>2489</v>
      </c>
      <c r="BU23" s="600" t="s">
        <v>2489</v>
      </c>
      <c r="BV23" s="600" t="s">
        <v>2489</v>
      </c>
      <c r="BW23" s="601" t="s">
        <v>2489</v>
      </c>
      <c r="BX23" s="718" t="s">
        <v>2490</v>
      </c>
      <c r="BY23" s="719" t="s">
        <v>2490</v>
      </c>
      <c r="BZ23" s="575"/>
      <c r="CA23" s="707" t="s">
        <v>2491</v>
      </c>
      <c r="CB23" s="708" t="s">
        <v>2491</v>
      </c>
    </row>
    <row r="24" spans="1:80" ht="15" x14ac:dyDescent="0.25">
      <c r="A24" s="132"/>
      <c r="B24" s="709" t="str">
        <f t="shared" si="5"/>
        <v>YKY</v>
      </c>
      <c r="C24" s="15" t="s">
        <v>902</v>
      </c>
      <c r="D24" s="24" t="s">
        <v>69</v>
      </c>
      <c r="E24" s="760">
        <f>IFERROR(INDEX('PCD List'!$AU$3:$BK$48,MATCH('DPW1'!$G24,'PCD List'!$AT$3:$AT$48,0),MATCH('DPW1'!$B24,'PCD List'!$AU$2:$BK$2,0)),"")</f>
        <v>0</v>
      </c>
      <c r="F24" s="78" t="s">
        <v>70</v>
      </c>
      <c r="G24" s="78" t="s">
        <v>91</v>
      </c>
      <c r="H24" s="15" t="s">
        <v>1144</v>
      </c>
      <c r="I24" s="92">
        <v>0</v>
      </c>
      <c r="J24" s="757"/>
      <c r="K24" s="126"/>
      <c r="L24" s="9"/>
      <c r="M24" s="9"/>
      <c r="N24" s="9"/>
      <c r="O24" s="9"/>
      <c r="P24" s="9"/>
      <c r="Q24" s="9"/>
      <c r="R24" s="9"/>
      <c r="S24" s="9"/>
      <c r="T24" s="9"/>
      <c r="U24" s="9"/>
      <c r="V24" s="89"/>
      <c r="W24" s="761">
        <f t="shared" ref="W24:W34" si="8" xml:space="preserve"> Q24</f>
        <v>0</v>
      </c>
      <c r="X24" s="762">
        <f t="shared" ref="X24:X34" si="9" xml:space="preserve"> V24</f>
        <v>0</v>
      </c>
      <c r="Y24" s="691"/>
      <c r="Z24" s="546"/>
      <c r="AA24" s="542"/>
      <c r="AB24" s="542"/>
      <c r="AC24" s="542"/>
      <c r="AD24" s="542"/>
      <c r="AE24" s="542"/>
      <c r="AF24" s="542"/>
      <c r="AG24" s="542"/>
      <c r="AH24" s="542"/>
      <c r="AI24" s="542"/>
      <c r="AJ24" s="542"/>
      <c r="AK24" s="547"/>
      <c r="AL24" s="710">
        <f t="shared" si="6"/>
        <v>0</v>
      </c>
      <c r="AM24" s="711">
        <f t="shared" si="2"/>
        <v>0</v>
      </c>
      <c r="AN24" s="562"/>
      <c r="AO24" s="712" t="str">
        <f t="shared" si="3"/>
        <v/>
      </c>
      <c r="AP24" s="577" t="str">
        <f t="shared" si="4"/>
        <v/>
      </c>
      <c r="AQ24" s="713"/>
      <c r="AR24" s="713"/>
      <c r="AS24" s="562"/>
      <c r="AT24" s="697" t="s">
        <v>2492</v>
      </c>
      <c r="AW24" s="714" t="s">
        <v>2493</v>
      </c>
      <c r="AX24" s="600" t="s">
        <v>2493</v>
      </c>
      <c r="AY24" s="600" t="s">
        <v>2493</v>
      </c>
      <c r="AZ24" s="600" t="s">
        <v>2493</v>
      </c>
      <c r="BA24" s="600" t="s">
        <v>2493</v>
      </c>
      <c r="BB24" s="600" t="s">
        <v>2493</v>
      </c>
      <c r="BC24" s="600" t="s">
        <v>2493</v>
      </c>
      <c r="BD24" s="600" t="s">
        <v>2493</v>
      </c>
      <c r="BE24" s="600" t="s">
        <v>2493</v>
      </c>
      <c r="BF24" s="600" t="s">
        <v>2493</v>
      </c>
      <c r="BG24" s="600" t="s">
        <v>2493</v>
      </c>
      <c r="BH24" s="715" t="s">
        <v>2493</v>
      </c>
      <c r="BI24" s="716" t="s">
        <v>2494</v>
      </c>
      <c r="BJ24" s="717" t="s">
        <v>2494</v>
      </c>
      <c r="BK24" s="704"/>
      <c r="BL24" s="714" t="s">
        <v>2495</v>
      </c>
      <c r="BM24" s="600" t="s">
        <v>2495</v>
      </c>
      <c r="BN24" s="600" t="s">
        <v>2495</v>
      </c>
      <c r="BO24" s="600" t="s">
        <v>2495</v>
      </c>
      <c r="BP24" s="600" t="s">
        <v>2495</v>
      </c>
      <c r="BQ24" s="600" t="s">
        <v>2495</v>
      </c>
      <c r="BR24" s="600" t="s">
        <v>2495</v>
      </c>
      <c r="BS24" s="600" t="s">
        <v>2495</v>
      </c>
      <c r="BT24" s="600" t="s">
        <v>2495</v>
      </c>
      <c r="BU24" s="600" t="s">
        <v>2495</v>
      </c>
      <c r="BV24" s="600" t="s">
        <v>2495</v>
      </c>
      <c r="BW24" s="601" t="s">
        <v>2495</v>
      </c>
      <c r="BX24" s="718" t="s">
        <v>2496</v>
      </c>
      <c r="BY24" s="719" t="s">
        <v>2496</v>
      </c>
      <c r="BZ24" s="575"/>
      <c r="CA24" s="707" t="s">
        <v>2497</v>
      </c>
      <c r="CB24" s="708" t="s">
        <v>2497</v>
      </c>
    </row>
    <row r="25" spans="1:80" ht="15" x14ac:dyDescent="0.25">
      <c r="A25" s="132"/>
      <c r="B25" s="709" t="str">
        <f t="shared" si="5"/>
        <v>YKY</v>
      </c>
      <c r="C25" s="15" t="s">
        <v>902</v>
      </c>
      <c r="D25" s="24" t="s">
        <v>69</v>
      </c>
      <c r="E25" s="760">
        <f>IFERROR(INDEX('PCD List'!$AU$3:$BK$48,MATCH('DPW1'!$G25,'PCD List'!$AT$3:$AT$48,0),MATCH('DPW1'!$B25,'PCD List'!$AU$2:$BK$2,0)),"")</f>
        <v>0</v>
      </c>
      <c r="F25" s="78" t="s">
        <v>70</v>
      </c>
      <c r="G25" s="78" t="s">
        <v>92</v>
      </c>
      <c r="H25" s="15" t="s">
        <v>1144</v>
      </c>
      <c r="I25" s="92">
        <v>0</v>
      </c>
      <c r="J25" s="757"/>
      <c r="K25" s="126"/>
      <c r="L25" s="9"/>
      <c r="M25" s="9"/>
      <c r="N25" s="9"/>
      <c r="O25" s="9"/>
      <c r="P25" s="9"/>
      <c r="Q25" s="9"/>
      <c r="R25" s="9"/>
      <c r="S25" s="9"/>
      <c r="T25" s="9"/>
      <c r="U25" s="9"/>
      <c r="V25" s="89"/>
      <c r="W25" s="761">
        <f t="shared" si="8"/>
        <v>0</v>
      </c>
      <c r="X25" s="762">
        <f t="shared" si="9"/>
        <v>0</v>
      </c>
      <c r="Y25" s="691"/>
      <c r="Z25" s="546"/>
      <c r="AA25" s="542"/>
      <c r="AB25" s="542"/>
      <c r="AC25" s="542"/>
      <c r="AD25" s="542"/>
      <c r="AE25" s="542"/>
      <c r="AF25" s="542"/>
      <c r="AG25" s="542"/>
      <c r="AH25" s="542"/>
      <c r="AI25" s="542"/>
      <c r="AJ25" s="542"/>
      <c r="AK25" s="547"/>
      <c r="AL25" s="710">
        <f t="shared" si="6"/>
        <v>0</v>
      </c>
      <c r="AM25" s="711">
        <f t="shared" si="2"/>
        <v>0</v>
      </c>
      <c r="AN25" s="562"/>
      <c r="AO25" s="712" t="str">
        <f t="shared" si="3"/>
        <v/>
      </c>
      <c r="AP25" s="577" t="str">
        <f t="shared" si="4"/>
        <v/>
      </c>
      <c r="AQ25" s="713"/>
      <c r="AR25" s="713"/>
      <c r="AS25" s="562"/>
      <c r="AT25" s="697" t="s">
        <v>2498</v>
      </c>
      <c r="AW25" s="714" t="s">
        <v>2499</v>
      </c>
      <c r="AX25" s="600" t="s">
        <v>2499</v>
      </c>
      <c r="AY25" s="600" t="s">
        <v>2499</v>
      </c>
      <c r="AZ25" s="600" t="s">
        <v>2499</v>
      </c>
      <c r="BA25" s="600" t="s">
        <v>2499</v>
      </c>
      <c r="BB25" s="600" t="s">
        <v>2499</v>
      </c>
      <c r="BC25" s="600" t="s">
        <v>2499</v>
      </c>
      <c r="BD25" s="600" t="s">
        <v>2499</v>
      </c>
      <c r="BE25" s="600" t="s">
        <v>2499</v>
      </c>
      <c r="BF25" s="600" t="s">
        <v>2499</v>
      </c>
      <c r="BG25" s="600" t="s">
        <v>2499</v>
      </c>
      <c r="BH25" s="715" t="s">
        <v>2499</v>
      </c>
      <c r="BI25" s="716" t="s">
        <v>2500</v>
      </c>
      <c r="BJ25" s="717" t="s">
        <v>2500</v>
      </c>
      <c r="BK25" s="704"/>
      <c r="BL25" s="714" t="s">
        <v>2501</v>
      </c>
      <c r="BM25" s="600" t="s">
        <v>2501</v>
      </c>
      <c r="BN25" s="600" t="s">
        <v>2501</v>
      </c>
      <c r="BO25" s="600" t="s">
        <v>2501</v>
      </c>
      <c r="BP25" s="600" t="s">
        <v>2501</v>
      </c>
      <c r="BQ25" s="600" t="s">
        <v>2501</v>
      </c>
      <c r="BR25" s="600" t="s">
        <v>2501</v>
      </c>
      <c r="BS25" s="600" t="s">
        <v>2501</v>
      </c>
      <c r="BT25" s="600" t="s">
        <v>2501</v>
      </c>
      <c r="BU25" s="600" t="s">
        <v>2501</v>
      </c>
      <c r="BV25" s="600" t="s">
        <v>2501</v>
      </c>
      <c r="BW25" s="601" t="s">
        <v>2501</v>
      </c>
      <c r="BX25" s="718" t="s">
        <v>2502</v>
      </c>
      <c r="BY25" s="719" t="s">
        <v>2502</v>
      </c>
      <c r="BZ25" s="575"/>
      <c r="CA25" s="707" t="s">
        <v>2503</v>
      </c>
      <c r="CB25" s="708" t="s">
        <v>2503</v>
      </c>
    </row>
    <row r="26" spans="1:80" ht="15" x14ac:dyDescent="0.25">
      <c r="A26" s="132"/>
      <c r="B26" s="709" t="str">
        <f t="shared" si="5"/>
        <v>YKY</v>
      </c>
      <c r="C26" s="15" t="s">
        <v>902</v>
      </c>
      <c r="D26" s="24" t="s">
        <v>69</v>
      </c>
      <c r="E26" s="760" t="str">
        <f>IFERROR(INDEX('PCD List'!$AU$3:$BK$48,MATCH('DPW1'!$G26,'PCD List'!$AT$3:$AT$48,0),MATCH('DPW1'!$B26,'PCD List'!$AU$2:$BK$2,0)),"")</f>
        <v>Y</v>
      </c>
      <c r="F26" s="78" t="s">
        <v>70</v>
      </c>
      <c r="G26" s="78" t="s">
        <v>914</v>
      </c>
      <c r="H26" s="15" t="s">
        <v>1144</v>
      </c>
      <c r="I26" s="92">
        <v>0</v>
      </c>
      <c r="J26" s="757"/>
      <c r="K26" s="126">
        <v>0</v>
      </c>
      <c r="L26" s="9">
        <v>20000</v>
      </c>
      <c r="M26" s="9">
        <v>161016</v>
      </c>
      <c r="N26" s="9">
        <v>513162</v>
      </c>
      <c r="O26" s="9">
        <v>865308</v>
      </c>
      <c r="P26" s="9">
        <v>1217454</v>
      </c>
      <c r="Q26" s="9">
        <v>1400045</v>
      </c>
      <c r="R26" s="9"/>
      <c r="S26" s="9"/>
      <c r="T26" s="9"/>
      <c r="U26" s="9"/>
      <c r="V26" s="89"/>
      <c r="W26" s="761">
        <f t="shared" si="8"/>
        <v>1400045</v>
      </c>
      <c r="X26" s="762">
        <f t="shared" si="9"/>
        <v>0</v>
      </c>
      <c r="Y26" s="691"/>
      <c r="Z26" s="546">
        <v>0</v>
      </c>
      <c r="AA26" s="542">
        <v>16608</v>
      </c>
      <c r="AB26" s="903">
        <v>178132</v>
      </c>
      <c r="AC26" s="542">
        <v>513162</v>
      </c>
      <c r="AD26" s="542">
        <v>865308</v>
      </c>
      <c r="AE26" s="542">
        <v>1217454</v>
      </c>
      <c r="AF26" s="542">
        <v>1400045</v>
      </c>
      <c r="AG26" s="542"/>
      <c r="AH26" s="542"/>
      <c r="AI26" s="542"/>
      <c r="AJ26" s="542"/>
      <c r="AK26" s="547"/>
      <c r="AL26" s="710">
        <f t="shared" si="6"/>
        <v>1400045</v>
      </c>
      <c r="AM26" s="711">
        <f t="shared" si="2"/>
        <v>0</v>
      </c>
      <c r="AN26" s="562"/>
      <c r="AO26" s="712">
        <f t="shared" si="3"/>
        <v>1</v>
      </c>
      <c r="AP26" s="577" t="str">
        <f t="shared" si="4"/>
        <v/>
      </c>
      <c r="AQ26" s="713" t="s">
        <v>1053</v>
      </c>
      <c r="AR26" s="713" t="s">
        <v>1053</v>
      </c>
      <c r="AS26" s="562"/>
      <c r="AT26" s="697" t="s">
        <v>2504</v>
      </c>
      <c r="AV26" s="939" t="str">
        <f t="shared" ref="AV26:AV32" si="10">CONCATENATE(F26," (",D26,")")</f>
        <v>Metering (PCDW12)</v>
      </c>
      <c r="AW26" s="714" t="s">
        <v>2505</v>
      </c>
      <c r="AX26" s="600" t="s">
        <v>2505</v>
      </c>
      <c r="AY26" s="600" t="s">
        <v>2505</v>
      </c>
      <c r="AZ26" s="600" t="s">
        <v>2505</v>
      </c>
      <c r="BA26" s="600" t="s">
        <v>2505</v>
      </c>
      <c r="BB26" s="600" t="s">
        <v>2505</v>
      </c>
      <c r="BC26" s="600" t="s">
        <v>2505</v>
      </c>
      <c r="BD26" s="600" t="s">
        <v>2505</v>
      </c>
      <c r="BE26" s="600" t="s">
        <v>2505</v>
      </c>
      <c r="BF26" s="600" t="s">
        <v>2505</v>
      </c>
      <c r="BG26" s="600" t="s">
        <v>2505</v>
      </c>
      <c r="BH26" s="715" t="s">
        <v>2505</v>
      </c>
      <c r="BI26" s="716" t="s">
        <v>2506</v>
      </c>
      <c r="BJ26" s="717" t="s">
        <v>2506</v>
      </c>
      <c r="BK26" s="704"/>
      <c r="BL26" s="714" t="s">
        <v>2507</v>
      </c>
      <c r="BM26" s="600" t="s">
        <v>2507</v>
      </c>
      <c r="BN26" s="600" t="s">
        <v>2507</v>
      </c>
      <c r="BO26" s="600" t="s">
        <v>2507</v>
      </c>
      <c r="BP26" s="600" t="s">
        <v>2507</v>
      </c>
      <c r="BQ26" s="600" t="s">
        <v>2507</v>
      </c>
      <c r="BR26" s="600" t="s">
        <v>2507</v>
      </c>
      <c r="BS26" s="600" t="s">
        <v>2507</v>
      </c>
      <c r="BT26" s="600" t="s">
        <v>2507</v>
      </c>
      <c r="BU26" s="600" t="s">
        <v>2507</v>
      </c>
      <c r="BV26" s="600" t="s">
        <v>2507</v>
      </c>
      <c r="BW26" s="601" t="s">
        <v>2507</v>
      </c>
      <c r="BX26" s="718" t="s">
        <v>2508</v>
      </c>
      <c r="BY26" s="719" t="s">
        <v>2508</v>
      </c>
      <c r="BZ26" s="575"/>
      <c r="CA26" s="707" t="s">
        <v>2509</v>
      </c>
      <c r="CB26" s="708" t="s">
        <v>2509</v>
      </c>
    </row>
    <row r="27" spans="1:80" ht="15" x14ac:dyDescent="0.25">
      <c r="A27" s="132"/>
      <c r="B27" s="709" t="str">
        <f t="shared" si="5"/>
        <v>YKY</v>
      </c>
      <c r="C27" s="15" t="s">
        <v>902</v>
      </c>
      <c r="D27" s="24" t="s">
        <v>69</v>
      </c>
      <c r="E27" s="760" t="str">
        <f>IFERROR(INDEX('PCD List'!$AU$3:$BK$48,MATCH('DPW1'!$G27,'PCD List'!$AT$3:$AT$48,0),MATCH('DPW1'!$B27,'PCD List'!$AU$2:$BK$2,0)),"")</f>
        <v>Y</v>
      </c>
      <c r="F27" s="78" t="s">
        <v>70</v>
      </c>
      <c r="G27" s="78" t="s">
        <v>117</v>
      </c>
      <c r="H27" s="15" t="s">
        <v>1144</v>
      </c>
      <c r="I27" s="92">
        <v>0</v>
      </c>
      <c r="J27" s="757"/>
      <c r="K27" s="126">
        <v>0</v>
      </c>
      <c r="L27" s="9">
        <v>0</v>
      </c>
      <c r="M27" s="9">
        <v>0</v>
      </c>
      <c r="N27" s="9">
        <v>93008</v>
      </c>
      <c r="O27" s="9">
        <v>337897</v>
      </c>
      <c r="P27" s="9">
        <v>658215</v>
      </c>
      <c r="Q27" s="9">
        <v>1053962</v>
      </c>
      <c r="R27" s="9"/>
      <c r="S27" s="9"/>
      <c r="T27" s="9"/>
      <c r="U27" s="9"/>
      <c r="V27" s="89"/>
      <c r="W27" s="761">
        <f t="shared" si="8"/>
        <v>1053962</v>
      </c>
      <c r="X27" s="762">
        <f t="shared" si="9"/>
        <v>0</v>
      </c>
      <c r="Y27" s="691"/>
      <c r="Z27" s="546"/>
      <c r="AA27" s="542"/>
      <c r="AB27" s="542">
        <v>15413</v>
      </c>
      <c r="AC27" s="542">
        <v>93008</v>
      </c>
      <c r="AD27" s="542">
        <v>337897</v>
      </c>
      <c r="AE27" s="542">
        <v>658215</v>
      </c>
      <c r="AF27" s="542">
        <v>1053962</v>
      </c>
      <c r="AG27" s="542"/>
      <c r="AH27" s="542"/>
      <c r="AI27" s="542"/>
      <c r="AJ27" s="542"/>
      <c r="AK27" s="547"/>
      <c r="AL27" s="710">
        <f t="shared" si="6"/>
        <v>1053962</v>
      </c>
      <c r="AM27" s="711">
        <f t="shared" si="2"/>
        <v>0</v>
      </c>
      <c r="AN27" s="562"/>
      <c r="AO27" s="712">
        <f t="shared" si="3"/>
        <v>1</v>
      </c>
      <c r="AP27" s="577" t="str">
        <f t="shared" si="4"/>
        <v/>
      </c>
      <c r="AQ27" s="713" t="s">
        <v>1053</v>
      </c>
      <c r="AR27" s="713" t="s">
        <v>1053</v>
      </c>
      <c r="AS27" s="562"/>
      <c r="AT27" s="697" t="s">
        <v>2510</v>
      </c>
      <c r="AV27" s="939" t="str">
        <f t="shared" si="10"/>
        <v>Metering (PCDW12)</v>
      </c>
      <c r="AW27" s="714" t="s">
        <v>2511</v>
      </c>
      <c r="AX27" s="600" t="s">
        <v>2511</v>
      </c>
      <c r="AY27" s="600" t="s">
        <v>2511</v>
      </c>
      <c r="AZ27" s="600" t="s">
        <v>2511</v>
      </c>
      <c r="BA27" s="600" t="s">
        <v>2511</v>
      </c>
      <c r="BB27" s="600" t="s">
        <v>2511</v>
      </c>
      <c r="BC27" s="600" t="s">
        <v>2511</v>
      </c>
      <c r="BD27" s="600" t="s">
        <v>2511</v>
      </c>
      <c r="BE27" s="600" t="s">
        <v>2511</v>
      </c>
      <c r="BF27" s="600" t="s">
        <v>2511</v>
      </c>
      <c r="BG27" s="600" t="s">
        <v>2511</v>
      </c>
      <c r="BH27" s="715" t="s">
        <v>2511</v>
      </c>
      <c r="BI27" s="716" t="s">
        <v>2512</v>
      </c>
      <c r="BJ27" s="717" t="s">
        <v>2512</v>
      </c>
      <c r="BK27" s="704"/>
      <c r="BL27" s="714" t="s">
        <v>2513</v>
      </c>
      <c r="BM27" s="600" t="s">
        <v>2513</v>
      </c>
      <c r="BN27" s="600" t="s">
        <v>2513</v>
      </c>
      <c r="BO27" s="600" t="s">
        <v>2513</v>
      </c>
      <c r="BP27" s="600" t="s">
        <v>2513</v>
      </c>
      <c r="BQ27" s="600" t="s">
        <v>2513</v>
      </c>
      <c r="BR27" s="600" t="s">
        <v>2513</v>
      </c>
      <c r="BS27" s="600" t="s">
        <v>2513</v>
      </c>
      <c r="BT27" s="600" t="s">
        <v>2513</v>
      </c>
      <c r="BU27" s="600" t="s">
        <v>2513</v>
      </c>
      <c r="BV27" s="600" t="s">
        <v>2513</v>
      </c>
      <c r="BW27" s="601" t="s">
        <v>2513</v>
      </c>
      <c r="BX27" s="718" t="s">
        <v>2514</v>
      </c>
      <c r="BY27" s="719" t="s">
        <v>2514</v>
      </c>
      <c r="BZ27" s="575"/>
      <c r="CA27" s="707" t="s">
        <v>2515</v>
      </c>
      <c r="CB27" s="708" t="s">
        <v>2515</v>
      </c>
    </row>
    <row r="28" spans="1:80" ht="15" x14ac:dyDescent="0.25">
      <c r="A28" s="132"/>
      <c r="B28" s="709" t="str">
        <f t="shared" si="5"/>
        <v>YKY</v>
      </c>
      <c r="C28" s="15" t="s">
        <v>902</v>
      </c>
      <c r="D28" s="15" t="s">
        <v>114</v>
      </c>
      <c r="E28" s="760" t="str">
        <f>IFERROR(INDEX('PCD List'!$AU$3:$BK$48,MATCH('DPW1'!$G28,'PCD List'!$AT$3:$AT$48,0),MATCH('DPW1'!$B28,'PCD List'!$AU$2:$BK$2,0)),"")</f>
        <v>Y</v>
      </c>
      <c r="F28" s="10" t="s">
        <v>115</v>
      </c>
      <c r="G28" s="10" t="s">
        <v>918</v>
      </c>
      <c r="H28" s="15" t="s">
        <v>2516</v>
      </c>
      <c r="I28" s="92">
        <v>3</v>
      </c>
      <c r="J28" s="757"/>
      <c r="K28" s="126">
        <v>0</v>
      </c>
      <c r="L28" s="9">
        <v>0</v>
      </c>
      <c r="M28" s="9">
        <v>0</v>
      </c>
      <c r="N28" s="9">
        <v>0</v>
      </c>
      <c r="O28" s="9">
        <v>0</v>
      </c>
      <c r="P28" s="9">
        <v>0</v>
      </c>
      <c r="Q28" s="9">
        <v>0</v>
      </c>
      <c r="R28" s="9">
        <v>0</v>
      </c>
      <c r="S28" s="9">
        <v>0</v>
      </c>
      <c r="T28" s="9">
        <v>0</v>
      </c>
      <c r="U28" s="9">
        <v>0</v>
      </c>
      <c r="V28" s="89">
        <v>0</v>
      </c>
      <c r="W28" s="761">
        <f t="shared" si="8"/>
        <v>0</v>
      </c>
      <c r="X28" s="762">
        <f t="shared" si="9"/>
        <v>0</v>
      </c>
      <c r="Y28" s="691"/>
      <c r="Z28" s="546">
        <v>0</v>
      </c>
      <c r="AA28" s="542">
        <v>0</v>
      </c>
      <c r="AB28" s="542">
        <v>0</v>
      </c>
      <c r="AC28" s="542">
        <v>0</v>
      </c>
      <c r="AD28" s="542">
        <v>0</v>
      </c>
      <c r="AE28" s="542">
        <v>0</v>
      </c>
      <c r="AF28" s="542">
        <v>0</v>
      </c>
      <c r="AG28" s="542">
        <v>0</v>
      </c>
      <c r="AH28" s="542">
        <v>0</v>
      </c>
      <c r="AI28" s="542">
        <v>0</v>
      </c>
      <c r="AJ28" s="542">
        <v>0</v>
      </c>
      <c r="AK28" s="547">
        <v>0</v>
      </c>
      <c r="AL28" s="710">
        <f t="shared" si="6"/>
        <v>0</v>
      </c>
      <c r="AM28" s="711">
        <f t="shared" si="2"/>
        <v>0</v>
      </c>
      <c r="AN28" s="562"/>
      <c r="AO28" s="712" t="str">
        <f t="shared" si="3"/>
        <v/>
      </c>
      <c r="AP28" s="577" t="str">
        <f t="shared" si="4"/>
        <v/>
      </c>
      <c r="AQ28" s="713"/>
      <c r="AR28" s="713"/>
      <c r="AS28" s="562"/>
      <c r="AT28" s="697" t="s">
        <v>2517</v>
      </c>
      <c r="AV28" s="939" t="str">
        <f t="shared" si="10"/>
        <v>Supply (PCDW11a)</v>
      </c>
      <c r="AW28" s="714" t="s">
        <v>2518</v>
      </c>
      <c r="AX28" s="600" t="s">
        <v>2518</v>
      </c>
      <c r="AY28" s="600" t="s">
        <v>2518</v>
      </c>
      <c r="AZ28" s="600" t="s">
        <v>2518</v>
      </c>
      <c r="BA28" s="600" t="s">
        <v>2518</v>
      </c>
      <c r="BB28" s="600" t="s">
        <v>2518</v>
      </c>
      <c r="BC28" s="600" t="s">
        <v>2518</v>
      </c>
      <c r="BD28" s="600" t="s">
        <v>2518</v>
      </c>
      <c r="BE28" s="600" t="s">
        <v>2518</v>
      </c>
      <c r="BF28" s="600" t="s">
        <v>2518</v>
      </c>
      <c r="BG28" s="600" t="s">
        <v>2518</v>
      </c>
      <c r="BH28" s="715" t="s">
        <v>2518</v>
      </c>
      <c r="BI28" s="716" t="s">
        <v>2519</v>
      </c>
      <c r="BJ28" s="717" t="s">
        <v>2519</v>
      </c>
      <c r="BK28" s="704"/>
      <c r="BL28" s="714" t="s">
        <v>2520</v>
      </c>
      <c r="BM28" s="600" t="s">
        <v>2520</v>
      </c>
      <c r="BN28" s="600" t="s">
        <v>2520</v>
      </c>
      <c r="BO28" s="600" t="s">
        <v>2520</v>
      </c>
      <c r="BP28" s="600" t="s">
        <v>2520</v>
      </c>
      <c r="BQ28" s="600" t="s">
        <v>2520</v>
      </c>
      <c r="BR28" s="600" t="s">
        <v>2520</v>
      </c>
      <c r="BS28" s="600" t="s">
        <v>2520</v>
      </c>
      <c r="BT28" s="600" t="s">
        <v>2520</v>
      </c>
      <c r="BU28" s="600" t="s">
        <v>2520</v>
      </c>
      <c r="BV28" s="600" t="s">
        <v>2520</v>
      </c>
      <c r="BW28" s="601" t="s">
        <v>2520</v>
      </c>
      <c r="BX28" s="718" t="s">
        <v>2521</v>
      </c>
      <c r="BY28" s="719" t="s">
        <v>2521</v>
      </c>
      <c r="BZ28" s="575"/>
      <c r="CA28" s="707" t="s">
        <v>2522</v>
      </c>
      <c r="CB28" s="708" t="s">
        <v>2522</v>
      </c>
    </row>
    <row r="29" spans="1:80" ht="15" x14ac:dyDescent="0.25">
      <c r="A29" s="132"/>
      <c r="B29" s="709" t="str">
        <f t="shared" si="5"/>
        <v>YKY</v>
      </c>
      <c r="C29" s="15" t="s">
        <v>902</v>
      </c>
      <c r="D29" s="15" t="s">
        <v>114</v>
      </c>
      <c r="E29" s="760" t="str">
        <f>IFERROR(INDEX('PCD List'!$AU$3:$BK$48,MATCH('DPW1'!$G29,'PCD List'!$AT$3:$AT$48,0),MATCH('DPW1'!$B29,'PCD List'!$AU$2:$BK$2,0)),"")</f>
        <v>Y</v>
      </c>
      <c r="F29" s="10" t="s">
        <v>115</v>
      </c>
      <c r="G29" s="10" t="s">
        <v>920</v>
      </c>
      <c r="H29" s="15" t="s">
        <v>2516</v>
      </c>
      <c r="I29" s="92">
        <v>3</v>
      </c>
      <c r="J29" s="757"/>
      <c r="K29" s="126">
        <v>0</v>
      </c>
      <c r="L29" s="9">
        <v>0</v>
      </c>
      <c r="M29" s="9">
        <v>0</v>
      </c>
      <c r="N29" s="9">
        <v>0</v>
      </c>
      <c r="O29" s="9">
        <v>6</v>
      </c>
      <c r="P29" s="9">
        <v>6</v>
      </c>
      <c r="Q29" s="9">
        <v>6</v>
      </c>
      <c r="R29" s="9">
        <v>6</v>
      </c>
      <c r="S29" s="9">
        <v>6</v>
      </c>
      <c r="T29" s="9">
        <v>6</v>
      </c>
      <c r="U29" s="9">
        <v>6</v>
      </c>
      <c r="V29" s="89">
        <v>21</v>
      </c>
      <c r="W29" s="761">
        <f t="shared" si="8"/>
        <v>6</v>
      </c>
      <c r="X29" s="762">
        <f t="shared" si="9"/>
        <v>21</v>
      </c>
      <c r="Y29" s="691"/>
      <c r="Z29" s="546">
        <v>0</v>
      </c>
      <c r="AA29" s="542">
        <v>0</v>
      </c>
      <c r="AB29" s="542">
        <v>0</v>
      </c>
      <c r="AC29" s="542">
        <v>0</v>
      </c>
      <c r="AD29" s="542">
        <v>0</v>
      </c>
      <c r="AE29" s="542">
        <v>0</v>
      </c>
      <c r="AF29" s="542">
        <v>6</v>
      </c>
      <c r="AG29" s="542">
        <v>6</v>
      </c>
      <c r="AH29" s="542">
        <v>6</v>
      </c>
      <c r="AI29" s="542">
        <v>6</v>
      </c>
      <c r="AJ29" s="542">
        <v>6</v>
      </c>
      <c r="AK29" s="547">
        <v>21</v>
      </c>
      <c r="AL29" s="710">
        <f t="shared" si="6"/>
        <v>6</v>
      </c>
      <c r="AM29" s="711">
        <f t="shared" si="2"/>
        <v>21</v>
      </c>
      <c r="AN29" s="562"/>
      <c r="AO29" s="712">
        <f t="shared" si="3"/>
        <v>1</v>
      </c>
      <c r="AP29" s="577">
        <f t="shared" si="4"/>
        <v>1</v>
      </c>
      <c r="AQ29" s="713" t="s">
        <v>1128</v>
      </c>
      <c r="AR29" s="713" t="s">
        <v>1128</v>
      </c>
      <c r="AS29" s="562"/>
      <c r="AT29" s="697" t="s">
        <v>2523</v>
      </c>
      <c r="AV29" s="939" t="str">
        <f t="shared" si="10"/>
        <v>Supply (PCDW11a)</v>
      </c>
      <c r="AW29" s="714" t="s">
        <v>2524</v>
      </c>
      <c r="AX29" s="600" t="s">
        <v>2524</v>
      </c>
      <c r="AY29" s="600" t="s">
        <v>2524</v>
      </c>
      <c r="AZ29" s="600" t="s">
        <v>2524</v>
      </c>
      <c r="BA29" s="600" t="s">
        <v>2524</v>
      </c>
      <c r="BB29" s="600" t="s">
        <v>2524</v>
      </c>
      <c r="BC29" s="600" t="s">
        <v>2524</v>
      </c>
      <c r="BD29" s="600" t="s">
        <v>2524</v>
      </c>
      <c r="BE29" s="600" t="s">
        <v>2524</v>
      </c>
      <c r="BF29" s="600" t="s">
        <v>2524</v>
      </c>
      <c r="BG29" s="600" t="s">
        <v>2524</v>
      </c>
      <c r="BH29" s="715" t="s">
        <v>2524</v>
      </c>
      <c r="BI29" s="716" t="s">
        <v>2525</v>
      </c>
      <c r="BJ29" s="717" t="s">
        <v>2525</v>
      </c>
      <c r="BK29" s="704"/>
      <c r="BL29" s="714" t="s">
        <v>2526</v>
      </c>
      <c r="BM29" s="600" t="s">
        <v>2526</v>
      </c>
      <c r="BN29" s="600" t="s">
        <v>2526</v>
      </c>
      <c r="BO29" s="600" t="s">
        <v>2526</v>
      </c>
      <c r="BP29" s="600" t="s">
        <v>2526</v>
      </c>
      <c r="BQ29" s="600" t="s">
        <v>2526</v>
      </c>
      <c r="BR29" s="600" t="s">
        <v>2526</v>
      </c>
      <c r="BS29" s="600" t="s">
        <v>2526</v>
      </c>
      <c r="BT29" s="600" t="s">
        <v>2526</v>
      </c>
      <c r="BU29" s="600" t="s">
        <v>2526</v>
      </c>
      <c r="BV29" s="600" t="s">
        <v>2526</v>
      </c>
      <c r="BW29" s="601" t="s">
        <v>2526</v>
      </c>
      <c r="BX29" s="718" t="s">
        <v>2527</v>
      </c>
      <c r="BY29" s="719" t="s">
        <v>2527</v>
      </c>
      <c r="BZ29" s="575"/>
      <c r="CA29" s="707" t="s">
        <v>2528</v>
      </c>
      <c r="CB29" s="708" t="s">
        <v>2528</v>
      </c>
    </row>
    <row r="30" spans="1:80" ht="15" x14ac:dyDescent="0.25">
      <c r="A30" s="132"/>
      <c r="B30" s="709" t="str">
        <f t="shared" si="5"/>
        <v>YKY</v>
      </c>
      <c r="C30" s="15" t="s">
        <v>902</v>
      </c>
      <c r="D30" s="15" t="s">
        <v>114</v>
      </c>
      <c r="E30" s="760" t="str">
        <f>IFERROR(INDEX('PCD List'!$AU$3:$BK$48,MATCH('DPW1'!$G30,'PCD List'!$AT$3:$AT$48,0),MATCH('DPW1'!$B30,'PCD List'!$AU$2:$BK$2,0)),"")</f>
        <v>Y</v>
      </c>
      <c r="F30" s="10" t="s">
        <v>115</v>
      </c>
      <c r="G30" s="10" t="s">
        <v>922</v>
      </c>
      <c r="H30" s="15" t="s">
        <v>2516</v>
      </c>
      <c r="I30" s="92">
        <v>3</v>
      </c>
      <c r="J30" s="757"/>
      <c r="K30" s="126">
        <v>0</v>
      </c>
      <c r="L30" s="9">
        <v>0</v>
      </c>
      <c r="M30" s="9">
        <v>0</v>
      </c>
      <c r="N30" s="9">
        <v>0</v>
      </c>
      <c r="O30" s="9">
        <v>15</v>
      </c>
      <c r="P30" s="9">
        <v>15</v>
      </c>
      <c r="Q30" s="9">
        <v>15</v>
      </c>
      <c r="R30" s="9">
        <v>15</v>
      </c>
      <c r="S30" s="9">
        <v>15</v>
      </c>
      <c r="T30" s="9">
        <v>15</v>
      </c>
      <c r="U30" s="9">
        <v>15</v>
      </c>
      <c r="V30" s="89">
        <v>15</v>
      </c>
      <c r="W30" s="761">
        <f t="shared" si="8"/>
        <v>15</v>
      </c>
      <c r="X30" s="762">
        <f t="shared" si="9"/>
        <v>15</v>
      </c>
      <c r="Y30" s="691"/>
      <c r="Z30" s="546">
        <v>0</v>
      </c>
      <c r="AA30" s="542">
        <v>0</v>
      </c>
      <c r="AB30" s="542">
        <v>0</v>
      </c>
      <c r="AC30" s="542">
        <v>0</v>
      </c>
      <c r="AD30" s="542">
        <v>10</v>
      </c>
      <c r="AE30" s="542">
        <v>15</v>
      </c>
      <c r="AF30" s="542">
        <v>15</v>
      </c>
      <c r="AG30" s="542">
        <v>15</v>
      </c>
      <c r="AH30" s="542">
        <v>15</v>
      </c>
      <c r="AI30" s="542">
        <v>15</v>
      </c>
      <c r="AJ30" s="542">
        <v>15</v>
      </c>
      <c r="AK30" s="547">
        <v>15</v>
      </c>
      <c r="AL30" s="710">
        <f t="shared" si="6"/>
        <v>15</v>
      </c>
      <c r="AM30" s="711">
        <f t="shared" si="2"/>
        <v>15</v>
      </c>
      <c r="AN30" s="562"/>
      <c r="AO30" s="712">
        <f t="shared" si="3"/>
        <v>1</v>
      </c>
      <c r="AP30" s="577">
        <f t="shared" si="4"/>
        <v>1</v>
      </c>
      <c r="AQ30" s="713" t="s">
        <v>1128</v>
      </c>
      <c r="AR30" s="713" t="s">
        <v>1128</v>
      </c>
      <c r="AS30" s="562"/>
      <c r="AT30" s="697" t="s">
        <v>2529</v>
      </c>
      <c r="AV30" s="939" t="str">
        <f t="shared" si="10"/>
        <v>Supply (PCDW11a)</v>
      </c>
      <c r="AW30" s="714" t="s">
        <v>2530</v>
      </c>
      <c r="AX30" s="600" t="s">
        <v>2530</v>
      </c>
      <c r="AY30" s="600" t="s">
        <v>2530</v>
      </c>
      <c r="AZ30" s="600" t="s">
        <v>2530</v>
      </c>
      <c r="BA30" s="600" t="s">
        <v>2530</v>
      </c>
      <c r="BB30" s="600" t="s">
        <v>2530</v>
      </c>
      <c r="BC30" s="600" t="s">
        <v>2530</v>
      </c>
      <c r="BD30" s="600" t="s">
        <v>2530</v>
      </c>
      <c r="BE30" s="600" t="s">
        <v>2530</v>
      </c>
      <c r="BF30" s="600" t="s">
        <v>2530</v>
      </c>
      <c r="BG30" s="600" t="s">
        <v>2530</v>
      </c>
      <c r="BH30" s="715" t="s">
        <v>2530</v>
      </c>
      <c r="BI30" s="716" t="s">
        <v>2531</v>
      </c>
      <c r="BJ30" s="717" t="s">
        <v>2531</v>
      </c>
      <c r="BK30" s="704"/>
      <c r="BL30" s="714" t="s">
        <v>2532</v>
      </c>
      <c r="BM30" s="600" t="s">
        <v>2532</v>
      </c>
      <c r="BN30" s="600" t="s">
        <v>2532</v>
      </c>
      <c r="BO30" s="600" t="s">
        <v>2532</v>
      </c>
      <c r="BP30" s="600" t="s">
        <v>2532</v>
      </c>
      <c r="BQ30" s="600" t="s">
        <v>2532</v>
      </c>
      <c r="BR30" s="600" t="s">
        <v>2532</v>
      </c>
      <c r="BS30" s="600" t="s">
        <v>2532</v>
      </c>
      <c r="BT30" s="600" t="s">
        <v>2532</v>
      </c>
      <c r="BU30" s="600" t="s">
        <v>2532</v>
      </c>
      <c r="BV30" s="600" t="s">
        <v>2532</v>
      </c>
      <c r="BW30" s="601" t="s">
        <v>2532</v>
      </c>
      <c r="BX30" s="718" t="s">
        <v>2533</v>
      </c>
      <c r="BY30" s="719" t="s">
        <v>2533</v>
      </c>
      <c r="BZ30" s="575"/>
      <c r="CA30" s="707" t="s">
        <v>2534</v>
      </c>
      <c r="CB30" s="708" t="s">
        <v>2534</v>
      </c>
    </row>
    <row r="31" spans="1:80" ht="15" x14ac:dyDescent="0.25">
      <c r="A31" s="132"/>
      <c r="B31" s="709" t="str">
        <f t="shared" si="5"/>
        <v>YKY</v>
      </c>
      <c r="C31" s="15" t="s">
        <v>902</v>
      </c>
      <c r="D31" s="15" t="s">
        <v>114</v>
      </c>
      <c r="E31" s="760" t="str">
        <f>IFERROR(INDEX('PCD List'!$AU$3:$BK$48,MATCH('DPW1'!$G31,'PCD List'!$AT$3:$AT$48,0),MATCH('DPW1'!$B31,'PCD List'!$AU$2:$BK$2,0)),"")</f>
        <v>Y</v>
      </c>
      <c r="F31" s="10" t="s">
        <v>115</v>
      </c>
      <c r="G31" s="10" t="s">
        <v>924</v>
      </c>
      <c r="H31" s="15" t="s">
        <v>2516</v>
      </c>
      <c r="I31" s="92">
        <v>3</v>
      </c>
      <c r="J31" s="757"/>
      <c r="K31" s="126">
        <v>0</v>
      </c>
      <c r="L31" s="9">
        <v>0</v>
      </c>
      <c r="M31" s="9">
        <v>0</v>
      </c>
      <c r="N31" s="9">
        <v>0.3</v>
      </c>
      <c r="O31" s="9">
        <v>0.3</v>
      </c>
      <c r="P31" s="9">
        <v>0.3</v>
      </c>
      <c r="Q31" s="9">
        <v>0.3</v>
      </c>
      <c r="R31" s="9">
        <v>0.3</v>
      </c>
      <c r="S31" s="9">
        <v>0.3</v>
      </c>
      <c r="T31" s="9">
        <v>0.3</v>
      </c>
      <c r="U31" s="9">
        <v>0.3</v>
      </c>
      <c r="V31" s="89">
        <v>0.3</v>
      </c>
      <c r="W31" s="761">
        <f t="shared" si="8"/>
        <v>0.3</v>
      </c>
      <c r="X31" s="762">
        <f t="shared" si="9"/>
        <v>0.3</v>
      </c>
      <c r="Y31" s="691"/>
      <c r="Z31" s="546">
        <v>0</v>
      </c>
      <c r="AA31" s="542">
        <v>0</v>
      </c>
      <c r="AB31" s="542">
        <v>0</v>
      </c>
      <c r="AC31" s="542">
        <v>0.3</v>
      </c>
      <c r="AD31" s="542">
        <v>0.3</v>
      </c>
      <c r="AE31" s="542">
        <v>0.3</v>
      </c>
      <c r="AF31" s="542">
        <v>0.3</v>
      </c>
      <c r="AG31" s="542">
        <v>0.3</v>
      </c>
      <c r="AH31" s="542">
        <v>0.3</v>
      </c>
      <c r="AI31" s="542">
        <v>0.3</v>
      </c>
      <c r="AJ31" s="542">
        <v>0.3</v>
      </c>
      <c r="AK31" s="547">
        <v>0.3</v>
      </c>
      <c r="AL31" s="710">
        <f t="shared" si="6"/>
        <v>0.3</v>
      </c>
      <c r="AM31" s="711">
        <f t="shared" si="2"/>
        <v>0.3</v>
      </c>
      <c r="AN31" s="562"/>
      <c r="AO31" s="712">
        <f t="shared" si="3"/>
        <v>1</v>
      </c>
      <c r="AP31" s="577">
        <f t="shared" si="4"/>
        <v>1</v>
      </c>
      <c r="AQ31" s="713" t="s">
        <v>1128</v>
      </c>
      <c r="AR31" s="713" t="s">
        <v>1053</v>
      </c>
      <c r="AS31" s="935"/>
      <c r="AT31" s="697" t="s">
        <v>2535</v>
      </c>
      <c r="AV31" s="939" t="str">
        <f t="shared" si="10"/>
        <v>Supply (PCDW11a)</v>
      </c>
      <c r="AW31" s="714" t="s">
        <v>2536</v>
      </c>
      <c r="AX31" s="600" t="s">
        <v>2536</v>
      </c>
      <c r="AY31" s="600" t="s">
        <v>2536</v>
      </c>
      <c r="AZ31" s="600" t="s">
        <v>2536</v>
      </c>
      <c r="BA31" s="600" t="s">
        <v>2536</v>
      </c>
      <c r="BB31" s="600" t="s">
        <v>2536</v>
      </c>
      <c r="BC31" s="600" t="s">
        <v>2536</v>
      </c>
      <c r="BD31" s="600" t="s">
        <v>2536</v>
      </c>
      <c r="BE31" s="600" t="s">
        <v>2536</v>
      </c>
      <c r="BF31" s="600" t="s">
        <v>2536</v>
      </c>
      <c r="BG31" s="600" t="s">
        <v>2536</v>
      </c>
      <c r="BH31" s="715" t="s">
        <v>2536</v>
      </c>
      <c r="BI31" s="716" t="s">
        <v>2537</v>
      </c>
      <c r="BJ31" s="717" t="s">
        <v>2537</v>
      </c>
      <c r="BK31" s="704"/>
      <c r="BL31" s="714" t="s">
        <v>2538</v>
      </c>
      <c r="BM31" s="600" t="s">
        <v>2538</v>
      </c>
      <c r="BN31" s="600" t="s">
        <v>2538</v>
      </c>
      <c r="BO31" s="600" t="s">
        <v>2538</v>
      </c>
      <c r="BP31" s="600" t="s">
        <v>2538</v>
      </c>
      <c r="BQ31" s="600" t="s">
        <v>2538</v>
      </c>
      <c r="BR31" s="600" t="s">
        <v>2538</v>
      </c>
      <c r="BS31" s="600" t="s">
        <v>2538</v>
      </c>
      <c r="BT31" s="600" t="s">
        <v>2538</v>
      </c>
      <c r="BU31" s="600" t="s">
        <v>2538</v>
      </c>
      <c r="BV31" s="600" t="s">
        <v>2538</v>
      </c>
      <c r="BW31" s="601" t="s">
        <v>2538</v>
      </c>
      <c r="BX31" s="718" t="s">
        <v>2539</v>
      </c>
      <c r="BY31" s="719" t="s">
        <v>2539</v>
      </c>
      <c r="BZ31" s="575"/>
      <c r="CA31" s="707" t="s">
        <v>2540</v>
      </c>
      <c r="CB31" s="708" t="s">
        <v>2540</v>
      </c>
    </row>
    <row r="32" spans="1:80" ht="15" x14ac:dyDescent="0.25">
      <c r="A32" s="132"/>
      <c r="B32" s="709" t="str">
        <f t="shared" si="5"/>
        <v>YKY</v>
      </c>
      <c r="C32" s="15" t="s">
        <v>902</v>
      </c>
      <c r="D32" s="15" t="s">
        <v>114</v>
      </c>
      <c r="E32" s="760" t="str">
        <f>IFERROR(INDEX('PCD List'!$AU$3:$BK$48,MATCH('DPW1'!$G32,'PCD List'!$AT$3:$AT$48,0),MATCH('DPW1'!$B32,'PCD List'!$AU$2:$BK$2,0)),"")</f>
        <v>Y</v>
      </c>
      <c r="F32" s="10" t="s">
        <v>115</v>
      </c>
      <c r="G32" s="10" t="s">
        <v>926</v>
      </c>
      <c r="H32" s="15" t="s">
        <v>2516</v>
      </c>
      <c r="I32" s="92">
        <v>3</v>
      </c>
      <c r="J32" s="757"/>
      <c r="K32" s="126">
        <v>0</v>
      </c>
      <c r="L32" s="9">
        <v>0</v>
      </c>
      <c r="M32" s="9">
        <v>0</v>
      </c>
      <c r="N32" s="9">
        <v>0.3</v>
      </c>
      <c r="O32" s="9">
        <v>21.3</v>
      </c>
      <c r="P32" s="9">
        <v>21.3</v>
      </c>
      <c r="Q32" s="9">
        <v>21.3</v>
      </c>
      <c r="R32" s="9">
        <v>21.3</v>
      </c>
      <c r="S32" s="9">
        <v>21.3</v>
      </c>
      <c r="T32" s="9">
        <v>21.3</v>
      </c>
      <c r="U32" s="9">
        <v>21.3</v>
      </c>
      <c r="V32" s="89">
        <v>36.299999999999997</v>
      </c>
      <c r="W32" s="761">
        <f t="shared" si="8"/>
        <v>21.3</v>
      </c>
      <c r="X32" s="762">
        <f t="shared" si="9"/>
        <v>36.299999999999997</v>
      </c>
      <c r="Y32" s="691"/>
      <c r="Z32" s="546">
        <v>0</v>
      </c>
      <c r="AA32" s="542">
        <v>0</v>
      </c>
      <c r="AB32" s="542">
        <v>0</v>
      </c>
      <c r="AC32" s="542">
        <v>0.3</v>
      </c>
      <c r="AD32" s="542">
        <v>10.3</v>
      </c>
      <c r="AE32" s="542">
        <v>15.3</v>
      </c>
      <c r="AF32" s="542">
        <v>21.3</v>
      </c>
      <c r="AG32" s="542">
        <v>21.3</v>
      </c>
      <c r="AH32" s="542">
        <v>21.3</v>
      </c>
      <c r="AI32" s="542">
        <v>21.3</v>
      </c>
      <c r="AJ32" s="542">
        <v>21.3</v>
      </c>
      <c r="AK32" s="547">
        <v>36.299999999999997</v>
      </c>
      <c r="AL32" s="710">
        <f t="shared" si="6"/>
        <v>21.3</v>
      </c>
      <c r="AM32" s="711">
        <f t="shared" si="2"/>
        <v>36.299999999999997</v>
      </c>
      <c r="AN32" s="562"/>
      <c r="AO32" s="712">
        <f t="shared" si="3"/>
        <v>1</v>
      </c>
      <c r="AP32" s="577">
        <f t="shared" si="4"/>
        <v>1</v>
      </c>
      <c r="AQ32" s="713" t="s">
        <v>1128</v>
      </c>
      <c r="AR32" s="713" t="s">
        <v>1128</v>
      </c>
      <c r="AS32" s="562"/>
      <c r="AT32" s="697" t="s">
        <v>2541</v>
      </c>
      <c r="AV32" s="939" t="str">
        <f t="shared" si="10"/>
        <v>Supply (PCDW11a)</v>
      </c>
      <c r="AW32" s="714" t="s">
        <v>2542</v>
      </c>
      <c r="AX32" s="600" t="s">
        <v>2542</v>
      </c>
      <c r="AY32" s="600" t="s">
        <v>2542</v>
      </c>
      <c r="AZ32" s="600" t="s">
        <v>2542</v>
      </c>
      <c r="BA32" s="600" t="s">
        <v>2542</v>
      </c>
      <c r="BB32" s="600" t="s">
        <v>2542</v>
      </c>
      <c r="BC32" s="600" t="s">
        <v>2542</v>
      </c>
      <c r="BD32" s="600" t="s">
        <v>2542</v>
      </c>
      <c r="BE32" s="600" t="s">
        <v>2542</v>
      </c>
      <c r="BF32" s="600" t="s">
        <v>2542</v>
      </c>
      <c r="BG32" s="600" t="s">
        <v>2542</v>
      </c>
      <c r="BH32" s="715" t="s">
        <v>2542</v>
      </c>
      <c r="BI32" s="716" t="s">
        <v>2543</v>
      </c>
      <c r="BJ32" s="717" t="s">
        <v>2543</v>
      </c>
      <c r="BK32" s="704"/>
      <c r="BL32" s="714" t="s">
        <v>2544</v>
      </c>
      <c r="BM32" s="600" t="s">
        <v>2544</v>
      </c>
      <c r="BN32" s="600" t="s">
        <v>2544</v>
      </c>
      <c r="BO32" s="600" t="s">
        <v>2544</v>
      </c>
      <c r="BP32" s="600" t="s">
        <v>2544</v>
      </c>
      <c r="BQ32" s="600" t="s">
        <v>2544</v>
      </c>
      <c r="BR32" s="600" t="s">
        <v>2544</v>
      </c>
      <c r="BS32" s="600" t="s">
        <v>2544</v>
      </c>
      <c r="BT32" s="600" t="s">
        <v>2544</v>
      </c>
      <c r="BU32" s="600" t="s">
        <v>2544</v>
      </c>
      <c r="BV32" s="600" t="s">
        <v>2544</v>
      </c>
      <c r="BW32" s="601" t="s">
        <v>2544</v>
      </c>
      <c r="BX32" s="718" t="s">
        <v>2545</v>
      </c>
      <c r="BY32" s="719" t="s">
        <v>2545</v>
      </c>
      <c r="BZ32" s="575"/>
      <c r="CA32" s="707" t="s">
        <v>2546</v>
      </c>
      <c r="CB32" s="708" t="s">
        <v>2546</v>
      </c>
    </row>
    <row r="33" spans="1:80" ht="15" x14ac:dyDescent="0.25">
      <c r="A33" s="132"/>
      <c r="B33" s="709" t="str">
        <f t="shared" si="5"/>
        <v>YKY</v>
      </c>
      <c r="C33" s="15" t="s">
        <v>902</v>
      </c>
      <c r="D33" s="15" t="s">
        <v>78</v>
      </c>
      <c r="E33" s="760">
        <f>IFERROR(INDEX('PCD List'!$AU$3:$BK$48,MATCH('DPW1'!$G33,'PCD List'!$AT$3:$AT$48,0),MATCH('DPW1'!$B33,'PCD List'!$AU$2:$BK$2,0)),"")</f>
        <v>0</v>
      </c>
      <c r="F33" s="10" t="s">
        <v>79</v>
      </c>
      <c r="G33" s="78" t="s">
        <v>80</v>
      </c>
      <c r="H33" s="15" t="s">
        <v>2516</v>
      </c>
      <c r="I33" s="92">
        <v>3</v>
      </c>
      <c r="J33" s="757"/>
      <c r="K33" s="126"/>
      <c r="L33" s="9"/>
      <c r="M33" s="9"/>
      <c r="N33" s="9"/>
      <c r="O33" s="9"/>
      <c r="P33" s="9"/>
      <c r="Q33" s="9"/>
      <c r="R33" s="9"/>
      <c r="S33" s="9"/>
      <c r="T33" s="9"/>
      <c r="U33" s="9"/>
      <c r="V33" s="89"/>
      <c r="W33" s="761">
        <f t="shared" si="8"/>
        <v>0</v>
      </c>
      <c r="X33" s="762">
        <f t="shared" si="9"/>
        <v>0</v>
      </c>
      <c r="Y33" s="691"/>
      <c r="Z33" s="546"/>
      <c r="AA33" s="542"/>
      <c r="AB33" s="542"/>
      <c r="AC33" s="542"/>
      <c r="AD33" s="542"/>
      <c r="AE33" s="542"/>
      <c r="AF33" s="542"/>
      <c r="AG33" s="542"/>
      <c r="AH33" s="542"/>
      <c r="AI33" s="542"/>
      <c r="AJ33" s="542"/>
      <c r="AK33" s="547"/>
      <c r="AL33" s="710">
        <f t="shared" si="6"/>
        <v>0</v>
      </c>
      <c r="AM33" s="711">
        <f t="shared" si="2"/>
        <v>0</v>
      </c>
      <c r="AN33" s="562"/>
      <c r="AO33" s="712" t="str">
        <f t="shared" si="3"/>
        <v/>
      </c>
      <c r="AP33" s="577" t="str">
        <f t="shared" si="4"/>
        <v/>
      </c>
      <c r="AQ33" s="713"/>
      <c r="AR33" s="713"/>
      <c r="AS33" s="562"/>
      <c r="AT33" s="697" t="s">
        <v>2547</v>
      </c>
      <c r="AW33" s="714" t="s">
        <v>2548</v>
      </c>
      <c r="AX33" s="600" t="s">
        <v>2548</v>
      </c>
      <c r="AY33" s="600" t="s">
        <v>2548</v>
      </c>
      <c r="AZ33" s="600" t="s">
        <v>2548</v>
      </c>
      <c r="BA33" s="600" t="s">
        <v>2548</v>
      </c>
      <c r="BB33" s="600" t="s">
        <v>2548</v>
      </c>
      <c r="BC33" s="600" t="s">
        <v>2548</v>
      </c>
      <c r="BD33" s="600" t="s">
        <v>2548</v>
      </c>
      <c r="BE33" s="600" t="s">
        <v>2548</v>
      </c>
      <c r="BF33" s="600" t="s">
        <v>2548</v>
      </c>
      <c r="BG33" s="600" t="s">
        <v>2548</v>
      </c>
      <c r="BH33" s="715" t="s">
        <v>2548</v>
      </c>
      <c r="BI33" s="716" t="s">
        <v>2549</v>
      </c>
      <c r="BJ33" s="717" t="s">
        <v>2549</v>
      </c>
      <c r="BK33" s="704"/>
      <c r="BL33" s="714" t="s">
        <v>2550</v>
      </c>
      <c r="BM33" s="600" t="s">
        <v>2550</v>
      </c>
      <c r="BN33" s="600" t="s">
        <v>2550</v>
      </c>
      <c r="BO33" s="600" t="s">
        <v>2550</v>
      </c>
      <c r="BP33" s="600" t="s">
        <v>2550</v>
      </c>
      <c r="BQ33" s="600" t="s">
        <v>2550</v>
      </c>
      <c r="BR33" s="600" t="s">
        <v>2550</v>
      </c>
      <c r="BS33" s="600" t="s">
        <v>2550</v>
      </c>
      <c r="BT33" s="600" t="s">
        <v>2550</v>
      </c>
      <c r="BU33" s="600" t="s">
        <v>2550</v>
      </c>
      <c r="BV33" s="600" t="s">
        <v>2550</v>
      </c>
      <c r="BW33" s="601" t="s">
        <v>2550</v>
      </c>
      <c r="BX33" s="718" t="s">
        <v>2551</v>
      </c>
      <c r="BY33" s="719" t="s">
        <v>2551</v>
      </c>
      <c r="BZ33" s="575"/>
      <c r="CA33" s="707" t="s">
        <v>2552</v>
      </c>
      <c r="CB33" s="708" t="s">
        <v>2552</v>
      </c>
    </row>
    <row r="34" spans="1:80" ht="15" x14ac:dyDescent="0.25">
      <c r="A34" s="132"/>
      <c r="B34" s="709" t="str">
        <f t="shared" si="5"/>
        <v>YKY</v>
      </c>
      <c r="C34" s="15" t="s">
        <v>902</v>
      </c>
      <c r="D34" s="15" t="s">
        <v>78</v>
      </c>
      <c r="E34" s="760">
        <f>IFERROR(INDEX('PCD List'!$AU$3:$BK$48,MATCH('DPW1'!$G34,'PCD List'!$AT$3:$AT$48,0),MATCH('DPW1'!$B34,'PCD List'!$AU$2:$BK$2,0)),"")</f>
        <v>0</v>
      </c>
      <c r="F34" s="10" t="s">
        <v>79</v>
      </c>
      <c r="G34" s="78" t="s">
        <v>929</v>
      </c>
      <c r="H34" s="15" t="s">
        <v>2553</v>
      </c>
      <c r="I34" s="92">
        <v>3</v>
      </c>
      <c r="J34" s="757"/>
      <c r="K34" s="126"/>
      <c r="L34" s="9"/>
      <c r="M34" s="9"/>
      <c r="N34" s="9"/>
      <c r="O34" s="9"/>
      <c r="P34" s="9"/>
      <c r="Q34" s="9"/>
      <c r="R34" s="9"/>
      <c r="S34" s="9"/>
      <c r="T34" s="646"/>
      <c r="U34" s="646"/>
      <c r="V34" s="768"/>
      <c r="W34" s="761">
        <f t="shared" si="8"/>
        <v>0</v>
      </c>
      <c r="X34" s="762">
        <f t="shared" si="9"/>
        <v>0</v>
      </c>
      <c r="Y34" s="691"/>
      <c r="Z34" s="546"/>
      <c r="AA34" s="542"/>
      <c r="AB34" s="542"/>
      <c r="AC34" s="542"/>
      <c r="AD34" s="542"/>
      <c r="AE34" s="542"/>
      <c r="AF34" s="542"/>
      <c r="AG34" s="542"/>
      <c r="AH34" s="542"/>
      <c r="AI34" s="542"/>
      <c r="AJ34" s="542"/>
      <c r="AK34" s="547"/>
      <c r="AL34" s="710">
        <f t="shared" ref="AL34:AL35" si="11" xml:space="preserve"> AF34</f>
        <v>0</v>
      </c>
      <c r="AM34" s="711">
        <f t="shared" ref="AM34:AM35" si="12" xml:space="preserve"> AK34</f>
        <v>0</v>
      </c>
      <c r="AN34" s="562"/>
      <c r="AO34" s="712" t="str">
        <f t="shared" si="3"/>
        <v/>
      </c>
      <c r="AP34" s="577" t="str">
        <f t="shared" si="4"/>
        <v/>
      </c>
      <c r="AQ34" s="713"/>
      <c r="AR34" s="713"/>
      <c r="AS34" s="562"/>
      <c r="AT34" s="697" t="s">
        <v>2554</v>
      </c>
      <c r="AW34" s="714" t="s">
        <v>2555</v>
      </c>
      <c r="AX34" s="600" t="s">
        <v>2555</v>
      </c>
      <c r="AY34" s="600" t="s">
        <v>2555</v>
      </c>
      <c r="AZ34" s="600" t="s">
        <v>2555</v>
      </c>
      <c r="BA34" s="600" t="s">
        <v>2555</v>
      </c>
      <c r="BB34" s="600" t="s">
        <v>2555</v>
      </c>
      <c r="BC34" s="600" t="s">
        <v>2555</v>
      </c>
      <c r="BD34" s="600" t="s">
        <v>2555</v>
      </c>
      <c r="BE34" s="600" t="s">
        <v>2555</v>
      </c>
      <c r="BF34" s="635" t="s">
        <v>2555</v>
      </c>
      <c r="BG34" s="635" t="s">
        <v>2555</v>
      </c>
      <c r="BH34" s="723" t="s">
        <v>2555</v>
      </c>
      <c r="BI34" s="716" t="s">
        <v>2556</v>
      </c>
      <c r="BJ34" s="717" t="s">
        <v>2556</v>
      </c>
      <c r="BK34" s="704"/>
      <c r="BL34" s="714" t="s">
        <v>2557</v>
      </c>
      <c r="BM34" s="600" t="s">
        <v>2557</v>
      </c>
      <c r="BN34" s="600" t="s">
        <v>2557</v>
      </c>
      <c r="BO34" s="600" t="s">
        <v>2557</v>
      </c>
      <c r="BP34" s="600" t="s">
        <v>2557</v>
      </c>
      <c r="BQ34" s="600" t="s">
        <v>2557</v>
      </c>
      <c r="BR34" s="600" t="s">
        <v>2557</v>
      </c>
      <c r="BS34" s="600" t="s">
        <v>2557</v>
      </c>
      <c r="BT34" s="600" t="s">
        <v>2557</v>
      </c>
      <c r="BU34" s="600" t="s">
        <v>2557</v>
      </c>
      <c r="BV34" s="600" t="s">
        <v>2557</v>
      </c>
      <c r="BW34" s="601" t="s">
        <v>2557</v>
      </c>
      <c r="BX34" s="718" t="s">
        <v>2558</v>
      </c>
      <c r="BY34" s="719" t="s">
        <v>2558</v>
      </c>
      <c r="BZ34" s="575"/>
      <c r="CA34" s="707" t="s">
        <v>2559</v>
      </c>
      <c r="CB34" s="708" t="s">
        <v>2559</v>
      </c>
    </row>
    <row r="35" spans="1:80" ht="15" x14ac:dyDescent="0.25">
      <c r="A35" s="132"/>
      <c r="B35" s="709" t="str">
        <f t="shared" si="5"/>
        <v>YKY</v>
      </c>
      <c r="C35" s="15" t="s">
        <v>902</v>
      </c>
      <c r="D35" s="24" t="s">
        <v>932</v>
      </c>
      <c r="E35" s="760">
        <f>IFERROR(INDEX('PCD List'!$AU$3:$BK$48,MATCH('DPW1'!$G35,'PCD List'!$AT$3:$AT$48,0),MATCH('DPW1'!$B35,'PCD List'!$AU$2:$BK$2,0)),"")</f>
        <v>0</v>
      </c>
      <c r="F35" s="78" t="s">
        <v>768</v>
      </c>
      <c r="G35" s="78" t="s">
        <v>933</v>
      </c>
      <c r="H35" s="15" t="s">
        <v>2516</v>
      </c>
      <c r="I35" s="92">
        <v>3</v>
      </c>
      <c r="J35" s="757"/>
      <c r="K35" s="126"/>
      <c r="L35" s="9"/>
      <c r="M35" s="9"/>
      <c r="N35" s="9"/>
      <c r="O35" s="9"/>
      <c r="P35" s="9"/>
      <c r="Q35" s="9"/>
      <c r="R35" s="9"/>
      <c r="S35" s="9"/>
      <c r="T35" s="9"/>
      <c r="U35" s="9"/>
      <c r="V35" s="89"/>
      <c r="W35" s="761">
        <f t="shared" si="0"/>
        <v>0</v>
      </c>
      <c r="X35" s="762">
        <f t="shared" si="1"/>
        <v>0</v>
      </c>
      <c r="Y35" s="691"/>
      <c r="Z35" s="546"/>
      <c r="AA35" s="542"/>
      <c r="AB35" s="542"/>
      <c r="AC35" s="542"/>
      <c r="AD35" s="542"/>
      <c r="AE35" s="542"/>
      <c r="AF35" s="542"/>
      <c r="AG35" s="542"/>
      <c r="AH35" s="542"/>
      <c r="AI35" s="542"/>
      <c r="AJ35" s="542"/>
      <c r="AK35" s="547"/>
      <c r="AL35" s="710">
        <f t="shared" si="11"/>
        <v>0</v>
      </c>
      <c r="AM35" s="711">
        <f t="shared" si="12"/>
        <v>0</v>
      </c>
      <c r="AN35" s="562"/>
      <c r="AO35" s="712" t="str">
        <f t="shared" si="3"/>
        <v/>
      </c>
      <c r="AP35" s="577" t="str">
        <f t="shared" si="4"/>
        <v/>
      </c>
      <c r="AQ35" s="713"/>
      <c r="AR35" s="713"/>
      <c r="AS35" s="562"/>
      <c r="AT35" s="697" t="s">
        <v>2560</v>
      </c>
      <c r="AW35" s="714" t="s">
        <v>2561</v>
      </c>
      <c r="AX35" s="600" t="s">
        <v>2561</v>
      </c>
      <c r="AY35" s="600" t="s">
        <v>2561</v>
      </c>
      <c r="AZ35" s="600" t="s">
        <v>2561</v>
      </c>
      <c r="BA35" s="600" t="s">
        <v>2561</v>
      </c>
      <c r="BB35" s="600" t="s">
        <v>2561</v>
      </c>
      <c r="BC35" s="600" t="s">
        <v>2561</v>
      </c>
      <c r="BD35" s="600" t="s">
        <v>2561</v>
      </c>
      <c r="BE35" s="600" t="s">
        <v>2561</v>
      </c>
      <c r="BF35" s="600" t="s">
        <v>2561</v>
      </c>
      <c r="BG35" s="600" t="s">
        <v>2561</v>
      </c>
      <c r="BH35" s="715" t="s">
        <v>2561</v>
      </c>
      <c r="BI35" s="716" t="s">
        <v>2562</v>
      </c>
      <c r="BJ35" s="717" t="s">
        <v>2562</v>
      </c>
      <c r="BK35" s="704"/>
      <c r="BL35" s="714" t="s">
        <v>2563</v>
      </c>
      <c r="BM35" s="600" t="s">
        <v>2563</v>
      </c>
      <c r="BN35" s="600" t="s">
        <v>2563</v>
      </c>
      <c r="BO35" s="600" t="s">
        <v>2563</v>
      </c>
      <c r="BP35" s="600" t="s">
        <v>2563</v>
      </c>
      <c r="BQ35" s="600" t="s">
        <v>2563</v>
      </c>
      <c r="BR35" s="600" t="s">
        <v>2563</v>
      </c>
      <c r="BS35" s="600" t="s">
        <v>2563</v>
      </c>
      <c r="BT35" s="600" t="s">
        <v>2563</v>
      </c>
      <c r="BU35" s="600" t="s">
        <v>2563</v>
      </c>
      <c r="BV35" s="600" t="s">
        <v>2563</v>
      </c>
      <c r="BW35" s="601" t="s">
        <v>2563</v>
      </c>
      <c r="BX35" s="718" t="s">
        <v>2564</v>
      </c>
      <c r="BY35" s="719" t="s">
        <v>2564</v>
      </c>
      <c r="BZ35" s="575"/>
      <c r="CA35" s="707" t="s">
        <v>2565</v>
      </c>
      <c r="CB35" s="708" t="s">
        <v>2565</v>
      </c>
    </row>
    <row r="36" spans="1:80" ht="15" x14ac:dyDescent="0.25">
      <c r="A36" s="132"/>
      <c r="B36" s="709" t="str">
        <f t="shared" si="5"/>
        <v>YKY</v>
      </c>
      <c r="C36" s="15" t="s">
        <v>899</v>
      </c>
      <c r="D36" s="24" t="s">
        <v>81</v>
      </c>
      <c r="E36" s="760">
        <f>IFERROR(INDEX('PCD List'!$AU$3:$BK$48,MATCH('DPW1'!$G36,'PCD List'!$AT$3:$AT$48,0),MATCH('DPW1'!$B36,'PCD List'!$AU$2:$BK$2,0)),"")</f>
        <v>0</v>
      </c>
      <c r="F36" s="78" t="s">
        <v>82</v>
      </c>
      <c r="G36" s="10" t="s">
        <v>934</v>
      </c>
      <c r="H36" s="15" t="s">
        <v>555</v>
      </c>
      <c r="I36" s="92">
        <v>3</v>
      </c>
      <c r="J36" s="757"/>
      <c r="K36" s="126"/>
      <c r="L36" s="9"/>
      <c r="M36" s="9"/>
      <c r="N36" s="9"/>
      <c r="O36" s="9"/>
      <c r="P36" s="9"/>
      <c r="Q36" s="9"/>
      <c r="R36" s="9"/>
      <c r="S36" s="9"/>
      <c r="T36" s="9"/>
      <c r="U36" s="9"/>
      <c r="V36" s="89"/>
      <c r="W36" s="761">
        <f t="shared" si="0"/>
        <v>0</v>
      </c>
      <c r="X36" s="762">
        <f t="shared" si="1"/>
        <v>0</v>
      </c>
      <c r="Y36" s="691"/>
      <c r="Z36" s="546"/>
      <c r="AA36" s="542"/>
      <c r="AB36" s="542"/>
      <c r="AC36" s="542"/>
      <c r="AD36" s="542"/>
      <c r="AE36" s="542"/>
      <c r="AF36" s="542"/>
      <c r="AG36" s="542"/>
      <c r="AH36" s="542"/>
      <c r="AI36" s="542"/>
      <c r="AJ36" s="542"/>
      <c r="AK36" s="547"/>
      <c r="AL36" s="710">
        <f t="shared" si="6"/>
        <v>0</v>
      </c>
      <c r="AM36" s="711">
        <f t="shared" si="2"/>
        <v>0</v>
      </c>
      <c r="AN36" s="562"/>
      <c r="AO36" s="712" t="str">
        <f t="shared" si="3"/>
        <v/>
      </c>
      <c r="AP36" s="577" t="str">
        <f t="shared" si="4"/>
        <v/>
      </c>
      <c r="AQ36" s="713"/>
      <c r="AR36" s="713"/>
      <c r="AS36" s="562"/>
      <c r="AT36" s="697" t="s">
        <v>2566</v>
      </c>
      <c r="AW36" s="714" t="s">
        <v>2567</v>
      </c>
      <c r="AX36" s="600" t="s">
        <v>2567</v>
      </c>
      <c r="AY36" s="600" t="s">
        <v>2567</v>
      </c>
      <c r="AZ36" s="600" t="s">
        <v>2567</v>
      </c>
      <c r="BA36" s="600" t="s">
        <v>2567</v>
      </c>
      <c r="BB36" s="600" t="s">
        <v>2567</v>
      </c>
      <c r="BC36" s="600" t="s">
        <v>2567</v>
      </c>
      <c r="BD36" s="600" t="s">
        <v>2567</v>
      </c>
      <c r="BE36" s="600" t="s">
        <v>2567</v>
      </c>
      <c r="BF36" s="600" t="s">
        <v>2567</v>
      </c>
      <c r="BG36" s="600" t="s">
        <v>2567</v>
      </c>
      <c r="BH36" s="715" t="s">
        <v>2567</v>
      </c>
      <c r="BI36" s="716" t="s">
        <v>2568</v>
      </c>
      <c r="BJ36" s="717" t="s">
        <v>2568</v>
      </c>
      <c r="BK36" s="704"/>
      <c r="BL36" s="714" t="s">
        <v>2569</v>
      </c>
      <c r="BM36" s="600" t="s">
        <v>2569</v>
      </c>
      <c r="BN36" s="600" t="s">
        <v>2569</v>
      </c>
      <c r="BO36" s="600" t="s">
        <v>2569</v>
      </c>
      <c r="BP36" s="600" t="s">
        <v>2569</v>
      </c>
      <c r="BQ36" s="600" t="s">
        <v>2569</v>
      </c>
      <c r="BR36" s="600" t="s">
        <v>2569</v>
      </c>
      <c r="BS36" s="600" t="s">
        <v>2569</v>
      </c>
      <c r="BT36" s="600" t="s">
        <v>2569</v>
      </c>
      <c r="BU36" s="600" t="s">
        <v>2569</v>
      </c>
      <c r="BV36" s="600" t="s">
        <v>2569</v>
      </c>
      <c r="BW36" s="601" t="s">
        <v>2569</v>
      </c>
      <c r="BX36" s="718" t="s">
        <v>2570</v>
      </c>
      <c r="BY36" s="719" t="s">
        <v>2570</v>
      </c>
      <c r="BZ36" s="575"/>
      <c r="CA36" s="707" t="s">
        <v>2571</v>
      </c>
      <c r="CB36" s="708" t="s">
        <v>2571</v>
      </c>
    </row>
    <row r="37" spans="1:80" ht="15" x14ac:dyDescent="0.25">
      <c r="A37" s="132"/>
      <c r="B37" s="709" t="str">
        <f t="shared" si="5"/>
        <v>YKY</v>
      </c>
      <c r="C37" s="15" t="s">
        <v>899</v>
      </c>
      <c r="D37" s="24" t="s">
        <v>81</v>
      </c>
      <c r="E37" s="760">
        <f>IFERROR(INDEX('PCD List'!$AU$3:$BK$48,MATCH('DPW1'!$G37,'PCD List'!$AT$3:$AT$48,0),MATCH('DPW1'!$B37,'PCD List'!$AU$2:$BK$2,0)),"")</f>
        <v>0</v>
      </c>
      <c r="F37" s="78" t="s">
        <v>82</v>
      </c>
      <c r="G37" s="10" t="s">
        <v>937</v>
      </c>
      <c r="H37" s="15" t="s">
        <v>1144</v>
      </c>
      <c r="I37" s="92">
        <v>3</v>
      </c>
      <c r="J37" s="757"/>
      <c r="K37" s="126"/>
      <c r="L37" s="9"/>
      <c r="M37" s="9"/>
      <c r="N37" s="9"/>
      <c r="O37" s="9"/>
      <c r="P37" s="9"/>
      <c r="Q37" s="9"/>
      <c r="R37" s="9"/>
      <c r="S37" s="9"/>
      <c r="T37" s="9"/>
      <c r="U37" s="9"/>
      <c r="V37" s="89"/>
      <c r="W37" s="761">
        <f t="shared" si="0"/>
        <v>0</v>
      </c>
      <c r="X37" s="762">
        <f t="shared" si="1"/>
        <v>0</v>
      </c>
      <c r="Y37" s="691"/>
      <c r="Z37" s="546"/>
      <c r="AA37" s="542"/>
      <c r="AB37" s="542"/>
      <c r="AC37" s="542"/>
      <c r="AD37" s="542"/>
      <c r="AE37" s="542"/>
      <c r="AF37" s="542"/>
      <c r="AG37" s="542"/>
      <c r="AH37" s="542"/>
      <c r="AI37" s="542"/>
      <c r="AJ37" s="542"/>
      <c r="AK37" s="547"/>
      <c r="AL37" s="710">
        <f t="shared" si="6"/>
        <v>0</v>
      </c>
      <c r="AM37" s="711">
        <f t="shared" si="2"/>
        <v>0</v>
      </c>
      <c r="AN37" s="562"/>
      <c r="AO37" s="712" t="str">
        <f t="shared" si="3"/>
        <v/>
      </c>
      <c r="AP37" s="577" t="str">
        <f t="shared" si="4"/>
        <v/>
      </c>
      <c r="AQ37" s="713"/>
      <c r="AR37" s="713"/>
      <c r="AS37" s="562"/>
      <c r="AT37" s="697" t="s">
        <v>2572</v>
      </c>
      <c r="AW37" s="714" t="s">
        <v>2573</v>
      </c>
      <c r="AX37" s="600" t="s">
        <v>2573</v>
      </c>
      <c r="AY37" s="600" t="s">
        <v>2573</v>
      </c>
      <c r="AZ37" s="600" t="s">
        <v>2573</v>
      </c>
      <c r="BA37" s="600" t="s">
        <v>2573</v>
      </c>
      <c r="BB37" s="600" t="s">
        <v>2573</v>
      </c>
      <c r="BC37" s="600" t="s">
        <v>2573</v>
      </c>
      <c r="BD37" s="600" t="s">
        <v>2573</v>
      </c>
      <c r="BE37" s="600" t="s">
        <v>2573</v>
      </c>
      <c r="BF37" s="600" t="s">
        <v>2573</v>
      </c>
      <c r="BG37" s="600" t="s">
        <v>2573</v>
      </c>
      <c r="BH37" s="715" t="s">
        <v>2573</v>
      </c>
      <c r="BI37" s="716" t="s">
        <v>2574</v>
      </c>
      <c r="BJ37" s="717" t="s">
        <v>2574</v>
      </c>
      <c r="BK37" s="704"/>
      <c r="BL37" s="714" t="s">
        <v>2575</v>
      </c>
      <c r="BM37" s="600" t="s">
        <v>2575</v>
      </c>
      <c r="BN37" s="600" t="s">
        <v>2575</v>
      </c>
      <c r="BO37" s="600" t="s">
        <v>2575</v>
      </c>
      <c r="BP37" s="600" t="s">
        <v>2575</v>
      </c>
      <c r="BQ37" s="600" t="s">
        <v>2575</v>
      </c>
      <c r="BR37" s="600" t="s">
        <v>2575</v>
      </c>
      <c r="BS37" s="600" t="s">
        <v>2575</v>
      </c>
      <c r="BT37" s="600" t="s">
        <v>2575</v>
      </c>
      <c r="BU37" s="600" t="s">
        <v>2575</v>
      </c>
      <c r="BV37" s="600" t="s">
        <v>2575</v>
      </c>
      <c r="BW37" s="601" t="s">
        <v>2575</v>
      </c>
      <c r="BX37" s="718" t="s">
        <v>2576</v>
      </c>
      <c r="BY37" s="719" t="s">
        <v>2576</v>
      </c>
      <c r="BZ37" s="575"/>
      <c r="CA37" s="707" t="s">
        <v>2577</v>
      </c>
      <c r="CB37" s="708" t="s">
        <v>2577</v>
      </c>
    </row>
    <row r="38" spans="1:80" ht="15" x14ac:dyDescent="0.25">
      <c r="A38" s="132"/>
      <c r="B38" s="709" t="str">
        <f t="shared" si="5"/>
        <v>YKY</v>
      </c>
      <c r="C38" s="15" t="s">
        <v>899</v>
      </c>
      <c r="D38" s="24" t="s">
        <v>81</v>
      </c>
      <c r="E38" s="760">
        <f>IFERROR(INDEX('PCD List'!$AU$3:$BK$48,MATCH('DPW1'!$G38,'PCD List'!$AT$3:$AT$48,0),MATCH('DPW1'!$B38,'PCD List'!$AU$2:$BK$2,0)),"")</f>
        <v>0</v>
      </c>
      <c r="F38" s="78" t="s">
        <v>82</v>
      </c>
      <c r="G38" s="78" t="s">
        <v>939</v>
      </c>
      <c r="H38" s="15" t="s">
        <v>2578</v>
      </c>
      <c r="I38" s="92">
        <v>3</v>
      </c>
      <c r="J38" s="757"/>
      <c r="K38" s="126"/>
      <c r="L38" s="9"/>
      <c r="M38" s="9"/>
      <c r="N38" s="9"/>
      <c r="O38" s="9"/>
      <c r="P38" s="9"/>
      <c r="Q38" s="9"/>
      <c r="R38" s="9"/>
      <c r="S38" s="9"/>
      <c r="T38" s="9"/>
      <c r="U38" s="9"/>
      <c r="V38" s="89"/>
      <c r="W38" s="761">
        <f t="shared" si="0"/>
        <v>0</v>
      </c>
      <c r="X38" s="762">
        <f t="shared" si="1"/>
        <v>0</v>
      </c>
      <c r="Y38" s="691"/>
      <c r="Z38" s="546"/>
      <c r="AA38" s="542"/>
      <c r="AB38" s="542"/>
      <c r="AC38" s="542"/>
      <c r="AD38" s="542"/>
      <c r="AE38" s="542"/>
      <c r="AF38" s="542"/>
      <c r="AG38" s="542"/>
      <c r="AH38" s="542"/>
      <c r="AI38" s="542"/>
      <c r="AJ38" s="542"/>
      <c r="AK38" s="547"/>
      <c r="AL38" s="710">
        <f t="shared" si="6"/>
        <v>0</v>
      </c>
      <c r="AM38" s="711">
        <f t="shared" si="2"/>
        <v>0</v>
      </c>
      <c r="AN38" s="562"/>
      <c r="AO38" s="712" t="str">
        <f t="shared" si="3"/>
        <v/>
      </c>
      <c r="AP38" s="577" t="str">
        <f t="shared" si="4"/>
        <v/>
      </c>
      <c r="AQ38" s="713"/>
      <c r="AR38" s="713"/>
      <c r="AS38" s="562"/>
      <c r="AT38" s="697" t="s">
        <v>2579</v>
      </c>
      <c r="AW38" s="714" t="s">
        <v>2580</v>
      </c>
      <c r="AX38" s="600" t="s">
        <v>2580</v>
      </c>
      <c r="AY38" s="600" t="s">
        <v>2580</v>
      </c>
      <c r="AZ38" s="600" t="s">
        <v>2580</v>
      </c>
      <c r="BA38" s="600" t="s">
        <v>2580</v>
      </c>
      <c r="BB38" s="600" t="s">
        <v>2580</v>
      </c>
      <c r="BC38" s="600" t="s">
        <v>2580</v>
      </c>
      <c r="BD38" s="600" t="s">
        <v>2580</v>
      </c>
      <c r="BE38" s="600" t="s">
        <v>2580</v>
      </c>
      <c r="BF38" s="600" t="s">
        <v>2580</v>
      </c>
      <c r="BG38" s="600" t="s">
        <v>2580</v>
      </c>
      <c r="BH38" s="715" t="s">
        <v>2580</v>
      </c>
      <c r="BI38" s="716" t="s">
        <v>2581</v>
      </c>
      <c r="BJ38" s="717" t="s">
        <v>2581</v>
      </c>
      <c r="BK38" s="704"/>
      <c r="BL38" s="714" t="s">
        <v>2582</v>
      </c>
      <c r="BM38" s="600" t="s">
        <v>2582</v>
      </c>
      <c r="BN38" s="600" t="s">
        <v>2582</v>
      </c>
      <c r="BO38" s="600" t="s">
        <v>2582</v>
      </c>
      <c r="BP38" s="600" t="s">
        <v>2582</v>
      </c>
      <c r="BQ38" s="600" t="s">
        <v>2582</v>
      </c>
      <c r="BR38" s="600" t="s">
        <v>2582</v>
      </c>
      <c r="BS38" s="600" t="s">
        <v>2582</v>
      </c>
      <c r="BT38" s="600" t="s">
        <v>2582</v>
      </c>
      <c r="BU38" s="600" t="s">
        <v>2582</v>
      </c>
      <c r="BV38" s="600" t="s">
        <v>2582</v>
      </c>
      <c r="BW38" s="601" t="s">
        <v>2582</v>
      </c>
      <c r="BX38" s="718" t="s">
        <v>2583</v>
      </c>
      <c r="BY38" s="719" t="s">
        <v>2583</v>
      </c>
      <c r="BZ38" s="575"/>
      <c r="CA38" s="707" t="s">
        <v>2584</v>
      </c>
      <c r="CB38" s="708" t="s">
        <v>2584</v>
      </c>
    </row>
    <row r="39" spans="1:80" ht="15" x14ac:dyDescent="0.25">
      <c r="A39" s="132"/>
      <c r="B39" s="709" t="str">
        <f t="shared" si="5"/>
        <v>YKY</v>
      </c>
      <c r="C39" s="15" t="s">
        <v>899</v>
      </c>
      <c r="D39" s="24" t="s">
        <v>81</v>
      </c>
      <c r="E39" s="760">
        <f>IFERROR(INDEX('PCD List'!$AU$3:$BK$48,MATCH('DPW1'!$G39,'PCD List'!$AT$3:$AT$48,0),MATCH('DPW1'!$B39,'PCD List'!$AU$2:$BK$2,0)),"")</f>
        <v>0</v>
      </c>
      <c r="F39" s="78" t="s">
        <v>82</v>
      </c>
      <c r="G39" s="78" t="s">
        <v>941</v>
      </c>
      <c r="H39" s="15" t="s">
        <v>1144</v>
      </c>
      <c r="I39" s="92">
        <v>3</v>
      </c>
      <c r="J39" s="757"/>
      <c r="K39" s="126"/>
      <c r="L39" s="9"/>
      <c r="M39" s="9"/>
      <c r="N39" s="9"/>
      <c r="O39" s="9"/>
      <c r="P39" s="9"/>
      <c r="Q39" s="9"/>
      <c r="R39" s="9"/>
      <c r="S39" s="9"/>
      <c r="T39" s="9"/>
      <c r="U39" s="9"/>
      <c r="V39" s="89"/>
      <c r="W39" s="761">
        <f t="shared" si="0"/>
        <v>0</v>
      </c>
      <c r="X39" s="762">
        <f t="shared" si="1"/>
        <v>0</v>
      </c>
      <c r="Y39" s="691"/>
      <c r="Z39" s="546"/>
      <c r="AA39" s="542"/>
      <c r="AB39" s="542"/>
      <c r="AC39" s="542"/>
      <c r="AD39" s="542"/>
      <c r="AE39" s="542"/>
      <c r="AF39" s="542"/>
      <c r="AG39" s="542"/>
      <c r="AH39" s="542"/>
      <c r="AI39" s="542"/>
      <c r="AJ39" s="542"/>
      <c r="AK39" s="547"/>
      <c r="AL39" s="710">
        <f t="shared" si="6"/>
        <v>0</v>
      </c>
      <c r="AM39" s="711">
        <f t="shared" si="2"/>
        <v>0</v>
      </c>
      <c r="AN39" s="562"/>
      <c r="AO39" s="712" t="str">
        <f t="shared" si="3"/>
        <v/>
      </c>
      <c r="AP39" s="577" t="str">
        <f t="shared" si="4"/>
        <v/>
      </c>
      <c r="AQ39" s="713"/>
      <c r="AR39" s="713"/>
      <c r="AS39" s="562"/>
      <c r="AT39" s="697" t="s">
        <v>2585</v>
      </c>
      <c r="AW39" s="714" t="s">
        <v>2586</v>
      </c>
      <c r="AX39" s="600" t="s">
        <v>2586</v>
      </c>
      <c r="AY39" s="600" t="s">
        <v>2586</v>
      </c>
      <c r="AZ39" s="600" t="s">
        <v>2586</v>
      </c>
      <c r="BA39" s="600" t="s">
        <v>2586</v>
      </c>
      <c r="BB39" s="600" t="s">
        <v>2586</v>
      </c>
      <c r="BC39" s="600" t="s">
        <v>2586</v>
      </c>
      <c r="BD39" s="600" t="s">
        <v>2586</v>
      </c>
      <c r="BE39" s="600" t="s">
        <v>2586</v>
      </c>
      <c r="BF39" s="600" t="s">
        <v>2586</v>
      </c>
      <c r="BG39" s="600" t="s">
        <v>2586</v>
      </c>
      <c r="BH39" s="715" t="s">
        <v>2586</v>
      </c>
      <c r="BI39" s="716" t="s">
        <v>2587</v>
      </c>
      <c r="BJ39" s="717" t="s">
        <v>2587</v>
      </c>
      <c r="BK39" s="704"/>
      <c r="BL39" s="714" t="s">
        <v>2588</v>
      </c>
      <c r="BM39" s="600" t="s">
        <v>2588</v>
      </c>
      <c r="BN39" s="600" t="s">
        <v>2588</v>
      </c>
      <c r="BO39" s="600" t="s">
        <v>2588</v>
      </c>
      <c r="BP39" s="600" t="s">
        <v>2588</v>
      </c>
      <c r="BQ39" s="600" t="s">
        <v>2588</v>
      </c>
      <c r="BR39" s="600" t="s">
        <v>2588</v>
      </c>
      <c r="BS39" s="600" t="s">
        <v>2588</v>
      </c>
      <c r="BT39" s="600" t="s">
        <v>2588</v>
      </c>
      <c r="BU39" s="600" t="s">
        <v>2588</v>
      </c>
      <c r="BV39" s="600" t="s">
        <v>2588</v>
      </c>
      <c r="BW39" s="601" t="s">
        <v>2588</v>
      </c>
      <c r="BX39" s="718" t="s">
        <v>2589</v>
      </c>
      <c r="BY39" s="719" t="s">
        <v>2589</v>
      </c>
      <c r="BZ39" s="575"/>
      <c r="CA39" s="707" t="s">
        <v>2590</v>
      </c>
      <c r="CB39" s="708" t="s">
        <v>2590</v>
      </c>
    </row>
    <row r="40" spans="1:80" ht="15" x14ac:dyDescent="0.25">
      <c r="A40" s="132"/>
      <c r="B40" s="709" t="str">
        <f t="shared" si="5"/>
        <v>YKY</v>
      </c>
      <c r="C40" s="15" t="s">
        <v>899</v>
      </c>
      <c r="D40" s="24" t="s">
        <v>942</v>
      </c>
      <c r="E40" s="760">
        <f>IFERROR(INDEX('PCD List'!$AU$3:$BK$48,MATCH('DPW1'!$G40,'PCD List'!$AT$3:$AT$48,0),MATCH('DPW1'!$B40,'PCD List'!$AU$2:$BK$2,0)),"")</f>
        <v>0</v>
      </c>
      <c r="F40" s="10" t="s">
        <v>784</v>
      </c>
      <c r="G40" s="10" t="s">
        <v>943</v>
      </c>
      <c r="H40" s="15" t="s">
        <v>1144</v>
      </c>
      <c r="I40" s="92">
        <v>3</v>
      </c>
      <c r="J40" s="757"/>
      <c r="K40" s="126"/>
      <c r="L40" s="9"/>
      <c r="M40" s="9"/>
      <c r="N40" s="9"/>
      <c r="O40" s="9"/>
      <c r="P40" s="9"/>
      <c r="Q40" s="9"/>
      <c r="R40" s="9"/>
      <c r="S40" s="9"/>
      <c r="T40" s="9"/>
      <c r="U40" s="9"/>
      <c r="V40" s="89"/>
      <c r="W40" s="761">
        <f t="shared" si="0"/>
        <v>0</v>
      </c>
      <c r="X40" s="762">
        <f t="shared" si="1"/>
        <v>0</v>
      </c>
      <c r="Y40" s="691"/>
      <c r="Z40" s="546"/>
      <c r="AA40" s="542"/>
      <c r="AB40" s="542"/>
      <c r="AC40" s="542"/>
      <c r="AD40" s="542"/>
      <c r="AE40" s="542"/>
      <c r="AF40" s="542"/>
      <c r="AG40" s="542"/>
      <c r="AH40" s="542"/>
      <c r="AI40" s="542"/>
      <c r="AJ40" s="542"/>
      <c r="AK40" s="547"/>
      <c r="AL40" s="710">
        <f t="shared" si="6"/>
        <v>0</v>
      </c>
      <c r="AM40" s="711">
        <f t="shared" si="2"/>
        <v>0</v>
      </c>
      <c r="AN40" s="562"/>
      <c r="AO40" s="712" t="str">
        <f t="shared" si="3"/>
        <v/>
      </c>
      <c r="AP40" s="577" t="str">
        <f t="shared" si="4"/>
        <v/>
      </c>
      <c r="AQ40" s="713"/>
      <c r="AR40" s="713"/>
      <c r="AS40" s="562"/>
      <c r="AT40" s="697" t="s">
        <v>2591</v>
      </c>
      <c r="AW40" s="714" t="s">
        <v>2592</v>
      </c>
      <c r="AX40" s="600" t="s">
        <v>2592</v>
      </c>
      <c r="AY40" s="600" t="s">
        <v>2592</v>
      </c>
      <c r="AZ40" s="600" t="s">
        <v>2592</v>
      </c>
      <c r="BA40" s="600" t="s">
        <v>2592</v>
      </c>
      <c r="BB40" s="600" t="s">
        <v>2592</v>
      </c>
      <c r="BC40" s="600" t="s">
        <v>2592</v>
      </c>
      <c r="BD40" s="600" t="s">
        <v>2592</v>
      </c>
      <c r="BE40" s="600" t="s">
        <v>2592</v>
      </c>
      <c r="BF40" s="600" t="s">
        <v>2592</v>
      </c>
      <c r="BG40" s="600" t="s">
        <v>2592</v>
      </c>
      <c r="BH40" s="715" t="s">
        <v>2592</v>
      </c>
      <c r="BI40" s="716" t="s">
        <v>2593</v>
      </c>
      <c r="BJ40" s="717" t="s">
        <v>2593</v>
      </c>
      <c r="BK40" s="704"/>
      <c r="BL40" s="714" t="s">
        <v>2594</v>
      </c>
      <c r="BM40" s="600" t="s">
        <v>2594</v>
      </c>
      <c r="BN40" s="600" t="s">
        <v>2594</v>
      </c>
      <c r="BO40" s="600" t="s">
        <v>2594</v>
      </c>
      <c r="BP40" s="600" t="s">
        <v>2594</v>
      </c>
      <c r="BQ40" s="600" t="s">
        <v>2594</v>
      </c>
      <c r="BR40" s="600" t="s">
        <v>2594</v>
      </c>
      <c r="BS40" s="600" t="s">
        <v>2594</v>
      </c>
      <c r="BT40" s="600" t="s">
        <v>2594</v>
      </c>
      <c r="BU40" s="600" t="s">
        <v>2594</v>
      </c>
      <c r="BV40" s="600" t="s">
        <v>2594</v>
      </c>
      <c r="BW40" s="601" t="s">
        <v>2594</v>
      </c>
      <c r="BX40" s="718" t="s">
        <v>2595</v>
      </c>
      <c r="BY40" s="719" t="s">
        <v>2595</v>
      </c>
      <c r="BZ40" s="575"/>
      <c r="CA40" s="707" t="s">
        <v>2596</v>
      </c>
      <c r="CB40" s="708" t="s">
        <v>2596</v>
      </c>
    </row>
    <row r="41" spans="1:80" ht="15" x14ac:dyDescent="0.25">
      <c r="A41" s="132"/>
      <c r="B41" s="709" t="str">
        <f t="shared" si="5"/>
        <v>YKY</v>
      </c>
      <c r="C41" s="15" t="s">
        <v>899</v>
      </c>
      <c r="D41" s="24" t="s">
        <v>942</v>
      </c>
      <c r="E41" s="760">
        <f>IFERROR(INDEX('PCD List'!$AU$3:$BK$48,MATCH('DPW1'!$G41,'PCD List'!$AT$3:$AT$48,0),MATCH('DPW1'!$B41,'PCD List'!$AU$2:$BK$2,0)),"")</f>
        <v>0</v>
      </c>
      <c r="F41" s="10" t="s">
        <v>784</v>
      </c>
      <c r="G41" s="78" t="s">
        <v>945</v>
      </c>
      <c r="H41" s="15" t="s">
        <v>417</v>
      </c>
      <c r="I41" s="92">
        <v>3</v>
      </c>
      <c r="J41" s="757"/>
      <c r="K41" s="126"/>
      <c r="L41" s="9"/>
      <c r="M41" s="9"/>
      <c r="N41" s="9"/>
      <c r="O41" s="9"/>
      <c r="P41" s="9"/>
      <c r="Q41" s="9"/>
      <c r="R41" s="9"/>
      <c r="S41" s="9"/>
      <c r="T41" s="9"/>
      <c r="U41" s="9"/>
      <c r="V41" s="89"/>
      <c r="W41" s="761">
        <f t="shared" si="0"/>
        <v>0</v>
      </c>
      <c r="X41" s="762">
        <f t="shared" si="1"/>
        <v>0</v>
      </c>
      <c r="Y41" s="691"/>
      <c r="Z41" s="546"/>
      <c r="AA41" s="542"/>
      <c r="AB41" s="542"/>
      <c r="AC41" s="542"/>
      <c r="AD41" s="542"/>
      <c r="AE41" s="542"/>
      <c r="AF41" s="542"/>
      <c r="AG41" s="542"/>
      <c r="AH41" s="542"/>
      <c r="AI41" s="542"/>
      <c r="AJ41" s="542"/>
      <c r="AK41" s="547"/>
      <c r="AL41" s="710">
        <f t="shared" si="6"/>
        <v>0</v>
      </c>
      <c r="AM41" s="711">
        <f t="shared" si="2"/>
        <v>0</v>
      </c>
      <c r="AN41" s="562"/>
      <c r="AO41" s="712" t="str">
        <f t="shared" si="3"/>
        <v/>
      </c>
      <c r="AP41" s="577" t="str">
        <f t="shared" si="4"/>
        <v/>
      </c>
      <c r="AQ41" s="713"/>
      <c r="AR41" s="713"/>
      <c r="AS41" s="562"/>
      <c r="AT41" s="697" t="s">
        <v>2597</v>
      </c>
      <c r="AW41" s="714" t="s">
        <v>2598</v>
      </c>
      <c r="AX41" s="600" t="s">
        <v>2598</v>
      </c>
      <c r="AY41" s="600" t="s">
        <v>2598</v>
      </c>
      <c r="AZ41" s="600" t="s">
        <v>2598</v>
      </c>
      <c r="BA41" s="600" t="s">
        <v>2598</v>
      </c>
      <c r="BB41" s="600" t="s">
        <v>2598</v>
      </c>
      <c r="BC41" s="600" t="s">
        <v>2598</v>
      </c>
      <c r="BD41" s="600" t="s">
        <v>2598</v>
      </c>
      <c r="BE41" s="600" t="s">
        <v>2598</v>
      </c>
      <c r="BF41" s="600" t="s">
        <v>2598</v>
      </c>
      <c r="BG41" s="600" t="s">
        <v>2598</v>
      </c>
      <c r="BH41" s="715" t="s">
        <v>2598</v>
      </c>
      <c r="BI41" s="716" t="s">
        <v>2599</v>
      </c>
      <c r="BJ41" s="717" t="s">
        <v>2599</v>
      </c>
      <c r="BK41" s="704"/>
      <c r="BL41" s="714" t="s">
        <v>2600</v>
      </c>
      <c r="BM41" s="600" t="s">
        <v>2600</v>
      </c>
      <c r="BN41" s="600" t="s">
        <v>2600</v>
      </c>
      <c r="BO41" s="600" t="s">
        <v>2600</v>
      </c>
      <c r="BP41" s="600" t="s">
        <v>2600</v>
      </c>
      <c r="BQ41" s="600" t="s">
        <v>2600</v>
      </c>
      <c r="BR41" s="600" t="s">
        <v>2600</v>
      </c>
      <c r="BS41" s="600" t="s">
        <v>2600</v>
      </c>
      <c r="BT41" s="600" t="s">
        <v>2600</v>
      </c>
      <c r="BU41" s="600" t="s">
        <v>2600</v>
      </c>
      <c r="BV41" s="600" t="s">
        <v>2600</v>
      </c>
      <c r="BW41" s="601" t="s">
        <v>2600</v>
      </c>
      <c r="BX41" s="718" t="s">
        <v>2601</v>
      </c>
      <c r="BY41" s="719" t="s">
        <v>2601</v>
      </c>
      <c r="BZ41" s="575"/>
      <c r="CA41" s="707" t="s">
        <v>2602</v>
      </c>
      <c r="CB41" s="708" t="s">
        <v>2602</v>
      </c>
    </row>
    <row r="42" spans="1:80" ht="15" x14ac:dyDescent="0.25">
      <c r="A42" s="132"/>
      <c r="B42" s="709" t="str">
        <f t="shared" si="5"/>
        <v>YKY</v>
      </c>
      <c r="C42" s="15" t="s">
        <v>899</v>
      </c>
      <c r="D42" s="24" t="s">
        <v>942</v>
      </c>
      <c r="E42" s="760">
        <f>IFERROR(INDEX('PCD List'!$AU$3:$BK$48,MATCH('DPW1'!$G42,'PCD List'!$AT$3:$AT$48,0),MATCH('DPW1'!$B42,'PCD List'!$AU$2:$BK$2,0)),"")</f>
        <v>0</v>
      </c>
      <c r="F42" s="10" t="s">
        <v>784</v>
      </c>
      <c r="G42" s="78" t="s">
        <v>947</v>
      </c>
      <c r="H42" s="15" t="s">
        <v>1144</v>
      </c>
      <c r="I42" s="92">
        <v>3</v>
      </c>
      <c r="J42" s="757"/>
      <c r="K42" s="126"/>
      <c r="L42" s="9"/>
      <c r="M42" s="9"/>
      <c r="N42" s="9"/>
      <c r="O42" s="9"/>
      <c r="P42" s="9"/>
      <c r="Q42" s="9"/>
      <c r="R42" s="9"/>
      <c r="S42" s="9"/>
      <c r="T42" s="9"/>
      <c r="U42" s="9"/>
      <c r="V42" s="89"/>
      <c r="W42" s="761">
        <f t="shared" si="0"/>
        <v>0</v>
      </c>
      <c r="X42" s="762">
        <f t="shared" si="1"/>
        <v>0</v>
      </c>
      <c r="Y42" s="691"/>
      <c r="Z42" s="546"/>
      <c r="AA42" s="542"/>
      <c r="AB42" s="542"/>
      <c r="AC42" s="542"/>
      <c r="AD42" s="542"/>
      <c r="AE42" s="542"/>
      <c r="AF42" s="542"/>
      <c r="AG42" s="542"/>
      <c r="AH42" s="542"/>
      <c r="AI42" s="542"/>
      <c r="AJ42" s="542"/>
      <c r="AK42" s="547"/>
      <c r="AL42" s="710">
        <f t="shared" si="6"/>
        <v>0</v>
      </c>
      <c r="AM42" s="711">
        <f t="shared" si="2"/>
        <v>0</v>
      </c>
      <c r="AO42" s="712" t="str">
        <f t="shared" si="3"/>
        <v/>
      </c>
      <c r="AP42" s="577" t="str">
        <f t="shared" si="4"/>
        <v/>
      </c>
      <c r="AQ42" s="713"/>
      <c r="AR42" s="713"/>
      <c r="AS42" s="562"/>
      <c r="AT42" s="697" t="s">
        <v>2603</v>
      </c>
      <c r="AW42" s="714" t="s">
        <v>2604</v>
      </c>
      <c r="AX42" s="600" t="s">
        <v>2604</v>
      </c>
      <c r="AY42" s="600" t="s">
        <v>2604</v>
      </c>
      <c r="AZ42" s="600" t="s">
        <v>2604</v>
      </c>
      <c r="BA42" s="600" t="s">
        <v>2604</v>
      </c>
      <c r="BB42" s="600" t="s">
        <v>2604</v>
      </c>
      <c r="BC42" s="600" t="s">
        <v>2604</v>
      </c>
      <c r="BD42" s="600" t="s">
        <v>2604</v>
      </c>
      <c r="BE42" s="600" t="s">
        <v>2604</v>
      </c>
      <c r="BF42" s="600" t="s">
        <v>2604</v>
      </c>
      <c r="BG42" s="600" t="s">
        <v>2604</v>
      </c>
      <c r="BH42" s="715" t="s">
        <v>2604</v>
      </c>
      <c r="BI42" s="716" t="s">
        <v>2605</v>
      </c>
      <c r="BJ42" s="717" t="s">
        <v>2605</v>
      </c>
      <c r="BK42" s="704"/>
      <c r="BL42" s="714" t="s">
        <v>2606</v>
      </c>
      <c r="BM42" s="600" t="s">
        <v>2606</v>
      </c>
      <c r="BN42" s="600" t="s">
        <v>2606</v>
      </c>
      <c r="BO42" s="600" t="s">
        <v>2606</v>
      </c>
      <c r="BP42" s="600" t="s">
        <v>2606</v>
      </c>
      <c r="BQ42" s="600" t="s">
        <v>2606</v>
      </c>
      <c r="BR42" s="600" t="s">
        <v>2606</v>
      </c>
      <c r="BS42" s="600" t="s">
        <v>2606</v>
      </c>
      <c r="BT42" s="600" t="s">
        <v>2606</v>
      </c>
      <c r="BU42" s="600" t="s">
        <v>2606</v>
      </c>
      <c r="BV42" s="600" t="s">
        <v>2606</v>
      </c>
      <c r="BW42" s="601" t="s">
        <v>2606</v>
      </c>
      <c r="BX42" s="718" t="s">
        <v>2607</v>
      </c>
      <c r="BY42" s="719" t="s">
        <v>2607</v>
      </c>
      <c r="BZ42" s="117"/>
      <c r="CA42" s="707" t="s">
        <v>2608</v>
      </c>
      <c r="CB42" s="708" t="s">
        <v>2608</v>
      </c>
    </row>
    <row r="43" spans="1:80" ht="15" x14ac:dyDescent="0.25">
      <c r="A43" s="132"/>
      <c r="B43" s="709" t="str">
        <f t="shared" si="5"/>
        <v>YKY</v>
      </c>
      <c r="C43" s="15" t="s">
        <v>899</v>
      </c>
      <c r="D43" s="24" t="s">
        <v>942</v>
      </c>
      <c r="E43" s="760">
        <f>IFERROR(INDEX('PCD List'!$AU$3:$BK$48,MATCH('DPW1'!$G43,'PCD List'!$AT$3:$AT$48,0),MATCH('DPW1'!$B43,'PCD List'!$AU$2:$BK$2,0)),"")</f>
        <v>0</v>
      </c>
      <c r="F43" s="10" t="s">
        <v>84</v>
      </c>
      <c r="G43" s="78" t="s">
        <v>949</v>
      </c>
      <c r="H43" s="15" t="s">
        <v>1144</v>
      </c>
      <c r="I43" s="92">
        <v>3</v>
      </c>
      <c r="J43" s="757"/>
      <c r="K43" s="126"/>
      <c r="L43" s="9"/>
      <c r="M43" s="9"/>
      <c r="N43" s="9"/>
      <c r="O43" s="9"/>
      <c r="P43" s="9"/>
      <c r="Q43" s="9"/>
      <c r="R43" s="9"/>
      <c r="S43" s="9"/>
      <c r="T43" s="9"/>
      <c r="U43" s="9"/>
      <c r="V43" s="89"/>
      <c r="W43" s="761">
        <f t="shared" si="0"/>
        <v>0</v>
      </c>
      <c r="X43" s="762">
        <f t="shared" si="1"/>
        <v>0</v>
      </c>
      <c r="Y43" s="691"/>
      <c r="Z43" s="546"/>
      <c r="AA43" s="542"/>
      <c r="AB43" s="542"/>
      <c r="AC43" s="542"/>
      <c r="AD43" s="542"/>
      <c r="AE43" s="542"/>
      <c r="AF43" s="542"/>
      <c r="AG43" s="542"/>
      <c r="AH43" s="542"/>
      <c r="AI43" s="542"/>
      <c r="AJ43" s="542"/>
      <c r="AK43" s="547"/>
      <c r="AL43" s="710">
        <f t="shared" si="6"/>
        <v>0</v>
      </c>
      <c r="AM43" s="711">
        <f t="shared" si="2"/>
        <v>0</v>
      </c>
      <c r="AO43" s="712" t="str">
        <f t="shared" si="3"/>
        <v/>
      </c>
      <c r="AP43" s="577" t="str">
        <f t="shared" si="4"/>
        <v/>
      </c>
      <c r="AQ43" s="713"/>
      <c r="AR43" s="713"/>
      <c r="AS43" s="562"/>
      <c r="AT43" s="697" t="s">
        <v>2609</v>
      </c>
      <c r="AW43" s="714" t="s">
        <v>2610</v>
      </c>
      <c r="AX43" s="600" t="s">
        <v>2610</v>
      </c>
      <c r="AY43" s="600" t="s">
        <v>2610</v>
      </c>
      <c r="AZ43" s="600" t="s">
        <v>2610</v>
      </c>
      <c r="BA43" s="600" t="s">
        <v>2610</v>
      </c>
      <c r="BB43" s="600" t="s">
        <v>2610</v>
      </c>
      <c r="BC43" s="600" t="s">
        <v>2610</v>
      </c>
      <c r="BD43" s="600" t="s">
        <v>2610</v>
      </c>
      <c r="BE43" s="600" t="s">
        <v>2610</v>
      </c>
      <c r="BF43" s="600" t="s">
        <v>2610</v>
      </c>
      <c r="BG43" s="600" t="s">
        <v>2610</v>
      </c>
      <c r="BH43" s="715" t="s">
        <v>2610</v>
      </c>
      <c r="BI43" s="716" t="s">
        <v>2611</v>
      </c>
      <c r="BJ43" s="717" t="s">
        <v>2611</v>
      </c>
      <c r="BK43" s="704"/>
      <c r="BL43" s="714" t="s">
        <v>2612</v>
      </c>
      <c r="BM43" s="600" t="s">
        <v>2612</v>
      </c>
      <c r="BN43" s="600" t="s">
        <v>2612</v>
      </c>
      <c r="BO43" s="600" t="s">
        <v>2612</v>
      </c>
      <c r="BP43" s="600" t="s">
        <v>2612</v>
      </c>
      <c r="BQ43" s="600" t="s">
        <v>2612</v>
      </c>
      <c r="BR43" s="600" t="s">
        <v>2612</v>
      </c>
      <c r="BS43" s="600" t="s">
        <v>2612</v>
      </c>
      <c r="BT43" s="600" t="s">
        <v>2612</v>
      </c>
      <c r="BU43" s="600" t="s">
        <v>2612</v>
      </c>
      <c r="BV43" s="600" t="s">
        <v>2612</v>
      </c>
      <c r="BW43" s="601" t="s">
        <v>2612</v>
      </c>
      <c r="BX43" s="718" t="s">
        <v>2613</v>
      </c>
      <c r="BY43" s="719" t="s">
        <v>2613</v>
      </c>
      <c r="BZ43" s="117"/>
      <c r="CA43" s="707" t="s">
        <v>2614</v>
      </c>
      <c r="CB43" s="708" t="s">
        <v>2614</v>
      </c>
    </row>
    <row r="44" spans="1:80" ht="15" x14ac:dyDescent="0.25">
      <c r="A44" s="132"/>
      <c r="B44" s="709" t="str">
        <f t="shared" si="5"/>
        <v>YKY</v>
      </c>
      <c r="C44" s="15" t="s">
        <v>899</v>
      </c>
      <c r="D44" s="24" t="s">
        <v>942</v>
      </c>
      <c r="E44" s="760">
        <f>IFERROR(INDEX('PCD List'!$AU$3:$BK$48,MATCH('DPW1'!$G44,'PCD List'!$AT$3:$AT$48,0),MATCH('DPW1'!$B44,'PCD List'!$AU$2:$BK$2,0)),"")</f>
        <v>0</v>
      </c>
      <c r="F44" s="10" t="s">
        <v>84</v>
      </c>
      <c r="G44" s="78" t="s">
        <v>952</v>
      </c>
      <c r="H44" s="24" t="s">
        <v>2578</v>
      </c>
      <c r="I44" s="92">
        <v>3</v>
      </c>
      <c r="J44" s="757"/>
      <c r="K44" s="126"/>
      <c r="L44" s="9"/>
      <c r="M44" s="9"/>
      <c r="N44" s="9"/>
      <c r="O44" s="9"/>
      <c r="P44" s="9"/>
      <c r="Q44" s="9"/>
      <c r="R44" s="9"/>
      <c r="S44" s="9"/>
      <c r="T44" s="9"/>
      <c r="U44" s="9"/>
      <c r="V44" s="89"/>
      <c r="W44" s="761">
        <f t="shared" si="0"/>
        <v>0</v>
      </c>
      <c r="X44" s="762">
        <f t="shared" si="1"/>
        <v>0</v>
      </c>
      <c r="Y44" s="691"/>
      <c r="Z44" s="546"/>
      <c r="AA44" s="542"/>
      <c r="AB44" s="542"/>
      <c r="AC44" s="542"/>
      <c r="AD44" s="542"/>
      <c r="AE44" s="542"/>
      <c r="AF44" s="542"/>
      <c r="AG44" s="542"/>
      <c r="AH44" s="542"/>
      <c r="AI44" s="542"/>
      <c r="AJ44" s="542"/>
      <c r="AK44" s="547"/>
      <c r="AL44" s="710">
        <f t="shared" si="6"/>
        <v>0</v>
      </c>
      <c r="AM44" s="711">
        <f t="shared" si="2"/>
        <v>0</v>
      </c>
      <c r="AO44" s="712" t="str">
        <f t="shared" si="3"/>
        <v/>
      </c>
      <c r="AP44" s="577" t="str">
        <f t="shared" si="4"/>
        <v/>
      </c>
      <c r="AQ44" s="713"/>
      <c r="AR44" s="713"/>
      <c r="AS44" s="562"/>
      <c r="AT44" s="697" t="s">
        <v>2615</v>
      </c>
      <c r="AW44" s="714" t="s">
        <v>2616</v>
      </c>
      <c r="AX44" s="600" t="s">
        <v>2616</v>
      </c>
      <c r="AY44" s="600" t="s">
        <v>2616</v>
      </c>
      <c r="AZ44" s="600" t="s">
        <v>2616</v>
      </c>
      <c r="BA44" s="600" t="s">
        <v>2616</v>
      </c>
      <c r="BB44" s="600" t="s">
        <v>2616</v>
      </c>
      <c r="BC44" s="600" t="s">
        <v>2616</v>
      </c>
      <c r="BD44" s="600" t="s">
        <v>2616</v>
      </c>
      <c r="BE44" s="600" t="s">
        <v>2616</v>
      </c>
      <c r="BF44" s="600" t="s">
        <v>2616</v>
      </c>
      <c r="BG44" s="600" t="s">
        <v>2616</v>
      </c>
      <c r="BH44" s="715" t="s">
        <v>2616</v>
      </c>
      <c r="BI44" s="716" t="s">
        <v>2617</v>
      </c>
      <c r="BJ44" s="717" t="s">
        <v>2617</v>
      </c>
      <c r="BK44" s="704"/>
      <c r="BL44" s="714" t="s">
        <v>2618</v>
      </c>
      <c r="BM44" s="600" t="s">
        <v>2618</v>
      </c>
      <c r="BN44" s="600" t="s">
        <v>2618</v>
      </c>
      <c r="BO44" s="600" t="s">
        <v>2618</v>
      </c>
      <c r="BP44" s="600" t="s">
        <v>2618</v>
      </c>
      <c r="BQ44" s="600" t="s">
        <v>2618</v>
      </c>
      <c r="BR44" s="600" t="s">
        <v>2618</v>
      </c>
      <c r="BS44" s="600" t="s">
        <v>2618</v>
      </c>
      <c r="BT44" s="600" t="s">
        <v>2618</v>
      </c>
      <c r="BU44" s="600" t="s">
        <v>2618</v>
      </c>
      <c r="BV44" s="600" t="s">
        <v>2618</v>
      </c>
      <c r="BW44" s="601" t="s">
        <v>2618</v>
      </c>
      <c r="BX44" s="718" t="s">
        <v>2619</v>
      </c>
      <c r="BY44" s="719" t="s">
        <v>2619</v>
      </c>
      <c r="BZ44" s="117"/>
      <c r="CA44" s="707" t="s">
        <v>2620</v>
      </c>
      <c r="CB44" s="708" t="s">
        <v>2620</v>
      </c>
    </row>
    <row r="45" spans="1:80" ht="15" x14ac:dyDescent="0.25">
      <c r="A45" s="132"/>
      <c r="B45" s="709" t="str">
        <f t="shared" si="5"/>
        <v>YKY</v>
      </c>
      <c r="C45" s="15" t="s">
        <v>899</v>
      </c>
      <c r="D45" s="24" t="s">
        <v>942</v>
      </c>
      <c r="E45" s="760">
        <f>IFERROR(INDEX('PCD List'!$AU$3:$BK$48,MATCH('DPW1'!$G45,'PCD List'!$AT$3:$AT$48,0),MATCH('DPW1'!$B45,'PCD List'!$AU$2:$BK$2,0)),"")</f>
        <v>0</v>
      </c>
      <c r="F45" s="10" t="s">
        <v>84</v>
      </c>
      <c r="G45" s="78" t="s">
        <v>954</v>
      </c>
      <c r="H45" s="24" t="s">
        <v>2516</v>
      </c>
      <c r="I45" s="92">
        <v>3</v>
      </c>
      <c r="J45" s="757"/>
      <c r="K45" s="126"/>
      <c r="L45" s="9"/>
      <c r="M45" s="9"/>
      <c r="N45" s="9"/>
      <c r="O45" s="9"/>
      <c r="P45" s="9"/>
      <c r="Q45" s="9"/>
      <c r="R45" s="9"/>
      <c r="S45" s="9"/>
      <c r="T45" s="9"/>
      <c r="U45" s="9"/>
      <c r="V45" s="89"/>
      <c r="W45" s="761">
        <f t="shared" si="0"/>
        <v>0</v>
      </c>
      <c r="X45" s="762">
        <f t="shared" si="1"/>
        <v>0</v>
      </c>
      <c r="Y45" s="691"/>
      <c r="Z45" s="546"/>
      <c r="AA45" s="542"/>
      <c r="AB45" s="542"/>
      <c r="AC45" s="542"/>
      <c r="AD45" s="542"/>
      <c r="AE45" s="542"/>
      <c r="AF45" s="542"/>
      <c r="AG45" s="542"/>
      <c r="AH45" s="542"/>
      <c r="AI45" s="542"/>
      <c r="AJ45" s="542"/>
      <c r="AK45" s="547"/>
      <c r="AL45" s="710">
        <f t="shared" si="6"/>
        <v>0</v>
      </c>
      <c r="AM45" s="711">
        <f t="shared" si="2"/>
        <v>0</v>
      </c>
      <c r="AO45" s="712" t="str">
        <f t="shared" si="3"/>
        <v/>
      </c>
      <c r="AP45" s="577" t="str">
        <f t="shared" si="4"/>
        <v/>
      </c>
      <c r="AQ45" s="713"/>
      <c r="AR45" s="713"/>
      <c r="AS45" s="562"/>
      <c r="AT45" s="697" t="s">
        <v>2621</v>
      </c>
      <c r="AW45" s="714" t="s">
        <v>2622</v>
      </c>
      <c r="AX45" s="600" t="s">
        <v>2622</v>
      </c>
      <c r="AY45" s="600" t="s">
        <v>2622</v>
      </c>
      <c r="AZ45" s="600" t="s">
        <v>2622</v>
      </c>
      <c r="BA45" s="600" t="s">
        <v>2622</v>
      </c>
      <c r="BB45" s="600" t="s">
        <v>2622</v>
      </c>
      <c r="BC45" s="600" t="s">
        <v>2622</v>
      </c>
      <c r="BD45" s="600" t="s">
        <v>2622</v>
      </c>
      <c r="BE45" s="600" t="s">
        <v>2622</v>
      </c>
      <c r="BF45" s="600" t="s">
        <v>2622</v>
      </c>
      <c r="BG45" s="600" t="s">
        <v>2622</v>
      </c>
      <c r="BH45" s="715" t="s">
        <v>2622</v>
      </c>
      <c r="BI45" s="716" t="s">
        <v>2623</v>
      </c>
      <c r="BJ45" s="717" t="s">
        <v>2623</v>
      </c>
      <c r="BK45" s="704"/>
      <c r="BL45" s="714" t="s">
        <v>2624</v>
      </c>
      <c r="BM45" s="600" t="s">
        <v>2624</v>
      </c>
      <c r="BN45" s="600" t="s">
        <v>2624</v>
      </c>
      <c r="BO45" s="600" t="s">
        <v>2624</v>
      </c>
      <c r="BP45" s="600" t="s">
        <v>2624</v>
      </c>
      <c r="BQ45" s="600" t="s">
        <v>2624</v>
      </c>
      <c r="BR45" s="600" t="s">
        <v>2624</v>
      </c>
      <c r="BS45" s="600" t="s">
        <v>2624</v>
      </c>
      <c r="BT45" s="600" t="s">
        <v>2624</v>
      </c>
      <c r="BU45" s="600" t="s">
        <v>2624</v>
      </c>
      <c r="BV45" s="600" t="s">
        <v>2624</v>
      </c>
      <c r="BW45" s="601" t="s">
        <v>2624</v>
      </c>
      <c r="BX45" s="718" t="s">
        <v>2625</v>
      </c>
      <c r="BY45" s="719" t="s">
        <v>2625</v>
      </c>
      <c r="BZ45" s="117"/>
      <c r="CA45" s="707" t="s">
        <v>2626</v>
      </c>
      <c r="CB45" s="708" t="s">
        <v>2626</v>
      </c>
    </row>
    <row r="46" spans="1:80" ht="15" x14ac:dyDescent="0.25">
      <c r="A46" s="132"/>
      <c r="B46" s="709" t="str">
        <f t="shared" si="5"/>
        <v>YKY</v>
      </c>
      <c r="C46" s="15" t="s">
        <v>899</v>
      </c>
      <c r="D46" s="24" t="s">
        <v>83</v>
      </c>
      <c r="E46" s="760" t="str">
        <f>IFERROR(INDEX('PCD List'!$AU$3:$BK$48,MATCH('DPW1'!$G47,'PCD List'!$AT$3:$AT$48,0),MATCH('DPW1'!$B47,'PCD List'!$AU$2:$BK$2,0)),"")</f>
        <v>Y</v>
      </c>
      <c r="F46" s="10" t="s">
        <v>84</v>
      </c>
      <c r="G46" s="78" t="s">
        <v>955</v>
      </c>
      <c r="H46" s="15" t="s">
        <v>1144</v>
      </c>
      <c r="I46" s="92">
        <v>0</v>
      </c>
      <c r="J46" s="757"/>
      <c r="K46" s="126"/>
      <c r="L46" s="9"/>
      <c r="M46" s="9"/>
      <c r="N46" s="9"/>
      <c r="O46" s="9"/>
      <c r="P46" s="9"/>
      <c r="Q46" s="9"/>
      <c r="R46" s="9"/>
      <c r="S46" s="9"/>
      <c r="T46" s="9"/>
      <c r="U46" s="9"/>
      <c r="V46" s="89"/>
      <c r="W46" s="761">
        <f t="shared" si="0"/>
        <v>0</v>
      </c>
      <c r="X46" s="762">
        <f t="shared" si="1"/>
        <v>0</v>
      </c>
      <c r="Y46" s="691"/>
      <c r="Z46" s="546"/>
      <c r="AA46" s="542"/>
      <c r="AB46" s="542"/>
      <c r="AC46" s="542"/>
      <c r="AD46" s="542"/>
      <c r="AE46" s="542"/>
      <c r="AF46" s="542"/>
      <c r="AG46" s="542"/>
      <c r="AH46" s="542"/>
      <c r="AI46" s="542"/>
      <c r="AJ46" s="542"/>
      <c r="AK46" s="547"/>
      <c r="AL46" s="710">
        <f t="shared" si="6"/>
        <v>0</v>
      </c>
      <c r="AM46" s="711">
        <f t="shared" si="2"/>
        <v>0</v>
      </c>
      <c r="AO46" s="712" t="str">
        <f t="shared" si="3"/>
        <v/>
      </c>
      <c r="AP46" s="577" t="str">
        <f t="shared" si="4"/>
        <v/>
      </c>
      <c r="AQ46" s="713"/>
      <c r="AR46" s="713"/>
      <c r="AS46" s="562"/>
      <c r="AT46" s="697" t="s">
        <v>2627</v>
      </c>
      <c r="AV46" s="939" t="str">
        <f>CONCATENATE(F46," (",D46,")")</f>
        <v>Resilience (PCDW16c)</v>
      </c>
      <c r="AW46" s="714" t="s">
        <v>2628</v>
      </c>
      <c r="AX46" s="600" t="s">
        <v>2628</v>
      </c>
      <c r="AY46" s="600" t="s">
        <v>2628</v>
      </c>
      <c r="AZ46" s="600" t="s">
        <v>2628</v>
      </c>
      <c r="BA46" s="600" t="s">
        <v>2628</v>
      </c>
      <c r="BB46" s="600" t="s">
        <v>2628</v>
      </c>
      <c r="BC46" s="600" t="s">
        <v>2628</v>
      </c>
      <c r="BD46" s="600" t="s">
        <v>2628</v>
      </c>
      <c r="BE46" s="600" t="s">
        <v>2628</v>
      </c>
      <c r="BF46" s="600" t="s">
        <v>2628</v>
      </c>
      <c r="BG46" s="600" t="s">
        <v>2628</v>
      </c>
      <c r="BH46" s="715" t="s">
        <v>2628</v>
      </c>
      <c r="BI46" s="716" t="s">
        <v>2629</v>
      </c>
      <c r="BJ46" s="717" t="s">
        <v>2629</v>
      </c>
      <c r="BK46" s="704"/>
      <c r="BL46" s="714" t="s">
        <v>2630</v>
      </c>
      <c r="BM46" s="600" t="s">
        <v>2630</v>
      </c>
      <c r="BN46" s="600" t="s">
        <v>2630</v>
      </c>
      <c r="BO46" s="600" t="s">
        <v>2630</v>
      </c>
      <c r="BP46" s="600" t="s">
        <v>2630</v>
      </c>
      <c r="BQ46" s="600" t="s">
        <v>2630</v>
      </c>
      <c r="BR46" s="600" t="s">
        <v>2630</v>
      </c>
      <c r="BS46" s="600" t="s">
        <v>2630</v>
      </c>
      <c r="BT46" s="600" t="s">
        <v>2630</v>
      </c>
      <c r="BU46" s="600" t="s">
        <v>2630</v>
      </c>
      <c r="BV46" s="600" t="s">
        <v>2630</v>
      </c>
      <c r="BW46" s="601" t="s">
        <v>2630</v>
      </c>
      <c r="BX46" s="718" t="s">
        <v>2631</v>
      </c>
      <c r="BY46" s="719" t="s">
        <v>2631</v>
      </c>
      <c r="BZ46" s="117"/>
      <c r="CA46" s="707" t="s">
        <v>2632</v>
      </c>
      <c r="CB46" s="708" t="s">
        <v>2632</v>
      </c>
    </row>
    <row r="47" spans="1:80" ht="15" x14ac:dyDescent="0.25">
      <c r="A47" s="132"/>
      <c r="B47" s="709" t="str">
        <f t="shared" si="5"/>
        <v>YKY</v>
      </c>
      <c r="C47" s="15" t="s">
        <v>899</v>
      </c>
      <c r="D47" s="24" t="s">
        <v>119</v>
      </c>
      <c r="E47" s="760" t="str">
        <f>IFERROR(INDEX('PCD List'!$AU$3:$BK$48,MATCH('DPW1'!$G47,'PCD List'!$AT$3:$AT$48,0),MATCH('DPW1'!$B47,'PCD List'!$AU$2:$BK$2,0)),"")</f>
        <v>Y</v>
      </c>
      <c r="F47" s="10" t="s">
        <v>120</v>
      </c>
      <c r="G47" s="78" t="s">
        <v>121</v>
      </c>
      <c r="H47" s="15" t="s">
        <v>1144</v>
      </c>
      <c r="I47" s="92">
        <v>0</v>
      </c>
      <c r="J47" s="757"/>
      <c r="K47" s="126"/>
      <c r="L47" s="9"/>
      <c r="M47" s="9"/>
      <c r="N47" s="9"/>
      <c r="O47" s="9"/>
      <c r="P47" s="9"/>
      <c r="Q47" s="9"/>
      <c r="R47" s="9">
        <v>1</v>
      </c>
      <c r="S47" s="644">
        <v>1</v>
      </c>
      <c r="T47" s="644">
        <v>1</v>
      </c>
      <c r="U47" s="644">
        <v>1</v>
      </c>
      <c r="V47" s="764">
        <v>1</v>
      </c>
      <c r="W47" s="761">
        <f t="shared" si="0"/>
        <v>0</v>
      </c>
      <c r="X47" s="762">
        <f t="shared" si="1"/>
        <v>1</v>
      </c>
      <c r="Y47" s="691"/>
      <c r="Z47" s="546">
        <v>0</v>
      </c>
      <c r="AA47" s="542">
        <v>0</v>
      </c>
      <c r="AB47" s="542">
        <v>0</v>
      </c>
      <c r="AC47" s="542">
        <v>0</v>
      </c>
      <c r="AD47" s="542">
        <v>0</v>
      </c>
      <c r="AE47" s="542">
        <v>0</v>
      </c>
      <c r="AF47" s="542">
        <v>0</v>
      </c>
      <c r="AG47" s="542">
        <v>1</v>
      </c>
      <c r="AH47" s="542">
        <v>1</v>
      </c>
      <c r="AI47" s="542">
        <v>1</v>
      </c>
      <c r="AJ47" s="542">
        <v>1</v>
      </c>
      <c r="AK47" s="547">
        <v>1</v>
      </c>
      <c r="AL47" s="710">
        <f t="shared" si="6"/>
        <v>0</v>
      </c>
      <c r="AM47" s="711">
        <f t="shared" si="2"/>
        <v>1</v>
      </c>
      <c r="AO47" s="712" t="str">
        <f t="shared" si="3"/>
        <v/>
      </c>
      <c r="AP47" s="577">
        <f t="shared" si="4"/>
        <v>1</v>
      </c>
      <c r="AQ47" s="713" t="s">
        <v>1053</v>
      </c>
      <c r="AR47" s="713" t="s">
        <v>1053</v>
      </c>
      <c r="AS47" s="562"/>
      <c r="AT47" s="724" t="s">
        <v>2633</v>
      </c>
      <c r="AV47" s="939" t="str">
        <f>CONCATENATE(F47," (",D47,")")</f>
        <v>Cyber (PCDW17b)</v>
      </c>
      <c r="AW47" s="714" t="s">
        <v>2634</v>
      </c>
      <c r="AX47" s="600" t="s">
        <v>2634</v>
      </c>
      <c r="AY47" s="600" t="s">
        <v>2634</v>
      </c>
      <c r="AZ47" s="600" t="s">
        <v>2634</v>
      </c>
      <c r="BA47" s="600" t="s">
        <v>2634</v>
      </c>
      <c r="BB47" s="600" t="s">
        <v>2634</v>
      </c>
      <c r="BC47" s="600" t="s">
        <v>2634</v>
      </c>
      <c r="BD47" s="600" t="s">
        <v>2634</v>
      </c>
      <c r="BE47" s="600" t="s">
        <v>2634</v>
      </c>
      <c r="BF47" s="600" t="s">
        <v>2634</v>
      </c>
      <c r="BG47" s="600" t="s">
        <v>2634</v>
      </c>
      <c r="BH47" s="715" t="s">
        <v>2634</v>
      </c>
      <c r="BI47" s="716" t="s">
        <v>2635</v>
      </c>
      <c r="BJ47" s="717" t="s">
        <v>2635</v>
      </c>
      <c r="BK47" s="704"/>
      <c r="BL47" s="714" t="s">
        <v>2636</v>
      </c>
      <c r="BM47" s="600" t="s">
        <v>2636</v>
      </c>
      <c r="BN47" s="600" t="s">
        <v>2636</v>
      </c>
      <c r="BO47" s="600" t="s">
        <v>2636</v>
      </c>
      <c r="BP47" s="600" t="s">
        <v>2636</v>
      </c>
      <c r="BQ47" s="600" t="s">
        <v>2636</v>
      </c>
      <c r="BR47" s="600" t="s">
        <v>2636</v>
      </c>
      <c r="BS47" s="600" t="s">
        <v>2636</v>
      </c>
      <c r="BT47" s="600" t="s">
        <v>2636</v>
      </c>
      <c r="BU47" s="600" t="s">
        <v>2636</v>
      </c>
      <c r="BV47" s="600" t="s">
        <v>2636</v>
      </c>
      <c r="BW47" s="601" t="s">
        <v>2636</v>
      </c>
      <c r="BX47" s="718" t="s">
        <v>2637</v>
      </c>
      <c r="BY47" s="719" t="s">
        <v>2637</v>
      </c>
      <c r="BZ47" s="117"/>
      <c r="CA47" s="707" t="s">
        <v>2638</v>
      </c>
      <c r="CB47" s="708" t="s">
        <v>2638</v>
      </c>
    </row>
    <row r="48" spans="1:80" ht="29.7" customHeight="1" x14ac:dyDescent="0.25">
      <c r="A48" s="132"/>
      <c r="B48" s="709" t="str">
        <f t="shared" si="5"/>
        <v>YKY</v>
      </c>
      <c r="C48" s="15" t="s">
        <v>899</v>
      </c>
      <c r="D48" s="24" t="s">
        <v>123</v>
      </c>
      <c r="E48" s="760" t="str">
        <f>IFERROR(INDEX('PCD List'!$AU$3:$BK$48,MATCH('DPW1'!$G48,'PCD List'!$AT$3:$AT$48,0),MATCH('DPW1'!$B48,'PCD List'!$AU$2:$BK$2,0)),"")</f>
        <v>Y</v>
      </c>
      <c r="F48" s="78" t="s">
        <v>124</v>
      </c>
      <c r="G48" s="78" t="s">
        <v>121</v>
      </c>
      <c r="H48" s="15" t="s">
        <v>1144</v>
      </c>
      <c r="I48" s="92">
        <v>0</v>
      </c>
      <c r="J48" s="757"/>
      <c r="K48" s="126"/>
      <c r="L48" s="9"/>
      <c r="M48" s="9"/>
      <c r="N48" s="9"/>
      <c r="O48" s="9"/>
      <c r="P48" s="9"/>
      <c r="Q48" s="644">
        <v>2</v>
      </c>
      <c r="R48" s="9"/>
      <c r="S48" s="9"/>
      <c r="T48" s="9"/>
      <c r="U48" s="9"/>
      <c r="V48" s="89"/>
      <c r="W48" s="761">
        <f t="shared" ref="W48" si="13" xml:space="preserve"> Q48</f>
        <v>2</v>
      </c>
      <c r="X48" s="762">
        <f t="shared" ref="X48" si="14" xml:space="preserve"> V48</f>
        <v>0</v>
      </c>
      <c r="Y48" s="691"/>
      <c r="Z48" s="546">
        <v>0</v>
      </c>
      <c r="AA48" s="542">
        <v>0</v>
      </c>
      <c r="AB48" s="542">
        <v>0</v>
      </c>
      <c r="AC48" s="542">
        <v>0</v>
      </c>
      <c r="AD48" s="542">
        <v>0</v>
      </c>
      <c r="AE48" s="542">
        <v>0</v>
      </c>
      <c r="AF48" s="542">
        <v>2</v>
      </c>
      <c r="AG48" s="542"/>
      <c r="AH48" s="542"/>
      <c r="AI48" s="542"/>
      <c r="AJ48" s="542"/>
      <c r="AK48" s="547"/>
      <c r="AL48" s="710">
        <f t="shared" ref="AL48:AL50" si="15" xml:space="preserve"> AF48</f>
        <v>2</v>
      </c>
      <c r="AM48" s="711">
        <f t="shared" ref="AM48:AM50" si="16" xml:space="preserve"> AK48</f>
        <v>0</v>
      </c>
      <c r="AO48" s="712">
        <f t="shared" si="3"/>
        <v>1</v>
      </c>
      <c r="AP48" s="577" t="str">
        <f t="shared" si="4"/>
        <v/>
      </c>
      <c r="AQ48" s="713" t="s">
        <v>1053</v>
      </c>
      <c r="AR48" s="713" t="s">
        <v>1053</v>
      </c>
      <c r="AS48" s="562"/>
      <c r="AT48" s="724" t="s">
        <v>2639</v>
      </c>
      <c r="AV48" s="939" t="str">
        <f>CONCATENATE(F48," (",D48,")")</f>
        <v>SEMD (PCDW17a)</v>
      </c>
      <c r="AW48" s="714" t="s">
        <v>2640</v>
      </c>
      <c r="AX48" s="600" t="s">
        <v>2640</v>
      </c>
      <c r="AY48" s="600" t="s">
        <v>2640</v>
      </c>
      <c r="AZ48" s="600" t="s">
        <v>2640</v>
      </c>
      <c r="BA48" s="600" t="s">
        <v>2640</v>
      </c>
      <c r="BB48" s="600" t="s">
        <v>2640</v>
      </c>
      <c r="BC48" s="600" t="s">
        <v>2640</v>
      </c>
      <c r="BD48" s="600" t="s">
        <v>2640</v>
      </c>
      <c r="BE48" s="600" t="s">
        <v>2640</v>
      </c>
      <c r="BF48" s="600" t="s">
        <v>2640</v>
      </c>
      <c r="BG48" s="600" t="s">
        <v>2640</v>
      </c>
      <c r="BH48" s="600" t="s">
        <v>2640</v>
      </c>
      <c r="BI48" s="606" t="s">
        <v>2641</v>
      </c>
      <c r="BJ48" s="717" t="s">
        <v>2641</v>
      </c>
      <c r="BK48" s="704"/>
      <c r="BL48" s="725" t="s">
        <v>2642</v>
      </c>
      <c r="BM48" s="726" t="s">
        <v>2642</v>
      </c>
      <c r="BN48" s="726" t="s">
        <v>2642</v>
      </c>
      <c r="BO48" s="726" t="s">
        <v>2642</v>
      </c>
      <c r="BP48" s="726" t="s">
        <v>2642</v>
      </c>
      <c r="BQ48" s="726" t="s">
        <v>2642</v>
      </c>
      <c r="BR48" s="726" t="s">
        <v>2642</v>
      </c>
      <c r="BS48" s="726" t="s">
        <v>2642</v>
      </c>
      <c r="BT48" s="726" t="s">
        <v>2642</v>
      </c>
      <c r="BU48" s="726" t="s">
        <v>2642</v>
      </c>
      <c r="BV48" s="726" t="s">
        <v>2642</v>
      </c>
      <c r="BW48" s="727" t="s">
        <v>2642</v>
      </c>
      <c r="BX48" s="728" t="s">
        <v>2643</v>
      </c>
      <c r="BY48" s="729" t="s">
        <v>2643</v>
      </c>
      <c r="BZ48" s="117"/>
      <c r="CA48" s="730" t="s">
        <v>2644</v>
      </c>
      <c r="CB48" s="731" t="s">
        <v>2644</v>
      </c>
    </row>
    <row r="49" spans="1:80" ht="29.7" customHeight="1" thickBot="1" x14ac:dyDescent="0.3">
      <c r="A49" s="132"/>
      <c r="B49" s="956" t="str">
        <f t="shared" si="5"/>
        <v>YKY</v>
      </c>
      <c r="C49" s="281" t="s">
        <v>948</v>
      </c>
      <c r="D49" s="405" t="s">
        <v>52</v>
      </c>
      <c r="E49" s="957">
        <f>IFERROR(INDEX('PCD List'!$AU$3:$BK$48,MATCH('DPW1'!$G49,'PCD List'!$AT$3:$AT$48,0),MATCH('DPW1'!$B49,'PCD List'!$AU$2:$BK$2,0)),"")</f>
        <v>0</v>
      </c>
      <c r="F49" s="406" t="s">
        <v>53</v>
      </c>
      <c r="G49" s="406" t="s">
        <v>54</v>
      </c>
      <c r="H49" s="281" t="s">
        <v>1529</v>
      </c>
      <c r="I49" s="955">
        <v>3</v>
      </c>
      <c r="J49" s="757"/>
      <c r="K49" s="137"/>
      <c r="L49" s="26"/>
      <c r="M49" s="26"/>
      <c r="N49" s="26"/>
      <c r="O49" s="26"/>
      <c r="P49" s="26"/>
      <c r="Q49" s="26"/>
      <c r="R49" s="26"/>
      <c r="S49" s="26"/>
      <c r="T49" s="26"/>
      <c r="U49" s="26"/>
      <c r="V49" s="138"/>
      <c r="W49" s="761">
        <f t="shared" ref="W49" si="17" xml:space="preserve"> Q49</f>
        <v>0</v>
      </c>
      <c r="X49" s="762">
        <f t="shared" ref="X49" si="18" xml:space="preserve"> V49</f>
        <v>0</v>
      </c>
      <c r="Y49" s="691"/>
      <c r="Z49" s="548"/>
      <c r="AA49" s="549"/>
      <c r="AB49" s="549"/>
      <c r="AC49" s="549"/>
      <c r="AD49" s="549"/>
      <c r="AE49" s="549"/>
      <c r="AF49" s="549"/>
      <c r="AG49" s="549"/>
      <c r="AH49" s="549"/>
      <c r="AI49" s="549"/>
      <c r="AJ49" s="549"/>
      <c r="AK49" s="550"/>
      <c r="AL49" s="710">
        <f t="shared" si="15"/>
        <v>0</v>
      </c>
      <c r="AM49" s="711">
        <f t="shared" si="16"/>
        <v>0</v>
      </c>
      <c r="AO49" s="712" t="str">
        <f t="shared" si="3"/>
        <v/>
      </c>
      <c r="AP49" s="577" t="str">
        <f t="shared" si="4"/>
        <v/>
      </c>
      <c r="AQ49" s="713"/>
      <c r="AR49" s="713"/>
      <c r="AS49" s="562"/>
      <c r="AT49" s="732" t="s">
        <v>2645</v>
      </c>
      <c r="AW49" s="733" t="s">
        <v>2646</v>
      </c>
      <c r="AX49" s="734" t="s">
        <v>2646</v>
      </c>
      <c r="AY49" s="735" t="s">
        <v>2646</v>
      </c>
      <c r="AZ49" s="735" t="s">
        <v>2646</v>
      </c>
      <c r="BA49" s="735" t="s">
        <v>2646</v>
      </c>
      <c r="BB49" s="735" t="s">
        <v>2646</v>
      </c>
      <c r="BC49" s="735" t="s">
        <v>2646</v>
      </c>
      <c r="BD49" s="735" t="s">
        <v>2646</v>
      </c>
      <c r="BE49" s="735" t="s">
        <v>2646</v>
      </c>
      <c r="BF49" s="735" t="s">
        <v>2646</v>
      </c>
      <c r="BG49" s="735" t="s">
        <v>2646</v>
      </c>
      <c r="BH49" s="735" t="s">
        <v>2646</v>
      </c>
      <c r="BI49" s="736" t="s">
        <v>2647</v>
      </c>
      <c r="BJ49" s="737" t="s">
        <v>2647</v>
      </c>
      <c r="BK49" s="704"/>
      <c r="BL49" s="733" t="s">
        <v>2648</v>
      </c>
      <c r="BM49" s="735" t="s">
        <v>2648</v>
      </c>
      <c r="BN49" s="735" t="s">
        <v>2648</v>
      </c>
      <c r="BO49" s="735" t="s">
        <v>2648</v>
      </c>
      <c r="BP49" s="735" t="s">
        <v>2648</v>
      </c>
      <c r="BQ49" s="735" t="s">
        <v>2648</v>
      </c>
      <c r="BR49" s="735" t="s">
        <v>2648</v>
      </c>
      <c r="BS49" s="735" t="s">
        <v>2648</v>
      </c>
      <c r="BT49" s="735" t="s">
        <v>2648</v>
      </c>
      <c r="BU49" s="735" t="s">
        <v>2648</v>
      </c>
      <c r="BV49" s="735" t="s">
        <v>2648</v>
      </c>
      <c r="BW49" s="735" t="s">
        <v>2648</v>
      </c>
      <c r="BX49" s="736" t="s">
        <v>2649</v>
      </c>
      <c r="BY49" s="737" t="s">
        <v>2649</v>
      </c>
      <c r="BZ49" s="117"/>
      <c r="CA49" s="738" t="s">
        <v>2650</v>
      </c>
      <c r="CB49" s="739" t="s">
        <v>2650</v>
      </c>
    </row>
    <row r="50" spans="1:80" ht="29.55" customHeight="1" thickBot="1" x14ac:dyDescent="0.3">
      <c r="A50" s="132"/>
      <c r="B50" s="740" t="str">
        <f>B48</f>
        <v>YKY</v>
      </c>
      <c r="C50" s="268" t="s">
        <v>948</v>
      </c>
      <c r="D50" s="269" t="s">
        <v>52</v>
      </c>
      <c r="E50" s="270">
        <f>IFERROR(INDEX('PCD List'!$AU$3:$BK$48,MATCH('DPW1'!$G50,'PCD List'!$AT$3:$AT$48,0),MATCH('DPW1'!$B50,'PCD List'!$AU$2:$BK$2,0)),"")</f>
        <v>0</v>
      </c>
      <c r="F50" s="270" t="s">
        <v>53</v>
      </c>
      <c r="G50" s="270" t="s">
        <v>57</v>
      </c>
      <c r="H50" s="268" t="s">
        <v>1144</v>
      </c>
      <c r="I50" s="769">
        <v>0</v>
      </c>
      <c r="J50" s="757"/>
      <c r="K50" s="127"/>
      <c r="L50" s="128"/>
      <c r="M50" s="128"/>
      <c r="N50" s="128"/>
      <c r="O50" s="128"/>
      <c r="P50" s="128"/>
      <c r="Q50" s="128"/>
      <c r="R50" s="128"/>
      <c r="S50" s="128"/>
      <c r="T50" s="128"/>
      <c r="U50" s="128"/>
      <c r="V50" s="90"/>
      <c r="W50" s="770">
        <f t="shared" ref="W50" si="19" xml:space="preserve"> Q50</f>
        <v>0</v>
      </c>
      <c r="X50" s="771">
        <f t="shared" ref="X50" si="20" xml:space="preserve"> V50</f>
        <v>0</v>
      </c>
      <c r="Y50" s="691"/>
      <c r="Z50" s="551"/>
      <c r="AA50" s="552"/>
      <c r="AB50" s="552"/>
      <c r="AC50" s="552"/>
      <c r="AD50" s="552"/>
      <c r="AE50" s="552"/>
      <c r="AF50" s="552"/>
      <c r="AG50" s="552"/>
      <c r="AH50" s="552"/>
      <c r="AI50" s="552"/>
      <c r="AJ50" s="552"/>
      <c r="AK50" s="553"/>
      <c r="AL50" s="741">
        <f t="shared" si="15"/>
        <v>0</v>
      </c>
      <c r="AM50" s="742">
        <f t="shared" si="16"/>
        <v>0</v>
      </c>
      <c r="AO50" s="743" t="str">
        <f t="shared" si="3"/>
        <v/>
      </c>
      <c r="AP50" s="744" t="str">
        <f t="shared" si="4"/>
        <v/>
      </c>
      <c r="AQ50" s="745"/>
      <c r="AR50" s="745"/>
      <c r="AS50" s="562"/>
      <c r="AT50" s="746" t="s">
        <v>2651</v>
      </c>
      <c r="AW50" s="733" t="s">
        <v>2652</v>
      </c>
      <c r="AX50" s="734" t="s">
        <v>2652</v>
      </c>
      <c r="AY50" s="735" t="s">
        <v>2652</v>
      </c>
      <c r="AZ50" s="735" t="s">
        <v>2652</v>
      </c>
      <c r="BA50" s="735" t="s">
        <v>2652</v>
      </c>
      <c r="BB50" s="735" t="s">
        <v>2652</v>
      </c>
      <c r="BC50" s="735" t="s">
        <v>2652</v>
      </c>
      <c r="BD50" s="735" t="s">
        <v>2652</v>
      </c>
      <c r="BE50" s="735" t="s">
        <v>2652</v>
      </c>
      <c r="BF50" s="735" t="s">
        <v>2652</v>
      </c>
      <c r="BG50" s="735" t="s">
        <v>2652</v>
      </c>
      <c r="BH50" s="735" t="s">
        <v>2652</v>
      </c>
      <c r="BI50" s="736" t="s">
        <v>2653</v>
      </c>
      <c r="BJ50" s="737" t="s">
        <v>2653</v>
      </c>
      <c r="BK50" s="704"/>
      <c r="BL50" s="733" t="s">
        <v>2654</v>
      </c>
      <c r="BM50" s="735" t="s">
        <v>2654</v>
      </c>
      <c r="BN50" s="735" t="s">
        <v>2654</v>
      </c>
      <c r="BO50" s="735" t="s">
        <v>2654</v>
      </c>
      <c r="BP50" s="735" t="s">
        <v>2654</v>
      </c>
      <c r="BQ50" s="735" t="s">
        <v>2654</v>
      </c>
      <c r="BR50" s="735" t="s">
        <v>2654</v>
      </c>
      <c r="BS50" s="735" t="s">
        <v>2654</v>
      </c>
      <c r="BT50" s="735" t="s">
        <v>2654</v>
      </c>
      <c r="BU50" s="735" t="s">
        <v>2654</v>
      </c>
      <c r="BV50" s="735" t="s">
        <v>2654</v>
      </c>
      <c r="BW50" s="735" t="s">
        <v>2654</v>
      </c>
      <c r="BX50" s="736" t="s">
        <v>2655</v>
      </c>
      <c r="BY50" s="737" t="s">
        <v>2655</v>
      </c>
      <c r="BZ50" s="117"/>
      <c r="CA50" s="738" t="s">
        <v>2656</v>
      </c>
      <c r="CB50" s="739" t="s">
        <v>2656</v>
      </c>
    </row>
  </sheetData>
  <sheetProtection formatCells="0" selectLockedCells="1"/>
  <autoFilter ref="B5:AR50" xr:uid="{49EB0525-A102-4E09-8118-302A4ADD9E98}">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9" showButton="0"/>
    <filterColumn colId="40" showButton="0"/>
    <filterColumn colId="41" showButton="0"/>
  </autoFilter>
  <mergeCells count="35">
    <mergeCell ref="AL5:AL7"/>
    <mergeCell ref="AM5:AM7"/>
    <mergeCell ref="AO5:AR5"/>
    <mergeCell ref="AP6:AP7"/>
    <mergeCell ref="AQ6:AQ7"/>
    <mergeCell ref="AR6:AR7"/>
    <mergeCell ref="AO6:AO7"/>
    <mergeCell ref="AT5:AT7"/>
    <mergeCell ref="CA5:CB5"/>
    <mergeCell ref="AY6:BC6"/>
    <mergeCell ref="BD6:BH6"/>
    <mergeCell ref="BL6:BM6"/>
    <mergeCell ref="BN6:BR6"/>
    <mergeCell ref="BS6:BW6"/>
    <mergeCell ref="BL5:BW5"/>
    <mergeCell ref="AW5:BH5"/>
    <mergeCell ref="AW6:AX6"/>
    <mergeCell ref="G5:G7"/>
    <mergeCell ref="B5:B7"/>
    <mergeCell ref="C5:C7"/>
    <mergeCell ref="D5:D7"/>
    <mergeCell ref="E5:E7"/>
    <mergeCell ref="F5:F7"/>
    <mergeCell ref="AG6:AK6"/>
    <mergeCell ref="H5:H7"/>
    <mergeCell ref="I5:I7"/>
    <mergeCell ref="K5:V5"/>
    <mergeCell ref="W5:W7"/>
    <mergeCell ref="X5:X7"/>
    <mergeCell ref="K6:L6"/>
    <mergeCell ref="M6:Q6"/>
    <mergeCell ref="R6:V6"/>
    <mergeCell ref="Z5:AK5"/>
    <mergeCell ref="Z6:AA6"/>
    <mergeCell ref="AB6:AF6"/>
  </mergeCells>
  <phoneticPr fontId="3" type="noConversion"/>
  <conditionalFormatting sqref="AQ8:AR50">
    <cfRule type="cellIs" dxfId="37" priority="1" operator="equal">
      <formula>"Blue"</formula>
    </cfRule>
    <cfRule type="cellIs" dxfId="36" priority="2" operator="equal">
      <formula>"Red"</formula>
    </cfRule>
    <cfRule type="cellIs" dxfId="35" priority="3" operator="equal">
      <formula>"Amber"</formula>
    </cfRule>
    <cfRule type="cellIs" dxfId="34" priority="4" operator="equal">
      <formula>"Green"</formula>
    </cfRule>
  </conditionalFormatting>
  <dataValidations count="1">
    <dataValidation type="list" allowBlank="1" showInputMessage="1" showErrorMessage="1" sqref="AQ8:AR50" xr:uid="{5C20EE55-4D52-4770-A111-293BE59A8F9B}">
      <formula1>"Green, Amber, Red, Blue"</formula1>
    </dataValidation>
  </dataValidations>
  <pageMargins left="0.7" right="0.7" top="0.75" bottom="0.75" header="0.3" footer="0.3"/>
  <pageSetup paperSize="9" orientation="portrait" horizontalDpi="1200" verticalDpi="1200" r:id="rId1"/>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8C31-BB26-405E-A81C-729EE2096B38}">
  <sheetPr codeName="Sheet82"/>
  <dimension ref="A1:CC52"/>
  <sheetViews>
    <sheetView topLeftCell="K1" zoomScale="60" zoomScaleNormal="60" workbookViewId="0">
      <selection activeCell="AL33" sqref="AL33"/>
    </sheetView>
  </sheetViews>
  <sheetFormatPr defaultColWidth="9" defaultRowHeight="13.8" x14ac:dyDescent="0.25"/>
  <cols>
    <col min="1" max="1" width="9" style="117"/>
    <col min="2" max="2" width="15.5" style="117" bestFit="1" customWidth="1"/>
    <col min="3" max="3" width="42.09765625" bestFit="1" customWidth="1"/>
    <col min="4" max="4" width="17.69921875" bestFit="1" customWidth="1"/>
    <col min="5" max="5" width="24.796875" bestFit="1" customWidth="1"/>
    <col min="6" max="6" width="47.09765625" bestFit="1" customWidth="1"/>
    <col min="7" max="7" width="57.69921875" bestFit="1" customWidth="1"/>
    <col min="8" max="8" width="12.09765625" bestFit="1" customWidth="1"/>
    <col min="9" max="9" width="11" bestFit="1" customWidth="1"/>
    <col min="10" max="10" width="33.296875" customWidth="1"/>
    <col min="11" max="11" width="5.296875" customWidth="1"/>
    <col min="12" max="25" width="12.5" customWidth="1"/>
    <col min="26" max="26" width="5.296875" style="117" customWidth="1"/>
    <col min="27" max="40" width="12.5" style="117" customWidth="1"/>
    <col min="41" max="41" width="5.296875" style="117" customWidth="1"/>
    <col min="42" max="43" width="26.19921875" style="117" customWidth="1"/>
    <col min="44" max="44" width="9" style="117"/>
    <col min="45" max="45" width="17.5" style="117" customWidth="1"/>
    <col min="46" max="47" width="9" style="117"/>
    <col min="48" max="48" width="16.796875" style="117" customWidth="1"/>
    <col min="49" max="49" width="2" style="117" customWidth="1"/>
    <col min="50" max="56" width="9" style="117"/>
    <col min="57" max="57" width="11.09765625" style="117" customWidth="1"/>
    <col min="58" max="61" width="9" style="117"/>
    <col min="62" max="62" width="17.296875" style="117" customWidth="1"/>
    <col min="63" max="63" width="15.19921875" style="117" customWidth="1"/>
    <col min="64" max="64" width="2" style="117" customWidth="1"/>
    <col min="65" max="65" width="9" style="117"/>
    <col min="66" max="66" width="12.296875" style="117" customWidth="1"/>
    <col min="67" max="76" width="9" style="117"/>
    <col min="77" max="77" width="13.19921875" style="117" customWidth="1"/>
    <col min="78" max="78" width="13.09765625" style="117" customWidth="1"/>
    <col min="79" max="79" width="1.796875" style="117" customWidth="1"/>
    <col min="80" max="16384" width="9" style="117"/>
  </cols>
  <sheetData>
    <row r="1" spans="1:81" ht="18.600000000000001" x14ac:dyDescent="0.3">
      <c r="A1" s="17" t="str" cm="1">
        <f t="array" aca="1" ref="A1" ca="1" xml:space="preserve"> RIGHT(CELL("filename", A1), LEN(CELL("filename", A1)) - SEARCH("]", CELL("filename", A1)))</f>
        <v>DPW2</v>
      </c>
      <c r="B1" s="17"/>
      <c r="C1" s="581"/>
      <c r="D1" s="581"/>
      <c r="E1" s="581"/>
      <c r="F1" s="581"/>
      <c r="G1" s="581"/>
      <c r="H1" s="581"/>
      <c r="I1" s="581"/>
      <c r="J1" s="581"/>
      <c r="K1" s="581"/>
      <c r="L1" s="581"/>
      <c r="M1" s="581"/>
      <c r="N1" s="581"/>
      <c r="O1" s="581"/>
      <c r="P1" s="581"/>
      <c r="Q1" s="581"/>
      <c r="R1" s="581"/>
      <c r="S1" s="581"/>
      <c r="T1" s="581"/>
      <c r="U1" s="581"/>
      <c r="V1" s="581"/>
      <c r="W1" s="581"/>
      <c r="X1" s="581"/>
      <c r="Y1" s="581"/>
      <c r="Z1" s="17"/>
      <c r="AA1" s="17"/>
      <c r="AB1" s="17"/>
      <c r="AC1" s="17"/>
      <c r="AD1" s="17"/>
      <c r="AE1" s="17"/>
      <c r="AF1" s="17"/>
      <c r="AG1" s="17"/>
      <c r="AH1" s="17"/>
      <c r="AI1" s="17"/>
      <c r="AJ1" s="17"/>
      <c r="AK1" s="17"/>
      <c r="AL1" s="17"/>
      <c r="AM1" s="17"/>
      <c r="AN1" s="17"/>
      <c r="AO1" s="17"/>
      <c r="AP1" s="17"/>
      <c r="AQ1" s="17"/>
      <c r="AR1" s="17"/>
      <c r="AT1" s="17"/>
      <c r="AV1" s="17" t="s">
        <v>1023</v>
      </c>
      <c r="AW1" s="17"/>
      <c r="AY1" s="17"/>
      <c r="AZ1" s="17"/>
      <c r="BA1" s="17"/>
      <c r="BB1" s="17"/>
      <c r="BC1" s="17"/>
      <c r="BD1" s="17"/>
      <c r="BE1" s="17"/>
      <c r="BF1" s="17"/>
      <c r="BG1" s="17"/>
      <c r="BH1" s="17"/>
      <c r="BI1" s="17"/>
      <c r="BJ1" s="17"/>
      <c r="BK1" s="17"/>
      <c r="BL1" s="17"/>
      <c r="BM1" s="17"/>
    </row>
    <row r="2" spans="1:81" ht="18.600000000000001" x14ac:dyDescent="0.3">
      <c r="A2" s="17"/>
      <c r="B2" s="17"/>
      <c r="C2" s="581"/>
      <c r="D2" s="581"/>
      <c r="E2" s="581"/>
      <c r="F2" s="581"/>
      <c r="G2" s="581"/>
      <c r="H2" s="581"/>
      <c r="I2" s="581"/>
      <c r="J2" s="581"/>
      <c r="K2" s="581"/>
      <c r="L2" s="581"/>
      <c r="M2" s="581"/>
      <c r="N2" s="581"/>
      <c r="O2" s="581"/>
      <c r="P2" s="581"/>
      <c r="Q2" s="581"/>
      <c r="R2" s="581"/>
      <c r="S2" s="581"/>
      <c r="T2" s="581"/>
      <c r="U2" s="581"/>
      <c r="V2" s="581"/>
      <c r="W2" s="581"/>
      <c r="X2" s="581"/>
      <c r="Y2" s="581"/>
      <c r="Z2" s="17"/>
      <c r="AA2" s="17"/>
      <c r="AB2" s="17"/>
      <c r="AC2" s="17"/>
      <c r="AD2" s="17"/>
      <c r="AE2" s="17"/>
      <c r="AF2" s="17"/>
      <c r="AG2" s="17"/>
      <c r="AH2" s="17"/>
      <c r="AI2" s="17"/>
      <c r="AJ2" s="17"/>
      <c r="AK2" s="17"/>
      <c r="AL2" s="17"/>
      <c r="AM2" s="17"/>
      <c r="AN2" s="17"/>
      <c r="AO2" s="17"/>
      <c r="AP2" s="17"/>
      <c r="AQ2" s="17"/>
      <c r="AR2" s="17"/>
      <c r="AT2" s="17"/>
      <c r="AU2" s="17"/>
      <c r="AV2" s="17"/>
      <c r="AW2" s="17"/>
      <c r="AX2" s="17"/>
      <c r="AY2" s="17"/>
      <c r="AZ2" s="17"/>
      <c r="BA2" s="17"/>
      <c r="BB2" s="17"/>
      <c r="BC2" s="17"/>
      <c r="BD2" s="17"/>
      <c r="BE2" s="17"/>
      <c r="BF2" s="17"/>
      <c r="BG2" s="17"/>
      <c r="BH2" s="17"/>
      <c r="BI2" s="17"/>
      <c r="BJ2" s="17"/>
      <c r="BK2" s="17"/>
      <c r="BL2" s="17"/>
      <c r="BM2" s="17"/>
    </row>
    <row r="3" spans="1:81" ht="19.2" x14ac:dyDescent="0.35">
      <c r="A3" s="16" t="s">
        <v>2657</v>
      </c>
      <c r="B3" s="16"/>
      <c r="C3" s="582"/>
      <c r="D3" s="582"/>
      <c r="E3" s="582"/>
      <c r="F3" s="582"/>
      <c r="G3" s="582"/>
      <c r="H3" s="582"/>
      <c r="I3" s="582"/>
      <c r="J3" s="582"/>
      <c r="K3" s="856"/>
      <c r="L3" s="582"/>
      <c r="M3" s="582"/>
      <c r="N3" s="582"/>
      <c r="O3" s="582"/>
      <c r="P3" s="582"/>
      <c r="Q3" s="582"/>
      <c r="R3" s="582"/>
      <c r="S3" s="582"/>
      <c r="T3" s="582"/>
      <c r="U3" s="582"/>
      <c r="V3" s="582"/>
      <c r="W3" s="582"/>
      <c r="X3" s="582"/>
      <c r="Y3" s="582"/>
      <c r="Z3" s="88"/>
      <c r="AA3" s="16"/>
      <c r="AB3" s="16"/>
      <c r="AC3" s="16"/>
      <c r="AD3" s="16"/>
      <c r="AE3" s="16"/>
      <c r="AF3" s="16"/>
      <c r="AG3" s="16"/>
      <c r="AH3" s="16"/>
      <c r="AI3" s="16"/>
      <c r="AJ3" s="16"/>
      <c r="AK3" s="16"/>
      <c r="AL3" s="16"/>
      <c r="AM3" s="16"/>
      <c r="AN3" s="16"/>
      <c r="AO3" s="88"/>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row>
    <row r="4" spans="1:81" ht="14.4" thickBot="1" x14ac:dyDescent="0.3">
      <c r="AV4" s="117" t="s">
        <v>2658</v>
      </c>
      <c r="BJ4" s="117" t="s">
        <v>2659</v>
      </c>
      <c r="BK4" s="117" t="s">
        <v>2659</v>
      </c>
      <c r="BY4" s="117" t="s">
        <v>2660</v>
      </c>
      <c r="BZ4" s="117" t="s">
        <v>2660</v>
      </c>
      <c r="CB4" s="117" t="s">
        <v>2661</v>
      </c>
      <c r="CC4" s="117" t="s">
        <v>2661</v>
      </c>
    </row>
    <row r="5" spans="1:81" ht="27.45" customHeight="1" x14ac:dyDescent="0.3">
      <c r="A5" s="555" t="s">
        <v>1025</v>
      </c>
      <c r="B5" s="1084" t="s">
        <v>137</v>
      </c>
      <c r="C5" s="1151" t="s">
        <v>974</v>
      </c>
      <c r="D5" s="1151" t="s">
        <v>975</v>
      </c>
      <c r="E5" s="1151" t="s">
        <v>1141</v>
      </c>
      <c r="F5" s="1151" t="s">
        <v>2391</v>
      </c>
      <c r="G5" s="1151" t="s">
        <v>27</v>
      </c>
      <c r="H5" s="1151" t="s">
        <v>976</v>
      </c>
      <c r="I5" s="1151" t="s">
        <v>977</v>
      </c>
      <c r="J5" s="1148" t="s">
        <v>979</v>
      </c>
      <c r="K5" s="613"/>
      <c r="L5" s="1156" t="s">
        <v>1074</v>
      </c>
      <c r="M5" s="1151"/>
      <c r="N5" s="1151"/>
      <c r="O5" s="1151"/>
      <c r="P5" s="1151"/>
      <c r="Q5" s="1151"/>
      <c r="R5" s="1151"/>
      <c r="S5" s="1151"/>
      <c r="T5" s="1151"/>
      <c r="U5" s="1151"/>
      <c r="V5" s="1151"/>
      <c r="W5" s="1148"/>
      <c r="X5" s="1156" t="s">
        <v>1075</v>
      </c>
      <c r="Y5" s="1148" t="s">
        <v>1076</v>
      </c>
      <c r="AA5" s="1084" t="s">
        <v>1077</v>
      </c>
      <c r="AB5" s="1047"/>
      <c r="AC5" s="1047"/>
      <c r="AD5" s="1047"/>
      <c r="AE5" s="1047"/>
      <c r="AF5" s="1047"/>
      <c r="AG5" s="1047"/>
      <c r="AH5" s="1047"/>
      <c r="AI5" s="1047"/>
      <c r="AJ5" s="1047"/>
      <c r="AK5" s="1047"/>
      <c r="AL5" s="1060"/>
      <c r="AM5" s="1164" t="s">
        <v>1078</v>
      </c>
      <c r="AN5" s="1060" t="s">
        <v>1079</v>
      </c>
      <c r="AP5" s="1167" t="s">
        <v>1080</v>
      </c>
      <c r="AQ5" s="1168"/>
      <c r="AS5" s="1160" t="s">
        <v>1033</v>
      </c>
      <c r="AV5" s="339" t="s">
        <v>979</v>
      </c>
      <c r="AX5" s="1134" t="s">
        <v>1074</v>
      </c>
      <c r="AY5" s="1135"/>
      <c r="AZ5" s="1135"/>
      <c r="BA5" s="1135"/>
      <c r="BB5" s="1135"/>
      <c r="BC5" s="1135"/>
      <c r="BD5" s="1135"/>
      <c r="BE5" s="1135"/>
      <c r="BF5" s="1135"/>
      <c r="BG5" s="1135"/>
      <c r="BH5" s="1135"/>
      <c r="BI5" s="1135"/>
      <c r="BJ5" s="295" t="s">
        <v>1075</v>
      </c>
      <c r="BK5" s="340" t="s">
        <v>1076</v>
      </c>
      <c r="BM5" s="1134" t="s">
        <v>1077</v>
      </c>
      <c r="BN5" s="1135"/>
      <c r="BO5" s="1135"/>
      <c r="BP5" s="1135"/>
      <c r="BQ5" s="1135"/>
      <c r="BR5" s="1135"/>
      <c r="BS5" s="1135"/>
      <c r="BT5" s="1135"/>
      <c r="BU5" s="1135"/>
      <c r="BV5" s="1135"/>
      <c r="BW5" s="1135"/>
      <c r="BX5" s="1135"/>
      <c r="BY5" s="295" t="s">
        <v>1078</v>
      </c>
      <c r="BZ5" s="340" t="s">
        <v>1079</v>
      </c>
      <c r="CB5" s="1134" t="s">
        <v>2662</v>
      </c>
      <c r="CC5" s="1174"/>
    </row>
    <row r="6" spans="1:81" ht="27.45" customHeight="1" x14ac:dyDescent="0.3">
      <c r="A6" s="555"/>
      <c r="B6" s="1085"/>
      <c r="C6" s="1152"/>
      <c r="D6" s="1152"/>
      <c r="E6" s="1152"/>
      <c r="F6" s="1152"/>
      <c r="G6" s="1152"/>
      <c r="H6" s="1152"/>
      <c r="I6" s="1152"/>
      <c r="J6" s="1154"/>
      <c r="K6" s="613"/>
      <c r="L6" s="1159" t="s">
        <v>1045</v>
      </c>
      <c r="M6" s="963"/>
      <c r="N6" s="960" t="s">
        <v>1039</v>
      </c>
      <c r="O6" s="960"/>
      <c r="P6" s="960"/>
      <c r="Q6" s="960"/>
      <c r="R6" s="960"/>
      <c r="S6" s="960" t="s">
        <v>1040</v>
      </c>
      <c r="T6" s="960"/>
      <c r="U6" s="960"/>
      <c r="V6" s="960"/>
      <c r="W6" s="1149"/>
      <c r="X6" s="1157"/>
      <c r="Y6" s="1149"/>
      <c r="AA6" s="1173" t="s">
        <v>1045</v>
      </c>
      <c r="AB6" s="968"/>
      <c r="AC6" s="958" t="s">
        <v>1039</v>
      </c>
      <c r="AD6" s="958"/>
      <c r="AE6" s="958"/>
      <c r="AF6" s="958"/>
      <c r="AG6" s="958"/>
      <c r="AH6" s="958" t="s">
        <v>1040</v>
      </c>
      <c r="AI6" s="958"/>
      <c r="AJ6" s="958"/>
      <c r="AK6" s="958"/>
      <c r="AL6" s="1163"/>
      <c r="AM6" s="968"/>
      <c r="AN6" s="1163"/>
      <c r="AP6" s="1169" t="s">
        <v>1081</v>
      </c>
      <c r="AQ6" s="1171" t="s">
        <v>1082</v>
      </c>
      <c r="AS6" s="1161"/>
      <c r="AV6" s="341" t="s">
        <v>979</v>
      </c>
      <c r="AX6" s="1133" t="s">
        <v>1045</v>
      </c>
      <c r="AY6" s="977"/>
      <c r="AZ6" s="969" t="s">
        <v>1039</v>
      </c>
      <c r="BA6" s="969"/>
      <c r="BB6" s="969"/>
      <c r="BC6" s="969"/>
      <c r="BD6" s="969"/>
      <c r="BE6" s="969" t="s">
        <v>1040</v>
      </c>
      <c r="BF6" s="969"/>
      <c r="BG6" s="969"/>
      <c r="BH6" s="969"/>
      <c r="BI6" s="969"/>
      <c r="BJ6" s="286" t="s">
        <v>1075</v>
      </c>
      <c r="BK6" s="342" t="s">
        <v>1076</v>
      </c>
      <c r="BM6" s="1133" t="s">
        <v>1045</v>
      </c>
      <c r="BN6" s="977"/>
      <c r="BO6" s="969" t="s">
        <v>1039</v>
      </c>
      <c r="BP6" s="969"/>
      <c r="BQ6" s="969"/>
      <c r="BR6" s="969"/>
      <c r="BS6" s="969"/>
      <c r="BT6" s="969" t="s">
        <v>1040</v>
      </c>
      <c r="BU6" s="969"/>
      <c r="BV6" s="969"/>
      <c r="BW6" s="969"/>
      <c r="BX6" s="969"/>
      <c r="BY6" s="286" t="s">
        <v>1078</v>
      </c>
      <c r="BZ6" s="342" t="s">
        <v>1079</v>
      </c>
      <c r="CB6" s="343" t="s">
        <v>1081</v>
      </c>
      <c r="CC6" s="342" t="s">
        <v>1082</v>
      </c>
    </row>
    <row r="7" spans="1:81" ht="27.45" customHeight="1" thickBot="1" x14ac:dyDescent="0.35">
      <c r="A7" s="555" t="s">
        <v>1046</v>
      </c>
      <c r="B7" s="1086"/>
      <c r="C7" s="1153"/>
      <c r="D7" s="1153"/>
      <c r="E7" s="1153"/>
      <c r="F7" s="1153"/>
      <c r="G7" s="1153"/>
      <c r="H7" s="1153"/>
      <c r="I7" s="1049"/>
      <c r="J7" s="1155"/>
      <c r="K7" s="613"/>
      <c r="L7" s="857" t="s">
        <v>381</v>
      </c>
      <c r="M7" s="586" t="s">
        <v>382</v>
      </c>
      <c r="N7" s="586" t="s">
        <v>383</v>
      </c>
      <c r="O7" s="586" t="s">
        <v>384</v>
      </c>
      <c r="P7" s="586" t="s">
        <v>385</v>
      </c>
      <c r="Q7" s="586" t="s">
        <v>386</v>
      </c>
      <c r="R7" s="586" t="s">
        <v>387</v>
      </c>
      <c r="S7" s="586" t="s">
        <v>1047</v>
      </c>
      <c r="T7" s="586" t="s">
        <v>1048</v>
      </c>
      <c r="U7" s="586" t="s">
        <v>1049</v>
      </c>
      <c r="V7" s="586" t="s">
        <v>1050</v>
      </c>
      <c r="W7" s="858" t="s">
        <v>1051</v>
      </c>
      <c r="X7" s="1158"/>
      <c r="Y7" s="1150"/>
      <c r="AA7" s="99" t="s">
        <v>381</v>
      </c>
      <c r="AB7" s="100" t="s">
        <v>382</v>
      </c>
      <c r="AC7" s="100" t="s">
        <v>383</v>
      </c>
      <c r="AD7" s="100" t="s">
        <v>384</v>
      </c>
      <c r="AE7" s="100" t="s">
        <v>385</v>
      </c>
      <c r="AF7" s="100" t="s">
        <v>386</v>
      </c>
      <c r="AG7" s="100" t="s">
        <v>387</v>
      </c>
      <c r="AH7" s="100" t="s">
        <v>1047</v>
      </c>
      <c r="AI7" s="100" t="s">
        <v>1048</v>
      </c>
      <c r="AJ7" s="100" t="s">
        <v>1049</v>
      </c>
      <c r="AK7" s="100" t="s">
        <v>1050</v>
      </c>
      <c r="AL7" s="125" t="s">
        <v>1051</v>
      </c>
      <c r="AM7" s="1165"/>
      <c r="AN7" s="1166"/>
      <c r="AP7" s="1170"/>
      <c r="AQ7" s="1172"/>
      <c r="AS7" s="1162"/>
      <c r="AU7" s="555" t="s">
        <v>1052</v>
      </c>
      <c r="AV7" s="344" t="s">
        <v>1083</v>
      </c>
      <c r="AX7" s="327" t="s">
        <v>381</v>
      </c>
      <c r="AY7" s="291" t="s">
        <v>382</v>
      </c>
      <c r="AZ7" s="291" t="s">
        <v>383</v>
      </c>
      <c r="BA7" s="291" t="s">
        <v>384</v>
      </c>
      <c r="BB7" s="291" t="s">
        <v>385</v>
      </c>
      <c r="BC7" s="291" t="s">
        <v>386</v>
      </c>
      <c r="BD7" s="291" t="s">
        <v>387</v>
      </c>
      <c r="BE7" s="291" t="s">
        <v>1047</v>
      </c>
      <c r="BF7" s="291" t="s">
        <v>1048</v>
      </c>
      <c r="BG7" s="291" t="s">
        <v>1049</v>
      </c>
      <c r="BH7" s="291" t="s">
        <v>1050</v>
      </c>
      <c r="BI7" s="291" t="s">
        <v>1051</v>
      </c>
      <c r="BJ7" s="345" t="s">
        <v>387</v>
      </c>
      <c r="BK7" s="346" t="s">
        <v>1051</v>
      </c>
      <c r="BM7" s="327" t="s">
        <v>381</v>
      </c>
      <c r="BN7" s="291" t="s">
        <v>382</v>
      </c>
      <c r="BO7" s="291" t="s">
        <v>383</v>
      </c>
      <c r="BP7" s="291" t="s">
        <v>384</v>
      </c>
      <c r="BQ7" s="291" t="s">
        <v>385</v>
      </c>
      <c r="BR7" s="291" t="s">
        <v>386</v>
      </c>
      <c r="BS7" s="291" t="s">
        <v>387</v>
      </c>
      <c r="BT7" s="291" t="s">
        <v>1047</v>
      </c>
      <c r="BU7" s="291" t="s">
        <v>1048</v>
      </c>
      <c r="BV7" s="291" t="s">
        <v>1049</v>
      </c>
      <c r="BW7" s="291" t="s">
        <v>1050</v>
      </c>
      <c r="BX7" s="291" t="s">
        <v>1051</v>
      </c>
      <c r="BY7" s="345" t="s">
        <v>387</v>
      </c>
      <c r="BZ7" s="346" t="s">
        <v>1051</v>
      </c>
      <c r="CB7" s="347" t="s">
        <v>387</v>
      </c>
      <c r="CC7" s="346" t="s">
        <v>1051</v>
      </c>
    </row>
    <row r="8" spans="1:81" s="566" customFormat="1" ht="15" x14ac:dyDescent="0.25">
      <c r="B8" s="772" t="str">
        <f>rngAcronym</f>
        <v>YKY</v>
      </c>
      <c r="C8" s="97" t="s">
        <v>839</v>
      </c>
      <c r="D8" s="87" t="s">
        <v>840</v>
      </c>
      <c r="E8" s="859">
        <f>IFERROR(INDEX('PCD List'!$AU$3:$BK$48,MATCH('DPW2'!$G8,'PCD List'!$AT$3:$AT$48,0),MATCH('DPW2'!$B8,'PCD List'!$AU$2:$BK$2,0)),"")</f>
        <v>0</v>
      </c>
      <c r="F8" s="86" t="s">
        <v>738</v>
      </c>
      <c r="G8" s="86" t="s">
        <v>842</v>
      </c>
      <c r="H8" s="87" t="s">
        <v>602</v>
      </c>
      <c r="I8" s="87">
        <v>3</v>
      </c>
      <c r="J8" s="860"/>
      <c r="K8" s="30"/>
      <c r="L8" s="861"/>
      <c r="M8" s="66"/>
      <c r="N8" s="66"/>
      <c r="O8" s="66"/>
      <c r="P8" s="66"/>
      <c r="Q8" s="66"/>
      <c r="R8" s="66"/>
      <c r="S8" s="66"/>
      <c r="T8" s="66"/>
      <c r="U8" s="66"/>
      <c r="V8" s="66"/>
      <c r="W8" s="66"/>
      <c r="X8" s="862">
        <f xml:space="preserve"> R8</f>
        <v>0</v>
      </c>
      <c r="Y8" s="863">
        <f t="shared" ref="Y8:Y48" si="0" xml:space="preserve"> W8</f>
        <v>0</v>
      </c>
      <c r="AA8" s="904"/>
      <c r="AB8" s="896"/>
      <c r="AC8" s="896"/>
      <c r="AD8" s="896"/>
      <c r="AE8" s="896"/>
      <c r="AF8" s="896"/>
      <c r="AG8" s="896"/>
      <c r="AH8" s="896"/>
      <c r="AI8" s="896"/>
      <c r="AJ8" s="896"/>
      <c r="AK8" s="896"/>
      <c r="AL8" s="897"/>
      <c r="AM8" s="773">
        <f xml:space="preserve"> AG8</f>
        <v>0</v>
      </c>
      <c r="AN8" s="774">
        <f t="shared" ref="AN8:AN48" si="1" xml:space="preserve"> AL8</f>
        <v>0</v>
      </c>
      <c r="AP8" s="694" t="str">
        <f t="shared" ref="AP8:AP52" si="2" xml:space="preserve"> IFERROR(AM8 / X8, "")</f>
        <v/>
      </c>
      <c r="AQ8" s="775" t="str">
        <f t="shared" ref="AQ8:AQ52" si="3" xml:space="preserve"> IFERROR(AN8 / Y8, "")</f>
        <v/>
      </c>
      <c r="AS8" s="697" t="s">
        <v>2663</v>
      </c>
      <c r="AV8" s="776" t="s">
        <v>2664</v>
      </c>
      <c r="AW8" s="575"/>
      <c r="AX8" s="777" t="s">
        <v>2665</v>
      </c>
      <c r="AY8" s="778" t="s">
        <v>2665</v>
      </c>
      <c r="AZ8" s="778" t="s">
        <v>2665</v>
      </c>
      <c r="BA8" s="778" t="s">
        <v>2665</v>
      </c>
      <c r="BB8" s="778" t="s">
        <v>2665</v>
      </c>
      <c r="BC8" s="778" t="s">
        <v>2665</v>
      </c>
      <c r="BD8" s="778" t="s">
        <v>2665</v>
      </c>
      <c r="BE8" s="778" t="s">
        <v>2665</v>
      </c>
      <c r="BF8" s="778" t="s">
        <v>2665</v>
      </c>
      <c r="BG8" s="778" t="s">
        <v>2665</v>
      </c>
      <c r="BH8" s="778" t="s">
        <v>2665</v>
      </c>
      <c r="BI8" s="778" t="s">
        <v>2665</v>
      </c>
      <c r="BJ8" s="779" t="s">
        <v>2666</v>
      </c>
      <c r="BK8" s="780" t="s">
        <v>2666</v>
      </c>
      <c r="BL8" s="117"/>
      <c r="BM8" s="781" t="s">
        <v>2667</v>
      </c>
      <c r="BN8" s="782" t="s">
        <v>2667</v>
      </c>
      <c r="BO8" s="782" t="s">
        <v>2667</v>
      </c>
      <c r="BP8" s="782" t="s">
        <v>2667</v>
      </c>
      <c r="BQ8" s="782" t="s">
        <v>2667</v>
      </c>
      <c r="BR8" s="782" t="s">
        <v>2667</v>
      </c>
      <c r="BS8" s="782" t="s">
        <v>2667</v>
      </c>
      <c r="BT8" s="782" t="s">
        <v>2667</v>
      </c>
      <c r="BU8" s="782" t="s">
        <v>2667</v>
      </c>
      <c r="BV8" s="782" t="s">
        <v>2667</v>
      </c>
      <c r="BW8" s="782" t="s">
        <v>2667</v>
      </c>
      <c r="BX8" s="783" t="s">
        <v>2667</v>
      </c>
      <c r="BY8" s="784" t="s">
        <v>2668</v>
      </c>
      <c r="BZ8" s="785" t="s">
        <v>2668</v>
      </c>
      <c r="CA8" s="117"/>
      <c r="CB8" s="786" t="s">
        <v>2669</v>
      </c>
      <c r="CC8" s="787" t="s">
        <v>2669</v>
      </c>
    </row>
    <row r="9" spans="1:81" s="566" customFormat="1" ht="15" x14ac:dyDescent="0.25">
      <c r="B9" s="788" t="str">
        <f t="shared" ref="B9:B52" si="4">B8</f>
        <v>YKY</v>
      </c>
      <c r="C9" s="11" t="s">
        <v>839</v>
      </c>
      <c r="D9" s="15" t="s">
        <v>840</v>
      </c>
      <c r="E9" s="760">
        <f>IFERROR(INDEX('PCD List'!$AU$3:$BK$48,MATCH('DPW2'!$G9,'PCD List'!$AT$3:$AT$48,0),MATCH('DPW2'!$B9,'PCD List'!$AU$2:$BK$2,0)),"")</f>
        <v>0</v>
      </c>
      <c r="F9" s="10" t="s">
        <v>741</v>
      </c>
      <c r="G9" s="10" t="s">
        <v>847</v>
      </c>
      <c r="H9" s="15" t="s">
        <v>602</v>
      </c>
      <c r="I9" s="15">
        <v>3</v>
      </c>
      <c r="J9" s="860"/>
      <c r="K9" s="30"/>
      <c r="L9" s="861"/>
      <c r="M9" s="66"/>
      <c r="N9" s="66"/>
      <c r="O9" s="66"/>
      <c r="P9" s="66"/>
      <c r="Q9" s="66"/>
      <c r="R9" s="66"/>
      <c r="S9" s="66"/>
      <c r="T9" s="66"/>
      <c r="U9" s="66"/>
      <c r="V9" s="66"/>
      <c r="W9" s="66"/>
      <c r="X9" s="864">
        <f xml:space="preserve"> R9</f>
        <v>0</v>
      </c>
      <c r="Y9" s="686">
        <f t="shared" si="0"/>
        <v>0</v>
      </c>
      <c r="AA9" s="904"/>
      <c r="AB9" s="896"/>
      <c r="AC9" s="896"/>
      <c r="AD9" s="896"/>
      <c r="AE9" s="896"/>
      <c r="AF9" s="896"/>
      <c r="AG9" s="896"/>
      <c r="AH9" s="896"/>
      <c r="AI9" s="896"/>
      <c r="AJ9" s="896"/>
      <c r="AK9" s="896"/>
      <c r="AL9" s="897"/>
      <c r="AM9" s="789">
        <f xml:space="preserve"> AG9</f>
        <v>0</v>
      </c>
      <c r="AN9" s="668">
        <f t="shared" si="1"/>
        <v>0</v>
      </c>
      <c r="AP9" s="790" t="str">
        <f t="shared" si="2"/>
        <v/>
      </c>
      <c r="AQ9" s="791" t="str">
        <f t="shared" si="3"/>
        <v/>
      </c>
      <c r="AS9" s="697" t="s">
        <v>2670</v>
      </c>
      <c r="AV9" s="792" t="s">
        <v>2671</v>
      </c>
      <c r="AW9" s="575"/>
      <c r="AX9" s="793" t="s">
        <v>2672</v>
      </c>
      <c r="AY9" s="658" t="s">
        <v>2672</v>
      </c>
      <c r="AZ9" s="658" t="s">
        <v>2672</v>
      </c>
      <c r="BA9" s="658" t="s">
        <v>2672</v>
      </c>
      <c r="BB9" s="658" t="s">
        <v>2672</v>
      </c>
      <c r="BC9" s="658" t="s">
        <v>2672</v>
      </c>
      <c r="BD9" s="658" t="s">
        <v>2672</v>
      </c>
      <c r="BE9" s="658" t="s">
        <v>2672</v>
      </c>
      <c r="BF9" s="658" t="s">
        <v>2672</v>
      </c>
      <c r="BG9" s="658" t="s">
        <v>2672</v>
      </c>
      <c r="BH9" s="658" t="s">
        <v>2672</v>
      </c>
      <c r="BI9" s="658" t="s">
        <v>2672</v>
      </c>
      <c r="BJ9" s="794" t="s">
        <v>2673</v>
      </c>
      <c r="BK9" s="653" t="s">
        <v>2673</v>
      </c>
      <c r="BL9" s="117"/>
      <c r="BM9" s="795" t="s">
        <v>2674</v>
      </c>
      <c r="BN9" s="609" t="s">
        <v>2674</v>
      </c>
      <c r="BO9" s="609" t="s">
        <v>2674</v>
      </c>
      <c r="BP9" s="609" t="s">
        <v>2674</v>
      </c>
      <c r="BQ9" s="609" t="s">
        <v>2674</v>
      </c>
      <c r="BR9" s="609" t="s">
        <v>2674</v>
      </c>
      <c r="BS9" s="609" t="s">
        <v>2674</v>
      </c>
      <c r="BT9" s="609" t="s">
        <v>2674</v>
      </c>
      <c r="BU9" s="609" t="s">
        <v>2674</v>
      </c>
      <c r="BV9" s="609" t="s">
        <v>2674</v>
      </c>
      <c r="BW9" s="609" t="s">
        <v>2674</v>
      </c>
      <c r="BX9" s="610" t="s">
        <v>2674</v>
      </c>
      <c r="BY9" s="796" t="s">
        <v>2675</v>
      </c>
      <c r="BZ9" s="797" t="s">
        <v>2675</v>
      </c>
      <c r="CA9" s="117"/>
      <c r="CB9" s="798" t="s">
        <v>2676</v>
      </c>
      <c r="CC9" s="799" t="s">
        <v>2676</v>
      </c>
    </row>
    <row r="10" spans="1:81" s="566" customFormat="1" ht="15" x14ac:dyDescent="0.25">
      <c r="B10" s="788" t="str">
        <f t="shared" si="4"/>
        <v>YKY</v>
      </c>
      <c r="C10" s="11" t="s">
        <v>839</v>
      </c>
      <c r="D10" s="15" t="s">
        <v>853</v>
      </c>
      <c r="E10" s="760">
        <f>IFERROR(INDEX('PCD List'!$AU$3:$BK$48,MATCH('DPW2'!$G10,'PCD List'!$AT$3:$AT$48,0),MATCH('DPW2'!$B10,'PCD List'!$AU$2:$BK$2,0)),"")</f>
        <v>0</v>
      </c>
      <c r="F10" s="10" t="s">
        <v>748</v>
      </c>
      <c r="G10" s="10" t="s">
        <v>854</v>
      </c>
      <c r="H10" s="15" t="s">
        <v>602</v>
      </c>
      <c r="I10" s="15">
        <v>0</v>
      </c>
      <c r="J10" s="860"/>
      <c r="K10" s="30"/>
      <c r="L10" s="861"/>
      <c r="M10" s="66"/>
      <c r="N10" s="66"/>
      <c r="O10" s="66"/>
      <c r="P10" s="66"/>
      <c r="Q10" s="66"/>
      <c r="R10" s="66"/>
      <c r="S10" s="66"/>
      <c r="T10" s="66"/>
      <c r="U10" s="66"/>
      <c r="V10" s="66"/>
      <c r="W10" s="66"/>
      <c r="X10" s="864">
        <f xml:space="preserve"> R10</f>
        <v>0</v>
      </c>
      <c r="Y10" s="686">
        <f t="shared" si="0"/>
        <v>0</v>
      </c>
      <c r="AA10" s="904"/>
      <c r="AB10" s="896"/>
      <c r="AC10" s="896"/>
      <c r="AD10" s="896"/>
      <c r="AE10" s="896"/>
      <c r="AF10" s="896"/>
      <c r="AG10" s="896"/>
      <c r="AH10" s="896"/>
      <c r="AI10" s="896"/>
      <c r="AJ10" s="896"/>
      <c r="AK10" s="896"/>
      <c r="AL10" s="897"/>
      <c r="AM10" s="789">
        <f xml:space="preserve"> AG10</f>
        <v>0</v>
      </c>
      <c r="AN10" s="668">
        <f t="shared" si="1"/>
        <v>0</v>
      </c>
      <c r="AP10" s="790" t="str">
        <f t="shared" si="2"/>
        <v/>
      </c>
      <c r="AQ10" s="791" t="str">
        <f t="shared" si="3"/>
        <v/>
      </c>
      <c r="AS10" s="697" t="s">
        <v>2677</v>
      </c>
      <c r="AV10" s="792" t="s">
        <v>2678</v>
      </c>
      <c r="AW10" s="575"/>
      <c r="AX10" s="793" t="s">
        <v>2679</v>
      </c>
      <c r="AY10" s="658" t="s">
        <v>2679</v>
      </c>
      <c r="AZ10" s="658" t="s">
        <v>2679</v>
      </c>
      <c r="BA10" s="658" t="s">
        <v>2679</v>
      </c>
      <c r="BB10" s="658" t="s">
        <v>2679</v>
      </c>
      <c r="BC10" s="658" t="s">
        <v>2679</v>
      </c>
      <c r="BD10" s="658" t="s">
        <v>2679</v>
      </c>
      <c r="BE10" s="658" t="s">
        <v>2679</v>
      </c>
      <c r="BF10" s="658" t="s">
        <v>2679</v>
      </c>
      <c r="BG10" s="658" t="s">
        <v>2679</v>
      </c>
      <c r="BH10" s="658" t="s">
        <v>2679</v>
      </c>
      <c r="BI10" s="658" t="s">
        <v>2679</v>
      </c>
      <c r="BJ10" s="794" t="s">
        <v>2680</v>
      </c>
      <c r="BK10" s="653" t="s">
        <v>2680</v>
      </c>
      <c r="BL10" s="117"/>
      <c r="BM10" s="795" t="s">
        <v>2681</v>
      </c>
      <c r="BN10" s="609" t="s">
        <v>2681</v>
      </c>
      <c r="BO10" s="609" t="s">
        <v>2681</v>
      </c>
      <c r="BP10" s="609" t="s">
        <v>2681</v>
      </c>
      <c r="BQ10" s="609" t="s">
        <v>2681</v>
      </c>
      <c r="BR10" s="609" t="s">
        <v>2681</v>
      </c>
      <c r="BS10" s="609" t="s">
        <v>2681</v>
      </c>
      <c r="BT10" s="609" t="s">
        <v>2681</v>
      </c>
      <c r="BU10" s="609" t="s">
        <v>2681</v>
      </c>
      <c r="BV10" s="609" t="s">
        <v>2681</v>
      </c>
      <c r="BW10" s="609" t="s">
        <v>2681</v>
      </c>
      <c r="BX10" s="610" t="s">
        <v>2681</v>
      </c>
      <c r="BY10" s="796" t="s">
        <v>2682</v>
      </c>
      <c r="BZ10" s="797" t="s">
        <v>2682</v>
      </c>
      <c r="CA10" s="117"/>
      <c r="CB10" s="798" t="s">
        <v>2683</v>
      </c>
      <c r="CC10" s="799" t="s">
        <v>2683</v>
      </c>
    </row>
    <row r="11" spans="1:81" s="566" customFormat="1" ht="15" x14ac:dyDescent="0.25">
      <c r="B11" s="788" t="str">
        <f t="shared" si="4"/>
        <v>YKY</v>
      </c>
      <c r="C11" s="11" t="s">
        <v>839</v>
      </c>
      <c r="D11" s="15" t="s">
        <v>85</v>
      </c>
      <c r="E11" s="760">
        <f>IFERROR(INDEX('PCD List'!$AU$3:$BK$48,MATCH('DPW2'!$G11,'PCD List'!$AT$3:$AT$48,0),MATCH('DPW2'!$B11,'PCD List'!$AU$2:$BK$2,0)),"")</f>
        <v>0</v>
      </c>
      <c r="F11" s="10" t="s">
        <v>751</v>
      </c>
      <c r="G11" s="10" t="s">
        <v>858</v>
      </c>
      <c r="H11" s="15" t="s">
        <v>602</v>
      </c>
      <c r="I11" s="15">
        <v>3</v>
      </c>
      <c r="J11" s="860"/>
      <c r="K11" s="30"/>
      <c r="L11" s="861"/>
      <c r="M11" s="66"/>
      <c r="N11" s="66"/>
      <c r="O11" s="66"/>
      <c r="P11" s="66"/>
      <c r="Q11" s="66"/>
      <c r="R11" s="66"/>
      <c r="S11" s="66"/>
      <c r="T11" s="66"/>
      <c r="U11" s="66"/>
      <c r="V11" s="66"/>
      <c r="W11" s="66"/>
      <c r="X11" s="864">
        <f xml:space="preserve"> R11</f>
        <v>0</v>
      </c>
      <c r="Y11" s="686">
        <f t="shared" si="0"/>
        <v>0</v>
      </c>
      <c r="AA11" s="904"/>
      <c r="AB11" s="896"/>
      <c r="AC11" s="896"/>
      <c r="AD11" s="896"/>
      <c r="AE11" s="896"/>
      <c r="AF11" s="896"/>
      <c r="AG11" s="896"/>
      <c r="AH11" s="896"/>
      <c r="AI11" s="896"/>
      <c r="AJ11" s="896"/>
      <c r="AK11" s="896"/>
      <c r="AL11" s="897"/>
      <c r="AM11" s="789">
        <f xml:space="preserve"> AG11</f>
        <v>0</v>
      </c>
      <c r="AN11" s="668">
        <f t="shared" si="1"/>
        <v>0</v>
      </c>
      <c r="AP11" s="790" t="str">
        <f t="shared" si="2"/>
        <v/>
      </c>
      <c r="AQ11" s="791" t="str">
        <f t="shared" si="3"/>
        <v/>
      </c>
      <c r="AS11" s="697" t="s">
        <v>2684</v>
      </c>
      <c r="AV11" s="792" t="s">
        <v>2685</v>
      </c>
      <c r="AW11" s="575"/>
      <c r="AX11" s="793" t="s">
        <v>2686</v>
      </c>
      <c r="AY11" s="658" t="s">
        <v>2686</v>
      </c>
      <c r="AZ11" s="658" t="s">
        <v>2686</v>
      </c>
      <c r="BA11" s="658" t="s">
        <v>2686</v>
      </c>
      <c r="BB11" s="658" t="s">
        <v>2686</v>
      </c>
      <c r="BC11" s="658" t="s">
        <v>2686</v>
      </c>
      <c r="BD11" s="658" t="s">
        <v>2686</v>
      </c>
      <c r="BE11" s="658" t="s">
        <v>2686</v>
      </c>
      <c r="BF11" s="658" t="s">
        <v>2686</v>
      </c>
      <c r="BG11" s="658" t="s">
        <v>2686</v>
      </c>
      <c r="BH11" s="658" t="s">
        <v>2686</v>
      </c>
      <c r="BI11" s="658" t="s">
        <v>2686</v>
      </c>
      <c r="BJ11" s="794" t="s">
        <v>2687</v>
      </c>
      <c r="BK11" s="653" t="s">
        <v>2687</v>
      </c>
      <c r="BL11" s="117"/>
      <c r="BM11" s="795" t="s">
        <v>2688</v>
      </c>
      <c r="BN11" s="609" t="s">
        <v>2688</v>
      </c>
      <c r="BO11" s="609" t="s">
        <v>2688</v>
      </c>
      <c r="BP11" s="609" t="s">
        <v>2688</v>
      </c>
      <c r="BQ11" s="609" t="s">
        <v>2688</v>
      </c>
      <c r="BR11" s="609" t="s">
        <v>2688</v>
      </c>
      <c r="BS11" s="609" t="s">
        <v>2688</v>
      </c>
      <c r="BT11" s="609" t="s">
        <v>2688</v>
      </c>
      <c r="BU11" s="609" t="s">
        <v>2688</v>
      </c>
      <c r="BV11" s="609" t="s">
        <v>2688</v>
      </c>
      <c r="BW11" s="609" t="s">
        <v>2688</v>
      </c>
      <c r="BX11" s="610" t="s">
        <v>2688</v>
      </c>
      <c r="BY11" s="796" t="s">
        <v>2689</v>
      </c>
      <c r="BZ11" s="797" t="s">
        <v>2689</v>
      </c>
      <c r="CA11" s="117"/>
      <c r="CB11" s="798" t="s">
        <v>2690</v>
      </c>
      <c r="CC11" s="799" t="s">
        <v>2690</v>
      </c>
    </row>
    <row r="12" spans="1:81" s="566" customFormat="1" ht="15" x14ac:dyDescent="0.25">
      <c r="B12" s="788" t="str">
        <f t="shared" si="4"/>
        <v>YKY</v>
      </c>
      <c r="C12" s="11" t="s">
        <v>839</v>
      </c>
      <c r="D12" s="15" t="s">
        <v>85</v>
      </c>
      <c r="E12" s="760">
        <f>IFERROR(INDEX('PCD List'!$AU$3:$BK$48,MATCH('DPW2'!$G12,'PCD List'!$AT$3:$AT$48,0),MATCH('DPW2'!$B12,'PCD List'!$AU$2:$BK$2,0)),"")</f>
        <v>0</v>
      </c>
      <c r="F12" s="10" t="s">
        <v>862</v>
      </c>
      <c r="G12" s="10" t="s">
        <v>863</v>
      </c>
      <c r="H12" s="15" t="s">
        <v>602</v>
      </c>
      <c r="I12" s="15">
        <v>0</v>
      </c>
      <c r="J12" s="860"/>
      <c r="K12" s="30"/>
      <c r="L12" s="861"/>
      <c r="M12" s="66"/>
      <c r="N12" s="66"/>
      <c r="O12" s="66"/>
      <c r="P12" s="66"/>
      <c r="Q12" s="66"/>
      <c r="R12" s="66"/>
      <c r="S12" s="66"/>
      <c r="T12" s="66"/>
      <c r="U12" s="66"/>
      <c r="V12" s="66"/>
      <c r="W12" s="66"/>
      <c r="X12" s="864">
        <f xml:space="preserve"> R12</f>
        <v>0</v>
      </c>
      <c r="Y12" s="686">
        <f t="shared" si="0"/>
        <v>0</v>
      </c>
      <c r="AA12" s="904"/>
      <c r="AB12" s="896"/>
      <c r="AC12" s="896"/>
      <c r="AD12" s="896"/>
      <c r="AE12" s="896"/>
      <c r="AF12" s="896"/>
      <c r="AG12" s="896"/>
      <c r="AH12" s="896"/>
      <c r="AI12" s="896"/>
      <c r="AJ12" s="896"/>
      <c r="AK12" s="896"/>
      <c r="AL12" s="897"/>
      <c r="AM12" s="789">
        <f xml:space="preserve"> AG12</f>
        <v>0</v>
      </c>
      <c r="AN12" s="668">
        <f t="shared" si="1"/>
        <v>0</v>
      </c>
      <c r="AP12" s="790" t="str">
        <f t="shared" si="2"/>
        <v/>
      </c>
      <c r="AQ12" s="791" t="str">
        <f t="shared" si="3"/>
        <v/>
      </c>
      <c r="AS12" s="697" t="s">
        <v>2691</v>
      </c>
      <c r="AV12" s="792" t="s">
        <v>2692</v>
      </c>
      <c r="AW12" s="575"/>
      <c r="AX12" s="793" t="s">
        <v>2693</v>
      </c>
      <c r="AY12" s="658" t="s">
        <v>2693</v>
      </c>
      <c r="AZ12" s="658" t="s">
        <v>2693</v>
      </c>
      <c r="BA12" s="658" t="s">
        <v>2693</v>
      </c>
      <c r="BB12" s="658" t="s">
        <v>2693</v>
      </c>
      <c r="BC12" s="658" t="s">
        <v>2693</v>
      </c>
      <c r="BD12" s="658" t="s">
        <v>2693</v>
      </c>
      <c r="BE12" s="658" t="s">
        <v>2693</v>
      </c>
      <c r="BF12" s="658" t="s">
        <v>2693</v>
      </c>
      <c r="BG12" s="658" t="s">
        <v>2693</v>
      </c>
      <c r="BH12" s="658" t="s">
        <v>2693</v>
      </c>
      <c r="BI12" s="658" t="s">
        <v>2693</v>
      </c>
      <c r="BJ12" s="794" t="s">
        <v>2694</v>
      </c>
      <c r="BK12" s="653" t="s">
        <v>2694</v>
      </c>
      <c r="BL12" s="117"/>
      <c r="BM12" s="795" t="s">
        <v>2695</v>
      </c>
      <c r="BN12" s="609" t="s">
        <v>2695</v>
      </c>
      <c r="BO12" s="609" t="s">
        <v>2695</v>
      </c>
      <c r="BP12" s="609" t="s">
        <v>2695</v>
      </c>
      <c r="BQ12" s="609" t="s">
        <v>2695</v>
      </c>
      <c r="BR12" s="609" t="s">
        <v>2695</v>
      </c>
      <c r="BS12" s="609" t="s">
        <v>2695</v>
      </c>
      <c r="BT12" s="609" t="s">
        <v>2695</v>
      </c>
      <c r="BU12" s="609" t="s">
        <v>2695</v>
      </c>
      <c r="BV12" s="609" t="s">
        <v>2695</v>
      </c>
      <c r="BW12" s="609" t="s">
        <v>2695</v>
      </c>
      <c r="BX12" s="610" t="s">
        <v>2695</v>
      </c>
      <c r="BY12" s="796" t="s">
        <v>2696</v>
      </c>
      <c r="BZ12" s="797" t="s">
        <v>2696</v>
      </c>
      <c r="CA12" s="117"/>
      <c r="CB12" s="798" t="s">
        <v>2697</v>
      </c>
      <c r="CC12" s="799" t="s">
        <v>2697</v>
      </c>
    </row>
    <row r="13" spans="1:81" s="566" customFormat="1" ht="15" x14ac:dyDescent="0.25">
      <c r="B13" s="788" t="str">
        <f t="shared" si="4"/>
        <v>YKY</v>
      </c>
      <c r="C13" s="11" t="s">
        <v>839</v>
      </c>
      <c r="D13" s="15" t="s">
        <v>125</v>
      </c>
      <c r="E13" s="760" t="str">
        <f>IFERROR(INDEX('PCD List'!$AU$3:$BK$48,MATCH('DPW2'!$G13,'PCD List'!$AT$3:$AT$48,0),MATCH('DPW2'!$B13,'PCD List'!$AU$2:$BK$2,0)),"")</f>
        <v>Y</v>
      </c>
      <c r="F13" s="10" t="s">
        <v>126</v>
      </c>
      <c r="G13" s="10" t="s">
        <v>126</v>
      </c>
      <c r="H13" s="15" t="s">
        <v>602</v>
      </c>
      <c r="I13" s="15">
        <v>3</v>
      </c>
      <c r="J13" s="865">
        <v>0.31900000000000001</v>
      </c>
      <c r="K13" s="30"/>
      <c r="L13" s="866" cm="1">
        <f t="array" ref="L13">INDEX( F_Inputs_W_EXP!$Y$8:$AE$891,MATCH('DPW2'!$B13&amp;'DPW2'!$F13,F_Inputs_W_EXP!$A$8:$A$891&amp;F_Inputs_W_EXP!$P$8:$P$891,0),MATCH('DPW2'!L$7, F_Inputs_W_EXP!$Y$4:$AE$4,0)) * $R13</f>
        <v>0</v>
      </c>
      <c r="M13" s="867" cm="1">
        <f t="array" ref="M13">INDEX( F_Inputs_W_EXP!$Y$8:$AE$891,MATCH('DPW2'!$B13&amp;'DPW2'!$F13,F_Inputs_W_EXP!$A$8:$A$891&amp;F_Inputs_W_EXP!$P$8:$P$891,0),MATCH('DPW2'!M$7, F_Inputs_W_EXP!$Y$4:$AE$4,0)) * $R13</f>
        <v>0.18103486453635506</v>
      </c>
      <c r="N13" s="867" cm="1">
        <f t="array" ref="N13">INDEX( F_Inputs_W_EXP!$Y$8:$AE$891,MATCH('DPW2'!$B13&amp;'DPW2'!$F13,F_Inputs_W_EXP!$A$8:$A$891&amp;F_Inputs_W_EXP!$P$8:$P$891,0),MATCH('DPW2'!N$7, F_Inputs_W_EXP!$Y$4:$AE$4,0)) * $R13</f>
        <v>2.3568714647834117</v>
      </c>
      <c r="O13" s="867" cm="1">
        <f t="array" ref="O13">INDEX( F_Inputs_W_EXP!$Y$8:$AE$891,MATCH('DPW2'!$B13&amp;'DPW2'!$F13,F_Inputs_W_EXP!$A$8:$A$891&amp;F_Inputs_W_EXP!$P$8:$P$891,0),MATCH('DPW2'!O$7, F_Inputs_W_EXP!$Y$4:$AE$4,0)) * $R13</f>
        <v>5.1473825265285047</v>
      </c>
      <c r="P13" s="867" cm="1">
        <f t="array" ref="P13">INDEX( F_Inputs_W_EXP!$Y$8:$AE$891,MATCH('DPW2'!$B13&amp;'DPW2'!$F13,F_Inputs_W_EXP!$A$8:$A$891&amp;F_Inputs_W_EXP!$P$8:$P$891,0),MATCH('DPW2'!P$7, F_Inputs_W_EXP!$Y$4:$AE$4,0)) * $R13</f>
        <v>6.9463041360825537</v>
      </c>
      <c r="Q13" s="867" cm="1">
        <f t="array" ref="Q13">INDEX( F_Inputs_W_EXP!$Y$8:$AE$891,MATCH('DPW2'!$B13&amp;'DPW2'!$F13,F_Inputs_W_EXP!$A$8:$A$891&amp;F_Inputs_W_EXP!$P$8:$P$891,0),MATCH('DPW2'!Q$7, F_Inputs_W_EXP!$Y$4:$AE$4,0)) * $R13</f>
        <v>7.6224348227612042</v>
      </c>
      <c r="R13" s="867">
        <f xml:space="preserve"> 'DPW1'!Q13* $J13</f>
        <v>8.2940000000000005</v>
      </c>
      <c r="S13" s="66"/>
      <c r="T13" s="66"/>
      <c r="U13" s="66"/>
      <c r="V13" s="66"/>
      <c r="W13" s="66"/>
      <c r="X13" s="864">
        <f t="shared" ref="X13" si="5" xml:space="preserve"> R13</f>
        <v>8.2940000000000005</v>
      </c>
      <c r="Y13" s="686">
        <f t="shared" si="0"/>
        <v>0</v>
      </c>
      <c r="AA13" s="904"/>
      <c r="AB13" s="896"/>
      <c r="AC13" s="896">
        <v>1.1214667784832872</v>
      </c>
      <c r="AD13" s="896">
        <v>5.0063825265285047</v>
      </c>
      <c r="AE13" s="896">
        <v>6.7353041360825534</v>
      </c>
      <c r="AF13" s="896">
        <v>7.3754348227612043</v>
      </c>
      <c r="AG13" s="896">
        <v>8.0120000000000005</v>
      </c>
      <c r="AH13" s="896"/>
      <c r="AI13" s="896"/>
      <c r="AJ13" s="896"/>
      <c r="AK13" s="896"/>
      <c r="AL13" s="897"/>
      <c r="AM13" s="789">
        <f t="shared" ref="AM13" si="6" xml:space="preserve"> AG13</f>
        <v>8.0120000000000005</v>
      </c>
      <c r="AN13" s="668">
        <f t="shared" si="1"/>
        <v>0</v>
      </c>
      <c r="AP13" s="790">
        <f t="shared" si="2"/>
        <v>0.96599951772365567</v>
      </c>
      <c r="AQ13" s="791" t="str">
        <f t="shared" si="3"/>
        <v/>
      </c>
      <c r="AS13" s="697" t="s">
        <v>2698</v>
      </c>
      <c r="AV13" s="800" t="s">
        <v>2699</v>
      </c>
      <c r="AW13" s="575"/>
      <c r="AX13" s="793" t="s">
        <v>2700</v>
      </c>
      <c r="AY13" s="658" t="s">
        <v>2700</v>
      </c>
      <c r="AZ13" s="658" t="s">
        <v>2700</v>
      </c>
      <c r="BA13" s="658" t="s">
        <v>2700</v>
      </c>
      <c r="BB13" s="658" t="s">
        <v>2700</v>
      </c>
      <c r="BC13" s="658" t="s">
        <v>2700</v>
      </c>
      <c r="BD13" s="658" t="s">
        <v>2700</v>
      </c>
      <c r="BE13" s="658" t="s">
        <v>2700</v>
      </c>
      <c r="BF13" s="658" t="s">
        <v>2700</v>
      </c>
      <c r="BG13" s="658" t="s">
        <v>2700</v>
      </c>
      <c r="BH13" s="658" t="s">
        <v>2700</v>
      </c>
      <c r="BI13" s="658" t="s">
        <v>2700</v>
      </c>
      <c r="BJ13" s="794" t="s">
        <v>2701</v>
      </c>
      <c r="BK13" s="653" t="s">
        <v>2701</v>
      </c>
      <c r="BL13" s="117"/>
      <c r="BM13" s="795" t="s">
        <v>2702</v>
      </c>
      <c r="BN13" s="609" t="s">
        <v>2702</v>
      </c>
      <c r="BO13" s="609" t="s">
        <v>2702</v>
      </c>
      <c r="BP13" s="609" t="s">
        <v>2702</v>
      </c>
      <c r="BQ13" s="609" t="s">
        <v>2702</v>
      </c>
      <c r="BR13" s="609" t="s">
        <v>2702</v>
      </c>
      <c r="BS13" s="609" t="s">
        <v>2702</v>
      </c>
      <c r="BT13" s="609" t="s">
        <v>2702</v>
      </c>
      <c r="BU13" s="609" t="s">
        <v>2702</v>
      </c>
      <c r="BV13" s="609" t="s">
        <v>2702</v>
      </c>
      <c r="BW13" s="609" t="s">
        <v>2702</v>
      </c>
      <c r="BX13" s="610" t="s">
        <v>2702</v>
      </c>
      <c r="BY13" s="796" t="s">
        <v>2703</v>
      </c>
      <c r="BZ13" s="797" t="s">
        <v>2703</v>
      </c>
      <c r="CA13" s="117"/>
      <c r="CB13" s="798" t="s">
        <v>2704</v>
      </c>
      <c r="CC13" s="799" t="s">
        <v>2704</v>
      </c>
    </row>
    <row r="14" spans="1:81" s="566" customFormat="1" ht="48.75" customHeight="1" x14ac:dyDescent="0.25">
      <c r="B14" s="788" t="str">
        <f t="shared" si="4"/>
        <v>YKY</v>
      </c>
      <c r="C14" s="11" t="s">
        <v>869</v>
      </c>
      <c r="D14" s="15" t="s">
        <v>128</v>
      </c>
      <c r="E14" s="760" t="str">
        <f>IFERROR(INDEX('PCD List'!$AU$3:$BK$48,MATCH('DPW2'!$G14,'PCD List'!$AT$3:$AT$48,0),MATCH('DPW2'!$B14,'PCD List'!$AU$2:$BK$2,0)),"")</f>
        <v>Y</v>
      </c>
      <c r="F14" s="10" t="s">
        <v>129</v>
      </c>
      <c r="G14" s="763" t="s">
        <v>121</v>
      </c>
      <c r="H14" s="15" t="s">
        <v>602</v>
      </c>
      <c r="I14" s="15">
        <v>3</v>
      </c>
      <c r="J14" s="868"/>
      <c r="K14" s="30"/>
      <c r="L14" s="861"/>
      <c r="M14" s="66"/>
      <c r="N14" s="869" cm="1">
        <f t="array" ref="N14">INDEX( F_Inputs_W_EXP!$Y$8:$AE$891,MATCH('DPW2'!$B14&amp;'DPW2'!$F14,F_Inputs_W_EXP!$A$8:$A$891&amp;F_Inputs_W_EXP!$P$8:$P$891,0),MATCH('DPW2'!N$7, F_Inputs_W_EXP!$Y$4:$AE$4,0)) * $R14</f>
        <v>7.8977186967926443</v>
      </c>
      <c r="O14" s="869" cm="1">
        <f t="array" ref="O14">INDEX( F_Inputs_W_EXP!$Y$8:$AE$891,MATCH('DPW2'!$B14&amp;'DPW2'!$F14,F_Inputs_W_EXP!$A$8:$A$891&amp;F_Inputs_W_EXP!$P$8:$P$891,0),MATCH('DPW2'!O$7, F_Inputs_W_EXP!$Y$4:$AE$4,0)) * $R14</f>
        <v>25.667648460072282</v>
      </c>
      <c r="P14" s="869" cm="1">
        <f t="array" ref="P14">INDEX( F_Inputs_W_EXP!$Y$8:$AE$891,MATCH('DPW2'!$B14&amp;'DPW2'!$F14,F_Inputs_W_EXP!$A$8:$A$891&amp;F_Inputs_W_EXP!$P$8:$P$891,0),MATCH('DPW2'!P$7, F_Inputs_W_EXP!$Y$4:$AE$4,0)) * $R14</f>
        <v>47.200876456366352</v>
      </c>
      <c r="Q14" s="869" cm="1">
        <f t="array" ref="Q14">INDEX( F_Inputs_W_EXP!$Y$8:$AE$891,MATCH('DPW2'!$B14&amp;'DPW2'!$F14,F_Inputs_W_EXP!$A$8:$A$891&amp;F_Inputs_W_EXP!$P$8:$P$891,0),MATCH('DPW2'!Q$7, F_Inputs_W_EXP!$Y$4:$AE$4,0)) * $R14</f>
        <v>60.290153601523272</v>
      </c>
      <c r="R14" s="356">
        <v>66.829699438772138</v>
      </c>
      <c r="S14" s="356">
        <v>66.829699438772138</v>
      </c>
      <c r="T14" s="66">
        <v>66.829699438772138</v>
      </c>
      <c r="U14" s="66">
        <v>66.829699438772138</v>
      </c>
      <c r="V14" s="66">
        <v>66.829699438772138</v>
      </c>
      <c r="W14" s="66">
        <v>66.829699438772138</v>
      </c>
      <c r="X14" s="864">
        <f xml:space="preserve"> R14</f>
        <v>66.829699438772138</v>
      </c>
      <c r="Y14" s="686">
        <f t="shared" si="0"/>
        <v>66.829699438772138</v>
      </c>
      <c r="AA14" s="904">
        <v>0.13263725263725265</v>
      </c>
      <c r="AB14" s="896">
        <v>1.978</v>
      </c>
      <c r="AC14" s="896">
        <v>9.997489480802205</v>
      </c>
      <c r="AD14" s="896">
        <v>25.87248388811674</v>
      </c>
      <c r="AE14" s="896">
        <v>55.835952389579631</v>
      </c>
      <c r="AF14" s="896">
        <v>69.679899542088378</v>
      </c>
      <c r="AG14" s="896">
        <v>75.771450731972251</v>
      </c>
      <c r="AH14" s="896"/>
      <c r="AI14" s="896"/>
      <c r="AJ14" s="896"/>
      <c r="AK14" s="896"/>
      <c r="AL14" s="897"/>
      <c r="AM14" s="789">
        <f xml:space="preserve"> AG14</f>
        <v>75.771450731972251</v>
      </c>
      <c r="AN14" s="668">
        <f t="shared" si="1"/>
        <v>0</v>
      </c>
      <c r="AP14" s="790">
        <f t="shared" si="2"/>
        <v>1.133799064911138</v>
      </c>
      <c r="AQ14" s="791">
        <f t="shared" si="3"/>
        <v>0</v>
      </c>
      <c r="AS14" s="697" t="s">
        <v>2705</v>
      </c>
      <c r="AV14" s="800" t="s">
        <v>2706</v>
      </c>
      <c r="AW14" s="575"/>
      <c r="AX14" s="793" t="s">
        <v>2707</v>
      </c>
      <c r="AY14" s="658" t="s">
        <v>2707</v>
      </c>
      <c r="AZ14" s="658" t="s">
        <v>2707</v>
      </c>
      <c r="BA14" s="658" t="s">
        <v>2707</v>
      </c>
      <c r="BB14" s="658" t="s">
        <v>2707</v>
      </c>
      <c r="BC14" s="658" t="s">
        <v>2707</v>
      </c>
      <c r="BD14" s="658" t="s">
        <v>2707</v>
      </c>
      <c r="BE14" s="658" t="s">
        <v>2707</v>
      </c>
      <c r="BF14" s="658" t="s">
        <v>2707</v>
      </c>
      <c r="BG14" s="658" t="s">
        <v>2707</v>
      </c>
      <c r="BH14" s="658" t="s">
        <v>2707</v>
      </c>
      <c r="BI14" s="658" t="s">
        <v>2707</v>
      </c>
      <c r="BJ14" s="794" t="s">
        <v>2708</v>
      </c>
      <c r="BK14" s="653" t="s">
        <v>2708</v>
      </c>
      <c r="BL14" s="117"/>
      <c r="BM14" s="795" t="s">
        <v>2709</v>
      </c>
      <c r="BN14" s="609" t="s">
        <v>2709</v>
      </c>
      <c r="BO14" s="609" t="s">
        <v>2709</v>
      </c>
      <c r="BP14" s="609" t="s">
        <v>2709</v>
      </c>
      <c r="BQ14" s="609" t="s">
        <v>2709</v>
      </c>
      <c r="BR14" s="609" t="s">
        <v>2709</v>
      </c>
      <c r="BS14" s="609" t="s">
        <v>2709</v>
      </c>
      <c r="BT14" s="609" t="s">
        <v>2709</v>
      </c>
      <c r="BU14" s="609" t="s">
        <v>2709</v>
      </c>
      <c r="BV14" s="609" t="s">
        <v>2709</v>
      </c>
      <c r="BW14" s="609" t="s">
        <v>2709</v>
      </c>
      <c r="BX14" s="610" t="s">
        <v>2709</v>
      </c>
      <c r="BY14" s="796" t="s">
        <v>2710</v>
      </c>
      <c r="BZ14" s="797" t="s">
        <v>2710</v>
      </c>
      <c r="CA14" s="117"/>
      <c r="CB14" s="798" t="s">
        <v>2711</v>
      </c>
      <c r="CC14" s="799" t="s">
        <v>2711</v>
      </c>
    </row>
    <row r="15" spans="1:81" s="566" customFormat="1" ht="15" x14ac:dyDescent="0.25">
      <c r="B15" s="788" t="str">
        <f t="shared" si="4"/>
        <v>YKY</v>
      </c>
      <c r="C15" s="11" t="s">
        <v>869</v>
      </c>
      <c r="D15" s="15" t="s">
        <v>872</v>
      </c>
      <c r="E15" s="760" t="str">
        <f>IFERROR(INDEX('PCD List'!$AU$3:$BK$48,MATCH('DPW2'!$G15,'PCD List'!$AT$3:$AT$48,0),MATCH('DPW2'!$B15,'PCD List'!$AU$2:$BK$2,0)),"")</f>
        <v>Y</v>
      </c>
      <c r="F15" s="10" t="s">
        <v>779</v>
      </c>
      <c r="G15" s="10" t="s">
        <v>874</v>
      </c>
      <c r="H15" s="15" t="s">
        <v>602</v>
      </c>
      <c r="I15" s="11">
        <v>3</v>
      </c>
      <c r="J15" s="865">
        <v>1.661484E-3</v>
      </c>
      <c r="K15" s="30"/>
      <c r="L15" s="861"/>
      <c r="M15" s="66"/>
      <c r="N15" s="867" cm="1">
        <f t="array" ref="N15">INDEX( F_Inputs_W_EXP!$Y$8:$AE$891,MATCH('DPW2'!$B15&amp;'DPW2'!$F15,F_Inputs_W_EXP!$A$8:$A$891&amp;F_Inputs_W_EXP!$P$8:$P$891,0),MATCH('DPW2'!N$7, F_Inputs_W_EXP!$Y$4:$AE$4,0)) * $R15</f>
        <v>3.0182263486404528</v>
      </c>
      <c r="O15" s="867" cm="1">
        <f t="array" ref="O15">INDEX( F_Inputs_W_EXP!$Y$8:$AE$891,MATCH('DPW2'!$B15&amp;'DPW2'!$F15,F_Inputs_W_EXP!$A$8:$A$891&amp;F_Inputs_W_EXP!$P$8:$P$891,0),MATCH('DPW2'!O$7, F_Inputs_W_EXP!$Y$4:$AE$4,0)) * $R15</f>
        <v>6.0163027354353353</v>
      </c>
      <c r="P15" s="867" cm="1">
        <f t="array" ref="P15">INDEX( F_Inputs_W_EXP!$Y$8:$AE$891,MATCH('DPW2'!$B15&amp;'DPW2'!$F15,F_Inputs_W_EXP!$A$8:$A$891&amp;F_Inputs_W_EXP!$P$8:$P$891,0),MATCH('DPW2'!P$7, F_Inputs_W_EXP!$Y$4:$AE$4,0)) * $R15</f>
        <v>8.994949069629822</v>
      </c>
      <c r="Q15" s="867" cm="1">
        <f t="array" ref="Q15">INDEX( F_Inputs_W_EXP!$Y$8:$AE$891,MATCH('DPW2'!$B15&amp;'DPW2'!$F15,F_Inputs_W_EXP!$A$8:$A$891&amp;F_Inputs_W_EXP!$P$8:$P$891,0),MATCH('DPW2'!Q$7, F_Inputs_W_EXP!$Y$4:$AE$4,0)) * $R15</f>
        <v>11.950902755685673</v>
      </c>
      <c r="R15" s="867">
        <f xml:space="preserve"> 'DPW1'!Q15* $J15</f>
        <v>14.88689664</v>
      </c>
      <c r="S15" s="66"/>
      <c r="T15" s="66"/>
      <c r="U15" s="66"/>
      <c r="V15" s="66"/>
      <c r="W15" s="66"/>
      <c r="X15" s="864">
        <f xml:space="preserve"> R15</f>
        <v>14.88689664</v>
      </c>
      <c r="Y15" s="686">
        <f t="shared" si="0"/>
        <v>0</v>
      </c>
      <c r="AA15" s="904"/>
      <c r="AB15" s="896">
        <v>0.26100000000000001</v>
      </c>
      <c r="AC15" s="896">
        <v>3.6186164520100634</v>
      </c>
      <c r="AD15" s="896">
        <v>6.0163027354353353</v>
      </c>
      <c r="AE15" s="896">
        <v>8.994949069629822</v>
      </c>
      <c r="AF15" s="896">
        <v>11.950902755685673</v>
      </c>
      <c r="AG15" s="896">
        <v>14.88689664</v>
      </c>
      <c r="AH15" s="896"/>
      <c r="AI15" s="896"/>
      <c r="AJ15" s="896"/>
      <c r="AK15" s="896"/>
      <c r="AL15" s="897"/>
      <c r="AM15" s="789">
        <f xml:space="preserve"> AG15</f>
        <v>14.88689664</v>
      </c>
      <c r="AN15" s="668">
        <f t="shared" si="1"/>
        <v>0</v>
      </c>
      <c r="AP15" s="790">
        <f t="shared" si="2"/>
        <v>1</v>
      </c>
      <c r="AQ15" s="791" t="str">
        <f t="shared" si="3"/>
        <v/>
      </c>
      <c r="AS15" s="697" t="s">
        <v>2712</v>
      </c>
      <c r="AV15" s="800" t="s">
        <v>2713</v>
      </c>
      <c r="AW15" s="575"/>
      <c r="AX15" s="793" t="s">
        <v>2714</v>
      </c>
      <c r="AY15" s="658" t="s">
        <v>2714</v>
      </c>
      <c r="AZ15" s="658" t="s">
        <v>2714</v>
      </c>
      <c r="BA15" s="658" t="s">
        <v>2714</v>
      </c>
      <c r="BB15" s="658" t="s">
        <v>2714</v>
      </c>
      <c r="BC15" s="658" t="s">
        <v>2714</v>
      </c>
      <c r="BD15" s="658" t="s">
        <v>2714</v>
      </c>
      <c r="BE15" s="658" t="s">
        <v>2714</v>
      </c>
      <c r="BF15" s="658" t="s">
        <v>2714</v>
      </c>
      <c r="BG15" s="658" t="s">
        <v>2714</v>
      </c>
      <c r="BH15" s="658" t="s">
        <v>2714</v>
      </c>
      <c r="BI15" s="658" t="s">
        <v>2714</v>
      </c>
      <c r="BJ15" s="794" t="s">
        <v>2715</v>
      </c>
      <c r="BK15" s="653" t="s">
        <v>2715</v>
      </c>
      <c r="BL15" s="117"/>
      <c r="BM15" s="795" t="s">
        <v>2716</v>
      </c>
      <c r="BN15" s="609" t="s">
        <v>2716</v>
      </c>
      <c r="BO15" s="609" t="s">
        <v>2716</v>
      </c>
      <c r="BP15" s="609" t="s">
        <v>2716</v>
      </c>
      <c r="BQ15" s="609" t="s">
        <v>2716</v>
      </c>
      <c r="BR15" s="609" t="s">
        <v>2716</v>
      </c>
      <c r="BS15" s="609" t="s">
        <v>2716</v>
      </c>
      <c r="BT15" s="609" t="s">
        <v>2716</v>
      </c>
      <c r="BU15" s="609" t="s">
        <v>2716</v>
      </c>
      <c r="BV15" s="609" t="s">
        <v>2716</v>
      </c>
      <c r="BW15" s="609" t="s">
        <v>2716</v>
      </c>
      <c r="BX15" s="610" t="s">
        <v>2716</v>
      </c>
      <c r="BY15" s="796" t="s">
        <v>2717</v>
      </c>
      <c r="BZ15" s="797" t="s">
        <v>2717</v>
      </c>
      <c r="CA15" s="117"/>
      <c r="CB15" s="798" t="s">
        <v>2718</v>
      </c>
      <c r="CC15" s="799" t="s">
        <v>2718</v>
      </c>
    </row>
    <row r="16" spans="1:81" s="566" customFormat="1" ht="15" x14ac:dyDescent="0.25">
      <c r="B16" s="788" t="str">
        <f t="shared" si="4"/>
        <v>YKY</v>
      </c>
      <c r="C16" s="11" t="s">
        <v>869</v>
      </c>
      <c r="D16" s="15" t="s">
        <v>872</v>
      </c>
      <c r="E16" s="760" t="str">
        <f>IFERROR(INDEX('PCD List'!$AU$3:$BK$48,MATCH('DPW2'!$G16,'PCD List'!$AT$3:$AT$48,0),MATCH('DPW2'!$B16,'PCD List'!$AU$2:$BK$2,0)),"")</f>
        <v>Y</v>
      </c>
      <c r="F16" s="10" t="s">
        <v>779</v>
      </c>
      <c r="G16" s="10" t="s">
        <v>879</v>
      </c>
      <c r="H16" s="15" t="s">
        <v>602</v>
      </c>
      <c r="I16" s="11">
        <v>3</v>
      </c>
      <c r="J16" s="865">
        <v>1.8000029999999999E-3</v>
      </c>
      <c r="K16" s="30"/>
      <c r="L16" s="861"/>
      <c r="M16" s="66"/>
      <c r="N16" s="867">
        <f xml:space="preserve"> 'DPW1'!M16* $J16</f>
        <v>3.0186050309999999</v>
      </c>
      <c r="O16" s="867">
        <f xml:space="preserve"> 'DPW1'!N16* $J16</f>
        <v>5.9922099869999998</v>
      </c>
      <c r="P16" s="867">
        <f xml:space="preserve"> 'DPW1'!O16* $J16</f>
        <v>8.9658149429999998</v>
      </c>
      <c r="Q16" s="867">
        <f xml:space="preserve"> 'DPW1'!P16* $J16</f>
        <v>11.939419898999999</v>
      </c>
      <c r="R16" s="867">
        <f xml:space="preserve"> 'DPW1'!Q16* $J16</f>
        <v>14.913024855</v>
      </c>
      <c r="S16" s="66"/>
      <c r="T16" s="66"/>
      <c r="U16" s="66"/>
      <c r="V16" s="66"/>
      <c r="W16" s="66"/>
      <c r="X16" s="864">
        <f xml:space="preserve"> R16</f>
        <v>14.913024855</v>
      </c>
      <c r="Y16" s="686">
        <f t="shared" si="0"/>
        <v>0</v>
      </c>
      <c r="AA16" s="904"/>
      <c r="AB16" s="896">
        <v>0.1053</v>
      </c>
      <c r="AC16" s="896">
        <v>2.528622646898766</v>
      </c>
      <c r="AD16" s="896">
        <v>5.9922099869999998</v>
      </c>
      <c r="AE16" s="896">
        <v>8.9658149429999998</v>
      </c>
      <c r="AF16" s="896">
        <v>11.939419898999999</v>
      </c>
      <c r="AG16" s="896">
        <v>14.913024855</v>
      </c>
      <c r="AH16" s="896"/>
      <c r="AI16" s="896"/>
      <c r="AJ16" s="896"/>
      <c r="AK16" s="896"/>
      <c r="AL16" s="897"/>
      <c r="AM16" s="789">
        <f xml:space="preserve"> AG16</f>
        <v>14.913024855</v>
      </c>
      <c r="AN16" s="668">
        <f t="shared" si="1"/>
        <v>0</v>
      </c>
      <c r="AP16" s="790">
        <f t="shared" si="2"/>
        <v>1</v>
      </c>
      <c r="AQ16" s="791" t="str">
        <f t="shared" si="3"/>
        <v/>
      </c>
      <c r="AS16" s="697" t="s">
        <v>2719</v>
      </c>
      <c r="AV16" s="800" t="s">
        <v>2720</v>
      </c>
      <c r="AW16" s="575"/>
      <c r="AX16" s="793" t="s">
        <v>2721</v>
      </c>
      <c r="AY16" s="658" t="s">
        <v>2721</v>
      </c>
      <c r="AZ16" s="658" t="s">
        <v>2721</v>
      </c>
      <c r="BA16" s="658" t="s">
        <v>2721</v>
      </c>
      <c r="BB16" s="658" t="s">
        <v>2721</v>
      </c>
      <c r="BC16" s="658" t="s">
        <v>2721</v>
      </c>
      <c r="BD16" s="658" t="s">
        <v>2721</v>
      </c>
      <c r="BE16" s="658" t="s">
        <v>2721</v>
      </c>
      <c r="BF16" s="658" t="s">
        <v>2721</v>
      </c>
      <c r="BG16" s="658" t="s">
        <v>2721</v>
      </c>
      <c r="BH16" s="658" t="s">
        <v>2721</v>
      </c>
      <c r="BI16" s="658" t="s">
        <v>2721</v>
      </c>
      <c r="BJ16" s="794" t="s">
        <v>2722</v>
      </c>
      <c r="BK16" s="653" t="s">
        <v>2722</v>
      </c>
      <c r="BL16" s="117"/>
      <c r="BM16" s="795" t="s">
        <v>2723</v>
      </c>
      <c r="BN16" s="609" t="s">
        <v>2723</v>
      </c>
      <c r="BO16" s="609" t="s">
        <v>2723</v>
      </c>
      <c r="BP16" s="609" t="s">
        <v>2723</v>
      </c>
      <c r="BQ16" s="609" t="s">
        <v>2723</v>
      </c>
      <c r="BR16" s="609" t="s">
        <v>2723</v>
      </c>
      <c r="BS16" s="609" t="s">
        <v>2723</v>
      </c>
      <c r="BT16" s="609" t="s">
        <v>2723</v>
      </c>
      <c r="BU16" s="609" t="s">
        <v>2723</v>
      </c>
      <c r="BV16" s="609" t="s">
        <v>2723</v>
      </c>
      <c r="BW16" s="609" t="s">
        <v>2723</v>
      </c>
      <c r="BX16" s="610" t="s">
        <v>2723</v>
      </c>
      <c r="BY16" s="796" t="s">
        <v>2724</v>
      </c>
      <c r="BZ16" s="797" t="s">
        <v>2724</v>
      </c>
      <c r="CA16" s="117"/>
      <c r="CB16" s="798" t="s">
        <v>2725</v>
      </c>
      <c r="CC16" s="799" t="s">
        <v>2725</v>
      </c>
    </row>
    <row r="17" spans="2:81" s="566" customFormat="1" ht="15" x14ac:dyDescent="0.25">
      <c r="B17" s="788" t="str">
        <f t="shared" si="4"/>
        <v>YKY</v>
      </c>
      <c r="C17" s="11" t="s">
        <v>869</v>
      </c>
      <c r="D17" s="15" t="s">
        <v>872</v>
      </c>
      <c r="E17" s="760" t="str">
        <f>IFERROR(INDEX('PCD List'!$AU$3:$BK$48,MATCH('DPW2'!$G17,'PCD List'!$AT$3:$AT$48,0),MATCH('DPW2'!$B17,'PCD List'!$AU$2:$BK$2,0)),"")</f>
        <v>Y</v>
      </c>
      <c r="F17" s="10" t="s">
        <v>779</v>
      </c>
      <c r="G17" s="10" t="s">
        <v>885</v>
      </c>
      <c r="H17" s="15" t="s">
        <v>602</v>
      </c>
      <c r="I17" s="11">
        <v>3</v>
      </c>
      <c r="J17" s="865">
        <v>2.6373629999999998E-3</v>
      </c>
      <c r="K17" s="30"/>
      <c r="L17" s="861"/>
      <c r="M17" s="66"/>
      <c r="N17" s="867">
        <f xml:space="preserve"> 'DPW1'!M17* $J17</f>
        <v>0</v>
      </c>
      <c r="O17" s="867">
        <f xml:space="preserve"> 'DPW1'!N17* $J17</f>
        <v>6.5934074999999995E-2</v>
      </c>
      <c r="P17" s="867">
        <f xml:space="preserve"> 'DPW1'!O17* $J17</f>
        <v>0.13186814999999999</v>
      </c>
      <c r="Q17" s="867">
        <f xml:space="preserve"> 'DPW1'!P17* $J17</f>
        <v>0.19780222499999997</v>
      </c>
      <c r="R17" s="867">
        <f xml:space="preserve"> 'DPW1'!Q17* $J17</f>
        <v>0.26373629999999998</v>
      </c>
      <c r="S17" s="66"/>
      <c r="T17" s="66"/>
      <c r="U17" s="66"/>
      <c r="V17" s="66"/>
      <c r="W17" s="66"/>
      <c r="X17" s="864">
        <f t="shared" ref="X17:X48" si="7" xml:space="preserve"> R17</f>
        <v>0.26373629999999998</v>
      </c>
      <c r="Y17" s="686">
        <f t="shared" si="0"/>
        <v>0</v>
      </c>
      <c r="AA17" s="904"/>
      <c r="AB17" s="896">
        <v>1.67E-2</v>
      </c>
      <c r="AC17" s="896">
        <f>+AB17</f>
        <v>1.67E-2</v>
      </c>
      <c r="AD17" s="896">
        <v>6.5934074999999995E-2</v>
      </c>
      <c r="AE17" s="896">
        <v>0.13186814999999999</v>
      </c>
      <c r="AF17" s="896">
        <v>0.19780222499999997</v>
      </c>
      <c r="AG17" s="896">
        <v>0.26373629999999998</v>
      </c>
      <c r="AH17" s="896"/>
      <c r="AI17" s="896"/>
      <c r="AJ17" s="896"/>
      <c r="AK17" s="896"/>
      <c r="AL17" s="897"/>
      <c r="AM17" s="789">
        <f t="shared" ref="AM17:AM48" si="8" xml:space="preserve"> AG17</f>
        <v>0.26373629999999998</v>
      </c>
      <c r="AN17" s="668">
        <f t="shared" si="1"/>
        <v>0</v>
      </c>
      <c r="AP17" s="790">
        <f t="shared" si="2"/>
        <v>1</v>
      </c>
      <c r="AQ17" s="791" t="str">
        <f t="shared" si="3"/>
        <v/>
      </c>
      <c r="AS17" s="697" t="s">
        <v>2726</v>
      </c>
      <c r="AV17" s="800" t="s">
        <v>2727</v>
      </c>
      <c r="AW17" s="575"/>
      <c r="AX17" s="793" t="s">
        <v>2728</v>
      </c>
      <c r="AY17" s="658" t="s">
        <v>2728</v>
      </c>
      <c r="AZ17" s="658" t="s">
        <v>2728</v>
      </c>
      <c r="BA17" s="658" t="s">
        <v>2728</v>
      </c>
      <c r="BB17" s="658" t="s">
        <v>2728</v>
      </c>
      <c r="BC17" s="658" t="s">
        <v>2728</v>
      </c>
      <c r="BD17" s="658" t="s">
        <v>2728</v>
      </c>
      <c r="BE17" s="658" t="s">
        <v>2728</v>
      </c>
      <c r="BF17" s="658" t="s">
        <v>2728</v>
      </c>
      <c r="BG17" s="658" t="s">
        <v>2728</v>
      </c>
      <c r="BH17" s="658" t="s">
        <v>2728</v>
      </c>
      <c r="BI17" s="658" t="s">
        <v>2728</v>
      </c>
      <c r="BJ17" s="794" t="s">
        <v>2729</v>
      </c>
      <c r="BK17" s="653" t="s">
        <v>2729</v>
      </c>
      <c r="BL17" s="117"/>
      <c r="BM17" s="795" t="s">
        <v>2730</v>
      </c>
      <c r="BN17" s="609" t="s">
        <v>2730</v>
      </c>
      <c r="BO17" s="609" t="s">
        <v>2730</v>
      </c>
      <c r="BP17" s="609" t="s">
        <v>2730</v>
      </c>
      <c r="BQ17" s="609" t="s">
        <v>2730</v>
      </c>
      <c r="BR17" s="609" t="s">
        <v>2730</v>
      </c>
      <c r="BS17" s="609" t="s">
        <v>2730</v>
      </c>
      <c r="BT17" s="609" t="s">
        <v>2730</v>
      </c>
      <c r="BU17" s="609" t="s">
        <v>2730</v>
      </c>
      <c r="BV17" s="609" t="s">
        <v>2730</v>
      </c>
      <c r="BW17" s="609" t="s">
        <v>2730</v>
      </c>
      <c r="BX17" s="610" t="s">
        <v>2730</v>
      </c>
      <c r="BY17" s="796" t="s">
        <v>2731</v>
      </c>
      <c r="BZ17" s="797" t="s">
        <v>2731</v>
      </c>
      <c r="CA17" s="117"/>
      <c r="CB17" s="798" t="s">
        <v>2732</v>
      </c>
      <c r="CC17" s="799" t="s">
        <v>2732</v>
      </c>
    </row>
    <row r="18" spans="2:81" s="566" customFormat="1" ht="15" x14ac:dyDescent="0.25">
      <c r="B18" s="788" t="str">
        <f t="shared" si="4"/>
        <v>YKY</v>
      </c>
      <c r="C18" s="11" t="s">
        <v>869</v>
      </c>
      <c r="D18" s="15" t="s">
        <v>872</v>
      </c>
      <c r="E18" s="760" t="str">
        <f>IFERROR(INDEX('PCD List'!$AU$3:$BK$48,MATCH('DPW2'!$G18,'PCD List'!$AT$3:$AT$48,0),MATCH('DPW2'!$B18,'PCD List'!$AU$2:$BK$2,0)),"")</f>
        <v>Y</v>
      </c>
      <c r="F18" s="10" t="s">
        <v>779</v>
      </c>
      <c r="G18" s="10" t="s">
        <v>889</v>
      </c>
      <c r="H18" s="15" t="s">
        <v>602</v>
      </c>
      <c r="I18" s="15">
        <v>3</v>
      </c>
      <c r="J18" s="865"/>
      <c r="K18" s="30"/>
      <c r="L18" s="861"/>
      <c r="M18" s="66"/>
      <c r="N18" s="66"/>
      <c r="O18" s="66"/>
      <c r="P18" s="66"/>
      <c r="Q18" s="66"/>
      <c r="R18" s="66"/>
      <c r="S18" s="66"/>
      <c r="T18" s="66"/>
      <c r="U18" s="66"/>
      <c r="V18" s="66"/>
      <c r="W18" s="66"/>
      <c r="X18" s="864">
        <f t="shared" si="7"/>
        <v>0</v>
      </c>
      <c r="Y18" s="686">
        <f t="shared" si="0"/>
        <v>0</v>
      </c>
      <c r="AA18" s="904"/>
      <c r="AB18" s="896"/>
      <c r="AC18" s="896"/>
      <c r="AD18" s="896"/>
      <c r="AE18" s="896"/>
      <c r="AF18" s="896"/>
      <c r="AG18" s="896"/>
      <c r="AH18" s="896"/>
      <c r="AI18" s="896"/>
      <c r="AJ18" s="896"/>
      <c r="AK18" s="896"/>
      <c r="AL18" s="897"/>
      <c r="AM18" s="789">
        <f t="shared" si="8"/>
        <v>0</v>
      </c>
      <c r="AN18" s="668">
        <f t="shared" si="1"/>
        <v>0</v>
      </c>
      <c r="AP18" s="790" t="str">
        <f t="shared" si="2"/>
        <v/>
      </c>
      <c r="AQ18" s="791" t="str">
        <f t="shared" si="3"/>
        <v/>
      </c>
      <c r="AS18" s="697" t="s">
        <v>2733</v>
      </c>
      <c r="AV18" s="800" t="s">
        <v>2734</v>
      </c>
      <c r="AW18" s="575"/>
      <c r="AX18" s="793" t="s">
        <v>2735</v>
      </c>
      <c r="AY18" s="658" t="s">
        <v>2735</v>
      </c>
      <c r="AZ18" s="658" t="s">
        <v>2735</v>
      </c>
      <c r="BA18" s="658" t="s">
        <v>2735</v>
      </c>
      <c r="BB18" s="658" t="s">
        <v>2735</v>
      </c>
      <c r="BC18" s="658" t="s">
        <v>2735</v>
      </c>
      <c r="BD18" s="658" t="s">
        <v>2735</v>
      </c>
      <c r="BE18" s="658" t="s">
        <v>2735</v>
      </c>
      <c r="BF18" s="658" t="s">
        <v>2735</v>
      </c>
      <c r="BG18" s="658" t="s">
        <v>2735</v>
      </c>
      <c r="BH18" s="658" t="s">
        <v>2735</v>
      </c>
      <c r="BI18" s="658" t="s">
        <v>2735</v>
      </c>
      <c r="BJ18" s="794" t="s">
        <v>2736</v>
      </c>
      <c r="BK18" s="653" t="s">
        <v>2736</v>
      </c>
      <c r="BL18" s="117"/>
      <c r="BM18" s="795" t="s">
        <v>2737</v>
      </c>
      <c r="BN18" s="609" t="s">
        <v>2737</v>
      </c>
      <c r="BO18" s="609" t="s">
        <v>2737</v>
      </c>
      <c r="BP18" s="609" t="s">
        <v>2737</v>
      </c>
      <c r="BQ18" s="609" t="s">
        <v>2737</v>
      </c>
      <c r="BR18" s="609" t="s">
        <v>2737</v>
      </c>
      <c r="BS18" s="609" t="s">
        <v>2737</v>
      </c>
      <c r="BT18" s="609" t="s">
        <v>2737</v>
      </c>
      <c r="BU18" s="609" t="s">
        <v>2737</v>
      </c>
      <c r="BV18" s="609" t="s">
        <v>2737</v>
      </c>
      <c r="BW18" s="609" t="s">
        <v>2737</v>
      </c>
      <c r="BX18" s="610" t="s">
        <v>2737</v>
      </c>
      <c r="BY18" s="796" t="s">
        <v>2738</v>
      </c>
      <c r="BZ18" s="797" t="s">
        <v>2738</v>
      </c>
      <c r="CA18" s="117"/>
      <c r="CB18" s="798" t="s">
        <v>2739</v>
      </c>
      <c r="CC18" s="799" t="s">
        <v>2739</v>
      </c>
    </row>
    <row r="19" spans="2:81" s="566" customFormat="1" ht="15" x14ac:dyDescent="0.25">
      <c r="B19" s="788" t="str">
        <f t="shared" si="4"/>
        <v>YKY</v>
      </c>
      <c r="C19" s="11" t="s">
        <v>869</v>
      </c>
      <c r="D19" s="15" t="s">
        <v>872</v>
      </c>
      <c r="E19" s="760" t="str">
        <f>IFERROR(INDEX('PCD List'!$AU$3:$BK$48,MATCH('DPW2'!$G19,'PCD List'!$AT$3:$AT$48,0),MATCH('DPW2'!$B19,'PCD List'!$AU$2:$BK$2,0)),"")</f>
        <v>Y</v>
      </c>
      <c r="F19" s="10" t="s">
        <v>779</v>
      </c>
      <c r="G19" s="10" t="s">
        <v>894</v>
      </c>
      <c r="H19" s="15" t="s">
        <v>602</v>
      </c>
      <c r="I19" s="15">
        <v>3</v>
      </c>
      <c r="J19" s="865"/>
      <c r="K19" s="30"/>
      <c r="L19" s="861"/>
      <c r="M19" s="66"/>
      <c r="N19" s="66"/>
      <c r="O19" s="66"/>
      <c r="P19" s="66"/>
      <c r="Q19" s="66"/>
      <c r="R19" s="66"/>
      <c r="S19" s="66"/>
      <c r="T19" s="66"/>
      <c r="U19" s="66"/>
      <c r="V19" s="66"/>
      <c r="W19" s="66"/>
      <c r="X19" s="864">
        <f t="shared" si="7"/>
        <v>0</v>
      </c>
      <c r="Y19" s="686">
        <f t="shared" si="0"/>
        <v>0</v>
      </c>
      <c r="AA19" s="904"/>
      <c r="AB19" s="896"/>
      <c r="AC19" s="896"/>
      <c r="AD19" s="896"/>
      <c r="AE19" s="896"/>
      <c r="AF19" s="896"/>
      <c r="AG19" s="896"/>
      <c r="AH19" s="896"/>
      <c r="AI19" s="896"/>
      <c r="AJ19" s="896"/>
      <c r="AK19" s="896"/>
      <c r="AL19" s="897"/>
      <c r="AM19" s="789">
        <f t="shared" si="8"/>
        <v>0</v>
      </c>
      <c r="AN19" s="668">
        <f t="shared" si="1"/>
        <v>0</v>
      </c>
      <c r="AP19" s="790" t="str">
        <f t="shared" si="2"/>
        <v/>
      </c>
      <c r="AQ19" s="791" t="str">
        <f t="shared" si="3"/>
        <v/>
      </c>
      <c r="AS19" s="697" t="s">
        <v>2740</v>
      </c>
      <c r="AV19" s="800" t="s">
        <v>2741</v>
      </c>
      <c r="AW19" s="575"/>
      <c r="AX19" s="793" t="s">
        <v>2742</v>
      </c>
      <c r="AY19" s="658" t="s">
        <v>2742</v>
      </c>
      <c r="AZ19" s="658" t="s">
        <v>2742</v>
      </c>
      <c r="BA19" s="658" t="s">
        <v>2742</v>
      </c>
      <c r="BB19" s="658" t="s">
        <v>2742</v>
      </c>
      <c r="BC19" s="658" t="s">
        <v>2742</v>
      </c>
      <c r="BD19" s="658" t="s">
        <v>2742</v>
      </c>
      <c r="BE19" s="658" t="s">
        <v>2742</v>
      </c>
      <c r="BF19" s="658" t="s">
        <v>2742</v>
      </c>
      <c r="BG19" s="658" t="s">
        <v>2742</v>
      </c>
      <c r="BH19" s="658" t="s">
        <v>2742</v>
      </c>
      <c r="BI19" s="658" t="s">
        <v>2742</v>
      </c>
      <c r="BJ19" s="794" t="s">
        <v>2743</v>
      </c>
      <c r="BK19" s="653" t="s">
        <v>2743</v>
      </c>
      <c r="BL19" s="117"/>
      <c r="BM19" s="795" t="s">
        <v>2744</v>
      </c>
      <c r="BN19" s="609" t="s">
        <v>2744</v>
      </c>
      <c r="BO19" s="609" t="s">
        <v>2744</v>
      </c>
      <c r="BP19" s="609" t="s">
        <v>2744</v>
      </c>
      <c r="BQ19" s="609" t="s">
        <v>2744</v>
      </c>
      <c r="BR19" s="609" t="s">
        <v>2744</v>
      </c>
      <c r="BS19" s="609" t="s">
        <v>2744</v>
      </c>
      <c r="BT19" s="609" t="s">
        <v>2744</v>
      </c>
      <c r="BU19" s="609" t="s">
        <v>2744</v>
      </c>
      <c r="BV19" s="609" t="s">
        <v>2744</v>
      </c>
      <c r="BW19" s="609" t="s">
        <v>2744</v>
      </c>
      <c r="BX19" s="610" t="s">
        <v>2744</v>
      </c>
      <c r="BY19" s="796" t="s">
        <v>2745</v>
      </c>
      <c r="BZ19" s="797" t="s">
        <v>2745</v>
      </c>
      <c r="CA19" s="117"/>
      <c r="CB19" s="798" t="s">
        <v>2746</v>
      </c>
      <c r="CC19" s="799" t="s">
        <v>2746</v>
      </c>
    </row>
    <row r="20" spans="2:81" s="566" customFormat="1" ht="15" x14ac:dyDescent="0.25">
      <c r="B20" s="788" t="str">
        <f t="shared" si="4"/>
        <v>YKY</v>
      </c>
      <c r="C20" s="11" t="s">
        <v>899</v>
      </c>
      <c r="D20" s="24" t="s">
        <v>74</v>
      </c>
      <c r="E20" s="760" t="str">
        <f>IFERROR(INDEX('PCD List'!$AU$3:$BK$48,MATCH('DPW2'!$G20,'PCD List'!$AT$3:$AT$48,0),MATCH('DPW2'!$B20,'PCD List'!$AU$2:$BK$2,0)),"")</f>
        <v>Y</v>
      </c>
      <c r="F20" s="10" t="s">
        <v>75</v>
      </c>
      <c r="G20" s="78" t="s">
        <v>76</v>
      </c>
      <c r="H20" s="15" t="s">
        <v>602</v>
      </c>
      <c r="I20" s="15">
        <v>3</v>
      </c>
      <c r="J20" s="865">
        <v>0.11820915788041299</v>
      </c>
      <c r="K20" s="30"/>
      <c r="L20" s="861"/>
      <c r="M20" s="867" cm="1">
        <f t="array" ref="M20">INDEX( F_Inputs_W_EXP!$Y$8:$AE$891,MATCH('DPW2'!$B20&amp;'DPW2'!$F20,F_Inputs_W_EXP!$A$8:$A$891&amp;F_Inputs_W_EXP!$P$8:$P$891,0),MATCH('DPW2'!M$7, F_Inputs_W_EXP!$Y$4:$AE$4,0)) * $R20</f>
        <v>0</v>
      </c>
      <c r="N20" s="867" cm="1">
        <f t="array" ref="N20">INDEX( F_Inputs_W_EXP!$Y$8:$AE$891,MATCH('DPW2'!$B20&amp;'DPW2'!$F20,F_Inputs_W_EXP!$A$8:$A$891&amp;F_Inputs_W_EXP!$P$8:$P$891,0),MATCH('DPW2'!N$7, F_Inputs_W_EXP!$Y$4:$AE$4,0)) * $R20</f>
        <v>1.2604095235606032</v>
      </c>
      <c r="O20" s="867" cm="1">
        <f t="array" ref="O20">INDEX( F_Inputs_W_EXP!$Y$8:$AE$891,MATCH('DPW2'!$B20&amp;'DPW2'!$F20,F_Inputs_W_EXP!$A$8:$A$891&amp;F_Inputs_W_EXP!$P$8:$P$891,0),MATCH('DPW2'!O$7, F_Inputs_W_EXP!$Y$4:$AE$4,0)) * $R20</f>
        <v>3.0330333777696903</v>
      </c>
      <c r="P20" s="867" cm="1">
        <f t="array" ref="P20">INDEX( F_Inputs_W_EXP!$Y$8:$AE$891,MATCH('DPW2'!$B20&amp;'DPW2'!$F20,F_Inputs_W_EXP!$A$8:$A$891&amp;F_Inputs_W_EXP!$P$8:$P$891,0),MATCH('DPW2'!P$7, F_Inputs_W_EXP!$Y$4:$AE$4,0)) * $R20</f>
        <v>7.1083318741805295</v>
      </c>
      <c r="Q20" s="867" cm="1">
        <f t="array" ref="Q20">INDEX( F_Inputs_W_EXP!$Y$8:$AE$891,MATCH('DPW2'!$B20&amp;'DPW2'!$F20,F_Inputs_W_EXP!$A$8:$A$891&amp;F_Inputs_W_EXP!$P$8:$P$891,0),MATCH('DPW2'!Q$7, F_Inputs_W_EXP!$Y$4:$AE$4,0)) * $R20</f>
        <v>9.4209454913513309</v>
      </c>
      <c r="R20" s="867">
        <f xml:space="preserve"> 'DPW1'!Q20* $J20</f>
        <v>11.820915788041299</v>
      </c>
      <c r="S20" s="66"/>
      <c r="T20" s="66"/>
      <c r="U20" s="66"/>
      <c r="V20" s="66"/>
      <c r="W20" s="66"/>
      <c r="X20" s="864">
        <f t="shared" si="7"/>
        <v>11.820915788041299</v>
      </c>
      <c r="Y20" s="686">
        <f t="shared" si="0"/>
        <v>0</v>
      </c>
      <c r="AA20" s="904"/>
      <c r="AB20" s="896"/>
      <c r="AC20" s="896">
        <v>0.35537053427578769</v>
      </c>
      <c r="AD20" s="896">
        <v>2.0099999999999998</v>
      </c>
      <c r="AE20" s="896">
        <v>5.556</v>
      </c>
      <c r="AF20" s="896">
        <v>8.7469999999999999</v>
      </c>
      <c r="AG20" s="896">
        <v>11.821</v>
      </c>
      <c r="AH20" s="896"/>
      <c r="AI20" s="896"/>
      <c r="AJ20" s="896"/>
      <c r="AK20" s="896"/>
      <c r="AL20" s="897"/>
      <c r="AM20" s="789">
        <f t="shared" si="8"/>
        <v>11.821</v>
      </c>
      <c r="AN20" s="668">
        <f t="shared" si="1"/>
        <v>0</v>
      </c>
      <c r="AP20" s="790">
        <f t="shared" si="2"/>
        <v>1.0000071239792425</v>
      </c>
      <c r="AQ20" s="791" t="str">
        <f t="shared" si="3"/>
        <v/>
      </c>
      <c r="AS20" s="697" t="s">
        <v>2747</v>
      </c>
      <c r="AV20" s="800" t="s">
        <v>2748</v>
      </c>
      <c r="AW20" s="575"/>
      <c r="AX20" s="793" t="s">
        <v>2749</v>
      </c>
      <c r="AY20" s="658" t="s">
        <v>2749</v>
      </c>
      <c r="AZ20" s="658" t="s">
        <v>2749</v>
      </c>
      <c r="BA20" s="658" t="s">
        <v>2749</v>
      </c>
      <c r="BB20" s="658" t="s">
        <v>2749</v>
      </c>
      <c r="BC20" s="658" t="s">
        <v>2749</v>
      </c>
      <c r="BD20" s="658" t="s">
        <v>2749</v>
      </c>
      <c r="BE20" s="658" t="s">
        <v>2749</v>
      </c>
      <c r="BF20" s="658" t="s">
        <v>2749</v>
      </c>
      <c r="BG20" s="658" t="s">
        <v>2749</v>
      </c>
      <c r="BH20" s="658" t="s">
        <v>2749</v>
      </c>
      <c r="BI20" s="658" t="s">
        <v>2749</v>
      </c>
      <c r="BJ20" s="794" t="s">
        <v>2750</v>
      </c>
      <c r="BK20" s="653" t="s">
        <v>2750</v>
      </c>
      <c r="BL20" s="117"/>
      <c r="BM20" s="795" t="s">
        <v>2751</v>
      </c>
      <c r="BN20" s="609" t="s">
        <v>2751</v>
      </c>
      <c r="BO20" s="609" t="s">
        <v>2751</v>
      </c>
      <c r="BP20" s="609" t="s">
        <v>2751</v>
      </c>
      <c r="BQ20" s="609" t="s">
        <v>2751</v>
      </c>
      <c r="BR20" s="609" t="s">
        <v>2751</v>
      </c>
      <c r="BS20" s="609" t="s">
        <v>2751</v>
      </c>
      <c r="BT20" s="609" t="s">
        <v>2751</v>
      </c>
      <c r="BU20" s="609" t="s">
        <v>2751</v>
      </c>
      <c r="BV20" s="609" t="s">
        <v>2751</v>
      </c>
      <c r="BW20" s="609" t="s">
        <v>2751</v>
      </c>
      <c r="BX20" s="610" t="s">
        <v>2751</v>
      </c>
      <c r="BY20" s="796" t="s">
        <v>2752</v>
      </c>
      <c r="BZ20" s="797" t="s">
        <v>2752</v>
      </c>
      <c r="CA20" s="117"/>
      <c r="CB20" s="798" t="s">
        <v>2753</v>
      </c>
      <c r="CC20" s="799" t="s">
        <v>2753</v>
      </c>
    </row>
    <row r="21" spans="2:81" s="566" customFormat="1" ht="15" x14ac:dyDescent="0.25">
      <c r="B21" s="788" t="str">
        <f t="shared" si="4"/>
        <v>YKY</v>
      </c>
      <c r="C21" s="15" t="s">
        <v>902</v>
      </c>
      <c r="D21" s="24" t="s">
        <v>69</v>
      </c>
      <c r="E21" s="760" t="str">
        <f>IFERROR(INDEX('PCD List'!$AU$3:$BK$48,MATCH('DPW2'!$G21,'PCD List'!$AT$3:$AT$48,0),MATCH('DPW2'!$B21,'PCD List'!$AU$2:$BK$2,0)),"")</f>
        <v>Y</v>
      </c>
      <c r="F21" s="78" t="s">
        <v>70</v>
      </c>
      <c r="G21" s="78" t="s">
        <v>87</v>
      </c>
      <c r="H21" s="15" t="s">
        <v>602</v>
      </c>
      <c r="I21" s="15">
        <v>3</v>
      </c>
      <c r="J21" s="865">
        <v>3.2196933760525502E-4</v>
      </c>
      <c r="K21" s="30"/>
      <c r="L21" s="861"/>
      <c r="M21" s="867">
        <f xml:space="preserve"> 'DPW1'!L21* $J21</f>
        <v>0</v>
      </c>
      <c r="N21" s="867">
        <f xml:space="preserve"> 'DPW1'!M21* $J21</f>
        <v>8.0492334401313759</v>
      </c>
      <c r="O21" s="867">
        <f xml:space="preserve"> 'DPW1'!N21* $J21</f>
        <v>16.098466880262752</v>
      </c>
      <c r="P21" s="867">
        <f xml:space="preserve"> 'DPW1'!O21* $J21</f>
        <v>24.147700320394126</v>
      </c>
      <c r="Q21" s="867">
        <f xml:space="preserve"> 'DPW1'!P21* $J21</f>
        <v>32.196933760525503</v>
      </c>
      <c r="R21" s="867">
        <f xml:space="preserve"> 'DPW1'!Q21* $J21</f>
        <v>40.246167200656878</v>
      </c>
      <c r="S21" s="66"/>
      <c r="T21" s="66"/>
      <c r="U21" s="66"/>
      <c r="V21" s="66"/>
      <c r="W21" s="66"/>
      <c r="X21" s="864">
        <f t="shared" si="7"/>
        <v>40.246167200656878</v>
      </c>
      <c r="Y21" s="686">
        <f t="shared" si="0"/>
        <v>0</v>
      </c>
      <c r="AA21" s="904"/>
      <c r="AB21" s="896">
        <v>0</v>
      </c>
      <c r="AC21" s="896">
        <v>10.980301897434765</v>
      </c>
      <c r="AD21" s="896">
        <v>21.466999999999999</v>
      </c>
      <c r="AE21" s="896">
        <v>30.754999999999999</v>
      </c>
      <c r="AF21" s="896">
        <v>38.494</v>
      </c>
      <c r="AG21" s="896">
        <v>46.055999999999997</v>
      </c>
      <c r="AH21" s="896"/>
      <c r="AI21" s="896"/>
      <c r="AJ21" s="896"/>
      <c r="AK21" s="896"/>
      <c r="AL21" s="897"/>
      <c r="AM21" s="789">
        <f xml:space="preserve"> AG21</f>
        <v>46.055999999999997</v>
      </c>
      <c r="AN21" s="668">
        <f t="shared" si="1"/>
        <v>0</v>
      </c>
      <c r="AP21" s="790">
        <f t="shared" si="2"/>
        <v>1.144357418443769</v>
      </c>
      <c r="AQ21" s="791" t="str">
        <f t="shared" si="3"/>
        <v/>
      </c>
      <c r="AS21" s="697" t="s">
        <v>2754</v>
      </c>
      <c r="AV21" s="800" t="s">
        <v>2755</v>
      </c>
      <c r="AW21" s="575"/>
      <c r="AX21" s="793" t="s">
        <v>2756</v>
      </c>
      <c r="AY21" s="658" t="s">
        <v>2756</v>
      </c>
      <c r="AZ21" s="658" t="s">
        <v>2756</v>
      </c>
      <c r="BA21" s="658" t="s">
        <v>2756</v>
      </c>
      <c r="BB21" s="658" t="s">
        <v>2756</v>
      </c>
      <c r="BC21" s="658" t="s">
        <v>2756</v>
      </c>
      <c r="BD21" s="658" t="s">
        <v>2756</v>
      </c>
      <c r="BE21" s="658" t="s">
        <v>2756</v>
      </c>
      <c r="BF21" s="658" t="s">
        <v>2756</v>
      </c>
      <c r="BG21" s="658" t="s">
        <v>2756</v>
      </c>
      <c r="BH21" s="658" t="s">
        <v>2756</v>
      </c>
      <c r="BI21" s="658" t="s">
        <v>2756</v>
      </c>
      <c r="BJ21" s="794" t="s">
        <v>2757</v>
      </c>
      <c r="BK21" s="653" t="s">
        <v>2757</v>
      </c>
      <c r="BL21" s="117"/>
      <c r="BM21" s="795" t="s">
        <v>2758</v>
      </c>
      <c r="BN21" s="609" t="s">
        <v>2758</v>
      </c>
      <c r="BO21" s="609" t="s">
        <v>2758</v>
      </c>
      <c r="BP21" s="609" t="s">
        <v>2758</v>
      </c>
      <c r="BQ21" s="609" t="s">
        <v>2758</v>
      </c>
      <c r="BR21" s="609" t="s">
        <v>2758</v>
      </c>
      <c r="BS21" s="609" t="s">
        <v>2758</v>
      </c>
      <c r="BT21" s="609" t="s">
        <v>2758</v>
      </c>
      <c r="BU21" s="609" t="s">
        <v>2758</v>
      </c>
      <c r="BV21" s="609" t="s">
        <v>2758</v>
      </c>
      <c r="BW21" s="609" t="s">
        <v>2758</v>
      </c>
      <c r="BX21" s="610" t="s">
        <v>2758</v>
      </c>
      <c r="BY21" s="796" t="s">
        <v>2759</v>
      </c>
      <c r="BZ21" s="797" t="s">
        <v>2759</v>
      </c>
      <c r="CA21" s="117"/>
      <c r="CB21" s="798" t="s">
        <v>2760</v>
      </c>
      <c r="CC21" s="799" t="s">
        <v>2760</v>
      </c>
    </row>
    <row r="22" spans="2:81" s="566" customFormat="1" ht="15" x14ac:dyDescent="0.25">
      <c r="B22" s="788" t="str">
        <f t="shared" si="4"/>
        <v>YKY</v>
      </c>
      <c r="C22" s="15" t="s">
        <v>902</v>
      </c>
      <c r="D22" s="24" t="s">
        <v>69</v>
      </c>
      <c r="E22" s="760" t="str">
        <f>IFERROR(INDEX('PCD List'!$AU$3:$BK$48,MATCH('DPW2'!$G22,'PCD List'!$AT$3:$AT$48,0),MATCH('DPW2'!$B22,'PCD List'!$AU$2:$BK$2,0)),"")</f>
        <v>Y</v>
      </c>
      <c r="F22" s="78" t="s">
        <v>70</v>
      </c>
      <c r="G22" s="78" t="s">
        <v>89</v>
      </c>
      <c r="H22" s="15" t="s">
        <v>602</v>
      </c>
      <c r="I22" s="15">
        <v>3</v>
      </c>
      <c r="J22" s="865">
        <v>3.1766080177318202E-5</v>
      </c>
      <c r="K22" s="30"/>
      <c r="L22" s="861"/>
      <c r="M22" s="867">
        <f xml:space="preserve"> 'DPW1'!L22* $J22</f>
        <v>0.54393059087621953</v>
      </c>
      <c r="N22" s="867">
        <f xml:space="preserve"> 'DPW1'!M22* $J22</f>
        <v>4.6247918469355795</v>
      </c>
      <c r="O22" s="867">
        <f xml:space="preserve"> 'DPW1'!N22* $J22</f>
        <v>14.817415163030784</v>
      </c>
      <c r="P22" s="867">
        <f xml:space="preserve"> 'DPW1'!O22* $J22</f>
        <v>25.010038479125988</v>
      </c>
      <c r="Q22" s="867">
        <f xml:space="preserve"> 'DPW1'!P22* $J22</f>
        <v>35.202630029141019</v>
      </c>
      <c r="R22" s="867">
        <f xml:space="preserve"> 'DPW1'!Q22* $J22</f>
        <v>40.776814714336105</v>
      </c>
      <c r="S22" s="66"/>
      <c r="T22" s="66"/>
      <c r="U22" s="66"/>
      <c r="V22" s="66"/>
      <c r="W22" s="66"/>
      <c r="X22" s="864">
        <f t="shared" si="7"/>
        <v>40.776814714336105</v>
      </c>
      <c r="Y22" s="686">
        <f t="shared" si="0"/>
        <v>0</v>
      </c>
      <c r="AA22" s="904"/>
      <c r="AB22" s="896">
        <v>3.68</v>
      </c>
      <c r="AC22" s="896">
        <v>14.66</v>
      </c>
      <c r="AD22" s="896">
        <v>32.811999999999998</v>
      </c>
      <c r="AE22" s="896">
        <v>50.878999999999998</v>
      </c>
      <c r="AF22" s="896">
        <v>65.007999999999996</v>
      </c>
      <c r="AG22" s="896">
        <v>67.665000000000006</v>
      </c>
      <c r="AH22" s="896"/>
      <c r="AI22" s="896"/>
      <c r="AJ22" s="896"/>
      <c r="AK22" s="896"/>
      <c r="AL22" s="897"/>
      <c r="AM22" s="789">
        <f t="shared" si="8"/>
        <v>67.665000000000006</v>
      </c>
      <c r="AN22" s="668">
        <f t="shared" si="1"/>
        <v>0</v>
      </c>
      <c r="AP22" s="790">
        <f t="shared" si="2"/>
        <v>1.6593988636442143</v>
      </c>
      <c r="AQ22" s="791" t="str">
        <f t="shared" si="3"/>
        <v/>
      </c>
      <c r="AS22" s="697" t="s">
        <v>2761</v>
      </c>
      <c r="AV22" s="800" t="s">
        <v>2762</v>
      </c>
      <c r="AW22" s="575"/>
      <c r="AX22" s="793" t="s">
        <v>2763</v>
      </c>
      <c r="AY22" s="658" t="s">
        <v>2763</v>
      </c>
      <c r="AZ22" s="658" t="s">
        <v>2763</v>
      </c>
      <c r="BA22" s="658" t="s">
        <v>2763</v>
      </c>
      <c r="BB22" s="658" t="s">
        <v>2763</v>
      </c>
      <c r="BC22" s="658" t="s">
        <v>2763</v>
      </c>
      <c r="BD22" s="658" t="s">
        <v>2763</v>
      </c>
      <c r="BE22" s="658" t="s">
        <v>2763</v>
      </c>
      <c r="BF22" s="658" t="s">
        <v>2763</v>
      </c>
      <c r="BG22" s="658" t="s">
        <v>2763</v>
      </c>
      <c r="BH22" s="658" t="s">
        <v>2763</v>
      </c>
      <c r="BI22" s="658" t="s">
        <v>2763</v>
      </c>
      <c r="BJ22" s="794" t="s">
        <v>2764</v>
      </c>
      <c r="BK22" s="653" t="s">
        <v>2764</v>
      </c>
      <c r="BL22" s="117"/>
      <c r="BM22" s="795" t="s">
        <v>2765</v>
      </c>
      <c r="BN22" s="609" t="s">
        <v>2765</v>
      </c>
      <c r="BO22" s="609" t="s">
        <v>2765</v>
      </c>
      <c r="BP22" s="609" t="s">
        <v>2765</v>
      </c>
      <c r="BQ22" s="609" t="s">
        <v>2765</v>
      </c>
      <c r="BR22" s="609" t="s">
        <v>2765</v>
      </c>
      <c r="BS22" s="609" t="s">
        <v>2765</v>
      </c>
      <c r="BT22" s="609" t="s">
        <v>2765</v>
      </c>
      <c r="BU22" s="609" t="s">
        <v>2765</v>
      </c>
      <c r="BV22" s="609" t="s">
        <v>2765</v>
      </c>
      <c r="BW22" s="609" t="s">
        <v>2765</v>
      </c>
      <c r="BX22" s="610" t="s">
        <v>2765</v>
      </c>
      <c r="BY22" s="796" t="s">
        <v>2766</v>
      </c>
      <c r="BZ22" s="797" t="s">
        <v>2766</v>
      </c>
      <c r="CA22" s="117"/>
      <c r="CB22" s="798" t="s">
        <v>2767</v>
      </c>
      <c r="CC22" s="799" t="s">
        <v>2767</v>
      </c>
    </row>
    <row r="23" spans="2:81" s="566" customFormat="1" ht="15" x14ac:dyDescent="0.25">
      <c r="B23" s="788" t="str">
        <f t="shared" si="4"/>
        <v>YKY</v>
      </c>
      <c r="C23" s="15" t="s">
        <v>902</v>
      </c>
      <c r="D23" s="24" t="s">
        <v>69</v>
      </c>
      <c r="E23" s="760" t="str">
        <f>IFERROR(INDEX('PCD List'!$AU$3:$BK$48,MATCH('DPW2'!$G23,'PCD List'!$AT$3:$AT$48,0),MATCH('DPW2'!$B23,'PCD List'!$AU$2:$BK$2,0)),"")</f>
        <v>Y</v>
      </c>
      <c r="F23" s="78" t="s">
        <v>70</v>
      </c>
      <c r="G23" s="78" t="s">
        <v>90</v>
      </c>
      <c r="H23" s="15" t="s">
        <v>602</v>
      </c>
      <c r="I23" s="15">
        <v>3</v>
      </c>
      <c r="J23" s="865">
        <v>3.1766080177318202E-5</v>
      </c>
      <c r="K23" s="30"/>
      <c r="L23" s="861"/>
      <c r="M23" s="867">
        <f xml:space="preserve"> 'DPW1'!L23* $J23</f>
        <v>9.1391012670144461E-2</v>
      </c>
      <c r="N23" s="867">
        <f xml:space="preserve"> 'DPW1'!M23* $J23</f>
        <v>0.49005531889548792</v>
      </c>
      <c r="O23" s="867">
        <f xml:space="preserve"> 'DPW1'!N23* $J23</f>
        <v>1.4837300729221785</v>
      </c>
      <c r="P23" s="867">
        <f xml:space="preserve"> 'DPW1'!O23* $J23</f>
        <v>2.4774048269488693</v>
      </c>
      <c r="Q23" s="867">
        <f xml:space="preserve"> 'DPW1'!P23* $J23</f>
        <v>3.4710795809755597</v>
      </c>
      <c r="R23" s="867">
        <f xml:space="preserve"> 'DPW1'!Q23* $J23</f>
        <v>3.6970952414371787</v>
      </c>
      <c r="S23" s="66"/>
      <c r="T23" s="66"/>
      <c r="U23" s="66"/>
      <c r="V23" s="66"/>
      <c r="W23" s="66"/>
      <c r="X23" s="864">
        <f t="shared" si="7"/>
        <v>3.6970952414371787</v>
      </c>
      <c r="Y23" s="686">
        <f t="shared" si="0"/>
        <v>0</v>
      </c>
      <c r="AA23" s="904"/>
      <c r="AB23" s="896">
        <v>9.2999999999999999E-2</v>
      </c>
      <c r="AC23" s="896">
        <v>1.6140000000000001</v>
      </c>
      <c r="AD23" s="896">
        <v>4.3419999999999996</v>
      </c>
      <c r="AE23" s="896">
        <v>7.0570000000000004</v>
      </c>
      <c r="AF23" s="896">
        <v>9.1809999999999992</v>
      </c>
      <c r="AG23" s="896">
        <v>9.58</v>
      </c>
      <c r="AH23" s="896"/>
      <c r="AI23" s="896"/>
      <c r="AJ23" s="896"/>
      <c r="AK23" s="896"/>
      <c r="AL23" s="897"/>
      <c r="AM23" s="789">
        <f t="shared" si="8"/>
        <v>9.58</v>
      </c>
      <c r="AN23" s="668">
        <f t="shared" si="1"/>
        <v>0</v>
      </c>
      <c r="AP23" s="790">
        <f t="shared" si="2"/>
        <v>2.5912234807010135</v>
      </c>
      <c r="AQ23" s="791" t="str">
        <f t="shared" si="3"/>
        <v/>
      </c>
      <c r="AS23" s="697" t="s">
        <v>2768</v>
      </c>
      <c r="AV23" s="800" t="s">
        <v>2769</v>
      </c>
      <c r="AW23" s="575"/>
      <c r="AX23" s="793" t="s">
        <v>2770</v>
      </c>
      <c r="AY23" s="658" t="s">
        <v>2770</v>
      </c>
      <c r="AZ23" s="658" t="s">
        <v>2770</v>
      </c>
      <c r="BA23" s="658" t="s">
        <v>2770</v>
      </c>
      <c r="BB23" s="658" t="s">
        <v>2770</v>
      </c>
      <c r="BC23" s="658" t="s">
        <v>2770</v>
      </c>
      <c r="BD23" s="658" t="s">
        <v>2770</v>
      </c>
      <c r="BE23" s="658" t="s">
        <v>2770</v>
      </c>
      <c r="BF23" s="658" t="s">
        <v>2770</v>
      </c>
      <c r="BG23" s="658" t="s">
        <v>2770</v>
      </c>
      <c r="BH23" s="658" t="s">
        <v>2770</v>
      </c>
      <c r="BI23" s="658" t="s">
        <v>2770</v>
      </c>
      <c r="BJ23" s="794" t="s">
        <v>2771</v>
      </c>
      <c r="BK23" s="653" t="s">
        <v>2771</v>
      </c>
      <c r="BL23" s="117"/>
      <c r="BM23" s="795" t="s">
        <v>2772</v>
      </c>
      <c r="BN23" s="609" t="s">
        <v>2772</v>
      </c>
      <c r="BO23" s="609" t="s">
        <v>2772</v>
      </c>
      <c r="BP23" s="609" t="s">
        <v>2772</v>
      </c>
      <c r="BQ23" s="609" t="s">
        <v>2772</v>
      </c>
      <c r="BR23" s="609" t="s">
        <v>2772</v>
      </c>
      <c r="BS23" s="609" t="s">
        <v>2772</v>
      </c>
      <c r="BT23" s="609" t="s">
        <v>2772</v>
      </c>
      <c r="BU23" s="609" t="s">
        <v>2772</v>
      </c>
      <c r="BV23" s="609" t="s">
        <v>2772</v>
      </c>
      <c r="BW23" s="609" t="s">
        <v>2772</v>
      </c>
      <c r="BX23" s="610" t="s">
        <v>2772</v>
      </c>
      <c r="BY23" s="796" t="s">
        <v>2773</v>
      </c>
      <c r="BZ23" s="797" t="s">
        <v>2773</v>
      </c>
      <c r="CA23" s="117"/>
      <c r="CB23" s="798" t="s">
        <v>2774</v>
      </c>
      <c r="CC23" s="799" t="s">
        <v>2774</v>
      </c>
    </row>
    <row r="24" spans="2:81" s="566" customFormat="1" ht="15" x14ac:dyDescent="0.25">
      <c r="B24" s="788" t="str">
        <f t="shared" si="4"/>
        <v>YKY</v>
      </c>
      <c r="C24" s="15" t="s">
        <v>902</v>
      </c>
      <c r="D24" s="232" t="s">
        <v>69</v>
      </c>
      <c r="E24" s="760">
        <f>IFERROR(INDEX('PCD List'!$AU$3:$BK$48,MATCH('DPW2'!$G24,'PCD List'!$AT$3:$AT$48,0),MATCH('DPW2'!$B24,'PCD List'!$AU$2:$BK$2,0)),"")</f>
        <v>0</v>
      </c>
      <c r="F24" s="78" t="s">
        <v>70</v>
      </c>
      <c r="G24" s="78" t="s">
        <v>91</v>
      </c>
      <c r="H24" s="15" t="s">
        <v>602</v>
      </c>
      <c r="I24" s="15">
        <v>3</v>
      </c>
      <c r="J24" s="865"/>
      <c r="K24" s="30"/>
      <c r="L24" s="861"/>
      <c r="M24" s="66"/>
      <c r="N24" s="66"/>
      <c r="O24" s="66"/>
      <c r="P24" s="66"/>
      <c r="Q24" s="66"/>
      <c r="R24" s="66"/>
      <c r="S24" s="66"/>
      <c r="T24" s="66"/>
      <c r="U24" s="66"/>
      <c r="V24" s="66"/>
      <c r="W24" s="66"/>
      <c r="X24" s="864">
        <f t="shared" si="7"/>
        <v>0</v>
      </c>
      <c r="Y24" s="686">
        <f t="shared" si="0"/>
        <v>0</v>
      </c>
      <c r="AA24" s="904"/>
      <c r="AB24" s="896"/>
      <c r="AC24" s="896">
        <v>21.728154315539477</v>
      </c>
      <c r="AD24" s="896"/>
      <c r="AE24" s="896"/>
      <c r="AF24" s="896"/>
      <c r="AG24" s="896"/>
      <c r="AH24" s="896"/>
      <c r="AI24" s="896"/>
      <c r="AJ24" s="896"/>
      <c r="AK24" s="896"/>
      <c r="AL24" s="897"/>
      <c r="AM24" s="789">
        <f t="shared" si="8"/>
        <v>0</v>
      </c>
      <c r="AN24" s="668">
        <f t="shared" si="1"/>
        <v>0</v>
      </c>
      <c r="AP24" s="790" t="str">
        <f t="shared" si="2"/>
        <v/>
      </c>
      <c r="AQ24" s="791" t="str">
        <f t="shared" si="3"/>
        <v/>
      </c>
      <c r="AS24" s="697" t="s">
        <v>2775</v>
      </c>
      <c r="AV24" s="800" t="s">
        <v>2776</v>
      </c>
      <c r="AW24" s="575"/>
      <c r="AX24" s="793" t="s">
        <v>2777</v>
      </c>
      <c r="AY24" s="658" t="s">
        <v>2777</v>
      </c>
      <c r="AZ24" s="658" t="s">
        <v>2777</v>
      </c>
      <c r="BA24" s="658" t="s">
        <v>2777</v>
      </c>
      <c r="BB24" s="658" t="s">
        <v>2777</v>
      </c>
      <c r="BC24" s="658" t="s">
        <v>2777</v>
      </c>
      <c r="BD24" s="658" t="s">
        <v>2777</v>
      </c>
      <c r="BE24" s="658" t="s">
        <v>2777</v>
      </c>
      <c r="BF24" s="658" t="s">
        <v>2777</v>
      </c>
      <c r="BG24" s="658" t="s">
        <v>2777</v>
      </c>
      <c r="BH24" s="658" t="s">
        <v>2777</v>
      </c>
      <c r="BI24" s="658" t="s">
        <v>2777</v>
      </c>
      <c r="BJ24" s="794" t="s">
        <v>2778</v>
      </c>
      <c r="BK24" s="653" t="s">
        <v>2778</v>
      </c>
      <c r="BL24" s="117"/>
      <c r="BM24" s="795" t="s">
        <v>2779</v>
      </c>
      <c r="BN24" s="609" t="s">
        <v>2779</v>
      </c>
      <c r="BO24" s="609" t="s">
        <v>2779</v>
      </c>
      <c r="BP24" s="609" t="s">
        <v>2779</v>
      </c>
      <c r="BQ24" s="609" t="s">
        <v>2779</v>
      </c>
      <c r="BR24" s="609" t="s">
        <v>2779</v>
      </c>
      <c r="BS24" s="609" t="s">
        <v>2779</v>
      </c>
      <c r="BT24" s="609" t="s">
        <v>2779</v>
      </c>
      <c r="BU24" s="609" t="s">
        <v>2779</v>
      </c>
      <c r="BV24" s="609" t="s">
        <v>2779</v>
      </c>
      <c r="BW24" s="609" t="s">
        <v>2779</v>
      </c>
      <c r="BX24" s="610" t="s">
        <v>2779</v>
      </c>
      <c r="BY24" s="796" t="s">
        <v>2780</v>
      </c>
      <c r="BZ24" s="797" t="s">
        <v>2780</v>
      </c>
      <c r="CA24" s="117"/>
      <c r="CB24" s="798" t="s">
        <v>2781</v>
      </c>
      <c r="CC24" s="799" t="s">
        <v>2781</v>
      </c>
    </row>
    <row r="25" spans="2:81" s="566" customFormat="1" ht="15" x14ac:dyDescent="0.25">
      <c r="B25" s="788" t="str">
        <f t="shared" si="4"/>
        <v>YKY</v>
      </c>
      <c r="C25" s="15" t="s">
        <v>902</v>
      </c>
      <c r="D25" s="232" t="s">
        <v>69</v>
      </c>
      <c r="E25" s="760">
        <f>IFERROR(INDEX('PCD List'!$AU$3:$BK$48,MATCH('DPW2'!$G25,'PCD List'!$AT$3:$AT$48,0),MATCH('DPW2'!$B25,'PCD List'!$AU$2:$BK$2,0)),"")</f>
        <v>0</v>
      </c>
      <c r="F25" s="78" t="s">
        <v>70</v>
      </c>
      <c r="G25" s="78" t="s">
        <v>92</v>
      </c>
      <c r="H25" s="15" t="s">
        <v>602</v>
      </c>
      <c r="I25" s="15">
        <v>3</v>
      </c>
      <c r="J25" s="865"/>
      <c r="K25" s="30"/>
      <c r="L25" s="861"/>
      <c r="M25" s="66"/>
      <c r="N25" s="66"/>
      <c r="O25" s="66"/>
      <c r="P25" s="66"/>
      <c r="Q25" s="66"/>
      <c r="R25" s="66"/>
      <c r="S25" s="66"/>
      <c r="T25" s="66"/>
      <c r="U25" s="66"/>
      <c r="V25" s="66"/>
      <c r="W25" s="66"/>
      <c r="X25" s="864">
        <f t="shared" si="7"/>
        <v>0</v>
      </c>
      <c r="Y25" s="686">
        <f t="shared" si="0"/>
        <v>0</v>
      </c>
      <c r="AA25" s="904"/>
      <c r="AB25" s="896"/>
      <c r="AC25" s="896"/>
      <c r="AD25" s="896"/>
      <c r="AE25" s="896"/>
      <c r="AF25" s="896"/>
      <c r="AG25" s="896"/>
      <c r="AH25" s="896"/>
      <c r="AI25" s="896"/>
      <c r="AJ25" s="896"/>
      <c r="AK25" s="896"/>
      <c r="AL25" s="897"/>
      <c r="AM25" s="789">
        <f t="shared" si="8"/>
        <v>0</v>
      </c>
      <c r="AN25" s="668">
        <f t="shared" si="1"/>
        <v>0</v>
      </c>
      <c r="AP25" s="790" t="str">
        <f t="shared" si="2"/>
        <v/>
      </c>
      <c r="AQ25" s="791" t="str">
        <f t="shared" si="3"/>
        <v/>
      </c>
      <c r="AS25" s="697" t="s">
        <v>2782</v>
      </c>
      <c r="AV25" s="800" t="s">
        <v>2783</v>
      </c>
      <c r="AW25" s="575"/>
      <c r="AX25" s="793" t="s">
        <v>2784</v>
      </c>
      <c r="AY25" s="658" t="s">
        <v>2784</v>
      </c>
      <c r="AZ25" s="658" t="s">
        <v>2784</v>
      </c>
      <c r="BA25" s="658" t="s">
        <v>2784</v>
      </c>
      <c r="BB25" s="658" t="s">
        <v>2784</v>
      </c>
      <c r="BC25" s="658" t="s">
        <v>2784</v>
      </c>
      <c r="BD25" s="658" t="s">
        <v>2784</v>
      </c>
      <c r="BE25" s="658" t="s">
        <v>2784</v>
      </c>
      <c r="BF25" s="658" t="s">
        <v>2784</v>
      </c>
      <c r="BG25" s="658" t="s">
        <v>2784</v>
      </c>
      <c r="BH25" s="658" t="s">
        <v>2784</v>
      </c>
      <c r="BI25" s="658" t="s">
        <v>2784</v>
      </c>
      <c r="BJ25" s="794" t="s">
        <v>2785</v>
      </c>
      <c r="BK25" s="653" t="s">
        <v>2785</v>
      </c>
      <c r="BL25" s="117"/>
      <c r="BM25" s="795" t="s">
        <v>2786</v>
      </c>
      <c r="BN25" s="609" t="s">
        <v>2786</v>
      </c>
      <c r="BO25" s="609" t="s">
        <v>2786</v>
      </c>
      <c r="BP25" s="609" t="s">
        <v>2786</v>
      </c>
      <c r="BQ25" s="609" t="s">
        <v>2786</v>
      </c>
      <c r="BR25" s="609" t="s">
        <v>2786</v>
      </c>
      <c r="BS25" s="609" t="s">
        <v>2786</v>
      </c>
      <c r="BT25" s="609" t="s">
        <v>2786</v>
      </c>
      <c r="BU25" s="609" t="s">
        <v>2786</v>
      </c>
      <c r="BV25" s="609" t="s">
        <v>2786</v>
      </c>
      <c r="BW25" s="609" t="s">
        <v>2786</v>
      </c>
      <c r="BX25" s="610" t="s">
        <v>2786</v>
      </c>
      <c r="BY25" s="796" t="s">
        <v>2787</v>
      </c>
      <c r="BZ25" s="797" t="s">
        <v>2787</v>
      </c>
      <c r="CA25" s="117"/>
      <c r="CB25" s="798" t="s">
        <v>2788</v>
      </c>
      <c r="CC25" s="799" t="s">
        <v>2788</v>
      </c>
    </row>
    <row r="26" spans="2:81" s="566" customFormat="1" ht="15" x14ac:dyDescent="0.25">
      <c r="B26" s="788" t="str">
        <f t="shared" si="4"/>
        <v>YKY</v>
      </c>
      <c r="C26" s="15" t="s">
        <v>902</v>
      </c>
      <c r="D26" s="24" t="s">
        <v>69</v>
      </c>
      <c r="E26" s="760" t="str">
        <f>IFERROR(INDEX('PCD List'!$AU$3:$BK$48,MATCH('DPW2'!$G26,'PCD List'!$AT$3:$AT$48,0),MATCH('DPW2'!$B26,'PCD List'!$AU$2:$BK$2,0)),"")</f>
        <v>Y</v>
      </c>
      <c r="F26" s="78" t="s">
        <v>70</v>
      </c>
      <c r="G26" s="78" t="s">
        <v>914</v>
      </c>
      <c r="H26" s="15" t="s">
        <v>602</v>
      </c>
      <c r="I26" s="15">
        <v>3</v>
      </c>
      <c r="J26" s="865">
        <v>1.2131E-4</v>
      </c>
      <c r="K26" s="30"/>
      <c r="L26" s="861"/>
      <c r="M26" s="867">
        <f xml:space="preserve"> 'DPW1'!L26* $J26</f>
        <v>2.4262000000000001</v>
      </c>
      <c r="N26" s="867">
        <f xml:space="preserve"> 'DPW1'!M26* $J26</f>
        <v>19.532850960000001</v>
      </c>
      <c r="O26" s="867">
        <f xml:space="preserve"> 'DPW1'!N26* $J26</f>
        <v>62.251682219999999</v>
      </c>
      <c r="P26" s="867">
        <f xml:space="preserve"> 'DPW1'!O26* $J26</f>
        <v>104.97051348000001</v>
      </c>
      <c r="Q26" s="867">
        <f xml:space="preserve"> 'DPW1'!P26* $J26</f>
        <v>147.68934474</v>
      </c>
      <c r="R26" s="867">
        <f xml:space="preserve"> 'DPW1'!Q26* $J26</f>
        <v>169.83945894999999</v>
      </c>
      <c r="S26" s="66"/>
      <c r="T26" s="66"/>
      <c r="U26" s="66"/>
      <c r="V26" s="66"/>
      <c r="W26" s="66"/>
      <c r="X26" s="864">
        <f t="shared" si="7"/>
        <v>169.83945894999999</v>
      </c>
      <c r="Y26" s="686">
        <f t="shared" si="0"/>
        <v>0</v>
      </c>
      <c r="AA26" s="904"/>
      <c r="AB26" s="896">
        <v>3.665</v>
      </c>
      <c r="AC26" s="896">
        <v>25.393000000000001</v>
      </c>
      <c r="AD26" s="896">
        <v>64.388000000000005</v>
      </c>
      <c r="AE26" s="896">
        <v>103.20099999999999</v>
      </c>
      <c r="AF26" s="896">
        <v>133.553</v>
      </c>
      <c r="AG26" s="896">
        <v>139.262</v>
      </c>
      <c r="AH26" s="896"/>
      <c r="AI26" s="896"/>
      <c r="AJ26" s="896"/>
      <c r="AK26" s="896"/>
      <c r="AL26" s="897"/>
      <c r="AM26" s="789">
        <f t="shared" si="8"/>
        <v>139.262</v>
      </c>
      <c r="AN26" s="668">
        <f t="shared" si="1"/>
        <v>0</v>
      </c>
      <c r="AP26" s="790">
        <f t="shared" si="2"/>
        <v>0.81996257442740761</v>
      </c>
      <c r="AQ26" s="791" t="str">
        <f t="shared" si="3"/>
        <v/>
      </c>
      <c r="AS26" s="697" t="s">
        <v>2789</v>
      </c>
      <c r="AV26" s="800" t="s">
        <v>2790</v>
      </c>
      <c r="AW26" s="575"/>
      <c r="AX26" s="793" t="s">
        <v>2791</v>
      </c>
      <c r="AY26" s="658" t="s">
        <v>2791</v>
      </c>
      <c r="AZ26" s="658" t="s">
        <v>2791</v>
      </c>
      <c r="BA26" s="658" t="s">
        <v>2791</v>
      </c>
      <c r="BB26" s="658" t="s">
        <v>2791</v>
      </c>
      <c r="BC26" s="658" t="s">
        <v>2791</v>
      </c>
      <c r="BD26" s="658" t="s">
        <v>2791</v>
      </c>
      <c r="BE26" s="658" t="s">
        <v>2791</v>
      </c>
      <c r="BF26" s="658" t="s">
        <v>2791</v>
      </c>
      <c r="BG26" s="658" t="s">
        <v>2791</v>
      </c>
      <c r="BH26" s="658" t="s">
        <v>2791</v>
      </c>
      <c r="BI26" s="658" t="s">
        <v>2791</v>
      </c>
      <c r="BJ26" s="794" t="s">
        <v>2792</v>
      </c>
      <c r="BK26" s="653" t="s">
        <v>2792</v>
      </c>
      <c r="BL26" s="117"/>
      <c r="BM26" s="795" t="s">
        <v>2793</v>
      </c>
      <c r="BN26" s="609" t="s">
        <v>2793</v>
      </c>
      <c r="BO26" s="609" t="s">
        <v>2793</v>
      </c>
      <c r="BP26" s="609" t="s">
        <v>2793</v>
      </c>
      <c r="BQ26" s="609" t="s">
        <v>2793</v>
      </c>
      <c r="BR26" s="609" t="s">
        <v>2793</v>
      </c>
      <c r="BS26" s="609" t="s">
        <v>2793</v>
      </c>
      <c r="BT26" s="609" t="s">
        <v>2793</v>
      </c>
      <c r="BU26" s="609" t="s">
        <v>2793</v>
      </c>
      <c r="BV26" s="609" t="s">
        <v>2793</v>
      </c>
      <c r="BW26" s="609" t="s">
        <v>2793</v>
      </c>
      <c r="BX26" s="610" t="s">
        <v>2793</v>
      </c>
      <c r="BY26" s="796" t="s">
        <v>2794</v>
      </c>
      <c r="BZ26" s="797" t="s">
        <v>2794</v>
      </c>
      <c r="CA26" s="117"/>
      <c r="CB26" s="798" t="s">
        <v>2795</v>
      </c>
      <c r="CC26" s="799" t="s">
        <v>2795</v>
      </c>
    </row>
    <row r="27" spans="2:81" s="566" customFormat="1" ht="15" x14ac:dyDescent="0.25">
      <c r="B27" s="788" t="str">
        <f t="shared" si="4"/>
        <v>YKY</v>
      </c>
      <c r="C27" s="15" t="s">
        <v>902</v>
      </c>
      <c r="D27" s="24" t="s">
        <v>69</v>
      </c>
      <c r="E27" s="760" t="str">
        <f>IFERROR(INDEX('PCD List'!$AU$3:$BK$48,MATCH('DPW2'!$G27,'PCD List'!$AT$3:$AT$48,0),MATCH('DPW2'!$B27,'PCD List'!$AU$2:$BK$2,0)),"")</f>
        <v>Y</v>
      </c>
      <c r="F27" s="78" t="s">
        <v>70</v>
      </c>
      <c r="G27" s="78" t="s">
        <v>117</v>
      </c>
      <c r="H27" s="15" t="s">
        <v>602</v>
      </c>
      <c r="I27" s="15">
        <v>3</v>
      </c>
      <c r="J27" s="865">
        <v>4.9078072946356E-5</v>
      </c>
      <c r="K27" s="30"/>
      <c r="L27" s="866">
        <f xml:space="preserve"> ( SUM('DPW1'!K21:K25)) * $J27</f>
        <v>0</v>
      </c>
      <c r="M27" s="867">
        <f xml:space="preserve"> ( SUM('DPW1'!L21:L25)) * $J27</f>
        <v>0.98156145892711999</v>
      </c>
      <c r="N27" s="867">
        <f xml:space="preserve"> ( SUM('DPW1'!M21:M25)) * $J27</f>
        <v>9.1293068171893577</v>
      </c>
      <c r="O27" s="867">
        <f xml:space="preserve"> ( SUM('DPW1'!N21:N25)) * $J27</f>
        <v>27.638905716615739</v>
      </c>
      <c r="P27" s="867">
        <f xml:space="preserve"> ( SUM('DPW1'!O21:O25)) * $J27</f>
        <v>46.148504616042118</v>
      </c>
      <c r="Q27" s="867">
        <f xml:space="preserve"> ( SUM('DPW1'!P21:P25)) * $J27</f>
        <v>64.658054437395549</v>
      </c>
      <c r="R27" s="867">
        <f xml:space="preserve"> ( SUM('DPW1'!Q21:Q25)) * $J27</f>
        <v>74.846220678402545</v>
      </c>
      <c r="S27" s="66"/>
      <c r="T27" s="66"/>
      <c r="U27" s="66"/>
      <c r="V27" s="66"/>
      <c r="W27" s="66"/>
      <c r="X27" s="864">
        <f t="shared" si="7"/>
        <v>74.846220678402545</v>
      </c>
      <c r="Y27" s="686">
        <f t="shared" si="0"/>
        <v>0</v>
      </c>
      <c r="AA27" s="904"/>
      <c r="AB27" s="896">
        <v>0</v>
      </c>
      <c r="AC27" s="896">
        <v>3.855426</v>
      </c>
      <c r="AD27" s="896">
        <v>27.638905716615739</v>
      </c>
      <c r="AE27" s="896">
        <v>46.148504616042118</v>
      </c>
      <c r="AF27" s="896">
        <v>64.658054437395549</v>
      </c>
      <c r="AG27" s="896">
        <v>74.846220678402545</v>
      </c>
      <c r="AH27" s="896"/>
      <c r="AI27" s="896"/>
      <c r="AJ27" s="896"/>
      <c r="AK27" s="896"/>
      <c r="AL27" s="897"/>
      <c r="AM27" s="789">
        <f t="shared" si="8"/>
        <v>74.846220678402545</v>
      </c>
      <c r="AN27" s="668">
        <f t="shared" si="1"/>
        <v>0</v>
      </c>
      <c r="AP27" s="790">
        <f t="shared" si="2"/>
        <v>1</v>
      </c>
      <c r="AQ27" s="791" t="str">
        <f t="shared" si="3"/>
        <v/>
      </c>
      <c r="AS27" s="697" t="s">
        <v>2796</v>
      </c>
      <c r="AV27" s="800" t="s">
        <v>2797</v>
      </c>
      <c r="AW27" s="575"/>
      <c r="AX27" s="793" t="s">
        <v>2798</v>
      </c>
      <c r="AY27" s="658" t="s">
        <v>2798</v>
      </c>
      <c r="AZ27" s="658" t="s">
        <v>2798</v>
      </c>
      <c r="BA27" s="658" t="s">
        <v>2798</v>
      </c>
      <c r="BB27" s="658" t="s">
        <v>2798</v>
      </c>
      <c r="BC27" s="658" t="s">
        <v>2798</v>
      </c>
      <c r="BD27" s="658" t="s">
        <v>2798</v>
      </c>
      <c r="BE27" s="658" t="s">
        <v>2798</v>
      </c>
      <c r="BF27" s="658" t="s">
        <v>2798</v>
      </c>
      <c r="BG27" s="658" t="s">
        <v>2798</v>
      </c>
      <c r="BH27" s="658" t="s">
        <v>2798</v>
      </c>
      <c r="BI27" s="658" t="s">
        <v>2798</v>
      </c>
      <c r="BJ27" s="794" t="s">
        <v>2799</v>
      </c>
      <c r="BK27" s="653" t="s">
        <v>2799</v>
      </c>
      <c r="BL27" s="117"/>
      <c r="BM27" s="795" t="s">
        <v>2800</v>
      </c>
      <c r="BN27" s="609" t="s">
        <v>2800</v>
      </c>
      <c r="BO27" s="609" t="s">
        <v>2800</v>
      </c>
      <c r="BP27" s="609" t="s">
        <v>2800</v>
      </c>
      <c r="BQ27" s="609" t="s">
        <v>2800</v>
      </c>
      <c r="BR27" s="609" t="s">
        <v>2800</v>
      </c>
      <c r="BS27" s="609" t="s">
        <v>2800</v>
      </c>
      <c r="BT27" s="609" t="s">
        <v>2800</v>
      </c>
      <c r="BU27" s="609" t="s">
        <v>2800</v>
      </c>
      <c r="BV27" s="609" t="s">
        <v>2800</v>
      </c>
      <c r="BW27" s="609" t="s">
        <v>2800</v>
      </c>
      <c r="BX27" s="610" t="s">
        <v>2800</v>
      </c>
      <c r="BY27" s="796" t="s">
        <v>2801</v>
      </c>
      <c r="BZ27" s="797" t="s">
        <v>2801</v>
      </c>
      <c r="CA27" s="117"/>
      <c r="CB27" s="798" t="s">
        <v>2802</v>
      </c>
      <c r="CC27" s="799" t="s">
        <v>2802</v>
      </c>
    </row>
    <row r="28" spans="2:81" s="566" customFormat="1" ht="15" x14ac:dyDescent="0.25">
      <c r="B28" s="788" t="str">
        <f t="shared" si="4"/>
        <v>YKY</v>
      </c>
      <c r="C28" s="15" t="s">
        <v>902</v>
      </c>
      <c r="D28" s="15" t="s">
        <v>114</v>
      </c>
      <c r="E28" s="760" t="str">
        <f>IFERROR(INDEX('PCD List'!$AU$3:$BK$48,MATCH('DPW2'!$G28,'PCD List'!$AT$3:$AT$48,0),MATCH('DPW2'!$B28,'PCD List'!$AU$2:$BK$2,0)),"")</f>
        <v>Y</v>
      </c>
      <c r="F28" s="10" t="s">
        <v>115</v>
      </c>
      <c r="G28" s="10" t="s">
        <v>918</v>
      </c>
      <c r="H28" s="15" t="s">
        <v>602</v>
      </c>
      <c r="I28" s="164">
        <v>3</v>
      </c>
      <c r="J28" s="865"/>
      <c r="K28" s="30"/>
      <c r="L28" s="861"/>
      <c r="M28" s="66"/>
      <c r="N28" s="66"/>
      <c r="O28" s="66"/>
      <c r="P28" s="66"/>
      <c r="Q28" s="66"/>
      <c r="R28" s="66"/>
      <c r="S28" s="66"/>
      <c r="T28" s="66"/>
      <c r="U28" s="66"/>
      <c r="V28" s="66"/>
      <c r="W28" s="66"/>
      <c r="X28" s="864">
        <f t="shared" si="7"/>
        <v>0</v>
      </c>
      <c r="Y28" s="686">
        <f t="shared" si="0"/>
        <v>0</v>
      </c>
      <c r="AA28" s="905"/>
      <c r="AB28" s="893"/>
      <c r="AC28" s="893"/>
      <c r="AD28" s="893"/>
      <c r="AE28" s="893"/>
      <c r="AF28" s="893"/>
      <c r="AG28" s="893"/>
      <c r="AH28" s="893"/>
      <c r="AI28" s="893"/>
      <c r="AJ28" s="893"/>
      <c r="AK28" s="893"/>
      <c r="AL28" s="895"/>
      <c r="AM28" s="789">
        <f t="shared" si="8"/>
        <v>0</v>
      </c>
      <c r="AN28" s="668">
        <f t="shared" si="1"/>
        <v>0</v>
      </c>
      <c r="AP28" s="790" t="str">
        <f t="shared" si="2"/>
        <v/>
      </c>
      <c r="AQ28" s="791" t="str">
        <f t="shared" si="3"/>
        <v/>
      </c>
      <c r="AS28" s="697" t="s">
        <v>2803</v>
      </c>
      <c r="AV28" s="800" t="s">
        <v>2804</v>
      </c>
      <c r="AW28" s="575"/>
      <c r="AX28" s="793" t="s">
        <v>2805</v>
      </c>
      <c r="AY28" s="658" t="s">
        <v>2805</v>
      </c>
      <c r="AZ28" s="658" t="s">
        <v>2805</v>
      </c>
      <c r="BA28" s="658" t="s">
        <v>2805</v>
      </c>
      <c r="BB28" s="658" t="s">
        <v>2805</v>
      </c>
      <c r="BC28" s="658" t="s">
        <v>2805</v>
      </c>
      <c r="BD28" s="658" t="s">
        <v>2805</v>
      </c>
      <c r="BE28" s="658" t="s">
        <v>2805</v>
      </c>
      <c r="BF28" s="658" t="s">
        <v>2805</v>
      </c>
      <c r="BG28" s="658" t="s">
        <v>2805</v>
      </c>
      <c r="BH28" s="658" t="s">
        <v>2805</v>
      </c>
      <c r="BI28" s="658" t="s">
        <v>2805</v>
      </c>
      <c r="BJ28" s="794" t="s">
        <v>2806</v>
      </c>
      <c r="BK28" s="653" t="s">
        <v>2806</v>
      </c>
      <c r="BL28" s="117"/>
      <c r="BM28" s="801" t="s">
        <v>2807</v>
      </c>
      <c r="BN28" s="604" t="s">
        <v>2807</v>
      </c>
      <c r="BO28" s="604" t="s">
        <v>2807</v>
      </c>
      <c r="BP28" s="604" t="s">
        <v>2807</v>
      </c>
      <c r="BQ28" s="604" t="s">
        <v>2807</v>
      </c>
      <c r="BR28" s="604" t="s">
        <v>2807</v>
      </c>
      <c r="BS28" s="604" t="s">
        <v>2807</v>
      </c>
      <c r="BT28" s="604" t="s">
        <v>2807</v>
      </c>
      <c r="BU28" s="604" t="s">
        <v>2807</v>
      </c>
      <c r="BV28" s="604" t="s">
        <v>2807</v>
      </c>
      <c r="BW28" s="604" t="s">
        <v>2807</v>
      </c>
      <c r="BX28" s="605" t="s">
        <v>2807</v>
      </c>
      <c r="BY28" s="796" t="s">
        <v>2808</v>
      </c>
      <c r="BZ28" s="797" t="s">
        <v>2808</v>
      </c>
      <c r="CA28" s="117"/>
      <c r="CB28" s="798" t="s">
        <v>2809</v>
      </c>
      <c r="CC28" s="799" t="s">
        <v>2809</v>
      </c>
    </row>
    <row r="29" spans="2:81" ht="15" x14ac:dyDescent="0.25">
      <c r="B29" s="788" t="str">
        <f t="shared" si="4"/>
        <v>YKY</v>
      </c>
      <c r="C29" s="15" t="s">
        <v>902</v>
      </c>
      <c r="D29" s="15" t="s">
        <v>114</v>
      </c>
      <c r="E29" s="760" t="str">
        <f>IFERROR(INDEX('PCD List'!$AU$3:$BK$48,MATCH('DPW2'!$G29,'PCD List'!$AT$3:$AT$48,0),MATCH('DPW2'!$B29,'PCD List'!$AU$2:$BK$2,0)),"")</f>
        <v>Y</v>
      </c>
      <c r="F29" s="10" t="s">
        <v>115</v>
      </c>
      <c r="G29" s="10" t="s">
        <v>920</v>
      </c>
      <c r="H29" s="15" t="s">
        <v>602</v>
      </c>
      <c r="I29" s="164">
        <v>3</v>
      </c>
      <c r="J29" s="860"/>
      <c r="K29" s="30"/>
      <c r="L29" s="861"/>
      <c r="M29" s="66"/>
      <c r="N29" s="867" cm="1">
        <f t="array" ref="N29">INDEX( Calcs_Supply!$AV$5:$AZ$49,MATCH('DPW2'!$B29&amp;'DPW2'!$G29,Calcs_Supply!$B$5:$B410&amp;Calcs_Supply!$E$5:$E$49,0),MATCH('DPW2'!N$7, Calcs_Supply!$AV$3:$AZ$3,0))</f>
        <v>3.2423061610959749</v>
      </c>
      <c r="O29" s="867" cm="1">
        <f t="array" ref="O29">INDEX( Calcs_Supply!$AV$5:$AZ$49,MATCH('DPW2'!$B29&amp;'DPW2'!$G29,Calcs_Supply!$B$5:$B410&amp;Calcs_Supply!$E$5:$E$49,0),MATCH('DPW2'!O$7, Calcs_Supply!$AV$3:$AZ$3,0))</f>
        <v>13.453040595978749</v>
      </c>
      <c r="P29" s="867" cm="1">
        <f t="array" ref="P29">INDEX( Calcs_Supply!$AV$5:$AZ$49,MATCH('DPW2'!$B29&amp;'DPW2'!$G29,Calcs_Supply!$B$5:$B410&amp;Calcs_Supply!$E$5:$E$49,0),MATCH('DPW2'!P$7, Calcs_Supply!$AV$3:$AZ$3,0))</f>
        <v>21.80008367320626</v>
      </c>
      <c r="Q29" s="867" cm="1">
        <f t="array" ref="Q29">INDEX( Calcs_Supply!$AV$5:$AZ$49,MATCH('DPW2'!$B29&amp;'DPW2'!$G29,Calcs_Supply!$B$5:$B410&amp;Calcs_Supply!$E$5:$E$49,0),MATCH('DPW2'!Q$7, Calcs_Supply!$AV$3:$AZ$3,0))</f>
        <v>23.993805266644582</v>
      </c>
      <c r="R29" s="867" cm="1">
        <f t="array" ref="R29">INDEX( Calcs_Supply!$AV$5:$AZ$49,MATCH('DPW2'!$B29&amp;'DPW2'!$G29,Calcs_Supply!$B$5:$B410&amp;Calcs_Supply!$E$5:$E$49,0),MATCH('DPW2'!R$7, Calcs_Supply!$AV$3:$AZ$3,0))</f>
        <v>26.187526860082901</v>
      </c>
      <c r="S29" s="66"/>
      <c r="T29" s="66"/>
      <c r="U29" s="66"/>
      <c r="V29" s="66"/>
      <c r="W29" s="66"/>
      <c r="X29" s="864">
        <f t="shared" si="7"/>
        <v>26.187526860082901</v>
      </c>
      <c r="Y29" s="686">
        <f t="shared" si="0"/>
        <v>0</v>
      </c>
      <c r="Z29" s="566"/>
      <c r="AA29" s="904"/>
      <c r="AB29" s="896">
        <v>0.41399999999999998</v>
      </c>
      <c r="AC29" s="896">
        <v>2.984204485206182</v>
      </c>
      <c r="AD29" s="896">
        <v>14.622917489217322</v>
      </c>
      <c r="AE29" s="896">
        <v>22.457271611792258</v>
      </c>
      <c r="AF29" s="896">
        <v>24.189038426091095</v>
      </c>
      <c r="AG29" s="896">
        <v>26.174843597306154</v>
      </c>
      <c r="AH29" s="896">
        <v>36.997262805006315</v>
      </c>
      <c r="AI29" s="896">
        <v>47.81968201270648</v>
      </c>
      <c r="AJ29" s="896">
        <v>58.642101220406644</v>
      </c>
      <c r="AK29" s="896">
        <v>69.464520428106809</v>
      </c>
      <c r="AL29" s="897">
        <v>80.286939635806974</v>
      </c>
      <c r="AM29" s="789">
        <f t="shared" si="8"/>
        <v>26.174843597306154</v>
      </c>
      <c r="AN29" s="668">
        <f t="shared" si="1"/>
        <v>80.286939635806974</v>
      </c>
      <c r="AO29" s="566"/>
      <c r="AP29" s="790">
        <f t="shared" si="2"/>
        <v>0.99951567542652986</v>
      </c>
      <c r="AQ29" s="791" t="str">
        <f t="shared" si="3"/>
        <v/>
      </c>
      <c r="AR29" s="566"/>
      <c r="AS29" s="697" t="s">
        <v>2810</v>
      </c>
      <c r="AT29" s="566"/>
      <c r="AU29" s="566"/>
      <c r="AV29" s="792" t="s">
        <v>2811</v>
      </c>
      <c r="AW29" s="575"/>
      <c r="AX29" s="793" t="s">
        <v>2812</v>
      </c>
      <c r="AY29" s="658" t="s">
        <v>2812</v>
      </c>
      <c r="AZ29" s="658" t="s">
        <v>2812</v>
      </c>
      <c r="BA29" s="658" t="s">
        <v>2812</v>
      </c>
      <c r="BB29" s="658" t="s">
        <v>2812</v>
      </c>
      <c r="BC29" s="658" t="s">
        <v>2812</v>
      </c>
      <c r="BD29" s="658" t="s">
        <v>2812</v>
      </c>
      <c r="BE29" s="658" t="s">
        <v>2812</v>
      </c>
      <c r="BF29" s="658" t="s">
        <v>2812</v>
      </c>
      <c r="BG29" s="658" t="s">
        <v>2812</v>
      </c>
      <c r="BH29" s="658" t="s">
        <v>2812</v>
      </c>
      <c r="BI29" s="658" t="s">
        <v>2812</v>
      </c>
      <c r="BJ29" s="794" t="s">
        <v>2813</v>
      </c>
      <c r="BK29" s="653" t="s">
        <v>2813</v>
      </c>
      <c r="BM29" s="795" t="s">
        <v>2814</v>
      </c>
      <c r="BN29" s="609" t="s">
        <v>2814</v>
      </c>
      <c r="BO29" s="609" t="s">
        <v>2814</v>
      </c>
      <c r="BP29" s="609" t="s">
        <v>2814</v>
      </c>
      <c r="BQ29" s="609" t="s">
        <v>2814</v>
      </c>
      <c r="BR29" s="609" t="s">
        <v>2814</v>
      </c>
      <c r="BS29" s="609" t="s">
        <v>2814</v>
      </c>
      <c r="BT29" s="609" t="s">
        <v>2814</v>
      </c>
      <c r="BU29" s="609" t="s">
        <v>2814</v>
      </c>
      <c r="BV29" s="609" t="s">
        <v>2814</v>
      </c>
      <c r="BW29" s="609" t="s">
        <v>2814</v>
      </c>
      <c r="BX29" s="610" t="s">
        <v>2814</v>
      </c>
      <c r="BY29" s="796" t="s">
        <v>2815</v>
      </c>
      <c r="BZ29" s="797" t="s">
        <v>2815</v>
      </c>
      <c r="CB29" s="798" t="s">
        <v>2816</v>
      </c>
      <c r="CC29" s="799" t="s">
        <v>2816</v>
      </c>
    </row>
    <row r="30" spans="2:81" ht="15" x14ac:dyDescent="0.25">
      <c r="B30" s="788" t="str">
        <f t="shared" si="4"/>
        <v>YKY</v>
      </c>
      <c r="C30" s="15" t="s">
        <v>902</v>
      </c>
      <c r="D30" s="15" t="s">
        <v>114</v>
      </c>
      <c r="E30" s="760" t="str">
        <f>IFERROR(INDEX('PCD List'!$AU$3:$BK$48,MATCH('DPW2'!$G30,'PCD List'!$AT$3:$AT$48,0),MATCH('DPW2'!$B30,'PCD List'!$AU$2:$BK$2,0)),"")</f>
        <v>Y</v>
      </c>
      <c r="F30" s="10" t="s">
        <v>115</v>
      </c>
      <c r="G30" s="10" t="s">
        <v>922</v>
      </c>
      <c r="H30" s="15" t="s">
        <v>602</v>
      </c>
      <c r="I30" s="164">
        <v>3</v>
      </c>
      <c r="J30" s="860"/>
      <c r="K30" s="30"/>
      <c r="L30" s="861"/>
      <c r="M30" s="66"/>
      <c r="N30" s="867" cm="1">
        <f t="array" ref="N30">INDEX( Calcs_Supply!$AV$5:$AZ$49,MATCH('DPW2'!$B30&amp;'DPW2'!$G30,Calcs_Supply!$B$5:$B411&amp;Calcs_Supply!$E$5:$E$49,0),MATCH('DPW2'!N$7, Calcs_Supply!$AV$3:$AZ$3,0))</f>
        <v>1.6594019634611663</v>
      </c>
      <c r="O30" s="867" cm="1">
        <f t="array" ref="O30">INDEX( Calcs_Supply!$AV$5:$AZ$49,MATCH('DPW2'!$B30&amp;'DPW2'!$G30,Calcs_Supply!$B$5:$B411&amp;Calcs_Supply!$E$5:$E$49,0),MATCH('DPW2'!O$7, Calcs_Supply!$AV$3:$AZ$3,0))</f>
        <v>5.5303941511244723</v>
      </c>
      <c r="P30" s="867" cm="1">
        <f t="array" ref="P30">INDEX( Calcs_Supply!$AV$5:$AZ$49,MATCH('DPW2'!$B30&amp;'DPW2'!$G30,Calcs_Supply!$B$5:$B411&amp;Calcs_Supply!$E$5:$E$49,0),MATCH('DPW2'!P$7, Calcs_Supply!$AV$3:$AZ$3,0))</f>
        <v>8.493325514382736</v>
      </c>
      <c r="Q30" s="867" cm="1">
        <f t="array" ref="Q30">INDEX( Calcs_Supply!$AV$5:$AZ$49,MATCH('DPW2'!$B30&amp;'DPW2'!$G30,Calcs_Supply!$B$5:$B411&amp;Calcs_Supply!$E$5:$E$49,0),MATCH('DPW2'!Q$7, Calcs_Supply!$AV$3:$AZ$3,0))</f>
        <v>9.3735652464288499</v>
      </c>
      <c r="R30" s="867" cm="1">
        <f t="array" ref="R30">INDEX( Calcs_Supply!$AV$5:$AZ$49,MATCH('DPW2'!$B30&amp;'DPW2'!$G30,Calcs_Supply!$B$5:$B411&amp;Calcs_Supply!$E$5:$E$49,0),MATCH('DPW2'!R$7, Calcs_Supply!$AV$3:$AZ$3,0))</f>
        <v>10.253804978474962</v>
      </c>
      <c r="S30" s="66"/>
      <c r="T30" s="66"/>
      <c r="U30" s="66"/>
      <c r="V30" s="66"/>
      <c r="W30" s="66"/>
      <c r="X30" s="864">
        <f t="shared" si="7"/>
        <v>10.253804978474962</v>
      </c>
      <c r="Y30" s="686">
        <f t="shared" si="0"/>
        <v>0</v>
      </c>
      <c r="Z30" s="566"/>
      <c r="AA30" s="904"/>
      <c r="AB30" s="896">
        <v>0.68700000000000006</v>
      </c>
      <c r="AC30" s="896">
        <v>1.1847082741027914</v>
      </c>
      <c r="AD30" s="896">
        <v>9.1359479311243472</v>
      </c>
      <c r="AE30" s="896">
        <v>23.76924886881358</v>
      </c>
      <c r="AF30" s="896">
        <v>26.385089158908691</v>
      </c>
      <c r="AG30" s="896">
        <v>26.94727951764931</v>
      </c>
      <c r="AH30" s="896">
        <f>+AG30</f>
        <v>26.94727951764931</v>
      </c>
      <c r="AI30" s="896">
        <f t="shared" ref="AI30:AL30" si="9">+AH30</f>
        <v>26.94727951764931</v>
      </c>
      <c r="AJ30" s="896">
        <f t="shared" si="9"/>
        <v>26.94727951764931</v>
      </c>
      <c r="AK30" s="896">
        <f t="shared" si="9"/>
        <v>26.94727951764931</v>
      </c>
      <c r="AL30" s="897">
        <f t="shared" si="9"/>
        <v>26.94727951764931</v>
      </c>
      <c r="AM30" s="789">
        <f t="shared" si="8"/>
        <v>26.94727951764931</v>
      </c>
      <c r="AN30" s="668">
        <f t="shared" si="1"/>
        <v>26.94727951764931</v>
      </c>
      <c r="AO30" s="566"/>
      <c r="AP30" s="790">
        <f t="shared" si="2"/>
        <v>2.6280273102733762</v>
      </c>
      <c r="AQ30" s="791" t="str">
        <f t="shared" si="3"/>
        <v/>
      </c>
      <c r="AR30" s="566"/>
      <c r="AS30" s="697" t="s">
        <v>2817</v>
      </c>
      <c r="AT30" s="566"/>
      <c r="AU30" s="566"/>
      <c r="AV30" s="792" t="s">
        <v>2818</v>
      </c>
      <c r="AW30" s="575"/>
      <c r="AX30" s="793" t="s">
        <v>2819</v>
      </c>
      <c r="AY30" s="658" t="s">
        <v>2819</v>
      </c>
      <c r="AZ30" s="658" t="s">
        <v>2819</v>
      </c>
      <c r="BA30" s="658" t="s">
        <v>2819</v>
      </c>
      <c r="BB30" s="658" t="s">
        <v>2819</v>
      </c>
      <c r="BC30" s="658" t="s">
        <v>2819</v>
      </c>
      <c r="BD30" s="658" t="s">
        <v>2819</v>
      </c>
      <c r="BE30" s="658" t="s">
        <v>2819</v>
      </c>
      <c r="BF30" s="658" t="s">
        <v>2819</v>
      </c>
      <c r="BG30" s="658" t="s">
        <v>2819</v>
      </c>
      <c r="BH30" s="658" t="s">
        <v>2819</v>
      </c>
      <c r="BI30" s="658" t="s">
        <v>2819</v>
      </c>
      <c r="BJ30" s="794" t="s">
        <v>2820</v>
      </c>
      <c r="BK30" s="653" t="s">
        <v>2820</v>
      </c>
      <c r="BM30" s="795" t="s">
        <v>2821</v>
      </c>
      <c r="BN30" s="609" t="s">
        <v>2821</v>
      </c>
      <c r="BO30" s="609" t="s">
        <v>2821</v>
      </c>
      <c r="BP30" s="609" t="s">
        <v>2821</v>
      </c>
      <c r="BQ30" s="609" t="s">
        <v>2821</v>
      </c>
      <c r="BR30" s="609" t="s">
        <v>2821</v>
      </c>
      <c r="BS30" s="609" t="s">
        <v>2821</v>
      </c>
      <c r="BT30" s="609" t="s">
        <v>2821</v>
      </c>
      <c r="BU30" s="609" t="s">
        <v>2821</v>
      </c>
      <c r="BV30" s="609" t="s">
        <v>2821</v>
      </c>
      <c r="BW30" s="609" t="s">
        <v>2821</v>
      </c>
      <c r="BX30" s="610" t="s">
        <v>2821</v>
      </c>
      <c r="BY30" s="796" t="s">
        <v>2822</v>
      </c>
      <c r="BZ30" s="797" t="s">
        <v>2822</v>
      </c>
      <c r="CB30" s="798" t="s">
        <v>2823</v>
      </c>
      <c r="CC30" s="799" t="s">
        <v>2823</v>
      </c>
    </row>
    <row r="31" spans="2:81" ht="15" x14ac:dyDescent="0.25">
      <c r="B31" s="788" t="str">
        <f t="shared" si="4"/>
        <v>YKY</v>
      </c>
      <c r="C31" s="15" t="s">
        <v>902</v>
      </c>
      <c r="D31" s="15" t="s">
        <v>114</v>
      </c>
      <c r="E31" s="760" t="str">
        <f>IFERROR(INDEX('PCD List'!$AU$3:$BK$48,MATCH('DPW2'!$G31,'PCD List'!$AT$3:$AT$48,0),MATCH('DPW2'!$B31,'PCD List'!$AU$2:$BK$2,0)),"")</f>
        <v>Y</v>
      </c>
      <c r="F31" s="10" t="s">
        <v>115</v>
      </c>
      <c r="G31" s="10" t="s">
        <v>924</v>
      </c>
      <c r="H31" s="15" t="s">
        <v>602</v>
      </c>
      <c r="I31" s="164">
        <v>3</v>
      </c>
      <c r="J31" s="860"/>
      <c r="K31" s="30"/>
      <c r="L31" s="861"/>
      <c r="M31" s="66"/>
      <c r="N31" s="867" cm="1">
        <f t="array" ref="N31">INDEX( Calcs_Supply!$AV$5:$AZ$49,MATCH('DPW2'!$B31&amp;'DPW2'!$G31,Calcs_Supply!$B$5:$B412&amp;Calcs_Supply!$E$5:$E$49,0),MATCH('DPW2'!N$7, Calcs_Supply!$AV$3:$AZ$3,0))</f>
        <v>1.7682814473954735E-2</v>
      </c>
      <c r="O31" s="867" cm="1">
        <f t="array" ref="O31">INDEX( Calcs_Supply!$AV$5:$AZ$49,MATCH('DPW2'!$B31&amp;'DPW2'!$G31,Calcs_Supply!$B$5:$B412&amp;Calcs_Supply!$E$5:$E$49,0),MATCH('DPW2'!O$7, Calcs_Supply!$AV$3:$AZ$3,0))</f>
        <v>2.0507609956949925E-2</v>
      </c>
      <c r="P31" s="867" cm="1">
        <f t="array" ref="P31">INDEX( Calcs_Supply!$AV$5:$AZ$49,MATCH('DPW2'!$B31&amp;'DPW2'!$G31,Calcs_Supply!$B$5:$B412&amp;Calcs_Supply!$E$5:$E$49,0),MATCH('DPW2'!P$7, Calcs_Supply!$AV$3:$AZ$3,0))</f>
        <v>2.0507609956949925E-2</v>
      </c>
      <c r="Q31" s="867" cm="1">
        <f t="array" ref="Q31">INDEX( Calcs_Supply!$AV$5:$AZ$49,MATCH('DPW2'!$B31&amp;'DPW2'!$G31,Calcs_Supply!$B$5:$B412&amp;Calcs_Supply!$E$5:$E$49,0),MATCH('DPW2'!Q$7, Calcs_Supply!$AV$3:$AZ$3,0))</f>
        <v>2.0507609956949925E-2</v>
      </c>
      <c r="R31" s="867" cm="1">
        <f t="array" ref="R31">INDEX( Calcs_Supply!$AV$5:$AZ$49,MATCH('DPW2'!$B31&amp;'DPW2'!$G31,Calcs_Supply!$B$5:$B412&amp;Calcs_Supply!$E$5:$E$49,0),MATCH('DPW2'!R$7, Calcs_Supply!$AV$3:$AZ$3,0))</f>
        <v>2.0507609956949925E-2</v>
      </c>
      <c r="S31" s="66"/>
      <c r="T31" s="66"/>
      <c r="U31" s="66"/>
      <c r="V31" s="66"/>
      <c r="W31" s="66"/>
      <c r="X31" s="864">
        <f t="shared" si="7"/>
        <v>2.0507609956949925E-2</v>
      </c>
      <c r="Y31" s="686">
        <f t="shared" si="0"/>
        <v>0</v>
      </c>
      <c r="Z31" s="566"/>
      <c r="AA31" s="904"/>
      <c r="AB31" s="896">
        <v>4.0000000000000001E-3</v>
      </c>
      <c r="AC31" s="896">
        <v>3.9795692629065954E-3</v>
      </c>
      <c r="AD31" s="896">
        <v>2.0507609956949925E-2</v>
      </c>
      <c r="AE31" s="896">
        <v>2.0507609956949925E-2</v>
      </c>
      <c r="AF31" s="896">
        <v>2.0507609956949925E-2</v>
      </c>
      <c r="AG31" s="896">
        <v>2.0507609956949925E-2</v>
      </c>
      <c r="AH31" s="896">
        <v>2.0507609956949925E-2</v>
      </c>
      <c r="AI31" s="896">
        <v>2.0507609956949925E-2</v>
      </c>
      <c r="AJ31" s="896">
        <v>2.0507609956949925E-2</v>
      </c>
      <c r="AK31" s="896">
        <v>2.0507609956949925E-2</v>
      </c>
      <c r="AL31" s="897">
        <v>2.0507609956949925E-2</v>
      </c>
      <c r="AM31" s="789">
        <f t="shared" si="8"/>
        <v>2.0507609956949925E-2</v>
      </c>
      <c r="AN31" s="668">
        <f t="shared" si="1"/>
        <v>2.0507609956949925E-2</v>
      </c>
      <c r="AO31" s="566"/>
      <c r="AP31" s="790">
        <f t="shared" si="2"/>
        <v>1</v>
      </c>
      <c r="AQ31" s="791" t="str">
        <f t="shared" si="3"/>
        <v/>
      </c>
      <c r="AR31" s="566"/>
      <c r="AS31" s="697" t="s">
        <v>2824</v>
      </c>
      <c r="AT31" s="566"/>
      <c r="AU31" s="566"/>
      <c r="AV31" s="792" t="s">
        <v>2825</v>
      </c>
      <c r="AW31" s="575"/>
      <c r="AX31" s="793" t="s">
        <v>2826</v>
      </c>
      <c r="AY31" s="658" t="s">
        <v>2826</v>
      </c>
      <c r="AZ31" s="658" t="s">
        <v>2826</v>
      </c>
      <c r="BA31" s="658" t="s">
        <v>2826</v>
      </c>
      <c r="BB31" s="658" t="s">
        <v>2826</v>
      </c>
      <c r="BC31" s="658" t="s">
        <v>2826</v>
      </c>
      <c r="BD31" s="658" t="s">
        <v>2826</v>
      </c>
      <c r="BE31" s="658" t="s">
        <v>2826</v>
      </c>
      <c r="BF31" s="658" t="s">
        <v>2826</v>
      </c>
      <c r="BG31" s="658" t="s">
        <v>2826</v>
      </c>
      <c r="BH31" s="658" t="s">
        <v>2826</v>
      </c>
      <c r="BI31" s="658" t="s">
        <v>2826</v>
      </c>
      <c r="BJ31" s="794" t="s">
        <v>2827</v>
      </c>
      <c r="BK31" s="653" t="s">
        <v>2827</v>
      </c>
      <c r="BM31" s="795" t="s">
        <v>2828</v>
      </c>
      <c r="BN31" s="609" t="s">
        <v>2828</v>
      </c>
      <c r="BO31" s="609" t="s">
        <v>2828</v>
      </c>
      <c r="BP31" s="609" t="s">
        <v>2828</v>
      </c>
      <c r="BQ31" s="609" t="s">
        <v>2828</v>
      </c>
      <c r="BR31" s="609" t="s">
        <v>2828</v>
      </c>
      <c r="BS31" s="609" t="s">
        <v>2828</v>
      </c>
      <c r="BT31" s="609" t="s">
        <v>2828</v>
      </c>
      <c r="BU31" s="609" t="s">
        <v>2828</v>
      </c>
      <c r="BV31" s="609" t="s">
        <v>2828</v>
      </c>
      <c r="BW31" s="609" t="s">
        <v>2828</v>
      </c>
      <c r="BX31" s="610" t="s">
        <v>2828</v>
      </c>
      <c r="BY31" s="796" t="s">
        <v>2829</v>
      </c>
      <c r="BZ31" s="797" t="s">
        <v>2829</v>
      </c>
      <c r="CB31" s="798" t="s">
        <v>2830</v>
      </c>
      <c r="CC31" s="799" t="s">
        <v>2830</v>
      </c>
    </row>
    <row r="32" spans="2:81" ht="15" x14ac:dyDescent="0.25">
      <c r="B32" s="788" t="str">
        <f t="shared" si="4"/>
        <v>YKY</v>
      </c>
      <c r="C32" s="15" t="s">
        <v>902</v>
      </c>
      <c r="D32" s="15" t="s">
        <v>114</v>
      </c>
      <c r="E32" s="760" t="str">
        <f>IFERROR(INDEX('PCD List'!$AU$3:$BK$48,MATCH('DPW2'!$G32,'PCD List'!$AT$3:$AT$48,0),MATCH('DPW2'!$B32,'PCD List'!$AU$2:$BK$2,0)),"")</f>
        <v>Y</v>
      </c>
      <c r="F32" s="10" t="s">
        <v>115</v>
      </c>
      <c r="G32" s="10" t="s">
        <v>926</v>
      </c>
      <c r="H32" s="15" t="s">
        <v>602</v>
      </c>
      <c r="I32" s="164">
        <v>3</v>
      </c>
      <c r="J32" s="870"/>
      <c r="K32" s="30"/>
      <c r="L32" s="861"/>
      <c r="M32" s="66"/>
      <c r="N32" s="871">
        <f>SUM(N28:N31)</f>
        <v>4.9193909390310955</v>
      </c>
      <c r="O32" s="871">
        <f t="shared" ref="O32:R32" si="10">SUM(O28:O31)</f>
        <v>19.003942357060172</v>
      </c>
      <c r="P32" s="871">
        <f t="shared" si="10"/>
        <v>30.313916797545946</v>
      </c>
      <c r="Q32" s="871">
        <f t="shared" si="10"/>
        <v>33.387878123030383</v>
      </c>
      <c r="R32" s="872">
        <f t="shared" si="10"/>
        <v>36.461839448514816</v>
      </c>
      <c r="S32" s="66"/>
      <c r="T32" s="66"/>
      <c r="U32" s="66"/>
      <c r="V32" s="66"/>
      <c r="W32" s="66"/>
      <c r="X32" s="864">
        <f t="shared" si="7"/>
        <v>36.461839448514816</v>
      </c>
      <c r="Y32" s="686">
        <f t="shared" si="0"/>
        <v>0</v>
      </c>
      <c r="Z32" s="566"/>
      <c r="AA32" s="904"/>
      <c r="AB32" s="896">
        <f>SUM(AB28:AB31)</f>
        <v>1.105</v>
      </c>
      <c r="AC32" s="896">
        <f t="shared" ref="AC32" si="11">SUM(AC28:AC31)</f>
        <v>4.17289232857188</v>
      </c>
      <c r="AD32" s="896">
        <f t="shared" ref="AD32:AL32" si="12">SUM(AD28:AD31)</f>
        <v>23.779373030298622</v>
      </c>
      <c r="AE32" s="896">
        <f t="shared" si="12"/>
        <v>46.247028090562793</v>
      </c>
      <c r="AF32" s="896">
        <f t="shared" si="12"/>
        <v>50.594635194956737</v>
      </c>
      <c r="AG32" s="896">
        <f t="shared" si="12"/>
        <v>53.142630724912415</v>
      </c>
      <c r="AH32" s="896">
        <f t="shared" si="12"/>
        <v>63.965049932612573</v>
      </c>
      <c r="AI32" s="896">
        <f t="shared" si="12"/>
        <v>74.787469140312737</v>
      </c>
      <c r="AJ32" s="896">
        <f t="shared" si="12"/>
        <v>85.609888348012902</v>
      </c>
      <c r="AK32" s="896">
        <f t="shared" si="12"/>
        <v>96.432307555713066</v>
      </c>
      <c r="AL32" s="896">
        <f>SUM(AL28:AL31)</f>
        <v>107.25472676341323</v>
      </c>
      <c r="AM32" s="789">
        <f t="shared" si="8"/>
        <v>53.142630724912415</v>
      </c>
      <c r="AN32" s="668">
        <f t="shared" si="1"/>
        <v>107.25472676341323</v>
      </c>
      <c r="AO32" s="566"/>
      <c r="AP32" s="790">
        <f t="shared" si="2"/>
        <v>1.4574862795924315</v>
      </c>
      <c r="AQ32" s="791" t="str">
        <f t="shared" si="3"/>
        <v/>
      </c>
      <c r="AR32" s="566"/>
      <c r="AS32" s="697" t="s">
        <v>2831</v>
      </c>
      <c r="AT32" s="566"/>
      <c r="AU32" s="566"/>
      <c r="AV32" s="792" t="s">
        <v>2832</v>
      </c>
      <c r="AW32" s="575"/>
      <c r="AX32" s="793" t="s">
        <v>2833</v>
      </c>
      <c r="AY32" s="658" t="s">
        <v>2833</v>
      </c>
      <c r="AZ32" s="658" t="s">
        <v>2833</v>
      </c>
      <c r="BA32" s="658" t="s">
        <v>2833</v>
      </c>
      <c r="BB32" s="658" t="s">
        <v>2833</v>
      </c>
      <c r="BC32" s="658" t="s">
        <v>2833</v>
      </c>
      <c r="BD32" s="658" t="s">
        <v>2833</v>
      </c>
      <c r="BE32" s="658" t="s">
        <v>2833</v>
      </c>
      <c r="BF32" s="658" t="s">
        <v>2833</v>
      </c>
      <c r="BG32" s="658" t="s">
        <v>2833</v>
      </c>
      <c r="BH32" s="658" t="s">
        <v>2833</v>
      </c>
      <c r="BI32" s="658" t="s">
        <v>2833</v>
      </c>
      <c r="BJ32" s="794" t="s">
        <v>2834</v>
      </c>
      <c r="BK32" s="653" t="s">
        <v>2834</v>
      </c>
      <c r="BM32" s="795" t="s">
        <v>2835</v>
      </c>
      <c r="BN32" s="609" t="s">
        <v>2835</v>
      </c>
      <c r="BO32" s="609" t="s">
        <v>2835</v>
      </c>
      <c r="BP32" s="609" t="s">
        <v>2835</v>
      </c>
      <c r="BQ32" s="609" t="s">
        <v>2835</v>
      </c>
      <c r="BR32" s="609" t="s">
        <v>2835</v>
      </c>
      <c r="BS32" s="609" t="s">
        <v>2835</v>
      </c>
      <c r="BT32" s="609" t="s">
        <v>2835</v>
      </c>
      <c r="BU32" s="609" t="s">
        <v>2835</v>
      </c>
      <c r="BV32" s="609" t="s">
        <v>2835</v>
      </c>
      <c r="BW32" s="609" t="s">
        <v>2835</v>
      </c>
      <c r="BX32" s="610" t="s">
        <v>2835</v>
      </c>
      <c r="BY32" s="796" t="s">
        <v>2836</v>
      </c>
      <c r="BZ32" s="797" t="s">
        <v>2836</v>
      </c>
      <c r="CB32" s="798" t="s">
        <v>2837</v>
      </c>
      <c r="CC32" s="799" t="s">
        <v>2837</v>
      </c>
    </row>
    <row r="33" spans="2:81" ht="15" x14ac:dyDescent="0.25">
      <c r="B33" s="788" t="str">
        <f t="shared" si="4"/>
        <v>YKY</v>
      </c>
      <c r="C33" s="15" t="s">
        <v>902</v>
      </c>
      <c r="D33" s="15" t="s">
        <v>78</v>
      </c>
      <c r="E33" s="760">
        <f>IFERROR(INDEX('PCD List'!$AU$3:$BK$48,MATCH('DPW2'!$G33,'PCD List'!$AT$3:$AT$48,0),MATCH('DPW2'!$B33,'PCD List'!$AU$2:$BK$2,0)),"")</f>
        <v>0</v>
      </c>
      <c r="F33" s="10" t="s">
        <v>79</v>
      </c>
      <c r="G33" s="78" t="s">
        <v>80</v>
      </c>
      <c r="H33" s="15" t="s">
        <v>602</v>
      </c>
      <c r="I33" s="873">
        <v>3</v>
      </c>
      <c r="J33" s="860"/>
      <c r="K33" s="30"/>
      <c r="L33" s="861"/>
      <c r="M33" s="66"/>
      <c r="N33" s="66"/>
      <c r="O33" s="66"/>
      <c r="P33" s="66"/>
      <c r="Q33" s="66"/>
      <c r="R33" s="66"/>
      <c r="S33" s="66"/>
      <c r="T33" s="66"/>
      <c r="U33" s="66"/>
      <c r="V33" s="66"/>
      <c r="W33" s="66"/>
      <c r="X33" s="864">
        <f t="shared" si="7"/>
        <v>0</v>
      </c>
      <c r="Y33" s="686">
        <f t="shared" si="0"/>
        <v>0</v>
      </c>
      <c r="Z33" s="566"/>
      <c r="AA33" s="904"/>
      <c r="AB33" s="896"/>
      <c r="AC33" s="896"/>
      <c r="AD33" s="896"/>
      <c r="AE33" s="896"/>
      <c r="AF33" s="896"/>
      <c r="AG33" s="896"/>
      <c r="AH33" s="896"/>
      <c r="AI33" s="896"/>
      <c r="AJ33" s="896"/>
      <c r="AK33" s="896"/>
      <c r="AL33" s="897"/>
      <c r="AM33" s="789">
        <f t="shared" si="8"/>
        <v>0</v>
      </c>
      <c r="AN33" s="668">
        <f t="shared" si="1"/>
        <v>0</v>
      </c>
      <c r="AO33" s="566"/>
      <c r="AP33" s="790" t="str">
        <f t="shared" si="2"/>
        <v/>
      </c>
      <c r="AQ33" s="791" t="str">
        <f t="shared" si="3"/>
        <v/>
      </c>
      <c r="AR33" s="566"/>
      <c r="AS33" s="697" t="s">
        <v>2838</v>
      </c>
      <c r="AT33" s="566"/>
      <c r="AU33" s="566"/>
      <c r="AV33" s="792" t="s">
        <v>2839</v>
      </c>
      <c r="AW33" s="575"/>
      <c r="AX33" s="793" t="s">
        <v>2840</v>
      </c>
      <c r="AY33" s="658" t="s">
        <v>2840</v>
      </c>
      <c r="AZ33" s="658" t="s">
        <v>2840</v>
      </c>
      <c r="BA33" s="658" t="s">
        <v>2840</v>
      </c>
      <c r="BB33" s="658" t="s">
        <v>2840</v>
      </c>
      <c r="BC33" s="658" t="s">
        <v>2840</v>
      </c>
      <c r="BD33" s="658" t="s">
        <v>2840</v>
      </c>
      <c r="BE33" s="658" t="s">
        <v>2840</v>
      </c>
      <c r="BF33" s="658" t="s">
        <v>2840</v>
      </c>
      <c r="BG33" s="658" t="s">
        <v>2840</v>
      </c>
      <c r="BH33" s="658" t="s">
        <v>2840</v>
      </c>
      <c r="BI33" s="658" t="s">
        <v>2840</v>
      </c>
      <c r="BJ33" s="794" t="s">
        <v>2841</v>
      </c>
      <c r="BK33" s="653" t="s">
        <v>2841</v>
      </c>
      <c r="BM33" s="795" t="s">
        <v>2842</v>
      </c>
      <c r="BN33" s="609" t="s">
        <v>2842</v>
      </c>
      <c r="BO33" s="609" t="s">
        <v>2842</v>
      </c>
      <c r="BP33" s="609" t="s">
        <v>2842</v>
      </c>
      <c r="BQ33" s="609" t="s">
        <v>2842</v>
      </c>
      <c r="BR33" s="609" t="s">
        <v>2842</v>
      </c>
      <c r="BS33" s="609" t="s">
        <v>2842</v>
      </c>
      <c r="BT33" s="609" t="s">
        <v>2842</v>
      </c>
      <c r="BU33" s="609" t="s">
        <v>2842</v>
      </c>
      <c r="BV33" s="609" t="s">
        <v>2842</v>
      </c>
      <c r="BW33" s="609" t="s">
        <v>2842</v>
      </c>
      <c r="BX33" s="610" t="s">
        <v>2842</v>
      </c>
      <c r="BY33" s="796" t="s">
        <v>2843</v>
      </c>
      <c r="BZ33" s="797" t="s">
        <v>2843</v>
      </c>
      <c r="CB33" s="798" t="s">
        <v>2844</v>
      </c>
      <c r="CC33" s="799" t="s">
        <v>2844</v>
      </c>
    </row>
    <row r="34" spans="2:81" ht="15" x14ac:dyDescent="0.25">
      <c r="B34" s="709" t="str">
        <f t="shared" si="4"/>
        <v>YKY</v>
      </c>
      <c r="C34" s="15" t="s">
        <v>902</v>
      </c>
      <c r="D34" s="15" t="s">
        <v>78</v>
      </c>
      <c r="E34" s="760">
        <f>IFERROR(INDEX('PCD List'!$AU$3:$BK$48,MATCH('DPW1'!$G34,'PCD List'!$AT$3:$AT$48,0),MATCH('DPW1'!$B34,'PCD List'!$AU$2:$BK$2,0)),"")</f>
        <v>0</v>
      </c>
      <c r="F34" s="10" t="s">
        <v>79</v>
      </c>
      <c r="G34" s="78" t="s">
        <v>929</v>
      </c>
      <c r="H34" s="15" t="s">
        <v>2553</v>
      </c>
      <c r="I34" s="164">
        <v>3</v>
      </c>
      <c r="J34" s="860"/>
      <c r="K34" s="30"/>
      <c r="L34" s="861"/>
      <c r="M34" s="66"/>
      <c r="N34" s="66"/>
      <c r="O34" s="66"/>
      <c r="P34" s="66"/>
      <c r="Q34" s="66"/>
      <c r="R34" s="66"/>
      <c r="S34" s="66"/>
      <c r="T34" s="66"/>
      <c r="U34" s="66"/>
      <c r="V34" s="66"/>
      <c r="W34" s="66"/>
      <c r="X34" s="864">
        <f t="shared" si="7"/>
        <v>0</v>
      </c>
      <c r="Y34" s="686">
        <f t="shared" si="0"/>
        <v>0</v>
      </c>
      <c r="Z34" s="566"/>
      <c r="AA34" s="904"/>
      <c r="AB34" s="896"/>
      <c r="AC34" s="896"/>
      <c r="AD34" s="896"/>
      <c r="AE34" s="896"/>
      <c r="AF34" s="896"/>
      <c r="AG34" s="896"/>
      <c r="AH34" s="896"/>
      <c r="AI34" s="896"/>
      <c r="AJ34" s="896"/>
      <c r="AK34" s="896"/>
      <c r="AL34" s="897"/>
      <c r="AM34" s="789">
        <f t="shared" si="8"/>
        <v>0</v>
      </c>
      <c r="AN34" s="668">
        <f t="shared" si="1"/>
        <v>0</v>
      </c>
      <c r="AO34" s="566"/>
      <c r="AP34" s="790" t="str">
        <f t="shared" si="2"/>
        <v/>
      </c>
      <c r="AQ34" s="791" t="str">
        <f t="shared" si="3"/>
        <v/>
      </c>
      <c r="AR34" s="566"/>
      <c r="AS34" s="697" t="s">
        <v>2845</v>
      </c>
      <c r="AT34" s="566"/>
      <c r="AU34" s="566"/>
      <c r="AV34" s="792" t="s">
        <v>2846</v>
      </c>
      <c r="AW34" s="575"/>
      <c r="AX34" s="793" t="s">
        <v>2847</v>
      </c>
      <c r="AY34" s="658" t="s">
        <v>2847</v>
      </c>
      <c r="AZ34" s="658" t="s">
        <v>2847</v>
      </c>
      <c r="BA34" s="658" t="s">
        <v>2847</v>
      </c>
      <c r="BB34" s="658" t="s">
        <v>2847</v>
      </c>
      <c r="BC34" s="658" t="s">
        <v>2847</v>
      </c>
      <c r="BD34" s="658" t="s">
        <v>2847</v>
      </c>
      <c r="BE34" s="658" t="s">
        <v>2847</v>
      </c>
      <c r="BF34" s="658" t="s">
        <v>2847</v>
      </c>
      <c r="BG34" s="658" t="s">
        <v>2847</v>
      </c>
      <c r="BH34" s="658" t="s">
        <v>2847</v>
      </c>
      <c r="BI34" s="658" t="s">
        <v>2847</v>
      </c>
      <c r="BJ34" s="794" t="s">
        <v>2848</v>
      </c>
      <c r="BK34" s="653" t="s">
        <v>2848</v>
      </c>
      <c r="BM34" s="795" t="s">
        <v>2849</v>
      </c>
      <c r="BN34" s="609" t="s">
        <v>2849</v>
      </c>
      <c r="BO34" s="609" t="s">
        <v>2849</v>
      </c>
      <c r="BP34" s="609" t="s">
        <v>2849</v>
      </c>
      <c r="BQ34" s="609" t="s">
        <v>2849</v>
      </c>
      <c r="BR34" s="609" t="s">
        <v>2849</v>
      </c>
      <c r="BS34" s="609" t="s">
        <v>2849</v>
      </c>
      <c r="BT34" s="609" t="s">
        <v>2849</v>
      </c>
      <c r="BU34" s="609" t="s">
        <v>2849</v>
      </c>
      <c r="BV34" s="609" t="s">
        <v>2849</v>
      </c>
      <c r="BW34" s="609" t="s">
        <v>2849</v>
      </c>
      <c r="BX34" s="610" t="s">
        <v>2849</v>
      </c>
      <c r="BY34" s="796" t="s">
        <v>2850</v>
      </c>
      <c r="BZ34" s="797" t="s">
        <v>2850</v>
      </c>
      <c r="CB34" s="798" t="s">
        <v>2851</v>
      </c>
      <c r="CC34" s="799" t="s">
        <v>2851</v>
      </c>
    </row>
    <row r="35" spans="2:81" ht="15" x14ac:dyDescent="0.25">
      <c r="B35" s="788" t="str">
        <f t="shared" si="4"/>
        <v>YKY</v>
      </c>
      <c r="C35" s="15" t="s">
        <v>902</v>
      </c>
      <c r="D35" s="24" t="s">
        <v>932</v>
      </c>
      <c r="E35" s="760">
        <f>IFERROR(INDEX('PCD List'!$AU$3:$BK$48,MATCH('DPW2'!$G35,'PCD List'!$AT$3:$AT$48,0),MATCH('DPW2'!$B35,'PCD List'!$AU$2:$BK$2,0)),"")</f>
        <v>0</v>
      </c>
      <c r="F35" s="78" t="s">
        <v>768</v>
      </c>
      <c r="G35" s="78" t="s">
        <v>933</v>
      </c>
      <c r="H35" s="15" t="s">
        <v>602</v>
      </c>
      <c r="I35" s="873">
        <v>3</v>
      </c>
      <c r="J35" s="860"/>
      <c r="K35" s="30"/>
      <c r="L35" s="861"/>
      <c r="M35" s="66"/>
      <c r="N35" s="66"/>
      <c r="O35" s="66"/>
      <c r="P35" s="66"/>
      <c r="Q35" s="66"/>
      <c r="R35" s="66"/>
      <c r="S35" s="66"/>
      <c r="T35" s="66"/>
      <c r="U35" s="66"/>
      <c r="V35" s="66"/>
      <c r="W35" s="66"/>
      <c r="X35" s="864">
        <f t="shared" si="7"/>
        <v>0</v>
      </c>
      <c r="Y35" s="686">
        <f t="shared" si="0"/>
        <v>0</v>
      </c>
      <c r="Z35" s="566"/>
      <c r="AA35" s="904"/>
      <c r="AB35" s="896"/>
      <c r="AC35" s="896"/>
      <c r="AD35" s="896"/>
      <c r="AE35" s="896"/>
      <c r="AF35" s="896"/>
      <c r="AG35" s="896"/>
      <c r="AH35" s="896"/>
      <c r="AI35" s="896"/>
      <c r="AJ35" s="896"/>
      <c r="AK35" s="896"/>
      <c r="AL35" s="897"/>
      <c r="AM35" s="789">
        <f t="shared" si="8"/>
        <v>0</v>
      </c>
      <c r="AN35" s="668">
        <f t="shared" si="1"/>
        <v>0</v>
      </c>
      <c r="AO35" s="566"/>
      <c r="AP35" s="790" t="str">
        <f t="shared" si="2"/>
        <v/>
      </c>
      <c r="AQ35" s="791" t="str">
        <f t="shared" si="3"/>
        <v/>
      </c>
      <c r="AR35" s="566"/>
      <c r="AS35" s="697" t="s">
        <v>2852</v>
      </c>
      <c r="AT35" s="566"/>
      <c r="AU35" s="566"/>
      <c r="AV35" s="792" t="s">
        <v>2853</v>
      </c>
      <c r="AW35" s="575"/>
      <c r="AX35" s="793" t="s">
        <v>2854</v>
      </c>
      <c r="AY35" s="658" t="s">
        <v>2854</v>
      </c>
      <c r="AZ35" s="658" t="s">
        <v>2854</v>
      </c>
      <c r="BA35" s="658" t="s">
        <v>2854</v>
      </c>
      <c r="BB35" s="658" t="s">
        <v>2854</v>
      </c>
      <c r="BC35" s="658" t="s">
        <v>2854</v>
      </c>
      <c r="BD35" s="658" t="s">
        <v>2854</v>
      </c>
      <c r="BE35" s="658" t="s">
        <v>2854</v>
      </c>
      <c r="BF35" s="658" t="s">
        <v>2854</v>
      </c>
      <c r="BG35" s="658" t="s">
        <v>2854</v>
      </c>
      <c r="BH35" s="658" t="s">
        <v>2854</v>
      </c>
      <c r="BI35" s="658" t="s">
        <v>2854</v>
      </c>
      <c r="BJ35" s="794" t="s">
        <v>2855</v>
      </c>
      <c r="BK35" s="653" t="s">
        <v>2855</v>
      </c>
      <c r="BM35" s="795" t="s">
        <v>2856</v>
      </c>
      <c r="BN35" s="609" t="s">
        <v>2856</v>
      </c>
      <c r="BO35" s="609" t="s">
        <v>2856</v>
      </c>
      <c r="BP35" s="609" t="s">
        <v>2856</v>
      </c>
      <c r="BQ35" s="609" t="s">
        <v>2856</v>
      </c>
      <c r="BR35" s="609" t="s">
        <v>2856</v>
      </c>
      <c r="BS35" s="609" t="s">
        <v>2856</v>
      </c>
      <c r="BT35" s="609" t="s">
        <v>2856</v>
      </c>
      <c r="BU35" s="609" t="s">
        <v>2856</v>
      </c>
      <c r="BV35" s="609" t="s">
        <v>2856</v>
      </c>
      <c r="BW35" s="609" t="s">
        <v>2856</v>
      </c>
      <c r="BX35" s="610" t="s">
        <v>2856</v>
      </c>
      <c r="BY35" s="796" t="s">
        <v>2857</v>
      </c>
      <c r="BZ35" s="797" t="s">
        <v>2857</v>
      </c>
      <c r="CB35" s="798" t="s">
        <v>2858</v>
      </c>
      <c r="CC35" s="799" t="s">
        <v>2858</v>
      </c>
    </row>
    <row r="36" spans="2:81" ht="15" x14ac:dyDescent="0.25">
      <c r="B36" s="788" t="str">
        <f t="shared" si="4"/>
        <v>YKY</v>
      </c>
      <c r="C36" s="15" t="s">
        <v>899</v>
      </c>
      <c r="D36" s="24" t="s">
        <v>81</v>
      </c>
      <c r="E36" s="760">
        <f>IFERROR(INDEX('PCD List'!$AU$3:$BK$48,MATCH('DPW2'!$G36,'PCD List'!$AT$3:$AT$48,0),MATCH('DPW2'!$B36,'PCD List'!$AU$2:$BK$2,0)),"")</f>
        <v>0</v>
      </c>
      <c r="F36" s="78" t="s">
        <v>82</v>
      </c>
      <c r="G36" s="10" t="s">
        <v>934</v>
      </c>
      <c r="H36" s="15" t="s">
        <v>602</v>
      </c>
      <c r="I36" s="873">
        <v>3</v>
      </c>
      <c r="J36" s="860"/>
      <c r="K36" s="45"/>
      <c r="L36" s="861"/>
      <c r="M36" s="66"/>
      <c r="N36" s="66"/>
      <c r="O36" s="66"/>
      <c r="P36" s="66"/>
      <c r="Q36" s="66"/>
      <c r="R36" s="66"/>
      <c r="S36" s="66"/>
      <c r="T36" s="66"/>
      <c r="U36" s="66"/>
      <c r="V36" s="66"/>
      <c r="W36" s="66"/>
      <c r="X36" s="864">
        <f t="shared" si="7"/>
        <v>0</v>
      </c>
      <c r="Y36" s="686">
        <f t="shared" si="0"/>
        <v>0</v>
      </c>
      <c r="Z36" s="566"/>
      <c r="AA36" s="904"/>
      <c r="AB36" s="896"/>
      <c r="AC36" s="896"/>
      <c r="AD36" s="896"/>
      <c r="AE36" s="896"/>
      <c r="AF36" s="896"/>
      <c r="AG36" s="896"/>
      <c r="AH36" s="896"/>
      <c r="AI36" s="896"/>
      <c r="AJ36" s="896"/>
      <c r="AK36" s="896"/>
      <c r="AL36" s="897"/>
      <c r="AM36" s="789">
        <f t="shared" si="8"/>
        <v>0</v>
      </c>
      <c r="AN36" s="668">
        <f t="shared" si="1"/>
        <v>0</v>
      </c>
      <c r="AO36" s="566"/>
      <c r="AP36" s="790" t="str">
        <f t="shared" si="2"/>
        <v/>
      </c>
      <c r="AQ36" s="791" t="str">
        <f t="shared" si="3"/>
        <v/>
      </c>
      <c r="AS36" s="697" t="s">
        <v>2859</v>
      </c>
      <c r="AV36" s="792" t="s">
        <v>2860</v>
      </c>
      <c r="AX36" s="793" t="s">
        <v>2861</v>
      </c>
      <c r="AY36" s="658" t="s">
        <v>2861</v>
      </c>
      <c r="AZ36" s="658" t="s">
        <v>2861</v>
      </c>
      <c r="BA36" s="658" t="s">
        <v>2861</v>
      </c>
      <c r="BB36" s="658" t="s">
        <v>2861</v>
      </c>
      <c r="BC36" s="658" t="s">
        <v>2861</v>
      </c>
      <c r="BD36" s="658" t="s">
        <v>2861</v>
      </c>
      <c r="BE36" s="658" t="s">
        <v>2861</v>
      </c>
      <c r="BF36" s="658" t="s">
        <v>2861</v>
      </c>
      <c r="BG36" s="658" t="s">
        <v>2861</v>
      </c>
      <c r="BH36" s="658" t="s">
        <v>2861</v>
      </c>
      <c r="BI36" s="658" t="s">
        <v>2861</v>
      </c>
      <c r="BJ36" s="794" t="s">
        <v>2862</v>
      </c>
      <c r="BK36" s="653" t="s">
        <v>2862</v>
      </c>
      <c r="BM36" s="795" t="s">
        <v>2863</v>
      </c>
      <c r="BN36" s="609" t="s">
        <v>2863</v>
      </c>
      <c r="BO36" s="609" t="s">
        <v>2863</v>
      </c>
      <c r="BP36" s="609" t="s">
        <v>2863</v>
      </c>
      <c r="BQ36" s="609" t="s">
        <v>2863</v>
      </c>
      <c r="BR36" s="609" t="s">
        <v>2863</v>
      </c>
      <c r="BS36" s="609" t="s">
        <v>2863</v>
      </c>
      <c r="BT36" s="609" t="s">
        <v>2863</v>
      </c>
      <c r="BU36" s="609" t="s">
        <v>2863</v>
      </c>
      <c r="BV36" s="609" t="s">
        <v>2863</v>
      </c>
      <c r="BW36" s="609" t="s">
        <v>2863</v>
      </c>
      <c r="BX36" s="610" t="s">
        <v>2863</v>
      </c>
      <c r="BY36" s="796" t="s">
        <v>2864</v>
      </c>
      <c r="BZ36" s="797" t="s">
        <v>2864</v>
      </c>
      <c r="CB36" s="798" t="s">
        <v>2865</v>
      </c>
      <c r="CC36" s="799" t="s">
        <v>2865</v>
      </c>
    </row>
    <row r="37" spans="2:81" ht="15" x14ac:dyDescent="0.25">
      <c r="B37" s="788" t="str">
        <f t="shared" si="4"/>
        <v>YKY</v>
      </c>
      <c r="C37" s="15" t="s">
        <v>899</v>
      </c>
      <c r="D37" s="24" t="s">
        <v>81</v>
      </c>
      <c r="E37" s="760">
        <f>IFERROR(INDEX('PCD List'!$AU$3:$BK$48,MATCH('DPW2'!$G37,'PCD List'!$AT$3:$AT$48,0),MATCH('DPW2'!$B37,'PCD List'!$AU$2:$BK$2,0)),"")</f>
        <v>0</v>
      </c>
      <c r="F37" s="78" t="s">
        <v>82</v>
      </c>
      <c r="G37" s="10" t="s">
        <v>937</v>
      </c>
      <c r="H37" s="15" t="s">
        <v>602</v>
      </c>
      <c r="I37" s="873">
        <v>3</v>
      </c>
      <c r="J37" s="860"/>
      <c r="K37" s="45"/>
      <c r="L37" s="861"/>
      <c r="M37" s="66"/>
      <c r="N37" s="66"/>
      <c r="O37" s="66"/>
      <c r="P37" s="66"/>
      <c r="Q37" s="66"/>
      <c r="R37" s="66"/>
      <c r="S37" s="66"/>
      <c r="T37" s="66"/>
      <c r="U37" s="66"/>
      <c r="V37" s="66"/>
      <c r="W37" s="66"/>
      <c r="X37" s="864">
        <f t="shared" si="7"/>
        <v>0</v>
      </c>
      <c r="Y37" s="686">
        <f t="shared" si="0"/>
        <v>0</v>
      </c>
      <c r="Z37" s="566"/>
      <c r="AA37" s="904"/>
      <c r="AB37" s="896"/>
      <c r="AC37" s="896"/>
      <c r="AD37" s="896"/>
      <c r="AE37" s="896"/>
      <c r="AF37" s="896"/>
      <c r="AG37" s="896"/>
      <c r="AH37" s="896"/>
      <c r="AI37" s="896"/>
      <c r="AJ37" s="896"/>
      <c r="AK37" s="896"/>
      <c r="AL37" s="897"/>
      <c r="AM37" s="789">
        <f t="shared" si="8"/>
        <v>0</v>
      </c>
      <c r="AN37" s="668">
        <f t="shared" si="1"/>
        <v>0</v>
      </c>
      <c r="AO37" s="566"/>
      <c r="AP37" s="790" t="str">
        <f t="shared" si="2"/>
        <v/>
      </c>
      <c r="AQ37" s="791" t="str">
        <f t="shared" si="3"/>
        <v/>
      </c>
      <c r="AS37" s="697" t="s">
        <v>2866</v>
      </c>
      <c r="AV37" s="792" t="s">
        <v>2867</v>
      </c>
      <c r="AX37" s="793" t="s">
        <v>2868</v>
      </c>
      <c r="AY37" s="658" t="s">
        <v>2868</v>
      </c>
      <c r="AZ37" s="658" t="s">
        <v>2868</v>
      </c>
      <c r="BA37" s="658" t="s">
        <v>2868</v>
      </c>
      <c r="BB37" s="658" t="s">
        <v>2868</v>
      </c>
      <c r="BC37" s="658" t="s">
        <v>2868</v>
      </c>
      <c r="BD37" s="658" t="s">
        <v>2868</v>
      </c>
      <c r="BE37" s="658" t="s">
        <v>2868</v>
      </c>
      <c r="BF37" s="658" t="s">
        <v>2868</v>
      </c>
      <c r="BG37" s="658" t="s">
        <v>2868</v>
      </c>
      <c r="BH37" s="658" t="s">
        <v>2868</v>
      </c>
      <c r="BI37" s="658" t="s">
        <v>2868</v>
      </c>
      <c r="BJ37" s="794" t="s">
        <v>2869</v>
      </c>
      <c r="BK37" s="653" t="s">
        <v>2869</v>
      </c>
      <c r="BM37" s="795" t="s">
        <v>2870</v>
      </c>
      <c r="BN37" s="609" t="s">
        <v>2870</v>
      </c>
      <c r="BO37" s="609" t="s">
        <v>2870</v>
      </c>
      <c r="BP37" s="609" t="s">
        <v>2870</v>
      </c>
      <c r="BQ37" s="609" t="s">
        <v>2870</v>
      </c>
      <c r="BR37" s="609" t="s">
        <v>2870</v>
      </c>
      <c r="BS37" s="609" t="s">
        <v>2870</v>
      </c>
      <c r="BT37" s="609" t="s">
        <v>2870</v>
      </c>
      <c r="BU37" s="609" t="s">
        <v>2870</v>
      </c>
      <c r="BV37" s="609" t="s">
        <v>2870</v>
      </c>
      <c r="BW37" s="609" t="s">
        <v>2870</v>
      </c>
      <c r="BX37" s="610" t="s">
        <v>2870</v>
      </c>
      <c r="BY37" s="796" t="s">
        <v>2871</v>
      </c>
      <c r="BZ37" s="797" t="s">
        <v>2871</v>
      </c>
      <c r="CB37" s="798" t="s">
        <v>2872</v>
      </c>
      <c r="CC37" s="799" t="s">
        <v>2872</v>
      </c>
    </row>
    <row r="38" spans="2:81" ht="15" x14ac:dyDescent="0.25">
      <c r="B38" s="788" t="str">
        <f t="shared" si="4"/>
        <v>YKY</v>
      </c>
      <c r="C38" s="15" t="s">
        <v>899</v>
      </c>
      <c r="D38" s="24" t="s">
        <v>81</v>
      </c>
      <c r="E38" s="760">
        <f>IFERROR(INDEX('PCD List'!$AU$3:$BK$48,MATCH('DPW2'!$G38,'PCD List'!$AT$3:$AT$48,0),MATCH('DPW2'!$B38,'PCD List'!$AU$2:$BK$2,0)),"")</f>
        <v>0</v>
      </c>
      <c r="F38" s="78" t="s">
        <v>82</v>
      </c>
      <c r="G38" s="78" t="s">
        <v>939</v>
      </c>
      <c r="H38" s="15" t="s">
        <v>602</v>
      </c>
      <c r="I38" s="873">
        <v>3</v>
      </c>
      <c r="J38" s="860"/>
      <c r="K38" s="45"/>
      <c r="L38" s="861"/>
      <c r="M38" s="66"/>
      <c r="N38" s="66"/>
      <c r="O38" s="66"/>
      <c r="P38" s="66"/>
      <c r="Q38" s="66"/>
      <c r="R38" s="66"/>
      <c r="S38" s="66"/>
      <c r="T38" s="66"/>
      <c r="U38" s="66"/>
      <c r="V38" s="66"/>
      <c r="W38" s="66"/>
      <c r="X38" s="864">
        <f t="shared" si="7"/>
        <v>0</v>
      </c>
      <c r="Y38" s="686">
        <f t="shared" si="0"/>
        <v>0</v>
      </c>
      <c r="Z38" s="566"/>
      <c r="AA38" s="904"/>
      <c r="AB38" s="896"/>
      <c r="AC38" s="896"/>
      <c r="AD38" s="896"/>
      <c r="AE38" s="896"/>
      <c r="AF38" s="896"/>
      <c r="AG38" s="896"/>
      <c r="AH38" s="896"/>
      <c r="AI38" s="896"/>
      <c r="AJ38" s="896"/>
      <c r="AK38" s="896"/>
      <c r="AL38" s="897"/>
      <c r="AM38" s="789">
        <f t="shared" si="8"/>
        <v>0</v>
      </c>
      <c r="AN38" s="668">
        <f t="shared" si="1"/>
        <v>0</v>
      </c>
      <c r="AO38" s="566"/>
      <c r="AP38" s="790" t="str">
        <f t="shared" si="2"/>
        <v/>
      </c>
      <c r="AQ38" s="791" t="str">
        <f t="shared" si="3"/>
        <v/>
      </c>
      <c r="AS38" s="697" t="s">
        <v>2873</v>
      </c>
      <c r="AV38" s="792" t="s">
        <v>2874</v>
      </c>
      <c r="AX38" s="793" t="s">
        <v>2875</v>
      </c>
      <c r="AY38" s="658" t="s">
        <v>2875</v>
      </c>
      <c r="AZ38" s="658" t="s">
        <v>2875</v>
      </c>
      <c r="BA38" s="658" t="s">
        <v>2875</v>
      </c>
      <c r="BB38" s="658" t="s">
        <v>2875</v>
      </c>
      <c r="BC38" s="658" t="s">
        <v>2875</v>
      </c>
      <c r="BD38" s="658" t="s">
        <v>2875</v>
      </c>
      <c r="BE38" s="658" t="s">
        <v>2875</v>
      </c>
      <c r="BF38" s="658" t="s">
        <v>2875</v>
      </c>
      <c r="BG38" s="658" t="s">
        <v>2875</v>
      </c>
      <c r="BH38" s="658" t="s">
        <v>2875</v>
      </c>
      <c r="BI38" s="658" t="s">
        <v>2875</v>
      </c>
      <c r="BJ38" s="794" t="s">
        <v>2876</v>
      </c>
      <c r="BK38" s="653" t="s">
        <v>2876</v>
      </c>
      <c r="BM38" s="795" t="s">
        <v>2877</v>
      </c>
      <c r="BN38" s="609" t="s">
        <v>2877</v>
      </c>
      <c r="BO38" s="609" t="s">
        <v>2877</v>
      </c>
      <c r="BP38" s="609" t="s">
        <v>2877</v>
      </c>
      <c r="BQ38" s="609" t="s">
        <v>2877</v>
      </c>
      <c r="BR38" s="609" t="s">
        <v>2877</v>
      </c>
      <c r="BS38" s="609" t="s">
        <v>2877</v>
      </c>
      <c r="BT38" s="609" t="s">
        <v>2877</v>
      </c>
      <c r="BU38" s="609" t="s">
        <v>2877</v>
      </c>
      <c r="BV38" s="609" t="s">
        <v>2877</v>
      </c>
      <c r="BW38" s="609" t="s">
        <v>2877</v>
      </c>
      <c r="BX38" s="610" t="s">
        <v>2877</v>
      </c>
      <c r="BY38" s="796" t="s">
        <v>2878</v>
      </c>
      <c r="BZ38" s="797" t="s">
        <v>2878</v>
      </c>
      <c r="CB38" s="798" t="s">
        <v>2879</v>
      </c>
      <c r="CC38" s="799" t="s">
        <v>2879</v>
      </c>
    </row>
    <row r="39" spans="2:81" ht="15" x14ac:dyDescent="0.25">
      <c r="B39" s="788" t="str">
        <f t="shared" si="4"/>
        <v>YKY</v>
      </c>
      <c r="C39" s="15" t="s">
        <v>899</v>
      </c>
      <c r="D39" s="24" t="s">
        <v>81</v>
      </c>
      <c r="E39" s="760">
        <f>IFERROR(INDEX('PCD List'!$AU$3:$BK$48,MATCH('DPW2'!$G39,'PCD List'!$AT$3:$AT$48,0),MATCH('DPW2'!$B39,'PCD List'!$AU$2:$BK$2,0)),"")</f>
        <v>0</v>
      </c>
      <c r="F39" s="78" t="s">
        <v>82</v>
      </c>
      <c r="G39" s="78" t="s">
        <v>941</v>
      </c>
      <c r="H39" s="15" t="s">
        <v>602</v>
      </c>
      <c r="I39" s="873">
        <v>3</v>
      </c>
      <c r="J39" s="860"/>
      <c r="K39" s="45"/>
      <c r="L39" s="861"/>
      <c r="M39" s="66"/>
      <c r="N39" s="66"/>
      <c r="O39" s="66"/>
      <c r="P39" s="66"/>
      <c r="Q39" s="66"/>
      <c r="R39" s="66"/>
      <c r="S39" s="66"/>
      <c r="T39" s="66"/>
      <c r="U39" s="66"/>
      <c r="V39" s="66"/>
      <c r="W39" s="66"/>
      <c r="X39" s="864">
        <f t="shared" si="7"/>
        <v>0</v>
      </c>
      <c r="Y39" s="686">
        <f t="shared" si="0"/>
        <v>0</v>
      </c>
      <c r="Z39" s="566"/>
      <c r="AA39" s="904"/>
      <c r="AB39" s="896"/>
      <c r="AC39" s="896"/>
      <c r="AD39" s="896"/>
      <c r="AE39" s="896"/>
      <c r="AF39" s="896"/>
      <c r="AG39" s="896"/>
      <c r="AH39" s="896"/>
      <c r="AI39" s="896"/>
      <c r="AJ39" s="896"/>
      <c r="AK39" s="896"/>
      <c r="AL39" s="897"/>
      <c r="AM39" s="789">
        <f t="shared" si="8"/>
        <v>0</v>
      </c>
      <c r="AN39" s="668">
        <f t="shared" si="1"/>
        <v>0</v>
      </c>
      <c r="AO39" s="566"/>
      <c r="AP39" s="790" t="str">
        <f t="shared" si="2"/>
        <v/>
      </c>
      <c r="AQ39" s="791" t="str">
        <f t="shared" si="3"/>
        <v/>
      </c>
      <c r="AS39" s="697" t="s">
        <v>2880</v>
      </c>
      <c r="AV39" s="792" t="s">
        <v>2881</v>
      </c>
      <c r="AX39" s="793" t="s">
        <v>2882</v>
      </c>
      <c r="AY39" s="658" t="s">
        <v>2882</v>
      </c>
      <c r="AZ39" s="658" t="s">
        <v>2882</v>
      </c>
      <c r="BA39" s="658" t="s">
        <v>2882</v>
      </c>
      <c r="BB39" s="658" t="s">
        <v>2882</v>
      </c>
      <c r="BC39" s="658" t="s">
        <v>2882</v>
      </c>
      <c r="BD39" s="658" t="s">
        <v>2882</v>
      </c>
      <c r="BE39" s="658" t="s">
        <v>2882</v>
      </c>
      <c r="BF39" s="658" t="s">
        <v>2882</v>
      </c>
      <c r="BG39" s="658" t="s">
        <v>2882</v>
      </c>
      <c r="BH39" s="658" t="s">
        <v>2882</v>
      </c>
      <c r="BI39" s="658" t="s">
        <v>2882</v>
      </c>
      <c r="BJ39" s="794" t="s">
        <v>2883</v>
      </c>
      <c r="BK39" s="653" t="s">
        <v>2883</v>
      </c>
      <c r="BM39" s="795" t="s">
        <v>2884</v>
      </c>
      <c r="BN39" s="609" t="s">
        <v>2884</v>
      </c>
      <c r="BO39" s="609" t="s">
        <v>2884</v>
      </c>
      <c r="BP39" s="609" t="s">
        <v>2884</v>
      </c>
      <c r="BQ39" s="609" t="s">
        <v>2884</v>
      </c>
      <c r="BR39" s="609" t="s">
        <v>2884</v>
      </c>
      <c r="BS39" s="609" t="s">
        <v>2884</v>
      </c>
      <c r="BT39" s="609" t="s">
        <v>2884</v>
      </c>
      <c r="BU39" s="609" t="s">
        <v>2884</v>
      </c>
      <c r="BV39" s="609" t="s">
        <v>2884</v>
      </c>
      <c r="BW39" s="609" t="s">
        <v>2884</v>
      </c>
      <c r="BX39" s="610" t="s">
        <v>2884</v>
      </c>
      <c r="BY39" s="796" t="s">
        <v>2885</v>
      </c>
      <c r="BZ39" s="797" t="s">
        <v>2885</v>
      </c>
      <c r="CB39" s="798" t="s">
        <v>2886</v>
      </c>
      <c r="CC39" s="799" t="s">
        <v>2886</v>
      </c>
    </row>
    <row r="40" spans="2:81" ht="15" x14ac:dyDescent="0.25">
      <c r="B40" s="788" t="str">
        <f t="shared" si="4"/>
        <v>YKY</v>
      </c>
      <c r="C40" s="15" t="s">
        <v>899</v>
      </c>
      <c r="D40" s="24" t="s">
        <v>942</v>
      </c>
      <c r="E40" s="760">
        <f>IFERROR(INDEX('PCD List'!$AU$3:$BK$48,MATCH('DPW2'!$G40,'PCD List'!$AT$3:$AT$48,0),MATCH('DPW2'!$B40,'PCD List'!$AU$2:$BK$2,0)),"")</f>
        <v>0</v>
      </c>
      <c r="F40" s="10" t="s">
        <v>784</v>
      </c>
      <c r="G40" s="10" t="s">
        <v>943</v>
      </c>
      <c r="H40" s="15" t="s">
        <v>602</v>
      </c>
      <c r="I40" s="873">
        <v>3</v>
      </c>
      <c r="J40" s="860"/>
      <c r="K40" s="45"/>
      <c r="L40" s="861"/>
      <c r="M40" s="66"/>
      <c r="N40" s="66"/>
      <c r="O40" s="66"/>
      <c r="P40" s="66"/>
      <c r="Q40" s="66"/>
      <c r="R40" s="66"/>
      <c r="S40" s="66"/>
      <c r="T40" s="66"/>
      <c r="U40" s="66"/>
      <c r="V40" s="66"/>
      <c r="W40" s="66"/>
      <c r="X40" s="864">
        <f t="shared" si="7"/>
        <v>0</v>
      </c>
      <c r="Y40" s="686">
        <f t="shared" si="0"/>
        <v>0</v>
      </c>
      <c r="Z40" s="566"/>
      <c r="AA40" s="904"/>
      <c r="AB40" s="896"/>
      <c r="AC40" s="896"/>
      <c r="AD40" s="896"/>
      <c r="AE40" s="896"/>
      <c r="AF40" s="896"/>
      <c r="AG40" s="896"/>
      <c r="AH40" s="896"/>
      <c r="AI40" s="896"/>
      <c r="AJ40" s="896"/>
      <c r="AK40" s="896"/>
      <c r="AL40" s="897"/>
      <c r="AM40" s="789">
        <f t="shared" si="8"/>
        <v>0</v>
      </c>
      <c r="AN40" s="668">
        <f t="shared" si="1"/>
        <v>0</v>
      </c>
      <c r="AO40" s="566"/>
      <c r="AP40" s="790" t="str">
        <f t="shared" si="2"/>
        <v/>
      </c>
      <c r="AQ40" s="791" t="str">
        <f t="shared" si="3"/>
        <v/>
      </c>
      <c r="AS40" s="697" t="s">
        <v>2887</v>
      </c>
      <c r="AV40" s="792" t="s">
        <v>2888</v>
      </c>
      <c r="AX40" s="793" t="s">
        <v>2889</v>
      </c>
      <c r="AY40" s="658" t="s">
        <v>2889</v>
      </c>
      <c r="AZ40" s="658" t="s">
        <v>2889</v>
      </c>
      <c r="BA40" s="658" t="s">
        <v>2889</v>
      </c>
      <c r="BB40" s="658" t="s">
        <v>2889</v>
      </c>
      <c r="BC40" s="658" t="s">
        <v>2889</v>
      </c>
      <c r="BD40" s="658" t="s">
        <v>2889</v>
      </c>
      <c r="BE40" s="658" t="s">
        <v>2889</v>
      </c>
      <c r="BF40" s="658" t="s">
        <v>2889</v>
      </c>
      <c r="BG40" s="658" t="s">
        <v>2889</v>
      </c>
      <c r="BH40" s="658" t="s">
        <v>2889</v>
      </c>
      <c r="BI40" s="658" t="s">
        <v>2889</v>
      </c>
      <c r="BJ40" s="794" t="s">
        <v>2890</v>
      </c>
      <c r="BK40" s="653" t="s">
        <v>2890</v>
      </c>
      <c r="BM40" s="795" t="s">
        <v>2891</v>
      </c>
      <c r="BN40" s="609" t="s">
        <v>2891</v>
      </c>
      <c r="BO40" s="609" t="s">
        <v>2891</v>
      </c>
      <c r="BP40" s="609" t="s">
        <v>2891</v>
      </c>
      <c r="BQ40" s="609" t="s">
        <v>2891</v>
      </c>
      <c r="BR40" s="609" t="s">
        <v>2891</v>
      </c>
      <c r="BS40" s="609" t="s">
        <v>2891</v>
      </c>
      <c r="BT40" s="609" t="s">
        <v>2891</v>
      </c>
      <c r="BU40" s="609" t="s">
        <v>2891</v>
      </c>
      <c r="BV40" s="609" t="s">
        <v>2891</v>
      </c>
      <c r="BW40" s="609" t="s">
        <v>2891</v>
      </c>
      <c r="BX40" s="610" t="s">
        <v>2891</v>
      </c>
      <c r="BY40" s="796" t="s">
        <v>2892</v>
      </c>
      <c r="BZ40" s="797" t="s">
        <v>2892</v>
      </c>
      <c r="CB40" s="798" t="s">
        <v>2893</v>
      </c>
      <c r="CC40" s="799" t="s">
        <v>2893</v>
      </c>
    </row>
    <row r="41" spans="2:81" ht="15" x14ac:dyDescent="0.25">
      <c r="B41" s="788" t="str">
        <f t="shared" si="4"/>
        <v>YKY</v>
      </c>
      <c r="C41" s="15" t="s">
        <v>899</v>
      </c>
      <c r="D41" s="24" t="s">
        <v>942</v>
      </c>
      <c r="E41" s="760">
        <f>IFERROR(INDEX('PCD List'!$AU$3:$BK$48,MATCH('DPW2'!$G41,'PCD List'!$AT$3:$AT$48,0),MATCH('DPW2'!$B41,'PCD List'!$AU$2:$BK$2,0)),"")</f>
        <v>0</v>
      </c>
      <c r="F41" s="10" t="s">
        <v>784</v>
      </c>
      <c r="G41" s="78" t="s">
        <v>945</v>
      </c>
      <c r="H41" s="15" t="s">
        <v>602</v>
      </c>
      <c r="I41" s="873">
        <v>3</v>
      </c>
      <c r="J41" s="860"/>
      <c r="K41" s="45"/>
      <c r="L41" s="861"/>
      <c r="M41" s="66"/>
      <c r="N41" s="66"/>
      <c r="O41" s="66"/>
      <c r="P41" s="66"/>
      <c r="Q41" s="66"/>
      <c r="R41" s="66"/>
      <c r="S41" s="66"/>
      <c r="T41" s="66"/>
      <c r="U41" s="66"/>
      <c r="V41" s="66"/>
      <c r="W41" s="66"/>
      <c r="X41" s="864">
        <f t="shared" si="7"/>
        <v>0</v>
      </c>
      <c r="Y41" s="686">
        <f t="shared" si="0"/>
        <v>0</v>
      </c>
      <c r="Z41" s="566"/>
      <c r="AA41" s="904"/>
      <c r="AB41" s="896"/>
      <c r="AC41" s="896"/>
      <c r="AD41" s="896"/>
      <c r="AE41" s="896"/>
      <c r="AF41" s="896"/>
      <c r="AG41" s="896"/>
      <c r="AH41" s="896"/>
      <c r="AI41" s="896"/>
      <c r="AJ41" s="896"/>
      <c r="AK41" s="896"/>
      <c r="AL41" s="897"/>
      <c r="AM41" s="789">
        <f t="shared" si="8"/>
        <v>0</v>
      </c>
      <c r="AN41" s="668">
        <f t="shared" si="1"/>
        <v>0</v>
      </c>
      <c r="AO41" s="566"/>
      <c r="AP41" s="790" t="str">
        <f t="shared" si="2"/>
        <v/>
      </c>
      <c r="AQ41" s="791" t="str">
        <f t="shared" si="3"/>
        <v/>
      </c>
      <c r="AS41" s="697" t="s">
        <v>2894</v>
      </c>
      <c r="AV41" s="792" t="s">
        <v>2895</v>
      </c>
      <c r="AX41" s="793" t="s">
        <v>2896</v>
      </c>
      <c r="AY41" s="658" t="s">
        <v>2896</v>
      </c>
      <c r="AZ41" s="658" t="s">
        <v>2896</v>
      </c>
      <c r="BA41" s="658" t="s">
        <v>2896</v>
      </c>
      <c r="BB41" s="658" t="s">
        <v>2896</v>
      </c>
      <c r="BC41" s="658" t="s">
        <v>2896</v>
      </c>
      <c r="BD41" s="658" t="s">
        <v>2896</v>
      </c>
      <c r="BE41" s="658" t="s">
        <v>2896</v>
      </c>
      <c r="BF41" s="658" t="s">
        <v>2896</v>
      </c>
      <c r="BG41" s="658" t="s">
        <v>2896</v>
      </c>
      <c r="BH41" s="658" t="s">
        <v>2896</v>
      </c>
      <c r="BI41" s="658" t="s">
        <v>2896</v>
      </c>
      <c r="BJ41" s="794" t="s">
        <v>2897</v>
      </c>
      <c r="BK41" s="653" t="s">
        <v>2897</v>
      </c>
      <c r="BM41" s="795" t="s">
        <v>2898</v>
      </c>
      <c r="BN41" s="609" t="s">
        <v>2898</v>
      </c>
      <c r="BO41" s="609" t="s">
        <v>2898</v>
      </c>
      <c r="BP41" s="609" t="s">
        <v>2898</v>
      </c>
      <c r="BQ41" s="609" t="s">
        <v>2898</v>
      </c>
      <c r="BR41" s="609" t="s">
        <v>2898</v>
      </c>
      <c r="BS41" s="609" t="s">
        <v>2898</v>
      </c>
      <c r="BT41" s="609" t="s">
        <v>2898</v>
      </c>
      <c r="BU41" s="609" t="s">
        <v>2898</v>
      </c>
      <c r="BV41" s="609" t="s">
        <v>2898</v>
      </c>
      <c r="BW41" s="609" t="s">
        <v>2898</v>
      </c>
      <c r="BX41" s="610" t="s">
        <v>2898</v>
      </c>
      <c r="BY41" s="796" t="s">
        <v>2899</v>
      </c>
      <c r="BZ41" s="797" t="s">
        <v>2899</v>
      </c>
      <c r="CB41" s="798" t="s">
        <v>2900</v>
      </c>
      <c r="CC41" s="799" t="s">
        <v>2900</v>
      </c>
    </row>
    <row r="42" spans="2:81" ht="15" x14ac:dyDescent="0.25">
      <c r="B42" s="788" t="str">
        <f t="shared" si="4"/>
        <v>YKY</v>
      </c>
      <c r="C42" s="15" t="s">
        <v>899</v>
      </c>
      <c r="D42" s="24" t="s">
        <v>942</v>
      </c>
      <c r="E42" s="760">
        <f>IFERROR(INDEX('PCD List'!$AU$3:$BK$48,MATCH('DPW2'!$G42,'PCD List'!$AT$3:$AT$48,0),MATCH('DPW2'!$B42,'PCD List'!$AU$2:$BK$2,0)),"")</f>
        <v>0</v>
      </c>
      <c r="F42" s="10" t="s">
        <v>784</v>
      </c>
      <c r="G42" s="78" t="s">
        <v>947</v>
      </c>
      <c r="H42" s="15" t="s">
        <v>602</v>
      </c>
      <c r="I42" s="873">
        <v>3</v>
      </c>
      <c r="J42" s="860"/>
      <c r="K42" s="45"/>
      <c r="L42" s="861"/>
      <c r="M42" s="66"/>
      <c r="N42" s="66"/>
      <c r="O42" s="66"/>
      <c r="P42" s="66"/>
      <c r="Q42" s="66"/>
      <c r="R42" s="66"/>
      <c r="S42" s="66"/>
      <c r="T42" s="66"/>
      <c r="U42" s="66"/>
      <c r="V42" s="66"/>
      <c r="W42" s="66"/>
      <c r="X42" s="864">
        <f t="shared" si="7"/>
        <v>0</v>
      </c>
      <c r="Y42" s="686">
        <f t="shared" si="0"/>
        <v>0</v>
      </c>
      <c r="Z42" s="566"/>
      <c r="AA42" s="904"/>
      <c r="AB42" s="896"/>
      <c r="AC42" s="896"/>
      <c r="AD42" s="896"/>
      <c r="AE42" s="896"/>
      <c r="AF42" s="896"/>
      <c r="AG42" s="896"/>
      <c r="AH42" s="896"/>
      <c r="AI42" s="896"/>
      <c r="AJ42" s="896"/>
      <c r="AK42" s="896"/>
      <c r="AL42" s="897"/>
      <c r="AM42" s="789">
        <f t="shared" si="8"/>
        <v>0</v>
      </c>
      <c r="AN42" s="668">
        <f t="shared" si="1"/>
        <v>0</v>
      </c>
      <c r="AO42" s="566"/>
      <c r="AP42" s="790" t="str">
        <f t="shared" si="2"/>
        <v/>
      </c>
      <c r="AQ42" s="791" t="str">
        <f t="shared" si="3"/>
        <v/>
      </c>
      <c r="AS42" s="697" t="s">
        <v>2901</v>
      </c>
      <c r="AV42" s="792" t="s">
        <v>2902</v>
      </c>
      <c r="AX42" s="793" t="s">
        <v>2903</v>
      </c>
      <c r="AY42" s="658" t="s">
        <v>2903</v>
      </c>
      <c r="AZ42" s="658" t="s">
        <v>2903</v>
      </c>
      <c r="BA42" s="658" t="s">
        <v>2903</v>
      </c>
      <c r="BB42" s="658" t="s">
        <v>2903</v>
      </c>
      <c r="BC42" s="658" t="s">
        <v>2903</v>
      </c>
      <c r="BD42" s="658" t="s">
        <v>2903</v>
      </c>
      <c r="BE42" s="658" t="s">
        <v>2903</v>
      </c>
      <c r="BF42" s="658" t="s">
        <v>2903</v>
      </c>
      <c r="BG42" s="658" t="s">
        <v>2903</v>
      </c>
      <c r="BH42" s="658" t="s">
        <v>2903</v>
      </c>
      <c r="BI42" s="658" t="s">
        <v>2903</v>
      </c>
      <c r="BJ42" s="794" t="s">
        <v>2904</v>
      </c>
      <c r="BK42" s="653" t="s">
        <v>2904</v>
      </c>
      <c r="BM42" s="795" t="s">
        <v>2905</v>
      </c>
      <c r="BN42" s="609" t="s">
        <v>2905</v>
      </c>
      <c r="BO42" s="609" t="s">
        <v>2905</v>
      </c>
      <c r="BP42" s="609" t="s">
        <v>2905</v>
      </c>
      <c r="BQ42" s="609" t="s">
        <v>2905</v>
      </c>
      <c r="BR42" s="609" t="s">
        <v>2905</v>
      </c>
      <c r="BS42" s="609" t="s">
        <v>2905</v>
      </c>
      <c r="BT42" s="609" t="s">
        <v>2905</v>
      </c>
      <c r="BU42" s="609" t="s">
        <v>2905</v>
      </c>
      <c r="BV42" s="609" t="s">
        <v>2905</v>
      </c>
      <c r="BW42" s="609" t="s">
        <v>2905</v>
      </c>
      <c r="BX42" s="610" t="s">
        <v>2905</v>
      </c>
      <c r="BY42" s="796" t="s">
        <v>2906</v>
      </c>
      <c r="BZ42" s="797" t="s">
        <v>2906</v>
      </c>
      <c r="CB42" s="798" t="s">
        <v>2907</v>
      </c>
      <c r="CC42" s="799" t="s">
        <v>2907</v>
      </c>
    </row>
    <row r="43" spans="2:81" ht="15" x14ac:dyDescent="0.25">
      <c r="B43" s="788" t="str">
        <f t="shared" si="4"/>
        <v>YKY</v>
      </c>
      <c r="C43" s="15" t="s">
        <v>899</v>
      </c>
      <c r="D43" s="24" t="s">
        <v>942</v>
      </c>
      <c r="E43" s="760">
        <f>IFERROR(INDEX('PCD List'!$AU$3:$BK$48,MATCH('DPW2'!$G43,'PCD List'!$AT$3:$AT$48,0),MATCH('DPW2'!$B43,'PCD List'!$AU$2:$BK$2,0)),"")</f>
        <v>0</v>
      </c>
      <c r="F43" s="10" t="s">
        <v>84</v>
      </c>
      <c r="G43" s="78" t="s">
        <v>949</v>
      </c>
      <c r="H43" s="15" t="s">
        <v>602</v>
      </c>
      <c r="I43" s="873">
        <v>3</v>
      </c>
      <c r="J43" s="860"/>
      <c r="K43" s="45"/>
      <c r="L43" s="861"/>
      <c r="M43" s="66"/>
      <c r="N43" s="66"/>
      <c r="O43" s="66"/>
      <c r="P43" s="66"/>
      <c r="Q43" s="66"/>
      <c r="R43" s="66"/>
      <c r="S43" s="66"/>
      <c r="T43" s="66"/>
      <c r="U43" s="66"/>
      <c r="V43" s="66"/>
      <c r="W43" s="66"/>
      <c r="X43" s="864">
        <f t="shared" si="7"/>
        <v>0</v>
      </c>
      <c r="Y43" s="686">
        <f t="shared" si="0"/>
        <v>0</v>
      </c>
      <c r="Z43" s="566"/>
      <c r="AA43" s="904"/>
      <c r="AB43" s="896"/>
      <c r="AC43" s="896"/>
      <c r="AD43" s="896"/>
      <c r="AE43" s="896"/>
      <c r="AF43" s="896"/>
      <c r="AG43" s="896"/>
      <c r="AH43" s="896"/>
      <c r="AI43" s="896"/>
      <c r="AJ43" s="896"/>
      <c r="AK43" s="896"/>
      <c r="AL43" s="897"/>
      <c r="AM43" s="789">
        <f t="shared" si="8"/>
        <v>0</v>
      </c>
      <c r="AN43" s="668">
        <f t="shared" si="1"/>
        <v>0</v>
      </c>
      <c r="AO43" s="566"/>
      <c r="AP43" s="790" t="str">
        <f t="shared" si="2"/>
        <v/>
      </c>
      <c r="AQ43" s="791" t="str">
        <f t="shared" si="3"/>
        <v/>
      </c>
      <c r="AS43" s="697" t="s">
        <v>2908</v>
      </c>
      <c r="AV43" s="792" t="s">
        <v>2909</v>
      </c>
      <c r="AX43" s="793" t="s">
        <v>2910</v>
      </c>
      <c r="AY43" s="658" t="s">
        <v>2910</v>
      </c>
      <c r="AZ43" s="658" t="s">
        <v>2910</v>
      </c>
      <c r="BA43" s="658" t="s">
        <v>2910</v>
      </c>
      <c r="BB43" s="658" t="s">
        <v>2910</v>
      </c>
      <c r="BC43" s="658" t="s">
        <v>2910</v>
      </c>
      <c r="BD43" s="658" t="s">
        <v>2910</v>
      </c>
      <c r="BE43" s="658" t="s">
        <v>2910</v>
      </c>
      <c r="BF43" s="658" t="s">
        <v>2910</v>
      </c>
      <c r="BG43" s="658" t="s">
        <v>2910</v>
      </c>
      <c r="BH43" s="658" t="s">
        <v>2910</v>
      </c>
      <c r="BI43" s="658" t="s">
        <v>2910</v>
      </c>
      <c r="BJ43" s="794" t="s">
        <v>2911</v>
      </c>
      <c r="BK43" s="653" t="s">
        <v>2911</v>
      </c>
      <c r="BM43" s="795" t="s">
        <v>2912</v>
      </c>
      <c r="BN43" s="609" t="s">
        <v>2912</v>
      </c>
      <c r="BO43" s="609" t="s">
        <v>2912</v>
      </c>
      <c r="BP43" s="609" t="s">
        <v>2912</v>
      </c>
      <c r="BQ43" s="609" t="s">
        <v>2912</v>
      </c>
      <c r="BR43" s="609" t="s">
        <v>2912</v>
      </c>
      <c r="BS43" s="609" t="s">
        <v>2912</v>
      </c>
      <c r="BT43" s="609" t="s">
        <v>2912</v>
      </c>
      <c r="BU43" s="609" t="s">
        <v>2912</v>
      </c>
      <c r="BV43" s="609" t="s">
        <v>2912</v>
      </c>
      <c r="BW43" s="609" t="s">
        <v>2912</v>
      </c>
      <c r="BX43" s="610" t="s">
        <v>2912</v>
      </c>
      <c r="BY43" s="796" t="s">
        <v>2913</v>
      </c>
      <c r="BZ43" s="797" t="s">
        <v>2913</v>
      </c>
      <c r="CB43" s="798" t="s">
        <v>2914</v>
      </c>
      <c r="CC43" s="799" t="s">
        <v>2914</v>
      </c>
    </row>
    <row r="44" spans="2:81" ht="15" x14ac:dyDescent="0.25">
      <c r="B44" s="788" t="str">
        <f t="shared" si="4"/>
        <v>YKY</v>
      </c>
      <c r="C44" s="15" t="s">
        <v>899</v>
      </c>
      <c r="D44" s="24" t="s">
        <v>942</v>
      </c>
      <c r="E44" s="760">
        <f>IFERROR(INDEX('PCD List'!$AU$3:$BK$48,MATCH('DPW2'!$G44,'PCD List'!$AT$3:$AT$48,0),MATCH('DPW2'!$B44,'PCD List'!$AU$2:$BK$2,0)),"")</f>
        <v>0</v>
      </c>
      <c r="F44" s="10" t="s">
        <v>84</v>
      </c>
      <c r="G44" s="78" t="s">
        <v>952</v>
      </c>
      <c r="H44" s="15" t="s">
        <v>602</v>
      </c>
      <c r="I44" s="873">
        <v>3</v>
      </c>
      <c r="J44" s="860"/>
      <c r="K44" s="45"/>
      <c r="L44" s="861"/>
      <c r="M44" s="66"/>
      <c r="N44" s="66"/>
      <c r="O44" s="66"/>
      <c r="P44" s="66"/>
      <c r="Q44" s="66"/>
      <c r="R44" s="66"/>
      <c r="S44" s="66"/>
      <c r="T44" s="66"/>
      <c r="U44" s="66"/>
      <c r="V44" s="66"/>
      <c r="W44" s="66"/>
      <c r="X44" s="864">
        <f t="shared" si="7"/>
        <v>0</v>
      </c>
      <c r="Y44" s="686">
        <f t="shared" si="0"/>
        <v>0</v>
      </c>
      <c r="Z44" s="566"/>
      <c r="AA44" s="904"/>
      <c r="AB44" s="896"/>
      <c r="AC44" s="896"/>
      <c r="AD44" s="896"/>
      <c r="AE44" s="896"/>
      <c r="AF44" s="896"/>
      <c r="AG44" s="896"/>
      <c r="AH44" s="896"/>
      <c r="AI44" s="896"/>
      <c r="AJ44" s="896"/>
      <c r="AK44" s="896"/>
      <c r="AL44" s="897"/>
      <c r="AM44" s="789">
        <f t="shared" si="8"/>
        <v>0</v>
      </c>
      <c r="AN44" s="668">
        <f t="shared" si="1"/>
        <v>0</v>
      </c>
      <c r="AO44" s="566"/>
      <c r="AP44" s="790" t="str">
        <f t="shared" si="2"/>
        <v/>
      </c>
      <c r="AQ44" s="791" t="str">
        <f t="shared" si="3"/>
        <v/>
      </c>
      <c r="AS44" s="697" t="s">
        <v>2915</v>
      </c>
      <c r="AV44" s="792" t="s">
        <v>2916</v>
      </c>
      <c r="AX44" s="793" t="s">
        <v>2917</v>
      </c>
      <c r="AY44" s="658" t="s">
        <v>2917</v>
      </c>
      <c r="AZ44" s="658" t="s">
        <v>2917</v>
      </c>
      <c r="BA44" s="658" t="s">
        <v>2917</v>
      </c>
      <c r="BB44" s="658" t="s">
        <v>2917</v>
      </c>
      <c r="BC44" s="658" t="s">
        <v>2917</v>
      </c>
      <c r="BD44" s="658" t="s">
        <v>2917</v>
      </c>
      <c r="BE44" s="658" t="s">
        <v>2917</v>
      </c>
      <c r="BF44" s="658" t="s">
        <v>2917</v>
      </c>
      <c r="BG44" s="658" t="s">
        <v>2917</v>
      </c>
      <c r="BH44" s="658" t="s">
        <v>2917</v>
      </c>
      <c r="BI44" s="658" t="s">
        <v>2917</v>
      </c>
      <c r="BJ44" s="794" t="s">
        <v>2918</v>
      </c>
      <c r="BK44" s="653" t="s">
        <v>2918</v>
      </c>
      <c r="BM44" s="795" t="s">
        <v>2919</v>
      </c>
      <c r="BN44" s="609" t="s">
        <v>2919</v>
      </c>
      <c r="BO44" s="609" t="s">
        <v>2919</v>
      </c>
      <c r="BP44" s="609" t="s">
        <v>2919</v>
      </c>
      <c r="BQ44" s="609" t="s">
        <v>2919</v>
      </c>
      <c r="BR44" s="609" t="s">
        <v>2919</v>
      </c>
      <c r="BS44" s="609" t="s">
        <v>2919</v>
      </c>
      <c r="BT44" s="609" t="s">
        <v>2919</v>
      </c>
      <c r="BU44" s="609" t="s">
        <v>2919</v>
      </c>
      <c r="BV44" s="609" t="s">
        <v>2919</v>
      </c>
      <c r="BW44" s="609" t="s">
        <v>2919</v>
      </c>
      <c r="BX44" s="610" t="s">
        <v>2919</v>
      </c>
      <c r="BY44" s="796" t="s">
        <v>2920</v>
      </c>
      <c r="BZ44" s="797" t="s">
        <v>2920</v>
      </c>
      <c r="CB44" s="798" t="s">
        <v>2921</v>
      </c>
      <c r="CC44" s="799" t="s">
        <v>2921</v>
      </c>
    </row>
    <row r="45" spans="2:81" ht="15" x14ac:dyDescent="0.25">
      <c r="B45" s="788" t="str">
        <f t="shared" si="4"/>
        <v>YKY</v>
      </c>
      <c r="C45" s="15" t="s">
        <v>899</v>
      </c>
      <c r="D45" s="24" t="s">
        <v>942</v>
      </c>
      <c r="E45" s="760">
        <f>IFERROR(INDEX('PCD List'!$AU$3:$BK$48,MATCH('DPW2'!$G45,'PCD List'!$AT$3:$AT$48,0),MATCH('DPW2'!$B45,'PCD List'!$AU$2:$BK$2,0)),"")</f>
        <v>0</v>
      </c>
      <c r="F45" s="10" t="s">
        <v>84</v>
      </c>
      <c r="G45" s="78" t="s">
        <v>954</v>
      </c>
      <c r="H45" s="15" t="s">
        <v>602</v>
      </c>
      <c r="I45" s="873">
        <v>3</v>
      </c>
      <c r="J45" s="860"/>
      <c r="K45" s="45"/>
      <c r="L45" s="861"/>
      <c r="M45" s="66"/>
      <c r="N45" s="66"/>
      <c r="O45" s="66"/>
      <c r="P45" s="66"/>
      <c r="Q45" s="66"/>
      <c r="R45" s="66"/>
      <c r="S45" s="66"/>
      <c r="T45" s="66"/>
      <c r="U45" s="66"/>
      <c r="V45" s="66"/>
      <c r="W45" s="66"/>
      <c r="X45" s="864">
        <f t="shared" si="7"/>
        <v>0</v>
      </c>
      <c r="Y45" s="686">
        <f t="shared" si="0"/>
        <v>0</v>
      </c>
      <c r="Z45" s="566"/>
      <c r="AA45" s="904"/>
      <c r="AB45" s="896"/>
      <c r="AC45" s="896"/>
      <c r="AD45" s="896"/>
      <c r="AE45" s="896"/>
      <c r="AF45" s="896"/>
      <c r="AG45" s="896"/>
      <c r="AH45" s="896"/>
      <c r="AI45" s="896"/>
      <c r="AJ45" s="896"/>
      <c r="AK45" s="896"/>
      <c r="AL45" s="897"/>
      <c r="AM45" s="789">
        <f t="shared" si="8"/>
        <v>0</v>
      </c>
      <c r="AN45" s="668">
        <f t="shared" si="1"/>
        <v>0</v>
      </c>
      <c r="AO45" s="566"/>
      <c r="AP45" s="790" t="str">
        <f t="shared" si="2"/>
        <v/>
      </c>
      <c r="AQ45" s="791" t="str">
        <f t="shared" si="3"/>
        <v/>
      </c>
      <c r="AS45" s="697" t="s">
        <v>2922</v>
      </c>
      <c r="AV45" s="792" t="s">
        <v>2923</v>
      </c>
      <c r="AX45" s="793" t="s">
        <v>2924</v>
      </c>
      <c r="AY45" s="658" t="s">
        <v>2924</v>
      </c>
      <c r="AZ45" s="658" t="s">
        <v>2924</v>
      </c>
      <c r="BA45" s="658" t="s">
        <v>2924</v>
      </c>
      <c r="BB45" s="658" t="s">
        <v>2924</v>
      </c>
      <c r="BC45" s="658" t="s">
        <v>2924</v>
      </c>
      <c r="BD45" s="658" t="s">
        <v>2924</v>
      </c>
      <c r="BE45" s="658" t="s">
        <v>2924</v>
      </c>
      <c r="BF45" s="658" t="s">
        <v>2924</v>
      </c>
      <c r="BG45" s="658" t="s">
        <v>2924</v>
      </c>
      <c r="BH45" s="658" t="s">
        <v>2924</v>
      </c>
      <c r="BI45" s="658" t="s">
        <v>2924</v>
      </c>
      <c r="BJ45" s="794" t="s">
        <v>2925</v>
      </c>
      <c r="BK45" s="653" t="s">
        <v>2925</v>
      </c>
      <c r="BM45" s="795" t="s">
        <v>2926</v>
      </c>
      <c r="BN45" s="609" t="s">
        <v>2926</v>
      </c>
      <c r="BO45" s="609" t="s">
        <v>2926</v>
      </c>
      <c r="BP45" s="609" t="s">
        <v>2926</v>
      </c>
      <c r="BQ45" s="609" t="s">
        <v>2926</v>
      </c>
      <c r="BR45" s="609" t="s">
        <v>2926</v>
      </c>
      <c r="BS45" s="609" t="s">
        <v>2926</v>
      </c>
      <c r="BT45" s="609" t="s">
        <v>2926</v>
      </c>
      <c r="BU45" s="609" t="s">
        <v>2926</v>
      </c>
      <c r="BV45" s="609" t="s">
        <v>2926</v>
      </c>
      <c r="BW45" s="609" t="s">
        <v>2926</v>
      </c>
      <c r="BX45" s="610" t="s">
        <v>2926</v>
      </c>
      <c r="BY45" s="796" t="s">
        <v>2927</v>
      </c>
      <c r="BZ45" s="797" t="s">
        <v>2927</v>
      </c>
      <c r="CB45" s="798" t="s">
        <v>2928</v>
      </c>
      <c r="CC45" s="799" t="s">
        <v>2928</v>
      </c>
    </row>
    <row r="46" spans="2:81" ht="15" x14ac:dyDescent="0.25">
      <c r="B46" s="788" t="str">
        <f t="shared" si="4"/>
        <v>YKY</v>
      </c>
      <c r="C46" s="15" t="s">
        <v>899</v>
      </c>
      <c r="D46" s="24" t="s">
        <v>83</v>
      </c>
      <c r="E46" s="760">
        <f>IFERROR(INDEX('PCD List'!$AU$3:$BK$48,MATCH('DPW2'!$G47,'PCD List'!$AT$3:$AT$48,0),MATCH('DPW2'!$B47,'PCD List'!$AU$2:$BK$2,0)),"")</f>
        <v>0</v>
      </c>
      <c r="F46" s="10" t="s">
        <v>84</v>
      </c>
      <c r="G46" s="78" t="s">
        <v>955</v>
      </c>
      <c r="H46" s="15" t="s">
        <v>602</v>
      </c>
      <c r="I46" s="873">
        <v>3</v>
      </c>
      <c r="J46" s="860"/>
      <c r="K46" s="45"/>
      <c r="L46" s="861"/>
      <c r="M46" s="66"/>
      <c r="N46" s="66"/>
      <c r="O46" s="66"/>
      <c r="P46" s="66"/>
      <c r="Q46" s="66"/>
      <c r="R46" s="66"/>
      <c r="S46" s="66"/>
      <c r="T46" s="66"/>
      <c r="U46" s="66"/>
      <c r="V46" s="66"/>
      <c r="W46" s="66"/>
      <c r="X46" s="864">
        <f t="shared" si="7"/>
        <v>0</v>
      </c>
      <c r="Y46" s="686">
        <f t="shared" si="0"/>
        <v>0</v>
      </c>
      <c r="Z46" s="566"/>
      <c r="AA46" s="904"/>
      <c r="AB46" s="896"/>
      <c r="AC46" s="896"/>
      <c r="AD46" s="896"/>
      <c r="AE46" s="896"/>
      <c r="AF46" s="896"/>
      <c r="AG46" s="896"/>
      <c r="AH46" s="896"/>
      <c r="AI46" s="896"/>
      <c r="AJ46" s="896"/>
      <c r="AK46" s="896"/>
      <c r="AL46" s="897"/>
      <c r="AM46" s="789">
        <f t="shared" si="8"/>
        <v>0</v>
      </c>
      <c r="AN46" s="668">
        <f t="shared" si="1"/>
        <v>0</v>
      </c>
      <c r="AO46" s="566"/>
      <c r="AP46" s="790" t="str">
        <f t="shared" si="2"/>
        <v/>
      </c>
      <c r="AQ46" s="791" t="str">
        <f t="shared" si="3"/>
        <v/>
      </c>
      <c r="AS46" s="697" t="s">
        <v>2929</v>
      </c>
      <c r="AV46" s="792" t="s">
        <v>2930</v>
      </c>
      <c r="AX46" s="793" t="s">
        <v>2931</v>
      </c>
      <c r="AY46" s="658" t="s">
        <v>2931</v>
      </c>
      <c r="AZ46" s="658" t="s">
        <v>2931</v>
      </c>
      <c r="BA46" s="658" t="s">
        <v>2931</v>
      </c>
      <c r="BB46" s="658" t="s">
        <v>2931</v>
      </c>
      <c r="BC46" s="658" t="s">
        <v>2931</v>
      </c>
      <c r="BD46" s="658" t="s">
        <v>2931</v>
      </c>
      <c r="BE46" s="658" t="s">
        <v>2931</v>
      </c>
      <c r="BF46" s="658" t="s">
        <v>2931</v>
      </c>
      <c r="BG46" s="658" t="s">
        <v>2931</v>
      </c>
      <c r="BH46" s="658" t="s">
        <v>2931</v>
      </c>
      <c r="BI46" s="658" t="s">
        <v>2931</v>
      </c>
      <c r="BJ46" s="794" t="s">
        <v>2932</v>
      </c>
      <c r="BK46" s="653" t="s">
        <v>2932</v>
      </c>
      <c r="BM46" s="795" t="s">
        <v>2933</v>
      </c>
      <c r="BN46" s="609" t="s">
        <v>2933</v>
      </c>
      <c r="BO46" s="609" t="s">
        <v>2933</v>
      </c>
      <c r="BP46" s="609" t="s">
        <v>2933</v>
      </c>
      <c r="BQ46" s="609" t="s">
        <v>2933</v>
      </c>
      <c r="BR46" s="609" t="s">
        <v>2933</v>
      </c>
      <c r="BS46" s="609" t="s">
        <v>2933</v>
      </c>
      <c r="BT46" s="609" t="s">
        <v>2933</v>
      </c>
      <c r="BU46" s="609" t="s">
        <v>2933</v>
      </c>
      <c r="BV46" s="609" t="s">
        <v>2933</v>
      </c>
      <c r="BW46" s="609" t="s">
        <v>2933</v>
      </c>
      <c r="BX46" s="610" t="s">
        <v>2933</v>
      </c>
      <c r="BY46" s="796" t="s">
        <v>2934</v>
      </c>
      <c r="BZ46" s="797" t="s">
        <v>2934</v>
      </c>
      <c r="CB46" s="798" t="s">
        <v>2935</v>
      </c>
      <c r="CC46" s="799" t="s">
        <v>2928</v>
      </c>
    </row>
    <row r="47" spans="2:81" ht="42" customHeight="1" x14ac:dyDescent="0.25">
      <c r="B47" s="788" t="str">
        <f t="shared" si="4"/>
        <v>YKY</v>
      </c>
      <c r="C47" s="15" t="s">
        <v>899</v>
      </c>
      <c r="D47" s="24" t="s">
        <v>83</v>
      </c>
      <c r="E47" s="760">
        <f>IFERROR(INDEX('PCD List'!$AU$3:$BK$48,MATCH('DPW2'!$G47,'PCD List'!$AT$3:$AT$48,0),MATCH('DPW2'!$B47,'PCD List'!$AU$2:$BK$2,0)),"")</f>
        <v>0</v>
      </c>
      <c r="F47" s="10" t="s">
        <v>84</v>
      </c>
      <c r="G47" s="874" t="s">
        <v>956</v>
      </c>
      <c r="H47" s="15" t="s">
        <v>602</v>
      </c>
      <c r="I47" s="873">
        <v>3</v>
      </c>
      <c r="J47" s="875"/>
      <c r="K47" s="45"/>
      <c r="L47" s="861"/>
      <c r="M47" s="66"/>
      <c r="N47" s="66"/>
      <c r="O47" s="66"/>
      <c r="P47" s="66"/>
      <c r="Q47" s="66"/>
      <c r="R47" s="66"/>
      <c r="S47" s="66"/>
      <c r="T47" s="66"/>
      <c r="U47" s="66"/>
      <c r="V47" s="66"/>
      <c r="W47" s="876"/>
      <c r="X47" s="864">
        <f t="shared" ref="X47" si="13" xml:space="preserve"> R47</f>
        <v>0</v>
      </c>
      <c r="Y47" s="686">
        <f t="shared" ref="Y47" si="14" xml:space="preserve"> W47</f>
        <v>0</v>
      </c>
      <c r="Z47" s="566"/>
      <c r="AA47" s="906"/>
      <c r="AB47" s="907"/>
      <c r="AC47" s="907"/>
      <c r="AD47" s="907"/>
      <c r="AE47" s="907"/>
      <c r="AF47" s="907"/>
      <c r="AG47" s="907"/>
      <c r="AH47" s="907"/>
      <c r="AI47" s="907"/>
      <c r="AJ47" s="907"/>
      <c r="AK47" s="907"/>
      <c r="AL47" s="908"/>
      <c r="AM47" s="789">
        <f t="shared" si="8"/>
        <v>0</v>
      </c>
      <c r="AN47" s="668">
        <f t="shared" si="1"/>
        <v>0</v>
      </c>
      <c r="AO47" s="566"/>
      <c r="AP47" s="790" t="str">
        <f t="shared" si="2"/>
        <v/>
      </c>
      <c r="AQ47" s="791" t="str">
        <f t="shared" si="3"/>
        <v/>
      </c>
      <c r="AS47" s="697" t="s">
        <v>2936</v>
      </c>
      <c r="AV47" s="792" t="s">
        <v>2937</v>
      </c>
      <c r="AX47" s="793" t="s">
        <v>2938</v>
      </c>
      <c r="AY47" s="658" t="s">
        <v>2938</v>
      </c>
      <c r="AZ47" s="658" t="s">
        <v>2938</v>
      </c>
      <c r="BA47" s="658" t="s">
        <v>2938</v>
      </c>
      <c r="BB47" s="658" t="s">
        <v>2938</v>
      </c>
      <c r="BC47" s="658" t="s">
        <v>2938</v>
      </c>
      <c r="BD47" s="658" t="s">
        <v>2938</v>
      </c>
      <c r="BE47" s="658" t="s">
        <v>2938</v>
      </c>
      <c r="BF47" s="658" t="s">
        <v>2938</v>
      </c>
      <c r="BG47" s="658" t="s">
        <v>2938</v>
      </c>
      <c r="BH47" s="658" t="s">
        <v>2938</v>
      </c>
      <c r="BI47" s="802" t="s">
        <v>2938</v>
      </c>
      <c r="BJ47" s="794" t="s">
        <v>2939</v>
      </c>
      <c r="BK47" s="653" t="s">
        <v>2939</v>
      </c>
      <c r="BM47" s="795" t="s">
        <v>2940</v>
      </c>
      <c r="BN47" s="609" t="s">
        <v>2940</v>
      </c>
      <c r="BO47" s="609" t="s">
        <v>2940</v>
      </c>
      <c r="BP47" s="609" t="s">
        <v>2940</v>
      </c>
      <c r="BQ47" s="609" t="s">
        <v>2940</v>
      </c>
      <c r="BR47" s="609" t="s">
        <v>2940</v>
      </c>
      <c r="BS47" s="609" t="s">
        <v>2940</v>
      </c>
      <c r="BT47" s="609" t="s">
        <v>2940</v>
      </c>
      <c r="BU47" s="609" t="s">
        <v>2940</v>
      </c>
      <c r="BV47" s="609" t="s">
        <v>2940</v>
      </c>
      <c r="BW47" s="609" t="s">
        <v>2940</v>
      </c>
      <c r="BX47" s="610" t="s">
        <v>2940</v>
      </c>
      <c r="BY47" s="796" t="s">
        <v>2941</v>
      </c>
      <c r="BZ47" s="797" t="s">
        <v>2941</v>
      </c>
      <c r="CB47" s="798" t="s">
        <v>2942</v>
      </c>
      <c r="CC47" s="799" t="s">
        <v>2942</v>
      </c>
    </row>
    <row r="48" spans="2:81" ht="15" x14ac:dyDescent="0.25">
      <c r="B48" s="788" t="str">
        <f t="shared" si="4"/>
        <v>YKY</v>
      </c>
      <c r="C48" s="15" t="s">
        <v>899</v>
      </c>
      <c r="D48" s="24" t="s">
        <v>119</v>
      </c>
      <c r="E48" s="760" t="str">
        <f>IFERROR(INDEX('PCD List'!$AU$3:$BK$48,MATCH('DPW2'!$G48,'PCD List'!$AT$3:$AT$48,0),MATCH('DPW2'!$B48,'PCD List'!$AU$2:$BK$2,0)),"")</f>
        <v>Y</v>
      </c>
      <c r="F48" s="877" t="s">
        <v>120</v>
      </c>
      <c r="G48" s="874" t="s">
        <v>121</v>
      </c>
      <c r="H48" s="44" t="s">
        <v>602</v>
      </c>
      <c r="I48" s="878">
        <v>3</v>
      </c>
      <c r="J48" s="875">
        <v>30.446589593016753</v>
      </c>
      <c r="K48" s="45"/>
      <c r="L48" s="861"/>
      <c r="M48" s="66"/>
      <c r="N48" s="867" cm="1">
        <f t="array" ref="N48">INDEX( F_Inputs_W_EXP!$Y$8:$AE$891,MATCH('DPW2'!$B48&amp;'DPW2'!$F48,F_Inputs_W_EXP!$A$8:$A$891&amp;F_Inputs_W_EXP!$P$8:$P$891,0),MATCH('DPW2'!N$7, F_Inputs_W_EXP!$Y$4:$AE$4,0)) * $R48</f>
        <v>7.4725499526125931</v>
      </c>
      <c r="O48" s="867" cm="1">
        <f t="array" ref="O48">INDEX( F_Inputs_W_EXP!$Y$8:$AE$891,MATCH('DPW2'!$B48&amp;'DPW2'!$F48,F_Inputs_W_EXP!$A$8:$A$891&amp;F_Inputs_W_EXP!$P$8:$P$891,0),MATCH('DPW2'!O$7, F_Inputs_W_EXP!$Y$4:$AE$4,0)) * $R48</f>
        <v>16.262524964134112</v>
      </c>
      <c r="P48" s="867" cm="1">
        <f t="array" ref="P48">INDEX( F_Inputs_W_EXP!$Y$8:$AE$891,MATCH('DPW2'!$B48&amp;'DPW2'!$F48,F_Inputs_W_EXP!$A$8:$A$891&amp;F_Inputs_W_EXP!$P$8:$P$891,0),MATCH('DPW2'!P$7, F_Inputs_W_EXP!$Y$4:$AE$4,0)) * $R48</f>
        <v>24.579424654872405</v>
      </c>
      <c r="Q48" s="867" cm="1">
        <f t="array" ref="Q48">INDEX( F_Inputs_W_EXP!$Y$8:$AE$891,MATCH('DPW2'!$B48&amp;'DPW2'!$F48,F_Inputs_W_EXP!$A$8:$A$891&amp;F_Inputs_W_EXP!$P$8:$P$891,0),MATCH('DPW2'!Q$7, F_Inputs_W_EXP!$Y$4:$AE$4,0)) * $R48</f>
        <v>27.818331516389581</v>
      </c>
      <c r="R48" s="867">
        <f xml:space="preserve"> S48</f>
        <v>30.446589593016753</v>
      </c>
      <c r="S48" s="867">
        <f xml:space="preserve"> 'DPW1'!R47* $J48</f>
        <v>30.446589593016753</v>
      </c>
      <c r="T48" s="867">
        <f xml:space="preserve"> 'DPW1'!S47* $J48</f>
        <v>30.446589593016753</v>
      </c>
      <c r="U48" s="867">
        <f xml:space="preserve"> 'DPW1'!T47* $J48</f>
        <v>30.446589593016753</v>
      </c>
      <c r="V48" s="867">
        <f xml:space="preserve"> 'DPW1'!U47* $J48</f>
        <v>30.446589593016753</v>
      </c>
      <c r="W48" s="879">
        <f xml:space="preserve"> 'DPW1'!V47* $J48</f>
        <v>30.446589593016753</v>
      </c>
      <c r="X48" s="864">
        <f t="shared" si="7"/>
        <v>30.446589593016753</v>
      </c>
      <c r="Y48" s="686">
        <f t="shared" si="0"/>
        <v>30.446589593016753</v>
      </c>
      <c r="Z48" s="566"/>
      <c r="AA48" s="906"/>
      <c r="AB48" s="907"/>
      <c r="AC48" s="907">
        <v>6.8730463193501867</v>
      </c>
      <c r="AD48" s="907">
        <v>16.262524964134112</v>
      </c>
      <c r="AE48" s="907">
        <v>24.579424654872405</v>
      </c>
      <c r="AF48" s="907">
        <v>27.818331516389581</v>
      </c>
      <c r="AG48" s="907">
        <v>30.446589593016753</v>
      </c>
      <c r="AH48" s="907">
        <v>30.446589593016753</v>
      </c>
      <c r="AI48" s="907">
        <v>30.446589593016753</v>
      </c>
      <c r="AJ48" s="907">
        <v>30.446589593016753</v>
      </c>
      <c r="AK48" s="907">
        <v>30.446589593016753</v>
      </c>
      <c r="AL48" s="908">
        <v>30.446589593016753</v>
      </c>
      <c r="AM48" s="789">
        <f t="shared" si="8"/>
        <v>30.446589593016753</v>
      </c>
      <c r="AN48" s="668">
        <f t="shared" si="1"/>
        <v>30.446589593016753</v>
      </c>
      <c r="AO48" s="566"/>
      <c r="AP48" s="790">
        <f t="shared" si="2"/>
        <v>1</v>
      </c>
      <c r="AQ48" s="791">
        <f t="shared" si="3"/>
        <v>1</v>
      </c>
      <c r="AS48" s="697" t="s">
        <v>2943</v>
      </c>
      <c r="AV48" s="803" t="s">
        <v>2944</v>
      </c>
      <c r="AX48" s="804" t="s">
        <v>2945</v>
      </c>
      <c r="AY48" s="805" t="s">
        <v>2945</v>
      </c>
      <c r="AZ48" s="805" t="s">
        <v>2945</v>
      </c>
      <c r="BA48" s="805" t="s">
        <v>2945</v>
      </c>
      <c r="BB48" s="805" t="s">
        <v>2945</v>
      </c>
      <c r="BC48" s="805" t="s">
        <v>2945</v>
      </c>
      <c r="BD48" s="805" t="s">
        <v>2945</v>
      </c>
      <c r="BE48" s="805" t="s">
        <v>2945</v>
      </c>
      <c r="BF48" s="805" t="s">
        <v>2945</v>
      </c>
      <c r="BG48" s="805" t="s">
        <v>2945</v>
      </c>
      <c r="BH48" s="805" t="s">
        <v>2945</v>
      </c>
      <c r="BI48" s="806" t="s">
        <v>2945</v>
      </c>
      <c r="BJ48" s="807" t="s">
        <v>2946</v>
      </c>
      <c r="BK48" s="808" t="s">
        <v>2946</v>
      </c>
      <c r="BM48" s="809" t="s">
        <v>2947</v>
      </c>
      <c r="BN48" s="810" t="s">
        <v>2947</v>
      </c>
      <c r="BO48" s="810" t="s">
        <v>2947</v>
      </c>
      <c r="BP48" s="810" t="s">
        <v>2947</v>
      </c>
      <c r="BQ48" s="810" t="s">
        <v>2947</v>
      </c>
      <c r="BR48" s="810" t="s">
        <v>2947</v>
      </c>
      <c r="BS48" s="810" t="s">
        <v>2947</v>
      </c>
      <c r="BT48" s="810" t="s">
        <v>2947</v>
      </c>
      <c r="BU48" s="810" t="s">
        <v>2947</v>
      </c>
      <c r="BV48" s="810" t="s">
        <v>2947</v>
      </c>
      <c r="BW48" s="810" t="s">
        <v>2947</v>
      </c>
      <c r="BX48" s="811" t="s">
        <v>2947</v>
      </c>
      <c r="BY48" s="812" t="s">
        <v>2948</v>
      </c>
      <c r="BZ48" s="813" t="s">
        <v>2948</v>
      </c>
      <c r="CB48" s="814" t="s">
        <v>2949</v>
      </c>
      <c r="CC48" s="815" t="s">
        <v>2949</v>
      </c>
    </row>
    <row r="49" spans="1:81" ht="15" x14ac:dyDescent="0.25">
      <c r="B49" s="788" t="str">
        <f t="shared" si="4"/>
        <v>YKY</v>
      </c>
      <c r="C49" s="15" t="s">
        <v>899</v>
      </c>
      <c r="D49" s="24" t="s">
        <v>123</v>
      </c>
      <c r="E49" s="760" t="str">
        <f>IFERROR(INDEX('PCD List'!$AU$3:$BK$48,MATCH('DPW2'!$G49,'PCD List'!$AT$3:$AT$48,0),MATCH('DPW2'!$B49,'PCD List'!$AU$2:$BK$2,0)),"")</f>
        <v>Y</v>
      </c>
      <c r="F49" s="78" t="s">
        <v>124</v>
      </c>
      <c r="G49" s="78" t="s">
        <v>121</v>
      </c>
      <c r="H49" s="15" t="s">
        <v>602</v>
      </c>
      <c r="I49" s="11">
        <v>3</v>
      </c>
      <c r="J49" s="860">
        <v>21.897934827278238</v>
      </c>
      <c r="K49" s="45"/>
      <c r="L49" s="861"/>
      <c r="M49" s="66"/>
      <c r="N49" s="867" cm="1">
        <f t="array" ref="N49">INDEX( F_Inputs_W_EXP!$Y$8:$AE$891,MATCH('DPW2'!$B49&amp;'DPW2'!$F49,F_Inputs_W_EXP!$A$8:$A$891&amp;F_Inputs_W_EXP!$P$8:$P$891,0),MATCH('DPW2'!N$7, F_Inputs_W_EXP!$Y$4:$AE$4,0)) * $R49</f>
        <v>6.8825228941018555</v>
      </c>
      <c r="O49" s="867" cm="1">
        <f t="array" ref="O49">INDEX( F_Inputs_W_EXP!$Y$8:$AE$891,MATCH('DPW2'!$B49&amp;'DPW2'!$F49,F_Inputs_W_EXP!$A$8:$A$891&amp;F_Inputs_W_EXP!$P$8:$P$891,0),MATCH('DPW2'!O$7, F_Inputs_W_EXP!$Y$4:$AE$4,0)) * $R49</f>
        <v>10.675479548026859</v>
      </c>
      <c r="P49" s="867" cm="1">
        <f t="array" ref="P49">INDEX( F_Inputs_W_EXP!$Y$8:$AE$891,MATCH('DPW2'!$B49&amp;'DPW2'!$F49,F_Inputs_W_EXP!$A$8:$A$891&amp;F_Inputs_W_EXP!$P$8:$P$891,0),MATCH('DPW2'!P$7, F_Inputs_W_EXP!$Y$4:$AE$4,0)) * $R49</f>
        <v>14.44385465772524</v>
      </c>
      <c r="Q49" s="867" cm="1">
        <f t="array" ref="Q49">INDEX( F_Inputs_W_EXP!$Y$8:$AE$891,MATCH('DPW2'!$B49&amp;'DPW2'!$F49,F_Inputs_W_EXP!$A$8:$A$891&amp;F_Inputs_W_EXP!$P$8:$P$891,0),MATCH('DPW2'!Q$7, F_Inputs_W_EXP!$Y$4:$AE$4,0)) * $R49</f>
        <v>18.183520615404774</v>
      </c>
      <c r="R49" s="867">
        <f xml:space="preserve"> J49</f>
        <v>21.897934827278238</v>
      </c>
      <c r="S49" s="356">
        <v>21.897934827278238</v>
      </c>
      <c r="T49" s="356">
        <v>21.897934827278238</v>
      </c>
      <c r="U49" s="356">
        <v>21.897934827278238</v>
      </c>
      <c r="V49" s="356">
        <v>21.897934827278238</v>
      </c>
      <c r="W49" s="880">
        <v>21.897934827278238</v>
      </c>
      <c r="X49" s="864">
        <f xml:space="preserve"> R49</f>
        <v>21.897934827278238</v>
      </c>
      <c r="Y49" s="686">
        <f xml:space="preserve"> W49</f>
        <v>21.897934827278238</v>
      </c>
      <c r="Z49" s="566"/>
      <c r="AA49" s="909"/>
      <c r="AB49" s="910"/>
      <c r="AC49" s="910">
        <v>4.7733093087336762</v>
      </c>
      <c r="AD49" s="910">
        <v>10.675479548026859</v>
      </c>
      <c r="AE49" s="910">
        <v>14.44385465772524</v>
      </c>
      <c r="AF49" s="910">
        <v>18.183520615404774</v>
      </c>
      <c r="AG49" s="910">
        <v>21.897934827278238</v>
      </c>
      <c r="AH49" s="910"/>
      <c r="AI49" s="910"/>
      <c r="AJ49" s="910"/>
      <c r="AK49" s="910"/>
      <c r="AL49" s="911"/>
      <c r="AM49" s="789">
        <f xml:space="preserve"> AG49</f>
        <v>21.897934827278238</v>
      </c>
      <c r="AN49" s="668">
        <f xml:space="preserve"> AL49</f>
        <v>0</v>
      </c>
      <c r="AO49" s="816"/>
      <c r="AP49" s="790">
        <f t="shared" si="2"/>
        <v>1</v>
      </c>
      <c r="AQ49" s="791">
        <f t="shared" si="3"/>
        <v>0</v>
      </c>
      <c r="AS49" s="697" t="s">
        <v>2950</v>
      </c>
      <c r="AV49" s="817" t="s">
        <v>2951</v>
      </c>
      <c r="AX49" s="793" t="s">
        <v>2952</v>
      </c>
      <c r="AY49" s="658" t="s">
        <v>2952</v>
      </c>
      <c r="AZ49" s="658" t="s">
        <v>2952</v>
      </c>
      <c r="BA49" s="658" t="s">
        <v>2952</v>
      </c>
      <c r="BB49" s="658" t="s">
        <v>2952</v>
      </c>
      <c r="BC49" s="658" t="s">
        <v>2952</v>
      </c>
      <c r="BD49" s="658" t="s">
        <v>2952</v>
      </c>
      <c r="BE49" s="658" t="s">
        <v>2952</v>
      </c>
      <c r="BF49" s="658" t="s">
        <v>2952</v>
      </c>
      <c r="BG49" s="658" t="s">
        <v>2952</v>
      </c>
      <c r="BH49" s="658" t="s">
        <v>2952</v>
      </c>
      <c r="BI49" s="802" t="s">
        <v>2952</v>
      </c>
      <c r="BJ49" s="794" t="s">
        <v>2953</v>
      </c>
      <c r="BK49" s="653" t="s">
        <v>2953</v>
      </c>
      <c r="BM49" s="714" t="s">
        <v>2954</v>
      </c>
      <c r="BN49" s="600" t="s">
        <v>2954</v>
      </c>
      <c r="BO49" s="600" t="s">
        <v>2954</v>
      </c>
      <c r="BP49" s="600" t="s">
        <v>2954</v>
      </c>
      <c r="BQ49" s="600" t="s">
        <v>2954</v>
      </c>
      <c r="BR49" s="600" t="s">
        <v>2954</v>
      </c>
      <c r="BS49" s="600" t="s">
        <v>2954</v>
      </c>
      <c r="BT49" s="600" t="s">
        <v>2954</v>
      </c>
      <c r="BU49" s="600" t="s">
        <v>2954</v>
      </c>
      <c r="BV49" s="600" t="s">
        <v>2954</v>
      </c>
      <c r="BW49" s="600" t="s">
        <v>2954</v>
      </c>
      <c r="BX49" s="715" t="s">
        <v>2954</v>
      </c>
      <c r="BY49" s="818" t="s">
        <v>2955</v>
      </c>
      <c r="BZ49" s="717" t="s">
        <v>2955</v>
      </c>
      <c r="CB49" s="819" t="s">
        <v>2956</v>
      </c>
      <c r="CC49" s="820" t="s">
        <v>2956</v>
      </c>
    </row>
    <row r="50" spans="1:81" ht="46.95" customHeight="1" thickBot="1" x14ac:dyDescent="0.3">
      <c r="B50" s="788" t="str">
        <f t="shared" si="4"/>
        <v>YKY</v>
      </c>
      <c r="C50" s="15" t="s">
        <v>948</v>
      </c>
      <c r="D50" s="24" t="s">
        <v>52</v>
      </c>
      <c r="E50" s="760">
        <f>IFERROR(INDEX('PCD List'!$AU$3:$BK$48,MATCH('DPW2'!$G50,'PCD List'!$AT$3:$AT$48,0),MATCH('DPW2'!$B50,'PCD List'!$AU$2:$BK$2,0)),"")</f>
        <v>0</v>
      </c>
      <c r="F50" s="78" t="s">
        <v>53</v>
      </c>
      <c r="G50" s="78" t="s">
        <v>57</v>
      </c>
      <c r="H50" s="15" t="s">
        <v>602</v>
      </c>
      <c r="I50" s="11">
        <v>3</v>
      </c>
      <c r="J50" s="860"/>
      <c r="K50" s="45"/>
      <c r="L50" s="861"/>
      <c r="M50" s="66"/>
      <c r="N50" s="66"/>
      <c r="O50" s="66"/>
      <c r="P50" s="66"/>
      <c r="Q50" s="66"/>
      <c r="R50" s="66"/>
      <c r="S50" s="66"/>
      <c r="T50" s="66"/>
      <c r="U50" s="66"/>
      <c r="V50" s="66"/>
      <c r="W50" s="876"/>
      <c r="X50" s="864">
        <f xml:space="preserve"> R50</f>
        <v>0</v>
      </c>
      <c r="Y50" s="686">
        <f xml:space="preserve"> W50</f>
        <v>0</v>
      </c>
      <c r="Z50" s="566"/>
      <c r="AA50" s="909"/>
      <c r="AB50" s="910"/>
      <c r="AC50" s="910"/>
      <c r="AD50" s="910"/>
      <c r="AE50" s="910"/>
      <c r="AF50" s="910"/>
      <c r="AG50" s="910"/>
      <c r="AH50" s="910"/>
      <c r="AI50" s="910"/>
      <c r="AJ50" s="910"/>
      <c r="AK50" s="910"/>
      <c r="AL50" s="911"/>
      <c r="AM50" s="789">
        <f xml:space="preserve"> AG50</f>
        <v>0</v>
      </c>
      <c r="AN50" s="668">
        <f xml:space="preserve"> AL50</f>
        <v>0</v>
      </c>
      <c r="AO50" s="816"/>
      <c r="AP50" s="790" t="str">
        <f t="shared" si="2"/>
        <v/>
      </c>
      <c r="AQ50" s="791" t="str">
        <f t="shared" si="3"/>
        <v/>
      </c>
      <c r="AS50" s="821" t="s">
        <v>2957</v>
      </c>
      <c r="AV50" s="822" t="s">
        <v>2958</v>
      </c>
      <c r="AX50" s="823" t="s">
        <v>2959</v>
      </c>
      <c r="AY50" s="824" t="s">
        <v>2959</v>
      </c>
      <c r="AZ50" s="824" t="s">
        <v>2959</v>
      </c>
      <c r="BA50" s="824" t="s">
        <v>2959</v>
      </c>
      <c r="BB50" s="824" t="s">
        <v>2959</v>
      </c>
      <c r="BC50" s="824" t="s">
        <v>2959</v>
      </c>
      <c r="BD50" s="824" t="s">
        <v>2959</v>
      </c>
      <c r="BE50" s="824" t="s">
        <v>2959</v>
      </c>
      <c r="BF50" s="824" t="s">
        <v>2959</v>
      </c>
      <c r="BG50" s="824" t="s">
        <v>2959</v>
      </c>
      <c r="BH50" s="824" t="s">
        <v>2959</v>
      </c>
      <c r="BI50" s="825" t="s">
        <v>2959</v>
      </c>
      <c r="BJ50" s="826" t="s">
        <v>2960</v>
      </c>
      <c r="BK50" s="827" t="s">
        <v>2960</v>
      </c>
      <c r="BM50" s="733" t="s">
        <v>2961</v>
      </c>
      <c r="BN50" s="735" t="s">
        <v>2961</v>
      </c>
      <c r="BO50" s="735" t="s">
        <v>2961</v>
      </c>
      <c r="BP50" s="735" t="s">
        <v>2961</v>
      </c>
      <c r="BQ50" s="735" t="s">
        <v>2961</v>
      </c>
      <c r="BR50" s="735" t="s">
        <v>2961</v>
      </c>
      <c r="BS50" s="735" t="s">
        <v>2961</v>
      </c>
      <c r="BT50" s="735" t="s">
        <v>2961</v>
      </c>
      <c r="BU50" s="735" t="s">
        <v>2961</v>
      </c>
      <c r="BV50" s="735" t="s">
        <v>2961</v>
      </c>
      <c r="BW50" s="735" t="s">
        <v>2961</v>
      </c>
      <c r="BX50" s="828" t="s">
        <v>2961</v>
      </c>
      <c r="BY50" s="829" t="s">
        <v>2962</v>
      </c>
      <c r="BZ50" s="737" t="s">
        <v>2962</v>
      </c>
      <c r="CB50" s="830" t="s">
        <v>2963</v>
      </c>
      <c r="CC50" s="831" t="s">
        <v>2963</v>
      </c>
    </row>
    <row r="51" spans="1:81" ht="30" customHeight="1" x14ac:dyDescent="0.25">
      <c r="A51" s="117" t="s">
        <v>2964</v>
      </c>
      <c r="B51" s="832" t="str">
        <f>B50</f>
        <v>YKY</v>
      </c>
      <c r="C51" s="58"/>
      <c r="D51" s="58"/>
      <c r="E51" s="881"/>
      <c r="F51" s="36" t="s">
        <v>2965</v>
      </c>
      <c r="G51" s="36" t="s">
        <v>2965</v>
      </c>
      <c r="H51" s="187" t="s">
        <v>602</v>
      </c>
      <c r="I51" s="87">
        <v>3</v>
      </c>
      <c r="J51" s="882"/>
      <c r="K51" s="883"/>
      <c r="L51" s="861"/>
      <c r="M51" s="66"/>
      <c r="N51" s="66"/>
      <c r="O51" s="66"/>
      <c r="P51" s="66"/>
      <c r="Q51" s="66"/>
      <c r="R51" s="66"/>
      <c r="S51" s="66"/>
      <c r="T51" s="66"/>
      <c r="U51" s="66"/>
      <c r="V51" s="66"/>
      <c r="W51" s="876"/>
      <c r="X51" s="864">
        <f xml:space="preserve"> R51</f>
        <v>0</v>
      </c>
      <c r="Y51" s="686">
        <f xml:space="preserve"> W51</f>
        <v>0</v>
      </c>
      <c r="AA51" s="912"/>
      <c r="AB51" s="913"/>
      <c r="AC51" s="913">
        <v>25.963088002547778</v>
      </c>
      <c r="AD51" s="913">
        <v>77.514014469132448</v>
      </c>
      <c r="AE51" s="913">
        <v>121.05962156308576</v>
      </c>
      <c r="AF51" s="913">
        <v>167.62569161505149</v>
      </c>
      <c r="AG51" s="913">
        <v>210.72935831391578</v>
      </c>
      <c r="AH51" s="913"/>
      <c r="AI51" s="913"/>
      <c r="AJ51" s="913"/>
      <c r="AK51" s="913"/>
      <c r="AL51" s="914"/>
      <c r="AM51" s="789">
        <f xml:space="preserve"> AG51</f>
        <v>210.72935831391578</v>
      </c>
      <c r="AN51" s="668">
        <f xml:space="preserve"> AL51</f>
        <v>0</v>
      </c>
      <c r="AO51" s="816"/>
      <c r="AP51" s="833" t="str">
        <f t="shared" si="2"/>
        <v/>
      </c>
      <c r="AQ51" s="834" t="str">
        <f t="shared" si="3"/>
        <v/>
      </c>
      <c r="AS51" s="835" t="s">
        <v>2966</v>
      </c>
      <c r="AV51" s="836" t="s">
        <v>2967</v>
      </c>
      <c r="AX51" s="793" t="s">
        <v>2968</v>
      </c>
      <c r="AY51" s="658" t="s">
        <v>2968</v>
      </c>
      <c r="AZ51" s="658" t="s">
        <v>2968</v>
      </c>
      <c r="BA51" s="658" t="s">
        <v>2968</v>
      </c>
      <c r="BB51" s="658" t="s">
        <v>2968</v>
      </c>
      <c r="BC51" s="658" t="s">
        <v>2968</v>
      </c>
      <c r="BD51" s="658" t="s">
        <v>2968</v>
      </c>
      <c r="BE51" s="658" t="s">
        <v>2968</v>
      </c>
      <c r="BF51" s="658" t="s">
        <v>2968</v>
      </c>
      <c r="BG51" s="658" t="s">
        <v>2968</v>
      </c>
      <c r="BH51" s="658" t="s">
        <v>2968</v>
      </c>
      <c r="BI51" s="802" t="s">
        <v>2968</v>
      </c>
      <c r="BJ51" s="794" t="s">
        <v>2969</v>
      </c>
      <c r="BK51" s="653" t="s">
        <v>2969</v>
      </c>
      <c r="BM51" s="699" t="s">
        <v>2970</v>
      </c>
      <c r="BN51" s="837" t="s">
        <v>2970</v>
      </c>
      <c r="BO51" s="837" t="s">
        <v>2970</v>
      </c>
      <c r="BP51" s="837" t="s">
        <v>2970</v>
      </c>
      <c r="BQ51" s="837" t="s">
        <v>2970</v>
      </c>
      <c r="BR51" s="837" t="s">
        <v>2970</v>
      </c>
      <c r="BS51" s="837" t="s">
        <v>2970</v>
      </c>
      <c r="BT51" s="837" t="s">
        <v>2970</v>
      </c>
      <c r="BU51" s="837" t="s">
        <v>2970</v>
      </c>
      <c r="BV51" s="837" t="s">
        <v>2970</v>
      </c>
      <c r="BW51" s="837" t="s">
        <v>2970</v>
      </c>
      <c r="BX51" s="838" t="s">
        <v>2970</v>
      </c>
      <c r="BY51" s="839" t="s">
        <v>2971</v>
      </c>
      <c r="BZ51" s="840" t="s">
        <v>2971</v>
      </c>
      <c r="CA51" s="659"/>
      <c r="CB51" s="841" t="s">
        <v>2972</v>
      </c>
      <c r="CC51" s="842" t="s">
        <v>2972</v>
      </c>
    </row>
    <row r="52" spans="1:81" ht="34.200000000000003" customHeight="1" thickBot="1" x14ac:dyDescent="0.3">
      <c r="A52" s="117" t="s">
        <v>2973</v>
      </c>
      <c r="B52" s="843" t="str">
        <f t="shared" si="4"/>
        <v>YKY</v>
      </c>
      <c r="C52" s="884"/>
      <c r="D52" s="124"/>
      <c r="E52" s="124"/>
      <c r="F52" s="885" t="s">
        <v>2974</v>
      </c>
      <c r="G52" s="886" t="s">
        <v>2974</v>
      </c>
      <c r="H52" s="887" t="s">
        <v>602</v>
      </c>
      <c r="I52" s="174">
        <v>3</v>
      </c>
      <c r="J52" s="888"/>
      <c r="K52" s="45"/>
      <c r="L52" s="196">
        <f>SUM( L8:L51 ) - L32</f>
        <v>0</v>
      </c>
      <c r="M52" s="889">
        <f t="shared" ref="M52:W52" si="15">SUM( M8:M51 ) - M32</f>
        <v>4.2241179270098392</v>
      </c>
      <c r="N52" s="889">
        <f t="shared" si="15"/>
        <v>78.652533233674461</v>
      </c>
      <c r="O52" s="889">
        <f t="shared" si="15"/>
        <v>214.15465808385844</v>
      </c>
      <c r="P52" s="889">
        <f t="shared" si="15"/>
        <v>351.43950246191395</v>
      </c>
      <c r="Q52" s="889">
        <f t="shared" si="15"/>
        <v>464.02943159818386</v>
      </c>
      <c r="R52" s="889">
        <f t="shared" si="15"/>
        <v>535.22039367545597</v>
      </c>
      <c r="S52" s="889">
        <f t="shared" si="15"/>
        <v>119.17422385906713</v>
      </c>
      <c r="T52" s="889">
        <f t="shared" si="15"/>
        <v>119.17422385906713</v>
      </c>
      <c r="U52" s="889">
        <f t="shared" si="15"/>
        <v>119.17422385906713</v>
      </c>
      <c r="V52" s="889">
        <f t="shared" si="15"/>
        <v>119.17422385906713</v>
      </c>
      <c r="W52" s="890">
        <f t="shared" si="15"/>
        <v>119.17422385906713</v>
      </c>
      <c r="X52" s="891">
        <f xml:space="preserve"> R52</f>
        <v>535.22039367545597</v>
      </c>
      <c r="Y52" s="892">
        <f xml:space="preserve"> W52</f>
        <v>119.17422385906713</v>
      </c>
      <c r="AA52" s="844">
        <f t="shared" ref="AA52:AL52" si="16">SUM( AA8:AA51 ) - AA32</f>
        <v>0.13263725263725265</v>
      </c>
      <c r="AB52" s="934">
        <f t="shared" si="16"/>
        <v>10.903999999999998</v>
      </c>
      <c r="AC52" s="934">
        <f t="shared" si="16"/>
        <v>137.65148406464783</v>
      </c>
      <c r="AD52" s="934">
        <f>SUM( AD8:AD51 ) - AD32</f>
        <v>323.84261094028835</v>
      </c>
      <c r="AE52" s="934">
        <f t="shared" si="16"/>
        <v>530.59032227058026</v>
      </c>
      <c r="AF52" s="934">
        <f t="shared" si="16"/>
        <v>685.00669262373322</v>
      </c>
      <c r="AG52" s="934">
        <f t="shared" si="16"/>
        <v>779.29384266449802</v>
      </c>
      <c r="AH52" s="934">
        <f t="shared" si="16"/>
        <v>94.41163952562934</v>
      </c>
      <c r="AI52" s="934">
        <f t="shared" si="16"/>
        <v>105.2340587333295</v>
      </c>
      <c r="AJ52" s="934">
        <f t="shared" si="16"/>
        <v>116.05647794102967</v>
      </c>
      <c r="AK52" s="934">
        <f t="shared" si="16"/>
        <v>126.87889714872983</v>
      </c>
      <c r="AL52" s="845">
        <f t="shared" si="16"/>
        <v>137.70131635643</v>
      </c>
      <c r="AM52" s="844">
        <f xml:space="preserve"> AG52</f>
        <v>779.29384266449802</v>
      </c>
      <c r="AN52" s="845">
        <f xml:space="preserve"> AL52</f>
        <v>137.70131635643</v>
      </c>
      <c r="AO52" s="566"/>
      <c r="AP52" s="743">
        <f t="shared" si="2"/>
        <v>1.4560241946554862</v>
      </c>
      <c r="AQ52" s="846">
        <f t="shared" si="3"/>
        <v>1.1554622459238553</v>
      </c>
      <c r="AS52" s="847" t="s">
        <v>2975</v>
      </c>
      <c r="AV52" s="848" t="s">
        <v>2976</v>
      </c>
      <c r="AX52" s="849" t="s">
        <v>2977</v>
      </c>
      <c r="AY52" s="850" t="s">
        <v>2977</v>
      </c>
      <c r="AZ52" s="850" t="s">
        <v>2977</v>
      </c>
      <c r="BA52" s="850" t="s">
        <v>2977</v>
      </c>
      <c r="BB52" s="850" t="s">
        <v>2977</v>
      </c>
      <c r="BC52" s="850" t="s">
        <v>2977</v>
      </c>
      <c r="BD52" s="850" t="s">
        <v>2977</v>
      </c>
      <c r="BE52" s="850" t="s">
        <v>2977</v>
      </c>
      <c r="BF52" s="850" t="s">
        <v>2977</v>
      </c>
      <c r="BG52" s="850" t="s">
        <v>2977</v>
      </c>
      <c r="BH52" s="850" t="s">
        <v>2977</v>
      </c>
      <c r="BI52" s="851" t="s">
        <v>2977</v>
      </c>
      <c r="BJ52" s="852" t="s">
        <v>2978</v>
      </c>
      <c r="BK52" s="853" t="s">
        <v>2978</v>
      </c>
      <c r="BM52" s="854" t="s">
        <v>2979</v>
      </c>
      <c r="BN52" s="850" t="s">
        <v>2979</v>
      </c>
      <c r="BO52" s="850" t="s">
        <v>2979</v>
      </c>
      <c r="BP52" s="850" t="s">
        <v>2979</v>
      </c>
      <c r="BQ52" s="850" t="s">
        <v>2979</v>
      </c>
      <c r="BR52" s="850" t="s">
        <v>2979</v>
      </c>
      <c r="BS52" s="850" t="s">
        <v>2979</v>
      </c>
      <c r="BT52" s="850" t="s">
        <v>2979</v>
      </c>
      <c r="BU52" s="850" t="s">
        <v>2979</v>
      </c>
      <c r="BV52" s="850" t="s">
        <v>2979</v>
      </c>
      <c r="BW52" s="850" t="s">
        <v>2979</v>
      </c>
      <c r="BX52" s="851" t="s">
        <v>2979</v>
      </c>
      <c r="BY52" s="736" t="s">
        <v>2980</v>
      </c>
      <c r="BZ52" s="736" t="s">
        <v>2980</v>
      </c>
      <c r="CB52" s="738" t="s">
        <v>2981</v>
      </c>
      <c r="CC52" s="855" t="s">
        <v>2981</v>
      </c>
    </row>
  </sheetData>
  <sheetProtection formatCells="0" selectLockedCells="1"/>
  <autoFilter ref="B5:AV52" xr:uid="{BA3C8C31-BB26-405E-A81C-729EE2096B38}">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40" showButton="0"/>
  </autoFilter>
  <mergeCells count="34">
    <mergeCell ref="CB5:CC5"/>
    <mergeCell ref="BE6:BI6"/>
    <mergeCell ref="BM6:BN6"/>
    <mergeCell ref="BO6:BS6"/>
    <mergeCell ref="BT6:BX6"/>
    <mergeCell ref="BM5:BX5"/>
    <mergeCell ref="AX5:BI5"/>
    <mergeCell ref="AX6:AY6"/>
    <mergeCell ref="AZ6:BD6"/>
    <mergeCell ref="AS5:AS7"/>
    <mergeCell ref="AH6:AL6"/>
    <mergeCell ref="AA5:AL5"/>
    <mergeCell ref="AM5:AM7"/>
    <mergeCell ref="AN5:AN7"/>
    <mergeCell ref="AP5:AQ5"/>
    <mergeCell ref="AP6:AP7"/>
    <mergeCell ref="AQ6:AQ7"/>
    <mergeCell ref="AA6:AB6"/>
    <mergeCell ref="AC6:AG6"/>
    <mergeCell ref="Y5:Y7"/>
    <mergeCell ref="G5:G7"/>
    <mergeCell ref="B5:B7"/>
    <mergeCell ref="C5:C7"/>
    <mergeCell ref="D5:D7"/>
    <mergeCell ref="E5:E7"/>
    <mergeCell ref="F5:F7"/>
    <mergeCell ref="H5:H7"/>
    <mergeCell ref="I5:I7"/>
    <mergeCell ref="J5:J7"/>
    <mergeCell ref="L5:W5"/>
    <mergeCell ref="X5:X7"/>
    <mergeCell ref="L6:M6"/>
    <mergeCell ref="N6:R6"/>
    <mergeCell ref="S6:W6"/>
  </mergeCells>
  <phoneticPr fontId="3" type="noConversion"/>
  <pageMargins left="0.7" right="0.7" top="0.75" bottom="0.75" header="0.3" footer="0.3"/>
  <customProperties>
    <customPr name="_pios_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F0F5E-A1EC-404E-91EC-9145F6D9A021}">
  <sheetPr codeName="Sheet83"/>
  <dimension ref="A1:EA151"/>
  <sheetViews>
    <sheetView zoomScale="70" zoomScaleNormal="70" workbookViewId="0">
      <pane xSplit="3" ySplit="7" topLeftCell="AU145" activePane="bottomRight" state="frozen"/>
      <selection pane="topRight" activeCell="D1" sqref="D1"/>
      <selection pane="bottomLeft" activeCell="A8" sqref="A8"/>
      <selection pane="bottomRight" activeCell="DD30" sqref="BW22:DD30"/>
    </sheetView>
  </sheetViews>
  <sheetFormatPr defaultRowHeight="13.8" x14ac:dyDescent="0.25"/>
  <cols>
    <col min="2" max="2" width="18" customWidth="1"/>
    <col min="3" max="3" width="44.796875" customWidth="1"/>
    <col min="4" max="5" width="19.09765625" customWidth="1"/>
    <col min="6" max="6" width="51.796875" customWidth="1"/>
    <col min="7" max="7" width="42.296875" customWidth="1"/>
    <col min="8" max="8" width="14.296875" customWidth="1"/>
    <col min="9" max="9" width="10.19921875" customWidth="1"/>
    <col min="10" max="10" width="2.796875" customWidth="1"/>
    <col min="11" max="11" width="14.69921875" customWidth="1"/>
    <col min="12" max="12" width="2.69921875" customWidth="1"/>
    <col min="13" max="52" width="9.59765625" customWidth="1"/>
    <col min="53" max="53" width="13.69921875" customWidth="1"/>
    <col min="54" max="54" width="9.59765625" customWidth="1"/>
    <col min="55" max="55" width="14.5" customWidth="1"/>
    <col min="56" max="66" width="13" customWidth="1"/>
    <col min="67" max="72" width="5.69921875" customWidth="1"/>
    <col min="73" max="73" width="17.5" customWidth="1"/>
    <col min="74" max="75" width="4.69921875" customWidth="1"/>
    <col min="76" max="76" width="9.59765625" customWidth="1"/>
    <col min="77" max="77" width="5" customWidth="1"/>
    <col min="78" max="128" width="12.5" customWidth="1"/>
    <col min="129" max="129" width="31.19921875" bestFit="1" customWidth="1"/>
    <col min="130" max="130" width="27.59765625" bestFit="1" customWidth="1"/>
    <col min="131" max="131" width="12.5" customWidth="1"/>
  </cols>
  <sheetData>
    <row r="1" spans="1:131" ht="26.7" customHeight="1" x14ac:dyDescent="0.3">
      <c r="A1" s="17" t="str" cm="1">
        <f t="array" aca="1" ref="A1" ca="1" xml:space="preserve"> RIGHT(CELL("filename", A1), LEN(CELL("filename", A1)) - SEARCH("]", CELL("filename", A1)))</f>
        <v>DPW3</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row>
    <row r="2" spans="1:131" ht="26.7" customHeight="1" x14ac:dyDescent="0.3">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DP2" t="s">
        <v>2982</v>
      </c>
      <c r="DQ2" t="s">
        <v>2983</v>
      </c>
      <c r="DR2" t="s">
        <v>2984</v>
      </c>
      <c r="DS2" t="s">
        <v>2985</v>
      </c>
      <c r="DT2" t="s">
        <v>2986</v>
      </c>
      <c r="DU2" t="s">
        <v>2987</v>
      </c>
      <c r="DV2" t="s">
        <v>2988</v>
      </c>
      <c r="DW2" t="s">
        <v>2989</v>
      </c>
      <c r="DX2" t="s">
        <v>2990</v>
      </c>
      <c r="DY2" t="s">
        <v>2991</v>
      </c>
      <c r="DZ2" t="s">
        <v>2992</v>
      </c>
      <c r="EA2" t="s">
        <v>2993</v>
      </c>
    </row>
    <row r="3" spans="1:131" ht="26.7" customHeight="1" x14ac:dyDescent="0.35">
      <c r="A3" s="16" t="s">
        <v>2994</v>
      </c>
      <c r="B3" s="16"/>
      <c r="C3" s="16"/>
      <c r="D3" s="16"/>
      <c r="E3" s="16"/>
      <c r="F3" s="16"/>
      <c r="G3" s="16"/>
      <c r="H3" s="16"/>
      <c r="I3" s="16"/>
      <c r="J3" s="96"/>
      <c r="K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row>
    <row r="4" spans="1:131" ht="13.95" customHeight="1" thickBot="1" x14ac:dyDescent="0.3">
      <c r="M4" s="1178"/>
      <c r="N4" s="1178"/>
      <c r="O4" s="1178"/>
      <c r="P4" s="1178"/>
      <c r="Q4" s="1178"/>
      <c r="R4" s="1178"/>
      <c r="S4" s="1178"/>
      <c r="T4" s="1178"/>
      <c r="U4" s="1178"/>
      <c r="V4" s="45"/>
      <c r="W4" s="45"/>
      <c r="X4" s="45"/>
      <c r="Y4" s="45"/>
      <c r="Z4" s="45"/>
      <c r="AA4" s="45"/>
      <c r="AB4" s="45"/>
      <c r="AC4" s="45"/>
      <c r="AD4" s="45"/>
      <c r="AE4" s="45"/>
      <c r="AF4" s="45"/>
      <c r="BB4" s="45"/>
    </row>
    <row r="5" spans="1:131" ht="82.5" customHeight="1" thickTop="1" thickBot="1" x14ac:dyDescent="0.35">
      <c r="B5" s="1084" t="s">
        <v>137</v>
      </c>
      <c r="C5" s="1047" t="s">
        <v>974</v>
      </c>
      <c r="D5" s="1047" t="s">
        <v>975</v>
      </c>
      <c r="E5" s="1047" t="s">
        <v>1141</v>
      </c>
      <c r="F5" s="1047" t="s">
        <v>26</v>
      </c>
      <c r="G5" s="1179" t="s">
        <v>27</v>
      </c>
      <c r="H5" s="1084" t="s">
        <v>976</v>
      </c>
      <c r="I5" s="1060" t="s">
        <v>977</v>
      </c>
      <c r="J5" s="13"/>
      <c r="K5" s="1067" t="s">
        <v>2995</v>
      </c>
      <c r="M5" s="1180"/>
      <c r="N5" s="1180"/>
      <c r="O5" s="1180"/>
      <c r="P5" s="1180"/>
      <c r="Q5" s="1180"/>
      <c r="R5" s="1180"/>
      <c r="S5" s="1180"/>
      <c r="T5" s="1180"/>
      <c r="U5" s="1180"/>
      <c r="V5" s="1180"/>
      <c r="W5" s="1180"/>
      <c r="X5" s="1180"/>
      <c r="Y5" s="1180"/>
      <c r="Z5" s="1180"/>
      <c r="AA5" s="1180"/>
      <c r="AB5" s="1180"/>
      <c r="AC5" s="1180"/>
      <c r="AD5" s="1180"/>
      <c r="AE5" s="1180"/>
      <c r="AF5" s="1180"/>
      <c r="AG5" s="1180"/>
      <c r="AH5" s="1180"/>
      <c r="AI5" s="1180"/>
      <c r="AJ5" s="1180"/>
      <c r="AK5" s="1180"/>
      <c r="AL5" s="1180"/>
      <c r="AM5" s="1180"/>
      <c r="AN5" s="1180"/>
      <c r="AO5" s="1180"/>
      <c r="AP5" s="1180"/>
      <c r="AQ5" s="1180"/>
      <c r="AR5" s="1180"/>
      <c r="AS5" s="1180"/>
      <c r="AT5" s="1180"/>
      <c r="AU5" s="1180"/>
      <c r="AV5" s="1180"/>
      <c r="AW5" s="1180"/>
      <c r="AX5" s="1180"/>
      <c r="AY5" s="1180"/>
      <c r="AZ5" s="1180"/>
      <c r="BA5" s="1180"/>
      <c r="BB5" s="13"/>
      <c r="BC5" s="1176" t="s">
        <v>2996</v>
      </c>
      <c r="BD5" s="1101" t="s">
        <v>1865</v>
      </c>
      <c r="BE5" s="1101"/>
      <c r="BF5" s="1101"/>
      <c r="BG5" s="1101"/>
      <c r="BH5" s="1101"/>
      <c r="BI5" s="1101"/>
      <c r="BJ5" s="1101"/>
      <c r="BK5" s="1101"/>
      <c r="BL5" s="1101"/>
      <c r="BM5" s="1101"/>
      <c r="BN5" s="1101"/>
      <c r="BO5" s="13"/>
      <c r="BP5" s="13"/>
      <c r="BQ5" s="13"/>
      <c r="BR5" s="13"/>
      <c r="BS5" s="13"/>
      <c r="BT5" s="13"/>
      <c r="BU5" s="1067" t="s">
        <v>2394</v>
      </c>
      <c r="BX5" s="469" t="s">
        <v>2997</v>
      </c>
      <c r="BZ5" s="1134" t="s">
        <v>2998</v>
      </c>
      <c r="CA5" s="1134"/>
      <c r="CB5" s="1134"/>
      <c r="CC5" s="1134"/>
      <c r="CD5" s="1134"/>
      <c r="CE5" s="1134"/>
      <c r="CF5" s="1134"/>
      <c r="CG5" s="1134"/>
      <c r="CH5" s="1134"/>
      <c r="CI5" s="1134"/>
      <c r="CJ5" s="1134"/>
      <c r="CK5" s="1134"/>
      <c r="CL5" s="1134"/>
      <c r="CM5" s="1134"/>
      <c r="CN5" s="1134"/>
      <c r="CO5" s="1134"/>
      <c r="CP5" s="1134"/>
      <c r="CQ5" s="1134"/>
      <c r="CR5" s="1134"/>
      <c r="CS5" s="1134"/>
      <c r="CT5" s="1134"/>
      <c r="CU5" s="1134"/>
      <c r="CV5" s="1134"/>
      <c r="CW5" s="1134"/>
      <c r="CX5" s="1134"/>
      <c r="CY5" s="1134"/>
      <c r="CZ5" s="1134"/>
      <c r="DA5" s="1134"/>
      <c r="DB5" s="1134"/>
      <c r="DC5" s="1134"/>
      <c r="DD5" s="1134"/>
      <c r="DE5" s="1134"/>
      <c r="DF5" s="1134"/>
      <c r="DG5" s="1134"/>
      <c r="DH5" s="1134"/>
      <c r="DI5" s="1134"/>
      <c r="DJ5" s="1134"/>
      <c r="DK5" s="1134"/>
      <c r="DL5" s="1134"/>
      <c r="DM5" s="1134"/>
      <c r="DN5" s="1134"/>
      <c r="DO5" s="470"/>
      <c r="DP5" s="339" t="s">
        <v>1864</v>
      </c>
      <c r="DQ5" s="1177" t="s">
        <v>1865</v>
      </c>
      <c r="DR5" s="1177"/>
      <c r="DS5" s="1177"/>
      <c r="DT5" s="1177"/>
      <c r="DU5" s="1177"/>
      <c r="DV5" s="1177"/>
      <c r="DW5" s="1177"/>
      <c r="DX5" s="1177"/>
      <c r="DY5" s="1177"/>
      <c r="DZ5" s="1079"/>
      <c r="EA5" s="1079"/>
    </row>
    <row r="6" spans="1:131" ht="26.55" customHeight="1" thickBot="1" x14ac:dyDescent="0.35">
      <c r="B6" s="1084"/>
      <c r="C6" s="1047"/>
      <c r="D6" s="1047"/>
      <c r="E6" s="1047"/>
      <c r="F6" s="1047"/>
      <c r="G6" s="1179"/>
      <c r="H6" s="1084"/>
      <c r="I6" s="1060"/>
      <c r="J6" s="13"/>
      <c r="K6" s="1067"/>
      <c r="M6" s="275" t="s">
        <v>2999</v>
      </c>
      <c r="N6" s="1176" t="s">
        <v>1039</v>
      </c>
      <c r="O6" s="1176"/>
      <c r="P6" s="1176"/>
      <c r="Q6" s="1176"/>
      <c r="R6" s="1176"/>
      <c r="S6" s="1176"/>
      <c r="T6" s="1176"/>
      <c r="U6" s="1176"/>
      <c r="V6" s="1176"/>
      <c r="W6" s="1176"/>
      <c r="X6" s="1176"/>
      <c r="Y6" s="1176"/>
      <c r="Z6" s="1176"/>
      <c r="AA6" s="1176"/>
      <c r="AB6" s="1176"/>
      <c r="AC6" s="1176"/>
      <c r="AD6" s="1176"/>
      <c r="AE6" s="1176"/>
      <c r="AF6" s="1176"/>
      <c r="AG6" s="1176"/>
      <c r="AH6" s="1176" t="s">
        <v>1040</v>
      </c>
      <c r="AI6" s="1176"/>
      <c r="AJ6" s="1176"/>
      <c r="AK6" s="1176"/>
      <c r="AL6" s="1176"/>
      <c r="AM6" s="1176"/>
      <c r="AN6" s="1176"/>
      <c r="AO6" s="1176"/>
      <c r="AP6" s="1176"/>
      <c r="AQ6" s="1176"/>
      <c r="AR6" s="1176"/>
      <c r="AS6" s="1176"/>
      <c r="AT6" s="1176"/>
      <c r="AU6" s="1176"/>
      <c r="AV6" s="1176"/>
      <c r="AW6" s="1176"/>
      <c r="AX6" s="1176"/>
      <c r="AY6" s="1176"/>
      <c r="AZ6" s="1176"/>
      <c r="BA6" s="1176"/>
      <c r="BB6" s="13"/>
      <c r="BC6" s="1176"/>
      <c r="BD6" s="1074" t="s">
        <v>1889</v>
      </c>
      <c r="BE6" s="1074" t="s">
        <v>1890</v>
      </c>
      <c r="BF6" s="1074" t="s">
        <v>1891</v>
      </c>
      <c r="BG6" s="1074" t="s">
        <v>1892</v>
      </c>
      <c r="BH6" s="1074" t="s">
        <v>1893</v>
      </c>
      <c r="BI6" s="1074" t="s">
        <v>1894</v>
      </c>
      <c r="BJ6" s="1074" t="s">
        <v>1895</v>
      </c>
      <c r="BK6" s="1074" t="s">
        <v>1896</v>
      </c>
      <c r="BL6" s="1074" t="s">
        <v>1897</v>
      </c>
      <c r="BM6" s="1074" t="s">
        <v>1898</v>
      </c>
      <c r="BN6" s="1074" t="s">
        <v>1899</v>
      </c>
      <c r="BO6" s="13"/>
      <c r="BP6" s="13"/>
      <c r="BQ6" s="13"/>
      <c r="BR6" s="13"/>
      <c r="BS6" s="13"/>
      <c r="BT6" s="13"/>
      <c r="BU6" s="1067"/>
      <c r="BX6" s="471"/>
      <c r="BZ6" s="472" t="s">
        <v>2999</v>
      </c>
      <c r="CA6" s="1133" t="s">
        <v>1039</v>
      </c>
      <c r="CB6" s="1133"/>
      <c r="CC6" s="1133"/>
      <c r="CD6" s="1133"/>
      <c r="CE6" s="1133"/>
      <c r="CF6" s="1133"/>
      <c r="CG6" s="1133"/>
      <c r="CH6" s="1133"/>
      <c r="CI6" s="1133"/>
      <c r="CJ6" s="1133"/>
      <c r="CK6" s="1133"/>
      <c r="CL6" s="1133"/>
      <c r="CM6" s="1133"/>
      <c r="CN6" s="1133"/>
      <c r="CO6" s="1133"/>
      <c r="CP6" s="1133"/>
      <c r="CQ6" s="1133"/>
      <c r="CR6" s="1133"/>
      <c r="CS6" s="286"/>
      <c r="CT6" s="286"/>
      <c r="CU6" s="969" t="s">
        <v>1040</v>
      </c>
      <c r="CV6" s="969"/>
      <c r="CW6" s="969"/>
      <c r="CX6" s="969"/>
      <c r="CY6" s="969"/>
      <c r="CZ6" s="969"/>
      <c r="DA6" s="969"/>
      <c r="DB6" s="969"/>
      <c r="DC6" s="969"/>
      <c r="DD6" s="969"/>
      <c r="DE6" s="969"/>
      <c r="DF6" s="969"/>
      <c r="DG6" s="969"/>
      <c r="DH6" s="969"/>
      <c r="DI6" s="969"/>
      <c r="DJ6" s="969"/>
      <c r="DK6" s="969"/>
      <c r="DL6" s="969"/>
      <c r="DM6" s="969"/>
      <c r="DN6" s="969"/>
      <c r="DO6" s="314"/>
      <c r="DP6" s="462"/>
      <c r="DQ6" s="473" t="s">
        <v>3000</v>
      </c>
      <c r="DR6" s="474" t="s">
        <v>3001</v>
      </c>
      <c r="DS6" s="474" t="s">
        <v>1891</v>
      </c>
      <c r="DT6" s="474" t="s">
        <v>1892</v>
      </c>
      <c r="DU6" s="474" t="s">
        <v>1893</v>
      </c>
      <c r="DV6" s="474" t="s">
        <v>1894</v>
      </c>
      <c r="DW6" s="474" t="s">
        <v>1895</v>
      </c>
      <c r="DX6" s="474" t="s">
        <v>1896</v>
      </c>
      <c r="DY6" s="474" t="s">
        <v>1897</v>
      </c>
      <c r="DZ6" s="474" t="s">
        <v>1898</v>
      </c>
      <c r="EA6" s="474" t="s">
        <v>1899</v>
      </c>
    </row>
    <row r="7" spans="1:131" ht="50.25" customHeight="1" thickBot="1" x14ac:dyDescent="0.35">
      <c r="A7" s="266" t="s">
        <v>3002</v>
      </c>
      <c r="B7" s="1084"/>
      <c r="C7" s="1047"/>
      <c r="D7" s="1047"/>
      <c r="E7" s="1047"/>
      <c r="F7" s="1047"/>
      <c r="G7" s="1179"/>
      <c r="H7" s="1084" t="s">
        <v>1144</v>
      </c>
      <c r="I7" s="1060">
        <v>0</v>
      </c>
      <c r="J7" s="13"/>
      <c r="K7" s="1067">
        <v>0</v>
      </c>
      <c r="M7" s="276" t="s">
        <v>1868</v>
      </c>
      <c r="N7" s="277" t="s">
        <v>1869</v>
      </c>
      <c r="O7" s="277" t="s">
        <v>1870</v>
      </c>
      <c r="P7" s="277" t="s">
        <v>1871</v>
      </c>
      <c r="Q7" s="277" t="s">
        <v>1872</v>
      </c>
      <c r="R7" s="277" t="s">
        <v>1873</v>
      </c>
      <c r="S7" s="277" t="s">
        <v>1874</v>
      </c>
      <c r="T7" s="277" t="s">
        <v>1875</v>
      </c>
      <c r="U7" s="277" t="s">
        <v>1876</v>
      </c>
      <c r="V7" s="277" t="s">
        <v>1877</v>
      </c>
      <c r="W7" s="277" t="s">
        <v>1878</v>
      </c>
      <c r="X7" s="277" t="s">
        <v>1879</v>
      </c>
      <c r="Y7" s="277" t="s">
        <v>1880</v>
      </c>
      <c r="Z7" s="277" t="s">
        <v>1881</v>
      </c>
      <c r="AA7" s="277" t="s">
        <v>1882</v>
      </c>
      <c r="AB7" s="277" t="s">
        <v>1883</v>
      </c>
      <c r="AC7" s="277" t="s">
        <v>1884</v>
      </c>
      <c r="AD7" s="277" t="s">
        <v>1885</v>
      </c>
      <c r="AE7" s="277" t="s">
        <v>1886</v>
      </c>
      <c r="AF7" s="277" t="s">
        <v>1887</v>
      </c>
      <c r="AG7" s="277" t="s">
        <v>1888</v>
      </c>
      <c r="AH7" s="277" t="s">
        <v>3003</v>
      </c>
      <c r="AI7" s="277" t="s">
        <v>3004</v>
      </c>
      <c r="AJ7" s="277" t="s">
        <v>3005</v>
      </c>
      <c r="AK7" s="277" t="s">
        <v>3006</v>
      </c>
      <c r="AL7" s="277" t="s">
        <v>3007</v>
      </c>
      <c r="AM7" s="277" t="s">
        <v>3008</v>
      </c>
      <c r="AN7" s="277" t="s">
        <v>3009</v>
      </c>
      <c r="AO7" s="277" t="s">
        <v>3010</v>
      </c>
      <c r="AP7" s="277" t="s">
        <v>3011</v>
      </c>
      <c r="AQ7" s="277" t="s">
        <v>3012</v>
      </c>
      <c r="AR7" s="277" t="s">
        <v>3013</v>
      </c>
      <c r="AS7" s="277" t="s">
        <v>3014</v>
      </c>
      <c r="AT7" s="277" t="s">
        <v>3015</v>
      </c>
      <c r="AU7" s="277" t="s">
        <v>3016</v>
      </c>
      <c r="AV7" s="277" t="s">
        <v>3017</v>
      </c>
      <c r="AW7" s="277" t="s">
        <v>3018</v>
      </c>
      <c r="AX7" s="277" t="s">
        <v>3019</v>
      </c>
      <c r="AY7" s="277" t="s">
        <v>3020</v>
      </c>
      <c r="AZ7" s="277" t="s">
        <v>3021</v>
      </c>
      <c r="BA7" s="278" t="s">
        <v>3022</v>
      </c>
      <c r="BB7" s="13"/>
      <c r="BC7" s="1176"/>
      <c r="BD7" s="1175"/>
      <c r="BE7" s="1175"/>
      <c r="BF7" s="1175"/>
      <c r="BG7" s="1175"/>
      <c r="BH7" s="1175"/>
      <c r="BI7" s="1175"/>
      <c r="BJ7" s="1175"/>
      <c r="BK7" s="1175"/>
      <c r="BL7" s="1175"/>
      <c r="BM7" s="1175"/>
      <c r="BN7" s="1175"/>
      <c r="BO7" s="13"/>
      <c r="BP7" s="13"/>
      <c r="BQ7" s="13"/>
      <c r="BR7" s="13"/>
      <c r="BS7" s="13"/>
      <c r="BT7" s="13"/>
      <c r="BU7" s="1067"/>
      <c r="BW7" s="266" t="s">
        <v>1052</v>
      </c>
      <c r="BX7" s="475" t="s">
        <v>1901</v>
      </c>
      <c r="BZ7" s="476" t="s">
        <v>1902</v>
      </c>
      <c r="CA7" s="477" t="s">
        <v>1869</v>
      </c>
      <c r="CB7" s="477" t="s">
        <v>1870</v>
      </c>
      <c r="CC7" s="477" t="s">
        <v>1871</v>
      </c>
      <c r="CD7" s="477" t="s">
        <v>1872</v>
      </c>
      <c r="CE7" s="478" t="s">
        <v>1873</v>
      </c>
      <c r="CF7" s="478" t="s">
        <v>1874</v>
      </c>
      <c r="CG7" s="478" t="s">
        <v>1875</v>
      </c>
      <c r="CH7" s="478" t="s">
        <v>1876</v>
      </c>
      <c r="CI7" s="478" t="s">
        <v>1877</v>
      </c>
      <c r="CJ7" s="478" t="s">
        <v>1878</v>
      </c>
      <c r="CK7" s="478" t="s">
        <v>1879</v>
      </c>
      <c r="CL7" s="478" t="s">
        <v>1880</v>
      </c>
      <c r="CM7" s="478" t="s">
        <v>1881</v>
      </c>
      <c r="CN7" s="478" t="s">
        <v>1882</v>
      </c>
      <c r="CO7" s="478" t="s">
        <v>1883</v>
      </c>
      <c r="CP7" s="478" t="s">
        <v>1884</v>
      </c>
      <c r="CQ7" s="478" t="s">
        <v>1885</v>
      </c>
      <c r="CR7" s="478" t="s">
        <v>1886</v>
      </c>
      <c r="CS7" s="478" t="s">
        <v>1887</v>
      </c>
      <c r="CT7" s="478" t="s">
        <v>1888</v>
      </c>
      <c r="CU7" s="478" t="s">
        <v>3003</v>
      </c>
      <c r="CV7" s="478" t="s">
        <v>3004</v>
      </c>
      <c r="CW7" s="478" t="s">
        <v>3005</v>
      </c>
      <c r="CX7" s="478" t="s">
        <v>3006</v>
      </c>
      <c r="CY7" s="478" t="s">
        <v>3007</v>
      </c>
      <c r="CZ7" s="478" t="s">
        <v>3008</v>
      </c>
      <c r="DA7" s="478" t="s">
        <v>3009</v>
      </c>
      <c r="DB7" s="478" t="s">
        <v>3010</v>
      </c>
      <c r="DC7" s="478" t="s">
        <v>3011</v>
      </c>
      <c r="DD7" s="478" t="s">
        <v>3012</v>
      </c>
      <c r="DE7" s="478" t="s">
        <v>3013</v>
      </c>
      <c r="DF7" s="478" t="s">
        <v>3014</v>
      </c>
      <c r="DG7" s="478" t="s">
        <v>3015</v>
      </c>
      <c r="DH7" s="478" t="s">
        <v>3016</v>
      </c>
      <c r="DI7" s="478" t="s">
        <v>3017</v>
      </c>
      <c r="DJ7" s="478" t="s">
        <v>3018</v>
      </c>
      <c r="DK7" s="479" t="s">
        <v>3019</v>
      </c>
      <c r="DL7" s="479" t="s">
        <v>3020</v>
      </c>
      <c r="DM7" s="479" t="s">
        <v>3021</v>
      </c>
      <c r="DN7" s="479" t="s">
        <v>3022</v>
      </c>
      <c r="DO7" s="314"/>
      <c r="DP7" s="477" t="s">
        <v>1901</v>
      </c>
      <c r="DQ7" s="477" t="s">
        <v>1901</v>
      </c>
      <c r="DR7" s="477" t="s">
        <v>1901</v>
      </c>
      <c r="DS7" s="477" t="s">
        <v>1901</v>
      </c>
      <c r="DT7" s="477" t="s">
        <v>1901</v>
      </c>
      <c r="DU7" s="477" t="s">
        <v>1901</v>
      </c>
      <c r="DV7" s="477" t="s">
        <v>1901</v>
      </c>
      <c r="DW7" s="477" t="s">
        <v>1901</v>
      </c>
      <c r="DX7" s="477" t="s">
        <v>1901</v>
      </c>
      <c r="DY7" s="477" t="s">
        <v>1901</v>
      </c>
      <c r="DZ7" s="477" t="s">
        <v>1901</v>
      </c>
      <c r="EA7" s="477" t="s">
        <v>1901</v>
      </c>
    </row>
    <row r="8" spans="1:131" ht="16.2" thickTop="1" thickBot="1" x14ac:dyDescent="0.3">
      <c r="A8" s="105"/>
      <c r="B8" s="390" t="str">
        <f t="shared" ref="B8" si="0">rngAcronym</f>
        <v>YKY</v>
      </c>
      <c r="C8" s="113" t="s">
        <v>839</v>
      </c>
      <c r="D8" s="114" t="s">
        <v>85</v>
      </c>
      <c r="E8" s="383" t="str" cm="1">
        <f t="array" aca="1" ref="E8" ca="1">IFERROR(INDEX('PCD List'!$AU$5:$BK$48,MARCH('DPW3'!$D8,'PCD List'!$AR$5:$AR$48,0),MARCH('DPW3'!$B8,'PCD List'!$AU$2:$BK$2,0)),"")</f>
        <v/>
      </c>
      <c r="F8" s="116" t="s">
        <v>3023</v>
      </c>
      <c r="G8" s="368" t="s">
        <v>1904</v>
      </c>
      <c r="H8" s="113" t="s">
        <v>1144</v>
      </c>
      <c r="I8" s="220">
        <v>0</v>
      </c>
      <c r="J8" s="5"/>
      <c r="K8" s="1081"/>
      <c r="M8" s="126"/>
      <c r="N8" s="126"/>
      <c r="O8" s="52"/>
      <c r="P8" s="52"/>
      <c r="Q8" s="52"/>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56"/>
      <c r="AV8" s="56"/>
      <c r="AW8" s="56"/>
      <c r="AX8" s="56"/>
      <c r="AY8" s="56"/>
      <c r="AZ8" s="56"/>
      <c r="BA8" s="89"/>
      <c r="BB8" s="5"/>
      <c r="BC8" s="394"/>
      <c r="BD8" s="397"/>
      <c r="BE8" s="393"/>
      <c r="BF8" s="393"/>
      <c r="BG8" s="393"/>
      <c r="BH8" s="393"/>
      <c r="BI8" s="235"/>
      <c r="BJ8" s="235"/>
      <c r="BK8" s="235"/>
      <c r="BL8" s="235"/>
      <c r="BM8" s="235"/>
      <c r="BN8" s="396"/>
      <c r="BO8" s="5"/>
      <c r="BP8" s="5"/>
      <c r="BQ8" s="5"/>
      <c r="BR8" s="5"/>
      <c r="BS8" s="5"/>
      <c r="BT8" s="5"/>
      <c r="BU8" s="230" t="s">
        <v>3024</v>
      </c>
      <c r="BV8" s="2"/>
      <c r="BX8" s="348" t="s">
        <v>3025</v>
      </c>
      <c r="BY8" t="s">
        <v>3026</v>
      </c>
      <c r="BZ8" s="480" t="s">
        <v>3027</v>
      </c>
      <c r="CA8" s="480" t="s">
        <v>3027</v>
      </c>
      <c r="CB8" s="481" t="s">
        <v>3027</v>
      </c>
      <c r="CC8" s="481" t="s">
        <v>3027</v>
      </c>
      <c r="CD8" s="481" t="s">
        <v>3027</v>
      </c>
      <c r="CE8" s="482" t="s">
        <v>3027</v>
      </c>
      <c r="CF8" s="482" t="s">
        <v>3027</v>
      </c>
      <c r="CG8" s="482" t="s">
        <v>3027</v>
      </c>
      <c r="CH8" s="482" t="s">
        <v>3027</v>
      </c>
      <c r="CI8" s="482" t="s">
        <v>3027</v>
      </c>
      <c r="CJ8" s="482" t="s">
        <v>3027</v>
      </c>
      <c r="CK8" s="482" t="s">
        <v>3027</v>
      </c>
      <c r="CL8" s="482" t="s">
        <v>3027</v>
      </c>
      <c r="CM8" s="482" t="s">
        <v>3027</v>
      </c>
      <c r="CN8" s="482" t="s">
        <v>3027</v>
      </c>
      <c r="CO8" s="482" t="s">
        <v>3027</v>
      </c>
      <c r="CP8" s="482" t="s">
        <v>3027</v>
      </c>
      <c r="CQ8" s="482" t="s">
        <v>3027</v>
      </c>
      <c r="CR8" s="482" t="s">
        <v>3027</v>
      </c>
      <c r="CS8" s="482" t="s">
        <v>3027</v>
      </c>
      <c r="CT8" s="482" t="s">
        <v>3027</v>
      </c>
      <c r="CU8" s="482" t="s">
        <v>3027</v>
      </c>
      <c r="CV8" s="482" t="s">
        <v>3027</v>
      </c>
      <c r="CW8" s="482" t="s">
        <v>3027</v>
      </c>
      <c r="CX8" s="482" t="s">
        <v>3027</v>
      </c>
      <c r="CY8" s="482" t="s">
        <v>3027</v>
      </c>
      <c r="CZ8" s="482" t="s">
        <v>3027</v>
      </c>
      <c r="DA8" s="482" t="s">
        <v>3027</v>
      </c>
      <c r="DB8" s="482" t="s">
        <v>3027</v>
      </c>
      <c r="DC8" s="482" t="s">
        <v>3027</v>
      </c>
      <c r="DD8" s="482" t="s">
        <v>3027</v>
      </c>
      <c r="DE8" s="482" t="s">
        <v>3027</v>
      </c>
      <c r="DF8" s="482" t="s">
        <v>3027</v>
      </c>
      <c r="DG8" s="482" t="s">
        <v>3027</v>
      </c>
      <c r="DH8" s="483" t="s">
        <v>3027</v>
      </c>
      <c r="DI8" s="483" t="s">
        <v>3027</v>
      </c>
      <c r="DJ8" s="483" t="s">
        <v>3027</v>
      </c>
      <c r="DK8" s="483" t="s">
        <v>3027</v>
      </c>
      <c r="DL8" s="483" t="s">
        <v>3027</v>
      </c>
      <c r="DM8" s="483" t="s">
        <v>3027</v>
      </c>
      <c r="DN8" s="484" t="s">
        <v>3027</v>
      </c>
      <c r="DO8" s="306"/>
      <c r="DP8" s="353" t="s">
        <v>3028</v>
      </c>
      <c r="DQ8" s="352" t="s">
        <v>3029</v>
      </c>
      <c r="DR8" s="338" t="s">
        <v>3030</v>
      </c>
      <c r="DS8" s="338" t="s">
        <v>3031</v>
      </c>
      <c r="DT8" s="338" t="s">
        <v>3032</v>
      </c>
      <c r="DU8" s="338" t="s">
        <v>3033</v>
      </c>
      <c r="DV8" s="338" t="s">
        <v>3034</v>
      </c>
      <c r="DW8" s="338" t="s">
        <v>3035</v>
      </c>
      <c r="DX8" s="338" t="s">
        <v>3036</v>
      </c>
      <c r="DY8" s="338" t="s">
        <v>3037</v>
      </c>
      <c r="DZ8" s="338" t="s">
        <v>3038</v>
      </c>
      <c r="EA8" s="338" t="s">
        <v>3039</v>
      </c>
    </row>
    <row r="9" spans="1:131" ht="15.6" thickBot="1" x14ac:dyDescent="0.3">
      <c r="A9" s="105"/>
      <c r="B9" s="91" t="str">
        <f xml:space="preserve"> B8</f>
        <v>YKY</v>
      </c>
      <c r="C9" s="11" t="s">
        <v>839</v>
      </c>
      <c r="D9" s="15" t="s">
        <v>85</v>
      </c>
      <c r="E9" s="63" t="str" cm="1">
        <f t="array" aca="1" ref="E9" ca="1">IFERROR(INDEX('PCD List'!$AU$5:$BK$48,MARCH('DPW3'!$D9,'PCD List'!$AR$5:$AR$48,0),MARCH('DPW3'!$B9,'PCD List'!$AU$2:$BK$2,0)),"")</f>
        <v/>
      </c>
      <c r="F9" s="10" t="s">
        <v>3023</v>
      </c>
      <c r="G9" s="19" t="s">
        <v>1921</v>
      </c>
      <c r="H9" s="11" t="s">
        <v>1144</v>
      </c>
      <c r="I9" s="166">
        <v>0</v>
      </c>
      <c r="J9" s="5"/>
      <c r="K9" s="1081"/>
      <c r="M9" s="126"/>
      <c r="N9" s="126"/>
      <c r="O9" s="52"/>
      <c r="P9" s="52"/>
      <c r="Q9" s="52"/>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56"/>
      <c r="AV9" s="56"/>
      <c r="AW9" s="56"/>
      <c r="AX9" s="56"/>
      <c r="AY9" s="56"/>
      <c r="AZ9" s="56"/>
      <c r="BA9" s="89"/>
      <c r="BB9" s="5"/>
      <c r="BC9" s="399"/>
      <c r="BD9" s="398"/>
      <c r="BE9" s="395"/>
      <c r="BF9" s="395"/>
      <c r="BG9" s="395"/>
      <c r="BH9" s="395"/>
      <c r="BI9" s="9"/>
      <c r="BJ9" s="9"/>
      <c r="BK9" s="9"/>
      <c r="BL9" s="9"/>
      <c r="BM9" s="9"/>
      <c r="BN9" s="89"/>
      <c r="BO9" s="5"/>
      <c r="BP9" s="5"/>
      <c r="BQ9" s="5"/>
      <c r="BR9" s="5"/>
      <c r="BS9" s="5"/>
      <c r="BT9" s="5"/>
      <c r="BU9" s="230" t="s">
        <v>3024</v>
      </c>
      <c r="BV9" s="2"/>
      <c r="BX9" s="348"/>
      <c r="BY9" t="s">
        <v>3026</v>
      </c>
      <c r="BZ9" s="480" t="s">
        <v>3040</v>
      </c>
      <c r="CA9" s="480" t="s">
        <v>3040</v>
      </c>
      <c r="CB9" s="480" t="s">
        <v>3040</v>
      </c>
      <c r="CC9" s="480" t="s">
        <v>3040</v>
      </c>
      <c r="CD9" s="480" t="s">
        <v>3040</v>
      </c>
      <c r="CE9" s="480" t="s">
        <v>3040</v>
      </c>
      <c r="CF9" s="480" t="s">
        <v>3040</v>
      </c>
      <c r="CG9" s="480" t="s">
        <v>3040</v>
      </c>
      <c r="CH9" s="480" t="s">
        <v>3040</v>
      </c>
      <c r="CI9" s="480" t="s">
        <v>3040</v>
      </c>
      <c r="CJ9" s="480" t="s">
        <v>3040</v>
      </c>
      <c r="CK9" s="480" t="s">
        <v>3040</v>
      </c>
      <c r="CL9" s="480" t="s">
        <v>3040</v>
      </c>
      <c r="CM9" s="480" t="s">
        <v>3040</v>
      </c>
      <c r="CN9" s="480" t="s">
        <v>3040</v>
      </c>
      <c r="CO9" s="480" t="s">
        <v>3040</v>
      </c>
      <c r="CP9" s="480" t="s">
        <v>3040</v>
      </c>
      <c r="CQ9" s="480" t="s">
        <v>3040</v>
      </c>
      <c r="CR9" s="480" t="s">
        <v>3040</v>
      </c>
      <c r="CS9" s="480" t="s">
        <v>3040</v>
      </c>
      <c r="CT9" s="480" t="s">
        <v>3040</v>
      </c>
      <c r="CU9" s="480" t="s">
        <v>3040</v>
      </c>
      <c r="CV9" s="480" t="s">
        <v>3040</v>
      </c>
      <c r="CW9" s="480" t="s">
        <v>3040</v>
      </c>
      <c r="CX9" s="480" t="s">
        <v>3040</v>
      </c>
      <c r="CY9" s="480" t="s">
        <v>3040</v>
      </c>
      <c r="CZ9" s="480" t="s">
        <v>3040</v>
      </c>
      <c r="DA9" s="480" t="s">
        <v>3040</v>
      </c>
      <c r="DB9" s="480" t="s">
        <v>3040</v>
      </c>
      <c r="DC9" s="480" t="s">
        <v>3040</v>
      </c>
      <c r="DD9" s="480" t="s">
        <v>3040</v>
      </c>
      <c r="DE9" s="480" t="s">
        <v>3040</v>
      </c>
      <c r="DF9" s="480" t="s">
        <v>3040</v>
      </c>
      <c r="DG9" s="480" t="s">
        <v>3040</v>
      </c>
      <c r="DH9" s="480" t="s">
        <v>3040</v>
      </c>
      <c r="DI9" s="480" t="s">
        <v>3040</v>
      </c>
      <c r="DJ9" s="480" t="s">
        <v>3040</v>
      </c>
      <c r="DK9" s="480" t="s">
        <v>3040</v>
      </c>
      <c r="DL9" s="480" t="s">
        <v>3040</v>
      </c>
      <c r="DM9" s="480" t="s">
        <v>3040</v>
      </c>
      <c r="DN9" s="480" t="s">
        <v>3040</v>
      </c>
      <c r="DO9" s="306" t="s">
        <v>1922</v>
      </c>
      <c r="DP9" s="496" t="str">
        <f>DP$8&amp;$DO9</f>
        <v>PCD_DPW3_WFDI1_DLY_S1</v>
      </c>
      <c r="DQ9" s="496" t="str">
        <f t="shared" ref="DQ9:DY9" si="1">DQ$8&amp;$DO9</f>
        <v>PCD_DPW3_WFDI1_DIR_S1</v>
      </c>
      <c r="DR9" s="496" t="str">
        <f t="shared" si="1"/>
        <v>PCD_DPW3_WFDI1_DSCR_S1</v>
      </c>
      <c r="DS9" s="496" t="str">
        <f t="shared" si="1"/>
        <v>PCD_DPW3_WFDI1_DCS_S1</v>
      </c>
      <c r="DT9" s="496" t="str">
        <f t="shared" si="1"/>
        <v>PCD_DPW3_WFDI1_DSPC_S1</v>
      </c>
      <c r="DU9" s="496" t="str">
        <f t="shared" si="1"/>
        <v>PCD_DPW3_WFDI1_DPP_S1</v>
      </c>
      <c r="DV9" s="496" t="str">
        <f t="shared" si="1"/>
        <v>PCD_DPW3_WFDI1_DTPI_S1</v>
      </c>
      <c r="DW9" s="496" t="str">
        <f t="shared" si="1"/>
        <v>PCD_DPW3_WFDI1_DCI_S1</v>
      </c>
      <c r="DX9" s="496" t="str">
        <f t="shared" si="1"/>
        <v>PCD_DPW3_WFDI1_DSI_S1</v>
      </c>
      <c r="DY9" s="496" t="str">
        <f t="shared" si="1"/>
        <v>PCD_DPW3_WFDI1_DER_S1</v>
      </c>
      <c r="DZ9" s="496" t="str">
        <f t="shared" ref="DZ9:EA16" si="2">DZ$8&amp;$DO9</f>
        <v>PCD_DPW3_WFDI1_RS_S1</v>
      </c>
      <c r="EA9" s="496" t="str">
        <f t="shared" si="2"/>
        <v>PCD_DPW3_WFDI1_DPLE_S1</v>
      </c>
    </row>
    <row r="10" spans="1:131" ht="15.6" thickBot="1" x14ac:dyDescent="0.3">
      <c r="A10" s="105"/>
      <c r="B10" s="91" t="str">
        <f t="shared" ref="B10:B15" si="3" xml:space="preserve"> B9</f>
        <v>YKY</v>
      </c>
      <c r="C10" s="11" t="s">
        <v>839</v>
      </c>
      <c r="D10" s="15" t="s">
        <v>85</v>
      </c>
      <c r="E10" s="63" t="str" cm="1">
        <f t="array" aca="1" ref="E10" ca="1">IFERROR(INDEX('PCD List'!$AU$5:$BK$48,MARCH('DPW3'!$D10,'PCD List'!$AR$5:$AR$48,0),MARCH('DPW3'!$B10,'PCD List'!$AU$2:$BK$2,0)),"")</f>
        <v/>
      </c>
      <c r="F10" s="10" t="s">
        <v>3023</v>
      </c>
      <c r="G10" s="19" t="s">
        <v>1924</v>
      </c>
      <c r="H10" s="11" t="s">
        <v>1144</v>
      </c>
      <c r="I10" s="166">
        <v>0</v>
      </c>
      <c r="J10" s="5"/>
      <c r="K10" s="1081"/>
      <c r="M10" s="126"/>
      <c r="N10" s="126"/>
      <c r="O10" s="52"/>
      <c r="P10" s="52"/>
      <c r="Q10" s="52"/>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56"/>
      <c r="AV10" s="56"/>
      <c r="AW10" s="56"/>
      <c r="AX10" s="56"/>
      <c r="AY10" s="56"/>
      <c r="AZ10" s="56"/>
      <c r="BA10" s="89"/>
      <c r="BB10" s="5"/>
      <c r="BC10" s="399"/>
      <c r="BD10" s="398"/>
      <c r="BE10" s="395"/>
      <c r="BF10" s="395"/>
      <c r="BG10" s="395"/>
      <c r="BH10" s="395"/>
      <c r="BI10" s="9"/>
      <c r="BJ10" s="9"/>
      <c r="BK10" s="9"/>
      <c r="BL10" s="9"/>
      <c r="BM10" s="9"/>
      <c r="BN10" s="89"/>
      <c r="BO10" s="5"/>
      <c r="BP10" s="5"/>
      <c r="BQ10" s="5"/>
      <c r="BR10" s="5"/>
      <c r="BS10" s="5"/>
      <c r="BT10" s="5"/>
      <c r="BU10" s="230" t="s">
        <v>3024</v>
      </c>
      <c r="BV10" s="2"/>
      <c r="BX10" s="348"/>
      <c r="BY10" t="s">
        <v>3026</v>
      </c>
      <c r="BZ10" s="480" t="s">
        <v>3041</v>
      </c>
      <c r="CA10" s="480" t="s">
        <v>3041</v>
      </c>
      <c r="CB10" s="480" t="s">
        <v>3041</v>
      </c>
      <c r="CC10" s="480" t="s">
        <v>3041</v>
      </c>
      <c r="CD10" s="480" t="s">
        <v>3041</v>
      </c>
      <c r="CE10" s="480" t="s">
        <v>3041</v>
      </c>
      <c r="CF10" s="480" t="s">
        <v>3041</v>
      </c>
      <c r="CG10" s="480" t="s">
        <v>3041</v>
      </c>
      <c r="CH10" s="480" t="s">
        <v>3041</v>
      </c>
      <c r="CI10" s="480" t="s">
        <v>3041</v>
      </c>
      <c r="CJ10" s="480" t="s">
        <v>3041</v>
      </c>
      <c r="CK10" s="480" t="s">
        <v>3041</v>
      </c>
      <c r="CL10" s="480" t="s">
        <v>3041</v>
      </c>
      <c r="CM10" s="480" t="s">
        <v>3041</v>
      </c>
      <c r="CN10" s="480" t="s">
        <v>3041</v>
      </c>
      <c r="CO10" s="480" t="s">
        <v>3041</v>
      </c>
      <c r="CP10" s="480" t="s">
        <v>3041</v>
      </c>
      <c r="CQ10" s="480" t="s">
        <v>3041</v>
      </c>
      <c r="CR10" s="480" t="s">
        <v>3041</v>
      </c>
      <c r="CS10" s="480" t="s">
        <v>3041</v>
      </c>
      <c r="CT10" s="480" t="s">
        <v>3041</v>
      </c>
      <c r="CU10" s="480" t="s">
        <v>3041</v>
      </c>
      <c r="CV10" s="480" t="s">
        <v>3041</v>
      </c>
      <c r="CW10" s="480" t="s">
        <v>3041</v>
      </c>
      <c r="CX10" s="480" t="s">
        <v>3041</v>
      </c>
      <c r="CY10" s="480" t="s">
        <v>3041</v>
      </c>
      <c r="CZ10" s="480" t="s">
        <v>3041</v>
      </c>
      <c r="DA10" s="480" t="s">
        <v>3041</v>
      </c>
      <c r="DB10" s="480" t="s">
        <v>3041</v>
      </c>
      <c r="DC10" s="480" t="s">
        <v>3041</v>
      </c>
      <c r="DD10" s="480" t="s">
        <v>3041</v>
      </c>
      <c r="DE10" s="480" t="s">
        <v>3041</v>
      </c>
      <c r="DF10" s="480" t="s">
        <v>3041</v>
      </c>
      <c r="DG10" s="480" t="s">
        <v>3041</v>
      </c>
      <c r="DH10" s="480" t="s">
        <v>3041</v>
      </c>
      <c r="DI10" s="480" t="s">
        <v>3041</v>
      </c>
      <c r="DJ10" s="480" t="s">
        <v>3041</v>
      </c>
      <c r="DK10" s="480" t="s">
        <v>3041</v>
      </c>
      <c r="DL10" s="480" t="s">
        <v>3041</v>
      </c>
      <c r="DM10" s="480" t="s">
        <v>3041</v>
      </c>
      <c r="DN10" s="480" t="s">
        <v>3041</v>
      </c>
      <c r="DO10" s="306" t="s">
        <v>1925</v>
      </c>
      <c r="DP10" s="496" t="str">
        <f t="shared" ref="DP10:DY16" si="4">DP$8&amp;$DO10</f>
        <v>PCD_DPW3_WFDI1_DLY_S2</v>
      </c>
      <c r="DQ10" s="496" t="str">
        <f t="shared" si="4"/>
        <v>PCD_DPW3_WFDI1_DIR_S2</v>
      </c>
      <c r="DR10" s="496" t="str">
        <f t="shared" si="4"/>
        <v>PCD_DPW3_WFDI1_DSCR_S2</v>
      </c>
      <c r="DS10" s="496" t="str">
        <f t="shared" si="4"/>
        <v>PCD_DPW3_WFDI1_DCS_S2</v>
      </c>
      <c r="DT10" s="496" t="str">
        <f t="shared" si="4"/>
        <v>PCD_DPW3_WFDI1_DSPC_S2</v>
      </c>
      <c r="DU10" s="496" t="str">
        <f t="shared" si="4"/>
        <v>PCD_DPW3_WFDI1_DPP_S2</v>
      </c>
      <c r="DV10" s="496" t="str">
        <f t="shared" si="4"/>
        <v>PCD_DPW3_WFDI1_DTPI_S2</v>
      </c>
      <c r="DW10" s="496" t="str">
        <f t="shared" si="4"/>
        <v>PCD_DPW3_WFDI1_DCI_S2</v>
      </c>
      <c r="DX10" s="496" t="str">
        <f t="shared" si="4"/>
        <v>PCD_DPW3_WFDI1_DSI_S2</v>
      </c>
      <c r="DY10" s="496" t="str">
        <f t="shared" si="4"/>
        <v>PCD_DPW3_WFDI1_DER_S2</v>
      </c>
      <c r="DZ10" s="496" t="str">
        <f t="shared" si="2"/>
        <v>PCD_DPW3_WFDI1_RS_S2</v>
      </c>
      <c r="EA10" s="496" t="str">
        <f t="shared" si="2"/>
        <v>PCD_DPW3_WFDI1_DPLE_S2</v>
      </c>
    </row>
    <row r="11" spans="1:131" ht="15.6" thickBot="1" x14ac:dyDescent="0.3">
      <c r="A11" s="105"/>
      <c r="B11" s="91" t="str">
        <f t="shared" si="3"/>
        <v>YKY</v>
      </c>
      <c r="C11" s="11" t="s">
        <v>839</v>
      </c>
      <c r="D11" s="15" t="s">
        <v>85</v>
      </c>
      <c r="E11" s="63" t="str" cm="1">
        <f t="array" aca="1" ref="E11" ca="1">IFERROR(INDEX('PCD List'!$AU$5:$BK$48,MARCH('DPW3'!$D11,'PCD List'!$AR$5:$AR$48,0),MARCH('DPW3'!$B11,'PCD List'!$AU$2:$BK$2,0)),"")</f>
        <v/>
      </c>
      <c r="F11" s="10" t="s">
        <v>3023</v>
      </c>
      <c r="G11" s="19" t="s">
        <v>1927</v>
      </c>
      <c r="H11" s="11" t="s">
        <v>1144</v>
      </c>
      <c r="I11" s="166">
        <v>0</v>
      </c>
      <c r="J11" s="5"/>
      <c r="K11" s="1081"/>
      <c r="M11" s="126"/>
      <c r="N11" s="126"/>
      <c r="O11" s="52"/>
      <c r="P11" s="52"/>
      <c r="Q11" s="52"/>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56"/>
      <c r="AV11" s="56"/>
      <c r="AW11" s="56"/>
      <c r="AX11" s="56"/>
      <c r="AY11" s="56"/>
      <c r="AZ11" s="56"/>
      <c r="BA11" s="89"/>
      <c r="BB11" s="5"/>
      <c r="BC11" s="399"/>
      <c r="BD11" s="398"/>
      <c r="BE11" s="395"/>
      <c r="BF11" s="395"/>
      <c r="BG11" s="395"/>
      <c r="BH11" s="395"/>
      <c r="BI11" s="9"/>
      <c r="BJ11" s="9"/>
      <c r="BK11" s="9"/>
      <c r="BL11" s="9"/>
      <c r="BM11" s="9"/>
      <c r="BN11" s="89"/>
      <c r="BO11" s="5"/>
      <c r="BP11" s="5"/>
      <c r="BQ11" s="5"/>
      <c r="BR11" s="5"/>
      <c r="BS11" s="5"/>
      <c r="BT11" s="5"/>
      <c r="BU11" s="230" t="s">
        <v>3024</v>
      </c>
      <c r="BV11" s="2"/>
      <c r="BX11" s="348"/>
      <c r="BY11" t="s">
        <v>3026</v>
      </c>
      <c r="BZ11" s="480" t="s">
        <v>3042</v>
      </c>
      <c r="CA11" s="480" t="s">
        <v>3042</v>
      </c>
      <c r="CB11" s="480" t="s">
        <v>3042</v>
      </c>
      <c r="CC11" s="480" t="s">
        <v>3042</v>
      </c>
      <c r="CD11" s="480" t="s">
        <v>3042</v>
      </c>
      <c r="CE11" s="480" t="s">
        <v>3042</v>
      </c>
      <c r="CF11" s="480" t="s">
        <v>3042</v>
      </c>
      <c r="CG11" s="480" t="s">
        <v>3042</v>
      </c>
      <c r="CH11" s="480" t="s">
        <v>3042</v>
      </c>
      <c r="CI11" s="480" t="s">
        <v>3042</v>
      </c>
      <c r="CJ11" s="480" t="s">
        <v>3042</v>
      </c>
      <c r="CK11" s="480" t="s">
        <v>3042</v>
      </c>
      <c r="CL11" s="480" t="s">
        <v>3042</v>
      </c>
      <c r="CM11" s="480" t="s">
        <v>3042</v>
      </c>
      <c r="CN11" s="480" t="s">
        <v>3042</v>
      </c>
      <c r="CO11" s="480" t="s">
        <v>3042</v>
      </c>
      <c r="CP11" s="480" t="s">
        <v>3042</v>
      </c>
      <c r="CQ11" s="480" t="s">
        <v>3042</v>
      </c>
      <c r="CR11" s="480" t="s">
        <v>3042</v>
      </c>
      <c r="CS11" s="480" t="s">
        <v>3042</v>
      </c>
      <c r="CT11" s="480" t="s">
        <v>3042</v>
      </c>
      <c r="CU11" s="480" t="s">
        <v>3042</v>
      </c>
      <c r="CV11" s="480" t="s">
        <v>3042</v>
      </c>
      <c r="CW11" s="480" t="s">
        <v>3042</v>
      </c>
      <c r="CX11" s="480" t="s">
        <v>3042</v>
      </c>
      <c r="CY11" s="480" t="s">
        <v>3042</v>
      </c>
      <c r="CZ11" s="480" t="s">
        <v>3042</v>
      </c>
      <c r="DA11" s="480" t="s">
        <v>3042</v>
      </c>
      <c r="DB11" s="480" t="s">
        <v>3042</v>
      </c>
      <c r="DC11" s="480" t="s">
        <v>3042</v>
      </c>
      <c r="DD11" s="480" t="s">
        <v>3042</v>
      </c>
      <c r="DE11" s="480" t="s">
        <v>3042</v>
      </c>
      <c r="DF11" s="480" t="s">
        <v>3042</v>
      </c>
      <c r="DG11" s="480" t="s">
        <v>3042</v>
      </c>
      <c r="DH11" s="480" t="s">
        <v>3042</v>
      </c>
      <c r="DI11" s="480" t="s">
        <v>3042</v>
      </c>
      <c r="DJ11" s="480" t="s">
        <v>3042</v>
      </c>
      <c r="DK11" s="480" t="s">
        <v>3042</v>
      </c>
      <c r="DL11" s="480" t="s">
        <v>3042</v>
      </c>
      <c r="DM11" s="480" t="s">
        <v>3042</v>
      </c>
      <c r="DN11" s="480" t="s">
        <v>3042</v>
      </c>
      <c r="DO11" s="306" t="s">
        <v>1928</v>
      </c>
      <c r="DP11" s="496" t="str">
        <f t="shared" si="4"/>
        <v>PCD_DPW3_WFDI1_DLY_S3</v>
      </c>
      <c r="DQ11" s="496" t="str">
        <f t="shared" si="4"/>
        <v>PCD_DPW3_WFDI1_DIR_S3</v>
      </c>
      <c r="DR11" s="496" t="str">
        <f t="shared" si="4"/>
        <v>PCD_DPW3_WFDI1_DSCR_S3</v>
      </c>
      <c r="DS11" s="496" t="str">
        <f t="shared" si="4"/>
        <v>PCD_DPW3_WFDI1_DCS_S3</v>
      </c>
      <c r="DT11" s="496" t="str">
        <f t="shared" si="4"/>
        <v>PCD_DPW3_WFDI1_DSPC_S3</v>
      </c>
      <c r="DU11" s="496" t="str">
        <f t="shared" si="4"/>
        <v>PCD_DPW3_WFDI1_DPP_S3</v>
      </c>
      <c r="DV11" s="496" t="str">
        <f t="shared" si="4"/>
        <v>PCD_DPW3_WFDI1_DTPI_S3</v>
      </c>
      <c r="DW11" s="496" t="str">
        <f t="shared" si="4"/>
        <v>PCD_DPW3_WFDI1_DCI_S3</v>
      </c>
      <c r="DX11" s="496" t="str">
        <f t="shared" si="4"/>
        <v>PCD_DPW3_WFDI1_DSI_S3</v>
      </c>
      <c r="DY11" s="496" t="str">
        <f t="shared" si="4"/>
        <v>PCD_DPW3_WFDI1_DER_S3</v>
      </c>
      <c r="DZ11" s="496" t="str">
        <f t="shared" si="2"/>
        <v>PCD_DPW3_WFDI1_RS_S3</v>
      </c>
      <c r="EA11" s="496" t="str">
        <f t="shared" si="2"/>
        <v>PCD_DPW3_WFDI1_DPLE_S3</v>
      </c>
    </row>
    <row r="12" spans="1:131" ht="15.6" thickBot="1" x14ac:dyDescent="0.3">
      <c r="A12" s="105"/>
      <c r="B12" s="91" t="str">
        <f t="shared" si="3"/>
        <v>YKY</v>
      </c>
      <c r="C12" s="11" t="s">
        <v>839</v>
      </c>
      <c r="D12" s="15" t="s">
        <v>85</v>
      </c>
      <c r="E12" s="63" t="str" cm="1">
        <f t="array" aca="1" ref="E12" ca="1">IFERROR(INDEX('PCD List'!$AU$5:$BK$48,MARCH('DPW3'!$D12,'PCD List'!$AR$5:$AR$48,0),MARCH('DPW3'!$B12,'PCD List'!$AU$2:$BK$2,0)),"")</f>
        <v/>
      </c>
      <c r="F12" s="10" t="s">
        <v>3023</v>
      </c>
      <c r="G12" s="19" t="s">
        <v>1930</v>
      </c>
      <c r="H12" s="11" t="s">
        <v>1144</v>
      </c>
      <c r="I12" s="166">
        <v>0</v>
      </c>
      <c r="J12" s="5"/>
      <c r="K12" s="1081"/>
      <c r="M12" s="126"/>
      <c r="N12" s="126"/>
      <c r="O12" s="52"/>
      <c r="P12" s="52"/>
      <c r="Q12" s="52"/>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56"/>
      <c r="AV12" s="56"/>
      <c r="AW12" s="56"/>
      <c r="AX12" s="56"/>
      <c r="AY12" s="56"/>
      <c r="AZ12" s="56"/>
      <c r="BA12" s="89"/>
      <c r="BB12" s="5"/>
      <c r="BC12" s="399"/>
      <c r="BD12" s="398"/>
      <c r="BE12" s="395"/>
      <c r="BF12" s="395"/>
      <c r="BG12" s="395"/>
      <c r="BH12" s="395"/>
      <c r="BI12" s="9"/>
      <c r="BJ12" s="9"/>
      <c r="BK12" s="9"/>
      <c r="BL12" s="9"/>
      <c r="BM12" s="9"/>
      <c r="BN12" s="89"/>
      <c r="BO12" s="5"/>
      <c r="BP12" s="5"/>
      <c r="BQ12" s="5"/>
      <c r="BR12" s="5"/>
      <c r="BS12" s="5"/>
      <c r="BT12" s="5"/>
      <c r="BU12" s="230" t="s">
        <v>3024</v>
      </c>
      <c r="BV12" s="2"/>
      <c r="BX12" s="348"/>
      <c r="BY12" t="s">
        <v>3026</v>
      </c>
      <c r="BZ12" s="480" t="s">
        <v>3043</v>
      </c>
      <c r="CA12" s="480" t="s">
        <v>3043</v>
      </c>
      <c r="CB12" s="480" t="s">
        <v>3043</v>
      </c>
      <c r="CC12" s="480" t="s">
        <v>3043</v>
      </c>
      <c r="CD12" s="480" t="s">
        <v>3043</v>
      </c>
      <c r="CE12" s="480" t="s">
        <v>3043</v>
      </c>
      <c r="CF12" s="480" t="s">
        <v>3043</v>
      </c>
      <c r="CG12" s="480" t="s">
        <v>3043</v>
      </c>
      <c r="CH12" s="480" t="s">
        <v>3043</v>
      </c>
      <c r="CI12" s="480" t="s">
        <v>3043</v>
      </c>
      <c r="CJ12" s="480" t="s">
        <v>3043</v>
      </c>
      <c r="CK12" s="480" t="s">
        <v>3043</v>
      </c>
      <c r="CL12" s="480" t="s">
        <v>3043</v>
      </c>
      <c r="CM12" s="480" t="s">
        <v>3043</v>
      </c>
      <c r="CN12" s="480" t="s">
        <v>3043</v>
      </c>
      <c r="CO12" s="480" t="s">
        <v>3043</v>
      </c>
      <c r="CP12" s="480" t="s">
        <v>3043</v>
      </c>
      <c r="CQ12" s="480" t="s">
        <v>3043</v>
      </c>
      <c r="CR12" s="480" t="s">
        <v>3043</v>
      </c>
      <c r="CS12" s="480" t="s">
        <v>3043</v>
      </c>
      <c r="CT12" s="480" t="s">
        <v>3043</v>
      </c>
      <c r="CU12" s="480" t="s">
        <v>3043</v>
      </c>
      <c r="CV12" s="480" t="s">
        <v>3043</v>
      </c>
      <c r="CW12" s="480" t="s">
        <v>3043</v>
      </c>
      <c r="CX12" s="480" t="s">
        <v>3043</v>
      </c>
      <c r="CY12" s="480" t="s">
        <v>3043</v>
      </c>
      <c r="CZ12" s="480" t="s">
        <v>3043</v>
      </c>
      <c r="DA12" s="480" t="s">
        <v>3043</v>
      </c>
      <c r="DB12" s="480" t="s">
        <v>3043</v>
      </c>
      <c r="DC12" s="480" t="s">
        <v>3043</v>
      </c>
      <c r="DD12" s="480" t="s">
        <v>3043</v>
      </c>
      <c r="DE12" s="480" t="s">
        <v>3043</v>
      </c>
      <c r="DF12" s="480" t="s">
        <v>3043</v>
      </c>
      <c r="DG12" s="480" t="s">
        <v>3043</v>
      </c>
      <c r="DH12" s="480" t="s">
        <v>3043</v>
      </c>
      <c r="DI12" s="480" t="s">
        <v>3043</v>
      </c>
      <c r="DJ12" s="480" t="s">
        <v>3043</v>
      </c>
      <c r="DK12" s="480" t="s">
        <v>3043</v>
      </c>
      <c r="DL12" s="480" t="s">
        <v>3043</v>
      </c>
      <c r="DM12" s="480" t="s">
        <v>3043</v>
      </c>
      <c r="DN12" s="480" t="s">
        <v>3043</v>
      </c>
      <c r="DO12" s="306" t="s">
        <v>1931</v>
      </c>
      <c r="DP12" s="496" t="str">
        <f t="shared" si="4"/>
        <v>PCD_DPW3_WFDI1_DLY_S4</v>
      </c>
      <c r="DQ12" s="496" t="str">
        <f t="shared" si="4"/>
        <v>PCD_DPW3_WFDI1_DIR_S4</v>
      </c>
      <c r="DR12" s="496" t="str">
        <f t="shared" si="4"/>
        <v>PCD_DPW3_WFDI1_DSCR_S4</v>
      </c>
      <c r="DS12" s="496" t="str">
        <f t="shared" si="4"/>
        <v>PCD_DPW3_WFDI1_DCS_S4</v>
      </c>
      <c r="DT12" s="496" t="str">
        <f t="shared" si="4"/>
        <v>PCD_DPW3_WFDI1_DSPC_S4</v>
      </c>
      <c r="DU12" s="496" t="str">
        <f t="shared" si="4"/>
        <v>PCD_DPW3_WFDI1_DPP_S4</v>
      </c>
      <c r="DV12" s="496" t="str">
        <f t="shared" si="4"/>
        <v>PCD_DPW3_WFDI1_DTPI_S4</v>
      </c>
      <c r="DW12" s="496" t="str">
        <f t="shared" si="4"/>
        <v>PCD_DPW3_WFDI1_DCI_S4</v>
      </c>
      <c r="DX12" s="496" t="str">
        <f t="shared" si="4"/>
        <v>PCD_DPW3_WFDI1_DSI_S4</v>
      </c>
      <c r="DY12" s="496" t="str">
        <f t="shared" si="4"/>
        <v>PCD_DPW3_WFDI1_DER_S4</v>
      </c>
      <c r="DZ12" s="496" t="str">
        <f t="shared" si="2"/>
        <v>PCD_DPW3_WFDI1_RS_S4</v>
      </c>
      <c r="EA12" s="496" t="str">
        <f t="shared" si="2"/>
        <v>PCD_DPW3_WFDI1_DPLE_S4</v>
      </c>
    </row>
    <row r="13" spans="1:131" ht="15.6" thickBot="1" x14ac:dyDescent="0.3">
      <c r="A13" s="105"/>
      <c r="B13" s="91" t="str">
        <f t="shared" si="3"/>
        <v>YKY</v>
      </c>
      <c r="C13" s="11" t="s">
        <v>839</v>
      </c>
      <c r="D13" s="15" t="s">
        <v>85</v>
      </c>
      <c r="E13" s="63" t="str" cm="1">
        <f t="array" aca="1" ref="E13" ca="1">IFERROR(INDEX('PCD List'!$AU$5:$BK$48,MARCH('DPW3'!$D13,'PCD List'!$AR$5:$AR$48,0),MARCH('DPW3'!$B13,'PCD List'!$AU$2:$BK$2,0)),"")</f>
        <v/>
      </c>
      <c r="F13" s="10" t="s">
        <v>3023</v>
      </c>
      <c r="G13" s="19" t="s">
        <v>1933</v>
      </c>
      <c r="H13" s="11" t="s">
        <v>1144</v>
      </c>
      <c r="I13" s="166">
        <v>0</v>
      </c>
      <c r="J13" s="5"/>
      <c r="K13" s="1081"/>
      <c r="M13" s="126"/>
      <c r="N13" s="126"/>
      <c r="O13" s="52"/>
      <c r="P13" s="52"/>
      <c r="Q13" s="52"/>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56"/>
      <c r="AV13" s="56"/>
      <c r="AW13" s="56"/>
      <c r="AX13" s="56"/>
      <c r="AY13" s="56"/>
      <c r="AZ13" s="56"/>
      <c r="BA13" s="89"/>
      <c r="BB13" s="5"/>
      <c r="BC13" s="399"/>
      <c r="BD13" s="398"/>
      <c r="BE13" s="395"/>
      <c r="BF13" s="395"/>
      <c r="BG13" s="395"/>
      <c r="BH13" s="395"/>
      <c r="BI13" s="9"/>
      <c r="BJ13" s="9"/>
      <c r="BK13" s="9"/>
      <c r="BL13" s="9"/>
      <c r="BM13" s="9"/>
      <c r="BN13" s="89"/>
      <c r="BO13" s="5"/>
      <c r="BP13" s="5"/>
      <c r="BQ13" s="5"/>
      <c r="BR13" s="5"/>
      <c r="BS13" s="5"/>
      <c r="BT13" s="5"/>
      <c r="BU13" s="230" t="s">
        <v>3024</v>
      </c>
      <c r="BV13" s="2"/>
      <c r="BX13" s="348"/>
      <c r="BY13" t="s">
        <v>3026</v>
      </c>
      <c r="BZ13" s="480" t="s">
        <v>3044</v>
      </c>
      <c r="CA13" s="480" t="s">
        <v>3044</v>
      </c>
      <c r="CB13" s="480" t="s">
        <v>3044</v>
      </c>
      <c r="CC13" s="480" t="s">
        <v>3044</v>
      </c>
      <c r="CD13" s="480" t="s">
        <v>3044</v>
      </c>
      <c r="CE13" s="480" t="s">
        <v>3044</v>
      </c>
      <c r="CF13" s="480" t="s">
        <v>3044</v>
      </c>
      <c r="CG13" s="480" t="s">
        <v>3044</v>
      </c>
      <c r="CH13" s="480" t="s">
        <v>3044</v>
      </c>
      <c r="CI13" s="480" t="s">
        <v>3044</v>
      </c>
      <c r="CJ13" s="480" t="s">
        <v>3044</v>
      </c>
      <c r="CK13" s="480" t="s">
        <v>3044</v>
      </c>
      <c r="CL13" s="480" t="s">
        <v>3044</v>
      </c>
      <c r="CM13" s="480" t="s">
        <v>3044</v>
      </c>
      <c r="CN13" s="480" t="s">
        <v>3044</v>
      </c>
      <c r="CO13" s="480" t="s">
        <v>3044</v>
      </c>
      <c r="CP13" s="480" t="s">
        <v>3044</v>
      </c>
      <c r="CQ13" s="480" t="s">
        <v>3044</v>
      </c>
      <c r="CR13" s="480" t="s">
        <v>3044</v>
      </c>
      <c r="CS13" s="480" t="s">
        <v>3044</v>
      </c>
      <c r="CT13" s="480" t="s">
        <v>3044</v>
      </c>
      <c r="CU13" s="480" t="s">
        <v>3044</v>
      </c>
      <c r="CV13" s="480" t="s">
        <v>3044</v>
      </c>
      <c r="CW13" s="480" t="s">
        <v>3044</v>
      </c>
      <c r="CX13" s="480" t="s">
        <v>3044</v>
      </c>
      <c r="CY13" s="480" t="s">
        <v>3044</v>
      </c>
      <c r="CZ13" s="480" t="s">
        <v>3044</v>
      </c>
      <c r="DA13" s="480" t="s">
        <v>3044</v>
      </c>
      <c r="DB13" s="480" t="s">
        <v>3044</v>
      </c>
      <c r="DC13" s="480" t="s">
        <v>3044</v>
      </c>
      <c r="DD13" s="480" t="s">
        <v>3044</v>
      </c>
      <c r="DE13" s="480" t="s">
        <v>3044</v>
      </c>
      <c r="DF13" s="480" t="s">
        <v>3044</v>
      </c>
      <c r="DG13" s="480" t="s">
        <v>3044</v>
      </c>
      <c r="DH13" s="480" t="s">
        <v>3044</v>
      </c>
      <c r="DI13" s="480" t="s">
        <v>3044</v>
      </c>
      <c r="DJ13" s="480" t="s">
        <v>3044</v>
      </c>
      <c r="DK13" s="480" t="s">
        <v>3044</v>
      </c>
      <c r="DL13" s="480" t="s">
        <v>3044</v>
      </c>
      <c r="DM13" s="480" t="s">
        <v>3044</v>
      </c>
      <c r="DN13" s="480" t="s">
        <v>3044</v>
      </c>
      <c r="DO13" s="306" t="s">
        <v>1934</v>
      </c>
      <c r="DP13" s="496" t="str">
        <f t="shared" si="4"/>
        <v>PCD_DPW3_WFDI1_DLY_S5</v>
      </c>
      <c r="DQ13" s="496" t="str">
        <f t="shared" si="4"/>
        <v>PCD_DPW3_WFDI1_DIR_S5</v>
      </c>
      <c r="DR13" s="496" t="str">
        <f t="shared" si="4"/>
        <v>PCD_DPW3_WFDI1_DSCR_S5</v>
      </c>
      <c r="DS13" s="496" t="str">
        <f t="shared" si="4"/>
        <v>PCD_DPW3_WFDI1_DCS_S5</v>
      </c>
      <c r="DT13" s="496" t="str">
        <f t="shared" si="4"/>
        <v>PCD_DPW3_WFDI1_DSPC_S5</v>
      </c>
      <c r="DU13" s="496" t="str">
        <f t="shared" si="4"/>
        <v>PCD_DPW3_WFDI1_DPP_S5</v>
      </c>
      <c r="DV13" s="496" t="str">
        <f t="shared" si="4"/>
        <v>PCD_DPW3_WFDI1_DTPI_S5</v>
      </c>
      <c r="DW13" s="496" t="str">
        <f t="shared" si="4"/>
        <v>PCD_DPW3_WFDI1_DCI_S5</v>
      </c>
      <c r="DX13" s="496" t="str">
        <f t="shared" si="4"/>
        <v>PCD_DPW3_WFDI1_DSI_S5</v>
      </c>
      <c r="DY13" s="496" t="str">
        <f t="shared" si="4"/>
        <v>PCD_DPW3_WFDI1_DER_S5</v>
      </c>
      <c r="DZ13" s="496" t="str">
        <f t="shared" si="2"/>
        <v>PCD_DPW3_WFDI1_RS_S5</v>
      </c>
      <c r="EA13" s="496" t="str">
        <f t="shared" si="2"/>
        <v>PCD_DPW3_WFDI1_DPLE_S5</v>
      </c>
    </row>
    <row r="14" spans="1:131" ht="15.6" thickBot="1" x14ac:dyDescent="0.3">
      <c r="A14" s="105"/>
      <c r="B14" s="91" t="str">
        <f t="shared" si="3"/>
        <v>YKY</v>
      </c>
      <c r="C14" s="11" t="s">
        <v>839</v>
      </c>
      <c r="D14" s="15" t="s">
        <v>85</v>
      </c>
      <c r="E14" s="63" t="str" cm="1">
        <f t="array" aca="1" ref="E14" ca="1">IFERROR(INDEX('PCD List'!$AU$5:$BK$48,MARCH('DPW3'!$D14,'PCD List'!$AR$5:$AR$48,0),MARCH('DPW3'!$B14,'PCD List'!$AU$2:$BK$2,0)),"")</f>
        <v/>
      </c>
      <c r="F14" s="10" t="s">
        <v>3023</v>
      </c>
      <c r="G14" s="19" t="s">
        <v>1936</v>
      </c>
      <c r="H14" s="11" t="s">
        <v>1144</v>
      </c>
      <c r="I14" s="166">
        <v>0</v>
      </c>
      <c r="J14" s="5"/>
      <c r="K14" s="1081"/>
      <c r="M14" s="126"/>
      <c r="N14" s="126"/>
      <c r="O14" s="52"/>
      <c r="P14" s="52"/>
      <c r="Q14" s="52"/>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56"/>
      <c r="AV14" s="56"/>
      <c r="AW14" s="56"/>
      <c r="AX14" s="56"/>
      <c r="AY14" s="56"/>
      <c r="AZ14" s="56"/>
      <c r="BA14" s="89"/>
      <c r="BB14" s="5"/>
      <c r="BC14" s="399"/>
      <c r="BD14" s="398"/>
      <c r="BE14" s="395"/>
      <c r="BF14" s="395"/>
      <c r="BG14" s="395"/>
      <c r="BH14" s="395"/>
      <c r="BI14" s="9"/>
      <c r="BJ14" s="9"/>
      <c r="BK14" s="9"/>
      <c r="BL14" s="9"/>
      <c r="BM14" s="9"/>
      <c r="BN14" s="89"/>
      <c r="BO14" s="5"/>
      <c r="BP14" s="5"/>
      <c r="BQ14" s="5"/>
      <c r="BR14" s="5"/>
      <c r="BS14" s="5"/>
      <c r="BT14" s="5"/>
      <c r="BU14" s="230" t="s">
        <v>3024</v>
      </c>
      <c r="BV14" s="2"/>
      <c r="BX14" s="348"/>
      <c r="BY14" t="s">
        <v>3026</v>
      </c>
      <c r="BZ14" s="480" t="s">
        <v>3045</v>
      </c>
      <c r="CA14" s="480" t="s">
        <v>3045</v>
      </c>
      <c r="CB14" s="480" t="s">
        <v>3045</v>
      </c>
      <c r="CC14" s="480" t="s">
        <v>3045</v>
      </c>
      <c r="CD14" s="480" t="s">
        <v>3045</v>
      </c>
      <c r="CE14" s="480" t="s">
        <v>3045</v>
      </c>
      <c r="CF14" s="480" t="s">
        <v>3045</v>
      </c>
      <c r="CG14" s="480" t="s">
        <v>3045</v>
      </c>
      <c r="CH14" s="480" t="s">
        <v>3045</v>
      </c>
      <c r="CI14" s="480" t="s">
        <v>3045</v>
      </c>
      <c r="CJ14" s="480" t="s">
        <v>3045</v>
      </c>
      <c r="CK14" s="480" t="s">
        <v>3045</v>
      </c>
      <c r="CL14" s="480" t="s">
        <v>3045</v>
      </c>
      <c r="CM14" s="480" t="s">
        <v>3045</v>
      </c>
      <c r="CN14" s="480" t="s">
        <v>3045</v>
      </c>
      <c r="CO14" s="480" t="s">
        <v>3045</v>
      </c>
      <c r="CP14" s="480" t="s">
        <v>3045</v>
      </c>
      <c r="CQ14" s="480" t="s">
        <v>3045</v>
      </c>
      <c r="CR14" s="480" t="s">
        <v>3045</v>
      </c>
      <c r="CS14" s="480" t="s">
        <v>3045</v>
      </c>
      <c r="CT14" s="480" t="s">
        <v>3045</v>
      </c>
      <c r="CU14" s="480" t="s">
        <v>3045</v>
      </c>
      <c r="CV14" s="480" t="s">
        <v>3045</v>
      </c>
      <c r="CW14" s="480" t="s">
        <v>3045</v>
      </c>
      <c r="CX14" s="480" t="s">
        <v>3045</v>
      </c>
      <c r="CY14" s="480" t="s">
        <v>3045</v>
      </c>
      <c r="CZ14" s="480" t="s">
        <v>3045</v>
      </c>
      <c r="DA14" s="480" t="s">
        <v>3045</v>
      </c>
      <c r="DB14" s="480" t="s">
        <v>3045</v>
      </c>
      <c r="DC14" s="480" t="s">
        <v>3045</v>
      </c>
      <c r="DD14" s="480" t="s">
        <v>3045</v>
      </c>
      <c r="DE14" s="480" t="s">
        <v>3045</v>
      </c>
      <c r="DF14" s="480" t="s">
        <v>3045</v>
      </c>
      <c r="DG14" s="480" t="s">
        <v>3045</v>
      </c>
      <c r="DH14" s="480" t="s">
        <v>3045</v>
      </c>
      <c r="DI14" s="480" t="s">
        <v>3045</v>
      </c>
      <c r="DJ14" s="480" t="s">
        <v>3045</v>
      </c>
      <c r="DK14" s="480" t="s">
        <v>3045</v>
      </c>
      <c r="DL14" s="480" t="s">
        <v>3045</v>
      </c>
      <c r="DM14" s="480" t="s">
        <v>3045</v>
      </c>
      <c r="DN14" s="480" t="s">
        <v>3045</v>
      </c>
      <c r="DO14" s="306" t="s">
        <v>1937</v>
      </c>
      <c r="DP14" s="496" t="str">
        <f t="shared" si="4"/>
        <v>PCD_DPW3_WFDI1_DLY_S6</v>
      </c>
      <c r="DQ14" s="496" t="str">
        <f t="shared" si="4"/>
        <v>PCD_DPW3_WFDI1_DIR_S6</v>
      </c>
      <c r="DR14" s="496" t="str">
        <f t="shared" si="4"/>
        <v>PCD_DPW3_WFDI1_DSCR_S6</v>
      </c>
      <c r="DS14" s="496" t="str">
        <f t="shared" si="4"/>
        <v>PCD_DPW3_WFDI1_DCS_S6</v>
      </c>
      <c r="DT14" s="496" t="str">
        <f t="shared" si="4"/>
        <v>PCD_DPW3_WFDI1_DSPC_S6</v>
      </c>
      <c r="DU14" s="496" t="str">
        <f t="shared" si="4"/>
        <v>PCD_DPW3_WFDI1_DPP_S6</v>
      </c>
      <c r="DV14" s="496" t="str">
        <f t="shared" si="4"/>
        <v>PCD_DPW3_WFDI1_DTPI_S6</v>
      </c>
      <c r="DW14" s="496" t="str">
        <f t="shared" si="4"/>
        <v>PCD_DPW3_WFDI1_DCI_S6</v>
      </c>
      <c r="DX14" s="496" t="str">
        <f t="shared" si="4"/>
        <v>PCD_DPW3_WFDI1_DSI_S6</v>
      </c>
      <c r="DY14" s="496" t="str">
        <f t="shared" si="4"/>
        <v>PCD_DPW3_WFDI1_DER_S6</v>
      </c>
      <c r="DZ14" s="496" t="str">
        <f t="shared" si="2"/>
        <v>PCD_DPW3_WFDI1_RS_S6</v>
      </c>
      <c r="EA14" s="496" t="str">
        <f t="shared" si="2"/>
        <v>PCD_DPW3_WFDI1_DPLE_S6</v>
      </c>
    </row>
    <row r="15" spans="1:131" ht="21" customHeight="1" thickBot="1" x14ac:dyDescent="0.3">
      <c r="A15" s="105"/>
      <c r="B15" s="91" t="str">
        <f t="shared" si="3"/>
        <v>YKY</v>
      </c>
      <c r="C15" s="11" t="s">
        <v>839</v>
      </c>
      <c r="D15" s="15" t="s">
        <v>85</v>
      </c>
      <c r="E15" s="63" t="str" cm="1">
        <f t="array" aca="1" ref="E15" ca="1">IFERROR(INDEX('PCD List'!$AU$5:$BK$48,MARCH('DPW3'!$D15,'PCD List'!$AR$5:$AR$48,0),MARCH('DPW3'!$B15,'PCD List'!$AU$2:$BK$2,0)),"")</f>
        <v/>
      </c>
      <c r="F15" s="10" t="s">
        <v>3023</v>
      </c>
      <c r="G15" s="19" t="s">
        <v>1939</v>
      </c>
      <c r="H15" s="11" t="s">
        <v>1144</v>
      </c>
      <c r="I15" s="166">
        <v>0</v>
      </c>
      <c r="J15" s="5"/>
      <c r="K15" s="1081"/>
      <c r="M15" s="137"/>
      <c r="N15" s="126"/>
      <c r="O15" s="52"/>
      <c r="P15" s="52"/>
      <c r="Q15" s="52"/>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56"/>
      <c r="AV15" s="56"/>
      <c r="AW15" s="56"/>
      <c r="AX15" s="56"/>
      <c r="AY15" s="56"/>
      <c r="AZ15" s="56"/>
      <c r="BA15" s="138"/>
      <c r="BB15" s="5"/>
      <c r="BC15" s="399"/>
      <c r="BD15" s="398"/>
      <c r="BE15" s="395"/>
      <c r="BF15" s="395"/>
      <c r="BG15" s="395"/>
      <c r="BH15" s="395"/>
      <c r="BI15" s="9"/>
      <c r="BJ15" s="9"/>
      <c r="BK15" s="9"/>
      <c r="BL15" s="9"/>
      <c r="BM15" s="9"/>
      <c r="BN15" s="89"/>
      <c r="BO15" s="5"/>
      <c r="BP15" s="5"/>
      <c r="BQ15" s="5"/>
      <c r="BR15" s="5"/>
      <c r="BS15" s="5"/>
      <c r="BT15" s="5"/>
      <c r="BU15" s="230" t="s">
        <v>3024</v>
      </c>
      <c r="BV15" s="2"/>
      <c r="BX15" s="348"/>
      <c r="BY15" t="s">
        <v>3026</v>
      </c>
      <c r="BZ15" s="485" t="s">
        <v>3046</v>
      </c>
      <c r="CA15" s="485" t="s">
        <v>3046</v>
      </c>
      <c r="CB15" s="485" t="s">
        <v>3046</v>
      </c>
      <c r="CC15" s="485" t="s">
        <v>3046</v>
      </c>
      <c r="CD15" s="485" t="s">
        <v>3046</v>
      </c>
      <c r="CE15" s="485" t="s">
        <v>3046</v>
      </c>
      <c r="CF15" s="485" t="s">
        <v>3046</v>
      </c>
      <c r="CG15" s="485" t="s">
        <v>3046</v>
      </c>
      <c r="CH15" s="485" t="s">
        <v>3046</v>
      </c>
      <c r="CI15" s="485" t="s">
        <v>3046</v>
      </c>
      <c r="CJ15" s="485" t="s">
        <v>3046</v>
      </c>
      <c r="CK15" s="485" t="s">
        <v>3046</v>
      </c>
      <c r="CL15" s="485" t="s">
        <v>3046</v>
      </c>
      <c r="CM15" s="485" t="s">
        <v>3046</v>
      </c>
      <c r="CN15" s="485" t="s">
        <v>3046</v>
      </c>
      <c r="CO15" s="485" t="s">
        <v>3046</v>
      </c>
      <c r="CP15" s="485" t="s">
        <v>3046</v>
      </c>
      <c r="CQ15" s="485" t="s">
        <v>3046</v>
      </c>
      <c r="CR15" s="485" t="s">
        <v>3046</v>
      </c>
      <c r="CS15" s="485" t="s">
        <v>3046</v>
      </c>
      <c r="CT15" s="485" t="s">
        <v>3046</v>
      </c>
      <c r="CU15" s="485" t="s">
        <v>3046</v>
      </c>
      <c r="CV15" s="485" t="s">
        <v>3046</v>
      </c>
      <c r="CW15" s="485" t="s">
        <v>3046</v>
      </c>
      <c r="CX15" s="485" t="s">
        <v>3046</v>
      </c>
      <c r="CY15" s="485" t="s">
        <v>3046</v>
      </c>
      <c r="CZ15" s="485" t="s">
        <v>3046</v>
      </c>
      <c r="DA15" s="485" t="s">
        <v>3046</v>
      </c>
      <c r="DB15" s="485" t="s">
        <v>3046</v>
      </c>
      <c r="DC15" s="485" t="s">
        <v>3046</v>
      </c>
      <c r="DD15" s="485" t="s">
        <v>3046</v>
      </c>
      <c r="DE15" s="485" t="s">
        <v>3046</v>
      </c>
      <c r="DF15" s="485" t="s">
        <v>3046</v>
      </c>
      <c r="DG15" s="485" t="s">
        <v>3046</v>
      </c>
      <c r="DH15" s="485" t="s">
        <v>3046</v>
      </c>
      <c r="DI15" s="485" t="s">
        <v>3046</v>
      </c>
      <c r="DJ15" s="485" t="s">
        <v>3046</v>
      </c>
      <c r="DK15" s="485" t="s">
        <v>3046</v>
      </c>
      <c r="DL15" s="485" t="s">
        <v>3046</v>
      </c>
      <c r="DM15" s="485" t="s">
        <v>3046</v>
      </c>
      <c r="DN15" s="485" t="s">
        <v>3046</v>
      </c>
      <c r="DO15" s="306" t="s">
        <v>1940</v>
      </c>
      <c r="DP15" s="496" t="str">
        <f t="shared" si="4"/>
        <v>PCD_DPW3_WFDI1_DLY_S7</v>
      </c>
      <c r="DQ15" s="496" t="str">
        <f t="shared" si="4"/>
        <v>PCD_DPW3_WFDI1_DIR_S7</v>
      </c>
      <c r="DR15" s="496" t="str">
        <f t="shared" si="4"/>
        <v>PCD_DPW3_WFDI1_DSCR_S7</v>
      </c>
      <c r="DS15" s="496" t="str">
        <f t="shared" si="4"/>
        <v>PCD_DPW3_WFDI1_DCS_S7</v>
      </c>
      <c r="DT15" s="496" t="str">
        <f t="shared" si="4"/>
        <v>PCD_DPW3_WFDI1_DSPC_S7</v>
      </c>
      <c r="DU15" s="496" t="str">
        <f t="shared" si="4"/>
        <v>PCD_DPW3_WFDI1_DPP_S7</v>
      </c>
      <c r="DV15" s="496" t="str">
        <f t="shared" si="4"/>
        <v>PCD_DPW3_WFDI1_DTPI_S7</v>
      </c>
      <c r="DW15" s="496" t="str">
        <f t="shared" si="4"/>
        <v>PCD_DPW3_WFDI1_DCI_S7</v>
      </c>
      <c r="DX15" s="496" t="str">
        <f t="shared" si="4"/>
        <v>PCD_DPW3_WFDI1_DSI_S7</v>
      </c>
      <c r="DY15" s="496" t="str">
        <f t="shared" si="4"/>
        <v>PCD_DPW3_WFDI1_DER_S7</v>
      </c>
      <c r="DZ15" s="496" t="str">
        <f t="shared" si="2"/>
        <v>PCD_DPW3_WFDI1_RS_S7</v>
      </c>
      <c r="EA15" s="496" t="str">
        <f t="shared" si="2"/>
        <v>PCD_DPW3_WFDI1_DPLE_S7</v>
      </c>
    </row>
    <row r="16" spans="1:131" ht="22.5" customHeight="1" thickBot="1" x14ac:dyDescent="0.3">
      <c r="A16" s="105"/>
      <c r="B16" s="91" t="str">
        <f t="shared" ref="B16:B81" si="5" xml:space="preserve"> B15</f>
        <v>YKY</v>
      </c>
      <c r="C16" s="400" t="s">
        <v>839</v>
      </c>
      <c r="D16" s="24" t="s">
        <v>85</v>
      </c>
      <c r="E16" s="401"/>
      <c r="F16" s="387" t="s">
        <v>3023</v>
      </c>
      <c r="G16" s="70" t="s">
        <v>1942</v>
      </c>
      <c r="H16" s="400" t="s">
        <v>1144</v>
      </c>
      <c r="I16" s="402">
        <v>0</v>
      </c>
      <c r="J16" s="5"/>
      <c r="K16" s="1081"/>
      <c r="M16" s="429">
        <f>SUM( M8:M14)</f>
        <v>0</v>
      </c>
      <c r="N16" s="430">
        <f t="shared" ref="N16:BA16" si="6">SUM( N8:N14)</f>
        <v>0</v>
      </c>
      <c r="O16" s="431">
        <f t="shared" si="6"/>
        <v>0</v>
      </c>
      <c r="P16" s="431">
        <f t="shared" si="6"/>
        <v>0</v>
      </c>
      <c r="Q16" s="431">
        <f t="shared" si="6"/>
        <v>0</v>
      </c>
      <c r="R16" s="431">
        <f t="shared" si="6"/>
        <v>0</v>
      </c>
      <c r="S16" s="431">
        <f t="shared" si="6"/>
        <v>0</v>
      </c>
      <c r="T16" s="431">
        <f t="shared" si="6"/>
        <v>0</v>
      </c>
      <c r="U16" s="431">
        <f t="shared" si="6"/>
        <v>0</v>
      </c>
      <c r="V16" s="431">
        <f t="shared" si="6"/>
        <v>0</v>
      </c>
      <c r="W16" s="431">
        <f t="shared" si="6"/>
        <v>0</v>
      </c>
      <c r="X16" s="431">
        <f t="shared" si="6"/>
        <v>0</v>
      </c>
      <c r="Y16" s="431">
        <f t="shared" si="6"/>
        <v>0</v>
      </c>
      <c r="Z16" s="431">
        <f t="shared" si="6"/>
        <v>0</v>
      </c>
      <c r="AA16" s="431">
        <f t="shared" si="6"/>
        <v>0</v>
      </c>
      <c r="AB16" s="431">
        <f t="shared" si="6"/>
        <v>0</v>
      </c>
      <c r="AC16" s="431">
        <f t="shared" si="6"/>
        <v>0</v>
      </c>
      <c r="AD16" s="431">
        <f t="shared" si="6"/>
        <v>0</v>
      </c>
      <c r="AE16" s="431">
        <f t="shared" si="6"/>
        <v>0</v>
      </c>
      <c r="AF16" s="431">
        <f t="shared" si="6"/>
        <v>0</v>
      </c>
      <c r="AG16" s="431">
        <f t="shared" si="6"/>
        <v>0</v>
      </c>
      <c r="AH16" s="431">
        <f t="shared" si="6"/>
        <v>0</v>
      </c>
      <c r="AI16" s="431">
        <f t="shared" si="6"/>
        <v>0</v>
      </c>
      <c r="AJ16" s="431">
        <f t="shared" si="6"/>
        <v>0</v>
      </c>
      <c r="AK16" s="431">
        <f t="shared" si="6"/>
        <v>0</v>
      </c>
      <c r="AL16" s="431">
        <f t="shared" si="6"/>
        <v>0</v>
      </c>
      <c r="AM16" s="431">
        <f t="shared" si="6"/>
        <v>0</v>
      </c>
      <c r="AN16" s="431">
        <f t="shared" si="6"/>
        <v>0</v>
      </c>
      <c r="AO16" s="431">
        <f t="shared" si="6"/>
        <v>0</v>
      </c>
      <c r="AP16" s="431">
        <f t="shared" si="6"/>
        <v>0</v>
      </c>
      <c r="AQ16" s="431">
        <f t="shared" si="6"/>
        <v>0</v>
      </c>
      <c r="AR16" s="431">
        <f t="shared" si="6"/>
        <v>0</v>
      </c>
      <c r="AS16" s="431">
        <f t="shared" si="6"/>
        <v>0</v>
      </c>
      <c r="AT16" s="431">
        <f t="shared" si="6"/>
        <v>0</v>
      </c>
      <c r="AU16" s="431">
        <f t="shared" si="6"/>
        <v>0</v>
      </c>
      <c r="AV16" s="431">
        <f t="shared" si="6"/>
        <v>0</v>
      </c>
      <c r="AW16" s="431">
        <f t="shared" si="6"/>
        <v>0</v>
      </c>
      <c r="AX16" s="431">
        <f t="shared" si="6"/>
        <v>0</v>
      </c>
      <c r="AY16" s="431">
        <f t="shared" si="6"/>
        <v>0</v>
      </c>
      <c r="AZ16" s="431">
        <f t="shared" si="6"/>
        <v>0</v>
      </c>
      <c r="BA16" s="432">
        <f t="shared" si="6"/>
        <v>0</v>
      </c>
      <c r="BB16" s="5"/>
      <c r="BC16" s="127"/>
      <c r="BD16" s="128"/>
      <c r="BE16" s="128"/>
      <c r="BF16" s="128"/>
      <c r="BG16" s="128"/>
      <c r="BH16" s="128"/>
      <c r="BI16" s="128"/>
      <c r="BJ16" s="128"/>
      <c r="BK16" s="128"/>
      <c r="BL16" s="128"/>
      <c r="BM16" s="128"/>
      <c r="BN16" s="90"/>
      <c r="BO16" s="5"/>
      <c r="BP16" s="5"/>
      <c r="BQ16" s="5"/>
      <c r="BR16" s="5"/>
      <c r="BS16" s="5"/>
      <c r="BT16" s="5"/>
      <c r="BU16" s="230" t="s">
        <v>3024</v>
      </c>
      <c r="BV16" s="2"/>
      <c r="BX16" s="348"/>
      <c r="BY16" t="s">
        <v>3026</v>
      </c>
      <c r="BZ16" s="495" t="s">
        <v>3047</v>
      </c>
      <c r="CA16" s="486" t="s">
        <v>3047</v>
      </c>
      <c r="CB16" s="487" t="s">
        <v>3047</v>
      </c>
      <c r="CC16" s="487" t="s">
        <v>3047</v>
      </c>
      <c r="CD16" s="487" t="s">
        <v>3047</v>
      </c>
      <c r="CE16" s="487" t="s">
        <v>3047</v>
      </c>
      <c r="CF16" s="487" t="s">
        <v>3047</v>
      </c>
      <c r="CG16" s="487" t="s">
        <v>3047</v>
      </c>
      <c r="CH16" s="487" t="s">
        <v>3047</v>
      </c>
      <c r="CI16" s="487" t="s">
        <v>3047</v>
      </c>
      <c r="CJ16" s="487" t="s">
        <v>3047</v>
      </c>
      <c r="CK16" s="487" t="s">
        <v>3047</v>
      </c>
      <c r="CL16" s="487" t="s">
        <v>3047</v>
      </c>
      <c r="CM16" s="487" t="s">
        <v>3047</v>
      </c>
      <c r="CN16" s="487" t="s">
        <v>3047</v>
      </c>
      <c r="CO16" s="487" t="s">
        <v>3047</v>
      </c>
      <c r="CP16" s="487" t="s">
        <v>3047</v>
      </c>
      <c r="CQ16" s="487" t="s">
        <v>3047</v>
      </c>
      <c r="CR16" s="487" t="s">
        <v>3047</v>
      </c>
      <c r="CS16" s="487" t="s">
        <v>3047</v>
      </c>
      <c r="CT16" s="487" t="s">
        <v>3047</v>
      </c>
      <c r="CU16" s="487" t="s">
        <v>3047</v>
      </c>
      <c r="CV16" s="487" t="s">
        <v>3047</v>
      </c>
      <c r="CW16" s="487" t="s">
        <v>3047</v>
      </c>
      <c r="CX16" s="487" t="s">
        <v>3047</v>
      </c>
      <c r="CY16" s="487" t="s">
        <v>3047</v>
      </c>
      <c r="CZ16" s="487" t="s">
        <v>3047</v>
      </c>
      <c r="DA16" s="487" t="s">
        <v>3047</v>
      </c>
      <c r="DB16" s="487" t="s">
        <v>3047</v>
      </c>
      <c r="DC16" s="487" t="s">
        <v>3047</v>
      </c>
      <c r="DD16" s="487" t="s">
        <v>3047</v>
      </c>
      <c r="DE16" s="487" t="s">
        <v>3047</v>
      </c>
      <c r="DF16" s="487" t="s">
        <v>3047</v>
      </c>
      <c r="DG16" s="487" t="s">
        <v>3047</v>
      </c>
      <c r="DH16" s="487" t="s">
        <v>3047</v>
      </c>
      <c r="DI16" s="487" t="s">
        <v>3047</v>
      </c>
      <c r="DJ16" s="487" t="s">
        <v>3047</v>
      </c>
      <c r="DK16" s="487" t="s">
        <v>3047</v>
      </c>
      <c r="DL16" s="487" t="s">
        <v>3047</v>
      </c>
      <c r="DM16" s="487" t="s">
        <v>3047</v>
      </c>
      <c r="DN16" s="488" t="s">
        <v>3047</v>
      </c>
      <c r="DO16" s="306" t="s">
        <v>1943</v>
      </c>
      <c r="DP16" s="496" t="str">
        <f t="shared" si="4"/>
        <v>PCD_DPW3_WFDI1_DLY_ST</v>
      </c>
      <c r="DQ16" s="496" t="str">
        <f t="shared" si="4"/>
        <v>PCD_DPW3_WFDI1_DIR_ST</v>
      </c>
      <c r="DR16" s="496" t="str">
        <f t="shared" si="4"/>
        <v>PCD_DPW3_WFDI1_DSCR_ST</v>
      </c>
      <c r="DS16" s="496" t="str">
        <f t="shared" si="4"/>
        <v>PCD_DPW3_WFDI1_DCS_ST</v>
      </c>
      <c r="DT16" s="496" t="str">
        <f t="shared" si="4"/>
        <v>PCD_DPW3_WFDI1_DSPC_ST</v>
      </c>
      <c r="DU16" s="496" t="str">
        <f t="shared" si="4"/>
        <v>PCD_DPW3_WFDI1_DPP_ST</v>
      </c>
      <c r="DV16" s="496" t="str">
        <f t="shared" si="4"/>
        <v>PCD_DPW3_WFDI1_DTPI_ST</v>
      </c>
      <c r="DW16" s="496" t="str">
        <f t="shared" si="4"/>
        <v>PCD_DPW3_WFDI1_DCI_ST</v>
      </c>
      <c r="DX16" s="496" t="str">
        <f t="shared" si="4"/>
        <v>PCD_DPW3_WFDI1_DSI_ST</v>
      </c>
      <c r="DY16" s="496" t="str">
        <f t="shared" si="4"/>
        <v>PCD_DPW3_WFDI1_DER_ST</v>
      </c>
      <c r="DZ16" s="496" t="str">
        <f t="shared" si="2"/>
        <v>PCD_DPW3_WFDI1_RS_ST</v>
      </c>
      <c r="EA16" s="496" t="str">
        <f t="shared" si="2"/>
        <v>PCD_DPW3_WFDI1_DPLE_ST</v>
      </c>
    </row>
    <row r="17" spans="1:131" ht="15" customHeight="1" thickBot="1" x14ac:dyDescent="0.3">
      <c r="A17" s="105"/>
      <c r="B17" s="112" t="str">
        <f xml:space="preserve"> B16</f>
        <v>YKY</v>
      </c>
      <c r="C17" s="113" t="s">
        <v>869</v>
      </c>
      <c r="D17" s="114" t="s">
        <v>128</v>
      </c>
      <c r="E17" s="115" t="s">
        <v>833</v>
      </c>
      <c r="F17" s="116" t="s">
        <v>129</v>
      </c>
      <c r="G17" s="368" t="s">
        <v>1904</v>
      </c>
      <c r="H17" s="113" t="s">
        <v>1144</v>
      </c>
      <c r="I17" s="220">
        <v>0</v>
      </c>
      <c r="J17" s="5"/>
      <c r="K17" s="1081">
        <v>5</v>
      </c>
      <c r="M17" s="392">
        <v>1</v>
      </c>
      <c r="N17" s="392">
        <v>1</v>
      </c>
      <c r="O17" s="428">
        <v>1</v>
      </c>
      <c r="P17" s="428">
        <v>1</v>
      </c>
      <c r="Q17" s="428">
        <v>1</v>
      </c>
      <c r="R17" s="235">
        <v>1</v>
      </c>
      <c r="S17" s="235">
        <v>1</v>
      </c>
      <c r="T17" s="235">
        <v>1</v>
      </c>
      <c r="U17" s="235">
        <v>1</v>
      </c>
      <c r="V17" s="235">
        <v>1</v>
      </c>
      <c r="W17" s="235">
        <v>0</v>
      </c>
      <c r="X17" s="235">
        <v>0</v>
      </c>
      <c r="Y17" s="235">
        <v>0</v>
      </c>
      <c r="Z17" s="235">
        <v>0</v>
      </c>
      <c r="AA17" s="235">
        <v>0</v>
      </c>
      <c r="AB17" s="235">
        <v>0</v>
      </c>
      <c r="AC17" s="235">
        <v>0</v>
      </c>
      <c r="AD17" s="235">
        <v>0</v>
      </c>
      <c r="AE17" s="235">
        <v>0</v>
      </c>
      <c r="AF17" s="235">
        <v>0</v>
      </c>
      <c r="AG17" s="235">
        <v>0</v>
      </c>
      <c r="AH17" s="235">
        <v>0</v>
      </c>
      <c r="AI17" s="235">
        <v>0</v>
      </c>
      <c r="AJ17" s="235">
        <v>0</v>
      </c>
      <c r="AK17" s="235">
        <v>0</v>
      </c>
      <c r="AL17" s="235">
        <v>0</v>
      </c>
      <c r="AM17" s="235">
        <v>0</v>
      </c>
      <c r="AN17" s="235">
        <v>0</v>
      </c>
      <c r="AO17" s="235">
        <v>0</v>
      </c>
      <c r="AP17" s="235">
        <v>0</v>
      </c>
      <c r="AQ17" s="235">
        <v>0</v>
      </c>
      <c r="AR17" s="235">
        <v>0</v>
      </c>
      <c r="AS17" s="235">
        <v>0</v>
      </c>
      <c r="AT17" s="235">
        <v>0</v>
      </c>
      <c r="AU17" s="265">
        <v>0</v>
      </c>
      <c r="AV17" s="265">
        <v>0</v>
      </c>
      <c r="AW17" s="265">
        <v>0</v>
      </c>
      <c r="AX17" s="265">
        <v>0</v>
      </c>
      <c r="AY17" s="265">
        <v>0</v>
      </c>
      <c r="AZ17" s="265">
        <v>0</v>
      </c>
      <c r="BA17" s="396">
        <v>0</v>
      </c>
      <c r="BB17" s="5"/>
      <c r="BC17" s="399"/>
      <c r="BD17" s="398"/>
      <c r="BE17" s="395"/>
      <c r="BF17" s="395"/>
      <c r="BG17" s="395"/>
      <c r="BH17" s="395"/>
      <c r="BI17" s="9"/>
      <c r="BJ17" s="9"/>
      <c r="BK17" s="9"/>
      <c r="BL17" s="9"/>
      <c r="BM17" s="9"/>
      <c r="BN17" s="89"/>
      <c r="BO17" s="5"/>
      <c r="BP17" s="5"/>
      <c r="BQ17" s="5"/>
      <c r="BR17" s="5"/>
      <c r="BS17" s="5"/>
      <c r="BT17" s="5"/>
      <c r="BU17" s="230" t="s">
        <v>3048</v>
      </c>
      <c r="BV17" s="2"/>
      <c r="BX17" s="348" t="s">
        <v>3049</v>
      </c>
      <c r="BY17" t="s">
        <v>3050</v>
      </c>
      <c r="BZ17" s="489" t="s">
        <v>3051</v>
      </c>
      <c r="CA17" s="489" t="s">
        <v>3051</v>
      </c>
      <c r="CB17" s="490" t="s">
        <v>3051</v>
      </c>
      <c r="CC17" s="490" t="s">
        <v>3051</v>
      </c>
      <c r="CD17" s="490" t="s">
        <v>3051</v>
      </c>
      <c r="CE17" s="491" t="s">
        <v>3051</v>
      </c>
      <c r="CF17" s="491" t="s">
        <v>3051</v>
      </c>
      <c r="CG17" s="491" t="s">
        <v>3051</v>
      </c>
      <c r="CH17" s="491" t="s">
        <v>3051</v>
      </c>
      <c r="CI17" s="491" t="s">
        <v>3051</v>
      </c>
      <c r="CJ17" s="491" t="s">
        <v>3051</v>
      </c>
      <c r="CK17" s="491" t="s">
        <v>3051</v>
      </c>
      <c r="CL17" s="491" t="s">
        <v>3051</v>
      </c>
      <c r="CM17" s="491" t="s">
        <v>3051</v>
      </c>
      <c r="CN17" s="491" t="s">
        <v>3051</v>
      </c>
      <c r="CO17" s="491" t="s">
        <v>3051</v>
      </c>
      <c r="CP17" s="491" t="s">
        <v>3051</v>
      </c>
      <c r="CQ17" s="491" t="s">
        <v>3051</v>
      </c>
      <c r="CR17" s="491" t="s">
        <v>3051</v>
      </c>
      <c r="CS17" s="491" t="s">
        <v>3051</v>
      </c>
      <c r="CT17" s="491" t="s">
        <v>3051</v>
      </c>
      <c r="CU17" s="491" t="s">
        <v>3051</v>
      </c>
      <c r="CV17" s="491" t="s">
        <v>3051</v>
      </c>
      <c r="CW17" s="491" t="s">
        <v>3051</v>
      </c>
      <c r="CX17" s="491" t="s">
        <v>3051</v>
      </c>
      <c r="CY17" s="491" t="s">
        <v>3051</v>
      </c>
      <c r="CZ17" s="491" t="s">
        <v>3051</v>
      </c>
      <c r="DA17" s="491" t="s">
        <v>3051</v>
      </c>
      <c r="DB17" s="491" t="s">
        <v>3051</v>
      </c>
      <c r="DC17" s="491" t="s">
        <v>3051</v>
      </c>
      <c r="DD17" s="491" t="s">
        <v>3051</v>
      </c>
      <c r="DE17" s="491" t="s">
        <v>3051</v>
      </c>
      <c r="DF17" s="491" t="s">
        <v>3051</v>
      </c>
      <c r="DG17" s="491" t="s">
        <v>3051</v>
      </c>
      <c r="DH17" s="492" t="s">
        <v>3051</v>
      </c>
      <c r="DI17" s="492" t="s">
        <v>3051</v>
      </c>
      <c r="DJ17" s="492" t="s">
        <v>3051</v>
      </c>
      <c r="DK17" s="492" t="s">
        <v>3051</v>
      </c>
      <c r="DL17" s="492" t="s">
        <v>3051</v>
      </c>
      <c r="DM17" s="492" t="s">
        <v>3051</v>
      </c>
      <c r="DN17" s="493" t="s">
        <v>3051</v>
      </c>
      <c r="DO17" s="306"/>
      <c r="DP17" s="348" t="s">
        <v>3052</v>
      </c>
      <c r="DQ17" s="333" t="s">
        <v>3053</v>
      </c>
      <c r="DR17" s="290" t="s">
        <v>3054</v>
      </c>
      <c r="DS17" s="290" t="s">
        <v>3055</v>
      </c>
      <c r="DT17" s="290" t="s">
        <v>3056</v>
      </c>
      <c r="DU17" s="290" t="s">
        <v>3057</v>
      </c>
      <c r="DV17" s="290" t="s">
        <v>3058</v>
      </c>
      <c r="DW17" s="290" t="s">
        <v>3059</v>
      </c>
      <c r="DX17" s="290" t="s">
        <v>3060</v>
      </c>
      <c r="DY17" s="290" t="s">
        <v>3061</v>
      </c>
      <c r="DZ17" s="290" t="s">
        <v>3062</v>
      </c>
      <c r="EA17" s="290" t="s">
        <v>3063</v>
      </c>
    </row>
    <row r="18" spans="1:131" ht="15.45" customHeight="1" thickBot="1" x14ac:dyDescent="0.3">
      <c r="A18" s="105"/>
      <c r="B18" s="91" t="str">
        <f t="shared" si="5"/>
        <v>YKY</v>
      </c>
      <c r="C18" s="11" t="s">
        <v>869</v>
      </c>
      <c r="D18" s="15" t="s">
        <v>128</v>
      </c>
      <c r="E18" s="63" t="s">
        <v>833</v>
      </c>
      <c r="F18" s="10" t="s">
        <v>129</v>
      </c>
      <c r="G18" s="19" t="s">
        <v>1921</v>
      </c>
      <c r="H18" s="11" t="s">
        <v>1144</v>
      </c>
      <c r="I18" s="166">
        <v>0</v>
      </c>
      <c r="J18" s="5"/>
      <c r="K18" s="1081"/>
      <c r="M18" s="126">
        <v>4</v>
      </c>
      <c r="N18" s="126">
        <v>4</v>
      </c>
      <c r="O18" s="52">
        <v>1</v>
      </c>
      <c r="P18" s="52">
        <v>1</v>
      </c>
      <c r="Q18" s="52">
        <v>1</v>
      </c>
      <c r="R18" s="9">
        <v>1</v>
      </c>
      <c r="S18" s="9">
        <v>0</v>
      </c>
      <c r="T18" s="9">
        <v>0</v>
      </c>
      <c r="U18" s="9">
        <v>0</v>
      </c>
      <c r="V18" s="9">
        <v>0</v>
      </c>
      <c r="W18" s="9">
        <v>1</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56">
        <v>0</v>
      </c>
      <c r="AV18" s="56">
        <v>0</v>
      </c>
      <c r="AW18" s="56">
        <v>0</v>
      </c>
      <c r="AX18" s="56">
        <v>0</v>
      </c>
      <c r="AY18" s="56">
        <v>0</v>
      </c>
      <c r="AZ18" s="56">
        <v>0</v>
      </c>
      <c r="BA18" s="89">
        <v>0</v>
      </c>
      <c r="BB18" s="5"/>
      <c r="BC18" s="168"/>
      <c r="BD18" s="52"/>
      <c r="BE18" s="235"/>
      <c r="BF18" s="235"/>
      <c r="BG18" s="235"/>
      <c r="BH18" s="235"/>
      <c r="BI18" s="9"/>
      <c r="BJ18" s="9"/>
      <c r="BK18" s="9"/>
      <c r="BL18" s="9"/>
      <c r="BM18" s="9"/>
      <c r="BN18" s="89"/>
      <c r="BO18" s="5"/>
      <c r="BP18" s="5"/>
      <c r="BQ18" s="5"/>
      <c r="BR18" s="5"/>
      <c r="BS18" s="5"/>
      <c r="BT18" s="5"/>
      <c r="BU18" s="230" t="s">
        <v>3048</v>
      </c>
      <c r="BV18" s="2"/>
      <c r="BX18" s="348"/>
      <c r="BY18" t="s">
        <v>3050</v>
      </c>
      <c r="BZ18" s="480" t="s">
        <v>3064</v>
      </c>
      <c r="CA18" s="480" t="s">
        <v>3064</v>
      </c>
      <c r="CB18" s="480" t="s">
        <v>3064</v>
      </c>
      <c r="CC18" s="480" t="s">
        <v>3064</v>
      </c>
      <c r="CD18" s="480" t="s">
        <v>3064</v>
      </c>
      <c r="CE18" s="480" t="s">
        <v>3064</v>
      </c>
      <c r="CF18" s="480" t="s">
        <v>3064</v>
      </c>
      <c r="CG18" s="480" t="s">
        <v>3064</v>
      </c>
      <c r="CH18" s="480" t="s">
        <v>3064</v>
      </c>
      <c r="CI18" s="480" t="s">
        <v>3064</v>
      </c>
      <c r="CJ18" s="480" t="s">
        <v>3064</v>
      </c>
      <c r="CK18" s="480" t="s">
        <v>3064</v>
      </c>
      <c r="CL18" s="480" t="s">
        <v>3064</v>
      </c>
      <c r="CM18" s="480" t="s">
        <v>3064</v>
      </c>
      <c r="CN18" s="480" t="s">
        <v>3064</v>
      </c>
      <c r="CO18" s="480" t="s">
        <v>3064</v>
      </c>
      <c r="CP18" s="480" t="s">
        <v>3064</v>
      </c>
      <c r="CQ18" s="480" t="s">
        <v>3064</v>
      </c>
      <c r="CR18" s="480" t="s">
        <v>3064</v>
      </c>
      <c r="CS18" s="480" t="s">
        <v>3064</v>
      </c>
      <c r="CT18" s="480" t="s">
        <v>3064</v>
      </c>
      <c r="CU18" s="480" t="s">
        <v>3064</v>
      </c>
      <c r="CV18" s="480" t="s">
        <v>3064</v>
      </c>
      <c r="CW18" s="480" t="s">
        <v>3064</v>
      </c>
      <c r="CX18" s="480" t="s">
        <v>3064</v>
      </c>
      <c r="CY18" s="480" t="s">
        <v>3064</v>
      </c>
      <c r="CZ18" s="480" t="s">
        <v>3064</v>
      </c>
      <c r="DA18" s="480" t="s">
        <v>3064</v>
      </c>
      <c r="DB18" s="480" t="s">
        <v>3064</v>
      </c>
      <c r="DC18" s="480" t="s">
        <v>3064</v>
      </c>
      <c r="DD18" s="480" t="s">
        <v>3064</v>
      </c>
      <c r="DE18" s="480" t="s">
        <v>3064</v>
      </c>
      <c r="DF18" s="480" t="s">
        <v>3064</v>
      </c>
      <c r="DG18" s="480" t="s">
        <v>3064</v>
      </c>
      <c r="DH18" s="480" t="s">
        <v>3064</v>
      </c>
      <c r="DI18" s="480" t="s">
        <v>3064</v>
      </c>
      <c r="DJ18" s="480" t="s">
        <v>3064</v>
      </c>
      <c r="DK18" s="480" t="s">
        <v>3064</v>
      </c>
      <c r="DL18" s="480" t="s">
        <v>3064</v>
      </c>
      <c r="DM18" s="480" t="s">
        <v>3064</v>
      </c>
      <c r="DN18" s="480" t="s">
        <v>3064</v>
      </c>
      <c r="DO18" s="306"/>
      <c r="DP18" s="496" t="str">
        <f>DP$17&amp;$DO9</f>
        <v>PCD_DPW3_RWD_DLY_S1</v>
      </c>
      <c r="DQ18" s="496" t="str">
        <f t="shared" ref="DQ18:DY18" si="7">DQ$17&amp;$DO9</f>
        <v>PCD_DPW3_RWD_DIR_S1</v>
      </c>
      <c r="DR18" s="496" t="str">
        <f t="shared" si="7"/>
        <v>PCD_DPW3_RWD_DSCR_S1</v>
      </c>
      <c r="DS18" s="496" t="str">
        <f t="shared" si="7"/>
        <v>PCD_DPW3_RWD_DCS_S1</v>
      </c>
      <c r="DT18" s="496" t="str">
        <f t="shared" si="7"/>
        <v>PCD_DPW3_RWD_DSPC_S1</v>
      </c>
      <c r="DU18" s="496" t="str">
        <f t="shared" si="7"/>
        <v>PCD_DPW3_RWD_DPP_S1</v>
      </c>
      <c r="DV18" s="496" t="str">
        <f t="shared" si="7"/>
        <v>PCD_DPW3_RWD_DTPI_S1</v>
      </c>
      <c r="DW18" s="496" t="str">
        <f t="shared" si="7"/>
        <v>PCD_DPW3_RWD_DCI_S1</v>
      </c>
      <c r="DX18" s="496" t="str">
        <f t="shared" si="7"/>
        <v>PCD_DPW3_RWD_DSI_S1</v>
      </c>
      <c r="DY18" s="496" t="str">
        <f t="shared" si="7"/>
        <v>PCD_DPW3_RWD_DER_S1</v>
      </c>
      <c r="DZ18" s="496" t="str">
        <f t="shared" ref="DZ18:EA25" si="8">DZ$17&amp;$DO9</f>
        <v>PCD_DPW3_RWD_RS_S1</v>
      </c>
      <c r="EA18" s="496" t="str">
        <f t="shared" si="8"/>
        <v>PCD_DPW3_RWD_DPLE_S1</v>
      </c>
    </row>
    <row r="19" spans="1:131" ht="15.6" thickBot="1" x14ac:dyDescent="0.3">
      <c r="A19" s="105"/>
      <c r="B19" s="91" t="str">
        <f t="shared" si="5"/>
        <v>YKY</v>
      </c>
      <c r="C19" s="11" t="s">
        <v>869</v>
      </c>
      <c r="D19" s="15" t="s">
        <v>128</v>
      </c>
      <c r="E19" s="63" t="s">
        <v>833</v>
      </c>
      <c r="F19" s="10" t="s">
        <v>129</v>
      </c>
      <c r="G19" s="19" t="s">
        <v>1924</v>
      </c>
      <c r="H19" s="11" t="s">
        <v>1144</v>
      </c>
      <c r="I19" s="166">
        <v>0</v>
      </c>
      <c r="J19" s="5"/>
      <c r="K19" s="1081"/>
      <c r="M19" s="126">
        <v>0</v>
      </c>
      <c r="N19" s="126">
        <v>0</v>
      </c>
      <c r="O19" s="52">
        <v>1</v>
      </c>
      <c r="P19" s="52">
        <v>0</v>
      </c>
      <c r="Q19" s="52">
        <v>0</v>
      </c>
      <c r="R19" s="9">
        <v>0</v>
      </c>
      <c r="S19" s="9">
        <v>0</v>
      </c>
      <c r="T19" s="9">
        <v>0</v>
      </c>
      <c r="U19" s="9">
        <v>0</v>
      </c>
      <c r="V19" s="9">
        <v>0</v>
      </c>
      <c r="W19" s="9">
        <v>0</v>
      </c>
      <c r="X19" s="9">
        <v>1</v>
      </c>
      <c r="Y19" s="9">
        <v>0</v>
      </c>
      <c r="Z19" s="9">
        <v>0</v>
      </c>
      <c r="AA19" s="9">
        <v>0</v>
      </c>
      <c r="AB19" s="9">
        <v>0</v>
      </c>
      <c r="AC19" s="9">
        <v>0</v>
      </c>
      <c r="AD19" s="9">
        <v>0</v>
      </c>
      <c r="AE19" s="9">
        <v>0</v>
      </c>
      <c r="AF19" s="9">
        <v>0</v>
      </c>
      <c r="AG19" s="9">
        <v>0</v>
      </c>
      <c r="AH19" s="9">
        <v>0</v>
      </c>
      <c r="AI19" s="9">
        <v>0</v>
      </c>
      <c r="AJ19" s="9">
        <v>0</v>
      </c>
      <c r="AK19" s="9">
        <v>0</v>
      </c>
      <c r="AL19" s="9">
        <v>0</v>
      </c>
      <c r="AM19" s="9">
        <v>0</v>
      </c>
      <c r="AN19" s="9">
        <v>0</v>
      </c>
      <c r="AO19" s="9">
        <v>0</v>
      </c>
      <c r="AP19" s="9">
        <v>0</v>
      </c>
      <c r="AQ19" s="9">
        <v>0</v>
      </c>
      <c r="AR19" s="9">
        <v>0</v>
      </c>
      <c r="AS19" s="9">
        <v>0</v>
      </c>
      <c r="AT19" s="9">
        <v>0</v>
      </c>
      <c r="AU19" s="56">
        <v>0</v>
      </c>
      <c r="AV19" s="56">
        <v>0</v>
      </c>
      <c r="AW19" s="56">
        <v>0</v>
      </c>
      <c r="AX19" s="56">
        <v>0</v>
      </c>
      <c r="AY19" s="56">
        <v>0</v>
      </c>
      <c r="AZ19" s="56">
        <v>0</v>
      </c>
      <c r="BA19" s="89">
        <v>0</v>
      </c>
      <c r="BB19" s="5"/>
      <c r="BC19" s="168"/>
      <c r="BD19" s="52"/>
      <c r="BE19" s="9"/>
      <c r="BF19" s="9"/>
      <c r="BG19" s="9"/>
      <c r="BH19" s="9"/>
      <c r="BI19" s="9"/>
      <c r="BJ19" s="9"/>
      <c r="BK19" s="9"/>
      <c r="BL19" s="9"/>
      <c r="BM19" s="9"/>
      <c r="BN19" s="89"/>
      <c r="BO19" s="5"/>
      <c r="BP19" s="5"/>
      <c r="BQ19" s="5"/>
      <c r="BR19" s="5"/>
      <c r="BS19" s="5"/>
      <c r="BT19" s="5"/>
      <c r="BU19" s="230" t="s">
        <v>3048</v>
      </c>
      <c r="BV19" s="2"/>
      <c r="BX19" s="348"/>
      <c r="BY19" t="s">
        <v>3050</v>
      </c>
      <c r="BZ19" s="480" t="s">
        <v>3065</v>
      </c>
      <c r="CA19" s="480" t="s">
        <v>3065</v>
      </c>
      <c r="CB19" s="480" t="s">
        <v>3065</v>
      </c>
      <c r="CC19" s="480" t="s">
        <v>3065</v>
      </c>
      <c r="CD19" s="480" t="s">
        <v>3065</v>
      </c>
      <c r="CE19" s="480" t="s">
        <v>3065</v>
      </c>
      <c r="CF19" s="480" t="s">
        <v>3065</v>
      </c>
      <c r="CG19" s="480" t="s">
        <v>3065</v>
      </c>
      <c r="CH19" s="480" t="s">
        <v>3065</v>
      </c>
      <c r="CI19" s="480" t="s">
        <v>3065</v>
      </c>
      <c r="CJ19" s="480" t="s">
        <v>3065</v>
      </c>
      <c r="CK19" s="480" t="s">
        <v>3065</v>
      </c>
      <c r="CL19" s="480" t="s">
        <v>3065</v>
      </c>
      <c r="CM19" s="480" t="s">
        <v>3065</v>
      </c>
      <c r="CN19" s="480" t="s">
        <v>3065</v>
      </c>
      <c r="CO19" s="480" t="s">
        <v>3065</v>
      </c>
      <c r="CP19" s="480" t="s">
        <v>3065</v>
      </c>
      <c r="CQ19" s="480" t="s">
        <v>3065</v>
      </c>
      <c r="CR19" s="480" t="s">
        <v>3065</v>
      </c>
      <c r="CS19" s="480" t="s">
        <v>3065</v>
      </c>
      <c r="CT19" s="480" t="s">
        <v>3065</v>
      </c>
      <c r="CU19" s="480" t="s">
        <v>3065</v>
      </c>
      <c r="CV19" s="480" t="s">
        <v>3065</v>
      </c>
      <c r="CW19" s="480" t="s">
        <v>3065</v>
      </c>
      <c r="CX19" s="480" t="s">
        <v>3065</v>
      </c>
      <c r="CY19" s="480" t="s">
        <v>3065</v>
      </c>
      <c r="CZ19" s="480" t="s">
        <v>3065</v>
      </c>
      <c r="DA19" s="480" t="s">
        <v>3065</v>
      </c>
      <c r="DB19" s="480" t="s">
        <v>3065</v>
      </c>
      <c r="DC19" s="480" t="s">
        <v>3065</v>
      </c>
      <c r="DD19" s="480" t="s">
        <v>3065</v>
      </c>
      <c r="DE19" s="480" t="s">
        <v>3065</v>
      </c>
      <c r="DF19" s="480" t="s">
        <v>3065</v>
      </c>
      <c r="DG19" s="480" t="s">
        <v>3065</v>
      </c>
      <c r="DH19" s="480" t="s">
        <v>3065</v>
      </c>
      <c r="DI19" s="480" t="s">
        <v>3065</v>
      </c>
      <c r="DJ19" s="480" t="s">
        <v>3065</v>
      </c>
      <c r="DK19" s="480" t="s">
        <v>3065</v>
      </c>
      <c r="DL19" s="480" t="s">
        <v>3065</v>
      </c>
      <c r="DM19" s="480" t="s">
        <v>3065</v>
      </c>
      <c r="DN19" s="480" t="s">
        <v>3065</v>
      </c>
      <c r="DO19" s="306"/>
      <c r="DP19" s="496" t="str">
        <f t="shared" ref="DP19:DY25" si="9">DP$17&amp;$DO10</f>
        <v>PCD_DPW3_RWD_DLY_S2</v>
      </c>
      <c r="DQ19" s="496" t="str">
        <f t="shared" si="9"/>
        <v>PCD_DPW3_RWD_DIR_S2</v>
      </c>
      <c r="DR19" s="496" t="str">
        <f t="shared" si="9"/>
        <v>PCD_DPW3_RWD_DSCR_S2</v>
      </c>
      <c r="DS19" s="496" t="str">
        <f t="shared" si="9"/>
        <v>PCD_DPW3_RWD_DCS_S2</v>
      </c>
      <c r="DT19" s="496" t="str">
        <f t="shared" si="9"/>
        <v>PCD_DPW3_RWD_DSPC_S2</v>
      </c>
      <c r="DU19" s="496" t="str">
        <f t="shared" si="9"/>
        <v>PCD_DPW3_RWD_DPP_S2</v>
      </c>
      <c r="DV19" s="496" t="str">
        <f t="shared" si="9"/>
        <v>PCD_DPW3_RWD_DTPI_S2</v>
      </c>
      <c r="DW19" s="496" t="str">
        <f t="shared" si="9"/>
        <v>PCD_DPW3_RWD_DCI_S2</v>
      </c>
      <c r="DX19" s="496" t="str">
        <f t="shared" si="9"/>
        <v>PCD_DPW3_RWD_DSI_S2</v>
      </c>
      <c r="DY19" s="496" t="str">
        <f t="shared" si="9"/>
        <v>PCD_DPW3_RWD_DER_S2</v>
      </c>
      <c r="DZ19" s="496" t="str">
        <f t="shared" si="8"/>
        <v>PCD_DPW3_RWD_RS_S2</v>
      </c>
      <c r="EA19" s="496" t="str">
        <f t="shared" si="8"/>
        <v>PCD_DPW3_RWD_DPLE_S2</v>
      </c>
    </row>
    <row r="20" spans="1:131" ht="15.6" thickBot="1" x14ac:dyDescent="0.3">
      <c r="A20" s="105"/>
      <c r="B20" s="91" t="str">
        <f t="shared" si="5"/>
        <v>YKY</v>
      </c>
      <c r="C20" s="11" t="s">
        <v>869</v>
      </c>
      <c r="D20" s="15" t="s">
        <v>128</v>
      </c>
      <c r="E20" s="63" t="s">
        <v>833</v>
      </c>
      <c r="F20" s="10" t="s">
        <v>129</v>
      </c>
      <c r="G20" s="19" t="s">
        <v>1927</v>
      </c>
      <c r="H20" s="11" t="s">
        <v>1144</v>
      </c>
      <c r="I20" s="166">
        <v>0</v>
      </c>
      <c r="J20" s="5"/>
      <c r="K20" s="1081"/>
      <c r="M20" s="126">
        <v>0</v>
      </c>
      <c r="N20" s="126">
        <v>0</v>
      </c>
      <c r="O20" s="52">
        <v>1</v>
      </c>
      <c r="P20" s="52">
        <v>1</v>
      </c>
      <c r="Q20" s="52">
        <v>0</v>
      </c>
      <c r="R20" s="9">
        <v>0</v>
      </c>
      <c r="S20" s="9">
        <v>1</v>
      </c>
      <c r="T20" s="9">
        <v>1</v>
      </c>
      <c r="U20" s="9">
        <v>1</v>
      </c>
      <c r="V20" s="9">
        <v>1</v>
      </c>
      <c r="W20" s="9">
        <v>0</v>
      </c>
      <c r="X20" s="9">
        <v>0</v>
      </c>
      <c r="Y20" s="9">
        <v>1</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56">
        <v>0</v>
      </c>
      <c r="AV20" s="56">
        <v>0</v>
      </c>
      <c r="AW20" s="56">
        <v>0</v>
      </c>
      <c r="AX20" s="56">
        <v>0</v>
      </c>
      <c r="AY20" s="56">
        <v>0</v>
      </c>
      <c r="AZ20" s="56">
        <v>0</v>
      </c>
      <c r="BA20" s="89">
        <v>0</v>
      </c>
      <c r="BB20" s="5"/>
      <c r="BC20" s="168"/>
      <c r="BD20" s="52"/>
      <c r="BE20" s="9"/>
      <c r="BF20" s="9"/>
      <c r="BG20" s="9"/>
      <c r="BH20" s="9"/>
      <c r="BI20" s="9"/>
      <c r="BJ20" s="9"/>
      <c r="BK20" s="9"/>
      <c r="BL20" s="9"/>
      <c r="BM20" s="9"/>
      <c r="BN20" s="89"/>
      <c r="BO20" s="5"/>
      <c r="BP20" s="5"/>
      <c r="BQ20" s="5"/>
      <c r="BR20" s="5"/>
      <c r="BS20" s="5"/>
      <c r="BT20" s="5"/>
      <c r="BU20" s="230" t="s">
        <v>3048</v>
      </c>
      <c r="BV20" s="2"/>
      <c r="BX20" s="348"/>
      <c r="BY20" t="s">
        <v>3050</v>
      </c>
      <c r="BZ20" s="480" t="s">
        <v>3066</v>
      </c>
      <c r="CA20" s="480" t="s">
        <v>3066</v>
      </c>
      <c r="CB20" s="480" t="s">
        <v>3066</v>
      </c>
      <c r="CC20" s="480" t="s">
        <v>3066</v>
      </c>
      <c r="CD20" s="480" t="s">
        <v>3066</v>
      </c>
      <c r="CE20" s="480" t="s">
        <v>3066</v>
      </c>
      <c r="CF20" s="480" t="s">
        <v>3066</v>
      </c>
      <c r="CG20" s="480" t="s">
        <v>3066</v>
      </c>
      <c r="CH20" s="480" t="s">
        <v>3066</v>
      </c>
      <c r="CI20" s="480" t="s">
        <v>3066</v>
      </c>
      <c r="CJ20" s="480" t="s">
        <v>3066</v>
      </c>
      <c r="CK20" s="480" t="s">
        <v>3066</v>
      </c>
      <c r="CL20" s="480" t="s">
        <v>3066</v>
      </c>
      <c r="CM20" s="480" t="s">
        <v>3066</v>
      </c>
      <c r="CN20" s="480" t="s">
        <v>3066</v>
      </c>
      <c r="CO20" s="480" t="s">
        <v>3066</v>
      </c>
      <c r="CP20" s="480" t="s">
        <v>3066</v>
      </c>
      <c r="CQ20" s="480" t="s">
        <v>3066</v>
      </c>
      <c r="CR20" s="480" t="s">
        <v>3066</v>
      </c>
      <c r="CS20" s="480" t="s">
        <v>3066</v>
      </c>
      <c r="CT20" s="480" t="s">
        <v>3066</v>
      </c>
      <c r="CU20" s="480" t="s">
        <v>3066</v>
      </c>
      <c r="CV20" s="480" t="s">
        <v>3066</v>
      </c>
      <c r="CW20" s="480" t="s">
        <v>3066</v>
      </c>
      <c r="CX20" s="480" t="s">
        <v>3066</v>
      </c>
      <c r="CY20" s="480" t="s">
        <v>3066</v>
      </c>
      <c r="CZ20" s="480" t="s">
        <v>3066</v>
      </c>
      <c r="DA20" s="480" t="s">
        <v>3066</v>
      </c>
      <c r="DB20" s="480" t="s">
        <v>3066</v>
      </c>
      <c r="DC20" s="480" t="s">
        <v>3066</v>
      </c>
      <c r="DD20" s="480" t="s">
        <v>3066</v>
      </c>
      <c r="DE20" s="480" t="s">
        <v>3066</v>
      </c>
      <c r="DF20" s="480" t="s">
        <v>3066</v>
      </c>
      <c r="DG20" s="480" t="s">
        <v>3066</v>
      </c>
      <c r="DH20" s="480" t="s">
        <v>3066</v>
      </c>
      <c r="DI20" s="480" t="s">
        <v>3066</v>
      </c>
      <c r="DJ20" s="480" t="s">
        <v>3066</v>
      </c>
      <c r="DK20" s="480" t="s">
        <v>3066</v>
      </c>
      <c r="DL20" s="480" t="s">
        <v>3066</v>
      </c>
      <c r="DM20" s="480" t="s">
        <v>3066</v>
      </c>
      <c r="DN20" s="480" t="s">
        <v>3066</v>
      </c>
      <c r="DO20" s="306"/>
      <c r="DP20" s="496" t="str">
        <f t="shared" si="9"/>
        <v>PCD_DPW3_RWD_DLY_S3</v>
      </c>
      <c r="DQ20" s="496" t="str">
        <f t="shared" si="9"/>
        <v>PCD_DPW3_RWD_DIR_S3</v>
      </c>
      <c r="DR20" s="496" t="str">
        <f t="shared" si="9"/>
        <v>PCD_DPW3_RWD_DSCR_S3</v>
      </c>
      <c r="DS20" s="496" t="str">
        <f t="shared" si="9"/>
        <v>PCD_DPW3_RWD_DCS_S3</v>
      </c>
      <c r="DT20" s="496" t="str">
        <f t="shared" si="9"/>
        <v>PCD_DPW3_RWD_DSPC_S3</v>
      </c>
      <c r="DU20" s="496" t="str">
        <f t="shared" si="9"/>
        <v>PCD_DPW3_RWD_DPP_S3</v>
      </c>
      <c r="DV20" s="496" t="str">
        <f t="shared" si="9"/>
        <v>PCD_DPW3_RWD_DTPI_S3</v>
      </c>
      <c r="DW20" s="496" t="str">
        <f t="shared" si="9"/>
        <v>PCD_DPW3_RWD_DCI_S3</v>
      </c>
      <c r="DX20" s="496" t="str">
        <f t="shared" si="9"/>
        <v>PCD_DPW3_RWD_DSI_S3</v>
      </c>
      <c r="DY20" s="496" t="str">
        <f t="shared" si="9"/>
        <v>PCD_DPW3_RWD_DER_S3</v>
      </c>
      <c r="DZ20" s="496" t="str">
        <f t="shared" si="8"/>
        <v>PCD_DPW3_RWD_RS_S3</v>
      </c>
      <c r="EA20" s="496" t="str">
        <f t="shared" si="8"/>
        <v>PCD_DPW3_RWD_DPLE_S3</v>
      </c>
    </row>
    <row r="21" spans="1:131" ht="15.6" thickBot="1" x14ac:dyDescent="0.3">
      <c r="A21" s="105"/>
      <c r="B21" s="91" t="str">
        <f t="shared" si="5"/>
        <v>YKY</v>
      </c>
      <c r="C21" s="11" t="s">
        <v>869</v>
      </c>
      <c r="D21" s="15" t="s">
        <v>128</v>
      </c>
      <c r="E21" s="63" t="s">
        <v>833</v>
      </c>
      <c r="F21" s="10" t="s">
        <v>129</v>
      </c>
      <c r="G21" s="19" t="s">
        <v>1930</v>
      </c>
      <c r="H21" s="11" t="s">
        <v>1144</v>
      </c>
      <c r="I21" s="166">
        <v>0</v>
      </c>
      <c r="J21" s="5"/>
      <c r="K21" s="1081"/>
      <c r="M21" s="126">
        <v>0</v>
      </c>
      <c r="N21" s="126">
        <v>0</v>
      </c>
      <c r="O21" s="52">
        <v>1</v>
      </c>
      <c r="P21" s="52">
        <v>2</v>
      </c>
      <c r="Q21" s="52">
        <v>3</v>
      </c>
      <c r="R21" s="9">
        <v>3</v>
      </c>
      <c r="S21" s="9">
        <v>3</v>
      </c>
      <c r="T21" s="9">
        <v>3</v>
      </c>
      <c r="U21" s="9">
        <v>3</v>
      </c>
      <c r="V21" s="9">
        <v>3</v>
      </c>
      <c r="W21" s="9">
        <v>3</v>
      </c>
      <c r="X21" s="9">
        <v>3</v>
      </c>
      <c r="Y21" s="9">
        <v>2</v>
      </c>
      <c r="Z21" s="9">
        <v>3</v>
      </c>
      <c r="AA21" s="9">
        <v>3</v>
      </c>
      <c r="AB21" s="9">
        <v>3</v>
      </c>
      <c r="AC21" s="9">
        <v>3</v>
      </c>
      <c r="AD21" s="9">
        <v>3</v>
      </c>
      <c r="AE21" s="9">
        <v>1</v>
      </c>
      <c r="AF21" s="9">
        <v>1</v>
      </c>
      <c r="AG21" s="9">
        <v>0</v>
      </c>
      <c r="AH21" s="9">
        <v>0</v>
      </c>
      <c r="AI21" s="9">
        <v>0</v>
      </c>
      <c r="AJ21" s="9">
        <v>0</v>
      </c>
      <c r="AK21" s="9">
        <v>0</v>
      </c>
      <c r="AL21" s="9">
        <v>0</v>
      </c>
      <c r="AM21" s="9">
        <v>0</v>
      </c>
      <c r="AN21" s="9">
        <v>0</v>
      </c>
      <c r="AO21" s="9">
        <v>0</v>
      </c>
      <c r="AP21" s="9">
        <v>0</v>
      </c>
      <c r="AQ21" s="9">
        <v>0</v>
      </c>
      <c r="AR21" s="9">
        <v>0</v>
      </c>
      <c r="AS21" s="9">
        <v>0</v>
      </c>
      <c r="AT21" s="9">
        <v>0</v>
      </c>
      <c r="AU21" s="56">
        <v>0</v>
      </c>
      <c r="AV21" s="56">
        <v>0</v>
      </c>
      <c r="AW21" s="56">
        <v>0</v>
      </c>
      <c r="AX21" s="56">
        <v>0</v>
      </c>
      <c r="AY21" s="56">
        <v>0</v>
      </c>
      <c r="AZ21" s="56">
        <v>0</v>
      </c>
      <c r="BA21" s="89">
        <v>0</v>
      </c>
      <c r="BB21" s="5"/>
      <c r="BC21" s="168"/>
      <c r="BD21" s="52"/>
      <c r="BE21" s="9"/>
      <c r="BF21" s="9"/>
      <c r="BG21" s="9"/>
      <c r="BH21" s="9"/>
      <c r="BI21" s="9"/>
      <c r="BJ21" s="9"/>
      <c r="BK21" s="9"/>
      <c r="BL21" s="9"/>
      <c r="BM21" s="9"/>
      <c r="BN21" s="89"/>
      <c r="BO21" s="5"/>
      <c r="BP21" s="5"/>
      <c r="BQ21" s="5"/>
      <c r="BR21" s="5"/>
      <c r="BS21" s="5"/>
      <c r="BT21" s="5"/>
      <c r="BU21" s="230" t="s">
        <v>3048</v>
      </c>
      <c r="BV21" s="2"/>
      <c r="BX21" s="348"/>
      <c r="BY21" t="s">
        <v>3050</v>
      </c>
      <c r="BZ21" s="480" t="s">
        <v>3067</v>
      </c>
      <c r="CA21" s="480" t="s">
        <v>3067</v>
      </c>
      <c r="CB21" s="480" t="s">
        <v>3067</v>
      </c>
      <c r="CC21" s="480" t="s">
        <v>3067</v>
      </c>
      <c r="CD21" s="480" t="s">
        <v>3067</v>
      </c>
      <c r="CE21" s="480" t="s">
        <v>3067</v>
      </c>
      <c r="CF21" s="480" t="s">
        <v>3067</v>
      </c>
      <c r="CG21" s="480" t="s">
        <v>3067</v>
      </c>
      <c r="CH21" s="480" t="s">
        <v>3067</v>
      </c>
      <c r="CI21" s="480" t="s">
        <v>3067</v>
      </c>
      <c r="CJ21" s="480" t="s">
        <v>3067</v>
      </c>
      <c r="CK21" s="480" t="s">
        <v>3067</v>
      </c>
      <c r="CL21" s="480" t="s">
        <v>3067</v>
      </c>
      <c r="CM21" s="480" t="s">
        <v>3067</v>
      </c>
      <c r="CN21" s="480" t="s">
        <v>3067</v>
      </c>
      <c r="CO21" s="480" t="s">
        <v>3067</v>
      </c>
      <c r="CP21" s="480" t="s">
        <v>3067</v>
      </c>
      <c r="CQ21" s="480" t="s">
        <v>3067</v>
      </c>
      <c r="CR21" s="480" t="s">
        <v>3067</v>
      </c>
      <c r="CS21" s="480" t="s">
        <v>3067</v>
      </c>
      <c r="CT21" s="480" t="s">
        <v>3067</v>
      </c>
      <c r="CU21" s="480" t="s">
        <v>3067</v>
      </c>
      <c r="CV21" s="480" t="s">
        <v>3067</v>
      </c>
      <c r="CW21" s="480" t="s">
        <v>3067</v>
      </c>
      <c r="CX21" s="480" t="s">
        <v>3067</v>
      </c>
      <c r="CY21" s="480" t="s">
        <v>3067</v>
      </c>
      <c r="CZ21" s="480" t="s">
        <v>3067</v>
      </c>
      <c r="DA21" s="480" t="s">
        <v>3067</v>
      </c>
      <c r="DB21" s="480" t="s">
        <v>3067</v>
      </c>
      <c r="DC21" s="480" t="s">
        <v>3067</v>
      </c>
      <c r="DD21" s="480" t="s">
        <v>3067</v>
      </c>
      <c r="DE21" s="480" t="s">
        <v>3067</v>
      </c>
      <c r="DF21" s="480" t="s">
        <v>3067</v>
      </c>
      <c r="DG21" s="480" t="s">
        <v>3067</v>
      </c>
      <c r="DH21" s="480" t="s">
        <v>3067</v>
      </c>
      <c r="DI21" s="480" t="s">
        <v>3067</v>
      </c>
      <c r="DJ21" s="480" t="s">
        <v>3067</v>
      </c>
      <c r="DK21" s="480" t="s">
        <v>3067</v>
      </c>
      <c r="DL21" s="480" t="s">
        <v>3067</v>
      </c>
      <c r="DM21" s="480" t="s">
        <v>3067</v>
      </c>
      <c r="DN21" s="480" t="s">
        <v>3067</v>
      </c>
      <c r="DO21" s="306"/>
      <c r="DP21" s="496" t="str">
        <f t="shared" si="9"/>
        <v>PCD_DPW3_RWD_DLY_S4</v>
      </c>
      <c r="DQ21" s="496" t="str">
        <f t="shared" si="9"/>
        <v>PCD_DPW3_RWD_DIR_S4</v>
      </c>
      <c r="DR21" s="496" t="str">
        <f t="shared" si="9"/>
        <v>PCD_DPW3_RWD_DSCR_S4</v>
      </c>
      <c r="DS21" s="496" t="str">
        <f t="shared" si="9"/>
        <v>PCD_DPW3_RWD_DCS_S4</v>
      </c>
      <c r="DT21" s="496" t="str">
        <f t="shared" si="9"/>
        <v>PCD_DPW3_RWD_DSPC_S4</v>
      </c>
      <c r="DU21" s="496" t="str">
        <f t="shared" si="9"/>
        <v>PCD_DPW3_RWD_DPP_S4</v>
      </c>
      <c r="DV21" s="496" t="str">
        <f t="shared" si="9"/>
        <v>PCD_DPW3_RWD_DTPI_S4</v>
      </c>
      <c r="DW21" s="496" t="str">
        <f t="shared" si="9"/>
        <v>PCD_DPW3_RWD_DCI_S4</v>
      </c>
      <c r="DX21" s="496" t="str">
        <f t="shared" si="9"/>
        <v>PCD_DPW3_RWD_DSI_S4</v>
      </c>
      <c r="DY21" s="496" t="str">
        <f t="shared" si="9"/>
        <v>PCD_DPW3_RWD_DER_S4</v>
      </c>
      <c r="DZ21" s="496" t="str">
        <f t="shared" si="8"/>
        <v>PCD_DPW3_RWD_RS_S4</v>
      </c>
      <c r="EA21" s="496" t="str">
        <f t="shared" si="8"/>
        <v>PCD_DPW3_RWD_DPLE_S4</v>
      </c>
    </row>
    <row r="22" spans="1:131" ht="15.6" thickBot="1" x14ac:dyDescent="0.3">
      <c r="A22" s="105"/>
      <c r="B22" s="91" t="str">
        <f t="shared" si="5"/>
        <v>YKY</v>
      </c>
      <c r="C22" s="11" t="s">
        <v>869</v>
      </c>
      <c r="D22" s="15" t="s">
        <v>128</v>
      </c>
      <c r="E22" s="63" t="s">
        <v>833</v>
      </c>
      <c r="F22" s="10" t="s">
        <v>129</v>
      </c>
      <c r="G22" s="19" t="s">
        <v>1933</v>
      </c>
      <c r="H22" s="11" t="s">
        <v>1144</v>
      </c>
      <c r="I22" s="166">
        <v>0</v>
      </c>
      <c r="J22" s="5"/>
      <c r="K22" s="1081"/>
      <c r="M22" s="126">
        <v>0</v>
      </c>
      <c r="N22" s="126">
        <v>0</v>
      </c>
      <c r="O22" s="52">
        <v>0</v>
      </c>
      <c r="P22" s="52">
        <v>0</v>
      </c>
      <c r="Q22" s="52">
        <v>0</v>
      </c>
      <c r="R22" s="9">
        <v>0</v>
      </c>
      <c r="S22" s="9">
        <v>0</v>
      </c>
      <c r="T22" s="9">
        <v>0</v>
      </c>
      <c r="U22" s="9">
        <v>0</v>
      </c>
      <c r="V22" s="9">
        <v>0</v>
      </c>
      <c r="W22" s="9">
        <v>1</v>
      </c>
      <c r="X22" s="9">
        <v>1</v>
      </c>
      <c r="Y22" s="9">
        <v>2</v>
      </c>
      <c r="Z22" s="9">
        <v>2</v>
      </c>
      <c r="AA22" s="9">
        <v>2</v>
      </c>
      <c r="AB22" s="9">
        <v>1</v>
      </c>
      <c r="AC22" s="9">
        <v>1</v>
      </c>
      <c r="AD22" s="9">
        <v>1</v>
      </c>
      <c r="AE22" s="9">
        <v>2</v>
      </c>
      <c r="AF22" s="9">
        <v>2</v>
      </c>
      <c r="AG22" s="9">
        <v>3</v>
      </c>
      <c r="AH22" s="9">
        <v>3</v>
      </c>
      <c r="AI22" s="9">
        <v>3</v>
      </c>
      <c r="AJ22" s="9">
        <v>2</v>
      </c>
      <c r="AK22" s="9">
        <v>1</v>
      </c>
      <c r="AL22" s="9">
        <v>0</v>
      </c>
      <c r="AM22" s="9">
        <v>0</v>
      </c>
      <c r="AN22" s="9">
        <v>0</v>
      </c>
      <c r="AO22" s="9">
        <v>0</v>
      </c>
      <c r="AP22" s="9">
        <v>0</v>
      </c>
      <c r="AQ22" s="9">
        <v>0</v>
      </c>
      <c r="AR22" s="9">
        <v>0</v>
      </c>
      <c r="AS22" s="9">
        <v>0</v>
      </c>
      <c r="AT22" s="9">
        <v>0</v>
      </c>
      <c r="AU22" s="56">
        <v>0</v>
      </c>
      <c r="AV22" s="56">
        <v>0</v>
      </c>
      <c r="AW22" s="56">
        <v>0</v>
      </c>
      <c r="AX22" s="56">
        <v>0</v>
      </c>
      <c r="AY22" s="56">
        <v>0</v>
      </c>
      <c r="AZ22" s="56">
        <v>0</v>
      </c>
      <c r="BA22" s="89">
        <v>0</v>
      </c>
      <c r="BB22" s="5"/>
      <c r="BC22" s="168"/>
      <c r="BD22" s="52"/>
      <c r="BE22" s="9"/>
      <c r="BF22" s="9"/>
      <c r="BG22" s="9"/>
      <c r="BH22" s="9"/>
      <c r="BI22" s="9"/>
      <c r="BJ22" s="9"/>
      <c r="BK22" s="9"/>
      <c r="BL22" s="9"/>
      <c r="BM22" s="9"/>
      <c r="BN22" s="89"/>
      <c r="BO22" s="5"/>
      <c r="BP22" s="5"/>
      <c r="BQ22" s="5"/>
      <c r="BR22" s="5"/>
      <c r="BS22" s="5"/>
      <c r="BT22" s="5"/>
      <c r="BU22" s="230" t="s">
        <v>3048</v>
      </c>
      <c r="BV22" s="2"/>
      <c r="BX22" s="348"/>
      <c r="BY22" t="s">
        <v>3050</v>
      </c>
      <c r="BZ22" s="480" t="s">
        <v>3068</v>
      </c>
      <c r="CA22" s="480" t="s">
        <v>3068</v>
      </c>
      <c r="CB22" s="480" t="s">
        <v>3068</v>
      </c>
      <c r="CC22" s="480" t="s">
        <v>3068</v>
      </c>
      <c r="CD22" s="480" t="s">
        <v>3068</v>
      </c>
      <c r="CE22" s="480" t="s">
        <v>3068</v>
      </c>
      <c r="CF22" s="480" t="s">
        <v>3068</v>
      </c>
      <c r="CG22" s="480" t="s">
        <v>3068</v>
      </c>
      <c r="CH22" s="480" t="s">
        <v>3068</v>
      </c>
      <c r="CI22" s="480" t="s">
        <v>3068</v>
      </c>
      <c r="CJ22" s="480" t="s">
        <v>3068</v>
      </c>
      <c r="CK22" s="480" t="s">
        <v>3068</v>
      </c>
      <c r="CL22" s="480" t="s">
        <v>3068</v>
      </c>
      <c r="CM22" s="480" t="s">
        <v>3068</v>
      </c>
      <c r="CN22" s="480" t="s">
        <v>3068</v>
      </c>
      <c r="CO22" s="480" t="s">
        <v>3068</v>
      </c>
      <c r="CP22" s="480" t="s">
        <v>3068</v>
      </c>
      <c r="CQ22" s="480" t="s">
        <v>3068</v>
      </c>
      <c r="CR22" s="480" t="s">
        <v>3068</v>
      </c>
      <c r="CS22" s="480" t="s">
        <v>3068</v>
      </c>
      <c r="CT22" s="480" t="s">
        <v>3068</v>
      </c>
      <c r="CU22" s="480" t="s">
        <v>3068</v>
      </c>
      <c r="CV22" s="480" t="s">
        <v>3068</v>
      </c>
      <c r="CW22" s="480" t="s">
        <v>3068</v>
      </c>
      <c r="CX22" s="480" t="s">
        <v>3068</v>
      </c>
      <c r="CY22" s="480" t="s">
        <v>3068</v>
      </c>
      <c r="CZ22" s="480" t="s">
        <v>3068</v>
      </c>
      <c r="DA22" s="480" t="s">
        <v>3068</v>
      </c>
      <c r="DB22" s="480" t="s">
        <v>3068</v>
      </c>
      <c r="DC22" s="480" t="s">
        <v>3068</v>
      </c>
      <c r="DD22" s="480" t="s">
        <v>3068</v>
      </c>
      <c r="DE22" s="480" t="s">
        <v>3068</v>
      </c>
      <c r="DF22" s="480" t="s">
        <v>3068</v>
      </c>
      <c r="DG22" s="480" t="s">
        <v>3068</v>
      </c>
      <c r="DH22" s="480" t="s">
        <v>3068</v>
      </c>
      <c r="DI22" s="480" t="s">
        <v>3068</v>
      </c>
      <c r="DJ22" s="480" t="s">
        <v>3068</v>
      </c>
      <c r="DK22" s="480" t="s">
        <v>3068</v>
      </c>
      <c r="DL22" s="480" t="s">
        <v>3068</v>
      </c>
      <c r="DM22" s="480" t="s">
        <v>3068</v>
      </c>
      <c r="DN22" s="480" t="s">
        <v>3068</v>
      </c>
      <c r="DO22" s="306"/>
      <c r="DP22" s="496" t="str">
        <f t="shared" si="9"/>
        <v>PCD_DPW3_RWD_DLY_S5</v>
      </c>
      <c r="DQ22" s="496" t="str">
        <f t="shared" si="9"/>
        <v>PCD_DPW3_RWD_DIR_S5</v>
      </c>
      <c r="DR22" s="496" t="str">
        <f t="shared" si="9"/>
        <v>PCD_DPW3_RWD_DSCR_S5</v>
      </c>
      <c r="DS22" s="496" t="str">
        <f t="shared" si="9"/>
        <v>PCD_DPW3_RWD_DCS_S5</v>
      </c>
      <c r="DT22" s="496" t="str">
        <f t="shared" si="9"/>
        <v>PCD_DPW3_RWD_DSPC_S5</v>
      </c>
      <c r="DU22" s="496" t="str">
        <f t="shared" si="9"/>
        <v>PCD_DPW3_RWD_DPP_S5</v>
      </c>
      <c r="DV22" s="496" t="str">
        <f t="shared" si="9"/>
        <v>PCD_DPW3_RWD_DTPI_S5</v>
      </c>
      <c r="DW22" s="496" t="str">
        <f t="shared" si="9"/>
        <v>PCD_DPW3_RWD_DCI_S5</v>
      </c>
      <c r="DX22" s="496" t="str">
        <f t="shared" si="9"/>
        <v>PCD_DPW3_RWD_DSI_S5</v>
      </c>
      <c r="DY22" s="496" t="str">
        <f t="shared" si="9"/>
        <v>PCD_DPW3_RWD_DER_S5</v>
      </c>
      <c r="DZ22" s="496" t="str">
        <f t="shared" si="8"/>
        <v>PCD_DPW3_RWD_RS_S5</v>
      </c>
      <c r="EA22" s="496" t="str">
        <f t="shared" si="8"/>
        <v>PCD_DPW3_RWD_DPLE_S5</v>
      </c>
    </row>
    <row r="23" spans="1:131" ht="15.6" thickBot="1" x14ac:dyDescent="0.3">
      <c r="A23" s="105"/>
      <c r="B23" s="91" t="str">
        <f t="shared" si="5"/>
        <v>YKY</v>
      </c>
      <c r="C23" s="11" t="s">
        <v>869</v>
      </c>
      <c r="D23" s="15" t="s">
        <v>128</v>
      </c>
      <c r="E23" s="63" t="s">
        <v>833</v>
      </c>
      <c r="F23" s="10" t="s">
        <v>129</v>
      </c>
      <c r="G23" s="19" t="s">
        <v>1936</v>
      </c>
      <c r="H23" s="11" t="s">
        <v>1144</v>
      </c>
      <c r="I23" s="166">
        <v>0</v>
      </c>
      <c r="J23" s="5"/>
      <c r="K23" s="1081"/>
      <c r="M23" s="126">
        <v>0</v>
      </c>
      <c r="N23" s="126">
        <v>0</v>
      </c>
      <c r="O23" s="52">
        <v>0</v>
      </c>
      <c r="P23" s="52">
        <v>0</v>
      </c>
      <c r="Q23" s="52">
        <v>0</v>
      </c>
      <c r="R23" s="9">
        <v>0</v>
      </c>
      <c r="S23" s="9">
        <v>0</v>
      </c>
      <c r="T23" s="9">
        <v>0</v>
      </c>
      <c r="U23" s="9">
        <v>0</v>
      </c>
      <c r="V23" s="9">
        <v>0</v>
      </c>
      <c r="W23" s="9">
        <v>0</v>
      </c>
      <c r="X23" s="9">
        <v>0</v>
      </c>
      <c r="Y23" s="9">
        <v>0</v>
      </c>
      <c r="Z23" s="9">
        <v>0</v>
      </c>
      <c r="AA23" s="9">
        <v>0</v>
      </c>
      <c r="AB23" s="9">
        <v>1</v>
      </c>
      <c r="AC23" s="9">
        <v>1</v>
      </c>
      <c r="AD23" s="9">
        <v>1</v>
      </c>
      <c r="AE23" s="9">
        <v>2</v>
      </c>
      <c r="AF23" s="9">
        <v>2</v>
      </c>
      <c r="AG23" s="9">
        <v>2</v>
      </c>
      <c r="AH23" s="9">
        <v>2</v>
      </c>
      <c r="AI23" s="9">
        <v>2</v>
      </c>
      <c r="AJ23" s="9">
        <v>3</v>
      </c>
      <c r="AK23" s="9">
        <v>4</v>
      </c>
      <c r="AL23" s="9">
        <v>5</v>
      </c>
      <c r="AM23" s="9">
        <v>5</v>
      </c>
      <c r="AN23" s="9">
        <v>5</v>
      </c>
      <c r="AO23" s="9">
        <v>5</v>
      </c>
      <c r="AP23" s="9">
        <v>5</v>
      </c>
      <c r="AQ23" s="9">
        <v>5</v>
      </c>
      <c r="AR23" s="9">
        <v>5</v>
      </c>
      <c r="AS23" s="9">
        <v>5</v>
      </c>
      <c r="AT23" s="9">
        <v>5</v>
      </c>
      <c r="AU23" s="56">
        <v>5</v>
      </c>
      <c r="AV23" s="56">
        <v>5</v>
      </c>
      <c r="AW23" s="56">
        <v>5</v>
      </c>
      <c r="AX23" s="56">
        <v>5</v>
      </c>
      <c r="AY23" s="56">
        <v>5</v>
      </c>
      <c r="AZ23" s="56">
        <v>5</v>
      </c>
      <c r="BA23" s="89">
        <v>5</v>
      </c>
      <c r="BB23" s="5"/>
      <c r="BC23" s="168"/>
      <c r="BD23" s="52"/>
      <c r="BE23" s="9"/>
      <c r="BF23" s="9"/>
      <c r="BG23" s="9"/>
      <c r="BH23" s="9"/>
      <c r="BI23" s="9"/>
      <c r="BJ23" s="9"/>
      <c r="BK23" s="9"/>
      <c r="BL23" s="9"/>
      <c r="BM23" s="9"/>
      <c r="BN23" s="89"/>
      <c r="BO23" s="5"/>
      <c r="BP23" s="5"/>
      <c r="BQ23" s="5"/>
      <c r="BR23" s="5"/>
      <c r="BS23" s="5"/>
      <c r="BT23" s="5"/>
      <c r="BU23" s="230" t="s">
        <v>3048</v>
      </c>
      <c r="BV23" s="2"/>
      <c r="BX23" s="348"/>
      <c r="BY23" t="s">
        <v>3050</v>
      </c>
      <c r="BZ23" s="480" t="s">
        <v>3069</v>
      </c>
      <c r="CA23" s="480" t="s">
        <v>3069</v>
      </c>
      <c r="CB23" s="480" t="s">
        <v>3069</v>
      </c>
      <c r="CC23" s="480" t="s">
        <v>3069</v>
      </c>
      <c r="CD23" s="480" t="s">
        <v>3069</v>
      </c>
      <c r="CE23" s="480" t="s">
        <v>3069</v>
      </c>
      <c r="CF23" s="480" t="s">
        <v>3069</v>
      </c>
      <c r="CG23" s="480" t="s">
        <v>3069</v>
      </c>
      <c r="CH23" s="480" t="s">
        <v>3069</v>
      </c>
      <c r="CI23" s="480" t="s">
        <v>3069</v>
      </c>
      <c r="CJ23" s="480" t="s">
        <v>3069</v>
      </c>
      <c r="CK23" s="480" t="s">
        <v>3069</v>
      </c>
      <c r="CL23" s="480" t="s">
        <v>3069</v>
      </c>
      <c r="CM23" s="480" t="s">
        <v>3069</v>
      </c>
      <c r="CN23" s="480" t="s">
        <v>3069</v>
      </c>
      <c r="CO23" s="480" t="s">
        <v>3069</v>
      </c>
      <c r="CP23" s="480" t="s">
        <v>3069</v>
      </c>
      <c r="CQ23" s="480" t="s">
        <v>3069</v>
      </c>
      <c r="CR23" s="480" t="s">
        <v>3069</v>
      </c>
      <c r="CS23" s="480" t="s">
        <v>3069</v>
      </c>
      <c r="CT23" s="480" t="s">
        <v>3069</v>
      </c>
      <c r="CU23" s="480" t="s">
        <v>3069</v>
      </c>
      <c r="CV23" s="480" t="s">
        <v>3069</v>
      </c>
      <c r="CW23" s="480" t="s">
        <v>3069</v>
      </c>
      <c r="CX23" s="480" t="s">
        <v>3069</v>
      </c>
      <c r="CY23" s="480" t="s">
        <v>3069</v>
      </c>
      <c r="CZ23" s="480" t="s">
        <v>3069</v>
      </c>
      <c r="DA23" s="480" t="s">
        <v>3069</v>
      </c>
      <c r="DB23" s="480" t="s">
        <v>3069</v>
      </c>
      <c r="DC23" s="480" t="s">
        <v>3069</v>
      </c>
      <c r="DD23" s="480" t="s">
        <v>3069</v>
      </c>
      <c r="DE23" s="480" t="s">
        <v>3069</v>
      </c>
      <c r="DF23" s="480" t="s">
        <v>3069</v>
      </c>
      <c r="DG23" s="480" t="s">
        <v>3069</v>
      </c>
      <c r="DH23" s="480" t="s">
        <v>3069</v>
      </c>
      <c r="DI23" s="480" t="s">
        <v>3069</v>
      </c>
      <c r="DJ23" s="480" t="s">
        <v>3069</v>
      </c>
      <c r="DK23" s="480" t="s">
        <v>3069</v>
      </c>
      <c r="DL23" s="480" t="s">
        <v>3069</v>
      </c>
      <c r="DM23" s="480" t="s">
        <v>3069</v>
      </c>
      <c r="DN23" s="480" t="s">
        <v>3069</v>
      </c>
      <c r="DO23" s="306"/>
      <c r="DP23" s="496" t="str">
        <f t="shared" si="9"/>
        <v>PCD_DPW3_RWD_DLY_S6</v>
      </c>
      <c r="DQ23" s="496" t="str">
        <f t="shared" si="9"/>
        <v>PCD_DPW3_RWD_DIR_S6</v>
      </c>
      <c r="DR23" s="496" t="str">
        <f t="shared" si="9"/>
        <v>PCD_DPW3_RWD_DSCR_S6</v>
      </c>
      <c r="DS23" s="496" t="str">
        <f t="shared" si="9"/>
        <v>PCD_DPW3_RWD_DCS_S6</v>
      </c>
      <c r="DT23" s="496" t="str">
        <f t="shared" si="9"/>
        <v>PCD_DPW3_RWD_DSPC_S6</v>
      </c>
      <c r="DU23" s="496" t="str">
        <f t="shared" si="9"/>
        <v>PCD_DPW3_RWD_DPP_S6</v>
      </c>
      <c r="DV23" s="496" t="str">
        <f t="shared" si="9"/>
        <v>PCD_DPW3_RWD_DTPI_S6</v>
      </c>
      <c r="DW23" s="496" t="str">
        <f t="shared" si="9"/>
        <v>PCD_DPW3_RWD_DCI_S6</v>
      </c>
      <c r="DX23" s="496" t="str">
        <f t="shared" si="9"/>
        <v>PCD_DPW3_RWD_DSI_S6</v>
      </c>
      <c r="DY23" s="496" t="str">
        <f t="shared" si="9"/>
        <v>PCD_DPW3_RWD_DER_S6</v>
      </c>
      <c r="DZ23" s="496" t="str">
        <f t="shared" si="8"/>
        <v>PCD_DPW3_RWD_RS_S6</v>
      </c>
      <c r="EA23" s="496" t="str">
        <f t="shared" si="8"/>
        <v>PCD_DPW3_RWD_DPLE_S6</v>
      </c>
    </row>
    <row r="24" spans="1:131" ht="15.6" thickBot="1" x14ac:dyDescent="0.3">
      <c r="A24" s="105"/>
      <c r="B24" s="91" t="str">
        <f t="shared" si="5"/>
        <v>YKY</v>
      </c>
      <c r="C24" s="11" t="s">
        <v>869</v>
      </c>
      <c r="D24" s="15" t="s">
        <v>128</v>
      </c>
      <c r="E24" s="63" t="s">
        <v>833</v>
      </c>
      <c r="F24" s="10" t="s">
        <v>129</v>
      </c>
      <c r="G24" s="19" t="s">
        <v>1939</v>
      </c>
      <c r="H24" s="11" t="s">
        <v>1144</v>
      </c>
      <c r="I24" s="166">
        <v>0</v>
      </c>
      <c r="J24" s="5"/>
      <c r="K24" s="1081"/>
      <c r="M24" s="126">
        <v>0</v>
      </c>
      <c r="N24" s="126">
        <v>0</v>
      </c>
      <c r="O24" s="52">
        <v>0</v>
      </c>
      <c r="P24" s="52">
        <v>0</v>
      </c>
      <c r="Q24" s="52">
        <v>0</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9">
        <v>0</v>
      </c>
      <c r="AS24" s="9">
        <v>0</v>
      </c>
      <c r="AT24" s="9">
        <v>0</v>
      </c>
      <c r="AU24" s="56">
        <v>0</v>
      </c>
      <c r="AV24" s="56">
        <v>0</v>
      </c>
      <c r="AW24" s="56">
        <v>0</v>
      </c>
      <c r="AX24" s="56">
        <v>0</v>
      </c>
      <c r="AY24" s="56">
        <v>0</v>
      </c>
      <c r="AZ24" s="56">
        <v>0</v>
      </c>
      <c r="BA24" s="138">
        <v>0</v>
      </c>
      <c r="BB24" s="5"/>
      <c r="BC24" s="168"/>
      <c r="BD24" s="52"/>
      <c r="BE24" s="9"/>
      <c r="BF24" s="9"/>
      <c r="BG24" s="9"/>
      <c r="BH24" s="9"/>
      <c r="BI24" s="9"/>
      <c r="BJ24" s="9"/>
      <c r="BK24" s="9"/>
      <c r="BL24" s="9"/>
      <c r="BM24" s="9"/>
      <c r="BN24" s="89"/>
      <c r="BO24" s="5"/>
      <c r="BP24" s="5"/>
      <c r="BQ24" s="5"/>
      <c r="BR24" s="5"/>
      <c r="BS24" s="5"/>
      <c r="BT24" s="5"/>
      <c r="BU24" s="230" t="s">
        <v>3048</v>
      </c>
      <c r="BV24" s="2"/>
      <c r="BX24" s="348"/>
      <c r="BY24" t="s">
        <v>3050</v>
      </c>
      <c r="BZ24" s="485" t="s">
        <v>3070</v>
      </c>
      <c r="CA24" s="485" t="s">
        <v>3070</v>
      </c>
      <c r="CB24" s="485" t="s">
        <v>3070</v>
      </c>
      <c r="CC24" s="485" t="s">
        <v>3070</v>
      </c>
      <c r="CD24" s="485" t="s">
        <v>3070</v>
      </c>
      <c r="CE24" s="485" t="s">
        <v>3070</v>
      </c>
      <c r="CF24" s="485" t="s">
        <v>3070</v>
      </c>
      <c r="CG24" s="485" t="s">
        <v>3070</v>
      </c>
      <c r="CH24" s="485" t="s">
        <v>3070</v>
      </c>
      <c r="CI24" s="485" t="s">
        <v>3070</v>
      </c>
      <c r="CJ24" s="485" t="s">
        <v>3070</v>
      </c>
      <c r="CK24" s="485" t="s">
        <v>3070</v>
      </c>
      <c r="CL24" s="485" t="s">
        <v>3070</v>
      </c>
      <c r="CM24" s="485" t="s">
        <v>3070</v>
      </c>
      <c r="CN24" s="485" t="s">
        <v>3070</v>
      </c>
      <c r="CO24" s="485" t="s">
        <v>3070</v>
      </c>
      <c r="CP24" s="485" t="s">
        <v>3070</v>
      </c>
      <c r="CQ24" s="485" t="s">
        <v>3070</v>
      </c>
      <c r="CR24" s="485" t="s">
        <v>3070</v>
      </c>
      <c r="CS24" s="485" t="s">
        <v>3070</v>
      </c>
      <c r="CT24" s="485" t="s">
        <v>3070</v>
      </c>
      <c r="CU24" s="485" t="s">
        <v>3070</v>
      </c>
      <c r="CV24" s="485" t="s">
        <v>3070</v>
      </c>
      <c r="CW24" s="485" t="s">
        <v>3070</v>
      </c>
      <c r="CX24" s="485" t="s">
        <v>3070</v>
      </c>
      <c r="CY24" s="485" t="s">
        <v>3070</v>
      </c>
      <c r="CZ24" s="485" t="s">
        <v>3070</v>
      </c>
      <c r="DA24" s="485" t="s">
        <v>3070</v>
      </c>
      <c r="DB24" s="485" t="s">
        <v>3070</v>
      </c>
      <c r="DC24" s="485" t="s">
        <v>3070</v>
      </c>
      <c r="DD24" s="485" t="s">
        <v>3070</v>
      </c>
      <c r="DE24" s="485" t="s">
        <v>3070</v>
      </c>
      <c r="DF24" s="485" t="s">
        <v>3070</v>
      </c>
      <c r="DG24" s="485" t="s">
        <v>3070</v>
      </c>
      <c r="DH24" s="485" t="s">
        <v>3070</v>
      </c>
      <c r="DI24" s="485" t="s">
        <v>3070</v>
      </c>
      <c r="DJ24" s="485" t="s">
        <v>3070</v>
      </c>
      <c r="DK24" s="485" t="s">
        <v>3070</v>
      </c>
      <c r="DL24" s="485" t="s">
        <v>3070</v>
      </c>
      <c r="DM24" s="485" t="s">
        <v>3070</v>
      </c>
      <c r="DN24" s="485" t="s">
        <v>3070</v>
      </c>
      <c r="DO24" s="306"/>
      <c r="DP24" s="496" t="str">
        <f t="shared" si="9"/>
        <v>PCD_DPW3_RWD_DLY_S7</v>
      </c>
      <c r="DQ24" s="496" t="str">
        <f t="shared" si="9"/>
        <v>PCD_DPW3_RWD_DIR_S7</v>
      </c>
      <c r="DR24" s="496" t="str">
        <f t="shared" si="9"/>
        <v>PCD_DPW3_RWD_DSCR_S7</v>
      </c>
      <c r="DS24" s="496" t="str">
        <f t="shared" si="9"/>
        <v>PCD_DPW3_RWD_DCS_S7</v>
      </c>
      <c r="DT24" s="496" t="str">
        <f t="shared" si="9"/>
        <v>PCD_DPW3_RWD_DSPC_S7</v>
      </c>
      <c r="DU24" s="496" t="str">
        <f t="shared" si="9"/>
        <v>PCD_DPW3_RWD_DPP_S7</v>
      </c>
      <c r="DV24" s="496" t="str">
        <f t="shared" si="9"/>
        <v>PCD_DPW3_RWD_DTPI_S7</v>
      </c>
      <c r="DW24" s="496" t="str">
        <f t="shared" si="9"/>
        <v>PCD_DPW3_RWD_DCI_S7</v>
      </c>
      <c r="DX24" s="496" t="str">
        <f t="shared" si="9"/>
        <v>PCD_DPW3_RWD_DSI_S7</v>
      </c>
      <c r="DY24" s="496" t="str">
        <f t="shared" si="9"/>
        <v>PCD_DPW3_RWD_DER_S7</v>
      </c>
      <c r="DZ24" s="496" t="str">
        <f t="shared" si="8"/>
        <v>PCD_DPW3_RWD_RS_S7</v>
      </c>
      <c r="EA24" s="496" t="str">
        <f t="shared" si="8"/>
        <v>PCD_DPW3_RWD_DPLE_S7</v>
      </c>
    </row>
    <row r="25" spans="1:131" ht="15.6" thickBot="1" x14ac:dyDescent="0.3">
      <c r="A25" s="105"/>
      <c r="B25" s="93" t="str">
        <f t="shared" si="5"/>
        <v>YKY</v>
      </c>
      <c r="C25" s="222" t="s">
        <v>869</v>
      </c>
      <c r="D25" s="94" t="s">
        <v>128</v>
      </c>
      <c r="E25" s="109" t="s">
        <v>833</v>
      </c>
      <c r="F25" s="391" t="s">
        <v>129</v>
      </c>
      <c r="G25" s="227" t="s">
        <v>1942</v>
      </c>
      <c r="H25" s="222" t="s">
        <v>1144</v>
      </c>
      <c r="I25" s="167">
        <v>0</v>
      </c>
      <c r="J25" s="5"/>
      <c r="K25" s="1081"/>
      <c r="M25" s="429">
        <f>SUM( M17:M23)</f>
        <v>5</v>
      </c>
      <c r="N25" s="430">
        <f t="shared" ref="N25:BA25" si="10">SUM( N17:N23)</f>
        <v>5</v>
      </c>
      <c r="O25" s="431">
        <f t="shared" si="10"/>
        <v>5</v>
      </c>
      <c r="P25" s="431">
        <f t="shared" si="10"/>
        <v>5</v>
      </c>
      <c r="Q25" s="431">
        <f t="shared" si="10"/>
        <v>5</v>
      </c>
      <c r="R25" s="431">
        <f t="shared" si="10"/>
        <v>5</v>
      </c>
      <c r="S25" s="431">
        <f t="shared" si="10"/>
        <v>5</v>
      </c>
      <c r="T25" s="431">
        <f t="shared" si="10"/>
        <v>5</v>
      </c>
      <c r="U25" s="431">
        <f t="shared" si="10"/>
        <v>5</v>
      </c>
      <c r="V25" s="431">
        <f t="shared" si="10"/>
        <v>5</v>
      </c>
      <c r="W25" s="431">
        <f t="shared" si="10"/>
        <v>5</v>
      </c>
      <c r="X25" s="431">
        <f t="shared" si="10"/>
        <v>5</v>
      </c>
      <c r="Y25" s="431">
        <f t="shared" si="10"/>
        <v>5</v>
      </c>
      <c r="Z25" s="431">
        <f t="shared" si="10"/>
        <v>5</v>
      </c>
      <c r="AA25" s="431">
        <f t="shared" si="10"/>
        <v>5</v>
      </c>
      <c r="AB25" s="431">
        <f t="shared" si="10"/>
        <v>5</v>
      </c>
      <c r="AC25" s="431">
        <f t="shared" si="10"/>
        <v>5</v>
      </c>
      <c r="AD25" s="431">
        <f t="shared" si="10"/>
        <v>5</v>
      </c>
      <c r="AE25" s="431">
        <f t="shared" si="10"/>
        <v>5</v>
      </c>
      <c r="AF25" s="431">
        <f t="shared" si="10"/>
        <v>5</v>
      </c>
      <c r="AG25" s="431">
        <f t="shared" si="10"/>
        <v>5</v>
      </c>
      <c r="AH25" s="431">
        <f t="shared" si="10"/>
        <v>5</v>
      </c>
      <c r="AI25" s="431">
        <f t="shared" si="10"/>
        <v>5</v>
      </c>
      <c r="AJ25" s="431">
        <f t="shared" si="10"/>
        <v>5</v>
      </c>
      <c r="AK25" s="431">
        <f t="shared" si="10"/>
        <v>5</v>
      </c>
      <c r="AL25" s="431">
        <f t="shared" si="10"/>
        <v>5</v>
      </c>
      <c r="AM25" s="431">
        <f t="shared" si="10"/>
        <v>5</v>
      </c>
      <c r="AN25" s="431">
        <f t="shared" si="10"/>
        <v>5</v>
      </c>
      <c r="AO25" s="431">
        <f t="shared" si="10"/>
        <v>5</v>
      </c>
      <c r="AP25" s="431">
        <f t="shared" si="10"/>
        <v>5</v>
      </c>
      <c r="AQ25" s="431">
        <f t="shared" si="10"/>
        <v>5</v>
      </c>
      <c r="AR25" s="431">
        <f t="shared" si="10"/>
        <v>5</v>
      </c>
      <c r="AS25" s="431">
        <f t="shared" si="10"/>
        <v>5</v>
      </c>
      <c r="AT25" s="431">
        <f t="shared" si="10"/>
        <v>5</v>
      </c>
      <c r="AU25" s="431">
        <f t="shared" si="10"/>
        <v>5</v>
      </c>
      <c r="AV25" s="431">
        <f t="shared" si="10"/>
        <v>5</v>
      </c>
      <c r="AW25" s="431">
        <f t="shared" si="10"/>
        <v>5</v>
      </c>
      <c r="AX25" s="431">
        <f t="shared" si="10"/>
        <v>5</v>
      </c>
      <c r="AY25" s="431">
        <f t="shared" si="10"/>
        <v>5</v>
      </c>
      <c r="AZ25" s="431">
        <f t="shared" si="10"/>
        <v>5</v>
      </c>
      <c r="BA25" s="432">
        <f t="shared" si="10"/>
        <v>5</v>
      </c>
      <c r="BB25" s="5"/>
      <c r="BC25" s="127"/>
      <c r="BD25" s="128"/>
      <c r="BE25" s="128"/>
      <c r="BF25" s="128"/>
      <c r="BG25" s="128"/>
      <c r="BH25" s="128"/>
      <c r="BI25" s="128"/>
      <c r="BJ25" s="128"/>
      <c r="BK25" s="128"/>
      <c r="BL25" s="128"/>
      <c r="BM25" s="128"/>
      <c r="BN25" s="90"/>
      <c r="BO25" s="5"/>
      <c r="BP25" s="5"/>
      <c r="BQ25" s="5"/>
      <c r="BR25" s="5"/>
      <c r="BS25" s="5"/>
      <c r="BT25" s="5"/>
      <c r="BU25" s="230" t="s">
        <v>3048</v>
      </c>
      <c r="BV25" s="2"/>
      <c r="BX25" s="348"/>
      <c r="BY25" t="s">
        <v>3050</v>
      </c>
      <c r="BZ25" s="495" t="s">
        <v>3071</v>
      </c>
      <c r="CA25" s="486" t="s">
        <v>3071</v>
      </c>
      <c r="CB25" s="487" t="s">
        <v>3071</v>
      </c>
      <c r="CC25" s="487" t="s">
        <v>3071</v>
      </c>
      <c r="CD25" s="487" t="s">
        <v>3071</v>
      </c>
      <c r="CE25" s="487" t="s">
        <v>3071</v>
      </c>
      <c r="CF25" s="487" t="s">
        <v>3071</v>
      </c>
      <c r="CG25" s="487" t="s">
        <v>3071</v>
      </c>
      <c r="CH25" s="487" t="s">
        <v>3071</v>
      </c>
      <c r="CI25" s="487" t="s">
        <v>3071</v>
      </c>
      <c r="CJ25" s="487" t="s">
        <v>3071</v>
      </c>
      <c r="CK25" s="487" t="s">
        <v>3071</v>
      </c>
      <c r="CL25" s="487" t="s">
        <v>3071</v>
      </c>
      <c r="CM25" s="487" t="s">
        <v>3071</v>
      </c>
      <c r="CN25" s="487" t="s">
        <v>3071</v>
      </c>
      <c r="CO25" s="487" t="s">
        <v>3071</v>
      </c>
      <c r="CP25" s="487" t="s">
        <v>3071</v>
      </c>
      <c r="CQ25" s="487" t="s">
        <v>3071</v>
      </c>
      <c r="CR25" s="487" t="s">
        <v>3071</v>
      </c>
      <c r="CS25" s="487" t="s">
        <v>3071</v>
      </c>
      <c r="CT25" s="487" t="s">
        <v>3071</v>
      </c>
      <c r="CU25" s="487" t="s">
        <v>3071</v>
      </c>
      <c r="CV25" s="487" t="s">
        <v>3071</v>
      </c>
      <c r="CW25" s="487" t="s">
        <v>3071</v>
      </c>
      <c r="CX25" s="487" t="s">
        <v>3071</v>
      </c>
      <c r="CY25" s="487" t="s">
        <v>3071</v>
      </c>
      <c r="CZ25" s="487" t="s">
        <v>3071</v>
      </c>
      <c r="DA25" s="487" t="s">
        <v>3071</v>
      </c>
      <c r="DB25" s="487" t="s">
        <v>3071</v>
      </c>
      <c r="DC25" s="487" t="s">
        <v>3071</v>
      </c>
      <c r="DD25" s="487" t="s">
        <v>3071</v>
      </c>
      <c r="DE25" s="487" t="s">
        <v>3071</v>
      </c>
      <c r="DF25" s="487" t="s">
        <v>3071</v>
      </c>
      <c r="DG25" s="487" t="s">
        <v>3071</v>
      </c>
      <c r="DH25" s="487" t="s">
        <v>3071</v>
      </c>
      <c r="DI25" s="487" t="s">
        <v>3071</v>
      </c>
      <c r="DJ25" s="487" t="s">
        <v>3071</v>
      </c>
      <c r="DK25" s="487" t="s">
        <v>3071</v>
      </c>
      <c r="DL25" s="487" t="s">
        <v>3071</v>
      </c>
      <c r="DM25" s="487" t="s">
        <v>3071</v>
      </c>
      <c r="DN25" s="488" t="s">
        <v>3071</v>
      </c>
      <c r="DO25" s="306"/>
      <c r="DP25" s="496" t="str">
        <f t="shared" si="9"/>
        <v>PCD_DPW3_RWD_DLY_ST</v>
      </c>
      <c r="DQ25" s="496" t="str">
        <f t="shared" si="9"/>
        <v>PCD_DPW3_RWD_DIR_ST</v>
      </c>
      <c r="DR25" s="496" t="str">
        <f t="shared" si="9"/>
        <v>PCD_DPW3_RWD_DSCR_ST</v>
      </c>
      <c r="DS25" s="496" t="str">
        <f t="shared" si="9"/>
        <v>PCD_DPW3_RWD_DCS_ST</v>
      </c>
      <c r="DT25" s="496" t="str">
        <f t="shared" si="9"/>
        <v>PCD_DPW3_RWD_DSPC_ST</v>
      </c>
      <c r="DU25" s="496" t="str">
        <f t="shared" si="9"/>
        <v>PCD_DPW3_RWD_DPP_ST</v>
      </c>
      <c r="DV25" s="496" t="str">
        <f t="shared" si="9"/>
        <v>PCD_DPW3_RWD_DTPI_ST</v>
      </c>
      <c r="DW25" s="496" t="str">
        <f t="shared" si="9"/>
        <v>PCD_DPW3_RWD_DCI_ST</v>
      </c>
      <c r="DX25" s="496" t="str">
        <f t="shared" si="9"/>
        <v>PCD_DPW3_RWD_DSI_ST</v>
      </c>
      <c r="DY25" s="496" t="str">
        <f t="shared" si="9"/>
        <v>PCD_DPW3_RWD_DER_ST</v>
      </c>
      <c r="DZ25" s="496" t="str">
        <f t="shared" si="8"/>
        <v>PCD_DPW3_RWD_RS_ST</v>
      </c>
      <c r="EA25" s="496" t="str">
        <f t="shared" si="8"/>
        <v>PCD_DPW3_RWD_DPLE_ST</v>
      </c>
    </row>
    <row r="26" spans="1:131" ht="15.6" thickBot="1" x14ac:dyDescent="0.3">
      <c r="A26" s="105"/>
      <c r="B26" s="112" t="str">
        <f xml:space="preserve"> B25</f>
        <v>YKY</v>
      </c>
      <c r="C26" s="280" t="s">
        <v>899</v>
      </c>
      <c r="D26" s="280" t="s">
        <v>74</v>
      </c>
      <c r="E26" s="106" t="s">
        <v>833</v>
      </c>
      <c r="F26" s="86" t="s">
        <v>75</v>
      </c>
      <c r="G26" s="389" t="s">
        <v>1904</v>
      </c>
      <c r="H26" s="97" t="s">
        <v>1144</v>
      </c>
      <c r="I26" s="363">
        <v>0</v>
      </c>
      <c r="K26" s="1081">
        <v>8</v>
      </c>
      <c r="M26" s="126">
        <v>8</v>
      </c>
      <c r="N26" s="126">
        <v>0</v>
      </c>
      <c r="O26" s="52">
        <v>0</v>
      </c>
      <c r="P26" s="52">
        <v>0</v>
      </c>
      <c r="Q26" s="52">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56">
        <v>0</v>
      </c>
      <c r="AV26" s="56">
        <v>0</v>
      </c>
      <c r="AW26" s="56">
        <v>0</v>
      </c>
      <c r="AX26" s="56">
        <v>0</v>
      </c>
      <c r="AY26" s="56">
        <v>0</v>
      </c>
      <c r="AZ26" s="56">
        <v>0</v>
      </c>
      <c r="BA26" s="89">
        <v>0</v>
      </c>
      <c r="BC26" s="168"/>
      <c r="BD26" s="52"/>
      <c r="BE26" s="9"/>
      <c r="BF26" s="9"/>
      <c r="BG26" s="9"/>
      <c r="BH26" s="9"/>
      <c r="BI26" s="9"/>
      <c r="BJ26" s="9"/>
      <c r="BK26" s="9"/>
      <c r="BL26" s="9"/>
      <c r="BM26" s="9"/>
      <c r="BN26" s="89"/>
      <c r="BU26" s="230" t="s">
        <v>3072</v>
      </c>
      <c r="BX26" s="348" t="s">
        <v>3073</v>
      </c>
      <c r="BY26" t="s">
        <v>3074</v>
      </c>
      <c r="BZ26" s="480" t="s">
        <v>3075</v>
      </c>
      <c r="CA26" s="480" t="s">
        <v>3075</v>
      </c>
      <c r="CB26" s="481" t="s">
        <v>3075</v>
      </c>
      <c r="CC26" s="481" t="s">
        <v>3075</v>
      </c>
      <c r="CD26" s="481" t="s">
        <v>3075</v>
      </c>
      <c r="CE26" s="482" t="s">
        <v>3075</v>
      </c>
      <c r="CF26" s="482" t="s">
        <v>3075</v>
      </c>
      <c r="CG26" s="482" t="s">
        <v>3075</v>
      </c>
      <c r="CH26" s="482" t="s">
        <v>3075</v>
      </c>
      <c r="CI26" s="482" t="s">
        <v>3075</v>
      </c>
      <c r="CJ26" s="482" t="s">
        <v>3075</v>
      </c>
      <c r="CK26" s="482" t="s">
        <v>3075</v>
      </c>
      <c r="CL26" s="482" t="s">
        <v>3075</v>
      </c>
      <c r="CM26" s="482" t="s">
        <v>3075</v>
      </c>
      <c r="CN26" s="482" t="s">
        <v>3075</v>
      </c>
      <c r="CO26" s="482" t="s">
        <v>3075</v>
      </c>
      <c r="CP26" s="482" t="s">
        <v>3075</v>
      </c>
      <c r="CQ26" s="482" t="s">
        <v>3075</v>
      </c>
      <c r="CR26" s="482" t="s">
        <v>3075</v>
      </c>
      <c r="CS26" s="482" t="s">
        <v>3075</v>
      </c>
      <c r="CT26" s="482" t="s">
        <v>3075</v>
      </c>
      <c r="CU26" s="482" t="s">
        <v>3075</v>
      </c>
      <c r="CV26" s="482" t="s">
        <v>3075</v>
      </c>
      <c r="CW26" s="482" t="s">
        <v>3075</v>
      </c>
      <c r="CX26" s="482" t="s">
        <v>3075</v>
      </c>
      <c r="CY26" s="482" t="s">
        <v>3075</v>
      </c>
      <c r="CZ26" s="482" t="s">
        <v>3075</v>
      </c>
      <c r="DA26" s="482" t="s">
        <v>3075</v>
      </c>
      <c r="DB26" s="482" t="s">
        <v>3075</v>
      </c>
      <c r="DC26" s="482" t="s">
        <v>3075</v>
      </c>
      <c r="DD26" s="482" t="s">
        <v>3075</v>
      </c>
      <c r="DE26" s="482" t="s">
        <v>3075</v>
      </c>
      <c r="DF26" s="482" t="s">
        <v>3075</v>
      </c>
      <c r="DG26" s="482" t="s">
        <v>3075</v>
      </c>
      <c r="DH26" s="483" t="s">
        <v>3075</v>
      </c>
      <c r="DI26" s="483" t="s">
        <v>3075</v>
      </c>
      <c r="DJ26" s="483" t="s">
        <v>3075</v>
      </c>
      <c r="DK26" s="483" t="s">
        <v>3075</v>
      </c>
      <c r="DL26" s="483" t="s">
        <v>3075</v>
      </c>
      <c r="DM26" s="483" t="s">
        <v>3075</v>
      </c>
      <c r="DN26" s="484" t="s">
        <v>3075</v>
      </c>
      <c r="DP26" s="348" t="s">
        <v>3076</v>
      </c>
      <c r="DQ26" s="333" t="s">
        <v>3077</v>
      </c>
      <c r="DR26" s="290" t="s">
        <v>3078</v>
      </c>
      <c r="DS26" s="290" t="s">
        <v>3079</v>
      </c>
      <c r="DT26" s="290" t="s">
        <v>3080</v>
      </c>
      <c r="DU26" s="290" t="s">
        <v>3081</v>
      </c>
      <c r="DV26" s="290" t="s">
        <v>3082</v>
      </c>
      <c r="DW26" s="290" t="s">
        <v>3083</v>
      </c>
      <c r="DX26" s="290" t="s">
        <v>3084</v>
      </c>
      <c r="DY26" s="290" t="s">
        <v>3085</v>
      </c>
      <c r="DZ26" s="290" t="s">
        <v>3086</v>
      </c>
      <c r="EA26" s="290" t="s">
        <v>3087</v>
      </c>
    </row>
    <row r="27" spans="1:131" ht="15.6" thickBot="1" x14ac:dyDescent="0.3">
      <c r="A27" s="105"/>
      <c r="B27" s="91" t="str">
        <f t="shared" si="5"/>
        <v>YKY</v>
      </c>
      <c r="C27" s="24" t="s">
        <v>899</v>
      </c>
      <c r="D27" s="24" t="s">
        <v>74</v>
      </c>
      <c r="E27" s="63" t="s">
        <v>833</v>
      </c>
      <c r="F27" s="10" t="s">
        <v>75</v>
      </c>
      <c r="G27" s="19" t="s">
        <v>1921</v>
      </c>
      <c r="H27" s="11" t="s">
        <v>1144</v>
      </c>
      <c r="I27" s="166">
        <v>0</v>
      </c>
      <c r="K27" s="1081"/>
      <c r="M27" s="126">
        <v>0</v>
      </c>
      <c r="N27" s="126">
        <v>6</v>
      </c>
      <c r="O27" s="52">
        <v>6</v>
      </c>
      <c r="P27" s="52">
        <v>1</v>
      </c>
      <c r="Q27" s="52">
        <v>1</v>
      </c>
      <c r="R27" s="9">
        <v>1</v>
      </c>
      <c r="S27" s="9">
        <v>0</v>
      </c>
      <c r="T27" s="9">
        <v>0</v>
      </c>
      <c r="U27" s="9">
        <v>0</v>
      </c>
      <c r="V27" s="9">
        <v>0</v>
      </c>
      <c r="W27" s="9">
        <v>0</v>
      </c>
      <c r="X27" s="9">
        <v>0</v>
      </c>
      <c r="Y27" s="9">
        <v>0</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56">
        <v>0</v>
      </c>
      <c r="AV27" s="56">
        <v>0</v>
      </c>
      <c r="AW27" s="56">
        <v>0</v>
      </c>
      <c r="AX27" s="56">
        <v>0</v>
      </c>
      <c r="AY27" s="56">
        <v>0</v>
      </c>
      <c r="AZ27" s="56">
        <v>0</v>
      </c>
      <c r="BA27" s="89">
        <v>0</v>
      </c>
      <c r="BC27" s="168"/>
      <c r="BD27" s="52"/>
      <c r="BE27" s="9"/>
      <c r="BF27" s="9"/>
      <c r="BG27" s="9"/>
      <c r="BH27" s="9"/>
      <c r="BI27" s="9"/>
      <c r="BJ27" s="9"/>
      <c r="BK27" s="9"/>
      <c r="BL27" s="9"/>
      <c r="BM27" s="9"/>
      <c r="BN27" s="89"/>
      <c r="BU27" s="230" t="s">
        <v>3072</v>
      </c>
      <c r="BX27" s="348"/>
      <c r="BY27" t="s">
        <v>3074</v>
      </c>
      <c r="BZ27" s="480" t="s">
        <v>3088</v>
      </c>
      <c r="CA27" s="480" t="s">
        <v>3088</v>
      </c>
      <c r="CB27" s="480" t="s">
        <v>3088</v>
      </c>
      <c r="CC27" s="480" t="s">
        <v>3088</v>
      </c>
      <c r="CD27" s="480" t="s">
        <v>3088</v>
      </c>
      <c r="CE27" s="480" t="s">
        <v>3088</v>
      </c>
      <c r="CF27" s="480" t="s">
        <v>3088</v>
      </c>
      <c r="CG27" s="480" t="s">
        <v>3088</v>
      </c>
      <c r="CH27" s="480" t="s">
        <v>3088</v>
      </c>
      <c r="CI27" s="480" t="s">
        <v>3088</v>
      </c>
      <c r="CJ27" s="480" t="s">
        <v>3088</v>
      </c>
      <c r="CK27" s="480" t="s">
        <v>3088</v>
      </c>
      <c r="CL27" s="480" t="s">
        <v>3088</v>
      </c>
      <c r="CM27" s="480" t="s">
        <v>3088</v>
      </c>
      <c r="CN27" s="480" t="s">
        <v>3088</v>
      </c>
      <c r="CO27" s="480" t="s">
        <v>3088</v>
      </c>
      <c r="CP27" s="480" t="s">
        <v>3088</v>
      </c>
      <c r="CQ27" s="480" t="s">
        <v>3088</v>
      </c>
      <c r="CR27" s="480" t="s">
        <v>3088</v>
      </c>
      <c r="CS27" s="480" t="s">
        <v>3088</v>
      </c>
      <c r="CT27" s="480" t="s">
        <v>3088</v>
      </c>
      <c r="CU27" s="480" t="s">
        <v>3088</v>
      </c>
      <c r="CV27" s="480" t="s">
        <v>3088</v>
      </c>
      <c r="CW27" s="480" t="s">
        <v>3088</v>
      </c>
      <c r="CX27" s="480" t="s">
        <v>3088</v>
      </c>
      <c r="CY27" s="480" t="s">
        <v>3088</v>
      </c>
      <c r="CZ27" s="480" t="s">
        <v>3088</v>
      </c>
      <c r="DA27" s="480" t="s">
        <v>3088</v>
      </c>
      <c r="DB27" s="480" t="s">
        <v>3088</v>
      </c>
      <c r="DC27" s="480" t="s">
        <v>3088</v>
      </c>
      <c r="DD27" s="480" t="s">
        <v>3088</v>
      </c>
      <c r="DE27" s="480" t="s">
        <v>3088</v>
      </c>
      <c r="DF27" s="480" t="s">
        <v>3088</v>
      </c>
      <c r="DG27" s="480" t="s">
        <v>3088</v>
      </c>
      <c r="DH27" s="480" t="s">
        <v>3088</v>
      </c>
      <c r="DI27" s="480" t="s">
        <v>3088</v>
      </c>
      <c r="DJ27" s="480" t="s">
        <v>3088</v>
      </c>
      <c r="DK27" s="480" t="s">
        <v>3088</v>
      </c>
      <c r="DL27" s="480" t="s">
        <v>3088</v>
      </c>
      <c r="DM27" s="480" t="s">
        <v>3088</v>
      </c>
      <c r="DN27" s="480" t="s">
        <v>3088</v>
      </c>
      <c r="DP27" s="496" t="str">
        <f>DP$26&amp;$DO9</f>
        <v>PCD_DPW3_WRESUP_DLY_S1</v>
      </c>
      <c r="DQ27" s="496" t="str">
        <f t="shared" ref="DQ27:DY27" si="11">DQ$26&amp;$DO9</f>
        <v>PCD_DPW3_WRESUP_DIR_S1</v>
      </c>
      <c r="DR27" s="496" t="str">
        <f t="shared" si="11"/>
        <v>PCD_DPW3_WRESUP_DSCR_S1</v>
      </c>
      <c r="DS27" s="496" t="str">
        <f t="shared" si="11"/>
        <v>PCD_DPW3_WRESUP_DCS_S1</v>
      </c>
      <c r="DT27" s="496" t="str">
        <f t="shared" si="11"/>
        <v>PCD_DPW3_WRESUP_DSPC_S1</v>
      </c>
      <c r="DU27" s="496" t="str">
        <f t="shared" si="11"/>
        <v>PCD_DPW3_WRESUP_DPP_S1</v>
      </c>
      <c r="DV27" s="496" t="str">
        <f t="shared" si="11"/>
        <v>PCD_DPW3_WRESUP_DTPI_S1</v>
      </c>
      <c r="DW27" s="496" t="str">
        <f t="shared" si="11"/>
        <v>PCD_DPW3_WRESUP_DCI_S1</v>
      </c>
      <c r="DX27" s="496" t="str">
        <f t="shared" si="11"/>
        <v>PCD_DPW3_WRESUP_DSI_S1</v>
      </c>
      <c r="DY27" s="496" t="str">
        <f t="shared" si="11"/>
        <v>PCD_DPW3_WRESUP_DER_S1</v>
      </c>
      <c r="DZ27" s="496" t="str">
        <f t="shared" ref="DZ27:EA34" si="12">DZ$26&amp;$DO9</f>
        <v>PCD_DPW3_WRESUP_RS_S1</v>
      </c>
      <c r="EA27" s="496" t="str">
        <f t="shared" si="12"/>
        <v>PCD_DPW3_WRESUP_DPLE_S1</v>
      </c>
    </row>
    <row r="28" spans="1:131" ht="15.6" thickBot="1" x14ac:dyDescent="0.3">
      <c r="A28" s="105"/>
      <c r="B28" s="91" t="str">
        <f t="shared" si="5"/>
        <v>YKY</v>
      </c>
      <c r="C28" s="24" t="s">
        <v>899</v>
      </c>
      <c r="D28" s="24" t="s">
        <v>74</v>
      </c>
      <c r="E28" s="63" t="s">
        <v>833</v>
      </c>
      <c r="F28" s="10" t="s">
        <v>75</v>
      </c>
      <c r="G28" s="19" t="s">
        <v>1924</v>
      </c>
      <c r="H28" s="11" t="s">
        <v>1144</v>
      </c>
      <c r="I28" s="166">
        <v>0</v>
      </c>
      <c r="K28" s="1081"/>
      <c r="M28" s="126">
        <v>0</v>
      </c>
      <c r="N28" s="126">
        <v>1</v>
      </c>
      <c r="O28" s="52">
        <v>1</v>
      </c>
      <c r="P28" s="52">
        <v>6</v>
      </c>
      <c r="Q28" s="52">
        <v>1</v>
      </c>
      <c r="R28" s="9">
        <v>0</v>
      </c>
      <c r="S28" s="9">
        <v>1</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56">
        <v>0</v>
      </c>
      <c r="AV28" s="56">
        <v>0</v>
      </c>
      <c r="AW28" s="56">
        <v>0</v>
      </c>
      <c r="AX28" s="56">
        <v>0</v>
      </c>
      <c r="AY28" s="56">
        <v>0</v>
      </c>
      <c r="AZ28" s="56">
        <v>0</v>
      </c>
      <c r="BA28" s="89">
        <v>0</v>
      </c>
      <c r="BC28" s="168">
        <v>1</v>
      </c>
      <c r="BD28" s="52"/>
      <c r="BE28" s="9"/>
      <c r="BF28" s="9"/>
      <c r="BG28" s="9"/>
      <c r="BH28" s="9"/>
      <c r="BI28" s="9"/>
      <c r="BJ28" s="9"/>
      <c r="BK28" s="9"/>
      <c r="BL28" s="9"/>
      <c r="BM28" s="9"/>
      <c r="BN28" s="89"/>
      <c r="BU28" s="230" t="s">
        <v>3072</v>
      </c>
      <c r="BX28" s="348"/>
      <c r="BY28" t="s">
        <v>3074</v>
      </c>
      <c r="BZ28" s="480" t="s">
        <v>3089</v>
      </c>
      <c r="CA28" s="480" t="s">
        <v>3089</v>
      </c>
      <c r="CB28" s="480" t="s">
        <v>3089</v>
      </c>
      <c r="CC28" s="480" t="s">
        <v>3089</v>
      </c>
      <c r="CD28" s="480" t="s">
        <v>3089</v>
      </c>
      <c r="CE28" s="480" t="s">
        <v>3089</v>
      </c>
      <c r="CF28" s="480" t="s">
        <v>3089</v>
      </c>
      <c r="CG28" s="480" t="s">
        <v>3089</v>
      </c>
      <c r="CH28" s="480" t="s">
        <v>3089</v>
      </c>
      <c r="CI28" s="480" t="s">
        <v>3089</v>
      </c>
      <c r="CJ28" s="480" t="s">
        <v>3089</v>
      </c>
      <c r="CK28" s="480" t="s">
        <v>3089</v>
      </c>
      <c r="CL28" s="480" t="s">
        <v>3089</v>
      </c>
      <c r="CM28" s="480" t="s">
        <v>3089</v>
      </c>
      <c r="CN28" s="480" t="s">
        <v>3089</v>
      </c>
      <c r="CO28" s="480" t="s">
        <v>3089</v>
      </c>
      <c r="CP28" s="480" t="s">
        <v>3089</v>
      </c>
      <c r="CQ28" s="480" t="s">
        <v>3089</v>
      </c>
      <c r="CR28" s="480" t="s">
        <v>3089</v>
      </c>
      <c r="CS28" s="480" t="s">
        <v>3089</v>
      </c>
      <c r="CT28" s="480" t="s">
        <v>3089</v>
      </c>
      <c r="CU28" s="480" t="s">
        <v>3089</v>
      </c>
      <c r="CV28" s="480" t="s">
        <v>3089</v>
      </c>
      <c r="CW28" s="480" t="s">
        <v>3089</v>
      </c>
      <c r="CX28" s="480" t="s">
        <v>3089</v>
      </c>
      <c r="CY28" s="480" t="s">
        <v>3089</v>
      </c>
      <c r="CZ28" s="480" t="s">
        <v>3089</v>
      </c>
      <c r="DA28" s="480" t="s">
        <v>3089</v>
      </c>
      <c r="DB28" s="480" t="s">
        <v>3089</v>
      </c>
      <c r="DC28" s="480" t="s">
        <v>3089</v>
      </c>
      <c r="DD28" s="480" t="s">
        <v>3089</v>
      </c>
      <c r="DE28" s="480" t="s">
        <v>3089</v>
      </c>
      <c r="DF28" s="480" t="s">
        <v>3089</v>
      </c>
      <c r="DG28" s="480" t="s">
        <v>3089</v>
      </c>
      <c r="DH28" s="480" t="s">
        <v>3089</v>
      </c>
      <c r="DI28" s="480" t="s">
        <v>3089</v>
      </c>
      <c r="DJ28" s="480" t="s">
        <v>3089</v>
      </c>
      <c r="DK28" s="480" t="s">
        <v>3089</v>
      </c>
      <c r="DL28" s="480" t="s">
        <v>3089</v>
      </c>
      <c r="DM28" s="480" t="s">
        <v>3089</v>
      </c>
      <c r="DN28" s="480" t="s">
        <v>3089</v>
      </c>
      <c r="DP28" s="496" t="str">
        <f t="shared" ref="DP28:DY28" si="13">DP$26&amp;$DO10</f>
        <v>PCD_DPW3_WRESUP_DLY_S2</v>
      </c>
      <c r="DQ28" s="496" t="str">
        <f t="shared" si="13"/>
        <v>PCD_DPW3_WRESUP_DIR_S2</v>
      </c>
      <c r="DR28" s="496" t="str">
        <f t="shared" si="13"/>
        <v>PCD_DPW3_WRESUP_DSCR_S2</v>
      </c>
      <c r="DS28" s="496" t="str">
        <f t="shared" si="13"/>
        <v>PCD_DPW3_WRESUP_DCS_S2</v>
      </c>
      <c r="DT28" s="496" t="str">
        <f t="shared" si="13"/>
        <v>PCD_DPW3_WRESUP_DSPC_S2</v>
      </c>
      <c r="DU28" s="496" t="str">
        <f t="shared" si="13"/>
        <v>PCD_DPW3_WRESUP_DPP_S2</v>
      </c>
      <c r="DV28" s="496" t="str">
        <f t="shared" si="13"/>
        <v>PCD_DPW3_WRESUP_DTPI_S2</v>
      </c>
      <c r="DW28" s="496" t="str">
        <f t="shared" si="13"/>
        <v>PCD_DPW3_WRESUP_DCI_S2</v>
      </c>
      <c r="DX28" s="496" t="str">
        <f t="shared" si="13"/>
        <v>PCD_DPW3_WRESUP_DSI_S2</v>
      </c>
      <c r="DY28" s="496" t="str">
        <f t="shared" si="13"/>
        <v>PCD_DPW3_WRESUP_DER_S2</v>
      </c>
      <c r="DZ28" s="496" t="str">
        <f t="shared" si="12"/>
        <v>PCD_DPW3_WRESUP_RS_S2</v>
      </c>
      <c r="EA28" s="496" t="str">
        <f t="shared" si="12"/>
        <v>PCD_DPW3_WRESUP_DPLE_S2</v>
      </c>
    </row>
    <row r="29" spans="1:131" ht="15.6" thickBot="1" x14ac:dyDescent="0.3">
      <c r="A29" s="105"/>
      <c r="B29" s="91" t="str">
        <f t="shared" si="5"/>
        <v>YKY</v>
      </c>
      <c r="C29" s="24" t="s">
        <v>899</v>
      </c>
      <c r="D29" s="24" t="s">
        <v>74</v>
      </c>
      <c r="E29" s="63" t="s">
        <v>833</v>
      </c>
      <c r="F29" s="10" t="s">
        <v>75</v>
      </c>
      <c r="G29" s="19" t="s">
        <v>1927</v>
      </c>
      <c r="H29" s="11" t="s">
        <v>1144</v>
      </c>
      <c r="I29" s="166">
        <v>0</v>
      </c>
      <c r="K29" s="1081"/>
      <c r="M29" s="126">
        <v>0</v>
      </c>
      <c r="N29" s="126">
        <v>0</v>
      </c>
      <c r="O29" s="52">
        <v>0</v>
      </c>
      <c r="P29" s="52">
        <v>0</v>
      </c>
      <c r="Q29" s="52">
        <v>0</v>
      </c>
      <c r="R29" s="9">
        <v>1</v>
      </c>
      <c r="S29" s="9">
        <v>0</v>
      </c>
      <c r="T29" s="9">
        <v>1</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56">
        <v>0</v>
      </c>
      <c r="AV29" s="56">
        <v>0</v>
      </c>
      <c r="AW29" s="56">
        <v>0</v>
      </c>
      <c r="AX29" s="56">
        <v>0</v>
      </c>
      <c r="AY29" s="56">
        <v>0</v>
      </c>
      <c r="AZ29" s="56">
        <v>0</v>
      </c>
      <c r="BA29" s="89">
        <v>0</v>
      </c>
      <c r="BC29" s="168">
        <v>1</v>
      </c>
      <c r="BD29" s="52"/>
      <c r="BE29" s="9"/>
      <c r="BF29" s="9"/>
      <c r="BG29" s="9"/>
      <c r="BH29" s="9"/>
      <c r="BI29" s="9"/>
      <c r="BJ29" s="9"/>
      <c r="BK29" s="9"/>
      <c r="BL29" s="9"/>
      <c r="BM29" s="9"/>
      <c r="BN29" s="89"/>
      <c r="BU29" s="230" t="s">
        <v>3072</v>
      </c>
      <c r="BX29" s="348"/>
      <c r="BY29" t="s">
        <v>3074</v>
      </c>
      <c r="BZ29" s="480" t="s">
        <v>3090</v>
      </c>
      <c r="CA29" s="480" t="s">
        <v>3090</v>
      </c>
      <c r="CB29" s="480" t="s">
        <v>3090</v>
      </c>
      <c r="CC29" s="480" t="s">
        <v>3090</v>
      </c>
      <c r="CD29" s="480" t="s">
        <v>3090</v>
      </c>
      <c r="CE29" s="480" t="s">
        <v>3090</v>
      </c>
      <c r="CF29" s="480" t="s">
        <v>3090</v>
      </c>
      <c r="CG29" s="480" t="s">
        <v>3090</v>
      </c>
      <c r="CH29" s="480" t="s">
        <v>3090</v>
      </c>
      <c r="CI29" s="480" t="s">
        <v>3090</v>
      </c>
      <c r="CJ29" s="480" t="s">
        <v>3090</v>
      </c>
      <c r="CK29" s="480" t="s">
        <v>3090</v>
      </c>
      <c r="CL29" s="480" t="s">
        <v>3090</v>
      </c>
      <c r="CM29" s="480" t="s">
        <v>3090</v>
      </c>
      <c r="CN29" s="480" t="s">
        <v>3090</v>
      </c>
      <c r="CO29" s="480" t="s">
        <v>3090</v>
      </c>
      <c r="CP29" s="480" t="s">
        <v>3090</v>
      </c>
      <c r="CQ29" s="480" t="s">
        <v>3090</v>
      </c>
      <c r="CR29" s="480" t="s">
        <v>3090</v>
      </c>
      <c r="CS29" s="480" t="s">
        <v>3090</v>
      </c>
      <c r="CT29" s="480" t="s">
        <v>3090</v>
      </c>
      <c r="CU29" s="480" t="s">
        <v>3090</v>
      </c>
      <c r="CV29" s="480" t="s">
        <v>3090</v>
      </c>
      <c r="CW29" s="480" t="s">
        <v>3090</v>
      </c>
      <c r="CX29" s="480" t="s">
        <v>3090</v>
      </c>
      <c r="CY29" s="480" t="s">
        <v>3090</v>
      </c>
      <c r="CZ29" s="480" t="s">
        <v>3090</v>
      </c>
      <c r="DA29" s="480" t="s">
        <v>3090</v>
      </c>
      <c r="DB29" s="480" t="s">
        <v>3090</v>
      </c>
      <c r="DC29" s="480" t="s">
        <v>3090</v>
      </c>
      <c r="DD29" s="480" t="s">
        <v>3090</v>
      </c>
      <c r="DE29" s="480" t="s">
        <v>3090</v>
      </c>
      <c r="DF29" s="480" t="s">
        <v>3090</v>
      </c>
      <c r="DG29" s="480" t="s">
        <v>3090</v>
      </c>
      <c r="DH29" s="480" t="s">
        <v>3090</v>
      </c>
      <c r="DI29" s="480" t="s">
        <v>3090</v>
      </c>
      <c r="DJ29" s="480" t="s">
        <v>3090</v>
      </c>
      <c r="DK29" s="480" t="s">
        <v>3090</v>
      </c>
      <c r="DL29" s="480" t="s">
        <v>3090</v>
      </c>
      <c r="DM29" s="480" t="s">
        <v>3090</v>
      </c>
      <c r="DN29" s="480" t="s">
        <v>3090</v>
      </c>
      <c r="DP29" s="496" t="str">
        <f t="shared" ref="DP29:DY29" si="14">DP$26&amp;$DO11</f>
        <v>PCD_DPW3_WRESUP_DLY_S3</v>
      </c>
      <c r="DQ29" s="496" t="str">
        <f t="shared" si="14"/>
        <v>PCD_DPW3_WRESUP_DIR_S3</v>
      </c>
      <c r="DR29" s="496" t="str">
        <f t="shared" si="14"/>
        <v>PCD_DPW3_WRESUP_DSCR_S3</v>
      </c>
      <c r="DS29" s="496" t="str">
        <f t="shared" si="14"/>
        <v>PCD_DPW3_WRESUP_DCS_S3</v>
      </c>
      <c r="DT29" s="496" t="str">
        <f t="shared" si="14"/>
        <v>PCD_DPW3_WRESUP_DSPC_S3</v>
      </c>
      <c r="DU29" s="496" t="str">
        <f t="shared" si="14"/>
        <v>PCD_DPW3_WRESUP_DPP_S3</v>
      </c>
      <c r="DV29" s="496" t="str">
        <f t="shared" si="14"/>
        <v>PCD_DPW3_WRESUP_DTPI_S3</v>
      </c>
      <c r="DW29" s="496" t="str">
        <f t="shared" si="14"/>
        <v>PCD_DPW3_WRESUP_DCI_S3</v>
      </c>
      <c r="DX29" s="496" t="str">
        <f t="shared" si="14"/>
        <v>PCD_DPW3_WRESUP_DSI_S3</v>
      </c>
      <c r="DY29" s="496" t="str">
        <f t="shared" si="14"/>
        <v>PCD_DPW3_WRESUP_DER_S3</v>
      </c>
      <c r="DZ29" s="496" t="str">
        <f t="shared" si="12"/>
        <v>PCD_DPW3_WRESUP_RS_S3</v>
      </c>
      <c r="EA29" s="496" t="str">
        <f t="shared" si="12"/>
        <v>PCD_DPW3_WRESUP_DPLE_S3</v>
      </c>
    </row>
    <row r="30" spans="1:131" ht="15.6" thickBot="1" x14ac:dyDescent="0.3">
      <c r="A30" s="105"/>
      <c r="B30" s="91" t="str">
        <f t="shared" si="5"/>
        <v>YKY</v>
      </c>
      <c r="C30" s="24" t="s">
        <v>899</v>
      </c>
      <c r="D30" s="24" t="s">
        <v>74</v>
      </c>
      <c r="E30" s="63" t="s">
        <v>833</v>
      </c>
      <c r="F30" s="10" t="s">
        <v>75</v>
      </c>
      <c r="G30" s="19" t="s">
        <v>1930</v>
      </c>
      <c r="H30" s="11" t="s">
        <v>1144</v>
      </c>
      <c r="I30" s="166">
        <v>0</v>
      </c>
      <c r="K30" s="1081"/>
      <c r="M30" s="126">
        <v>0</v>
      </c>
      <c r="N30" s="126">
        <v>1</v>
      </c>
      <c r="O30" s="52">
        <v>1</v>
      </c>
      <c r="P30" s="52">
        <v>1</v>
      </c>
      <c r="Q30" s="52">
        <v>6</v>
      </c>
      <c r="R30" s="9">
        <v>6</v>
      </c>
      <c r="S30" s="9">
        <v>7</v>
      </c>
      <c r="T30" s="9">
        <v>7</v>
      </c>
      <c r="U30" s="9">
        <v>8</v>
      </c>
      <c r="V30" s="9">
        <v>8</v>
      </c>
      <c r="W30" s="9">
        <v>8</v>
      </c>
      <c r="X30" s="9">
        <v>8</v>
      </c>
      <c r="Y30" s="9">
        <v>8</v>
      </c>
      <c r="Z30" s="9">
        <v>8</v>
      </c>
      <c r="AA30" s="9">
        <v>7</v>
      </c>
      <c r="AB30" s="9">
        <v>7</v>
      </c>
      <c r="AC30" s="9">
        <v>7</v>
      </c>
      <c r="AD30" s="9">
        <v>7</v>
      </c>
      <c r="AE30" s="9">
        <v>7</v>
      </c>
      <c r="AF30" s="9">
        <v>0</v>
      </c>
      <c r="AG30" s="9">
        <v>0</v>
      </c>
      <c r="AH30" s="9">
        <v>0</v>
      </c>
      <c r="AI30" s="9">
        <v>0</v>
      </c>
      <c r="AJ30" s="9">
        <v>0</v>
      </c>
      <c r="AK30" s="9">
        <v>0</v>
      </c>
      <c r="AL30" s="9">
        <v>0</v>
      </c>
      <c r="AM30" s="9">
        <v>0</v>
      </c>
      <c r="AN30" s="9">
        <v>0</v>
      </c>
      <c r="AO30" s="9">
        <v>0</v>
      </c>
      <c r="AP30" s="9">
        <v>0</v>
      </c>
      <c r="AQ30" s="9">
        <v>0</v>
      </c>
      <c r="AR30" s="9">
        <v>0</v>
      </c>
      <c r="AS30" s="9">
        <v>0</v>
      </c>
      <c r="AT30" s="9">
        <v>0</v>
      </c>
      <c r="AU30" s="56">
        <v>0</v>
      </c>
      <c r="AV30" s="56">
        <v>0</v>
      </c>
      <c r="AW30" s="56">
        <v>0</v>
      </c>
      <c r="AX30" s="56">
        <v>0</v>
      </c>
      <c r="AY30" s="56">
        <v>0</v>
      </c>
      <c r="AZ30" s="56">
        <v>0</v>
      </c>
      <c r="BA30" s="89">
        <v>0</v>
      </c>
      <c r="BC30" s="168">
        <v>1</v>
      </c>
      <c r="BD30" s="52"/>
      <c r="BE30" s="9"/>
      <c r="BF30" s="9"/>
      <c r="BG30" s="9"/>
      <c r="BH30" s="9"/>
      <c r="BI30" s="9"/>
      <c r="BJ30" s="9"/>
      <c r="BK30" s="9"/>
      <c r="BL30" s="9"/>
      <c r="BM30" s="9"/>
      <c r="BN30" s="89"/>
      <c r="BU30" s="230" t="s">
        <v>3072</v>
      </c>
      <c r="BX30" s="348"/>
      <c r="BY30" t="s">
        <v>3074</v>
      </c>
      <c r="BZ30" s="480" t="s">
        <v>3091</v>
      </c>
      <c r="CA30" s="480" t="s">
        <v>3091</v>
      </c>
      <c r="CB30" s="480" t="s">
        <v>3091</v>
      </c>
      <c r="CC30" s="480" t="s">
        <v>3091</v>
      </c>
      <c r="CD30" s="480" t="s">
        <v>3091</v>
      </c>
      <c r="CE30" s="480" t="s">
        <v>3091</v>
      </c>
      <c r="CF30" s="480" t="s">
        <v>3091</v>
      </c>
      <c r="CG30" s="480" t="s">
        <v>3091</v>
      </c>
      <c r="CH30" s="480" t="s">
        <v>3091</v>
      </c>
      <c r="CI30" s="480" t="s">
        <v>3091</v>
      </c>
      <c r="CJ30" s="480" t="s">
        <v>3091</v>
      </c>
      <c r="CK30" s="480" t="s">
        <v>3091</v>
      </c>
      <c r="CL30" s="480" t="s">
        <v>3091</v>
      </c>
      <c r="CM30" s="480" t="s">
        <v>3091</v>
      </c>
      <c r="CN30" s="480" t="s">
        <v>3091</v>
      </c>
      <c r="CO30" s="480" t="s">
        <v>3091</v>
      </c>
      <c r="CP30" s="480" t="s">
        <v>3091</v>
      </c>
      <c r="CQ30" s="480" t="s">
        <v>3091</v>
      </c>
      <c r="CR30" s="480" t="s">
        <v>3091</v>
      </c>
      <c r="CS30" s="480" t="s">
        <v>3091</v>
      </c>
      <c r="CT30" s="480" t="s">
        <v>3091</v>
      </c>
      <c r="CU30" s="480" t="s">
        <v>3091</v>
      </c>
      <c r="CV30" s="480" t="s">
        <v>3091</v>
      </c>
      <c r="CW30" s="480" t="s">
        <v>3091</v>
      </c>
      <c r="CX30" s="480" t="s">
        <v>3091</v>
      </c>
      <c r="CY30" s="480" t="s">
        <v>3091</v>
      </c>
      <c r="CZ30" s="480" t="s">
        <v>3091</v>
      </c>
      <c r="DA30" s="480" t="s">
        <v>3091</v>
      </c>
      <c r="DB30" s="480" t="s">
        <v>3091</v>
      </c>
      <c r="DC30" s="480" t="s">
        <v>3091</v>
      </c>
      <c r="DD30" s="480" t="s">
        <v>3091</v>
      </c>
      <c r="DE30" s="480" t="s">
        <v>3091</v>
      </c>
      <c r="DF30" s="480" t="s">
        <v>3091</v>
      </c>
      <c r="DG30" s="480" t="s">
        <v>3091</v>
      </c>
      <c r="DH30" s="480" t="s">
        <v>3091</v>
      </c>
      <c r="DI30" s="480" t="s">
        <v>3091</v>
      </c>
      <c r="DJ30" s="480" t="s">
        <v>3091</v>
      </c>
      <c r="DK30" s="480" t="s">
        <v>3091</v>
      </c>
      <c r="DL30" s="480" t="s">
        <v>3091</v>
      </c>
      <c r="DM30" s="480" t="s">
        <v>3091</v>
      </c>
      <c r="DN30" s="480" t="s">
        <v>3091</v>
      </c>
      <c r="DP30" s="496" t="str">
        <f t="shared" ref="DP30:DY30" si="15">DP$26&amp;$DO12</f>
        <v>PCD_DPW3_WRESUP_DLY_S4</v>
      </c>
      <c r="DQ30" s="496" t="str">
        <f t="shared" si="15"/>
        <v>PCD_DPW3_WRESUP_DIR_S4</v>
      </c>
      <c r="DR30" s="496" t="str">
        <f t="shared" si="15"/>
        <v>PCD_DPW3_WRESUP_DSCR_S4</v>
      </c>
      <c r="DS30" s="496" t="str">
        <f t="shared" si="15"/>
        <v>PCD_DPW3_WRESUP_DCS_S4</v>
      </c>
      <c r="DT30" s="496" t="str">
        <f t="shared" si="15"/>
        <v>PCD_DPW3_WRESUP_DSPC_S4</v>
      </c>
      <c r="DU30" s="496" t="str">
        <f t="shared" si="15"/>
        <v>PCD_DPW3_WRESUP_DPP_S4</v>
      </c>
      <c r="DV30" s="496" t="str">
        <f t="shared" si="15"/>
        <v>PCD_DPW3_WRESUP_DTPI_S4</v>
      </c>
      <c r="DW30" s="496" t="str">
        <f t="shared" si="15"/>
        <v>PCD_DPW3_WRESUP_DCI_S4</v>
      </c>
      <c r="DX30" s="496" t="str">
        <f t="shared" si="15"/>
        <v>PCD_DPW3_WRESUP_DSI_S4</v>
      </c>
      <c r="DY30" s="496" t="str">
        <f t="shared" si="15"/>
        <v>PCD_DPW3_WRESUP_DER_S4</v>
      </c>
      <c r="DZ30" s="496" t="str">
        <f t="shared" si="12"/>
        <v>PCD_DPW3_WRESUP_RS_S4</v>
      </c>
      <c r="EA30" s="496" t="str">
        <f t="shared" si="12"/>
        <v>PCD_DPW3_WRESUP_DPLE_S4</v>
      </c>
    </row>
    <row r="31" spans="1:131" ht="15.6" thickBot="1" x14ac:dyDescent="0.3">
      <c r="A31" s="105"/>
      <c r="B31" s="91" t="str">
        <f t="shared" si="5"/>
        <v>YKY</v>
      </c>
      <c r="C31" s="24" t="s">
        <v>899</v>
      </c>
      <c r="D31" s="24" t="s">
        <v>74</v>
      </c>
      <c r="E31" s="63" t="s">
        <v>833</v>
      </c>
      <c r="F31" s="10" t="s">
        <v>75</v>
      </c>
      <c r="G31" s="19" t="s">
        <v>1933</v>
      </c>
      <c r="H31" s="11" t="s">
        <v>1144</v>
      </c>
      <c r="I31" s="166">
        <v>0</v>
      </c>
      <c r="K31" s="1081"/>
      <c r="M31" s="126">
        <v>0</v>
      </c>
      <c r="N31" s="126">
        <v>0</v>
      </c>
      <c r="O31" s="52">
        <v>0</v>
      </c>
      <c r="P31" s="52">
        <v>0</v>
      </c>
      <c r="Q31" s="52">
        <v>0</v>
      </c>
      <c r="R31" s="9">
        <v>0</v>
      </c>
      <c r="S31" s="9">
        <v>0</v>
      </c>
      <c r="T31" s="9">
        <v>0</v>
      </c>
      <c r="U31" s="9">
        <v>0</v>
      </c>
      <c r="V31" s="9">
        <v>0</v>
      </c>
      <c r="W31" s="9">
        <v>0</v>
      </c>
      <c r="X31" s="9">
        <v>0</v>
      </c>
      <c r="Y31" s="9">
        <v>0</v>
      </c>
      <c r="Z31" s="9">
        <v>0</v>
      </c>
      <c r="AA31" s="9">
        <v>1</v>
      </c>
      <c r="AB31" s="9">
        <v>1</v>
      </c>
      <c r="AC31" s="9">
        <v>1</v>
      </c>
      <c r="AD31" s="9">
        <v>1</v>
      </c>
      <c r="AE31" s="9">
        <v>1</v>
      </c>
      <c r="AF31" s="9">
        <v>8</v>
      </c>
      <c r="AG31" s="9">
        <v>0</v>
      </c>
      <c r="AH31" s="9">
        <v>0</v>
      </c>
      <c r="AI31" s="9">
        <v>0</v>
      </c>
      <c r="AJ31" s="9">
        <v>0</v>
      </c>
      <c r="AK31" s="9">
        <v>0</v>
      </c>
      <c r="AL31" s="9">
        <v>0</v>
      </c>
      <c r="AM31" s="9">
        <v>0</v>
      </c>
      <c r="AN31" s="9">
        <v>0</v>
      </c>
      <c r="AO31" s="9">
        <v>0</v>
      </c>
      <c r="AP31" s="9">
        <v>0</v>
      </c>
      <c r="AQ31" s="9">
        <v>0</v>
      </c>
      <c r="AR31" s="9">
        <v>0</v>
      </c>
      <c r="AS31" s="9">
        <v>0</v>
      </c>
      <c r="AT31" s="9">
        <v>0</v>
      </c>
      <c r="AU31" s="56">
        <v>0</v>
      </c>
      <c r="AV31" s="56">
        <v>0</v>
      </c>
      <c r="AW31" s="56">
        <v>0</v>
      </c>
      <c r="AX31" s="56">
        <v>0</v>
      </c>
      <c r="AY31" s="56">
        <v>0</v>
      </c>
      <c r="AZ31" s="56">
        <v>0</v>
      </c>
      <c r="BA31" s="89">
        <v>0</v>
      </c>
      <c r="BC31" s="168"/>
      <c r="BD31" s="52"/>
      <c r="BE31" s="9"/>
      <c r="BF31" s="9"/>
      <c r="BG31" s="9"/>
      <c r="BH31" s="9"/>
      <c r="BI31" s="9"/>
      <c r="BJ31" s="9"/>
      <c r="BK31" s="9"/>
      <c r="BL31" s="9"/>
      <c r="BM31" s="9"/>
      <c r="BN31" s="89"/>
      <c r="BU31" s="230" t="s">
        <v>3072</v>
      </c>
      <c r="BX31" s="348"/>
      <c r="BY31" t="s">
        <v>3074</v>
      </c>
      <c r="BZ31" s="480" t="s">
        <v>3092</v>
      </c>
      <c r="CA31" s="480" t="s">
        <v>3092</v>
      </c>
      <c r="CB31" s="480" t="s">
        <v>3092</v>
      </c>
      <c r="CC31" s="480" t="s">
        <v>3092</v>
      </c>
      <c r="CD31" s="480" t="s">
        <v>3092</v>
      </c>
      <c r="CE31" s="480" t="s">
        <v>3092</v>
      </c>
      <c r="CF31" s="480" t="s">
        <v>3092</v>
      </c>
      <c r="CG31" s="480" t="s">
        <v>3092</v>
      </c>
      <c r="CH31" s="480" t="s">
        <v>3092</v>
      </c>
      <c r="CI31" s="480" t="s">
        <v>3092</v>
      </c>
      <c r="CJ31" s="480" t="s">
        <v>3092</v>
      </c>
      <c r="CK31" s="480" t="s">
        <v>3092</v>
      </c>
      <c r="CL31" s="480" t="s">
        <v>3092</v>
      </c>
      <c r="CM31" s="480" t="s">
        <v>3092</v>
      </c>
      <c r="CN31" s="480" t="s">
        <v>3092</v>
      </c>
      <c r="CO31" s="480" t="s">
        <v>3092</v>
      </c>
      <c r="CP31" s="480" t="s">
        <v>3092</v>
      </c>
      <c r="CQ31" s="480" t="s">
        <v>3092</v>
      </c>
      <c r="CR31" s="480" t="s">
        <v>3092</v>
      </c>
      <c r="CS31" s="480" t="s">
        <v>3092</v>
      </c>
      <c r="CT31" s="480" t="s">
        <v>3092</v>
      </c>
      <c r="CU31" s="480" t="s">
        <v>3092</v>
      </c>
      <c r="CV31" s="480" t="s">
        <v>3092</v>
      </c>
      <c r="CW31" s="480" t="s">
        <v>3092</v>
      </c>
      <c r="CX31" s="480" t="s">
        <v>3092</v>
      </c>
      <c r="CY31" s="480" t="s">
        <v>3092</v>
      </c>
      <c r="CZ31" s="480" t="s">
        <v>3092</v>
      </c>
      <c r="DA31" s="480" t="s">
        <v>3092</v>
      </c>
      <c r="DB31" s="480" t="s">
        <v>3092</v>
      </c>
      <c r="DC31" s="480" t="s">
        <v>3092</v>
      </c>
      <c r="DD31" s="480" t="s">
        <v>3092</v>
      </c>
      <c r="DE31" s="480" t="s">
        <v>3092</v>
      </c>
      <c r="DF31" s="480" t="s">
        <v>3092</v>
      </c>
      <c r="DG31" s="480" t="s">
        <v>3092</v>
      </c>
      <c r="DH31" s="480" t="s">
        <v>3092</v>
      </c>
      <c r="DI31" s="480" t="s">
        <v>3092</v>
      </c>
      <c r="DJ31" s="480" t="s">
        <v>3092</v>
      </c>
      <c r="DK31" s="480" t="s">
        <v>3092</v>
      </c>
      <c r="DL31" s="480" t="s">
        <v>3092</v>
      </c>
      <c r="DM31" s="480" t="s">
        <v>3092</v>
      </c>
      <c r="DN31" s="480" t="s">
        <v>3092</v>
      </c>
      <c r="DP31" s="496" t="str">
        <f t="shared" ref="DP31:DY31" si="16">DP$26&amp;$DO13</f>
        <v>PCD_DPW3_WRESUP_DLY_S5</v>
      </c>
      <c r="DQ31" s="496" t="str">
        <f t="shared" si="16"/>
        <v>PCD_DPW3_WRESUP_DIR_S5</v>
      </c>
      <c r="DR31" s="496" t="str">
        <f t="shared" si="16"/>
        <v>PCD_DPW3_WRESUP_DSCR_S5</v>
      </c>
      <c r="DS31" s="496" t="str">
        <f t="shared" si="16"/>
        <v>PCD_DPW3_WRESUP_DCS_S5</v>
      </c>
      <c r="DT31" s="496" t="str">
        <f t="shared" si="16"/>
        <v>PCD_DPW3_WRESUP_DSPC_S5</v>
      </c>
      <c r="DU31" s="496" t="str">
        <f t="shared" si="16"/>
        <v>PCD_DPW3_WRESUP_DPP_S5</v>
      </c>
      <c r="DV31" s="496" t="str">
        <f t="shared" si="16"/>
        <v>PCD_DPW3_WRESUP_DTPI_S5</v>
      </c>
      <c r="DW31" s="496" t="str">
        <f t="shared" si="16"/>
        <v>PCD_DPW3_WRESUP_DCI_S5</v>
      </c>
      <c r="DX31" s="496" t="str">
        <f t="shared" si="16"/>
        <v>PCD_DPW3_WRESUP_DSI_S5</v>
      </c>
      <c r="DY31" s="496" t="str">
        <f t="shared" si="16"/>
        <v>PCD_DPW3_WRESUP_DER_S5</v>
      </c>
      <c r="DZ31" s="496" t="str">
        <f t="shared" si="12"/>
        <v>PCD_DPW3_WRESUP_RS_S5</v>
      </c>
      <c r="EA31" s="496" t="str">
        <f t="shared" si="12"/>
        <v>PCD_DPW3_WRESUP_DPLE_S5</v>
      </c>
    </row>
    <row r="32" spans="1:131" ht="15.6" thickBot="1" x14ac:dyDescent="0.3">
      <c r="A32" s="105"/>
      <c r="B32" s="91" t="str">
        <f t="shared" si="5"/>
        <v>YKY</v>
      </c>
      <c r="C32" s="24" t="s">
        <v>899</v>
      </c>
      <c r="D32" s="24" t="s">
        <v>74</v>
      </c>
      <c r="E32" s="63" t="s">
        <v>833</v>
      </c>
      <c r="F32" s="10" t="s">
        <v>75</v>
      </c>
      <c r="G32" s="19" t="s">
        <v>1936</v>
      </c>
      <c r="H32" s="11" t="s">
        <v>1144</v>
      </c>
      <c r="I32" s="166">
        <v>0</v>
      </c>
      <c r="K32" s="1081"/>
      <c r="M32" s="126">
        <v>0</v>
      </c>
      <c r="N32" s="126">
        <v>0</v>
      </c>
      <c r="O32" s="52">
        <v>0</v>
      </c>
      <c r="P32" s="52">
        <v>0</v>
      </c>
      <c r="Q32" s="52">
        <v>0</v>
      </c>
      <c r="R32" s="9">
        <v>0</v>
      </c>
      <c r="S32" s="9">
        <v>0</v>
      </c>
      <c r="T32" s="9">
        <v>0</v>
      </c>
      <c r="U32" s="9">
        <v>0</v>
      </c>
      <c r="V32" s="9">
        <v>0</v>
      </c>
      <c r="W32" s="9">
        <v>0</v>
      </c>
      <c r="X32" s="9">
        <v>0</v>
      </c>
      <c r="Y32" s="9">
        <v>0</v>
      </c>
      <c r="Z32" s="9">
        <v>0</v>
      </c>
      <c r="AA32" s="9">
        <v>0</v>
      </c>
      <c r="AB32" s="9">
        <v>0</v>
      </c>
      <c r="AC32" s="9">
        <v>0</v>
      </c>
      <c r="AD32" s="9">
        <v>0</v>
      </c>
      <c r="AE32" s="9">
        <v>0</v>
      </c>
      <c r="AF32" s="9">
        <v>0</v>
      </c>
      <c r="AG32" s="9">
        <v>8</v>
      </c>
      <c r="AH32" s="9">
        <v>8</v>
      </c>
      <c r="AI32" s="9">
        <v>8</v>
      </c>
      <c r="AJ32" s="9">
        <v>8</v>
      </c>
      <c r="AK32" s="9">
        <v>8</v>
      </c>
      <c r="AL32" s="9">
        <v>8</v>
      </c>
      <c r="AM32" s="9">
        <v>8</v>
      </c>
      <c r="AN32" s="9">
        <v>8</v>
      </c>
      <c r="AO32" s="9">
        <v>8</v>
      </c>
      <c r="AP32" s="9">
        <v>8</v>
      </c>
      <c r="AQ32" s="9">
        <v>8</v>
      </c>
      <c r="AR32" s="9">
        <v>8</v>
      </c>
      <c r="AS32" s="9">
        <v>8</v>
      </c>
      <c r="AT32" s="9">
        <v>8</v>
      </c>
      <c r="AU32" s="56">
        <v>8</v>
      </c>
      <c r="AV32" s="56">
        <v>8</v>
      </c>
      <c r="AW32" s="56">
        <v>8</v>
      </c>
      <c r="AX32" s="56">
        <v>8</v>
      </c>
      <c r="AY32" s="56">
        <v>8</v>
      </c>
      <c r="AZ32" s="56">
        <v>8</v>
      </c>
      <c r="BA32" s="89">
        <v>8</v>
      </c>
      <c r="BC32" s="168"/>
      <c r="BD32" s="52"/>
      <c r="BE32" s="9"/>
      <c r="BF32" s="9"/>
      <c r="BG32" s="9"/>
      <c r="BH32" s="9"/>
      <c r="BI32" s="9"/>
      <c r="BJ32" s="9"/>
      <c r="BK32" s="9"/>
      <c r="BL32" s="9"/>
      <c r="BM32" s="9"/>
      <c r="BN32" s="89"/>
      <c r="BU32" s="230" t="s">
        <v>3072</v>
      </c>
      <c r="BX32" s="348"/>
      <c r="BY32" t="s">
        <v>3074</v>
      </c>
      <c r="BZ32" s="480" t="s">
        <v>3093</v>
      </c>
      <c r="CA32" s="480" t="s">
        <v>3093</v>
      </c>
      <c r="CB32" s="480" t="s">
        <v>3093</v>
      </c>
      <c r="CC32" s="480" t="s">
        <v>3093</v>
      </c>
      <c r="CD32" s="480" t="s">
        <v>3093</v>
      </c>
      <c r="CE32" s="480" t="s">
        <v>3093</v>
      </c>
      <c r="CF32" s="480" t="s">
        <v>3093</v>
      </c>
      <c r="CG32" s="480" t="s">
        <v>3093</v>
      </c>
      <c r="CH32" s="480" t="s">
        <v>3093</v>
      </c>
      <c r="CI32" s="480" t="s">
        <v>3093</v>
      </c>
      <c r="CJ32" s="480" t="s">
        <v>3093</v>
      </c>
      <c r="CK32" s="480" t="s">
        <v>3093</v>
      </c>
      <c r="CL32" s="480" t="s">
        <v>3093</v>
      </c>
      <c r="CM32" s="480" t="s">
        <v>3093</v>
      </c>
      <c r="CN32" s="480" t="s">
        <v>3093</v>
      </c>
      <c r="CO32" s="480" t="s">
        <v>3093</v>
      </c>
      <c r="CP32" s="480" t="s">
        <v>3093</v>
      </c>
      <c r="CQ32" s="480" t="s">
        <v>3093</v>
      </c>
      <c r="CR32" s="480" t="s">
        <v>3093</v>
      </c>
      <c r="CS32" s="480" t="s">
        <v>3093</v>
      </c>
      <c r="CT32" s="480" t="s">
        <v>3093</v>
      </c>
      <c r="CU32" s="480" t="s">
        <v>3093</v>
      </c>
      <c r="CV32" s="480" t="s">
        <v>3093</v>
      </c>
      <c r="CW32" s="480" t="s">
        <v>3093</v>
      </c>
      <c r="CX32" s="480" t="s">
        <v>3093</v>
      </c>
      <c r="CY32" s="480" t="s">
        <v>3093</v>
      </c>
      <c r="CZ32" s="480" t="s">
        <v>3093</v>
      </c>
      <c r="DA32" s="480" t="s">
        <v>3093</v>
      </c>
      <c r="DB32" s="480" t="s">
        <v>3093</v>
      </c>
      <c r="DC32" s="480" t="s">
        <v>3093</v>
      </c>
      <c r="DD32" s="480" t="s">
        <v>3093</v>
      </c>
      <c r="DE32" s="480" t="s">
        <v>3093</v>
      </c>
      <c r="DF32" s="480" t="s">
        <v>3093</v>
      </c>
      <c r="DG32" s="480" t="s">
        <v>3093</v>
      </c>
      <c r="DH32" s="480" t="s">
        <v>3093</v>
      </c>
      <c r="DI32" s="480" t="s">
        <v>3093</v>
      </c>
      <c r="DJ32" s="480" t="s">
        <v>3093</v>
      </c>
      <c r="DK32" s="480" t="s">
        <v>3093</v>
      </c>
      <c r="DL32" s="480" t="s">
        <v>3093</v>
      </c>
      <c r="DM32" s="480" t="s">
        <v>3093</v>
      </c>
      <c r="DN32" s="480" t="s">
        <v>3093</v>
      </c>
      <c r="DP32" s="496" t="str">
        <f t="shared" ref="DP32:DY32" si="17">DP$26&amp;$DO14</f>
        <v>PCD_DPW3_WRESUP_DLY_S6</v>
      </c>
      <c r="DQ32" s="496" t="str">
        <f t="shared" si="17"/>
        <v>PCD_DPW3_WRESUP_DIR_S6</v>
      </c>
      <c r="DR32" s="496" t="str">
        <f t="shared" si="17"/>
        <v>PCD_DPW3_WRESUP_DSCR_S6</v>
      </c>
      <c r="DS32" s="496" t="str">
        <f t="shared" si="17"/>
        <v>PCD_DPW3_WRESUP_DCS_S6</v>
      </c>
      <c r="DT32" s="496" t="str">
        <f t="shared" si="17"/>
        <v>PCD_DPW3_WRESUP_DSPC_S6</v>
      </c>
      <c r="DU32" s="496" t="str">
        <f t="shared" si="17"/>
        <v>PCD_DPW3_WRESUP_DPP_S6</v>
      </c>
      <c r="DV32" s="496" t="str">
        <f t="shared" si="17"/>
        <v>PCD_DPW3_WRESUP_DTPI_S6</v>
      </c>
      <c r="DW32" s="496" t="str">
        <f t="shared" si="17"/>
        <v>PCD_DPW3_WRESUP_DCI_S6</v>
      </c>
      <c r="DX32" s="496" t="str">
        <f t="shared" si="17"/>
        <v>PCD_DPW3_WRESUP_DSI_S6</v>
      </c>
      <c r="DY32" s="496" t="str">
        <f t="shared" si="17"/>
        <v>PCD_DPW3_WRESUP_DER_S6</v>
      </c>
      <c r="DZ32" s="496" t="str">
        <f t="shared" si="12"/>
        <v>PCD_DPW3_WRESUP_RS_S6</v>
      </c>
      <c r="EA32" s="496" t="str">
        <f t="shared" si="12"/>
        <v>PCD_DPW3_WRESUP_DPLE_S6</v>
      </c>
    </row>
    <row r="33" spans="1:131" ht="15.6" thickBot="1" x14ac:dyDescent="0.3">
      <c r="A33" s="105"/>
      <c r="B33" s="91" t="str">
        <f t="shared" si="5"/>
        <v>YKY</v>
      </c>
      <c r="C33" s="24" t="s">
        <v>899</v>
      </c>
      <c r="D33" s="24" t="s">
        <v>74</v>
      </c>
      <c r="E33" s="63" t="s">
        <v>833</v>
      </c>
      <c r="F33" s="10" t="s">
        <v>75</v>
      </c>
      <c r="G33" s="19" t="s">
        <v>1939</v>
      </c>
      <c r="H33" s="11" t="s">
        <v>1144</v>
      </c>
      <c r="I33" s="166">
        <v>0</v>
      </c>
      <c r="K33" s="1081"/>
      <c r="M33" s="126">
        <v>0</v>
      </c>
      <c r="N33" s="126">
        <v>0</v>
      </c>
      <c r="O33" s="52">
        <v>0</v>
      </c>
      <c r="P33" s="52">
        <v>0</v>
      </c>
      <c r="Q33" s="52">
        <v>0</v>
      </c>
      <c r="R33" s="9">
        <v>0</v>
      </c>
      <c r="S33" s="9">
        <v>0</v>
      </c>
      <c r="T33" s="9">
        <v>0</v>
      </c>
      <c r="U33" s="9">
        <v>0</v>
      </c>
      <c r="V33" s="9">
        <v>0</v>
      </c>
      <c r="W33" s="9">
        <v>0</v>
      </c>
      <c r="X33" s="9">
        <v>0</v>
      </c>
      <c r="Y33" s="9">
        <v>0</v>
      </c>
      <c r="Z33" s="9">
        <v>0</v>
      </c>
      <c r="AA33" s="9">
        <v>0</v>
      </c>
      <c r="AB33" s="9">
        <v>0</v>
      </c>
      <c r="AC33" s="9">
        <v>0</v>
      </c>
      <c r="AD33" s="9">
        <v>0</v>
      </c>
      <c r="AE33" s="9">
        <v>0</v>
      </c>
      <c r="AF33" s="9">
        <v>0</v>
      </c>
      <c r="AG33" s="9">
        <v>0</v>
      </c>
      <c r="AH33" s="9">
        <v>0</v>
      </c>
      <c r="AI33" s="9">
        <v>0</v>
      </c>
      <c r="AJ33" s="9">
        <v>0</v>
      </c>
      <c r="AK33" s="9">
        <v>0</v>
      </c>
      <c r="AL33" s="9">
        <v>0</v>
      </c>
      <c r="AM33" s="9">
        <v>0</v>
      </c>
      <c r="AN33" s="9">
        <v>0</v>
      </c>
      <c r="AO33" s="9">
        <v>0</v>
      </c>
      <c r="AP33" s="9">
        <v>0</v>
      </c>
      <c r="AQ33" s="9">
        <v>0</v>
      </c>
      <c r="AR33" s="9">
        <v>0</v>
      </c>
      <c r="AS33" s="9">
        <v>0</v>
      </c>
      <c r="AT33" s="9">
        <v>0</v>
      </c>
      <c r="AU33" s="56">
        <v>0</v>
      </c>
      <c r="AV33" s="56">
        <v>0</v>
      </c>
      <c r="AW33" s="56">
        <v>0</v>
      </c>
      <c r="AX33" s="56">
        <v>0</v>
      </c>
      <c r="AY33" s="56">
        <v>0</v>
      </c>
      <c r="AZ33" s="56">
        <v>0</v>
      </c>
      <c r="BA33" s="138">
        <v>0</v>
      </c>
      <c r="BC33" s="168"/>
      <c r="BD33" s="52"/>
      <c r="BE33" s="9"/>
      <c r="BF33" s="9"/>
      <c r="BG33" s="9"/>
      <c r="BH33" s="9"/>
      <c r="BI33" s="9"/>
      <c r="BJ33" s="9"/>
      <c r="BK33" s="9"/>
      <c r="BL33" s="9"/>
      <c r="BM33" s="9"/>
      <c r="BN33" s="89"/>
      <c r="BU33" s="230" t="s">
        <v>3072</v>
      </c>
      <c r="BX33" s="348"/>
      <c r="BY33" t="s">
        <v>3074</v>
      </c>
      <c r="BZ33" s="485" t="s">
        <v>3094</v>
      </c>
      <c r="CA33" s="485" t="s">
        <v>3094</v>
      </c>
      <c r="CB33" s="485" t="s">
        <v>3094</v>
      </c>
      <c r="CC33" s="485" t="s">
        <v>3094</v>
      </c>
      <c r="CD33" s="485" t="s">
        <v>3094</v>
      </c>
      <c r="CE33" s="485" t="s">
        <v>3094</v>
      </c>
      <c r="CF33" s="485" t="s">
        <v>3094</v>
      </c>
      <c r="CG33" s="485" t="s">
        <v>3094</v>
      </c>
      <c r="CH33" s="485" t="s">
        <v>3094</v>
      </c>
      <c r="CI33" s="485" t="s">
        <v>3094</v>
      </c>
      <c r="CJ33" s="485" t="s">
        <v>3094</v>
      </c>
      <c r="CK33" s="485" t="s">
        <v>3094</v>
      </c>
      <c r="CL33" s="485" t="s">
        <v>3094</v>
      </c>
      <c r="CM33" s="485" t="s">
        <v>3094</v>
      </c>
      <c r="CN33" s="485" t="s">
        <v>3094</v>
      </c>
      <c r="CO33" s="485" t="s">
        <v>3094</v>
      </c>
      <c r="CP33" s="485" t="s">
        <v>3094</v>
      </c>
      <c r="CQ33" s="485" t="s">
        <v>3094</v>
      </c>
      <c r="CR33" s="485" t="s">
        <v>3094</v>
      </c>
      <c r="CS33" s="485" t="s">
        <v>3094</v>
      </c>
      <c r="CT33" s="485" t="s">
        <v>3094</v>
      </c>
      <c r="CU33" s="485" t="s">
        <v>3094</v>
      </c>
      <c r="CV33" s="485" t="s">
        <v>3094</v>
      </c>
      <c r="CW33" s="485" t="s">
        <v>3094</v>
      </c>
      <c r="CX33" s="485" t="s">
        <v>3094</v>
      </c>
      <c r="CY33" s="485" t="s">
        <v>3094</v>
      </c>
      <c r="CZ33" s="485" t="s">
        <v>3094</v>
      </c>
      <c r="DA33" s="485" t="s">
        <v>3094</v>
      </c>
      <c r="DB33" s="485" t="s">
        <v>3094</v>
      </c>
      <c r="DC33" s="485" t="s">
        <v>3094</v>
      </c>
      <c r="DD33" s="485" t="s">
        <v>3094</v>
      </c>
      <c r="DE33" s="485" t="s">
        <v>3094</v>
      </c>
      <c r="DF33" s="485" t="s">
        <v>3094</v>
      </c>
      <c r="DG33" s="485" t="s">
        <v>3094</v>
      </c>
      <c r="DH33" s="485" t="s">
        <v>3094</v>
      </c>
      <c r="DI33" s="485" t="s">
        <v>3094</v>
      </c>
      <c r="DJ33" s="485" t="s">
        <v>3094</v>
      </c>
      <c r="DK33" s="485" t="s">
        <v>3094</v>
      </c>
      <c r="DL33" s="485" t="s">
        <v>3094</v>
      </c>
      <c r="DM33" s="485" t="s">
        <v>3094</v>
      </c>
      <c r="DN33" s="485" t="s">
        <v>3094</v>
      </c>
      <c r="DP33" s="496" t="str">
        <f t="shared" ref="DP33:DY33" si="18">DP$26&amp;$DO15</f>
        <v>PCD_DPW3_WRESUP_DLY_S7</v>
      </c>
      <c r="DQ33" s="496" t="str">
        <f t="shared" si="18"/>
        <v>PCD_DPW3_WRESUP_DIR_S7</v>
      </c>
      <c r="DR33" s="496" t="str">
        <f t="shared" si="18"/>
        <v>PCD_DPW3_WRESUP_DSCR_S7</v>
      </c>
      <c r="DS33" s="496" t="str">
        <f t="shared" si="18"/>
        <v>PCD_DPW3_WRESUP_DCS_S7</v>
      </c>
      <c r="DT33" s="496" t="str">
        <f t="shared" si="18"/>
        <v>PCD_DPW3_WRESUP_DSPC_S7</v>
      </c>
      <c r="DU33" s="496" t="str">
        <f t="shared" si="18"/>
        <v>PCD_DPW3_WRESUP_DPP_S7</v>
      </c>
      <c r="DV33" s="496" t="str">
        <f t="shared" si="18"/>
        <v>PCD_DPW3_WRESUP_DTPI_S7</v>
      </c>
      <c r="DW33" s="496" t="str">
        <f t="shared" si="18"/>
        <v>PCD_DPW3_WRESUP_DCI_S7</v>
      </c>
      <c r="DX33" s="496" t="str">
        <f t="shared" si="18"/>
        <v>PCD_DPW3_WRESUP_DSI_S7</v>
      </c>
      <c r="DY33" s="496" t="str">
        <f t="shared" si="18"/>
        <v>PCD_DPW3_WRESUP_DER_S7</v>
      </c>
      <c r="DZ33" s="496" t="str">
        <f t="shared" si="12"/>
        <v>PCD_DPW3_WRESUP_RS_S7</v>
      </c>
      <c r="EA33" s="496" t="str">
        <f t="shared" si="12"/>
        <v>PCD_DPW3_WRESUP_DPLE_S7</v>
      </c>
    </row>
    <row r="34" spans="1:131" ht="15.6" thickBot="1" x14ac:dyDescent="0.3">
      <c r="A34" s="105"/>
      <c r="B34" s="93" t="str">
        <f t="shared" si="5"/>
        <v>YKY</v>
      </c>
      <c r="C34" s="284" t="s">
        <v>899</v>
      </c>
      <c r="D34" s="284" t="s">
        <v>74</v>
      </c>
      <c r="E34" s="109" t="s">
        <v>833</v>
      </c>
      <c r="F34" s="391" t="s">
        <v>75</v>
      </c>
      <c r="G34" s="227" t="s">
        <v>1942</v>
      </c>
      <c r="H34" s="222" t="s">
        <v>1144</v>
      </c>
      <c r="I34" s="167">
        <v>0</v>
      </c>
      <c r="K34" s="1081"/>
      <c r="M34" s="429">
        <f>SUM( M26:M32)</f>
        <v>8</v>
      </c>
      <c r="N34" s="430">
        <f t="shared" ref="N34:BA34" si="19">SUM( N26:N32)</f>
        <v>8</v>
      </c>
      <c r="O34" s="431">
        <f t="shared" si="19"/>
        <v>8</v>
      </c>
      <c r="P34" s="431">
        <f t="shared" si="19"/>
        <v>8</v>
      </c>
      <c r="Q34" s="431">
        <f t="shared" si="19"/>
        <v>8</v>
      </c>
      <c r="R34" s="431">
        <f t="shared" si="19"/>
        <v>8</v>
      </c>
      <c r="S34" s="431">
        <f t="shared" si="19"/>
        <v>8</v>
      </c>
      <c r="T34" s="431">
        <f t="shared" si="19"/>
        <v>8</v>
      </c>
      <c r="U34" s="431">
        <f t="shared" si="19"/>
        <v>8</v>
      </c>
      <c r="V34" s="431">
        <f t="shared" si="19"/>
        <v>8</v>
      </c>
      <c r="W34" s="431">
        <f t="shared" si="19"/>
        <v>8</v>
      </c>
      <c r="X34" s="431">
        <f t="shared" si="19"/>
        <v>8</v>
      </c>
      <c r="Y34" s="431">
        <f t="shared" si="19"/>
        <v>8</v>
      </c>
      <c r="Z34" s="431">
        <f t="shared" si="19"/>
        <v>8</v>
      </c>
      <c r="AA34" s="431">
        <f t="shared" si="19"/>
        <v>8</v>
      </c>
      <c r="AB34" s="431">
        <f t="shared" si="19"/>
        <v>8</v>
      </c>
      <c r="AC34" s="431">
        <f t="shared" si="19"/>
        <v>8</v>
      </c>
      <c r="AD34" s="431">
        <f t="shared" si="19"/>
        <v>8</v>
      </c>
      <c r="AE34" s="431">
        <f t="shared" si="19"/>
        <v>8</v>
      </c>
      <c r="AF34" s="431">
        <f t="shared" si="19"/>
        <v>8</v>
      </c>
      <c r="AG34" s="431">
        <f t="shared" si="19"/>
        <v>8</v>
      </c>
      <c r="AH34" s="431">
        <f t="shared" si="19"/>
        <v>8</v>
      </c>
      <c r="AI34" s="431">
        <f t="shared" si="19"/>
        <v>8</v>
      </c>
      <c r="AJ34" s="431">
        <f t="shared" si="19"/>
        <v>8</v>
      </c>
      <c r="AK34" s="431">
        <f t="shared" si="19"/>
        <v>8</v>
      </c>
      <c r="AL34" s="431">
        <f t="shared" si="19"/>
        <v>8</v>
      </c>
      <c r="AM34" s="431">
        <f t="shared" si="19"/>
        <v>8</v>
      </c>
      <c r="AN34" s="431">
        <f t="shared" si="19"/>
        <v>8</v>
      </c>
      <c r="AO34" s="431">
        <f t="shared" si="19"/>
        <v>8</v>
      </c>
      <c r="AP34" s="431">
        <f t="shared" si="19"/>
        <v>8</v>
      </c>
      <c r="AQ34" s="431">
        <f t="shared" si="19"/>
        <v>8</v>
      </c>
      <c r="AR34" s="431">
        <f t="shared" si="19"/>
        <v>8</v>
      </c>
      <c r="AS34" s="431">
        <f t="shared" si="19"/>
        <v>8</v>
      </c>
      <c r="AT34" s="431">
        <f t="shared" si="19"/>
        <v>8</v>
      </c>
      <c r="AU34" s="431">
        <f t="shared" si="19"/>
        <v>8</v>
      </c>
      <c r="AV34" s="431">
        <f t="shared" si="19"/>
        <v>8</v>
      </c>
      <c r="AW34" s="431">
        <f t="shared" si="19"/>
        <v>8</v>
      </c>
      <c r="AX34" s="431">
        <f t="shared" si="19"/>
        <v>8</v>
      </c>
      <c r="AY34" s="431">
        <f t="shared" si="19"/>
        <v>8</v>
      </c>
      <c r="AZ34" s="431">
        <f t="shared" si="19"/>
        <v>8</v>
      </c>
      <c r="BA34" s="432">
        <f t="shared" si="19"/>
        <v>8</v>
      </c>
      <c r="BC34" s="127"/>
      <c r="BD34" s="128"/>
      <c r="BE34" s="128"/>
      <c r="BF34" s="128"/>
      <c r="BG34" s="128"/>
      <c r="BH34" s="128"/>
      <c r="BI34" s="128"/>
      <c r="BJ34" s="128"/>
      <c r="BK34" s="128"/>
      <c r="BL34" s="128"/>
      <c r="BM34" s="128"/>
      <c r="BN34" s="90"/>
      <c r="BU34" s="230" t="s">
        <v>3072</v>
      </c>
      <c r="BX34" s="348"/>
      <c r="BY34" t="s">
        <v>3074</v>
      </c>
      <c r="BZ34" s="495" t="s">
        <v>3095</v>
      </c>
      <c r="CA34" s="486" t="s">
        <v>3095</v>
      </c>
      <c r="CB34" s="487" t="s">
        <v>3095</v>
      </c>
      <c r="CC34" s="487" t="s">
        <v>3095</v>
      </c>
      <c r="CD34" s="487" t="s">
        <v>3095</v>
      </c>
      <c r="CE34" s="487" t="s">
        <v>3095</v>
      </c>
      <c r="CF34" s="487" t="s">
        <v>3095</v>
      </c>
      <c r="CG34" s="487" t="s">
        <v>3095</v>
      </c>
      <c r="CH34" s="487" t="s">
        <v>3095</v>
      </c>
      <c r="CI34" s="487" t="s">
        <v>3095</v>
      </c>
      <c r="CJ34" s="487" t="s">
        <v>3095</v>
      </c>
      <c r="CK34" s="487" t="s">
        <v>3095</v>
      </c>
      <c r="CL34" s="487" t="s">
        <v>3095</v>
      </c>
      <c r="CM34" s="487" t="s">
        <v>3095</v>
      </c>
      <c r="CN34" s="487" t="s">
        <v>3095</v>
      </c>
      <c r="CO34" s="487" t="s">
        <v>3095</v>
      </c>
      <c r="CP34" s="487" t="s">
        <v>3095</v>
      </c>
      <c r="CQ34" s="487" t="s">
        <v>3095</v>
      </c>
      <c r="CR34" s="487" t="s">
        <v>3095</v>
      </c>
      <c r="CS34" s="487" t="s">
        <v>3095</v>
      </c>
      <c r="CT34" s="487" t="s">
        <v>3095</v>
      </c>
      <c r="CU34" s="487" t="s">
        <v>3095</v>
      </c>
      <c r="CV34" s="487" t="s">
        <v>3095</v>
      </c>
      <c r="CW34" s="487" t="s">
        <v>3095</v>
      </c>
      <c r="CX34" s="487" t="s">
        <v>3095</v>
      </c>
      <c r="CY34" s="487" t="s">
        <v>3095</v>
      </c>
      <c r="CZ34" s="487" t="s">
        <v>3095</v>
      </c>
      <c r="DA34" s="487" t="s">
        <v>3095</v>
      </c>
      <c r="DB34" s="487" t="s">
        <v>3095</v>
      </c>
      <c r="DC34" s="487" t="s">
        <v>3095</v>
      </c>
      <c r="DD34" s="487" t="s">
        <v>3095</v>
      </c>
      <c r="DE34" s="487" t="s">
        <v>3095</v>
      </c>
      <c r="DF34" s="487" t="s">
        <v>3095</v>
      </c>
      <c r="DG34" s="487" t="s">
        <v>3095</v>
      </c>
      <c r="DH34" s="487" t="s">
        <v>3095</v>
      </c>
      <c r="DI34" s="487" t="s">
        <v>3095</v>
      </c>
      <c r="DJ34" s="487" t="s">
        <v>3095</v>
      </c>
      <c r="DK34" s="487" t="s">
        <v>3095</v>
      </c>
      <c r="DL34" s="487" t="s">
        <v>3095</v>
      </c>
      <c r="DM34" s="487" t="s">
        <v>3095</v>
      </c>
      <c r="DN34" s="488" t="s">
        <v>3095</v>
      </c>
      <c r="DP34" s="496" t="str">
        <f t="shared" ref="DP34:DY34" si="20">DP$26&amp;$DO16</f>
        <v>PCD_DPW3_WRESUP_DLY_ST</v>
      </c>
      <c r="DQ34" s="496" t="str">
        <f t="shared" si="20"/>
        <v>PCD_DPW3_WRESUP_DIR_ST</v>
      </c>
      <c r="DR34" s="496" t="str">
        <f t="shared" si="20"/>
        <v>PCD_DPW3_WRESUP_DSCR_ST</v>
      </c>
      <c r="DS34" s="496" t="str">
        <f t="shared" si="20"/>
        <v>PCD_DPW3_WRESUP_DCS_ST</v>
      </c>
      <c r="DT34" s="496" t="str">
        <f t="shared" si="20"/>
        <v>PCD_DPW3_WRESUP_DSPC_ST</v>
      </c>
      <c r="DU34" s="496" t="str">
        <f t="shared" si="20"/>
        <v>PCD_DPW3_WRESUP_DPP_ST</v>
      </c>
      <c r="DV34" s="496" t="str">
        <f t="shared" si="20"/>
        <v>PCD_DPW3_WRESUP_DTPI_ST</v>
      </c>
      <c r="DW34" s="496" t="str">
        <f t="shared" si="20"/>
        <v>PCD_DPW3_WRESUP_DCI_ST</v>
      </c>
      <c r="DX34" s="496" t="str">
        <f t="shared" si="20"/>
        <v>PCD_DPW3_WRESUP_DSI_ST</v>
      </c>
      <c r="DY34" s="496" t="str">
        <f t="shared" si="20"/>
        <v>PCD_DPW3_WRESUP_DER_ST</v>
      </c>
      <c r="DZ34" s="496" t="str">
        <f t="shared" si="12"/>
        <v>PCD_DPW3_WRESUP_RS_ST</v>
      </c>
      <c r="EA34" s="496" t="str">
        <f t="shared" si="12"/>
        <v>PCD_DPW3_WRESUP_DPLE_ST</v>
      </c>
    </row>
    <row r="35" spans="1:131" ht="15.6" thickBot="1" x14ac:dyDescent="0.3">
      <c r="A35" s="105"/>
      <c r="B35" s="112" t="str">
        <f xml:space="preserve"> B34</f>
        <v>YKY</v>
      </c>
      <c r="C35" s="97" t="s">
        <v>902</v>
      </c>
      <c r="D35" s="87" t="s">
        <v>114</v>
      </c>
      <c r="E35" s="106" t="s">
        <v>833</v>
      </c>
      <c r="F35" s="86" t="s">
        <v>3096</v>
      </c>
      <c r="G35" s="19" t="s">
        <v>1904</v>
      </c>
      <c r="H35" s="11" t="s">
        <v>1144</v>
      </c>
      <c r="I35" s="166">
        <v>0</v>
      </c>
      <c r="J35" s="5"/>
      <c r="K35" s="1081">
        <v>6</v>
      </c>
      <c r="M35" s="126">
        <v>1</v>
      </c>
      <c r="N35" s="126">
        <v>1</v>
      </c>
      <c r="O35" s="52">
        <v>1</v>
      </c>
      <c r="P35" s="52">
        <v>1</v>
      </c>
      <c r="Q35" s="52">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56">
        <v>0</v>
      </c>
      <c r="AV35" s="56">
        <v>0</v>
      </c>
      <c r="AW35" s="56">
        <v>0</v>
      </c>
      <c r="AX35" s="56">
        <v>0</v>
      </c>
      <c r="AY35" s="56">
        <v>0</v>
      </c>
      <c r="AZ35" s="56">
        <v>0</v>
      </c>
      <c r="BA35" s="89">
        <v>0</v>
      </c>
      <c r="BB35" s="5"/>
      <c r="BC35" s="168"/>
      <c r="BD35" s="52"/>
      <c r="BE35" s="9"/>
      <c r="BF35" s="9"/>
      <c r="BG35" s="9"/>
      <c r="BH35" s="9"/>
      <c r="BI35" s="9"/>
      <c r="BJ35" s="9"/>
      <c r="BK35" s="9"/>
      <c r="BL35" s="9"/>
      <c r="BM35" s="9"/>
      <c r="BN35" s="89"/>
      <c r="BO35" s="5"/>
      <c r="BP35" s="5"/>
      <c r="BQ35" s="5"/>
      <c r="BR35" s="5"/>
      <c r="BS35" s="5"/>
      <c r="BT35" s="5"/>
      <c r="BU35" s="230" t="s">
        <v>3097</v>
      </c>
      <c r="BX35" s="348" t="s">
        <v>3098</v>
      </c>
      <c r="BY35" t="s">
        <v>3099</v>
      </c>
      <c r="BZ35" s="480" t="s">
        <v>3100</v>
      </c>
      <c r="CA35" s="480" t="s">
        <v>3100</v>
      </c>
      <c r="CB35" s="481" t="s">
        <v>3100</v>
      </c>
      <c r="CC35" s="481" t="s">
        <v>3100</v>
      </c>
      <c r="CD35" s="481" t="s">
        <v>3100</v>
      </c>
      <c r="CE35" s="482" t="s">
        <v>3100</v>
      </c>
      <c r="CF35" s="482" t="s">
        <v>3100</v>
      </c>
      <c r="CG35" s="482" t="s">
        <v>3100</v>
      </c>
      <c r="CH35" s="482" t="s">
        <v>3100</v>
      </c>
      <c r="CI35" s="482" t="s">
        <v>3100</v>
      </c>
      <c r="CJ35" s="482" t="s">
        <v>3100</v>
      </c>
      <c r="CK35" s="482" t="s">
        <v>3100</v>
      </c>
      <c r="CL35" s="482" t="s">
        <v>3100</v>
      </c>
      <c r="CM35" s="482" t="s">
        <v>3100</v>
      </c>
      <c r="CN35" s="482" t="s">
        <v>3100</v>
      </c>
      <c r="CO35" s="482" t="s">
        <v>3100</v>
      </c>
      <c r="CP35" s="482" t="s">
        <v>3100</v>
      </c>
      <c r="CQ35" s="482" t="s">
        <v>3100</v>
      </c>
      <c r="CR35" s="482" t="s">
        <v>3100</v>
      </c>
      <c r="CS35" s="482" t="s">
        <v>3100</v>
      </c>
      <c r="CT35" s="482" t="s">
        <v>3100</v>
      </c>
      <c r="CU35" s="482" t="s">
        <v>3100</v>
      </c>
      <c r="CV35" s="482" t="s">
        <v>3100</v>
      </c>
      <c r="CW35" s="482" t="s">
        <v>3100</v>
      </c>
      <c r="CX35" s="482" t="s">
        <v>3100</v>
      </c>
      <c r="CY35" s="482" t="s">
        <v>3100</v>
      </c>
      <c r="CZ35" s="482" t="s">
        <v>3100</v>
      </c>
      <c r="DA35" s="482" t="s">
        <v>3100</v>
      </c>
      <c r="DB35" s="482" t="s">
        <v>3100</v>
      </c>
      <c r="DC35" s="482" t="s">
        <v>3100</v>
      </c>
      <c r="DD35" s="482" t="s">
        <v>3100</v>
      </c>
      <c r="DE35" s="482" t="s">
        <v>3100</v>
      </c>
      <c r="DF35" s="482" t="s">
        <v>3100</v>
      </c>
      <c r="DG35" s="482" t="s">
        <v>3100</v>
      </c>
      <c r="DH35" s="483" t="s">
        <v>3100</v>
      </c>
      <c r="DI35" s="483" t="s">
        <v>3100</v>
      </c>
      <c r="DJ35" s="483" t="s">
        <v>3100</v>
      </c>
      <c r="DK35" s="483" t="s">
        <v>3100</v>
      </c>
      <c r="DL35" s="483" t="s">
        <v>3100</v>
      </c>
      <c r="DM35" s="483" t="s">
        <v>3100</v>
      </c>
      <c r="DN35" s="484" t="s">
        <v>3100</v>
      </c>
      <c r="DO35" s="306"/>
      <c r="DP35" s="348" t="s">
        <v>3101</v>
      </c>
      <c r="DQ35" s="333" t="s">
        <v>3102</v>
      </c>
      <c r="DR35" s="290" t="s">
        <v>3103</v>
      </c>
      <c r="DS35" s="290" t="s">
        <v>3104</v>
      </c>
      <c r="DT35" s="290" t="s">
        <v>3105</v>
      </c>
      <c r="DU35" s="290" t="s">
        <v>3106</v>
      </c>
      <c r="DV35" s="290" t="s">
        <v>3107</v>
      </c>
      <c r="DW35" s="290" t="s">
        <v>3108</v>
      </c>
      <c r="DX35" s="290" t="s">
        <v>3109</v>
      </c>
      <c r="DY35" s="290" t="s">
        <v>3110</v>
      </c>
      <c r="DZ35" s="290" t="s">
        <v>3111</v>
      </c>
      <c r="EA35" s="290" t="s">
        <v>3112</v>
      </c>
    </row>
    <row r="36" spans="1:131" ht="15.6" thickBot="1" x14ac:dyDescent="0.3">
      <c r="A36" s="105"/>
      <c r="B36" s="91" t="str">
        <f t="shared" si="5"/>
        <v>YKY</v>
      </c>
      <c r="C36" s="11" t="s">
        <v>902</v>
      </c>
      <c r="D36" s="15" t="s">
        <v>114</v>
      </c>
      <c r="E36" s="63" t="s">
        <v>833</v>
      </c>
      <c r="F36" s="10" t="s">
        <v>3096</v>
      </c>
      <c r="G36" s="19" t="s">
        <v>1921</v>
      </c>
      <c r="H36" s="11" t="s">
        <v>1144</v>
      </c>
      <c r="I36" s="166">
        <v>0</v>
      </c>
      <c r="J36" s="5"/>
      <c r="K36" s="1081"/>
      <c r="M36" s="126">
        <v>5</v>
      </c>
      <c r="N36" s="126">
        <v>5</v>
      </c>
      <c r="O36" s="52">
        <v>5</v>
      </c>
      <c r="P36" s="52">
        <v>3</v>
      </c>
      <c r="Q36" s="52">
        <v>3</v>
      </c>
      <c r="R36" s="9">
        <v>3</v>
      </c>
      <c r="S36" s="9">
        <v>2</v>
      </c>
      <c r="T36" s="9">
        <v>1</v>
      </c>
      <c r="U36" s="9">
        <v>1</v>
      </c>
      <c r="V36" s="9">
        <v>1</v>
      </c>
      <c r="W36" s="9">
        <v>1</v>
      </c>
      <c r="X36" s="9">
        <v>1</v>
      </c>
      <c r="Y36" s="9">
        <v>1</v>
      </c>
      <c r="Z36" s="9">
        <v>1</v>
      </c>
      <c r="AA36" s="9">
        <v>1</v>
      </c>
      <c r="AB36" s="9">
        <v>1</v>
      </c>
      <c r="AC36" s="9">
        <v>1</v>
      </c>
      <c r="AD36" s="9">
        <v>1</v>
      </c>
      <c r="AE36" s="9">
        <v>1</v>
      </c>
      <c r="AF36" s="9">
        <v>1</v>
      </c>
      <c r="AG36" s="9">
        <v>0</v>
      </c>
      <c r="AH36" s="9">
        <v>0</v>
      </c>
      <c r="AI36" s="9">
        <v>0</v>
      </c>
      <c r="AJ36" s="9">
        <v>0</v>
      </c>
      <c r="AK36" s="9">
        <v>0</v>
      </c>
      <c r="AL36" s="9">
        <v>0</v>
      </c>
      <c r="AM36" s="9">
        <v>0</v>
      </c>
      <c r="AN36" s="9">
        <v>0</v>
      </c>
      <c r="AO36" s="9">
        <v>0</v>
      </c>
      <c r="AP36" s="9">
        <v>0</v>
      </c>
      <c r="AQ36" s="9">
        <v>0</v>
      </c>
      <c r="AR36" s="9">
        <v>0</v>
      </c>
      <c r="AS36" s="9">
        <v>0</v>
      </c>
      <c r="AT36" s="9">
        <v>0</v>
      </c>
      <c r="AU36" s="56">
        <v>0</v>
      </c>
      <c r="AV36" s="56">
        <v>0</v>
      </c>
      <c r="AW36" s="56">
        <v>0</v>
      </c>
      <c r="AX36" s="56">
        <v>0</v>
      </c>
      <c r="AY36" s="56">
        <v>0</v>
      </c>
      <c r="AZ36" s="56">
        <v>0</v>
      </c>
      <c r="BA36" s="89">
        <v>0</v>
      </c>
      <c r="BB36" s="5"/>
      <c r="BC36" s="168"/>
      <c r="BD36" s="52"/>
      <c r="BE36" s="9"/>
      <c r="BF36" s="9"/>
      <c r="BG36" s="9"/>
      <c r="BH36" s="9"/>
      <c r="BI36" s="9"/>
      <c r="BJ36" s="9"/>
      <c r="BK36" s="9"/>
      <c r="BL36" s="9"/>
      <c r="BM36" s="9"/>
      <c r="BN36" s="89"/>
      <c r="BO36" s="5"/>
      <c r="BP36" s="5"/>
      <c r="BQ36" s="5"/>
      <c r="BR36" s="5"/>
      <c r="BS36" s="5"/>
      <c r="BT36" s="5"/>
      <c r="BU36" s="230" t="s">
        <v>3097</v>
      </c>
      <c r="BX36" s="348"/>
      <c r="BY36" t="s">
        <v>3099</v>
      </c>
      <c r="BZ36" s="480" t="s">
        <v>3113</v>
      </c>
      <c r="CA36" s="480" t="s">
        <v>3113</v>
      </c>
      <c r="CB36" s="480" t="s">
        <v>3113</v>
      </c>
      <c r="CC36" s="480" t="s">
        <v>3113</v>
      </c>
      <c r="CD36" s="480" t="s">
        <v>3113</v>
      </c>
      <c r="CE36" s="480" t="s">
        <v>3113</v>
      </c>
      <c r="CF36" s="480" t="s">
        <v>3113</v>
      </c>
      <c r="CG36" s="480" t="s">
        <v>3113</v>
      </c>
      <c r="CH36" s="480" t="s">
        <v>3113</v>
      </c>
      <c r="CI36" s="480" t="s">
        <v>3113</v>
      </c>
      <c r="CJ36" s="480" t="s">
        <v>3113</v>
      </c>
      <c r="CK36" s="480" t="s">
        <v>3113</v>
      </c>
      <c r="CL36" s="480" t="s">
        <v>3113</v>
      </c>
      <c r="CM36" s="480" t="s">
        <v>3113</v>
      </c>
      <c r="CN36" s="480" t="s">
        <v>3113</v>
      </c>
      <c r="CO36" s="480" t="s">
        <v>3113</v>
      </c>
      <c r="CP36" s="480" t="s">
        <v>3113</v>
      </c>
      <c r="CQ36" s="480" t="s">
        <v>3113</v>
      </c>
      <c r="CR36" s="480" t="s">
        <v>3113</v>
      </c>
      <c r="CS36" s="480" t="s">
        <v>3113</v>
      </c>
      <c r="CT36" s="480" t="s">
        <v>3113</v>
      </c>
      <c r="CU36" s="480" t="s">
        <v>3113</v>
      </c>
      <c r="CV36" s="480" t="s">
        <v>3113</v>
      </c>
      <c r="CW36" s="480" t="s">
        <v>3113</v>
      </c>
      <c r="CX36" s="480" t="s">
        <v>3113</v>
      </c>
      <c r="CY36" s="480" t="s">
        <v>3113</v>
      </c>
      <c r="CZ36" s="480" t="s">
        <v>3113</v>
      </c>
      <c r="DA36" s="480" t="s">
        <v>3113</v>
      </c>
      <c r="DB36" s="480" t="s">
        <v>3113</v>
      </c>
      <c r="DC36" s="480" t="s">
        <v>3113</v>
      </c>
      <c r="DD36" s="480" t="s">
        <v>3113</v>
      </c>
      <c r="DE36" s="480" t="s">
        <v>3113</v>
      </c>
      <c r="DF36" s="480" t="s">
        <v>3113</v>
      </c>
      <c r="DG36" s="480" t="s">
        <v>3113</v>
      </c>
      <c r="DH36" s="480" t="s">
        <v>3113</v>
      </c>
      <c r="DI36" s="480" t="s">
        <v>3113</v>
      </c>
      <c r="DJ36" s="480" t="s">
        <v>3113</v>
      </c>
      <c r="DK36" s="480" t="s">
        <v>3113</v>
      </c>
      <c r="DL36" s="480" t="s">
        <v>3113</v>
      </c>
      <c r="DM36" s="480" t="s">
        <v>3113</v>
      </c>
      <c r="DN36" s="480" t="s">
        <v>3113</v>
      </c>
      <c r="DO36" s="306"/>
      <c r="DP36" s="496" t="str">
        <f>DP$35&amp;$DO9</f>
        <v>PCD_DPW3_SPL5_DLY_S1</v>
      </c>
      <c r="DQ36" s="496" t="str">
        <f t="shared" ref="DQ36:DY36" si="21">DQ$35&amp;$DO9</f>
        <v>PCD_DPW3_SPL5_DIR_S1</v>
      </c>
      <c r="DR36" s="496" t="str">
        <f t="shared" si="21"/>
        <v>PCD_DPW3_SPL5_DSCR_S1</v>
      </c>
      <c r="DS36" s="496" t="str">
        <f t="shared" si="21"/>
        <v>PCD_DPW3_SPL5_DCS_S1</v>
      </c>
      <c r="DT36" s="496" t="str">
        <f t="shared" si="21"/>
        <v>PCD_DPW3_SPL5_DSPC_S1</v>
      </c>
      <c r="DU36" s="496" t="str">
        <f t="shared" si="21"/>
        <v>PCD_DPW3_SPL5_DPP_S1</v>
      </c>
      <c r="DV36" s="496" t="str">
        <f t="shared" si="21"/>
        <v>PCD_DPW3_SPL5_DTPI_S1</v>
      </c>
      <c r="DW36" s="496" t="str">
        <f t="shared" si="21"/>
        <v>PCD_DPW3_SPL5_DCI_S1</v>
      </c>
      <c r="DX36" s="496" t="str">
        <f t="shared" si="21"/>
        <v>PCD_DPW3_SPL5_DSI_S1</v>
      </c>
      <c r="DY36" s="496" t="str">
        <f t="shared" si="21"/>
        <v>PCD_DPW3_SPL5_DER_S1</v>
      </c>
      <c r="DZ36" s="496" t="str">
        <f t="shared" ref="DZ36:EA43" si="22">DZ$35&amp;$DO9</f>
        <v>PCD_DPW3_SPL5_RS_S1</v>
      </c>
      <c r="EA36" s="496" t="str">
        <f t="shared" si="22"/>
        <v>PCD_DPW3_SPL5_DPLE_S1</v>
      </c>
    </row>
    <row r="37" spans="1:131" ht="15.6" thickBot="1" x14ac:dyDescent="0.3">
      <c r="A37" s="105"/>
      <c r="B37" s="91" t="str">
        <f t="shared" si="5"/>
        <v>YKY</v>
      </c>
      <c r="C37" s="11" t="s">
        <v>902</v>
      </c>
      <c r="D37" s="15" t="s">
        <v>114</v>
      </c>
      <c r="E37" s="63" t="s">
        <v>833</v>
      </c>
      <c r="F37" s="10" t="s">
        <v>3096</v>
      </c>
      <c r="G37" s="19" t="s">
        <v>1924</v>
      </c>
      <c r="H37" s="11" t="s">
        <v>1144</v>
      </c>
      <c r="I37" s="166">
        <v>0</v>
      </c>
      <c r="J37" s="5"/>
      <c r="K37" s="1081"/>
      <c r="M37" s="126">
        <v>0</v>
      </c>
      <c r="N37" s="126">
        <v>0</v>
      </c>
      <c r="O37" s="52">
        <v>0</v>
      </c>
      <c r="P37" s="52">
        <v>2</v>
      </c>
      <c r="Q37" s="52">
        <v>2</v>
      </c>
      <c r="R37" s="9">
        <v>1</v>
      </c>
      <c r="S37" s="9">
        <v>1</v>
      </c>
      <c r="T37" s="9">
        <v>1</v>
      </c>
      <c r="U37" s="9">
        <v>1</v>
      </c>
      <c r="V37" s="9">
        <v>0</v>
      </c>
      <c r="W37" s="9">
        <v>0</v>
      </c>
      <c r="X37" s="9">
        <v>0</v>
      </c>
      <c r="Y37" s="9">
        <v>0</v>
      </c>
      <c r="Z37" s="9">
        <v>0</v>
      </c>
      <c r="AA37" s="9">
        <v>0</v>
      </c>
      <c r="AB37" s="9">
        <v>0</v>
      </c>
      <c r="AC37" s="9">
        <v>0</v>
      </c>
      <c r="AD37" s="9">
        <v>0</v>
      </c>
      <c r="AE37" s="9">
        <v>0</v>
      </c>
      <c r="AF37" s="9">
        <v>0</v>
      </c>
      <c r="AG37" s="9">
        <v>1</v>
      </c>
      <c r="AH37" s="9">
        <v>0</v>
      </c>
      <c r="AI37" s="9">
        <v>0</v>
      </c>
      <c r="AJ37" s="9">
        <v>0</v>
      </c>
      <c r="AK37" s="9">
        <v>0</v>
      </c>
      <c r="AL37" s="9">
        <v>0</v>
      </c>
      <c r="AM37" s="9">
        <v>0</v>
      </c>
      <c r="AN37" s="9">
        <v>0</v>
      </c>
      <c r="AO37" s="9">
        <v>0</v>
      </c>
      <c r="AP37" s="9">
        <v>0</v>
      </c>
      <c r="AQ37" s="9">
        <v>0</v>
      </c>
      <c r="AR37" s="9">
        <v>0</v>
      </c>
      <c r="AS37" s="9">
        <v>0</v>
      </c>
      <c r="AT37" s="9">
        <v>0</v>
      </c>
      <c r="AU37" s="56">
        <v>0</v>
      </c>
      <c r="AV37" s="56">
        <v>0</v>
      </c>
      <c r="AW37" s="56">
        <v>0</v>
      </c>
      <c r="AX37" s="56">
        <v>0</v>
      </c>
      <c r="AY37" s="56">
        <v>0</v>
      </c>
      <c r="AZ37" s="56">
        <v>0</v>
      </c>
      <c r="BA37" s="89">
        <v>0</v>
      </c>
      <c r="BB37" s="5"/>
      <c r="BC37" s="168">
        <v>2</v>
      </c>
      <c r="BD37" s="52"/>
      <c r="BE37" s="9"/>
      <c r="BF37" s="9"/>
      <c r="BG37" s="9"/>
      <c r="BH37" s="9"/>
      <c r="BI37" s="9"/>
      <c r="BJ37" s="9"/>
      <c r="BK37" s="9"/>
      <c r="BL37" s="9"/>
      <c r="BM37" s="9"/>
      <c r="BN37" s="89">
        <v>1</v>
      </c>
      <c r="BO37" s="5"/>
      <c r="BP37" s="5"/>
      <c r="BQ37" s="5"/>
      <c r="BR37" s="5"/>
      <c r="BS37" s="5"/>
      <c r="BT37" s="5"/>
      <c r="BU37" s="230" t="s">
        <v>3097</v>
      </c>
      <c r="BX37" s="348"/>
      <c r="BY37" t="s">
        <v>3099</v>
      </c>
      <c r="BZ37" s="480" t="s">
        <v>3114</v>
      </c>
      <c r="CA37" s="480" t="s">
        <v>3114</v>
      </c>
      <c r="CB37" s="480" t="s">
        <v>3114</v>
      </c>
      <c r="CC37" s="480" t="s">
        <v>3114</v>
      </c>
      <c r="CD37" s="480" t="s">
        <v>3114</v>
      </c>
      <c r="CE37" s="480" t="s">
        <v>3114</v>
      </c>
      <c r="CF37" s="480" t="s">
        <v>3114</v>
      </c>
      <c r="CG37" s="480" t="s">
        <v>3114</v>
      </c>
      <c r="CH37" s="480" t="s">
        <v>3114</v>
      </c>
      <c r="CI37" s="480" t="s">
        <v>3114</v>
      </c>
      <c r="CJ37" s="480" t="s">
        <v>3114</v>
      </c>
      <c r="CK37" s="480" t="s">
        <v>3114</v>
      </c>
      <c r="CL37" s="480" t="s">
        <v>3114</v>
      </c>
      <c r="CM37" s="480" t="s">
        <v>3114</v>
      </c>
      <c r="CN37" s="480" t="s">
        <v>3114</v>
      </c>
      <c r="CO37" s="480" t="s">
        <v>3114</v>
      </c>
      <c r="CP37" s="480" t="s">
        <v>3114</v>
      </c>
      <c r="CQ37" s="480" t="s">
        <v>3114</v>
      </c>
      <c r="CR37" s="480" t="s">
        <v>3114</v>
      </c>
      <c r="CS37" s="480" t="s">
        <v>3114</v>
      </c>
      <c r="CT37" s="480" t="s">
        <v>3114</v>
      </c>
      <c r="CU37" s="480" t="s">
        <v>3114</v>
      </c>
      <c r="CV37" s="480" t="s">
        <v>3114</v>
      </c>
      <c r="CW37" s="480" t="s">
        <v>3114</v>
      </c>
      <c r="CX37" s="480" t="s">
        <v>3114</v>
      </c>
      <c r="CY37" s="480" t="s">
        <v>3114</v>
      </c>
      <c r="CZ37" s="480" t="s">
        <v>3114</v>
      </c>
      <c r="DA37" s="480" t="s">
        <v>3114</v>
      </c>
      <c r="DB37" s="480" t="s">
        <v>3114</v>
      </c>
      <c r="DC37" s="480" t="s">
        <v>3114</v>
      </c>
      <c r="DD37" s="480" t="s">
        <v>3114</v>
      </c>
      <c r="DE37" s="480" t="s">
        <v>3114</v>
      </c>
      <c r="DF37" s="480" t="s">
        <v>3114</v>
      </c>
      <c r="DG37" s="480" t="s">
        <v>3114</v>
      </c>
      <c r="DH37" s="480" t="s">
        <v>3114</v>
      </c>
      <c r="DI37" s="480" t="s">
        <v>3114</v>
      </c>
      <c r="DJ37" s="480" t="s">
        <v>3114</v>
      </c>
      <c r="DK37" s="480" t="s">
        <v>3114</v>
      </c>
      <c r="DL37" s="480" t="s">
        <v>3114</v>
      </c>
      <c r="DM37" s="480" t="s">
        <v>3114</v>
      </c>
      <c r="DN37" s="480" t="s">
        <v>3114</v>
      </c>
      <c r="DO37" s="306"/>
      <c r="DP37" s="496" t="str">
        <f t="shared" ref="DP37:DY43" si="23">DP$35&amp;$DO10</f>
        <v>PCD_DPW3_SPL5_DLY_S2</v>
      </c>
      <c r="DQ37" s="496" t="str">
        <f t="shared" si="23"/>
        <v>PCD_DPW3_SPL5_DIR_S2</v>
      </c>
      <c r="DR37" s="496" t="str">
        <f t="shared" si="23"/>
        <v>PCD_DPW3_SPL5_DSCR_S2</v>
      </c>
      <c r="DS37" s="496" t="str">
        <f t="shared" si="23"/>
        <v>PCD_DPW3_SPL5_DCS_S2</v>
      </c>
      <c r="DT37" s="496" t="str">
        <f t="shared" si="23"/>
        <v>PCD_DPW3_SPL5_DSPC_S2</v>
      </c>
      <c r="DU37" s="496" t="str">
        <f t="shared" si="23"/>
        <v>PCD_DPW3_SPL5_DPP_S2</v>
      </c>
      <c r="DV37" s="496" t="str">
        <f t="shared" si="23"/>
        <v>PCD_DPW3_SPL5_DTPI_S2</v>
      </c>
      <c r="DW37" s="496" t="str">
        <f t="shared" si="23"/>
        <v>PCD_DPW3_SPL5_DCI_S2</v>
      </c>
      <c r="DX37" s="496" t="str">
        <f t="shared" si="23"/>
        <v>PCD_DPW3_SPL5_DSI_S2</v>
      </c>
      <c r="DY37" s="496" t="str">
        <f t="shared" si="23"/>
        <v>PCD_DPW3_SPL5_DER_S2</v>
      </c>
      <c r="DZ37" s="496" t="str">
        <f t="shared" si="22"/>
        <v>PCD_DPW3_SPL5_RS_S2</v>
      </c>
      <c r="EA37" s="496" t="str">
        <f t="shared" si="22"/>
        <v>PCD_DPW3_SPL5_DPLE_S2</v>
      </c>
    </row>
    <row r="38" spans="1:131" ht="15.6" thickBot="1" x14ac:dyDescent="0.3">
      <c r="A38" s="105"/>
      <c r="B38" s="91" t="str">
        <f t="shared" si="5"/>
        <v>YKY</v>
      </c>
      <c r="C38" s="11" t="s">
        <v>902</v>
      </c>
      <c r="D38" s="15" t="s">
        <v>114</v>
      </c>
      <c r="E38" s="63" t="s">
        <v>833</v>
      </c>
      <c r="F38" s="10" t="s">
        <v>3096</v>
      </c>
      <c r="G38" s="19" t="s">
        <v>1927</v>
      </c>
      <c r="H38" s="11" t="s">
        <v>1144</v>
      </c>
      <c r="I38" s="166">
        <v>0</v>
      </c>
      <c r="J38" s="5"/>
      <c r="K38" s="1081"/>
      <c r="M38" s="126">
        <v>0</v>
      </c>
      <c r="N38" s="126">
        <v>0</v>
      </c>
      <c r="O38" s="52">
        <v>0</v>
      </c>
      <c r="P38" s="52">
        <v>0</v>
      </c>
      <c r="Q38" s="52">
        <v>0</v>
      </c>
      <c r="R38" s="9">
        <v>0</v>
      </c>
      <c r="S38" s="9">
        <v>0</v>
      </c>
      <c r="T38" s="9">
        <v>1</v>
      </c>
      <c r="U38" s="9">
        <v>0</v>
      </c>
      <c r="V38" s="9">
        <v>1</v>
      </c>
      <c r="W38" s="9">
        <v>0</v>
      </c>
      <c r="X38" s="9">
        <v>0</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0</v>
      </c>
      <c r="AR38" s="9">
        <v>0</v>
      </c>
      <c r="AS38" s="9">
        <v>0</v>
      </c>
      <c r="AT38" s="9">
        <v>0</v>
      </c>
      <c r="AU38" s="56">
        <v>0</v>
      </c>
      <c r="AV38" s="56">
        <v>0</v>
      </c>
      <c r="AW38" s="56">
        <v>0</v>
      </c>
      <c r="AX38" s="56">
        <v>0</v>
      </c>
      <c r="AY38" s="56">
        <v>0</v>
      </c>
      <c r="AZ38" s="56">
        <v>0</v>
      </c>
      <c r="BA38" s="89">
        <v>0</v>
      </c>
      <c r="BB38" s="5"/>
      <c r="BC38" s="168">
        <v>1</v>
      </c>
      <c r="BD38" s="52"/>
      <c r="BE38" s="9"/>
      <c r="BF38" s="9"/>
      <c r="BG38" s="9"/>
      <c r="BH38" s="9"/>
      <c r="BI38" s="9"/>
      <c r="BJ38" s="9"/>
      <c r="BK38" s="9"/>
      <c r="BL38" s="9"/>
      <c r="BM38" s="9"/>
      <c r="BN38" s="89">
        <v>1</v>
      </c>
      <c r="BO38" s="5"/>
      <c r="BP38" s="5"/>
      <c r="BQ38" s="5"/>
      <c r="BR38" s="5"/>
      <c r="BS38" s="5"/>
      <c r="BT38" s="5"/>
      <c r="BU38" s="230" t="s">
        <v>3097</v>
      </c>
      <c r="BX38" s="348"/>
      <c r="BY38" t="s">
        <v>3099</v>
      </c>
      <c r="BZ38" s="480" t="s">
        <v>3115</v>
      </c>
      <c r="CA38" s="480" t="s">
        <v>3115</v>
      </c>
      <c r="CB38" s="480" t="s">
        <v>3115</v>
      </c>
      <c r="CC38" s="480" t="s">
        <v>3115</v>
      </c>
      <c r="CD38" s="480" t="s">
        <v>3115</v>
      </c>
      <c r="CE38" s="480" t="s">
        <v>3115</v>
      </c>
      <c r="CF38" s="480" t="s">
        <v>3115</v>
      </c>
      <c r="CG38" s="480" t="s">
        <v>3115</v>
      </c>
      <c r="CH38" s="480" t="s">
        <v>3115</v>
      </c>
      <c r="CI38" s="480" t="s">
        <v>3115</v>
      </c>
      <c r="CJ38" s="480" t="s">
        <v>3115</v>
      </c>
      <c r="CK38" s="480" t="s">
        <v>3115</v>
      </c>
      <c r="CL38" s="480" t="s">
        <v>3115</v>
      </c>
      <c r="CM38" s="480" t="s">
        <v>3115</v>
      </c>
      <c r="CN38" s="480" t="s">
        <v>3115</v>
      </c>
      <c r="CO38" s="480" t="s">
        <v>3115</v>
      </c>
      <c r="CP38" s="480" t="s">
        <v>3115</v>
      </c>
      <c r="CQ38" s="480" t="s">
        <v>3115</v>
      </c>
      <c r="CR38" s="480" t="s">
        <v>3115</v>
      </c>
      <c r="CS38" s="480" t="s">
        <v>3115</v>
      </c>
      <c r="CT38" s="480" t="s">
        <v>3115</v>
      </c>
      <c r="CU38" s="480" t="s">
        <v>3115</v>
      </c>
      <c r="CV38" s="480" t="s">
        <v>3115</v>
      </c>
      <c r="CW38" s="480" t="s">
        <v>3115</v>
      </c>
      <c r="CX38" s="480" t="s">
        <v>3115</v>
      </c>
      <c r="CY38" s="480" t="s">
        <v>3115</v>
      </c>
      <c r="CZ38" s="480" t="s">
        <v>3115</v>
      </c>
      <c r="DA38" s="480" t="s">
        <v>3115</v>
      </c>
      <c r="DB38" s="480" t="s">
        <v>3115</v>
      </c>
      <c r="DC38" s="480" t="s">
        <v>3115</v>
      </c>
      <c r="DD38" s="480" t="s">
        <v>3115</v>
      </c>
      <c r="DE38" s="480" t="s">
        <v>3115</v>
      </c>
      <c r="DF38" s="480" t="s">
        <v>3115</v>
      </c>
      <c r="DG38" s="480" t="s">
        <v>3115</v>
      </c>
      <c r="DH38" s="480" t="s">
        <v>3115</v>
      </c>
      <c r="DI38" s="480" t="s">
        <v>3115</v>
      </c>
      <c r="DJ38" s="480" t="s">
        <v>3115</v>
      </c>
      <c r="DK38" s="480" t="s">
        <v>3115</v>
      </c>
      <c r="DL38" s="480" t="s">
        <v>3115</v>
      </c>
      <c r="DM38" s="480" t="s">
        <v>3115</v>
      </c>
      <c r="DN38" s="480" t="s">
        <v>3115</v>
      </c>
      <c r="DO38" s="306"/>
      <c r="DP38" s="496" t="str">
        <f t="shared" si="23"/>
        <v>PCD_DPW3_SPL5_DLY_S3</v>
      </c>
      <c r="DQ38" s="496" t="str">
        <f t="shared" si="23"/>
        <v>PCD_DPW3_SPL5_DIR_S3</v>
      </c>
      <c r="DR38" s="496" t="str">
        <f t="shared" si="23"/>
        <v>PCD_DPW3_SPL5_DSCR_S3</v>
      </c>
      <c r="DS38" s="496" t="str">
        <f t="shared" si="23"/>
        <v>PCD_DPW3_SPL5_DCS_S3</v>
      </c>
      <c r="DT38" s="496" t="str">
        <f t="shared" si="23"/>
        <v>PCD_DPW3_SPL5_DSPC_S3</v>
      </c>
      <c r="DU38" s="496" t="str">
        <f t="shared" si="23"/>
        <v>PCD_DPW3_SPL5_DPP_S3</v>
      </c>
      <c r="DV38" s="496" t="str">
        <f t="shared" si="23"/>
        <v>PCD_DPW3_SPL5_DTPI_S3</v>
      </c>
      <c r="DW38" s="496" t="str">
        <f t="shared" si="23"/>
        <v>PCD_DPW3_SPL5_DCI_S3</v>
      </c>
      <c r="DX38" s="496" t="str">
        <f t="shared" si="23"/>
        <v>PCD_DPW3_SPL5_DSI_S3</v>
      </c>
      <c r="DY38" s="496" t="str">
        <f t="shared" si="23"/>
        <v>PCD_DPW3_SPL5_DER_S3</v>
      </c>
      <c r="DZ38" s="496" t="str">
        <f t="shared" si="22"/>
        <v>PCD_DPW3_SPL5_RS_S3</v>
      </c>
      <c r="EA38" s="496" t="str">
        <f t="shared" si="22"/>
        <v>PCD_DPW3_SPL5_DPLE_S3</v>
      </c>
    </row>
    <row r="39" spans="1:131" ht="15.6" thickBot="1" x14ac:dyDescent="0.3">
      <c r="A39" s="105"/>
      <c r="B39" s="91" t="str">
        <f t="shared" si="5"/>
        <v>YKY</v>
      </c>
      <c r="C39" s="11" t="s">
        <v>902</v>
      </c>
      <c r="D39" s="15" t="s">
        <v>114</v>
      </c>
      <c r="E39" s="63" t="s">
        <v>833</v>
      </c>
      <c r="F39" s="10" t="s">
        <v>3096</v>
      </c>
      <c r="G39" s="19" t="s">
        <v>1930</v>
      </c>
      <c r="H39" s="11" t="s">
        <v>1144</v>
      </c>
      <c r="I39" s="166">
        <v>0</v>
      </c>
      <c r="J39" s="5"/>
      <c r="K39" s="1081"/>
      <c r="M39" s="126">
        <v>0</v>
      </c>
      <c r="N39" s="126">
        <v>0</v>
      </c>
      <c r="O39" s="52">
        <v>0</v>
      </c>
      <c r="P39" s="52">
        <v>0</v>
      </c>
      <c r="Q39" s="52">
        <v>0</v>
      </c>
      <c r="R39" s="9">
        <v>1</v>
      </c>
      <c r="S39" s="9">
        <v>2</v>
      </c>
      <c r="T39" s="9">
        <v>2</v>
      </c>
      <c r="U39" s="9">
        <v>2</v>
      </c>
      <c r="V39" s="9">
        <v>2</v>
      </c>
      <c r="W39" s="9">
        <v>3</v>
      </c>
      <c r="X39" s="9">
        <v>3</v>
      </c>
      <c r="Y39" s="9">
        <v>1</v>
      </c>
      <c r="Z39" s="9">
        <v>1</v>
      </c>
      <c r="AA39" s="9">
        <v>1</v>
      </c>
      <c r="AB39" s="9">
        <v>1</v>
      </c>
      <c r="AC39" s="9">
        <v>1</v>
      </c>
      <c r="AD39" s="9">
        <v>1</v>
      </c>
      <c r="AE39" s="9">
        <v>1</v>
      </c>
      <c r="AF39" s="9">
        <v>0</v>
      </c>
      <c r="AG39" s="9">
        <v>0</v>
      </c>
      <c r="AH39" s="9">
        <v>1</v>
      </c>
      <c r="AI39" s="9">
        <v>1</v>
      </c>
      <c r="AJ39" s="9">
        <v>1</v>
      </c>
      <c r="AK39" s="9">
        <v>1</v>
      </c>
      <c r="AL39" s="9">
        <v>1</v>
      </c>
      <c r="AM39" s="9">
        <v>1</v>
      </c>
      <c r="AN39" s="9">
        <v>1</v>
      </c>
      <c r="AO39" s="9">
        <v>1</v>
      </c>
      <c r="AP39" s="9">
        <v>1</v>
      </c>
      <c r="AQ39" s="9">
        <v>1</v>
      </c>
      <c r="AR39" s="9">
        <v>1</v>
      </c>
      <c r="AS39" s="9">
        <v>1</v>
      </c>
      <c r="AT39" s="9">
        <v>1</v>
      </c>
      <c r="AU39" s="56">
        <v>1</v>
      </c>
      <c r="AV39" s="56">
        <v>1</v>
      </c>
      <c r="AW39" s="56">
        <v>1</v>
      </c>
      <c r="AX39" s="56">
        <v>1</v>
      </c>
      <c r="AY39" s="56">
        <v>1</v>
      </c>
      <c r="AZ39" s="56">
        <v>1</v>
      </c>
      <c r="BA39" s="89">
        <v>0</v>
      </c>
      <c r="BB39" s="5"/>
      <c r="BC39" s="168">
        <v>1</v>
      </c>
      <c r="BD39" s="52"/>
      <c r="BE39" s="9"/>
      <c r="BF39" s="9"/>
      <c r="BG39" s="9"/>
      <c r="BH39" s="9"/>
      <c r="BI39" s="9"/>
      <c r="BJ39" s="9"/>
      <c r="BK39" s="9"/>
      <c r="BL39" s="9"/>
      <c r="BM39" s="9"/>
      <c r="BN39" s="89"/>
      <c r="BO39" s="5"/>
      <c r="BP39" s="5"/>
      <c r="BQ39" s="5"/>
      <c r="BR39" s="5"/>
      <c r="BS39" s="5"/>
      <c r="BT39" s="5"/>
      <c r="BU39" s="230" t="s">
        <v>3097</v>
      </c>
      <c r="BX39" s="348"/>
      <c r="BY39" t="s">
        <v>3099</v>
      </c>
      <c r="BZ39" s="480" t="s">
        <v>3116</v>
      </c>
      <c r="CA39" s="480" t="s">
        <v>3116</v>
      </c>
      <c r="CB39" s="480" t="s">
        <v>3116</v>
      </c>
      <c r="CC39" s="480" t="s">
        <v>3116</v>
      </c>
      <c r="CD39" s="480" t="s">
        <v>3116</v>
      </c>
      <c r="CE39" s="480" t="s">
        <v>3116</v>
      </c>
      <c r="CF39" s="480" t="s">
        <v>3116</v>
      </c>
      <c r="CG39" s="480" t="s">
        <v>3116</v>
      </c>
      <c r="CH39" s="480" t="s">
        <v>3116</v>
      </c>
      <c r="CI39" s="480" t="s">
        <v>3116</v>
      </c>
      <c r="CJ39" s="480" t="s">
        <v>3116</v>
      </c>
      <c r="CK39" s="480" t="s">
        <v>3116</v>
      </c>
      <c r="CL39" s="480" t="s">
        <v>3116</v>
      </c>
      <c r="CM39" s="480" t="s">
        <v>3116</v>
      </c>
      <c r="CN39" s="480" t="s">
        <v>3116</v>
      </c>
      <c r="CO39" s="480" t="s">
        <v>3116</v>
      </c>
      <c r="CP39" s="480" t="s">
        <v>3116</v>
      </c>
      <c r="CQ39" s="480" t="s">
        <v>3116</v>
      </c>
      <c r="CR39" s="480" t="s">
        <v>3116</v>
      </c>
      <c r="CS39" s="480" t="s">
        <v>3116</v>
      </c>
      <c r="CT39" s="480" t="s">
        <v>3116</v>
      </c>
      <c r="CU39" s="480" t="s">
        <v>3116</v>
      </c>
      <c r="CV39" s="480" t="s">
        <v>3116</v>
      </c>
      <c r="CW39" s="480" t="s">
        <v>3116</v>
      </c>
      <c r="CX39" s="480" t="s">
        <v>3116</v>
      </c>
      <c r="CY39" s="480" t="s">
        <v>3116</v>
      </c>
      <c r="CZ39" s="480" t="s">
        <v>3116</v>
      </c>
      <c r="DA39" s="480" t="s">
        <v>3116</v>
      </c>
      <c r="DB39" s="480" t="s">
        <v>3116</v>
      </c>
      <c r="DC39" s="480" t="s">
        <v>3116</v>
      </c>
      <c r="DD39" s="480" t="s">
        <v>3116</v>
      </c>
      <c r="DE39" s="480" t="s">
        <v>3116</v>
      </c>
      <c r="DF39" s="480" t="s">
        <v>3116</v>
      </c>
      <c r="DG39" s="480" t="s">
        <v>3116</v>
      </c>
      <c r="DH39" s="480" t="s">
        <v>3116</v>
      </c>
      <c r="DI39" s="480" t="s">
        <v>3116</v>
      </c>
      <c r="DJ39" s="480" t="s">
        <v>3116</v>
      </c>
      <c r="DK39" s="480" t="s">
        <v>3116</v>
      </c>
      <c r="DL39" s="480" t="s">
        <v>3116</v>
      </c>
      <c r="DM39" s="480" t="s">
        <v>3116</v>
      </c>
      <c r="DN39" s="480" t="s">
        <v>3116</v>
      </c>
      <c r="DO39" s="306"/>
      <c r="DP39" s="496" t="str">
        <f t="shared" si="23"/>
        <v>PCD_DPW3_SPL5_DLY_S4</v>
      </c>
      <c r="DQ39" s="496" t="str">
        <f t="shared" si="23"/>
        <v>PCD_DPW3_SPL5_DIR_S4</v>
      </c>
      <c r="DR39" s="496" t="str">
        <f t="shared" si="23"/>
        <v>PCD_DPW3_SPL5_DSCR_S4</v>
      </c>
      <c r="DS39" s="496" t="str">
        <f t="shared" si="23"/>
        <v>PCD_DPW3_SPL5_DCS_S4</v>
      </c>
      <c r="DT39" s="496" t="str">
        <f t="shared" si="23"/>
        <v>PCD_DPW3_SPL5_DSPC_S4</v>
      </c>
      <c r="DU39" s="496" t="str">
        <f t="shared" si="23"/>
        <v>PCD_DPW3_SPL5_DPP_S4</v>
      </c>
      <c r="DV39" s="496" t="str">
        <f t="shared" si="23"/>
        <v>PCD_DPW3_SPL5_DTPI_S4</v>
      </c>
      <c r="DW39" s="496" t="str">
        <f t="shared" si="23"/>
        <v>PCD_DPW3_SPL5_DCI_S4</v>
      </c>
      <c r="DX39" s="496" t="str">
        <f t="shared" si="23"/>
        <v>PCD_DPW3_SPL5_DSI_S4</v>
      </c>
      <c r="DY39" s="496" t="str">
        <f t="shared" si="23"/>
        <v>PCD_DPW3_SPL5_DER_S4</v>
      </c>
      <c r="DZ39" s="496" t="str">
        <f t="shared" si="22"/>
        <v>PCD_DPW3_SPL5_RS_S4</v>
      </c>
      <c r="EA39" s="496" t="str">
        <f t="shared" si="22"/>
        <v>PCD_DPW3_SPL5_DPLE_S4</v>
      </c>
    </row>
    <row r="40" spans="1:131" ht="15.6" thickBot="1" x14ac:dyDescent="0.3">
      <c r="A40" s="105"/>
      <c r="B40" s="91" t="str">
        <f t="shared" si="5"/>
        <v>YKY</v>
      </c>
      <c r="C40" s="11" t="s">
        <v>902</v>
      </c>
      <c r="D40" s="15" t="s">
        <v>114</v>
      </c>
      <c r="E40" s="63" t="s">
        <v>833</v>
      </c>
      <c r="F40" s="10" t="s">
        <v>3096</v>
      </c>
      <c r="G40" s="19" t="s">
        <v>1933</v>
      </c>
      <c r="H40" s="11" t="s">
        <v>1144</v>
      </c>
      <c r="I40" s="166">
        <v>0</v>
      </c>
      <c r="J40" s="5"/>
      <c r="K40" s="1081"/>
      <c r="M40" s="126">
        <v>0</v>
      </c>
      <c r="N40" s="126">
        <v>0</v>
      </c>
      <c r="O40" s="52">
        <v>0</v>
      </c>
      <c r="P40" s="52">
        <v>0</v>
      </c>
      <c r="Q40" s="52">
        <v>0</v>
      </c>
      <c r="R40" s="9">
        <v>0</v>
      </c>
      <c r="S40" s="9">
        <v>0</v>
      </c>
      <c r="T40" s="9">
        <v>0</v>
      </c>
      <c r="U40" s="9">
        <v>0</v>
      </c>
      <c r="V40" s="9">
        <v>0</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56">
        <v>0</v>
      </c>
      <c r="AV40" s="56">
        <v>0</v>
      </c>
      <c r="AW40" s="56">
        <v>0</v>
      </c>
      <c r="AX40" s="56">
        <v>0</v>
      </c>
      <c r="AY40" s="56">
        <v>0</v>
      </c>
      <c r="AZ40" s="56">
        <v>0</v>
      </c>
      <c r="BA40" s="89">
        <v>0</v>
      </c>
      <c r="BB40" s="5"/>
      <c r="BC40" s="168">
        <v>1</v>
      </c>
      <c r="BD40" s="52"/>
      <c r="BE40" s="9"/>
      <c r="BF40" s="9"/>
      <c r="BG40" s="9"/>
      <c r="BH40" s="9"/>
      <c r="BI40" s="9"/>
      <c r="BJ40" s="9"/>
      <c r="BK40" s="9"/>
      <c r="BL40" s="9"/>
      <c r="BM40" s="9"/>
      <c r="BN40" s="89"/>
      <c r="BO40" s="5"/>
      <c r="BP40" s="5"/>
      <c r="BQ40" s="5"/>
      <c r="BR40" s="5"/>
      <c r="BS40" s="5"/>
      <c r="BT40" s="5"/>
      <c r="BU40" s="230" t="s">
        <v>3097</v>
      </c>
      <c r="BX40" s="348"/>
      <c r="BY40" t="s">
        <v>3099</v>
      </c>
      <c r="BZ40" s="480" t="s">
        <v>3117</v>
      </c>
      <c r="CA40" s="480" t="s">
        <v>3117</v>
      </c>
      <c r="CB40" s="480" t="s">
        <v>3117</v>
      </c>
      <c r="CC40" s="480" t="s">
        <v>3117</v>
      </c>
      <c r="CD40" s="480" t="s">
        <v>3117</v>
      </c>
      <c r="CE40" s="480" t="s">
        <v>3117</v>
      </c>
      <c r="CF40" s="480" t="s">
        <v>3117</v>
      </c>
      <c r="CG40" s="480" t="s">
        <v>3117</v>
      </c>
      <c r="CH40" s="480" t="s">
        <v>3117</v>
      </c>
      <c r="CI40" s="480" t="s">
        <v>3117</v>
      </c>
      <c r="CJ40" s="480" t="s">
        <v>3117</v>
      </c>
      <c r="CK40" s="480" t="s">
        <v>3117</v>
      </c>
      <c r="CL40" s="480" t="s">
        <v>3117</v>
      </c>
      <c r="CM40" s="480" t="s">
        <v>3117</v>
      </c>
      <c r="CN40" s="480" t="s">
        <v>3117</v>
      </c>
      <c r="CO40" s="480" t="s">
        <v>3117</v>
      </c>
      <c r="CP40" s="480" t="s">
        <v>3117</v>
      </c>
      <c r="CQ40" s="480" t="s">
        <v>3117</v>
      </c>
      <c r="CR40" s="480" t="s">
        <v>3117</v>
      </c>
      <c r="CS40" s="480" t="s">
        <v>3117</v>
      </c>
      <c r="CT40" s="480" t="s">
        <v>3117</v>
      </c>
      <c r="CU40" s="480" t="s">
        <v>3117</v>
      </c>
      <c r="CV40" s="480" t="s">
        <v>3117</v>
      </c>
      <c r="CW40" s="480" t="s">
        <v>3117</v>
      </c>
      <c r="CX40" s="480" t="s">
        <v>3117</v>
      </c>
      <c r="CY40" s="480" t="s">
        <v>3117</v>
      </c>
      <c r="CZ40" s="480" t="s">
        <v>3117</v>
      </c>
      <c r="DA40" s="480" t="s">
        <v>3117</v>
      </c>
      <c r="DB40" s="480" t="s">
        <v>3117</v>
      </c>
      <c r="DC40" s="480" t="s">
        <v>3117</v>
      </c>
      <c r="DD40" s="480" t="s">
        <v>3117</v>
      </c>
      <c r="DE40" s="480" t="s">
        <v>3117</v>
      </c>
      <c r="DF40" s="480" t="s">
        <v>3117</v>
      </c>
      <c r="DG40" s="480" t="s">
        <v>3117</v>
      </c>
      <c r="DH40" s="480" t="s">
        <v>3117</v>
      </c>
      <c r="DI40" s="480" t="s">
        <v>3117</v>
      </c>
      <c r="DJ40" s="480" t="s">
        <v>3117</v>
      </c>
      <c r="DK40" s="480" t="s">
        <v>3117</v>
      </c>
      <c r="DL40" s="480" t="s">
        <v>3117</v>
      </c>
      <c r="DM40" s="480" t="s">
        <v>3117</v>
      </c>
      <c r="DN40" s="480" t="s">
        <v>3117</v>
      </c>
      <c r="DO40" s="306"/>
      <c r="DP40" s="496" t="str">
        <f t="shared" si="23"/>
        <v>PCD_DPW3_SPL5_DLY_S5</v>
      </c>
      <c r="DQ40" s="496" t="str">
        <f t="shared" si="23"/>
        <v>PCD_DPW3_SPL5_DIR_S5</v>
      </c>
      <c r="DR40" s="496" t="str">
        <f t="shared" si="23"/>
        <v>PCD_DPW3_SPL5_DSCR_S5</v>
      </c>
      <c r="DS40" s="496" t="str">
        <f t="shared" si="23"/>
        <v>PCD_DPW3_SPL5_DCS_S5</v>
      </c>
      <c r="DT40" s="496" t="str">
        <f t="shared" si="23"/>
        <v>PCD_DPW3_SPL5_DSPC_S5</v>
      </c>
      <c r="DU40" s="496" t="str">
        <f t="shared" si="23"/>
        <v>PCD_DPW3_SPL5_DPP_S5</v>
      </c>
      <c r="DV40" s="496" t="str">
        <f t="shared" si="23"/>
        <v>PCD_DPW3_SPL5_DTPI_S5</v>
      </c>
      <c r="DW40" s="496" t="str">
        <f t="shared" si="23"/>
        <v>PCD_DPW3_SPL5_DCI_S5</v>
      </c>
      <c r="DX40" s="496" t="str">
        <f t="shared" si="23"/>
        <v>PCD_DPW3_SPL5_DSI_S5</v>
      </c>
      <c r="DY40" s="496" t="str">
        <f t="shared" si="23"/>
        <v>PCD_DPW3_SPL5_DER_S5</v>
      </c>
      <c r="DZ40" s="496" t="str">
        <f t="shared" si="22"/>
        <v>PCD_DPW3_SPL5_RS_S5</v>
      </c>
      <c r="EA40" s="496" t="str">
        <f t="shared" si="22"/>
        <v>PCD_DPW3_SPL5_DPLE_S5</v>
      </c>
    </row>
    <row r="41" spans="1:131" ht="15.6" thickBot="1" x14ac:dyDescent="0.3">
      <c r="A41" s="105"/>
      <c r="B41" s="91" t="str">
        <f t="shared" si="5"/>
        <v>YKY</v>
      </c>
      <c r="C41" s="11" t="s">
        <v>902</v>
      </c>
      <c r="D41" s="15" t="s">
        <v>114</v>
      </c>
      <c r="E41" s="63" t="s">
        <v>833</v>
      </c>
      <c r="F41" s="10" t="s">
        <v>3096</v>
      </c>
      <c r="G41" s="19" t="s">
        <v>1936</v>
      </c>
      <c r="H41" s="11" t="s">
        <v>1144</v>
      </c>
      <c r="I41" s="166">
        <v>0</v>
      </c>
      <c r="J41" s="5"/>
      <c r="K41" s="1081"/>
      <c r="M41" s="126">
        <v>0</v>
      </c>
      <c r="N41" s="126">
        <v>0</v>
      </c>
      <c r="O41" s="52">
        <v>0</v>
      </c>
      <c r="P41" s="52">
        <v>0</v>
      </c>
      <c r="Q41" s="52">
        <v>0</v>
      </c>
      <c r="R41" s="9">
        <v>0</v>
      </c>
      <c r="S41" s="9">
        <v>0</v>
      </c>
      <c r="T41" s="9">
        <v>0</v>
      </c>
      <c r="U41" s="9">
        <v>1</v>
      </c>
      <c r="V41" s="9">
        <v>1</v>
      </c>
      <c r="W41" s="9">
        <v>1</v>
      </c>
      <c r="X41" s="9">
        <v>1</v>
      </c>
      <c r="Y41" s="9">
        <v>3</v>
      </c>
      <c r="Z41" s="9">
        <v>3</v>
      </c>
      <c r="AA41" s="9">
        <v>3</v>
      </c>
      <c r="AB41" s="9">
        <v>3</v>
      </c>
      <c r="AC41" s="9">
        <v>3</v>
      </c>
      <c r="AD41" s="9">
        <v>3</v>
      </c>
      <c r="AE41" s="9">
        <v>3</v>
      </c>
      <c r="AF41" s="9">
        <v>4</v>
      </c>
      <c r="AG41" s="9">
        <v>4</v>
      </c>
      <c r="AH41" s="9">
        <v>4</v>
      </c>
      <c r="AI41" s="9">
        <v>4</v>
      </c>
      <c r="AJ41" s="9">
        <v>4</v>
      </c>
      <c r="AK41" s="9">
        <v>4</v>
      </c>
      <c r="AL41" s="9">
        <v>4</v>
      </c>
      <c r="AM41" s="9">
        <v>4</v>
      </c>
      <c r="AN41" s="9">
        <v>4</v>
      </c>
      <c r="AO41" s="9">
        <v>4</v>
      </c>
      <c r="AP41" s="9">
        <v>4</v>
      </c>
      <c r="AQ41" s="9">
        <v>4</v>
      </c>
      <c r="AR41" s="9">
        <v>4</v>
      </c>
      <c r="AS41" s="9">
        <v>4</v>
      </c>
      <c r="AT41" s="9">
        <v>4</v>
      </c>
      <c r="AU41" s="56">
        <v>4</v>
      </c>
      <c r="AV41" s="56">
        <v>4</v>
      </c>
      <c r="AW41" s="56">
        <v>4</v>
      </c>
      <c r="AX41" s="56">
        <v>4</v>
      </c>
      <c r="AY41" s="56">
        <v>4</v>
      </c>
      <c r="AZ41" s="56">
        <v>4</v>
      </c>
      <c r="BA41" s="89">
        <v>5</v>
      </c>
      <c r="BB41" s="5"/>
      <c r="BC41" s="168">
        <v>1</v>
      </c>
      <c r="BD41" s="52"/>
      <c r="BE41" s="9"/>
      <c r="BF41" s="9"/>
      <c r="BG41" s="9"/>
      <c r="BH41" s="9"/>
      <c r="BI41" s="9"/>
      <c r="BJ41" s="9"/>
      <c r="BK41" s="9"/>
      <c r="BL41" s="9"/>
      <c r="BM41" s="9"/>
      <c r="BN41" s="89"/>
      <c r="BO41" s="5"/>
      <c r="BP41" s="5"/>
      <c r="BQ41" s="5"/>
      <c r="BR41" s="5"/>
      <c r="BS41" s="5"/>
      <c r="BT41" s="5"/>
      <c r="BU41" s="230" t="s">
        <v>3097</v>
      </c>
      <c r="BX41" s="348"/>
      <c r="BY41" t="s">
        <v>3099</v>
      </c>
      <c r="BZ41" s="480" t="s">
        <v>3118</v>
      </c>
      <c r="CA41" s="480" t="s">
        <v>3118</v>
      </c>
      <c r="CB41" s="480" t="s">
        <v>3118</v>
      </c>
      <c r="CC41" s="480" t="s">
        <v>3118</v>
      </c>
      <c r="CD41" s="480" t="s">
        <v>3118</v>
      </c>
      <c r="CE41" s="480" t="s">
        <v>3118</v>
      </c>
      <c r="CF41" s="480" t="s">
        <v>3118</v>
      </c>
      <c r="CG41" s="480" t="s">
        <v>3118</v>
      </c>
      <c r="CH41" s="480" t="s">
        <v>3118</v>
      </c>
      <c r="CI41" s="480" t="s">
        <v>3118</v>
      </c>
      <c r="CJ41" s="480" t="s">
        <v>3118</v>
      </c>
      <c r="CK41" s="480" t="s">
        <v>3118</v>
      </c>
      <c r="CL41" s="480" t="s">
        <v>3118</v>
      </c>
      <c r="CM41" s="480" t="s">
        <v>3118</v>
      </c>
      <c r="CN41" s="480" t="s">
        <v>3118</v>
      </c>
      <c r="CO41" s="480" t="s">
        <v>3118</v>
      </c>
      <c r="CP41" s="480" t="s">
        <v>3118</v>
      </c>
      <c r="CQ41" s="480" t="s">
        <v>3118</v>
      </c>
      <c r="CR41" s="480" t="s">
        <v>3118</v>
      </c>
      <c r="CS41" s="480" t="s">
        <v>3118</v>
      </c>
      <c r="CT41" s="480" t="s">
        <v>3118</v>
      </c>
      <c r="CU41" s="480" t="s">
        <v>3118</v>
      </c>
      <c r="CV41" s="480" t="s">
        <v>3118</v>
      </c>
      <c r="CW41" s="480" t="s">
        <v>3118</v>
      </c>
      <c r="CX41" s="480" t="s">
        <v>3118</v>
      </c>
      <c r="CY41" s="480" t="s">
        <v>3118</v>
      </c>
      <c r="CZ41" s="480" t="s">
        <v>3118</v>
      </c>
      <c r="DA41" s="480" t="s">
        <v>3118</v>
      </c>
      <c r="DB41" s="480" t="s">
        <v>3118</v>
      </c>
      <c r="DC41" s="480" t="s">
        <v>3118</v>
      </c>
      <c r="DD41" s="480" t="s">
        <v>3118</v>
      </c>
      <c r="DE41" s="480" t="s">
        <v>3118</v>
      </c>
      <c r="DF41" s="480" t="s">
        <v>3118</v>
      </c>
      <c r="DG41" s="480" t="s">
        <v>3118</v>
      </c>
      <c r="DH41" s="480" t="s">
        <v>3118</v>
      </c>
      <c r="DI41" s="480" t="s">
        <v>3118</v>
      </c>
      <c r="DJ41" s="480" t="s">
        <v>3118</v>
      </c>
      <c r="DK41" s="480" t="s">
        <v>3118</v>
      </c>
      <c r="DL41" s="480" t="s">
        <v>3118</v>
      </c>
      <c r="DM41" s="480" t="s">
        <v>3118</v>
      </c>
      <c r="DN41" s="480" t="s">
        <v>3118</v>
      </c>
      <c r="DO41" s="306"/>
      <c r="DP41" s="496" t="str">
        <f t="shared" si="23"/>
        <v>PCD_DPW3_SPL5_DLY_S6</v>
      </c>
      <c r="DQ41" s="496" t="str">
        <f t="shared" si="23"/>
        <v>PCD_DPW3_SPL5_DIR_S6</v>
      </c>
      <c r="DR41" s="496" t="str">
        <f t="shared" si="23"/>
        <v>PCD_DPW3_SPL5_DSCR_S6</v>
      </c>
      <c r="DS41" s="496" t="str">
        <f t="shared" si="23"/>
        <v>PCD_DPW3_SPL5_DCS_S6</v>
      </c>
      <c r="DT41" s="496" t="str">
        <f t="shared" si="23"/>
        <v>PCD_DPW3_SPL5_DSPC_S6</v>
      </c>
      <c r="DU41" s="496" t="str">
        <f t="shared" si="23"/>
        <v>PCD_DPW3_SPL5_DPP_S6</v>
      </c>
      <c r="DV41" s="496" t="str">
        <f t="shared" si="23"/>
        <v>PCD_DPW3_SPL5_DTPI_S6</v>
      </c>
      <c r="DW41" s="496" t="str">
        <f t="shared" si="23"/>
        <v>PCD_DPW3_SPL5_DCI_S6</v>
      </c>
      <c r="DX41" s="496" t="str">
        <f t="shared" si="23"/>
        <v>PCD_DPW3_SPL5_DSI_S6</v>
      </c>
      <c r="DY41" s="496" t="str">
        <f t="shared" si="23"/>
        <v>PCD_DPW3_SPL5_DER_S6</v>
      </c>
      <c r="DZ41" s="496" t="str">
        <f t="shared" si="22"/>
        <v>PCD_DPW3_SPL5_RS_S6</v>
      </c>
      <c r="EA41" s="496" t="str">
        <f t="shared" si="22"/>
        <v>PCD_DPW3_SPL5_DPLE_S6</v>
      </c>
    </row>
    <row r="42" spans="1:131" ht="15.6" thickBot="1" x14ac:dyDescent="0.3">
      <c r="A42" s="105"/>
      <c r="B42" s="91" t="str">
        <f t="shared" si="5"/>
        <v>YKY</v>
      </c>
      <c r="C42" s="11" t="s">
        <v>902</v>
      </c>
      <c r="D42" s="15" t="s">
        <v>114</v>
      </c>
      <c r="E42" s="63" t="s">
        <v>833</v>
      </c>
      <c r="F42" s="10" t="s">
        <v>3096</v>
      </c>
      <c r="G42" s="19" t="s">
        <v>1939</v>
      </c>
      <c r="H42" s="11" t="s">
        <v>1144</v>
      </c>
      <c r="I42" s="166">
        <v>0</v>
      </c>
      <c r="J42" s="5"/>
      <c r="K42" s="1081"/>
      <c r="M42" s="126">
        <v>0</v>
      </c>
      <c r="N42" s="126">
        <v>0</v>
      </c>
      <c r="O42" s="52">
        <v>0</v>
      </c>
      <c r="P42" s="52">
        <v>0</v>
      </c>
      <c r="Q42" s="52">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56">
        <v>1</v>
      </c>
      <c r="AV42" s="56">
        <v>1</v>
      </c>
      <c r="AW42" s="56">
        <v>1</v>
      </c>
      <c r="AX42" s="56">
        <v>1</v>
      </c>
      <c r="AY42" s="56">
        <v>1</v>
      </c>
      <c r="AZ42" s="56">
        <v>1</v>
      </c>
      <c r="BA42" s="138">
        <v>1</v>
      </c>
      <c r="BB42" s="5"/>
      <c r="BC42" s="168"/>
      <c r="BD42" s="52"/>
      <c r="BE42" s="9"/>
      <c r="BF42" s="9"/>
      <c r="BG42" s="9"/>
      <c r="BH42" s="9"/>
      <c r="BI42" s="9"/>
      <c r="BJ42" s="9"/>
      <c r="BK42" s="9"/>
      <c r="BL42" s="9"/>
      <c r="BM42" s="9"/>
      <c r="BN42" s="89"/>
      <c r="BO42" s="5"/>
      <c r="BP42" s="5"/>
      <c r="BQ42" s="5"/>
      <c r="BR42" s="5"/>
      <c r="BS42" s="5"/>
      <c r="BT42" s="5"/>
      <c r="BU42" s="230" t="s">
        <v>3097</v>
      </c>
      <c r="BX42" s="348"/>
      <c r="BY42" t="s">
        <v>3099</v>
      </c>
      <c r="BZ42" s="485" t="s">
        <v>3119</v>
      </c>
      <c r="CA42" s="485" t="s">
        <v>3119</v>
      </c>
      <c r="CB42" s="485" t="s">
        <v>3119</v>
      </c>
      <c r="CC42" s="485" t="s">
        <v>3119</v>
      </c>
      <c r="CD42" s="485" t="s">
        <v>3119</v>
      </c>
      <c r="CE42" s="485" t="s">
        <v>3119</v>
      </c>
      <c r="CF42" s="485" t="s">
        <v>3119</v>
      </c>
      <c r="CG42" s="485" t="s">
        <v>3119</v>
      </c>
      <c r="CH42" s="485" t="s">
        <v>3119</v>
      </c>
      <c r="CI42" s="485" t="s">
        <v>3119</v>
      </c>
      <c r="CJ42" s="485" t="s">
        <v>3119</v>
      </c>
      <c r="CK42" s="485" t="s">
        <v>3119</v>
      </c>
      <c r="CL42" s="485" t="s">
        <v>3119</v>
      </c>
      <c r="CM42" s="485" t="s">
        <v>3119</v>
      </c>
      <c r="CN42" s="485" t="s">
        <v>3119</v>
      </c>
      <c r="CO42" s="485" t="s">
        <v>3119</v>
      </c>
      <c r="CP42" s="485" t="s">
        <v>3119</v>
      </c>
      <c r="CQ42" s="485" t="s">
        <v>3119</v>
      </c>
      <c r="CR42" s="485" t="s">
        <v>3119</v>
      </c>
      <c r="CS42" s="485" t="s">
        <v>3119</v>
      </c>
      <c r="CT42" s="485" t="s">
        <v>3119</v>
      </c>
      <c r="CU42" s="485" t="s">
        <v>3119</v>
      </c>
      <c r="CV42" s="485" t="s">
        <v>3119</v>
      </c>
      <c r="CW42" s="485" t="s">
        <v>3119</v>
      </c>
      <c r="CX42" s="485" t="s">
        <v>3119</v>
      </c>
      <c r="CY42" s="485" t="s">
        <v>3119</v>
      </c>
      <c r="CZ42" s="485" t="s">
        <v>3119</v>
      </c>
      <c r="DA42" s="485" t="s">
        <v>3119</v>
      </c>
      <c r="DB42" s="485" t="s">
        <v>3119</v>
      </c>
      <c r="DC42" s="485" t="s">
        <v>3119</v>
      </c>
      <c r="DD42" s="485" t="s">
        <v>3119</v>
      </c>
      <c r="DE42" s="485" t="s">
        <v>3119</v>
      </c>
      <c r="DF42" s="485" t="s">
        <v>3119</v>
      </c>
      <c r="DG42" s="485" t="s">
        <v>3119</v>
      </c>
      <c r="DH42" s="485" t="s">
        <v>3119</v>
      </c>
      <c r="DI42" s="485" t="s">
        <v>3119</v>
      </c>
      <c r="DJ42" s="485" t="s">
        <v>3119</v>
      </c>
      <c r="DK42" s="485" t="s">
        <v>3119</v>
      </c>
      <c r="DL42" s="485" t="s">
        <v>3119</v>
      </c>
      <c r="DM42" s="485" t="s">
        <v>3119</v>
      </c>
      <c r="DN42" s="485" t="s">
        <v>3119</v>
      </c>
      <c r="DO42" s="306"/>
      <c r="DP42" s="496" t="str">
        <f t="shared" si="23"/>
        <v>PCD_DPW3_SPL5_DLY_S7</v>
      </c>
      <c r="DQ42" s="496" t="str">
        <f t="shared" si="23"/>
        <v>PCD_DPW3_SPL5_DIR_S7</v>
      </c>
      <c r="DR42" s="496" t="str">
        <f t="shared" si="23"/>
        <v>PCD_DPW3_SPL5_DSCR_S7</v>
      </c>
      <c r="DS42" s="496" t="str">
        <f t="shared" si="23"/>
        <v>PCD_DPW3_SPL5_DCS_S7</v>
      </c>
      <c r="DT42" s="496" t="str">
        <f t="shared" si="23"/>
        <v>PCD_DPW3_SPL5_DSPC_S7</v>
      </c>
      <c r="DU42" s="496" t="str">
        <f t="shared" si="23"/>
        <v>PCD_DPW3_SPL5_DPP_S7</v>
      </c>
      <c r="DV42" s="496" t="str">
        <f t="shared" si="23"/>
        <v>PCD_DPW3_SPL5_DTPI_S7</v>
      </c>
      <c r="DW42" s="496" t="str">
        <f t="shared" si="23"/>
        <v>PCD_DPW3_SPL5_DCI_S7</v>
      </c>
      <c r="DX42" s="496" t="str">
        <f t="shared" si="23"/>
        <v>PCD_DPW3_SPL5_DSI_S7</v>
      </c>
      <c r="DY42" s="496" t="str">
        <f t="shared" si="23"/>
        <v>PCD_DPW3_SPL5_DER_S7</v>
      </c>
      <c r="DZ42" s="496" t="str">
        <f t="shared" si="22"/>
        <v>PCD_DPW3_SPL5_RS_S7</v>
      </c>
      <c r="EA42" s="496" t="str">
        <f t="shared" si="22"/>
        <v>PCD_DPW3_SPL5_DPLE_S7</v>
      </c>
    </row>
    <row r="43" spans="1:131" ht="15.6" thickBot="1" x14ac:dyDescent="0.3">
      <c r="A43" s="105"/>
      <c r="B43" s="93" t="str">
        <f t="shared" si="5"/>
        <v>YKY</v>
      </c>
      <c r="C43" s="222" t="s">
        <v>902</v>
      </c>
      <c r="D43" s="94" t="s">
        <v>114</v>
      </c>
      <c r="E43" s="109" t="s">
        <v>833</v>
      </c>
      <c r="F43" s="391" t="s">
        <v>3096</v>
      </c>
      <c r="G43" s="227" t="s">
        <v>1942</v>
      </c>
      <c r="H43" s="222" t="s">
        <v>1144</v>
      </c>
      <c r="I43" s="167">
        <v>0</v>
      </c>
      <c r="J43" s="5"/>
      <c r="K43" s="1081"/>
      <c r="M43" s="429">
        <f>SUM( M35:M41)</f>
        <v>6</v>
      </c>
      <c r="N43" s="430">
        <f t="shared" ref="N43:BA43" si="24">SUM( N35:N41)</f>
        <v>6</v>
      </c>
      <c r="O43" s="431">
        <f t="shared" si="24"/>
        <v>6</v>
      </c>
      <c r="P43" s="431">
        <f t="shared" si="24"/>
        <v>6</v>
      </c>
      <c r="Q43" s="431">
        <f t="shared" si="24"/>
        <v>5</v>
      </c>
      <c r="R43" s="431">
        <f t="shared" si="24"/>
        <v>5</v>
      </c>
      <c r="S43" s="431">
        <f t="shared" si="24"/>
        <v>5</v>
      </c>
      <c r="T43" s="431">
        <f t="shared" si="24"/>
        <v>5</v>
      </c>
      <c r="U43" s="431">
        <f t="shared" si="24"/>
        <v>5</v>
      </c>
      <c r="V43" s="431">
        <f t="shared" si="24"/>
        <v>5</v>
      </c>
      <c r="W43" s="431">
        <f t="shared" si="24"/>
        <v>5</v>
      </c>
      <c r="X43" s="431">
        <f t="shared" si="24"/>
        <v>5</v>
      </c>
      <c r="Y43" s="431">
        <f t="shared" si="24"/>
        <v>5</v>
      </c>
      <c r="Z43" s="431">
        <f t="shared" si="24"/>
        <v>5</v>
      </c>
      <c r="AA43" s="431">
        <f t="shared" si="24"/>
        <v>5</v>
      </c>
      <c r="AB43" s="431">
        <f t="shared" si="24"/>
        <v>5</v>
      </c>
      <c r="AC43" s="431">
        <f t="shared" si="24"/>
        <v>5</v>
      </c>
      <c r="AD43" s="431">
        <f t="shared" si="24"/>
        <v>5</v>
      </c>
      <c r="AE43" s="431">
        <f t="shared" si="24"/>
        <v>5</v>
      </c>
      <c r="AF43" s="431">
        <f t="shared" si="24"/>
        <v>5</v>
      </c>
      <c r="AG43" s="431">
        <f t="shared" si="24"/>
        <v>5</v>
      </c>
      <c r="AH43" s="431">
        <f t="shared" si="24"/>
        <v>5</v>
      </c>
      <c r="AI43" s="431">
        <f t="shared" si="24"/>
        <v>5</v>
      </c>
      <c r="AJ43" s="431">
        <f t="shared" si="24"/>
        <v>5</v>
      </c>
      <c r="AK43" s="431">
        <f t="shared" si="24"/>
        <v>5</v>
      </c>
      <c r="AL43" s="431">
        <f t="shared" si="24"/>
        <v>5</v>
      </c>
      <c r="AM43" s="431">
        <f t="shared" si="24"/>
        <v>5</v>
      </c>
      <c r="AN43" s="431">
        <f t="shared" si="24"/>
        <v>5</v>
      </c>
      <c r="AO43" s="431">
        <f t="shared" si="24"/>
        <v>5</v>
      </c>
      <c r="AP43" s="431">
        <f t="shared" si="24"/>
        <v>5</v>
      </c>
      <c r="AQ43" s="431">
        <f t="shared" si="24"/>
        <v>5</v>
      </c>
      <c r="AR43" s="431">
        <f t="shared" si="24"/>
        <v>5</v>
      </c>
      <c r="AS43" s="431">
        <f t="shared" si="24"/>
        <v>5</v>
      </c>
      <c r="AT43" s="431">
        <f t="shared" si="24"/>
        <v>5</v>
      </c>
      <c r="AU43" s="431">
        <f t="shared" si="24"/>
        <v>5</v>
      </c>
      <c r="AV43" s="431">
        <f t="shared" si="24"/>
        <v>5</v>
      </c>
      <c r="AW43" s="431">
        <f t="shared" si="24"/>
        <v>5</v>
      </c>
      <c r="AX43" s="431">
        <f t="shared" si="24"/>
        <v>5</v>
      </c>
      <c r="AY43" s="431">
        <f t="shared" si="24"/>
        <v>5</v>
      </c>
      <c r="AZ43" s="431">
        <f t="shared" si="24"/>
        <v>5</v>
      </c>
      <c r="BA43" s="432">
        <f t="shared" si="24"/>
        <v>5</v>
      </c>
      <c r="BB43" s="5"/>
      <c r="BC43" s="127"/>
      <c r="BD43" s="128"/>
      <c r="BE43" s="128"/>
      <c r="BF43" s="128"/>
      <c r="BG43" s="128"/>
      <c r="BH43" s="128"/>
      <c r="BI43" s="128"/>
      <c r="BJ43" s="128"/>
      <c r="BK43" s="128"/>
      <c r="BL43" s="128"/>
      <c r="BM43" s="128"/>
      <c r="BN43" s="90"/>
      <c r="BO43" s="5"/>
      <c r="BP43" s="5"/>
      <c r="BQ43" s="5"/>
      <c r="BR43" s="5"/>
      <c r="BS43" s="5"/>
      <c r="BT43" s="5"/>
      <c r="BU43" s="230" t="s">
        <v>3097</v>
      </c>
      <c r="BX43" s="348"/>
      <c r="BY43" t="s">
        <v>3099</v>
      </c>
      <c r="BZ43" s="495" t="s">
        <v>3120</v>
      </c>
      <c r="CA43" s="486" t="s">
        <v>3120</v>
      </c>
      <c r="CB43" s="487" t="s">
        <v>3120</v>
      </c>
      <c r="CC43" s="487" t="s">
        <v>3120</v>
      </c>
      <c r="CD43" s="487" t="s">
        <v>3120</v>
      </c>
      <c r="CE43" s="487" t="s">
        <v>3120</v>
      </c>
      <c r="CF43" s="487" t="s">
        <v>3120</v>
      </c>
      <c r="CG43" s="487" t="s">
        <v>3120</v>
      </c>
      <c r="CH43" s="487" t="s">
        <v>3120</v>
      </c>
      <c r="CI43" s="487" t="s">
        <v>3120</v>
      </c>
      <c r="CJ43" s="487" t="s">
        <v>3120</v>
      </c>
      <c r="CK43" s="487" t="s">
        <v>3120</v>
      </c>
      <c r="CL43" s="487" t="s">
        <v>3120</v>
      </c>
      <c r="CM43" s="487" t="s">
        <v>3120</v>
      </c>
      <c r="CN43" s="487" t="s">
        <v>3120</v>
      </c>
      <c r="CO43" s="487" t="s">
        <v>3120</v>
      </c>
      <c r="CP43" s="487" t="s">
        <v>3120</v>
      </c>
      <c r="CQ43" s="487" t="s">
        <v>3120</v>
      </c>
      <c r="CR43" s="487" t="s">
        <v>3120</v>
      </c>
      <c r="CS43" s="487" t="s">
        <v>3120</v>
      </c>
      <c r="CT43" s="487" t="s">
        <v>3120</v>
      </c>
      <c r="CU43" s="487" t="s">
        <v>3120</v>
      </c>
      <c r="CV43" s="487" t="s">
        <v>3120</v>
      </c>
      <c r="CW43" s="487" t="s">
        <v>3120</v>
      </c>
      <c r="CX43" s="487" t="s">
        <v>3120</v>
      </c>
      <c r="CY43" s="487" t="s">
        <v>3120</v>
      </c>
      <c r="CZ43" s="487" t="s">
        <v>3120</v>
      </c>
      <c r="DA43" s="487" t="s">
        <v>3120</v>
      </c>
      <c r="DB43" s="487" t="s">
        <v>3120</v>
      </c>
      <c r="DC43" s="487" t="s">
        <v>3120</v>
      </c>
      <c r="DD43" s="487" t="s">
        <v>3120</v>
      </c>
      <c r="DE43" s="487" t="s">
        <v>3120</v>
      </c>
      <c r="DF43" s="487" t="s">
        <v>3120</v>
      </c>
      <c r="DG43" s="487" t="s">
        <v>3120</v>
      </c>
      <c r="DH43" s="487" t="s">
        <v>3120</v>
      </c>
      <c r="DI43" s="487" t="s">
        <v>3120</v>
      </c>
      <c r="DJ43" s="487" t="s">
        <v>3120</v>
      </c>
      <c r="DK43" s="487" t="s">
        <v>3120</v>
      </c>
      <c r="DL43" s="487" t="s">
        <v>3120</v>
      </c>
      <c r="DM43" s="487" t="s">
        <v>3120</v>
      </c>
      <c r="DN43" s="488" t="s">
        <v>3120</v>
      </c>
      <c r="DO43" s="306"/>
      <c r="DP43" s="496" t="str">
        <f t="shared" si="23"/>
        <v>PCD_DPW3_SPL5_DLY_ST</v>
      </c>
      <c r="DQ43" s="496" t="str">
        <f t="shared" si="23"/>
        <v>PCD_DPW3_SPL5_DIR_ST</v>
      </c>
      <c r="DR43" s="496" t="str">
        <f t="shared" si="23"/>
        <v>PCD_DPW3_SPL5_DSCR_ST</v>
      </c>
      <c r="DS43" s="496" t="str">
        <f t="shared" si="23"/>
        <v>PCD_DPW3_SPL5_DCS_ST</v>
      </c>
      <c r="DT43" s="496" t="str">
        <f t="shared" si="23"/>
        <v>PCD_DPW3_SPL5_DSPC_ST</v>
      </c>
      <c r="DU43" s="496" t="str">
        <f t="shared" si="23"/>
        <v>PCD_DPW3_SPL5_DPP_ST</v>
      </c>
      <c r="DV43" s="496" t="str">
        <f t="shared" si="23"/>
        <v>PCD_DPW3_SPL5_DTPI_ST</v>
      </c>
      <c r="DW43" s="496" t="str">
        <f t="shared" si="23"/>
        <v>PCD_DPW3_SPL5_DCI_ST</v>
      </c>
      <c r="DX43" s="496" t="str">
        <f t="shared" si="23"/>
        <v>PCD_DPW3_SPL5_DSI_ST</v>
      </c>
      <c r="DY43" s="496" t="str">
        <f t="shared" si="23"/>
        <v>PCD_DPW3_SPL5_DER_ST</v>
      </c>
      <c r="DZ43" s="496" t="str">
        <f t="shared" si="22"/>
        <v>PCD_DPW3_SPL5_RS_ST</v>
      </c>
      <c r="EA43" s="496" t="str">
        <f t="shared" si="22"/>
        <v>PCD_DPW3_SPL5_DPLE_ST</v>
      </c>
    </row>
    <row r="44" spans="1:131" ht="15.6" thickBot="1" x14ac:dyDescent="0.3">
      <c r="A44" s="105"/>
      <c r="B44" s="112" t="str">
        <f xml:space="preserve"> B43</f>
        <v>YKY</v>
      </c>
      <c r="C44" s="97" t="s">
        <v>902</v>
      </c>
      <c r="D44" s="87" t="s">
        <v>78</v>
      </c>
      <c r="E44" s="106" t="str" cm="1">
        <f t="array" aca="1" ref="E44" ca="1">IFERROR(INDEX('PCD List'!$AU$5:$BK$48,MARCH('DPW3'!$D44,'PCD List'!$AR$5:$AR$48,0),MARCH('DPW3'!$B44,'PCD List'!$AU$2:$BK$2,0)),"")</f>
        <v/>
      </c>
      <c r="F44" s="86" t="s">
        <v>3121</v>
      </c>
      <c r="G44" s="19" t="s">
        <v>1904</v>
      </c>
      <c r="H44" s="11" t="s">
        <v>1144</v>
      </c>
      <c r="I44" s="166">
        <v>0</v>
      </c>
      <c r="K44" s="1081"/>
      <c r="M44" s="126"/>
      <c r="N44" s="126"/>
      <c r="O44" s="52"/>
      <c r="P44" s="52"/>
      <c r="Q44" s="52"/>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56"/>
      <c r="AV44" s="56"/>
      <c r="AW44" s="56"/>
      <c r="AX44" s="56"/>
      <c r="AY44" s="56"/>
      <c r="AZ44" s="56"/>
      <c r="BA44" s="89"/>
      <c r="BC44" s="168"/>
      <c r="BD44" s="52"/>
      <c r="BE44" s="9"/>
      <c r="BF44" s="9"/>
      <c r="BG44" s="9"/>
      <c r="BH44" s="9"/>
      <c r="BI44" s="9"/>
      <c r="BJ44" s="9"/>
      <c r="BK44" s="9"/>
      <c r="BL44" s="9"/>
      <c r="BM44" s="9"/>
      <c r="BN44" s="89"/>
      <c r="BU44" s="230" t="s">
        <v>3122</v>
      </c>
      <c r="BX44" s="348" t="s">
        <v>3123</v>
      </c>
      <c r="BY44" t="s">
        <v>3124</v>
      </c>
      <c r="BZ44" s="480" t="s">
        <v>3125</v>
      </c>
      <c r="CA44" s="480" t="s">
        <v>3125</v>
      </c>
      <c r="CB44" s="481" t="s">
        <v>3125</v>
      </c>
      <c r="CC44" s="481" t="s">
        <v>3125</v>
      </c>
      <c r="CD44" s="481" t="s">
        <v>3125</v>
      </c>
      <c r="CE44" s="482" t="s">
        <v>3125</v>
      </c>
      <c r="CF44" s="482" t="s">
        <v>3125</v>
      </c>
      <c r="CG44" s="482" t="s">
        <v>3125</v>
      </c>
      <c r="CH44" s="482" t="s">
        <v>3125</v>
      </c>
      <c r="CI44" s="482" t="s">
        <v>3125</v>
      </c>
      <c r="CJ44" s="482" t="s">
        <v>3125</v>
      </c>
      <c r="CK44" s="482" t="s">
        <v>3125</v>
      </c>
      <c r="CL44" s="482" t="s">
        <v>3125</v>
      </c>
      <c r="CM44" s="482" t="s">
        <v>3125</v>
      </c>
      <c r="CN44" s="482" t="s">
        <v>3125</v>
      </c>
      <c r="CO44" s="482" t="s">
        <v>3125</v>
      </c>
      <c r="CP44" s="482" t="s">
        <v>3125</v>
      </c>
      <c r="CQ44" s="482" t="s">
        <v>3125</v>
      </c>
      <c r="CR44" s="482" t="s">
        <v>3125</v>
      </c>
      <c r="CS44" s="482" t="s">
        <v>3125</v>
      </c>
      <c r="CT44" s="482" t="s">
        <v>3125</v>
      </c>
      <c r="CU44" s="482" t="s">
        <v>3125</v>
      </c>
      <c r="CV44" s="482" t="s">
        <v>3125</v>
      </c>
      <c r="CW44" s="482" t="s">
        <v>3125</v>
      </c>
      <c r="CX44" s="482" t="s">
        <v>3125</v>
      </c>
      <c r="CY44" s="482" t="s">
        <v>3125</v>
      </c>
      <c r="CZ44" s="482" t="s">
        <v>3125</v>
      </c>
      <c r="DA44" s="482" t="s">
        <v>3125</v>
      </c>
      <c r="DB44" s="482" t="s">
        <v>3125</v>
      </c>
      <c r="DC44" s="482" t="s">
        <v>3125</v>
      </c>
      <c r="DD44" s="482" t="s">
        <v>3125</v>
      </c>
      <c r="DE44" s="482" t="s">
        <v>3125</v>
      </c>
      <c r="DF44" s="482" t="s">
        <v>3125</v>
      </c>
      <c r="DG44" s="482" t="s">
        <v>3125</v>
      </c>
      <c r="DH44" s="483" t="s">
        <v>3125</v>
      </c>
      <c r="DI44" s="483" t="s">
        <v>3125</v>
      </c>
      <c r="DJ44" s="483" t="s">
        <v>3125</v>
      </c>
      <c r="DK44" s="483" t="s">
        <v>3125</v>
      </c>
      <c r="DL44" s="483" t="s">
        <v>3125</v>
      </c>
      <c r="DM44" s="483" t="s">
        <v>3125</v>
      </c>
      <c r="DN44" s="484" t="s">
        <v>3125</v>
      </c>
      <c r="DP44" s="348" t="s">
        <v>3126</v>
      </c>
      <c r="DQ44" s="333" t="s">
        <v>3127</v>
      </c>
      <c r="DR44" s="290" t="s">
        <v>3128</v>
      </c>
      <c r="DS44" s="290" t="s">
        <v>3129</v>
      </c>
      <c r="DT44" s="290" t="s">
        <v>3130</v>
      </c>
      <c r="DU44" s="290" t="s">
        <v>3131</v>
      </c>
      <c r="DV44" s="290" t="s">
        <v>3132</v>
      </c>
      <c r="DW44" s="290" t="s">
        <v>3133</v>
      </c>
      <c r="DX44" s="290" t="s">
        <v>3134</v>
      </c>
      <c r="DY44" s="290" t="s">
        <v>3135</v>
      </c>
      <c r="DZ44" s="290" t="s">
        <v>3136</v>
      </c>
      <c r="EA44" s="290" t="s">
        <v>3137</v>
      </c>
    </row>
    <row r="45" spans="1:131" ht="15.6" thickBot="1" x14ac:dyDescent="0.3">
      <c r="A45" s="105"/>
      <c r="B45" s="91" t="str">
        <f t="shared" si="5"/>
        <v>YKY</v>
      </c>
      <c r="C45" s="11" t="s">
        <v>902</v>
      </c>
      <c r="D45" s="15" t="s">
        <v>78</v>
      </c>
      <c r="E45" s="63" t="str" cm="1">
        <f t="array" aca="1" ref="E45" ca="1">IFERROR(INDEX('PCD List'!$AU$5:$BK$48,MARCH('DPW3'!$D45,'PCD List'!$AR$5:$AR$48,0),MARCH('DPW3'!$B45,'PCD List'!$AU$2:$BK$2,0)),"")</f>
        <v/>
      </c>
      <c r="F45" s="10" t="s">
        <v>3121</v>
      </c>
      <c r="G45" s="19" t="s">
        <v>1921</v>
      </c>
      <c r="H45" s="11" t="s">
        <v>1144</v>
      </c>
      <c r="I45" s="166">
        <v>0</v>
      </c>
      <c r="K45" s="1081"/>
      <c r="M45" s="126"/>
      <c r="N45" s="126"/>
      <c r="O45" s="52"/>
      <c r="P45" s="52"/>
      <c r="Q45" s="52"/>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56"/>
      <c r="AV45" s="56"/>
      <c r="AW45" s="56"/>
      <c r="AX45" s="56"/>
      <c r="AY45" s="56"/>
      <c r="AZ45" s="56"/>
      <c r="BA45" s="89"/>
      <c r="BC45" s="168"/>
      <c r="BD45" s="52"/>
      <c r="BE45" s="9"/>
      <c r="BF45" s="9"/>
      <c r="BG45" s="9"/>
      <c r="BH45" s="9"/>
      <c r="BI45" s="9"/>
      <c r="BJ45" s="9"/>
      <c r="BK45" s="9"/>
      <c r="BL45" s="9"/>
      <c r="BM45" s="9"/>
      <c r="BN45" s="89"/>
      <c r="BU45" s="230" t="s">
        <v>3122</v>
      </c>
      <c r="BX45" s="348"/>
      <c r="BY45" t="s">
        <v>3124</v>
      </c>
      <c r="BZ45" s="480" t="s">
        <v>3138</v>
      </c>
      <c r="CA45" s="480" t="s">
        <v>3138</v>
      </c>
      <c r="CB45" s="480" t="s">
        <v>3138</v>
      </c>
      <c r="CC45" s="480" t="s">
        <v>3138</v>
      </c>
      <c r="CD45" s="480" t="s">
        <v>3138</v>
      </c>
      <c r="CE45" s="480" t="s">
        <v>3138</v>
      </c>
      <c r="CF45" s="480" t="s">
        <v>3138</v>
      </c>
      <c r="CG45" s="480" t="s">
        <v>3138</v>
      </c>
      <c r="CH45" s="480" t="s">
        <v>3138</v>
      </c>
      <c r="CI45" s="480" t="s">
        <v>3138</v>
      </c>
      <c r="CJ45" s="480" t="s">
        <v>3138</v>
      </c>
      <c r="CK45" s="480" t="s">
        <v>3138</v>
      </c>
      <c r="CL45" s="480" t="s">
        <v>3138</v>
      </c>
      <c r="CM45" s="480" t="s">
        <v>3138</v>
      </c>
      <c r="CN45" s="480" t="s">
        <v>3138</v>
      </c>
      <c r="CO45" s="480" t="s">
        <v>3138</v>
      </c>
      <c r="CP45" s="480" t="s">
        <v>3138</v>
      </c>
      <c r="CQ45" s="480" t="s">
        <v>3138</v>
      </c>
      <c r="CR45" s="480" t="s">
        <v>3138</v>
      </c>
      <c r="CS45" s="480" t="s">
        <v>3138</v>
      </c>
      <c r="CT45" s="480" t="s">
        <v>3138</v>
      </c>
      <c r="CU45" s="480" t="s">
        <v>3138</v>
      </c>
      <c r="CV45" s="480" t="s">
        <v>3138</v>
      </c>
      <c r="CW45" s="480" t="s">
        <v>3138</v>
      </c>
      <c r="CX45" s="480" t="s">
        <v>3138</v>
      </c>
      <c r="CY45" s="480" t="s">
        <v>3138</v>
      </c>
      <c r="CZ45" s="480" t="s">
        <v>3138</v>
      </c>
      <c r="DA45" s="480" t="s">
        <v>3138</v>
      </c>
      <c r="DB45" s="480" t="s">
        <v>3138</v>
      </c>
      <c r="DC45" s="480" t="s">
        <v>3138</v>
      </c>
      <c r="DD45" s="480" t="s">
        <v>3138</v>
      </c>
      <c r="DE45" s="480" t="s">
        <v>3138</v>
      </c>
      <c r="DF45" s="480" t="s">
        <v>3138</v>
      </c>
      <c r="DG45" s="480" t="s">
        <v>3138</v>
      </c>
      <c r="DH45" s="480" t="s">
        <v>3138</v>
      </c>
      <c r="DI45" s="480" t="s">
        <v>3138</v>
      </c>
      <c r="DJ45" s="480" t="s">
        <v>3138</v>
      </c>
      <c r="DK45" s="480" t="s">
        <v>3138</v>
      </c>
      <c r="DL45" s="480" t="s">
        <v>3138</v>
      </c>
      <c r="DM45" s="480" t="s">
        <v>3138</v>
      </c>
      <c r="DN45" s="480" t="s">
        <v>3138</v>
      </c>
      <c r="DP45" s="496" t="str">
        <f>DP$44&amp;$DO9</f>
        <v>PCD_DPW3_SPLIN1_DLY_S1</v>
      </c>
      <c r="DQ45" s="496" t="str">
        <f t="shared" ref="DQ45:DY45" si="25">DQ$44&amp;$DO9</f>
        <v>PCD_DPW3_SPLIN1_DIR_S1</v>
      </c>
      <c r="DR45" s="496" t="str">
        <f t="shared" si="25"/>
        <v>PCD_DPW3_SPLIN1_DSCR_S1</v>
      </c>
      <c r="DS45" s="496" t="str">
        <f t="shared" si="25"/>
        <v>PCD_DPW3_SPLIN1_DCS_S1</v>
      </c>
      <c r="DT45" s="496" t="str">
        <f t="shared" si="25"/>
        <v>PCD_DPW3_SPLIN1_DSPC_S1</v>
      </c>
      <c r="DU45" s="496" t="str">
        <f t="shared" si="25"/>
        <v>PCD_DPW3_SPLIN1_DPP_S1</v>
      </c>
      <c r="DV45" s="496" t="str">
        <f t="shared" si="25"/>
        <v>PCD_DPW3_SPLIN1_DTPI_S1</v>
      </c>
      <c r="DW45" s="496" t="str">
        <f t="shared" si="25"/>
        <v>PCD_DPW3_SPLIN1_DCI_S1</v>
      </c>
      <c r="DX45" s="496" t="str">
        <f t="shared" si="25"/>
        <v>PCD_DPW3_SPLIN1_DSI_S1</v>
      </c>
      <c r="DY45" s="496" t="str">
        <f t="shared" si="25"/>
        <v>PCD_DPW3_SPLIN1_DER_S1</v>
      </c>
      <c r="DZ45" s="496" t="str">
        <f t="shared" ref="DZ45:EA52" si="26">DZ$44&amp;$DO9</f>
        <v>PCD_DPW3_SPLIN1_RS_S1</v>
      </c>
      <c r="EA45" s="496" t="str">
        <f t="shared" si="26"/>
        <v>PCD_DPW3_SPLIN1_DPLE_S1</v>
      </c>
    </row>
    <row r="46" spans="1:131" ht="15.6" thickBot="1" x14ac:dyDescent="0.3">
      <c r="A46" s="105"/>
      <c r="B46" s="91" t="str">
        <f t="shared" si="5"/>
        <v>YKY</v>
      </c>
      <c r="C46" s="11" t="s">
        <v>902</v>
      </c>
      <c r="D46" s="15" t="s">
        <v>78</v>
      </c>
      <c r="E46" s="63" t="str" cm="1">
        <f t="array" aca="1" ref="E46" ca="1">IFERROR(INDEX('PCD List'!$AU$5:$BK$48,MARCH('DPW3'!$D46,'PCD List'!$AR$5:$AR$48,0),MARCH('DPW3'!$B46,'PCD List'!$AU$2:$BK$2,0)),"")</f>
        <v/>
      </c>
      <c r="F46" s="10" t="s">
        <v>3121</v>
      </c>
      <c r="G46" s="19" t="s">
        <v>1924</v>
      </c>
      <c r="H46" s="11" t="s">
        <v>1144</v>
      </c>
      <c r="I46" s="166">
        <v>0</v>
      </c>
      <c r="K46" s="1081"/>
      <c r="M46" s="126"/>
      <c r="N46" s="126"/>
      <c r="O46" s="52"/>
      <c r="P46" s="52"/>
      <c r="Q46" s="52"/>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56"/>
      <c r="AV46" s="56"/>
      <c r="AW46" s="56"/>
      <c r="AX46" s="56"/>
      <c r="AY46" s="56"/>
      <c r="AZ46" s="56"/>
      <c r="BA46" s="89"/>
      <c r="BC46" s="168"/>
      <c r="BD46" s="52"/>
      <c r="BE46" s="9"/>
      <c r="BF46" s="9"/>
      <c r="BG46" s="9"/>
      <c r="BH46" s="9"/>
      <c r="BI46" s="9"/>
      <c r="BJ46" s="9"/>
      <c r="BK46" s="9"/>
      <c r="BL46" s="9"/>
      <c r="BM46" s="9"/>
      <c r="BN46" s="89"/>
      <c r="BU46" s="230" t="s">
        <v>3122</v>
      </c>
      <c r="BX46" s="348"/>
      <c r="BY46" t="s">
        <v>3124</v>
      </c>
      <c r="BZ46" s="480" t="s">
        <v>3139</v>
      </c>
      <c r="CA46" s="480" t="s">
        <v>3139</v>
      </c>
      <c r="CB46" s="480" t="s">
        <v>3139</v>
      </c>
      <c r="CC46" s="480" t="s">
        <v>3139</v>
      </c>
      <c r="CD46" s="480" t="s">
        <v>3139</v>
      </c>
      <c r="CE46" s="480" t="s">
        <v>3139</v>
      </c>
      <c r="CF46" s="480" t="s">
        <v>3139</v>
      </c>
      <c r="CG46" s="480" t="s">
        <v>3139</v>
      </c>
      <c r="CH46" s="480" t="s">
        <v>3139</v>
      </c>
      <c r="CI46" s="480" t="s">
        <v>3139</v>
      </c>
      <c r="CJ46" s="480" t="s">
        <v>3139</v>
      </c>
      <c r="CK46" s="480" t="s">
        <v>3139</v>
      </c>
      <c r="CL46" s="480" t="s">
        <v>3139</v>
      </c>
      <c r="CM46" s="480" t="s">
        <v>3139</v>
      </c>
      <c r="CN46" s="480" t="s">
        <v>3139</v>
      </c>
      <c r="CO46" s="480" t="s">
        <v>3139</v>
      </c>
      <c r="CP46" s="480" t="s">
        <v>3139</v>
      </c>
      <c r="CQ46" s="480" t="s">
        <v>3139</v>
      </c>
      <c r="CR46" s="480" t="s">
        <v>3139</v>
      </c>
      <c r="CS46" s="480" t="s">
        <v>3139</v>
      </c>
      <c r="CT46" s="480" t="s">
        <v>3139</v>
      </c>
      <c r="CU46" s="480" t="s">
        <v>3139</v>
      </c>
      <c r="CV46" s="480" t="s">
        <v>3139</v>
      </c>
      <c r="CW46" s="480" t="s">
        <v>3139</v>
      </c>
      <c r="CX46" s="480" t="s">
        <v>3139</v>
      </c>
      <c r="CY46" s="480" t="s">
        <v>3139</v>
      </c>
      <c r="CZ46" s="480" t="s">
        <v>3139</v>
      </c>
      <c r="DA46" s="480" t="s">
        <v>3139</v>
      </c>
      <c r="DB46" s="480" t="s">
        <v>3139</v>
      </c>
      <c r="DC46" s="480" t="s">
        <v>3139</v>
      </c>
      <c r="DD46" s="480" t="s">
        <v>3139</v>
      </c>
      <c r="DE46" s="480" t="s">
        <v>3139</v>
      </c>
      <c r="DF46" s="480" t="s">
        <v>3139</v>
      </c>
      <c r="DG46" s="480" t="s">
        <v>3139</v>
      </c>
      <c r="DH46" s="480" t="s">
        <v>3139</v>
      </c>
      <c r="DI46" s="480" t="s">
        <v>3139</v>
      </c>
      <c r="DJ46" s="480" t="s">
        <v>3139</v>
      </c>
      <c r="DK46" s="480" t="s">
        <v>3139</v>
      </c>
      <c r="DL46" s="480" t="s">
        <v>3139</v>
      </c>
      <c r="DM46" s="480" t="s">
        <v>3139</v>
      </c>
      <c r="DN46" s="480" t="s">
        <v>3139</v>
      </c>
      <c r="DP46" s="496" t="str">
        <f t="shared" ref="DP46:DY52" si="27">DP$44&amp;$DO10</f>
        <v>PCD_DPW3_SPLIN1_DLY_S2</v>
      </c>
      <c r="DQ46" s="496" t="str">
        <f t="shared" si="27"/>
        <v>PCD_DPW3_SPLIN1_DIR_S2</v>
      </c>
      <c r="DR46" s="496" t="str">
        <f t="shared" si="27"/>
        <v>PCD_DPW3_SPLIN1_DSCR_S2</v>
      </c>
      <c r="DS46" s="496" t="str">
        <f t="shared" si="27"/>
        <v>PCD_DPW3_SPLIN1_DCS_S2</v>
      </c>
      <c r="DT46" s="496" t="str">
        <f t="shared" si="27"/>
        <v>PCD_DPW3_SPLIN1_DSPC_S2</v>
      </c>
      <c r="DU46" s="496" t="str">
        <f t="shared" si="27"/>
        <v>PCD_DPW3_SPLIN1_DPP_S2</v>
      </c>
      <c r="DV46" s="496" t="str">
        <f t="shared" si="27"/>
        <v>PCD_DPW3_SPLIN1_DTPI_S2</v>
      </c>
      <c r="DW46" s="496" t="str">
        <f t="shared" si="27"/>
        <v>PCD_DPW3_SPLIN1_DCI_S2</v>
      </c>
      <c r="DX46" s="496" t="str">
        <f t="shared" si="27"/>
        <v>PCD_DPW3_SPLIN1_DSI_S2</v>
      </c>
      <c r="DY46" s="496" t="str">
        <f t="shared" si="27"/>
        <v>PCD_DPW3_SPLIN1_DER_S2</v>
      </c>
      <c r="DZ46" s="496" t="str">
        <f t="shared" si="26"/>
        <v>PCD_DPW3_SPLIN1_RS_S2</v>
      </c>
      <c r="EA46" s="496" t="str">
        <f t="shared" si="26"/>
        <v>PCD_DPW3_SPLIN1_DPLE_S2</v>
      </c>
    </row>
    <row r="47" spans="1:131" ht="15.6" thickBot="1" x14ac:dyDescent="0.3">
      <c r="A47" s="105"/>
      <c r="B47" s="91" t="str">
        <f t="shared" si="5"/>
        <v>YKY</v>
      </c>
      <c r="C47" s="11" t="s">
        <v>902</v>
      </c>
      <c r="D47" s="15" t="s">
        <v>78</v>
      </c>
      <c r="E47" s="63" t="str" cm="1">
        <f t="array" aca="1" ref="E47" ca="1">IFERROR(INDEX('PCD List'!$AU$5:$BK$48,MARCH('DPW3'!$D47,'PCD List'!$AR$5:$AR$48,0),MARCH('DPW3'!$B47,'PCD List'!$AU$2:$BK$2,0)),"")</f>
        <v/>
      </c>
      <c r="F47" s="10" t="s">
        <v>3121</v>
      </c>
      <c r="G47" s="19" t="s">
        <v>1927</v>
      </c>
      <c r="H47" s="11" t="s">
        <v>1144</v>
      </c>
      <c r="I47" s="166">
        <v>0</v>
      </c>
      <c r="K47" s="1081"/>
      <c r="M47" s="126"/>
      <c r="N47" s="126"/>
      <c r="O47" s="52"/>
      <c r="P47" s="52"/>
      <c r="Q47" s="52"/>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56"/>
      <c r="AV47" s="56"/>
      <c r="AW47" s="56"/>
      <c r="AX47" s="56"/>
      <c r="AY47" s="56"/>
      <c r="AZ47" s="56"/>
      <c r="BA47" s="89"/>
      <c r="BC47" s="168"/>
      <c r="BD47" s="52"/>
      <c r="BE47" s="9"/>
      <c r="BF47" s="9"/>
      <c r="BG47" s="9"/>
      <c r="BH47" s="9"/>
      <c r="BI47" s="9"/>
      <c r="BJ47" s="9"/>
      <c r="BK47" s="9"/>
      <c r="BL47" s="9"/>
      <c r="BM47" s="9"/>
      <c r="BN47" s="89"/>
      <c r="BU47" s="230" t="s">
        <v>3122</v>
      </c>
      <c r="BX47" s="348"/>
      <c r="BY47" t="s">
        <v>3124</v>
      </c>
      <c r="BZ47" s="480" t="s">
        <v>3140</v>
      </c>
      <c r="CA47" s="480" t="s">
        <v>3140</v>
      </c>
      <c r="CB47" s="480" t="s">
        <v>3140</v>
      </c>
      <c r="CC47" s="480" t="s">
        <v>3140</v>
      </c>
      <c r="CD47" s="480" t="s">
        <v>3140</v>
      </c>
      <c r="CE47" s="480" t="s">
        <v>3140</v>
      </c>
      <c r="CF47" s="480" t="s">
        <v>3140</v>
      </c>
      <c r="CG47" s="480" t="s">
        <v>3140</v>
      </c>
      <c r="CH47" s="480" t="s">
        <v>3140</v>
      </c>
      <c r="CI47" s="480" t="s">
        <v>3140</v>
      </c>
      <c r="CJ47" s="480" t="s">
        <v>3140</v>
      </c>
      <c r="CK47" s="480" t="s">
        <v>3140</v>
      </c>
      <c r="CL47" s="480" t="s">
        <v>3140</v>
      </c>
      <c r="CM47" s="480" t="s">
        <v>3140</v>
      </c>
      <c r="CN47" s="480" t="s">
        <v>3140</v>
      </c>
      <c r="CO47" s="480" t="s">
        <v>3140</v>
      </c>
      <c r="CP47" s="480" t="s">
        <v>3140</v>
      </c>
      <c r="CQ47" s="480" t="s">
        <v>3140</v>
      </c>
      <c r="CR47" s="480" t="s">
        <v>3140</v>
      </c>
      <c r="CS47" s="480" t="s">
        <v>3140</v>
      </c>
      <c r="CT47" s="480" t="s">
        <v>3140</v>
      </c>
      <c r="CU47" s="480" t="s">
        <v>3140</v>
      </c>
      <c r="CV47" s="480" t="s">
        <v>3140</v>
      </c>
      <c r="CW47" s="480" t="s">
        <v>3140</v>
      </c>
      <c r="CX47" s="480" t="s">
        <v>3140</v>
      </c>
      <c r="CY47" s="480" t="s">
        <v>3140</v>
      </c>
      <c r="CZ47" s="480" t="s">
        <v>3140</v>
      </c>
      <c r="DA47" s="480" t="s">
        <v>3140</v>
      </c>
      <c r="DB47" s="480" t="s">
        <v>3140</v>
      </c>
      <c r="DC47" s="480" t="s">
        <v>3140</v>
      </c>
      <c r="DD47" s="480" t="s">
        <v>3140</v>
      </c>
      <c r="DE47" s="480" t="s">
        <v>3140</v>
      </c>
      <c r="DF47" s="480" t="s">
        <v>3140</v>
      </c>
      <c r="DG47" s="480" t="s">
        <v>3140</v>
      </c>
      <c r="DH47" s="480" t="s">
        <v>3140</v>
      </c>
      <c r="DI47" s="480" t="s">
        <v>3140</v>
      </c>
      <c r="DJ47" s="480" t="s">
        <v>3140</v>
      </c>
      <c r="DK47" s="480" t="s">
        <v>3140</v>
      </c>
      <c r="DL47" s="480" t="s">
        <v>3140</v>
      </c>
      <c r="DM47" s="480" t="s">
        <v>3140</v>
      </c>
      <c r="DN47" s="480" t="s">
        <v>3140</v>
      </c>
      <c r="DP47" s="496" t="str">
        <f t="shared" si="27"/>
        <v>PCD_DPW3_SPLIN1_DLY_S3</v>
      </c>
      <c r="DQ47" s="496" t="str">
        <f t="shared" si="27"/>
        <v>PCD_DPW3_SPLIN1_DIR_S3</v>
      </c>
      <c r="DR47" s="496" t="str">
        <f t="shared" si="27"/>
        <v>PCD_DPW3_SPLIN1_DSCR_S3</v>
      </c>
      <c r="DS47" s="496" t="str">
        <f t="shared" si="27"/>
        <v>PCD_DPW3_SPLIN1_DCS_S3</v>
      </c>
      <c r="DT47" s="496" t="str">
        <f t="shared" si="27"/>
        <v>PCD_DPW3_SPLIN1_DSPC_S3</v>
      </c>
      <c r="DU47" s="496" t="str">
        <f t="shared" si="27"/>
        <v>PCD_DPW3_SPLIN1_DPP_S3</v>
      </c>
      <c r="DV47" s="496" t="str">
        <f t="shared" si="27"/>
        <v>PCD_DPW3_SPLIN1_DTPI_S3</v>
      </c>
      <c r="DW47" s="496" t="str">
        <f t="shared" si="27"/>
        <v>PCD_DPW3_SPLIN1_DCI_S3</v>
      </c>
      <c r="DX47" s="496" t="str">
        <f t="shared" si="27"/>
        <v>PCD_DPW3_SPLIN1_DSI_S3</v>
      </c>
      <c r="DY47" s="496" t="str">
        <f t="shared" si="27"/>
        <v>PCD_DPW3_SPLIN1_DER_S3</v>
      </c>
      <c r="DZ47" s="496" t="str">
        <f t="shared" si="26"/>
        <v>PCD_DPW3_SPLIN1_RS_S3</v>
      </c>
      <c r="EA47" s="496" t="str">
        <f t="shared" si="26"/>
        <v>PCD_DPW3_SPLIN1_DPLE_S3</v>
      </c>
    </row>
    <row r="48" spans="1:131" ht="15.6" thickBot="1" x14ac:dyDescent="0.3">
      <c r="A48" s="105"/>
      <c r="B48" s="91" t="str">
        <f t="shared" si="5"/>
        <v>YKY</v>
      </c>
      <c r="C48" s="11" t="s">
        <v>902</v>
      </c>
      <c r="D48" s="15" t="s">
        <v>78</v>
      </c>
      <c r="E48" s="63" t="str" cm="1">
        <f t="array" aca="1" ref="E48" ca="1">IFERROR(INDEX('PCD List'!$AU$5:$BK$48,MARCH('DPW3'!$D48,'PCD List'!$AR$5:$AR$48,0),MARCH('DPW3'!$B48,'PCD List'!$AU$2:$BK$2,0)),"")</f>
        <v/>
      </c>
      <c r="F48" s="10" t="s">
        <v>3121</v>
      </c>
      <c r="G48" s="19" t="s">
        <v>1930</v>
      </c>
      <c r="H48" s="11" t="s">
        <v>1144</v>
      </c>
      <c r="I48" s="166">
        <v>0</v>
      </c>
      <c r="K48" s="1081"/>
      <c r="M48" s="126"/>
      <c r="N48" s="126"/>
      <c r="O48" s="52"/>
      <c r="P48" s="52"/>
      <c r="Q48" s="52"/>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56"/>
      <c r="AV48" s="56"/>
      <c r="AW48" s="56"/>
      <c r="AX48" s="56"/>
      <c r="AY48" s="56"/>
      <c r="AZ48" s="56"/>
      <c r="BA48" s="89"/>
      <c r="BC48" s="168"/>
      <c r="BD48" s="52"/>
      <c r="BE48" s="9"/>
      <c r="BF48" s="9"/>
      <c r="BG48" s="9"/>
      <c r="BH48" s="9"/>
      <c r="BI48" s="9"/>
      <c r="BJ48" s="9"/>
      <c r="BK48" s="9"/>
      <c r="BL48" s="9"/>
      <c r="BM48" s="9"/>
      <c r="BN48" s="89"/>
      <c r="BU48" s="230" t="s">
        <v>3122</v>
      </c>
      <c r="BX48" s="348"/>
      <c r="BY48" t="s">
        <v>3124</v>
      </c>
      <c r="BZ48" s="480" t="s">
        <v>3141</v>
      </c>
      <c r="CA48" s="480" t="s">
        <v>3141</v>
      </c>
      <c r="CB48" s="480" t="s">
        <v>3141</v>
      </c>
      <c r="CC48" s="480" t="s">
        <v>3141</v>
      </c>
      <c r="CD48" s="480" t="s">
        <v>3141</v>
      </c>
      <c r="CE48" s="480" t="s">
        <v>3141</v>
      </c>
      <c r="CF48" s="480" t="s">
        <v>3141</v>
      </c>
      <c r="CG48" s="480" t="s">
        <v>3141</v>
      </c>
      <c r="CH48" s="480" t="s">
        <v>3141</v>
      </c>
      <c r="CI48" s="480" t="s">
        <v>3141</v>
      </c>
      <c r="CJ48" s="480" t="s">
        <v>3141</v>
      </c>
      <c r="CK48" s="480" t="s">
        <v>3141</v>
      </c>
      <c r="CL48" s="480" t="s">
        <v>3141</v>
      </c>
      <c r="CM48" s="480" t="s">
        <v>3141</v>
      </c>
      <c r="CN48" s="480" t="s">
        <v>3141</v>
      </c>
      <c r="CO48" s="480" t="s">
        <v>3141</v>
      </c>
      <c r="CP48" s="480" t="s">
        <v>3141</v>
      </c>
      <c r="CQ48" s="480" t="s">
        <v>3141</v>
      </c>
      <c r="CR48" s="480" t="s">
        <v>3141</v>
      </c>
      <c r="CS48" s="480" t="s">
        <v>3141</v>
      </c>
      <c r="CT48" s="480" t="s">
        <v>3141</v>
      </c>
      <c r="CU48" s="480" t="s">
        <v>3141</v>
      </c>
      <c r="CV48" s="480" t="s">
        <v>3141</v>
      </c>
      <c r="CW48" s="480" t="s">
        <v>3141</v>
      </c>
      <c r="CX48" s="480" t="s">
        <v>3141</v>
      </c>
      <c r="CY48" s="480" t="s">
        <v>3141</v>
      </c>
      <c r="CZ48" s="480" t="s">
        <v>3141</v>
      </c>
      <c r="DA48" s="480" t="s">
        <v>3141</v>
      </c>
      <c r="DB48" s="480" t="s">
        <v>3141</v>
      </c>
      <c r="DC48" s="480" t="s">
        <v>3141</v>
      </c>
      <c r="DD48" s="480" t="s">
        <v>3141</v>
      </c>
      <c r="DE48" s="480" t="s">
        <v>3141</v>
      </c>
      <c r="DF48" s="480" t="s">
        <v>3141</v>
      </c>
      <c r="DG48" s="480" t="s">
        <v>3141</v>
      </c>
      <c r="DH48" s="480" t="s">
        <v>3141</v>
      </c>
      <c r="DI48" s="480" t="s">
        <v>3141</v>
      </c>
      <c r="DJ48" s="480" t="s">
        <v>3141</v>
      </c>
      <c r="DK48" s="480" t="s">
        <v>3141</v>
      </c>
      <c r="DL48" s="480" t="s">
        <v>3141</v>
      </c>
      <c r="DM48" s="480" t="s">
        <v>3141</v>
      </c>
      <c r="DN48" s="480" t="s">
        <v>3141</v>
      </c>
      <c r="DP48" s="496" t="str">
        <f t="shared" si="27"/>
        <v>PCD_DPW3_SPLIN1_DLY_S4</v>
      </c>
      <c r="DQ48" s="496" t="str">
        <f t="shared" si="27"/>
        <v>PCD_DPW3_SPLIN1_DIR_S4</v>
      </c>
      <c r="DR48" s="496" t="str">
        <f t="shared" si="27"/>
        <v>PCD_DPW3_SPLIN1_DSCR_S4</v>
      </c>
      <c r="DS48" s="496" t="str">
        <f t="shared" si="27"/>
        <v>PCD_DPW3_SPLIN1_DCS_S4</v>
      </c>
      <c r="DT48" s="496" t="str">
        <f t="shared" si="27"/>
        <v>PCD_DPW3_SPLIN1_DSPC_S4</v>
      </c>
      <c r="DU48" s="496" t="str">
        <f t="shared" si="27"/>
        <v>PCD_DPW3_SPLIN1_DPP_S4</v>
      </c>
      <c r="DV48" s="496" t="str">
        <f t="shared" si="27"/>
        <v>PCD_DPW3_SPLIN1_DTPI_S4</v>
      </c>
      <c r="DW48" s="496" t="str">
        <f t="shared" si="27"/>
        <v>PCD_DPW3_SPLIN1_DCI_S4</v>
      </c>
      <c r="DX48" s="496" t="str">
        <f t="shared" si="27"/>
        <v>PCD_DPW3_SPLIN1_DSI_S4</v>
      </c>
      <c r="DY48" s="496" t="str">
        <f t="shared" si="27"/>
        <v>PCD_DPW3_SPLIN1_DER_S4</v>
      </c>
      <c r="DZ48" s="496" t="str">
        <f t="shared" si="26"/>
        <v>PCD_DPW3_SPLIN1_RS_S4</v>
      </c>
      <c r="EA48" s="496" t="str">
        <f t="shared" si="26"/>
        <v>PCD_DPW3_SPLIN1_DPLE_S4</v>
      </c>
    </row>
    <row r="49" spans="1:131" ht="15.6" thickBot="1" x14ac:dyDescent="0.3">
      <c r="A49" s="105"/>
      <c r="B49" s="91" t="str">
        <f t="shared" si="5"/>
        <v>YKY</v>
      </c>
      <c r="C49" s="11" t="s">
        <v>902</v>
      </c>
      <c r="D49" s="15" t="s">
        <v>78</v>
      </c>
      <c r="E49" s="63" t="str" cm="1">
        <f t="array" aca="1" ref="E49" ca="1">IFERROR(INDEX('PCD List'!$AU$5:$BK$48,MARCH('DPW3'!$D49,'PCD List'!$AR$5:$AR$48,0),MARCH('DPW3'!$B49,'PCD List'!$AU$2:$BK$2,0)),"")</f>
        <v/>
      </c>
      <c r="F49" s="10" t="s">
        <v>3121</v>
      </c>
      <c r="G49" s="19" t="s">
        <v>1933</v>
      </c>
      <c r="H49" s="11" t="s">
        <v>1144</v>
      </c>
      <c r="I49" s="166">
        <v>0</v>
      </c>
      <c r="K49" s="1081"/>
      <c r="M49" s="126"/>
      <c r="N49" s="126"/>
      <c r="O49" s="52"/>
      <c r="P49" s="52"/>
      <c r="Q49" s="52"/>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56"/>
      <c r="AV49" s="56"/>
      <c r="AW49" s="56"/>
      <c r="AX49" s="56"/>
      <c r="AY49" s="56"/>
      <c r="AZ49" s="56"/>
      <c r="BA49" s="89"/>
      <c r="BC49" s="168"/>
      <c r="BD49" s="52"/>
      <c r="BE49" s="9"/>
      <c r="BF49" s="9"/>
      <c r="BG49" s="9"/>
      <c r="BH49" s="9"/>
      <c r="BI49" s="9"/>
      <c r="BJ49" s="9"/>
      <c r="BK49" s="9"/>
      <c r="BL49" s="9"/>
      <c r="BM49" s="9"/>
      <c r="BN49" s="89"/>
      <c r="BU49" s="230" t="s">
        <v>3122</v>
      </c>
      <c r="BX49" s="348"/>
      <c r="BY49" t="s">
        <v>3124</v>
      </c>
      <c r="BZ49" s="480" t="s">
        <v>3142</v>
      </c>
      <c r="CA49" s="480" t="s">
        <v>3142</v>
      </c>
      <c r="CB49" s="480" t="s">
        <v>3142</v>
      </c>
      <c r="CC49" s="480" t="s">
        <v>3142</v>
      </c>
      <c r="CD49" s="480" t="s">
        <v>3142</v>
      </c>
      <c r="CE49" s="480" t="s">
        <v>3142</v>
      </c>
      <c r="CF49" s="480" t="s">
        <v>3142</v>
      </c>
      <c r="CG49" s="480" t="s">
        <v>3142</v>
      </c>
      <c r="CH49" s="480" t="s">
        <v>3142</v>
      </c>
      <c r="CI49" s="480" t="s">
        <v>3142</v>
      </c>
      <c r="CJ49" s="480" t="s">
        <v>3142</v>
      </c>
      <c r="CK49" s="480" t="s">
        <v>3142</v>
      </c>
      <c r="CL49" s="480" t="s">
        <v>3142</v>
      </c>
      <c r="CM49" s="480" t="s">
        <v>3142</v>
      </c>
      <c r="CN49" s="480" t="s">
        <v>3142</v>
      </c>
      <c r="CO49" s="480" t="s">
        <v>3142</v>
      </c>
      <c r="CP49" s="480" t="s">
        <v>3142</v>
      </c>
      <c r="CQ49" s="480" t="s">
        <v>3142</v>
      </c>
      <c r="CR49" s="480" t="s">
        <v>3142</v>
      </c>
      <c r="CS49" s="480" t="s">
        <v>3142</v>
      </c>
      <c r="CT49" s="480" t="s">
        <v>3142</v>
      </c>
      <c r="CU49" s="480" t="s">
        <v>3142</v>
      </c>
      <c r="CV49" s="480" t="s">
        <v>3142</v>
      </c>
      <c r="CW49" s="480" t="s">
        <v>3142</v>
      </c>
      <c r="CX49" s="480" t="s">
        <v>3142</v>
      </c>
      <c r="CY49" s="480" t="s">
        <v>3142</v>
      </c>
      <c r="CZ49" s="480" t="s">
        <v>3142</v>
      </c>
      <c r="DA49" s="480" t="s">
        <v>3142</v>
      </c>
      <c r="DB49" s="480" t="s">
        <v>3142</v>
      </c>
      <c r="DC49" s="480" t="s">
        <v>3142</v>
      </c>
      <c r="DD49" s="480" t="s">
        <v>3142</v>
      </c>
      <c r="DE49" s="480" t="s">
        <v>3142</v>
      </c>
      <c r="DF49" s="480" t="s">
        <v>3142</v>
      </c>
      <c r="DG49" s="480" t="s">
        <v>3142</v>
      </c>
      <c r="DH49" s="480" t="s">
        <v>3142</v>
      </c>
      <c r="DI49" s="480" t="s">
        <v>3142</v>
      </c>
      <c r="DJ49" s="480" t="s">
        <v>3142</v>
      </c>
      <c r="DK49" s="480" t="s">
        <v>3142</v>
      </c>
      <c r="DL49" s="480" t="s">
        <v>3142</v>
      </c>
      <c r="DM49" s="480" t="s">
        <v>3142</v>
      </c>
      <c r="DN49" s="480" t="s">
        <v>3142</v>
      </c>
      <c r="DP49" s="496" t="str">
        <f t="shared" si="27"/>
        <v>PCD_DPW3_SPLIN1_DLY_S5</v>
      </c>
      <c r="DQ49" s="496" t="str">
        <f t="shared" si="27"/>
        <v>PCD_DPW3_SPLIN1_DIR_S5</v>
      </c>
      <c r="DR49" s="496" t="str">
        <f t="shared" si="27"/>
        <v>PCD_DPW3_SPLIN1_DSCR_S5</v>
      </c>
      <c r="DS49" s="496" t="str">
        <f t="shared" si="27"/>
        <v>PCD_DPW3_SPLIN1_DCS_S5</v>
      </c>
      <c r="DT49" s="496" t="str">
        <f t="shared" si="27"/>
        <v>PCD_DPW3_SPLIN1_DSPC_S5</v>
      </c>
      <c r="DU49" s="496" t="str">
        <f t="shared" si="27"/>
        <v>PCD_DPW3_SPLIN1_DPP_S5</v>
      </c>
      <c r="DV49" s="496" t="str">
        <f t="shared" si="27"/>
        <v>PCD_DPW3_SPLIN1_DTPI_S5</v>
      </c>
      <c r="DW49" s="496" t="str">
        <f t="shared" si="27"/>
        <v>PCD_DPW3_SPLIN1_DCI_S5</v>
      </c>
      <c r="DX49" s="496" t="str">
        <f t="shared" si="27"/>
        <v>PCD_DPW3_SPLIN1_DSI_S5</v>
      </c>
      <c r="DY49" s="496" t="str">
        <f t="shared" si="27"/>
        <v>PCD_DPW3_SPLIN1_DER_S5</v>
      </c>
      <c r="DZ49" s="496" t="str">
        <f t="shared" si="26"/>
        <v>PCD_DPW3_SPLIN1_RS_S5</v>
      </c>
      <c r="EA49" s="496" t="str">
        <f t="shared" si="26"/>
        <v>PCD_DPW3_SPLIN1_DPLE_S5</v>
      </c>
    </row>
    <row r="50" spans="1:131" ht="15.6" thickBot="1" x14ac:dyDescent="0.3">
      <c r="A50" s="105"/>
      <c r="B50" s="91" t="str">
        <f t="shared" si="5"/>
        <v>YKY</v>
      </c>
      <c r="C50" s="11" t="s">
        <v>902</v>
      </c>
      <c r="D50" s="15" t="s">
        <v>78</v>
      </c>
      <c r="E50" s="63" t="str" cm="1">
        <f t="array" aca="1" ref="E50" ca="1">IFERROR(INDEX('PCD List'!$AU$5:$BK$48,MARCH('DPW3'!$D50,'PCD List'!$AR$5:$AR$48,0),MARCH('DPW3'!$B50,'PCD List'!$AU$2:$BK$2,0)),"")</f>
        <v/>
      </c>
      <c r="F50" s="10" t="s">
        <v>3121</v>
      </c>
      <c r="G50" s="19" t="s">
        <v>1936</v>
      </c>
      <c r="H50" s="11" t="s">
        <v>1144</v>
      </c>
      <c r="I50" s="166">
        <v>0</v>
      </c>
      <c r="K50" s="1081"/>
      <c r="M50" s="126"/>
      <c r="N50" s="126"/>
      <c r="O50" s="52"/>
      <c r="P50" s="52"/>
      <c r="Q50" s="52"/>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56"/>
      <c r="AV50" s="56"/>
      <c r="AW50" s="56"/>
      <c r="AX50" s="56"/>
      <c r="AY50" s="56"/>
      <c r="AZ50" s="56"/>
      <c r="BA50" s="89"/>
      <c r="BC50" s="168"/>
      <c r="BD50" s="52"/>
      <c r="BE50" s="9"/>
      <c r="BF50" s="9"/>
      <c r="BG50" s="9"/>
      <c r="BH50" s="9"/>
      <c r="BI50" s="9"/>
      <c r="BJ50" s="9"/>
      <c r="BK50" s="9"/>
      <c r="BL50" s="9"/>
      <c r="BM50" s="9"/>
      <c r="BN50" s="89"/>
      <c r="BU50" s="230" t="s">
        <v>3122</v>
      </c>
      <c r="BX50" s="348"/>
      <c r="BY50" t="s">
        <v>3124</v>
      </c>
      <c r="BZ50" s="480" t="s">
        <v>3143</v>
      </c>
      <c r="CA50" s="480" t="s">
        <v>3143</v>
      </c>
      <c r="CB50" s="480" t="s">
        <v>3143</v>
      </c>
      <c r="CC50" s="480" t="s">
        <v>3143</v>
      </c>
      <c r="CD50" s="480" t="s">
        <v>3143</v>
      </c>
      <c r="CE50" s="480" t="s">
        <v>3143</v>
      </c>
      <c r="CF50" s="480" t="s">
        <v>3143</v>
      </c>
      <c r="CG50" s="480" t="s">
        <v>3143</v>
      </c>
      <c r="CH50" s="480" t="s">
        <v>3143</v>
      </c>
      <c r="CI50" s="480" t="s">
        <v>3143</v>
      </c>
      <c r="CJ50" s="480" t="s">
        <v>3143</v>
      </c>
      <c r="CK50" s="480" t="s">
        <v>3143</v>
      </c>
      <c r="CL50" s="480" t="s">
        <v>3143</v>
      </c>
      <c r="CM50" s="480" t="s">
        <v>3143</v>
      </c>
      <c r="CN50" s="480" t="s">
        <v>3143</v>
      </c>
      <c r="CO50" s="480" t="s">
        <v>3143</v>
      </c>
      <c r="CP50" s="480" t="s">
        <v>3143</v>
      </c>
      <c r="CQ50" s="480" t="s">
        <v>3143</v>
      </c>
      <c r="CR50" s="480" t="s">
        <v>3143</v>
      </c>
      <c r="CS50" s="480" t="s">
        <v>3143</v>
      </c>
      <c r="CT50" s="480" t="s">
        <v>3143</v>
      </c>
      <c r="CU50" s="480" t="s">
        <v>3143</v>
      </c>
      <c r="CV50" s="480" t="s">
        <v>3143</v>
      </c>
      <c r="CW50" s="480" t="s">
        <v>3143</v>
      </c>
      <c r="CX50" s="480" t="s">
        <v>3143</v>
      </c>
      <c r="CY50" s="480" t="s">
        <v>3143</v>
      </c>
      <c r="CZ50" s="480" t="s">
        <v>3143</v>
      </c>
      <c r="DA50" s="480" t="s">
        <v>3143</v>
      </c>
      <c r="DB50" s="480" t="s">
        <v>3143</v>
      </c>
      <c r="DC50" s="480" t="s">
        <v>3143</v>
      </c>
      <c r="DD50" s="480" t="s">
        <v>3143</v>
      </c>
      <c r="DE50" s="480" t="s">
        <v>3143</v>
      </c>
      <c r="DF50" s="480" t="s">
        <v>3143</v>
      </c>
      <c r="DG50" s="480" t="s">
        <v>3143</v>
      </c>
      <c r="DH50" s="480" t="s">
        <v>3143</v>
      </c>
      <c r="DI50" s="480" t="s">
        <v>3143</v>
      </c>
      <c r="DJ50" s="480" t="s">
        <v>3143</v>
      </c>
      <c r="DK50" s="480" t="s">
        <v>3143</v>
      </c>
      <c r="DL50" s="480" t="s">
        <v>3143</v>
      </c>
      <c r="DM50" s="480" t="s">
        <v>3143</v>
      </c>
      <c r="DN50" s="480" t="s">
        <v>3143</v>
      </c>
      <c r="DP50" s="496" t="str">
        <f t="shared" si="27"/>
        <v>PCD_DPW3_SPLIN1_DLY_S6</v>
      </c>
      <c r="DQ50" s="496" t="str">
        <f t="shared" si="27"/>
        <v>PCD_DPW3_SPLIN1_DIR_S6</v>
      </c>
      <c r="DR50" s="496" t="str">
        <f t="shared" si="27"/>
        <v>PCD_DPW3_SPLIN1_DSCR_S6</v>
      </c>
      <c r="DS50" s="496" t="str">
        <f t="shared" si="27"/>
        <v>PCD_DPW3_SPLIN1_DCS_S6</v>
      </c>
      <c r="DT50" s="496" t="str">
        <f t="shared" si="27"/>
        <v>PCD_DPW3_SPLIN1_DSPC_S6</v>
      </c>
      <c r="DU50" s="496" t="str">
        <f t="shared" si="27"/>
        <v>PCD_DPW3_SPLIN1_DPP_S6</v>
      </c>
      <c r="DV50" s="496" t="str">
        <f t="shared" si="27"/>
        <v>PCD_DPW3_SPLIN1_DTPI_S6</v>
      </c>
      <c r="DW50" s="496" t="str">
        <f t="shared" si="27"/>
        <v>PCD_DPW3_SPLIN1_DCI_S6</v>
      </c>
      <c r="DX50" s="496" t="str">
        <f t="shared" si="27"/>
        <v>PCD_DPW3_SPLIN1_DSI_S6</v>
      </c>
      <c r="DY50" s="496" t="str">
        <f t="shared" si="27"/>
        <v>PCD_DPW3_SPLIN1_DER_S6</v>
      </c>
      <c r="DZ50" s="496" t="str">
        <f t="shared" si="26"/>
        <v>PCD_DPW3_SPLIN1_RS_S6</v>
      </c>
      <c r="EA50" s="496" t="str">
        <f t="shared" si="26"/>
        <v>PCD_DPW3_SPLIN1_DPLE_S6</v>
      </c>
    </row>
    <row r="51" spans="1:131" ht="15.6" thickBot="1" x14ac:dyDescent="0.3">
      <c r="A51" s="105"/>
      <c r="B51" s="91" t="str">
        <f t="shared" si="5"/>
        <v>YKY</v>
      </c>
      <c r="C51" s="11" t="s">
        <v>902</v>
      </c>
      <c r="D51" s="15" t="s">
        <v>78</v>
      </c>
      <c r="E51" s="63" t="str" cm="1">
        <f t="array" aca="1" ref="E51" ca="1">IFERROR(INDEX('PCD List'!$AU$5:$BK$48,MARCH('DPW3'!$D51,'PCD List'!$AR$5:$AR$48,0),MARCH('DPW3'!$B51,'PCD List'!$AU$2:$BK$2,0)),"")</f>
        <v/>
      </c>
      <c r="F51" s="10" t="s">
        <v>3121</v>
      </c>
      <c r="G51" s="19" t="s">
        <v>1939</v>
      </c>
      <c r="H51" s="11" t="s">
        <v>1144</v>
      </c>
      <c r="I51" s="166">
        <v>0</v>
      </c>
      <c r="K51" s="1081"/>
      <c r="M51" s="126"/>
      <c r="N51" s="126"/>
      <c r="O51" s="52"/>
      <c r="P51" s="52"/>
      <c r="Q51" s="52"/>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56"/>
      <c r="AV51" s="56"/>
      <c r="AW51" s="56"/>
      <c r="AX51" s="56"/>
      <c r="AY51" s="56"/>
      <c r="AZ51" s="56"/>
      <c r="BA51" s="138"/>
      <c r="BC51" s="168"/>
      <c r="BD51" s="52"/>
      <c r="BE51" s="9"/>
      <c r="BF51" s="9"/>
      <c r="BG51" s="9"/>
      <c r="BH51" s="9"/>
      <c r="BI51" s="9"/>
      <c r="BJ51" s="9"/>
      <c r="BK51" s="9"/>
      <c r="BL51" s="9"/>
      <c r="BM51" s="9"/>
      <c r="BN51" s="89"/>
      <c r="BU51" s="230" t="s">
        <v>3122</v>
      </c>
      <c r="BX51" s="348"/>
      <c r="BY51" t="s">
        <v>3124</v>
      </c>
      <c r="BZ51" s="485" t="s">
        <v>3144</v>
      </c>
      <c r="CA51" s="485" t="s">
        <v>3144</v>
      </c>
      <c r="CB51" s="485" t="s">
        <v>3144</v>
      </c>
      <c r="CC51" s="485" t="s">
        <v>3144</v>
      </c>
      <c r="CD51" s="485" t="s">
        <v>3144</v>
      </c>
      <c r="CE51" s="485" t="s">
        <v>3144</v>
      </c>
      <c r="CF51" s="485" t="s">
        <v>3144</v>
      </c>
      <c r="CG51" s="485" t="s">
        <v>3144</v>
      </c>
      <c r="CH51" s="485" t="s">
        <v>3144</v>
      </c>
      <c r="CI51" s="485" t="s">
        <v>3144</v>
      </c>
      <c r="CJ51" s="485" t="s">
        <v>3144</v>
      </c>
      <c r="CK51" s="485" t="s">
        <v>3144</v>
      </c>
      <c r="CL51" s="485" t="s">
        <v>3144</v>
      </c>
      <c r="CM51" s="485" t="s">
        <v>3144</v>
      </c>
      <c r="CN51" s="485" t="s">
        <v>3144</v>
      </c>
      <c r="CO51" s="485" t="s">
        <v>3144</v>
      </c>
      <c r="CP51" s="485" t="s">
        <v>3144</v>
      </c>
      <c r="CQ51" s="485" t="s">
        <v>3144</v>
      </c>
      <c r="CR51" s="485" t="s">
        <v>3144</v>
      </c>
      <c r="CS51" s="485" t="s">
        <v>3144</v>
      </c>
      <c r="CT51" s="485" t="s">
        <v>3144</v>
      </c>
      <c r="CU51" s="485" t="s">
        <v>3144</v>
      </c>
      <c r="CV51" s="485" t="s">
        <v>3144</v>
      </c>
      <c r="CW51" s="485" t="s">
        <v>3144</v>
      </c>
      <c r="CX51" s="485" t="s">
        <v>3144</v>
      </c>
      <c r="CY51" s="485" t="s">
        <v>3144</v>
      </c>
      <c r="CZ51" s="485" t="s">
        <v>3144</v>
      </c>
      <c r="DA51" s="485" t="s">
        <v>3144</v>
      </c>
      <c r="DB51" s="485" t="s">
        <v>3144</v>
      </c>
      <c r="DC51" s="485" t="s">
        <v>3144</v>
      </c>
      <c r="DD51" s="485" t="s">
        <v>3144</v>
      </c>
      <c r="DE51" s="485" t="s">
        <v>3144</v>
      </c>
      <c r="DF51" s="485" t="s">
        <v>3144</v>
      </c>
      <c r="DG51" s="485" t="s">
        <v>3144</v>
      </c>
      <c r="DH51" s="485" t="s">
        <v>3144</v>
      </c>
      <c r="DI51" s="485" t="s">
        <v>3144</v>
      </c>
      <c r="DJ51" s="485" t="s">
        <v>3144</v>
      </c>
      <c r="DK51" s="485" t="s">
        <v>3144</v>
      </c>
      <c r="DL51" s="485" t="s">
        <v>3144</v>
      </c>
      <c r="DM51" s="485" t="s">
        <v>3144</v>
      </c>
      <c r="DN51" s="485" t="s">
        <v>3144</v>
      </c>
      <c r="DP51" s="496" t="str">
        <f t="shared" si="27"/>
        <v>PCD_DPW3_SPLIN1_DLY_S7</v>
      </c>
      <c r="DQ51" s="496" t="str">
        <f t="shared" si="27"/>
        <v>PCD_DPW3_SPLIN1_DIR_S7</v>
      </c>
      <c r="DR51" s="496" t="str">
        <f t="shared" si="27"/>
        <v>PCD_DPW3_SPLIN1_DSCR_S7</v>
      </c>
      <c r="DS51" s="496" t="str">
        <f t="shared" si="27"/>
        <v>PCD_DPW3_SPLIN1_DCS_S7</v>
      </c>
      <c r="DT51" s="496" t="str">
        <f t="shared" si="27"/>
        <v>PCD_DPW3_SPLIN1_DSPC_S7</v>
      </c>
      <c r="DU51" s="496" t="str">
        <f t="shared" si="27"/>
        <v>PCD_DPW3_SPLIN1_DPP_S7</v>
      </c>
      <c r="DV51" s="496" t="str">
        <f t="shared" si="27"/>
        <v>PCD_DPW3_SPLIN1_DTPI_S7</v>
      </c>
      <c r="DW51" s="496" t="str">
        <f t="shared" si="27"/>
        <v>PCD_DPW3_SPLIN1_DCI_S7</v>
      </c>
      <c r="DX51" s="496" t="str">
        <f t="shared" si="27"/>
        <v>PCD_DPW3_SPLIN1_DSI_S7</v>
      </c>
      <c r="DY51" s="496" t="str">
        <f t="shared" si="27"/>
        <v>PCD_DPW3_SPLIN1_DER_S7</v>
      </c>
      <c r="DZ51" s="496" t="str">
        <f t="shared" si="26"/>
        <v>PCD_DPW3_SPLIN1_RS_S7</v>
      </c>
      <c r="EA51" s="496" t="str">
        <f t="shared" si="26"/>
        <v>PCD_DPW3_SPLIN1_DPLE_S7</v>
      </c>
    </row>
    <row r="52" spans="1:131" ht="15.6" thickBot="1" x14ac:dyDescent="0.3">
      <c r="A52" s="105"/>
      <c r="B52" s="93" t="str">
        <f t="shared" si="5"/>
        <v>YKY</v>
      </c>
      <c r="C52" s="222" t="s">
        <v>902</v>
      </c>
      <c r="D52" s="94" t="s">
        <v>78</v>
      </c>
      <c r="E52" s="109" t="str" cm="1">
        <f t="array" aca="1" ref="E52" ca="1">IFERROR(INDEX('PCD List'!$AU$5:$BK$48,MARCH('DPW3'!$D52,'PCD List'!$AR$5:$AR$48,0),MARCH('DPW3'!$B52,'PCD List'!$AU$2:$BK$2,0)),"")</f>
        <v/>
      </c>
      <c r="F52" s="391" t="s">
        <v>3121</v>
      </c>
      <c r="G52" s="227" t="s">
        <v>1942</v>
      </c>
      <c r="H52" s="222" t="s">
        <v>1144</v>
      </c>
      <c r="I52" s="167">
        <v>0</v>
      </c>
      <c r="K52" s="1081"/>
      <c r="M52" s="429">
        <f>SUM( M44:M50)</f>
        <v>0</v>
      </c>
      <c r="N52" s="430">
        <f t="shared" ref="N52:BA52" si="28">SUM( N44:N50)</f>
        <v>0</v>
      </c>
      <c r="O52" s="431">
        <f t="shared" si="28"/>
        <v>0</v>
      </c>
      <c r="P52" s="431">
        <f t="shared" si="28"/>
        <v>0</v>
      </c>
      <c r="Q52" s="431">
        <f t="shared" si="28"/>
        <v>0</v>
      </c>
      <c r="R52" s="431">
        <f t="shared" si="28"/>
        <v>0</v>
      </c>
      <c r="S52" s="431">
        <f t="shared" si="28"/>
        <v>0</v>
      </c>
      <c r="T52" s="431">
        <f t="shared" si="28"/>
        <v>0</v>
      </c>
      <c r="U52" s="431">
        <f t="shared" si="28"/>
        <v>0</v>
      </c>
      <c r="V52" s="431">
        <f t="shared" si="28"/>
        <v>0</v>
      </c>
      <c r="W52" s="431">
        <f t="shared" si="28"/>
        <v>0</v>
      </c>
      <c r="X52" s="431">
        <f t="shared" si="28"/>
        <v>0</v>
      </c>
      <c r="Y52" s="431">
        <f t="shared" si="28"/>
        <v>0</v>
      </c>
      <c r="Z52" s="431">
        <f t="shared" si="28"/>
        <v>0</v>
      </c>
      <c r="AA52" s="431">
        <f t="shared" si="28"/>
        <v>0</v>
      </c>
      <c r="AB52" s="431">
        <f t="shared" si="28"/>
        <v>0</v>
      </c>
      <c r="AC52" s="431">
        <f t="shared" si="28"/>
        <v>0</v>
      </c>
      <c r="AD52" s="431">
        <f t="shared" si="28"/>
        <v>0</v>
      </c>
      <c r="AE52" s="431">
        <f t="shared" si="28"/>
        <v>0</v>
      </c>
      <c r="AF52" s="431">
        <f t="shared" si="28"/>
        <v>0</v>
      </c>
      <c r="AG52" s="431">
        <f t="shared" si="28"/>
        <v>0</v>
      </c>
      <c r="AH52" s="431">
        <f t="shared" si="28"/>
        <v>0</v>
      </c>
      <c r="AI52" s="431">
        <f t="shared" si="28"/>
        <v>0</v>
      </c>
      <c r="AJ52" s="431">
        <f t="shared" si="28"/>
        <v>0</v>
      </c>
      <c r="AK52" s="431">
        <f t="shared" si="28"/>
        <v>0</v>
      </c>
      <c r="AL52" s="431">
        <f t="shared" si="28"/>
        <v>0</v>
      </c>
      <c r="AM52" s="431">
        <f t="shared" si="28"/>
        <v>0</v>
      </c>
      <c r="AN52" s="431">
        <f t="shared" si="28"/>
        <v>0</v>
      </c>
      <c r="AO52" s="431">
        <f t="shared" si="28"/>
        <v>0</v>
      </c>
      <c r="AP52" s="431">
        <f t="shared" si="28"/>
        <v>0</v>
      </c>
      <c r="AQ52" s="431">
        <f t="shared" si="28"/>
        <v>0</v>
      </c>
      <c r="AR52" s="431">
        <f t="shared" si="28"/>
        <v>0</v>
      </c>
      <c r="AS52" s="431">
        <f t="shared" si="28"/>
        <v>0</v>
      </c>
      <c r="AT52" s="431">
        <f t="shared" si="28"/>
        <v>0</v>
      </c>
      <c r="AU52" s="431">
        <f t="shared" si="28"/>
        <v>0</v>
      </c>
      <c r="AV52" s="431">
        <f t="shared" si="28"/>
        <v>0</v>
      </c>
      <c r="AW52" s="431">
        <f t="shared" si="28"/>
        <v>0</v>
      </c>
      <c r="AX52" s="431">
        <f t="shared" si="28"/>
        <v>0</v>
      </c>
      <c r="AY52" s="431">
        <f t="shared" si="28"/>
        <v>0</v>
      </c>
      <c r="AZ52" s="431">
        <f t="shared" si="28"/>
        <v>0</v>
      </c>
      <c r="BA52" s="432">
        <f t="shared" si="28"/>
        <v>0</v>
      </c>
      <c r="BC52" s="127"/>
      <c r="BD52" s="128"/>
      <c r="BE52" s="128"/>
      <c r="BF52" s="128"/>
      <c r="BG52" s="128"/>
      <c r="BH52" s="128"/>
      <c r="BI52" s="128"/>
      <c r="BJ52" s="128"/>
      <c r="BK52" s="128"/>
      <c r="BL52" s="128"/>
      <c r="BM52" s="128"/>
      <c r="BN52" s="90"/>
      <c r="BU52" s="230" t="s">
        <v>3122</v>
      </c>
      <c r="BX52" s="348"/>
      <c r="BY52" t="s">
        <v>3124</v>
      </c>
      <c r="BZ52" s="495" t="s">
        <v>3145</v>
      </c>
      <c r="CA52" s="486" t="s">
        <v>3145</v>
      </c>
      <c r="CB52" s="487" t="s">
        <v>3145</v>
      </c>
      <c r="CC52" s="487" t="s">
        <v>3145</v>
      </c>
      <c r="CD52" s="487" t="s">
        <v>3145</v>
      </c>
      <c r="CE52" s="487" t="s">
        <v>3145</v>
      </c>
      <c r="CF52" s="487" t="s">
        <v>3145</v>
      </c>
      <c r="CG52" s="487" t="s">
        <v>3145</v>
      </c>
      <c r="CH52" s="487" t="s">
        <v>3145</v>
      </c>
      <c r="CI52" s="487" t="s">
        <v>3145</v>
      </c>
      <c r="CJ52" s="487" t="s">
        <v>3145</v>
      </c>
      <c r="CK52" s="487" t="s">
        <v>3145</v>
      </c>
      <c r="CL52" s="487" t="s">
        <v>3145</v>
      </c>
      <c r="CM52" s="487" t="s">
        <v>3145</v>
      </c>
      <c r="CN52" s="487" t="s">
        <v>3145</v>
      </c>
      <c r="CO52" s="487" t="s">
        <v>3145</v>
      </c>
      <c r="CP52" s="487" t="s">
        <v>3145</v>
      </c>
      <c r="CQ52" s="487" t="s">
        <v>3145</v>
      </c>
      <c r="CR52" s="487" t="s">
        <v>3145</v>
      </c>
      <c r="CS52" s="487" t="s">
        <v>3145</v>
      </c>
      <c r="CT52" s="487" t="s">
        <v>3145</v>
      </c>
      <c r="CU52" s="487" t="s">
        <v>3145</v>
      </c>
      <c r="CV52" s="487" t="s">
        <v>3145</v>
      </c>
      <c r="CW52" s="487" t="s">
        <v>3145</v>
      </c>
      <c r="CX52" s="487" t="s">
        <v>3145</v>
      </c>
      <c r="CY52" s="487" t="s">
        <v>3145</v>
      </c>
      <c r="CZ52" s="487" t="s">
        <v>3145</v>
      </c>
      <c r="DA52" s="487" t="s">
        <v>3145</v>
      </c>
      <c r="DB52" s="487" t="s">
        <v>3145</v>
      </c>
      <c r="DC52" s="487" t="s">
        <v>3145</v>
      </c>
      <c r="DD52" s="487" t="s">
        <v>3145</v>
      </c>
      <c r="DE52" s="487" t="s">
        <v>3145</v>
      </c>
      <c r="DF52" s="487" t="s">
        <v>3145</v>
      </c>
      <c r="DG52" s="487" t="s">
        <v>3145</v>
      </c>
      <c r="DH52" s="487" t="s">
        <v>3145</v>
      </c>
      <c r="DI52" s="487" t="s">
        <v>3145</v>
      </c>
      <c r="DJ52" s="487" t="s">
        <v>3145</v>
      </c>
      <c r="DK52" s="487" t="s">
        <v>3145</v>
      </c>
      <c r="DL52" s="487" t="s">
        <v>3145</v>
      </c>
      <c r="DM52" s="487" t="s">
        <v>3145</v>
      </c>
      <c r="DN52" s="488" t="s">
        <v>3145</v>
      </c>
      <c r="DP52" s="496" t="str">
        <f t="shared" si="27"/>
        <v>PCD_DPW3_SPLIN1_DLY_ST</v>
      </c>
      <c r="DQ52" s="496" t="str">
        <f t="shared" si="27"/>
        <v>PCD_DPW3_SPLIN1_DIR_ST</v>
      </c>
      <c r="DR52" s="496" t="str">
        <f t="shared" si="27"/>
        <v>PCD_DPW3_SPLIN1_DSCR_ST</v>
      </c>
      <c r="DS52" s="496" t="str">
        <f t="shared" si="27"/>
        <v>PCD_DPW3_SPLIN1_DCS_ST</v>
      </c>
      <c r="DT52" s="496" t="str">
        <f t="shared" si="27"/>
        <v>PCD_DPW3_SPLIN1_DSPC_ST</v>
      </c>
      <c r="DU52" s="496" t="str">
        <f t="shared" si="27"/>
        <v>PCD_DPW3_SPLIN1_DPP_ST</v>
      </c>
      <c r="DV52" s="496" t="str">
        <f t="shared" si="27"/>
        <v>PCD_DPW3_SPLIN1_DTPI_ST</v>
      </c>
      <c r="DW52" s="496" t="str">
        <f t="shared" si="27"/>
        <v>PCD_DPW3_SPLIN1_DCI_ST</v>
      </c>
      <c r="DX52" s="496" t="str">
        <f t="shared" si="27"/>
        <v>PCD_DPW3_SPLIN1_DSI_ST</v>
      </c>
      <c r="DY52" s="496" t="str">
        <f t="shared" si="27"/>
        <v>PCD_DPW3_SPLIN1_DER_ST</v>
      </c>
      <c r="DZ52" s="496" t="str">
        <f t="shared" si="26"/>
        <v>PCD_DPW3_SPLIN1_RS_ST</v>
      </c>
      <c r="EA52" s="496" t="str">
        <f t="shared" si="26"/>
        <v>PCD_DPW3_SPLIN1_DPLE_ST</v>
      </c>
    </row>
    <row r="53" spans="1:131" ht="15.6" thickBot="1" x14ac:dyDescent="0.3">
      <c r="A53" s="105"/>
      <c r="B53" s="112" t="str">
        <f xml:space="preserve"> B52</f>
        <v>YKY</v>
      </c>
      <c r="C53" s="280" t="s">
        <v>899</v>
      </c>
      <c r="D53" s="280" t="s">
        <v>81</v>
      </c>
      <c r="E53" s="106" t="str" cm="1">
        <f t="array" aca="1" ref="E53" ca="1">IFERROR(INDEX('PCD List'!$AU$5:$BK$48,MARCH('DPW3'!$D53,'PCD List'!$AR$5:$AR$48,0),MARCH('DPW3'!$B53,'PCD List'!$AU$2:$BK$2,0)),"")</f>
        <v/>
      </c>
      <c r="F53" s="272" t="s">
        <v>3146</v>
      </c>
      <c r="G53" s="19" t="s">
        <v>1904</v>
      </c>
      <c r="H53" s="11" t="s">
        <v>1144</v>
      </c>
      <c r="I53" s="166">
        <v>0</v>
      </c>
      <c r="K53" s="1081"/>
      <c r="M53" s="126"/>
      <c r="N53" s="126"/>
      <c r="O53" s="52"/>
      <c r="P53" s="52"/>
      <c r="Q53" s="52"/>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56"/>
      <c r="AV53" s="56"/>
      <c r="AW53" s="56"/>
      <c r="AX53" s="56"/>
      <c r="AY53" s="56"/>
      <c r="AZ53" s="56"/>
      <c r="BA53" s="89"/>
      <c r="BC53" s="168"/>
      <c r="BD53" s="52"/>
      <c r="BE53" s="9"/>
      <c r="BF53" s="9"/>
      <c r="BG53" s="9"/>
      <c r="BH53" s="9"/>
      <c r="BI53" s="9"/>
      <c r="BJ53" s="9"/>
      <c r="BK53" s="9"/>
      <c r="BL53" s="9"/>
      <c r="BM53" s="9"/>
      <c r="BN53" s="89"/>
      <c r="BU53" s="230" t="s">
        <v>3147</v>
      </c>
      <c r="BX53" s="348" t="s">
        <v>3148</v>
      </c>
      <c r="BY53" t="s">
        <v>3149</v>
      </c>
      <c r="BZ53" s="480" t="s">
        <v>3150</v>
      </c>
      <c r="CA53" s="480" t="s">
        <v>3150</v>
      </c>
      <c r="CB53" s="481" t="s">
        <v>3150</v>
      </c>
      <c r="CC53" s="481" t="s">
        <v>3150</v>
      </c>
      <c r="CD53" s="481" t="s">
        <v>3150</v>
      </c>
      <c r="CE53" s="482" t="s">
        <v>3150</v>
      </c>
      <c r="CF53" s="482" t="s">
        <v>3150</v>
      </c>
      <c r="CG53" s="482" t="s">
        <v>3150</v>
      </c>
      <c r="CH53" s="482" t="s">
        <v>3150</v>
      </c>
      <c r="CI53" s="482" t="s">
        <v>3150</v>
      </c>
      <c r="CJ53" s="482" t="s">
        <v>3150</v>
      </c>
      <c r="CK53" s="482" t="s">
        <v>3150</v>
      </c>
      <c r="CL53" s="482" t="s">
        <v>3150</v>
      </c>
      <c r="CM53" s="482" t="s">
        <v>3150</v>
      </c>
      <c r="CN53" s="482" t="s">
        <v>3150</v>
      </c>
      <c r="CO53" s="482" t="s">
        <v>3150</v>
      </c>
      <c r="CP53" s="482" t="s">
        <v>3150</v>
      </c>
      <c r="CQ53" s="482" t="s">
        <v>3150</v>
      </c>
      <c r="CR53" s="482" t="s">
        <v>3150</v>
      </c>
      <c r="CS53" s="482" t="s">
        <v>3150</v>
      </c>
      <c r="CT53" s="482" t="s">
        <v>3150</v>
      </c>
      <c r="CU53" s="482" t="s">
        <v>3150</v>
      </c>
      <c r="CV53" s="482" t="s">
        <v>3150</v>
      </c>
      <c r="CW53" s="482" t="s">
        <v>3150</v>
      </c>
      <c r="CX53" s="482" t="s">
        <v>3150</v>
      </c>
      <c r="CY53" s="482" t="s">
        <v>3150</v>
      </c>
      <c r="CZ53" s="482" t="s">
        <v>3150</v>
      </c>
      <c r="DA53" s="482" t="s">
        <v>3150</v>
      </c>
      <c r="DB53" s="482" t="s">
        <v>3150</v>
      </c>
      <c r="DC53" s="482" t="s">
        <v>3150</v>
      </c>
      <c r="DD53" s="482" t="s">
        <v>3150</v>
      </c>
      <c r="DE53" s="482" t="s">
        <v>3150</v>
      </c>
      <c r="DF53" s="482" t="s">
        <v>3150</v>
      </c>
      <c r="DG53" s="482" t="s">
        <v>3150</v>
      </c>
      <c r="DH53" s="483" t="s">
        <v>3150</v>
      </c>
      <c r="DI53" s="483" t="s">
        <v>3150</v>
      </c>
      <c r="DJ53" s="483" t="s">
        <v>3150</v>
      </c>
      <c r="DK53" s="483" t="s">
        <v>3150</v>
      </c>
      <c r="DL53" s="483" t="s">
        <v>3150</v>
      </c>
      <c r="DM53" s="483" t="s">
        <v>3150</v>
      </c>
      <c r="DN53" s="484" t="s">
        <v>3150</v>
      </c>
      <c r="DP53" s="348" t="s">
        <v>3151</v>
      </c>
      <c r="DQ53" s="333" t="s">
        <v>3152</v>
      </c>
      <c r="DR53" s="290" t="s">
        <v>3153</v>
      </c>
      <c r="DS53" s="290" t="s">
        <v>3154</v>
      </c>
      <c r="DT53" s="290" t="s">
        <v>3155</v>
      </c>
      <c r="DU53" s="290" t="s">
        <v>3156</v>
      </c>
      <c r="DV53" s="290" t="s">
        <v>3157</v>
      </c>
      <c r="DW53" s="290" t="s">
        <v>3158</v>
      </c>
      <c r="DX53" s="290" t="s">
        <v>3159</v>
      </c>
      <c r="DY53" s="290" t="s">
        <v>3160</v>
      </c>
      <c r="DZ53" s="290" t="s">
        <v>3161</v>
      </c>
      <c r="EA53" s="290" t="s">
        <v>3162</v>
      </c>
    </row>
    <row r="54" spans="1:131" ht="15.6" thickBot="1" x14ac:dyDescent="0.3">
      <c r="A54" s="105"/>
      <c r="B54" s="91" t="str">
        <f t="shared" si="5"/>
        <v>YKY</v>
      </c>
      <c r="C54" s="24" t="s">
        <v>899</v>
      </c>
      <c r="D54" s="24" t="s">
        <v>81</v>
      </c>
      <c r="E54" s="63" t="str" cm="1">
        <f t="array" aca="1" ref="E54" ca="1">IFERROR(INDEX('PCD List'!$AU$5:$BK$48,MARCH('DPW3'!$D54,'PCD List'!$AR$5:$AR$48,0),MARCH('DPW3'!$B54,'PCD List'!$AU$2:$BK$2,0)),"")</f>
        <v/>
      </c>
      <c r="F54" s="78" t="s">
        <v>3146</v>
      </c>
      <c r="G54" s="19" t="s">
        <v>1921</v>
      </c>
      <c r="H54" s="11" t="s">
        <v>1144</v>
      </c>
      <c r="I54" s="166">
        <v>0</v>
      </c>
      <c r="K54" s="1081"/>
      <c r="M54" s="126"/>
      <c r="N54" s="126"/>
      <c r="O54" s="52"/>
      <c r="P54" s="52"/>
      <c r="Q54" s="52"/>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56"/>
      <c r="AV54" s="56"/>
      <c r="AW54" s="56"/>
      <c r="AX54" s="56"/>
      <c r="AY54" s="56"/>
      <c r="AZ54" s="56"/>
      <c r="BA54" s="89"/>
      <c r="BC54" s="168"/>
      <c r="BD54" s="52"/>
      <c r="BE54" s="9"/>
      <c r="BF54" s="9"/>
      <c r="BG54" s="9"/>
      <c r="BH54" s="9"/>
      <c r="BI54" s="9"/>
      <c r="BJ54" s="9"/>
      <c r="BK54" s="9"/>
      <c r="BL54" s="9"/>
      <c r="BM54" s="9"/>
      <c r="BN54" s="89"/>
      <c r="BU54" s="230" t="s">
        <v>3147</v>
      </c>
      <c r="BX54" s="348"/>
      <c r="BY54" t="s">
        <v>3149</v>
      </c>
      <c r="BZ54" s="480" t="s">
        <v>3163</v>
      </c>
      <c r="CA54" s="480" t="s">
        <v>3163</v>
      </c>
      <c r="CB54" s="480" t="s">
        <v>3163</v>
      </c>
      <c r="CC54" s="480" t="s">
        <v>3163</v>
      </c>
      <c r="CD54" s="480" t="s">
        <v>3163</v>
      </c>
      <c r="CE54" s="480" t="s">
        <v>3163</v>
      </c>
      <c r="CF54" s="480" t="s">
        <v>3163</v>
      </c>
      <c r="CG54" s="480" t="s">
        <v>3163</v>
      </c>
      <c r="CH54" s="480" t="s">
        <v>3163</v>
      </c>
      <c r="CI54" s="480" t="s">
        <v>3163</v>
      </c>
      <c r="CJ54" s="480" t="s">
        <v>3163</v>
      </c>
      <c r="CK54" s="480" t="s">
        <v>3163</v>
      </c>
      <c r="CL54" s="480" t="s">
        <v>3163</v>
      </c>
      <c r="CM54" s="480" t="s">
        <v>3163</v>
      </c>
      <c r="CN54" s="480" t="s">
        <v>3163</v>
      </c>
      <c r="CO54" s="480" t="s">
        <v>3163</v>
      </c>
      <c r="CP54" s="480" t="s">
        <v>3163</v>
      </c>
      <c r="CQ54" s="480" t="s">
        <v>3163</v>
      </c>
      <c r="CR54" s="480" t="s">
        <v>3163</v>
      </c>
      <c r="CS54" s="480" t="s">
        <v>3163</v>
      </c>
      <c r="CT54" s="480" t="s">
        <v>3163</v>
      </c>
      <c r="CU54" s="480" t="s">
        <v>3163</v>
      </c>
      <c r="CV54" s="480" t="s">
        <v>3163</v>
      </c>
      <c r="CW54" s="480" t="s">
        <v>3163</v>
      </c>
      <c r="CX54" s="480" t="s">
        <v>3163</v>
      </c>
      <c r="CY54" s="480" t="s">
        <v>3163</v>
      </c>
      <c r="CZ54" s="480" t="s">
        <v>3163</v>
      </c>
      <c r="DA54" s="480" t="s">
        <v>3163</v>
      </c>
      <c r="DB54" s="480" t="s">
        <v>3163</v>
      </c>
      <c r="DC54" s="480" t="s">
        <v>3163</v>
      </c>
      <c r="DD54" s="480" t="s">
        <v>3163</v>
      </c>
      <c r="DE54" s="480" t="s">
        <v>3163</v>
      </c>
      <c r="DF54" s="480" t="s">
        <v>3163</v>
      </c>
      <c r="DG54" s="480" t="s">
        <v>3163</v>
      </c>
      <c r="DH54" s="480" t="s">
        <v>3163</v>
      </c>
      <c r="DI54" s="480" t="s">
        <v>3163</v>
      </c>
      <c r="DJ54" s="480" t="s">
        <v>3163</v>
      </c>
      <c r="DK54" s="480" t="s">
        <v>3163</v>
      </c>
      <c r="DL54" s="480" t="s">
        <v>3163</v>
      </c>
      <c r="DM54" s="480" t="s">
        <v>3163</v>
      </c>
      <c r="DN54" s="480" t="s">
        <v>3163</v>
      </c>
      <c r="DP54" s="496" t="str">
        <f>DP$53&amp;$DO9</f>
        <v>PCD_DPW3_RESIN1_DLY_S1</v>
      </c>
      <c r="DQ54" s="496" t="str">
        <f t="shared" ref="DQ54:DY54" si="29">DQ$53&amp;$DO9</f>
        <v>PCD_DPW3_RESIN1_DIR_S1</v>
      </c>
      <c r="DR54" s="496" t="str">
        <f t="shared" si="29"/>
        <v>PCD_DPW3_RESIN1_DSCR_S1</v>
      </c>
      <c r="DS54" s="496" t="str">
        <f t="shared" si="29"/>
        <v>PCD_DPW3_RESIN1_DCS_S1</v>
      </c>
      <c r="DT54" s="496" t="str">
        <f t="shared" si="29"/>
        <v>PCD_DPW3_RESIN1_DSPC_S1</v>
      </c>
      <c r="DU54" s="496" t="str">
        <f t="shared" si="29"/>
        <v>PCD_DPW3_RESIN1_DPP_S1</v>
      </c>
      <c r="DV54" s="496" t="str">
        <f t="shared" si="29"/>
        <v>PCD_DPW3_RESIN1_DTPI_S1</v>
      </c>
      <c r="DW54" s="496" t="str">
        <f t="shared" si="29"/>
        <v>PCD_DPW3_RESIN1_DCI_S1</v>
      </c>
      <c r="DX54" s="496" t="str">
        <f t="shared" si="29"/>
        <v>PCD_DPW3_RESIN1_DSI_S1</v>
      </c>
      <c r="DY54" s="496" t="str">
        <f t="shared" si="29"/>
        <v>PCD_DPW3_RESIN1_DER_S1</v>
      </c>
      <c r="DZ54" s="496" t="str">
        <f t="shared" ref="DZ54:EA61" si="30">DZ$53&amp;$DO9</f>
        <v>PCD_DPW3_RESIN1_RS_S1</v>
      </c>
      <c r="EA54" s="496" t="str">
        <f t="shared" si="30"/>
        <v>PCD_DPW3_RESIN1_DPLE_S1</v>
      </c>
    </row>
    <row r="55" spans="1:131" ht="15.6" thickBot="1" x14ac:dyDescent="0.3">
      <c r="A55" s="105"/>
      <c r="B55" s="91" t="str">
        <f t="shared" si="5"/>
        <v>YKY</v>
      </c>
      <c r="C55" s="24" t="s">
        <v>899</v>
      </c>
      <c r="D55" s="24" t="s">
        <v>81</v>
      </c>
      <c r="E55" s="63" t="str" cm="1">
        <f t="array" aca="1" ref="E55" ca="1">IFERROR(INDEX('PCD List'!$AU$5:$BK$48,MARCH('DPW3'!$D55,'PCD List'!$AR$5:$AR$48,0),MARCH('DPW3'!$B55,'PCD List'!$AU$2:$BK$2,0)),"")</f>
        <v/>
      </c>
      <c r="F55" s="78" t="s">
        <v>3146</v>
      </c>
      <c r="G55" s="19" t="s">
        <v>1924</v>
      </c>
      <c r="H55" s="11" t="s">
        <v>1144</v>
      </c>
      <c r="I55" s="166">
        <v>0</v>
      </c>
      <c r="K55" s="1081"/>
      <c r="M55" s="126"/>
      <c r="N55" s="126"/>
      <c r="O55" s="52"/>
      <c r="P55" s="52"/>
      <c r="Q55" s="52"/>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56"/>
      <c r="AV55" s="56"/>
      <c r="AW55" s="56"/>
      <c r="AX55" s="56"/>
      <c r="AY55" s="56"/>
      <c r="AZ55" s="56"/>
      <c r="BA55" s="89"/>
      <c r="BC55" s="168"/>
      <c r="BD55" s="52"/>
      <c r="BE55" s="9"/>
      <c r="BF55" s="9"/>
      <c r="BG55" s="9"/>
      <c r="BH55" s="9"/>
      <c r="BI55" s="9"/>
      <c r="BJ55" s="9"/>
      <c r="BK55" s="9"/>
      <c r="BL55" s="9"/>
      <c r="BM55" s="9"/>
      <c r="BN55" s="89"/>
      <c r="BU55" s="230" t="s">
        <v>3147</v>
      </c>
      <c r="BX55" s="348"/>
      <c r="BY55" t="s">
        <v>3149</v>
      </c>
      <c r="BZ55" s="480" t="s">
        <v>3164</v>
      </c>
      <c r="CA55" s="480" t="s">
        <v>3164</v>
      </c>
      <c r="CB55" s="480" t="s">
        <v>3164</v>
      </c>
      <c r="CC55" s="480" t="s">
        <v>3164</v>
      </c>
      <c r="CD55" s="480" t="s">
        <v>3164</v>
      </c>
      <c r="CE55" s="480" t="s">
        <v>3164</v>
      </c>
      <c r="CF55" s="480" t="s">
        <v>3164</v>
      </c>
      <c r="CG55" s="480" t="s">
        <v>3164</v>
      </c>
      <c r="CH55" s="480" t="s">
        <v>3164</v>
      </c>
      <c r="CI55" s="480" t="s">
        <v>3164</v>
      </c>
      <c r="CJ55" s="480" t="s">
        <v>3164</v>
      </c>
      <c r="CK55" s="480" t="s">
        <v>3164</v>
      </c>
      <c r="CL55" s="480" t="s">
        <v>3164</v>
      </c>
      <c r="CM55" s="480" t="s">
        <v>3164</v>
      </c>
      <c r="CN55" s="480" t="s">
        <v>3164</v>
      </c>
      <c r="CO55" s="480" t="s">
        <v>3164</v>
      </c>
      <c r="CP55" s="480" t="s">
        <v>3164</v>
      </c>
      <c r="CQ55" s="480" t="s">
        <v>3164</v>
      </c>
      <c r="CR55" s="480" t="s">
        <v>3164</v>
      </c>
      <c r="CS55" s="480" t="s">
        <v>3164</v>
      </c>
      <c r="CT55" s="480" t="s">
        <v>3164</v>
      </c>
      <c r="CU55" s="480" t="s">
        <v>3164</v>
      </c>
      <c r="CV55" s="480" t="s">
        <v>3164</v>
      </c>
      <c r="CW55" s="480" t="s">
        <v>3164</v>
      </c>
      <c r="CX55" s="480" t="s">
        <v>3164</v>
      </c>
      <c r="CY55" s="480" t="s">
        <v>3164</v>
      </c>
      <c r="CZ55" s="480" t="s">
        <v>3164</v>
      </c>
      <c r="DA55" s="480" t="s">
        <v>3164</v>
      </c>
      <c r="DB55" s="480" t="s">
        <v>3164</v>
      </c>
      <c r="DC55" s="480" t="s">
        <v>3164</v>
      </c>
      <c r="DD55" s="480" t="s">
        <v>3164</v>
      </c>
      <c r="DE55" s="480" t="s">
        <v>3164</v>
      </c>
      <c r="DF55" s="480" t="s">
        <v>3164</v>
      </c>
      <c r="DG55" s="480" t="s">
        <v>3164</v>
      </c>
      <c r="DH55" s="480" t="s">
        <v>3164</v>
      </c>
      <c r="DI55" s="480" t="s">
        <v>3164</v>
      </c>
      <c r="DJ55" s="480" t="s">
        <v>3164</v>
      </c>
      <c r="DK55" s="480" t="s">
        <v>3164</v>
      </c>
      <c r="DL55" s="480" t="s">
        <v>3164</v>
      </c>
      <c r="DM55" s="480" t="s">
        <v>3164</v>
      </c>
      <c r="DN55" s="480" t="s">
        <v>3164</v>
      </c>
      <c r="DP55" s="496" t="str">
        <f t="shared" ref="DP55:DY61" si="31">DP$53&amp;$DO10</f>
        <v>PCD_DPW3_RESIN1_DLY_S2</v>
      </c>
      <c r="DQ55" s="496" t="str">
        <f t="shared" si="31"/>
        <v>PCD_DPW3_RESIN1_DIR_S2</v>
      </c>
      <c r="DR55" s="496" t="str">
        <f t="shared" si="31"/>
        <v>PCD_DPW3_RESIN1_DSCR_S2</v>
      </c>
      <c r="DS55" s="496" t="str">
        <f t="shared" si="31"/>
        <v>PCD_DPW3_RESIN1_DCS_S2</v>
      </c>
      <c r="DT55" s="496" t="str">
        <f t="shared" si="31"/>
        <v>PCD_DPW3_RESIN1_DSPC_S2</v>
      </c>
      <c r="DU55" s="496" t="str">
        <f t="shared" si="31"/>
        <v>PCD_DPW3_RESIN1_DPP_S2</v>
      </c>
      <c r="DV55" s="496" t="str">
        <f t="shared" si="31"/>
        <v>PCD_DPW3_RESIN1_DTPI_S2</v>
      </c>
      <c r="DW55" s="496" t="str">
        <f t="shared" si="31"/>
        <v>PCD_DPW3_RESIN1_DCI_S2</v>
      </c>
      <c r="DX55" s="496" t="str">
        <f t="shared" si="31"/>
        <v>PCD_DPW3_RESIN1_DSI_S2</v>
      </c>
      <c r="DY55" s="496" t="str">
        <f t="shared" si="31"/>
        <v>PCD_DPW3_RESIN1_DER_S2</v>
      </c>
      <c r="DZ55" s="496" t="str">
        <f t="shared" si="30"/>
        <v>PCD_DPW3_RESIN1_RS_S2</v>
      </c>
      <c r="EA55" s="496" t="str">
        <f t="shared" si="30"/>
        <v>PCD_DPW3_RESIN1_DPLE_S2</v>
      </c>
    </row>
    <row r="56" spans="1:131" ht="15.6" thickBot="1" x14ac:dyDescent="0.3">
      <c r="A56" s="105"/>
      <c r="B56" s="91" t="str">
        <f t="shared" si="5"/>
        <v>YKY</v>
      </c>
      <c r="C56" s="24" t="s">
        <v>899</v>
      </c>
      <c r="D56" s="24" t="s">
        <v>81</v>
      </c>
      <c r="E56" s="63" t="str" cm="1">
        <f t="array" aca="1" ref="E56" ca="1">IFERROR(INDEX('PCD List'!$AU$5:$BK$48,MARCH('DPW3'!$D56,'PCD List'!$AR$5:$AR$48,0),MARCH('DPW3'!$B56,'PCD List'!$AU$2:$BK$2,0)),"")</f>
        <v/>
      </c>
      <c r="F56" s="78" t="s">
        <v>3146</v>
      </c>
      <c r="G56" s="19" t="s">
        <v>1927</v>
      </c>
      <c r="H56" s="11" t="s">
        <v>1144</v>
      </c>
      <c r="I56" s="166">
        <v>0</v>
      </c>
      <c r="K56" s="1081"/>
      <c r="M56" s="126"/>
      <c r="N56" s="126"/>
      <c r="O56" s="52"/>
      <c r="P56" s="52"/>
      <c r="Q56" s="52"/>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56"/>
      <c r="AV56" s="56"/>
      <c r="AW56" s="56"/>
      <c r="AX56" s="56"/>
      <c r="AY56" s="56"/>
      <c r="AZ56" s="56"/>
      <c r="BA56" s="89"/>
      <c r="BC56" s="168"/>
      <c r="BD56" s="52"/>
      <c r="BE56" s="9"/>
      <c r="BF56" s="9"/>
      <c r="BG56" s="9"/>
      <c r="BH56" s="9"/>
      <c r="BI56" s="9"/>
      <c r="BJ56" s="9"/>
      <c r="BK56" s="9"/>
      <c r="BL56" s="9"/>
      <c r="BM56" s="9"/>
      <c r="BN56" s="89"/>
      <c r="BU56" s="230" t="s">
        <v>3147</v>
      </c>
      <c r="BX56" s="348"/>
      <c r="BY56" t="s">
        <v>3149</v>
      </c>
      <c r="BZ56" s="480" t="s">
        <v>3165</v>
      </c>
      <c r="CA56" s="480" t="s">
        <v>3165</v>
      </c>
      <c r="CB56" s="480" t="s">
        <v>3165</v>
      </c>
      <c r="CC56" s="480" t="s">
        <v>3165</v>
      </c>
      <c r="CD56" s="480" t="s">
        <v>3165</v>
      </c>
      <c r="CE56" s="480" t="s">
        <v>3165</v>
      </c>
      <c r="CF56" s="480" t="s">
        <v>3165</v>
      </c>
      <c r="CG56" s="480" t="s">
        <v>3165</v>
      </c>
      <c r="CH56" s="480" t="s">
        <v>3165</v>
      </c>
      <c r="CI56" s="480" t="s">
        <v>3165</v>
      </c>
      <c r="CJ56" s="480" t="s">
        <v>3165</v>
      </c>
      <c r="CK56" s="480" t="s">
        <v>3165</v>
      </c>
      <c r="CL56" s="480" t="s">
        <v>3165</v>
      </c>
      <c r="CM56" s="480" t="s">
        <v>3165</v>
      </c>
      <c r="CN56" s="480" t="s">
        <v>3165</v>
      </c>
      <c r="CO56" s="480" t="s">
        <v>3165</v>
      </c>
      <c r="CP56" s="480" t="s">
        <v>3165</v>
      </c>
      <c r="CQ56" s="480" t="s">
        <v>3165</v>
      </c>
      <c r="CR56" s="480" t="s">
        <v>3165</v>
      </c>
      <c r="CS56" s="480" t="s">
        <v>3165</v>
      </c>
      <c r="CT56" s="480" t="s">
        <v>3165</v>
      </c>
      <c r="CU56" s="480" t="s">
        <v>3165</v>
      </c>
      <c r="CV56" s="480" t="s">
        <v>3165</v>
      </c>
      <c r="CW56" s="480" t="s">
        <v>3165</v>
      </c>
      <c r="CX56" s="480" t="s">
        <v>3165</v>
      </c>
      <c r="CY56" s="480" t="s">
        <v>3165</v>
      </c>
      <c r="CZ56" s="480" t="s">
        <v>3165</v>
      </c>
      <c r="DA56" s="480" t="s">
        <v>3165</v>
      </c>
      <c r="DB56" s="480" t="s">
        <v>3165</v>
      </c>
      <c r="DC56" s="480" t="s">
        <v>3165</v>
      </c>
      <c r="DD56" s="480" t="s">
        <v>3165</v>
      </c>
      <c r="DE56" s="480" t="s">
        <v>3165</v>
      </c>
      <c r="DF56" s="480" t="s">
        <v>3165</v>
      </c>
      <c r="DG56" s="480" t="s">
        <v>3165</v>
      </c>
      <c r="DH56" s="480" t="s">
        <v>3165</v>
      </c>
      <c r="DI56" s="480" t="s">
        <v>3165</v>
      </c>
      <c r="DJ56" s="480" t="s">
        <v>3165</v>
      </c>
      <c r="DK56" s="480" t="s">
        <v>3165</v>
      </c>
      <c r="DL56" s="480" t="s">
        <v>3165</v>
      </c>
      <c r="DM56" s="480" t="s">
        <v>3165</v>
      </c>
      <c r="DN56" s="480" t="s">
        <v>3165</v>
      </c>
      <c r="DP56" s="496" t="str">
        <f t="shared" si="31"/>
        <v>PCD_DPW3_RESIN1_DLY_S3</v>
      </c>
      <c r="DQ56" s="496" t="str">
        <f t="shared" si="31"/>
        <v>PCD_DPW3_RESIN1_DIR_S3</v>
      </c>
      <c r="DR56" s="496" t="str">
        <f t="shared" si="31"/>
        <v>PCD_DPW3_RESIN1_DSCR_S3</v>
      </c>
      <c r="DS56" s="496" t="str">
        <f t="shared" si="31"/>
        <v>PCD_DPW3_RESIN1_DCS_S3</v>
      </c>
      <c r="DT56" s="496" t="str">
        <f t="shared" si="31"/>
        <v>PCD_DPW3_RESIN1_DSPC_S3</v>
      </c>
      <c r="DU56" s="496" t="str">
        <f t="shared" si="31"/>
        <v>PCD_DPW3_RESIN1_DPP_S3</v>
      </c>
      <c r="DV56" s="496" t="str">
        <f t="shared" si="31"/>
        <v>PCD_DPW3_RESIN1_DTPI_S3</v>
      </c>
      <c r="DW56" s="496" t="str">
        <f t="shared" si="31"/>
        <v>PCD_DPW3_RESIN1_DCI_S3</v>
      </c>
      <c r="DX56" s="496" t="str">
        <f t="shared" si="31"/>
        <v>PCD_DPW3_RESIN1_DSI_S3</v>
      </c>
      <c r="DY56" s="496" t="str">
        <f t="shared" si="31"/>
        <v>PCD_DPW3_RESIN1_DER_S3</v>
      </c>
      <c r="DZ56" s="496" t="str">
        <f t="shared" si="30"/>
        <v>PCD_DPW3_RESIN1_RS_S3</v>
      </c>
      <c r="EA56" s="496" t="str">
        <f t="shared" si="30"/>
        <v>PCD_DPW3_RESIN1_DPLE_S3</v>
      </c>
    </row>
    <row r="57" spans="1:131" ht="15.6" thickBot="1" x14ac:dyDescent="0.3">
      <c r="A57" s="105"/>
      <c r="B57" s="91" t="str">
        <f t="shared" si="5"/>
        <v>YKY</v>
      </c>
      <c r="C57" s="24" t="s">
        <v>899</v>
      </c>
      <c r="D57" s="24" t="s">
        <v>81</v>
      </c>
      <c r="E57" s="63" t="str" cm="1">
        <f t="array" aca="1" ref="E57" ca="1">IFERROR(INDEX('PCD List'!$AU$5:$BK$48,MARCH('DPW3'!$D57,'PCD List'!$AR$5:$AR$48,0),MARCH('DPW3'!$B57,'PCD List'!$AU$2:$BK$2,0)),"")</f>
        <v/>
      </c>
      <c r="F57" s="78" t="s">
        <v>3146</v>
      </c>
      <c r="G57" s="19" t="s">
        <v>1930</v>
      </c>
      <c r="H57" s="11" t="s">
        <v>1144</v>
      </c>
      <c r="I57" s="166">
        <v>0</v>
      </c>
      <c r="K57" s="1081"/>
      <c r="M57" s="126"/>
      <c r="N57" s="126"/>
      <c r="O57" s="52"/>
      <c r="P57" s="52"/>
      <c r="Q57" s="52"/>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56"/>
      <c r="AV57" s="56"/>
      <c r="AW57" s="56"/>
      <c r="AX57" s="56"/>
      <c r="AY57" s="56"/>
      <c r="AZ57" s="56"/>
      <c r="BA57" s="89"/>
      <c r="BC57" s="168"/>
      <c r="BD57" s="52"/>
      <c r="BE57" s="9"/>
      <c r="BF57" s="9"/>
      <c r="BG57" s="9"/>
      <c r="BH57" s="9"/>
      <c r="BI57" s="9"/>
      <c r="BJ57" s="9"/>
      <c r="BK57" s="9"/>
      <c r="BL57" s="9"/>
      <c r="BM57" s="9"/>
      <c r="BN57" s="89"/>
      <c r="BU57" s="230" t="s">
        <v>3147</v>
      </c>
      <c r="BX57" s="348"/>
      <c r="BY57" t="s">
        <v>3149</v>
      </c>
      <c r="BZ57" s="480" t="s">
        <v>3166</v>
      </c>
      <c r="CA57" s="480" t="s">
        <v>3166</v>
      </c>
      <c r="CB57" s="480" t="s">
        <v>3166</v>
      </c>
      <c r="CC57" s="480" t="s">
        <v>3166</v>
      </c>
      <c r="CD57" s="480" t="s">
        <v>3166</v>
      </c>
      <c r="CE57" s="480" t="s">
        <v>3166</v>
      </c>
      <c r="CF57" s="480" t="s">
        <v>3166</v>
      </c>
      <c r="CG57" s="480" t="s">
        <v>3166</v>
      </c>
      <c r="CH57" s="480" t="s">
        <v>3166</v>
      </c>
      <c r="CI57" s="480" t="s">
        <v>3166</v>
      </c>
      <c r="CJ57" s="480" t="s">
        <v>3166</v>
      </c>
      <c r="CK57" s="480" t="s">
        <v>3166</v>
      </c>
      <c r="CL57" s="480" t="s">
        <v>3166</v>
      </c>
      <c r="CM57" s="480" t="s">
        <v>3166</v>
      </c>
      <c r="CN57" s="480" t="s">
        <v>3166</v>
      </c>
      <c r="CO57" s="480" t="s">
        <v>3166</v>
      </c>
      <c r="CP57" s="480" t="s">
        <v>3166</v>
      </c>
      <c r="CQ57" s="480" t="s">
        <v>3166</v>
      </c>
      <c r="CR57" s="480" t="s">
        <v>3166</v>
      </c>
      <c r="CS57" s="480" t="s">
        <v>3166</v>
      </c>
      <c r="CT57" s="480" t="s">
        <v>3166</v>
      </c>
      <c r="CU57" s="480" t="s">
        <v>3166</v>
      </c>
      <c r="CV57" s="480" t="s">
        <v>3166</v>
      </c>
      <c r="CW57" s="480" t="s">
        <v>3166</v>
      </c>
      <c r="CX57" s="480" t="s">
        <v>3166</v>
      </c>
      <c r="CY57" s="480" t="s">
        <v>3166</v>
      </c>
      <c r="CZ57" s="480" t="s">
        <v>3166</v>
      </c>
      <c r="DA57" s="480" t="s">
        <v>3166</v>
      </c>
      <c r="DB57" s="480" t="s">
        <v>3166</v>
      </c>
      <c r="DC57" s="480" t="s">
        <v>3166</v>
      </c>
      <c r="DD57" s="480" t="s">
        <v>3166</v>
      </c>
      <c r="DE57" s="480" t="s">
        <v>3166</v>
      </c>
      <c r="DF57" s="480" t="s">
        <v>3166</v>
      </c>
      <c r="DG57" s="480" t="s">
        <v>3166</v>
      </c>
      <c r="DH57" s="480" t="s">
        <v>3166</v>
      </c>
      <c r="DI57" s="480" t="s">
        <v>3166</v>
      </c>
      <c r="DJ57" s="480" t="s">
        <v>3166</v>
      </c>
      <c r="DK57" s="480" t="s">
        <v>3166</v>
      </c>
      <c r="DL57" s="480" t="s">
        <v>3166</v>
      </c>
      <c r="DM57" s="480" t="s">
        <v>3166</v>
      </c>
      <c r="DN57" s="480" t="s">
        <v>3166</v>
      </c>
      <c r="DP57" s="496" t="str">
        <f t="shared" si="31"/>
        <v>PCD_DPW3_RESIN1_DLY_S4</v>
      </c>
      <c r="DQ57" s="496" t="str">
        <f t="shared" si="31"/>
        <v>PCD_DPW3_RESIN1_DIR_S4</v>
      </c>
      <c r="DR57" s="496" t="str">
        <f t="shared" si="31"/>
        <v>PCD_DPW3_RESIN1_DSCR_S4</v>
      </c>
      <c r="DS57" s="496" t="str">
        <f t="shared" si="31"/>
        <v>PCD_DPW3_RESIN1_DCS_S4</v>
      </c>
      <c r="DT57" s="496" t="str">
        <f t="shared" si="31"/>
        <v>PCD_DPW3_RESIN1_DSPC_S4</v>
      </c>
      <c r="DU57" s="496" t="str">
        <f t="shared" si="31"/>
        <v>PCD_DPW3_RESIN1_DPP_S4</v>
      </c>
      <c r="DV57" s="496" t="str">
        <f t="shared" si="31"/>
        <v>PCD_DPW3_RESIN1_DTPI_S4</v>
      </c>
      <c r="DW57" s="496" t="str">
        <f t="shared" si="31"/>
        <v>PCD_DPW3_RESIN1_DCI_S4</v>
      </c>
      <c r="DX57" s="496" t="str">
        <f t="shared" si="31"/>
        <v>PCD_DPW3_RESIN1_DSI_S4</v>
      </c>
      <c r="DY57" s="496" t="str">
        <f t="shared" si="31"/>
        <v>PCD_DPW3_RESIN1_DER_S4</v>
      </c>
      <c r="DZ57" s="496" t="str">
        <f t="shared" si="30"/>
        <v>PCD_DPW3_RESIN1_RS_S4</v>
      </c>
      <c r="EA57" s="496" t="str">
        <f t="shared" si="30"/>
        <v>PCD_DPW3_RESIN1_DPLE_S4</v>
      </c>
    </row>
    <row r="58" spans="1:131" ht="15.6" thickBot="1" x14ac:dyDescent="0.3">
      <c r="A58" s="105"/>
      <c r="B58" s="91" t="str">
        <f t="shared" si="5"/>
        <v>YKY</v>
      </c>
      <c r="C58" s="24" t="s">
        <v>899</v>
      </c>
      <c r="D58" s="24" t="s">
        <v>81</v>
      </c>
      <c r="E58" s="63" t="str" cm="1">
        <f t="array" aca="1" ref="E58" ca="1">IFERROR(INDEX('PCD List'!$AU$5:$BK$48,MARCH('DPW3'!$D58,'PCD List'!$AR$5:$AR$48,0),MARCH('DPW3'!$B58,'PCD List'!$AU$2:$BK$2,0)),"")</f>
        <v/>
      </c>
      <c r="F58" s="78" t="s">
        <v>3146</v>
      </c>
      <c r="G58" s="19" t="s">
        <v>1933</v>
      </c>
      <c r="H58" s="11" t="s">
        <v>1144</v>
      </c>
      <c r="I58" s="166">
        <v>0</v>
      </c>
      <c r="K58" s="1081"/>
      <c r="M58" s="126"/>
      <c r="N58" s="126"/>
      <c r="O58" s="52"/>
      <c r="P58" s="52"/>
      <c r="Q58" s="52"/>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56"/>
      <c r="AV58" s="56"/>
      <c r="AW58" s="56"/>
      <c r="AX58" s="56"/>
      <c r="AY58" s="56"/>
      <c r="AZ58" s="56"/>
      <c r="BA58" s="89"/>
      <c r="BC58" s="168"/>
      <c r="BD58" s="52"/>
      <c r="BE58" s="9"/>
      <c r="BF58" s="9"/>
      <c r="BG58" s="9"/>
      <c r="BH58" s="9"/>
      <c r="BI58" s="9"/>
      <c r="BJ58" s="9"/>
      <c r="BK58" s="9"/>
      <c r="BL58" s="9"/>
      <c r="BM58" s="9"/>
      <c r="BN58" s="89"/>
      <c r="BU58" s="230" t="s">
        <v>3147</v>
      </c>
      <c r="BX58" s="348"/>
      <c r="BY58" t="s">
        <v>3149</v>
      </c>
      <c r="BZ58" s="480" t="s">
        <v>3167</v>
      </c>
      <c r="CA58" s="480" t="s">
        <v>3167</v>
      </c>
      <c r="CB58" s="480" t="s">
        <v>3167</v>
      </c>
      <c r="CC58" s="480" t="s">
        <v>3167</v>
      </c>
      <c r="CD58" s="480" t="s">
        <v>3167</v>
      </c>
      <c r="CE58" s="480" t="s">
        <v>3167</v>
      </c>
      <c r="CF58" s="480" t="s">
        <v>3167</v>
      </c>
      <c r="CG58" s="480" t="s">
        <v>3167</v>
      </c>
      <c r="CH58" s="480" t="s">
        <v>3167</v>
      </c>
      <c r="CI58" s="480" t="s">
        <v>3167</v>
      </c>
      <c r="CJ58" s="480" t="s">
        <v>3167</v>
      </c>
      <c r="CK58" s="480" t="s">
        <v>3167</v>
      </c>
      <c r="CL58" s="480" t="s">
        <v>3167</v>
      </c>
      <c r="CM58" s="480" t="s">
        <v>3167</v>
      </c>
      <c r="CN58" s="480" t="s">
        <v>3167</v>
      </c>
      <c r="CO58" s="480" t="s">
        <v>3167</v>
      </c>
      <c r="CP58" s="480" t="s">
        <v>3167</v>
      </c>
      <c r="CQ58" s="480" t="s">
        <v>3167</v>
      </c>
      <c r="CR58" s="480" t="s">
        <v>3167</v>
      </c>
      <c r="CS58" s="480" t="s">
        <v>3167</v>
      </c>
      <c r="CT58" s="480" t="s">
        <v>3167</v>
      </c>
      <c r="CU58" s="480" t="s">
        <v>3167</v>
      </c>
      <c r="CV58" s="480" t="s">
        <v>3167</v>
      </c>
      <c r="CW58" s="480" t="s">
        <v>3167</v>
      </c>
      <c r="CX58" s="480" t="s">
        <v>3167</v>
      </c>
      <c r="CY58" s="480" t="s">
        <v>3167</v>
      </c>
      <c r="CZ58" s="480" t="s">
        <v>3167</v>
      </c>
      <c r="DA58" s="480" t="s">
        <v>3167</v>
      </c>
      <c r="DB58" s="480" t="s">
        <v>3167</v>
      </c>
      <c r="DC58" s="480" t="s">
        <v>3167</v>
      </c>
      <c r="DD58" s="480" t="s">
        <v>3167</v>
      </c>
      <c r="DE58" s="480" t="s">
        <v>3167</v>
      </c>
      <c r="DF58" s="480" t="s">
        <v>3167</v>
      </c>
      <c r="DG58" s="480" t="s">
        <v>3167</v>
      </c>
      <c r="DH58" s="480" t="s">
        <v>3167</v>
      </c>
      <c r="DI58" s="480" t="s">
        <v>3167</v>
      </c>
      <c r="DJ58" s="480" t="s">
        <v>3167</v>
      </c>
      <c r="DK58" s="480" t="s">
        <v>3167</v>
      </c>
      <c r="DL58" s="480" t="s">
        <v>3167</v>
      </c>
      <c r="DM58" s="480" t="s">
        <v>3167</v>
      </c>
      <c r="DN58" s="480" t="s">
        <v>3167</v>
      </c>
      <c r="DP58" s="496" t="str">
        <f t="shared" si="31"/>
        <v>PCD_DPW3_RESIN1_DLY_S5</v>
      </c>
      <c r="DQ58" s="496" t="str">
        <f t="shared" si="31"/>
        <v>PCD_DPW3_RESIN1_DIR_S5</v>
      </c>
      <c r="DR58" s="496" t="str">
        <f t="shared" si="31"/>
        <v>PCD_DPW3_RESIN1_DSCR_S5</v>
      </c>
      <c r="DS58" s="496" t="str">
        <f t="shared" si="31"/>
        <v>PCD_DPW3_RESIN1_DCS_S5</v>
      </c>
      <c r="DT58" s="496" t="str">
        <f t="shared" si="31"/>
        <v>PCD_DPW3_RESIN1_DSPC_S5</v>
      </c>
      <c r="DU58" s="496" t="str">
        <f t="shared" si="31"/>
        <v>PCD_DPW3_RESIN1_DPP_S5</v>
      </c>
      <c r="DV58" s="496" t="str">
        <f t="shared" si="31"/>
        <v>PCD_DPW3_RESIN1_DTPI_S5</v>
      </c>
      <c r="DW58" s="496" t="str">
        <f t="shared" si="31"/>
        <v>PCD_DPW3_RESIN1_DCI_S5</v>
      </c>
      <c r="DX58" s="496" t="str">
        <f t="shared" si="31"/>
        <v>PCD_DPW3_RESIN1_DSI_S5</v>
      </c>
      <c r="DY58" s="496" t="str">
        <f t="shared" si="31"/>
        <v>PCD_DPW3_RESIN1_DER_S5</v>
      </c>
      <c r="DZ58" s="496" t="str">
        <f t="shared" si="30"/>
        <v>PCD_DPW3_RESIN1_RS_S5</v>
      </c>
      <c r="EA58" s="496" t="str">
        <f t="shared" si="30"/>
        <v>PCD_DPW3_RESIN1_DPLE_S5</v>
      </c>
    </row>
    <row r="59" spans="1:131" ht="15.6" thickBot="1" x14ac:dyDescent="0.3">
      <c r="A59" s="105"/>
      <c r="B59" s="91" t="str">
        <f t="shared" si="5"/>
        <v>YKY</v>
      </c>
      <c r="C59" s="24" t="s">
        <v>899</v>
      </c>
      <c r="D59" s="24" t="s">
        <v>81</v>
      </c>
      <c r="E59" s="63" t="str" cm="1">
        <f t="array" aca="1" ref="E59" ca="1">IFERROR(INDEX('PCD List'!$AU$5:$BK$48,MARCH('DPW3'!$D59,'PCD List'!$AR$5:$AR$48,0),MARCH('DPW3'!$B59,'PCD List'!$AU$2:$BK$2,0)),"")</f>
        <v/>
      </c>
      <c r="F59" s="78" t="s">
        <v>3146</v>
      </c>
      <c r="G59" s="19" t="s">
        <v>1936</v>
      </c>
      <c r="H59" s="11" t="s">
        <v>1144</v>
      </c>
      <c r="I59" s="166">
        <v>0</v>
      </c>
      <c r="K59" s="1081"/>
      <c r="M59" s="126"/>
      <c r="N59" s="126"/>
      <c r="O59" s="52"/>
      <c r="P59" s="52"/>
      <c r="Q59" s="52"/>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56"/>
      <c r="AV59" s="56"/>
      <c r="AW59" s="56"/>
      <c r="AX59" s="56"/>
      <c r="AY59" s="56"/>
      <c r="AZ59" s="56"/>
      <c r="BA59" s="89"/>
      <c r="BC59" s="168"/>
      <c r="BD59" s="52"/>
      <c r="BE59" s="9"/>
      <c r="BF59" s="9"/>
      <c r="BG59" s="9"/>
      <c r="BH59" s="9"/>
      <c r="BI59" s="9"/>
      <c r="BJ59" s="9"/>
      <c r="BK59" s="9"/>
      <c r="BL59" s="9"/>
      <c r="BM59" s="9"/>
      <c r="BN59" s="89"/>
      <c r="BU59" s="230" t="s">
        <v>3147</v>
      </c>
      <c r="BX59" s="348"/>
      <c r="BY59" t="s">
        <v>3149</v>
      </c>
      <c r="BZ59" s="480" t="s">
        <v>3168</v>
      </c>
      <c r="CA59" s="480" t="s">
        <v>3168</v>
      </c>
      <c r="CB59" s="480" t="s">
        <v>3168</v>
      </c>
      <c r="CC59" s="480" t="s">
        <v>3168</v>
      </c>
      <c r="CD59" s="480" t="s">
        <v>3168</v>
      </c>
      <c r="CE59" s="480" t="s">
        <v>3168</v>
      </c>
      <c r="CF59" s="480" t="s">
        <v>3168</v>
      </c>
      <c r="CG59" s="480" t="s">
        <v>3168</v>
      </c>
      <c r="CH59" s="480" t="s">
        <v>3168</v>
      </c>
      <c r="CI59" s="480" t="s">
        <v>3168</v>
      </c>
      <c r="CJ59" s="480" t="s">
        <v>3168</v>
      </c>
      <c r="CK59" s="480" t="s">
        <v>3168</v>
      </c>
      <c r="CL59" s="480" t="s">
        <v>3168</v>
      </c>
      <c r="CM59" s="480" t="s">
        <v>3168</v>
      </c>
      <c r="CN59" s="480" t="s">
        <v>3168</v>
      </c>
      <c r="CO59" s="480" t="s">
        <v>3168</v>
      </c>
      <c r="CP59" s="480" t="s">
        <v>3168</v>
      </c>
      <c r="CQ59" s="480" t="s">
        <v>3168</v>
      </c>
      <c r="CR59" s="480" t="s">
        <v>3168</v>
      </c>
      <c r="CS59" s="480" t="s">
        <v>3168</v>
      </c>
      <c r="CT59" s="480" t="s">
        <v>3168</v>
      </c>
      <c r="CU59" s="480" t="s">
        <v>3168</v>
      </c>
      <c r="CV59" s="480" t="s">
        <v>3168</v>
      </c>
      <c r="CW59" s="480" t="s">
        <v>3168</v>
      </c>
      <c r="CX59" s="480" t="s">
        <v>3168</v>
      </c>
      <c r="CY59" s="480" t="s">
        <v>3168</v>
      </c>
      <c r="CZ59" s="480" t="s">
        <v>3168</v>
      </c>
      <c r="DA59" s="480" t="s">
        <v>3168</v>
      </c>
      <c r="DB59" s="480" t="s">
        <v>3168</v>
      </c>
      <c r="DC59" s="480" t="s">
        <v>3168</v>
      </c>
      <c r="DD59" s="480" t="s">
        <v>3168</v>
      </c>
      <c r="DE59" s="480" t="s">
        <v>3168</v>
      </c>
      <c r="DF59" s="480" t="s">
        <v>3168</v>
      </c>
      <c r="DG59" s="480" t="s">
        <v>3168</v>
      </c>
      <c r="DH59" s="480" t="s">
        <v>3168</v>
      </c>
      <c r="DI59" s="480" t="s">
        <v>3168</v>
      </c>
      <c r="DJ59" s="480" t="s">
        <v>3168</v>
      </c>
      <c r="DK59" s="480" t="s">
        <v>3168</v>
      </c>
      <c r="DL59" s="480" t="s">
        <v>3168</v>
      </c>
      <c r="DM59" s="480" t="s">
        <v>3168</v>
      </c>
      <c r="DN59" s="480" t="s">
        <v>3168</v>
      </c>
      <c r="DP59" s="496" t="str">
        <f t="shared" si="31"/>
        <v>PCD_DPW3_RESIN1_DLY_S6</v>
      </c>
      <c r="DQ59" s="496" t="str">
        <f t="shared" si="31"/>
        <v>PCD_DPW3_RESIN1_DIR_S6</v>
      </c>
      <c r="DR59" s="496" t="str">
        <f t="shared" si="31"/>
        <v>PCD_DPW3_RESIN1_DSCR_S6</v>
      </c>
      <c r="DS59" s="496" t="str">
        <f t="shared" si="31"/>
        <v>PCD_DPW3_RESIN1_DCS_S6</v>
      </c>
      <c r="DT59" s="496" t="str">
        <f t="shared" si="31"/>
        <v>PCD_DPW3_RESIN1_DSPC_S6</v>
      </c>
      <c r="DU59" s="496" t="str">
        <f t="shared" si="31"/>
        <v>PCD_DPW3_RESIN1_DPP_S6</v>
      </c>
      <c r="DV59" s="496" t="str">
        <f t="shared" si="31"/>
        <v>PCD_DPW3_RESIN1_DTPI_S6</v>
      </c>
      <c r="DW59" s="496" t="str">
        <f t="shared" si="31"/>
        <v>PCD_DPW3_RESIN1_DCI_S6</v>
      </c>
      <c r="DX59" s="496" t="str">
        <f t="shared" si="31"/>
        <v>PCD_DPW3_RESIN1_DSI_S6</v>
      </c>
      <c r="DY59" s="496" t="str">
        <f t="shared" si="31"/>
        <v>PCD_DPW3_RESIN1_DER_S6</v>
      </c>
      <c r="DZ59" s="496" t="str">
        <f t="shared" si="30"/>
        <v>PCD_DPW3_RESIN1_RS_S6</v>
      </c>
      <c r="EA59" s="496" t="str">
        <f t="shared" si="30"/>
        <v>PCD_DPW3_RESIN1_DPLE_S6</v>
      </c>
    </row>
    <row r="60" spans="1:131" ht="15.6" thickBot="1" x14ac:dyDescent="0.3">
      <c r="A60" s="105"/>
      <c r="B60" s="91" t="str">
        <f t="shared" si="5"/>
        <v>YKY</v>
      </c>
      <c r="C60" s="24" t="s">
        <v>899</v>
      </c>
      <c r="D60" s="24" t="s">
        <v>81</v>
      </c>
      <c r="E60" s="63" t="str" cm="1">
        <f t="array" aca="1" ref="E60" ca="1">IFERROR(INDEX('PCD List'!$AU$5:$BK$48,MARCH('DPW3'!$D60,'PCD List'!$AR$5:$AR$48,0),MARCH('DPW3'!$B60,'PCD List'!$AU$2:$BK$2,0)),"")</f>
        <v/>
      </c>
      <c r="F60" s="78" t="s">
        <v>3146</v>
      </c>
      <c r="G60" s="19" t="s">
        <v>1939</v>
      </c>
      <c r="H60" s="11" t="s">
        <v>1144</v>
      </c>
      <c r="I60" s="166">
        <v>0</v>
      </c>
      <c r="K60" s="1081"/>
      <c r="M60" s="126"/>
      <c r="N60" s="126"/>
      <c r="O60" s="52"/>
      <c r="P60" s="52"/>
      <c r="Q60" s="52"/>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56"/>
      <c r="AV60" s="56"/>
      <c r="AW60" s="56"/>
      <c r="AX60" s="56"/>
      <c r="AY60" s="56"/>
      <c r="AZ60" s="56"/>
      <c r="BA60" s="138"/>
      <c r="BC60" s="168"/>
      <c r="BD60" s="52"/>
      <c r="BE60" s="9"/>
      <c r="BF60" s="9"/>
      <c r="BG60" s="9"/>
      <c r="BH60" s="9"/>
      <c r="BI60" s="9"/>
      <c r="BJ60" s="9"/>
      <c r="BK60" s="9"/>
      <c r="BL60" s="9"/>
      <c r="BM60" s="9"/>
      <c r="BN60" s="89"/>
      <c r="BU60" s="230" t="s">
        <v>3147</v>
      </c>
      <c r="BX60" s="348"/>
      <c r="BY60" t="s">
        <v>3149</v>
      </c>
      <c r="BZ60" s="485" t="s">
        <v>3169</v>
      </c>
      <c r="CA60" s="485" t="s">
        <v>3169</v>
      </c>
      <c r="CB60" s="485" t="s">
        <v>3169</v>
      </c>
      <c r="CC60" s="485" t="s">
        <v>3169</v>
      </c>
      <c r="CD60" s="485" t="s">
        <v>3169</v>
      </c>
      <c r="CE60" s="485" t="s">
        <v>3169</v>
      </c>
      <c r="CF60" s="485" t="s">
        <v>3169</v>
      </c>
      <c r="CG60" s="485" t="s">
        <v>3169</v>
      </c>
      <c r="CH60" s="485" t="s">
        <v>3169</v>
      </c>
      <c r="CI60" s="485" t="s">
        <v>3169</v>
      </c>
      <c r="CJ60" s="485" t="s">
        <v>3169</v>
      </c>
      <c r="CK60" s="485" t="s">
        <v>3169</v>
      </c>
      <c r="CL60" s="485" t="s">
        <v>3169</v>
      </c>
      <c r="CM60" s="485" t="s">
        <v>3169</v>
      </c>
      <c r="CN60" s="485" t="s">
        <v>3169</v>
      </c>
      <c r="CO60" s="485" t="s">
        <v>3169</v>
      </c>
      <c r="CP60" s="485" t="s">
        <v>3169</v>
      </c>
      <c r="CQ60" s="485" t="s">
        <v>3169</v>
      </c>
      <c r="CR60" s="485" t="s">
        <v>3169</v>
      </c>
      <c r="CS60" s="485" t="s">
        <v>3169</v>
      </c>
      <c r="CT60" s="485" t="s">
        <v>3169</v>
      </c>
      <c r="CU60" s="485" t="s">
        <v>3169</v>
      </c>
      <c r="CV60" s="485" t="s">
        <v>3169</v>
      </c>
      <c r="CW60" s="485" t="s">
        <v>3169</v>
      </c>
      <c r="CX60" s="485" t="s">
        <v>3169</v>
      </c>
      <c r="CY60" s="485" t="s">
        <v>3169</v>
      </c>
      <c r="CZ60" s="485" t="s">
        <v>3169</v>
      </c>
      <c r="DA60" s="485" t="s">
        <v>3169</v>
      </c>
      <c r="DB60" s="485" t="s">
        <v>3169</v>
      </c>
      <c r="DC60" s="485" t="s">
        <v>3169</v>
      </c>
      <c r="DD60" s="485" t="s">
        <v>3169</v>
      </c>
      <c r="DE60" s="485" t="s">
        <v>3169</v>
      </c>
      <c r="DF60" s="485" t="s">
        <v>3169</v>
      </c>
      <c r="DG60" s="485" t="s">
        <v>3169</v>
      </c>
      <c r="DH60" s="485" t="s">
        <v>3169</v>
      </c>
      <c r="DI60" s="485" t="s">
        <v>3169</v>
      </c>
      <c r="DJ60" s="485" t="s">
        <v>3169</v>
      </c>
      <c r="DK60" s="485" t="s">
        <v>3169</v>
      </c>
      <c r="DL60" s="485" t="s">
        <v>3169</v>
      </c>
      <c r="DM60" s="485" t="s">
        <v>3169</v>
      </c>
      <c r="DN60" s="485" t="s">
        <v>3169</v>
      </c>
      <c r="DP60" s="496" t="str">
        <f t="shared" si="31"/>
        <v>PCD_DPW3_RESIN1_DLY_S7</v>
      </c>
      <c r="DQ60" s="496" t="str">
        <f t="shared" si="31"/>
        <v>PCD_DPW3_RESIN1_DIR_S7</v>
      </c>
      <c r="DR60" s="496" t="str">
        <f t="shared" si="31"/>
        <v>PCD_DPW3_RESIN1_DSCR_S7</v>
      </c>
      <c r="DS60" s="496" t="str">
        <f t="shared" si="31"/>
        <v>PCD_DPW3_RESIN1_DCS_S7</v>
      </c>
      <c r="DT60" s="496" t="str">
        <f t="shared" si="31"/>
        <v>PCD_DPW3_RESIN1_DSPC_S7</v>
      </c>
      <c r="DU60" s="496" t="str">
        <f t="shared" si="31"/>
        <v>PCD_DPW3_RESIN1_DPP_S7</v>
      </c>
      <c r="DV60" s="496" t="str">
        <f t="shared" si="31"/>
        <v>PCD_DPW3_RESIN1_DTPI_S7</v>
      </c>
      <c r="DW60" s="496" t="str">
        <f t="shared" si="31"/>
        <v>PCD_DPW3_RESIN1_DCI_S7</v>
      </c>
      <c r="DX60" s="496" t="str">
        <f t="shared" si="31"/>
        <v>PCD_DPW3_RESIN1_DSI_S7</v>
      </c>
      <c r="DY60" s="496" t="str">
        <f t="shared" si="31"/>
        <v>PCD_DPW3_RESIN1_DER_S7</v>
      </c>
      <c r="DZ60" s="496" t="str">
        <f t="shared" si="30"/>
        <v>PCD_DPW3_RESIN1_RS_S7</v>
      </c>
      <c r="EA60" s="496" t="str">
        <f t="shared" si="30"/>
        <v>PCD_DPW3_RESIN1_DPLE_S7</v>
      </c>
    </row>
    <row r="61" spans="1:131" ht="15.6" thickBot="1" x14ac:dyDescent="0.3">
      <c r="A61" s="105"/>
      <c r="B61" s="93" t="str">
        <f t="shared" si="5"/>
        <v>YKY</v>
      </c>
      <c r="C61" s="284" t="s">
        <v>899</v>
      </c>
      <c r="D61" s="284" t="s">
        <v>81</v>
      </c>
      <c r="E61" s="109" t="str" cm="1">
        <f t="array" aca="1" ref="E61" ca="1">IFERROR(INDEX('PCD List'!$AU$5:$BK$48,MARCH('DPW3'!$D61,'PCD List'!$AR$5:$AR$48,0),MARCH('DPW3'!$B61,'PCD List'!$AU$2:$BK$2,0)),"")</f>
        <v/>
      </c>
      <c r="F61" s="409" t="s">
        <v>3146</v>
      </c>
      <c r="G61" s="227" t="s">
        <v>1942</v>
      </c>
      <c r="H61" s="222" t="s">
        <v>1144</v>
      </c>
      <c r="I61" s="167">
        <v>0</v>
      </c>
      <c r="K61" s="1081"/>
      <c r="M61" s="429">
        <f>SUM( M53:M59)</f>
        <v>0</v>
      </c>
      <c r="N61" s="430">
        <f t="shared" ref="N61:BA61" si="32">SUM( N53:N59)</f>
        <v>0</v>
      </c>
      <c r="O61" s="431">
        <f t="shared" si="32"/>
        <v>0</v>
      </c>
      <c r="P61" s="431">
        <f t="shared" si="32"/>
        <v>0</v>
      </c>
      <c r="Q61" s="431">
        <f t="shared" si="32"/>
        <v>0</v>
      </c>
      <c r="R61" s="431">
        <f t="shared" si="32"/>
        <v>0</v>
      </c>
      <c r="S61" s="431">
        <f t="shared" si="32"/>
        <v>0</v>
      </c>
      <c r="T61" s="431">
        <f t="shared" si="32"/>
        <v>0</v>
      </c>
      <c r="U61" s="431">
        <f t="shared" si="32"/>
        <v>0</v>
      </c>
      <c r="V61" s="431">
        <f t="shared" si="32"/>
        <v>0</v>
      </c>
      <c r="W61" s="431">
        <f t="shared" si="32"/>
        <v>0</v>
      </c>
      <c r="X61" s="431">
        <f t="shared" si="32"/>
        <v>0</v>
      </c>
      <c r="Y61" s="431">
        <f t="shared" si="32"/>
        <v>0</v>
      </c>
      <c r="Z61" s="431">
        <f t="shared" si="32"/>
        <v>0</v>
      </c>
      <c r="AA61" s="431">
        <f t="shared" si="32"/>
        <v>0</v>
      </c>
      <c r="AB61" s="431">
        <f t="shared" si="32"/>
        <v>0</v>
      </c>
      <c r="AC61" s="431">
        <f t="shared" si="32"/>
        <v>0</v>
      </c>
      <c r="AD61" s="431">
        <f t="shared" si="32"/>
        <v>0</v>
      </c>
      <c r="AE61" s="431">
        <f t="shared" si="32"/>
        <v>0</v>
      </c>
      <c r="AF61" s="431">
        <f t="shared" si="32"/>
        <v>0</v>
      </c>
      <c r="AG61" s="431">
        <f t="shared" si="32"/>
        <v>0</v>
      </c>
      <c r="AH61" s="431">
        <f t="shared" si="32"/>
        <v>0</v>
      </c>
      <c r="AI61" s="431">
        <f t="shared" si="32"/>
        <v>0</v>
      </c>
      <c r="AJ61" s="431">
        <f t="shared" si="32"/>
        <v>0</v>
      </c>
      <c r="AK61" s="431">
        <f t="shared" si="32"/>
        <v>0</v>
      </c>
      <c r="AL61" s="431">
        <f t="shared" si="32"/>
        <v>0</v>
      </c>
      <c r="AM61" s="431">
        <f t="shared" si="32"/>
        <v>0</v>
      </c>
      <c r="AN61" s="431">
        <f t="shared" si="32"/>
        <v>0</v>
      </c>
      <c r="AO61" s="431">
        <f t="shared" si="32"/>
        <v>0</v>
      </c>
      <c r="AP61" s="431">
        <f t="shared" si="32"/>
        <v>0</v>
      </c>
      <c r="AQ61" s="431">
        <f t="shared" si="32"/>
        <v>0</v>
      </c>
      <c r="AR61" s="431">
        <f t="shared" si="32"/>
        <v>0</v>
      </c>
      <c r="AS61" s="431">
        <f t="shared" si="32"/>
        <v>0</v>
      </c>
      <c r="AT61" s="431">
        <f t="shared" si="32"/>
        <v>0</v>
      </c>
      <c r="AU61" s="431">
        <f t="shared" si="32"/>
        <v>0</v>
      </c>
      <c r="AV61" s="431">
        <f t="shared" si="32"/>
        <v>0</v>
      </c>
      <c r="AW61" s="431">
        <f t="shared" si="32"/>
        <v>0</v>
      </c>
      <c r="AX61" s="431">
        <f t="shared" si="32"/>
        <v>0</v>
      </c>
      <c r="AY61" s="431">
        <f t="shared" si="32"/>
        <v>0</v>
      </c>
      <c r="AZ61" s="431">
        <f t="shared" si="32"/>
        <v>0</v>
      </c>
      <c r="BA61" s="432">
        <f t="shared" si="32"/>
        <v>0</v>
      </c>
      <c r="BC61" s="127"/>
      <c r="BD61" s="128"/>
      <c r="BE61" s="128"/>
      <c r="BF61" s="128"/>
      <c r="BG61" s="128"/>
      <c r="BH61" s="128"/>
      <c r="BI61" s="128"/>
      <c r="BJ61" s="128"/>
      <c r="BK61" s="128"/>
      <c r="BL61" s="128"/>
      <c r="BM61" s="128"/>
      <c r="BN61" s="90"/>
      <c r="BU61" s="230" t="s">
        <v>3147</v>
      </c>
      <c r="BX61" s="348"/>
      <c r="BY61" t="s">
        <v>3149</v>
      </c>
      <c r="BZ61" s="495" t="s">
        <v>3170</v>
      </c>
      <c r="CA61" s="486" t="s">
        <v>3170</v>
      </c>
      <c r="CB61" s="487" t="s">
        <v>3170</v>
      </c>
      <c r="CC61" s="487" t="s">
        <v>3170</v>
      </c>
      <c r="CD61" s="487" t="s">
        <v>3170</v>
      </c>
      <c r="CE61" s="487" t="s">
        <v>3170</v>
      </c>
      <c r="CF61" s="487" t="s">
        <v>3170</v>
      </c>
      <c r="CG61" s="487" t="s">
        <v>3170</v>
      </c>
      <c r="CH61" s="487" t="s">
        <v>3170</v>
      </c>
      <c r="CI61" s="487" t="s">
        <v>3170</v>
      </c>
      <c r="CJ61" s="487" t="s">
        <v>3170</v>
      </c>
      <c r="CK61" s="487" t="s">
        <v>3170</v>
      </c>
      <c r="CL61" s="487" t="s">
        <v>3170</v>
      </c>
      <c r="CM61" s="487" t="s">
        <v>3170</v>
      </c>
      <c r="CN61" s="487" t="s">
        <v>3170</v>
      </c>
      <c r="CO61" s="487" t="s">
        <v>3170</v>
      </c>
      <c r="CP61" s="487" t="s">
        <v>3170</v>
      </c>
      <c r="CQ61" s="487" t="s">
        <v>3170</v>
      </c>
      <c r="CR61" s="487" t="s">
        <v>3170</v>
      </c>
      <c r="CS61" s="487" t="s">
        <v>3170</v>
      </c>
      <c r="CT61" s="487" t="s">
        <v>3170</v>
      </c>
      <c r="CU61" s="487" t="s">
        <v>3170</v>
      </c>
      <c r="CV61" s="487" t="s">
        <v>3170</v>
      </c>
      <c r="CW61" s="487" t="s">
        <v>3170</v>
      </c>
      <c r="CX61" s="487" t="s">
        <v>3170</v>
      </c>
      <c r="CY61" s="487" t="s">
        <v>3170</v>
      </c>
      <c r="CZ61" s="487" t="s">
        <v>3170</v>
      </c>
      <c r="DA61" s="487" t="s">
        <v>3170</v>
      </c>
      <c r="DB61" s="487" t="s">
        <v>3170</v>
      </c>
      <c r="DC61" s="487" t="s">
        <v>3170</v>
      </c>
      <c r="DD61" s="487" t="s">
        <v>3170</v>
      </c>
      <c r="DE61" s="487" t="s">
        <v>3170</v>
      </c>
      <c r="DF61" s="487" t="s">
        <v>3170</v>
      </c>
      <c r="DG61" s="487" t="s">
        <v>3170</v>
      </c>
      <c r="DH61" s="487" t="s">
        <v>3170</v>
      </c>
      <c r="DI61" s="487" t="s">
        <v>3170</v>
      </c>
      <c r="DJ61" s="487" t="s">
        <v>3170</v>
      </c>
      <c r="DK61" s="487" t="s">
        <v>3170</v>
      </c>
      <c r="DL61" s="487" t="s">
        <v>3170</v>
      </c>
      <c r="DM61" s="487" t="s">
        <v>3170</v>
      </c>
      <c r="DN61" s="488" t="s">
        <v>3170</v>
      </c>
      <c r="DP61" s="496" t="str">
        <f t="shared" si="31"/>
        <v>PCD_DPW3_RESIN1_DLY_ST</v>
      </c>
      <c r="DQ61" s="496" t="str">
        <f t="shared" si="31"/>
        <v>PCD_DPW3_RESIN1_DIR_ST</v>
      </c>
      <c r="DR61" s="496" t="str">
        <f t="shared" si="31"/>
        <v>PCD_DPW3_RESIN1_DSCR_ST</v>
      </c>
      <c r="DS61" s="496" t="str">
        <f t="shared" si="31"/>
        <v>PCD_DPW3_RESIN1_DCS_ST</v>
      </c>
      <c r="DT61" s="496" t="str">
        <f t="shared" si="31"/>
        <v>PCD_DPW3_RESIN1_DSPC_ST</v>
      </c>
      <c r="DU61" s="496" t="str">
        <f t="shared" si="31"/>
        <v>PCD_DPW3_RESIN1_DPP_ST</v>
      </c>
      <c r="DV61" s="496" t="str">
        <f t="shared" si="31"/>
        <v>PCD_DPW3_RESIN1_DTPI_ST</v>
      </c>
      <c r="DW61" s="496" t="str">
        <f t="shared" si="31"/>
        <v>PCD_DPW3_RESIN1_DCI_ST</v>
      </c>
      <c r="DX61" s="496" t="str">
        <f t="shared" si="31"/>
        <v>PCD_DPW3_RESIN1_DSI_ST</v>
      </c>
      <c r="DY61" s="496" t="str">
        <f t="shared" si="31"/>
        <v>PCD_DPW3_RESIN1_DER_ST</v>
      </c>
      <c r="DZ61" s="496" t="str">
        <f t="shared" si="30"/>
        <v>PCD_DPW3_RESIN1_RS_ST</v>
      </c>
      <c r="EA61" s="496" t="str">
        <f t="shared" si="30"/>
        <v>PCD_DPW3_RESIN1_DPLE_ST</v>
      </c>
    </row>
    <row r="62" spans="1:131" ht="28.2" thickBot="1" x14ac:dyDescent="0.3">
      <c r="A62" s="105"/>
      <c r="B62" s="112" t="str">
        <f xml:space="preserve"> B61</f>
        <v>YKY</v>
      </c>
      <c r="C62" s="280" t="s">
        <v>899</v>
      </c>
      <c r="D62" s="280" t="s">
        <v>942</v>
      </c>
      <c r="E62" s="106" t="str" cm="1">
        <f t="array" aca="1" ref="E62" ca="1">IFERROR(INDEX('PCD List'!$AU$5:$BK$48,MARCH('DPW3'!$D62,'PCD List'!$AR$5:$AR$48,0),MARCH('DPW3'!$B62,'PCD List'!$AU$2:$BK$2,0)),"")</f>
        <v/>
      </c>
      <c r="F62" s="86" t="s">
        <v>3171</v>
      </c>
      <c r="G62" s="19" t="s">
        <v>1904</v>
      </c>
      <c r="H62" s="11" t="s">
        <v>1144</v>
      </c>
      <c r="I62" s="166">
        <v>0</v>
      </c>
      <c r="K62" s="1081"/>
      <c r="M62" s="126"/>
      <c r="N62" s="126"/>
      <c r="O62" s="52"/>
      <c r="P62" s="52"/>
      <c r="Q62" s="52"/>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56"/>
      <c r="AV62" s="56"/>
      <c r="AW62" s="56"/>
      <c r="AX62" s="56"/>
      <c r="AY62" s="56"/>
      <c r="AZ62" s="56"/>
      <c r="BA62" s="89"/>
      <c r="BC62" s="168"/>
      <c r="BD62" s="52"/>
      <c r="BE62" s="9"/>
      <c r="BF62" s="9"/>
      <c r="BG62" s="9"/>
      <c r="BH62" s="9"/>
      <c r="BI62" s="9"/>
      <c r="BJ62" s="9"/>
      <c r="BK62" s="9"/>
      <c r="BL62" s="9"/>
      <c r="BM62" s="9"/>
      <c r="BN62" s="89"/>
      <c r="BU62" s="230" t="s">
        <v>3172</v>
      </c>
      <c r="BX62" s="348" t="s">
        <v>3173</v>
      </c>
      <c r="BY62" t="s">
        <v>3174</v>
      </c>
      <c r="BZ62" s="480" t="s">
        <v>3175</v>
      </c>
      <c r="CA62" s="480" t="s">
        <v>3175</v>
      </c>
      <c r="CB62" s="481" t="s">
        <v>3175</v>
      </c>
      <c r="CC62" s="481" t="s">
        <v>3175</v>
      </c>
      <c r="CD62" s="481" t="s">
        <v>3175</v>
      </c>
      <c r="CE62" s="482" t="s">
        <v>3175</v>
      </c>
      <c r="CF62" s="482" t="s">
        <v>3175</v>
      </c>
      <c r="CG62" s="482" t="s">
        <v>3175</v>
      </c>
      <c r="CH62" s="482" t="s">
        <v>3175</v>
      </c>
      <c r="CI62" s="482" t="s">
        <v>3175</v>
      </c>
      <c r="CJ62" s="482" t="s">
        <v>3175</v>
      </c>
      <c r="CK62" s="482" t="s">
        <v>3175</v>
      </c>
      <c r="CL62" s="482" t="s">
        <v>3175</v>
      </c>
      <c r="CM62" s="482" t="s">
        <v>3175</v>
      </c>
      <c r="CN62" s="482" t="s">
        <v>3175</v>
      </c>
      <c r="CO62" s="482" t="s">
        <v>3175</v>
      </c>
      <c r="CP62" s="482" t="s">
        <v>3175</v>
      </c>
      <c r="CQ62" s="482" t="s">
        <v>3175</v>
      </c>
      <c r="CR62" s="482" t="s">
        <v>3175</v>
      </c>
      <c r="CS62" s="482" t="s">
        <v>3175</v>
      </c>
      <c r="CT62" s="482" t="s">
        <v>3175</v>
      </c>
      <c r="CU62" s="482" t="s">
        <v>3175</v>
      </c>
      <c r="CV62" s="482" t="s">
        <v>3175</v>
      </c>
      <c r="CW62" s="482" t="s">
        <v>3175</v>
      </c>
      <c r="CX62" s="482" t="s">
        <v>3175</v>
      </c>
      <c r="CY62" s="482" t="s">
        <v>3175</v>
      </c>
      <c r="CZ62" s="482" t="s">
        <v>3175</v>
      </c>
      <c r="DA62" s="482" t="s">
        <v>3175</v>
      </c>
      <c r="DB62" s="482" t="s">
        <v>3175</v>
      </c>
      <c r="DC62" s="482" t="s">
        <v>3175</v>
      </c>
      <c r="DD62" s="482" t="s">
        <v>3175</v>
      </c>
      <c r="DE62" s="482" t="s">
        <v>3175</v>
      </c>
      <c r="DF62" s="482" t="s">
        <v>3175</v>
      </c>
      <c r="DG62" s="482" t="s">
        <v>3175</v>
      </c>
      <c r="DH62" s="483" t="s">
        <v>3175</v>
      </c>
      <c r="DI62" s="483" t="s">
        <v>3175</v>
      </c>
      <c r="DJ62" s="483" t="s">
        <v>3175</v>
      </c>
      <c r="DK62" s="483" t="s">
        <v>3175</v>
      </c>
      <c r="DL62" s="483" t="s">
        <v>3175</v>
      </c>
      <c r="DM62" s="483" t="s">
        <v>3175</v>
      </c>
      <c r="DN62" s="484" t="s">
        <v>3175</v>
      </c>
      <c r="DP62" s="348" t="s">
        <v>3176</v>
      </c>
      <c r="DQ62" s="333" t="s">
        <v>3177</v>
      </c>
      <c r="DR62" s="290" t="s">
        <v>3178</v>
      </c>
      <c r="DS62" s="290" t="s">
        <v>3179</v>
      </c>
      <c r="DT62" s="290" t="s">
        <v>3180</v>
      </c>
      <c r="DU62" s="290" t="s">
        <v>3181</v>
      </c>
      <c r="DV62" s="290" t="s">
        <v>3182</v>
      </c>
      <c r="DW62" s="290" t="s">
        <v>3183</v>
      </c>
      <c r="DX62" s="290" t="s">
        <v>3184</v>
      </c>
      <c r="DY62" s="290" t="s">
        <v>3185</v>
      </c>
      <c r="DZ62" s="290" t="s">
        <v>3186</v>
      </c>
      <c r="EA62" s="290" t="s">
        <v>3187</v>
      </c>
    </row>
    <row r="63" spans="1:131" ht="28.2" thickBot="1" x14ac:dyDescent="0.3">
      <c r="A63" s="105"/>
      <c r="B63" s="91" t="str">
        <f t="shared" si="5"/>
        <v>YKY</v>
      </c>
      <c r="C63" s="24" t="s">
        <v>899</v>
      </c>
      <c r="D63" s="24" t="s">
        <v>942</v>
      </c>
      <c r="E63" s="63" t="str" cm="1">
        <f t="array" aca="1" ref="E63" ca="1">IFERROR(INDEX('PCD List'!$AU$5:$BK$48,MARCH('DPW3'!$D63,'PCD List'!$AR$5:$AR$48,0),MARCH('DPW3'!$B63,'PCD List'!$AU$2:$BK$2,0)),"")</f>
        <v/>
      </c>
      <c r="F63" s="10" t="s">
        <v>3171</v>
      </c>
      <c r="G63" s="19" t="s">
        <v>1921</v>
      </c>
      <c r="H63" s="11" t="s">
        <v>1144</v>
      </c>
      <c r="I63" s="166">
        <v>0</v>
      </c>
      <c r="K63" s="1081"/>
      <c r="M63" s="126"/>
      <c r="N63" s="126"/>
      <c r="O63" s="52"/>
      <c r="P63" s="52"/>
      <c r="Q63" s="52"/>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56"/>
      <c r="AV63" s="56"/>
      <c r="AW63" s="56"/>
      <c r="AX63" s="56"/>
      <c r="AY63" s="56"/>
      <c r="AZ63" s="56"/>
      <c r="BA63" s="89"/>
      <c r="BC63" s="168"/>
      <c r="BD63" s="52"/>
      <c r="BE63" s="9"/>
      <c r="BF63" s="9"/>
      <c r="BG63" s="9"/>
      <c r="BH63" s="9"/>
      <c r="BI63" s="9"/>
      <c r="BJ63" s="9"/>
      <c r="BK63" s="9"/>
      <c r="BL63" s="9"/>
      <c r="BM63" s="9"/>
      <c r="BN63" s="89"/>
      <c r="BU63" s="230" t="s">
        <v>3172</v>
      </c>
      <c r="BX63" s="348"/>
      <c r="BY63" t="s">
        <v>3174</v>
      </c>
      <c r="BZ63" s="480" t="s">
        <v>3188</v>
      </c>
      <c r="CA63" s="480" t="s">
        <v>3188</v>
      </c>
      <c r="CB63" s="480" t="s">
        <v>3188</v>
      </c>
      <c r="CC63" s="480" t="s">
        <v>3188</v>
      </c>
      <c r="CD63" s="480" t="s">
        <v>3188</v>
      </c>
      <c r="CE63" s="480" t="s">
        <v>3188</v>
      </c>
      <c r="CF63" s="480" t="s">
        <v>3188</v>
      </c>
      <c r="CG63" s="480" t="s">
        <v>3188</v>
      </c>
      <c r="CH63" s="480" t="s">
        <v>3188</v>
      </c>
      <c r="CI63" s="480" t="s">
        <v>3188</v>
      </c>
      <c r="CJ63" s="480" t="s">
        <v>3188</v>
      </c>
      <c r="CK63" s="480" t="s">
        <v>3188</v>
      </c>
      <c r="CL63" s="480" t="s">
        <v>3188</v>
      </c>
      <c r="CM63" s="480" t="s">
        <v>3188</v>
      </c>
      <c r="CN63" s="480" t="s">
        <v>3188</v>
      </c>
      <c r="CO63" s="480" t="s">
        <v>3188</v>
      </c>
      <c r="CP63" s="480" t="s">
        <v>3188</v>
      </c>
      <c r="CQ63" s="480" t="s">
        <v>3188</v>
      </c>
      <c r="CR63" s="480" t="s">
        <v>3188</v>
      </c>
      <c r="CS63" s="480" t="s">
        <v>3188</v>
      </c>
      <c r="CT63" s="480" t="s">
        <v>3188</v>
      </c>
      <c r="CU63" s="480" t="s">
        <v>3188</v>
      </c>
      <c r="CV63" s="480" t="s">
        <v>3188</v>
      </c>
      <c r="CW63" s="480" t="s">
        <v>3188</v>
      </c>
      <c r="CX63" s="480" t="s">
        <v>3188</v>
      </c>
      <c r="CY63" s="480" t="s">
        <v>3188</v>
      </c>
      <c r="CZ63" s="480" t="s">
        <v>3188</v>
      </c>
      <c r="DA63" s="480" t="s">
        <v>3188</v>
      </c>
      <c r="DB63" s="480" t="s">
        <v>3188</v>
      </c>
      <c r="DC63" s="480" t="s">
        <v>3188</v>
      </c>
      <c r="DD63" s="480" t="s">
        <v>3188</v>
      </c>
      <c r="DE63" s="480" t="s">
        <v>3188</v>
      </c>
      <c r="DF63" s="480" t="s">
        <v>3188</v>
      </c>
      <c r="DG63" s="480" t="s">
        <v>3188</v>
      </c>
      <c r="DH63" s="480" t="s">
        <v>3188</v>
      </c>
      <c r="DI63" s="480" t="s">
        <v>3188</v>
      </c>
      <c r="DJ63" s="480" t="s">
        <v>3188</v>
      </c>
      <c r="DK63" s="480" t="s">
        <v>3188</v>
      </c>
      <c r="DL63" s="480" t="s">
        <v>3188</v>
      </c>
      <c r="DM63" s="480" t="s">
        <v>3188</v>
      </c>
      <c r="DN63" s="480" t="s">
        <v>3188</v>
      </c>
      <c r="DP63" s="496" t="str">
        <f>DP$62&amp;$DO9</f>
        <v>PCD_DPW3_RES1_DLY_S1</v>
      </c>
      <c r="DQ63" s="496" t="str">
        <f t="shared" ref="DQ63:DY63" si="33">DQ$62&amp;$DO9</f>
        <v>PCD_DPW3_RES1_DIR_S1</v>
      </c>
      <c r="DR63" s="496" t="str">
        <f t="shared" si="33"/>
        <v>PCD_DPW3_RES1_DSCR_S1</v>
      </c>
      <c r="DS63" s="496" t="str">
        <f t="shared" si="33"/>
        <v>PCD_DPW3_RES1_DCS_S1</v>
      </c>
      <c r="DT63" s="496" t="str">
        <f t="shared" si="33"/>
        <v>PCD_DPW3_RES1_DSPC_S1</v>
      </c>
      <c r="DU63" s="496" t="str">
        <f t="shared" si="33"/>
        <v>PCD_DPW3_RES1_DPP_S1</v>
      </c>
      <c r="DV63" s="496" t="str">
        <f t="shared" si="33"/>
        <v>PCD_DPW3_RES1_DTPI_S1</v>
      </c>
      <c r="DW63" s="496" t="str">
        <f t="shared" si="33"/>
        <v>PCD_DPW3_RES1_DCI_S1</v>
      </c>
      <c r="DX63" s="496" t="str">
        <f t="shared" si="33"/>
        <v>PCD_DPW3_RES1_DSI_S1</v>
      </c>
      <c r="DY63" s="496" t="str">
        <f t="shared" si="33"/>
        <v>PCD_DPW3_RES1_DER_S1</v>
      </c>
      <c r="DZ63" s="496" t="str">
        <f t="shared" ref="DZ63:EA70" si="34">DZ$62&amp;$DO9</f>
        <v>PCD_DPW3_RES1_RS_S1</v>
      </c>
      <c r="EA63" s="496" t="str">
        <f t="shared" si="34"/>
        <v>PCD_DPW3_RES1_DPLE_S1</v>
      </c>
    </row>
    <row r="64" spans="1:131" ht="28.2" thickBot="1" x14ac:dyDescent="0.3">
      <c r="A64" s="105"/>
      <c r="B64" s="91" t="str">
        <f t="shared" si="5"/>
        <v>YKY</v>
      </c>
      <c r="C64" s="24" t="s">
        <v>899</v>
      </c>
      <c r="D64" s="24" t="s">
        <v>942</v>
      </c>
      <c r="E64" s="63" t="str" cm="1">
        <f t="array" aca="1" ref="E64" ca="1">IFERROR(INDEX('PCD List'!$AU$5:$BK$48,MARCH('DPW3'!$D64,'PCD List'!$AR$5:$AR$48,0),MARCH('DPW3'!$B64,'PCD List'!$AU$2:$BK$2,0)),"")</f>
        <v/>
      </c>
      <c r="F64" s="10" t="s">
        <v>3171</v>
      </c>
      <c r="G64" s="19" t="s">
        <v>1924</v>
      </c>
      <c r="H64" s="11" t="s">
        <v>1144</v>
      </c>
      <c r="I64" s="166">
        <v>0</v>
      </c>
      <c r="K64" s="1081"/>
      <c r="M64" s="126"/>
      <c r="N64" s="126"/>
      <c r="O64" s="52"/>
      <c r="P64" s="52"/>
      <c r="Q64" s="52"/>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56"/>
      <c r="AV64" s="56"/>
      <c r="AW64" s="56"/>
      <c r="AX64" s="56"/>
      <c r="AY64" s="56"/>
      <c r="AZ64" s="56"/>
      <c r="BA64" s="89"/>
      <c r="BC64" s="168"/>
      <c r="BD64" s="52"/>
      <c r="BE64" s="9"/>
      <c r="BF64" s="9"/>
      <c r="BG64" s="9"/>
      <c r="BH64" s="9"/>
      <c r="BI64" s="9"/>
      <c r="BJ64" s="9"/>
      <c r="BK64" s="9"/>
      <c r="BL64" s="9"/>
      <c r="BM64" s="9"/>
      <c r="BN64" s="89"/>
      <c r="BU64" s="230" t="s">
        <v>3172</v>
      </c>
      <c r="BX64" s="348"/>
      <c r="BY64" t="s">
        <v>3174</v>
      </c>
      <c r="BZ64" s="480" t="s">
        <v>3189</v>
      </c>
      <c r="CA64" s="480" t="s">
        <v>3189</v>
      </c>
      <c r="CB64" s="480" t="s">
        <v>3189</v>
      </c>
      <c r="CC64" s="480" t="s">
        <v>3189</v>
      </c>
      <c r="CD64" s="480" t="s">
        <v>3189</v>
      </c>
      <c r="CE64" s="480" t="s">
        <v>3189</v>
      </c>
      <c r="CF64" s="480" t="s">
        <v>3189</v>
      </c>
      <c r="CG64" s="480" t="s">
        <v>3189</v>
      </c>
      <c r="CH64" s="480" t="s">
        <v>3189</v>
      </c>
      <c r="CI64" s="480" t="s">
        <v>3189</v>
      </c>
      <c r="CJ64" s="480" t="s">
        <v>3189</v>
      </c>
      <c r="CK64" s="480" t="s">
        <v>3189</v>
      </c>
      <c r="CL64" s="480" t="s">
        <v>3189</v>
      </c>
      <c r="CM64" s="480" t="s">
        <v>3189</v>
      </c>
      <c r="CN64" s="480" t="s">
        <v>3189</v>
      </c>
      <c r="CO64" s="480" t="s">
        <v>3189</v>
      </c>
      <c r="CP64" s="480" t="s">
        <v>3189</v>
      </c>
      <c r="CQ64" s="480" t="s">
        <v>3189</v>
      </c>
      <c r="CR64" s="480" t="s">
        <v>3189</v>
      </c>
      <c r="CS64" s="480" t="s">
        <v>3189</v>
      </c>
      <c r="CT64" s="480" t="s">
        <v>3189</v>
      </c>
      <c r="CU64" s="480" t="s">
        <v>3189</v>
      </c>
      <c r="CV64" s="480" t="s">
        <v>3189</v>
      </c>
      <c r="CW64" s="480" t="s">
        <v>3189</v>
      </c>
      <c r="CX64" s="480" t="s">
        <v>3189</v>
      </c>
      <c r="CY64" s="480" t="s">
        <v>3189</v>
      </c>
      <c r="CZ64" s="480" t="s">
        <v>3189</v>
      </c>
      <c r="DA64" s="480" t="s">
        <v>3189</v>
      </c>
      <c r="DB64" s="480" t="s">
        <v>3189</v>
      </c>
      <c r="DC64" s="480" t="s">
        <v>3189</v>
      </c>
      <c r="DD64" s="480" t="s">
        <v>3189</v>
      </c>
      <c r="DE64" s="480" t="s">
        <v>3189</v>
      </c>
      <c r="DF64" s="480" t="s">
        <v>3189</v>
      </c>
      <c r="DG64" s="480" t="s">
        <v>3189</v>
      </c>
      <c r="DH64" s="480" t="s">
        <v>3189</v>
      </c>
      <c r="DI64" s="480" t="s">
        <v>3189</v>
      </c>
      <c r="DJ64" s="480" t="s">
        <v>3189</v>
      </c>
      <c r="DK64" s="480" t="s">
        <v>3189</v>
      </c>
      <c r="DL64" s="480" t="s">
        <v>3189</v>
      </c>
      <c r="DM64" s="480" t="s">
        <v>3189</v>
      </c>
      <c r="DN64" s="480" t="s">
        <v>3189</v>
      </c>
      <c r="DP64" s="496" t="str">
        <f t="shared" ref="DP64:DY70" si="35">DP$62&amp;$DO10</f>
        <v>PCD_DPW3_RES1_DLY_S2</v>
      </c>
      <c r="DQ64" s="496" t="str">
        <f t="shared" si="35"/>
        <v>PCD_DPW3_RES1_DIR_S2</v>
      </c>
      <c r="DR64" s="496" t="str">
        <f t="shared" si="35"/>
        <v>PCD_DPW3_RES1_DSCR_S2</v>
      </c>
      <c r="DS64" s="496" t="str">
        <f t="shared" si="35"/>
        <v>PCD_DPW3_RES1_DCS_S2</v>
      </c>
      <c r="DT64" s="496" t="str">
        <f t="shared" si="35"/>
        <v>PCD_DPW3_RES1_DSPC_S2</v>
      </c>
      <c r="DU64" s="496" t="str">
        <f t="shared" si="35"/>
        <v>PCD_DPW3_RES1_DPP_S2</v>
      </c>
      <c r="DV64" s="496" t="str">
        <f t="shared" si="35"/>
        <v>PCD_DPW3_RES1_DTPI_S2</v>
      </c>
      <c r="DW64" s="496" t="str">
        <f t="shared" si="35"/>
        <v>PCD_DPW3_RES1_DCI_S2</v>
      </c>
      <c r="DX64" s="496" t="str">
        <f t="shared" si="35"/>
        <v>PCD_DPW3_RES1_DSI_S2</v>
      </c>
      <c r="DY64" s="496" t="str">
        <f t="shared" si="35"/>
        <v>PCD_DPW3_RES1_DER_S2</v>
      </c>
      <c r="DZ64" s="496" t="str">
        <f t="shared" si="34"/>
        <v>PCD_DPW3_RES1_RS_S2</v>
      </c>
      <c r="EA64" s="496" t="str">
        <f t="shared" si="34"/>
        <v>PCD_DPW3_RES1_DPLE_S2</v>
      </c>
    </row>
    <row r="65" spans="1:131" ht="28.2" thickBot="1" x14ac:dyDescent="0.3">
      <c r="A65" s="105"/>
      <c r="B65" s="91" t="str">
        <f t="shared" si="5"/>
        <v>YKY</v>
      </c>
      <c r="C65" s="24" t="s">
        <v>899</v>
      </c>
      <c r="D65" s="24" t="s">
        <v>942</v>
      </c>
      <c r="E65" s="63" t="str" cm="1">
        <f t="array" aca="1" ref="E65" ca="1">IFERROR(INDEX('PCD List'!$AU$5:$BK$48,MARCH('DPW3'!$D65,'PCD List'!$AR$5:$AR$48,0),MARCH('DPW3'!$B65,'PCD List'!$AU$2:$BK$2,0)),"")</f>
        <v/>
      </c>
      <c r="F65" s="10" t="s">
        <v>3171</v>
      </c>
      <c r="G65" s="19" t="s">
        <v>1927</v>
      </c>
      <c r="H65" s="11" t="s">
        <v>1144</v>
      </c>
      <c r="I65" s="166">
        <v>0</v>
      </c>
      <c r="K65" s="1081"/>
      <c r="M65" s="126"/>
      <c r="N65" s="126"/>
      <c r="O65" s="52"/>
      <c r="P65" s="52"/>
      <c r="Q65" s="52"/>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56"/>
      <c r="AV65" s="56"/>
      <c r="AW65" s="56"/>
      <c r="AX65" s="56"/>
      <c r="AY65" s="56"/>
      <c r="AZ65" s="56"/>
      <c r="BA65" s="89"/>
      <c r="BC65" s="168"/>
      <c r="BD65" s="52"/>
      <c r="BE65" s="9"/>
      <c r="BF65" s="9"/>
      <c r="BG65" s="9"/>
      <c r="BH65" s="9"/>
      <c r="BI65" s="9"/>
      <c r="BJ65" s="9"/>
      <c r="BK65" s="9"/>
      <c r="BL65" s="9"/>
      <c r="BM65" s="9"/>
      <c r="BN65" s="89"/>
      <c r="BU65" s="230" t="s">
        <v>3172</v>
      </c>
      <c r="BX65" s="348"/>
      <c r="BY65" t="s">
        <v>3174</v>
      </c>
      <c r="BZ65" s="480" t="s">
        <v>3190</v>
      </c>
      <c r="CA65" s="480" t="s">
        <v>3190</v>
      </c>
      <c r="CB65" s="480" t="s">
        <v>3190</v>
      </c>
      <c r="CC65" s="480" t="s">
        <v>3190</v>
      </c>
      <c r="CD65" s="480" t="s">
        <v>3190</v>
      </c>
      <c r="CE65" s="480" t="s">
        <v>3190</v>
      </c>
      <c r="CF65" s="480" t="s">
        <v>3190</v>
      </c>
      <c r="CG65" s="480" t="s">
        <v>3190</v>
      </c>
      <c r="CH65" s="480" t="s">
        <v>3190</v>
      </c>
      <c r="CI65" s="480" t="s">
        <v>3190</v>
      </c>
      <c r="CJ65" s="480" t="s">
        <v>3190</v>
      </c>
      <c r="CK65" s="480" t="s">
        <v>3190</v>
      </c>
      <c r="CL65" s="480" t="s">
        <v>3190</v>
      </c>
      <c r="CM65" s="480" t="s">
        <v>3190</v>
      </c>
      <c r="CN65" s="480" t="s">
        <v>3190</v>
      </c>
      <c r="CO65" s="480" t="s">
        <v>3190</v>
      </c>
      <c r="CP65" s="480" t="s">
        <v>3190</v>
      </c>
      <c r="CQ65" s="480" t="s">
        <v>3190</v>
      </c>
      <c r="CR65" s="480" t="s">
        <v>3190</v>
      </c>
      <c r="CS65" s="480" t="s">
        <v>3190</v>
      </c>
      <c r="CT65" s="480" t="s">
        <v>3190</v>
      </c>
      <c r="CU65" s="480" t="s">
        <v>3190</v>
      </c>
      <c r="CV65" s="480" t="s">
        <v>3190</v>
      </c>
      <c r="CW65" s="480" t="s">
        <v>3190</v>
      </c>
      <c r="CX65" s="480" t="s">
        <v>3190</v>
      </c>
      <c r="CY65" s="480" t="s">
        <v>3190</v>
      </c>
      <c r="CZ65" s="480" t="s">
        <v>3190</v>
      </c>
      <c r="DA65" s="480" t="s">
        <v>3190</v>
      </c>
      <c r="DB65" s="480" t="s">
        <v>3190</v>
      </c>
      <c r="DC65" s="480" t="s">
        <v>3190</v>
      </c>
      <c r="DD65" s="480" t="s">
        <v>3190</v>
      </c>
      <c r="DE65" s="480" t="s">
        <v>3190</v>
      </c>
      <c r="DF65" s="480" t="s">
        <v>3190</v>
      </c>
      <c r="DG65" s="480" t="s">
        <v>3190</v>
      </c>
      <c r="DH65" s="480" t="s">
        <v>3190</v>
      </c>
      <c r="DI65" s="480" t="s">
        <v>3190</v>
      </c>
      <c r="DJ65" s="480" t="s">
        <v>3190</v>
      </c>
      <c r="DK65" s="480" t="s">
        <v>3190</v>
      </c>
      <c r="DL65" s="480" t="s">
        <v>3190</v>
      </c>
      <c r="DM65" s="480" t="s">
        <v>3190</v>
      </c>
      <c r="DN65" s="480" t="s">
        <v>3190</v>
      </c>
      <c r="DP65" s="496" t="str">
        <f t="shared" si="35"/>
        <v>PCD_DPW3_RES1_DLY_S3</v>
      </c>
      <c r="DQ65" s="496" t="str">
        <f t="shared" si="35"/>
        <v>PCD_DPW3_RES1_DIR_S3</v>
      </c>
      <c r="DR65" s="496" t="str">
        <f t="shared" si="35"/>
        <v>PCD_DPW3_RES1_DSCR_S3</v>
      </c>
      <c r="DS65" s="496" t="str">
        <f t="shared" si="35"/>
        <v>PCD_DPW3_RES1_DCS_S3</v>
      </c>
      <c r="DT65" s="496" t="str">
        <f t="shared" si="35"/>
        <v>PCD_DPW3_RES1_DSPC_S3</v>
      </c>
      <c r="DU65" s="496" t="str">
        <f t="shared" si="35"/>
        <v>PCD_DPW3_RES1_DPP_S3</v>
      </c>
      <c r="DV65" s="496" t="str">
        <f t="shared" si="35"/>
        <v>PCD_DPW3_RES1_DTPI_S3</v>
      </c>
      <c r="DW65" s="496" t="str">
        <f t="shared" si="35"/>
        <v>PCD_DPW3_RES1_DCI_S3</v>
      </c>
      <c r="DX65" s="496" t="str">
        <f t="shared" si="35"/>
        <v>PCD_DPW3_RES1_DSI_S3</v>
      </c>
      <c r="DY65" s="496" t="str">
        <f t="shared" si="35"/>
        <v>PCD_DPW3_RES1_DER_S3</v>
      </c>
      <c r="DZ65" s="496" t="str">
        <f t="shared" si="34"/>
        <v>PCD_DPW3_RES1_RS_S3</v>
      </c>
      <c r="EA65" s="496" t="str">
        <f t="shared" si="34"/>
        <v>PCD_DPW3_RES1_DPLE_S3</v>
      </c>
    </row>
    <row r="66" spans="1:131" ht="28.2" thickBot="1" x14ac:dyDescent="0.3">
      <c r="A66" s="105"/>
      <c r="B66" s="91" t="str">
        <f t="shared" si="5"/>
        <v>YKY</v>
      </c>
      <c r="C66" s="24" t="s">
        <v>899</v>
      </c>
      <c r="D66" s="24" t="s">
        <v>942</v>
      </c>
      <c r="E66" s="63" t="str" cm="1">
        <f t="array" aca="1" ref="E66" ca="1">IFERROR(INDEX('PCD List'!$AU$5:$BK$48,MARCH('DPW3'!$D66,'PCD List'!$AR$5:$AR$48,0),MARCH('DPW3'!$B66,'PCD List'!$AU$2:$BK$2,0)),"")</f>
        <v/>
      </c>
      <c r="F66" s="10" t="s">
        <v>3171</v>
      </c>
      <c r="G66" s="19" t="s">
        <v>1930</v>
      </c>
      <c r="H66" s="11" t="s">
        <v>1144</v>
      </c>
      <c r="I66" s="166">
        <v>0</v>
      </c>
      <c r="K66" s="1081"/>
      <c r="M66" s="126"/>
      <c r="N66" s="126"/>
      <c r="O66" s="52"/>
      <c r="P66" s="52"/>
      <c r="Q66" s="52"/>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56"/>
      <c r="AV66" s="56"/>
      <c r="AW66" s="56"/>
      <c r="AX66" s="56"/>
      <c r="AY66" s="56"/>
      <c r="AZ66" s="56"/>
      <c r="BA66" s="89"/>
      <c r="BC66" s="168"/>
      <c r="BD66" s="52"/>
      <c r="BE66" s="9"/>
      <c r="BF66" s="9"/>
      <c r="BG66" s="9"/>
      <c r="BH66" s="9"/>
      <c r="BI66" s="9"/>
      <c r="BJ66" s="9"/>
      <c r="BK66" s="9"/>
      <c r="BL66" s="9"/>
      <c r="BM66" s="9"/>
      <c r="BN66" s="89"/>
      <c r="BU66" s="230" t="s">
        <v>3172</v>
      </c>
      <c r="BX66" s="348"/>
      <c r="BY66" t="s">
        <v>3174</v>
      </c>
      <c r="BZ66" s="480" t="s">
        <v>3191</v>
      </c>
      <c r="CA66" s="480" t="s">
        <v>3191</v>
      </c>
      <c r="CB66" s="480" t="s">
        <v>3191</v>
      </c>
      <c r="CC66" s="480" t="s">
        <v>3191</v>
      </c>
      <c r="CD66" s="480" t="s">
        <v>3191</v>
      </c>
      <c r="CE66" s="480" t="s">
        <v>3191</v>
      </c>
      <c r="CF66" s="480" t="s">
        <v>3191</v>
      </c>
      <c r="CG66" s="480" t="s">
        <v>3191</v>
      </c>
      <c r="CH66" s="480" t="s">
        <v>3191</v>
      </c>
      <c r="CI66" s="480" t="s">
        <v>3191</v>
      </c>
      <c r="CJ66" s="480" t="s">
        <v>3191</v>
      </c>
      <c r="CK66" s="480" t="s">
        <v>3191</v>
      </c>
      <c r="CL66" s="480" t="s">
        <v>3191</v>
      </c>
      <c r="CM66" s="480" t="s">
        <v>3191</v>
      </c>
      <c r="CN66" s="480" t="s">
        <v>3191</v>
      </c>
      <c r="CO66" s="480" t="s">
        <v>3191</v>
      </c>
      <c r="CP66" s="480" t="s">
        <v>3191</v>
      </c>
      <c r="CQ66" s="480" t="s">
        <v>3191</v>
      </c>
      <c r="CR66" s="480" t="s">
        <v>3191</v>
      </c>
      <c r="CS66" s="480" t="s">
        <v>3191</v>
      </c>
      <c r="CT66" s="480" t="s">
        <v>3191</v>
      </c>
      <c r="CU66" s="480" t="s">
        <v>3191</v>
      </c>
      <c r="CV66" s="480" t="s">
        <v>3191</v>
      </c>
      <c r="CW66" s="480" t="s">
        <v>3191</v>
      </c>
      <c r="CX66" s="480" t="s">
        <v>3191</v>
      </c>
      <c r="CY66" s="480" t="s">
        <v>3191</v>
      </c>
      <c r="CZ66" s="480" t="s">
        <v>3191</v>
      </c>
      <c r="DA66" s="480" t="s">
        <v>3191</v>
      </c>
      <c r="DB66" s="480" t="s">
        <v>3191</v>
      </c>
      <c r="DC66" s="480" t="s">
        <v>3191</v>
      </c>
      <c r="DD66" s="480" t="s">
        <v>3191</v>
      </c>
      <c r="DE66" s="480" t="s">
        <v>3191</v>
      </c>
      <c r="DF66" s="480" t="s">
        <v>3191</v>
      </c>
      <c r="DG66" s="480" t="s">
        <v>3191</v>
      </c>
      <c r="DH66" s="480" t="s">
        <v>3191</v>
      </c>
      <c r="DI66" s="480" t="s">
        <v>3191</v>
      </c>
      <c r="DJ66" s="480" t="s">
        <v>3191</v>
      </c>
      <c r="DK66" s="480" t="s">
        <v>3191</v>
      </c>
      <c r="DL66" s="480" t="s">
        <v>3191</v>
      </c>
      <c r="DM66" s="480" t="s">
        <v>3191</v>
      </c>
      <c r="DN66" s="480" t="s">
        <v>3191</v>
      </c>
      <c r="DP66" s="496" t="str">
        <f t="shared" si="35"/>
        <v>PCD_DPW3_RES1_DLY_S4</v>
      </c>
      <c r="DQ66" s="496" t="str">
        <f t="shared" si="35"/>
        <v>PCD_DPW3_RES1_DIR_S4</v>
      </c>
      <c r="DR66" s="496" t="str">
        <f t="shared" si="35"/>
        <v>PCD_DPW3_RES1_DSCR_S4</v>
      </c>
      <c r="DS66" s="496" t="str">
        <f t="shared" si="35"/>
        <v>PCD_DPW3_RES1_DCS_S4</v>
      </c>
      <c r="DT66" s="496" t="str">
        <f t="shared" si="35"/>
        <v>PCD_DPW3_RES1_DSPC_S4</v>
      </c>
      <c r="DU66" s="496" t="str">
        <f t="shared" si="35"/>
        <v>PCD_DPW3_RES1_DPP_S4</v>
      </c>
      <c r="DV66" s="496" t="str">
        <f t="shared" si="35"/>
        <v>PCD_DPW3_RES1_DTPI_S4</v>
      </c>
      <c r="DW66" s="496" t="str">
        <f t="shared" si="35"/>
        <v>PCD_DPW3_RES1_DCI_S4</v>
      </c>
      <c r="DX66" s="496" t="str">
        <f t="shared" si="35"/>
        <v>PCD_DPW3_RES1_DSI_S4</v>
      </c>
      <c r="DY66" s="496" t="str">
        <f t="shared" si="35"/>
        <v>PCD_DPW3_RES1_DER_S4</v>
      </c>
      <c r="DZ66" s="496" t="str">
        <f t="shared" si="34"/>
        <v>PCD_DPW3_RES1_RS_S4</v>
      </c>
      <c r="EA66" s="496" t="str">
        <f t="shared" si="34"/>
        <v>PCD_DPW3_RES1_DPLE_S4</v>
      </c>
    </row>
    <row r="67" spans="1:131" ht="28.2" thickBot="1" x14ac:dyDescent="0.3">
      <c r="A67" s="105"/>
      <c r="B67" s="91" t="str">
        <f t="shared" si="5"/>
        <v>YKY</v>
      </c>
      <c r="C67" s="24" t="s">
        <v>899</v>
      </c>
      <c r="D67" s="24" t="s">
        <v>942</v>
      </c>
      <c r="E67" s="63" t="str" cm="1">
        <f t="array" aca="1" ref="E67" ca="1">IFERROR(INDEX('PCD List'!$AU$5:$BK$48,MARCH('DPW3'!$D67,'PCD List'!$AR$5:$AR$48,0),MARCH('DPW3'!$B67,'PCD List'!$AU$2:$BK$2,0)),"")</f>
        <v/>
      </c>
      <c r="F67" s="10" t="s">
        <v>3171</v>
      </c>
      <c r="G67" s="19" t="s">
        <v>1933</v>
      </c>
      <c r="H67" s="11" t="s">
        <v>1144</v>
      </c>
      <c r="I67" s="166">
        <v>0</v>
      </c>
      <c r="K67" s="1081"/>
      <c r="M67" s="126"/>
      <c r="N67" s="126"/>
      <c r="O67" s="52"/>
      <c r="P67" s="52"/>
      <c r="Q67" s="52"/>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56"/>
      <c r="AV67" s="56"/>
      <c r="AW67" s="56"/>
      <c r="AX67" s="56"/>
      <c r="AY67" s="56"/>
      <c r="AZ67" s="56"/>
      <c r="BA67" s="89"/>
      <c r="BC67" s="168"/>
      <c r="BD67" s="52"/>
      <c r="BE67" s="9"/>
      <c r="BF67" s="9"/>
      <c r="BG67" s="9"/>
      <c r="BH67" s="9"/>
      <c r="BI67" s="9"/>
      <c r="BJ67" s="9"/>
      <c r="BK67" s="9"/>
      <c r="BL67" s="9"/>
      <c r="BM67" s="9"/>
      <c r="BN67" s="89"/>
      <c r="BU67" s="230" t="s">
        <v>3172</v>
      </c>
      <c r="BX67" s="348"/>
      <c r="BY67" t="s">
        <v>3174</v>
      </c>
      <c r="BZ67" s="480" t="s">
        <v>3192</v>
      </c>
      <c r="CA67" s="480" t="s">
        <v>3192</v>
      </c>
      <c r="CB67" s="480" t="s">
        <v>3192</v>
      </c>
      <c r="CC67" s="480" t="s">
        <v>3192</v>
      </c>
      <c r="CD67" s="480" t="s">
        <v>3192</v>
      </c>
      <c r="CE67" s="480" t="s">
        <v>3192</v>
      </c>
      <c r="CF67" s="480" t="s">
        <v>3192</v>
      </c>
      <c r="CG67" s="480" t="s">
        <v>3192</v>
      </c>
      <c r="CH67" s="480" t="s">
        <v>3192</v>
      </c>
      <c r="CI67" s="480" t="s">
        <v>3192</v>
      </c>
      <c r="CJ67" s="480" t="s">
        <v>3192</v>
      </c>
      <c r="CK67" s="480" t="s">
        <v>3192</v>
      </c>
      <c r="CL67" s="480" t="s">
        <v>3192</v>
      </c>
      <c r="CM67" s="480" t="s">
        <v>3192</v>
      </c>
      <c r="CN67" s="480" t="s">
        <v>3192</v>
      </c>
      <c r="CO67" s="480" t="s">
        <v>3192</v>
      </c>
      <c r="CP67" s="480" t="s">
        <v>3192</v>
      </c>
      <c r="CQ67" s="480" t="s">
        <v>3192</v>
      </c>
      <c r="CR67" s="480" t="s">
        <v>3192</v>
      </c>
      <c r="CS67" s="480" t="s">
        <v>3192</v>
      </c>
      <c r="CT67" s="480" t="s">
        <v>3192</v>
      </c>
      <c r="CU67" s="480" t="s">
        <v>3192</v>
      </c>
      <c r="CV67" s="480" t="s">
        <v>3192</v>
      </c>
      <c r="CW67" s="480" t="s">
        <v>3192</v>
      </c>
      <c r="CX67" s="480" t="s">
        <v>3192</v>
      </c>
      <c r="CY67" s="480" t="s">
        <v>3192</v>
      </c>
      <c r="CZ67" s="480" t="s">
        <v>3192</v>
      </c>
      <c r="DA67" s="480" t="s">
        <v>3192</v>
      </c>
      <c r="DB67" s="480" t="s">
        <v>3192</v>
      </c>
      <c r="DC67" s="480" t="s">
        <v>3192</v>
      </c>
      <c r="DD67" s="480" t="s">
        <v>3192</v>
      </c>
      <c r="DE67" s="480" t="s">
        <v>3192</v>
      </c>
      <c r="DF67" s="480" t="s">
        <v>3192</v>
      </c>
      <c r="DG67" s="480" t="s">
        <v>3192</v>
      </c>
      <c r="DH67" s="480" t="s">
        <v>3192</v>
      </c>
      <c r="DI67" s="480" t="s">
        <v>3192</v>
      </c>
      <c r="DJ67" s="480" t="s">
        <v>3192</v>
      </c>
      <c r="DK67" s="480" t="s">
        <v>3192</v>
      </c>
      <c r="DL67" s="480" t="s">
        <v>3192</v>
      </c>
      <c r="DM67" s="480" t="s">
        <v>3192</v>
      </c>
      <c r="DN67" s="480" t="s">
        <v>3192</v>
      </c>
      <c r="DP67" s="496" t="str">
        <f t="shared" si="35"/>
        <v>PCD_DPW3_RES1_DLY_S5</v>
      </c>
      <c r="DQ67" s="496" t="str">
        <f t="shared" si="35"/>
        <v>PCD_DPW3_RES1_DIR_S5</v>
      </c>
      <c r="DR67" s="496" t="str">
        <f t="shared" si="35"/>
        <v>PCD_DPW3_RES1_DSCR_S5</v>
      </c>
      <c r="DS67" s="496" t="str">
        <f t="shared" si="35"/>
        <v>PCD_DPW3_RES1_DCS_S5</v>
      </c>
      <c r="DT67" s="496" t="str">
        <f t="shared" si="35"/>
        <v>PCD_DPW3_RES1_DSPC_S5</v>
      </c>
      <c r="DU67" s="496" t="str">
        <f t="shared" si="35"/>
        <v>PCD_DPW3_RES1_DPP_S5</v>
      </c>
      <c r="DV67" s="496" t="str">
        <f t="shared" si="35"/>
        <v>PCD_DPW3_RES1_DTPI_S5</v>
      </c>
      <c r="DW67" s="496" t="str">
        <f t="shared" si="35"/>
        <v>PCD_DPW3_RES1_DCI_S5</v>
      </c>
      <c r="DX67" s="496" t="str">
        <f t="shared" si="35"/>
        <v>PCD_DPW3_RES1_DSI_S5</v>
      </c>
      <c r="DY67" s="496" t="str">
        <f t="shared" si="35"/>
        <v>PCD_DPW3_RES1_DER_S5</v>
      </c>
      <c r="DZ67" s="496" t="str">
        <f t="shared" si="34"/>
        <v>PCD_DPW3_RES1_RS_S5</v>
      </c>
      <c r="EA67" s="496" t="str">
        <f t="shared" si="34"/>
        <v>PCD_DPW3_RES1_DPLE_S5</v>
      </c>
    </row>
    <row r="68" spans="1:131" ht="28.2" thickBot="1" x14ac:dyDescent="0.3">
      <c r="A68" s="105"/>
      <c r="B68" s="91" t="str">
        <f t="shared" si="5"/>
        <v>YKY</v>
      </c>
      <c r="C68" s="24" t="s">
        <v>899</v>
      </c>
      <c r="D68" s="24" t="s">
        <v>942</v>
      </c>
      <c r="E68" s="63" t="str" cm="1">
        <f t="array" aca="1" ref="E68" ca="1">IFERROR(INDEX('PCD List'!$AU$5:$BK$48,MARCH('DPW3'!$D68,'PCD List'!$AR$5:$AR$48,0),MARCH('DPW3'!$B68,'PCD List'!$AU$2:$BK$2,0)),"")</f>
        <v/>
      </c>
      <c r="F68" s="10" t="s">
        <v>3171</v>
      </c>
      <c r="G68" s="19" t="s">
        <v>1936</v>
      </c>
      <c r="H68" s="11" t="s">
        <v>1144</v>
      </c>
      <c r="I68" s="166">
        <v>0</v>
      </c>
      <c r="K68" s="1081"/>
      <c r="M68" s="126"/>
      <c r="N68" s="126"/>
      <c r="O68" s="52"/>
      <c r="P68" s="52"/>
      <c r="Q68" s="52"/>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56"/>
      <c r="AV68" s="56"/>
      <c r="AW68" s="56"/>
      <c r="AX68" s="56"/>
      <c r="AY68" s="56"/>
      <c r="AZ68" s="56"/>
      <c r="BA68" s="89"/>
      <c r="BC68" s="168"/>
      <c r="BD68" s="52"/>
      <c r="BE68" s="9"/>
      <c r="BF68" s="9"/>
      <c r="BG68" s="9"/>
      <c r="BH68" s="9"/>
      <c r="BI68" s="9"/>
      <c r="BJ68" s="9"/>
      <c r="BK68" s="9"/>
      <c r="BL68" s="9"/>
      <c r="BM68" s="9"/>
      <c r="BN68" s="89"/>
      <c r="BU68" s="230" t="s">
        <v>3172</v>
      </c>
      <c r="BX68" s="348"/>
      <c r="BY68" t="s">
        <v>3174</v>
      </c>
      <c r="BZ68" s="480" t="s">
        <v>3193</v>
      </c>
      <c r="CA68" s="480" t="s">
        <v>3193</v>
      </c>
      <c r="CB68" s="480" t="s">
        <v>3193</v>
      </c>
      <c r="CC68" s="480" t="s">
        <v>3193</v>
      </c>
      <c r="CD68" s="480" t="s">
        <v>3193</v>
      </c>
      <c r="CE68" s="480" t="s">
        <v>3193</v>
      </c>
      <c r="CF68" s="480" t="s">
        <v>3193</v>
      </c>
      <c r="CG68" s="480" t="s">
        <v>3193</v>
      </c>
      <c r="CH68" s="480" t="s">
        <v>3193</v>
      </c>
      <c r="CI68" s="480" t="s">
        <v>3193</v>
      </c>
      <c r="CJ68" s="480" t="s">
        <v>3193</v>
      </c>
      <c r="CK68" s="480" t="s">
        <v>3193</v>
      </c>
      <c r="CL68" s="480" t="s">
        <v>3193</v>
      </c>
      <c r="CM68" s="480" t="s">
        <v>3193</v>
      </c>
      <c r="CN68" s="480" t="s">
        <v>3193</v>
      </c>
      <c r="CO68" s="480" t="s">
        <v>3193</v>
      </c>
      <c r="CP68" s="480" t="s">
        <v>3193</v>
      </c>
      <c r="CQ68" s="480" t="s">
        <v>3193</v>
      </c>
      <c r="CR68" s="480" t="s">
        <v>3193</v>
      </c>
      <c r="CS68" s="480" t="s">
        <v>3193</v>
      </c>
      <c r="CT68" s="480" t="s">
        <v>3193</v>
      </c>
      <c r="CU68" s="480" t="s">
        <v>3193</v>
      </c>
      <c r="CV68" s="480" t="s">
        <v>3193</v>
      </c>
      <c r="CW68" s="480" t="s">
        <v>3193</v>
      </c>
      <c r="CX68" s="480" t="s">
        <v>3193</v>
      </c>
      <c r="CY68" s="480" t="s">
        <v>3193</v>
      </c>
      <c r="CZ68" s="480" t="s">
        <v>3193</v>
      </c>
      <c r="DA68" s="480" t="s">
        <v>3193</v>
      </c>
      <c r="DB68" s="480" t="s">
        <v>3193</v>
      </c>
      <c r="DC68" s="480" t="s">
        <v>3193</v>
      </c>
      <c r="DD68" s="480" t="s">
        <v>3193</v>
      </c>
      <c r="DE68" s="480" t="s">
        <v>3193</v>
      </c>
      <c r="DF68" s="480" t="s">
        <v>3193</v>
      </c>
      <c r="DG68" s="480" t="s">
        <v>3193</v>
      </c>
      <c r="DH68" s="480" t="s">
        <v>3193</v>
      </c>
      <c r="DI68" s="480" t="s">
        <v>3193</v>
      </c>
      <c r="DJ68" s="480" t="s">
        <v>3193</v>
      </c>
      <c r="DK68" s="480" t="s">
        <v>3193</v>
      </c>
      <c r="DL68" s="480" t="s">
        <v>3193</v>
      </c>
      <c r="DM68" s="480" t="s">
        <v>3193</v>
      </c>
      <c r="DN68" s="480" t="s">
        <v>3193</v>
      </c>
      <c r="DP68" s="496" t="str">
        <f t="shared" si="35"/>
        <v>PCD_DPW3_RES1_DLY_S6</v>
      </c>
      <c r="DQ68" s="496" t="str">
        <f t="shared" si="35"/>
        <v>PCD_DPW3_RES1_DIR_S6</v>
      </c>
      <c r="DR68" s="496" t="str">
        <f t="shared" si="35"/>
        <v>PCD_DPW3_RES1_DSCR_S6</v>
      </c>
      <c r="DS68" s="496" t="str">
        <f t="shared" si="35"/>
        <v>PCD_DPW3_RES1_DCS_S6</v>
      </c>
      <c r="DT68" s="496" t="str">
        <f t="shared" si="35"/>
        <v>PCD_DPW3_RES1_DSPC_S6</v>
      </c>
      <c r="DU68" s="496" t="str">
        <f t="shared" si="35"/>
        <v>PCD_DPW3_RES1_DPP_S6</v>
      </c>
      <c r="DV68" s="496" t="str">
        <f t="shared" si="35"/>
        <v>PCD_DPW3_RES1_DTPI_S6</v>
      </c>
      <c r="DW68" s="496" t="str">
        <f t="shared" si="35"/>
        <v>PCD_DPW3_RES1_DCI_S6</v>
      </c>
      <c r="DX68" s="496" t="str">
        <f t="shared" si="35"/>
        <v>PCD_DPW3_RES1_DSI_S6</v>
      </c>
      <c r="DY68" s="496" t="str">
        <f t="shared" si="35"/>
        <v>PCD_DPW3_RES1_DER_S6</v>
      </c>
      <c r="DZ68" s="496" t="str">
        <f t="shared" si="34"/>
        <v>PCD_DPW3_RES1_RS_S6</v>
      </c>
      <c r="EA68" s="496" t="str">
        <f t="shared" si="34"/>
        <v>PCD_DPW3_RES1_DPLE_S6</v>
      </c>
    </row>
    <row r="69" spans="1:131" ht="28.2" thickBot="1" x14ac:dyDescent="0.3">
      <c r="A69" s="105"/>
      <c r="B69" s="91" t="str">
        <f t="shared" si="5"/>
        <v>YKY</v>
      </c>
      <c r="C69" s="24" t="s">
        <v>899</v>
      </c>
      <c r="D69" s="24" t="s">
        <v>942</v>
      </c>
      <c r="E69" s="63" t="str" cm="1">
        <f t="array" aca="1" ref="E69" ca="1">IFERROR(INDEX('PCD List'!$AU$5:$BK$48,MARCH('DPW3'!$D69,'PCD List'!$AR$5:$AR$48,0),MARCH('DPW3'!$B69,'PCD List'!$AU$2:$BK$2,0)),"")</f>
        <v/>
      </c>
      <c r="F69" s="10" t="s">
        <v>3171</v>
      </c>
      <c r="G69" s="19" t="s">
        <v>1939</v>
      </c>
      <c r="H69" s="11" t="s">
        <v>1144</v>
      </c>
      <c r="I69" s="166">
        <v>0</v>
      </c>
      <c r="K69" s="1081"/>
      <c r="M69" s="126"/>
      <c r="N69" s="126"/>
      <c r="O69" s="52"/>
      <c r="P69" s="52"/>
      <c r="Q69" s="52"/>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56"/>
      <c r="AV69" s="56"/>
      <c r="AW69" s="56"/>
      <c r="AX69" s="56"/>
      <c r="AY69" s="56"/>
      <c r="AZ69" s="56"/>
      <c r="BA69" s="138"/>
      <c r="BC69" s="168"/>
      <c r="BD69" s="52"/>
      <c r="BE69" s="9"/>
      <c r="BF69" s="9"/>
      <c r="BG69" s="9"/>
      <c r="BH69" s="9"/>
      <c r="BI69" s="9"/>
      <c r="BJ69" s="9"/>
      <c r="BK69" s="9"/>
      <c r="BL69" s="9"/>
      <c r="BM69" s="9"/>
      <c r="BN69" s="89"/>
      <c r="BU69" s="230" t="s">
        <v>3172</v>
      </c>
      <c r="BX69" s="348"/>
      <c r="BY69" t="s">
        <v>3174</v>
      </c>
      <c r="BZ69" s="485" t="s">
        <v>3194</v>
      </c>
      <c r="CA69" s="485" t="s">
        <v>3194</v>
      </c>
      <c r="CB69" s="485" t="s">
        <v>3194</v>
      </c>
      <c r="CC69" s="485" t="s">
        <v>3194</v>
      </c>
      <c r="CD69" s="485" t="s">
        <v>3194</v>
      </c>
      <c r="CE69" s="485" t="s">
        <v>3194</v>
      </c>
      <c r="CF69" s="485" t="s">
        <v>3194</v>
      </c>
      <c r="CG69" s="485" t="s">
        <v>3194</v>
      </c>
      <c r="CH69" s="485" t="s">
        <v>3194</v>
      </c>
      <c r="CI69" s="485" t="s">
        <v>3194</v>
      </c>
      <c r="CJ69" s="485" t="s">
        <v>3194</v>
      </c>
      <c r="CK69" s="485" t="s">
        <v>3194</v>
      </c>
      <c r="CL69" s="485" t="s">
        <v>3194</v>
      </c>
      <c r="CM69" s="485" t="s">
        <v>3194</v>
      </c>
      <c r="CN69" s="485" t="s">
        <v>3194</v>
      </c>
      <c r="CO69" s="485" t="s">
        <v>3194</v>
      </c>
      <c r="CP69" s="485" t="s">
        <v>3194</v>
      </c>
      <c r="CQ69" s="485" t="s">
        <v>3194</v>
      </c>
      <c r="CR69" s="485" t="s">
        <v>3194</v>
      </c>
      <c r="CS69" s="485" t="s">
        <v>3194</v>
      </c>
      <c r="CT69" s="485" t="s">
        <v>3194</v>
      </c>
      <c r="CU69" s="485" t="s">
        <v>3194</v>
      </c>
      <c r="CV69" s="485" t="s">
        <v>3194</v>
      </c>
      <c r="CW69" s="485" t="s">
        <v>3194</v>
      </c>
      <c r="CX69" s="485" t="s">
        <v>3194</v>
      </c>
      <c r="CY69" s="485" t="s">
        <v>3194</v>
      </c>
      <c r="CZ69" s="485" t="s">
        <v>3194</v>
      </c>
      <c r="DA69" s="485" t="s">
        <v>3194</v>
      </c>
      <c r="DB69" s="485" t="s">
        <v>3194</v>
      </c>
      <c r="DC69" s="485" t="s">
        <v>3194</v>
      </c>
      <c r="DD69" s="485" t="s">
        <v>3194</v>
      </c>
      <c r="DE69" s="485" t="s">
        <v>3194</v>
      </c>
      <c r="DF69" s="485" t="s">
        <v>3194</v>
      </c>
      <c r="DG69" s="485" t="s">
        <v>3194</v>
      </c>
      <c r="DH69" s="485" t="s">
        <v>3194</v>
      </c>
      <c r="DI69" s="485" t="s">
        <v>3194</v>
      </c>
      <c r="DJ69" s="485" t="s">
        <v>3194</v>
      </c>
      <c r="DK69" s="485" t="s">
        <v>3194</v>
      </c>
      <c r="DL69" s="485" t="s">
        <v>3194</v>
      </c>
      <c r="DM69" s="485" t="s">
        <v>3194</v>
      </c>
      <c r="DN69" s="485" t="s">
        <v>3194</v>
      </c>
      <c r="DP69" s="496" t="str">
        <f t="shared" si="35"/>
        <v>PCD_DPW3_RES1_DLY_S7</v>
      </c>
      <c r="DQ69" s="496" t="str">
        <f t="shared" si="35"/>
        <v>PCD_DPW3_RES1_DIR_S7</v>
      </c>
      <c r="DR69" s="496" t="str">
        <f t="shared" si="35"/>
        <v>PCD_DPW3_RES1_DSCR_S7</v>
      </c>
      <c r="DS69" s="496" t="str">
        <f t="shared" si="35"/>
        <v>PCD_DPW3_RES1_DCS_S7</v>
      </c>
      <c r="DT69" s="496" t="str">
        <f t="shared" si="35"/>
        <v>PCD_DPW3_RES1_DSPC_S7</v>
      </c>
      <c r="DU69" s="496" t="str">
        <f t="shared" si="35"/>
        <v>PCD_DPW3_RES1_DPP_S7</v>
      </c>
      <c r="DV69" s="496" t="str">
        <f t="shared" si="35"/>
        <v>PCD_DPW3_RES1_DTPI_S7</v>
      </c>
      <c r="DW69" s="496" t="str">
        <f t="shared" si="35"/>
        <v>PCD_DPW3_RES1_DCI_S7</v>
      </c>
      <c r="DX69" s="496" t="str">
        <f t="shared" si="35"/>
        <v>PCD_DPW3_RES1_DSI_S7</v>
      </c>
      <c r="DY69" s="496" t="str">
        <f t="shared" si="35"/>
        <v>PCD_DPW3_RES1_DER_S7</v>
      </c>
      <c r="DZ69" s="496" t="str">
        <f t="shared" si="34"/>
        <v>PCD_DPW3_RES1_RS_S7</v>
      </c>
      <c r="EA69" s="496" t="str">
        <f t="shared" si="34"/>
        <v>PCD_DPW3_RES1_DPLE_S7</v>
      </c>
    </row>
    <row r="70" spans="1:131" ht="28.2" thickBot="1" x14ac:dyDescent="0.3">
      <c r="A70" s="105"/>
      <c r="B70" s="93" t="str">
        <f t="shared" si="5"/>
        <v>YKY</v>
      </c>
      <c r="C70" s="284" t="s">
        <v>899</v>
      </c>
      <c r="D70" s="284" t="s">
        <v>942</v>
      </c>
      <c r="E70" s="109" t="str" cm="1">
        <f t="array" aca="1" ref="E70" ca="1">IFERROR(INDEX('PCD List'!$AU$5:$BK$48,MARCH('DPW3'!$D70,'PCD List'!$AR$5:$AR$48,0),MARCH('DPW3'!$B70,'PCD List'!$AU$2:$BK$2,0)),"")</f>
        <v/>
      </c>
      <c r="F70" s="391" t="s">
        <v>3171</v>
      </c>
      <c r="G70" s="227" t="s">
        <v>1942</v>
      </c>
      <c r="H70" s="222" t="s">
        <v>1144</v>
      </c>
      <c r="I70" s="167">
        <v>0</v>
      </c>
      <c r="K70" s="1081"/>
      <c r="M70" s="429">
        <f>SUM( M62:M68)</f>
        <v>0</v>
      </c>
      <c r="N70" s="430">
        <f t="shared" ref="N70:BA70" si="36">SUM( N62:N68)</f>
        <v>0</v>
      </c>
      <c r="O70" s="431">
        <f t="shared" si="36"/>
        <v>0</v>
      </c>
      <c r="P70" s="431">
        <f t="shared" si="36"/>
        <v>0</v>
      </c>
      <c r="Q70" s="431">
        <f t="shared" si="36"/>
        <v>0</v>
      </c>
      <c r="R70" s="431">
        <f t="shared" si="36"/>
        <v>0</v>
      </c>
      <c r="S70" s="431">
        <f t="shared" si="36"/>
        <v>0</v>
      </c>
      <c r="T70" s="431">
        <f t="shared" si="36"/>
        <v>0</v>
      </c>
      <c r="U70" s="431">
        <f t="shared" si="36"/>
        <v>0</v>
      </c>
      <c r="V70" s="431">
        <f t="shared" si="36"/>
        <v>0</v>
      </c>
      <c r="W70" s="431">
        <f t="shared" si="36"/>
        <v>0</v>
      </c>
      <c r="X70" s="431">
        <f t="shared" si="36"/>
        <v>0</v>
      </c>
      <c r="Y70" s="431">
        <f t="shared" si="36"/>
        <v>0</v>
      </c>
      <c r="Z70" s="431">
        <f t="shared" si="36"/>
        <v>0</v>
      </c>
      <c r="AA70" s="431">
        <f t="shared" si="36"/>
        <v>0</v>
      </c>
      <c r="AB70" s="431">
        <f t="shared" si="36"/>
        <v>0</v>
      </c>
      <c r="AC70" s="431">
        <f t="shared" si="36"/>
        <v>0</v>
      </c>
      <c r="AD70" s="431">
        <f t="shared" si="36"/>
        <v>0</v>
      </c>
      <c r="AE70" s="431">
        <f t="shared" si="36"/>
        <v>0</v>
      </c>
      <c r="AF70" s="431">
        <f t="shared" si="36"/>
        <v>0</v>
      </c>
      <c r="AG70" s="431">
        <f t="shared" si="36"/>
        <v>0</v>
      </c>
      <c r="AH70" s="431">
        <f t="shared" si="36"/>
        <v>0</v>
      </c>
      <c r="AI70" s="431">
        <f t="shared" si="36"/>
        <v>0</v>
      </c>
      <c r="AJ70" s="431">
        <f t="shared" si="36"/>
        <v>0</v>
      </c>
      <c r="AK70" s="431">
        <f t="shared" si="36"/>
        <v>0</v>
      </c>
      <c r="AL70" s="431">
        <f t="shared" si="36"/>
        <v>0</v>
      </c>
      <c r="AM70" s="431">
        <f t="shared" si="36"/>
        <v>0</v>
      </c>
      <c r="AN70" s="431">
        <f t="shared" si="36"/>
        <v>0</v>
      </c>
      <c r="AO70" s="431">
        <f t="shared" si="36"/>
        <v>0</v>
      </c>
      <c r="AP70" s="431">
        <f t="shared" si="36"/>
        <v>0</v>
      </c>
      <c r="AQ70" s="431">
        <f t="shared" si="36"/>
        <v>0</v>
      </c>
      <c r="AR70" s="431">
        <f t="shared" si="36"/>
        <v>0</v>
      </c>
      <c r="AS70" s="431">
        <f t="shared" si="36"/>
        <v>0</v>
      </c>
      <c r="AT70" s="431">
        <f t="shared" si="36"/>
        <v>0</v>
      </c>
      <c r="AU70" s="431">
        <f t="shared" si="36"/>
        <v>0</v>
      </c>
      <c r="AV70" s="431">
        <f t="shared" si="36"/>
        <v>0</v>
      </c>
      <c r="AW70" s="431">
        <f t="shared" si="36"/>
        <v>0</v>
      </c>
      <c r="AX70" s="431">
        <f t="shared" si="36"/>
        <v>0</v>
      </c>
      <c r="AY70" s="431">
        <f t="shared" si="36"/>
        <v>0</v>
      </c>
      <c r="AZ70" s="431">
        <f t="shared" si="36"/>
        <v>0</v>
      </c>
      <c r="BA70" s="432">
        <f t="shared" si="36"/>
        <v>0</v>
      </c>
      <c r="BC70" s="127"/>
      <c r="BD70" s="128"/>
      <c r="BE70" s="128"/>
      <c r="BF70" s="128"/>
      <c r="BG70" s="128"/>
      <c r="BH70" s="128"/>
      <c r="BI70" s="128"/>
      <c r="BJ70" s="128"/>
      <c r="BK70" s="128"/>
      <c r="BL70" s="128"/>
      <c r="BM70" s="128"/>
      <c r="BN70" s="90"/>
      <c r="BU70" s="230" t="s">
        <v>3172</v>
      </c>
      <c r="BX70" s="348"/>
      <c r="BY70" t="s">
        <v>3174</v>
      </c>
      <c r="BZ70" s="495" t="s">
        <v>3195</v>
      </c>
      <c r="CA70" s="486" t="s">
        <v>3195</v>
      </c>
      <c r="CB70" s="487" t="s">
        <v>3195</v>
      </c>
      <c r="CC70" s="487" t="s">
        <v>3195</v>
      </c>
      <c r="CD70" s="487" t="s">
        <v>3195</v>
      </c>
      <c r="CE70" s="487" t="s">
        <v>3195</v>
      </c>
      <c r="CF70" s="487" t="s">
        <v>3195</v>
      </c>
      <c r="CG70" s="487" t="s">
        <v>3195</v>
      </c>
      <c r="CH70" s="487" t="s">
        <v>3195</v>
      </c>
      <c r="CI70" s="487" t="s">
        <v>3195</v>
      </c>
      <c r="CJ70" s="487" t="s">
        <v>3195</v>
      </c>
      <c r="CK70" s="487" t="s">
        <v>3195</v>
      </c>
      <c r="CL70" s="487" t="s">
        <v>3195</v>
      </c>
      <c r="CM70" s="487" t="s">
        <v>3195</v>
      </c>
      <c r="CN70" s="487" t="s">
        <v>3195</v>
      </c>
      <c r="CO70" s="487" t="s">
        <v>3195</v>
      </c>
      <c r="CP70" s="487" t="s">
        <v>3195</v>
      </c>
      <c r="CQ70" s="487" t="s">
        <v>3195</v>
      </c>
      <c r="CR70" s="487" t="s">
        <v>3195</v>
      </c>
      <c r="CS70" s="487" t="s">
        <v>3195</v>
      </c>
      <c r="CT70" s="487" t="s">
        <v>3195</v>
      </c>
      <c r="CU70" s="487" t="s">
        <v>3195</v>
      </c>
      <c r="CV70" s="487" t="s">
        <v>3195</v>
      </c>
      <c r="CW70" s="487" t="s">
        <v>3195</v>
      </c>
      <c r="CX70" s="487" t="s">
        <v>3195</v>
      </c>
      <c r="CY70" s="487" t="s">
        <v>3195</v>
      </c>
      <c r="CZ70" s="487" t="s">
        <v>3195</v>
      </c>
      <c r="DA70" s="487" t="s">
        <v>3195</v>
      </c>
      <c r="DB70" s="487" t="s">
        <v>3195</v>
      </c>
      <c r="DC70" s="487" t="s">
        <v>3195</v>
      </c>
      <c r="DD70" s="487" t="s">
        <v>3195</v>
      </c>
      <c r="DE70" s="487" t="s">
        <v>3195</v>
      </c>
      <c r="DF70" s="487" t="s">
        <v>3195</v>
      </c>
      <c r="DG70" s="487" t="s">
        <v>3195</v>
      </c>
      <c r="DH70" s="487" t="s">
        <v>3195</v>
      </c>
      <c r="DI70" s="487" t="s">
        <v>3195</v>
      </c>
      <c r="DJ70" s="487" t="s">
        <v>3195</v>
      </c>
      <c r="DK70" s="487" t="s">
        <v>3195</v>
      </c>
      <c r="DL70" s="487" t="s">
        <v>3195</v>
      </c>
      <c r="DM70" s="487" t="s">
        <v>3195</v>
      </c>
      <c r="DN70" s="488" t="s">
        <v>3195</v>
      </c>
      <c r="DP70" s="496" t="str">
        <f t="shared" si="35"/>
        <v>PCD_DPW3_RES1_DLY_ST</v>
      </c>
      <c r="DQ70" s="496" t="str">
        <f t="shared" si="35"/>
        <v>PCD_DPW3_RES1_DIR_ST</v>
      </c>
      <c r="DR70" s="496" t="str">
        <f t="shared" si="35"/>
        <v>PCD_DPW3_RES1_DSCR_ST</v>
      </c>
      <c r="DS70" s="496" t="str">
        <f t="shared" si="35"/>
        <v>PCD_DPW3_RES1_DCS_ST</v>
      </c>
      <c r="DT70" s="496" t="str">
        <f t="shared" si="35"/>
        <v>PCD_DPW3_RES1_DSPC_ST</v>
      </c>
      <c r="DU70" s="496" t="str">
        <f t="shared" si="35"/>
        <v>PCD_DPW3_RES1_DPP_ST</v>
      </c>
      <c r="DV70" s="496" t="str">
        <f t="shared" si="35"/>
        <v>PCD_DPW3_RES1_DTPI_ST</v>
      </c>
      <c r="DW70" s="496" t="str">
        <f t="shared" si="35"/>
        <v>PCD_DPW3_RES1_DCI_ST</v>
      </c>
      <c r="DX70" s="496" t="str">
        <f t="shared" si="35"/>
        <v>PCD_DPW3_RES1_DSI_ST</v>
      </c>
      <c r="DY70" s="496" t="str">
        <f t="shared" si="35"/>
        <v>PCD_DPW3_RES1_DER_ST</v>
      </c>
      <c r="DZ70" s="496" t="str">
        <f t="shared" si="34"/>
        <v>PCD_DPW3_RES1_RS_ST</v>
      </c>
      <c r="EA70" s="496" t="str">
        <f t="shared" si="34"/>
        <v>PCD_DPW3_RES1_DPLE_ST</v>
      </c>
    </row>
    <row r="71" spans="1:131" ht="15.6" thickBot="1" x14ac:dyDescent="0.3">
      <c r="A71" s="105"/>
      <c r="B71" s="112" t="str">
        <f xml:space="preserve"> B70</f>
        <v>YKY</v>
      </c>
      <c r="C71" s="280" t="s">
        <v>899</v>
      </c>
      <c r="D71" s="280" t="s">
        <v>942</v>
      </c>
      <c r="E71" s="106" t="str" cm="1">
        <f t="array" aca="1" ref="E71" ca="1">IFERROR(INDEX('PCD List'!$AU$5:$BK$48,MARCH('DPW3'!$D71,'PCD List'!$AR$5:$AR$48,0),MARCH('DPW3'!$B71,'PCD List'!$AU$2:$BK$2,0)),"")</f>
        <v/>
      </c>
      <c r="F71" s="86" t="s">
        <v>3196</v>
      </c>
      <c r="G71" s="19" t="s">
        <v>1904</v>
      </c>
      <c r="H71" s="11" t="s">
        <v>1144</v>
      </c>
      <c r="I71" s="166">
        <v>0</v>
      </c>
      <c r="K71" s="1081"/>
      <c r="M71" s="126"/>
      <c r="N71" s="126"/>
      <c r="O71" s="52"/>
      <c r="P71" s="52"/>
      <c r="Q71" s="52"/>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56"/>
      <c r="AV71" s="56"/>
      <c r="AW71" s="56"/>
      <c r="AX71" s="56"/>
      <c r="AY71" s="56"/>
      <c r="AZ71" s="56"/>
      <c r="BA71" s="89"/>
      <c r="BC71" s="168"/>
      <c r="BD71" s="52"/>
      <c r="BE71" s="9"/>
      <c r="BF71" s="9"/>
      <c r="BG71" s="9"/>
      <c r="BH71" s="9"/>
      <c r="BI71" s="9"/>
      <c r="BJ71" s="9"/>
      <c r="BK71" s="9"/>
      <c r="BL71" s="9"/>
      <c r="BM71" s="9"/>
      <c r="BN71" s="89"/>
      <c r="BU71" s="230" t="s">
        <v>3197</v>
      </c>
      <c r="BX71" s="348" t="s">
        <v>3198</v>
      </c>
      <c r="BY71" t="s">
        <v>3199</v>
      </c>
      <c r="BZ71" s="480" t="s">
        <v>3200</v>
      </c>
      <c r="CA71" s="480" t="s">
        <v>3200</v>
      </c>
      <c r="CB71" s="481" t="s">
        <v>3200</v>
      </c>
      <c r="CC71" s="481" t="s">
        <v>3200</v>
      </c>
      <c r="CD71" s="481" t="s">
        <v>3200</v>
      </c>
      <c r="CE71" s="482" t="s">
        <v>3200</v>
      </c>
      <c r="CF71" s="482" t="s">
        <v>3200</v>
      </c>
      <c r="CG71" s="482" t="s">
        <v>3200</v>
      </c>
      <c r="CH71" s="482" t="s">
        <v>3200</v>
      </c>
      <c r="CI71" s="482" t="s">
        <v>3200</v>
      </c>
      <c r="CJ71" s="482" t="s">
        <v>3200</v>
      </c>
      <c r="CK71" s="482" t="s">
        <v>3200</v>
      </c>
      <c r="CL71" s="482" t="s">
        <v>3200</v>
      </c>
      <c r="CM71" s="482" t="s">
        <v>3200</v>
      </c>
      <c r="CN71" s="482" t="s">
        <v>3200</v>
      </c>
      <c r="CO71" s="482" t="s">
        <v>3200</v>
      </c>
      <c r="CP71" s="482" t="s">
        <v>3200</v>
      </c>
      <c r="CQ71" s="482" t="s">
        <v>3200</v>
      </c>
      <c r="CR71" s="482" t="s">
        <v>3200</v>
      </c>
      <c r="CS71" s="482" t="s">
        <v>3200</v>
      </c>
      <c r="CT71" s="482" t="s">
        <v>3200</v>
      </c>
      <c r="CU71" s="482" t="s">
        <v>3200</v>
      </c>
      <c r="CV71" s="482" t="s">
        <v>3200</v>
      </c>
      <c r="CW71" s="482" t="s">
        <v>3200</v>
      </c>
      <c r="CX71" s="482" t="s">
        <v>3200</v>
      </c>
      <c r="CY71" s="482" t="s">
        <v>3200</v>
      </c>
      <c r="CZ71" s="482" t="s">
        <v>3200</v>
      </c>
      <c r="DA71" s="482" t="s">
        <v>3200</v>
      </c>
      <c r="DB71" s="482" t="s">
        <v>3200</v>
      </c>
      <c r="DC71" s="482" t="s">
        <v>3200</v>
      </c>
      <c r="DD71" s="482" t="s">
        <v>3200</v>
      </c>
      <c r="DE71" s="482" t="s">
        <v>3200</v>
      </c>
      <c r="DF71" s="482" t="s">
        <v>3200</v>
      </c>
      <c r="DG71" s="482" t="s">
        <v>3200</v>
      </c>
      <c r="DH71" s="483" t="s">
        <v>3200</v>
      </c>
      <c r="DI71" s="483" t="s">
        <v>3200</v>
      </c>
      <c r="DJ71" s="483" t="s">
        <v>3200</v>
      </c>
      <c r="DK71" s="483" t="s">
        <v>3200</v>
      </c>
      <c r="DL71" s="483" t="s">
        <v>3200</v>
      </c>
      <c r="DM71" s="483" t="s">
        <v>3200</v>
      </c>
      <c r="DN71" s="484" t="s">
        <v>3200</v>
      </c>
      <c r="DP71" s="348" t="s">
        <v>3201</v>
      </c>
      <c r="DQ71" s="333" t="s">
        <v>3202</v>
      </c>
      <c r="DR71" s="290" t="s">
        <v>3203</v>
      </c>
      <c r="DS71" s="290" t="s">
        <v>3204</v>
      </c>
      <c r="DT71" s="290" t="s">
        <v>3205</v>
      </c>
      <c r="DU71" s="290" t="s">
        <v>3206</v>
      </c>
      <c r="DV71" s="290" t="s">
        <v>3207</v>
      </c>
      <c r="DW71" s="290" t="s">
        <v>3208</v>
      </c>
      <c r="DX71" s="290" t="s">
        <v>3209</v>
      </c>
      <c r="DY71" s="290" t="s">
        <v>3210</v>
      </c>
      <c r="DZ71" s="290" t="s">
        <v>3211</v>
      </c>
      <c r="EA71" s="290" t="s">
        <v>3212</v>
      </c>
    </row>
    <row r="72" spans="1:131" ht="15.6" thickBot="1" x14ac:dyDescent="0.3">
      <c r="A72" s="105"/>
      <c r="B72" s="91" t="str">
        <f t="shared" si="5"/>
        <v>YKY</v>
      </c>
      <c r="C72" s="24" t="s">
        <v>899</v>
      </c>
      <c r="D72" s="24" t="s">
        <v>942</v>
      </c>
      <c r="E72" s="63" t="str" cm="1">
        <f t="array" aca="1" ref="E72" ca="1">IFERROR(INDEX('PCD List'!$AU$5:$BK$48,MARCH('DPW3'!$D72,'PCD List'!$AR$5:$AR$48,0),MARCH('DPW3'!$B72,'PCD List'!$AU$2:$BK$2,0)),"")</f>
        <v/>
      </c>
      <c r="F72" s="10" t="s">
        <v>3196</v>
      </c>
      <c r="G72" s="19" t="s">
        <v>1921</v>
      </c>
      <c r="H72" s="11" t="s">
        <v>1144</v>
      </c>
      <c r="I72" s="166">
        <v>0</v>
      </c>
      <c r="K72" s="1081"/>
      <c r="M72" s="126"/>
      <c r="N72" s="126"/>
      <c r="O72" s="52"/>
      <c r="P72" s="52"/>
      <c r="Q72" s="52"/>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56"/>
      <c r="AV72" s="56"/>
      <c r="AW72" s="56"/>
      <c r="AX72" s="56"/>
      <c r="AY72" s="56"/>
      <c r="AZ72" s="56"/>
      <c r="BA72" s="89"/>
      <c r="BC72" s="168"/>
      <c r="BD72" s="52"/>
      <c r="BE72" s="9"/>
      <c r="BF72" s="9"/>
      <c r="BG72" s="9"/>
      <c r="BH72" s="9"/>
      <c r="BI72" s="9"/>
      <c r="BJ72" s="9"/>
      <c r="BK72" s="9"/>
      <c r="BL72" s="9"/>
      <c r="BM72" s="9"/>
      <c r="BN72" s="89"/>
      <c r="BU72" s="230" t="s">
        <v>3197</v>
      </c>
      <c r="BX72" s="348"/>
      <c r="BY72" t="s">
        <v>3199</v>
      </c>
      <c r="BZ72" s="480" t="s">
        <v>3213</v>
      </c>
      <c r="CA72" s="480" t="s">
        <v>3213</v>
      </c>
      <c r="CB72" s="480" t="s">
        <v>3213</v>
      </c>
      <c r="CC72" s="480" t="s">
        <v>3213</v>
      </c>
      <c r="CD72" s="480" t="s">
        <v>3213</v>
      </c>
      <c r="CE72" s="480" t="s">
        <v>3213</v>
      </c>
      <c r="CF72" s="480" t="s">
        <v>3213</v>
      </c>
      <c r="CG72" s="480" t="s">
        <v>3213</v>
      </c>
      <c r="CH72" s="480" t="s">
        <v>3213</v>
      </c>
      <c r="CI72" s="480" t="s">
        <v>3213</v>
      </c>
      <c r="CJ72" s="480" t="s">
        <v>3213</v>
      </c>
      <c r="CK72" s="480" t="s">
        <v>3213</v>
      </c>
      <c r="CL72" s="480" t="s">
        <v>3213</v>
      </c>
      <c r="CM72" s="480" t="s">
        <v>3213</v>
      </c>
      <c r="CN72" s="480" t="s">
        <v>3213</v>
      </c>
      <c r="CO72" s="480" t="s">
        <v>3213</v>
      </c>
      <c r="CP72" s="480" t="s">
        <v>3213</v>
      </c>
      <c r="CQ72" s="480" t="s">
        <v>3213</v>
      </c>
      <c r="CR72" s="480" t="s">
        <v>3213</v>
      </c>
      <c r="CS72" s="480" t="s">
        <v>3213</v>
      </c>
      <c r="CT72" s="480" t="s">
        <v>3213</v>
      </c>
      <c r="CU72" s="480" t="s">
        <v>3213</v>
      </c>
      <c r="CV72" s="480" t="s">
        <v>3213</v>
      </c>
      <c r="CW72" s="480" t="s">
        <v>3213</v>
      </c>
      <c r="CX72" s="480" t="s">
        <v>3213</v>
      </c>
      <c r="CY72" s="480" t="s">
        <v>3213</v>
      </c>
      <c r="CZ72" s="480" t="s">
        <v>3213</v>
      </c>
      <c r="DA72" s="480" t="s">
        <v>3213</v>
      </c>
      <c r="DB72" s="480" t="s">
        <v>3213</v>
      </c>
      <c r="DC72" s="480" t="s">
        <v>3213</v>
      </c>
      <c r="DD72" s="480" t="s">
        <v>3213</v>
      </c>
      <c r="DE72" s="480" t="s">
        <v>3213</v>
      </c>
      <c r="DF72" s="480" t="s">
        <v>3213</v>
      </c>
      <c r="DG72" s="480" t="s">
        <v>3213</v>
      </c>
      <c r="DH72" s="480" t="s">
        <v>3213</v>
      </c>
      <c r="DI72" s="480" t="s">
        <v>3213</v>
      </c>
      <c r="DJ72" s="480" t="s">
        <v>3213</v>
      </c>
      <c r="DK72" s="480" t="s">
        <v>3213</v>
      </c>
      <c r="DL72" s="480" t="s">
        <v>3213</v>
      </c>
      <c r="DM72" s="480" t="s">
        <v>3213</v>
      </c>
      <c r="DN72" s="480" t="s">
        <v>3213</v>
      </c>
      <c r="DP72" s="496" t="str">
        <f>DP$71&amp;$DO9</f>
        <v>PCD_DPW3_RES2_DLY_S1</v>
      </c>
      <c r="DQ72" s="496" t="str">
        <f t="shared" ref="DQ72:DY72" si="37">DQ$71&amp;$DO9</f>
        <v>PCD_DPW3_RES2_DIR_S1</v>
      </c>
      <c r="DR72" s="496" t="str">
        <f t="shared" si="37"/>
        <v>PCD_DPW3_RES2_DSCR_S1</v>
      </c>
      <c r="DS72" s="496" t="str">
        <f t="shared" si="37"/>
        <v>PCD_DPW3_RES2_DCS_S1</v>
      </c>
      <c r="DT72" s="496" t="str">
        <f t="shared" si="37"/>
        <v>PCD_DPW3_RES2_DSPC_S1</v>
      </c>
      <c r="DU72" s="496" t="str">
        <f t="shared" si="37"/>
        <v>PCD_DPW3_RES2_DPP_S1</v>
      </c>
      <c r="DV72" s="496" t="str">
        <f t="shared" si="37"/>
        <v>PCD_DPW3_RES2_DTPI_S1</v>
      </c>
      <c r="DW72" s="496" t="str">
        <f t="shared" si="37"/>
        <v>PCD_DPW3_RES2_DCI_S1</v>
      </c>
      <c r="DX72" s="496" t="str">
        <f t="shared" si="37"/>
        <v>PCD_DPW3_RES2_DSI_S1</v>
      </c>
      <c r="DY72" s="496" t="str">
        <f t="shared" si="37"/>
        <v>PCD_DPW3_RES2_DER_S1</v>
      </c>
      <c r="DZ72" s="496" t="str">
        <f t="shared" ref="DZ72:EA79" si="38">DZ$71&amp;$DO9</f>
        <v>PCD_DPW3_RES2_RS_S1</v>
      </c>
      <c r="EA72" s="496" t="str">
        <f t="shared" si="38"/>
        <v>PCD_DPW3_RES2_DPLE_S1</v>
      </c>
    </row>
    <row r="73" spans="1:131" ht="15.6" thickBot="1" x14ac:dyDescent="0.3">
      <c r="A73" s="105"/>
      <c r="B73" s="91" t="str">
        <f t="shared" si="5"/>
        <v>YKY</v>
      </c>
      <c r="C73" s="24" t="s">
        <v>899</v>
      </c>
      <c r="D73" s="24" t="s">
        <v>942</v>
      </c>
      <c r="E73" s="63" t="str" cm="1">
        <f t="array" aca="1" ref="E73" ca="1">IFERROR(INDEX('PCD List'!$AU$5:$BK$48,MARCH('DPW3'!$D73,'PCD List'!$AR$5:$AR$48,0),MARCH('DPW3'!$B73,'PCD List'!$AU$2:$BK$2,0)),"")</f>
        <v/>
      </c>
      <c r="F73" s="10" t="s">
        <v>3196</v>
      </c>
      <c r="G73" s="19" t="s">
        <v>1924</v>
      </c>
      <c r="H73" s="11" t="s">
        <v>1144</v>
      </c>
      <c r="I73" s="166">
        <v>0</v>
      </c>
      <c r="K73" s="1081"/>
      <c r="M73" s="126"/>
      <c r="N73" s="126"/>
      <c r="O73" s="52"/>
      <c r="P73" s="52"/>
      <c r="Q73" s="52"/>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56"/>
      <c r="AV73" s="56"/>
      <c r="AW73" s="56"/>
      <c r="AX73" s="56"/>
      <c r="AY73" s="56"/>
      <c r="AZ73" s="56"/>
      <c r="BA73" s="89"/>
      <c r="BC73" s="168"/>
      <c r="BD73" s="52"/>
      <c r="BE73" s="9"/>
      <c r="BF73" s="9"/>
      <c r="BG73" s="9"/>
      <c r="BH73" s="9"/>
      <c r="BI73" s="9"/>
      <c r="BJ73" s="9"/>
      <c r="BK73" s="9"/>
      <c r="BL73" s="9"/>
      <c r="BM73" s="9"/>
      <c r="BN73" s="89"/>
      <c r="BU73" s="230" t="s">
        <v>3197</v>
      </c>
      <c r="BX73" s="348"/>
      <c r="BY73" t="s">
        <v>3199</v>
      </c>
      <c r="BZ73" s="480" t="s">
        <v>3214</v>
      </c>
      <c r="CA73" s="480" t="s">
        <v>3214</v>
      </c>
      <c r="CB73" s="480" t="s">
        <v>3214</v>
      </c>
      <c r="CC73" s="480" t="s">
        <v>3214</v>
      </c>
      <c r="CD73" s="480" t="s">
        <v>3214</v>
      </c>
      <c r="CE73" s="480" t="s">
        <v>3214</v>
      </c>
      <c r="CF73" s="480" t="s">
        <v>3214</v>
      </c>
      <c r="CG73" s="480" t="s">
        <v>3214</v>
      </c>
      <c r="CH73" s="480" t="s">
        <v>3214</v>
      </c>
      <c r="CI73" s="480" t="s">
        <v>3214</v>
      </c>
      <c r="CJ73" s="480" t="s">
        <v>3214</v>
      </c>
      <c r="CK73" s="480" t="s">
        <v>3214</v>
      </c>
      <c r="CL73" s="480" t="s">
        <v>3214</v>
      </c>
      <c r="CM73" s="480" t="s">
        <v>3214</v>
      </c>
      <c r="CN73" s="480" t="s">
        <v>3214</v>
      </c>
      <c r="CO73" s="480" t="s">
        <v>3214</v>
      </c>
      <c r="CP73" s="480" t="s">
        <v>3214</v>
      </c>
      <c r="CQ73" s="480" t="s">
        <v>3214</v>
      </c>
      <c r="CR73" s="480" t="s">
        <v>3214</v>
      </c>
      <c r="CS73" s="480" t="s">
        <v>3214</v>
      </c>
      <c r="CT73" s="480" t="s">
        <v>3214</v>
      </c>
      <c r="CU73" s="480" t="s">
        <v>3214</v>
      </c>
      <c r="CV73" s="480" t="s">
        <v>3214</v>
      </c>
      <c r="CW73" s="480" t="s">
        <v>3214</v>
      </c>
      <c r="CX73" s="480" t="s">
        <v>3214</v>
      </c>
      <c r="CY73" s="480" t="s">
        <v>3214</v>
      </c>
      <c r="CZ73" s="480" t="s">
        <v>3214</v>
      </c>
      <c r="DA73" s="480" t="s">
        <v>3214</v>
      </c>
      <c r="DB73" s="480" t="s">
        <v>3214</v>
      </c>
      <c r="DC73" s="480" t="s">
        <v>3214</v>
      </c>
      <c r="DD73" s="480" t="s">
        <v>3214</v>
      </c>
      <c r="DE73" s="480" t="s">
        <v>3214</v>
      </c>
      <c r="DF73" s="480" t="s">
        <v>3214</v>
      </c>
      <c r="DG73" s="480" t="s">
        <v>3214</v>
      </c>
      <c r="DH73" s="480" t="s">
        <v>3214</v>
      </c>
      <c r="DI73" s="480" t="s">
        <v>3214</v>
      </c>
      <c r="DJ73" s="480" t="s">
        <v>3214</v>
      </c>
      <c r="DK73" s="480" t="s">
        <v>3214</v>
      </c>
      <c r="DL73" s="480" t="s">
        <v>3214</v>
      </c>
      <c r="DM73" s="480" t="s">
        <v>3214</v>
      </c>
      <c r="DN73" s="480" t="s">
        <v>3214</v>
      </c>
      <c r="DP73" s="496" t="str">
        <f t="shared" ref="DP73:DY79" si="39">DP$71&amp;$DO10</f>
        <v>PCD_DPW3_RES2_DLY_S2</v>
      </c>
      <c r="DQ73" s="496" t="str">
        <f t="shared" si="39"/>
        <v>PCD_DPW3_RES2_DIR_S2</v>
      </c>
      <c r="DR73" s="496" t="str">
        <f t="shared" si="39"/>
        <v>PCD_DPW3_RES2_DSCR_S2</v>
      </c>
      <c r="DS73" s="496" t="str">
        <f t="shared" si="39"/>
        <v>PCD_DPW3_RES2_DCS_S2</v>
      </c>
      <c r="DT73" s="496" t="str">
        <f t="shared" si="39"/>
        <v>PCD_DPW3_RES2_DSPC_S2</v>
      </c>
      <c r="DU73" s="496" t="str">
        <f t="shared" si="39"/>
        <v>PCD_DPW3_RES2_DPP_S2</v>
      </c>
      <c r="DV73" s="496" t="str">
        <f t="shared" si="39"/>
        <v>PCD_DPW3_RES2_DTPI_S2</v>
      </c>
      <c r="DW73" s="496" t="str">
        <f t="shared" si="39"/>
        <v>PCD_DPW3_RES2_DCI_S2</v>
      </c>
      <c r="DX73" s="496" t="str">
        <f t="shared" si="39"/>
        <v>PCD_DPW3_RES2_DSI_S2</v>
      </c>
      <c r="DY73" s="496" t="str">
        <f t="shared" si="39"/>
        <v>PCD_DPW3_RES2_DER_S2</v>
      </c>
      <c r="DZ73" s="496" t="str">
        <f t="shared" si="38"/>
        <v>PCD_DPW3_RES2_RS_S2</v>
      </c>
      <c r="EA73" s="496" t="str">
        <f t="shared" si="38"/>
        <v>PCD_DPW3_RES2_DPLE_S2</v>
      </c>
    </row>
    <row r="74" spans="1:131" ht="15.6" thickBot="1" x14ac:dyDescent="0.3">
      <c r="A74" s="105"/>
      <c r="B74" s="91" t="str">
        <f t="shared" si="5"/>
        <v>YKY</v>
      </c>
      <c r="C74" s="24" t="s">
        <v>899</v>
      </c>
      <c r="D74" s="24" t="s">
        <v>942</v>
      </c>
      <c r="E74" s="63" t="str" cm="1">
        <f t="array" aca="1" ref="E74" ca="1">IFERROR(INDEX('PCD List'!$AU$5:$BK$48,MARCH('DPW3'!$D74,'PCD List'!$AR$5:$AR$48,0),MARCH('DPW3'!$B74,'PCD List'!$AU$2:$BK$2,0)),"")</f>
        <v/>
      </c>
      <c r="F74" s="10" t="s">
        <v>3196</v>
      </c>
      <c r="G74" s="19" t="s">
        <v>1927</v>
      </c>
      <c r="H74" s="11" t="s">
        <v>1144</v>
      </c>
      <c r="I74" s="166">
        <v>0</v>
      </c>
      <c r="K74" s="1081"/>
      <c r="M74" s="126"/>
      <c r="N74" s="126"/>
      <c r="O74" s="52"/>
      <c r="P74" s="52"/>
      <c r="Q74" s="52"/>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56"/>
      <c r="AV74" s="56"/>
      <c r="AW74" s="56"/>
      <c r="AX74" s="56"/>
      <c r="AY74" s="56"/>
      <c r="AZ74" s="56"/>
      <c r="BA74" s="89"/>
      <c r="BC74" s="168"/>
      <c r="BD74" s="52"/>
      <c r="BE74" s="9"/>
      <c r="BF74" s="9"/>
      <c r="BG74" s="9"/>
      <c r="BH74" s="9"/>
      <c r="BI74" s="9"/>
      <c r="BJ74" s="9"/>
      <c r="BK74" s="9"/>
      <c r="BL74" s="9"/>
      <c r="BM74" s="9"/>
      <c r="BN74" s="89"/>
      <c r="BU74" s="230" t="s">
        <v>3197</v>
      </c>
      <c r="BX74" s="348"/>
      <c r="BY74" t="s">
        <v>3199</v>
      </c>
      <c r="BZ74" s="480" t="s">
        <v>3215</v>
      </c>
      <c r="CA74" s="480" t="s">
        <v>3215</v>
      </c>
      <c r="CB74" s="480" t="s">
        <v>3215</v>
      </c>
      <c r="CC74" s="480" t="s">
        <v>3215</v>
      </c>
      <c r="CD74" s="480" t="s">
        <v>3215</v>
      </c>
      <c r="CE74" s="480" t="s">
        <v>3215</v>
      </c>
      <c r="CF74" s="480" t="s">
        <v>3215</v>
      </c>
      <c r="CG74" s="480" t="s">
        <v>3215</v>
      </c>
      <c r="CH74" s="480" t="s">
        <v>3215</v>
      </c>
      <c r="CI74" s="480" t="s">
        <v>3215</v>
      </c>
      <c r="CJ74" s="480" t="s">
        <v>3215</v>
      </c>
      <c r="CK74" s="480" t="s">
        <v>3215</v>
      </c>
      <c r="CL74" s="480" t="s">
        <v>3215</v>
      </c>
      <c r="CM74" s="480" t="s">
        <v>3215</v>
      </c>
      <c r="CN74" s="480" t="s">
        <v>3215</v>
      </c>
      <c r="CO74" s="480" t="s">
        <v>3215</v>
      </c>
      <c r="CP74" s="480" t="s">
        <v>3215</v>
      </c>
      <c r="CQ74" s="480" t="s">
        <v>3215</v>
      </c>
      <c r="CR74" s="480" t="s">
        <v>3215</v>
      </c>
      <c r="CS74" s="480" t="s">
        <v>3215</v>
      </c>
      <c r="CT74" s="480" t="s">
        <v>3215</v>
      </c>
      <c r="CU74" s="480" t="s">
        <v>3215</v>
      </c>
      <c r="CV74" s="480" t="s">
        <v>3215</v>
      </c>
      <c r="CW74" s="480" t="s">
        <v>3215</v>
      </c>
      <c r="CX74" s="480" t="s">
        <v>3215</v>
      </c>
      <c r="CY74" s="480" t="s">
        <v>3215</v>
      </c>
      <c r="CZ74" s="480" t="s">
        <v>3215</v>
      </c>
      <c r="DA74" s="480" t="s">
        <v>3215</v>
      </c>
      <c r="DB74" s="480" t="s">
        <v>3215</v>
      </c>
      <c r="DC74" s="480" t="s">
        <v>3215</v>
      </c>
      <c r="DD74" s="480" t="s">
        <v>3215</v>
      </c>
      <c r="DE74" s="480" t="s">
        <v>3215</v>
      </c>
      <c r="DF74" s="480" t="s">
        <v>3215</v>
      </c>
      <c r="DG74" s="480" t="s">
        <v>3215</v>
      </c>
      <c r="DH74" s="480" t="s">
        <v>3215</v>
      </c>
      <c r="DI74" s="480" t="s">
        <v>3215</v>
      </c>
      <c r="DJ74" s="480" t="s">
        <v>3215</v>
      </c>
      <c r="DK74" s="480" t="s">
        <v>3215</v>
      </c>
      <c r="DL74" s="480" t="s">
        <v>3215</v>
      </c>
      <c r="DM74" s="480" t="s">
        <v>3215</v>
      </c>
      <c r="DN74" s="480" t="s">
        <v>3215</v>
      </c>
      <c r="DP74" s="496" t="str">
        <f t="shared" si="39"/>
        <v>PCD_DPW3_RES2_DLY_S3</v>
      </c>
      <c r="DQ74" s="496" t="str">
        <f t="shared" si="39"/>
        <v>PCD_DPW3_RES2_DIR_S3</v>
      </c>
      <c r="DR74" s="496" t="str">
        <f t="shared" si="39"/>
        <v>PCD_DPW3_RES2_DSCR_S3</v>
      </c>
      <c r="DS74" s="496" t="str">
        <f t="shared" si="39"/>
        <v>PCD_DPW3_RES2_DCS_S3</v>
      </c>
      <c r="DT74" s="496" t="str">
        <f t="shared" si="39"/>
        <v>PCD_DPW3_RES2_DSPC_S3</v>
      </c>
      <c r="DU74" s="496" t="str">
        <f t="shared" si="39"/>
        <v>PCD_DPW3_RES2_DPP_S3</v>
      </c>
      <c r="DV74" s="496" t="str">
        <f t="shared" si="39"/>
        <v>PCD_DPW3_RES2_DTPI_S3</v>
      </c>
      <c r="DW74" s="496" t="str">
        <f t="shared" si="39"/>
        <v>PCD_DPW3_RES2_DCI_S3</v>
      </c>
      <c r="DX74" s="496" t="str">
        <f t="shared" si="39"/>
        <v>PCD_DPW3_RES2_DSI_S3</v>
      </c>
      <c r="DY74" s="496" t="str">
        <f t="shared" si="39"/>
        <v>PCD_DPW3_RES2_DER_S3</v>
      </c>
      <c r="DZ74" s="496" t="str">
        <f t="shared" si="38"/>
        <v>PCD_DPW3_RES2_RS_S3</v>
      </c>
      <c r="EA74" s="496" t="str">
        <f t="shared" si="38"/>
        <v>PCD_DPW3_RES2_DPLE_S3</v>
      </c>
    </row>
    <row r="75" spans="1:131" ht="15.6" thickBot="1" x14ac:dyDescent="0.3">
      <c r="A75" s="105"/>
      <c r="B75" s="91" t="str">
        <f t="shared" si="5"/>
        <v>YKY</v>
      </c>
      <c r="C75" s="24" t="s">
        <v>899</v>
      </c>
      <c r="D75" s="24" t="s">
        <v>942</v>
      </c>
      <c r="E75" s="63" t="str" cm="1">
        <f t="array" aca="1" ref="E75" ca="1">IFERROR(INDEX('PCD List'!$AU$5:$BK$48,MARCH('DPW3'!$D75,'PCD List'!$AR$5:$AR$48,0),MARCH('DPW3'!$B75,'PCD List'!$AU$2:$BK$2,0)),"")</f>
        <v/>
      </c>
      <c r="F75" s="10" t="s">
        <v>3196</v>
      </c>
      <c r="G75" s="19" t="s">
        <v>1930</v>
      </c>
      <c r="H75" s="11" t="s">
        <v>1144</v>
      </c>
      <c r="I75" s="166">
        <v>0</v>
      </c>
      <c r="K75" s="1081"/>
      <c r="M75" s="126"/>
      <c r="N75" s="126"/>
      <c r="O75" s="52"/>
      <c r="P75" s="52"/>
      <c r="Q75" s="52"/>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56"/>
      <c r="AV75" s="56"/>
      <c r="AW75" s="56"/>
      <c r="AX75" s="56"/>
      <c r="AY75" s="56"/>
      <c r="AZ75" s="56"/>
      <c r="BA75" s="89"/>
      <c r="BC75" s="168"/>
      <c r="BD75" s="52"/>
      <c r="BE75" s="9"/>
      <c r="BF75" s="9"/>
      <c r="BG75" s="9"/>
      <c r="BH75" s="9"/>
      <c r="BI75" s="9"/>
      <c r="BJ75" s="9"/>
      <c r="BK75" s="9"/>
      <c r="BL75" s="9"/>
      <c r="BM75" s="9"/>
      <c r="BN75" s="89"/>
      <c r="BU75" s="230" t="s">
        <v>3197</v>
      </c>
      <c r="BX75" s="348"/>
      <c r="BY75" t="s">
        <v>3199</v>
      </c>
      <c r="BZ75" s="480" t="s">
        <v>3216</v>
      </c>
      <c r="CA75" s="480" t="s">
        <v>3216</v>
      </c>
      <c r="CB75" s="480" t="s">
        <v>3216</v>
      </c>
      <c r="CC75" s="480" t="s">
        <v>3216</v>
      </c>
      <c r="CD75" s="480" t="s">
        <v>3216</v>
      </c>
      <c r="CE75" s="480" t="s">
        <v>3216</v>
      </c>
      <c r="CF75" s="480" t="s">
        <v>3216</v>
      </c>
      <c r="CG75" s="480" t="s">
        <v>3216</v>
      </c>
      <c r="CH75" s="480" t="s">
        <v>3216</v>
      </c>
      <c r="CI75" s="480" t="s">
        <v>3216</v>
      </c>
      <c r="CJ75" s="480" t="s">
        <v>3216</v>
      </c>
      <c r="CK75" s="480" t="s">
        <v>3216</v>
      </c>
      <c r="CL75" s="480" t="s">
        <v>3216</v>
      </c>
      <c r="CM75" s="480" t="s">
        <v>3216</v>
      </c>
      <c r="CN75" s="480" t="s">
        <v>3216</v>
      </c>
      <c r="CO75" s="480" t="s">
        <v>3216</v>
      </c>
      <c r="CP75" s="480" t="s">
        <v>3216</v>
      </c>
      <c r="CQ75" s="480" t="s">
        <v>3216</v>
      </c>
      <c r="CR75" s="480" t="s">
        <v>3216</v>
      </c>
      <c r="CS75" s="480" t="s">
        <v>3216</v>
      </c>
      <c r="CT75" s="480" t="s">
        <v>3216</v>
      </c>
      <c r="CU75" s="480" t="s">
        <v>3216</v>
      </c>
      <c r="CV75" s="480" t="s">
        <v>3216</v>
      </c>
      <c r="CW75" s="480" t="s">
        <v>3216</v>
      </c>
      <c r="CX75" s="480" t="s">
        <v>3216</v>
      </c>
      <c r="CY75" s="480" t="s">
        <v>3216</v>
      </c>
      <c r="CZ75" s="480" t="s">
        <v>3216</v>
      </c>
      <c r="DA75" s="480" t="s">
        <v>3216</v>
      </c>
      <c r="DB75" s="480" t="s">
        <v>3216</v>
      </c>
      <c r="DC75" s="480" t="s">
        <v>3216</v>
      </c>
      <c r="DD75" s="480" t="s">
        <v>3216</v>
      </c>
      <c r="DE75" s="480" t="s">
        <v>3216</v>
      </c>
      <c r="DF75" s="480" t="s">
        <v>3216</v>
      </c>
      <c r="DG75" s="480" t="s">
        <v>3216</v>
      </c>
      <c r="DH75" s="480" t="s">
        <v>3216</v>
      </c>
      <c r="DI75" s="480" t="s">
        <v>3216</v>
      </c>
      <c r="DJ75" s="480" t="s">
        <v>3216</v>
      </c>
      <c r="DK75" s="480" t="s">
        <v>3216</v>
      </c>
      <c r="DL75" s="480" t="s">
        <v>3216</v>
      </c>
      <c r="DM75" s="480" t="s">
        <v>3216</v>
      </c>
      <c r="DN75" s="480" t="s">
        <v>3216</v>
      </c>
      <c r="DP75" s="496" t="str">
        <f t="shared" si="39"/>
        <v>PCD_DPW3_RES2_DLY_S4</v>
      </c>
      <c r="DQ75" s="496" t="str">
        <f t="shared" si="39"/>
        <v>PCD_DPW3_RES2_DIR_S4</v>
      </c>
      <c r="DR75" s="496" t="str">
        <f t="shared" si="39"/>
        <v>PCD_DPW3_RES2_DSCR_S4</v>
      </c>
      <c r="DS75" s="496" t="str">
        <f t="shared" si="39"/>
        <v>PCD_DPW3_RES2_DCS_S4</v>
      </c>
      <c r="DT75" s="496" t="str">
        <f t="shared" si="39"/>
        <v>PCD_DPW3_RES2_DSPC_S4</v>
      </c>
      <c r="DU75" s="496" t="str">
        <f t="shared" si="39"/>
        <v>PCD_DPW3_RES2_DPP_S4</v>
      </c>
      <c r="DV75" s="496" t="str">
        <f t="shared" si="39"/>
        <v>PCD_DPW3_RES2_DTPI_S4</v>
      </c>
      <c r="DW75" s="496" t="str">
        <f t="shared" si="39"/>
        <v>PCD_DPW3_RES2_DCI_S4</v>
      </c>
      <c r="DX75" s="496" t="str">
        <f t="shared" si="39"/>
        <v>PCD_DPW3_RES2_DSI_S4</v>
      </c>
      <c r="DY75" s="496" t="str">
        <f t="shared" si="39"/>
        <v>PCD_DPW3_RES2_DER_S4</v>
      </c>
      <c r="DZ75" s="496" t="str">
        <f t="shared" si="38"/>
        <v>PCD_DPW3_RES2_RS_S4</v>
      </c>
      <c r="EA75" s="496" t="str">
        <f t="shared" si="38"/>
        <v>PCD_DPW3_RES2_DPLE_S4</v>
      </c>
    </row>
    <row r="76" spans="1:131" ht="15.6" thickBot="1" x14ac:dyDescent="0.3">
      <c r="A76" s="105"/>
      <c r="B76" s="91" t="str">
        <f t="shared" si="5"/>
        <v>YKY</v>
      </c>
      <c r="C76" s="24" t="s">
        <v>899</v>
      </c>
      <c r="D76" s="24" t="s">
        <v>942</v>
      </c>
      <c r="E76" s="63" t="str" cm="1">
        <f t="array" aca="1" ref="E76" ca="1">IFERROR(INDEX('PCD List'!$AU$5:$BK$48,MARCH('DPW3'!$D76,'PCD List'!$AR$5:$AR$48,0),MARCH('DPW3'!$B76,'PCD List'!$AU$2:$BK$2,0)),"")</f>
        <v/>
      </c>
      <c r="F76" s="10" t="s">
        <v>3196</v>
      </c>
      <c r="G76" s="19" t="s">
        <v>1933</v>
      </c>
      <c r="H76" s="11" t="s">
        <v>1144</v>
      </c>
      <c r="I76" s="166">
        <v>0</v>
      </c>
      <c r="K76" s="1081"/>
      <c r="M76" s="126"/>
      <c r="N76" s="126"/>
      <c r="O76" s="52"/>
      <c r="P76" s="52"/>
      <c r="Q76" s="52"/>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56"/>
      <c r="AV76" s="56"/>
      <c r="AW76" s="56"/>
      <c r="AX76" s="56"/>
      <c r="AY76" s="56"/>
      <c r="AZ76" s="56"/>
      <c r="BA76" s="89"/>
      <c r="BC76" s="168"/>
      <c r="BD76" s="52"/>
      <c r="BE76" s="9"/>
      <c r="BF76" s="9"/>
      <c r="BG76" s="9"/>
      <c r="BH76" s="9"/>
      <c r="BI76" s="9"/>
      <c r="BJ76" s="9"/>
      <c r="BK76" s="9"/>
      <c r="BL76" s="9"/>
      <c r="BM76" s="9"/>
      <c r="BN76" s="89"/>
      <c r="BU76" s="230" t="s">
        <v>3197</v>
      </c>
      <c r="BX76" s="348"/>
      <c r="BY76" t="s">
        <v>3199</v>
      </c>
      <c r="BZ76" s="480" t="s">
        <v>3217</v>
      </c>
      <c r="CA76" s="480" t="s">
        <v>3217</v>
      </c>
      <c r="CB76" s="480" t="s">
        <v>3217</v>
      </c>
      <c r="CC76" s="480" t="s">
        <v>3217</v>
      </c>
      <c r="CD76" s="480" t="s">
        <v>3217</v>
      </c>
      <c r="CE76" s="480" t="s">
        <v>3217</v>
      </c>
      <c r="CF76" s="480" t="s">
        <v>3217</v>
      </c>
      <c r="CG76" s="480" t="s">
        <v>3217</v>
      </c>
      <c r="CH76" s="480" t="s">
        <v>3217</v>
      </c>
      <c r="CI76" s="480" t="s">
        <v>3217</v>
      </c>
      <c r="CJ76" s="480" t="s">
        <v>3217</v>
      </c>
      <c r="CK76" s="480" t="s">
        <v>3217</v>
      </c>
      <c r="CL76" s="480" t="s">
        <v>3217</v>
      </c>
      <c r="CM76" s="480" t="s">
        <v>3217</v>
      </c>
      <c r="CN76" s="480" t="s">
        <v>3217</v>
      </c>
      <c r="CO76" s="480" t="s">
        <v>3217</v>
      </c>
      <c r="CP76" s="480" t="s">
        <v>3217</v>
      </c>
      <c r="CQ76" s="480" t="s">
        <v>3217</v>
      </c>
      <c r="CR76" s="480" t="s">
        <v>3217</v>
      </c>
      <c r="CS76" s="480" t="s">
        <v>3217</v>
      </c>
      <c r="CT76" s="480" t="s">
        <v>3217</v>
      </c>
      <c r="CU76" s="480" t="s">
        <v>3217</v>
      </c>
      <c r="CV76" s="480" t="s">
        <v>3217</v>
      </c>
      <c r="CW76" s="480" t="s">
        <v>3217</v>
      </c>
      <c r="CX76" s="480" t="s">
        <v>3217</v>
      </c>
      <c r="CY76" s="480" t="s">
        <v>3217</v>
      </c>
      <c r="CZ76" s="480" t="s">
        <v>3217</v>
      </c>
      <c r="DA76" s="480" t="s">
        <v>3217</v>
      </c>
      <c r="DB76" s="480" t="s">
        <v>3217</v>
      </c>
      <c r="DC76" s="480" t="s">
        <v>3217</v>
      </c>
      <c r="DD76" s="480" t="s">
        <v>3217</v>
      </c>
      <c r="DE76" s="480" t="s">
        <v>3217</v>
      </c>
      <c r="DF76" s="480" t="s">
        <v>3217</v>
      </c>
      <c r="DG76" s="480" t="s">
        <v>3217</v>
      </c>
      <c r="DH76" s="480" t="s">
        <v>3217</v>
      </c>
      <c r="DI76" s="480" t="s">
        <v>3217</v>
      </c>
      <c r="DJ76" s="480" t="s">
        <v>3217</v>
      </c>
      <c r="DK76" s="480" t="s">
        <v>3217</v>
      </c>
      <c r="DL76" s="480" t="s">
        <v>3217</v>
      </c>
      <c r="DM76" s="480" t="s">
        <v>3217</v>
      </c>
      <c r="DN76" s="480" t="s">
        <v>3217</v>
      </c>
      <c r="DP76" s="496" t="str">
        <f t="shared" si="39"/>
        <v>PCD_DPW3_RES2_DLY_S5</v>
      </c>
      <c r="DQ76" s="496" t="str">
        <f t="shared" si="39"/>
        <v>PCD_DPW3_RES2_DIR_S5</v>
      </c>
      <c r="DR76" s="496" t="str">
        <f t="shared" si="39"/>
        <v>PCD_DPW3_RES2_DSCR_S5</v>
      </c>
      <c r="DS76" s="496" t="str">
        <f t="shared" si="39"/>
        <v>PCD_DPW3_RES2_DCS_S5</v>
      </c>
      <c r="DT76" s="496" t="str">
        <f t="shared" si="39"/>
        <v>PCD_DPW3_RES2_DSPC_S5</v>
      </c>
      <c r="DU76" s="496" t="str">
        <f t="shared" si="39"/>
        <v>PCD_DPW3_RES2_DPP_S5</v>
      </c>
      <c r="DV76" s="496" t="str">
        <f t="shared" si="39"/>
        <v>PCD_DPW3_RES2_DTPI_S5</v>
      </c>
      <c r="DW76" s="496" t="str">
        <f t="shared" si="39"/>
        <v>PCD_DPW3_RES2_DCI_S5</v>
      </c>
      <c r="DX76" s="496" t="str">
        <f t="shared" si="39"/>
        <v>PCD_DPW3_RES2_DSI_S5</v>
      </c>
      <c r="DY76" s="496" t="str">
        <f t="shared" si="39"/>
        <v>PCD_DPW3_RES2_DER_S5</v>
      </c>
      <c r="DZ76" s="496" t="str">
        <f t="shared" si="38"/>
        <v>PCD_DPW3_RES2_RS_S5</v>
      </c>
      <c r="EA76" s="496" t="str">
        <f t="shared" si="38"/>
        <v>PCD_DPW3_RES2_DPLE_S5</v>
      </c>
    </row>
    <row r="77" spans="1:131" ht="15.6" thickBot="1" x14ac:dyDescent="0.3">
      <c r="A77" s="105"/>
      <c r="B77" s="91" t="str">
        <f t="shared" si="5"/>
        <v>YKY</v>
      </c>
      <c r="C77" s="24" t="s">
        <v>899</v>
      </c>
      <c r="D77" s="24" t="s">
        <v>942</v>
      </c>
      <c r="E77" s="63" t="str" cm="1">
        <f t="array" aca="1" ref="E77" ca="1">IFERROR(INDEX('PCD List'!$AU$5:$BK$48,MARCH('DPW3'!$D77,'PCD List'!$AR$5:$AR$48,0),MARCH('DPW3'!$B77,'PCD List'!$AU$2:$BK$2,0)),"")</f>
        <v/>
      </c>
      <c r="F77" s="10" t="s">
        <v>3196</v>
      </c>
      <c r="G77" s="19" t="s">
        <v>1936</v>
      </c>
      <c r="H77" s="11" t="s">
        <v>1144</v>
      </c>
      <c r="I77" s="166">
        <v>0</v>
      </c>
      <c r="K77" s="1081"/>
      <c r="M77" s="126"/>
      <c r="N77" s="126"/>
      <c r="O77" s="52"/>
      <c r="P77" s="52"/>
      <c r="Q77" s="52"/>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56"/>
      <c r="AV77" s="56"/>
      <c r="AW77" s="56"/>
      <c r="AX77" s="56"/>
      <c r="AY77" s="56"/>
      <c r="AZ77" s="56"/>
      <c r="BA77" s="89"/>
      <c r="BC77" s="168"/>
      <c r="BD77" s="52"/>
      <c r="BE77" s="9"/>
      <c r="BF77" s="9"/>
      <c r="BG77" s="9"/>
      <c r="BH77" s="9"/>
      <c r="BI77" s="9"/>
      <c r="BJ77" s="9"/>
      <c r="BK77" s="9"/>
      <c r="BL77" s="9"/>
      <c r="BM77" s="9"/>
      <c r="BN77" s="89"/>
      <c r="BU77" s="230" t="s">
        <v>3197</v>
      </c>
      <c r="BX77" s="348"/>
      <c r="BY77" t="s">
        <v>3199</v>
      </c>
      <c r="BZ77" s="480" t="s">
        <v>3218</v>
      </c>
      <c r="CA77" s="480" t="s">
        <v>3218</v>
      </c>
      <c r="CB77" s="480" t="s">
        <v>3218</v>
      </c>
      <c r="CC77" s="480" t="s">
        <v>3218</v>
      </c>
      <c r="CD77" s="480" t="s">
        <v>3218</v>
      </c>
      <c r="CE77" s="480" t="s">
        <v>3218</v>
      </c>
      <c r="CF77" s="480" t="s">
        <v>3218</v>
      </c>
      <c r="CG77" s="480" t="s">
        <v>3218</v>
      </c>
      <c r="CH77" s="480" t="s">
        <v>3218</v>
      </c>
      <c r="CI77" s="480" t="s">
        <v>3218</v>
      </c>
      <c r="CJ77" s="480" t="s">
        <v>3218</v>
      </c>
      <c r="CK77" s="480" t="s">
        <v>3218</v>
      </c>
      <c r="CL77" s="480" t="s">
        <v>3218</v>
      </c>
      <c r="CM77" s="480" t="s">
        <v>3218</v>
      </c>
      <c r="CN77" s="480" t="s">
        <v>3218</v>
      </c>
      <c r="CO77" s="480" t="s">
        <v>3218</v>
      </c>
      <c r="CP77" s="480" t="s">
        <v>3218</v>
      </c>
      <c r="CQ77" s="480" t="s">
        <v>3218</v>
      </c>
      <c r="CR77" s="480" t="s">
        <v>3218</v>
      </c>
      <c r="CS77" s="480" t="s">
        <v>3218</v>
      </c>
      <c r="CT77" s="480" t="s">
        <v>3218</v>
      </c>
      <c r="CU77" s="480" t="s">
        <v>3218</v>
      </c>
      <c r="CV77" s="480" t="s">
        <v>3218</v>
      </c>
      <c r="CW77" s="480" t="s">
        <v>3218</v>
      </c>
      <c r="CX77" s="480" t="s">
        <v>3218</v>
      </c>
      <c r="CY77" s="480" t="s">
        <v>3218</v>
      </c>
      <c r="CZ77" s="480" t="s">
        <v>3218</v>
      </c>
      <c r="DA77" s="480" t="s">
        <v>3218</v>
      </c>
      <c r="DB77" s="480" t="s">
        <v>3218</v>
      </c>
      <c r="DC77" s="480" t="s">
        <v>3218</v>
      </c>
      <c r="DD77" s="480" t="s">
        <v>3218</v>
      </c>
      <c r="DE77" s="480" t="s">
        <v>3218</v>
      </c>
      <c r="DF77" s="480" t="s">
        <v>3218</v>
      </c>
      <c r="DG77" s="480" t="s">
        <v>3218</v>
      </c>
      <c r="DH77" s="480" t="s">
        <v>3218</v>
      </c>
      <c r="DI77" s="480" t="s">
        <v>3218</v>
      </c>
      <c r="DJ77" s="480" t="s">
        <v>3218</v>
      </c>
      <c r="DK77" s="480" t="s">
        <v>3218</v>
      </c>
      <c r="DL77" s="480" t="s">
        <v>3218</v>
      </c>
      <c r="DM77" s="480" t="s">
        <v>3218</v>
      </c>
      <c r="DN77" s="480" t="s">
        <v>3218</v>
      </c>
      <c r="DP77" s="496" t="str">
        <f t="shared" si="39"/>
        <v>PCD_DPW3_RES2_DLY_S6</v>
      </c>
      <c r="DQ77" s="496" t="str">
        <f t="shared" si="39"/>
        <v>PCD_DPW3_RES2_DIR_S6</v>
      </c>
      <c r="DR77" s="496" t="str">
        <f t="shared" si="39"/>
        <v>PCD_DPW3_RES2_DSCR_S6</v>
      </c>
      <c r="DS77" s="496" t="str">
        <f t="shared" si="39"/>
        <v>PCD_DPW3_RES2_DCS_S6</v>
      </c>
      <c r="DT77" s="496" t="str">
        <f t="shared" si="39"/>
        <v>PCD_DPW3_RES2_DSPC_S6</v>
      </c>
      <c r="DU77" s="496" t="str">
        <f t="shared" si="39"/>
        <v>PCD_DPW3_RES2_DPP_S6</v>
      </c>
      <c r="DV77" s="496" t="str">
        <f t="shared" si="39"/>
        <v>PCD_DPW3_RES2_DTPI_S6</v>
      </c>
      <c r="DW77" s="496" t="str">
        <f t="shared" si="39"/>
        <v>PCD_DPW3_RES2_DCI_S6</v>
      </c>
      <c r="DX77" s="496" t="str">
        <f t="shared" si="39"/>
        <v>PCD_DPW3_RES2_DSI_S6</v>
      </c>
      <c r="DY77" s="496" t="str">
        <f t="shared" si="39"/>
        <v>PCD_DPW3_RES2_DER_S6</v>
      </c>
      <c r="DZ77" s="496" t="str">
        <f t="shared" si="38"/>
        <v>PCD_DPW3_RES2_RS_S6</v>
      </c>
      <c r="EA77" s="496" t="str">
        <f t="shared" si="38"/>
        <v>PCD_DPW3_RES2_DPLE_S6</v>
      </c>
    </row>
    <row r="78" spans="1:131" ht="15.6" thickBot="1" x14ac:dyDescent="0.3">
      <c r="A78" s="105"/>
      <c r="B78" s="91" t="str">
        <f t="shared" si="5"/>
        <v>YKY</v>
      </c>
      <c r="C78" s="24" t="s">
        <v>899</v>
      </c>
      <c r="D78" s="24" t="s">
        <v>942</v>
      </c>
      <c r="E78" s="63" t="str" cm="1">
        <f t="array" aca="1" ref="E78" ca="1">IFERROR(INDEX('PCD List'!$AU$5:$BK$48,MARCH('DPW3'!$D78,'PCD List'!$AR$5:$AR$48,0),MARCH('DPW3'!$B78,'PCD List'!$AU$2:$BK$2,0)),"")</f>
        <v/>
      </c>
      <c r="F78" s="10" t="s">
        <v>3196</v>
      </c>
      <c r="G78" s="19" t="s">
        <v>1939</v>
      </c>
      <c r="H78" s="11" t="s">
        <v>1144</v>
      </c>
      <c r="I78" s="166">
        <v>0</v>
      </c>
      <c r="K78" s="1081"/>
      <c r="M78" s="126"/>
      <c r="N78" s="126"/>
      <c r="O78" s="52"/>
      <c r="P78" s="52"/>
      <c r="Q78" s="52"/>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56"/>
      <c r="AV78" s="56"/>
      <c r="AW78" s="56"/>
      <c r="AX78" s="56"/>
      <c r="AY78" s="56"/>
      <c r="AZ78" s="56"/>
      <c r="BA78" s="138"/>
      <c r="BC78" s="168"/>
      <c r="BD78" s="52"/>
      <c r="BE78" s="9"/>
      <c r="BF78" s="9"/>
      <c r="BG78" s="9"/>
      <c r="BH78" s="9"/>
      <c r="BI78" s="9"/>
      <c r="BJ78" s="9"/>
      <c r="BK78" s="9"/>
      <c r="BL78" s="9"/>
      <c r="BM78" s="9"/>
      <c r="BN78" s="89"/>
      <c r="BU78" s="230" t="s">
        <v>3197</v>
      </c>
      <c r="BX78" s="348"/>
      <c r="BY78" t="s">
        <v>3199</v>
      </c>
      <c r="BZ78" s="485" t="s">
        <v>3219</v>
      </c>
      <c r="CA78" s="485" t="s">
        <v>3219</v>
      </c>
      <c r="CB78" s="485" t="s">
        <v>3219</v>
      </c>
      <c r="CC78" s="485" t="s">
        <v>3219</v>
      </c>
      <c r="CD78" s="485" t="s">
        <v>3219</v>
      </c>
      <c r="CE78" s="485" t="s">
        <v>3219</v>
      </c>
      <c r="CF78" s="485" t="s">
        <v>3219</v>
      </c>
      <c r="CG78" s="485" t="s">
        <v>3219</v>
      </c>
      <c r="CH78" s="485" t="s">
        <v>3219</v>
      </c>
      <c r="CI78" s="485" t="s">
        <v>3219</v>
      </c>
      <c r="CJ78" s="485" t="s">
        <v>3219</v>
      </c>
      <c r="CK78" s="485" t="s">
        <v>3219</v>
      </c>
      <c r="CL78" s="485" t="s">
        <v>3219</v>
      </c>
      <c r="CM78" s="485" t="s">
        <v>3219</v>
      </c>
      <c r="CN78" s="485" t="s">
        <v>3219</v>
      </c>
      <c r="CO78" s="485" t="s">
        <v>3219</v>
      </c>
      <c r="CP78" s="485" t="s">
        <v>3219</v>
      </c>
      <c r="CQ78" s="485" t="s">
        <v>3219</v>
      </c>
      <c r="CR78" s="485" t="s">
        <v>3219</v>
      </c>
      <c r="CS78" s="485" t="s">
        <v>3219</v>
      </c>
      <c r="CT78" s="485" t="s">
        <v>3219</v>
      </c>
      <c r="CU78" s="485" t="s">
        <v>3219</v>
      </c>
      <c r="CV78" s="485" t="s">
        <v>3219</v>
      </c>
      <c r="CW78" s="485" t="s">
        <v>3219</v>
      </c>
      <c r="CX78" s="485" t="s">
        <v>3219</v>
      </c>
      <c r="CY78" s="485" t="s">
        <v>3219</v>
      </c>
      <c r="CZ78" s="485" t="s">
        <v>3219</v>
      </c>
      <c r="DA78" s="485" t="s">
        <v>3219</v>
      </c>
      <c r="DB78" s="485" t="s">
        <v>3219</v>
      </c>
      <c r="DC78" s="485" t="s">
        <v>3219</v>
      </c>
      <c r="DD78" s="485" t="s">
        <v>3219</v>
      </c>
      <c r="DE78" s="485" t="s">
        <v>3219</v>
      </c>
      <c r="DF78" s="485" t="s">
        <v>3219</v>
      </c>
      <c r="DG78" s="485" t="s">
        <v>3219</v>
      </c>
      <c r="DH78" s="485" t="s">
        <v>3219</v>
      </c>
      <c r="DI78" s="485" t="s">
        <v>3219</v>
      </c>
      <c r="DJ78" s="485" t="s">
        <v>3219</v>
      </c>
      <c r="DK78" s="485" t="s">
        <v>3219</v>
      </c>
      <c r="DL78" s="485" t="s">
        <v>3219</v>
      </c>
      <c r="DM78" s="485" t="s">
        <v>3219</v>
      </c>
      <c r="DN78" s="485" t="s">
        <v>3219</v>
      </c>
      <c r="DP78" s="496" t="str">
        <f t="shared" si="39"/>
        <v>PCD_DPW3_RES2_DLY_S7</v>
      </c>
      <c r="DQ78" s="496" t="str">
        <f t="shared" si="39"/>
        <v>PCD_DPW3_RES2_DIR_S7</v>
      </c>
      <c r="DR78" s="496" t="str">
        <f t="shared" si="39"/>
        <v>PCD_DPW3_RES2_DSCR_S7</v>
      </c>
      <c r="DS78" s="496" t="str">
        <f t="shared" si="39"/>
        <v>PCD_DPW3_RES2_DCS_S7</v>
      </c>
      <c r="DT78" s="496" t="str">
        <f t="shared" si="39"/>
        <v>PCD_DPW3_RES2_DSPC_S7</v>
      </c>
      <c r="DU78" s="496" t="str">
        <f t="shared" si="39"/>
        <v>PCD_DPW3_RES2_DPP_S7</v>
      </c>
      <c r="DV78" s="496" t="str">
        <f t="shared" si="39"/>
        <v>PCD_DPW3_RES2_DTPI_S7</v>
      </c>
      <c r="DW78" s="496" t="str">
        <f t="shared" si="39"/>
        <v>PCD_DPW3_RES2_DCI_S7</v>
      </c>
      <c r="DX78" s="496" t="str">
        <f t="shared" si="39"/>
        <v>PCD_DPW3_RES2_DSI_S7</v>
      </c>
      <c r="DY78" s="496" t="str">
        <f t="shared" si="39"/>
        <v>PCD_DPW3_RES2_DER_S7</v>
      </c>
      <c r="DZ78" s="496" t="str">
        <f t="shared" si="38"/>
        <v>PCD_DPW3_RES2_RS_S7</v>
      </c>
      <c r="EA78" s="496" t="str">
        <f t="shared" si="38"/>
        <v>PCD_DPW3_RES2_DPLE_S7</v>
      </c>
    </row>
    <row r="79" spans="1:131" ht="15.6" thickBot="1" x14ac:dyDescent="0.3">
      <c r="A79" s="105"/>
      <c r="B79" s="93" t="str">
        <f t="shared" si="5"/>
        <v>YKY</v>
      </c>
      <c r="C79" s="284" t="s">
        <v>899</v>
      </c>
      <c r="D79" s="284" t="s">
        <v>942</v>
      </c>
      <c r="E79" s="109" t="str" cm="1">
        <f t="array" aca="1" ref="E79" ca="1">IFERROR(INDEX('PCD List'!$AU$5:$BK$48,MARCH('DPW3'!$D79,'PCD List'!$AR$5:$AR$48,0),MARCH('DPW3'!$B79,'PCD List'!$AU$2:$BK$2,0)),"")</f>
        <v/>
      </c>
      <c r="F79" s="391" t="s">
        <v>3196</v>
      </c>
      <c r="G79" s="227" t="s">
        <v>1942</v>
      </c>
      <c r="H79" s="222" t="s">
        <v>1144</v>
      </c>
      <c r="I79" s="167">
        <v>0</v>
      </c>
      <c r="K79" s="1081"/>
      <c r="M79" s="429">
        <f>SUM( M71:M77)</f>
        <v>0</v>
      </c>
      <c r="N79" s="430">
        <f t="shared" ref="N79:BA79" si="40">SUM( N71:N77)</f>
        <v>0</v>
      </c>
      <c r="O79" s="431">
        <f t="shared" si="40"/>
        <v>0</v>
      </c>
      <c r="P79" s="431">
        <f t="shared" si="40"/>
        <v>0</v>
      </c>
      <c r="Q79" s="431">
        <f t="shared" si="40"/>
        <v>0</v>
      </c>
      <c r="R79" s="431">
        <f t="shared" si="40"/>
        <v>0</v>
      </c>
      <c r="S79" s="431">
        <f t="shared" si="40"/>
        <v>0</v>
      </c>
      <c r="T79" s="431">
        <f t="shared" si="40"/>
        <v>0</v>
      </c>
      <c r="U79" s="431">
        <f t="shared" si="40"/>
        <v>0</v>
      </c>
      <c r="V79" s="431">
        <f t="shared" si="40"/>
        <v>0</v>
      </c>
      <c r="W79" s="431">
        <f t="shared" si="40"/>
        <v>0</v>
      </c>
      <c r="X79" s="431">
        <f t="shared" si="40"/>
        <v>0</v>
      </c>
      <c r="Y79" s="431">
        <f t="shared" si="40"/>
        <v>0</v>
      </c>
      <c r="Z79" s="431">
        <f t="shared" si="40"/>
        <v>0</v>
      </c>
      <c r="AA79" s="431">
        <f t="shared" si="40"/>
        <v>0</v>
      </c>
      <c r="AB79" s="431">
        <f t="shared" si="40"/>
        <v>0</v>
      </c>
      <c r="AC79" s="431">
        <f t="shared" si="40"/>
        <v>0</v>
      </c>
      <c r="AD79" s="431">
        <f t="shared" si="40"/>
        <v>0</v>
      </c>
      <c r="AE79" s="431">
        <f t="shared" si="40"/>
        <v>0</v>
      </c>
      <c r="AF79" s="431">
        <f t="shared" si="40"/>
        <v>0</v>
      </c>
      <c r="AG79" s="431">
        <f t="shared" si="40"/>
        <v>0</v>
      </c>
      <c r="AH79" s="431">
        <f t="shared" si="40"/>
        <v>0</v>
      </c>
      <c r="AI79" s="431">
        <f t="shared" si="40"/>
        <v>0</v>
      </c>
      <c r="AJ79" s="431">
        <f t="shared" si="40"/>
        <v>0</v>
      </c>
      <c r="AK79" s="431">
        <f t="shared" si="40"/>
        <v>0</v>
      </c>
      <c r="AL79" s="431">
        <f t="shared" si="40"/>
        <v>0</v>
      </c>
      <c r="AM79" s="431">
        <f t="shared" si="40"/>
        <v>0</v>
      </c>
      <c r="AN79" s="431">
        <f t="shared" si="40"/>
        <v>0</v>
      </c>
      <c r="AO79" s="431">
        <f t="shared" si="40"/>
        <v>0</v>
      </c>
      <c r="AP79" s="431">
        <f t="shared" si="40"/>
        <v>0</v>
      </c>
      <c r="AQ79" s="431">
        <f t="shared" si="40"/>
        <v>0</v>
      </c>
      <c r="AR79" s="431">
        <f t="shared" si="40"/>
        <v>0</v>
      </c>
      <c r="AS79" s="431">
        <f t="shared" si="40"/>
        <v>0</v>
      </c>
      <c r="AT79" s="431">
        <f t="shared" si="40"/>
        <v>0</v>
      </c>
      <c r="AU79" s="431">
        <f t="shared" si="40"/>
        <v>0</v>
      </c>
      <c r="AV79" s="431">
        <f t="shared" si="40"/>
        <v>0</v>
      </c>
      <c r="AW79" s="431">
        <f t="shared" si="40"/>
        <v>0</v>
      </c>
      <c r="AX79" s="431">
        <f t="shared" si="40"/>
        <v>0</v>
      </c>
      <c r="AY79" s="431">
        <f t="shared" si="40"/>
        <v>0</v>
      </c>
      <c r="AZ79" s="431">
        <f t="shared" si="40"/>
        <v>0</v>
      </c>
      <c r="BA79" s="432">
        <f t="shared" si="40"/>
        <v>0</v>
      </c>
      <c r="BC79" s="127"/>
      <c r="BD79" s="128"/>
      <c r="BE79" s="128"/>
      <c r="BF79" s="128"/>
      <c r="BG79" s="128"/>
      <c r="BH79" s="128"/>
      <c r="BI79" s="128"/>
      <c r="BJ79" s="128"/>
      <c r="BK79" s="128"/>
      <c r="BL79" s="128"/>
      <c r="BM79" s="128"/>
      <c r="BN79" s="90"/>
      <c r="BU79" s="230" t="s">
        <v>3197</v>
      </c>
      <c r="BX79" s="348"/>
      <c r="BY79" t="s">
        <v>3199</v>
      </c>
      <c r="BZ79" s="495" t="s">
        <v>3220</v>
      </c>
      <c r="CA79" s="486" t="s">
        <v>3220</v>
      </c>
      <c r="CB79" s="487" t="s">
        <v>3220</v>
      </c>
      <c r="CC79" s="487" t="s">
        <v>3220</v>
      </c>
      <c r="CD79" s="487" t="s">
        <v>3220</v>
      </c>
      <c r="CE79" s="487" t="s">
        <v>3220</v>
      </c>
      <c r="CF79" s="487" t="s">
        <v>3220</v>
      </c>
      <c r="CG79" s="487" t="s">
        <v>3220</v>
      </c>
      <c r="CH79" s="487" t="s">
        <v>3220</v>
      </c>
      <c r="CI79" s="487" t="s">
        <v>3220</v>
      </c>
      <c r="CJ79" s="487" t="s">
        <v>3220</v>
      </c>
      <c r="CK79" s="487" t="s">
        <v>3220</v>
      </c>
      <c r="CL79" s="487" t="s">
        <v>3220</v>
      </c>
      <c r="CM79" s="487" t="s">
        <v>3220</v>
      </c>
      <c r="CN79" s="487" t="s">
        <v>3220</v>
      </c>
      <c r="CO79" s="487" t="s">
        <v>3220</v>
      </c>
      <c r="CP79" s="487" t="s">
        <v>3220</v>
      </c>
      <c r="CQ79" s="487" t="s">
        <v>3220</v>
      </c>
      <c r="CR79" s="487" t="s">
        <v>3220</v>
      </c>
      <c r="CS79" s="487" t="s">
        <v>3220</v>
      </c>
      <c r="CT79" s="487" t="s">
        <v>3220</v>
      </c>
      <c r="CU79" s="487" t="s">
        <v>3220</v>
      </c>
      <c r="CV79" s="487" t="s">
        <v>3220</v>
      </c>
      <c r="CW79" s="487" t="s">
        <v>3220</v>
      </c>
      <c r="CX79" s="487" t="s">
        <v>3220</v>
      </c>
      <c r="CY79" s="487" t="s">
        <v>3220</v>
      </c>
      <c r="CZ79" s="487" t="s">
        <v>3220</v>
      </c>
      <c r="DA79" s="487" t="s">
        <v>3220</v>
      </c>
      <c r="DB79" s="487" t="s">
        <v>3220</v>
      </c>
      <c r="DC79" s="487" t="s">
        <v>3220</v>
      </c>
      <c r="DD79" s="487" t="s">
        <v>3220</v>
      </c>
      <c r="DE79" s="487" t="s">
        <v>3220</v>
      </c>
      <c r="DF79" s="487" t="s">
        <v>3220</v>
      </c>
      <c r="DG79" s="487" t="s">
        <v>3220</v>
      </c>
      <c r="DH79" s="487" t="s">
        <v>3220</v>
      </c>
      <c r="DI79" s="487" t="s">
        <v>3220</v>
      </c>
      <c r="DJ79" s="487" t="s">
        <v>3220</v>
      </c>
      <c r="DK79" s="487" t="s">
        <v>3220</v>
      </c>
      <c r="DL79" s="487" t="s">
        <v>3220</v>
      </c>
      <c r="DM79" s="487" t="s">
        <v>3220</v>
      </c>
      <c r="DN79" s="488" t="s">
        <v>3220</v>
      </c>
      <c r="DP79" s="496" t="str">
        <f t="shared" si="39"/>
        <v>PCD_DPW3_RES2_DLY_ST</v>
      </c>
      <c r="DQ79" s="496" t="str">
        <f t="shared" si="39"/>
        <v>PCD_DPW3_RES2_DIR_ST</v>
      </c>
      <c r="DR79" s="496" t="str">
        <f t="shared" si="39"/>
        <v>PCD_DPW3_RES2_DSCR_ST</v>
      </c>
      <c r="DS79" s="496" t="str">
        <f t="shared" si="39"/>
        <v>PCD_DPW3_RES2_DCS_ST</v>
      </c>
      <c r="DT79" s="496" t="str">
        <f t="shared" si="39"/>
        <v>PCD_DPW3_RES2_DSPC_ST</v>
      </c>
      <c r="DU79" s="496" t="str">
        <f t="shared" si="39"/>
        <v>PCD_DPW3_RES2_DPP_ST</v>
      </c>
      <c r="DV79" s="496" t="str">
        <f t="shared" si="39"/>
        <v>PCD_DPW3_RES2_DTPI_ST</v>
      </c>
      <c r="DW79" s="496" t="str">
        <f t="shared" si="39"/>
        <v>PCD_DPW3_RES2_DCI_ST</v>
      </c>
      <c r="DX79" s="496" t="str">
        <f t="shared" si="39"/>
        <v>PCD_DPW3_RES2_DSI_ST</v>
      </c>
      <c r="DY79" s="496" t="str">
        <f t="shared" si="39"/>
        <v>PCD_DPW3_RES2_DER_ST</v>
      </c>
      <c r="DZ79" s="496" t="str">
        <f t="shared" si="38"/>
        <v>PCD_DPW3_RES2_RS_ST</v>
      </c>
      <c r="EA79" s="496" t="str">
        <f t="shared" si="38"/>
        <v>PCD_DPW3_RES2_DPLE_ST</v>
      </c>
    </row>
    <row r="80" spans="1:131" ht="28.2" thickBot="1" x14ac:dyDescent="0.3">
      <c r="A80" s="105"/>
      <c r="B80" s="112" t="str">
        <f xml:space="preserve"> B79</f>
        <v>YKY</v>
      </c>
      <c r="C80" s="280" t="s">
        <v>899</v>
      </c>
      <c r="D80" s="280" t="s">
        <v>942</v>
      </c>
      <c r="E80" s="106" t="str" cm="1">
        <f t="array" aca="1" ref="E80" ca="1">IFERROR(INDEX('PCD List'!$AU$5:$BK$48,MARCH('DPW3'!$D80,'PCD List'!$AR$5:$AR$48,0),MARCH('DPW3'!$B80,'PCD List'!$AU$2:$BK$2,0)),"")</f>
        <v/>
      </c>
      <c r="F80" s="86" t="s">
        <v>3221</v>
      </c>
      <c r="G80" s="19" t="s">
        <v>1904</v>
      </c>
      <c r="H80" s="11" t="s">
        <v>1144</v>
      </c>
      <c r="I80" s="166">
        <v>0</v>
      </c>
      <c r="K80" s="1081"/>
      <c r="M80" s="126"/>
      <c r="N80" s="126"/>
      <c r="O80" s="52"/>
      <c r="P80" s="52"/>
      <c r="Q80" s="52"/>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56"/>
      <c r="AV80" s="56"/>
      <c r="AW80" s="56"/>
      <c r="AX80" s="56"/>
      <c r="AY80" s="56"/>
      <c r="AZ80" s="56"/>
      <c r="BA80" s="89"/>
      <c r="BC80" s="168"/>
      <c r="BD80" s="52"/>
      <c r="BE80" s="9"/>
      <c r="BF80" s="9"/>
      <c r="BG80" s="9"/>
      <c r="BH80" s="9"/>
      <c r="BI80" s="9"/>
      <c r="BJ80" s="9"/>
      <c r="BK80" s="9"/>
      <c r="BL80" s="9"/>
      <c r="BM80" s="9"/>
      <c r="BN80" s="89"/>
      <c r="BU80" s="230" t="s">
        <v>3222</v>
      </c>
      <c r="BX80" s="348" t="s">
        <v>3223</v>
      </c>
      <c r="BY80" t="s">
        <v>3224</v>
      </c>
      <c r="BZ80" s="480" t="s">
        <v>3225</v>
      </c>
      <c r="CA80" s="480" t="s">
        <v>3225</v>
      </c>
      <c r="CB80" s="481" t="s">
        <v>3225</v>
      </c>
      <c r="CC80" s="481" t="s">
        <v>3225</v>
      </c>
      <c r="CD80" s="481" t="s">
        <v>3225</v>
      </c>
      <c r="CE80" s="482" t="s">
        <v>3225</v>
      </c>
      <c r="CF80" s="482" t="s">
        <v>3225</v>
      </c>
      <c r="CG80" s="482" t="s">
        <v>3225</v>
      </c>
      <c r="CH80" s="482" t="s">
        <v>3225</v>
      </c>
      <c r="CI80" s="482" t="s">
        <v>3225</v>
      </c>
      <c r="CJ80" s="482" t="s">
        <v>3225</v>
      </c>
      <c r="CK80" s="482" t="s">
        <v>3225</v>
      </c>
      <c r="CL80" s="482" t="s">
        <v>3225</v>
      </c>
      <c r="CM80" s="482" t="s">
        <v>3225</v>
      </c>
      <c r="CN80" s="482" t="s">
        <v>3225</v>
      </c>
      <c r="CO80" s="482" t="s">
        <v>3225</v>
      </c>
      <c r="CP80" s="482" t="s">
        <v>3225</v>
      </c>
      <c r="CQ80" s="482" t="s">
        <v>3225</v>
      </c>
      <c r="CR80" s="482" t="s">
        <v>3225</v>
      </c>
      <c r="CS80" s="482" t="s">
        <v>3225</v>
      </c>
      <c r="CT80" s="482" t="s">
        <v>3225</v>
      </c>
      <c r="CU80" s="482" t="s">
        <v>3225</v>
      </c>
      <c r="CV80" s="482" t="s">
        <v>3225</v>
      </c>
      <c r="CW80" s="482" t="s">
        <v>3225</v>
      </c>
      <c r="CX80" s="482" t="s">
        <v>3225</v>
      </c>
      <c r="CY80" s="482" t="s">
        <v>3225</v>
      </c>
      <c r="CZ80" s="482" t="s">
        <v>3225</v>
      </c>
      <c r="DA80" s="482" t="s">
        <v>3225</v>
      </c>
      <c r="DB80" s="482" t="s">
        <v>3225</v>
      </c>
      <c r="DC80" s="482" t="s">
        <v>3225</v>
      </c>
      <c r="DD80" s="482" t="s">
        <v>3225</v>
      </c>
      <c r="DE80" s="482" t="s">
        <v>3225</v>
      </c>
      <c r="DF80" s="482" t="s">
        <v>3225</v>
      </c>
      <c r="DG80" s="482" t="s">
        <v>3225</v>
      </c>
      <c r="DH80" s="483" t="s">
        <v>3225</v>
      </c>
      <c r="DI80" s="483" t="s">
        <v>3225</v>
      </c>
      <c r="DJ80" s="483" t="s">
        <v>3225</v>
      </c>
      <c r="DK80" s="483" t="s">
        <v>3225</v>
      </c>
      <c r="DL80" s="483" t="s">
        <v>3225</v>
      </c>
      <c r="DM80" s="483" t="s">
        <v>3225</v>
      </c>
      <c r="DN80" s="484" t="s">
        <v>3225</v>
      </c>
      <c r="DP80" s="348" t="s">
        <v>3226</v>
      </c>
      <c r="DQ80" s="333" t="s">
        <v>3227</v>
      </c>
      <c r="DR80" s="290" t="s">
        <v>3228</v>
      </c>
      <c r="DS80" s="290" t="s">
        <v>3229</v>
      </c>
      <c r="DT80" s="290" t="s">
        <v>3230</v>
      </c>
      <c r="DU80" s="290" t="s">
        <v>3231</v>
      </c>
      <c r="DV80" s="290" t="s">
        <v>3232</v>
      </c>
      <c r="DW80" s="290" t="s">
        <v>3233</v>
      </c>
      <c r="DX80" s="290" t="s">
        <v>3234</v>
      </c>
      <c r="DY80" s="290" t="s">
        <v>3235</v>
      </c>
      <c r="DZ80" s="290" t="s">
        <v>3236</v>
      </c>
      <c r="EA80" s="290" t="s">
        <v>3237</v>
      </c>
    </row>
    <row r="81" spans="1:131" ht="28.2" thickBot="1" x14ac:dyDescent="0.3">
      <c r="A81" s="105"/>
      <c r="B81" s="91" t="str">
        <f t="shared" si="5"/>
        <v>YKY</v>
      </c>
      <c r="C81" s="24" t="s">
        <v>899</v>
      </c>
      <c r="D81" s="24" t="s">
        <v>942</v>
      </c>
      <c r="E81" s="63" t="str" cm="1">
        <f t="array" aca="1" ref="E81" ca="1">IFERROR(INDEX('PCD List'!$AU$5:$BK$48,MARCH('DPW3'!$D81,'PCD List'!$AR$5:$AR$48,0),MARCH('DPW3'!$B81,'PCD List'!$AU$2:$BK$2,0)),"")</f>
        <v/>
      </c>
      <c r="F81" s="10" t="s">
        <v>3221</v>
      </c>
      <c r="G81" s="19" t="s">
        <v>1921</v>
      </c>
      <c r="H81" s="11" t="s">
        <v>1144</v>
      </c>
      <c r="I81" s="166">
        <v>0</v>
      </c>
      <c r="K81" s="1081"/>
      <c r="M81" s="126"/>
      <c r="N81" s="126"/>
      <c r="O81" s="52"/>
      <c r="P81" s="52"/>
      <c r="Q81" s="52"/>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56"/>
      <c r="AV81" s="56"/>
      <c r="AW81" s="56"/>
      <c r="AX81" s="56"/>
      <c r="AY81" s="56"/>
      <c r="AZ81" s="56"/>
      <c r="BA81" s="89"/>
      <c r="BC81" s="168"/>
      <c r="BD81" s="52"/>
      <c r="BE81" s="9"/>
      <c r="BF81" s="9"/>
      <c r="BG81" s="9"/>
      <c r="BH81" s="9"/>
      <c r="BI81" s="9"/>
      <c r="BJ81" s="9"/>
      <c r="BK81" s="9"/>
      <c r="BL81" s="9"/>
      <c r="BM81" s="9"/>
      <c r="BN81" s="89"/>
      <c r="BU81" s="230" t="s">
        <v>3222</v>
      </c>
      <c r="BX81" s="348"/>
      <c r="BY81" t="s">
        <v>3224</v>
      </c>
      <c r="BZ81" s="480" t="s">
        <v>3238</v>
      </c>
      <c r="CA81" s="480" t="s">
        <v>3238</v>
      </c>
      <c r="CB81" s="480" t="s">
        <v>3238</v>
      </c>
      <c r="CC81" s="480" t="s">
        <v>3238</v>
      </c>
      <c r="CD81" s="480" t="s">
        <v>3238</v>
      </c>
      <c r="CE81" s="480" t="s">
        <v>3238</v>
      </c>
      <c r="CF81" s="480" t="s">
        <v>3238</v>
      </c>
      <c r="CG81" s="480" t="s">
        <v>3238</v>
      </c>
      <c r="CH81" s="480" t="s">
        <v>3238</v>
      </c>
      <c r="CI81" s="480" t="s">
        <v>3238</v>
      </c>
      <c r="CJ81" s="480" t="s">
        <v>3238</v>
      </c>
      <c r="CK81" s="480" t="s">
        <v>3238</v>
      </c>
      <c r="CL81" s="480" t="s">
        <v>3238</v>
      </c>
      <c r="CM81" s="480" t="s">
        <v>3238</v>
      </c>
      <c r="CN81" s="480" t="s">
        <v>3238</v>
      </c>
      <c r="CO81" s="480" t="s">
        <v>3238</v>
      </c>
      <c r="CP81" s="480" t="s">
        <v>3238</v>
      </c>
      <c r="CQ81" s="480" t="s">
        <v>3238</v>
      </c>
      <c r="CR81" s="480" t="s">
        <v>3238</v>
      </c>
      <c r="CS81" s="480" t="s">
        <v>3238</v>
      </c>
      <c r="CT81" s="480" t="s">
        <v>3238</v>
      </c>
      <c r="CU81" s="480" t="s">
        <v>3238</v>
      </c>
      <c r="CV81" s="480" t="s">
        <v>3238</v>
      </c>
      <c r="CW81" s="480" t="s">
        <v>3238</v>
      </c>
      <c r="CX81" s="480" t="s">
        <v>3238</v>
      </c>
      <c r="CY81" s="480" t="s">
        <v>3238</v>
      </c>
      <c r="CZ81" s="480" t="s">
        <v>3238</v>
      </c>
      <c r="DA81" s="480" t="s">
        <v>3238</v>
      </c>
      <c r="DB81" s="480" t="s">
        <v>3238</v>
      </c>
      <c r="DC81" s="480" t="s">
        <v>3238</v>
      </c>
      <c r="DD81" s="480" t="s">
        <v>3238</v>
      </c>
      <c r="DE81" s="480" t="s">
        <v>3238</v>
      </c>
      <c r="DF81" s="480" t="s">
        <v>3238</v>
      </c>
      <c r="DG81" s="480" t="s">
        <v>3238</v>
      </c>
      <c r="DH81" s="480" t="s">
        <v>3238</v>
      </c>
      <c r="DI81" s="480" t="s">
        <v>3238</v>
      </c>
      <c r="DJ81" s="480" t="s">
        <v>3238</v>
      </c>
      <c r="DK81" s="480" t="s">
        <v>3238</v>
      </c>
      <c r="DL81" s="480" t="s">
        <v>3238</v>
      </c>
      <c r="DM81" s="480" t="s">
        <v>3238</v>
      </c>
      <c r="DN81" s="480" t="s">
        <v>3238</v>
      </c>
      <c r="DP81" s="496" t="str">
        <f>DP$80&amp;$DO9</f>
        <v>PCD_DPW3_RES3_DLY_S1</v>
      </c>
      <c r="DQ81" s="496" t="str">
        <f t="shared" ref="DQ81:DY81" si="41">DQ$80&amp;$DO9</f>
        <v>PCD_DPW3_RES3_DIR_S1</v>
      </c>
      <c r="DR81" s="496" t="str">
        <f t="shared" si="41"/>
        <v>PCD_DPW3_RES3_DSCR_S1</v>
      </c>
      <c r="DS81" s="496" t="str">
        <f t="shared" si="41"/>
        <v>PCD_DPW3_RES3_DCS_S1</v>
      </c>
      <c r="DT81" s="496" t="str">
        <f t="shared" si="41"/>
        <v>PCD_DPW3_RES3_DSPC_S1</v>
      </c>
      <c r="DU81" s="496" t="str">
        <f t="shared" si="41"/>
        <v>PCD_DPW3_RES3_DPP_S1</v>
      </c>
      <c r="DV81" s="496" t="str">
        <f t="shared" si="41"/>
        <v>PCD_DPW3_RES3_DTPI_S1</v>
      </c>
      <c r="DW81" s="496" t="str">
        <f t="shared" si="41"/>
        <v>PCD_DPW3_RES3_DCI_S1</v>
      </c>
      <c r="DX81" s="496" t="str">
        <f t="shared" si="41"/>
        <v>PCD_DPW3_RES3_DSI_S1</v>
      </c>
      <c r="DY81" s="496" t="str">
        <f t="shared" si="41"/>
        <v>PCD_DPW3_RES3_DER_S1</v>
      </c>
      <c r="DZ81" s="496" t="str">
        <f t="shared" ref="DZ81:EA88" si="42">DZ$80&amp;$DO9</f>
        <v>PCD_DPW3_RES3_RS_S1</v>
      </c>
      <c r="EA81" s="496" t="str">
        <f t="shared" si="42"/>
        <v>PCD_DPW3_RES3_DPLE_S1</v>
      </c>
    </row>
    <row r="82" spans="1:131" ht="28.2" thickBot="1" x14ac:dyDescent="0.3">
      <c r="A82" s="105"/>
      <c r="B82" s="91" t="str">
        <f t="shared" ref="B82:B88" si="43" xml:space="preserve"> B81</f>
        <v>YKY</v>
      </c>
      <c r="C82" s="24" t="s">
        <v>899</v>
      </c>
      <c r="D82" s="24" t="s">
        <v>942</v>
      </c>
      <c r="E82" s="63" t="str" cm="1">
        <f t="array" aca="1" ref="E82" ca="1">IFERROR(INDEX('PCD List'!$AU$5:$BK$48,MARCH('DPW3'!$D82,'PCD List'!$AR$5:$AR$48,0),MARCH('DPW3'!$B82,'PCD List'!$AU$2:$BK$2,0)),"")</f>
        <v/>
      </c>
      <c r="F82" s="10" t="s">
        <v>3221</v>
      </c>
      <c r="G82" s="19" t="s">
        <v>1924</v>
      </c>
      <c r="H82" s="11" t="s">
        <v>1144</v>
      </c>
      <c r="I82" s="166">
        <v>0</v>
      </c>
      <c r="K82" s="1081"/>
      <c r="M82" s="126"/>
      <c r="N82" s="126"/>
      <c r="O82" s="52"/>
      <c r="P82" s="52"/>
      <c r="Q82" s="52"/>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56"/>
      <c r="AV82" s="56"/>
      <c r="AW82" s="56"/>
      <c r="AX82" s="56"/>
      <c r="AY82" s="56"/>
      <c r="AZ82" s="56"/>
      <c r="BA82" s="89"/>
      <c r="BC82" s="168"/>
      <c r="BD82" s="52"/>
      <c r="BE82" s="9"/>
      <c r="BF82" s="9"/>
      <c r="BG82" s="9"/>
      <c r="BH82" s="9"/>
      <c r="BI82" s="9"/>
      <c r="BJ82" s="9"/>
      <c r="BK82" s="9"/>
      <c r="BL82" s="9"/>
      <c r="BM82" s="9"/>
      <c r="BN82" s="89"/>
      <c r="BU82" s="230" t="s">
        <v>3222</v>
      </c>
      <c r="BX82" s="348"/>
      <c r="BY82" t="s">
        <v>3224</v>
      </c>
      <c r="BZ82" s="480" t="s">
        <v>3239</v>
      </c>
      <c r="CA82" s="480" t="s">
        <v>3239</v>
      </c>
      <c r="CB82" s="480" t="s">
        <v>3239</v>
      </c>
      <c r="CC82" s="480" t="s">
        <v>3239</v>
      </c>
      <c r="CD82" s="480" t="s">
        <v>3239</v>
      </c>
      <c r="CE82" s="480" t="s">
        <v>3239</v>
      </c>
      <c r="CF82" s="480" t="s">
        <v>3239</v>
      </c>
      <c r="CG82" s="480" t="s">
        <v>3239</v>
      </c>
      <c r="CH82" s="480" t="s">
        <v>3239</v>
      </c>
      <c r="CI82" s="480" t="s">
        <v>3239</v>
      </c>
      <c r="CJ82" s="480" t="s">
        <v>3239</v>
      </c>
      <c r="CK82" s="480" t="s">
        <v>3239</v>
      </c>
      <c r="CL82" s="480" t="s">
        <v>3239</v>
      </c>
      <c r="CM82" s="480" t="s">
        <v>3239</v>
      </c>
      <c r="CN82" s="480" t="s">
        <v>3239</v>
      </c>
      <c r="CO82" s="480" t="s">
        <v>3239</v>
      </c>
      <c r="CP82" s="480" t="s">
        <v>3239</v>
      </c>
      <c r="CQ82" s="480" t="s">
        <v>3239</v>
      </c>
      <c r="CR82" s="480" t="s">
        <v>3239</v>
      </c>
      <c r="CS82" s="480" t="s">
        <v>3239</v>
      </c>
      <c r="CT82" s="480" t="s">
        <v>3239</v>
      </c>
      <c r="CU82" s="480" t="s">
        <v>3239</v>
      </c>
      <c r="CV82" s="480" t="s">
        <v>3239</v>
      </c>
      <c r="CW82" s="480" t="s">
        <v>3239</v>
      </c>
      <c r="CX82" s="480" t="s">
        <v>3239</v>
      </c>
      <c r="CY82" s="480" t="s">
        <v>3239</v>
      </c>
      <c r="CZ82" s="480" t="s">
        <v>3239</v>
      </c>
      <c r="DA82" s="480" t="s">
        <v>3239</v>
      </c>
      <c r="DB82" s="480" t="s">
        <v>3239</v>
      </c>
      <c r="DC82" s="480" t="s">
        <v>3239</v>
      </c>
      <c r="DD82" s="480" t="s">
        <v>3239</v>
      </c>
      <c r="DE82" s="480" t="s">
        <v>3239</v>
      </c>
      <c r="DF82" s="480" t="s">
        <v>3239</v>
      </c>
      <c r="DG82" s="480" t="s">
        <v>3239</v>
      </c>
      <c r="DH82" s="480" t="s">
        <v>3239</v>
      </c>
      <c r="DI82" s="480" t="s">
        <v>3239</v>
      </c>
      <c r="DJ82" s="480" t="s">
        <v>3239</v>
      </c>
      <c r="DK82" s="480" t="s">
        <v>3239</v>
      </c>
      <c r="DL82" s="480" t="s">
        <v>3239</v>
      </c>
      <c r="DM82" s="480" t="s">
        <v>3239</v>
      </c>
      <c r="DN82" s="480" t="s">
        <v>3239</v>
      </c>
      <c r="DP82" s="496" t="str">
        <f t="shared" ref="DP82:DY88" si="44">DP$80&amp;$DO10</f>
        <v>PCD_DPW3_RES3_DLY_S2</v>
      </c>
      <c r="DQ82" s="496" t="str">
        <f t="shared" si="44"/>
        <v>PCD_DPW3_RES3_DIR_S2</v>
      </c>
      <c r="DR82" s="496" t="str">
        <f t="shared" si="44"/>
        <v>PCD_DPW3_RES3_DSCR_S2</v>
      </c>
      <c r="DS82" s="496" t="str">
        <f t="shared" si="44"/>
        <v>PCD_DPW3_RES3_DCS_S2</v>
      </c>
      <c r="DT82" s="496" t="str">
        <f t="shared" si="44"/>
        <v>PCD_DPW3_RES3_DSPC_S2</v>
      </c>
      <c r="DU82" s="496" t="str">
        <f t="shared" si="44"/>
        <v>PCD_DPW3_RES3_DPP_S2</v>
      </c>
      <c r="DV82" s="496" t="str">
        <f t="shared" si="44"/>
        <v>PCD_DPW3_RES3_DTPI_S2</v>
      </c>
      <c r="DW82" s="496" t="str">
        <f t="shared" si="44"/>
        <v>PCD_DPW3_RES3_DCI_S2</v>
      </c>
      <c r="DX82" s="496" t="str">
        <f t="shared" si="44"/>
        <v>PCD_DPW3_RES3_DSI_S2</v>
      </c>
      <c r="DY82" s="496" t="str">
        <f t="shared" si="44"/>
        <v>PCD_DPW3_RES3_DER_S2</v>
      </c>
      <c r="DZ82" s="496" t="str">
        <f t="shared" si="42"/>
        <v>PCD_DPW3_RES3_RS_S2</v>
      </c>
      <c r="EA82" s="496" t="str">
        <f t="shared" si="42"/>
        <v>PCD_DPW3_RES3_DPLE_S2</v>
      </c>
    </row>
    <row r="83" spans="1:131" ht="28.2" thickBot="1" x14ac:dyDescent="0.3">
      <c r="A83" s="105"/>
      <c r="B83" s="91" t="str">
        <f t="shared" si="43"/>
        <v>YKY</v>
      </c>
      <c r="C83" s="24" t="s">
        <v>899</v>
      </c>
      <c r="D83" s="24" t="s">
        <v>942</v>
      </c>
      <c r="E83" s="63" t="str" cm="1">
        <f t="array" aca="1" ref="E83" ca="1">IFERROR(INDEX('PCD List'!$AU$5:$BK$48,MARCH('DPW3'!$D83,'PCD List'!$AR$5:$AR$48,0),MARCH('DPW3'!$B83,'PCD List'!$AU$2:$BK$2,0)),"")</f>
        <v/>
      </c>
      <c r="F83" s="10" t="s">
        <v>3221</v>
      </c>
      <c r="G83" s="19" t="s">
        <v>1927</v>
      </c>
      <c r="H83" s="11" t="s">
        <v>1144</v>
      </c>
      <c r="I83" s="166">
        <v>0</v>
      </c>
      <c r="K83" s="1081"/>
      <c r="M83" s="126"/>
      <c r="N83" s="126"/>
      <c r="O83" s="52"/>
      <c r="P83" s="52"/>
      <c r="Q83" s="52"/>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56"/>
      <c r="AV83" s="56"/>
      <c r="AW83" s="56"/>
      <c r="AX83" s="56"/>
      <c r="AY83" s="56"/>
      <c r="AZ83" s="56"/>
      <c r="BA83" s="89"/>
      <c r="BC83" s="168"/>
      <c r="BD83" s="52"/>
      <c r="BE83" s="9"/>
      <c r="BF83" s="9"/>
      <c r="BG83" s="9"/>
      <c r="BH83" s="9"/>
      <c r="BI83" s="9"/>
      <c r="BJ83" s="9"/>
      <c r="BK83" s="9"/>
      <c r="BL83" s="9"/>
      <c r="BM83" s="9"/>
      <c r="BN83" s="89"/>
      <c r="BU83" s="230" t="s">
        <v>3222</v>
      </c>
      <c r="BX83" s="348"/>
      <c r="BY83" t="s">
        <v>3224</v>
      </c>
      <c r="BZ83" s="480" t="s">
        <v>3240</v>
      </c>
      <c r="CA83" s="480" t="s">
        <v>3240</v>
      </c>
      <c r="CB83" s="480" t="s">
        <v>3240</v>
      </c>
      <c r="CC83" s="480" t="s">
        <v>3240</v>
      </c>
      <c r="CD83" s="480" t="s">
        <v>3240</v>
      </c>
      <c r="CE83" s="480" t="s">
        <v>3240</v>
      </c>
      <c r="CF83" s="480" t="s">
        <v>3240</v>
      </c>
      <c r="CG83" s="480" t="s">
        <v>3240</v>
      </c>
      <c r="CH83" s="480" t="s">
        <v>3240</v>
      </c>
      <c r="CI83" s="480" t="s">
        <v>3240</v>
      </c>
      <c r="CJ83" s="480" t="s">
        <v>3240</v>
      </c>
      <c r="CK83" s="480" t="s">
        <v>3240</v>
      </c>
      <c r="CL83" s="480" t="s">
        <v>3240</v>
      </c>
      <c r="CM83" s="480" t="s">
        <v>3240</v>
      </c>
      <c r="CN83" s="480" t="s">
        <v>3240</v>
      </c>
      <c r="CO83" s="480" t="s">
        <v>3240</v>
      </c>
      <c r="CP83" s="480" t="s">
        <v>3240</v>
      </c>
      <c r="CQ83" s="480" t="s">
        <v>3240</v>
      </c>
      <c r="CR83" s="480" t="s">
        <v>3240</v>
      </c>
      <c r="CS83" s="480" t="s">
        <v>3240</v>
      </c>
      <c r="CT83" s="480" t="s">
        <v>3240</v>
      </c>
      <c r="CU83" s="480" t="s">
        <v>3240</v>
      </c>
      <c r="CV83" s="480" t="s">
        <v>3240</v>
      </c>
      <c r="CW83" s="480" t="s">
        <v>3240</v>
      </c>
      <c r="CX83" s="480" t="s">
        <v>3240</v>
      </c>
      <c r="CY83" s="480" t="s">
        <v>3240</v>
      </c>
      <c r="CZ83" s="480" t="s">
        <v>3240</v>
      </c>
      <c r="DA83" s="480" t="s">
        <v>3240</v>
      </c>
      <c r="DB83" s="480" t="s">
        <v>3240</v>
      </c>
      <c r="DC83" s="480" t="s">
        <v>3240</v>
      </c>
      <c r="DD83" s="480" t="s">
        <v>3240</v>
      </c>
      <c r="DE83" s="480" t="s">
        <v>3240</v>
      </c>
      <c r="DF83" s="480" t="s">
        <v>3240</v>
      </c>
      <c r="DG83" s="480" t="s">
        <v>3240</v>
      </c>
      <c r="DH83" s="480" t="s">
        <v>3240</v>
      </c>
      <c r="DI83" s="480" t="s">
        <v>3240</v>
      </c>
      <c r="DJ83" s="480" t="s">
        <v>3240</v>
      </c>
      <c r="DK83" s="480" t="s">
        <v>3240</v>
      </c>
      <c r="DL83" s="480" t="s">
        <v>3240</v>
      </c>
      <c r="DM83" s="480" t="s">
        <v>3240</v>
      </c>
      <c r="DN83" s="480" t="s">
        <v>3240</v>
      </c>
      <c r="DP83" s="496" t="str">
        <f t="shared" si="44"/>
        <v>PCD_DPW3_RES3_DLY_S3</v>
      </c>
      <c r="DQ83" s="496" t="str">
        <f t="shared" si="44"/>
        <v>PCD_DPW3_RES3_DIR_S3</v>
      </c>
      <c r="DR83" s="496" t="str">
        <f t="shared" si="44"/>
        <v>PCD_DPW3_RES3_DSCR_S3</v>
      </c>
      <c r="DS83" s="496" t="str">
        <f t="shared" si="44"/>
        <v>PCD_DPW3_RES3_DCS_S3</v>
      </c>
      <c r="DT83" s="496" t="str">
        <f t="shared" si="44"/>
        <v>PCD_DPW3_RES3_DSPC_S3</v>
      </c>
      <c r="DU83" s="496" t="str">
        <f t="shared" si="44"/>
        <v>PCD_DPW3_RES3_DPP_S3</v>
      </c>
      <c r="DV83" s="496" t="str">
        <f t="shared" si="44"/>
        <v>PCD_DPW3_RES3_DTPI_S3</v>
      </c>
      <c r="DW83" s="496" t="str">
        <f t="shared" si="44"/>
        <v>PCD_DPW3_RES3_DCI_S3</v>
      </c>
      <c r="DX83" s="496" t="str">
        <f t="shared" si="44"/>
        <v>PCD_DPW3_RES3_DSI_S3</v>
      </c>
      <c r="DY83" s="496" t="str">
        <f t="shared" si="44"/>
        <v>PCD_DPW3_RES3_DER_S3</v>
      </c>
      <c r="DZ83" s="496" t="str">
        <f t="shared" si="42"/>
        <v>PCD_DPW3_RES3_RS_S3</v>
      </c>
      <c r="EA83" s="496" t="str">
        <f t="shared" si="42"/>
        <v>PCD_DPW3_RES3_DPLE_S3</v>
      </c>
    </row>
    <row r="84" spans="1:131" ht="28.2" thickBot="1" x14ac:dyDescent="0.3">
      <c r="A84" s="105"/>
      <c r="B84" s="91" t="str">
        <f t="shared" si="43"/>
        <v>YKY</v>
      </c>
      <c r="C84" s="24" t="s">
        <v>899</v>
      </c>
      <c r="D84" s="24" t="s">
        <v>942</v>
      </c>
      <c r="E84" s="63" t="str" cm="1">
        <f t="array" aca="1" ref="E84" ca="1">IFERROR(INDEX('PCD List'!$AU$5:$BK$48,MARCH('DPW3'!$D84,'PCD List'!$AR$5:$AR$48,0),MARCH('DPW3'!$B84,'PCD List'!$AU$2:$BK$2,0)),"")</f>
        <v/>
      </c>
      <c r="F84" s="10" t="s">
        <v>3221</v>
      </c>
      <c r="G84" s="19" t="s">
        <v>1930</v>
      </c>
      <c r="H84" s="11" t="s">
        <v>1144</v>
      </c>
      <c r="I84" s="166">
        <v>0</v>
      </c>
      <c r="K84" s="1081"/>
      <c r="M84" s="126"/>
      <c r="N84" s="126"/>
      <c r="O84" s="52"/>
      <c r="P84" s="52"/>
      <c r="Q84" s="52"/>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56"/>
      <c r="AV84" s="56"/>
      <c r="AW84" s="56"/>
      <c r="AX84" s="56"/>
      <c r="AY84" s="56"/>
      <c r="AZ84" s="56"/>
      <c r="BA84" s="89"/>
      <c r="BC84" s="168"/>
      <c r="BD84" s="52"/>
      <c r="BE84" s="9"/>
      <c r="BF84" s="9"/>
      <c r="BG84" s="9"/>
      <c r="BH84" s="9"/>
      <c r="BI84" s="9"/>
      <c r="BJ84" s="9"/>
      <c r="BK84" s="9"/>
      <c r="BL84" s="9"/>
      <c r="BM84" s="9"/>
      <c r="BN84" s="89"/>
      <c r="BU84" s="230" t="s">
        <v>3222</v>
      </c>
      <c r="BX84" s="348"/>
      <c r="BY84" t="s">
        <v>3224</v>
      </c>
      <c r="BZ84" s="480" t="s">
        <v>3241</v>
      </c>
      <c r="CA84" s="480" t="s">
        <v>3241</v>
      </c>
      <c r="CB84" s="480" t="s">
        <v>3241</v>
      </c>
      <c r="CC84" s="480" t="s">
        <v>3241</v>
      </c>
      <c r="CD84" s="480" t="s">
        <v>3241</v>
      </c>
      <c r="CE84" s="480" t="s">
        <v>3241</v>
      </c>
      <c r="CF84" s="480" t="s">
        <v>3241</v>
      </c>
      <c r="CG84" s="480" t="s">
        <v>3241</v>
      </c>
      <c r="CH84" s="480" t="s">
        <v>3241</v>
      </c>
      <c r="CI84" s="480" t="s">
        <v>3241</v>
      </c>
      <c r="CJ84" s="480" t="s">
        <v>3241</v>
      </c>
      <c r="CK84" s="480" t="s">
        <v>3241</v>
      </c>
      <c r="CL84" s="480" t="s">
        <v>3241</v>
      </c>
      <c r="CM84" s="480" t="s">
        <v>3241</v>
      </c>
      <c r="CN84" s="480" t="s">
        <v>3241</v>
      </c>
      <c r="CO84" s="480" t="s">
        <v>3241</v>
      </c>
      <c r="CP84" s="480" t="s">
        <v>3241</v>
      </c>
      <c r="CQ84" s="480" t="s">
        <v>3241</v>
      </c>
      <c r="CR84" s="480" t="s">
        <v>3241</v>
      </c>
      <c r="CS84" s="480" t="s">
        <v>3241</v>
      </c>
      <c r="CT84" s="480" t="s">
        <v>3241</v>
      </c>
      <c r="CU84" s="480" t="s">
        <v>3241</v>
      </c>
      <c r="CV84" s="480" t="s">
        <v>3241</v>
      </c>
      <c r="CW84" s="480" t="s">
        <v>3241</v>
      </c>
      <c r="CX84" s="480" t="s">
        <v>3241</v>
      </c>
      <c r="CY84" s="480" t="s">
        <v>3241</v>
      </c>
      <c r="CZ84" s="480" t="s">
        <v>3241</v>
      </c>
      <c r="DA84" s="480" t="s">
        <v>3241</v>
      </c>
      <c r="DB84" s="480" t="s">
        <v>3241</v>
      </c>
      <c r="DC84" s="480" t="s">
        <v>3241</v>
      </c>
      <c r="DD84" s="480" t="s">
        <v>3241</v>
      </c>
      <c r="DE84" s="480" t="s">
        <v>3241</v>
      </c>
      <c r="DF84" s="480" t="s">
        <v>3241</v>
      </c>
      <c r="DG84" s="480" t="s">
        <v>3241</v>
      </c>
      <c r="DH84" s="480" t="s">
        <v>3241</v>
      </c>
      <c r="DI84" s="480" t="s">
        <v>3241</v>
      </c>
      <c r="DJ84" s="480" t="s">
        <v>3241</v>
      </c>
      <c r="DK84" s="480" t="s">
        <v>3241</v>
      </c>
      <c r="DL84" s="480" t="s">
        <v>3241</v>
      </c>
      <c r="DM84" s="480" t="s">
        <v>3241</v>
      </c>
      <c r="DN84" s="480" t="s">
        <v>3241</v>
      </c>
      <c r="DP84" s="496" t="str">
        <f t="shared" si="44"/>
        <v>PCD_DPW3_RES3_DLY_S4</v>
      </c>
      <c r="DQ84" s="496" t="str">
        <f t="shared" si="44"/>
        <v>PCD_DPW3_RES3_DIR_S4</v>
      </c>
      <c r="DR84" s="496" t="str">
        <f t="shared" si="44"/>
        <v>PCD_DPW3_RES3_DSCR_S4</v>
      </c>
      <c r="DS84" s="496" t="str">
        <f t="shared" si="44"/>
        <v>PCD_DPW3_RES3_DCS_S4</v>
      </c>
      <c r="DT84" s="496" t="str">
        <f t="shared" si="44"/>
        <v>PCD_DPW3_RES3_DSPC_S4</v>
      </c>
      <c r="DU84" s="496" t="str">
        <f t="shared" si="44"/>
        <v>PCD_DPW3_RES3_DPP_S4</v>
      </c>
      <c r="DV84" s="496" t="str">
        <f t="shared" si="44"/>
        <v>PCD_DPW3_RES3_DTPI_S4</v>
      </c>
      <c r="DW84" s="496" t="str">
        <f t="shared" si="44"/>
        <v>PCD_DPW3_RES3_DCI_S4</v>
      </c>
      <c r="DX84" s="496" t="str">
        <f t="shared" si="44"/>
        <v>PCD_DPW3_RES3_DSI_S4</v>
      </c>
      <c r="DY84" s="496" t="str">
        <f t="shared" si="44"/>
        <v>PCD_DPW3_RES3_DER_S4</v>
      </c>
      <c r="DZ84" s="496" t="str">
        <f t="shared" si="42"/>
        <v>PCD_DPW3_RES3_RS_S4</v>
      </c>
      <c r="EA84" s="496" t="str">
        <f t="shared" si="42"/>
        <v>PCD_DPW3_RES3_DPLE_S4</v>
      </c>
    </row>
    <row r="85" spans="1:131" ht="28.2" thickBot="1" x14ac:dyDescent="0.3">
      <c r="A85" s="105"/>
      <c r="B85" s="91" t="str">
        <f t="shared" si="43"/>
        <v>YKY</v>
      </c>
      <c r="C85" s="24" t="s">
        <v>899</v>
      </c>
      <c r="D85" s="24" t="s">
        <v>942</v>
      </c>
      <c r="E85" s="63" t="str" cm="1">
        <f t="array" aca="1" ref="E85" ca="1">IFERROR(INDEX('PCD List'!$AU$5:$BK$48,MARCH('DPW3'!$D85,'PCD List'!$AR$5:$AR$48,0),MARCH('DPW3'!$B85,'PCD List'!$AU$2:$BK$2,0)),"")</f>
        <v/>
      </c>
      <c r="F85" s="10" t="s">
        <v>3221</v>
      </c>
      <c r="G85" s="19" t="s">
        <v>1933</v>
      </c>
      <c r="H85" s="11" t="s">
        <v>1144</v>
      </c>
      <c r="I85" s="166">
        <v>0</v>
      </c>
      <c r="K85" s="1081"/>
      <c r="M85" s="126"/>
      <c r="N85" s="126"/>
      <c r="O85" s="52"/>
      <c r="P85" s="52"/>
      <c r="Q85" s="52"/>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56"/>
      <c r="AV85" s="56"/>
      <c r="AW85" s="56"/>
      <c r="AX85" s="56"/>
      <c r="AY85" s="56"/>
      <c r="AZ85" s="56"/>
      <c r="BA85" s="89"/>
      <c r="BC85" s="168"/>
      <c r="BD85" s="52"/>
      <c r="BE85" s="9"/>
      <c r="BF85" s="9"/>
      <c r="BG85" s="9"/>
      <c r="BH85" s="9"/>
      <c r="BI85" s="9"/>
      <c r="BJ85" s="9"/>
      <c r="BK85" s="9"/>
      <c r="BL85" s="9"/>
      <c r="BM85" s="9"/>
      <c r="BN85" s="89"/>
      <c r="BU85" s="230" t="s">
        <v>3222</v>
      </c>
      <c r="BX85" s="348"/>
      <c r="BY85" t="s">
        <v>3224</v>
      </c>
      <c r="BZ85" s="480" t="s">
        <v>3242</v>
      </c>
      <c r="CA85" s="480" t="s">
        <v>3242</v>
      </c>
      <c r="CB85" s="480" t="s">
        <v>3242</v>
      </c>
      <c r="CC85" s="480" t="s">
        <v>3242</v>
      </c>
      <c r="CD85" s="480" t="s">
        <v>3242</v>
      </c>
      <c r="CE85" s="480" t="s">
        <v>3242</v>
      </c>
      <c r="CF85" s="480" t="s">
        <v>3242</v>
      </c>
      <c r="CG85" s="480" t="s">
        <v>3242</v>
      </c>
      <c r="CH85" s="480" t="s">
        <v>3242</v>
      </c>
      <c r="CI85" s="480" t="s">
        <v>3242</v>
      </c>
      <c r="CJ85" s="480" t="s">
        <v>3242</v>
      </c>
      <c r="CK85" s="480" t="s">
        <v>3242</v>
      </c>
      <c r="CL85" s="480" t="s">
        <v>3242</v>
      </c>
      <c r="CM85" s="480" t="s">
        <v>3242</v>
      </c>
      <c r="CN85" s="480" t="s">
        <v>3242</v>
      </c>
      <c r="CO85" s="480" t="s">
        <v>3242</v>
      </c>
      <c r="CP85" s="480" t="s">
        <v>3242</v>
      </c>
      <c r="CQ85" s="480" t="s">
        <v>3242</v>
      </c>
      <c r="CR85" s="480" t="s">
        <v>3242</v>
      </c>
      <c r="CS85" s="480" t="s">
        <v>3242</v>
      </c>
      <c r="CT85" s="480" t="s">
        <v>3242</v>
      </c>
      <c r="CU85" s="480" t="s">
        <v>3242</v>
      </c>
      <c r="CV85" s="480" t="s">
        <v>3242</v>
      </c>
      <c r="CW85" s="480" t="s">
        <v>3242</v>
      </c>
      <c r="CX85" s="480" t="s">
        <v>3242</v>
      </c>
      <c r="CY85" s="480" t="s">
        <v>3242</v>
      </c>
      <c r="CZ85" s="480" t="s">
        <v>3242</v>
      </c>
      <c r="DA85" s="480" t="s">
        <v>3242</v>
      </c>
      <c r="DB85" s="480" t="s">
        <v>3242</v>
      </c>
      <c r="DC85" s="480" t="s">
        <v>3242</v>
      </c>
      <c r="DD85" s="480" t="s">
        <v>3242</v>
      </c>
      <c r="DE85" s="480" t="s">
        <v>3242</v>
      </c>
      <c r="DF85" s="480" t="s">
        <v>3242</v>
      </c>
      <c r="DG85" s="480" t="s">
        <v>3242</v>
      </c>
      <c r="DH85" s="480" t="s">
        <v>3242</v>
      </c>
      <c r="DI85" s="480" t="s">
        <v>3242</v>
      </c>
      <c r="DJ85" s="480" t="s">
        <v>3242</v>
      </c>
      <c r="DK85" s="480" t="s">
        <v>3242</v>
      </c>
      <c r="DL85" s="480" t="s">
        <v>3242</v>
      </c>
      <c r="DM85" s="480" t="s">
        <v>3242</v>
      </c>
      <c r="DN85" s="480" t="s">
        <v>3242</v>
      </c>
      <c r="DP85" s="496" t="str">
        <f t="shared" si="44"/>
        <v>PCD_DPW3_RES3_DLY_S5</v>
      </c>
      <c r="DQ85" s="496" t="str">
        <f t="shared" si="44"/>
        <v>PCD_DPW3_RES3_DIR_S5</v>
      </c>
      <c r="DR85" s="496" t="str">
        <f t="shared" si="44"/>
        <v>PCD_DPW3_RES3_DSCR_S5</v>
      </c>
      <c r="DS85" s="496" t="str">
        <f t="shared" si="44"/>
        <v>PCD_DPW3_RES3_DCS_S5</v>
      </c>
      <c r="DT85" s="496" t="str">
        <f t="shared" si="44"/>
        <v>PCD_DPW3_RES3_DSPC_S5</v>
      </c>
      <c r="DU85" s="496" t="str">
        <f t="shared" si="44"/>
        <v>PCD_DPW3_RES3_DPP_S5</v>
      </c>
      <c r="DV85" s="496" t="str">
        <f t="shared" si="44"/>
        <v>PCD_DPW3_RES3_DTPI_S5</v>
      </c>
      <c r="DW85" s="496" t="str">
        <f t="shared" si="44"/>
        <v>PCD_DPW3_RES3_DCI_S5</v>
      </c>
      <c r="DX85" s="496" t="str">
        <f t="shared" si="44"/>
        <v>PCD_DPW3_RES3_DSI_S5</v>
      </c>
      <c r="DY85" s="496" t="str">
        <f t="shared" si="44"/>
        <v>PCD_DPW3_RES3_DER_S5</v>
      </c>
      <c r="DZ85" s="496" t="str">
        <f t="shared" si="42"/>
        <v>PCD_DPW3_RES3_RS_S5</v>
      </c>
      <c r="EA85" s="496" t="str">
        <f t="shared" si="42"/>
        <v>PCD_DPW3_RES3_DPLE_S5</v>
      </c>
    </row>
    <row r="86" spans="1:131" ht="28.2" thickBot="1" x14ac:dyDescent="0.3">
      <c r="A86" s="105"/>
      <c r="B86" s="91" t="str">
        <f t="shared" si="43"/>
        <v>YKY</v>
      </c>
      <c r="C86" s="24" t="s">
        <v>899</v>
      </c>
      <c r="D86" s="24" t="s">
        <v>942</v>
      </c>
      <c r="E86" s="63" t="str" cm="1">
        <f t="array" aca="1" ref="E86" ca="1">IFERROR(INDEX('PCD List'!$AU$5:$BK$48,MARCH('DPW3'!$D86,'PCD List'!$AR$5:$AR$48,0),MARCH('DPW3'!$B86,'PCD List'!$AU$2:$BK$2,0)),"")</f>
        <v/>
      </c>
      <c r="F86" s="10" t="s">
        <v>3221</v>
      </c>
      <c r="G86" s="19" t="s">
        <v>1936</v>
      </c>
      <c r="H86" s="11" t="s">
        <v>1144</v>
      </c>
      <c r="I86" s="166">
        <v>0</v>
      </c>
      <c r="K86" s="1081"/>
      <c r="M86" s="126"/>
      <c r="N86" s="126"/>
      <c r="O86" s="52"/>
      <c r="P86" s="52"/>
      <c r="Q86" s="52"/>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56"/>
      <c r="AV86" s="56"/>
      <c r="AW86" s="56"/>
      <c r="AX86" s="56"/>
      <c r="AY86" s="56"/>
      <c r="AZ86" s="56"/>
      <c r="BA86" s="89"/>
      <c r="BC86" s="168"/>
      <c r="BD86" s="52"/>
      <c r="BE86" s="9"/>
      <c r="BF86" s="9"/>
      <c r="BG86" s="9"/>
      <c r="BH86" s="9"/>
      <c r="BI86" s="9"/>
      <c r="BJ86" s="9"/>
      <c r="BK86" s="9"/>
      <c r="BL86" s="9"/>
      <c r="BM86" s="9"/>
      <c r="BN86" s="89"/>
      <c r="BU86" s="230" t="s">
        <v>3222</v>
      </c>
      <c r="BX86" s="348"/>
      <c r="BY86" t="s">
        <v>3224</v>
      </c>
      <c r="BZ86" s="480" t="s">
        <v>3243</v>
      </c>
      <c r="CA86" s="480" t="s">
        <v>3243</v>
      </c>
      <c r="CB86" s="480" t="s">
        <v>3243</v>
      </c>
      <c r="CC86" s="480" t="s">
        <v>3243</v>
      </c>
      <c r="CD86" s="480" t="s">
        <v>3243</v>
      </c>
      <c r="CE86" s="480" t="s">
        <v>3243</v>
      </c>
      <c r="CF86" s="480" t="s">
        <v>3243</v>
      </c>
      <c r="CG86" s="480" t="s">
        <v>3243</v>
      </c>
      <c r="CH86" s="480" t="s">
        <v>3243</v>
      </c>
      <c r="CI86" s="480" t="s">
        <v>3243</v>
      </c>
      <c r="CJ86" s="480" t="s">
        <v>3243</v>
      </c>
      <c r="CK86" s="480" t="s">
        <v>3243</v>
      </c>
      <c r="CL86" s="480" t="s">
        <v>3243</v>
      </c>
      <c r="CM86" s="480" t="s">
        <v>3243</v>
      </c>
      <c r="CN86" s="480" t="s">
        <v>3243</v>
      </c>
      <c r="CO86" s="480" t="s">
        <v>3243</v>
      </c>
      <c r="CP86" s="480" t="s">
        <v>3243</v>
      </c>
      <c r="CQ86" s="480" t="s">
        <v>3243</v>
      </c>
      <c r="CR86" s="480" t="s">
        <v>3243</v>
      </c>
      <c r="CS86" s="480" t="s">
        <v>3243</v>
      </c>
      <c r="CT86" s="480" t="s">
        <v>3243</v>
      </c>
      <c r="CU86" s="480" t="s">
        <v>3243</v>
      </c>
      <c r="CV86" s="480" t="s">
        <v>3243</v>
      </c>
      <c r="CW86" s="480" t="s">
        <v>3243</v>
      </c>
      <c r="CX86" s="480" t="s">
        <v>3243</v>
      </c>
      <c r="CY86" s="480" t="s">
        <v>3243</v>
      </c>
      <c r="CZ86" s="480" t="s">
        <v>3243</v>
      </c>
      <c r="DA86" s="480" t="s">
        <v>3243</v>
      </c>
      <c r="DB86" s="480" t="s">
        <v>3243</v>
      </c>
      <c r="DC86" s="480" t="s">
        <v>3243</v>
      </c>
      <c r="DD86" s="480" t="s">
        <v>3243</v>
      </c>
      <c r="DE86" s="480" t="s">
        <v>3243</v>
      </c>
      <c r="DF86" s="480" t="s">
        <v>3243</v>
      </c>
      <c r="DG86" s="480" t="s">
        <v>3243</v>
      </c>
      <c r="DH86" s="480" t="s">
        <v>3243</v>
      </c>
      <c r="DI86" s="480" t="s">
        <v>3243</v>
      </c>
      <c r="DJ86" s="480" t="s">
        <v>3243</v>
      </c>
      <c r="DK86" s="480" t="s">
        <v>3243</v>
      </c>
      <c r="DL86" s="480" t="s">
        <v>3243</v>
      </c>
      <c r="DM86" s="480" t="s">
        <v>3243</v>
      </c>
      <c r="DN86" s="480" t="s">
        <v>3243</v>
      </c>
      <c r="DP86" s="496" t="str">
        <f t="shared" si="44"/>
        <v>PCD_DPW3_RES3_DLY_S6</v>
      </c>
      <c r="DQ86" s="496" t="str">
        <f t="shared" si="44"/>
        <v>PCD_DPW3_RES3_DIR_S6</v>
      </c>
      <c r="DR86" s="496" t="str">
        <f t="shared" si="44"/>
        <v>PCD_DPW3_RES3_DSCR_S6</v>
      </c>
      <c r="DS86" s="496" t="str">
        <f t="shared" si="44"/>
        <v>PCD_DPW3_RES3_DCS_S6</v>
      </c>
      <c r="DT86" s="496" t="str">
        <f t="shared" si="44"/>
        <v>PCD_DPW3_RES3_DSPC_S6</v>
      </c>
      <c r="DU86" s="496" t="str">
        <f t="shared" si="44"/>
        <v>PCD_DPW3_RES3_DPP_S6</v>
      </c>
      <c r="DV86" s="496" t="str">
        <f t="shared" si="44"/>
        <v>PCD_DPW3_RES3_DTPI_S6</v>
      </c>
      <c r="DW86" s="496" t="str">
        <f t="shared" si="44"/>
        <v>PCD_DPW3_RES3_DCI_S6</v>
      </c>
      <c r="DX86" s="496" t="str">
        <f t="shared" si="44"/>
        <v>PCD_DPW3_RES3_DSI_S6</v>
      </c>
      <c r="DY86" s="496" t="str">
        <f t="shared" si="44"/>
        <v>PCD_DPW3_RES3_DER_S6</v>
      </c>
      <c r="DZ86" s="496" t="str">
        <f t="shared" si="42"/>
        <v>PCD_DPW3_RES3_RS_S6</v>
      </c>
      <c r="EA86" s="496" t="str">
        <f t="shared" si="42"/>
        <v>PCD_DPW3_RES3_DPLE_S6</v>
      </c>
    </row>
    <row r="87" spans="1:131" ht="28.2" thickBot="1" x14ac:dyDescent="0.3">
      <c r="A87" s="105"/>
      <c r="B87" s="91" t="str">
        <f t="shared" si="43"/>
        <v>YKY</v>
      </c>
      <c r="C87" s="24" t="s">
        <v>899</v>
      </c>
      <c r="D87" s="24" t="s">
        <v>942</v>
      </c>
      <c r="E87" s="63" t="str" cm="1">
        <f t="array" aca="1" ref="E87" ca="1">IFERROR(INDEX('PCD List'!$AU$5:$BK$48,MARCH('DPW3'!$D87,'PCD List'!$AR$5:$AR$48,0),MARCH('DPW3'!$B87,'PCD List'!$AU$2:$BK$2,0)),"")</f>
        <v/>
      </c>
      <c r="F87" s="10" t="s">
        <v>3221</v>
      </c>
      <c r="G87" s="19" t="s">
        <v>1939</v>
      </c>
      <c r="H87" s="11" t="s">
        <v>1144</v>
      </c>
      <c r="I87" s="166">
        <v>0</v>
      </c>
      <c r="K87" s="1081"/>
      <c r="M87" s="126"/>
      <c r="N87" s="126"/>
      <c r="O87" s="52"/>
      <c r="P87" s="52"/>
      <c r="Q87" s="52"/>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56"/>
      <c r="AV87" s="56"/>
      <c r="AW87" s="56"/>
      <c r="AX87" s="56"/>
      <c r="AY87" s="56"/>
      <c r="AZ87" s="56"/>
      <c r="BA87" s="138"/>
      <c r="BC87" s="168"/>
      <c r="BD87" s="52"/>
      <c r="BE87" s="9"/>
      <c r="BF87" s="9"/>
      <c r="BG87" s="9"/>
      <c r="BH87" s="9"/>
      <c r="BI87" s="9"/>
      <c r="BJ87" s="9"/>
      <c r="BK87" s="9"/>
      <c r="BL87" s="9"/>
      <c r="BM87" s="9"/>
      <c r="BN87" s="89"/>
      <c r="BU87" s="230" t="s">
        <v>3222</v>
      </c>
      <c r="BX87" s="348"/>
      <c r="BY87" t="s">
        <v>3224</v>
      </c>
      <c r="BZ87" s="485" t="s">
        <v>3244</v>
      </c>
      <c r="CA87" s="485" t="s">
        <v>3244</v>
      </c>
      <c r="CB87" s="485" t="s">
        <v>3244</v>
      </c>
      <c r="CC87" s="485" t="s">
        <v>3244</v>
      </c>
      <c r="CD87" s="485" t="s">
        <v>3244</v>
      </c>
      <c r="CE87" s="485" t="s">
        <v>3244</v>
      </c>
      <c r="CF87" s="485" t="s">
        <v>3244</v>
      </c>
      <c r="CG87" s="485" t="s">
        <v>3244</v>
      </c>
      <c r="CH87" s="485" t="s">
        <v>3244</v>
      </c>
      <c r="CI87" s="485" t="s">
        <v>3244</v>
      </c>
      <c r="CJ87" s="485" t="s">
        <v>3244</v>
      </c>
      <c r="CK87" s="485" t="s">
        <v>3244</v>
      </c>
      <c r="CL87" s="485" t="s">
        <v>3244</v>
      </c>
      <c r="CM87" s="485" t="s">
        <v>3244</v>
      </c>
      <c r="CN87" s="485" t="s">
        <v>3244</v>
      </c>
      <c r="CO87" s="485" t="s">
        <v>3244</v>
      </c>
      <c r="CP87" s="485" t="s">
        <v>3244</v>
      </c>
      <c r="CQ87" s="485" t="s">
        <v>3244</v>
      </c>
      <c r="CR87" s="485" t="s">
        <v>3244</v>
      </c>
      <c r="CS87" s="485" t="s">
        <v>3244</v>
      </c>
      <c r="CT87" s="485" t="s">
        <v>3244</v>
      </c>
      <c r="CU87" s="485" t="s">
        <v>3244</v>
      </c>
      <c r="CV87" s="485" t="s">
        <v>3244</v>
      </c>
      <c r="CW87" s="485" t="s">
        <v>3244</v>
      </c>
      <c r="CX87" s="485" t="s">
        <v>3244</v>
      </c>
      <c r="CY87" s="485" t="s">
        <v>3244</v>
      </c>
      <c r="CZ87" s="485" t="s">
        <v>3244</v>
      </c>
      <c r="DA87" s="485" t="s">
        <v>3244</v>
      </c>
      <c r="DB87" s="485" t="s">
        <v>3244</v>
      </c>
      <c r="DC87" s="485" t="s">
        <v>3244</v>
      </c>
      <c r="DD87" s="485" t="s">
        <v>3244</v>
      </c>
      <c r="DE87" s="485" t="s">
        <v>3244</v>
      </c>
      <c r="DF87" s="485" t="s">
        <v>3244</v>
      </c>
      <c r="DG87" s="485" t="s">
        <v>3244</v>
      </c>
      <c r="DH87" s="485" t="s">
        <v>3244</v>
      </c>
      <c r="DI87" s="485" t="s">
        <v>3244</v>
      </c>
      <c r="DJ87" s="485" t="s">
        <v>3244</v>
      </c>
      <c r="DK87" s="485" t="s">
        <v>3244</v>
      </c>
      <c r="DL87" s="485" t="s">
        <v>3244</v>
      </c>
      <c r="DM87" s="485" t="s">
        <v>3244</v>
      </c>
      <c r="DN87" s="485" t="s">
        <v>3244</v>
      </c>
      <c r="DP87" s="496" t="str">
        <f t="shared" si="44"/>
        <v>PCD_DPW3_RES3_DLY_S7</v>
      </c>
      <c r="DQ87" s="496" t="str">
        <f t="shared" si="44"/>
        <v>PCD_DPW3_RES3_DIR_S7</v>
      </c>
      <c r="DR87" s="496" t="str">
        <f t="shared" si="44"/>
        <v>PCD_DPW3_RES3_DSCR_S7</v>
      </c>
      <c r="DS87" s="496" t="str">
        <f t="shared" si="44"/>
        <v>PCD_DPW3_RES3_DCS_S7</v>
      </c>
      <c r="DT87" s="496" t="str">
        <f t="shared" si="44"/>
        <v>PCD_DPW3_RES3_DSPC_S7</v>
      </c>
      <c r="DU87" s="496" t="str">
        <f t="shared" si="44"/>
        <v>PCD_DPW3_RES3_DPP_S7</v>
      </c>
      <c r="DV87" s="496" t="str">
        <f t="shared" si="44"/>
        <v>PCD_DPW3_RES3_DTPI_S7</v>
      </c>
      <c r="DW87" s="496" t="str">
        <f t="shared" si="44"/>
        <v>PCD_DPW3_RES3_DCI_S7</v>
      </c>
      <c r="DX87" s="496" t="str">
        <f t="shared" si="44"/>
        <v>PCD_DPW3_RES3_DSI_S7</v>
      </c>
      <c r="DY87" s="496" t="str">
        <f t="shared" si="44"/>
        <v>PCD_DPW3_RES3_DER_S7</v>
      </c>
      <c r="DZ87" s="496" t="str">
        <f t="shared" si="42"/>
        <v>PCD_DPW3_RES3_RS_S7</v>
      </c>
      <c r="EA87" s="496" t="str">
        <f t="shared" si="42"/>
        <v>PCD_DPW3_RES3_DPLE_S7</v>
      </c>
    </row>
    <row r="88" spans="1:131" ht="28.2" thickBot="1" x14ac:dyDescent="0.3">
      <c r="A88" s="105"/>
      <c r="B88" s="93" t="str">
        <f t="shared" si="43"/>
        <v>YKY</v>
      </c>
      <c r="C88" s="284" t="s">
        <v>899</v>
      </c>
      <c r="D88" s="284" t="s">
        <v>942</v>
      </c>
      <c r="E88" s="109" t="str" cm="1">
        <f t="array" aca="1" ref="E88" ca="1">IFERROR(INDEX('PCD List'!$AU$5:$BK$48,MARCH('DPW3'!$D88,'PCD List'!$AR$5:$AR$48,0),MARCH('DPW3'!$B88,'PCD List'!$AU$2:$BK$2,0)),"")</f>
        <v/>
      </c>
      <c r="F88" s="391" t="s">
        <v>3221</v>
      </c>
      <c r="G88" s="227" t="s">
        <v>1942</v>
      </c>
      <c r="H88" s="222" t="s">
        <v>1144</v>
      </c>
      <c r="I88" s="167">
        <v>0</v>
      </c>
      <c r="K88" s="1081"/>
      <c r="M88" s="429">
        <f>SUM( M80:M86)</f>
        <v>0</v>
      </c>
      <c r="N88" s="430">
        <f t="shared" ref="N88:BA88" si="45">SUM( N80:N86)</f>
        <v>0</v>
      </c>
      <c r="O88" s="431">
        <f t="shared" si="45"/>
        <v>0</v>
      </c>
      <c r="P88" s="431">
        <f t="shared" si="45"/>
        <v>0</v>
      </c>
      <c r="Q88" s="431">
        <f t="shared" si="45"/>
        <v>0</v>
      </c>
      <c r="R88" s="431">
        <f t="shared" si="45"/>
        <v>0</v>
      </c>
      <c r="S88" s="431">
        <f t="shared" si="45"/>
        <v>0</v>
      </c>
      <c r="T88" s="431">
        <f t="shared" si="45"/>
        <v>0</v>
      </c>
      <c r="U88" s="431">
        <f t="shared" si="45"/>
        <v>0</v>
      </c>
      <c r="V88" s="431">
        <f t="shared" si="45"/>
        <v>0</v>
      </c>
      <c r="W88" s="431">
        <f t="shared" si="45"/>
        <v>0</v>
      </c>
      <c r="X88" s="431">
        <f t="shared" si="45"/>
        <v>0</v>
      </c>
      <c r="Y88" s="431">
        <f t="shared" si="45"/>
        <v>0</v>
      </c>
      <c r="Z88" s="431">
        <f t="shared" si="45"/>
        <v>0</v>
      </c>
      <c r="AA88" s="431">
        <f t="shared" si="45"/>
        <v>0</v>
      </c>
      <c r="AB88" s="431">
        <f t="shared" si="45"/>
        <v>0</v>
      </c>
      <c r="AC88" s="431">
        <f t="shared" si="45"/>
        <v>0</v>
      </c>
      <c r="AD88" s="431">
        <f t="shared" si="45"/>
        <v>0</v>
      </c>
      <c r="AE88" s="431">
        <f t="shared" si="45"/>
        <v>0</v>
      </c>
      <c r="AF88" s="431">
        <f t="shared" si="45"/>
        <v>0</v>
      </c>
      <c r="AG88" s="431">
        <f t="shared" si="45"/>
        <v>0</v>
      </c>
      <c r="AH88" s="431">
        <f t="shared" si="45"/>
        <v>0</v>
      </c>
      <c r="AI88" s="431">
        <f t="shared" si="45"/>
        <v>0</v>
      </c>
      <c r="AJ88" s="431">
        <f t="shared" si="45"/>
        <v>0</v>
      </c>
      <c r="AK88" s="431">
        <f t="shared" si="45"/>
        <v>0</v>
      </c>
      <c r="AL88" s="431">
        <f t="shared" si="45"/>
        <v>0</v>
      </c>
      <c r="AM88" s="431">
        <f t="shared" si="45"/>
        <v>0</v>
      </c>
      <c r="AN88" s="431">
        <f t="shared" si="45"/>
        <v>0</v>
      </c>
      <c r="AO88" s="431">
        <f t="shared" si="45"/>
        <v>0</v>
      </c>
      <c r="AP88" s="431">
        <f t="shared" si="45"/>
        <v>0</v>
      </c>
      <c r="AQ88" s="431">
        <f t="shared" si="45"/>
        <v>0</v>
      </c>
      <c r="AR88" s="431">
        <f t="shared" si="45"/>
        <v>0</v>
      </c>
      <c r="AS88" s="431">
        <f t="shared" si="45"/>
        <v>0</v>
      </c>
      <c r="AT88" s="431">
        <f t="shared" si="45"/>
        <v>0</v>
      </c>
      <c r="AU88" s="431">
        <f t="shared" si="45"/>
        <v>0</v>
      </c>
      <c r="AV88" s="431">
        <f t="shared" si="45"/>
        <v>0</v>
      </c>
      <c r="AW88" s="431">
        <f t="shared" si="45"/>
        <v>0</v>
      </c>
      <c r="AX88" s="431">
        <f t="shared" si="45"/>
        <v>0</v>
      </c>
      <c r="AY88" s="431">
        <f t="shared" si="45"/>
        <v>0</v>
      </c>
      <c r="AZ88" s="431">
        <f t="shared" si="45"/>
        <v>0</v>
      </c>
      <c r="BA88" s="432">
        <f t="shared" si="45"/>
        <v>0</v>
      </c>
      <c r="BC88" s="127"/>
      <c r="BD88" s="128"/>
      <c r="BE88" s="128"/>
      <c r="BF88" s="128"/>
      <c r="BG88" s="128"/>
      <c r="BH88" s="128"/>
      <c r="BI88" s="128"/>
      <c r="BJ88" s="128"/>
      <c r="BK88" s="128"/>
      <c r="BL88" s="128"/>
      <c r="BM88" s="128"/>
      <c r="BN88" s="90"/>
      <c r="BU88" s="230" t="s">
        <v>3222</v>
      </c>
      <c r="BX88" s="348"/>
      <c r="BY88" t="s">
        <v>3224</v>
      </c>
      <c r="BZ88" s="495" t="s">
        <v>3245</v>
      </c>
      <c r="CA88" s="486" t="s">
        <v>3245</v>
      </c>
      <c r="CB88" s="487" t="s">
        <v>3245</v>
      </c>
      <c r="CC88" s="487" t="s">
        <v>3245</v>
      </c>
      <c r="CD88" s="487" t="s">
        <v>3245</v>
      </c>
      <c r="CE88" s="487" t="s">
        <v>3245</v>
      </c>
      <c r="CF88" s="487" t="s">
        <v>3245</v>
      </c>
      <c r="CG88" s="487" t="s">
        <v>3245</v>
      </c>
      <c r="CH88" s="487" t="s">
        <v>3245</v>
      </c>
      <c r="CI88" s="487" t="s">
        <v>3245</v>
      </c>
      <c r="CJ88" s="487" t="s">
        <v>3245</v>
      </c>
      <c r="CK88" s="487" t="s">
        <v>3245</v>
      </c>
      <c r="CL88" s="487" t="s">
        <v>3245</v>
      </c>
      <c r="CM88" s="487" t="s">
        <v>3245</v>
      </c>
      <c r="CN88" s="487" t="s">
        <v>3245</v>
      </c>
      <c r="CO88" s="487" t="s">
        <v>3245</v>
      </c>
      <c r="CP88" s="487" t="s">
        <v>3245</v>
      </c>
      <c r="CQ88" s="487" t="s">
        <v>3245</v>
      </c>
      <c r="CR88" s="487" t="s">
        <v>3245</v>
      </c>
      <c r="CS88" s="487" t="s">
        <v>3245</v>
      </c>
      <c r="CT88" s="487" t="s">
        <v>3245</v>
      </c>
      <c r="CU88" s="487" t="s">
        <v>3245</v>
      </c>
      <c r="CV88" s="487" t="s">
        <v>3245</v>
      </c>
      <c r="CW88" s="487" t="s">
        <v>3245</v>
      </c>
      <c r="CX88" s="487" t="s">
        <v>3245</v>
      </c>
      <c r="CY88" s="487" t="s">
        <v>3245</v>
      </c>
      <c r="CZ88" s="487" t="s">
        <v>3245</v>
      </c>
      <c r="DA88" s="487" t="s">
        <v>3245</v>
      </c>
      <c r="DB88" s="487" t="s">
        <v>3245</v>
      </c>
      <c r="DC88" s="487" t="s">
        <v>3245</v>
      </c>
      <c r="DD88" s="487" t="s">
        <v>3245</v>
      </c>
      <c r="DE88" s="487" t="s">
        <v>3245</v>
      </c>
      <c r="DF88" s="487" t="s">
        <v>3245</v>
      </c>
      <c r="DG88" s="487" t="s">
        <v>3245</v>
      </c>
      <c r="DH88" s="487" t="s">
        <v>3245</v>
      </c>
      <c r="DI88" s="487" t="s">
        <v>3245</v>
      </c>
      <c r="DJ88" s="487" t="s">
        <v>3245</v>
      </c>
      <c r="DK88" s="487" t="s">
        <v>3245</v>
      </c>
      <c r="DL88" s="487" t="s">
        <v>3245</v>
      </c>
      <c r="DM88" s="487" t="s">
        <v>3245</v>
      </c>
      <c r="DN88" s="488" t="s">
        <v>3245</v>
      </c>
      <c r="DP88" s="496" t="str">
        <f t="shared" si="44"/>
        <v>PCD_DPW3_RES3_DLY_ST</v>
      </c>
      <c r="DQ88" s="496" t="str">
        <f t="shared" si="44"/>
        <v>PCD_DPW3_RES3_DIR_ST</v>
      </c>
      <c r="DR88" s="496" t="str">
        <f t="shared" si="44"/>
        <v>PCD_DPW3_RES3_DSCR_ST</v>
      </c>
      <c r="DS88" s="496" t="str">
        <f t="shared" si="44"/>
        <v>PCD_DPW3_RES3_DCS_ST</v>
      </c>
      <c r="DT88" s="496" t="str">
        <f t="shared" si="44"/>
        <v>PCD_DPW3_RES3_DSPC_ST</v>
      </c>
      <c r="DU88" s="496" t="str">
        <f t="shared" si="44"/>
        <v>PCD_DPW3_RES3_DPP_ST</v>
      </c>
      <c r="DV88" s="496" t="str">
        <f t="shared" si="44"/>
        <v>PCD_DPW3_RES3_DTPI_ST</v>
      </c>
      <c r="DW88" s="496" t="str">
        <f t="shared" si="44"/>
        <v>PCD_DPW3_RES3_DCI_ST</v>
      </c>
      <c r="DX88" s="496" t="str">
        <f t="shared" si="44"/>
        <v>PCD_DPW3_RES3_DSI_ST</v>
      </c>
      <c r="DY88" s="496" t="str">
        <f t="shared" si="44"/>
        <v>PCD_DPW3_RES3_DER_ST</v>
      </c>
      <c r="DZ88" s="496" t="str">
        <f t="shared" si="42"/>
        <v>PCD_DPW3_RES3_RS_ST</v>
      </c>
      <c r="EA88" s="496" t="str">
        <f t="shared" si="42"/>
        <v>PCD_DPW3_RES3_DPLE_ST</v>
      </c>
    </row>
    <row r="89" spans="1:131" ht="15.6" thickBot="1" x14ac:dyDescent="0.3">
      <c r="A89" s="105"/>
      <c r="B89" s="112" t="str">
        <f xml:space="preserve"> B88</f>
        <v>YKY</v>
      </c>
      <c r="C89" s="280" t="s">
        <v>899</v>
      </c>
      <c r="D89" s="280" t="s">
        <v>942</v>
      </c>
      <c r="E89" s="106" t="str" cm="1">
        <f t="array" aca="1" ref="E89" ca="1">IFERROR(INDEX('PCD List'!$AU$5:$BK$48,MARCH('DPW3'!$D89,'PCD List'!$AR$5:$AR$48,0),MARCH('DPW3'!$B89,'PCD List'!$AU$2:$BK$2,0)),"")</f>
        <v/>
      </c>
      <c r="F89" s="86" t="s">
        <v>3246</v>
      </c>
      <c r="G89" s="19" t="s">
        <v>1904</v>
      </c>
      <c r="H89" s="11" t="s">
        <v>1144</v>
      </c>
      <c r="I89" s="166">
        <v>0</v>
      </c>
      <c r="K89" s="1081"/>
      <c r="M89" s="126"/>
      <c r="N89" s="126"/>
      <c r="O89" s="52"/>
      <c r="P89" s="52"/>
      <c r="Q89" s="52"/>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56"/>
      <c r="AV89" s="56"/>
      <c r="AW89" s="56"/>
      <c r="AX89" s="56"/>
      <c r="AY89" s="56"/>
      <c r="AZ89" s="56"/>
      <c r="BA89" s="89"/>
      <c r="BC89" s="168"/>
      <c r="BD89" s="52"/>
      <c r="BE89" s="9"/>
      <c r="BF89" s="9"/>
      <c r="BG89" s="9"/>
      <c r="BH89" s="9"/>
      <c r="BI89" s="9"/>
      <c r="BJ89" s="9"/>
      <c r="BK89" s="9"/>
      <c r="BL89" s="9"/>
      <c r="BM89" s="9"/>
      <c r="BN89" s="89"/>
      <c r="BU89" s="230" t="s">
        <v>3247</v>
      </c>
      <c r="BX89" s="348" t="s">
        <v>3248</v>
      </c>
      <c r="BY89" t="s">
        <v>3249</v>
      </c>
      <c r="BZ89" s="480" t="s">
        <v>3250</v>
      </c>
      <c r="CA89" s="480" t="s">
        <v>3250</v>
      </c>
      <c r="CB89" s="481" t="s">
        <v>3250</v>
      </c>
      <c r="CC89" s="481" t="s">
        <v>3250</v>
      </c>
      <c r="CD89" s="481" t="s">
        <v>3250</v>
      </c>
      <c r="CE89" s="482" t="s">
        <v>3250</v>
      </c>
      <c r="CF89" s="482" t="s">
        <v>3250</v>
      </c>
      <c r="CG89" s="482" t="s">
        <v>3250</v>
      </c>
      <c r="CH89" s="482" t="s">
        <v>3250</v>
      </c>
      <c r="CI89" s="482" t="s">
        <v>3250</v>
      </c>
      <c r="CJ89" s="482" t="s">
        <v>3250</v>
      </c>
      <c r="CK89" s="482" t="s">
        <v>3250</v>
      </c>
      <c r="CL89" s="482" t="s">
        <v>3250</v>
      </c>
      <c r="CM89" s="482" t="s">
        <v>3250</v>
      </c>
      <c r="CN89" s="482" t="s">
        <v>3250</v>
      </c>
      <c r="CO89" s="482" t="s">
        <v>3250</v>
      </c>
      <c r="CP89" s="482" t="s">
        <v>3250</v>
      </c>
      <c r="CQ89" s="482" t="s">
        <v>3250</v>
      </c>
      <c r="CR89" s="482" t="s">
        <v>3250</v>
      </c>
      <c r="CS89" s="482" t="s">
        <v>3250</v>
      </c>
      <c r="CT89" s="482" t="s">
        <v>3250</v>
      </c>
      <c r="CU89" s="482" t="s">
        <v>3250</v>
      </c>
      <c r="CV89" s="482" t="s">
        <v>3250</v>
      </c>
      <c r="CW89" s="482" t="s">
        <v>3250</v>
      </c>
      <c r="CX89" s="482" t="s">
        <v>3250</v>
      </c>
      <c r="CY89" s="482" t="s">
        <v>3250</v>
      </c>
      <c r="CZ89" s="482" t="s">
        <v>3250</v>
      </c>
      <c r="DA89" s="482" t="s">
        <v>3250</v>
      </c>
      <c r="DB89" s="482" t="s">
        <v>3250</v>
      </c>
      <c r="DC89" s="482" t="s">
        <v>3250</v>
      </c>
      <c r="DD89" s="482" t="s">
        <v>3250</v>
      </c>
      <c r="DE89" s="482" t="s">
        <v>3250</v>
      </c>
      <c r="DF89" s="482" t="s">
        <v>3250</v>
      </c>
      <c r="DG89" s="482" t="s">
        <v>3250</v>
      </c>
      <c r="DH89" s="483" t="s">
        <v>3250</v>
      </c>
      <c r="DI89" s="483" t="s">
        <v>3250</v>
      </c>
      <c r="DJ89" s="483" t="s">
        <v>3250</v>
      </c>
      <c r="DK89" s="483" t="s">
        <v>3250</v>
      </c>
      <c r="DL89" s="483" t="s">
        <v>3250</v>
      </c>
      <c r="DM89" s="483" t="s">
        <v>3250</v>
      </c>
      <c r="DN89" s="484" t="s">
        <v>3250</v>
      </c>
      <c r="DP89" s="348" t="s">
        <v>3251</v>
      </c>
      <c r="DQ89" s="333" t="s">
        <v>3252</v>
      </c>
      <c r="DR89" s="290" t="s">
        <v>3253</v>
      </c>
      <c r="DS89" s="290" t="s">
        <v>3254</v>
      </c>
      <c r="DT89" s="290" t="s">
        <v>3255</v>
      </c>
      <c r="DU89" s="290" t="s">
        <v>3256</v>
      </c>
      <c r="DV89" s="290" t="s">
        <v>3257</v>
      </c>
      <c r="DW89" s="290" t="s">
        <v>3258</v>
      </c>
      <c r="DX89" s="290" t="s">
        <v>3259</v>
      </c>
      <c r="DY89" s="290" t="s">
        <v>3260</v>
      </c>
      <c r="DZ89" s="290" t="s">
        <v>3261</v>
      </c>
      <c r="EA89" s="290" t="s">
        <v>3262</v>
      </c>
    </row>
    <row r="90" spans="1:131" ht="15.6" thickBot="1" x14ac:dyDescent="0.3">
      <c r="A90" s="105"/>
      <c r="B90" s="91" t="str">
        <f t="shared" ref="B90:B97" si="46" xml:space="preserve"> B89</f>
        <v>YKY</v>
      </c>
      <c r="C90" s="24" t="s">
        <v>899</v>
      </c>
      <c r="D90" s="24" t="s">
        <v>942</v>
      </c>
      <c r="E90" s="63" t="str" cm="1">
        <f t="array" aca="1" ref="E90" ca="1">IFERROR(INDEX('PCD List'!$AU$5:$BK$48,MARCH('DPW3'!$D90,'PCD List'!$AR$5:$AR$48,0),MARCH('DPW3'!$B90,'PCD List'!$AU$2:$BK$2,0)),"")</f>
        <v/>
      </c>
      <c r="F90" s="10" t="s">
        <v>3246</v>
      </c>
      <c r="G90" s="19" t="s">
        <v>1921</v>
      </c>
      <c r="H90" s="11" t="s">
        <v>1144</v>
      </c>
      <c r="I90" s="166">
        <v>0</v>
      </c>
      <c r="K90" s="1081"/>
      <c r="M90" s="126"/>
      <c r="N90" s="126"/>
      <c r="O90" s="52"/>
      <c r="P90" s="52"/>
      <c r="Q90" s="52"/>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56"/>
      <c r="AV90" s="56"/>
      <c r="AW90" s="56"/>
      <c r="AX90" s="56"/>
      <c r="AY90" s="56"/>
      <c r="AZ90" s="56"/>
      <c r="BA90" s="89"/>
      <c r="BC90" s="168"/>
      <c r="BD90" s="52"/>
      <c r="BE90" s="9"/>
      <c r="BF90" s="9"/>
      <c r="BG90" s="9"/>
      <c r="BH90" s="9"/>
      <c r="BI90" s="9"/>
      <c r="BJ90" s="9"/>
      <c r="BK90" s="9"/>
      <c r="BL90" s="9"/>
      <c r="BM90" s="9"/>
      <c r="BN90" s="89"/>
      <c r="BU90" s="230" t="s">
        <v>3247</v>
      </c>
      <c r="BX90" s="348"/>
      <c r="BY90" t="s">
        <v>3249</v>
      </c>
      <c r="BZ90" s="480" t="s">
        <v>3263</v>
      </c>
      <c r="CA90" s="480" t="s">
        <v>3263</v>
      </c>
      <c r="CB90" s="480" t="s">
        <v>3263</v>
      </c>
      <c r="CC90" s="480" t="s">
        <v>3263</v>
      </c>
      <c r="CD90" s="480" t="s">
        <v>3263</v>
      </c>
      <c r="CE90" s="480" t="s">
        <v>3263</v>
      </c>
      <c r="CF90" s="480" t="s">
        <v>3263</v>
      </c>
      <c r="CG90" s="480" t="s">
        <v>3263</v>
      </c>
      <c r="CH90" s="480" t="s">
        <v>3263</v>
      </c>
      <c r="CI90" s="480" t="s">
        <v>3263</v>
      </c>
      <c r="CJ90" s="480" t="s">
        <v>3263</v>
      </c>
      <c r="CK90" s="480" t="s">
        <v>3263</v>
      </c>
      <c r="CL90" s="480" t="s">
        <v>3263</v>
      </c>
      <c r="CM90" s="480" t="s">
        <v>3263</v>
      </c>
      <c r="CN90" s="480" t="s">
        <v>3263</v>
      </c>
      <c r="CO90" s="480" t="s">
        <v>3263</v>
      </c>
      <c r="CP90" s="480" t="s">
        <v>3263</v>
      </c>
      <c r="CQ90" s="480" t="s">
        <v>3263</v>
      </c>
      <c r="CR90" s="480" t="s">
        <v>3263</v>
      </c>
      <c r="CS90" s="480" t="s">
        <v>3263</v>
      </c>
      <c r="CT90" s="480" t="s">
        <v>3263</v>
      </c>
      <c r="CU90" s="480" t="s">
        <v>3263</v>
      </c>
      <c r="CV90" s="480" t="s">
        <v>3263</v>
      </c>
      <c r="CW90" s="480" t="s">
        <v>3263</v>
      </c>
      <c r="CX90" s="480" t="s">
        <v>3263</v>
      </c>
      <c r="CY90" s="480" t="s">
        <v>3263</v>
      </c>
      <c r="CZ90" s="480" t="s">
        <v>3263</v>
      </c>
      <c r="DA90" s="480" t="s">
        <v>3263</v>
      </c>
      <c r="DB90" s="480" t="s">
        <v>3263</v>
      </c>
      <c r="DC90" s="480" t="s">
        <v>3263</v>
      </c>
      <c r="DD90" s="480" t="s">
        <v>3263</v>
      </c>
      <c r="DE90" s="480" t="s">
        <v>3263</v>
      </c>
      <c r="DF90" s="480" t="s">
        <v>3263</v>
      </c>
      <c r="DG90" s="480" t="s">
        <v>3263</v>
      </c>
      <c r="DH90" s="480" t="s">
        <v>3263</v>
      </c>
      <c r="DI90" s="480" t="s">
        <v>3263</v>
      </c>
      <c r="DJ90" s="480" t="s">
        <v>3263</v>
      </c>
      <c r="DK90" s="480" t="s">
        <v>3263</v>
      </c>
      <c r="DL90" s="480" t="s">
        <v>3263</v>
      </c>
      <c r="DM90" s="480" t="s">
        <v>3263</v>
      </c>
      <c r="DN90" s="480" t="s">
        <v>3263</v>
      </c>
      <c r="DP90" s="496" t="str">
        <f>DP$89&amp;$DO9</f>
        <v>PCD_DPW3_RES4_DLY_S1</v>
      </c>
      <c r="DQ90" s="496" t="str">
        <f t="shared" ref="DQ90:DY90" si="47">DQ$89&amp;$DO9</f>
        <v>PCD_DPW3_RES4_DIR_S1</v>
      </c>
      <c r="DR90" s="496" t="str">
        <f t="shared" si="47"/>
        <v>PCD_DPW3_RES4_DSCR_S1</v>
      </c>
      <c r="DS90" s="496" t="str">
        <f t="shared" si="47"/>
        <v>PCD_DPW3_RES4_DCS_S1</v>
      </c>
      <c r="DT90" s="496" t="str">
        <f t="shared" si="47"/>
        <v>PCD_DPW3_RES4_DSPC_S1</v>
      </c>
      <c r="DU90" s="496" t="str">
        <f t="shared" si="47"/>
        <v>PCD_DPW3_RES4_DPP_S1</v>
      </c>
      <c r="DV90" s="496" t="str">
        <f t="shared" si="47"/>
        <v>PCD_DPW3_RES4_DTPI_S1</v>
      </c>
      <c r="DW90" s="496" t="str">
        <f t="shared" si="47"/>
        <v>PCD_DPW3_RES4_DCI_S1</v>
      </c>
      <c r="DX90" s="496" t="str">
        <f t="shared" si="47"/>
        <v>PCD_DPW3_RES4_DSI_S1</v>
      </c>
      <c r="DY90" s="496" t="str">
        <f t="shared" si="47"/>
        <v>PCD_DPW3_RES4_DER_S1</v>
      </c>
      <c r="DZ90" s="496" t="str">
        <f t="shared" ref="DZ90:EA97" si="48">DZ$89&amp;$DO9</f>
        <v>PCD_DPW3_RES4_RS_S1</v>
      </c>
      <c r="EA90" s="496" t="str">
        <f t="shared" si="48"/>
        <v>PCD_DPW3_RES4_DPLE_S1</v>
      </c>
    </row>
    <row r="91" spans="1:131" ht="15.6" thickBot="1" x14ac:dyDescent="0.3">
      <c r="A91" s="105"/>
      <c r="B91" s="91" t="str">
        <f t="shared" si="46"/>
        <v>YKY</v>
      </c>
      <c r="C91" s="24" t="s">
        <v>899</v>
      </c>
      <c r="D91" s="24" t="s">
        <v>942</v>
      </c>
      <c r="E91" s="63" t="str" cm="1">
        <f t="array" aca="1" ref="E91" ca="1">IFERROR(INDEX('PCD List'!$AU$5:$BK$48,MARCH('DPW3'!$D91,'PCD List'!$AR$5:$AR$48,0),MARCH('DPW3'!$B91,'PCD List'!$AU$2:$BK$2,0)),"")</f>
        <v/>
      </c>
      <c r="F91" s="10" t="s">
        <v>3246</v>
      </c>
      <c r="G91" s="19" t="s">
        <v>1924</v>
      </c>
      <c r="H91" s="11" t="s">
        <v>1144</v>
      </c>
      <c r="I91" s="166">
        <v>0</v>
      </c>
      <c r="K91" s="1081"/>
      <c r="M91" s="126"/>
      <c r="N91" s="126"/>
      <c r="O91" s="52"/>
      <c r="P91" s="52"/>
      <c r="Q91" s="52"/>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56"/>
      <c r="AV91" s="56"/>
      <c r="AW91" s="56"/>
      <c r="AX91" s="56"/>
      <c r="AY91" s="56"/>
      <c r="AZ91" s="56"/>
      <c r="BA91" s="89"/>
      <c r="BC91" s="168"/>
      <c r="BD91" s="52"/>
      <c r="BE91" s="9"/>
      <c r="BF91" s="9"/>
      <c r="BG91" s="9"/>
      <c r="BH91" s="9"/>
      <c r="BI91" s="9"/>
      <c r="BJ91" s="9"/>
      <c r="BK91" s="9"/>
      <c r="BL91" s="9"/>
      <c r="BM91" s="9"/>
      <c r="BN91" s="89"/>
      <c r="BU91" s="230" t="s">
        <v>3247</v>
      </c>
      <c r="BX91" s="348"/>
      <c r="BY91" t="s">
        <v>3249</v>
      </c>
      <c r="BZ91" s="480" t="s">
        <v>3264</v>
      </c>
      <c r="CA91" s="480" t="s">
        <v>3264</v>
      </c>
      <c r="CB91" s="480" t="s">
        <v>3264</v>
      </c>
      <c r="CC91" s="480" t="s">
        <v>3264</v>
      </c>
      <c r="CD91" s="480" t="s">
        <v>3264</v>
      </c>
      <c r="CE91" s="480" t="s">
        <v>3264</v>
      </c>
      <c r="CF91" s="480" t="s">
        <v>3264</v>
      </c>
      <c r="CG91" s="480" t="s">
        <v>3264</v>
      </c>
      <c r="CH91" s="480" t="s">
        <v>3264</v>
      </c>
      <c r="CI91" s="480" t="s">
        <v>3264</v>
      </c>
      <c r="CJ91" s="480" t="s">
        <v>3264</v>
      </c>
      <c r="CK91" s="480" t="s">
        <v>3264</v>
      </c>
      <c r="CL91" s="480" t="s">
        <v>3264</v>
      </c>
      <c r="CM91" s="480" t="s">
        <v>3264</v>
      </c>
      <c r="CN91" s="480" t="s">
        <v>3264</v>
      </c>
      <c r="CO91" s="480" t="s">
        <v>3264</v>
      </c>
      <c r="CP91" s="480" t="s">
        <v>3264</v>
      </c>
      <c r="CQ91" s="480" t="s">
        <v>3264</v>
      </c>
      <c r="CR91" s="480" t="s">
        <v>3264</v>
      </c>
      <c r="CS91" s="480" t="s">
        <v>3264</v>
      </c>
      <c r="CT91" s="480" t="s">
        <v>3264</v>
      </c>
      <c r="CU91" s="480" t="s">
        <v>3264</v>
      </c>
      <c r="CV91" s="480" t="s">
        <v>3264</v>
      </c>
      <c r="CW91" s="480" t="s">
        <v>3264</v>
      </c>
      <c r="CX91" s="480" t="s">
        <v>3264</v>
      </c>
      <c r="CY91" s="480" t="s">
        <v>3264</v>
      </c>
      <c r="CZ91" s="480" t="s">
        <v>3264</v>
      </c>
      <c r="DA91" s="480" t="s">
        <v>3264</v>
      </c>
      <c r="DB91" s="480" t="s">
        <v>3264</v>
      </c>
      <c r="DC91" s="480" t="s">
        <v>3264</v>
      </c>
      <c r="DD91" s="480" t="s">
        <v>3264</v>
      </c>
      <c r="DE91" s="480" t="s">
        <v>3264</v>
      </c>
      <c r="DF91" s="480" t="s">
        <v>3264</v>
      </c>
      <c r="DG91" s="480" t="s">
        <v>3264</v>
      </c>
      <c r="DH91" s="480" t="s">
        <v>3264</v>
      </c>
      <c r="DI91" s="480" t="s">
        <v>3264</v>
      </c>
      <c r="DJ91" s="480" t="s">
        <v>3264</v>
      </c>
      <c r="DK91" s="480" t="s">
        <v>3264</v>
      </c>
      <c r="DL91" s="480" t="s">
        <v>3264</v>
      </c>
      <c r="DM91" s="480" t="s">
        <v>3264</v>
      </c>
      <c r="DN91" s="480" t="s">
        <v>3264</v>
      </c>
      <c r="DP91" s="496" t="str">
        <f t="shared" ref="DP91:DY97" si="49">DP$89&amp;$DO10</f>
        <v>PCD_DPW3_RES4_DLY_S2</v>
      </c>
      <c r="DQ91" s="496" t="str">
        <f t="shared" si="49"/>
        <v>PCD_DPW3_RES4_DIR_S2</v>
      </c>
      <c r="DR91" s="496" t="str">
        <f t="shared" si="49"/>
        <v>PCD_DPW3_RES4_DSCR_S2</v>
      </c>
      <c r="DS91" s="496" t="str">
        <f t="shared" si="49"/>
        <v>PCD_DPW3_RES4_DCS_S2</v>
      </c>
      <c r="DT91" s="496" t="str">
        <f t="shared" si="49"/>
        <v>PCD_DPW3_RES4_DSPC_S2</v>
      </c>
      <c r="DU91" s="496" t="str">
        <f t="shared" si="49"/>
        <v>PCD_DPW3_RES4_DPP_S2</v>
      </c>
      <c r="DV91" s="496" t="str">
        <f t="shared" si="49"/>
        <v>PCD_DPW3_RES4_DTPI_S2</v>
      </c>
      <c r="DW91" s="496" t="str">
        <f t="shared" si="49"/>
        <v>PCD_DPW3_RES4_DCI_S2</v>
      </c>
      <c r="DX91" s="496" t="str">
        <f t="shared" si="49"/>
        <v>PCD_DPW3_RES4_DSI_S2</v>
      </c>
      <c r="DY91" s="496" t="str">
        <f t="shared" si="49"/>
        <v>PCD_DPW3_RES4_DER_S2</v>
      </c>
      <c r="DZ91" s="496" t="str">
        <f t="shared" si="48"/>
        <v>PCD_DPW3_RES4_RS_S2</v>
      </c>
      <c r="EA91" s="496" t="str">
        <f t="shared" si="48"/>
        <v>PCD_DPW3_RES4_DPLE_S2</v>
      </c>
    </row>
    <row r="92" spans="1:131" ht="15.6" thickBot="1" x14ac:dyDescent="0.3">
      <c r="A92" s="105"/>
      <c r="B92" s="91" t="str">
        <f t="shared" si="46"/>
        <v>YKY</v>
      </c>
      <c r="C92" s="24" t="s">
        <v>899</v>
      </c>
      <c r="D92" s="24" t="s">
        <v>942</v>
      </c>
      <c r="E92" s="63" t="str" cm="1">
        <f t="array" aca="1" ref="E92" ca="1">IFERROR(INDEX('PCD List'!$AU$5:$BK$48,MARCH('DPW3'!$D92,'PCD List'!$AR$5:$AR$48,0),MARCH('DPW3'!$B92,'PCD List'!$AU$2:$BK$2,0)),"")</f>
        <v/>
      </c>
      <c r="F92" s="10" t="s">
        <v>3246</v>
      </c>
      <c r="G92" s="19" t="s">
        <v>1927</v>
      </c>
      <c r="H92" s="11" t="s">
        <v>1144</v>
      </c>
      <c r="I92" s="166">
        <v>0</v>
      </c>
      <c r="K92" s="1081"/>
      <c r="M92" s="126"/>
      <c r="N92" s="126"/>
      <c r="O92" s="52"/>
      <c r="P92" s="52"/>
      <c r="Q92" s="52"/>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56"/>
      <c r="AV92" s="56"/>
      <c r="AW92" s="56"/>
      <c r="AX92" s="56"/>
      <c r="AY92" s="56"/>
      <c r="AZ92" s="56"/>
      <c r="BA92" s="89"/>
      <c r="BC92" s="168"/>
      <c r="BD92" s="52"/>
      <c r="BE92" s="9"/>
      <c r="BF92" s="9"/>
      <c r="BG92" s="9"/>
      <c r="BH92" s="9"/>
      <c r="BI92" s="9"/>
      <c r="BJ92" s="9"/>
      <c r="BK92" s="9"/>
      <c r="BL92" s="9"/>
      <c r="BM92" s="9"/>
      <c r="BN92" s="89"/>
      <c r="BU92" s="230" t="s">
        <v>3247</v>
      </c>
      <c r="BX92" s="348"/>
      <c r="BY92" t="s">
        <v>3249</v>
      </c>
      <c r="BZ92" s="480" t="s">
        <v>3265</v>
      </c>
      <c r="CA92" s="480" t="s">
        <v>3265</v>
      </c>
      <c r="CB92" s="480" t="s">
        <v>3265</v>
      </c>
      <c r="CC92" s="480" t="s">
        <v>3265</v>
      </c>
      <c r="CD92" s="480" t="s">
        <v>3265</v>
      </c>
      <c r="CE92" s="480" t="s">
        <v>3265</v>
      </c>
      <c r="CF92" s="480" t="s">
        <v>3265</v>
      </c>
      <c r="CG92" s="480" t="s">
        <v>3265</v>
      </c>
      <c r="CH92" s="480" t="s">
        <v>3265</v>
      </c>
      <c r="CI92" s="480" t="s">
        <v>3265</v>
      </c>
      <c r="CJ92" s="480" t="s">
        <v>3265</v>
      </c>
      <c r="CK92" s="480" t="s">
        <v>3265</v>
      </c>
      <c r="CL92" s="480" t="s">
        <v>3265</v>
      </c>
      <c r="CM92" s="480" t="s">
        <v>3265</v>
      </c>
      <c r="CN92" s="480" t="s">
        <v>3265</v>
      </c>
      <c r="CO92" s="480" t="s">
        <v>3265</v>
      </c>
      <c r="CP92" s="480" t="s">
        <v>3265</v>
      </c>
      <c r="CQ92" s="480" t="s">
        <v>3265</v>
      </c>
      <c r="CR92" s="480" t="s">
        <v>3265</v>
      </c>
      <c r="CS92" s="480" t="s">
        <v>3265</v>
      </c>
      <c r="CT92" s="480" t="s">
        <v>3265</v>
      </c>
      <c r="CU92" s="480" t="s">
        <v>3265</v>
      </c>
      <c r="CV92" s="480" t="s">
        <v>3265</v>
      </c>
      <c r="CW92" s="480" t="s">
        <v>3265</v>
      </c>
      <c r="CX92" s="480" t="s">
        <v>3265</v>
      </c>
      <c r="CY92" s="480" t="s">
        <v>3265</v>
      </c>
      <c r="CZ92" s="480" t="s">
        <v>3265</v>
      </c>
      <c r="DA92" s="480" t="s">
        <v>3265</v>
      </c>
      <c r="DB92" s="480" t="s">
        <v>3265</v>
      </c>
      <c r="DC92" s="480" t="s">
        <v>3265</v>
      </c>
      <c r="DD92" s="480" t="s">
        <v>3265</v>
      </c>
      <c r="DE92" s="480" t="s">
        <v>3265</v>
      </c>
      <c r="DF92" s="480" t="s">
        <v>3265</v>
      </c>
      <c r="DG92" s="480" t="s">
        <v>3265</v>
      </c>
      <c r="DH92" s="480" t="s">
        <v>3265</v>
      </c>
      <c r="DI92" s="480" t="s">
        <v>3265</v>
      </c>
      <c r="DJ92" s="480" t="s">
        <v>3265</v>
      </c>
      <c r="DK92" s="480" t="s">
        <v>3265</v>
      </c>
      <c r="DL92" s="480" t="s">
        <v>3265</v>
      </c>
      <c r="DM92" s="480" t="s">
        <v>3265</v>
      </c>
      <c r="DN92" s="480" t="s">
        <v>3265</v>
      </c>
      <c r="DP92" s="496" t="str">
        <f t="shared" si="49"/>
        <v>PCD_DPW3_RES4_DLY_S3</v>
      </c>
      <c r="DQ92" s="496" t="str">
        <f t="shared" si="49"/>
        <v>PCD_DPW3_RES4_DIR_S3</v>
      </c>
      <c r="DR92" s="496" t="str">
        <f t="shared" si="49"/>
        <v>PCD_DPW3_RES4_DSCR_S3</v>
      </c>
      <c r="DS92" s="496" t="str">
        <f t="shared" si="49"/>
        <v>PCD_DPW3_RES4_DCS_S3</v>
      </c>
      <c r="DT92" s="496" t="str">
        <f t="shared" si="49"/>
        <v>PCD_DPW3_RES4_DSPC_S3</v>
      </c>
      <c r="DU92" s="496" t="str">
        <f t="shared" si="49"/>
        <v>PCD_DPW3_RES4_DPP_S3</v>
      </c>
      <c r="DV92" s="496" t="str">
        <f t="shared" si="49"/>
        <v>PCD_DPW3_RES4_DTPI_S3</v>
      </c>
      <c r="DW92" s="496" t="str">
        <f t="shared" si="49"/>
        <v>PCD_DPW3_RES4_DCI_S3</v>
      </c>
      <c r="DX92" s="496" t="str">
        <f t="shared" si="49"/>
        <v>PCD_DPW3_RES4_DSI_S3</v>
      </c>
      <c r="DY92" s="496" t="str">
        <f t="shared" si="49"/>
        <v>PCD_DPW3_RES4_DER_S3</v>
      </c>
      <c r="DZ92" s="496" t="str">
        <f t="shared" si="48"/>
        <v>PCD_DPW3_RES4_RS_S3</v>
      </c>
      <c r="EA92" s="496" t="str">
        <f t="shared" si="48"/>
        <v>PCD_DPW3_RES4_DPLE_S3</v>
      </c>
    </row>
    <row r="93" spans="1:131" ht="15.6" thickBot="1" x14ac:dyDescent="0.3">
      <c r="A93" s="105"/>
      <c r="B93" s="91" t="str">
        <f t="shared" si="46"/>
        <v>YKY</v>
      </c>
      <c r="C93" s="24" t="s">
        <v>899</v>
      </c>
      <c r="D93" s="24" t="s">
        <v>942</v>
      </c>
      <c r="E93" s="63" t="str" cm="1">
        <f t="array" aca="1" ref="E93" ca="1">IFERROR(INDEX('PCD List'!$AU$5:$BK$48,MARCH('DPW3'!$D93,'PCD List'!$AR$5:$AR$48,0),MARCH('DPW3'!$B93,'PCD List'!$AU$2:$BK$2,0)),"")</f>
        <v/>
      </c>
      <c r="F93" s="10" t="s">
        <v>3246</v>
      </c>
      <c r="G93" s="19" t="s">
        <v>1930</v>
      </c>
      <c r="H93" s="11" t="s">
        <v>1144</v>
      </c>
      <c r="I93" s="166">
        <v>0</v>
      </c>
      <c r="K93" s="1081"/>
      <c r="M93" s="126"/>
      <c r="N93" s="126"/>
      <c r="O93" s="52"/>
      <c r="P93" s="52"/>
      <c r="Q93" s="52"/>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56"/>
      <c r="AV93" s="56"/>
      <c r="AW93" s="56"/>
      <c r="AX93" s="56"/>
      <c r="AY93" s="56"/>
      <c r="AZ93" s="56"/>
      <c r="BA93" s="89"/>
      <c r="BC93" s="168"/>
      <c r="BD93" s="52"/>
      <c r="BE93" s="9"/>
      <c r="BF93" s="9"/>
      <c r="BG93" s="9"/>
      <c r="BH93" s="9"/>
      <c r="BI93" s="9"/>
      <c r="BJ93" s="9"/>
      <c r="BK93" s="9"/>
      <c r="BL93" s="9"/>
      <c r="BM93" s="9"/>
      <c r="BN93" s="89"/>
      <c r="BU93" s="230" t="s">
        <v>3247</v>
      </c>
      <c r="BX93" s="348"/>
      <c r="BY93" t="s">
        <v>3249</v>
      </c>
      <c r="BZ93" s="480" t="s">
        <v>3266</v>
      </c>
      <c r="CA93" s="480" t="s">
        <v>3266</v>
      </c>
      <c r="CB93" s="480" t="s">
        <v>3266</v>
      </c>
      <c r="CC93" s="480" t="s">
        <v>3266</v>
      </c>
      <c r="CD93" s="480" t="s">
        <v>3266</v>
      </c>
      <c r="CE93" s="480" t="s">
        <v>3266</v>
      </c>
      <c r="CF93" s="480" t="s">
        <v>3266</v>
      </c>
      <c r="CG93" s="480" t="s">
        <v>3266</v>
      </c>
      <c r="CH93" s="480" t="s">
        <v>3266</v>
      </c>
      <c r="CI93" s="480" t="s">
        <v>3266</v>
      </c>
      <c r="CJ93" s="480" t="s">
        <v>3266</v>
      </c>
      <c r="CK93" s="480" t="s">
        <v>3266</v>
      </c>
      <c r="CL93" s="480" t="s">
        <v>3266</v>
      </c>
      <c r="CM93" s="480" t="s">
        <v>3266</v>
      </c>
      <c r="CN93" s="480" t="s">
        <v>3266</v>
      </c>
      <c r="CO93" s="480" t="s">
        <v>3266</v>
      </c>
      <c r="CP93" s="480" t="s">
        <v>3266</v>
      </c>
      <c r="CQ93" s="480" t="s">
        <v>3266</v>
      </c>
      <c r="CR93" s="480" t="s">
        <v>3266</v>
      </c>
      <c r="CS93" s="480" t="s">
        <v>3266</v>
      </c>
      <c r="CT93" s="480" t="s">
        <v>3266</v>
      </c>
      <c r="CU93" s="480" t="s">
        <v>3266</v>
      </c>
      <c r="CV93" s="480" t="s">
        <v>3266</v>
      </c>
      <c r="CW93" s="480" t="s">
        <v>3266</v>
      </c>
      <c r="CX93" s="480" t="s">
        <v>3266</v>
      </c>
      <c r="CY93" s="480" t="s">
        <v>3266</v>
      </c>
      <c r="CZ93" s="480" t="s">
        <v>3266</v>
      </c>
      <c r="DA93" s="480" t="s">
        <v>3266</v>
      </c>
      <c r="DB93" s="480" t="s">
        <v>3266</v>
      </c>
      <c r="DC93" s="480" t="s">
        <v>3266</v>
      </c>
      <c r="DD93" s="480" t="s">
        <v>3266</v>
      </c>
      <c r="DE93" s="480" t="s">
        <v>3266</v>
      </c>
      <c r="DF93" s="480" t="s">
        <v>3266</v>
      </c>
      <c r="DG93" s="480" t="s">
        <v>3266</v>
      </c>
      <c r="DH93" s="480" t="s">
        <v>3266</v>
      </c>
      <c r="DI93" s="480" t="s">
        <v>3266</v>
      </c>
      <c r="DJ93" s="480" t="s">
        <v>3266</v>
      </c>
      <c r="DK93" s="480" t="s">
        <v>3266</v>
      </c>
      <c r="DL93" s="480" t="s">
        <v>3266</v>
      </c>
      <c r="DM93" s="480" t="s">
        <v>3266</v>
      </c>
      <c r="DN93" s="480" t="s">
        <v>3266</v>
      </c>
      <c r="DP93" s="496" t="str">
        <f t="shared" si="49"/>
        <v>PCD_DPW3_RES4_DLY_S4</v>
      </c>
      <c r="DQ93" s="496" t="str">
        <f t="shared" si="49"/>
        <v>PCD_DPW3_RES4_DIR_S4</v>
      </c>
      <c r="DR93" s="496" t="str">
        <f t="shared" si="49"/>
        <v>PCD_DPW3_RES4_DSCR_S4</v>
      </c>
      <c r="DS93" s="496" t="str">
        <f t="shared" si="49"/>
        <v>PCD_DPW3_RES4_DCS_S4</v>
      </c>
      <c r="DT93" s="496" t="str">
        <f t="shared" si="49"/>
        <v>PCD_DPW3_RES4_DSPC_S4</v>
      </c>
      <c r="DU93" s="496" t="str">
        <f t="shared" si="49"/>
        <v>PCD_DPW3_RES4_DPP_S4</v>
      </c>
      <c r="DV93" s="496" t="str">
        <f t="shared" si="49"/>
        <v>PCD_DPW3_RES4_DTPI_S4</v>
      </c>
      <c r="DW93" s="496" t="str">
        <f t="shared" si="49"/>
        <v>PCD_DPW3_RES4_DCI_S4</v>
      </c>
      <c r="DX93" s="496" t="str">
        <f t="shared" si="49"/>
        <v>PCD_DPW3_RES4_DSI_S4</v>
      </c>
      <c r="DY93" s="496" t="str">
        <f t="shared" si="49"/>
        <v>PCD_DPW3_RES4_DER_S4</v>
      </c>
      <c r="DZ93" s="496" t="str">
        <f t="shared" si="48"/>
        <v>PCD_DPW3_RES4_RS_S4</v>
      </c>
      <c r="EA93" s="496" t="str">
        <f t="shared" si="48"/>
        <v>PCD_DPW3_RES4_DPLE_S4</v>
      </c>
    </row>
    <row r="94" spans="1:131" ht="15.6" thickBot="1" x14ac:dyDescent="0.3">
      <c r="A94" s="105"/>
      <c r="B94" s="91" t="str">
        <f t="shared" si="46"/>
        <v>YKY</v>
      </c>
      <c r="C94" s="24" t="s">
        <v>899</v>
      </c>
      <c r="D94" s="24" t="s">
        <v>942</v>
      </c>
      <c r="E94" s="63" t="str" cm="1">
        <f t="array" aca="1" ref="E94" ca="1">IFERROR(INDEX('PCD List'!$AU$5:$BK$48,MARCH('DPW3'!$D94,'PCD List'!$AR$5:$AR$48,0),MARCH('DPW3'!$B94,'PCD List'!$AU$2:$BK$2,0)),"")</f>
        <v/>
      </c>
      <c r="F94" s="10" t="s">
        <v>3246</v>
      </c>
      <c r="G94" s="19" t="s">
        <v>1933</v>
      </c>
      <c r="H94" s="11" t="s">
        <v>1144</v>
      </c>
      <c r="I94" s="166">
        <v>0</v>
      </c>
      <c r="K94" s="1081"/>
      <c r="M94" s="126"/>
      <c r="N94" s="126"/>
      <c r="O94" s="52"/>
      <c r="P94" s="52"/>
      <c r="Q94" s="52"/>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56"/>
      <c r="AV94" s="56"/>
      <c r="AW94" s="56"/>
      <c r="AX94" s="56"/>
      <c r="AY94" s="56"/>
      <c r="AZ94" s="56"/>
      <c r="BA94" s="89"/>
      <c r="BC94" s="168"/>
      <c r="BD94" s="52"/>
      <c r="BE94" s="9"/>
      <c r="BF94" s="9"/>
      <c r="BG94" s="9"/>
      <c r="BH94" s="9"/>
      <c r="BI94" s="9"/>
      <c r="BJ94" s="9"/>
      <c r="BK94" s="9"/>
      <c r="BL94" s="9"/>
      <c r="BM94" s="9"/>
      <c r="BN94" s="89"/>
      <c r="BU94" s="230" t="s">
        <v>3247</v>
      </c>
      <c r="BX94" s="348"/>
      <c r="BY94" t="s">
        <v>3249</v>
      </c>
      <c r="BZ94" s="480" t="s">
        <v>3267</v>
      </c>
      <c r="CA94" s="480" t="s">
        <v>3267</v>
      </c>
      <c r="CB94" s="480" t="s">
        <v>3267</v>
      </c>
      <c r="CC94" s="480" t="s">
        <v>3267</v>
      </c>
      <c r="CD94" s="480" t="s">
        <v>3267</v>
      </c>
      <c r="CE94" s="480" t="s">
        <v>3267</v>
      </c>
      <c r="CF94" s="480" t="s">
        <v>3267</v>
      </c>
      <c r="CG94" s="480" t="s">
        <v>3267</v>
      </c>
      <c r="CH94" s="480" t="s">
        <v>3267</v>
      </c>
      <c r="CI94" s="480" t="s">
        <v>3267</v>
      </c>
      <c r="CJ94" s="480" t="s">
        <v>3267</v>
      </c>
      <c r="CK94" s="480" t="s">
        <v>3267</v>
      </c>
      <c r="CL94" s="480" t="s">
        <v>3267</v>
      </c>
      <c r="CM94" s="480" t="s">
        <v>3267</v>
      </c>
      <c r="CN94" s="480" t="s">
        <v>3267</v>
      </c>
      <c r="CO94" s="480" t="s">
        <v>3267</v>
      </c>
      <c r="CP94" s="480" t="s">
        <v>3267</v>
      </c>
      <c r="CQ94" s="480" t="s">
        <v>3267</v>
      </c>
      <c r="CR94" s="480" t="s">
        <v>3267</v>
      </c>
      <c r="CS94" s="480" t="s">
        <v>3267</v>
      </c>
      <c r="CT94" s="480" t="s">
        <v>3267</v>
      </c>
      <c r="CU94" s="480" t="s">
        <v>3267</v>
      </c>
      <c r="CV94" s="480" t="s">
        <v>3267</v>
      </c>
      <c r="CW94" s="480" t="s">
        <v>3267</v>
      </c>
      <c r="CX94" s="480" t="s">
        <v>3267</v>
      </c>
      <c r="CY94" s="480" t="s">
        <v>3267</v>
      </c>
      <c r="CZ94" s="480" t="s">
        <v>3267</v>
      </c>
      <c r="DA94" s="480" t="s">
        <v>3267</v>
      </c>
      <c r="DB94" s="480" t="s">
        <v>3267</v>
      </c>
      <c r="DC94" s="480" t="s">
        <v>3267</v>
      </c>
      <c r="DD94" s="480" t="s">
        <v>3267</v>
      </c>
      <c r="DE94" s="480" t="s">
        <v>3267</v>
      </c>
      <c r="DF94" s="480" t="s">
        <v>3267</v>
      </c>
      <c r="DG94" s="480" t="s">
        <v>3267</v>
      </c>
      <c r="DH94" s="480" t="s">
        <v>3267</v>
      </c>
      <c r="DI94" s="480" t="s">
        <v>3267</v>
      </c>
      <c r="DJ94" s="480" t="s">
        <v>3267</v>
      </c>
      <c r="DK94" s="480" t="s">
        <v>3267</v>
      </c>
      <c r="DL94" s="480" t="s">
        <v>3267</v>
      </c>
      <c r="DM94" s="480" t="s">
        <v>3267</v>
      </c>
      <c r="DN94" s="480" t="s">
        <v>3267</v>
      </c>
      <c r="DP94" s="496" t="str">
        <f t="shared" si="49"/>
        <v>PCD_DPW3_RES4_DLY_S5</v>
      </c>
      <c r="DQ94" s="496" t="str">
        <f t="shared" si="49"/>
        <v>PCD_DPW3_RES4_DIR_S5</v>
      </c>
      <c r="DR94" s="496" t="str">
        <f t="shared" si="49"/>
        <v>PCD_DPW3_RES4_DSCR_S5</v>
      </c>
      <c r="DS94" s="496" t="str">
        <f t="shared" si="49"/>
        <v>PCD_DPW3_RES4_DCS_S5</v>
      </c>
      <c r="DT94" s="496" t="str">
        <f t="shared" si="49"/>
        <v>PCD_DPW3_RES4_DSPC_S5</v>
      </c>
      <c r="DU94" s="496" t="str">
        <f t="shared" si="49"/>
        <v>PCD_DPW3_RES4_DPP_S5</v>
      </c>
      <c r="DV94" s="496" t="str">
        <f t="shared" si="49"/>
        <v>PCD_DPW3_RES4_DTPI_S5</v>
      </c>
      <c r="DW94" s="496" t="str">
        <f t="shared" si="49"/>
        <v>PCD_DPW3_RES4_DCI_S5</v>
      </c>
      <c r="DX94" s="496" t="str">
        <f t="shared" si="49"/>
        <v>PCD_DPW3_RES4_DSI_S5</v>
      </c>
      <c r="DY94" s="496" t="str">
        <f t="shared" si="49"/>
        <v>PCD_DPW3_RES4_DER_S5</v>
      </c>
      <c r="DZ94" s="496" t="str">
        <f t="shared" si="48"/>
        <v>PCD_DPW3_RES4_RS_S5</v>
      </c>
      <c r="EA94" s="496" t="str">
        <f t="shared" si="48"/>
        <v>PCD_DPW3_RES4_DPLE_S5</v>
      </c>
    </row>
    <row r="95" spans="1:131" ht="15.6" thickBot="1" x14ac:dyDescent="0.3">
      <c r="A95" s="105"/>
      <c r="B95" s="91" t="str">
        <f t="shared" si="46"/>
        <v>YKY</v>
      </c>
      <c r="C95" s="24" t="s">
        <v>899</v>
      </c>
      <c r="D95" s="24" t="s">
        <v>942</v>
      </c>
      <c r="E95" s="63" t="str" cm="1">
        <f t="array" aca="1" ref="E95" ca="1">IFERROR(INDEX('PCD List'!$AU$5:$BK$48,MARCH('DPW3'!$D95,'PCD List'!$AR$5:$AR$48,0),MARCH('DPW3'!$B95,'PCD List'!$AU$2:$BK$2,0)),"")</f>
        <v/>
      </c>
      <c r="F95" s="10" t="s">
        <v>3246</v>
      </c>
      <c r="G95" s="19" t="s">
        <v>1936</v>
      </c>
      <c r="H95" s="11" t="s">
        <v>1144</v>
      </c>
      <c r="I95" s="166">
        <v>0</v>
      </c>
      <c r="K95" s="1081"/>
      <c r="M95" s="126"/>
      <c r="N95" s="126"/>
      <c r="O95" s="52"/>
      <c r="P95" s="52"/>
      <c r="Q95" s="52"/>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56"/>
      <c r="AV95" s="56"/>
      <c r="AW95" s="56"/>
      <c r="AX95" s="56"/>
      <c r="AY95" s="56"/>
      <c r="AZ95" s="56"/>
      <c r="BA95" s="89"/>
      <c r="BC95" s="168"/>
      <c r="BD95" s="52"/>
      <c r="BE95" s="9"/>
      <c r="BF95" s="9"/>
      <c r="BG95" s="9"/>
      <c r="BH95" s="9"/>
      <c r="BI95" s="9"/>
      <c r="BJ95" s="9"/>
      <c r="BK95" s="9"/>
      <c r="BL95" s="9"/>
      <c r="BM95" s="9"/>
      <c r="BN95" s="89"/>
      <c r="BU95" s="230" t="s">
        <v>3247</v>
      </c>
      <c r="BX95" s="348"/>
      <c r="BY95" t="s">
        <v>3249</v>
      </c>
      <c r="BZ95" s="480" t="s">
        <v>3268</v>
      </c>
      <c r="CA95" s="480" t="s">
        <v>3268</v>
      </c>
      <c r="CB95" s="480" t="s">
        <v>3268</v>
      </c>
      <c r="CC95" s="480" t="s">
        <v>3268</v>
      </c>
      <c r="CD95" s="480" t="s">
        <v>3268</v>
      </c>
      <c r="CE95" s="480" t="s">
        <v>3268</v>
      </c>
      <c r="CF95" s="480" t="s">
        <v>3268</v>
      </c>
      <c r="CG95" s="480" t="s">
        <v>3268</v>
      </c>
      <c r="CH95" s="480" t="s">
        <v>3268</v>
      </c>
      <c r="CI95" s="480" t="s">
        <v>3268</v>
      </c>
      <c r="CJ95" s="480" t="s">
        <v>3268</v>
      </c>
      <c r="CK95" s="480" t="s">
        <v>3268</v>
      </c>
      <c r="CL95" s="480" t="s">
        <v>3268</v>
      </c>
      <c r="CM95" s="480" t="s">
        <v>3268</v>
      </c>
      <c r="CN95" s="480" t="s">
        <v>3268</v>
      </c>
      <c r="CO95" s="480" t="s">
        <v>3268</v>
      </c>
      <c r="CP95" s="480" t="s">
        <v>3268</v>
      </c>
      <c r="CQ95" s="480" t="s">
        <v>3268</v>
      </c>
      <c r="CR95" s="480" t="s">
        <v>3268</v>
      </c>
      <c r="CS95" s="480" t="s">
        <v>3268</v>
      </c>
      <c r="CT95" s="480" t="s">
        <v>3268</v>
      </c>
      <c r="CU95" s="480" t="s">
        <v>3268</v>
      </c>
      <c r="CV95" s="480" t="s">
        <v>3268</v>
      </c>
      <c r="CW95" s="480" t="s">
        <v>3268</v>
      </c>
      <c r="CX95" s="480" t="s">
        <v>3268</v>
      </c>
      <c r="CY95" s="480" t="s">
        <v>3268</v>
      </c>
      <c r="CZ95" s="480" t="s">
        <v>3268</v>
      </c>
      <c r="DA95" s="480" t="s">
        <v>3268</v>
      </c>
      <c r="DB95" s="480" t="s">
        <v>3268</v>
      </c>
      <c r="DC95" s="480" t="s">
        <v>3268</v>
      </c>
      <c r="DD95" s="480" t="s">
        <v>3268</v>
      </c>
      <c r="DE95" s="480" t="s">
        <v>3268</v>
      </c>
      <c r="DF95" s="480" t="s">
        <v>3268</v>
      </c>
      <c r="DG95" s="480" t="s">
        <v>3268</v>
      </c>
      <c r="DH95" s="480" t="s">
        <v>3268</v>
      </c>
      <c r="DI95" s="480" t="s">
        <v>3268</v>
      </c>
      <c r="DJ95" s="480" t="s">
        <v>3268</v>
      </c>
      <c r="DK95" s="480" t="s">
        <v>3268</v>
      </c>
      <c r="DL95" s="480" t="s">
        <v>3268</v>
      </c>
      <c r="DM95" s="480" t="s">
        <v>3268</v>
      </c>
      <c r="DN95" s="480" t="s">
        <v>3268</v>
      </c>
      <c r="DP95" s="496" t="str">
        <f t="shared" si="49"/>
        <v>PCD_DPW3_RES4_DLY_S6</v>
      </c>
      <c r="DQ95" s="496" t="str">
        <f t="shared" si="49"/>
        <v>PCD_DPW3_RES4_DIR_S6</v>
      </c>
      <c r="DR95" s="496" t="str">
        <f t="shared" si="49"/>
        <v>PCD_DPW3_RES4_DSCR_S6</v>
      </c>
      <c r="DS95" s="496" t="str">
        <f t="shared" si="49"/>
        <v>PCD_DPW3_RES4_DCS_S6</v>
      </c>
      <c r="DT95" s="496" t="str">
        <f t="shared" si="49"/>
        <v>PCD_DPW3_RES4_DSPC_S6</v>
      </c>
      <c r="DU95" s="496" t="str">
        <f t="shared" si="49"/>
        <v>PCD_DPW3_RES4_DPP_S6</v>
      </c>
      <c r="DV95" s="496" t="str">
        <f t="shared" si="49"/>
        <v>PCD_DPW3_RES4_DTPI_S6</v>
      </c>
      <c r="DW95" s="496" t="str">
        <f t="shared" si="49"/>
        <v>PCD_DPW3_RES4_DCI_S6</v>
      </c>
      <c r="DX95" s="496" t="str">
        <f t="shared" si="49"/>
        <v>PCD_DPW3_RES4_DSI_S6</v>
      </c>
      <c r="DY95" s="496" t="str">
        <f t="shared" si="49"/>
        <v>PCD_DPW3_RES4_DER_S6</v>
      </c>
      <c r="DZ95" s="496" t="str">
        <f t="shared" si="48"/>
        <v>PCD_DPW3_RES4_RS_S6</v>
      </c>
      <c r="EA95" s="496" t="str">
        <f t="shared" si="48"/>
        <v>PCD_DPW3_RES4_DPLE_S6</v>
      </c>
    </row>
    <row r="96" spans="1:131" ht="15.6" thickBot="1" x14ac:dyDescent="0.3">
      <c r="A96" s="105"/>
      <c r="B96" s="91" t="str">
        <f t="shared" si="46"/>
        <v>YKY</v>
      </c>
      <c r="C96" s="24" t="s">
        <v>899</v>
      </c>
      <c r="D96" s="24" t="s">
        <v>942</v>
      </c>
      <c r="E96" s="63" t="str" cm="1">
        <f t="array" aca="1" ref="E96" ca="1">IFERROR(INDEX('PCD List'!$AU$5:$BK$48,MARCH('DPW3'!$D96,'PCD List'!$AR$5:$AR$48,0),MARCH('DPW3'!$B96,'PCD List'!$AU$2:$BK$2,0)),"")</f>
        <v/>
      </c>
      <c r="F96" s="10" t="s">
        <v>3246</v>
      </c>
      <c r="G96" s="19" t="s">
        <v>1939</v>
      </c>
      <c r="H96" s="11" t="s">
        <v>1144</v>
      </c>
      <c r="I96" s="166">
        <v>0</v>
      </c>
      <c r="K96" s="1081"/>
      <c r="M96" s="126"/>
      <c r="N96" s="126"/>
      <c r="O96" s="52"/>
      <c r="P96" s="52"/>
      <c r="Q96" s="52"/>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56"/>
      <c r="AV96" s="56"/>
      <c r="AW96" s="56"/>
      <c r="AX96" s="56"/>
      <c r="AY96" s="56"/>
      <c r="AZ96" s="56"/>
      <c r="BA96" s="138"/>
      <c r="BC96" s="168"/>
      <c r="BD96" s="52"/>
      <c r="BE96" s="9"/>
      <c r="BF96" s="9"/>
      <c r="BG96" s="9"/>
      <c r="BH96" s="9"/>
      <c r="BI96" s="9"/>
      <c r="BJ96" s="9"/>
      <c r="BK96" s="9"/>
      <c r="BL96" s="9"/>
      <c r="BM96" s="9"/>
      <c r="BN96" s="89"/>
      <c r="BU96" s="230" t="s">
        <v>3247</v>
      </c>
      <c r="BX96" s="348"/>
      <c r="BY96" t="s">
        <v>3249</v>
      </c>
      <c r="BZ96" s="485" t="s">
        <v>3269</v>
      </c>
      <c r="CA96" s="485" t="s">
        <v>3269</v>
      </c>
      <c r="CB96" s="485" t="s">
        <v>3269</v>
      </c>
      <c r="CC96" s="485" t="s">
        <v>3269</v>
      </c>
      <c r="CD96" s="485" t="s">
        <v>3269</v>
      </c>
      <c r="CE96" s="485" t="s">
        <v>3269</v>
      </c>
      <c r="CF96" s="485" t="s">
        <v>3269</v>
      </c>
      <c r="CG96" s="485" t="s">
        <v>3269</v>
      </c>
      <c r="CH96" s="485" t="s">
        <v>3269</v>
      </c>
      <c r="CI96" s="485" t="s">
        <v>3269</v>
      </c>
      <c r="CJ96" s="485" t="s">
        <v>3269</v>
      </c>
      <c r="CK96" s="485" t="s">
        <v>3269</v>
      </c>
      <c r="CL96" s="485" t="s">
        <v>3269</v>
      </c>
      <c r="CM96" s="485" t="s">
        <v>3269</v>
      </c>
      <c r="CN96" s="485" t="s">
        <v>3269</v>
      </c>
      <c r="CO96" s="485" t="s">
        <v>3269</v>
      </c>
      <c r="CP96" s="485" t="s">
        <v>3269</v>
      </c>
      <c r="CQ96" s="485" t="s">
        <v>3269</v>
      </c>
      <c r="CR96" s="485" t="s">
        <v>3269</v>
      </c>
      <c r="CS96" s="485" t="s">
        <v>3269</v>
      </c>
      <c r="CT96" s="485" t="s">
        <v>3269</v>
      </c>
      <c r="CU96" s="485" t="s">
        <v>3269</v>
      </c>
      <c r="CV96" s="485" t="s">
        <v>3269</v>
      </c>
      <c r="CW96" s="485" t="s">
        <v>3269</v>
      </c>
      <c r="CX96" s="485" t="s">
        <v>3269</v>
      </c>
      <c r="CY96" s="485" t="s">
        <v>3269</v>
      </c>
      <c r="CZ96" s="485" t="s">
        <v>3269</v>
      </c>
      <c r="DA96" s="485" t="s">
        <v>3269</v>
      </c>
      <c r="DB96" s="485" t="s">
        <v>3269</v>
      </c>
      <c r="DC96" s="485" t="s">
        <v>3269</v>
      </c>
      <c r="DD96" s="485" t="s">
        <v>3269</v>
      </c>
      <c r="DE96" s="485" t="s">
        <v>3269</v>
      </c>
      <c r="DF96" s="485" t="s">
        <v>3269</v>
      </c>
      <c r="DG96" s="485" t="s">
        <v>3269</v>
      </c>
      <c r="DH96" s="485" t="s">
        <v>3269</v>
      </c>
      <c r="DI96" s="485" t="s">
        <v>3269</v>
      </c>
      <c r="DJ96" s="485" t="s">
        <v>3269</v>
      </c>
      <c r="DK96" s="485" t="s">
        <v>3269</v>
      </c>
      <c r="DL96" s="485" t="s">
        <v>3269</v>
      </c>
      <c r="DM96" s="485" t="s">
        <v>3269</v>
      </c>
      <c r="DN96" s="485" t="s">
        <v>3269</v>
      </c>
      <c r="DP96" s="496" t="str">
        <f t="shared" si="49"/>
        <v>PCD_DPW3_RES4_DLY_S7</v>
      </c>
      <c r="DQ96" s="496" t="str">
        <f t="shared" si="49"/>
        <v>PCD_DPW3_RES4_DIR_S7</v>
      </c>
      <c r="DR96" s="496" t="str">
        <f t="shared" si="49"/>
        <v>PCD_DPW3_RES4_DSCR_S7</v>
      </c>
      <c r="DS96" s="496" t="str">
        <f t="shared" si="49"/>
        <v>PCD_DPW3_RES4_DCS_S7</v>
      </c>
      <c r="DT96" s="496" t="str">
        <f t="shared" si="49"/>
        <v>PCD_DPW3_RES4_DSPC_S7</v>
      </c>
      <c r="DU96" s="496" t="str">
        <f t="shared" si="49"/>
        <v>PCD_DPW3_RES4_DPP_S7</v>
      </c>
      <c r="DV96" s="496" t="str">
        <f t="shared" si="49"/>
        <v>PCD_DPW3_RES4_DTPI_S7</v>
      </c>
      <c r="DW96" s="496" t="str">
        <f t="shared" si="49"/>
        <v>PCD_DPW3_RES4_DCI_S7</v>
      </c>
      <c r="DX96" s="496" t="str">
        <f t="shared" si="49"/>
        <v>PCD_DPW3_RES4_DSI_S7</v>
      </c>
      <c r="DY96" s="496" t="str">
        <f t="shared" si="49"/>
        <v>PCD_DPW3_RES4_DER_S7</v>
      </c>
      <c r="DZ96" s="496" t="str">
        <f t="shared" si="48"/>
        <v>PCD_DPW3_RES4_RS_S7</v>
      </c>
      <c r="EA96" s="496" t="str">
        <f t="shared" si="48"/>
        <v>PCD_DPW3_RES4_DPLE_S7</v>
      </c>
    </row>
    <row r="97" spans="1:131" ht="15.6" thickBot="1" x14ac:dyDescent="0.3">
      <c r="A97" s="105"/>
      <c r="B97" s="93" t="str">
        <f t="shared" si="46"/>
        <v>YKY</v>
      </c>
      <c r="C97" s="284" t="s">
        <v>899</v>
      </c>
      <c r="D97" s="284" t="s">
        <v>942</v>
      </c>
      <c r="E97" s="109" t="str" cm="1">
        <f t="array" aca="1" ref="E97" ca="1">IFERROR(INDEX('PCD List'!$AU$5:$BK$48,MARCH('DPW3'!$D97,'PCD List'!$AR$5:$AR$48,0),MARCH('DPW3'!$B97,'PCD List'!$AU$2:$BK$2,0)),"")</f>
        <v/>
      </c>
      <c r="F97" s="391" t="s">
        <v>3246</v>
      </c>
      <c r="G97" s="227" t="s">
        <v>1942</v>
      </c>
      <c r="H97" s="222" t="s">
        <v>1144</v>
      </c>
      <c r="I97" s="167">
        <v>0</v>
      </c>
      <c r="K97" s="1081"/>
      <c r="M97" s="429">
        <f>SUM( M89:M95)</f>
        <v>0</v>
      </c>
      <c r="N97" s="430">
        <f t="shared" ref="N97:BA97" si="50">SUM( N89:N95)</f>
        <v>0</v>
      </c>
      <c r="O97" s="431">
        <f t="shared" si="50"/>
        <v>0</v>
      </c>
      <c r="P97" s="431">
        <f t="shared" si="50"/>
        <v>0</v>
      </c>
      <c r="Q97" s="431">
        <f t="shared" si="50"/>
        <v>0</v>
      </c>
      <c r="R97" s="431">
        <f t="shared" si="50"/>
        <v>0</v>
      </c>
      <c r="S97" s="431">
        <f t="shared" si="50"/>
        <v>0</v>
      </c>
      <c r="T97" s="431">
        <f t="shared" si="50"/>
        <v>0</v>
      </c>
      <c r="U97" s="431">
        <f t="shared" si="50"/>
        <v>0</v>
      </c>
      <c r="V97" s="431">
        <f t="shared" si="50"/>
        <v>0</v>
      </c>
      <c r="W97" s="431">
        <f t="shared" si="50"/>
        <v>0</v>
      </c>
      <c r="X97" s="431">
        <f t="shared" si="50"/>
        <v>0</v>
      </c>
      <c r="Y97" s="431">
        <f t="shared" si="50"/>
        <v>0</v>
      </c>
      <c r="Z97" s="431">
        <f t="shared" si="50"/>
        <v>0</v>
      </c>
      <c r="AA97" s="431">
        <f t="shared" si="50"/>
        <v>0</v>
      </c>
      <c r="AB97" s="431">
        <f t="shared" si="50"/>
        <v>0</v>
      </c>
      <c r="AC97" s="431">
        <f t="shared" si="50"/>
        <v>0</v>
      </c>
      <c r="AD97" s="431">
        <f t="shared" si="50"/>
        <v>0</v>
      </c>
      <c r="AE97" s="431">
        <f t="shared" si="50"/>
        <v>0</v>
      </c>
      <c r="AF97" s="431">
        <f t="shared" si="50"/>
        <v>0</v>
      </c>
      <c r="AG97" s="431">
        <f t="shared" si="50"/>
        <v>0</v>
      </c>
      <c r="AH97" s="431">
        <f t="shared" si="50"/>
        <v>0</v>
      </c>
      <c r="AI97" s="431">
        <f t="shared" si="50"/>
        <v>0</v>
      </c>
      <c r="AJ97" s="431">
        <f t="shared" si="50"/>
        <v>0</v>
      </c>
      <c r="AK97" s="431">
        <f t="shared" si="50"/>
        <v>0</v>
      </c>
      <c r="AL97" s="431">
        <f t="shared" si="50"/>
        <v>0</v>
      </c>
      <c r="AM97" s="431">
        <f t="shared" si="50"/>
        <v>0</v>
      </c>
      <c r="AN97" s="431">
        <f t="shared" si="50"/>
        <v>0</v>
      </c>
      <c r="AO97" s="431">
        <f t="shared" si="50"/>
        <v>0</v>
      </c>
      <c r="AP97" s="431">
        <f t="shared" si="50"/>
        <v>0</v>
      </c>
      <c r="AQ97" s="431">
        <f t="shared" si="50"/>
        <v>0</v>
      </c>
      <c r="AR97" s="431">
        <f t="shared" si="50"/>
        <v>0</v>
      </c>
      <c r="AS97" s="431">
        <f t="shared" si="50"/>
        <v>0</v>
      </c>
      <c r="AT97" s="431">
        <f t="shared" si="50"/>
        <v>0</v>
      </c>
      <c r="AU97" s="431">
        <f t="shared" si="50"/>
        <v>0</v>
      </c>
      <c r="AV97" s="431">
        <f t="shared" si="50"/>
        <v>0</v>
      </c>
      <c r="AW97" s="431">
        <f t="shared" si="50"/>
        <v>0</v>
      </c>
      <c r="AX97" s="431">
        <f t="shared" si="50"/>
        <v>0</v>
      </c>
      <c r="AY97" s="431">
        <f t="shared" si="50"/>
        <v>0</v>
      </c>
      <c r="AZ97" s="431">
        <f t="shared" si="50"/>
        <v>0</v>
      </c>
      <c r="BA97" s="432">
        <f t="shared" si="50"/>
        <v>0</v>
      </c>
      <c r="BC97" s="127"/>
      <c r="BD97" s="128"/>
      <c r="BE97" s="128"/>
      <c r="BF97" s="128"/>
      <c r="BG97" s="128"/>
      <c r="BH97" s="128"/>
      <c r="BI97" s="128"/>
      <c r="BJ97" s="128"/>
      <c r="BK97" s="128"/>
      <c r="BL97" s="128"/>
      <c r="BM97" s="128"/>
      <c r="BN97" s="90"/>
      <c r="BU97" s="230" t="s">
        <v>3247</v>
      </c>
      <c r="BX97" s="348"/>
      <c r="BY97" t="s">
        <v>3249</v>
      </c>
      <c r="BZ97" s="495" t="s">
        <v>3270</v>
      </c>
      <c r="CA97" s="486" t="s">
        <v>3270</v>
      </c>
      <c r="CB97" s="487" t="s">
        <v>3270</v>
      </c>
      <c r="CC97" s="487" t="s">
        <v>3270</v>
      </c>
      <c r="CD97" s="487" t="s">
        <v>3270</v>
      </c>
      <c r="CE97" s="487" t="s">
        <v>3270</v>
      </c>
      <c r="CF97" s="487" t="s">
        <v>3270</v>
      </c>
      <c r="CG97" s="487" t="s">
        <v>3270</v>
      </c>
      <c r="CH97" s="487" t="s">
        <v>3270</v>
      </c>
      <c r="CI97" s="487" t="s">
        <v>3270</v>
      </c>
      <c r="CJ97" s="487" t="s">
        <v>3270</v>
      </c>
      <c r="CK97" s="487" t="s">
        <v>3270</v>
      </c>
      <c r="CL97" s="487" t="s">
        <v>3270</v>
      </c>
      <c r="CM97" s="487" t="s">
        <v>3270</v>
      </c>
      <c r="CN97" s="487" t="s">
        <v>3270</v>
      </c>
      <c r="CO97" s="487" t="s">
        <v>3270</v>
      </c>
      <c r="CP97" s="487" t="s">
        <v>3270</v>
      </c>
      <c r="CQ97" s="487" t="s">
        <v>3270</v>
      </c>
      <c r="CR97" s="487" t="s">
        <v>3270</v>
      </c>
      <c r="CS97" s="487" t="s">
        <v>3270</v>
      </c>
      <c r="CT97" s="487" t="s">
        <v>3270</v>
      </c>
      <c r="CU97" s="487" t="s">
        <v>3270</v>
      </c>
      <c r="CV97" s="487" t="s">
        <v>3270</v>
      </c>
      <c r="CW97" s="487" t="s">
        <v>3270</v>
      </c>
      <c r="CX97" s="487" t="s">
        <v>3270</v>
      </c>
      <c r="CY97" s="487" t="s">
        <v>3270</v>
      </c>
      <c r="CZ97" s="487" t="s">
        <v>3270</v>
      </c>
      <c r="DA97" s="487" t="s">
        <v>3270</v>
      </c>
      <c r="DB97" s="487" t="s">
        <v>3270</v>
      </c>
      <c r="DC97" s="487" t="s">
        <v>3270</v>
      </c>
      <c r="DD97" s="487" t="s">
        <v>3270</v>
      </c>
      <c r="DE97" s="487" t="s">
        <v>3270</v>
      </c>
      <c r="DF97" s="487" t="s">
        <v>3270</v>
      </c>
      <c r="DG97" s="487" t="s">
        <v>3270</v>
      </c>
      <c r="DH97" s="487" t="s">
        <v>3270</v>
      </c>
      <c r="DI97" s="487" t="s">
        <v>3270</v>
      </c>
      <c r="DJ97" s="487" t="s">
        <v>3270</v>
      </c>
      <c r="DK97" s="487" t="s">
        <v>3270</v>
      </c>
      <c r="DL97" s="487" t="s">
        <v>3270</v>
      </c>
      <c r="DM97" s="487" t="s">
        <v>3270</v>
      </c>
      <c r="DN97" s="488" t="s">
        <v>3270</v>
      </c>
      <c r="DP97" s="496" t="str">
        <f t="shared" si="49"/>
        <v>PCD_DPW3_RES4_DLY_ST</v>
      </c>
      <c r="DQ97" s="496" t="str">
        <f t="shared" si="49"/>
        <v>PCD_DPW3_RES4_DIR_ST</v>
      </c>
      <c r="DR97" s="496" t="str">
        <f t="shared" si="49"/>
        <v>PCD_DPW3_RES4_DSCR_ST</v>
      </c>
      <c r="DS97" s="496" t="str">
        <f t="shared" si="49"/>
        <v>PCD_DPW3_RES4_DCS_ST</v>
      </c>
      <c r="DT97" s="496" t="str">
        <f t="shared" si="49"/>
        <v>PCD_DPW3_RES4_DSPC_ST</v>
      </c>
      <c r="DU97" s="496" t="str">
        <f t="shared" si="49"/>
        <v>PCD_DPW3_RES4_DPP_ST</v>
      </c>
      <c r="DV97" s="496" t="str">
        <f t="shared" si="49"/>
        <v>PCD_DPW3_RES4_DTPI_ST</v>
      </c>
      <c r="DW97" s="496" t="str">
        <f t="shared" si="49"/>
        <v>PCD_DPW3_RES4_DCI_ST</v>
      </c>
      <c r="DX97" s="496" t="str">
        <f t="shared" si="49"/>
        <v>PCD_DPW3_RES4_DSI_ST</v>
      </c>
      <c r="DY97" s="496" t="str">
        <f t="shared" si="49"/>
        <v>PCD_DPW3_RES4_DER_ST</v>
      </c>
      <c r="DZ97" s="496" t="str">
        <f t="shared" si="48"/>
        <v>PCD_DPW3_RES4_RS_ST</v>
      </c>
      <c r="EA97" s="496" t="str">
        <f t="shared" si="48"/>
        <v>PCD_DPW3_RES4_DPLE_ST</v>
      </c>
    </row>
    <row r="98" spans="1:131" ht="28.2" thickBot="1" x14ac:dyDescent="0.3">
      <c r="A98" s="105"/>
      <c r="B98" s="112" t="str">
        <f xml:space="preserve"> B97</f>
        <v>YKY</v>
      </c>
      <c r="C98" s="280" t="s">
        <v>899</v>
      </c>
      <c r="D98" s="280" t="s">
        <v>942</v>
      </c>
      <c r="E98" s="106" t="str" cm="1">
        <f t="array" aca="1" ref="E98" ca="1">IFERROR(INDEX('PCD List'!$AU$5:$BK$48,MARCH('DPW3'!$D98,'PCD List'!$AR$5:$AR$48,0),MARCH('DPW3'!$B98,'PCD List'!$AU$2:$BK$2,0)),"")</f>
        <v/>
      </c>
      <c r="F98" s="86" t="s">
        <v>3271</v>
      </c>
      <c r="G98" s="19" t="s">
        <v>1904</v>
      </c>
      <c r="H98" s="11" t="s">
        <v>1144</v>
      </c>
      <c r="I98" s="166">
        <v>0</v>
      </c>
      <c r="K98" s="1081"/>
      <c r="M98" s="126"/>
      <c r="N98" s="126"/>
      <c r="O98" s="52"/>
      <c r="P98" s="52"/>
      <c r="Q98" s="52"/>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56"/>
      <c r="AV98" s="56"/>
      <c r="AW98" s="56"/>
      <c r="AX98" s="56"/>
      <c r="AY98" s="56"/>
      <c r="AZ98" s="56"/>
      <c r="BA98" s="89"/>
      <c r="BC98" s="168"/>
      <c r="BD98" s="52"/>
      <c r="BE98" s="9"/>
      <c r="BF98" s="9"/>
      <c r="BG98" s="9"/>
      <c r="BH98" s="9"/>
      <c r="BI98" s="9"/>
      <c r="BJ98" s="9"/>
      <c r="BK98" s="9"/>
      <c r="BL98" s="9"/>
      <c r="BM98" s="9"/>
      <c r="BN98" s="89"/>
      <c r="BU98" s="230" t="s">
        <v>3272</v>
      </c>
      <c r="BX98" s="348" t="s">
        <v>3273</v>
      </c>
      <c r="BY98" t="s">
        <v>3274</v>
      </c>
      <c r="BZ98" s="480" t="s">
        <v>3275</v>
      </c>
      <c r="CA98" s="480" t="s">
        <v>3275</v>
      </c>
      <c r="CB98" s="481" t="s">
        <v>3275</v>
      </c>
      <c r="CC98" s="481" t="s">
        <v>3275</v>
      </c>
      <c r="CD98" s="481" t="s">
        <v>3275</v>
      </c>
      <c r="CE98" s="482" t="s">
        <v>3275</v>
      </c>
      <c r="CF98" s="482" t="s">
        <v>3275</v>
      </c>
      <c r="CG98" s="482" t="s">
        <v>3275</v>
      </c>
      <c r="CH98" s="482" t="s">
        <v>3275</v>
      </c>
      <c r="CI98" s="482" t="s">
        <v>3275</v>
      </c>
      <c r="CJ98" s="482" t="s">
        <v>3275</v>
      </c>
      <c r="CK98" s="482" t="s">
        <v>3275</v>
      </c>
      <c r="CL98" s="482" t="s">
        <v>3275</v>
      </c>
      <c r="CM98" s="482" t="s">
        <v>3275</v>
      </c>
      <c r="CN98" s="482" t="s">
        <v>3275</v>
      </c>
      <c r="CO98" s="482" t="s">
        <v>3275</v>
      </c>
      <c r="CP98" s="482" t="s">
        <v>3275</v>
      </c>
      <c r="CQ98" s="482" t="s">
        <v>3275</v>
      </c>
      <c r="CR98" s="482" t="s">
        <v>3275</v>
      </c>
      <c r="CS98" s="482" t="s">
        <v>3275</v>
      </c>
      <c r="CT98" s="482" t="s">
        <v>3275</v>
      </c>
      <c r="CU98" s="482" t="s">
        <v>3275</v>
      </c>
      <c r="CV98" s="482" t="s">
        <v>3275</v>
      </c>
      <c r="CW98" s="482" t="s">
        <v>3275</v>
      </c>
      <c r="CX98" s="482" t="s">
        <v>3275</v>
      </c>
      <c r="CY98" s="482" t="s">
        <v>3275</v>
      </c>
      <c r="CZ98" s="482" t="s">
        <v>3275</v>
      </c>
      <c r="DA98" s="482" t="s">
        <v>3275</v>
      </c>
      <c r="DB98" s="482" t="s">
        <v>3275</v>
      </c>
      <c r="DC98" s="482" t="s">
        <v>3275</v>
      </c>
      <c r="DD98" s="482" t="s">
        <v>3275</v>
      </c>
      <c r="DE98" s="482" t="s">
        <v>3275</v>
      </c>
      <c r="DF98" s="482" t="s">
        <v>3275</v>
      </c>
      <c r="DG98" s="482" t="s">
        <v>3275</v>
      </c>
      <c r="DH98" s="483" t="s">
        <v>3275</v>
      </c>
      <c r="DI98" s="483" t="s">
        <v>3275</v>
      </c>
      <c r="DJ98" s="483" t="s">
        <v>3275</v>
      </c>
      <c r="DK98" s="483" t="s">
        <v>3275</v>
      </c>
      <c r="DL98" s="483" t="s">
        <v>3275</v>
      </c>
      <c r="DM98" s="483" t="s">
        <v>3275</v>
      </c>
      <c r="DN98" s="484" t="s">
        <v>3275</v>
      </c>
      <c r="DP98" s="348" t="s">
        <v>3276</v>
      </c>
      <c r="DQ98" s="333" t="s">
        <v>3277</v>
      </c>
      <c r="DR98" s="290" t="s">
        <v>3278</v>
      </c>
      <c r="DS98" s="290" t="s">
        <v>3279</v>
      </c>
      <c r="DT98" s="290" t="s">
        <v>3280</v>
      </c>
      <c r="DU98" s="290" t="s">
        <v>3281</v>
      </c>
      <c r="DV98" s="290" t="s">
        <v>3282</v>
      </c>
      <c r="DW98" s="290" t="s">
        <v>3283</v>
      </c>
      <c r="DX98" s="290" t="s">
        <v>3284</v>
      </c>
      <c r="DY98" s="290" t="s">
        <v>3285</v>
      </c>
      <c r="DZ98" s="290" t="s">
        <v>3286</v>
      </c>
      <c r="EA98" s="290" t="s">
        <v>3287</v>
      </c>
    </row>
    <row r="99" spans="1:131" ht="28.2" thickBot="1" x14ac:dyDescent="0.3">
      <c r="A99" s="105"/>
      <c r="B99" s="91" t="str">
        <f t="shared" ref="B99:B106" si="51" xml:space="preserve"> B98</f>
        <v>YKY</v>
      </c>
      <c r="C99" s="24" t="s">
        <v>899</v>
      </c>
      <c r="D99" s="24" t="s">
        <v>942</v>
      </c>
      <c r="E99" s="63" t="str" cm="1">
        <f t="array" aca="1" ref="E99" ca="1">IFERROR(INDEX('PCD List'!$AU$5:$BK$48,MARCH('DPW3'!$D99,'PCD List'!$AR$5:$AR$48,0),MARCH('DPW3'!$B99,'PCD List'!$AU$2:$BK$2,0)),"")</f>
        <v/>
      </c>
      <c r="F99" s="10" t="s">
        <v>3271</v>
      </c>
      <c r="G99" s="19" t="s">
        <v>1921</v>
      </c>
      <c r="H99" s="11" t="s">
        <v>1144</v>
      </c>
      <c r="I99" s="166">
        <v>0</v>
      </c>
      <c r="K99" s="1081"/>
      <c r="M99" s="126"/>
      <c r="N99" s="126"/>
      <c r="O99" s="52"/>
      <c r="P99" s="52"/>
      <c r="Q99" s="52"/>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56"/>
      <c r="AV99" s="56"/>
      <c r="AW99" s="56"/>
      <c r="AX99" s="56"/>
      <c r="AY99" s="56"/>
      <c r="AZ99" s="56"/>
      <c r="BA99" s="89"/>
      <c r="BC99" s="168"/>
      <c r="BD99" s="52"/>
      <c r="BE99" s="9"/>
      <c r="BF99" s="9"/>
      <c r="BG99" s="9"/>
      <c r="BH99" s="9"/>
      <c r="BI99" s="9"/>
      <c r="BJ99" s="9"/>
      <c r="BK99" s="9"/>
      <c r="BL99" s="9"/>
      <c r="BM99" s="9"/>
      <c r="BN99" s="89"/>
      <c r="BU99" s="230" t="s">
        <v>3272</v>
      </c>
      <c r="BX99" s="348"/>
      <c r="BY99" t="s">
        <v>3274</v>
      </c>
      <c r="BZ99" s="480" t="s">
        <v>3288</v>
      </c>
      <c r="CA99" s="480" t="s">
        <v>3288</v>
      </c>
      <c r="CB99" s="480" t="s">
        <v>3288</v>
      </c>
      <c r="CC99" s="480" t="s">
        <v>3288</v>
      </c>
      <c r="CD99" s="480" t="s">
        <v>3288</v>
      </c>
      <c r="CE99" s="480" t="s">
        <v>3288</v>
      </c>
      <c r="CF99" s="480" t="s">
        <v>3288</v>
      </c>
      <c r="CG99" s="480" t="s">
        <v>3288</v>
      </c>
      <c r="CH99" s="480" t="s">
        <v>3288</v>
      </c>
      <c r="CI99" s="480" t="s">
        <v>3288</v>
      </c>
      <c r="CJ99" s="480" t="s">
        <v>3288</v>
      </c>
      <c r="CK99" s="480" t="s">
        <v>3288</v>
      </c>
      <c r="CL99" s="480" t="s">
        <v>3288</v>
      </c>
      <c r="CM99" s="480" t="s">
        <v>3288</v>
      </c>
      <c r="CN99" s="480" t="s">
        <v>3288</v>
      </c>
      <c r="CO99" s="480" t="s">
        <v>3288</v>
      </c>
      <c r="CP99" s="480" t="s">
        <v>3288</v>
      </c>
      <c r="CQ99" s="480" t="s">
        <v>3288</v>
      </c>
      <c r="CR99" s="480" t="s">
        <v>3288</v>
      </c>
      <c r="CS99" s="480" t="s">
        <v>3288</v>
      </c>
      <c r="CT99" s="480" t="s">
        <v>3288</v>
      </c>
      <c r="CU99" s="480" t="s">
        <v>3288</v>
      </c>
      <c r="CV99" s="480" t="s">
        <v>3288</v>
      </c>
      <c r="CW99" s="480" t="s">
        <v>3288</v>
      </c>
      <c r="CX99" s="480" t="s">
        <v>3288</v>
      </c>
      <c r="CY99" s="480" t="s">
        <v>3288</v>
      </c>
      <c r="CZ99" s="480" t="s">
        <v>3288</v>
      </c>
      <c r="DA99" s="480" t="s">
        <v>3288</v>
      </c>
      <c r="DB99" s="480" t="s">
        <v>3288</v>
      </c>
      <c r="DC99" s="480" t="s">
        <v>3288</v>
      </c>
      <c r="DD99" s="480" t="s">
        <v>3288</v>
      </c>
      <c r="DE99" s="480" t="s">
        <v>3288</v>
      </c>
      <c r="DF99" s="480" t="s">
        <v>3288</v>
      </c>
      <c r="DG99" s="480" t="s">
        <v>3288</v>
      </c>
      <c r="DH99" s="480" t="s">
        <v>3288</v>
      </c>
      <c r="DI99" s="480" t="s">
        <v>3288</v>
      </c>
      <c r="DJ99" s="480" t="s">
        <v>3288</v>
      </c>
      <c r="DK99" s="480" t="s">
        <v>3288</v>
      </c>
      <c r="DL99" s="480" t="s">
        <v>3288</v>
      </c>
      <c r="DM99" s="480" t="s">
        <v>3288</v>
      </c>
      <c r="DN99" s="480" t="s">
        <v>3288</v>
      </c>
      <c r="DP99" s="496" t="str">
        <f>DP$98&amp;$DO9</f>
        <v>PCD_DPW3_RES5_DLY_S1</v>
      </c>
      <c r="DQ99" s="496" t="str">
        <f t="shared" ref="DQ99:DY99" si="52">DQ$98&amp;$DO9</f>
        <v>PCD_DPW3_RES5_DIR_S1</v>
      </c>
      <c r="DR99" s="496" t="str">
        <f t="shared" si="52"/>
        <v>PCD_DPW3_RES5_DSCR_S1</v>
      </c>
      <c r="DS99" s="496" t="str">
        <f t="shared" si="52"/>
        <v>PCD_DPW3_RES5_DCS_S1</v>
      </c>
      <c r="DT99" s="496" t="str">
        <f t="shared" si="52"/>
        <v>PCD_DPW3_RES5_DSPC_S1</v>
      </c>
      <c r="DU99" s="496" t="str">
        <f t="shared" si="52"/>
        <v>PCD_DPW3_RES5_DPP_S1</v>
      </c>
      <c r="DV99" s="496" t="str">
        <f t="shared" si="52"/>
        <v>PCD_DPW3_RES5_DTPI_S1</v>
      </c>
      <c r="DW99" s="496" t="str">
        <f t="shared" si="52"/>
        <v>PCD_DPW3_RES5_DCI_S1</v>
      </c>
      <c r="DX99" s="496" t="str">
        <f t="shared" si="52"/>
        <v>PCD_DPW3_RES5_DSI_S1</v>
      </c>
      <c r="DY99" s="496" t="str">
        <f t="shared" si="52"/>
        <v>PCD_DPW3_RES5_DER_S1</v>
      </c>
      <c r="DZ99" s="496" t="str">
        <f t="shared" ref="DZ99:EA106" si="53">DZ$98&amp;$DO9</f>
        <v>PCD_DPW3_RES5_RS_S1</v>
      </c>
      <c r="EA99" s="496" t="str">
        <f t="shared" si="53"/>
        <v>PCD_DPW3_RES5_DPLE_S1</v>
      </c>
    </row>
    <row r="100" spans="1:131" ht="28.2" thickBot="1" x14ac:dyDescent="0.3">
      <c r="A100" s="105"/>
      <c r="B100" s="91" t="str">
        <f t="shared" si="51"/>
        <v>YKY</v>
      </c>
      <c r="C100" s="24" t="s">
        <v>899</v>
      </c>
      <c r="D100" s="24" t="s">
        <v>942</v>
      </c>
      <c r="E100" s="63" t="str" cm="1">
        <f t="array" aca="1" ref="E100" ca="1">IFERROR(INDEX('PCD List'!$AU$5:$BK$48,MARCH('DPW3'!$D100,'PCD List'!$AR$5:$AR$48,0),MARCH('DPW3'!$B100,'PCD List'!$AU$2:$BK$2,0)),"")</f>
        <v/>
      </c>
      <c r="F100" s="10" t="s">
        <v>3271</v>
      </c>
      <c r="G100" s="19" t="s">
        <v>1924</v>
      </c>
      <c r="H100" s="11" t="s">
        <v>1144</v>
      </c>
      <c r="I100" s="166">
        <v>0</v>
      </c>
      <c r="K100" s="1081"/>
      <c r="M100" s="126"/>
      <c r="N100" s="126"/>
      <c r="O100" s="52"/>
      <c r="P100" s="52"/>
      <c r="Q100" s="52"/>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56"/>
      <c r="AV100" s="56"/>
      <c r="AW100" s="56"/>
      <c r="AX100" s="56"/>
      <c r="AY100" s="56"/>
      <c r="AZ100" s="56"/>
      <c r="BA100" s="89"/>
      <c r="BC100" s="168"/>
      <c r="BD100" s="52"/>
      <c r="BE100" s="9"/>
      <c r="BF100" s="9"/>
      <c r="BG100" s="9"/>
      <c r="BH100" s="9"/>
      <c r="BI100" s="9"/>
      <c r="BJ100" s="9"/>
      <c r="BK100" s="9"/>
      <c r="BL100" s="9"/>
      <c r="BM100" s="9"/>
      <c r="BN100" s="89"/>
      <c r="BU100" s="230" t="s">
        <v>3272</v>
      </c>
      <c r="BX100" s="348"/>
      <c r="BY100" t="s">
        <v>3274</v>
      </c>
      <c r="BZ100" s="480" t="s">
        <v>3289</v>
      </c>
      <c r="CA100" s="480" t="s">
        <v>3289</v>
      </c>
      <c r="CB100" s="480" t="s">
        <v>3289</v>
      </c>
      <c r="CC100" s="480" t="s">
        <v>3289</v>
      </c>
      <c r="CD100" s="480" t="s">
        <v>3289</v>
      </c>
      <c r="CE100" s="480" t="s">
        <v>3289</v>
      </c>
      <c r="CF100" s="480" t="s">
        <v>3289</v>
      </c>
      <c r="CG100" s="480" t="s">
        <v>3289</v>
      </c>
      <c r="CH100" s="480" t="s">
        <v>3289</v>
      </c>
      <c r="CI100" s="480" t="s">
        <v>3289</v>
      </c>
      <c r="CJ100" s="480" t="s">
        <v>3289</v>
      </c>
      <c r="CK100" s="480" t="s">
        <v>3289</v>
      </c>
      <c r="CL100" s="480" t="s">
        <v>3289</v>
      </c>
      <c r="CM100" s="480" t="s">
        <v>3289</v>
      </c>
      <c r="CN100" s="480" t="s">
        <v>3289</v>
      </c>
      <c r="CO100" s="480" t="s">
        <v>3289</v>
      </c>
      <c r="CP100" s="480" t="s">
        <v>3289</v>
      </c>
      <c r="CQ100" s="480" t="s">
        <v>3289</v>
      </c>
      <c r="CR100" s="480" t="s">
        <v>3289</v>
      </c>
      <c r="CS100" s="480" t="s">
        <v>3289</v>
      </c>
      <c r="CT100" s="480" t="s">
        <v>3289</v>
      </c>
      <c r="CU100" s="480" t="s">
        <v>3289</v>
      </c>
      <c r="CV100" s="480" t="s">
        <v>3289</v>
      </c>
      <c r="CW100" s="480" t="s">
        <v>3289</v>
      </c>
      <c r="CX100" s="480" t="s">
        <v>3289</v>
      </c>
      <c r="CY100" s="480" t="s">
        <v>3289</v>
      </c>
      <c r="CZ100" s="480" t="s">
        <v>3289</v>
      </c>
      <c r="DA100" s="480" t="s">
        <v>3289</v>
      </c>
      <c r="DB100" s="480" t="s">
        <v>3289</v>
      </c>
      <c r="DC100" s="480" t="s">
        <v>3289</v>
      </c>
      <c r="DD100" s="480" t="s">
        <v>3289</v>
      </c>
      <c r="DE100" s="480" t="s">
        <v>3289</v>
      </c>
      <c r="DF100" s="480" t="s">
        <v>3289</v>
      </c>
      <c r="DG100" s="480" t="s">
        <v>3289</v>
      </c>
      <c r="DH100" s="480" t="s">
        <v>3289</v>
      </c>
      <c r="DI100" s="480" t="s">
        <v>3289</v>
      </c>
      <c r="DJ100" s="480" t="s">
        <v>3289</v>
      </c>
      <c r="DK100" s="480" t="s">
        <v>3289</v>
      </c>
      <c r="DL100" s="480" t="s">
        <v>3289</v>
      </c>
      <c r="DM100" s="480" t="s">
        <v>3289</v>
      </c>
      <c r="DN100" s="480" t="s">
        <v>3289</v>
      </c>
      <c r="DP100" s="496" t="str">
        <f t="shared" ref="DP100:DY106" si="54">DP$98&amp;$DO10</f>
        <v>PCD_DPW3_RES5_DLY_S2</v>
      </c>
      <c r="DQ100" s="496" t="str">
        <f t="shared" si="54"/>
        <v>PCD_DPW3_RES5_DIR_S2</v>
      </c>
      <c r="DR100" s="496" t="str">
        <f t="shared" si="54"/>
        <v>PCD_DPW3_RES5_DSCR_S2</v>
      </c>
      <c r="DS100" s="496" t="str">
        <f t="shared" si="54"/>
        <v>PCD_DPW3_RES5_DCS_S2</v>
      </c>
      <c r="DT100" s="496" t="str">
        <f t="shared" si="54"/>
        <v>PCD_DPW3_RES5_DSPC_S2</v>
      </c>
      <c r="DU100" s="496" t="str">
        <f t="shared" si="54"/>
        <v>PCD_DPW3_RES5_DPP_S2</v>
      </c>
      <c r="DV100" s="496" t="str">
        <f t="shared" si="54"/>
        <v>PCD_DPW3_RES5_DTPI_S2</v>
      </c>
      <c r="DW100" s="496" t="str">
        <f t="shared" si="54"/>
        <v>PCD_DPW3_RES5_DCI_S2</v>
      </c>
      <c r="DX100" s="496" t="str">
        <f t="shared" si="54"/>
        <v>PCD_DPW3_RES5_DSI_S2</v>
      </c>
      <c r="DY100" s="496" t="str">
        <f t="shared" si="54"/>
        <v>PCD_DPW3_RES5_DER_S2</v>
      </c>
      <c r="DZ100" s="496" t="str">
        <f t="shared" si="53"/>
        <v>PCD_DPW3_RES5_RS_S2</v>
      </c>
      <c r="EA100" s="496" t="str">
        <f t="shared" si="53"/>
        <v>PCD_DPW3_RES5_DPLE_S2</v>
      </c>
    </row>
    <row r="101" spans="1:131" ht="28.2" thickBot="1" x14ac:dyDescent="0.3">
      <c r="A101" s="105"/>
      <c r="B101" s="91" t="str">
        <f t="shared" si="51"/>
        <v>YKY</v>
      </c>
      <c r="C101" s="24" t="s">
        <v>899</v>
      </c>
      <c r="D101" s="24" t="s">
        <v>942</v>
      </c>
      <c r="E101" s="63" t="str" cm="1">
        <f t="array" aca="1" ref="E101" ca="1">IFERROR(INDEX('PCD List'!$AU$5:$BK$48,MARCH('DPW3'!$D101,'PCD List'!$AR$5:$AR$48,0),MARCH('DPW3'!$B101,'PCD List'!$AU$2:$BK$2,0)),"")</f>
        <v/>
      </c>
      <c r="F101" s="10" t="s">
        <v>3271</v>
      </c>
      <c r="G101" s="19" t="s">
        <v>1927</v>
      </c>
      <c r="H101" s="11" t="s">
        <v>1144</v>
      </c>
      <c r="I101" s="166">
        <v>0</v>
      </c>
      <c r="K101" s="1081"/>
      <c r="M101" s="126"/>
      <c r="N101" s="126"/>
      <c r="O101" s="52"/>
      <c r="P101" s="52"/>
      <c r="Q101" s="52"/>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56"/>
      <c r="AV101" s="56"/>
      <c r="AW101" s="56"/>
      <c r="AX101" s="56"/>
      <c r="AY101" s="56"/>
      <c r="AZ101" s="56"/>
      <c r="BA101" s="89"/>
      <c r="BC101" s="168"/>
      <c r="BD101" s="52"/>
      <c r="BE101" s="9"/>
      <c r="BF101" s="9"/>
      <c r="BG101" s="9"/>
      <c r="BH101" s="9"/>
      <c r="BI101" s="9"/>
      <c r="BJ101" s="9"/>
      <c r="BK101" s="9"/>
      <c r="BL101" s="9"/>
      <c r="BM101" s="9"/>
      <c r="BN101" s="89"/>
      <c r="BU101" s="230" t="s">
        <v>3272</v>
      </c>
      <c r="BX101" s="348"/>
      <c r="BY101" t="s">
        <v>3274</v>
      </c>
      <c r="BZ101" s="480" t="s">
        <v>3290</v>
      </c>
      <c r="CA101" s="480" t="s">
        <v>3290</v>
      </c>
      <c r="CB101" s="480" t="s">
        <v>3290</v>
      </c>
      <c r="CC101" s="480" t="s">
        <v>3290</v>
      </c>
      <c r="CD101" s="480" t="s">
        <v>3290</v>
      </c>
      <c r="CE101" s="480" t="s">
        <v>3290</v>
      </c>
      <c r="CF101" s="480" t="s">
        <v>3290</v>
      </c>
      <c r="CG101" s="480" t="s">
        <v>3290</v>
      </c>
      <c r="CH101" s="480" t="s">
        <v>3290</v>
      </c>
      <c r="CI101" s="480" t="s">
        <v>3290</v>
      </c>
      <c r="CJ101" s="480" t="s">
        <v>3290</v>
      </c>
      <c r="CK101" s="480" t="s">
        <v>3290</v>
      </c>
      <c r="CL101" s="480" t="s">
        <v>3290</v>
      </c>
      <c r="CM101" s="480" t="s">
        <v>3290</v>
      </c>
      <c r="CN101" s="480" t="s">
        <v>3290</v>
      </c>
      <c r="CO101" s="480" t="s">
        <v>3290</v>
      </c>
      <c r="CP101" s="480" t="s">
        <v>3290</v>
      </c>
      <c r="CQ101" s="480" t="s">
        <v>3290</v>
      </c>
      <c r="CR101" s="480" t="s">
        <v>3290</v>
      </c>
      <c r="CS101" s="480" t="s">
        <v>3290</v>
      </c>
      <c r="CT101" s="480" t="s">
        <v>3290</v>
      </c>
      <c r="CU101" s="480" t="s">
        <v>3290</v>
      </c>
      <c r="CV101" s="480" t="s">
        <v>3290</v>
      </c>
      <c r="CW101" s="480" t="s">
        <v>3290</v>
      </c>
      <c r="CX101" s="480" t="s">
        <v>3290</v>
      </c>
      <c r="CY101" s="480" t="s">
        <v>3290</v>
      </c>
      <c r="CZ101" s="480" t="s">
        <v>3290</v>
      </c>
      <c r="DA101" s="480" t="s">
        <v>3290</v>
      </c>
      <c r="DB101" s="480" t="s">
        <v>3290</v>
      </c>
      <c r="DC101" s="480" t="s">
        <v>3290</v>
      </c>
      <c r="DD101" s="480" t="s">
        <v>3290</v>
      </c>
      <c r="DE101" s="480" t="s">
        <v>3290</v>
      </c>
      <c r="DF101" s="480" t="s">
        <v>3290</v>
      </c>
      <c r="DG101" s="480" t="s">
        <v>3290</v>
      </c>
      <c r="DH101" s="480" t="s">
        <v>3290</v>
      </c>
      <c r="DI101" s="480" t="s">
        <v>3290</v>
      </c>
      <c r="DJ101" s="480" t="s">
        <v>3290</v>
      </c>
      <c r="DK101" s="480" t="s">
        <v>3290</v>
      </c>
      <c r="DL101" s="480" t="s">
        <v>3290</v>
      </c>
      <c r="DM101" s="480" t="s">
        <v>3290</v>
      </c>
      <c r="DN101" s="480" t="s">
        <v>3290</v>
      </c>
      <c r="DP101" s="496" t="str">
        <f t="shared" si="54"/>
        <v>PCD_DPW3_RES5_DLY_S3</v>
      </c>
      <c r="DQ101" s="496" t="str">
        <f t="shared" si="54"/>
        <v>PCD_DPW3_RES5_DIR_S3</v>
      </c>
      <c r="DR101" s="496" t="str">
        <f t="shared" si="54"/>
        <v>PCD_DPW3_RES5_DSCR_S3</v>
      </c>
      <c r="DS101" s="496" t="str">
        <f t="shared" si="54"/>
        <v>PCD_DPW3_RES5_DCS_S3</v>
      </c>
      <c r="DT101" s="496" t="str">
        <f t="shared" si="54"/>
        <v>PCD_DPW3_RES5_DSPC_S3</v>
      </c>
      <c r="DU101" s="496" t="str">
        <f t="shared" si="54"/>
        <v>PCD_DPW3_RES5_DPP_S3</v>
      </c>
      <c r="DV101" s="496" t="str">
        <f t="shared" si="54"/>
        <v>PCD_DPW3_RES5_DTPI_S3</v>
      </c>
      <c r="DW101" s="496" t="str">
        <f t="shared" si="54"/>
        <v>PCD_DPW3_RES5_DCI_S3</v>
      </c>
      <c r="DX101" s="496" t="str">
        <f t="shared" si="54"/>
        <v>PCD_DPW3_RES5_DSI_S3</v>
      </c>
      <c r="DY101" s="496" t="str">
        <f t="shared" si="54"/>
        <v>PCD_DPW3_RES5_DER_S3</v>
      </c>
      <c r="DZ101" s="496" t="str">
        <f t="shared" si="53"/>
        <v>PCD_DPW3_RES5_RS_S3</v>
      </c>
      <c r="EA101" s="496" t="str">
        <f t="shared" si="53"/>
        <v>PCD_DPW3_RES5_DPLE_S3</v>
      </c>
    </row>
    <row r="102" spans="1:131" ht="28.2" thickBot="1" x14ac:dyDescent="0.3">
      <c r="A102" s="105"/>
      <c r="B102" s="91" t="str">
        <f t="shared" si="51"/>
        <v>YKY</v>
      </c>
      <c r="C102" s="24" t="s">
        <v>899</v>
      </c>
      <c r="D102" s="24" t="s">
        <v>942</v>
      </c>
      <c r="E102" s="63" t="str" cm="1">
        <f t="array" aca="1" ref="E102" ca="1">IFERROR(INDEX('PCD List'!$AU$5:$BK$48,MARCH('DPW3'!$D102,'PCD List'!$AR$5:$AR$48,0),MARCH('DPW3'!$B102,'PCD List'!$AU$2:$BK$2,0)),"")</f>
        <v/>
      </c>
      <c r="F102" s="10" t="s">
        <v>3271</v>
      </c>
      <c r="G102" s="19" t="s">
        <v>1930</v>
      </c>
      <c r="H102" s="11" t="s">
        <v>1144</v>
      </c>
      <c r="I102" s="166">
        <v>0</v>
      </c>
      <c r="K102" s="1081"/>
      <c r="M102" s="126"/>
      <c r="N102" s="126"/>
      <c r="O102" s="52"/>
      <c r="P102" s="52"/>
      <c r="Q102" s="52"/>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56"/>
      <c r="AV102" s="56"/>
      <c r="AW102" s="56"/>
      <c r="AX102" s="56"/>
      <c r="AY102" s="56"/>
      <c r="AZ102" s="56"/>
      <c r="BA102" s="89"/>
      <c r="BC102" s="168"/>
      <c r="BD102" s="52"/>
      <c r="BE102" s="9"/>
      <c r="BF102" s="9"/>
      <c r="BG102" s="9"/>
      <c r="BH102" s="9"/>
      <c r="BI102" s="9"/>
      <c r="BJ102" s="9"/>
      <c r="BK102" s="9"/>
      <c r="BL102" s="9"/>
      <c r="BM102" s="9"/>
      <c r="BN102" s="89"/>
      <c r="BU102" s="230" t="s">
        <v>3272</v>
      </c>
      <c r="BX102" s="348"/>
      <c r="BY102" t="s">
        <v>3274</v>
      </c>
      <c r="BZ102" s="480" t="s">
        <v>3291</v>
      </c>
      <c r="CA102" s="480" t="s">
        <v>3291</v>
      </c>
      <c r="CB102" s="480" t="s">
        <v>3291</v>
      </c>
      <c r="CC102" s="480" t="s">
        <v>3291</v>
      </c>
      <c r="CD102" s="480" t="s">
        <v>3291</v>
      </c>
      <c r="CE102" s="480" t="s">
        <v>3291</v>
      </c>
      <c r="CF102" s="480" t="s">
        <v>3291</v>
      </c>
      <c r="CG102" s="480" t="s">
        <v>3291</v>
      </c>
      <c r="CH102" s="480" t="s">
        <v>3291</v>
      </c>
      <c r="CI102" s="480" t="s">
        <v>3291</v>
      </c>
      <c r="CJ102" s="480" t="s">
        <v>3291</v>
      </c>
      <c r="CK102" s="480" t="s">
        <v>3291</v>
      </c>
      <c r="CL102" s="480" t="s">
        <v>3291</v>
      </c>
      <c r="CM102" s="480" t="s">
        <v>3291</v>
      </c>
      <c r="CN102" s="480" t="s">
        <v>3291</v>
      </c>
      <c r="CO102" s="480" t="s">
        <v>3291</v>
      </c>
      <c r="CP102" s="480" t="s">
        <v>3291</v>
      </c>
      <c r="CQ102" s="480" t="s">
        <v>3291</v>
      </c>
      <c r="CR102" s="480" t="s">
        <v>3291</v>
      </c>
      <c r="CS102" s="480" t="s">
        <v>3291</v>
      </c>
      <c r="CT102" s="480" t="s">
        <v>3291</v>
      </c>
      <c r="CU102" s="480" t="s">
        <v>3291</v>
      </c>
      <c r="CV102" s="480" t="s">
        <v>3291</v>
      </c>
      <c r="CW102" s="480" t="s">
        <v>3291</v>
      </c>
      <c r="CX102" s="480" t="s">
        <v>3291</v>
      </c>
      <c r="CY102" s="480" t="s">
        <v>3291</v>
      </c>
      <c r="CZ102" s="480" t="s">
        <v>3291</v>
      </c>
      <c r="DA102" s="480" t="s">
        <v>3291</v>
      </c>
      <c r="DB102" s="480" t="s">
        <v>3291</v>
      </c>
      <c r="DC102" s="480" t="s">
        <v>3291</v>
      </c>
      <c r="DD102" s="480" t="s">
        <v>3291</v>
      </c>
      <c r="DE102" s="480" t="s">
        <v>3291</v>
      </c>
      <c r="DF102" s="480" t="s">
        <v>3291</v>
      </c>
      <c r="DG102" s="480" t="s">
        <v>3291</v>
      </c>
      <c r="DH102" s="480" t="s">
        <v>3291</v>
      </c>
      <c r="DI102" s="480" t="s">
        <v>3291</v>
      </c>
      <c r="DJ102" s="480" t="s">
        <v>3291</v>
      </c>
      <c r="DK102" s="480" t="s">
        <v>3291</v>
      </c>
      <c r="DL102" s="480" t="s">
        <v>3291</v>
      </c>
      <c r="DM102" s="480" t="s">
        <v>3291</v>
      </c>
      <c r="DN102" s="480" t="s">
        <v>3291</v>
      </c>
      <c r="DP102" s="496" t="str">
        <f t="shared" si="54"/>
        <v>PCD_DPW3_RES5_DLY_S4</v>
      </c>
      <c r="DQ102" s="496" t="str">
        <f t="shared" si="54"/>
        <v>PCD_DPW3_RES5_DIR_S4</v>
      </c>
      <c r="DR102" s="496" t="str">
        <f t="shared" si="54"/>
        <v>PCD_DPW3_RES5_DSCR_S4</v>
      </c>
      <c r="DS102" s="496" t="str">
        <f t="shared" si="54"/>
        <v>PCD_DPW3_RES5_DCS_S4</v>
      </c>
      <c r="DT102" s="496" t="str">
        <f t="shared" si="54"/>
        <v>PCD_DPW3_RES5_DSPC_S4</v>
      </c>
      <c r="DU102" s="496" t="str">
        <f t="shared" si="54"/>
        <v>PCD_DPW3_RES5_DPP_S4</v>
      </c>
      <c r="DV102" s="496" t="str">
        <f t="shared" si="54"/>
        <v>PCD_DPW3_RES5_DTPI_S4</v>
      </c>
      <c r="DW102" s="496" t="str">
        <f t="shared" si="54"/>
        <v>PCD_DPW3_RES5_DCI_S4</v>
      </c>
      <c r="DX102" s="496" t="str">
        <f t="shared" si="54"/>
        <v>PCD_DPW3_RES5_DSI_S4</v>
      </c>
      <c r="DY102" s="496" t="str">
        <f t="shared" si="54"/>
        <v>PCD_DPW3_RES5_DER_S4</v>
      </c>
      <c r="DZ102" s="496" t="str">
        <f t="shared" si="53"/>
        <v>PCD_DPW3_RES5_RS_S4</v>
      </c>
      <c r="EA102" s="496" t="str">
        <f t="shared" si="53"/>
        <v>PCD_DPW3_RES5_DPLE_S4</v>
      </c>
    </row>
    <row r="103" spans="1:131" ht="28.2" thickBot="1" x14ac:dyDescent="0.3">
      <c r="A103" s="105"/>
      <c r="B103" s="91" t="str">
        <f t="shared" si="51"/>
        <v>YKY</v>
      </c>
      <c r="C103" s="24" t="s">
        <v>899</v>
      </c>
      <c r="D103" s="24" t="s">
        <v>942</v>
      </c>
      <c r="E103" s="63" t="str" cm="1">
        <f t="array" aca="1" ref="E103" ca="1">IFERROR(INDEX('PCD List'!$AU$5:$BK$48,MARCH('DPW3'!$D103,'PCD List'!$AR$5:$AR$48,0),MARCH('DPW3'!$B103,'PCD List'!$AU$2:$BK$2,0)),"")</f>
        <v/>
      </c>
      <c r="F103" s="10" t="s">
        <v>3271</v>
      </c>
      <c r="G103" s="19" t="s">
        <v>1933</v>
      </c>
      <c r="H103" s="11" t="s">
        <v>1144</v>
      </c>
      <c r="I103" s="166">
        <v>0</v>
      </c>
      <c r="K103" s="1081"/>
      <c r="M103" s="126"/>
      <c r="N103" s="126"/>
      <c r="O103" s="52"/>
      <c r="P103" s="52"/>
      <c r="Q103" s="52"/>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56"/>
      <c r="AV103" s="56"/>
      <c r="AW103" s="56"/>
      <c r="AX103" s="56"/>
      <c r="AY103" s="56"/>
      <c r="AZ103" s="56"/>
      <c r="BA103" s="89"/>
      <c r="BC103" s="168"/>
      <c r="BD103" s="52"/>
      <c r="BE103" s="9"/>
      <c r="BF103" s="9"/>
      <c r="BG103" s="9"/>
      <c r="BH103" s="9"/>
      <c r="BI103" s="9"/>
      <c r="BJ103" s="9"/>
      <c r="BK103" s="9"/>
      <c r="BL103" s="9"/>
      <c r="BM103" s="9"/>
      <c r="BN103" s="89"/>
      <c r="BU103" s="230" t="s">
        <v>3272</v>
      </c>
      <c r="BX103" s="348"/>
      <c r="BY103" t="s">
        <v>3274</v>
      </c>
      <c r="BZ103" s="480" t="s">
        <v>3292</v>
      </c>
      <c r="CA103" s="480" t="s">
        <v>3292</v>
      </c>
      <c r="CB103" s="480" t="s">
        <v>3292</v>
      </c>
      <c r="CC103" s="480" t="s">
        <v>3292</v>
      </c>
      <c r="CD103" s="480" t="s">
        <v>3292</v>
      </c>
      <c r="CE103" s="480" t="s">
        <v>3292</v>
      </c>
      <c r="CF103" s="480" t="s">
        <v>3292</v>
      </c>
      <c r="CG103" s="480" t="s">
        <v>3292</v>
      </c>
      <c r="CH103" s="480" t="s">
        <v>3292</v>
      </c>
      <c r="CI103" s="480" t="s">
        <v>3292</v>
      </c>
      <c r="CJ103" s="480" t="s">
        <v>3292</v>
      </c>
      <c r="CK103" s="480" t="s">
        <v>3292</v>
      </c>
      <c r="CL103" s="480" t="s">
        <v>3292</v>
      </c>
      <c r="CM103" s="480" t="s">
        <v>3292</v>
      </c>
      <c r="CN103" s="480" t="s">
        <v>3292</v>
      </c>
      <c r="CO103" s="480" t="s">
        <v>3292</v>
      </c>
      <c r="CP103" s="480" t="s">
        <v>3292</v>
      </c>
      <c r="CQ103" s="480" t="s">
        <v>3292</v>
      </c>
      <c r="CR103" s="480" t="s">
        <v>3292</v>
      </c>
      <c r="CS103" s="480" t="s">
        <v>3292</v>
      </c>
      <c r="CT103" s="480" t="s">
        <v>3292</v>
      </c>
      <c r="CU103" s="480" t="s">
        <v>3292</v>
      </c>
      <c r="CV103" s="480" t="s">
        <v>3292</v>
      </c>
      <c r="CW103" s="480" t="s">
        <v>3292</v>
      </c>
      <c r="CX103" s="480" t="s">
        <v>3292</v>
      </c>
      <c r="CY103" s="480" t="s">
        <v>3292</v>
      </c>
      <c r="CZ103" s="480" t="s">
        <v>3292</v>
      </c>
      <c r="DA103" s="480" t="s">
        <v>3292</v>
      </c>
      <c r="DB103" s="480" t="s">
        <v>3292</v>
      </c>
      <c r="DC103" s="480" t="s">
        <v>3292</v>
      </c>
      <c r="DD103" s="480" t="s">
        <v>3292</v>
      </c>
      <c r="DE103" s="480" t="s">
        <v>3292</v>
      </c>
      <c r="DF103" s="480" t="s">
        <v>3292</v>
      </c>
      <c r="DG103" s="480" t="s">
        <v>3292</v>
      </c>
      <c r="DH103" s="480" t="s">
        <v>3292</v>
      </c>
      <c r="DI103" s="480" t="s">
        <v>3292</v>
      </c>
      <c r="DJ103" s="480" t="s">
        <v>3292</v>
      </c>
      <c r="DK103" s="480" t="s">
        <v>3292</v>
      </c>
      <c r="DL103" s="480" t="s">
        <v>3292</v>
      </c>
      <c r="DM103" s="480" t="s">
        <v>3292</v>
      </c>
      <c r="DN103" s="480" t="s">
        <v>3292</v>
      </c>
      <c r="DP103" s="496" t="str">
        <f t="shared" si="54"/>
        <v>PCD_DPW3_RES5_DLY_S5</v>
      </c>
      <c r="DQ103" s="496" t="str">
        <f t="shared" si="54"/>
        <v>PCD_DPW3_RES5_DIR_S5</v>
      </c>
      <c r="DR103" s="496" t="str">
        <f t="shared" si="54"/>
        <v>PCD_DPW3_RES5_DSCR_S5</v>
      </c>
      <c r="DS103" s="496" t="str">
        <f t="shared" si="54"/>
        <v>PCD_DPW3_RES5_DCS_S5</v>
      </c>
      <c r="DT103" s="496" t="str">
        <f t="shared" si="54"/>
        <v>PCD_DPW3_RES5_DSPC_S5</v>
      </c>
      <c r="DU103" s="496" t="str">
        <f t="shared" si="54"/>
        <v>PCD_DPW3_RES5_DPP_S5</v>
      </c>
      <c r="DV103" s="496" t="str">
        <f t="shared" si="54"/>
        <v>PCD_DPW3_RES5_DTPI_S5</v>
      </c>
      <c r="DW103" s="496" t="str">
        <f t="shared" si="54"/>
        <v>PCD_DPW3_RES5_DCI_S5</v>
      </c>
      <c r="DX103" s="496" t="str">
        <f t="shared" si="54"/>
        <v>PCD_DPW3_RES5_DSI_S5</v>
      </c>
      <c r="DY103" s="496" t="str">
        <f t="shared" si="54"/>
        <v>PCD_DPW3_RES5_DER_S5</v>
      </c>
      <c r="DZ103" s="496" t="str">
        <f t="shared" si="53"/>
        <v>PCD_DPW3_RES5_RS_S5</v>
      </c>
      <c r="EA103" s="496" t="str">
        <f t="shared" si="53"/>
        <v>PCD_DPW3_RES5_DPLE_S5</v>
      </c>
    </row>
    <row r="104" spans="1:131" ht="28.2" thickBot="1" x14ac:dyDescent="0.3">
      <c r="A104" s="105"/>
      <c r="B104" s="91" t="str">
        <f t="shared" si="51"/>
        <v>YKY</v>
      </c>
      <c r="C104" s="24" t="s">
        <v>899</v>
      </c>
      <c r="D104" s="24" t="s">
        <v>942</v>
      </c>
      <c r="E104" s="63" t="str" cm="1">
        <f t="array" aca="1" ref="E104" ca="1">IFERROR(INDEX('PCD List'!$AU$5:$BK$48,MARCH('DPW3'!$D104,'PCD List'!$AR$5:$AR$48,0),MARCH('DPW3'!$B104,'PCD List'!$AU$2:$BK$2,0)),"")</f>
        <v/>
      </c>
      <c r="F104" s="10" t="s">
        <v>3271</v>
      </c>
      <c r="G104" s="19" t="s">
        <v>1936</v>
      </c>
      <c r="H104" s="11" t="s">
        <v>1144</v>
      </c>
      <c r="I104" s="166">
        <v>0</v>
      </c>
      <c r="K104" s="1081"/>
      <c r="M104" s="126"/>
      <c r="N104" s="126"/>
      <c r="O104" s="52"/>
      <c r="P104" s="52"/>
      <c r="Q104" s="52"/>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56"/>
      <c r="AV104" s="56"/>
      <c r="AW104" s="56"/>
      <c r="AX104" s="56"/>
      <c r="AY104" s="56"/>
      <c r="AZ104" s="56"/>
      <c r="BA104" s="89"/>
      <c r="BC104" s="168"/>
      <c r="BD104" s="52"/>
      <c r="BE104" s="9"/>
      <c r="BF104" s="9"/>
      <c r="BG104" s="9"/>
      <c r="BH104" s="9"/>
      <c r="BI104" s="9"/>
      <c r="BJ104" s="9"/>
      <c r="BK104" s="9"/>
      <c r="BL104" s="9"/>
      <c r="BM104" s="9"/>
      <c r="BN104" s="89"/>
      <c r="BU104" s="230" t="s">
        <v>3272</v>
      </c>
      <c r="BX104" s="348"/>
      <c r="BY104" t="s">
        <v>3274</v>
      </c>
      <c r="BZ104" s="480" t="s">
        <v>3293</v>
      </c>
      <c r="CA104" s="480" t="s">
        <v>3293</v>
      </c>
      <c r="CB104" s="480" t="s">
        <v>3293</v>
      </c>
      <c r="CC104" s="480" t="s">
        <v>3293</v>
      </c>
      <c r="CD104" s="480" t="s">
        <v>3293</v>
      </c>
      <c r="CE104" s="480" t="s">
        <v>3293</v>
      </c>
      <c r="CF104" s="480" t="s">
        <v>3293</v>
      </c>
      <c r="CG104" s="480" t="s">
        <v>3293</v>
      </c>
      <c r="CH104" s="480" t="s">
        <v>3293</v>
      </c>
      <c r="CI104" s="480" t="s">
        <v>3293</v>
      </c>
      <c r="CJ104" s="480" t="s">
        <v>3293</v>
      </c>
      <c r="CK104" s="480" t="s">
        <v>3293</v>
      </c>
      <c r="CL104" s="480" t="s">
        <v>3293</v>
      </c>
      <c r="CM104" s="480" t="s">
        <v>3293</v>
      </c>
      <c r="CN104" s="480" t="s">
        <v>3293</v>
      </c>
      <c r="CO104" s="480" t="s">
        <v>3293</v>
      </c>
      <c r="CP104" s="480" t="s">
        <v>3293</v>
      </c>
      <c r="CQ104" s="480" t="s">
        <v>3293</v>
      </c>
      <c r="CR104" s="480" t="s">
        <v>3293</v>
      </c>
      <c r="CS104" s="480" t="s">
        <v>3293</v>
      </c>
      <c r="CT104" s="480" t="s">
        <v>3293</v>
      </c>
      <c r="CU104" s="480" t="s">
        <v>3293</v>
      </c>
      <c r="CV104" s="480" t="s">
        <v>3293</v>
      </c>
      <c r="CW104" s="480" t="s">
        <v>3293</v>
      </c>
      <c r="CX104" s="480" t="s">
        <v>3293</v>
      </c>
      <c r="CY104" s="480" t="s">
        <v>3293</v>
      </c>
      <c r="CZ104" s="480" t="s">
        <v>3293</v>
      </c>
      <c r="DA104" s="480" t="s">
        <v>3293</v>
      </c>
      <c r="DB104" s="480" t="s">
        <v>3293</v>
      </c>
      <c r="DC104" s="480" t="s">
        <v>3293</v>
      </c>
      <c r="DD104" s="480" t="s">
        <v>3293</v>
      </c>
      <c r="DE104" s="480" t="s">
        <v>3293</v>
      </c>
      <c r="DF104" s="480" t="s">
        <v>3293</v>
      </c>
      <c r="DG104" s="480" t="s">
        <v>3293</v>
      </c>
      <c r="DH104" s="480" t="s">
        <v>3293</v>
      </c>
      <c r="DI104" s="480" t="s">
        <v>3293</v>
      </c>
      <c r="DJ104" s="480" t="s">
        <v>3293</v>
      </c>
      <c r="DK104" s="480" t="s">
        <v>3293</v>
      </c>
      <c r="DL104" s="480" t="s">
        <v>3293</v>
      </c>
      <c r="DM104" s="480" t="s">
        <v>3293</v>
      </c>
      <c r="DN104" s="480" t="s">
        <v>3293</v>
      </c>
      <c r="DP104" s="496" t="str">
        <f t="shared" si="54"/>
        <v>PCD_DPW3_RES5_DLY_S6</v>
      </c>
      <c r="DQ104" s="496" t="str">
        <f t="shared" si="54"/>
        <v>PCD_DPW3_RES5_DIR_S6</v>
      </c>
      <c r="DR104" s="496" t="str">
        <f t="shared" si="54"/>
        <v>PCD_DPW3_RES5_DSCR_S6</v>
      </c>
      <c r="DS104" s="496" t="str">
        <f t="shared" si="54"/>
        <v>PCD_DPW3_RES5_DCS_S6</v>
      </c>
      <c r="DT104" s="496" t="str">
        <f t="shared" si="54"/>
        <v>PCD_DPW3_RES5_DSPC_S6</v>
      </c>
      <c r="DU104" s="496" t="str">
        <f t="shared" si="54"/>
        <v>PCD_DPW3_RES5_DPP_S6</v>
      </c>
      <c r="DV104" s="496" t="str">
        <f t="shared" si="54"/>
        <v>PCD_DPW3_RES5_DTPI_S6</v>
      </c>
      <c r="DW104" s="496" t="str">
        <f t="shared" si="54"/>
        <v>PCD_DPW3_RES5_DCI_S6</v>
      </c>
      <c r="DX104" s="496" t="str">
        <f t="shared" si="54"/>
        <v>PCD_DPW3_RES5_DSI_S6</v>
      </c>
      <c r="DY104" s="496" t="str">
        <f t="shared" si="54"/>
        <v>PCD_DPW3_RES5_DER_S6</v>
      </c>
      <c r="DZ104" s="496" t="str">
        <f t="shared" si="53"/>
        <v>PCD_DPW3_RES5_RS_S6</v>
      </c>
      <c r="EA104" s="496" t="str">
        <f t="shared" si="53"/>
        <v>PCD_DPW3_RES5_DPLE_S6</v>
      </c>
    </row>
    <row r="105" spans="1:131" ht="28.2" thickBot="1" x14ac:dyDescent="0.3">
      <c r="A105" s="105"/>
      <c r="B105" s="91" t="str">
        <f t="shared" si="51"/>
        <v>YKY</v>
      </c>
      <c r="C105" s="24" t="s">
        <v>899</v>
      </c>
      <c r="D105" s="24" t="s">
        <v>942</v>
      </c>
      <c r="E105" s="63" t="str" cm="1">
        <f t="array" aca="1" ref="E105" ca="1">IFERROR(INDEX('PCD List'!$AU$5:$BK$48,MARCH('DPW3'!$D105,'PCD List'!$AR$5:$AR$48,0),MARCH('DPW3'!$B105,'PCD List'!$AU$2:$BK$2,0)),"")</f>
        <v/>
      </c>
      <c r="F105" s="10" t="s">
        <v>3271</v>
      </c>
      <c r="G105" s="19" t="s">
        <v>1939</v>
      </c>
      <c r="H105" s="11" t="s">
        <v>1144</v>
      </c>
      <c r="I105" s="166">
        <v>0</v>
      </c>
      <c r="K105" s="1081"/>
      <c r="M105" s="126"/>
      <c r="N105" s="126"/>
      <c r="O105" s="52"/>
      <c r="P105" s="52"/>
      <c r="Q105" s="52"/>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56"/>
      <c r="AV105" s="56"/>
      <c r="AW105" s="56"/>
      <c r="AX105" s="56"/>
      <c r="AY105" s="56"/>
      <c r="AZ105" s="56"/>
      <c r="BA105" s="138"/>
      <c r="BC105" s="168"/>
      <c r="BD105" s="52"/>
      <c r="BE105" s="9"/>
      <c r="BF105" s="9"/>
      <c r="BG105" s="9"/>
      <c r="BH105" s="9"/>
      <c r="BI105" s="9"/>
      <c r="BJ105" s="9"/>
      <c r="BK105" s="9"/>
      <c r="BL105" s="9"/>
      <c r="BM105" s="9"/>
      <c r="BN105" s="89"/>
      <c r="BU105" s="230" t="s">
        <v>3272</v>
      </c>
      <c r="BX105" s="348"/>
      <c r="BY105" t="s">
        <v>3274</v>
      </c>
      <c r="BZ105" s="485" t="s">
        <v>3294</v>
      </c>
      <c r="CA105" s="485" t="s">
        <v>3294</v>
      </c>
      <c r="CB105" s="485" t="s">
        <v>3294</v>
      </c>
      <c r="CC105" s="485" t="s">
        <v>3294</v>
      </c>
      <c r="CD105" s="485" t="s">
        <v>3294</v>
      </c>
      <c r="CE105" s="485" t="s">
        <v>3294</v>
      </c>
      <c r="CF105" s="485" t="s">
        <v>3294</v>
      </c>
      <c r="CG105" s="485" t="s">
        <v>3294</v>
      </c>
      <c r="CH105" s="485" t="s">
        <v>3294</v>
      </c>
      <c r="CI105" s="485" t="s">
        <v>3294</v>
      </c>
      <c r="CJ105" s="485" t="s">
        <v>3294</v>
      </c>
      <c r="CK105" s="485" t="s">
        <v>3294</v>
      </c>
      <c r="CL105" s="485" t="s">
        <v>3294</v>
      </c>
      <c r="CM105" s="485" t="s">
        <v>3294</v>
      </c>
      <c r="CN105" s="485" t="s">
        <v>3294</v>
      </c>
      <c r="CO105" s="485" t="s">
        <v>3294</v>
      </c>
      <c r="CP105" s="485" t="s">
        <v>3294</v>
      </c>
      <c r="CQ105" s="485" t="s">
        <v>3294</v>
      </c>
      <c r="CR105" s="485" t="s">
        <v>3294</v>
      </c>
      <c r="CS105" s="485" t="s">
        <v>3294</v>
      </c>
      <c r="CT105" s="485" t="s">
        <v>3294</v>
      </c>
      <c r="CU105" s="485" t="s">
        <v>3294</v>
      </c>
      <c r="CV105" s="485" t="s">
        <v>3294</v>
      </c>
      <c r="CW105" s="485" t="s">
        <v>3294</v>
      </c>
      <c r="CX105" s="485" t="s">
        <v>3294</v>
      </c>
      <c r="CY105" s="485" t="s">
        <v>3294</v>
      </c>
      <c r="CZ105" s="485" t="s">
        <v>3294</v>
      </c>
      <c r="DA105" s="485" t="s">
        <v>3294</v>
      </c>
      <c r="DB105" s="485" t="s">
        <v>3294</v>
      </c>
      <c r="DC105" s="485" t="s">
        <v>3294</v>
      </c>
      <c r="DD105" s="485" t="s">
        <v>3294</v>
      </c>
      <c r="DE105" s="485" t="s">
        <v>3294</v>
      </c>
      <c r="DF105" s="485" t="s">
        <v>3294</v>
      </c>
      <c r="DG105" s="485" t="s">
        <v>3294</v>
      </c>
      <c r="DH105" s="485" t="s">
        <v>3294</v>
      </c>
      <c r="DI105" s="485" t="s">
        <v>3294</v>
      </c>
      <c r="DJ105" s="485" t="s">
        <v>3294</v>
      </c>
      <c r="DK105" s="485" t="s">
        <v>3294</v>
      </c>
      <c r="DL105" s="485" t="s">
        <v>3294</v>
      </c>
      <c r="DM105" s="485" t="s">
        <v>3294</v>
      </c>
      <c r="DN105" s="485" t="s">
        <v>3294</v>
      </c>
      <c r="DP105" s="496" t="str">
        <f t="shared" si="54"/>
        <v>PCD_DPW3_RES5_DLY_S7</v>
      </c>
      <c r="DQ105" s="496" t="str">
        <f t="shared" si="54"/>
        <v>PCD_DPW3_RES5_DIR_S7</v>
      </c>
      <c r="DR105" s="496" t="str">
        <f t="shared" si="54"/>
        <v>PCD_DPW3_RES5_DSCR_S7</v>
      </c>
      <c r="DS105" s="496" t="str">
        <f t="shared" si="54"/>
        <v>PCD_DPW3_RES5_DCS_S7</v>
      </c>
      <c r="DT105" s="496" t="str">
        <f t="shared" si="54"/>
        <v>PCD_DPW3_RES5_DSPC_S7</v>
      </c>
      <c r="DU105" s="496" t="str">
        <f t="shared" si="54"/>
        <v>PCD_DPW3_RES5_DPP_S7</v>
      </c>
      <c r="DV105" s="496" t="str">
        <f t="shared" si="54"/>
        <v>PCD_DPW3_RES5_DTPI_S7</v>
      </c>
      <c r="DW105" s="496" t="str">
        <f t="shared" si="54"/>
        <v>PCD_DPW3_RES5_DCI_S7</v>
      </c>
      <c r="DX105" s="496" t="str">
        <f t="shared" si="54"/>
        <v>PCD_DPW3_RES5_DSI_S7</v>
      </c>
      <c r="DY105" s="496" t="str">
        <f t="shared" si="54"/>
        <v>PCD_DPW3_RES5_DER_S7</v>
      </c>
      <c r="DZ105" s="496" t="str">
        <f t="shared" si="53"/>
        <v>PCD_DPW3_RES5_RS_S7</v>
      </c>
      <c r="EA105" s="496" t="str">
        <f t="shared" si="53"/>
        <v>PCD_DPW3_RES5_DPLE_S7</v>
      </c>
    </row>
    <row r="106" spans="1:131" ht="28.2" thickBot="1" x14ac:dyDescent="0.3">
      <c r="A106" s="105"/>
      <c r="B106" s="93" t="str">
        <f t="shared" si="51"/>
        <v>YKY</v>
      </c>
      <c r="C106" s="284" t="s">
        <v>899</v>
      </c>
      <c r="D106" s="284" t="s">
        <v>942</v>
      </c>
      <c r="E106" s="109" t="str" cm="1">
        <f t="array" aca="1" ref="E106" ca="1">IFERROR(INDEX('PCD List'!$AU$5:$BK$48,MARCH('DPW3'!$D106,'PCD List'!$AR$5:$AR$48,0),MARCH('DPW3'!$B106,'PCD List'!$AU$2:$BK$2,0)),"")</f>
        <v/>
      </c>
      <c r="F106" s="391" t="s">
        <v>3271</v>
      </c>
      <c r="G106" s="227" t="s">
        <v>1942</v>
      </c>
      <c r="H106" s="222" t="s">
        <v>1144</v>
      </c>
      <c r="I106" s="167">
        <v>0</v>
      </c>
      <c r="K106" s="1081"/>
      <c r="M106" s="429">
        <f>SUM( M98:M104)</f>
        <v>0</v>
      </c>
      <c r="N106" s="430">
        <f t="shared" ref="N106:BA106" si="55">SUM( N98:N104)</f>
        <v>0</v>
      </c>
      <c r="O106" s="431">
        <f t="shared" si="55"/>
        <v>0</v>
      </c>
      <c r="P106" s="431">
        <f t="shared" si="55"/>
        <v>0</v>
      </c>
      <c r="Q106" s="431">
        <f t="shared" si="55"/>
        <v>0</v>
      </c>
      <c r="R106" s="431">
        <f t="shared" si="55"/>
        <v>0</v>
      </c>
      <c r="S106" s="431">
        <f t="shared" si="55"/>
        <v>0</v>
      </c>
      <c r="T106" s="431">
        <f t="shared" si="55"/>
        <v>0</v>
      </c>
      <c r="U106" s="431">
        <f t="shared" si="55"/>
        <v>0</v>
      </c>
      <c r="V106" s="431">
        <f t="shared" si="55"/>
        <v>0</v>
      </c>
      <c r="W106" s="431">
        <f t="shared" si="55"/>
        <v>0</v>
      </c>
      <c r="X106" s="431">
        <f t="shared" si="55"/>
        <v>0</v>
      </c>
      <c r="Y106" s="431">
        <f t="shared" si="55"/>
        <v>0</v>
      </c>
      <c r="Z106" s="431">
        <f t="shared" si="55"/>
        <v>0</v>
      </c>
      <c r="AA106" s="431">
        <f t="shared" si="55"/>
        <v>0</v>
      </c>
      <c r="AB106" s="431">
        <f t="shared" si="55"/>
        <v>0</v>
      </c>
      <c r="AC106" s="431">
        <f t="shared" si="55"/>
        <v>0</v>
      </c>
      <c r="AD106" s="431">
        <f t="shared" si="55"/>
        <v>0</v>
      </c>
      <c r="AE106" s="431">
        <f t="shared" si="55"/>
        <v>0</v>
      </c>
      <c r="AF106" s="431">
        <f t="shared" si="55"/>
        <v>0</v>
      </c>
      <c r="AG106" s="431">
        <f t="shared" si="55"/>
        <v>0</v>
      </c>
      <c r="AH106" s="431">
        <f t="shared" si="55"/>
        <v>0</v>
      </c>
      <c r="AI106" s="431">
        <f t="shared" si="55"/>
        <v>0</v>
      </c>
      <c r="AJ106" s="431">
        <f t="shared" si="55"/>
        <v>0</v>
      </c>
      <c r="AK106" s="431">
        <f t="shared" si="55"/>
        <v>0</v>
      </c>
      <c r="AL106" s="431">
        <f t="shared" si="55"/>
        <v>0</v>
      </c>
      <c r="AM106" s="431">
        <f t="shared" si="55"/>
        <v>0</v>
      </c>
      <c r="AN106" s="431">
        <f t="shared" si="55"/>
        <v>0</v>
      </c>
      <c r="AO106" s="431">
        <f t="shared" si="55"/>
        <v>0</v>
      </c>
      <c r="AP106" s="431">
        <f t="shared" si="55"/>
        <v>0</v>
      </c>
      <c r="AQ106" s="431">
        <f t="shared" si="55"/>
        <v>0</v>
      </c>
      <c r="AR106" s="431">
        <f t="shared" si="55"/>
        <v>0</v>
      </c>
      <c r="AS106" s="431">
        <f t="shared" si="55"/>
        <v>0</v>
      </c>
      <c r="AT106" s="431">
        <f t="shared" si="55"/>
        <v>0</v>
      </c>
      <c r="AU106" s="431">
        <f t="shared" si="55"/>
        <v>0</v>
      </c>
      <c r="AV106" s="431">
        <f t="shared" si="55"/>
        <v>0</v>
      </c>
      <c r="AW106" s="431">
        <f t="shared" si="55"/>
        <v>0</v>
      </c>
      <c r="AX106" s="431">
        <f t="shared" si="55"/>
        <v>0</v>
      </c>
      <c r="AY106" s="431">
        <f t="shared" si="55"/>
        <v>0</v>
      </c>
      <c r="AZ106" s="431">
        <f t="shared" si="55"/>
        <v>0</v>
      </c>
      <c r="BA106" s="432">
        <f t="shared" si="55"/>
        <v>0</v>
      </c>
      <c r="BC106" s="127"/>
      <c r="BD106" s="128"/>
      <c r="BE106" s="128"/>
      <c r="BF106" s="128"/>
      <c r="BG106" s="128"/>
      <c r="BH106" s="128"/>
      <c r="BI106" s="128"/>
      <c r="BJ106" s="128"/>
      <c r="BK106" s="128"/>
      <c r="BL106" s="128"/>
      <c r="BM106" s="128"/>
      <c r="BN106" s="90"/>
      <c r="BU106" s="230" t="s">
        <v>3272</v>
      </c>
      <c r="BX106" s="348"/>
      <c r="BY106" t="s">
        <v>3274</v>
      </c>
      <c r="BZ106" s="495" t="s">
        <v>3295</v>
      </c>
      <c r="CA106" s="486" t="s">
        <v>3295</v>
      </c>
      <c r="CB106" s="487" t="s">
        <v>3295</v>
      </c>
      <c r="CC106" s="487" t="s">
        <v>3295</v>
      </c>
      <c r="CD106" s="487" t="s">
        <v>3295</v>
      </c>
      <c r="CE106" s="487" t="s">
        <v>3295</v>
      </c>
      <c r="CF106" s="487" t="s">
        <v>3295</v>
      </c>
      <c r="CG106" s="487" t="s">
        <v>3295</v>
      </c>
      <c r="CH106" s="487" t="s">
        <v>3295</v>
      </c>
      <c r="CI106" s="487" t="s">
        <v>3295</v>
      </c>
      <c r="CJ106" s="487" t="s">
        <v>3295</v>
      </c>
      <c r="CK106" s="487" t="s">
        <v>3295</v>
      </c>
      <c r="CL106" s="487" t="s">
        <v>3295</v>
      </c>
      <c r="CM106" s="487" t="s">
        <v>3295</v>
      </c>
      <c r="CN106" s="487" t="s">
        <v>3295</v>
      </c>
      <c r="CO106" s="487" t="s">
        <v>3295</v>
      </c>
      <c r="CP106" s="487" t="s">
        <v>3295</v>
      </c>
      <c r="CQ106" s="487" t="s">
        <v>3295</v>
      </c>
      <c r="CR106" s="487" t="s">
        <v>3295</v>
      </c>
      <c r="CS106" s="487" t="s">
        <v>3295</v>
      </c>
      <c r="CT106" s="487" t="s">
        <v>3295</v>
      </c>
      <c r="CU106" s="487" t="s">
        <v>3295</v>
      </c>
      <c r="CV106" s="487" t="s">
        <v>3295</v>
      </c>
      <c r="CW106" s="487" t="s">
        <v>3295</v>
      </c>
      <c r="CX106" s="487" t="s">
        <v>3295</v>
      </c>
      <c r="CY106" s="487" t="s">
        <v>3295</v>
      </c>
      <c r="CZ106" s="487" t="s">
        <v>3295</v>
      </c>
      <c r="DA106" s="487" t="s">
        <v>3295</v>
      </c>
      <c r="DB106" s="487" t="s">
        <v>3295</v>
      </c>
      <c r="DC106" s="487" t="s">
        <v>3295</v>
      </c>
      <c r="DD106" s="487" t="s">
        <v>3295</v>
      </c>
      <c r="DE106" s="487" t="s">
        <v>3295</v>
      </c>
      <c r="DF106" s="487" t="s">
        <v>3295</v>
      </c>
      <c r="DG106" s="487" t="s">
        <v>3295</v>
      </c>
      <c r="DH106" s="487" t="s">
        <v>3295</v>
      </c>
      <c r="DI106" s="487" t="s">
        <v>3295</v>
      </c>
      <c r="DJ106" s="487" t="s">
        <v>3295</v>
      </c>
      <c r="DK106" s="487" t="s">
        <v>3295</v>
      </c>
      <c r="DL106" s="487" t="s">
        <v>3295</v>
      </c>
      <c r="DM106" s="487" t="s">
        <v>3295</v>
      </c>
      <c r="DN106" s="488" t="s">
        <v>3295</v>
      </c>
      <c r="DP106" s="496" t="str">
        <f t="shared" si="54"/>
        <v>PCD_DPW3_RES5_DLY_ST</v>
      </c>
      <c r="DQ106" s="496" t="str">
        <f t="shared" si="54"/>
        <v>PCD_DPW3_RES5_DIR_ST</v>
      </c>
      <c r="DR106" s="496" t="str">
        <f t="shared" si="54"/>
        <v>PCD_DPW3_RES5_DSCR_ST</v>
      </c>
      <c r="DS106" s="496" t="str">
        <f t="shared" si="54"/>
        <v>PCD_DPW3_RES5_DCS_ST</v>
      </c>
      <c r="DT106" s="496" t="str">
        <f t="shared" si="54"/>
        <v>PCD_DPW3_RES5_DSPC_ST</v>
      </c>
      <c r="DU106" s="496" t="str">
        <f t="shared" si="54"/>
        <v>PCD_DPW3_RES5_DPP_ST</v>
      </c>
      <c r="DV106" s="496" t="str">
        <f t="shared" si="54"/>
        <v>PCD_DPW3_RES5_DTPI_ST</v>
      </c>
      <c r="DW106" s="496" t="str">
        <f t="shared" si="54"/>
        <v>PCD_DPW3_RES5_DCI_ST</v>
      </c>
      <c r="DX106" s="496" t="str">
        <f t="shared" si="54"/>
        <v>PCD_DPW3_RES5_DSI_ST</v>
      </c>
      <c r="DY106" s="496" t="str">
        <f t="shared" si="54"/>
        <v>PCD_DPW3_RES5_DER_ST</v>
      </c>
      <c r="DZ106" s="496" t="str">
        <f t="shared" si="53"/>
        <v>PCD_DPW3_RES5_RS_ST</v>
      </c>
      <c r="EA106" s="496" t="str">
        <f t="shared" si="53"/>
        <v>PCD_DPW3_RES5_DPLE_ST</v>
      </c>
    </row>
    <row r="107" spans="1:131" ht="28.2" thickBot="1" x14ac:dyDescent="0.3">
      <c r="A107" s="105"/>
      <c r="B107" s="112" t="str">
        <f xml:space="preserve"> B106</f>
        <v>YKY</v>
      </c>
      <c r="C107" s="280" t="s">
        <v>899</v>
      </c>
      <c r="D107" s="280" t="s">
        <v>942</v>
      </c>
      <c r="E107" s="106" t="str" cm="1">
        <f t="array" aca="1" ref="E107" ca="1">IFERROR(INDEX('PCD List'!$AU$5:$BK$48,MARCH('DPW3'!$D107,'PCD List'!$AR$5:$AR$48,0),MARCH('DPW3'!$B107,'PCD List'!$AU$2:$BK$2,0)),"")</f>
        <v/>
      </c>
      <c r="F107" s="86" t="s">
        <v>3296</v>
      </c>
      <c r="G107" s="19" t="s">
        <v>1904</v>
      </c>
      <c r="H107" s="11" t="s">
        <v>1144</v>
      </c>
      <c r="I107" s="166">
        <v>0</v>
      </c>
      <c r="K107" s="1081"/>
      <c r="M107" s="126"/>
      <c r="N107" s="126"/>
      <c r="O107" s="52"/>
      <c r="P107" s="52"/>
      <c r="Q107" s="52"/>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56"/>
      <c r="AV107" s="56"/>
      <c r="AW107" s="56"/>
      <c r="AX107" s="56"/>
      <c r="AY107" s="56"/>
      <c r="AZ107" s="56"/>
      <c r="BA107" s="89"/>
      <c r="BC107" s="168"/>
      <c r="BD107" s="52"/>
      <c r="BE107" s="9"/>
      <c r="BF107" s="9"/>
      <c r="BG107" s="9"/>
      <c r="BH107" s="9"/>
      <c r="BI107" s="9"/>
      <c r="BJ107" s="9"/>
      <c r="BK107" s="9"/>
      <c r="BL107" s="9"/>
      <c r="BM107" s="9"/>
      <c r="BN107" s="89"/>
      <c r="BU107" s="230" t="s">
        <v>3297</v>
      </c>
      <c r="BX107" s="348" t="s">
        <v>3298</v>
      </c>
      <c r="BY107" t="s">
        <v>3299</v>
      </c>
      <c r="BZ107" s="480" t="s">
        <v>3300</v>
      </c>
      <c r="CA107" s="480" t="s">
        <v>3300</v>
      </c>
      <c r="CB107" s="481" t="s">
        <v>3300</v>
      </c>
      <c r="CC107" s="481" t="s">
        <v>3300</v>
      </c>
      <c r="CD107" s="481" t="s">
        <v>3300</v>
      </c>
      <c r="CE107" s="482" t="s">
        <v>3300</v>
      </c>
      <c r="CF107" s="482" t="s">
        <v>3300</v>
      </c>
      <c r="CG107" s="482" t="s">
        <v>3300</v>
      </c>
      <c r="CH107" s="482" t="s">
        <v>3300</v>
      </c>
      <c r="CI107" s="482" t="s">
        <v>3300</v>
      </c>
      <c r="CJ107" s="482" t="s">
        <v>3300</v>
      </c>
      <c r="CK107" s="482" t="s">
        <v>3300</v>
      </c>
      <c r="CL107" s="482" t="s">
        <v>3300</v>
      </c>
      <c r="CM107" s="482" t="s">
        <v>3300</v>
      </c>
      <c r="CN107" s="482" t="s">
        <v>3300</v>
      </c>
      <c r="CO107" s="482" t="s">
        <v>3300</v>
      </c>
      <c r="CP107" s="482" t="s">
        <v>3300</v>
      </c>
      <c r="CQ107" s="482" t="s">
        <v>3300</v>
      </c>
      <c r="CR107" s="482" t="s">
        <v>3300</v>
      </c>
      <c r="CS107" s="482" t="s">
        <v>3300</v>
      </c>
      <c r="CT107" s="482" t="s">
        <v>3300</v>
      </c>
      <c r="CU107" s="482" t="s">
        <v>3300</v>
      </c>
      <c r="CV107" s="482" t="s">
        <v>3300</v>
      </c>
      <c r="CW107" s="482" t="s">
        <v>3300</v>
      </c>
      <c r="CX107" s="482" t="s">
        <v>3300</v>
      </c>
      <c r="CY107" s="482" t="s">
        <v>3300</v>
      </c>
      <c r="CZ107" s="482" t="s">
        <v>3300</v>
      </c>
      <c r="DA107" s="482" t="s">
        <v>3300</v>
      </c>
      <c r="DB107" s="482" t="s">
        <v>3300</v>
      </c>
      <c r="DC107" s="482" t="s">
        <v>3300</v>
      </c>
      <c r="DD107" s="482" t="s">
        <v>3300</v>
      </c>
      <c r="DE107" s="482" t="s">
        <v>3300</v>
      </c>
      <c r="DF107" s="482" t="s">
        <v>3300</v>
      </c>
      <c r="DG107" s="482" t="s">
        <v>3300</v>
      </c>
      <c r="DH107" s="483" t="s">
        <v>3300</v>
      </c>
      <c r="DI107" s="483" t="s">
        <v>3300</v>
      </c>
      <c r="DJ107" s="483" t="s">
        <v>3300</v>
      </c>
      <c r="DK107" s="483" t="s">
        <v>3300</v>
      </c>
      <c r="DL107" s="483" t="s">
        <v>3300</v>
      </c>
      <c r="DM107" s="483" t="s">
        <v>3300</v>
      </c>
      <c r="DN107" s="484" t="s">
        <v>3300</v>
      </c>
      <c r="DP107" s="348" t="s">
        <v>3301</v>
      </c>
      <c r="DQ107" s="333" t="s">
        <v>3302</v>
      </c>
      <c r="DR107" s="290" t="s">
        <v>3303</v>
      </c>
      <c r="DS107" s="290" t="s">
        <v>3304</v>
      </c>
      <c r="DT107" s="290" t="s">
        <v>3305</v>
      </c>
      <c r="DU107" s="290" t="s">
        <v>3306</v>
      </c>
      <c r="DV107" s="290" t="s">
        <v>3307</v>
      </c>
      <c r="DW107" s="290" t="s">
        <v>3308</v>
      </c>
      <c r="DX107" s="290" t="s">
        <v>3309</v>
      </c>
      <c r="DY107" s="290" t="s">
        <v>3310</v>
      </c>
      <c r="DZ107" s="290" t="s">
        <v>3311</v>
      </c>
      <c r="EA107" s="290" t="s">
        <v>3312</v>
      </c>
    </row>
    <row r="108" spans="1:131" ht="28.2" thickBot="1" x14ac:dyDescent="0.3">
      <c r="A108" s="105"/>
      <c r="B108" s="91" t="str">
        <f t="shared" ref="B108:B115" si="56" xml:space="preserve"> B107</f>
        <v>YKY</v>
      </c>
      <c r="C108" s="24" t="s">
        <v>899</v>
      </c>
      <c r="D108" s="24" t="s">
        <v>942</v>
      </c>
      <c r="E108" s="63" t="str" cm="1">
        <f t="array" aca="1" ref="E108" ca="1">IFERROR(INDEX('PCD List'!$AU$5:$BK$48,MARCH('DPW3'!$D108,'PCD List'!$AR$5:$AR$48,0),MARCH('DPW3'!$B108,'PCD List'!$AU$2:$BK$2,0)),"")</f>
        <v/>
      </c>
      <c r="F108" s="10" t="s">
        <v>3296</v>
      </c>
      <c r="G108" s="19" t="s">
        <v>1921</v>
      </c>
      <c r="H108" s="11" t="s">
        <v>1144</v>
      </c>
      <c r="I108" s="166">
        <v>0</v>
      </c>
      <c r="K108" s="1081"/>
      <c r="M108" s="126"/>
      <c r="N108" s="126"/>
      <c r="O108" s="52"/>
      <c r="P108" s="52"/>
      <c r="Q108" s="52"/>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56"/>
      <c r="AV108" s="56"/>
      <c r="AW108" s="56"/>
      <c r="AX108" s="56"/>
      <c r="AY108" s="56"/>
      <c r="AZ108" s="56"/>
      <c r="BA108" s="89"/>
      <c r="BC108" s="168"/>
      <c r="BD108" s="52"/>
      <c r="BE108" s="9"/>
      <c r="BF108" s="9"/>
      <c r="BG108" s="9"/>
      <c r="BH108" s="9"/>
      <c r="BI108" s="9"/>
      <c r="BJ108" s="9"/>
      <c r="BK108" s="9"/>
      <c r="BL108" s="9"/>
      <c r="BM108" s="9"/>
      <c r="BN108" s="89"/>
      <c r="BU108" s="230" t="s">
        <v>3297</v>
      </c>
      <c r="BX108" s="348"/>
      <c r="BY108" t="s">
        <v>3299</v>
      </c>
      <c r="BZ108" s="480" t="s">
        <v>3313</v>
      </c>
      <c r="CA108" s="480" t="s">
        <v>3313</v>
      </c>
      <c r="CB108" s="480" t="s">
        <v>3313</v>
      </c>
      <c r="CC108" s="480" t="s">
        <v>3313</v>
      </c>
      <c r="CD108" s="480" t="s">
        <v>3313</v>
      </c>
      <c r="CE108" s="480" t="s">
        <v>3313</v>
      </c>
      <c r="CF108" s="480" t="s">
        <v>3313</v>
      </c>
      <c r="CG108" s="480" t="s">
        <v>3313</v>
      </c>
      <c r="CH108" s="480" t="s">
        <v>3313</v>
      </c>
      <c r="CI108" s="480" t="s">
        <v>3313</v>
      </c>
      <c r="CJ108" s="480" t="s">
        <v>3313</v>
      </c>
      <c r="CK108" s="480" t="s">
        <v>3313</v>
      </c>
      <c r="CL108" s="480" t="s">
        <v>3313</v>
      </c>
      <c r="CM108" s="480" t="s">
        <v>3313</v>
      </c>
      <c r="CN108" s="480" t="s">
        <v>3313</v>
      </c>
      <c r="CO108" s="480" t="s">
        <v>3313</v>
      </c>
      <c r="CP108" s="480" t="s">
        <v>3313</v>
      </c>
      <c r="CQ108" s="480" t="s">
        <v>3313</v>
      </c>
      <c r="CR108" s="480" t="s">
        <v>3313</v>
      </c>
      <c r="CS108" s="480" t="s">
        <v>3313</v>
      </c>
      <c r="CT108" s="480" t="s">
        <v>3313</v>
      </c>
      <c r="CU108" s="480" t="s">
        <v>3313</v>
      </c>
      <c r="CV108" s="480" t="s">
        <v>3313</v>
      </c>
      <c r="CW108" s="480" t="s">
        <v>3313</v>
      </c>
      <c r="CX108" s="480" t="s">
        <v>3313</v>
      </c>
      <c r="CY108" s="480" t="s">
        <v>3313</v>
      </c>
      <c r="CZ108" s="480" t="s">
        <v>3313</v>
      </c>
      <c r="DA108" s="480" t="s">
        <v>3313</v>
      </c>
      <c r="DB108" s="480" t="s">
        <v>3313</v>
      </c>
      <c r="DC108" s="480" t="s">
        <v>3313</v>
      </c>
      <c r="DD108" s="480" t="s">
        <v>3313</v>
      </c>
      <c r="DE108" s="480" t="s">
        <v>3313</v>
      </c>
      <c r="DF108" s="480" t="s">
        <v>3313</v>
      </c>
      <c r="DG108" s="480" t="s">
        <v>3313</v>
      </c>
      <c r="DH108" s="480" t="s">
        <v>3313</v>
      </c>
      <c r="DI108" s="480" t="s">
        <v>3313</v>
      </c>
      <c r="DJ108" s="480" t="s">
        <v>3313</v>
      </c>
      <c r="DK108" s="480" t="s">
        <v>3313</v>
      </c>
      <c r="DL108" s="480" t="s">
        <v>3313</v>
      </c>
      <c r="DM108" s="480" t="s">
        <v>3313</v>
      </c>
      <c r="DN108" s="480" t="s">
        <v>3313</v>
      </c>
      <c r="DP108" s="496" t="str">
        <f>DP$107&amp;$DO9</f>
        <v>PCD_DPW3_RES6_DLY_S1</v>
      </c>
      <c r="DQ108" s="496" t="str">
        <f t="shared" ref="DQ108:DY108" si="57">DQ$107&amp;$DO9</f>
        <v>PCD_DPW3_RES6_DIR_S1</v>
      </c>
      <c r="DR108" s="496" t="str">
        <f t="shared" si="57"/>
        <v>PCD_DPW3_RES6_DSCR_S1</v>
      </c>
      <c r="DS108" s="496" t="str">
        <f t="shared" si="57"/>
        <v>PCD_DPW3_RES6_DCS_S1</v>
      </c>
      <c r="DT108" s="496" t="str">
        <f t="shared" si="57"/>
        <v>PCD_DPW3_RES6_DSPC_S1</v>
      </c>
      <c r="DU108" s="496" t="str">
        <f t="shared" si="57"/>
        <v>PCD_DPW3_RES6_DPP_S1</v>
      </c>
      <c r="DV108" s="496" t="str">
        <f t="shared" si="57"/>
        <v>PCD_DPW3_RES6_DTPI_S1</v>
      </c>
      <c r="DW108" s="496" t="str">
        <f t="shared" si="57"/>
        <v>PCD_DPW3_RES6_DCI_S1</v>
      </c>
      <c r="DX108" s="496" t="str">
        <f t="shared" si="57"/>
        <v>PCD_DPW3_RES6_DSI_S1</v>
      </c>
      <c r="DY108" s="496" t="str">
        <f t="shared" si="57"/>
        <v>PCD_DPW3_RES6_DER_S1</v>
      </c>
      <c r="DZ108" s="496" t="str">
        <f t="shared" ref="DZ108:EA115" si="58">DZ$107&amp;$DO9</f>
        <v>PCD_DPW3_RES6_RS_S1</v>
      </c>
      <c r="EA108" s="496" t="str">
        <f t="shared" si="58"/>
        <v>PCD_DPW3_RES6_DPLE_S1</v>
      </c>
    </row>
    <row r="109" spans="1:131" ht="28.2" thickBot="1" x14ac:dyDescent="0.3">
      <c r="A109" s="105"/>
      <c r="B109" s="91" t="str">
        <f t="shared" si="56"/>
        <v>YKY</v>
      </c>
      <c r="C109" s="24" t="s">
        <v>899</v>
      </c>
      <c r="D109" s="24" t="s">
        <v>942</v>
      </c>
      <c r="E109" s="63" t="str" cm="1">
        <f t="array" aca="1" ref="E109" ca="1">IFERROR(INDEX('PCD List'!$AU$5:$BK$48,MARCH('DPW3'!$D109,'PCD List'!$AR$5:$AR$48,0),MARCH('DPW3'!$B109,'PCD List'!$AU$2:$BK$2,0)),"")</f>
        <v/>
      </c>
      <c r="F109" s="10" t="s">
        <v>3296</v>
      </c>
      <c r="G109" s="19" t="s">
        <v>1924</v>
      </c>
      <c r="H109" s="11" t="s">
        <v>1144</v>
      </c>
      <c r="I109" s="166">
        <v>0</v>
      </c>
      <c r="K109" s="1081"/>
      <c r="M109" s="126"/>
      <c r="N109" s="126"/>
      <c r="O109" s="52"/>
      <c r="P109" s="52"/>
      <c r="Q109" s="52"/>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56"/>
      <c r="AV109" s="56"/>
      <c r="AW109" s="56"/>
      <c r="AX109" s="56"/>
      <c r="AY109" s="56"/>
      <c r="AZ109" s="56"/>
      <c r="BA109" s="89"/>
      <c r="BC109" s="168"/>
      <c r="BD109" s="52"/>
      <c r="BE109" s="9"/>
      <c r="BF109" s="9"/>
      <c r="BG109" s="9"/>
      <c r="BH109" s="9"/>
      <c r="BI109" s="9"/>
      <c r="BJ109" s="9"/>
      <c r="BK109" s="9"/>
      <c r="BL109" s="9"/>
      <c r="BM109" s="9"/>
      <c r="BN109" s="89"/>
      <c r="BU109" s="230" t="s">
        <v>3297</v>
      </c>
      <c r="BX109" s="348"/>
      <c r="BY109" t="s">
        <v>3299</v>
      </c>
      <c r="BZ109" s="480" t="s">
        <v>3314</v>
      </c>
      <c r="CA109" s="480" t="s">
        <v>3314</v>
      </c>
      <c r="CB109" s="480" t="s">
        <v>3314</v>
      </c>
      <c r="CC109" s="480" t="s">
        <v>3314</v>
      </c>
      <c r="CD109" s="480" t="s">
        <v>3314</v>
      </c>
      <c r="CE109" s="480" t="s">
        <v>3314</v>
      </c>
      <c r="CF109" s="480" t="s">
        <v>3314</v>
      </c>
      <c r="CG109" s="480" t="s">
        <v>3314</v>
      </c>
      <c r="CH109" s="480" t="s">
        <v>3314</v>
      </c>
      <c r="CI109" s="480" t="s">
        <v>3314</v>
      </c>
      <c r="CJ109" s="480" t="s">
        <v>3314</v>
      </c>
      <c r="CK109" s="480" t="s">
        <v>3314</v>
      </c>
      <c r="CL109" s="480" t="s">
        <v>3314</v>
      </c>
      <c r="CM109" s="480" t="s">
        <v>3314</v>
      </c>
      <c r="CN109" s="480" t="s">
        <v>3314</v>
      </c>
      <c r="CO109" s="480" t="s">
        <v>3314</v>
      </c>
      <c r="CP109" s="480" t="s">
        <v>3314</v>
      </c>
      <c r="CQ109" s="480" t="s">
        <v>3314</v>
      </c>
      <c r="CR109" s="480" t="s">
        <v>3314</v>
      </c>
      <c r="CS109" s="480" t="s">
        <v>3314</v>
      </c>
      <c r="CT109" s="480" t="s">
        <v>3314</v>
      </c>
      <c r="CU109" s="480" t="s">
        <v>3314</v>
      </c>
      <c r="CV109" s="480" t="s">
        <v>3314</v>
      </c>
      <c r="CW109" s="480" t="s">
        <v>3314</v>
      </c>
      <c r="CX109" s="480" t="s">
        <v>3314</v>
      </c>
      <c r="CY109" s="480" t="s">
        <v>3314</v>
      </c>
      <c r="CZ109" s="480" t="s">
        <v>3314</v>
      </c>
      <c r="DA109" s="480" t="s">
        <v>3314</v>
      </c>
      <c r="DB109" s="480" t="s">
        <v>3314</v>
      </c>
      <c r="DC109" s="480" t="s">
        <v>3314</v>
      </c>
      <c r="DD109" s="480" t="s">
        <v>3314</v>
      </c>
      <c r="DE109" s="480" t="s">
        <v>3314</v>
      </c>
      <c r="DF109" s="480" t="s">
        <v>3314</v>
      </c>
      <c r="DG109" s="480" t="s">
        <v>3314</v>
      </c>
      <c r="DH109" s="480" t="s">
        <v>3314</v>
      </c>
      <c r="DI109" s="480" t="s">
        <v>3314</v>
      </c>
      <c r="DJ109" s="480" t="s">
        <v>3314</v>
      </c>
      <c r="DK109" s="480" t="s">
        <v>3314</v>
      </c>
      <c r="DL109" s="480" t="s">
        <v>3314</v>
      </c>
      <c r="DM109" s="480" t="s">
        <v>3314</v>
      </c>
      <c r="DN109" s="480" t="s">
        <v>3314</v>
      </c>
      <c r="DP109" s="496" t="str">
        <f t="shared" ref="DP109:DY115" si="59">DP$107&amp;$DO10</f>
        <v>PCD_DPW3_RES6_DLY_S2</v>
      </c>
      <c r="DQ109" s="496" t="str">
        <f t="shared" si="59"/>
        <v>PCD_DPW3_RES6_DIR_S2</v>
      </c>
      <c r="DR109" s="496" t="str">
        <f t="shared" si="59"/>
        <v>PCD_DPW3_RES6_DSCR_S2</v>
      </c>
      <c r="DS109" s="496" t="str">
        <f t="shared" si="59"/>
        <v>PCD_DPW3_RES6_DCS_S2</v>
      </c>
      <c r="DT109" s="496" t="str">
        <f t="shared" si="59"/>
        <v>PCD_DPW3_RES6_DSPC_S2</v>
      </c>
      <c r="DU109" s="496" t="str">
        <f t="shared" si="59"/>
        <v>PCD_DPW3_RES6_DPP_S2</v>
      </c>
      <c r="DV109" s="496" t="str">
        <f t="shared" si="59"/>
        <v>PCD_DPW3_RES6_DTPI_S2</v>
      </c>
      <c r="DW109" s="496" t="str">
        <f t="shared" si="59"/>
        <v>PCD_DPW3_RES6_DCI_S2</v>
      </c>
      <c r="DX109" s="496" t="str">
        <f t="shared" si="59"/>
        <v>PCD_DPW3_RES6_DSI_S2</v>
      </c>
      <c r="DY109" s="496" t="str">
        <f t="shared" si="59"/>
        <v>PCD_DPW3_RES6_DER_S2</v>
      </c>
      <c r="DZ109" s="496" t="str">
        <f t="shared" si="58"/>
        <v>PCD_DPW3_RES6_RS_S2</v>
      </c>
      <c r="EA109" s="496" t="str">
        <f t="shared" si="58"/>
        <v>PCD_DPW3_RES6_DPLE_S2</v>
      </c>
    </row>
    <row r="110" spans="1:131" ht="28.2" thickBot="1" x14ac:dyDescent="0.3">
      <c r="A110" s="105"/>
      <c r="B110" s="91" t="str">
        <f t="shared" si="56"/>
        <v>YKY</v>
      </c>
      <c r="C110" s="24" t="s">
        <v>899</v>
      </c>
      <c r="D110" s="24" t="s">
        <v>942</v>
      </c>
      <c r="E110" s="63" t="str" cm="1">
        <f t="array" aca="1" ref="E110" ca="1">IFERROR(INDEX('PCD List'!$AU$5:$BK$48,MARCH('DPW3'!$D110,'PCD List'!$AR$5:$AR$48,0),MARCH('DPW3'!$B110,'PCD List'!$AU$2:$BK$2,0)),"")</f>
        <v/>
      </c>
      <c r="F110" s="10" t="s">
        <v>3296</v>
      </c>
      <c r="G110" s="19" t="s">
        <v>1927</v>
      </c>
      <c r="H110" s="11" t="s">
        <v>1144</v>
      </c>
      <c r="I110" s="166">
        <v>0</v>
      </c>
      <c r="K110" s="1081"/>
      <c r="M110" s="126"/>
      <c r="N110" s="126"/>
      <c r="O110" s="52"/>
      <c r="P110" s="52"/>
      <c r="Q110" s="52"/>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56"/>
      <c r="AV110" s="56"/>
      <c r="AW110" s="56"/>
      <c r="AX110" s="56"/>
      <c r="AY110" s="56"/>
      <c r="AZ110" s="56"/>
      <c r="BA110" s="89"/>
      <c r="BC110" s="168"/>
      <c r="BD110" s="52"/>
      <c r="BE110" s="9"/>
      <c r="BF110" s="9"/>
      <c r="BG110" s="9"/>
      <c r="BH110" s="9"/>
      <c r="BI110" s="9"/>
      <c r="BJ110" s="9"/>
      <c r="BK110" s="9"/>
      <c r="BL110" s="9"/>
      <c r="BM110" s="9"/>
      <c r="BN110" s="89"/>
      <c r="BU110" s="230" t="s">
        <v>3297</v>
      </c>
      <c r="BX110" s="348"/>
      <c r="BY110" t="s">
        <v>3299</v>
      </c>
      <c r="BZ110" s="480" t="s">
        <v>3315</v>
      </c>
      <c r="CA110" s="480" t="s">
        <v>3315</v>
      </c>
      <c r="CB110" s="480" t="s">
        <v>3315</v>
      </c>
      <c r="CC110" s="480" t="s">
        <v>3315</v>
      </c>
      <c r="CD110" s="480" t="s">
        <v>3315</v>
      </c>
      <c r="CE110" s="480" t="s">
        <v>3315</v>
      </c>
      <c r="CF110" s="480" t="s">
        <v>3315</v>
      </c>
      <c r="CG110" s="480" t="s">
        <v>3315</v>
      </c>
      <c r="CH110" s="480" t="s">
        <v>3315</v>
      </c>
      <c r="CI110" s="480" t="s">
        <v>3315</v>
      </c>
      <c r="CJ110" s="480" t="s">
        <v>3315</v>
      </c>
      <c r="CK110" s="480" t="s">
        <v>3315</v>
      </c>
      <c r="CL110" s="480" t="s">
        <v>3315</v>
      </c>
      <c r="CM110" s="480" t="s">
        <v>3315</v>
      </c>
      <c r="CN110" s="480" t="s">
        <v>3315</v>
      </c>
      <c r="CO110" s="480" t="s">
        <v>3315</v>
      </c>
      <c r="CP110" s="480" t="s">
        <v>3315</v>
      </c>
      <c r="CQ110" s="480" t="s">
        <v>3315</v>
      </c>
      <c r="CR110" s="480" t="s">
        <v>3315</v>
      </c>
      <c r="CS110" s="480" t="s">
        <v>3315</v>
      </c>
      <c r="CT110" s="480" t="s">
        <v>3315</v>
      </c>
      <c r="CU110" s="480" t="s">
        <v>3315</v>
      </c>
      <c r="CV110" s="480" t="s">
        <v>3315</v>
      </c>
      <c r="CW110" s="480" t="s">
        <v>3315</v>
      </c>
      <c r="CX110" s="480" t="s">
        <v>3315</v>
      </c>
      <c r="CY110" s="480" t="s">
        <v>3315</v>
      </c>
      <c r="CZ110" s="480" t="s">
        <v>3315</v>
      </c>
      <c r="DA110" s="480" t="s">
        <v>3315</v>
      </c>
      <c r="DB110" s="480" t="s">
        <v>3315</v>
      </c>
      <c r="DC110" s="480" t="s">
        <v>3315</v>
      </c>
      <c r="DD110" s="480" t="s">
        <v>3315</v>
      </c>
      <c r="DE110" s="480" t="s">
        <v>3315</v>
      </c>
      <c r="DF110" s="480" t="s">
        <v>3315</v>
      </c>
      <c r="DG110" s="480" t="s">
        <v>3315</v>
      </c>
      <c r="DH110" s="480" t="s">
        <v>3315</v>
      </c>
      <c r="DI110" s="480" t="s">
        <v>3315</v>
      </c>
      <c r="DJ110" s="480" t="s">
        <v>3315</v>
      </c>
      <c r="DK110" s="480" t="s">
        <v>3315</v>
      </c>
      <c r="DL110" s="480" t="s">
        <v>3315</v>
      </c>
      <c r="DM110" s="480" t="s">
        <v>3315</v>
      </c>
      <c r="DN110" s="480" t="s">
        <v>3315</v>
      </c>
      <c r="DP110" s="496" t="str">
        <f t="shared" si="59"/>
        <v>PCD_DPW3_RES6_DLY_S3</v>
      </c>
      <c r="DQ110" s="496" t="str">
        <f t="shared" si="59"/>
        <v>PCD_DPW3_RES6_DIR_S3</v>
      </c>
      <c r="DR110" s="496" t="str">
        <f t="shared" si="59"/>
        <v>PCD_DPW3_RES6_DSCR_S3</v>
      </c>
      <c r="DS110" s="496" t="str">
        <f t="shared" si="59"/>
        <v>PCD_DPW3_RES6_DCS_S3</v>
      </c>
      <c r="DT110" s="496" t="str">
        <f t="shared" si="59"/>
        <v>PCD_DPW3_RES6_DSPC_S3</v>
      </c>
      <c r="DU110" s="496" t="str">
        <f t="shared" si="59"/>
        <v>PCD_DPW3_RES6_DPP_S3</v>
      </c>
      <c r="DV110" s="496" t="str">
        <f t="shared" si="59"/>
        <v>PCD_DPW3_RES6_DTPI_S3</v>
      </c>
      <c r="DW110" s="496" t="str">
        <f t="shared" si="59"/>
        <v>PCD_DPW3_RES6_DCI_S3</v>
      </c>
      <c r="DX110" s="496" t="str">
        <f t="shared" si="59"/>
        <v>PCD_DPW3_RES6_DSI_S3</v>
      </c>
      <c r="DY110" s="496" t="str">
        <f t="shared" si="59"/>
        <v>PCD_DPW3_RES6_DER_S3</v>
      </c>
      <c r="DZ110" s="496" t="str">
        <f t="shared" si="58"/>
        <v>PCD_DPW3_RES6_RS_S3</v>
      </c>
      <c r="EA110" s="496" t="str">
        <f t="shared" si="58"/>
        <v>PCD_DPW3_RES6_DPLE_S3</v>
      </c>
    </row>
    <row r="111" spans="1:131" ht="28.2" thickBot="1" x14ac:dyDescent="0.3">
      <c r="A111" s="105"/>
      <c r="B111" s="91" t="str">
        <f t="shared" si="56"/>
        <v>YKY</v>
      </c>
      <c r="C111" s="24" t="s">
        <v>899</v>
      </c>
      <c r="D111" s="24" t="s">
        <v>942</v>
      </c>
      <c r="E111" s="63" t="str" cm="1">
        <f t="array" aca="1" ref="E111" ca="1">IFERROR(INDEX('PCD List'!$AU$5:$BK$48,MARCH('DPW3'!$D111,'PCD List'!$AR$5:$AR$48,0),MARCH('DPW3'!$B111,'PCD List'!$AU$2:$BK$2,0)),"")</f>
        <v/>
      </c>
      <c r="F111" s="10" t="s">
        <v>3296</v>
      </c>
      <c r="G111" s="19" t="s">
        <v>1930</v>
      </c>
      <c r="H111" s="11" t="s">
        <v>1144</v>
      </c>
      <c r="I111" s="166">
        <v>0</v>
      </c>
      <c r="K111" s="1081"/>
      <c r="M111" s="126"/>
      <c r="N111" s="126"/>
      <c r="O111" s="52"/>
      <c r="P111" s="52"/>
      <c r="Q111" s="52"/>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56"/>
      <c r="AV111" s="56"/>
      <c r="AW111" s="56"/>
      <c r="AX111" s="56"/>
      <c r="AY111" s="56"/>
      <c r="AZ111" s="56"/>
      <c r="BA111" s="89"/>
      <c r="BC111" s="168"/>
      <c r="BD111" s="52"/>
      <c r="BE111" s="9"/>
      <c r="BF111" s="9"/>
      <c r="BG111" s="9"/>
      <c r="BH111" s="9"/>
      <c r="BI111" s="9"/>
      <c r="BJ111" s="9"/>
      <c r="BK111" s="9"/>
      <c r="BL111" s="9"/>
      <c r="BM111" s="9"/>
      <c r="BN111" s="89"/>
      <c r="BU111" s="230" t="s">
        <v>3297</v>
      </c>
      <c r="BX111" s="348"/>
      <c r="BY111" t="s">
        <v>3299</v>
      </c>
      <c r="BZ111" s="480" t="s">
        <v>3316</v>
      </c>
      <c r="CA111" s="480" t="s">
        <v>3316</v>
      </c>
      <c r="CB111" s="480" t="s">
        <v>3316</v>
      </c>
      <c r="CC111" s="480" t="s">
        <v>3316</v>
      </c>
      <c r="CD111" s="480" t="s">
        <v>3316</v>
      </c>
      <c r="CE111" s="480" t="s">
        <v>3316</v>
      </c>
      <c r="CF111" s="480" t="s">
        <v>3316</v>
      </c>
      <c r="CG111" s="480" t="s">
        <v>3316</v>
      </c>
      <c r="CH111" s="480" t="s">
        <v>3316</v>
      </c>
      <c r="CI111" s="480" t="s">
        <v>3316</v>
      </c>
      <c r="CJ111" s="480" t="s">
        <v>3316</v>
      </c>
      <c r="CK111" s="480" t="s">
        <v>3316</v>
      </c>
      <c r="CL111" s="480" t="s">
        <v>3316</v>
      </c>
      <c r="CM111" s="480" t="s">
        <v>3316</v>
      </c>
      <c r="CN111" s="480" t="s">
        <v>3316</v>
      </c>
      <c r="CO111" s="480" t="s">
        <v>3316</v>
      </c>
      <c r="CP111" s="480" t="s">
        <v>3316</v>
      </c>
      <c r="CQ111" s="480" t="s">
        <v>3316</v>
      </c>
      <c r="CR111" s="480" t="s">
        <v>3316</v>
      </c>
      <c r="CS111" s="480" t="s">
        <v>3316</v>
      </c>
      <c r="CT111" s="480" t="s">
        <v>3316</v>
      </c>
      <c r="CU111" s="480" t="s">
        <v>3316</v>
      </c>
      <c r="CV111" s="480" t="s">
        <v>3316</v>
      </c>
      <c r="CW111" s="480" t="s">
        <v>3316</v>
      </c>
      <c r="CX111" s="480" t="s">
        <v>3316</v>
      </c>
      <c r="CY111" s="480" t="s">
        <v>3316</v>
      </c>
      <c r="CZ111" s="480" t="s">
        <v>3316</v>
      </c>
      <c r="DA111" s="480" t="s">
        <v>3316</v>
      </c>
      <c r="DB111" s="480" t="s">
        <v>3316</v>
      </c>
      <c r="DC111" s="480" t="s">
        <v>3316</v>
      </c>
      <c r="DD111" s="480" t="s">
        <v>3316</v>
      </c>
      <c r="DE111" s="480" t="s">
        <v>3316</v>
      </c>
      <c r="DF111" s="480" t="s">
        <v>3316</v>
      </c>
      <c r="DG111" s="480" t="s">
        <v>3316</v>
      </c>
      <c r="DH111" s="480" t="s">
        <v>3316</v>
      </c>
      <c r="DI111" s="480" t="s">
        <v>3316</v>
      </c>
      <c r="DJ111" s="480" t="s">
        <v>3316</v>
      </c>
      <c r="DK111" s="480" t="s">
        <v>3316</v>
      </c>
      <c r="DL111" s="480" t="s">
        <v>3316</v>
      </c>
      <c r="DM111" s="480" t="s">
        <v>3316</v>
      </c>
      <c r="DN111" s="480" t="s">
        <v>3316</v>
      </c>
      <c r="DP111" s="496" t="str">
        <f t="shared" si="59"/>
        <v>PCD_DPW3_RES6_DLY_S4</v>
      </c>
      <c r="DQ111" s="496" t="str">
        <f t="shared" si="59"/>
        <v>PCD_DPW3_RES6_DIR_S4</v>
      </c>
      <c r="DR111" s="496" t="str">
        <f t="shared" si="59"/>
        <v>PCD_DPW3_RES6_DSCR_S4</v>
      </c>
      <c r="DS111" s="496" t="str">
        <f t="shared" si="59"/>
        <v>PCD_DPW3_RES6_DCS_S4</v>
      </c>
      <c r="DT111" s="496" t="str">
        <f t="shared" si="59"/>
        <v>PCD_DPW3_RES6_DSPC_S4</v>
      </c>
      <c r="DU111" s="496" t="str">
        <f t="shared" si="59"/>
        <v>PCD_DPW3_RES6_DPP_S4</v>
      </c>
      <c r="DV111" s="496" t="str">
        <f t="shared" si="59"/>
        <v>PCD_DPW3_RES6_DTPI_S4</v>
      </c>
      <c r="DW111" s="496" t="str">
        <f t="shared" si="59"/>
        <v>PCD_DPW3_RES6_DCI_S4</v>
      </c>
      <c r="DX111" s="496" t="str">
        <f t="shared" si="59"/>
        <v>PCD_DPW3_RES6_DSI_S4</v>
      </c>
      <c r="DY111" s="496" t="str">
        <f t="shared" si="59"/>
        <v>PCD_DPW3_RES6_DER_S4</v>
      </c>
      <c r="DZ111" s="496" t="str">
        <f t="shared" si="58"/>
        <v>PCD_DPW3_RES6_RS_S4</v>
      </c>
      <c r="EA111" s="496" t="str">
        <f t="shared" si="58"/>
        <v>PCD_DPW3_RES6_DPLE_S4</v>
      </c>
    </row>
    <row r="112" spans="1:131" ht="28.2" thickBot="1" x14ac:dyDescent="0.3">
      <c r="A112" s="105"/>
      <c r="B112" s="91" t="str">
        <f t="shared" si="56"/>
        <v>YKY</v>
      </c>
      <c r="C112" s="24" t="s">
        <v>899</v>
      </c>
      <c r="D112" s="24" t="s">
        <v>942</v>
      </c>
      <c r="E112" s="63" t="str" cm="1">
        <f t="array" aca="1" ref="E112" ca="1">IFERROR(INDEX('PCD List'!$AU$5:$BK$48,MARCH('DPW3'!$D112,'PCD List'!$AR$5:$AR$48,0),MARCH('DPW3'!$B112,'PCD List'!$AU$2:$BK$2,0)),"")</f>
        <v/>
      </c>
      <c r="F112" s="10" t="s">
        <v>3296</v>
      </c>
      <c r="G112" s="19" t="s">
        <v>1933</v>
      </c>
      <c r="H112" s="11" t="s">
        <v>1144</v>
      </c>
      <c r="I112" s="166">
        <v>0</v>
      </c>
      <c r="K112" s="1081"/>
      <c r="M112" s="126"/>
      <c r="N112" s="126"/>
      <c r="O112" s="52"/>
      <c r="P112" s="52"/>
      <c r="Q112" s="52"/>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56"/>
      <c r="AV112" s="56"/>
      <c r="AW112" s="56"/>
      <c r="AX112" s="56"/>
      <c r="AY112" s="56"/>
      <c r="AZ112" s="56"/>
      <c r="BA112" s="89"/>
      <c r="BC112" s="168"/>
      <c r="BD112" s="52"/>
      <c r="BE112" s="9"/>
      <c r="BF112" s="9"/>
      <c r="BG112" s="9"/>
      <c r="BH112" s="9"/>
      <c r="BI112" s="9"/>
      <c r="BJ112" s="9"/>
      <c r="BK112" s="9"/>
      <c r="BL112" s="9"/>
      <c r="BM112" s="9"/>
      <c r="BN112" s="89"/>
      <c r="BU112" s="230" t="s">
        <v>3297</v>
      </c>
      <c r="BX112" s="348"/>
      <c r="BY112" t="s">
        <v>3299</v>
      </c>
      <c r="BZ112" s="480" t="s">
        <v>3317</v>
      </c>
      <c r="CA112" s="480" t="s">
        <v>3317</v>
      </c>
      <c r="CB112" s="480" t="s">
        <v>3317</v>
      </c>
      <c r="CC112" s="480" t="s">
        <v>3317</v>
      </c>
      <c r="CD112" s="480" t="s">
        <v>3317</v>
      </c>
      <c r="CE112" s="480" t="s">
        <v>3317</v>
      </c>
      <c r="CF112" s="480" t="s">
        <v>3317</v>
      </c>
      <c r="CG112" s="480" t="s">
        <v>3317</v>
      </c>
      <c r="CH112" s="480" t="s">
        <v>3317</v>
      </c>
      <c r="CI112" s="480" t="s">
        <v>3317</v>
      </c>
      <c r="CJ112" s="480" t="s">
        <v>3317</v>
      </c>
      <c r="CK112" s="480" t="s">
        <v>3317</v>
      </c>
      <c r="CL112" s="480" t="s">
        <v>3317</v>
      </c>
      <c r="CM112" s="480" t="s">
        <v>3317</v>
      </c>
      <c r="CN112" s="480" t="s">
        <v>3317</v>
      </c>
      <c r="CO112" s="480" t="s">
        <v>3317</v>
      </c>
      <c r="CP112" s="480" t="s">
        <v>3317</v>
      </c>
      <c r="CQ112" s="480" t="s">
        <v>3317</v>
      </c>
      <c r="CR112" s="480" t="s">
        <v>3317</v>
      </c>
      <c r="CS112" s="480" t="s">
        <v>3317</v>
      </c>
      <c r="CT112" s="480" t="s">
        <v>3317</v>
      </c>
      <c r="CU112" s="480" t="s">
        <v>3317</v>
      </c>
      <c r="CV112" s="480" t="s">
        <v>3317</v>
      </c>
      <c r="CW112" s="480" t="s">
        <v>3317</v>
      </c>
      <c r="CX112" s="480" t="s">
        <v>3317</v>
      </c>
      <c r="CY112" s="480" t="s">
        <v>3317</v>
      </c>
      <c r="CZ112" s="480" t="s">
        <v>3317</v>
      </c>
      <c r="DA112" s="480" t="s">
        <v>3317</v>
      </c>
      <c r="DB112" s="480" t="s">
        <v>3317</v>
      </c>
      <c r="DC112" s="480" t="s">
        <v>3317</v>
      </c>
      <c r="DD112" s="480" t="s">
        <v>3317</v>
      </c>
      <c r="DE112" s="480" t="s">
        <v>3317</v>
      </c>
      <c r="DF112" s="480" t="s">
        <v>3317</v>
      </c>
      <c r="DG112" s="480" t="s">
        <v>3317</v>
      </c>
      <c r="DH112" s="480" t="s">
        <v>3317</v>
      </c>
      <c r="DI112" s="480" t="s">
        <v>3317</v>
      </c>
      <c r="DJ112" s="480" t="s">
        <v>3317</v>
      </c>
      <c r="DK112" s="480" t="s">
        <v>3317</v>
      </c>
      <c r="DL112" s="480" t="s">
        <v>3317</v>
      </c>
      <c r="DM112" s="480" t="s">
        <v>3317</v>
      </c>
      <c r="DN112" s="480" t="s">
        <v>3317</v>
      </c>
      <c r="DP112" s="496" t="str">
        <f t="shared" si="59"/>
        <v>PCD_DPW3_RES6_DLY_S5</v>
      </c>
      <c r="DQ112" s="496" t="str">
        <f t="shared" si="59"/>
        <v>PCD_DPW3_RES6_DIR_S5</v>
      </c>
      <c r="DR112" s="496" t="str">
        <f t="shared" si="59"/>
        <v>PCD_DPW3_RES6_DSCR_S5</v>
      </c>
      <c r="DS112" s="496" t="str">
        <f t="shared" si="59"/>
        <v>PCD_DPW3_RES6_DCS_S5</v>
      </c>
      <c r="DT112" s="496" t="str">
        <f t="shared" si="59"/>
        <v>PCD_DPW3_RES6_DSPC_S5</v>
      </c>
      <c r="DU112" s="496" t="str">
        <f t="shared" si="59"/>
        <v>PCD_DPW3_RES6_DPP_S5</v>
      </c>
      <c r="DV112" s="496" t="str">
        <f t="shared" si="59"/>
        <v>PCD_DPW3_RES6_DTPI_S5</v>
      </c>
      <c r="DW112" s="496" t="str">
        <f t="shared" si="59"/>
        <v>PCD_DPW3_RES6_DCI_S5</v>
      </c>
      <c r="DX112" s="496" t="str">
        <f t="shared" si="59"/>
        <v>PCD_DPW3_RES6_DSI_S5</v>
      </c>
      <c r="DY112" s="496" t="str">
        <f t="shared" si="59"/>
        <v>PCD_DPW3_RES6_DER_S5</v>
      </c>
      <c r="DZ112" s="496" t="str">
        <f t="shared" si="58"/>
        <v>PCD_DPW3_RES6_RS_S5</v>
      </c>
      <c r="EA112" s="496" t="str">
        <f t="shared" si="58"/>
        <v>PCD_DPW3_RES6_DPLE_S5</v>
      </c>
    </row>
    <row r="113" spans="1:131" ht="28.2" thickBot="1" x14ac:dyDescent="0.3">
      <c r="A113" s="105"/>
      <c r="B113" s="91" t="str">
        <f t="shared" si="56"/>
        <v>YKY</v>
      </c>
      <c r="C113" s="24" t="s">
        <v>899</v>
      </c>
      <c r="D113" s="24" t="s">
        <v>942</v>
      </c>
      <c r="E113" s="63" t="str" cm="1">
        <f t="array" aca="1" ref="E113" ca="1">IFERROR(INDEX('PCD List'!$AU$5:$BK$48,MARCH('DPW3'!$D113,'PCD List'!$AR$5:$AR$48,0),MARCH('DPW3'!$B113,'PCD List'!$AU$2:$BK$2,0)),"")</f>
        <v/>
      </c>
      <c r="F113" s="10" t="s">
        <v>3296</v>
      </c>
      <c r="G113" s="19" t="s">
        <v>1936</v>
      </c>
      <c r="H113" s="11" t="s">
        <v>1144</v>
      </c>
      <c r="I113" s="166">
        <v>0</v>
      </c>
      <c r="K113" s="1081"/>
      <c r="M113" s="126"/>
      <c r="N113" s="126"/>
      <c r="O113" s="52"/>
      <c r="P113" s="52"/>
      <c r="Q113" s="52"/>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56"/>
      <c r="AV113" s="56"/>
      <c r="AW113" s="56"/>
      <c r="AX113" s="56"/>
      <c r="AY113" s="56"/>
      <c r="AZ113" s="56"/>
      <c r="BA113" s="89"/>
      <c r="BC113" s="168"/>
      <c r="BD113" s="52"/>
      <c r="BE113" s="9"/>
      <c r="BF113" s="9"/>
      <c r="BG113" s="9"/>
      <c r="BH113" s="9"/>
      <c r="BI113" s="9"/>
      <c r="BJ113" s="9"/>
      <c r="BK113" s="9"/>
      <c r="BL113" s="9"/>
      <c r="BM113" s="9"/>
      <c r="BN113" s="89"/>
      <c r="BU113" s="230" t="s">
        <v>3297</v>
      </c>
      <c r="BX113" s="348"/>
      <c r="BY113" t="s">
        <v>3299</v>
      </c>
      <c r="BZ113" s="480" t="s">
        <v>3318</v>
      </c>
      <c r="CA113" s="480" t="s">
        <v>3318</v>
      </c>
      <c r="CB113" s="480" t="s">
        <v>3318</v>
      </c>
      <c r="CC113" s="480" t="s">
        <v>3318</v>
      </c>
      <c r="CD113" s="480" t="s">
        <v>3318</v>
      </c>
      <c r="CE113" s="480" t="s">
        <v>3318</v>
      </c>
      <c r="CF113" s="480" t="s">
        <v>3318</v>
      </c>
      <c r="CG113" s="480" t="s">
        <v>3318</v>
      </c>
      <c r="CH113" s="480" t="s">
        <v>3318</v>
      </c>
      <c r="CI113" s="480" t="s">
        <v>3318</v>
      </c>
      <c r="CJ113" s="480" t="s">
        <v>3318</v>
      </c>
      <c r="CK113" s="480" t="s">
        <v>3318</v>
      </c>
      <c r="CL113" s="480" t="s">
        <v>3318</v>
      </c>
      <c r="CM113" s="480" t="s">
        <v>3318</v>
      </c>
      <c r="CN113" s="480" t="s">
        <v>3318</v>
      </c>
      <c r="CO113" s="480" t="s">
        <v>3318</v>
      </c>
      <c r="CP113" s="480" t="s">
        <v>3318</v>
      </c>
      <c r="CQ113" s="480" t="s">
        <v>3318</v>
      </c>
      <c r="CR113" s="480" t="s">
        <v>3318</v>
      </c>
      <c r="CS113" s="480" t="s">
        <v>3318</v>
      </c>
      <c r="CT113" s="480" t="s">
        <v>3318</v>
      </c>
      <c r="CU113" s="480" t="s">
        <v>3318</v>
      </c>
      <c r="CV113" s="480" t="s">
        <v>3318</v>
      </c>
      <c r="CW113" s="480" t="s">
        <v>3318</v>
      </c>
      <c r="CX113" s="480" t="s">
        <v>3318</v>
      </c>
      <c r="CY113" s="480" t="s">
        <v>3318</v>
      </c>
      <c r="CZ113" s="480" t="s">
        <v>3318</v>
      </c>
      <c r="DA113" s="480" t="s">
        <v>3318</v>
      </c>
      <c r="DB113" s="480" t="s">
        <v>3318</v>
      </c>
      <c r="DC113" s="480" t="s">
        <v>3318</v>
      </c>
      <c r="DD113" s="480" t="s">
        <v>3318</v>
      </c>
      <c r="DE113" s="480" t="s">
        <v>3318</v>
      </c>
      <c r="DF113" s="480" t="s">
        <v>3318</v>
      </c>
      <c r="DG113" s="480" t="s">
        <v>3318</v>
      </c>
      <c r="DH113" s="480" t="s">
        <v>3318</v>
      </c>
      <c r="DI113" s="480" t="s">
        <v>3318</v>
      </c>
      <c r="DJ113" s="480" t="s">
        <v>3318</v>
      </c>
      <c r="DK113" s="480" t="s">
        <v>3318</v>
      </c>
      <c r="DL113" s="480" t="s">
        <v>3318</v>
      </c>
      <c r="DM113" s="480" t="s">
        <v>3318</v>
      </c>
      <c r="DN113" s="480" t="s">
        <v>3318</v>
      </c>
      <c r="DP113" s="496" t="str">
        <f t="shared" si="59"/>
        <v>PCD_DPW3_RES6_DLY_S6</v>
      </c>
      <c r="DQ113" s="496" t="str">
        <f t="shared" si="59"/>
        <v>PCD_DPW3_RES6_DIR_S6</v>
      </c>
      <c r="DR113" s="496" t="str">
        <f t="shared" si="59"/>
        <v>PCD_DPW3_RES6_DSCR_S6</v>
      </c>
      <c r="DS113" s="496" t="str">
        <f t="shared" si="59"/>
        <v>PCD_DPW3_RES6_DCS_S6</v>
      </c>
      <c r="DT113" s="496" t="str">
        <f t="shared" si="59"/>
        <v>PCD_DPW3_RES6_DSPC_S6</v>
      </c>
      <c r="DU113" s="496" t="str">
        <f t="shared" si="59"/>
        <v>PCD_DPW3_RES6_DPP_S6</v>
      </c>
      <c r="DV113" s="496" t="str">
        <f t="shared" si="59"/>
        <v>PCD_DPW3_RES6_DTPI_S6</v>
      </c>
      <c r="DW113" s="496" t="str">
        <f t="shared" si="59"/>
        <v>PCD_DPW3_RES6_DCI_S6</v>
      </c>
      <c r="DX113" s="496" t="str">
        <f t="shared" si="59"/>
        <v>PCD_DPW3_RES6_DSI_S6</v>
      </c>
      <c r="DY113" s="496" t="str">
        <f t="shared" si="59"/>
        <v>PCD_DPW3_RES6_DER_S6</v>
      </c>
      <c r="DZ113" s="496" t="str">
        <f t="shared" si="58"/>
        <v>PCD_DPW3_RES6_RS_S6</v>
      </c>
      <c r="EA113" s="496" t="str">
        <f t="shared" si="58"/>
        <v>PCD_DPW3_RES6_DPLE_S6</v>
      </c>
    </row>
    <row r="114" spans="1:131" ht="28.2" thickBot="1" x14ac:dyDescent="0.3">
      <c r="A114" s="105"/>
      <c r="B114" s="91" t="str">
        <f t="shared" si="56"/>
        <v>YKY</v>
      </c>
      <c r="C114" s="24" t="s">
        <v>899</v>
      </c>
      <c r="D114" s="24" t="s">
        <v>942</v>
      </c>
      <c r="E114" s="63" t="str" cm="1">
        <f t="array" aca="1" ref="E114" ca="1">IFERROR(INDEX('PCD List'!$AU$5:$BK$48,MARCH('DPW3'!$D114,'PCD List'!$AR$5:$AR$48,0),MARCH('DPW3'!$B114,'PCD List'!$AU$2:$BK$2,0)),"")</f>
        <v/>
      </c>
      <c r="F114" s="10" t="s">
        <v>3296</v>
      </c>
      <c r="G114" s="19" t="s">
        <v>1939</v>
      </c>
      <c r="H114" s="11" t="s">
        <v>1144</v>
      </c>
      <c r="I114" s="166">
        <v>0</v>
      </c>
      <c r="K114" s="1081"/>
      <c r="M114" s="126"/>
      <c r="N114" s="126"/>
      <c r="O114" s="52"/>
      <c r="P114" s="52"/>
      <c r="Q114" s="52"/>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56"/>
      <c r="AV114" s="56"/>
      <c r="AW114" s="56"/>
      <c r="AX114" s="56"/>
      <c r="AY114" s="56"/>
      <c r="AZ114" s="56"/>
      <c r="BA114" s="138"/>
      <c r="BC114" s="168"/>
      <c r="BD114" s="52"/>
      <c r="BE114" s="9"/>
      <c r="BF114" s="9"/>
      <c r="BG114" s="9"/>
      <c r="BH114" s="9"/>
      <c r="BI114" s="9"/>
      <c r="BJ114" s="9"/>
      <c r="BK114" s="9"/>
      <c r="BL114" s="9"/>
      <c r="BM114" s="9"/>
      <c r="BN114" s="89"/>
      <c r="BU114" s="230" t="s">
        <v>3297</v>
      </c>
      <c r="BX114" s="348"/>
      <c r="BY114" t="s">
        <v>3299</v>
      </c>
      <c r="BZ114" s="485" t="s">
        <v>3319</v>
      </c>
      <c r="CA114" s="485" t="s">
        <v>3319</v>
      </c>
      <c r="CB114" s="485" t="s">
        <v>3319</v>
      </c>
      <c r="CC114" s="485" t="s">
        <v>3319</v>
      </c>
      <c r="CD114" s="485" t="s">
        <v>3319</v>
      </c>
      <c r="CE114" s="485" t="s">
        <v>3319</v>
      </c>
      <c r="CF114" s="485" t="s">
        <v>3319</v>
      </c>
      <c r="CG114" s="485" t="s">
        <v>3319</v>
      </c>
      <c r="CH114" s="485" t="s">
        <v>3319</v>
      </c>
      <c r="CI114" s="485" t="s">
        <v>3319</v>
      </c>
      <c r="CJ114" s="485" t="s">
        <v>3319</v>
      </c>
      <c r="CK114" s="485" t="s">
        <v>3319</v>
      </c>
      <c r="CL114" s="485" t="s">
        <v>3319</v>
      </c>
      <c r="CM114" s="485" t="s">
        <v>3319</v>
      </c>
      <c r="CN114" s="485" t="s">
        <v>3319</v>
      </c>
      <c r="CO114" s="485" t="s">
        <v>3319</v>
      </c>
      <c r="CP114" s="485" t="s">
        <v>3319</v>
      </c>
      <c r="CQ114" s="485" t="s">
        <v>3319</v>
      </c>
      <c r="CR114" s="485" t="s">
        <v>3319</v>
      </c>
      <c r="CS114" s="485" t="s">
        <v>3319</v>
      </c>
      <c r="CT114" s="485" t="s">
        <v>3319</v>
      </c>
      <c r="CU114" s="485" t="s">
        <v>3319</v>
      </c>
      <c r="CV114" s="485" t="s">
        <v>3319</v>
      </c>
      <c r="CW114" s="485" t="s">
        <v>3319</v>
      </c>
      <c r="CX114" s="485" t="s">
        <v>3319</v>
      </c>
      <c r="CY114" s="485" t="s">
        <v>3319</v>
      </c>
      <c r="CZ114" s="485" t="s">
        <v>3319</v>
      </c>
      <c r="DA114" s="485" t="s">
        <v>3319</v>
      </c>
      <c r="DB114" s="485" t="s">
        <v>3319</v>
      </c>
      <c r="DC114" s="485" t="s">
        <v>3319</v>
      </c>
      <c r="DD114" s="485" t="s">
        <v>3319</v>
      </c>
      <c r="DE114" s="485" t="s">
        <v>3319</v>
      </c>
      <c r="DF114" s="485" t="s">
        <v>3319</v>
      </c>
      <c r="DG114" s="485" t="s">
        <v>3319</v>
      </c>
      <c r="DH114" s="485" t="s">
        <v>3319</v>
      </c>
      <c r="DI114" s="485" t="s">
        <v>3319</v>
      </c>
      <c r="DJ114" s="485" t="s">
        <v>3319</v>
      </c>
      <c r="DK114" s="485" t="s">
        <v>3319</v>
      </c>
      <c r="DL114" s="485" t="s">
        <v>3319</v>
      </c>
      <c r="DM114" s="485" t="s">
        <v>3319</v>
      </c>
      <c r="DN114" s="485" t="s">
        <v>3319</v>
      </c>
      <c r="DP114" s="496" t="str">
        <f t="shared" si="59"/>
        <v>PCD_DPW3_RES6_DLY_S7</v>
      </c>
      <c r="DQ114" s="496" t="str">
        <f t="shared" si="59"/>
        <v>PCD_DPW3_RES6_DIR_S7</v>
      </c>
      <c r="DR114" s="496" t="str">
        <f t="shared" si="59"/>
        <v>PCD_DPW3_RES6_DSCR_S7</v>
      </c>
      <c r="DS114" s="496" t="str">
        <f t="shared" si="59"/>
        <v>PCD_DPW3_RES6_DCS_S7</v>
      </c>
      <c r="DT114" s="496" t="str">
        <f t="shared" si="59"/>
        <v>PCD_DPW3_RES6_DSPC_S7</v>
      </c>
      <c r="DU114" s="496" t="str">
        <f t="shared" si="59"/>
        <v>PCD_DPW3_RES6_DPP_S7</v>
      </c>
      <c r="DV114" s="496" t="str">
        <f t="shared" si="59"/>
        <v>PCD_DPW3_RES6_DTPI_S7</v>
      </c>
      <c r="DW114" s="496" t="str">
        <f t="shared" si="59"/>
        <v>PCD_DPW3_RES6_DCI_S7</v>
      </c>
      <c r="DX114" s="496" t="str">
        <f t="shared" si="59"/>
        <v>PCD_DPW3_RES6_DSI_S7</v>
      </c>
      <c r="DY114" s="496" t="str">
        <f t="shared" si="59"/>
        <v>PCD_DPW3_RES6_DER_S7</v>
      </c>
      <c r="DZ114" s="496" t="str">
        <f t="shared" si="58"/>
        <v>PCD_DPW3_RES6_RS_S7</v>
      </c>
      <c r="EA114" s="496" t="str">
        <f t="shared" si="58"/>
        <v>PCD_DPW3_RES6_DPLE_S7</v>
      </c>
    </row>
    <row r="115" spans="1:131" ht="28.2" thickBot="1" x14ac:dyDescent="0.3">
      <c r="A115" s="105"/>
      <c r="B115" s="93" t="str">
        <f t="shared" si="56"/>
        <v>YKY</v>
      </c>
      <c r="C115" s="284" t="s">
        <v>899</v>
      </c>
      <c r="D115" s="284" t="s">
        <v>942</v>
      </c>
      <c r="E115" s="109" t="str" cm="1">
        <f t="array" aca="1" ref="E115" ca="1">IFERROR(INDEX('PCD List'!$AU$5:$BK$48,MARCH('DPW3'!$D115,'PCD List'!$AR$5:$AR$48,0),MARCH('DPW3'!$B115,'PCD List'!$AU$2:$BK$2,0)),"")</f>
        <v/>
      </c>
      <c r="F115" s="391" t="s">
        <v>3296</v>
      </c>
      <c r="G115" s="227" t="s">
        <v>1942</v>
      </c>
      <c r="H115" s="222" t="s">
        <v>1144</v>
      </c>
      <c r="I115" s="167">
        <v>0</v>
      </c>
      <c r="K115" s="1081"/>
      <c r="M115" s="429">
        <f>SUM( M107:M113)</f>
        <v>0</v>
      </c>
      <c r="N115" s="430">
        <f t="shared" ref="N115:BA115" si="60">SUM( N107:N113)</f>
        <v>0</v>
      </c>
      <c r="O115" s="431">
        <f t="shared" si="60"/>
        <v>0</v>
      </c>
      <c r="P115" s="431">
        <f t="shared" si="60"/>
        <v>0</v>
      </c>
      <c r="Q115" s="431">
        <f t="shared" si="60"/>
        <v>0</v>
      </c>
      <c r="R115" s="431">
        <f t="shared" si="60"/>
        <v>0</v>
      </c>
      <c r="S115" s="431">
        <f t="shared" si="60"/>
        <v>0</v>
      </c>
      <c r="T115" s="431">
        <f t="shared" si="60"/>
        <v>0</v>
      </c>
      <c r="U115" s="431">
        <f t="shared" si="60"/>
        <v>0</v>
      </c>
      <c r="V115" s="431">
        <f t="shared" si="60"/>
        <v>0</v>
      </c>
      <c r="W115" s="431">
        <f t="shared" si="60"/>
        <v>0</v>
      </c>
      <c r="X115" s="431">
        <f t="shared" si="60"/>
        <v>0</v>
      </c>
      <c r="Y115" s="431">
        <f t="shared" si="60"/>
        <v>0</v>
      </c>
      <c r="Z115" s="431">
        <f t="shared" si="60"/>
        <v>0</v>
      </c>
      <c r="AA115" s="431">
        <f t="shared" si="60"/>
        <v>0</v>
      </c>
      <c r="AB115" s="431">
        <f t="shared" si="60"/>
        <v>0</v>
      </c>
      <c r="AC115" s="431">
        <f t="shared" si="60"/>
        <v>0</v>
      </c>
      <c r="AD115" s="431">
        <f t="shared" si="60"/>
        <v>0</v>
      </c>
      <c r="AE115" s="431">
        <f t="shared" si="60"/>
        <v>0</v>
      </c>
      <c r="AF115" s="431">
        <f t="shared" si="60"/>
        <v>0</v>
      </c>
      <c r="AG115" s="431">
        <f t="shared" si="60"/>
        <v>0</v>
      </c>
      <c r="AH115" s="431">
        <f t="shared" si="60"/>
        <v>0</v>
      </c>
      <c r="AI115" s="431">
        <f t="shared" si="60"/>
        <v>0</v>
      </c>
      <c r="AJ115" s="431">
        <f t="shared" si="60"/>
        <v>0</v>
      </c>
      <c r="AK115" s="431">
        <f t="shared" si="60"/>
        <v>0</v>
      </c>
      <c r="AL115" s="431">
        <f t="shared" si="60"/>
        <v>0</v>
      </c>
      <c r="AM115" s="431">
        <f t="shared" si="60"/>
        <v>0</v>
      </c>
      <c r="AN115" s="431">
        <f t="shared" si="60"/>
        <v>0</v>
      </c>
      <c r="AO115" s="431">
        <f t="shared" si="60"/>
        <v>0</v>
      </c>
      <c r="AP115" s="431">
        <f t="shared" si="60"/>
        <v>0</v>
      </c>
      <c r="AQ115" s="431">
        <f t="shared" si="60"/>
        <v>0</v>
      </c>
      <c r="AR115" s="431">
        <f t="shared" si="60"/>
        <v>0</v>
      </c>
      <c r="AS115" s="431">
        <f t="shared" si="60"/>
        <v>0</v>
      </c>
      <c r="AT115" s="431">
        <f t="shared" si="60"/>
        <v>0</v>
      </c>
      <c r="AU115" s="431">
        <f t="shared" si="60"/>
        <v>0</v>
      </c>
      <c r="AV115" s="431">
        <f t="shared" si="60"/>
        <v>0</v>
      </c>
      <c r="AW115" s="431">
        <f t="shared" si="60"/>
        <v>0</v>
      </c>
      <c r="AX115" s="431">
        <f t="shared" si="60"/>
        <v>0</v>
      </c>
      <c r="AY115" s="431">
        <f t="shared" si="60"/>
        <v>0</v>
      </c>
      <c r="AZ115" s="431">
        <f t="shared" si="60"/>
        <v>0</v>
      </c>
      <c r="BA115" s="432">
        <f t="shared" si="60"/>
        <v>0</v>
      </c>
      <c r="BC115" s="127"/>
      <c r="BD115" s="128"/>
      <c r="BE115" s="128"/>
      <c r="BF115" s="128"/>
      <c r="BG115" s="128"/>
      <c r="BH115" s="128"/>
      <c r="BI115" s="128"/>
      <c r="BJ115" s="128"/>
      <c r="BK115" s="128"/>
      <c r="BL115" s="128"/>
      <c r="BM115" s="128"/>
      <c r="BN115" s="90"/>
      <c r="BU115" s="230" t="s">
        <v>3297</v>
      </c>
      <c r="BX115" s="348"/>
      <c r="BY115" t="s">
        <v>3299</v>
      </c>
      <c r="BZ115" s="495" t="s">
        <v>3320</v>
      </c>
      <c r="CA115" s="486" t="s">
        <v>3320</v>
      </c>
      <c r="CB115" s="487" t="s">
        <v>3320</v>
      </c>
      <c r="CC115" s="487" t="s">
        <v>3320</v>
      </c>
      <c r="CD115" s="487" t="s">
        <v>3320</v>
      </c>
      <c r="CE115" s="487" t="s">
        <v>3320</v>
      </c>
      <c r="CF115" s="487" t="s">
        <v>3320</v>
      </c>
      <c r="CG115" s="487" t="s">
        <v>3320</v>
      </c>
      <c r="CH115" s="487" t="s">
        <v>3320</v>
      </c>
      <c r="CI115" s="487" t="s">
        <v>3320</v>
      </c>
      <c r="CJ115" s="487" t="s">
        <v>3320</v>
      </c>
      <c r="CK115" s="487" t="s">
        <v>3320</v>
      </c>
      <c r="CL115" s="487" t="s">
        <v>3320</v>
      </c>
      <c r="CM115" s="487" t="s">
        <v>3320</v>
      </c>
      <c r="CN115" s="487" t="s">
        <v>3320</v>
      </c>
      <c r="CO115" s="487" t="s">
        <v>3320</v>
      </c>
      <c r="CP115" s="487" t="s">
        <v>3320</v>
      </c>
      <c r="CQ115" s="487" t="s">
        <v>3320</v>
      </c>
      <c r="CR115" s="487" t="s">
        <v>3320</v>
      </c>
      <c r="CS115" s="487" t="s">
        <v>3320</v>
      </c>
      <c r="CT115" s="487" t="s">
        <v>3320</v>
      </c>
      <c r="CU115" s="487" t="s">
        <v>3320</v>
      </c>
      <c r="CV115" s="487" t="s">
        <v>3320</v>
      </c>
      <c r="CW115" s="487" t="s">
        <v>3320</v>
      </c>
      <c r="CX115" s="487" t="s">
        <v>3320</v>
      </c>
      <c r="CY115" s="487" t="s">
        <v>3320</v>
      </c>
      <c r="CZ115" s="487" t="s">
        <v>3320</v>
      </c>
      <c r="DA115" s="487" t="s">
        <v>3320</v>
      </c>
      <c r="DB115" s="487" t="s">
        <v>3320</v>
      </c>
      <c r="DC115" s="487" t="s">
        <v>3320</v>
      </c>
      <c r="DD115" s="487" t="s">
        <v>3320</v>
      </c>
      <c r="DE115" s="487" t="s">
        <v>3320</v>
      </c>
      <c r="DF115" s="487" t="s">
        <v>3320</v>
      </c>
      <c r="DG115" s="487" t="s">
        <v>3320</v>
      </c>
      <c r="DH115" s="487" t="s">
        <v>3320</v>
      </c>
      <c r="DI115" s="487" t="s">
        <v>3320</v>
      </c>
      <c r="DJ115" s="487" t="s">
        <v>3320</v>
      </c>
      <c r="DK115" s="487" t="s">
        <v>3320</v>
      </c>
      <c r="DL115" s="487" t="s">
        <v>3320</v>
      </c>
      <c r="DM115" s="487" t="s">
        <v>3320</v>
      </c>
      <c r="DN115" s="488" t="s">
        <v>3320</v>
      </c>
      <c r="DP115" s="496" t="str">
        <f t="shared" si="59"/>
        <v>PCD_DPW3_RES6_DLY_ST</v>
      </c>
      <c r="DQ115" s="496" t="str">
        <f t="shared" si="59"/>
        <v>PCD_DPW3_RES6_DIR_ST</v>
      </c>
      <c r="DR115" s="496" t="str">
        <f t="shared" si="59"/>
        <v>PCD_DPW3_RES6_DSCR_ST</v>
      </c>
      <c r="DS115" s="496" t="str">
        <f t="shared" si="59"/>
        <v>PCD_DPW3_RES6_DCS_ST</v>
      </c>
      <c r="DT115" s="496" t="str">
        <f t="shared" si="59"/>
        <v>PCD_DPW3_RES6_DSPC_ST</v>
      </c>
      <c r="DU115" s="496" t="str">
        <f t="shared" si="59"/>
        <v>PCD_DPW3_RES6_DPP_ST</v>
      </c>
      <c r="DV115" s="496" t="str">
        <f t="shared" si="59"/>
        <v>PCD_DPW3_RES6_DTPI_ST</v>
      </c>
      <c r="DW115" s="496" t="str">
        <f t="shared" si="59"/>
        <v>PCD_DPW3_RES6_DCI_ST</v>
      </c>
      <c r="DX115" s="496" t="str">
        <f t="shared" si="59"/>
        <v>PCD_DPW3_RES6_DSI_ST</v>
      </c>
      <c r="DY115" s="496" t="str">
        <f t="shared" si="59"/>
        <v>PCD_DPW3_RES6_DER_ST</v>
      </c>
      <c r="DZ115" s="496" t="str">
        <f t="shared" si="58"/>
        <v>PCD_DPW3_RES6_RS_ST</v>
      </c>
      <c r="EA115" s="496" t="str">
        <f t="shared" si="58"/>
        <v>PCD_DPW3_RES6_DPLE_ST</v>
      </c>
    </row>
    <row r="116" spans="1:131" ht="28.2" thickBot="1" x14ac:dyDescent="0.3">
      <c r="A116" s="105"/>
      <c r="B116" s="112" t="str">
        <f xml:space="preserve"> B115</f>
        <v>YKY</v>
      </c>
      <c r="C116" s="280" t="s">
        <v>899</v>
      </c>
      <c r="D116" s="280" t="s">
        <v>83</v>
      </c>
      <c r="E116" s="106" t="str" cm="1">
        <f t="array" aca="1" ref="E116" ca="1">IFERROR(INDEX('PCD List'!$AU$5:$BK$48,MARCH('DPW3'!$D116,'PCD List'!$AR$5:$AR$48,0),MARCH('DPW3'!$B116,'PCD List'!$AU$2:$BK$2,0)),"")</f>
        <v/>
      </c>
      <c r="F116" s="86" t="s">
        <v>3321</v>
      </c>
      <c r="G116" s="19" t="s">
        <v>1904</v>
      </c>
      <c r="H116" s="11" t="s">
        <v>1144</v>
      </c>
      <c r="I116" s="166">
        <v>0</v>
      </c>
      <c r="K116" s="1081"/>
      <c r="M116" s="126"/>
      <c r="N116" s="126"/>
      <c r="O116" s="52"/>
      <c r="P116" s="52"/>
      <c r="Q116" s="52"/>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56"/>
      <c r="AV116" s="56"/>
      <c r="AW116" s="56"/>
      <c r="AX116" s="56"/>
      <c r="AY116" s="56"/>
      <c r="AZ116" s="56"/>
      <c r="BA116" s="89"/>
      <c r="BC116" s="168"/>
      <c r="BD116" s="52"/>
      <c r="BE116" s="9"/>
      <c r="BF116" s="9"/>
      <c r="BG116" s="9"/>
      <c r="BH116" s="9"/>
      <c r="BI116" s="9"/>
      <c r="BJ116" s="9"/>
      <c r="BK116" s="9"/>
      <c r="BL116" s="9"/>
      <c r="BM116" s="9"/>
      <c r="BN116" s="89"/>
      <c r="BU116" s="230" t="s">
        <v>3322</v>
      </c>
      <c r="BX116" s="348" t="s">
        <v>3323</v>
      </c>
      <c r="BY116" t="s">
        <v>3324</v>
      </c>
      <c r="BZ116" s="480" t="s">
        <v>3325</v>
      </c>
      <c r="CA116" s="480" t="s">
        <v>3325</v>
      </c>
      <c r="CB116" s="481" t="s">
        <v>3325</v>
      </c>
      <c r="CC116" s="481" t="s">
        <v>3325</v>
      </c>
      <c r="CD116" s="481" t="s">
        <v>3325</v>
      </c>
      <c r="CE116" s="482" t="s">
        <v>3325</v>
      </c>
      <c r="CF116" s="482" t="s">
        <v>3325</v>
      </c>
      <c r="CG116" s="482" t="s">
        <v>3325</v>
      </c>
      <c r="CH116" s="482" t="s">
        <v>3325</v>
      </c>
      <c r="CI116" s="482" t="s">
        <v>3325</v>
      </c>
      <c r="CJ116" s="482" t="s">
        <v>3325</v>
      </c>
      <c r="CK116" s="482" t="s">
        <v>3325</v>
      </c>
      <c r="CL116" s="482" t="s">
        <v>3325</v>
      </c>
      <c r="CM116" s="482" t="s">
        <v>3325</v>
      </c>
      <c r="CN116" s="482" t="s">
        <v>3325</v>
      </c>
      <c r="CO116" s="482" t="s">
        <v>3325</v>
      </c>
      <c r="CP116" s="482" t="s">
        <v>3325</v>
      </c>
      <c r="CQ116" s="482" t="s">
        <v>3325</v>
      </c>
      <c r="CR116" s="482" t="s">
        <v>3325</v>
      </c>
      <c r="CS116" s="482" t="s">
        <v>3325</v>
      </c>
      <c r="CT116" s="482" t="s">
        <v>3325</v>
      </c>
      <c r="CU116" s="482" t="s">
        <v>3325</v>
      </c>
      <c r="CV116" s="482" t="s">
        <v>3325</v>
      </c>
      <c r="CW116" s="482" t="s">
        <v>3325</v>
      </c>
      <c r="CX116" s="482" t="s">
        <v>3325</v>
      </c>
      <c r="CY116" s="482" t="s">
        <v>3325</v>
      </c>
      <c r="CZ116" s="482" t="s">
        <v>3325</v>
      </c>
      <c r="DA116" s="482" t="s">
        <v>3325</v>
      </c>
      <c r="DB116" s="482" t="s">
        <v>3325</v>
      </c>
      <c r="DC116" s="482" t="s">
        <v>3325</v>
      </c>
      <c r="DD116" s="482" t="s">
        <v>3325</v>
      </c>
      <c r="DE116" s="482" t="s">
        <v>3325</v>
      </c>
      <c r="DF116" s="482" t="s">
        <v>3325</v>
      </c>
      <c r="DG116" s="482" t="s">
        <v>3325</v>
      </c>
      <c r="DH116" s="483" t="s">
        <v>3325</v>
      </c>
      <c r="DI116" s="483" t="s">
        <v>3325</v>
      </c>
      <c r="DJ116" s="483" t="s">
        <v>3325</v>
      </c>
      <c r="DK116" s="483" t="s">
        <v>3325</v>
      </c>
      <c r="DL116" s="483" t="s">
        <v>3325</v>
      </c>
      <c r="DM116" s="483" t="s">
        <v>3325</v>
      </c>
      <c r="DN116" s="484" t="s">
        <v>3325</v>
      </c>
      <c r="DP116" s="348" t="s">
        <v>3326</v>
      </c>
      <c r="DQ116" s="333" t="s">
        <v>3327</v>
      </c>
      <c r="DR116" s="290" t="s">
        <v>3328</v>
      </c>
      <c r="DS116" s="290" t="s">
        <v>3329</v>
      </c>
      <c r="DT116" s="290" t="s">
        <v>3330</v>
      </c>
      <c r="DU116" s="290" t="s">
        <v>3331</v>
      </c>
      <c r="DV116" s="290" t="s">
        <v>3332</v>
      </c>
      <c r="DW116" s="290" t="s">
        <v>3333</v>
      </c>
      <c r="DX116" s="290" t="s">
        <v>3334</v>
      </c>
      <c r="DY116" s="290" t="s">
        <v>3335</v>
      </c>
      <c r="DZ116" s="290" t="s">
        <v>3336</v>
      </c>
      <c r="EA116" s="290" t="s">
        <v>3337</v>
      </c>
    </row>
    <row r="117" spans="1:131" ht="28.2" thickBot="1" x14ac:dyDescent="0.3">
      <c r="A117" s="105"/>
      <c r="B117" s="91" t="str">
        <f t="shared" ref="B117:B124" si="61" xml:space="preserve"> B116</f>
        <v>YKY</v>
      </c>
      <c r="C117" s="24" t="s">
        <v>899</v>
      </c>
      <c r="D117" s="24" t="s">
        <v>83</v>
      </c>
      <c r="E117" s="63" t="str" cm="1">
        <f t="array" aca="1" ref="E117" ca="1">IFERROR(INDEX('PCD List'!$AU$5:$BK$48,MARCH('DPW3'!$D117,'PCD List'!$AR$5:$AR$48,0),MARCH('DPW3'!$B117,'PCD List'!$AU$2:$BK$2,0)),"")</f>
        <v/>
      </c>
      <c r="F117" s="10" t="s">
        <v>3321</v>
      </c>
      <c r="G117" s="19" t="s">
        <v>1921</v>
      </c>
      <c r="H117" s="11" t="s">
        <v>1144</v>
      </c>
      <c r="I117" s="166">
        <v>0</v>
      </c>
      <c r="K117" s="1081"/>
      <c r="M117" s="126"/>
      <c r="N117" s="126"/>
      <c r="O117" s="52"/>
      <c r="P117" s="52"/>
      <c r="Q117" s="52"/>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56"/>
      <c r="AV117" s="56"/>
      <c r="AW117" s="56"/>
      <c r="AX117" s="56"/>
      <c r="AY117" s="56"/>
      <c r="AZ117" s="56"/>
      <c r="BA117" s="89"/>
      <c r="BC117" s="168"/>
      <c r="BD117" s="52"/>
      <c r="BE117" s="9"/>
      <c r="BF117" s="9"/>
      <c r="BG117" s="9"/>
      <c r="BH117" s="9"/>
      <c r="BI117" s="9"/>
      <c r="BJ117" s="9"/>
      <c r="BK117" s="9"/>
      <c r="BL117" s="9"/>
      <c r="BM117" s="9"/>
      <c r="BN117" s="89"/>
      <c r="BU117" s="230" t="s">
        <v>3322</v>
      </c>
      <c r="BX117" s="348"/>
      <c r="BY117" t="s">
        <v>3324</v>
      </c>
      <c r="BZ117" s="480" t="s">
        <v>3338</v>
      </c>
      <c r="CA117" s="480" t="s">
        <v>3338</v>
      </c>
      <c r="CB117" s="480" t="s">
        <v>3338</v>
      </c>
      <c r="CC117" s="480" t="s">
        <v>3338</v>
      </c>
      <c r="CD117" s="480" t="s">
        <v>3338</v>
      </c>
      <c r="CE117" s="480" t="s">
        <v>3338</v>
      </c>
      <c r="CF117" s="480" t="s">
        <v>3338</v>
      </c>
      <c r="CG117" s="480" t="s">
        <v>3338</v>
      </c>
      <c r="CH117" s="480" t="s">
        <v>3338</v>
      </c>
      <c r="CI117" s="480" t="s">
        <v>3338</v>
      </c>
      <c r="CJ117" s="480" t="s">
        <v>3338</v>
      </c>
      <c r="CK117" s="480" t="s">
        <v>3338</v>
      </c>
      <c r="CL117" s="480" t="s">
        <v>3338</v>
      </c>
      <c r="CM117" s="480" t="s">
        <v>3338</v>
      </c>
      <c r="CN117" s="480" t="s">
        <v>3338</v>
      </c>
      <c r="CO117" s="480" t="s">
        <v>3338</v>
      </c>
      <c r="CP117" s="480" t="s">
        <v>3338</v>
      </c>
      <c r="CQ117" s="480" t="s">
        <v>3338</v>
      </c>
      <c r="CR117" s="480" t="s">
        <v>3338</v>
      </c>
      <c r="CS117" s="480" t="s">
        <v>3338</v>
      </c>
      <c r="CT117" s="480" t="s">
        <v>3338</v>
      </c>
      <c r="CU117" s="480" t="s">
        <v>3338</v>
      </c>
      <c r="CV117" s="480" t="s">
        <v>3338</v>
      </c>
      <c r="CW117" s="480" t="s">
        <v>3338</v>
      </c>
      <c r="CX117" s="480" t="s">
        <v>3338</v>
      </c>
      <c r="CY117" s="480" t="s">
        <v>3338</v>
      </c>
      <c r="CZ117" s="480" t="s">
        <v>3338</v>
      </c>
      <c r="DA117" s="480" t="s">
        <v>3338</v>
      </c>
      <c r="DB117" s="480" t="s">
        <v>3338</v>
      </c>
      <c r="DC117" s="480" t="s">
        <v>3338</v>
      </c>
      <c r="DD117" s="480" t="s">
        <v>3338</v>
      </c>
      <c r="DE117" s="480" t="s">
        <v>3338</v>
      </c>
      <c r="DF117" s="480" t="s">
        <v>3338</v>
      </c>
      <c r="DG117" s="480" t="s">
        <v>3338</v>
      </c>
      <c r="DH117" s="480" t="s">
        <v>3338</v>
      </c>
      <c r="DI117" s="480" t="s">
        <v>3338</v>
      </c>
      <c r="DJ117" s="480" t="s">
        <v>3338</v>
      </c>
      <c r="DK117" s="480" t="s">
        <v>3338</v>
      </c>
      <c r="DL117" s="480" t="s">
        <v>3338</v>
      </c>
      <c r="DM117" s="480" t="s">
        <v>3338</v>
      </c>
      <c r="DN117" s="480" t="s">
        <v>3338</v>
      </c>
      <c r="DP117" s="496" t="str">
        <f>DP$116&amp;$DO9</f>
        <v>PCD_DPW3_RES7_DLY_S1</v>
      </c>
      <c r="DQ117" s="496" t="str">
        <f t="shared" ref="DQ117:DY117" si="62">DQ$116&amp;$DO9</f>
        <v>PCD_DPW3_RES7_DIR_S1</v>
      </c>
      <c r="DR117" s="496" t="str">
        <f t="shared" si="62"/>
        <v>PCD_DPW3_RES7_DSCR_S1</v>
      </c>
      <c r="DS117" s="496" t="str">
        <f t="shared" si="62"/>
        <v>PCD_DPW3_RES7_DCS_S1</v>
      </c>
      <c r="DT117" s="496" t="str">
        <f t="shared" si="62"/>
        <v>PCD_DPW3_RES7_DSPC_S1</v>
      </c>
      <c r="DU117" s="496" t="str">
        <f t="shared" si="62"/>
        <v>PCD_DPW3_RES7_DPP_S1</v>
      </c>
      <c r="DV117" s="496" t="str">
        <f t="shared" si="62"/>
        <v>PCD_DPW3_RES7_DTPI_S1</v>
      </c>
      <c r="DW117" s="496" t="str">
        <f t="shared" si="62"/>
        <v>PCD_DPW3_RES7_DCI_S1</v>
      </c>
      <c r="DX117" s="496" t="str">
        <f t="shared" si="62"/>
        <v>PCD_DPW3_RES7_DSI_S1</v>
      </c>
      <c r="DY117" s="496" t="str">
        <f t="shared" si="62"/>
        <v>PCD_DPW3_RES7_DER_S1</v>
      </c>
      <c r="DZ117" s="496" t="str">
        <f t="shared" ref="DZ117:EA124" si="63">DZ$116&amp;$DO9</f>
        <v>PCD_DPW3_RES7_RS_S1</v>
      </c>
      <c r="EA117" s="496" t="str">
        <f t="shared" si="63"/>
        <v>PCD_DPW3_RES7_DPLE_S1</v>
      </c>
    </row>
    <row r="118" spans="1:131" ht="28.2" thickBot="1" x14ac:dyDescent="0.3">
      <c r="A118" s="105"/>
      <c r="B118" s="91" t="str">
        <f t="shared" si="61"/>
        <v>YKY</v>
      </c>
      <c r="C118" s="24" t="s">
        <v>899</v>
      </c>
      <c r="D118" s="24" t="s">
        <v>83</v>
      </c>
      <c r="E118" s="63" t="str" cm="1">
        <f t="array" aca="1" ref="E118" ca="1">IFERROR(INDEX('PCD List'!$AU$5:$BK$48,MARCH('DPW3'!$D118,'PCD List'!$AR$5:$AR$48,0),MARCH('DPW3'!$B118,'PCD List'!$AU$2:$BK$2,0)),"")</f>
        <v/>
      </c>
      <c r="F118" s="10" t="s">
        <v>3321</v>
      </c>
      <c r="G118" s="19" t="s">
        <v>1924</v>
      </c>
      <c r="H118" s="11" t="s">
        <v>1144</v>
      </c>
      <c r="I118" s="166">
        <v>0</v>
      </c>
      <c r="K118" s="1081"/>
      <c r="M118" s="126"/>
      <c r="N118" s="126"/>
      <c r="O118" s="52"/>
      <c r="P118" s="52"/>
      <c r="Q118" s="52"/>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56"/>
      <c r="AV118" s="56"/>
      <c r="AW118" s="56"/>
      <c r="AX118" s="56"/>
      <c r="AY118" s="56"/>
      <c r="AZ118" s="56"/>
      <c r="BA118" s="89"/>
      <c r="BC118" s="168"/>
      <c r="BD118" s="52"/>
      <c r="BE118" s="9"/>
      <c r="BF118" s="9"/>
      <c r="BG118" s="9"/>
      <c r="BH118" s="9"/>
      <c r="BI118" s="9"/>
      <c r="BJ118" s="9"/>
      <c r="BK118" s="9"/>
      <c r="BL118" s="9"/>
      <c r="BM118" s="9"/>
      <c r="BN118" s="89"/>
      <c r="BU118" s="230" t="s">
        <v>3322</v>
      </c>
      <c r="BX118" s="348"/>
      <c r="BY118" t="s">
        <v>3324</v>
      </c>
      <c r="BZ118" s="480" t="s">
        <v>3339</v>
      </c>
      <c r="CA118" s="480" t="s">
        <v>3339</v>
      </c>
      <c r="CB118" s="480" t="s">
        <v>3339</v>
      </c>
      <c r="CC118" s="480" t="s">
        <v>3339</v>
      </c>
      <c r="CD118" s="480" t="s">
        <v>3339</v>
      </c>
      <c r="CE118" s="480" t="s">
        <v>3339</v>
      </c>
      <c r="CF118" s="480" t="s">
        <v>3339</v>
      </c>
      <c r="CG118" s="480" t="s">
        <v>3339</v>
      </c>
      <c r="CH118" s="480" t="s">
        <v>3339</v>
      </c>
      <c r="CI118" s="480" t="s">
        <v>3339</v>
      </c>
      <c r="CJ118" s="480" t="s">
        <v>3339</v>
      </c>
      <c r="CK118" s="480" t="s">
        <v>3339</v>
      </c>
      <c r="CL118" s="480" t="s">
        <v>3339</v>
      </c>
      <c r="CM118" s="480" t="s">
        <v>3339</v>
      </c>
      <c r="CN118" s="480" t="s">
        <v>3339</v>
      </c>
      <c r="CO118" s="480" t="s">
        <v>3339</v>
      </c>
      <c r="CP118" s="480" t="s">
        <v>3339</v>
      </c>
      <c r="CQ118" s="480" t="s">
        <v>3339</v>
      </c>
      <c r="CR118" s="480" t="s">
        <v>3339</v>
      </c>
      <c r="CS118" s="480" t="s">
        <v>3339</v>
      </c>
      <c r="CT118" s="480" t="s">
        <v>3339</v>
      </c>
      <c r="CU118" s="480" t="s">
        <v>3339</v>
      </c>
      <c r="CV118" s="480" t="s">
        <v>3339</v>
      </c>
      <c r="CW118" s="480" t="s">
        <v>3339</v>
      </c>
      <c r="CX118" s="480" t="s">
        <v>3339</v>
      </c>
      <c r="CY118" s="480" t="s">
        <v>3339</v>
      </c>
      <c r="CZ118" s="480" t="s">
        <v>3339</v>
      </c>
      <c r="DA118" s="480" t="s">
        <v>3339</v>
      </c>
      <c r="DB118" s="480" t="s">
        <v>3339</v>
      </c>
      <c r="DC118" s="480" t="s">
        <v>3339</v>
      </c>
      <c r="DD118" s="480" t="s">
        <v>3339</v>
      </c>
      <c r="DE118" s="480" t="s">
        <v>3339</v>
      </c>
      <c r="DF118" s="480" t="s">
        <v>3339</v>
      </c>
      <c r="DG118" s="480" t="s">
        <v>3339</v>
      </c>
      <c r="DH118" s="480" t="s">
        <v>3339</v>
      </c>
      <c r="DI118" s="480" t="s">
        <v>3339</v>
      </c>
      <c r="DJ118" s="480" t="s">
        <v>3339</v>
      </c>
      <c r="DK118" s="480" t="s">
        <v>3339</v>
      </c>
      <c r="DL118" s="480" t="s">
        <v>3339</v>
      </c>
      <c r="DM118" s="480" t="s">
        <v>3339</v>
      </c>
      <c r="DN118" s="480" t="s">
        <v>3339</v>
      </c>
      <c r="DP118" s="496" t="str">
        <f t="shared" ref="DP118:DY124" si="64">DP$116&amp;$DO10</f>
        <v>PCD_DPW3_RES7_DLY_S2</v>
      </c>
      <c r="DQ118" s="496" t="str">
        <f t="shared" si="64"/>
        <v>PCD_DPW3_RES7_DIR_S2</v>
      </c>
      <c r="DR118" s="496" t="str">
        <f t="shared" si="64"/>
        <v>PCD_DPW3_RES7_DSCR_S2</v>
      </c>
      <c r="DS118" s="496" t="str">
        <f t="shared" si="64"/>
        <v>PCD_DPW3_RES7_DCS_S2</v>
      </c>
      <c r="DT118" s="496" t="str">
        <f t="shared" si="64"/>
        <v>PCD_DPW3_RES7_DSPC_S2</v>
      </c>
      <c r="DU118" s="496" t="str">
        <f t="shared" si="64"/>
        <v>PCD_DPW3_RES7_DPP_S2</v>
      </c>
      <c r="DV118" s="496" t="str">
        <f t="shared" si="64"/>
        <v>PCD_DPW3_RES7_DTPI_S2</v>
      </c>
      <c r="DW118" s="496" t="str">
        <f t="shared" si="64"/>
        <v>PCD_DPW3_RES7_DCI_S2</v>
      </c>
      <c r="DX118" s="496" t="str">
        <f t="shared" si="64"/>
        <v>PCD_DPW3_RES7_DSI_S2</v>
      </c>
      <c r="DY118" s="496" t="str">
        <f t="shared" si="64"/>
        <v>PCD_DPW3_RES7_DER_S2</v>
      </c>
      <c r="DZ118" s="496" t="str">
        <f t="shared" si="63"/>
        <v>PCD_DPW3_RES7_RS_S2</v>
      </c>
      <c r="EA118" s="496" t="str">
        <f t="shared" si="63"/>
        <v>PCD_DPW3_RES7_DPLE_S2</v>
      </c>
    </row>
    <row r="119" spans="1:131" ht="28.2" thickBot="1" x14ac:dyDescent="0.3">
      <c r="A119" s="105"/>
      <c r="B119" s="91" t="str">
        <f t="shared" si="61"/>
        <v>YKY</v>
      </c>
      <c r="C119" s="24" t="s">
        <v>899</v>
      </c>
      <c r="D119" s="24" t="s">
        <v>83</v>
      </c>
      <c r="E119" s="63" t="str" cm="1">
        <f t="array" aca="1" ref="E119" ca="1">IFERROR(INDEX('PCD List'!$AU$5:$BK$48,MARCH('DPW3'!$D119,'PCD List'!$AR$5:$AR$48,0),MARCH('DPW3'!$B119,'PCD List'!$AU$2:$BK$2,0)),"")</f>
        <v/>
      </c>
      <c r="F119" s="10" t="s">
        <v>3321</v>
      </c>
      <c r="G119" s="19" t="s">
        <v>1927</v>
      </c>
      <c r="H119" s="11" t="s">
        <v>1144</v>
      </c>
      <c r="I119" s="166">
        <v>0</v>
      </c>
      <c r="K119" s="1081"/>
      <c r="M119" s="126"/>
      <c r="N119" s="126"/>
      <c r="O119" s="52"/>
      <c r="P119" s="52"/>
      <c r="Q119" s="52"/>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56"/>
      <c r="AV119" s="56"/>
      <c r="AW119" s="56"/>
      <c r="AX119" s="56"/>
      <c r="AY119" s="56"/>
      <c r="AZ119" s="56"/>
      <c r="BA119" s="89"/>
      <c r="BC119" s="168"/>
      <c r="BD119" s="52"/>
      <c r="BE119" s="9"/>
      <c r="BF119" s="9"/>
      <c r="BG119" s="9"/>
      <c r="BH119" s="9"/>
      <c r="BI119" s="9"/>
      <c r="BJ119" s="9"/>
      <c r="BK119" s="9"/>
      <c r="BL119" s="9"/>
      <c r="BM119" s="9"/>
      <c r="BN119" s="89"/>
      <c r="BU119" s="230" t="s">
        <v>3322</v>
      </c>
      <c r="BX119" s="348"/>
      <c r="BY119" t="s">
        <v>3324</v>
      </c>
      <c r="BZ119" s="480" t="s">
        <v>3340</v>
      </c>
      <c r="CA119" s="480" t="s">
        <v>3340</v>
      </c>
      <c r="CB119" s="480" t="s">
        <v>3340</v>
      </c>
      <c r="CC119" s="480" t="s">
        <v>3340</v>
      </c>
      <c r="CD119" s="480" t="s">
        <v>3340</v>
      </c>
      <c r="CE119" s="480" t="s">
        <v>3340</v>
      </c>
      <c r="CF119" s="480" t="s">
        <v>3340</v>
      </c>
      <c r="CG119" s="480" t="s">
        <v>3340</v>
      </c>
      <c r="CH119" s="480" t="s">
        <v>3340</v>
      </c>
      <c r="CI119" s="480" t="s">
        <v>3340</v>
      </c>
      <c r="CJ119" s="480" t="s">
        <v>3340</v>
      </c>
      <c r="CK119" s="480" t="s">
        <v>3340</v>
      </c>
      <c r="CL119" s="480" t="s">
        <v>3340</v>
      </c>
      <c r="CM119" s="480" t="s">
        <v>3340</v>
      </c>
      <c r="CN119" s="480" t="s">
        <v>3340</v>
      </c>
      <c r="CO119" s="480" t="s">
        <v>3340</v>
      </c>
      <c r="CP119" s="480" t="s">
        <v>3340</v>
      </c>
      <c r="CQ119" s="480" t="s">
        <v>3340</v>
      </c>
      <c r="CR119" s="480" t="s">
        <v>3340</v>
      </c>
      <c r="CS119" s="480" t="s">
        <v>3340</v>
      </c>
      <c r="CT119" s="480" t="s">
        <v>3340</v>
      </c>
      <c r="CU119" s="480" t="s">
        <v>3340</v>
      </c>
      <c r="CV119" s="480" t="s">
        <v>3340</v>
      </c>
      <c r="CW119" s="480" t="s">
        <v>3340</v>
      </c>
      <c r="CX119" s="480" t="s">
        <v>3340</v>
      </c>
      <c r="CY119" s="480" t="s">
        <v>3340</v>
      </c>
      <c r="CZ119" s="480" t="s">
        <v>3340</v>
      </c>
      <c r="DA119" s="480" t="s">
        <v>3340</v>
      </c>
      <c r="DB119" s="480" t="s">
        <v>3340</v>
      </c>
      <c r="DC119" s="480" t="s">
        <v>3340</v>
      </c>
      <c r="DD119" s="480" t="s">
        <v>3340</v>
      </c>
      <c r="DE119" s="480" t="s">
        <v>3340</v>
      </c>
      <c r="DF119" s="480" t="s">
        <v>3340</v>
      </c>
      <c r="DG119" s="480" t="s">
        <v>3340</v>
      </c>
      <c r="DH119" s="480" t="s">
        <v>3340</v>
      </c>
      <c r="DI119" s="480" t="s">
        <v>3340</v>
      </c>
      <c r="DJ119" s="480" t="s">
        <v>3340</v>
      </c>
      <c r="DK119" s="480" t="s">
        <v>3340</v>
      </c>
      <c r="DL119" s="480" t="s">
        <v>3340</v>
      </c>
      <c r="DM119" s="480" t="s">
        <v>3340</v>
      </c>
      <c r="DN119" s="480" t="s">
        <v>3340</v>
      </c>
      <c r="DP119" s="496" t="str">
        <f t="shared" si="64"/>
        <v>PCD_DPW3_RES7_DLY_S3</v>
      </c>
      <c r="DQ119" s="496" t="str">
        <f t="shared" si="64"/>
        <v>PCD_DPW3_RES7_DIR_S3</v>
      </c>
      <c r="DR119" s="496" t="str">
        <f t="shared" si="64"/>
        <v>PCD_DPW3_RES7_DSCR_S3</v>
      </c>
      <c r="DS119" s="496" t="str">
        <f t="shared" si="64"/>
        <v>PCD_DPW3_RES7_DCS_S3</v>
      </c>
      <c r="DT119" s="496" t="str">
        <f t="shared" si="64"/>
        <v>PCD_DPW3_RES7_DSPC_S3</v>
      </c>
      <c r="DU119" s="496" t="str">
        <f t="shared" si="64"/>
        <v>PCD_DPW3_RES7_DPP_S3</v>
      </c>
      <c r="DV119" s="496" t="str">
        <f t="shared" si="64"/>
        <v>PCD_DPW3_RES7_DTPI_S3</v>
      </c>
      <c r="DW119" s="496" t="str">
        <f t="shared" si="64"/>
        <v>PCD_DPW3_RES7_DCI_S3</v>
      </c>
      <c r="DX119" s="496" t="str">
        <f t="shared" si="64"/>
        <v>PCD_DPW3_RES7_DSI_S3</v>
      </c>
      <c r="DY119" s="496" t="str">
        <f t="shared" si="64"/>
        <v>PCD_DPW3_RES7_DER_S3</v>
      </c>
      <c r="DZ119" s="496" t="str">
        <f t="shared" si="63"/>
        <v>PCD_DPW3_RES7_RS_S3</v>
      </c>
      <c r="EA119" s="496" t="str">
        <f t="shared" si="63"/>
        <v>PCD_DPW3_RES7_DPLE_S3</v>
      </c>
    </row>
    <row r="120" spans="1:131" ht="28.2" thickBot="1" x14ac:dyDescent="0.3">
      <c r="A120" s="105"/>
      <c r="B120" s="91" t="str">
        <f t="shared" si="61"/>
        <v>YKY</v>
      </c>
      <c r="C120" s="24" t="s">
        <v>899</v>
      </c>
      <c r="D120" s="24" t="s">
        <v>83</v>
      </c>
      <c r="E120" s="63" t="str" cm="1">
        <f t="array" aca="1" ref="E120" ca="1">IFERROR(INDEX('PCD List'!$AU$5:$BK$48,MARCH('DPW3'!$D120,'PCD List'!$AR$5:$AR$48,0),MARCH('DPW3'!$B120,'PCD List'!$AU$2:$BK$2,0)),"")</f>
        <v/>
      </c>
      <c r="F120" s="10" t="s">
        <v>3321</v>
      </c>
      <c r="G120" s="19" t="s">
        <v>1930</v>
      </c>
      <c r="H120" s="11" t="s">
        <v>1144</v>
      </c>
      <c r="I120" s="166">
        <v>0</v>
      </c>
      <c r="K120" s="1081"/>
      <c r="M120" s="126"/>
      <c r="N120" s="126"/>
      <c r="O120" s="52"/>
      <c r="P120" s="52"/>
      <c r="Q120" s="52"/>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56"/>
      <c r="AV120" s="56"/>
      <c r="AW120" s="56"/>
      <c r="AX120" s="56"/>
      <c r="AY120" s="56"/>
      <c r="AZ120" s="56"/>
      <c r="BA120" s="89"/>
      <c r="BC120" s="168"/>
      <c r="BD120" s="52"/>
      <c r="BE120" s="9"/>
      <c r="BF120" s="9"/>
      <c r="BG120" s="9"/>
      <c r="BH120" s="9"/>
      <c r="BI120" s="9"/>
      <c r="BJ120" s="9"/>
      <c r="BK120" s="9"/>
      <c r="BL120" s="9"/>
      <c r="BM120" s="9"/>
      <c r="BN120" s="89"/>
      <c r="BU120" s="230" t="s">
        <v>3322</v>
      </c>
      <c r="BX120" s="348"/>
      <c r="BY120" t="s">
        <v>3324</v>
      </c>
      <c r="BZ120" s="480" t="s">
        <v>3341</v>
      </c>
      <c r="CA120" s="480" t="s">
        <v>3341</v>
      </c>
      <c r="CB120" s="480" t="s">
        <v>3341</v>
      </c>
      <c r="CC120" s="480" t="s">
        <v>3341</v>
      </c>
      <c r="CD120" s="480" t="s">
        <v>3341</v>
      </c>
      <c r="CE120" s="480" t="s">
        <v>3341</v>
      </c>
      <c r="CF120" s="480" t="s">
        <v>3341</v>
      </c>
      <c r="CG120" s="480" t="s">
        <v>3341</v>
      </c>
      <c r="CH120" s="480" t="s">
        <v>3341</v>
      </c>
      <c r="CI120" s="480" t="s">
        <v>3341</v>
      </c>
      <c r="CJ120" s="480" t="s">
        <v>3341</v>
      </c>
      <c r="CK120" s="480" t="s">
        <v>3341</v>
      </c>
      <c r="CL120" s="480" t="s">
        <v>3341</v>
      </c>
      <c r="CM120" s="480" t="s">
        <v>3341</v>
      </c>
      <c r="CN120" s="480" t="s">
        <v>3341</v>
      </c>
      <c r="CO120" s="480" t="s">
        <v>3341</v>
      </c>
      <c r="CP120" s="480" t="s">
        <v>3341</v>
      </c>
      <c r="CQ120" s="480" t="s">
        <v>3341</v>
      </c>
      <c r="CR120" s="480" t="s">
        <v>3341</v>
      </c>
      <c r="CS120" s="480" t="s">
        <v>3341</v>
      </c>
      <c r="CT120" s="480" t="s">
        <v>3341</v>
      </c>
      <c r="CU120" s="480" t="s">
        <v>3341</v>
      </c>
      <c r="CV120" s="480" t="s">
        <v>3341</v>
      </c>
      <c r="CW120" s="480" t="s">
        <v>3341</v>
      </c>
      <c r="CX120" s="480" t="s">
        <v>3341</v>
      </c>
      <c r="CY120" s="480" t="s">
        <v>3341</v>
      </c>
      <c r="CZ120" s="480" t="s">
        <v>3341</v>
      </c>
      <c r="DA120" s="480" t="s">
        <v>3341</v>
      </c>
      <c r="DB120" s="480" t="s">
        <v>3341</v>
      </c>
      <c r="DC120" s="480" t="s">
        <v>3341</v>
      </c>
      <c r="DD120" s="480" t="s">
        <v>3341</v>
      </c>
      <c r="DE120" s="480" t="s">
        <v>3341</v>
      </c>
      <c r="DF120" s="480" t="s">
        <v>3341</v>
      </c>
      <c r="DG120" s="480" t="s">
        <v>3341</v>
      </c>
      <c r="DH120" s="480" t="s">
        <v>3341</v>
      </c>
      <c r="DI120" s="480" t="s">
        <v>3341</v>
      </c>
      <c r="DJ120" s="480" t="s">
        <v>3341</v>
      </c>
      <c r="DK120" s="480" t="s">
        <v>3341</v>
      </c>
      <c r="DL120" s="480" t="s">
        <v>3341</v>
      </c>
      <c r="DM120" s="480" t="s">
        <v>3341</v>
      </c>
      <c r="DN120" s="480" t="s">
        <v>3341</v>
      </c>
      <c r="DP120" s="496" t="str">
        <f t="shared" si="64"/>
        <v>PCD_DPW3_RES7_DLY_S4</v>
      </c>
      <c r="DQ120" s="496" t="str">
        <f t="shared" si="64"/>
        <v>PCD_DPW3_RES7_DIR_S4</v>
      </c>
      <c r="DR120" s="496" t="str">
        <f t="shared" si="64"/>
        <v>PCD_DPW3_RES7_DSCR_S4</v>
      </c>
      <c r="DS120" s="496" t="str">
        <f t="shared" si="64"/>
        <v>PCD_DPW3_RES7_DCS_S4</v>
      </c>
      <c r="DT120" s="496" t="str">
        <f t="shared" si="64"/>
        <v>PCD_DPW3_RES7_DSPC_S4</v>
      </c>
      <c r="DU120" s="496" t="str">
        <f t="shared" si="64"/>
        <v>PCD_DPW3_RES7_DPP_S4</v>
      </c>
      <c r="DV120" s="496" t="str">
        <f t="shared" si="64"/>
        <v>PCD_DPW3_RES7_DTPI_S4</v>
      </c>
      <c r="DW120" s="496" t="str">
        <f t="shared" si="64"/>
        <v>PCD_DPW3_RES7_DCI_S4</v>
      </c>
      <c r="DX120" s="496" t="str">
        <f t="shared" si="64"/>
        <v>PCD_DPW3_RES7_DSI_S4</v>
      </c>
      <c r="DY120" s="496" t="str">
        <f t="shared" si="64"/>
        <v>PCD_DPW3_RES7_DER_S4</v>
      </c>
      <c r="DZ120" s="496" t="str">
        <f t="shared" si="63"/>
        <v>PCD_DPW3_RES7_RS_S4</v>
      </c>
      <c r="EA120" s="496" t="str">
        <f t="shared" si="63"/>
        <v>PCD_DPW3_RES7_DPLE_S4</v>
      </c>
    </row>
    <row r="121" spans="1:131" ht="28.2" thickBot="1" x14ac:dyDescent="0.3">
      <c r="A121" s="105"/>
      <c r="B121" s="91" t="str">
        <f t="shared" si="61"/>
        <v>YKY</v>
      </c>
      <c r="C121" s="24" t="s">
        <v>899</v>
      </c>
      <c r="D121" s="24" t="s">
        <v>83</v>
      </c>
      <c r="E121" s="63" t="str" cm="1">
        <f t="array" aca="1" ref="E121" ca="1">IFERROR(INDEX('PCD List'!$AU$5:$BK$48,MARCH('DPW3'!$D121,'PCD List'!$AR$5:$AR$48,0),MARCH('DPW3'!$B121,'PCD List'!$AU$2:$BK$2,0)),"")</f>
        <v/>
      </c>
      <c r="F121" s="10" t="s">
        <v>3321</v>
      </c>
      <c r="G121" s="19" t="s">
        <v>1933</v>
      </c>
      <c r="H121" s="11" t="s">
        <v>1144</v>
      </c>
      <c r="I121" s="166">
        <v>0</v>
      </c>
      <c r="K121" s="1081"/>
      <c r="M121" s="126"/>
      <c r="N121" s="126"/>
      <c r="O121" s="52"/>
      <c r="P121" s="52"/>
      <c r="Q121" s="52"/>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56"/>
      <c r="AV121" s="56"/>
      <c r="AW121" s="56"/>
      <c r="AX121" s="56"/>
      <c r="AY121" s="56"/>
      <c r="AZ121" s="56"/>
      <c r="BA121" s="89"/>
      <c r="BC121" s="168"/>
      <c r="BD121" s="52"/>
      <c r="BE121" s="9"/>
      <c r="BF121" s="9"/>
      <c r="BG121" s="9"/>
      <c r="BH121" s="9"/>
      <c r="BI121" s="9"/>
      <c r="BJ121" s="9"/>
      <c r="BK121" s="9"/>
      <c r="BL121" s="9"/>
      <c r="BM121" s="9"/>
      <c r="BN121" s="89"/>
      <c r="BU121" s="230" t="s">
        <v>3322</v>
      </c>
      <c r="BX121" s="348"/>
      <c r="BY121" t="s">
        <v>3324</v>
      </c>
      <c r="BZ121" s="480" t="s">
        <v>3342</v>
      </c>
      <c r="CA121" s="480" t="s">
        <v>3342</v>
      </c>
      <c r="CB121" s="480" t="s">
        <v>3342</v>
      </c>
      <c r="CC121" s="480" t="s">
        <v>3342</v>
      </c>
      <c r="CD121" s="480" t="s">
        <v>3342</v>
      </c>
      <c r="CE121" s="480" t="s">
        <v>3342</v>
      </c>
      <c r="CF121" s="480" t="s">
        <v>3342</v>
      </c>
      <c r="CG121" s="480" t="s">
        <v>3342</v>
      </c>
      <c r="CH121" s="480" t="s">
        <v>3342</v>
      </c>
      <c r="CI121" s="480" t="s">
        <v>3342</v>
      </c>
      <c r="CJ121" s="480" t="s">
        <v>3342</v>
      </c>
      <c r="CK121" s="480" t="s">
        <v>3342</v>
      </c>
      <c r="CL121" s="480" t="s">
        <v>3342</v>
      </c>
      <c r="CM121" s="480" t="s">
        <v>3342</v>
      </c>
      <c r="CN121" s="480" t="s">
        <v>3342</v>
      </c>
      <c r="CO121" s="480" t="s">
        <v>3342</v>
      </c>
      <c r="CP121" s="480" t="s">
        <v>3342</v>
      </c>
      <c r="CQ121" s="480" t="s">
        <v>3342</v>
      </c>
      <c r="CR121" s="480" t="s">
        <v>3342</v>
      </c>
      <c r="CS121" s="480" t="s">
        <v>3342</v>
      </c>
      <c r="CT121" s="480" t="s">
        <v>3342</v>
      </c>
      <c r="CU121" s="480" t="s">
        <v>3342</v>
      </c>
      <c r="CV121" s="480" t="s">
        <v>3342</v>
      </c>
      <c r="CW121" s="480" t="s">
        <v>3342</v>
      </c>
      <c r="CX121" s="480" t="s">
        <v>3342</v>
      </c>
      <c r="CY121" s="480" t="s">
        <v>3342</v>
      </c>
      <c r="CZ121" s="480" t="s">
        <v>3342</v>
      </c>
      <c r="DA121" s="480" t="s">
        <v>3342</v>
      </c>
      <c r="DB121" s="480" t="s">
        <v>3342</v>
      </c>
      <c r="DC121" s="480" t="s">
        <v>3342</v>
      </c>
      <c r="DD121" s="480" t="s">
        <v>3342</v>
      </c>
      <c r="DE121" s="480" t="s">
        <v>3342</v>
      </c>
      <c r="DF121" s="480" t="s">
        <v>3342</v>
      </c>
      <c r="DG121" s="480" t="s">
        <v>3342</v>
      </c>
      <c r="DH121" s="480" t="s">
        <v>3342</v>
      </c>
      <c r="DI121" s="480" t="s">
        <v>3342</v>
      </c>
      <c r="DJ121" s="480" t="s">
        <v>3342</v>
      </c>
      <c r="DK121" s="480" t="s">
        <v>3342</v>
      </c>
      <c r="DL121" s="480" t="s">
        <v>3342</v>
      </c>
      <c r="DM121" s="480" t="s">
        <v>3342</v>
      </c>
      <c r="DN121" s="480" t="s">
        <v>3342</v>
      </c>
      <c r="DP121" s="496" t="str">
        <f t="shared" si="64"/>
        <v>PCD_DPW3_RES7_DLY_S5</v>
      </c>
      <c r="DQ121" s="496" t="str">
        <f t="shared" si="64"/>
        <v>PCD_DPW3_RES7_DIR_S5</v>
      </c>
      <c r="DR121" s="496" t="str">
        <f t="shared" si="64"/>
        <v>PCD_DPW3_RES7_DSCR_S5</v>
      </c>
      <c r="DS121" s="496" t="str">
        <f t="shared" si="64"/>
        <v>PCD_DPW3_RES7_DCS_S5</v>
      </c>
      <c r="DT121" s="496" t="str">
        <f t="shared" si="64"/>
        <v>PCD_DPW3_RES7_DSPC_S5</v>
      </c>
      <c r="DU121" s="496" t="str">
        <f t="shared" si="64"/>
        <v>PCD_DPW3_RES7_DPP_S5</v>
      </c>
      <c r="DV121" s="496" t="str">
        <f t="shared" si="64"/>
        <v>PCD_DPW3_RES7_DTPI_S5</v>
      </c>
      <c r="DW121" s="496" t="str">
        <f t="shared" si="64"/>
        <v>PCD_DPW3_RES7_DCI_S5</v>
      </c>
      <c r="DX121" s="496" t="str">
        <f t="shared" si="64"/>
        <v>PCD_DPW3_RES7_DSI_S5</v>
      </c>
      <c r="DY121" s="496" t="str">
        <f t="shared" si="64"/>
        <v>PCD_DPW3_RES7_DER_S5</v>
      </c>
      <c r="DZ121" s="496" t="str">
        <f t="shared" si="63"/>
        <v>PCD_DPW3_RES7_RS_S5</v>
      </c>
      <c r="EA121" s="496" t="str">
        <f t="shared" si="63"/>
        <v>PCD_DPW3_RES7_DPLE_S5</v>
      </c>
    </row>
    <row r="122" spans="1:131" ht="28.2" thickBot="1" x14ac:dyDescent="0.3">
      <c r="A122" s="105"/>
      <c r="B122" s="91" t="str">
        <f t="shared" si="61"/>
        <v>YKY</v>
      </c>
      <c r="C122" s="24" t="s">
        <v>899</v>
      </c>
      <c r="D122" s="24" t="s">
        <v>83</v>
      </c>
      <c r="E122" s="63" t="str" cm="1">
        <f t="array" aca="1" ref="E122" ca="1">IFERROR(INDEX('PCD List'!$AU$5:$BK$48,MARCH('DPW3'!$D122,'PCD List'!$AR$5:$AR$48,0),MARCH('DPW3'!$B122,'PCD List'!$AU$2:$BK$2,0)),"")</f>
        <v/>
      </c>
      <c r="F122" s="10" t="s">
        <v>3321</v>
      </c>
      <c r="G122" s="19" t="s">
        <v>1936</v>
      </c>
      <c r="H122" s="11" t="s">
        <v>1144</v>
      </c>
      <c r="I122" s="166">
        <v>0</v>
      </c>
      <c r="K122" s="1081"/>
      <c r="M122" s="126"/>
      <c r="N122" s="126"/>
      <c r="O122" s="52"/>
      <c r="P122" s="52"/>
      <c r="Q122" s="52"/>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56"/>
      <c r="AV122" s="56"/>
      <c r="AW122" s="56"/>
      <c r="AX122" s="56"/>
      <c r="AY122" s="56"/>
      <c r="AZ122" s="56"/>
      <c r="BA122" s="89"/>
      <c r="BC122" s="168"/>
      <c r="BD122" s="52"/>
      <c r="BE122" s="9"/>
      <c r="BF122" s="9"/>
      <c r="BG122" s="9"/>
      <c r="BH122" s="9"/>
      <c r="BI122" s="9"/>
      <c r="BJ122" s="9"/>
      <c r="BK122" s="9"/>
      <c r="BL122" s="9"/>
      <c r="BM122" s="9"/>
      <c r="BN122" s="89"/>
      <c r="BU122" s="230" t="s">
        <v>3322</v>
      </c>
      <c r="BX122" s="348"/>
      <c r="BY122" t="s">
        <v>3324</v>
      </c>
      <c r="BZ122" s="480" t="s">
        <v>3343</v>
      </c>
      <c r="CA122" s="480" t="s">
        <v>3343</v>
      </c>
      <c r="CB122" s="480" t="s">
        <v>3343</v>
      </c>
      <c r="CC122" s="480" t="s">
        <v>3343</v>
      </c>
      <c r="CD122" s="480" t="s">
        <v>3343</v>
      </c>
      <c r="CE122" s="480" t="s">
        <v>3343</v>
      </c>
      <c r="CF122" s="480" t="s">
        <v>3343</v>
      </c>
      <c r="CG122" s="480" t="s">
        <v>3343</v>
      </c>
      <c r="CH122" s="480" t="s">
        <v>3343</v>
      </c>
      <c r="CI122" s="480" t="s">
        <v>3343</v>
      </c>
      <c r="CJ122" s="480" t="s">
        <v>3343</v>
      </c>
      <c r="CK122" s="480" t="s">
        <v>3343</v>
      </c>
      <c r="CL122" s="480" t="s">
        <v>3343</v>
      </c>
      <c r="CM122" s="480" t="s">
        <v>3343</v>
      </c>
      <c r="CN122" s="480" t="s">
        <v>3343</v>
      </c>
      <c r="CO122" s="480" t="s">
        <v>3343</v>
      </c>
      <c r="CP122" s="480" t="s">
        <v>3343</v>
      </c>
      <c r="CQ122" s="480" t="s">
        <v>3343</v>
      </c>
      <c r="CR122" s="480" t="s">
        <v>3343</v>
      </c>
      <c r="CS122" s="480" t="s">
        <v>3343</v>
      </c>
      <c r="CT122" s="480" t="s">
        <v>3343</v>
      </c>
      <c r="CU122" s="480" t="s">
        <v>3343</v>
      </c>
      <c r="CV122" s="480" t="s">
        <v>3343</v>
      </c>
      <c r="CW122" s="480" t="s">
        <v>3343</v>
      </c>
      <c r="CX122" s="480" t="s">
        <v>3343</v>
      </c>
      <c r="CY122" s="480" t="s">
        <v>3343</v>
      </c>
      <c r="CZ122" s="480" t="s">
        <v>3343</v>
      </c>
      <c r="DA122" s="480" t="s">
        <v>3343</v>
      </c>
      <c r="DB122" s="480" t="s">
        <v>3343</v>
      </c>
      <c r="DC122" s="480" t="s">
        <v>3343</v>
      </c>
      <c r="DD122" s="480" t="s">
        <v>3343</v>
      </c>
      <c r="DE122" s="480" t="s">
        <v>3343</v>
      </c>
      <c r="DF122" s="480" t="s">
        <v>3343</v>
      </c>
      <c r="DG122" s="480" t="s">
        <v>3343</v>
      </c>
      <c r="DH122" s="480" t="s">
        <v>3343</v>
      </c>
      <c r="DI122" s="480" t="s">
        <v>3343</v>
      </c>
      <c r="DJ122" s="480" t="s">
        <v>3343</v>
      </c>
      <c r="DK122" s="480" t="s">
        <v>3343</v>
      </c>
      <c r="DL122" s="480" t="s">
        <v>3343</v>
      </c>
      <c r="DM122" s="480" t="s">
        <v>3343</v>
      </c>
      <c r="DN122" s="480" t="s">
        <v>3343</v>
      </c>
      <c r="DP122" s="496" t="str">
        <f t="shared" si="64"/>
        <v>PCD_DPW3_RES7_DLY_S6</v>
      </c>
      <c r="DQ122" s="496" t="str">
        <f t="shared" si="64"/>
        <v>PCD_DPW3_RES7_DIR_S6</v>
      </c>
      <c r="DR122" s="496" t="str">
        <f t="shared" si="64"/>
        <v>PCD_DPW3_RES7_DSCR_S6</v>
      </c>
      <c r="DS122" s="496" t="str">
        <f t="shared" si="64"/>
        <v>PCD_DPW3_RES7_DCS_S6</v>
      </c>
      <c r="DT122" s="496" t="str">
        <f t="shared" si="64"/>
        <v>PCD_DPW3_RES7_DSPC_S6</v>
      </c>
      <c r="DU122" s="496" t="str">
        <f t="shared" si="64"/>
        <v>PCD_DPW3_RES7_DPP_S6</v>
      </c>
      <c r="DV122" s="496" t="str">
        <f t="shared" si="64"/>
        <v>PCD_DPW3_RES7_DTPI_S6</v>
      </c>
      <c r="DW122" s="496" t="str">
        <f t="shared" si="64"/>
        <v>PCD_DPW3_RES7_DCI_S6</v>
      </c>
      <c r="DX122" s="496" t="str">
        <f t="shared" si="64"/>
        <v>PCD_DPW3_RES7_DSI_S6</v>
      </c>
      <c r="DY122" s="496" t="str">
        <f t="shared" si="64"/>
        <v>PCD_DPW3_RES7_DER_S6</v>
      </c>
      <c r="DZ122" s="496" t="str">
        <f t="shared" si="63"/>
        <v>PCD_DPW3_RES7_RS_S6</v>
      </c>
      <c r="EA122" s="496" t="str">
        <f t="shared" si="63"/>
        <v>PCD_DPW3_RES7_DPLE_S6</v>
      </c>
    </row>
    <row r="123" spans="1:131" ht="28.2" thickBot="1" x14ac:dyDescent="0.3">
      <c r="A123" s="105"/>
      <c r="B123" s="91" t="str">
        <f t="shared" si="61"/>
        <v>YKY</v>
      </c>
      <c r="C123" s="24" t="s">
        <v>899</v>
      </c>
      <c r="D123" s="24" t="s">
        <v>83</v>
      </c>
      <c r="E123" s="63" t="str" cm="1">
        <f t="array" aca="1" ref="E123" ca="1">IFERROR(INDEX('PCD List'!$AU$5:$BK$48,MARCH('DPW3'!$D123,'PCD List'!$AR$5:$AR$48,0),MARCH('DPW3'!$B123,'PCD List'!$AU$2:$BK$2,0)),"")</f>
        <v/>
      </c>
      <c r="F123" s="10" t="s">
        <v>3321</v>
      </c>
      <c r="G123" s="19" t="s">
        <v>1939</v>
      </c>
      <c r="H123" s="11" t="s">
        <v>1144</v>
      </c>
      <c r="I123" s="166">
        <v>0</v>
      </c>
      <c r="K123" s="1081"/>
      <c r="M123" s="126"/>
      <c r="N123" s="126"/>
      <c r="O123" s="52"/>
      <c r="P123" s="52"/>
      <c r="Q123" s="52"/>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56"/>
      <c r="AV123" s="56"/>
      <c r="AW123" s="56"/>
      <c r="AX123" s="56"/>
      <c r="AY123" s="56"/>
      <c r="AZ123" s="56"/>
      <c r="BA123" s="138"/>
      <c r="BC123" s="168"/>
      <c r="BD123" s="52"/>
      <c r="BE123" s="9"/>
      <c r="BF123" s="9"/>
      <c r="BG123" s="9"/>
      <c r="BH123" s="9"/>
      <c r="BI123" s="9"/>
      <c r="BJ123" s="9"/>
      <c r="BK123" s="9"/>
      <c r="BL123" s="9"/>
      <c r="BM123" s="9"/>
      <c r="BN123" s="89"/>
      <c r="BU123" s="230" t="s">
        <v>3322</v>
      </c>
      <c r="BX123" s="348"/>
      <c r="BY123" t="s">
        <v>3324</v>
      </c>
      <c r="BZ123" s="485" t="s">
        <v>3344</v>
      </c>
      <c r="CA123" s="485" t="s">
        <v>3344</v>
      </c>
      <c r="CB123" s="485" t="s">
        <v>3344</v>
      </c>
      <c r="CC123" s="485" t="s">
        <v>3344</v>
      </c>
      <c r="CD123" s="485" t="s">
        <v>3344</v>
      </c>
      <c r="CE123" s="485" t="s">
        <v>3344</v>
      </c>
      <c r="CF123" s="485" t="s">
        <v>3344</v>
      </c>
      <c r="CG123" s="485" t="s">
        <v>3344</v>
      </c>
      <c r="CH123" s="485" t="s">
        <v>3344</v>
      </c>
      <c r="CI123" s="485" t="s">
        <v>3344</v>
      </c>
      <c r="CJ123" s="485" t="s">
        <v>3344</v>
      </c>
      <c r="CK123" s="485" t="s">
        <v>3344</v>
      </c>
      <c r="CL123" s="485" t="s">
        <v>3344</v>
      </c>
      <c r="CM123" s="485" t="s">
        <v>3344</v>
      </c>
      <c r="CN123" s="485" t="s">
        <v>3344</v>
      </c>
      <c r="CO123" s="485" t="s">
        <v>3344</v>
      </c>
      <c r="CP123" s="485" t="s">
        <v>3344</v>
      </c>
      <c r="CQ123" s="485" t="s">
        <v>3344</v>
      </c>
      <c r="CR123" s="485" t="s">
        <v>3344</v>
      </c>
      <c r="CS123" s="485" t="s">
        <v>3344</v>
      </c>
      <c r="CT123" s="485" t="s">
        <v>3344</v>
      </c>
      <c r="CU123" s="485" t="s">
        <v>3344</v>
      </c>
      <c r="CV123" s="485" t="s">
        <v>3344</v>
      </c>
      <c r="CW123" s="485" t="s">
        <v>3344</v>
      </c>
      <c r="CX123" s="485" t="s">
        <v>3344</v>
      </c>
      <c r="CY123" s="485" t="s">
        <v>3344</v>
      </c>
      <c r="CZ123" s="485" t="s">
        <v>3344</v>
      </c>
      <c r="DA123" s="485" t="s">
        <v>3344</v>
      </c>
      <c r="DB123" s="485" t="s">
        <v>3344</v>
      </c>
      <c r="DC123" s="485" t="s">
        <v>3344</v>
      </c>
      <c r="DD123" s="485" t="s">
        <v>3344</v>
      </c>
      <c r="DE123" s="485" t="s">
        <v>3344</v>
      </c>
      <c r="DF123" s="485" t="s">
        <v>3344</v>
      </c>
      <c r="DG123" s="485" t="s">
        <v>3344</v>
      </c>
      <c r="DH123" s="485" t="s">
        <v>3344</v>
      </c>
      <c r="DI123" s="485" t="s">
        <v>3344</v>
      </c>
      <c r="DJ123" s="485" t="s">
        <v>3344</v>
      </c>
      <c r="DK123" s="485" t="s">
        <v>3344</v>
      </c>
      <c r="DL123" s="485" t="s">
        <v>3344</v>
      </c>
      <c r="DM123" s="485" t="s">
        <v>3344</v>
      </c>
      <c r="DN123" s="485" t="s">
        <v>3344</v>
      </c>
      <c r="DP123" s="496" t="str">
        <f t="shared" si="64"/>
        <v>PCD_DPW3_RES7_DLY_S7</v>
      </c>
      <c r="DQ123" s="496" t="str">
        <f t="shared" si="64"/>
        <v>PCD_DPW3_RES7_DIR_S7</v>
      </c>
      <c r="DR123" s="496" t="str">
        <f t="shared" si="64"/>
        <v>PCD_DPW3_RES7_DSCR_S7</v>
      </c>
      <c r="DS123" s="496" t="str">
        <f t="shared" si="64"/>
        <v>PCD_DPW3_RES7_DCS_S7</v>
      </c>
      <c r="DT123" s="496" t="str">
        <f t="shared" si="64"/>
        <v>PCD_DPW3_RES7_DSPC_S7</v>
      </c>
      <c r="DU123" s="496" t="str">
        <f t="shared" si="64"/>
        <v>PCD_DPW3_RES7_DPP_S7</v>
      </c>
      <c r="DV123" s="496" t="str">
        <f t="shared" si="64"/>
        <v>PCD_DPW3_RES7_DTPI_S7</v>
      </c>
      <c r="DW123" s="496" t="str">
        <f t="shared" si="64"/>
        <v>PCD_DPW3_RES7_DCI_S7</v>
      </c>
      <c r="DX123" s="496" t="str">
        <f t="shared" si="64"/>
        <v>PCD_DPW3_RES7_DSI_S7</v>
      </c>
      <c r="DY123" s="496" t="str">
        <f t="shared" si="64"/>
        <v>PCD_DPW3_RES7_DER_S7</v>
      </c>
      <c r="DZ123" s="496" t="str">
        <f t="shared" si="63"/>
        <v>PCD_DPW3_RES7_RS_S7</v>
      </c>
      <c r="EA123" s="496" t="str">
        <f t="shared" si="63"/>
        <v>PCD_DPW3_RES7_DPLE_S7</v>
      </c>
    </row>
    <row r="124" spans="1:131" ht="28.2" thickBot="1" x14ac:dyDescent="0.3">
      <c r="A124" s="105"/>
      <c r="B124" s="93" t="str">
        <f t="shared" si="61"/>
        <v>YKY</v>
      </c>
      <c r="C124" s="284" t="s">
        <v>899</v>
      </c>
      <c r="D124" s="284" t="s">
        <v>83</v>
      </c>
      <c r="E124" s="109" t="str" cm="1">
        <f t="array" aca="1" ref="E124" ca="1">IFERROR(INDEX('PCD List'!$AU$5:$BK$48,MARCH('DPW3'!$D124,'PCD List'!$AR$5:$AR$48,0),MARCH('DPW3'!$B124,'PCD List'!$AU$2:$BK$2,0)),"")</f>
        <v/>
      </c>
      <c r="F124" s="391" t="s">
        <v>3321</v>
      </c>
      <c r="G124" s="227" t="s">
        <v>1942</v>
      </c>
      <c r="H124" s="222" t="s">
        <v>1144</v>
      </c>
      <c r="I124" s="167">
        <v>0</v>
      </c>
      <c r="K124" s="1081"/>
      <c r="M124" s="429">
        <f>SUM( M116:M122)</f>
        <v>0</v>
      </c>
      <c r="N124" s="430">
        <f t="shared" ref="N124:BA124" si="65">SUM( N116:N122)</f>
        <v>0</v>
      </c>
      <c r="O124" s="431">
        <f t="shared" si="65"/>
        <v>0</v>
      </c>
      <c r="P124" s="431">
        <f t="shared" si="65"/>
        <v>0</v>
      </c>
      <c r="Q124" s="431">
        <f t="shared" si="65"/>
        <v>0</v>
      </c>
      <c r="R124" s="431">
        <f t="shared" si="65"/>
        <v>0</v>
      </c>
      <c r="S124" s="431">
        <f t="shared" si="65"/>
        <v>0</v>
      </c>
      <c r="T124" s="431">
        <f t="shared" si="65"/>
        <v>0</v>
      </c>
      <c r="U124" s="431">
        <f t="shared" si="65"/>
        <v>0</v>
      </c>
      <c r="V124" s="431">
        <f t="shared" si="65"/>
        <v>0</v>
      </c>
      <c r="W124" s="431">
        <f t="shared" si="65"/>
        <v>0</v>
      </c>
      <c r="X124" s="431">
        <f t="shared" si="65"/>
        <v>0</v>
      </c>
      <c r="Y124" s="431">
        <f t="shared" si="65"/>
        <v>0</v>
      </c>
      <c r="Z124" s="431">
        <f t="shared" si="65"/>
        <v>0</v>
      </c>
      <c r="AA124" s="431">
        <f t="shared" si="65"/>
        <v>0</v>
      </c>
      <c r="AB124" s="431">
        <f t="shared" si="65"/>
        <v>0</v>
      </c>
      <c r="AC124" s="431">
        <f t="shared" si="65"/>
        <v>0</v>
      </c>
      <c r="AD124" s="431">
        <f t="shared" si="65"/>
        <v>0</v>
      </c>
      <c r="AE124" s="431">
        <f t="shared" si="65"/>
        <v>0</v>
      </c>
      <c r="AF124" s="431">
        <f t="shared" si="65"/>
        <v>0</v>
      </c>
      <c r="AG124" s="431">
        <f t="shared" si="65"/>
        <v>0</v>
      </c>
      <c r="AH124" s="431">
        <f t="shared" si="65"/>
        <v>0</v>
      </c>
      <c r="AI124" s="431">
        <f t="shared" si="65"/>
        <v>0</v>
      </c>
      <c r="AJ124" s="431">
        <f t="shared" si="65"/>
        <v>0</v>
      </c>
      <c r="AK124" s="431">
        <f t="shared" si="65"/>
        <v>0</v>
      </c>
      <c r="AL124" s="431">
        <f t="shared" si="65"/>
        <v>0</v>
      </c>
      <c r="AM124" s="431">
        <f t="shared" si="65"/>
        <v>0</v>
      </c>
      <c r="AN124" s="431">
        <f t="shared" si="65"/>
        <v>0</v>
      </c>
      <c r="AO124" s="431">
        <f t="shared" si="65"/>
        <v>0</v>
      </c>
      <c r="AP124" s="431">
        <f t="shared" si="65"/>
        <v>0</v>
      </c>
      <c r="AQ124" s="431">
        <f t="shared" si="65"/>
        <v>0</v>
      </c>
      <c r="AR124" s="431">
        <f t="shared" si="65"/>
        <v>0</v>
      </c>
      <c r="AS124" s="431">
        <f t="shared" si="65"/>
        <v>0</v>
      </c>
      <c r="AT124" s="431">
        <f t="shared" si="65"/>
        <v>0</v>
      </c>
      <c r="AU124" s="431">
        <f t="shared" si="65"/>
        <v>0</v>
      </c>
      <c r="AV124" s="431">
        <f t="shared" si="65"/>
        <v>0</v>
      </c>
      <c r="AW124" s="431">
        <f t="shared" si="65"/>
        <v>0</v>
      </c>
      <c r="AX124" s="431">
        <f t="shared" si="65"/>
        <v>0</v>
      </c>
      <c r="AY124" s="431">
        <f t="shared" si="65"/>
        <v>0</v>
      </c>
      <c r="AZ124" s="431">
        <f t="shared" si="65"/>
        <v>0</v>
      </c>
      <c r="BA124" s="432">
        <f t="shared" si="65"/>
        <v>0</v>
      </c>
      <c r="BC124" s="127"/>
      <c r="BD124" s="128"/>
      <c r="BE124" s="128"/>
      <c r="BF124" s="128"/>
      <c r="BG124" s="128"/>
      <c r="BH124" s="128"/>
      <c r="BI124" s="128"/>
      <c r="BJ124" s="128"/>
      <c r="BK124" s="128"/>
      <c r="BL124" s="128"/>
      <c r="BM124" s="128"/>
      <c r="BN124" s="90"/>
      <c r="BU124" s="230" t="s">
        <v>3322</v>
      </c>
      <c r="BX124" s="348"/>
      <c r="BY124" t="s">
        <v>3324</v>
      </c>
      <c r="BZ124" s="495" t="s">
        <v>3345</v>
      </c>
      <c r="CA124" s="486" t="s">
        <v>3345</v>
      </c>
      <c r="CB124" s="487" t="s">
        <v>3345</v>
      </c>
      <c r="CC124" s="487" t="s">
        <v>3345</v>
      </c>
      <c r="CD124" s="487" t="s">
        <v>3345</v>
      </c>
      <c r="CE124" s="487" t="s">
        <v>3345</v>
      </c>
      <c r="CF124" s="487" t="s">
        <v>3345</v>
      </c>
      <c r="CG124" s="487" t="s">
        <v>3345</v>
      </c>
      <c r="CH124" s="487" t="s">
        <v>3345</v>
      </c>
      <c r="CI124" s="487" t="s">
        <v>3345</v>
      </c>
      <c r="CJ124" s="487" t="s">
        <v>3345</v>
      </c>
      <c r="CK124" s="487" t="s">
        <v>3345</v>
      </c>
      <c r="CL124" s="487" t="s">
        <v>3345</v>
      </c>
      <c r="CM124" s="487" t="s">
        <v>3345</v>
      </c>
      <c r="CN124" s="487" t="s">
        <v>3345</v>
      </c>
      <c r="CO124" s="487" t="s">
        <v>3345</v>
      </c>
      <c r="CP124" s="487" t="s">
        <v>3345</v>
      </c>
      <c r="CQ124" s="487" t="s">
        <v>3345</v>
      </c>
      <c r="CR124" s="487" t="s">
        <v>3345</v>
      </c>
      <c r="CS124" s="487" t="s">
        <v>3345</v>
      </c>
      <c r="CT124" s="487" t="s">
        <v>3345</v>
      </c>
      <c r="CU124" s="487" t="s">
        <v>3345</v>
      </c>
      <c r="CV124" s="487" t="s">
        <v>3345</v>
      </c>
      <c r="CW124" s="487" t="s">
        <v>3345</v>
      </c>
      <c r="CX124" s="487" t="s">
        <v>3345</v>
      </c>
      <c r="CY124" s="487" t="s">
        <v>3345</v>
      </c>
      <c r="CZ124" s="487" t="s">
        <v>3345</v>
      </c>
      <c r="DA124" s="487" t="s">
        <v>3345</v>
      </c>
      <c r="DB124" s="487" t="s">
        <v>3345</v>
      </c>
      <c r="DC124" s="487" t="s">
        <v>3345</v>
      </c>
      <c r="DD124" s="487" t="s">
        <v>3345</v>
      </c>
      <c r="DE124" s="487" t="s">
        <v>3345</v>
      </c>
      <c r="DF124" s="487" t="s">
        <v>3345</v>
      </c>
      <c r="DG124" s="487" t="s">
        <v>3345</v>
      </c>
      <c r="DH124" s="487" t="s">
        <v>3345</v>
      </c>
      <c r="DI124" s="487" t="s">
        <v>3345</v>
      </c>
      <c r="DJ124" s="487" t="s">
        <v>3345</v>
      </c>
      <c r="DK124" s="487" t="s">
        <v>3345</v>
      </c>
      <c r="DL124" s="487" t="s">
        <v>3345</v>
      </c>
      <c r="DM124" s="487" t="s">
        <v>3345</v>
      </c>
      <c r="DN124" s="488" t="s">
        <v>3345</v>
      </c>
      <c r="DP124" s="496" t="str">
        <f t="shared" si="64"/>
        <v>PCD_DPW3_RES7_DLY_ST</v>
      </c>
      <c r="DQ124" s="496" t="str">
        <f t="shared" si="64"/>
        <v>PCD_DPW3_RES7_DIR_ST</v>
      </c>
      <c r="DR124" s="496" t="str">
        <f t="shared" si="64"/>
        <v>PCD_DPW3_RES7_DSCR_ST</v>
      </c>
      <c r="DS124" s="496" t="str">
        <f t="shared" si="64"/>
        <v>PCD_DPW3_RES7_DCS_ST</v>
      </c>
      <c r="DT124" s="496" t="str">
        <f t="shared" si="64"/>
        <v>PCD_DPW3_RES7_DSPC_ST</v>
      </c>
      <c r="DU124" s="496" t="str">
        <f t="shared" si="64"/>
        <v>PCD_DPW3_RES7_DPP_ST</v>
      </c>
      <c r="DV124" s="496" t="str">
        <f t="shared" si="64"/>
        <v>PCD_DPW3_RES7_DTPI_ST</v>
      </c>
      <c r="DW124" s="496" t="str">
        <f t="shared" si="64"/>
        <v>PCD_DPW3_RES7_DCI_ST</v>
      </c>
      <c r="DX124" s="496" t="str">
        <f t="shared" si="64"/>
        <v>PCD_DPW3_RES7_DSI_ST</v>
      </c>
      <c r="DY124" s="496" t="str">
        <f t="shared" si="64"/>
        <v>PCD_DPW3_RES7_DER_ST</v>
      </c>
      <c r="DZ124" s="496" t="str">
        <f t="shared" si="63"/>
        <v>PCD_DPW3_RES7_RS_ST</v>
      </c>
      <c r="EA124" s="496" t="str">
        <f t="shared" si="63"/>
        <v>PCD_DPW3_RES7_DPLE_ST</v>
      </c>
    </row>
    <row r="125" spans="1:131" ht="15.6" thickBot="1" x14ac:dyDescent="0.3">
      <c r="A125" s="105"/>
      <c r="B125" s="112" t="str">
        <f xml:space="preserve"> B124</f>
        <v>YKY</v>
      </c>
      <c r="C125" s="280" t="s">
        <v>899</v>
      </c>
      <c r="D125" s="280" t="s">
        <v>119</v>
      </c>
      <c r="E125" s="106" t="s">
        <v>833</v>
      </c>
      <c r="F125" s="86" t="s">
        <v>3346</v>
      </c>
      <c r="G125" s="19" t="s">
        <v>1904</v>
      </c>
      <c r="H125" s="11" t="s">
        <v>1144</v>
      </c>
      <c r="I125" s="166">
        <v>0</v>
      </c>
      <c r="K125" s="1081">
        <v>7</v>
      </c>
      <c r="M125" s="126">
        <v>6</v>
      </c>
      <c r="N125" s="126">
        <v>1</v>
      </c>
      <c r="O125" s="52">
        <v>1</v>
      </c>
      <c r="P125" s="52">
        <v>1</v>
      </c>
      <c r="Q125" s="52">
        <v>1</v>
      </c>
      <c r="R125" s="9">
        <v>1</v>
      </c>
      <c r="S125" s="9">
        <v>1</v>
      </c>
      <c r="T125" s="9">
        <v>1</v>
      </c>
      <c r="U125" s="9">
        <v>1</v>
      </c>
      <c r="V125" s="9">
        <v>1</v>
      </c>
      <c r="W125" s="9">
        <v>1</v>
      </c>
      <c r="X125" s="9">
        <v>1</v>
      </c>
      <c r="Y125" s="9">
        <v>1</v>
      </c>
      <c r="Z125" s="9">
        <v>0</v>
      </c>
      <c r="AA125" s="9">
        <v>0</v>
      </c>
      <c r="AB125" s="9">
        <v>0</v>
      </c>
      <c r="AC125" s="9">
        <v>0</v>
      </c>
      <c r="AD125" s="9">
        <v>0</v>
      </c>
      <c r="AE125" s="9">
        <v>0</v>
      </c>
      <c r="AF125" s="9">
        <v>0</v>
      </c>
      <c r="AG125" s="9">
        <v>0</v>
      </c>
      <c r="AH125" s="9">
        <v>0</v>
      </c>
      <c r="AI125" s="9">
        <v>0</v>
      </c>
      <c r="AJ125" s="9">
        <v>0</v>
      </c>
      <c r="AK125" s="9">
        <v>0</v>
      </c>
      <c r="AL125" s="9">
        <v>0</v>
      </c>
      <c r="AM125" s="9">
        <v>0</v>
      </c>
      <c r="AN125" s="9">
        <v>0</v>
      </c>
      <c r="AO125" s="9">
        <v>0</v>
      </c>
      <c r="AP125" s="9">
        <v>0</v>
      </c>
      <c r="AQ125" s="9">
        <v>0</v>
      </c>
      <c r="AR125" s="9">
        <v>0</v>
      </c>
      <c r="AS125" s="9">
        <v>0</v>
      </c>
      <c r="AT125" s="9">
        <v>0</v>
      </c>
      <c r="AU125" s="56">
        <v>0</v>
      </c>
      <c r="AV125" s="56">
        <v>0</v>
      </c>
      <c r="AW125" s="56">
        <v>0</v>
      </c>
      <c r="AX125" s="56">
        <v>0</v>
      </c>
      <c r="AY125" s="56">
        <v>0</v>
      </c>
      <c r="AZ125" s="56">
        <v>0</v>
      </c>
      <c r="BA125" s="89">
        <v>0</v>
      </c>
      <c r="BC125" s="168"/>
      <c r="BD125" s="52"/>
      <c r="BE125" s="9"/>
      <c r="BF125" s="9"/>
      <c r="BG125" s="9"/>
      <c r="BH125" s="9"/>
      <c r="BI125" s="9"/>
      <c r="BJ125" s="9"/>
      <c r="BK125" s="9"/>
      <c r="BL125" s="9"/>
      <c r="BM125" s="9"/>
      <c r="BN125" s="89"/>
      <c r="BU125" s="230" t="s">
        <v>3347</v>
      </c>
      <c r="BX125" s="348" t="s">
        <v>3348</v>
      </c>
      <c r="BY125" t="s">
        <v>3349</v>
      </c>
      <c r="BZ125" s="480" t="s">
        <v>3350</v>
      </c>
      <c r="CA125" s="480" t="s">
        <v>3350</v>
      </c>
      <c r="CB125" s="481" t="s">
        <v>3350</v>
      </c>
      <c r="CC125" s="481" t="s">
        <v>3350</v>
      </c>
      <c r="CD125" s="481" t="s">
        <v>3350</v>
      </c>
      <c r="CE125" s="482" t="s">
        <v>3350</v>
      </c>
      <c r="CF125" s="482" t="s">
        <v>3350</v>
      </c>
      <c r="CG125" s="482" t="s">
        <v>3350</v>
      </c>
      <c r="CH125" s="482" t="s">
        <v>3350</v>
      </c>
      <c r="CI125" s="482" t="s">
        <v>3350</v>
      </c>
      <c r="CJ125" s="482" t="s">
        <v>3350</v>
      </c>
      <c r="CK125" s="482" t="s">
        <v>3350</v>
      </c>
      <c r="CL125" s="482" t="s">
        <v>3350</v>
      </c>
      <c r="CM125" s="482" t="s">
        <v>3350</v>
      </c>
      <c r="CN125" s="482" t="s">
        <v>3350</v>
      </c>
      <c r="CO125" s="482" t="s">
        <v>3350</v>
      </c>
      <c r="CP125" s="482" t="s">
        <v>3350</v>
      </c>
      <c r="CQ125" s="482" t="s">
        <v>3350</v>
      </c>
      <c r="CR125" s="482" t="s">
        <v>3350</v>
      </c>
      <c r="CS125" s="482" t="s">
        <v>3350</v>
      </c>
      <c r="CT125" s="482" t="s">
        <v>3350</v>
      </c>
      <c r="CU125" s="482" t="s">
        <v>3350</v>
      </c>
      <c r="CV125" s="482" t="s">
        <v>3350</v>
      </c>
      <c r="CW125" s="482" t="s">
        <v>3350</v>
      </c>
      <c r="CX125" s="482" t="s">
        <v>3350</v>
      </c>
      <c r="CY125" s="482" t="s">
        <v>3350</v>
      </c>
      <c r="CZ125" s="482" t="s">
        <v>3350</v>
      </c>
      <c r="DA125" s="482" t="s">
        <v>3350</v>
      </c>
      <c r="DB125" s="482" t="s">
        <v>3350</v>
      </c>
      <c r="DC125" s="482" t="s">
        <v>3350</v>
      </c>
      <c r="DD125" s="482" t="s">
        <v>3350</v>
      </c>
      <c r="DE125" s="482" t="s">
        <v>3350</v>
      </c>
      <c r="DF125" s="482" t="s">
        <v>3350</v>
      </c>
      <c r="DG125" s="482" t="s">
        <v>3350</v>
      </c>
      <c r="DH125" s="483" t="s">
        <v>3350</v>
      </c>
      <c r="DI125" s="483" t="s">
        <v>3350</v>
      </c>
      <c r="DJ125" s="483" t="s">
        <v>3350</v>
      </c>
      <c r="DK125" s="483" t="s">
        <v>3350</v>
      </c>
      <c r="DL125" s="483" t="s">
        <v>3350</v>
      </c>
      <c r="DM125" s="483" t="s">
        <v>3350</v>
      </c>
      <c r="DN125" s="484" t="s">
        <v>3350</v>
      </c>
      <c r="DP125" s="348" t="s">
        <v>3351</v>
      </c>
      <c r="DQ125" s="333" t="s">
        <v>3352</v>
      </c>
      <c r="DR125" s="290" t="s">
        <v>3353</v>
      </c>
      <c r="DS125" s="290" t="s">
        <v>3354</v>
      </c>
      <c r="DT125" s="290" t="s">
        <v>3355</v>
      </c>
      <c r="DU125" s="290" t="s">
        <v>3356</v>
      </c>
      <c r="DV125" s="290" t="s">
        <v>3357</v>
      </c>
      <c r="DW125" s="290" t="s">
        <v>3358</v>
      </c>
      <c r="DX125" s="290" t="s">
        <v>3359</v>
      </c>
      <c r="DY125" s="290" t="s">
        <v>3360</v>
      </c>
      <c r="DZ125" s="290" t="s">
        <v>3361</v>
      </c>
      <c r="EA125" s="290" t="s">
        <v>3362</v>
      </c>
    </row>
    <row r="126" spans="1:131" ht="15.6" thickBot="1" x14ac:dyDescent="0.3">
      <c r="A126" s="105"/>
      <c r="B126" s="91" t="str">
        <f t="shared" ref="B126:B133" si="66" xml:space="preserve"> B125</f>
        <v>YKY</v>
      </c>
      <c r="C126" s="24" t="s">
        <v>899</v>
      </c>
      <c r="D126" s="24" t="s">
        <v>119</v>
      </c>
      <c r="E126" s="63" t="s">
        <v>833</v>
      </c>
      <c r="F126" s="10" t="s">
        <v>3346</v>
      </c>
      <c r="G126" s="19" t="s">
        <v>1921</v>
      </c>
      <c r="H126" s="11" t="s">
        <v>1144</v>
      </c>
      <c r="I126" s="166">
        <v>0</v>
      </c>
      <c r="K126" s="1081"/>
      <c r="M126" s="126">
        <v>1</v>
      </c>
      <c r="N126" s="126">
        <v>2</v>
      </c>
      <c r="O126" s="52">
        <v>1</v>
      </c>
      <c r="P126" s="52">
        <v>1</v>
      </c>
      <c r="Q126" s="52">
        <v>1</v>
      </c>
      <c r="R126" s="9">
        <v>1</v>
      </c>
      <c r="S126" s="9">
        <v>1</v>
      </c>
      <c r="T126" s="9">
        <v>1</v>
      </c>
      <c r="U126" s="9">
        <v>1</v>
      </c>
      <c r="V126" s="9">
        <v>1</v>
      </c>
      <c r="W126" s="9">
        <v>1</v>
      </c>
      <c r="X126" s="9">
        <v>1</v>
      </c>
      <c r="Y126" s="9">
        <v>1</v>
      </c>
      <c r="Z126" s="9">
        <v>1</v>
      </c>
      <c r="AA126" s="9">
        <v>0</v>
      </c>
      <c r="AB126" s="9">
        <v>0</v>
      </c>
      <c r="AC126" s="9">
        <v>0</v>
      </c>
      <c r="AD126" s="9">
        <v>0</v>
      </c>
      <c r="AE126" s="9">
        <v>0</v>
      </c>
      <c r="AF126" s="9">
        <v>0</v>
      </c>
      <c r="AG126" s="9">
        <v>0</v>
      </c>
      <c r="AH126" s="9">
        <v>0</v>
      </c>
      <c r="AI126" s="9">
        <v>0</v>
      </c>
      <c r="AJ126" s="9">
        <v>0</v>
      </c>
      <c r="AK126" s="9">
        <v>0</v>
      </c>
      <c r="AL126" s="9">
        <v>0</v>
      </c>
      <c r="AM126" s="9">
        <v>0</v>
      </c>
      <c r="AN126" s="9">
        <v>0</v>
      </c>
      <c r="AO126" s="9">
        <v>0</v>
      </c>
      <c r="AP126" s="9">
        <v>0</v>
      </c>
      <c r="AQ126" s="9">
        <v>0</v>
      </c>
      <c r="AR126" s="9">
        <v>0</v>
      </c>
      <c r="AS126" s="9">
        <v>0</v>
      </c>
      <c r="AT126" s="9">
        <v>0</v>
      </c>
      <c r="AU126" s="56">
        <v>0</v>
      </c>
      <c r="AV126" s="56">
        <v>0</v>
      </c>
      <c r="AW126" s="56">
        <v>0</v>
      </c>
      <c r="AX126" s="56">
        <v>0</v>
      </c>
      <c r="AY126" s="56">
        <v>0</v>
      </c>
      <c r="AZ126" s="56">
        <v>0</v>
      </c>
      <c r="BA126" s="89">
        <v>0</v>
      </c>
      <c r="BC126" s="168"/>
      <c r="BD126" s="52"/>
      <c r="BE126" s="9"/>
      <c r="BF126" s="9"/>
      <c r="BG126" s="9"/>
      <c r="BH126" s="9"/>
      <c r="BI126" s="9"/>
      <c r="BJ126" s="9"/>
      <c r="BK126" s="9"/>
      <c r="BL126" s="9"/>
      <c r="BM126" s="9"/>
      <c r="BN126" s="89"/>
      <c r="BU126" s="230" t="s">
        <v>3347</v>
      </c>
      <c r="BX126" s="348"/>
      <c r="BY126" t="s">
        <v>3349</v>
      </c>
      <c r="BZ126" s="480" t="s">
        <v>3363</v>
      </c>
      <c r="CA126" s="480" t="s">
        <v>3363</v>
      </c>
      <c r="CB126" s="480" t="s">
        <v>3363</v>
      </c>
      <c r="CC126" s="480" t="s">
        <v>3363</v>
      </c>
      <c r="CD126" s="480" t="s">
        <v>3363</v>
      </c>
      <c r="CE126" s="480" t="s">
        <v>3363</v>
      </c>
      <c r="CF126" s="480" t="s">
        <v>3363</v>
      </c>
      <c r="CG126" s="480" t="s">
        <v>3363</v>
      </c>
      <c r="CH126" s="480" t="s">
        <v>3363</v>
      </c>
      <c r="CI126" s="480" t="s">
        <v>3363</v>
      </c>
      <c r="CJ126" s="480" t="s">
        <v>3363</v>
      </c>
      <c r="CK126" s="480" t="s">
        <v>3363</v>
      </c>
      <c r="CL126" s="480" t="s">
        <v>3363</v>
      </c>
      <c r="CM126" s="480" t="s">
        <v>3363</v>
      </c>
      <c r="CN126" s="480" t="s">
        <v>3363</v>
      </c>
      <c r="CO126" s="480" t="s">
        <v>3363</v>
      </c>
      <c r="CP126" s="480" t="s">
        <v>3363</v>
      </c>
      <c r="CQ126" s="480" t="s">
        <v>3363</v>
      </c>
      <c r="CR126" s="480" t="s">
        <v>3363</v>
      </c>
      <c r="CS126" s="480" t="s">
        <v>3363</v>
      </c>
      <c r="CT126" s="480" t="s">
        <v>3363</v>
      </c>
      <c r="CU126" s="480" t="s">
        <v>3363</v>
      </c>
      <c r="CV126" s="480" t="s">
        <v>3363</v>
      </c>
      <c r="CW126" s="480" t="s">
        <v>3363</v>
      </c>
      <c r="CX126" s="480" t="s">
        <v>3363</v>
      </c>
      <c r="CY126" s="480" t="s">
        <v>3363</v>
      </c>
      <c r="CZ126" s="480" t="s">
        <v>3363</v>
      </c>
      <c r="DA126" s="480" t="s">
        <v>3363</v>
      </c>
      <c r="DB126" s="480" t="s">
        <v>3363</v>
      </c>
      <c r="DC126" s="480" t="s">
        <v>3363</v>
      </c>
      <c r="DD126" s="480" t="s">
        <v>3363</v>
      </c>
      <c r="DE126" s="480" t="s">
        <v>3363</v>
      </c>
      <c r="DF126" s="480" t="s">
        <v>3363</v>
      </c>
      <c r="DG126" s="480" t="s">
        <v>3363</v>
      </c>
      <c r="DH126" s="480" t="s">
        <v>3363</v>
      </c>
      <c r="DI126" s="480" t="s">
        <v>3363</v>
      </c>
      <c r="DJ126" s="480" t="s">
        <v>3363</v>
      </c>
      <c r="DK126" s="480" t="s">
        <v>3363</v>
      </c>
      <c r="DL126" s="480" t="s">
        <v>3363</v>
      </c>
      <c r="DM126" s="480" t="s">
        <v>3363</v>
      </c>
      <c r="DN126" s="480" t="s">
        <v>3363</v>
      </c>
      <c r="DP126" s="496" t="str">
        <f>DP$125&amp;$DO9</f>
        <v>PCD_DPW3_CYBR_DLY_S1</v>
      </c>
      <c r="DQ126" s="496" t="str">
        <f t="shared" ref="DQ126:DY126" si="67">DQ$125&amp;$DO9</f>
        <v>PCD_DPW3_CYBR_DIR_S1</v>
      </c>
      <c r="DR126" s="496" t="str">
        <f t="shared" si="67"/>
        <v>PCD_DPW3_CYBR_DSCR_S1</v>
      </c>
      <c r="DS126" s="496" t="str">
        <f t="shared" si="67"/>
        <v>PCD_DPW3_CYBR_DCS_S1</v>
      </c>
      <c r="DT126" s="496" t="str">
        <f t="shared" si="67"/>
        <v>PCD_DPW3_CYBR_DSPC_S1</v>
      </c>
      <c r="DU126" s="496" t="str">
        <f t="shared" si="67"/>
        <v>PCD_DPW3_CYBR_DPP_S1</v>
      </c>
      <c r="DV126" s="496" t="str">
        <f t="shared" si="67"/>
        <v>PCD_DPW3_CYBR_DTPI_S1</v>
      </c>
      <c r="DW126" s="496" t="str">
        <f t="shared" si="67"/>
        <v>PCD_DPW3_CYBR_DCI_S1</v>
      </c>
      <c r="DX126" s="496" t="str">
        <f t="shared" si="67"/>
        <v>PCD_DPW3_CYBR_DSI_S1</v>
      </c>
      <c r="DY126" s="496" t="str">
        <f t="shared" si="67"/>
        <v>PCD_DPW3_CYBR_DER_S1</v>
      </c>
      <c r="DZ126" s="496" t="str">
        <f t="shared" ref="DZ126:EA133" si="68">DZ$125&amp;$DO9</f>
        <v>PCD_DPW3_CYBR_RS_S1</v>
      </c>
      <c r="EA126" s="496" t="str">
        <f t="shared" si="68"/>
        <v>PCD_DPW3_CYBR_DPLE_S1</v>
      </c>
    </row>
    <row r="127" spans="1:131" ht="15.6" thickBot="1" x14ac:dyDescent="0.3">
      <c r="A127" s="105"/>
      <c r="B127" s="91" t="str">
        <f t="shared" si="66"/>
        <v>YKY</v>
      </c>
      <c r="C127" s="24" t="s">
        <v>899</v>
      </c>
      <c r="D127" s="24" t="s">
        <v>119</v>
      </c>
      <c r="E127" s="63" t="s">
        <v>833</v>
      </c>
      <c r="F127" s="10" t="s">
        <v>3346</v>
      </c>
      <c r="G127" s="19" t="s">
        <v>1924</v>
      </c>
      <c r="H127" s="11" t="s">
        <v>1144</v>
      </c>
      <c r="I127" s="166">
        <v>0</v>
      </c>
      <c r="K127" s="1081"/>
      <c r="M127" s="126">
        <v>0</v>
      </c>
      <c r="N127" s="126">
        <v>0</v>
      </c>
      <c r="O127" s="52">
        <v>1</v>
      </c>
      <c r="P127" s="52">
        <v>0</v>
      </c>
      <c r="Q127" s="52">
        <v>0</v>
      </c>
      <c r="R127" s="9">
        <v>0</v>
      </c>
      <c r="S127" s="9">
        <v>0</v>
      </c>
      <c r="T127" s="9">
        <v>0</v>
      </c>
      <c r="U127" s="9">
        <v>0</v>
      </c>
      <c r="V127" s="9">
        <v>0</v>
      </c>
      <c r="W127" s="9">
        <v>0</v>
      </c>
      <c r="X127" s="9">
        <v>0</v>
      </c>
      <c r="Y127" s="9">
        <v>0</v>
      </c>
      <c r="Z127" s="9">
        <v>1</v>
      </c>
      <c r="AA127" s="9">
        <v>1</v>
      </c>
      <c r="AB127" s="9">
        <v>0</v>
      </c>
      <c r="AC127" s="9">
        <v>0</v>
      </c>
      <c r="AD127" s="9">
        <v>0</v>
      </c>
      <c r="AE127" s="9">
        <v>0</v>
      </c>
      <c r="AF127" s="9">
        <v>0</v>
      </c>
      <c r="AG127" s="9">
        <v>0</v>
      </c>
      <c r="AH127" s="9">
        <v>0</v>
      </c>
      <c r="AI127" s="9">
        <v>0</v>
      </c>
      <c r="AJ127" s="9">
        <v>0</v>
      </c>
      <c r="AK127" s="9">
        <v>0</v>
      </c>
      <c r="AL127" s="9">
        <v>0</v>
      </c>
      <c r="AM127" s="9">
        <v>0</v>
      </c>
      <c r="AN127" s="9">
        <v>0</v>
      </c>
      <c r="AO127" s="9">
        <v>0</v>
      </c>
      <c r="AP127" s="9">
        <v>0</v>
      </c>
      <c r="AQ127" s="9">
        <v>0</v>
      </c>
      <c r="AR127" s="9">
        <v>0</v>
      </c>
      <c r="AS127" s="9">
        <v>0</v>
      </c>
      <c r="AT127" s="9">
        <v>0</v>
      </c>
      <c r="AU127" s="56">
        <v>0</v>
      </c>
      <c r="AV127" s="56">
        <v>0</v>
      </c>
      <c r="AW127" s="56">
        <v>0</v>
      </c>
      <c r="AX127" s="56">
        <v>0</v>
      </c>
      <c r="AY127" s="56">
        <v>0</v>
      </c>
      <c r="AZ127" s="56">
        <v>0</v>
      </c>
      <c r="BA127" s="89">
        <v>0</v>
      </c>
      <c r="BC127" s="168"/>
      <c r="BD127" s="52"/>
      <c r="BE127" s="9"/>
      <c r="BF127" s="9"/>
      <c r="BG127" s="9"/>
      <c r="BH127" s="9"/>
      <c r="BI127" s="9"/>
      <c r="BJ127" s="9"/>
      <c r="BK127" s="9"/>
      <c r="BL127" s="9"/>
      <c r="BM127" s="9"/>
      <c r="BN127" s="89"/>
      <c r="BU127" s="230" t="s">
        <v>3347</v>
      </c>
      <c r="BX127" s="348"/>
      <c r="BY127" t="s">
        <v>3349</v>
      </c>
      <c r="BZ127" s="480" t="s">
        <v>3364</v>
      </c>
      <c r="CA127" s="480" t="s">
        <v>3364</v>
      </c>
      <c r="CB127" s="480" t="s">
        <v>3364</v>
      </c>
      <c r="CC127" s="480" t="s">
        <v>3364</v>
      </c>
      <c r="CD127" s="480" t="s">
        <v>3364</v>
      </c>
      <c r="CE127" s="480" t="s">
        <v>3364</v>
      </c>
      <c r="CF127" s="480" t="s">
        <v>3364</v>
      </c>
      <c r="CG127" s="480" t="s">
        <v>3364</v>
      </c>
      <c r="CH127" s="480" t="s">
        <v>3364</v>
      </c>
      <c r="CI127" s="480" t="s">
        <v>3364</v>
      </c>
      <c r="CJ127" s="480" t="s">
        <v>3364</v>
      </c>
      <c r="CK127" s="480" t="s">
        <v>3364</v>
      </c>
      <c r="CL127" s="480" t="s">
        <v>3364</v>
      </c>
      <c r="CM127" s="480" t="s">
        <v>3364</v>
      </c>
      <c r="CN127" s="480" t="s">
        <v>3364</v>
      </c>
      <c r="CO127" s="480" t="s">
        <v>3364</v>
      </c>
      <c r="CP127" s="480" t="s">
        <v>3364</v>
      </c>
      <c r="CQ127" s="480" t="s">
        <v>3364</v>
      </c>
      <c r="CR127" s="480" t="s">
        <v>3364</v>
      </c>
      <c r="CS127" s="480" t="s">
        <v>3364</v>
      </c>
      <c r="CT127" s="480" t="s">
        <v>3364</v>
      </c>
      <c r="CU127" s="480" t="s">
        <v>3364</v>
      </c>
      <c r="CV127" s="480" t="s">
        <v>3364</v>
      </c>
      <c r="CW127" s="480" t="s">
        <v>3364</v>
      </c>
      <c r="CX127" s="480" t="s">
        <v>3364</v>
      </c>
      <c r="CY127" s="480" t="s">
        <v>3364</v>
      </c>
      <c r="CZ127" s="480" t="s">
        <v>3364</v>
      </c>
      <c r="DA127" s="480" t="s">
        <v>3364</v>
      </c>
      <c r="DB127" s="480" t="s">
        <v>3364</v>
      </c>
      <c r="DC127" s="480" t="s">
        <v>3364</v>
      </c>
      <c r="DD127" s="480" t="s">
        <v>3364</v>
      </c>
      <c r="DE127" s="480" t="s">
        <v>3364</v>
      </c>
      <c r="DF127" s="480" t="s">
        <v>3364</v>
      </c>
      <c r="DG127" s="480" t="s">
        <v>3364</v>
      </c>
      <c r="DH127" s="480" t="s">
        <v>3364</v>
      </c>
      <c r="DI127" s="480" t="s">
        <v>3364</v>
      </c>
      <c r="DJ127" s="480" t="s">
        <v>3364</v>
      </c>
      <c r="DK127" s="480" t="s">
        <v>3364</v>
      </c>
      <c r="DL127" s="480" t="s">
        <v>3364</v>
      </c>
      <c r="DM127" s="480" t="s">
        <v>3364</v>
      </c>
      <c r="DN127" s="480" t="s">
        <v>3364</v>
      </c>
      <c r="DP127" s="496" t="str">
        <f t="shared" ref="DP127:DY133" si="69">DP$125&amp;$DO10</f>
        <v>PCD_DPW3_CYBR_DLY_S2</v>
      </c>
      <c r="DQ127" s="496" t="str">
        <f t="shared" si="69"/>
        <v>PCD_DPW3_CYBR_DIR_S2</v>
      </c>
      <c r="DR127" s="496" t="str">
        <f t="shared" si="69"/>
        <v>PCD_DPW3_CYBR_DSCR_S2</v>
      </c>
      <c r="DS127" s="496" t="str">
        <f t="shared" si="69"/>
        <v>PCD_DPW3_CYBR_DCS_S2</v>
      </c>
      <c r="DT127" s="496" t="str">
        <f t="shared" si="69"/>
        <v>PCD_DPW3_CYBR_DSPC_S2</v>
      </c>
      <c r="DU127" s="496" t="str">
        <f t="shared" si="69"/>
        <v>PCD_DPW3_CYBR_DPP_S2</v>
      </c>
      <c r="DV127" s="496" t="str">
        <f t="shared" si="69"/>
        <v>PCD_DPW3_CYBR_DTPI_S2</v>
      </c>
      <c r="DW127" s="496" t="str">
        <f t="shared" si="69"/>
        <v>PCD_DPW3_CYBR_DCI_S2</v>
      </c>
      <c r="DX127" s="496" t="str">
        <f t="shared" si="69"/>
        <v>PCD_DPW3_CYBR_DSI_S2</v>
      </c>
      <c r="DY127" s="496" t="str">
        <f t="shared" si="69"/>
        <v>PCD_DPW3_CYBR_DER_S2</v>
      </c>
      <c r="DZ127" s="496" t="str">
        <f t="shared" si="68"/>
        <v>PCD_DPW3_CYBR_RS_S2</v>
      </c>
      <c r="EA127" s="496" t="str">
        <f t="shared" si="68"/>
        <v>PCD_DPW3_CYBR_DPLE_S2</v>
      </c>
    </row>
    <row r="128" spans="1:131" ht="15.6" thickBot="1" x14ac:dyDescent="0.3">
      <c r="A128" s="105"/>
      <c r="B128" s="91" t="str">
        <f t="shared" si="66"/>
        <v>YKY</v>
      </c>
      <c r="C128" s="24" t="s">
        <v>899</v>
      </c>
      <c r="D128" s="24" t="s">
        <v>119</v>
      </c>
      <c r="E128" s="63" t="s">
        <v>833</v>
      </c>
      <c r="F128" s="10" t="s">
        <v>3346</v>
      </c>
      <c r="G128" s="19" t="s">
        <v>1927</v>
      </c>
      <c r="H128" s="11" t="s">
        <v>1144</v>
      </c>
      <c r="I128" s="166">
        <v>0</v>
      </c>
      <c r="K128" s="1081"/>
      <c r="M128" s="126">
        <v>0</v>
      </c>
      <c r="N128" s="126">
        <v>2</v>
      </c>
      <c r="O128" s="52">
        <v>0</v>
      </c>
      <c r="P128" s="52">
        <v>1</v>
      </c>
      <c r="Q128" s="52">
        <v>1</v>
      </c>
      <c r="R128" s="9">
        <v>1</v>
      </c>
      <c r="S128" s="9">
        <v>1</v>
      </c>
      <c r="T128" s="9">
        <v>0</v>
      </c>
      <c r="U128" s="9">
        <v>0</v>
      </c>
      <c r="V128" s="9">
        <v>0</v>
      </c>
      <c r="W128" s="9">
        <v>0</v>
      </c>
      <c r="X128" s="9">
        <v>0</v>
      </c>
      <c r="Y128" s="9">
        <v>0</v>
      </c>
      <c r="Z128" s="9">
        <v>0</v>
      </c>
      <c r="AA128" s="9">
        <v>1</v>
      </c>
      <c r="AB128" s="9">
        <v>0</v>
      </c>
      <c r="AC128" s="9">
        <v>0</v>
      </c>
      <c r="AD128" s="9">
        <v>0</v>
      </c>
      <c r="AE128" s="9">
        <v>0</v>
      </c>
      <c r="AF128" s="9">
        <v>0</v>
      </c>
      <c r="AG128" s="9">
        <v>0</v>
      </c>
      <c r="AH128" s="9">
        <v>0</v>
      </c>
      <c r="AI128" s="9">
        <v>0</v>
      </c>
      <c r="AJ128" s="9">
        <v>0</v>
      </c>
      <c r="AK128" s="9">
        <v>0</v>
      </c>
      <c r="AL128" s="9">
        <v>0</v>
      </c>
      <c r="AM128" s="9">
        <v>0</v>
      </c>
      <c r="AN128" s="9">
        <v>0</v>
      </c>
      <c r="AO128" s="9">
        <v>0</v>
      </c>
      <c r="AP128" s="9">
        <v>0</v>
      </c>
      <c r="AQ128" s="9">
        <v>0</v>
      </c>
      <c r="AR128" s="9">
        <v>0</v>
      </c>
      <c r="AS128" s="9">
        <v>0</v>
      </c>
      <c r="AT128" s="9">
        <v>0</v>
      </c>
      <c r="AU128" s="56">
        <v>0</v>
      </c>
      <c r="AV128" s="56">
        <v>0</v>
      </c>
      <c r="AW128" s="56">
        <v>0</v>
      </c>
      <c r="AX128" s="56">
        <v>0</v>
      </c>
      <c r="AY128" s="56">
        <v>0</v>
      </c>
      <c r="AZ128" s="56">
        <v>0</v>
      </c>
      <c r="BA128" s="89">
        <v>0</v>
      </c>
      <c r="BC128" s="168"/>
      <c r="BD128" s="52"/>
      <c r="BE128" s="9"/>
      <c r="BF128" s="9"/>
      <c r="BG128" s="9"/>
      <c r="BH128" s="9"/>
      <c r="BI128" s="9"/>
      <c r="BJ128" s="9"/>
      <c r="BK128" s="9"/>
      <c r="BL128" s="9"/>
      <c r="BM128" s="9"/>
      <c r="BN128" s="89"/>
      <c r="BU128" s="230" t="s">
        <v>3347</v>
      </c>
      <c r="BX128" s="348"/>
      <c r="BY128" t="s">
        <v>3349</v>
      </c>
      <c r="BZ128" s="480" t="s">
        <v>3365</v>
      </c>
      <c r="CA128" s="480" t="s">
        <v>3365</v>
      </c>
      <c r="CB128" s="480" t="s">
        <v>3365</v>
      </c>
      <c r="CC128" s="480" t="s">
        <v>3365</v>
      </c>
      <c r="CD128" s="480" t="s">
        <v>3365</v>
      </c>
      <c r="CE128" s="480" t="s">
        <v>3365</v>
      </c>
      <c r="CF128" s="480" t="s">
        <v>3365</v>
      </c>
      <c r="CG128" s="480" t="s">
        <v>3365</v>
      </c>
      <c r="CH128" s="480" t="s">
        <v>3365</v>
      </c>
      <c r="CI128" s="480" t="s">
        <v>3365</v>
      </c>
      <c r="CJ128" s="480" t="s">
        <v>3365</v>
      </c>
      <c r="CK128" s="480" t="s">
        <v>3365</v>
      </c>
      <c r="CL128" s="480" t="s">
        <v>3365</v>
      </c>
      <c r="CM128" s="480" t="s">
        <v>3365</v>
      </c>
      <c r="CN128" s="480" t="s">
        <v>3365</v>
      </c>
      <c r="CO128" s="480" t="s">
        <v>3365</v>
      </c>
      <c r="CP128" s="480" t="s">
        <v>3365</v>
      </c>
      <c r="CQ128" s="480" t="s">
        <v>3365</v>
      </c>
      <c r="CR128" s="480" t="s">
        <v>3365</v>
      </c>
      <c r="CS128" s="480" t="s">
        <v>3365</v>
      </c>
      <c r="CT128" s="480" t="s">
        <v>3365</v>
      </c>
      <c r="CU128" s="480" t="s">
        <v>3365</v>
      </c>
      <c r="CV128" s="480" t="s">
        <v>3365</v>
      </c>
      <c r="CW128" s="480" t="s">
        <v>3365</v>
      </c>
      <c r="CX128" s="480" t="s">
        <v>3365</v>
      </c>
      <c r="CY128" s="480" t="s">
        <v>3365</v>
      </c>
      <c r="CZ128" s="480" t="s">
        <v>3365</v>
      </c>
      <c r="DA128" s="480" t="s">
        <v>3365</v>
      </c>
      <c r="DB128" s="480" t="s">
        <v>3365</v>
      </c>
      <c r="DC128" s="480" t="s">
        <v>3365</v>
      </c>
      <c r="DD128" s="480" t="s">
        <v>3365</v>
      </c>
      <c r="DE128" s="480" t="s">
        <v>3365</v>
      </c>
      <c r="DF128" s="480" t="s">
        <v>3365</v>
      </c>
      <c r="DG128" s="480" t="s">
        <v>3365</v>
      </c>
      <c r="DH128" s="480" t="s">
        <v>3365</v>
      </c>
      <c r="DI128" s="480" t="s">
        <v>3365</v>
      </c>
      <c r="DJ128" s="480" t="s">
        <v>3365</v>
      </c>
      <c r="DK128" s="480" t="s">
        <v>3365</v>
      </c>
      <c r="DL128" s="480" t="s">
        <v>3365</v>
      </c>
      <c r="DM128" s="480" t="s">
        <v>3365</v>
      </c>
      <c r="DN128" s="480" t="s">
        <v>3365</v>
      </c>
      <c r="DP128" s="496" t="str">
        <f t="shared" si="69"/>
        <v>PCD_DPW3_CYBR_DLY_S3</v>
      </c>
      <c r="DQ128" s="496" t="str">
        <f t="shared" si="69"/>
        <v>PCD_DPW3_CYBR_DIR_S3</v>
      </c>
      <c r="DR128" s="496" t="str">
        <f t="shared" si="69"/>
        <v>PCD_DPW3_CYBR_DSCR_S3</v>
      </c>
      <c r="DS128" s="496" t="str">
        <f t="shared" si="69"/>
        <v>PCD_DPW3_CYBR_DCS_S3</v>
      </c>
      <c r="DT128" s="496" t="str">
        <f t="shared" si="69"/>
        <v>PCD_DPW3_CYBR_DSPC_S3</v>
      </c>
      <c r="DU128" s="496" t="str">
        <f t="shared" si="69"/>
        <v>PCD_DPW3_CYBR_DPP_S3</v>
      </c>
      <c r="DV128" s="496" t="str">
        <f t="shared" si="69"/>
        <v>PCD_DPW3_CYBR_DTPI_S3</v>
      </c>
      <c r="DW128" s="496" t="str">
        <f t="shared" si="69"/>
        <v>PCD_DPW3_CYBR_DCI_S3</v>
      </c>
      <c r="DX128" s="496" t="str">
        <f t="shared" si="69"/>
        <v>PCD_DPW3_CYBR_DSI_S3</v>
      </c>
      <c r="DY128" s="496" t="str">
        <f t="shared" si="69"/>
        <v>PCD_DPW3_CYBR_DER_S3</v>
      </c>
      <c r="DZ128" s="496" t="str">
        <f t="shared" si="68"/>
        <v>PCD_DPW3_CYBR_RS_S3</v>
      </c>
      <c r="EA128" s="496" t="str">
        <f t="shared" si="68"/>
        <v>PCD_DPW3_CYBR_DPLE_S3</v>
      </c>
    </row>
    <row r="129" spans="1:131" ht="15.6" thickBot="1" x14ac:dyDescent="0.3">
      <c r="A129" s="105"/>
      <c r="B129" s="91" t="str">
        <f t="shared" si="66"/>
        <v>YKY</v>
      </c>
      <c r="C129" s="24" t="s">
        <v>899</v>
      </c>
      <c r="D129" s="24" t="s">
        <v>119</v>
      </c>
      <c r="E129" s="63" t="s">
        <v>833</v>
      </c>
      <c r="F129" s="10" t="s">
        <v>3346</v>
      </c>
      <c r="G129" s="19" t="s">
        <v>1930</v>
      </c>
      <c r="H129" s="11" t="s">
        <v>1144</v>
      </c>
      <c r="I129" s="166">
        <v>0</v>
      </c>
      <c r="K129" s="1081"/>
      <c r="M129" s="126">
        <v>0</v>
      </c>
      <c r="N129" s="126">
        <v>2</v>
      </c>
      <c r="O129" s="52">
        <v>4</v>
      </c>
      <c r="P129" s="52">
        <v>4</v>
      </c>
      <c r="Q129" s="52">
        <v>4</v>
      </c>
      <c r="R129" s="9">
        <v>4</v>
      </c>
      <c r="S129" s="9">
        <v>4</v>
      </c>
      <c r="T129" s="9">
        <v>5</v>
      </c>
      <c r="U129" s="9">
        <v>4</v>
      </c>
      <c r="V129" s="9">
        <v>4</v>
      </c>
      <c r="W129" s="9">
        <v>4</v>
      </c>
      <c r="X129" s="9">
        <v>4</v>
      </c>
      <c r="Y129" s="9">
        <v>2</v>
      </c>
      <c r="Z129" s="9">
        <v>2</v>
      </c>
      <c r="AA129" s="9">
        <v>2</v>
      </c>
      <c r="AB129" s="9">
        <v>4</v>
      </c>
      <c r="AC129" s="9">
        <v>3</v>
      </c>
      <c r="AD129" s="9">
        <v>3</v>
      </c>
      <c r="AE129" s="9">
        <v>3</v>
      </c>
      <c r="AF129" s="9">
        <v>3</v>
      </c>
      <c r="AG129" s="9">
        <v>0</v>
      </c>
      <c r="AH129" s="9">
        <v>0</v>
      </c>
      <c r="AI129" s="9">
        <v>0</v>
      </c>
      <c r="AJ129" s="9">
        <v>0</v>
      </c>
      <c r="AK129" s="9">
        <v>0</v>
      </c>
      <c r="AL129" s="9">
        <v>0</v>
      </c>
      <c r="AM129" s="9">
        <v>0</v>
      </c>
      <c r="AN129" s="9">
        <v>0</v>
      </c>
      <c r="AO129" s="9">
        <v>0</v>
      </c>
      <c r="AP129" s="9">
        <v>0</v>
      </c>
      <c r="AQ129" s="9">
        <v>0</v>
      </c>
      <c r="AR129" s="9">
        <v>0</v>
      </c>
      <c r="AS129" s="9">
        <v>0</v>
      </c>
      <c r="AT129" s="9">
        <v>0</v>
      </c>
      <c r="AU129" s="56">
        <v>0</v>
      </c>
      <c r="AV129" s="56">
        <v>0</v>
      </c>
      <c r="AW129" s="56">
        <v>0</v>
      </c>
      <c r="AX129" s="56">
        <v>0</v>
      </c>
      <c r="AY129" s="56">
        <v>0</v>
      </c>
      <c r="AZ129" s="56">
        <v>0</v>
      </c>
      <c r="BA129" s="89">
        <v>0</v>
      </c>
      <c r="BC129" s="168"/>
      <c r="BD129" s="52"/>
      <c r="BE129" s="9"/>
      <c r="BF129" s="9"/>
      <c r="BG129" s="9"/>
      <c r="BH129" s="9"/>
      <c r="BI129" s="9"/>
      <c r="BJ129" s="9"/>
      <c r="BK129" s="9"/>
      <c r="BL129" s="9"/>
      <c r="BM129" s="9"/>
      <c r="BN129" s="89"/>
      <c r="BU129" s="230" t="s">
        <v>3347</v>
      </c>
      <c r="BX129" s="348"/>
      <c r="BY129" t="s">
        <v>3349</v>
      </c>
      <c r="BZ129" s="480" t="s">
        <v>3366</v>
      </c>
      <c r="CA129" s="480" t="s">
        <v>3366</v>
      </c>
      <c r="CB129" s="480" t="s">
        <v>3366</v>
      </c>
      <c r="CC129" s="480" t="s">
        <v>3366</v>
      </c>
      <c r="CD129" s="480" t="s">
        <v>3366</v>
      </c>
      <c r="CE129" s="480" t="s">
        <v>3366</v>
      </c>
      <c r="CF129" s="480" t="s">
        <v>3366</v>
      </c>
      <c r="CG129" s="480" t="s">
        <v>3366</v>
      </c>
      <c r="CH129" s="480" t="s">
        <v>3366</v>
      </c>
      <c r="CI129" s="480" t="s">
        <v>3366</v>
      </c>
      <c r="CJ129" s="480" t="s">
        <v>3366</v>
      </c>
      <c r="CK129" s="480" t="s">
        <v>3366</v>
      </c>
      <c r="CL129" s="480" t="s">
        <v>3366</v>
      </c>
      <c r="CM129" s="480" t="s">
        <v>3366</v>
      </c>
      <c r="CN129" s="480" t="s">
        <v>3366</v>
      </c>
      <c r="CO129" s="480" t="s">
        <v>3366</v>
      </c>
      <c r="CP129" s="480" t="s">
        <v>3366</v>
      </c>
      <c r="CQ129" s="480" t="s">
        <v>3366</v>
      </c>
      <c r="CR129" s="480" t="s">
        <v>3366</v>
      </c>
      <c r="CS129" s="480" t="s">
        <v>3366</v>
      </c>
      <c r="CT129" s="480" t="s">
        <v>3366</v>
      </c>
      <c r="CU129" s="480" t="s">
        <v>3366</v>
      </c>
      <c r="CV129" s="480" t="s">
        <v>3366</v>
      </c>
      <c r="CW129" s="480" t="s">
        <v>3366</v>
      </c>
      <c r="CX129" s="480" t="s">
        <v>3366</v>
      </c>
      <c r="CY129" s="480" t="s">
        <v>3366</v>
      </c>
      <c r="CZ129" s="480" t="s">
        <v>3366</v>
      </c>
      <c r="DA129" s="480" t="s">
        <v>3366</v>
      </c>
      <c r="DB129" s="480" t="s">
        <v>3366</v>
      </c>
      <c r="DC129" s="480" t="s">
        <v>3366</v>
      </c>
      <c r="DD129" s="480" t="s">
        <v>3366</v>
      </c>
      <c r="DE129" s="480" t="s">
        <v>3366</v>
      </c>
      <c r="DF129" s="480" t="s">
        <v>3366</v>
      </c>
      <c r="DG129" s="480" t="s">
        <v>3366</v>
      </c>
      <c r="DH129" s="480" t="s">
        <v>3366</v>
      </c>
      <c r="DI129" s="480" t="s">
        <v>3366</v>
      </c>
      <c r="DJ129" s="480" t="s">
        <v>3366</v>
      </c>
      <c r="DK129" s="480" t="s">
        <v>3366</v>
      </c>
      <c r="DL129" s="480" t="s">
        <v>3366</v>
      </c>
      <c r="DM129" s="480" t="s">
        <v>3366</v>
      </c>
      <c r="DN129" s="480" t="s">
        <v>3366</v>
      </c>
      <c r="DP129" s="496" t="str">
        <f t="shared" si="69"/>
        <v>PCD_DPW3_CYBR_DLY_S4</v>
      </c>
      <c r="DQ129" s="496" t="str">
        <f t="shared" si="69"/>
        <v>PCD_DPW3_CYBR_DIR_S4</v>
      </c>
      <c r="DR129" s="496" t="str">
        <f t="shared" si="69"/>
        <v>PCD_DPW3_CYBR_DSCR_S4</v>
      </c>
      <c r="DS129" s="496" t="str">
        <f t="shared" si="69"/>
        <v>PCD_DPW3_CYBR_DCS_S4</v>
      </c>
      <c r="DT129" s="496" t="str">
        <f t="shared" si="69"/>
        <v>PCD_DPW3_CYBR_DSPC_S4</v>
      </c>
      <c r="DU129" s="496" t="str">
        <f t="shared" si="69"/>
        <v>PCD_DPW3_CYBR_DPP_S4</v>
      </c>
      <c r="DV129" s="496" t="str">
        <f t="shared" si="69"/>
        <v>PCD_DPW3_CYBR_DTPI_S4</v>
      </c>
      <c r="DW129" s="496" t="str">
        <f t="shared" si="69"/>
        <v>PCD_DPW3_CYBR_DCI_S4</v>
      </c>
      <c r="DX129" s="496" t="str">
        <f t="shared" si="69"/>
        <v>PCD_DPW3_CYBR_DSI_S4</v>
      </c>
      <c r="DY129" s="496" t="str">
        <f t="shared" si="69"/>
        <v>PCD_DPW3_CYBR_DER_S4</v>
      </c>
      <c r="DZ129" s="496" t="str">
        <f t="shared" si="68"/>
        <v>PCD_DPW3_CYBR_RS_S4</v>
      </c>
      <c r="EA129" s="496" t="str">
        <f t="shared" si="68"/>
        <v>PCD_DPW3_CYBR_DPLE_S4</v>
      </c>
    </row>
    <row r="130" spans="1:131" ht="15.6" thickBot="1" x14ac:dyDescent="0.3">
      <c r="A130" s="105"/>
      <c r="B130" s="91" t="str">
        <f t="shared" si="66"/>
        <v>YKY</v>
      </c>
      <c r="C130" s="24" t="s">
        <v>899</v>
      </c>
      <c r="D130" s="24" t="s">
        <v>119</v>
      </c>
      <c r="E130" s="63" t="s">
        <v>833</v>
      </c>
      <c r="F130" s="10" t="s">
        <v>3346</v>
      </c>
      <c r="G130" s="19" t="s">
        <v>1933</v>
      </c>
      <c r="H130" s="11" t="s">
        <v>1144</v>
      </c>
      <c r="I130" s="166">
        <v>0</v>
      </c>
      <c r="K130" s="1081"/>
      <c r="M130" s="126">
        <v>0</v>
      </c>
      <c r="N130" s="126">
        <v>0</v>
      </c>
      <c r="O130" s="52">
        <v>0</v>
      </c>
      <c r="P130" s="52">
        <v>0</v>
      </c>
      <c r="Q130" s="52">
        <v>0</v>
      </c>
      <c r="R130" s="9">
        <v>0</v>
      </c>
      <c r="S130" s="9">
        <v>0</v>
      </c>
      <c r="T130" s="9">
        <v>0</v>
      </c>
      <c r="U130" s="9">
        <v>1</v>
      </c>
      <c r="V130" s="9">
        <v>1</v>
      </c>
      <c r="W130" s="9">
        <v>1</v>
      </c>
      <c r="X130" s="9">
        <v>1</v>
      </c>
      <c r="Y130" s="9">
        <v>3</v>
      </c>
      <c r="Z130" s="9">
        <v>3</v>
      </c>
      <c r="AA130" s="9">
        <v>3</v>
      </c>
      <c r="AB130" s="9">
        <v>3</v>
      </c>
      <c r="AC130" s="9">
        <v>4</v>
      </c>
      <c r="AD130" s="9">
        <v>4</v>
      </c>
      <c r="AE130" s="9">
        <v>4</v>
      </c>
      <c r="AF130" s="9">
        <v>4</v>
      </c>
      <c r="AG130" s="9">
        <v>0</v>
      </c>
      <c r="AH130" s="9">
        <v>0</v>
      </c>
      <c r="AI130" s="9">
        <v>0</v>
      </c>
      <c r="AJ130" s="9">
        <v>0</v>
      </c>
      <c r="AK130" s="9">
        <v>0</v>
      </c>
      <c r="AL130" s="9">
        <v>0</v>
      </c>
      <c r="AM130" s="9">
        <v>0</v>
      </c>
      <c r="AN130" s="9">
        <v>0</v>
      </c>
      <c r="AO130" s="9">
        <v>0</v>
      </c>
      <c r="AP130" s="9">
        <v>0</v>
      </c>
      <c r="AQ130" s="9">
        <v>0</v>
      </c>
      <c r="AR130" s="9">
        <v>0</v>
      </c>
      <c r="AS130" s="9">
        <v>0</v>
      </c>
      <c r="AT130" s="9">
        <v>0</v>
      </c>
      <c r="AU130" s="56">
        <v>0</v>
      </c>
      <c r="AV130" s="56">
        <v>0</v>
      </c>
      <c r="AW130" s="56">
        <v>0</v>
      </c>
      <c r="AX130" s="56">
        <v>0</v>
      </c>
      <c r="AY130" s="56">
        <v>0</v>
      </c>
      <c r="AZ130" s="56">
        <v>0</v>
      </c>
      <c r="BA130" s="89">
        <v>0</v>
      </c>
      <c r="BC130" s="168"/>
      <c r="BD130" s="52"/>
      <c r="BE130" s="9"/>
      <c r="BF130" s="9"/>
      <c r="BG130" s="9"/>
      <c r="BH130" s="9"/>
      <c r="BI130" s="9"/>
      <c r="BJ130" s="9"/>
      <c r="BK130" s="9"/>
      <c r="BL130" s="9"/>
      <c r="BM130" s="9"/>
      <c r="BN130" s="89"/>
      <c r="BU130" s="230" t="s">
        <v>3347</v>
      </c>
      <c r="BX130" s="348"/>
      <c r="BY130" t="s">
        <v>3349</v>
      </c>
      <c r="BZ130" s="480" t="s">
        <v>3367</v>
      </c>
      <c r="CA130" s="480" t="s">
        <v>3367</v>
      </c>
      <c r="CB130" s="480" t="s">
        <v>3367</v>
      </c>
      <c r="CC130" s="480" t="s">
        <v>3367</v>
      </c>
      <c r="CD130" s="480" t="s">
        <v>3367</v>
      </c>
      <c r="CE130" s="480" t="s">
        <v>3367</v>
      </c>
      <c r="CF130" s="480" t="s">
        <v>3367</v>
      </c>
      <c r="CG130" s="480" t="s">
        <v>3367</v>
      </c>
      <c r="CH130" s="480" t="s">
        <v>3367</v>
      </c>
      <c r="CI130" s="480" t="s">
        <v>3367</v>
      </c>
      <c r="CJ130" s="480" t="s">
        <v>3367</v>
      </c>
      <c r="CK130" s="480" t="s">
        <v>3367</v>
      </c>
      <c r="CL130" s="480" t="s">
        <v>3367</v>
      </c>
      <c r="CM130" s="480" t="s">
        <v>3367</v>
      </c>
      <c r="CN130" s="480" t="s">
        <v>3367</v>
      </c>
      <c r="CO130" s="480" t="s">
        <v>3367</v>
      </c>
      <c r="CP130" s="480" t="s">
        <v>3367</v>
      </c>
      <c r="CQ130" s="480" t="s">
        <v>3367</v>
      </c>
      <c r="CR130" s="480" t="s">
        <v>3367</v>
      </c>
      <c r="CS130" s="480" t="s">
        <v>3367</v>
      </c>
      <c r="CT130" s="480" t="s">
        <v>3367</v>
      </c>
      <c r="CU130" s="480" t="s">
        <v>3367</v>
      </c>
      <c r="CV130" s="480" t="s">
        <v>3367</v>
      </c>
      <c r="CW130" s="480" t="s">
        <v>3367</v>
      </c>
      <c r="CX130" s="480" t="s">
        <v>3367</v>
      </c>
      <c r="CY130" s="480" t="s">
        <v>3367</v>
      </c>
      <c r="CZ130" s="480" t="s">
        <v>3367</v>
      </c>
      <c r="DA130" s="480" t="s">
        <v>3367</v>
      </c>
      <c r="DB130" s="480" t="s">
        <v>3367</v>
      </c>
      <c r="DC130" s="480" t="s">
        <v>3367</v>
      </c>
      <c r="DD130" s="480" t="s">
        <v>3367</v>
      </c>
      <c r="DE130" s="480" t="s">
        <v>3367</v>
      </c>
      <c r="DF130" s="480" t="s">
        <v>3367</v>
      </c>
      <c r="DG130" s="480" t="s">
        <v>3367</v>
      </c>
      <c r="DH130" s="480" t="s">
        <v>3367</v>
      </c>
      <c r="DI130" s="480" t="s">
        <v>3367</v>
      </c>
      <c r="DJ130" s="480" t="s">
        <v>3367</v>
      </c>
      <c r="DK130" s="480" t="s">
        <v>3367</v>
      </c>
      <c r="DL130" s="480" t="s">
        <v>3367</v>
      </c>
      <c r="DM130" s="480" t="s">
        <v>3367</v>
      </c>
      <c r="DN130" s="480" t="s">
        <v>3367</v>
      </c>
      <c r="DP130" s="496" t="str">
        <f t="shared" si="69"/>
        <v>PCD_DPW3_CYBR_DLY_S5</v>
      </c>
      <c r="DQ130" s="496" t="str">
        <f t="shared" si="69"/>
        <v>PCD_DPW3_CYBR_DIR_S5</v>
      </c>
      <c r="DR130" s="496" t="str">
        <f t="shared" si="69"/>
        <v>PCD_DPW3_CYBR_DSCR_S5</v>
      </c>
      <c r="DS130" s="496" t="str">
        <f t="shared" si="69"/>
        <v>PCD_DPW3_CYBR_DCS_S5</v>
      </c>
      <c r="DT130" s="496" t="str">
        <f t="shared" si="69"/>
        <v>PCD_DPW3_CYBR_DSPC_S5</v>
      </c>
      <c r="DU130" s="496" t="str">
        <f t="shared" si="69"/>
        <v>PCD_DPW3_CYBR_DPP_S5</v>
      </c>
      <c r="DV130" s="496" t="str">
        <f t="shared" si="69"/>
        <v>PCD_DPW3_CYBR_DTPI_S5</v>
      </c>
      <c r="DW130" s="496" t="str">
        <f t="shared" si="69"/>
        <v>PCD_DPW3_CYBR_DCI_S5</v>
      </c>
      <c r="DX130" s="496" t="str">
        <f t="shared" si="69"/>
        <v>PCD_DPW3_CYBR_DSI_S5</v>
      </c>
      <c r="DY130" s="496" t="str">
        <f t="shared" si="69"/>
        <v>PCD_DPW3_CYBR_DER_S5</v>
      </c>
      <c r="DZ130" s="496" t="str">
        <f t="shared" si="68"/>
        <v>PCD_DPW3_CYBR_RS_S5</v>
      </c>
      <c r="EA130" s="496" t="str">
        <f t="shared" si="68"/>
        <v>PCD_DPW3_CYBR_DPLE_S5</v>
      </c>
    </row>
    <row r="131" spans="1:131" ht="15.6" thickBot="1" x14ac:dyDescent="0.3">
      <c r="A131" s="105"/>
      <c r="B131" s="91" t="str">
        <f t="shared" si="66"/>
        <v>YKY</v>
      </c>
      <c r="C131" s="24" t="s">
        <v>899</v>
      </c>
      <c r="D131" s="24" t="s">
        <v>119</v>
      </c>
      <c r="E131" s="63" t="s">
        <v>833</v>
      </c>
      <c r="F131" s="10" t="s">
        <v>3346</v>
      </c>
      <c r="G131" s="19" t="s">
        <v>1936</v>
      </c>
      <c r="H131" s="11" t="s">
        <v>1144</v>
      </c>
      <c r="I131" s="166">
        <v>0</v>
      </c>
      <c r="K131" s="1081"/>
      <c r="M131" s="126">
        <v>0</v>
      </c>
      <c r="N131" s="126">
        <v>0</v>
      </c>
      <c r="O131" s="52">
        <v>0</v>
      </c>
      <c r="P131" s="52">
        <v>0</v>
      </c>
      <c r="Q131" s="52">
        <v>0</v>
      </c>
      <c r="R131" s="9">
        <v>0</v>
      </c>
      <c r="S131" s="9">
        <v>0</v>
      </c>
      <c r="T131" s="9">
        <v>0</v>
      </c>
      <c r="U131" s="9">
        <v>0</v>
      </c>
      <c r="V131" s="9">
        <v>0</v>
      </c>
      <c r="W131" s="9">
        <v>0</v>
      </c>
      <c r="X131" s="9">
        <v>0</v>
      </c>
      <c r="Y131" s="9">
        <v>0</v>
      </c>
      <c r="Z131" s="9">
        <v>0</v>
      </c>
      <c r="AA131" s="9">
        <v>0</v>
      </c>
      <c r="AB131" s="9">
        <v>0</v>
      </c>
      <c r="AC131" s="9">
        <v>0</v>
      </c>
      <c r="AD131" s="9">
        <v>0</v>
      </c>
      <c r="AE131" s="9">
        <v>0</v>
      </c>
      <c r="AF131" s="9">
        <v>0</v>
      </c>
      <c r="AG131" s="9">
        <v>7</v>
      </c>
      <c r="AH131" s="9">
        <v>7</v>
      </c>
      <c r="AI131" s="9">
        <v>7</v>
      </c>
      <c r="AJ131" s="9">
        <v>7</v>
      </c>
      <c r="AK131" s="9">
        <v>7</v>
      </c>
      <c r="AL131" s="9">
        <v>7</v>
      </c>
      <c r="AM131" s="9">
        <v>7</v>
      </c>
      <c r="AN131" s="9">
        <v>7</v>
      </c>
      <c r="AO131" s="9">
        <v>7</v>
      </c>
      <c r="AP131" s="9">
        <v>7</v>
      </c>
      <c r="AQ131" s="9">
        <v>7</v>
      </c>
      <c r="AR131" s="9">
        <v>7</v>
      </c>
      <c r="AS131" s="9">
        <v>7</v>
      </c>
      <c r="AT131" s="9">
        <v>7</v>
      </c>
      <c r="AU131" s="56">
        <v>7</v>
      </c>
      <c r="AV131" s="56">
        <v>7</v>
      </c>
      <c r="AW131" s="56">
        <v>7</v>
      </c>
      <c r="AX131" s="56">
        <v>7</v>
      </c>
      <c r="AY131" s="56">
        <v>7</v>
      </c>
      <c r="AZ131" s="56">
        <v>7</v>
      </c>
      <c r="BA131" s="89">
        <v>7</v>
      </c>
      <c r="BC131" s="168"/>
      <c r="BD131" s="52"/>
      <c r="BE131" s="9"/>
      <c r="BF131" s="9"/>
      <c r="BG131" s="9"/>
      <c r="BH131" s="9"/>
      <c r="BI131" s="9"/>
      <c r="BJ131" s="9"/>
      <c r="BK131" s="9"/>
      <c r="BL131" s="9"/>
      <c r="BM131" s="9"/>
      <c r="BN131" s="89"/>
      <c r="BU131" s="230" t="s">
        <v>3347</v>
      </c>
      <c r="BX131" s="348"/>
      <c r="BY131" t="s">
        <v>3349</v>
      </c>
      <c r="BZ131" s="480" t="s">
        <v>3368</v>
      </c>
      <c r="CA131" s="480" t="s">
        <v>3368</v>
      </c>
      <c r="CB131" s="480" t="s">
        <v>3368</v>
      </c>
      <c r="CC131" s="480" t="s">
        <v>3368</v>
      </c>
      <c r="CD131" s="480" t="s">
        <v>3368</v>
      </c>
      <c r="CE131" s="480" t="s">
        <v>3368</v>
      </c>
      <c r="CF131" s="480" t="s">
        <v>3368</v>
      </c>
      <c r="CG131" s="480" t="s">
        <v>3368</v>
      </c>
      <c r="CH131" s="480" t="s">
        <v>3368</v>
      </c>
      <c r="CI131" s="480" t="s">
        <v>3368</v>
      </c>
      <c r="CJ131" s="480" t="s">
        <v>3368</v>
      </c>
      <c r="CK131" s="480" t="s">
        <v>3368</v>
      </c>
      <c r="CL131" s="480" t="s">
        <v>3368</v>
      </c>
      <c r="CM131" s="480" t="s">
        <v>3368</v>
      </c>
      <c r="CN131" s="480" t="s">
        <v>3368</v>
      </c>
      <c r="CO131" s="480" t="s">
        <v>3368</v>
      </c>
      <c r="CP131" s="480" t="s">
        <v>3368</v>
      </c>
      <c r="CQ131" s="480" t="s">
        <v>3368</v>
      </c>
      <c r="CR131" s="480" t="s">
        <v>3368</v>
      </c>
      <c r="CS131" s="480" t="s">
        <v>3368</v>
      </c>
      <c r="CT131" s="480" t="s">
        <v>3368</v>
      </c>
      <c r="CU131" s="480" t="s">
        <v>3368</v>
      </c>
      <c r="CV131" s="480" t="s">
        <v>3368</v>
      </c>
      <c r="CW131" s="480" t="s">
        <v>3368</v>
      </c>
      <c r="CX131" s="480" t="s">
        <v>3368</v>
      </c>
      <c r="CY131" s="480" t="s">
        <v>3368</v>
      </c>
      <c r="CZ131" s="480" t="s">
        <v>3368</v>
      </c>
      <c r="DA131" s="480" t="s">
        <v>3368</v>
      </c>
      <c r="DB131" s="480" t="s">
        <v>3368</v>
      </c>
      <c r="DC131" s="480" t="s">
        <v>3368</v>
      </c>
      <c r="DD131" s="480" t="s">
        <v>3368</v>
      </c>
      <c r="DE131" s="480" t="s">
        <v>3368</v>
      </c>
      <c r="DF131" s="480" t="s">
        <v>3368</v>
      </c>
      <c r="DG131" s="480" t="s">
        <v>3368</v>
      </c>
      <c r="DH131" s="480" t="s">
        <v>3368</v>
      </c>
      <c r="DI131" s="480" t="s">
        <v>3368</v>
      </c>
      <c r="DJ131" s="480" t="s">
        <v>3368</v>
      </c>
      <c r="DK131" s="480" t="s">
        <v>3368</v>
      </c>
      <c r="DL131" s="480" t="s">
        <v>3368</v>
      </c>
      <c r="DM131" s="480" t="s">
        <v>3368</v>
      </c>
      <c r="DN131" s="480" t="s">
        <v>3368</v>
      </c>
      <c r="DP131" s="496" t="str">
        <f t="shared" si="69"/>
        <v>PCD_DPW3_CYBR_DLY_S6</v>
      </c>
      <c r="DQ131" s="496" t="str">
        <f t="shared" si="69"/>
        <v>PCD_DPW3_CYBR_DIR_S6</v>
      </c>
      <c r="DR131" s="496" t="str">
        <f t="shared" si="69"/>
        <v>PCD_DPW3_CYBR_DSCR_S6</v>
      </c>
      <c r="DS131" s="496" t="str">
        <f t="shared" si="69"/>
        <v>PCD_DPW3_CYBR_DCS_S6</v>
      </c>
      <c r="DT131" s="496" t="str">
        <f t="shared" si="69"/>
        <v>PCD_DPW3_CYBR_DSPC_S6</v>
      </c>
      <c r="DU131" s="496" t="str">
        <f t="shared" si="69"/>
        <v>PCD_DPW3_CYBR_DPP_S6</v>
      </c>
      <c r="DV131" s="496" t="str">
        <f t="shared" si="69"/>
        <v>PCD_DPW3_CYBR_DTPI_S6</v>
      </c>
      <c r="DW131" s="496" t="str">
        <f t="shared" si="69"/>
        <v>PCD_DPW3_CYBR_DCI_S6</v>
      </c>
      <c r="DX131" s="496" t="str">
        <f t="shared" si="69"/>
        <v>PCD_DPW3_CYBR_DSI_S6</v>
      </c>
      <c r="DY131" s="496" t="str">
        <f t="shared" si="69"/>
        <v>PCD_DPW3_CYBR_DER_S6</v>
      </c>
      <c r="DZ131" s="496" t="str">
        <f t="shared" si="68"/>
        <v>PCD_DPW3_CYBR_RS_S6</v>
      </c>
      <c r="EA131" s="496" t="str">
        <f t="shared" si="68"/>
        <v>PCD_DPW3_CYBR_DPLE_S6</v>
      </c>
    </row>
    <row r="132" spans="1:131" ht="15.6" thickBot="1" x14ac:dyDescent="0.3">
      <c r="A132" s="105"/>
      <c r="B132" s="91" t="str">
        <f t="shared" si="66"/>
        <v>YKY</v>
      </c>
      <c r="C132" s="24" t="s">
        <v>899</v>
      </c>
      <c r="D132" s="24" t="s">
        <v>119</v>
      </c>
      <c r="E132" s="63" t="s">
        <v>833</v>
      </c>
      <c r="F132" s="10" t="s">
        <v>3346</v>
      </c>
      <c r="G132" s="19" t="s">
        <v>1939</v>
      </c>
      <c r="H132" s="11" t="s">
        <v>1144</v>
      </c>
      <c r="I132" s="166">
        <v>0</v>
      </c>
      <c r="K132" s="1081"/>
      <c r="M132" s="126">
        <v>0</v>
      </c>
      <c r="N132" s="126">
        <v>0</v>
      </c>
      <c r="O132" s="52">
        <v>0</v>
      </c>
      <c r="P132" s="52">
        <v>0</v>
      </c>
      <c r="Q132" s="52">
        <v>0</v>
      </c>
      <c r="R132" s="9">
        <v>0</v>
      </c>
      <c r="S132" s="9">
        <v>0</v>
      </c>
      <c r="T132" s="9">
        <v>0</v>
      </c>
      <c r="U132" s="9">
        <v>0</v>
      </c>
      <c r="V132" s="9">
        <v>0</v>
      </c>
      <c r="W132" s="9">
        <v>0</v>
      </c>
      <c r="X132" s="9">
        <v>0</v>
      </c>
      <c r="Y132" s="9">
        <v>0</v>
      </c>
      <c r="Z132" s="9">
        <v>0</v>
      </c>
      <c r="AA132" s="9">
        <v>0</v>
      </c>
      <c r="AB132" s="9">
        <v>0</v>
      </c>
      <c r="AC132" s="9">
        <v>0</v>
      </c>
      <c r="AD132" s="9">
        <v>0</v>
      </c>
      <c r="AE132" s="9">
        <v>0</v>
      </c>
      <c r="AF132" s="9">
        <v>0</v>
      </c>
      <c r="AG132" s="9">
        <v>0</v>
      </c>
      <c r="AH132" s="9">
        <v>0</v>
      </c>
      <c r="AI132" s="9">
        <v>0</v>
      </c>
      <c r="AJ132" s="9">
        <v>0</v>
      </c>
      <c r="AK132" s="9">
        <v>0</v>
      </c>
      <c r="AL132" s="9">
        <v>0</v>
      </c>
      <c r="AM132" s="9">
        <v>0</v>
      </c>
      <c r="AN132" s="9">
        <v>0</v>
      </c>
      <c r="AO132" s="9">
        <v>0</v>
      </c>
      <c r="AP132" s="9">
        <v>0</v>
      </c>
      <c r="AQ132" s="9">
        <v>0</v>
      </c>
      <c r="AR132" s="9">
        <v>0</v>
      </c>
      <c r="AS132" s="9">
        <v>0</v>
      </c>
      <c r="AT132" s="9">
        <v>0</v>
      </c>
      <c r="AU132" s="56">
        <v>0</v>
      </c>
      <c r="AV132" s="56">
        <v>0</v>
      </c>
      <c r="AW132" s="56">
        <v>0</v>
      </c>
      <c r="AX132" s="56">
        <v>0</v>
      </c>
      <c r="AY132" s="56">
        <v>0</v>
      </c>
      <c r="AZ132" s="56">
        <v>0</v>
      </c>
      <c r="BA132" s="138">
        <v>0</v>
      </c>
      <c r="BC132" s="168"/>
      <c r="BD132" s="52"/>
      <c r="BE132" s="9"/>
      <c r="BF132" s="9"/>
      <c r="BG132" s="9"/>
      <c r="BH132" s="9"/>
      <c r="BI132" s="9"/>
      <c r="BJ132" s="9"/>
      <c r="BK132" s="9"/>
      <c r="BL132" s="9"/>
      <c r="BM132" s="9"/>
      <c r="BN132" s="89"/>
      <c r="BU132" s="230" t="s">
        <v>3347</v>
      </c>
      <c r="BX132" s="348"/>
      <c r="BY132" t="s">
        <v>3349</v>
      </c>
      <c r="BZ132" s="485" t="s">
        <v>3369</v>
      </c>
      <c r="CA132" s="485" t="s">
        <v>3369</v>
      </c>
      <c r="CB132" s="485" t="s">
        <v>3369</v>
      </c>
      <c r="CC132" s="485" t="s">
        <v>3369</v>
      </c>
      <c r="CD132" s="485" t="s">
        <v>3369</v>
      </c>
      <c r="CE132" s="485" t="s">
        <v>3369</v>
      </c>
      <c r="CF132" s="485" t="s">
        <v>3369</v>
      </c>
      <c r="CG132" s="485" t="s">
        <v>3369</v>
      </c>
      <c r="CH132" s="485" t="s">
        <v>3369</v>
      </c>
      <c r="CI132" s="485" t="s">
        <v>3369</v>
      </c>
      <c r="CJ132" s="485" t="s">
        <v>3369</v>
      </c>
      <c r="CK132" s="485" t="s">
        <v>3369</v>
      </c>
      <c r="CL132" s="485" t="s">
        <v>3369</v>
      </c>
      <c r="CM132" s="485" t="s">
        <v>3369</v>
      </c>
      <c r="CN132" s="485" t="s">
        <v>3369</v>
      </c>
      <c r="CO132" s="485" t="s">
        <v>3369</v>
      </c>
      <c r="CP132" s="485" t="s">
        <v>3369</v>
      </c>
      <c r="CQ132" s="485" t="s">
        <v>3369</v>
      </c>
      <c r="CR132" s="485" t="s">
        <v>3369</v>
      </c>
      <c r="CS132" s="485" t="s">
        <v>3369</v>
      </c>
      <c r="CT132" s="485" t="s">
        <v>3369</v>
      </c>
      <c r="CU132" s="485" t="s">
        <v>3369</v>
      </c>
      <c r="CV132" s="485" t="s">
        <v>3369</v>
      </c>
      <c r="CW132" s="485" t="s">
        <v>3369</v>
      </c>
      <c r="CX132" s="485" t="s">
        <v>3369</v>
      </c>
      <c r="CY132" s="485" t="s">
        <v>3369</v>
      </c>
      <c r="CZ132" s="485" t="s">
        <v>3369</v>
      </c>
      <c r="DA132" s="485" t="s">
        <v>3369</v>
      </c>
      <c r="DB132" s="485" t="s">
        <v>3369</v>
      </c>
      <c r="DC132" s="485" t="s">
        <v>3369</v>
      </c>
      <c r="DD132" s="485" t="s">
        <v>3369</v>
      </c>
      <c r="DE132" s="485" t="s">
        <v>3369</v>
      </c>
      <c r="DF132" s="485" t="s">
        <v>3369</v>
      </c>
      <c r="DG132" s="485" t="s">
        <v>3369</v>
      </c>
      <c r="DH132" s="485" t="s">
        <v>3369</v>
      </c>
      <c r="DI132" s="485" t="s">
        <v>3369</v>
      </c>
      <c r="DJ132" s="485" t="s">
        <v>3369</v>
      </c>
      <c r="DK132" s="485" t="s">
        <v>3369</v>
      </c>
      <c r="DL132" s="485" t="s">
        <v>3369</v>
      </c>
      <c r="DM132" s="485" t="s">
        <v>3369</v>
      </c>
      <c r="DN132" s="485" t="s">
        <v>3369</v>
      </c>
      <c r="DP132" s="496" t="str">
        <f t="shared" si="69"/>
        <v>PCD_DPW3_CYBR_DLY_S7</v>
      </c>
      <c r="DQ132" s="496" t="str">
        <f t="shared" si="69"/>
        <v>PCD_DPW3_CYBR_DIR_S7</v>
      </c>
      <c r="DR132" s="496" t="str">
        <f t="shared" si="69"/>
        <v>PCD_DPW3_CYBR_DSCR_S7</v>
      </c>
      <c r="DS132" s="496" t="str">
        <f t="shared" si="69"/>
        <v>PCD_DPW3_CYBR_DCS_S7</v>
      </c>
      <c r="DT132" s="496" t="str">
        <f t="shared" si="69"/>
        <v>PCD_DPW3_CYBR_DSPC_S7</v>
      </c>
      <c r="DU132" s="496" t="str">
        <f t="shared" si="69"/>
        <v>PCD_DPW3_CYBR_DPP_S7</v>
      </c>
      <c r="DV132" s="496" t="str">
        <f t="shared" si="69"/>
        <v>PCD_DPW3_CYBR_DTPI_S7</v>
      </c>
      <c r="DW132" s="496" t="str">
        <f t="shared" si="69"/>
        <v>PCD_DPW3_CYBR_DCI_S7</v>
      </c>
      <c r="DX132" s="496" t="str">
        <f t="shared" si="69"/>
        <v>PCD_DPW3_CYBR_DSI_S7</v>
      </c>
      <c r="DY132" s="496" t="str">
        <f t="shared" si="69"/>
        <v>PCD_DPW3_CYBR_DER_S7</v>
      </c>
      <c r="DZ132" s="496" t="str">
        <f t="shared" si="68"/>
        <v>PCD_DPW3_CYBR_RS_S7</v>
      </c>
      <c r="EA132" s="496" t="str">
        <f t="shared" si="68"/>
        <v>PCD_DPW3_CYBR_DPLE_S7</v>
      </c>
    </row>
    <row r="133" spans="1:131" ht="15.6" thickBot="1" x14ac:dyDescent="0.3">
      <c r="A133" s="105"/>
      <c r="B133" s="93" t="str">
        <f t="shared" si="66"/>
        <v>YKY</v>
      </c>
      <c r="C133" s="284" t="s">
        <v>899</v>
      </c>
      <c r="D133" s="284" t="s">
        <v>119</v>
      </c>
      <c r="E133" s="109" t="s">
        <v>833</v>
      </c>
      <c r="F133" s="391" t="s">
        <v>3346</v>
      </c>
      <c r="G133" s="227" t="s">
        <v>1942</v>
      </c>
      <c r="H133" s="222" t="s">
        <v>1144</v>
      </c>
      <c r="I133" s="167">
        <v>0</v>
      </c>
      <c r="K133" s="1081"/>
      <c r="M133" s="429">
        <f>SUM( M125:M131)</f>
        <v>7</v>
      </c>
      <c r="N133" s="430">
        <f t="shared" ref="N133:BA133" si="70">SUM( N125:N131)</f>
        <v>7</v>
      </c>
      <c r="O133" s="431">
        <f t="shared" si="70"/>
        <v>7</v>
      </c>
      <c r="P133" s="431">
        <f t="shared" si="70"/>
        <v>7</v>
      </c>
      <c r="Q133" s="431">
        <f t="shared" si="70"/>
        <v>7</v>
      </c>
      <c r="R133" s="431">
        <f t="shared" si="70"/>
        <v>7</v>
      </c>
      <c r="S133" s="431">
        <f t="shared" si="70"/>
        <v>7</v>
      </c>
      <c r="T133" s="431">
        <f t="shared" si="70"/>
        <v>7</v>
      </c>
      <c r="U133" s="431">
        <f t="shared" si="70"/>
        <v>7</v>
      </c>
      <c r="V133" s="431">
        <f t="shared" si="70"/>
        <v>7</v>
      </c>
      <c r="W133" s="431">
        <f t="shared" si="70"/>
        <v>7</v>
      </c>
      <c r="X133" s="431">
        <f t="shared" si="70"/>
        <v>7</v>
      </c>
      <c r="Y133" s="431">
        <f t="shared" si="70"/>
        <v>7</v>
      </c>
      <c r="Z133" s="431">
        <f t="shared" si="70"/>
        <v>7</v>
      </c>
      <c r="AA133" s="431">
        <f t="shared" si="70"/>
        <v>7</v>
      </c>
      <c r="AB133" s="431">
        <f t="shared" si="70"/>
        <v>7</v>
      </c>
      <c r="AC133" s="431">
        <f t="shared" si="70"/>
        <v>7</v>
      </c>
      <c r="AD133" s="431">
        <f t="shared" si="70"/>
        <v>7</v>
      </c>
      <c r="AE133" s="431">
        <f t="shared" si="70"/>
        <v>7</v>
      </c>
      <c r="AF133" s="431">
        <f t="shared" si="70"/>
        <v>7</v>
      </c>
      <c r="AG133" s="431">
        <f t="shared" si="70"/>
        <v>7</v>
      </c>
      <c r="AH133" s="431">
        <f t="shared" si="70"/>
        <v>7</v>
      </c>
      <c r="AI133" s="431">
        <f t="shared" si="70"/>
        <v>7</v>
      </c>
      <c r="AJ133" s="431">
        <f t="shared" si="70"/>
        <v>7</v>
      </c>
      <c r="AK133" s="431">
        <f t="shared" si="70"/>
        <v>7</v>
      </c>
      <c r="AL133" s="431">
        <f t="shared" si="70"/>
        <v>7</v>
      </c>
      <c r="AM133" s="431">
        <f t="shared" si="70"/>
        <v>7</v>
      </c>
      <c r="AN133" s="431">
        <f t="shared" si="70"/>
        <v>7</v>
      </c>
      <c r="AO133" s="431">
        <f t="shared" si="70"/>
        <v>7</v>
      </c>
      <c r="AP133" s="431">
        <f t="shared" si="70"/>
        <v>7</v>
      </c>
      <c r="AQ133" s="431">
        <f t="shared" si="70"/>
        <v>7</v>
      </c>
      <c r="AR133" s="431">
        <f t="shared" si="70"/>
        <v>7</v>
      </c>
      <c r="AS133" s="431">
        <f t="shared" si="70"/>
        <v>7</v>
      </c>
      <c r="AT133" s="431">
        <f t="shared" si="70"/>
        <v>7</v>
      </c>
      <c r="AU133" s="431">
        <f t="shared" si="70"/>
        <v>7</v>
      </c>
      <c r="AV133" s="431">
        <f t="shared" si="70"/>
        <v>7</v>
      </c>
      <c r="AW133" s="431">
        <f t="shared" si="70"/>
        <v>7</v>
      </c>
      <c r="AX133" s="431">
        <f t="shared" si="70"/>
        <v>7</v>
      </c>
      <c r="AY133" s="431">
        <f t="shared" si="70"/>
        <v>7</v>
      </c>
      <c r="AZ133" s="431">
        <f t="shared" si="70"/>
        <v>7</v>
      </c>
      <c r="BA133" s="432">
        <f t="shared" si="70"/>
        <v>7</v>
      </c>
      <c r="BC133" s="127"/>
      <c r="BD133" s="128"/>
      <c r="BE133" s="128"/>
      <c r="BF133" s="128"/>
      <c r="BG133" s="128"/>
      <c r="BH133" s="128"/>
      <c r="BI133" s="128"/>
      <c r="BJ133" s="128"/>
      <c r="BK133" s="128"/>
      <c r="BL133" s="128"/>
      <c r="BM133" s="128"/>
      <c r="BN133" s="90"/>
      <c r="BU133" s="230" t="s">
        <v>3347</v>
      </c>
      <c r="BX133" s="348"/>
      <c r="BY133" t="s">
        <v>3349</v>
      </c>
      <c r="BZ133" s="495" t="s">
        <v>3370</v>
      </c>
      <c r="CA133" s="486" t="s">
        <v>3370</v>
      </c>
      <c r="CB133" s="487" t="s">
        <v>3370</v>
      </c>
      <c r="CC133" s="487" t="s">
        <v>3370</v>
      </c>
      <c r="CD133" s="487" t="s">
        <v>3370</v>
      </c>
      <c r="CE133" s="487" t="s">
        <v>3370</v>
      </c>
      <c r="CF133" s="487" t="s">
        <v>3370</v>
      </c>
      <c r="CG133" s="487" t="s">
        <v>3370</v>
      </c>
      <c r="CH133" s="487" t="s">
        <v>3370</v>
      </c>
      <c r="CI133" s="487" t="s">
        <v>3370</v>
      </c>
      <c r="CJ133" s="487" t="s">
        <v>3370</v>
      </c>
      <c r="CK133" s="487" t="s">
        <v>3370</v>
      </c>
      <c r="CL133" s="487" t="s">
        <v>3370</v>
      </c>
      <c r="CM133" s="487" t="s">
        <v>3370</v>
      </c>
      <c r="CN133" s="487" t="s">
        <v>3370</v>
      </c>
      <c r="CO133" s="487" t="s">
        <v>3370</v>
      </c>
      <c r="CP133" s="487" t="s">
        <v>3370</v>
      </c>
      <c r="CQ133" s="487" t="s">
        <v>3370</v>
      </c>
      <c r="CR133" s="487" t="s">
        <v>3370</v>
      </c>
      <c r="CS133" s="487" t="s">
        <v>3370</v>
      </c>
      <c r="CT133" s="487" t="s">
        <v>3370</v>
      </c>
      <c r="CU133" s="487" t="s">
        <v>3370</v>
      </c>
      <c r="CV133" s="487" t="s">
        <v>3370</v>
      </c>
      <c r="CW133" s="487" t="s">
        <v>3370</v>
      </c>
      <c r="CX133" s="487" t="s">
        <v>3370</v>
      </c>
      <c r="CY133" s="487" t="s">
        <v>3370</v>
      </c>
      <c r="CZ133" s="487" t="s">
        <v>3370</v>
      </c>
      <c r="DA133" s="487" t="s">
        <v>3370</v>
      </c>
      <c r="DB133" s="487" t="s">
        <v>3370</v>
      </c>
      <c r="DC133" s="487" t="s">
        <v>3370</v>
      </c>
      <c r="DD133" s="487" t="s">
        <v>3370</v>
      </c>
      <c r="DE133" s="487" t="s">
        <v>3370</v>
      </c>
      <c r="DF133" s="487" t="s">
        <v>3370</v>
      </c>
      <c r="DG133" s="487" t="s">
        <v>3370</v>
      </c>
      <c r="DH133" s="487" t="s">
        <v>3370</v>
      </c>
      <c r="DI133" s="487" t="s">
        <v>3370</v>
      </c>
      <c r="DJ133" s="487" t="s">
        <v>3370</v>
      </c>
      <c r="DK133" s="487" t="s">
        <v>3370</v>
      </c>
      <c r="DL133" s="487" t="s">
        <v>3370</v>
      </c>
      <c r="DM133" s="487" t="s">
        <v>3370</v>
      </c>
      <c r="DN133" s="488" t="s">
        <v>3370</v>
      </c>
      <c r="DP133" s="496" t="str">
        <f t="shared" si="69"/>
        <v>PCD_DPW3_CYBR_DLY_ST</v>
      </c>
      <c r="DQ133" s="496" t="str">
        <f t="shared" si="69"/>
        <v>PCD_DPW3_CYBR_DIR_ST</v>
      </c>
      <c r="DR133" s="496" t="str">
        <f t="shared" si="69"/>
        <v>PCD_DPW3_CYBR_DSCR_ST</v>
      </c>
      <c r="DS133" s="496" t="str">
        <f t="shared" si="69"/>
        <v>PCD_DPW3_CYBR_DCS_ST</v>
      </c>
      <c r="DT133" s="496" t="str">
        <f t="shared" si="69"/>
        <v>PCD_DPW3_CYBR_DSPC_ST</v>
      </c>
      <c r="DU133" s="496" t="str">
        <f t="shared" si="69"/>
        <v>PCD_DPW3_CYBR_DPP_ST</v>
      </c>
      <c r="DV133" s="496" t="str">
        <f t="shared" si="69"/>
        <v>PCD_DPW3_CYBR_DTPI_ST</v>
      </c>
      <c r="DW133" s="496" t="str">
        <f t="shared" si="69"/>
        <v>PCD_DPW3_CYBR_DCI_ST</v>
      </c>
      <c r="DX133" s="496" t="str">
        <f t="shared" si="69"/>
        <v>PCD_DPW3_CYBR_DSI_ST</v>
      </c>
      <c r="DY133" s="496" t="str">
        <f t="shared" si="69"/>
        <v>PCD_DPW3_CYBR_DER_ST</v>
      </c>
      <c r="DZ133" s="496" t="str">
        <f t="shared" si="68"/>
        <v>PCD_DPW3_CYBR_RS_ST</v>
      </c>
      <c r="EA133" s="496" t="str">
        <f t="shared" si="68"/>
        <v>PCD_DPW3_CYBR_DPLE_ST</v>
      </c>
    </row>
    <row r="134" spans="1:131" ht="15.6" thickBot="1" x14ac:dyDescent="0.3">
      <c r="A134" s="105"/>
      <c r="B134" s="112" t="str">
        <f xml:space="preserve"> B133</f>
        <v>YKY</v>
      </c>
      <c r="C134" s="280" t="s">
        <v>899</v>
      </c>
      <c r="D134" s="280" t="s">
        <v>123</v>
      </c>
      <c r="E134" s="106" t="s">
        <v>833</v>
      </c>
      <c r="F134" s="272" t="s">
        <v>3371</v>
      </c>
      <c r="G134" s="19" t="s">
        <v>1904</v>
      </c>
      <c r="H134" s="11" t="s">
        <v>1144</v>
      </c>
      <c r="I134" s="166">
        <v>0</v>
      </c>
      <c r="K134" s="1081">
        <v>2</v>
      </c>
      <c r="M134" s="126">
        <v>0</v>
      </c>
      <c r="N134" s="126">
        <v>0</v>
      </c>
      <c r="O134" s="52">
        <v>0</v>
      </c>
      <c r="P134" s="52">
        <v>0</v>
      </c>
      <c r="Q134" s="52">
        <v>0</v>
      </c>
      <c r="R134" s="9">
        <v>0</v>
      </c>
      <c r="S134" s="9">
        <v>0</v>
      </c>
      <c r="T134" s="9">
        <v>0</v>
      </c>
      <c r="U134" s="9">
        <v>0</v>
      </c>
      <c r="V134" s="9">
        <v>0</v>
      </c>
      <c r="W134" s="9">
        <v>0</v>
      </c>
      <c r="X134" s="9">
        <v>0</v>
      </c>
      <c r="Y134" s="9">
        <v>0</v>
      </c>
      <c r="Z134" s="9">
        <v>0</v>
      </c>
      <c r="AA134" s="9">
        <v>0</v>
      </c>
      <c r="AB134" s="9">
        <v>0</v>
      </c>
      <c r="AC134" s="9">
        <v>0</v>
      </c>
      <c r="AD134" s="9">
        <v>0</v>
      </c>
      <c r="AE134" s="9">
        <v>0</v>
      </c>
      <c r="AF134" s="9">
        <v>0</v>
      </c>
      <c r="AG134" s="9">
        <v>0</v>
      </c>
      <c r="AH134" s="9">
        <v>0</v>
      </c>
      <c r="AI134" s="9">
        <v>0</v>
      </c>
      <c r="AJ134" s="9">
        <v>0</v>
      </c>
      <c r="AK134" s="9">
        <v>0</v>
      </c>
      <c r="AL134" s="9">
        <v>0</v>
      </c>
      <c r="AM134" s="9">
        <v>0</v>
      </c>
      <c r="AN134" s="9">
        <v>0</v>
      </c>
      <c r="AO134" s="9">
        <v>0</v>
      </c>
      <c r="AP134" s="9">
        <v>0</v>
      </c>
      <c r="AQ134" s="9">
        <v>0</v>
      </c>
      <c r="AR134" s="9">
        <v>0</v>
      </c>
      <c r="AS134" s="9">
        <v>0</v>
      </c>
      <c r="AT134" s="9">
        <v>0</v>
      </c>
      <c r="AU134" s="56">
        <v>0</v>
      </c>
      <c r="AV134" s="56">
        <v>0</v>
      </c>
      <c r="AW134" s="56">
        <v>0</v>
      </c>
      <c r="AX134" s="56">
        <v>0</v>
      </c>
      <c r="AY134" s="56">
        <v>0</v>
      </c>
      <c r="AZ134" s="56">
        <v>0</v>
      </c>
      <c r="BA134" s="89">
        <v>0</v>
      </c>
      <c r="BC134" s="168"/>
      <c r="BD134" s="52"/>
      <c r="BE134" s="9"/>
      <c r="BF134" s="9"/>
      <c r="BG134" s="9"/>
      <c r="BH134" s="9"/>
      <c r="BI134" s="9"/>
      <c r="BJ134" s="9"/>
      <c r="BK134" s="9"/>
      <c r="BL134" s="9"/>
      <c r="BM134" s="9"/>
      <c r="BN134" s="89"/>
      <c r="BU134" s="230" t="s">
        <v>3372</v>
      </c>
      <c r="BX134" s="348" t="s">
        <v>3373</v>
      </c>
      <c r="BY134" t="s">
        <v>3374</v>
      </c>
      <c r="BZ134" s="480" t="s">
        <v>3375</v>
      </c>
      <c r="CA134" s="480" t="s">
        <v>3375</v>
      </c>
      <c r="CB134" s="481" t="s">
        <v>3375</v>
      </c>
      <c r="CC134" s="481" t="s">
        <v>3375</v>
      </c>
      <c r="CD134" s="481" t="s">
        <v>3375</v>
      </c>
      <c r="CE134" s="482" t="s">
        <v>3375</v>
      </c>
      <c r="CF134" s="482" t="s">
        <v>3375</v>
      </c>
      <c r="CG134" s="482" t="s">
        <v>3375</v>
      </c>
      <c r="CH134" s="482" t="s">
        <v>3375</v>
      </c>
      <c r="CI134" s="482" t="s">
        <v>3375</v>
      </c>
      <c r="CJ134" s="482" t="s">
        <v>3375</v>
      </c>
      <c r="CK134" s="482" t="s">
        <v>3375</v>
      </c>
      <c r="CL134" s="482" t="s">
        <v>3375</v>
      </c>
      <c r="CM134" s="482" t="s">
        <v>3375</v>
      </c>
      <c r="CN134" s="482" t="s">
        <v>3375</v>
      </c>
      <c r="CO134" s="482" t="s">
        <v>3375</v>
      </c>
      <c r="CP134" s="482" t="s">
        <v>3375</v>
      </c>
      <c r="CQ134" s="482" t="s">
        <v>3375</v>
      </c>
      <c r="CR134" s="482" t="s">
        <v>3375</v>
      </c>
      <c r="CS134" s="482" t="s">
        <v>3375</v>
      </c>
      <c r="CT134" s="482" t="s">
        <v>3375</v>
      </c>
      <c r="CU134" s="482" t="s">
        <v>3375</v>
      </c>
      <c r="CV134" s="482" t="s">
        <v>3375</v>
      </c>
      <c r="CW134" s="482" t="s">
        <v>3375</v>
      </c>
      <c r="CX134" s="482" t="s">
        <v>3375</v>
      </c>
      <c r="CY134" s="482" t="s">
        <v>3375</v>
      </c>
      <c r="CZ134" s="482" t="s">
        <v>3375</v>
      </c>
      <c r="DA134" s="482" t="s">
        <v>3375</v>
      </c>
      <c r="DB134" s="482" t="s">
        <v>3375</v>
      </c>
      <c r="DC134" s="482" t="s">
        <v>3375</v>
      </c>
      <c r="DD134" s="482" t="s">
        <v>3375</v>
      </c>
      <c r="DE134" s="482" t="s">
        <v>3375</v>
      </c>
      <c r="DF134" s="482" t="s">
        <v>3375</v>
      </c>
      <c r="DG134" s="482" t="s">
        <v>3375</v>
      </c>
      <c r="DH134" s="483" t="s">
        <v>3375</v>
      </c>
      <c r="DI134" s="483" t="s">
        <v>3375</v>
      </c>
      <c r="DJ134" s="483" t="s">
        <v>3375</v>
      </c>
      <c r="DK134" s="483" t="s">
        <v>3375</v>
      </c>
      <c r="DL134" s="483" t="s">
        <v>3375</v>
      </c>
      <c r="DM134" s="483" t="s">
        <v>3375</v>
      </c>
      <c r="DN134" s="484" t="s">
        <v>3375</v>
      </c>
      <c r="DP134" s="348" t="s">
        <v>3376</v>
      </c>
      <c r="DQ134" s="333" t="s">
        <v>3377</v>
      </c>
      <c r="DR134" s="290" t="s">
        <v>3378</v>
      </c>
      <c r="DS134" s="290" t="s">
        <v>3379</v>
      </c>
      <c r="DT134" s="290" t="s">
        <v>3380</v>
      </c>
      <c r="DU134" s="290" t="s">
        <v>3381</v>
      </c>
      <c r="DV134" s="290" t="s">
        <v>3382</v>
      </c>
      <c r="DW134" s="290" t="s">
        <v>3383</v>
      </c>
      <c r="DX134" s="290" t="s">
        <v>3384</v>
      </c>
      <c r="DY134" s="290" t="s">
        <v>3385</v>
      </c>
      <c r="DZ134" s="290" t="s">
        <v>3386</v>
      </c>
      <c r="EA134" s="290" t="s">
        <v>3387</v>
      </c>
    </row>
    <row r="135" spans="1:131" ht="15.6" thickBot="1" x14ac:dyDescent="0.3">
      <c r="A135" s="105"/>
      <c r="B135" s="91" t="str">
        <f t="shared" ref="B135:B142" si="71" xml:space="preserve"> B134</f>
        <v>YKY</v>
      </c>
      <c r="C135" s="24" t="s">
        <v>899</v>
      </c>
      <c r="D135" s="24" t="s">
        <v>123</v>
      </c>
      <c r="E135" s="63" t="s">
        <v>833</v>
      </c>
      <c r="F135" s="78" t="s">
        <v>3371</v>
      </c>
      <c r="G135" s="19" t="s">
        <v>1921</v>
      </c>
      <c r="H135" s="11" t="s">
        <v>1144</v>
      </c>
      <c r="I135" s="166">
        <v>0</v>
      </c>
      <c r="K135" s="1081"/>
      <c r="M135" s="126">
        <v>2</v>
      </c>
      <c r="N135" s="126">
        <v>2</v>
      </c>
      <c r="O135" s="52">
        <v>1</v>
      </c>
      <c r="P135" s="52">
        <v>1</v>
      </c>
      <c r="Q135" s="52">
        <v>1</v>
      </c>
      <c r="R135" s="9">
        <v>0</v>
      </c>
      <c r="S135" s="9">
        <v>0</v>
      </c>
      <c r="T135" s="9">
        <v>0</v>
      </c>
      <c r="U135" s="9">
        <v>0</v>
      </c>
      <c r="V135" s="9">
        <v>0</v>
      </c>
      <c r="W135" s="9">
        <v>0</v>
      </c>
      <c r="X135" s="9">
        <v>0</v>
      </c>
      <c r="Y135" s="9">
        <v>0</v>
      </c>
      <c r="Z135" s="9">
        <v>0</v>
      </c>
      <c r="AA135" s="9">
        <v>0</v>
      </c>
      <c r="AB135" s="9">
        <v>0</v>
      </c>
      <c r="AC135" s="9">
        <v>0</v>
      </c>
      <c r="AD135" s="9">
        <v>0</v>
      </c>
      <c r="AE135" s="9">
        <v>0</v>
      </c>
      <c r="AF135" s="9">
        <v>0</v>
      </c>
      <c r="AG135" s="9">
        <v>0</v>
      </c>
      <c r="AH135" s="9">
        <v>0</v>
      </c>
      <c r="AI135" s="9">
        <v>0</v>
      </c>
      <c r="AJ135" s="9">
        <v>0</v>
      </c>
      <c r="AK135" s="9">
        <v>0</v>
      </c>
      <c r="AL135" s="9">
        <v>0</v>
      </c>
      <c r="AM135" s="9">
        <v>0</v>
      </c>
      <c r="AN135" s="9">
        <v>0</v>
      </c>
      <c r="AO135" s="9">
        <v>0</v>
      </c>
      <c r="AP135" s="9">
        <v>0</v>
      </c>
      <c r="AQ135" s="9">
        <v>0</v>
      </c>
      <c r="AR135" s="9">
        <v>0</v>
      </c>
      <c r="AS135" s="9">
        <v>0</v>
      </c>
      <c r="AT135" s="9">
        <v>0</v>
      </c>
      <c r="AU135" s="56">
        <v>0</v>
      </c>
      <c r="AV135" s="56">
        <v>0</v>
      </c>
      <c r="AW135" s="56">
        <v>0</v>
      </c>
      <c r="AX135" s="56">
        <v>0</v>
      </c>
      <c r="AY135" s="56">
        <v>0</v>
      </c>
      <c r="AZ135" s="56">
        <v>0</v>
      </c>
      <c r="BA135" s="89">
        <v>0</v>
      </c>
      <c r="BC135" s="168"/>
      <c r="BD135" s="52"/>
      <c r="BE135" s="9"/>
      <c r="BF135" s="9"/>
      <c r="BG135" s="9"/>
      <c r="BH135" s="9"/>
      <c r="BI135" s="9"/>
      <c r="BJ135" s="9"/>
      <c r="BK135" s="9"/>
      <c r="BL135" s="9"/>
      <c r="BM135" s="9"/>
      <c r="BN135" s="89"/>
      <c r="BU135" s="230" t="s">
        <v>3372</v>
      </c>
      <c r="BX135" s="348"/>
      <c r="BY135" t="s">
        <v>3374</v>
      </c>
      <c r="BZ135" s="480" t="s">
        <v>3388</v>
      </c>
      <c r="CA135" s="480" t="s">
        <v>3388</v>
      </c>
      <c r="CB135" s="480" t="s">
        <v>3388</v>
      </c>
      <c r="CC135" s="480" t="s">
        <v>3388</v>
      </c>
      <c r="CD135" s="480" t="s">
        <v>3388</v>
      </c>
      <c r="CE135" s="480" t="s">
        <v>3388</v>
      </c>
      <c r="CF135" s="480" t="s">
        <v>3388</v>
      </c>
      <c r="CG135" s="480" t="s">
        <v>3388</v>
      </c>
      <c r="CH135" s="480" t="s">
        <v>3388</v>
      </c>
      <c r="CI135" s="480" t="s">
        <v>3388</v>
      </c>
      <c r="CJ135" s="480" t="s">
        <v>3388</v>
      </c>
      <c r="CK135" s="480" t="s">
        <v>3388</v>
      </c>
      <c r="CL135" s="480" t="s">
        <v>3388</v>
      </c>
      <c r="CM135" s="480" t="s">
        <v>3388</v>
      </c>
      <c r="CN135" s="480" t="s">
        <v>3388</v>
      </c>
      <c r="CO135" s="480" t="s">
        <v>3388</v>
      </c>
      <c r="CP135" s="480" t="s">
        <v>3388</v>
      </c>
      <c r="CQ135" s="480" t="s">
        <v>3388</v>
      </c>
      <c r="CR135" s="480" t="s">
        <v>3388</v>
      </c>
      <c r="CS135" s="480" t="s">
        <v>3388</v>
      </c>
      <c r="CT135" s="480" t="s">
        <v>3388</v>
      </c>
      <c r="CU135" s="480" t="s">
        <v>3388</v>
      </c>
      <c r="CV135" s="480" t="s">
        <v>3388</v>
      </c>
      <c r="CW135" s="480" t="s">
        <v>3388</v>
      </c>
      <c r="CX135" s="480" t="s">
        <v>3388</v>
      </c>
      <c r="CY135" s="480" t="s">
        <v>3388</v>
      </c>
      <c r="CZ135" s="480" t="s">
        <v>3388</v>
      </c>
      <c r="DA135" s="480" t="s">
        <v>3388</v>
      </c>
      <c r="DB135" s="480" t="s">
        <v>3388</v>
      </c>
      <c r="DC135" s="480" t="s">
        <v>3388</v>
      </c>
      <c r="DD135" s="480" t="s">
        <v>3388</v>
      </c>
      <c r="DE135" s="480" t="s">
        <v>3388</v>
      </c>
      <c r="DF135" s="480" t="s">
        <v>3388</v>
      </c>
      <c r="DG135" s="480" t="s">
        <v>3388</v>
      </c>
      <c r="DH135" s="480" t="s">
        <v>3388</v>
      </c>
      <c r="DI135" s="480" t="s">
        <v>3388</v>
      </c>
      <c r="DJ135" s="480" t="s">
        <v>3388</v>
      </c>
      <c r="DK135" s="480" t="s">
        <v>3388</v>
      </c>
      <c r="DL135" s="480" t="s">
        <v>3388</v>
      </c>
      <c r="DM135" s="480" t="s">
        <v>3388</v>
      </c>
      <c r="DN135" s="480" t="s">
        <v>3388</v>
      </c>
      <c r="DP135" s="496" t="str">
        <f>DP$134&amp;$DO9</f>
        <v>PCD_DPW3_SEMD_DLY_S1</v>
      </c>
      <c r="DQ135" s="496" t="str">
        <f t="shared" ref="DQ135:DY135" si="72">DQ$134&amp;$DO9</f>
        <v>PCD_DPW3_SEMD_DIR_S1</v>
      </c>
      <c r="DR135" s="496" t="str">
        <f t="shared" si="72"/>
        <v>PCD_DPW3_SEMD_DSCR_S1</v>
      </c>
      <c r="DS135" s="496" t="str">
        <f t="shared" si="72"/>
        <v>PCD_DPW3_SEMD_DCS_S1</v>
      </c>
      <c r="DT135" s="496" t="str">
        <f t="shared" si="72"/>
        <v>PCD_DPW3_SEMD_DSPC_S1</v>
      </c>
      <c r="DU135" s="496" t="str">
        <f t="shared" si="72"/>
        <v>PCD_DPW3_SEMD_DPP_S1</v>
      </c>
      <c r="DV135" s="496" t="str">
        <f t="shared" si="72"/>
        <v>PCD_DPW3_SEMD_DTPI_S1</v>
      </c>
      <c r="DW135" s="496" t="str">
        <f t="shared" si="72"/>
        <v>PCD_DPW3_SEMD_DCI_S1</v>
      </c>
      <c r="DX135" s="496" t="str">
        <f t="shared" si="72"/>
        <v>PCD_DPW3_SEMD_DSI_S1</v>
      </c>
      <c r="DY135" s="496" t="str">
        <f t="shared" si="72"/>
        <v>PCD_DPW3_SEMD_DER_S1</v>
      </c>
      <c r="DZ135" s="496" t="str">
        <f t="shared" ref="DZ135:EA142" si="73">DZ$134&amp;$DO9</f>
        <v>PCD_DPW3_SEMD_RS_S1</v>
      </c>
      <c r="EA135" s="496" t="str">
        <f t="shared" si="73"/>
        <v>PCD_DPW3_SEMD_DPLE_S1</v>
      </c>
    </row>
    <row r="136" spans="1:131" ht="15.6" thickBot="1" x14ac:dyDescent="0.3">
      <c r="A136" s="105"/>
      <c r="B136" s="91" t="str">
        <f t="shared" si="71"/>
        <v>YKY</v>
      </c>
      <c r="C136" s="24" t="s">
        <v>899</v>
      </c>
      <c r="D136" s="24" t="s">
        <v>123</v>
      </c>
      <c r="E136" s="63" t="s">
        <v>833</v>
      </c>
      <c r="F136" s="78" t="s">
        <v>3371</v>
      </c>
      <c r="G136" s="19" t="s">
        <v>1924</v>
      </c>
      <c r="H136" s="11" t="s">
        <v>1144</v>
      </c>
      <c r="I136" s="166">
        <v>0</v>
      </c>
      <c r="K136" s="1081"/>
      <c r="M136" s="126">
        <v>0</v>
      </c>
      <c r="N136" s="126">
        <v>0</v>
      </c>
      <c r="O136" s="52">
        <v>0</v>
      </c>
      <c r="P136" s="52">
        <v>0</v>
      </c>
      <c r="Q136" s="52">
        <v>0</v>
      </c>
      <c r="R136" s="9">
        <v>1</v>
      </c>
      <c r="S136" s="9">
        <v>0</v>
      </c>
      <c r="T136" s="9">
        <v>0</v>
      </c>
      <c r="U136" s="9">
        <v>0</v>
      </c>
      <c r="V136" s="9">
        <v>0</v>
      </c>
      <c r="W136" s="9">
        <v>0</v>
      </c>
      <c r="X136" s="9">
        <v>0</v>
      </c>
      <c r="Y136" s="9">
        <v>0</v>
      </c>
      <c r="Z136" s="9">
        <v>0</v>
      </c>
      <c r="AA136" s="9">
        <v>0</v>
      </c>
      <c r="AB136" s="9">
        <v>0</v>
      </c>
      <c r="AC136" s="9">
        <v>0</v>
      </c>
      <c r="AD136" s="9">
        <v>0</v>
      </c>
      <c r="AE136" s="9">
        <v>0</v>
      </c>
      <c r="AF136" s="9">
        <v>0</v>
      </c>
      <c r="AG136" s="9">
        <v>0</v>
      </c>
      <c r="AH136" s="9">
        <v>0</v>
      </c>
      <c r="AI136" s="9">
        <v>0</v>
      </c>
      <c r="AJ136" s="9">
        <v>0</v>
      </c>
      <c r="AK136" s="9">
        <v>0</v>
      </c>
      <c r="AL136" s="9">
        <v>0</v>
      </c>
      <c r="AM136" s="9">
        <v>0</v>
      </c>
      <c r="AN136" s="9">
        <v>0</v>
      </c>
      <c r="AO136" s="9">
        <v>0</v>
      </c>
      <c r="AP136" s="9">
        <v>0</v>
      </c>
      <c r="AQ136" s="9">
        <v>0</v>
      </c>
      <c r="AR136" s="9">
        <v>0</v>
      </c>
      <c r="AS136" s="9">
        <v>0</v>
      </c>
      <c r="AT136" s="9">
        <v>0</v>
      </c>
      <c r="AU136" s="56">
        <v>0</v>
      </c>
      <c r="AV136" s="56">
        <v>0</v>
      </c>
      <c r="AW136" s="56">
        <v>0</v>
      </c>
      <c r="AX136" s="56">
        <v>0</v>
      </c>
      <c r="AY136" s="56">
        <v>0</v>
      </c>
      <c r="AZ136" s="56">
        <v>0</v>
      </c>
      <c r="BA136" s="89">
        <v>0</v>
      </c>
      <c r="BC136" s="168"/>
      <c r="BD136" s="52"/>
      <c r="BE136" s="9"/>
      <c r="BF136" s="9"/>
      <c r="BG136" s="9"/>
      <c r="BH136" s="9"/>
      <c r="BI136" s="9"/>
      <c r="BJ136" s="9"/>
      <c r="BK136" s="9"/>
      <c r="BL136" s="9"/>
      <c r="BM136" s="9"/>
      <c r="BN136" s="89"/>
      <c r="BU136" s="230" t="s">
        <v>3372</v>
      </c>
      <c r="BX136" s="348"/>
      <c r="BY136" t="s">
        <v>3374</v>
      </c>
      <c r="BZ136" s="480" t="s">
        <v>3389</v>
      </c>
      <c r="CA136" s="480" t="s">
        <v>3389</v>
      </c>
      <c r="CB136" s="480" t="s">
        <v>3389</v>
      </c>
      <c r="CC136" s="480" t="s">
        <v>3389</v>
      </c>
      <c r="CD136" s="480" t="s">
        <v>3389</v>
      </c>
      <c r="CE136" s="480" t="s">
        <v>3389</v>
      </c>
      <c r="CF136" s="480" t="s">
        <v>3389</v>
      </c>
      <c r="CG136" s="480" t="s">
        <v>3389</v>
      </c>
      <c r="CH136" s="480" t="s">
        <v>3389</v>
      </c>
      <c r="CI136" s="480" t="s">
        <v>3389</v>
      </c>
      <c r="CJ136" s="480" t="s">
        <v>3389</v>
      </c>
      <c r="CK136" s="480" t="s">
        <v>3389</v>
      </c>
      <c r="CL136" s="480" t="s">
        <v>3389</v>
      </c>
      <c r="CM136" s="480" t="s">
        <v>3389</v>
      </c>
      <c r="CN136" s="480" t="s">
        <v>3389</v>
      </c>
      <c r="CO136" s="480" t="s">
        <v>3389</v>
      </c>
      <c r="CP136" s="480" t="s">
        <v>3389</v>
      </c>
      <c r="CQ136" s="480" t="s">
        <v>3389</v>
      </c>
      <c r="CR136" s="480" t="s">
        <v>3389</v>
      </c>
      <c r="CS136" s="480" t="s">
        <v>3389</v>
      </c>
      <c r="CT136" s="480" t="s">
        <v>3389</v>
      </c>
      <c r="CU136" s="480" t="s">
        <v>3389</v>
      </c>
      <c r="CV136" s="480" t="s">
        <v>3389</v>
      </c>
      <c r="CW136" s="480" t="s">
        <v>3389</v>
      </c>
      <c r="CX136" s="480" t="s">
        <v>3389</v>
      </c>
      <c r="CY136" s="480" t="s">
        <v>3389</v>
      </c>
      <c r="CZ136" s="480" t="s">
        <v>3389</v>
      </c>
      <c r="DA136" s="480" t="s">
        <v>3389</v>
      </c>
      <c r="DB136" s="480" t="s">
        <v>3389</v>
      </c>
      <c r="DC136" s="480" t="s">
        <v>3389</v>
      </c>
      <c r="DD136" s="480" t="s">
        <v>3389</v>
      </c>
      <c r="DE136" s="480" t="s">
        <v>3389</v>
      </c>
      <c r="DF136" s="480" t="s">
        <v>3389</v>
      </c>
      <c r="DG136" s="480" t="s">
        <v>3389</v>
      </c>
      <c r="DH136" s="480" t="s">
        <v>3389</v>
      </c>
      <c r="DI136" s="480" t="s">
        <v>3389</v>
      </c>
      <c r="DJ136" s="480" t="s">
        <v>3389</v>
      </c>
      <c r="DK136" s="480" t="s">
        <v>3389</v>
      </c>
      <c r="DL136" s="480" t="s">
        <v>3389</v>
      </c>
      <c r="DM136" s="480" t="s">
        <v>3389</v>
      </c>
      <c r="DN136" s="480" t="s">
        <v>3389</v>
      </c>
      <c r="DP136" s="496" t="str">
        <f t="shared" ref="DP136:DY142" si="74">DP$134&amp;$DO10</f>
        <v>PCD_DPW3_SEMD_DLY_S2</v>
      </c>
      <c r="DQ136" s="496" t="str">
        <f t="shared" si="74"/>
        <v>PCD_DPW3_SEMD_DIR_S2</v>
      </c>
      <c r="DR136" s="496" t="str">
        <f t="shared" si="74"/>
        <v>PCD_DPW3_SEMD_DSCR_S2</v>
      </c>
      <c r="DS136" s="496" t="str">
        <f t="shared" si="74"/>
        <v>PCD_DPW3_SEMD_DCS_S2</v>
      </c>
      <c r="DT136" s="496" t="str">
        <f t="shared" si="74"/>
        <v>PCD_DPW3_SEMD_DSPC_S2</v>
      </c>
      <c r="DU136" s="496" t="str">
        <f t="shared" si="74"/>
        <v>PCD_DPW3_SEMD_DPP_S2</v>
      </c>
      <c r="DV136" s="496" t="str">
        <f t="shared" si="74"/>
        <v>PCD_DPW3_SEMD_DTPI_S2</v>
      </c>
      <c r="DW136" s="496" t="str">
        <f t="shared" si="74"/>
        <v>PCD_DPW3_SEMD_DCI_S2</v>
      </c>
      <c r="DX136" s="496" t="str">
        <f t="shared" si="74"/>
        <v>PCD_DPW3_SEMD_DSI_S2</v>
      </c>
      <c r="DY136" s="496" t="str">
        <f t="shared" si="74"/>
        <v>PCD_DPW3_SEMD_DER_S2</v>
      </c>
      <c r="DZ136" s="496" t="str">
        <f t="shared" si="73"/>
        <v>PCD_DPW3_SEMD_RS_S2</v>
      </c>
      <c r="EA136" s="496" t="str">
        <f t="shared" si="73"/>
        <v>PCD_DPW3_SEMD_DPLE_S2</v>
      </c>
    </row>
    <row r="137" spans="1:131" ht="15.6" thickBot="1" x14ac:dyDescent="0.3">
      <c r="A137" s="105"/>
      <c r="B137" s="91" t="str">
        <f t="shared" si="71"/>
        <v>YKY</v>
      </c>
      <c r="C137" s="24" t="s">
        <v>899</v>
      </c>
      <c r="D137" s="24" t="s">
        <v>123</v>
      </c>
      <c r="E137" s="63" t="s">
        <v>833</v>
      </c>
      <c r="F137" s="78" t="s">
        <v>3371</v>
      </c>
      <c r="G137" s="19" t="s">
        <v>1927</v>
      </c>
      <c r="H137" s="11" t="s">
        <v>1144</v>
      </c>
      <c r="I137" s="166">
        <v>0</v>
      </c>
      <c r="K137" s="1081"/>
      <c r="M137" s="126">
        <v>0</v>
      </c>
      <c r="N137" s="126">
        <v>0</v>
      </c>
      <c r="O137" s="52">
        <v>0</v>
      </c>
      <c r="P137" s="52">
        <v>0</v>
      </c>
      <c r="Q137" s="52">
        <v>0</v>
      </c>
      <c r="R137" s="9">
        <v>0</v>
      </c>
      <c r="S137" s="9">
        <v>0</v>
      </c>
      <c r="T137" s="9">
        <v>0</v>
      </c>
      <c r="U137" s="9">
        <v>0</v>
      </c>
      <c r="V137" s="9">
        <v>0</v>
      </c>
      <c r="W137" s="9">
        <v>0</v>
      </c>
      <c r="X137" s="9">
        <v>0</v>
      </c>
      <c r="Y137" s="9">
        <v>0</v>
      </c>
      <c r="Z137" s="9">
        <v>0</v>
      </c>
      <c r="AA137" s="9">
        <v>0</v>
      </c>
      <c r="AB137" s="9">
        <v>0</v>
      </c>
      <c r="AC137" s="9">
        <v>0</v>
      </c>
      <c r="AD137" s="9">
        <v>0</v>
      </c>
      <c r="AE137" s="9">
        <v>0</v>
      </c>
      <c r="AF137" s="9">
        <v>0</v>
      </c>
      <c r="AG137" s="9">
        <v>0</v>
      </c>
      <c r="AH137" s="9">
        <v>0</v>
      </c>
      <c r="AI137" s="9">
        <v>0</v>
      </c>
      <c r="AJ137" s="9">
        <v>0</v>
      </c>
      <c r="AK137" s="9">
        <v>0</v>
      </c>
      <c r="AL137" s="9">
        <v>0</v>
      </c>
      <c r="AM137" s="9">
        <v>0</v>
      </c>
      <c r="AN137" s="9">
        <v>0</v>
      </c>
      <c r="AO137" s="9">
        <v>0</v>
      </c>
      <c r="AP137" s="9">
        <v>0</v>
      </c>
      <c r="AQ137" s="9">
        <v>0</v>
      </c>
      <c r="AR137" s="9">
        <v>0</v>
      </c>
      <c r="AS137" s="9">
        <v>0</v>
      </c>
      <c r="AT137" s="9">
        <v>0</v>
      </c>
      <c r="AU137" s="56">
        <v>0</v>
      </c>
      <c r="AV137" s="56">
        <v>0</v>
      </c>
      <c r="AW137" s="56">
        <v>0</v>
      </c>
      <c r="AX137" s="56">
        <v>0</v>
      </c>
      <c r="AY137" s="56">
        <v>0</v>
      </c>
      <c r="AZ137" s="56">
        <v>0</v>
      </c>
      <c r="BA137" s="89">
        <v>0</v>
      </c>
      <c r="BC137" s="168"/>
      <c r="BD137" s="52"/>
      <c r="BE137" s="9"/>
      <c r="BF137" s="9"/>
      <c r="BG137" s="9"/>
      <c r="BH137" s="9"/>
      <c r="BI137" s="9"/>
      <c r="BJ137" s="9"/>
      <c r="BK137" s="9"/>
      <c r="BL137" s="9"/>
      <c r="BM137" s="9"/>
      <c r="BN137" s="89"/>
      <c r="BU137" s="230" t="s">
        <v>3372</v>
      </c>
      <c r="BX137" s="348"/>
      <c r="BY137" t="s">
        <v>3374</v>
      </c>
      <c r="BZ137" s="480" t="s">
        <v>3390</v>
      </c>
      <c r="CA137" s="480" t="s">
        <v>3390</v>
      </c>
      <c r="CB137" s="480" t="s">
        <v>3390</v>
      </c>
      <c r="CC137" s="480" t="s">
        <v>3390</v>
      </c>
      <c r="CD137" s="480" t="s">
        <v>3390</v>
      </c>
      <c r="CE137" s="480" t="s">
        <v>3390</v>
      </c>
      <c r="CF137" s="480" t="s">
        <v>3390</v>
      </c>
      <c r="CG137" s="480" t="s">
        <v>3390</v>
      </c>
      <c r="CH137" s="480" t="s">
        <v>3390</v>
      </c>
      <c r="CI137" s="480" t="s">
        <v>3390</v>
      </c>
      <c r="CJ137" s="480" t="s">
        <v>3390</v>
      </c>
      <c r="CK137" s="480" t="s">
        <v>3390</v>
      </c>
      <c r="CL137" s="480" t="s">
        <v>3390</v>
      </c>
      <c r="CM137" s="480" t="s">
        <v>3390</v>
      </c>
      <c r="CN137" s="480" t="s">
        <v>3390</v>
      </c>
      <c r="CO137" s="480" t="s">
        <v>3390</v>
      </c>
      <c r="CP137" s="480" t="s">
        <v>3390</v>
      </c>
      <c r="CQ137" s="480" t="s">
        <v>3390</v>
      </c>
      <c r="CR137" s="480" t="s">
        <v>3390</v>
      </c>
      <c r="CS137" s="480" t="s">
        <v>3390</v>
      </c>
      <c r="CT137" s="480" t="s">
        <v>3390</v>
      </c>
      <c r="CU137" s="480" t="s">
        <v>3390</v>
      </c>
      <c r="CV137" s="480" t="s">
        <v>3390</v>
      </c>
      <c r="CW137" s="480" t="s">
        <v>3390</v>
      </c>
      <c r="CX137" s="480" t="s">
        <v>3390</v>
      </c>
      <c r="CY137" s="480" t="s">
        <v>3390</v>
      </c>
      <c r="CZ137" s="480" t="s">
        <v>3390</v>
      </c>
      <c r="DA137" s="480" t="s">
        <v>3390</v>
      </c>
      <c r="DB137" s="480" t="s">
        <v>3390</v>
      </c>
      <c r="DC137" s="480" t="s">
        <v>3390</v>
      </c>
      <c r="DD137" s="480" t="s">
        <v>3390</v>
      </c>
      <c r="DE137" s="480" t="s">
        <v>3390</v>
      </c>
      <c r="DF137" s="480" t="s">
        <v>3390</v>
      </c>
      <c r="DG137" s="480" t="s">
        <v>3390</v>
      </c>
      <c r="DH137" s="480" t="s">
        <v>3390</v>
      </c>
      <c r="DI137" s="480" t="s">
        <v>3390</v>
      </c>
      <c r="DJ137" s="480" t="s">
        <v>3390</v>
      </c>
      <c r="DK137" s="480" t="s">
        <v>3390</v>
      </c>
      <c r="DL137" s="480" t="s">
        <v>3390</v>
      </c>
      <c r="DM137" s="480" t="s">
        <v>3390</v>
      </c>
      <c r="DN137" s="480" t="s">
        <v>3390</v>
      </c>
      <c r="DP137" s="496" t="str">
        <f t="shared" si="74"/>
        <v>PCD_DPW3_SEMD_DLY_S3</v>
      </c>
      <c r="DQ137" s="496" t="str">
        <f t="shared" si="74"/>
        <v>PCD_DPW3_SEMD_DIR_S3</v>
      </c>
      <c r="DR137" s="496" t="str">
        <f t="shared" si="74"/>
        <v>PCD_DPW3_SEMD_DSCR_S3</v>
      </c>
      <c r="DS137" s="496" t="str">
        <f t="shared" si="74"/>
        <v>PCD_DPW3_SEMD_DCS_S3</v>
      </c>
      <c r="DT137" s="496" t="str">
        <f t="shared" si="74"/>
        <v>PCD_DPW3_SEMD_DSPC_S3</v>
      </c>
      <c r="DU137" s="496" t="str">
        <f t="shared" si="74"/>
        <v>PCD_DPW3_SEMD_DPP_S3</v>
      </c>
      <c r="DV137" s="496" t="str">
        <f t="shared" si="74"/>
        <v>PCD_DPW3_SEMD_DTPI_S3</v>
      </c>
      <c r="DW137" s="496" t="str">
        <f t="shared" si="74"/>
        <v>PCD_DPW3_SEMD_DCI_S3</v>
      </c>
      <c r="DX137" s="496" t="str">
        <f t="shared" si="74"/>
        <v>PCD_DPW3_SEMD_DSI_S3</v>
      </c>
      <c r="DY137" s="496" t="str">
        <f t="shared" si="74"/>
        <v>PCD_DPW3_SEMD_DER_S3</v>
      </c>
      <c r="DZ137" s="496" t="str">
        <f t="shared" si="73"/>
        <v>PCD_DPW3_SEMD_RS_S3</v>
      </c>
      <c r="EA137" s="496" t="str">
        <f t="shared" si="73"/>
        <v>PCD_DPW3_SEMD_DPLE_S3</v>
      </c>
    </row>
    <row r="138" spans="1:131" ht="15.6" thickBot="1" x14ac:dyDescent="0.3">
      <c r="A138" s="105"/>
      <c r="B138" s="91" t="str">
        <f t="shared" si="71"/>
        <v>YKY</v>
      </c>
      <c r="C138" s="24" t="s">
        <v>899</v>
      </c>
      <c r="D138" s="24" t="s">
        <v>123</v>
      </c>
      <c r="E138" s="63" t="s">
        <v>833</v>
      </c>
      <c r="F138" s="78" t="s">
        <v>3371</v>
      </c>
      <c r="G138" s="19" t="s">
        <v>1930</v>
      </c>
      <c r="H138" s="11" t="s">
        <v>1144</v>
      </c>
      <c r="I138" s="166">
        <v>0</v>
      </c>
      <c r="K138" s="1081"/>
      <c r="M138" s="126">
        <v>0</v>
      </c>
      <c r="N138" s="126">
        <v>0</v>
      </c>
      <c r="O138" s="52">
        <v>1</v>
      </c>
      <c r="P138" s="52">
        <v>1</v>
      </c>
      <c r="Q138" s="52">
        <v>1</v>
      </c>
      <c r="R138" s="9">
        <v>1</v>
      </c>
      <c r="S138" s="9">
        <v>2</v>
      </c>
      <c r="T138" s="9">
        <v>2</v>
      </c>
      <c r="U138" s="9">
        <v>1</v>
      </c>
      <c r="V138" s="9">
        <v>1</v>
      </c>
      <c r="W138" s="9">
        <v>1</v>
      </c>
      <c r="X138" s="9">
        <v>1</v>
      </c>
      <c r="Y138" s="9">
        <v>1</v>
      </c>
      <c r="Z138" s="9">
        <v>1</v>
      </c>
      <c r="AA138" s="9">
        <v>1</v>
      </c>
      <c r="AB138" s="9">
        <v>1</v>
      </c>
      <c r="AC138" s="9">
        <v>1</v>
      </c>
      <c r="AD138" s="9">
        <v>1</v>
      </c>
      <c r="AE138" s="9">
        <v>1</v>
      </c>
      <c r="AF138" s="9">
        <v>0</v>
      </c>
      <c r="AG138" s="9">
        <v>0</v>
      </c>
      <c r="AH138" s="9">
        <v>0</v>
      </c>
      <c r="AI138" s="9">
        <v>0</v>
      </c>
      <c r="AJ138" s="9">
        <v>0</v>
      </c>
      <c r="AK138" s="9">
        <v>0</v>
      </c>
      <c r="AL138" s="9">
        <v>0</v>
      </c>
      <c r="AM138" s="9">
        <v>0</v>
      </c>
      <c r="AN138" s="9">
        <v>0</v>
      </c>
      <c r="AO138" s="9">
        <v>0</v>
      </c>
      <c r="AP138" s="9">
        <v>0</v>
      </c>
      <c r="AQ138" s="9">
        <v>0</v>
      </c>
      <c r="AR138" s="9">
        <v>0</v>
      </c>
      <c r="AS138" s="9">
        <v>0</v>
      </c>
      <c r="AT138" s="9">
        <v>0</v>
      </c>
      <c r="AU138" s="56">
        <v>0</v>
      </c>
      <c r="AV138" s="56">
        <v>0</v>
      </c>
      <c r="AW138" s="56">
        <v>0</v>
      </c>
      <c r="AX138" s="56">
        <v>0</v>
      </c>
      <c r="AY138" s="56">
        <v>0</v>
      </c>
      <c r="AZ138" s="56">
        <v>0</v>
      </c>
      <c r="BA138" s="89">
        <v>0</v>
      </c>
      <c r="BC138" s="168"/>
      <c r="BD138" s="52"/>
      <c r="BE138" s="9"/>
      <c r="BF138" s="9"/>
      <c r="BG138" s="9"/>
      <c r="BH138" s="9"/>
      <c r="BI138" s="9"/>
      <c r="BJ138" s="9"/>
      <c r="BK138" s="9"/>
      <c r="BL138" s="9"/>
      <c r="BM138" s="9"/>
      <c r="BN138" s="89"/>
      <c r="BU138" s="230" t="s">
        <v>3372</v>
      </c>
      <c r="BX138" s="348"/>
      <c r="BY138" t="s">
        <v>3374</v>
      </c>
      <c r="BZ138" s="480" t="s">
        <v>3391</v>
      </c>
      <c r="CA138" s="480" t="s">
        <v>3391</v>
      </c>
      <c r="CB138" s="480" t="s">
        <v>3391</v>
      </c>
      <c r="CC138" s="480" t="s">
        <v>3391</v>
      </c>
      <c r="CD138" s="480" t="s">
        <v>3391</v>
      </c>
      <c r="CE138" s="480" t="s">
        <v>3391</v>
      </c>
      <c r="CF138" s="480" t="s">
        <v>3391</v>
      </c>
      <c r="CG138" s="480" t="s">
        <v>3391</v>
      </c>
      <c r="CH138" s="480" t="s">
        <v>3391</v>
      </c>
      <c r="CI138" s="480" t="s">
        <v>3391</v>
      </c>
      <c r="CJ138" s="480" t="s">
        <v>3391</v>
      </c>
      <c r="CK138" s="480" t="s">
        <v>3391</v>
      </c>
      <c r="CL138" s="480" t="s">
        <v>3391</v>
      </c>
      <c r="CM138" s="480" t="s">
        <v>3391</v>
      </c>
      <c r="CN138" s="480" t="s">
        <v>3391</v>
      </c>
      <c r="CO138" s="480" t="s">
        <v>3391</v>
      </c>
      <c r="CP138" s="480" t="s">
        <v>3391</v>
      </c>
      <c r="CQ138" s="480" t="s">
        <v>3391</v>
      </c>
      <c r="CR138" s="480" t="s">
        <v>3391</v>
      </c>
      <c r="CS138" s="480" t="s">
        <v>3391</v>
      </c>
      <c r="CT138" s="480" t="s">
        <v>3391</v>
      </c>
      <c r="CU138" s="480" t="s">
        <v>3391</v>
      </c>
      <c r="CV138" s="480" t="s">
        <v>3391</v>
      </c>
      <c r="CW138" s="480" t="s">
        <v>3391</v>
      </c>
      <c r="CX138" s="480" t="s">
        <v>3391</v>
      </c>
      <c r="CY138" s="480" t="s">
        <v>3391</v>
      </c>
      <c r="CZ138" s="480" t="s">
        <v>3391</v>
      </c>
      <c r="DA138" s="480" t="s">
        <v>3391</v>
      </c>
      <c r="DB138" s="480" t="s">
        <v>3391</v>
      </c>
      <c r="DC138" s="480" t="s">
        <v>3391</v>
      </c>
      <c r="DD138" s="480" t="s">
        <v>3391</v>
      </c>
      <c r="DE138" s="480" t="s">
        <v>3391</v>
      </c>
      <c r="DF138" s="480" t="s">
        <v>3391</v>
      </c>
      <c r="DG138" s="480" t="s">
        <v>3391</v>
      </c>
      <c r="DH138" s="480" t="s">
        <v>3391</v>
      </c>
      <c r="DI138" s="480" t="s">
        <v>3391</v>
      </c>
      <c r="DJ138" s="480" t="s">
        <v>3391</v>
      </c>
      <c r="DK138" s="480" t="s">
        <v>3391</v>
      </c>
      <c r="DL138" s="480" t="s">
        <v>3391</v>
      </c>
      <c r="DM138" s="480" t="s">
        <v>3391</v>
      </c>
      <c r="DN138" s="480" t="s">
        <v>3391</v>
      </c>
      <c r="DP138" s="496" t="str">
        <f t="shared" si="74"/>
        <v>PCD_DPW3_SEMD_DLY_S4</v>
      </c>
      <c r="DQ138" s="496" t="str">
        <f t="shared" si="74"/>
        <v>PCD_DPW3_SEMD_DIR_S4</v>
      </c>
      <c r="DR138" s="496" t="str">
        <f t="shared" si="74"/>
        <v>PCD_DPW3_SEMD_DSCR_S4</v>
      </c>
      <c r="DS138" s="496" t="str">
        <f t="shared" si="74"/>
        <v>PCD_DPW3_SEMD_DCS_S4</v>
      </c>
      <c r="DT138" s="496" t="str">
        <f t="shared" si="74"/>
        <v>PCD_DPW3_SEMD_DSPC_S4</v>
      </c>
      <c r="DU138" s="496" t="str">
        <f t="shared" si="74"/>
        <v>PCD_DPW3_SEMD_DPP_S4</v>
      </c>
      <c r="DV138" s="496" t="str">
        <f t="shared" si="74"/>
        <v>PCD_DPW3_SEMD_DTPI_S4</v>
      </c>
      <c r="DW138" s="496" t="str">
        <f t="shared" si="74"/>
        <v>PCD_DPW3_SEMD_DCI_S4</v>
      </c>
      <c r="DX138" s="496" t="str">
        <f t="shared" si="74"/>
        <v>PCD_DPW3_SEMD_DSI_S4</v>
      </c>
      <c r="DY138" s="496" t="str">
        <f t="shared" si="74"/>
        <v>PCD_DPW3_SEMD_DER_S4</v>
      </c>
      <c r="DZ138" s="496" t="str">
        <f t="shared" si="73"/>
        <v>PCD_DPW3_SEMD_RS_S4</v>
      </c>
      <c r="EA138" s="496" t="str">
        <f t="shared" si="73"/>
        <v>PCD_DPW3_SEMD_DPLE_S4</v>
      </c>
    </row>
    <row r="139" spans="1:131" ht="15.6" thickBot="1" x14ac:dyDescent="0.3">
      <c r="A139" s="105"/>
      <c r="B139" s="91" t="str">
        <f t="shared" si="71"/>
        <v>YKY</v>
      </c>
      <c r="C139" s="24" t="s">
        <v>899</v>
      </c>
      <c r="D139" s="24" t="s">
        <v>123</v>
      </c>
      <c r="E139" s="63" t="s">
        <v>833</v>
      </c>
      <c r="F139" s="78" t="s">
        <v>3371</v>
      </c>
      <c r="G139" s="19" t="s">
        <v>1933</v>
      </c>
      <c r="H139" s="11" t="s">
        <v>1144</v>
      </c>
      <c r="I139" s="166">
        <v>0</v>
      </c>
      <c r="K139" s="1081"/>
      <c r="M139" s="126">
        <v>0</v>
      </c>
      <c r="N139" s="126">
        <v>0</v>
      </c>
      <c r="O139" s="52">
        <v>0</v>
      </c>
      <c r="P139" s="52">
        <v>0</v>
      </c>
      <c r="Q139" s="52">
        <v>0</v>
      </c>
      <c r="R139" s="9">
        <v>0</v>
      </c>
      <c r="S139" s="9">
        <v>0</v>
      </c>
      <c r="T139" s="9">
        <v>0</v>
      </c>
      <c r="U139" s="9">
        <v>1</v>
      </c>
      <c r="V139" s="9">
        <v>1</v>
      </c>
      <c r="W139" s="9">
        <v>1</v>
      </c>
      <c r="X139" s="9">
        <v>1</v>
      </c>
      <c r="Y139" s="9">
        <v>0</v>
      </c>
      <c r="Z139" s="9">
        <v>0</v>
      </c>
      <c r="AA139" s="9">
        <v>0</v>
      </c>
      <c r="AB139" s="9">
        <v>0</v>
      </c>
      <c r="AC139" s="9">
        <v>0</v>
      </c>
      <c r="AD139" s="9">
        <v>0</v>
      </c>
      <c r="AE139" s="9">
        <v>0</v>
      </c>
      <c r="AF139" s="9">
        <v>1</v>
      </c>
      <c r="AG139" s="9">
        <v>0</v>
      </c>
      <c r="AH139" s="9">
        <v>0</v>
      </c>
      <c r="AI139" s="9">
        <v>0</v>
      </c>
      <c r="AJ139" s="9">
        <v>0</v>
      </c>
      <c r="AK139" s="9">
        <v>0</v>
      </c>
      <c r="AL139" s="9">
        <v>0</v>
      </c>
      <c r="AM139" s="9">
        <v>0</v>
      </c>
      <c r="AN139" s="9">
        <v>0</v>
      </c>
      <c r="AO139" s="9">
        <v>0</v>
      </c>
      <c r="AP139" s="9">
        <v>0</v>
      </c>
      <c r="AQ139" s="9">
        <v>0</v>
      </c>
      <c r="AR139" s="9">
        <v>0</v>
      </c>
      <c r="AS139" s="9">
        <v>0</v>
      </c>
      <c r="AT139" s="9">
        <v>0</v>
      </c>
      <c r="AU139" s="56">
        <v>0</v>
      </c>
      <c r="AV139" s="56">
        <v>0</v>
      </c>
      <c r="AW139" s="56">
        <v>0</v>
      </c>
      <c r="AX139" s="56">
        <v>0</v>
      </c>
      <c r="AY139" s="56">
        <v>0</v>
      </c>
      <c r="AZ139" s="56">
        <v>0</v>
      </c>
      <c r="BA139" s="89">
        <v>0</v>
      </c>
      <c r="BC139" s="168"/>
      <c r="BD139" s="52"/>
      <c r="BE139" s="9"/>
      <c r="BF139" s="9"/>
      <c r="BG139" s="9"/>
      <c r="BH139" s="9"/>
      <c r="BI139" s="9"/>
      <c r="BJ139" s="9"/>
      <c r="BK139" s="9"/>
      <c r="BL139" s="9"/>
      <c r="BM139" s="9"/>
      <c r="BN139" s="89"/>
      <c r="BU139" s="230" t="s">
        <v>3372</v>
      </c>
      <c r="BX139" s="348"/>
      <c r="BY139" t="s">
        <v>3374</v>
      </c>
      <c r="BZ139" s="480" t="s">
        <v>3392</v>
      </c>
      <c r="CA139" s="480" t="s">
        <v>3392</v>
      </c>
      <c r="CB139" s="480" t="s">
        <v>3392</v>
      </c>
      <c r="CC139" s="480" t="s">
        <v>3392</v>
      </c>
      <c r="CD139" s="480" t="s">
        <v>3392</v>
      </c>
      <c r="CE139" s="480" t="s">
        <v>3392</v>
      </c>
      <c r="CF139" s="480" t="s">
        <v>3392</v>
      </c>
      <c r="CG139" s="480" t="s">
        <v>3392</v>
      </c>
      <c r="CH139" s="480" t="s">
        <v>3392</v>
      </c>
      <c r="CI139" s="480" t="s">
        <v>3392</v>
      </c>
      <c r="CJ139" s="480" t="s">
        <v>3392</v>
      </c>
      <c r="CK139" s="480" t="s">
        <v>3392</v>
      </c>
      <c r="CL139" s="480" t="s">
        <v>3392</v>
      </c>
      <c r="CM139" s="480" t="s">
        <v>3392</v>
      </c>
      <c r="CN139" s="480" t="s">
        <v>3392</v>
      </c>
      <c r="CO139" s="480" t="s">
        <v>3392</v>
      </c>
      <c r="CP139" s="480" t="s">
        <v>3392</v>
      </c>
      <c r="CQ139" s="480" t="s">
        <v>3392</v>
      </c>
      <c r="CR139" s="480" t="s">
        <v>3392</v>
      </c>
      <c r="CS139" s="480" t="s">
        <v>3392</v>
      </c>
      <c r="CT139" s="480" t="s">
        <v>3392</v>
      </c>
      <c r="CU139" s="480" t="s">
        <v>3392</v>
      </c>
      <c r="CV139" s="480" t="s">
        <v>3392</v>
      </c>
      <c r="CW139" s="480" t="s">
        <v>3392</v>
      </c>
      <c r="CX139" s="480" t="s">
        <v>3392</v>
      </c>
      <c r="CY139" s="480" t="s">
        <v>3392</v>
      </c>
      <c r="CZ139" s="480" t="s">
        <v>3392</v>
      </c>
      <c r="DA139" s="480" t="s">
        <v>3392</v>
      </c>
      <c r="DB139" s="480" t="s">
        <v>3392</v>
      </c>
      <c r="DC139" s="480" t="s">
        <v>3392</v>
      </c>
      <c r="DD139" s="480" t="s">
        <v>3392</v>
      </c>
      <c r="DE139" s="480" t="s">
        <v>3392</v>
      </c>
      <c r="DF139" s="480" t="s">
        <v>3392</v>
      </c>
      <c r="DG139" s="480" t="s">
        <v>3392</v>
      </c>
      <c r="DH139" s="480" t="s">
        <v>3392</v>
      </c>
      <c r="DI139" s="480" t="s">
        <v>3392</v>
      </c>
      <c r="DJ139" s="480" t="s">
        <v>3392</v>
      </c>
      <c r="DK139" s="480" t="s">
        <v>3392</v>
      </c>
      <c r="DL139" s="480" t="s">
        <v>3392</v>
      </c>
      <c r="DM139" s="480" t="s">
        <v>3392</v>
      </c>
      <c r="DN139" s="480" t="s">
        <v>3392</v>
      </c>
      <c r="DP139" s="496" t="str">
        <f t="shared" si="74"/>
        <v>PCD_DPW3_SEMD_DLY_S5</v>
      </c>
      <c r="DQ139" s="496" t="str">
        <f t="shared" si="74"/>
        <v>PCD_DPW3_SEMD_DIR_S5</v>
      </c>
      <c r="DR139" s="496" t="str">
        <f t="shared" si="74"/>
        <v>PCD_DPW3_SEMD_DSCR_S5</v>
      </c>
      <c r="DS139" s="496" t="str">
        <f t="shared" si="74"/>
        <v>PCD_DPW3_SEMD_DCS_S5</v>
      </c>
      <c r="DT139" s="496" t="str">
        <f t="shared" si="74"/>
        <v>PCD_DPW3_SEMD_DSPC_S5</v>
      </c>
      <c r="DU139" s="496" t="str">
        <f t="shared" si="74"/>
        <v>PCD_DPW3_SEMD_DPP_S5</v>
      </c>
      <c r="DV139" s="496" t="str">
        <f t="shared" si="74"/>
        <v>PCD_DPW3_SEMD_DTPI_S5</v>
      </c>
      <c r="DW139" s="496" t="str">
        <f t="shared" si="74"/>
        <v>PCD_DPW3_SEMD_DCI_S5</v>
      </c>
      <c r="DX139" s="496" t="str">
        <f t="shared" si="74"/>
        <v>PCD_DPW3_SEMD_DSI_S5</v>
      </c>
      <c r="DY139" s="496" t="str">
        <f t="shared" si="74"/>
        <v>PCD_DPW3_SEMD_DER_S5</v>
      </c>
      <c r="DZ139" s="496" t="str">
        <f t="shared" si="73"/>
        <v>PCD_DPW3_SEMD_RS_S5</v>
      </c>
      <c r="EA139" s="496" t="str">
        <f t="shared" si="73"/>
        <v>PCD_DPW3_SEMD_DPLE_S5</v>
      </c>
    </row>
    <row r="140" spans="1:131" ht="15.6" thickBot="1" x14ac:dyDescent="0.3">
      <c r="A140" s="105"/>
      <c r="B140" s="91" t="str">
        <f t="shared" si="71"/>
        <v>YKY</v>
      </c>
      <c r="C140" s="24" t="s">
        <v>899</v>
      </c>
      <c r="D140" s="24" t="s">
        <v>123</v>
      </c>
      <c r="E140" s="63" t="s">
        <v>833</v>
      </c>
      <c r="F140" s="78" t="s">
        <v>3371</v>
      </c>
      <c r="G140" s="19" t="s">
        <v>1936</v>
      </c>
      <c r="H140" s="11" t="s">
        <v>1144</v>
      </c>
      <c r="I140" s="166">
        <v>0</v>
      </c>
      <c r="K140" s="1081"/>
      <c r="M140" s="126">
        <v>0</v>
      </c>
      <c r="N140" s="126">
        <v>0</v>
      </c>
      <c r="O140" s="52">
        <v>0</v>
      </c>
      <c r="P140" s="52">
        <v>0</v>
      </c>
      <c r="Q140" s="52">
        <v>0</v>
      </c>
      <c r="R140" s="9">
        <v>0</v>
      </c>
      <c r="S140" s="9">
        <v>0</v>
      </c>
      <c r="T140" s="9">
        <v>0</v>
      </c>
      <c r="U140" s="9">
        <v>0</v>
      </c>
      <c r="V140" s="9">
        <v>0</v>
      </c>
      <c r="W140" s="9">
        <v>0</v>
      </c>
      <c r="X140" s="9">
        <v>0</v>
      </c>
      <c r="Y140" s="9">
        <v>1</v>
      </c>
      <c r="Z140" s="9">
        <v>1</v>
      </c>
      <c r="AA140" s="9">
        <v>1</v>
      </c>
      <c r="AB140" s="9">
        <v>1</v>
      </c>
      <c r="AC140" s="9">
        <v>1</v>
      </c>
      <c r="AD140" s="9">
        <v>1</v>
      </c>
      <c r="AE140" s="9">
        <v>1</v>
      </c>
      <c r="AF140" s="9">
        <v>1</v>
      </c>
      <c r="AG140" s="9">
        <v>2</v>
      </c>
      <c r="AH140" s="9">
        <v>2</v>
      </c>
      <c r="AI140" s="9">
        <v>2</v>
      </c>
      <c r="AJ140" s="9">
        <v>2</v>
      </c>
      <c r="AK140" s="9">
        <v>2</v>
      </c>
      <c r="AL140" s="9">
        <v>2</v>
      </c>
      <c r="AM140" s="9">
        <v>2</v>
      </c>
      <c r="AN140" s="9">
        <v>2</v>
      </c>
      <c r="AO140" s="9">
        <v>2</v>
      </c>
      <c r="AP140" s="9">
        <v>2</v>
      </c>
      <c r="AQ140" s="9">
        <v>2</v>
      </c>
      <c r="AR140" s="9">
        <v>2</v>
      </c>
      <c r="AS140" s="9">
        <v>2</v>
      </c>
      <c r="AT140" s="9">
        <v>2</v>
      </c>
      <c r="AU140" s="56">
        <v>2</v>
      </c>
      <c r="AV140" s="56">
        <v>2</v>
      </c>
      <c r="AW140" s="56">
        <v>2</v>
      </c>
      <c r="AX140" s="56">
        <v>2</v>
      </c>
      <c r="AY140" s="56">
        <v>2</v>
      </c>
      <c r="AZ140" s="56">
        <v>2</v>
      </c>
      <c r="BA140" s="89">
        <v>2</v>
      </c>
      <c r="BC140" s="168"/>
      <c r="BD140" s="52"/>
      <c r="BE140" s="9"/>
      <c r="BF140" s="9"/>
      <c r="BG140" s="9"/>
      <c r="BH140" s="9"/>
      <c r="BI140" s="9"/>
      <c r="BJ140" s="9"/>
      <c r="BK140" s="9"/>
      <c r="BL140" s="9"/>
      <c r="BM140" s="9"/>
      <c r="BN140" s="89"/>
      <c r="BU140" s="230" t="s">
        <v>3372</v>
      </c>
      <c r="BX140" s="348"/>
      <c r="BY140" t="s">
        <v>3374</v>
      </c>
      <c r="BZ140" s="480" t="s">
        <v>3393</v>
      </c>
      <c r="CA140" s="480" t="s">
        <v>3393</v>
      </c>
      <c r="CB140" s="480" t="s">
        <v>3393</v>
      </c>
      <c r="CC140" s="480" t="s">
        <v>3393</v>
      </c>
      <c r="CD140" s="480" t="s">
        <v>3393</v>
      </c>
      <c r="CE140" s="480" t="s">
        <v>3393</v>
      </c>
      <c r="CF140" s="480" t="s">
        <v>3393</v>
      </c>
      <c r="CG140" s="480" t="s">
        <v>3393</v>
      </c>
      <c r="CH140" s="480" t="s">
        <v>3393</v>
      </c>
      <c r="CI140" s="480" t="s">
        <v>3393</v>
      </c>
      <c r="CJ140" s="480" t="s">
        <v>3393</v>
      </c>
      <c r="CK140" s="480" t="s">
        <v>3393</v>
      </c>
      <c r="CL140" s="480" t="s">
        <v>3393</v>
      </c>
      <c r="CM140" s="480" t="s">
        <v>3393</v>
      </c>
      <c r="CN140" s="480" t="s">
        <v>3393</v>
      </c>
      <c r="CO140" s="480" t="s">
        <v>3393</v>
      </c>
      <c r="CP140" s="480" t="s">
        <v>3393</v>
      </c>
      <c r="CQ140" s="480" t="s">
        <v>3393</v>
      </c>
      <c r="CR140" s="480" t="s">
        <v>3393</v>
      </c>
      <c r="CS140" s="480" t="s">
        <v>3393</v>
      </c>
      <c r="CT140" s="480" t="s">
        <v>3393</v>
      </c>
      <c r="CU140" s="480" t="s">
        <v>3393</v>
      </c>
      <c r="CV140" s="480" t="s">
        <v>3393</v>
      </c>
      <c r="CW140" s="480" t="s">
        <v>3393</v>
      </c>
      <c r="CX140" s="480" t="s">
        <v>3393</v>
      </c>
      <c r="CY140" s="480" t="s">
        <v>3393</v>
      </c>
      <c r="CZ140" s="480" t="s">
        <v>3393</v>
      </c>
      <c r="DA140" s="480" t="s">
        <v>3393</v>
      </c>
      <c r="DB140" s="480" t="s">
        <v>3393</v>
      </c>
      <c r="DC140" s="480" t="s">
        <v>3393</v>
      </c>
      <c r="DD140" s="480" t="s">
        <v>3393</v>
      </c>
      <c r="DE140" s="480" t="s">
        <v>3393</v>
      </c>
      <c r="DF140" s="480" t="s">
        <v>3393</v>
      </c>
      <c r="DG140" s="480" t="s">
        <v>3393</v>
      </c>
      <c r="DH140" s="480" t="s">
        <v>3393</v>
      </c>
      <c r="DI140" s="480" t="s">
        <v>3393</v>
      </c>
      <c r="DJ140" s="480" t="s">
        <v>3393</v>
      </c>
      <c r="DK140" s="480" t="s">
        <v>3393</v>
      </c>
      <c r="DL140" s="480" t="s">
        <v>3393</v>
      </c>
      <c r="DM140" s="480" t="s">
        <v>3393</v>
      </c>
      <c r="DN140" s="480" t="s">
        <v>3393</v>
      </c>
      <c r="DP140" s="496" t="str">
        <f t="shared" si="74"/>
        <v>PCD_DPW3_SEMD_DLY_S6</v>
      </c>
      <c r="DQ140" s="496" t="str">
        <f t="shared" si="74"/>
        <v>PCD_DPW3_SEMD_DIR_S6</v>
      </c>
      <c r="DR140" s="496" t="str">
        <f t="shared" si="74"/>
        <v>PCD_DPW3_SEMD_DSCR_S6</v>
      </c>
      <c r="DS140" s="496" t="str">
        <f t="shared" si="74"/>
        <v>PCD_DPW3_SEMD_DCS_S6</v>
      </c>
      <c r="DT140" s="496" t="str">
        <f t="shared" si="74"/>
        <v>PCD_DPW3_SEMD_DSPC_S6</v>
      </c>
      <c r="DU140" s="496" t="str">
        <f t="shared" si="74"/>
        <v>PCD_DPW3_SEMD_DPP_S6</v>
      </c>
      <c r="DV140" s="496" t="str">
        <f t="shared" si="74"/>
        <v>PCD_DPW3_SEMD_DTPI_S6</v>
      </c>
      <c r="DW140" s="496" t="str">
        <f t="shared" si="74"/>
        <v>PCD_DPW3_SEMD_DCI_S6</v>
      </c>
      <c r="DX140" s="496" t="str">
        <f t="shared" si="74"/>
        <v>PCD_DPW3_SEMD_DSI_S6</v>
      </c>
      <c r="DY140" s="496" t="str">
        <f t="shared" si="74"/>
        <v>PCD_DPW3_SEMD_DER_S6</v>
      </c>
      <c r="DZ140" s="496" t="str">
        <f t="shared" si="73"/>
        <v>PCD_DPW3_SEMD_RS_S6</v>
      </c>
      <c r="EA140" s="496" t="str">
        <f t="shared" si="73"/>
        <v>PCD_DPW3_SEMD_DPLE_S6</v>
      </c>
    </row>
    <row r="141" spans="1:131" ht="15.6" thickBot="1" x14ac:dyDescent="0.3">
      <c r="A141" s="105"/>
      <c r="B141" s="91" t="str">
        <f t="shared" si="71"/>
        <v>YKY</v>
      </c>
      <c r="C141" s="24" t="s">
        <v>899</v>
      </c>
      <c r="D141" s="24" t="s">
        <v>123</v>
      </c>
      <c r="E141" s="63" t="s">
        <v>833</v>
      </c>
      <c r="F141" s="78" t="s">
        <v>3371</v>
      </c>
      <c r="G141" s="19" t="s">
        <v>1939</v>
      </c>
      <c r="H141" s="11" t="s">
        <v>1144</v>
      </c>
      <c r="I141" s="166">
        <v>0</v>
      </c>
      <c r="K141" s="1081"/>
      <c r="M141" s="126">
        <v>0</v>
      </c>
      <c r="N141" s="126">
        <v>0</v>
      </c>
      <c r="O141" s="52">
        <v>0</v>
      </c>
      <c r="P141" s="52">
        <v>0</v>
      </c>
      <c r="Q141" s="52">
        <v>0</v>
      </c>
      <c r="R141" s="9">
        <v>0</v>
      </c>
      <c r="S141" s="9">
        <v>0</v>
      </c>
      <c r="T141" s="9">
        <v>0</v>
      </c>
      <c r="U141" s="9">
        <v>0</v>
      </c>
      <c r="V141" s="9">
        <v>0</v>
      </c>
      <c r="W141" s="9">
        <v>0</v>
      </c>
      <c r="X141" s="9">
        <v>0</v>
      </c>
      <c r="Y141" s="9">
        <v>0</v>
      </c>
      <c r="Z141" s="9">
        <v>0</v>
      </c>
      <c r="AA141" s="9">
        <v>0</v>
      </c>
      <c r="AB141" s="9">
        <v>0</v>
      </c>
      <c r="AC141" s="9">
        <v>0</v>
      </c>
      <c r="AD141" s="9">
        <v>0</v>
      </c>
      <c r="AE141" s="9">
        <v>0</v>
      </c>
      <c r="AF141" s="9">
        <v>0</v>
      </c>
      <c r="AG141" s="9">
        <v>0</v>
      </c>
      <c r="AH141" s="9">
        <v>0</v>
      </c>
      <c r="AI141" s="9">
        <v>0</v>
      </c>
      <c r="AJ141" s="9">
        <v>0</v>
      </c>
      <c r="AK141" s="9">
        <v>0</v>
      </c>
      <c r="AL141" s="9">
        <v>0</v>
      </c>
      <c r="AM141" s="9">
        <v>0</v>
      </c>
      <c r="AN141" s="9">
        <v>0</v>
      </c>
      <c r="AO141" s="9">
        <v>0</v>
      </c>
      <c r="AP141" s="9">
        <v>0</v>
      </c>
      <c r="AQ141" s="9">
        <v>0</v>
      </c>
      <c r="AR141" s="9">
        <v>0</v>
      </c>
      <c r="AS141" s="9">
        <v>0</v>
      </c>
      <c r="AT141" s="9">
        <v>0</v>
      </c>
      <c r="AU141" s="56">
        <v>0</v>
      </c>
      <c r="AV141" s="56">
        <v>0</v>
      </c>
      <c r="AW141" s="56">
        <v>0</v>
      </c>
      <c r="AX141" s="56">
        <v>0</v>
      </c>
      <c r="AY141" s="56">
        <v>0</v>
      </c>
      <c r="AZ141" s="56">
        <v>0</v>
      </c>
      <c r="BA141" s="138">
        <v>0</v>
      </c>
      <c r="BC141" s="168"/>
      <c r="BD141" s="52"/>
      <c r="BE141" s="9"/>
      <c r="BF141" s="9"/>
      <c r="BG141" s="9"/>
      <c r="BH141" s="9"/>
      <c r="BI141" s="9"/>
      <c r="BJ141" s="9"/>
      <c r="BK141" s="9"/>
      <c r="BL141" s="9"/>
      <c r="BM141" s="9"/>
      <c r="BN141" s="89"/>
      <c r="BU141" s="230" t="s">
        <v>3372</v>
      </c>
      <c r="BX141" s="348"/>
      <c r="BY141" t="s">
        <v>3374</v>
      </c>
      <c r="BZ141" s="485" t="s">
        <v>3394</v>
      </c>
      <c r="CA141" s="485" t="s">
        <v>3394</v>
      </c>
      <c r="CB141" s="485" t="s">
        <v>3394</v>
      </c>
      <c r="CC141" s="485" t="s">
        <v>3394</v>
      </c>
      <c r="CD141" s="485" t="s">
        <v>3394</v>
      </c>
      <c r="CE141" s="485" t="s">
        <v>3394</v>
      </c>
      <c r="CF141" s="485" t="s">
        <v>3394</v>
      </c>
      <c r="CG141" s="485" t="s">
        <v>3394</v>
      </c>
      <c r="CH141" s="485" t="s">
        <v>3394</v>
      </c>
      <c r="CI141" s="485" t="s">
        <v>3394</v>
      </c>
      <c r="CJ141" s="485" t="s">
        <v>3394</v>
      </c>
      <c r="CK141" s="485" t="s">
        <v>3394</v>
      </c>
      <c r="CL141" s="485" t="s">
        <v>3394</v>
      </c>
      <c r="CM141" s="485" t="s">
        <v>3394</v>
      </c>
      <c r="CN141" s="485" t="s">
        <v>3394</v>
      </c>
      <c r="CO141" s="485" t="s">
        <v>3394</v>
      </c>
      <c r="CP141" s="485" t="s">
        <v>3394</v>
      </c>
      <c r="CQ141" s="485" t="s">
        <v>3394</v>
      </c>
      <c r="CR141" s="485" t="s">
        <v>3394</v>
      </c>
      <c r="CS141" s="485" t="s">
        <v>3394</v>
      </c>
      <c r="CT141" s="485" t="s">
        <v>3394</v>
      </c>
      <c r="CU141" s="485" t="s">
        <v>3394</v>
      </c>
      <c r="CV141" s="485" t="s">
        <v>3394</v>
      </c>
      <c r="CW141" s="485" t="s">
        <v>3394</v>
      </c>
      <c r="CX141" s="485" t="s">
        <v>3394</v>
      </c>
      <c r="CY141" s="485" t="s">
        <v>3394</v>
      </c>
      <c r="CZ141" s="485" t="s">
        <v>3394</v>
      </c>
      <c r="DA141" s="485" t="s">
        <v>3394</v>
      </c>
      <c r="DB141" s="485" t="s">
        <v>3394</v>
      </c>
      <c r="DC141" s="485" t="s">
        <v>3394</v>
      </c>
      <c r="DD141" s="485" t="s">
        <v>3394</v>
      </c>
      <c r="DE141" s="485" t="s">
        <v>3394</v>
      </c>
      <c r="DF141" s="485" t="s">
        <v>3394</v>
      </c>
      <c r="DG141" s="485" t="s">
        <v>3394</v>
      </c>
      <c r="DH141" s="485" t="s">
        <v>3394</v>
      </c>
      <c r="DI141" s="485" t="s">
        <v>3394</v>
      </c>
      <c r="DJ141" s="485" t="s">
        <v>3394</v>
      </c>
      <c r="DK141" s="485" t="s">
        <v>3394</v>
      </c>
      <c r="DL141" s="485" t="s">
        <v>3394</v>
      </c>
      <c r="DM141" s="485" t="s">
        <v>3394</v>
      </c>
      <c r="DN141" s="485" t="s">
        <v>3394</v>
      </c>
      <c r="DP141" s="496" t="str">
        <f t="shared" si="74"/>
        <v>PCD_DPW3_SEMD_DLY_S7</v>
      </c>
      <c r="DQ141" s="496" t="str">
        <f t="shared" si="74"/>
        <v>PCD_DPW3_SEMD_DIR_S7</v>
      </c>
      <c r="DR141" s="496" t="str">
        <f t="shared" si="74"/>
        <v>PCD_DPW3_SEMD_DSCR_S7</v>
      </c>
      <c r="DS141" s="496" t="str">
        <f t="shared" si="74"/>
        <v>PCD_DPW3_SEMD_DCS_S7</v>
      </c>
      <c r="DT141" s="496" t="str">
        <f t="shared" si="74"/>
        <v>PCD_DPW3_SEMD_DSPC_S7</v>
      </c>
      <c r="DU141" s="496" t="str">
        <f t="shared" si="74"/>
        <v>PCD_DPW3_SEMD_DPP_S7</v>
      </c>
      <c r="DV141" s="496" t="str">
        <f t="shared" si="74"/>
        <v>PCD_DPW3_SEMD_DTPI_S7</v>
      </c>
      <c r="DW141" s="496" t="str">
        <f t="shared" si="74"/>
        <v>PCD_DPW3_SEMD_DCI_S7</v>
      </c>
      <c r="DX141" s="496" t="str">
        <f t="shared" si="74"/>
        <v>PCD_DPW3_SEMD_DSI_S7</v>
      </c>
      <c r="DY141" s="496" t="str">
        <f t="shared" si="74"/>
        <v>PCD_DPW3_SEMD_DER_S7</v>
      </c>
      <c r="DZ141" s="496" t="str">
        <f t="shared" si="73"/>
        <v>PCD_DPW3_SEMD_RS_S7</v>
      </c>
      <c r="EA141" s="496" t="str">
        <f t="shared" si="73"/>
        <v>PCD_DPW3_SEMD_DPLE_S7</v>
      </c>
    </row>
    <row r="142" spans="1:131" ht="15.6" thickBot="1" x14ac:dyDescent="0.3">
      <c r="A142" s="105"/>
      <c r="B142" s="93" t="str">
        <f t="shared" si="71"/>
        <v>YKY</v>
      </c>
      <c r="C142" s="284" t="s">
        <v>899</v>
      </c>
      <c r="D142" s="284" t="s">
        <v>123</v>
      </c>
      <c r="E142" s="109" t="s">
        <v>833</v>
      </c>
      <c r="F142" s="409" t="s">
        <v>3371</v>
      </c>
      <c r="G142" s="227" t="s">
        <v>1942</v>
      </c>
      <c r="H142" s="222" t="s">
        <v>1144</v>
      </c>
      <c r="I142" s="167">
        <v>0</v>
      </c>
      <c r="K142" s="1081"/>
      <c r="M142" s="429">
        <f>SUM( M134:M140)</f>
        <v>2</v>
      </c>
      <c r="N142" s="430">
        <f t="shared" ref="N142:BA142" si="75">SUM( N134:N140)</f>
        <v>2</v>
      </c>
      <c r="O142" s="431">
        <f t="shared" si="75"/>
        <v>2</v>
      </c>
      <c r="P142" s="431">
        <f t="shared" si="75"/>
        <v>2</v>
      </c>
      <c r="Q142" s="431">
        <f t="shared" si="75"/>
        <v>2</v>
      </c>
      <c r="R142" s="431">
        <f t="shared" si="75"/>
        <v>2</v>
      </c>
      <c r="S142" s="431">
        <f t="shared" si="75"/>
        <v>2</v>
      </c>
      <c r="T142" s="431">
        <f t="shared" si="75"/>
        <v>2</v>
      </c>
      <c r="U142" s="431">
        <f t="shared" si="75"/>
        <v>2</v>
      </c>
      <c r="V142" s="431">
        <f t="shared" si="75"/>
        <v>2</v>
      </c>
      <c r="W142" s="431">
        <f t="shared" si="75"/>
        <v>2</v>
      </c>
      <c r="X142" s="431">
        <f t="shared" si="75"/>
        <v>2</v>
      </c>
      <c r="Y142" s="431">
        <f t="shared" si="75"/>
        <v>2</v>
      </c>
      <c r="Z142" s="431">
        <f t="shared" si="75"/>
        <v>2</v>
      </c>
      <c r="AA142" s="431">
        <f t="shared" si="75"/>
        <v>2</v>
      </c>
      <c r="AB142" s="431">
        <f t="shared" si="75"/>
        <v>2</v>
      </c>
      <c r="AC142" s="431">
        <f t="shared" si="75"/>
        <v>2</v>
      </c>
      <c r="AD142" s="431">
        <f t="shared" si="75"/>
        <v>2</v>
      </c>
      <c r="AE142" s="431">
        <f t="shared" si="75"/>
        <v>2</v>
      </c>
      <c r="AF142" s="431">
        <f t="shared" si="75"/>
        <v>2</v>
      </c>
      <c r="AG142" s="431">
        <f t="shared" si="75"/>
        <v>2</v>
      </c>
      <c r="AH142" s="431">
        <f t="shared" si="75"/>
        <v>2</v>
      </c>
      <c r="AI142" s="431">
        <f t="shared" si="75"/>
        <v>2</v>
      </c>
      <c r="AJ142" s="431">
        <f t="shared" si="75"/>
        <v>2</v>
      </c>
      <c r="AK142" s="431">
        <f t="shared" si="75"/>
        <v>2</v>
      </c>
      <c r="AL142" s="431">
        <f t="shared" si="75"/>
        <v>2</v>
      </c>
      <c r="AM142" s="431">
        <f t="shared" si="75"/>
        <v>2</v>
      </c>
      <c r="AN142" s="431">
        <f t="shared" si="75"/>
        <v>2</v>
      </c>
      <c r="AO142" s="431">
        <f t="shared" si="75"/>
        <v>2</v>
      </c>
      <c r="AP142" s="431">
        <f t="shared" si="75"/>
        <v>2</v>
      </c>
      <c r="AQ142" s="431">
        <f t="shared" si="75"/>
        <v>2</v>
      </c>
      <c r="AR142" s="431">
        <f t="shared" si="75"/>
        <v>2</v>
      </c>
      <c r="AS142" s="431">
        <f t="shared" si="75"/>
        <v>2</v>
      </c>
      <c r="AT142" s="431">
        <f t="shared" si="75"/>
        <v>2</v>
      </c>
      <c r="AU142" s="431">
        <f t="shared" si="75"/>
        <v>2</v>
      </c>
      <c r="AV142" s="431">
        <f t="shared" si="75"/>
        <v>2</v>
      </c>
      <c r="AW142" s="431">
        <f t="shared" si="75"/>
        <v>2</v>
      </c>
      <c r="AX142" s="431">
        <f t="shared" si="75"/>
        <v>2</v>
      </c>
      <c r="AY142" s="431">
        <f t="shared" si="75"/>
        <v>2</v>
      </c>
      <c r="AZ142" s="431">
        <f t="shared" si="75"/>
        <v>2</v>
      </c>
      <c r="BA142" s="432">
        <f t="shared" si="75"/>
        <v>2</v>
      </c>
      <c r="BC142" s="127"/>
      <c r="BD142" s="128"/>
      <c r="BE142" s="128"/>
      <c r="BF142" s="128"/>
      <c r="BG142" s="128"/>
      <c r="BH142" s="128"/>
      <c r="BI142" s="128"/>
      <c r="BJ142" s="128"/>
      <c r="BK142" s="128"/>
      <c r="BL142" s="128"/>
      <c r="BM142" s="128"/>
      <c r="BN142" s="90"/>
      <c r="BU142" s="230" t="s">
        <v>3372</v>
      </c>
      <c r="BX142" s="348"/>
      <c r="BY142" t="s">
        <v>3374</v>
      </c>
      <c r="BZ142" s="495" t="s">
        <v>3395</v>
      </c>
      <c r="CA142" s="486" t="s">
        <v>3395</v>
      </c>
      <c r="CB142" s="487" t="s">
        <v>3395</v>
      </c>
      <c r="CC142" s="487" t="s">
        <v>3395</v>
      </c>
      <c r="CD142" s="487" t="s">
        <v>3395</v>
      </c>
      <c r="CE142" s="487" t="s">
        <v>3395</v>
      </c>
      <c r="CF142" s="487" t="s">
        <v>3395</v>
      </c>
      <c r="CG142" s="487" t="s">
        <v>3395</v>
      </c>
      <c r="CH142" s="487" t="s">
        <v>3395</v>
      </c>
      <c r="CI142" s="487" t="s">
        <v>3395</v>
      </c>
      <c r="CJ142" s="487" t="s">
        <v>3395</v>
      </c>
      <c r="CK142" s="487" t="s">
        <v>3395</v>
      </c>
      <c r="CL142" s="487" t="s">
        <v>3395</v>
      </c>
      <c r="CM142" s="487" t="s">
        <v>3395</v>
      </c>
      <c r="CN142" s="487" t="s">
        <v>3395</v>
      </c>
      <c r="CO142" s="487" t="s">
        <v>3395</v>
      </c>
      <c r="CP142" s="487" t="s">
        <v>3395</v>
      </c>
      <c r="CQ142" s="487" t="s">
        <v>3395</v>
      </c>
      <c r="CR142" s="487" t="s">
        <v>3395</v>
      </c>
      <c r="CS142" s="487" t="s">
        <v>3395</v>
      </c>
      <c r="CT142" s="487" t="s">
        <v>3395</v>
      </c>
      <c r="CU142" s="487" t="s">
        <v>3395</v>
      </c>
      <c r="CV142" s="487" t="s">
        <v>3395</v>
      </c>
      <c r="CW142" s="487" t="s">
        <v>3395</v>
      </c>
      <c r="CX142" s="487" t="s">
        <v>3395</v>
      </c>
      <c r="CY142" s="487" t="s">
        <v>3395</v>
      </c>
      <c r="CZ142" s="487" t="s">
        <v>3395</v>
      </c>
      <c r="DA142" s="487" t="s">
        <v>3395</v>
      </c>
      <c r="DB142" s="487" t="s">
        <v>3395</v>
      </c>
      <c r="DC142" s="487" t="s">
        <v>3395</v>
      </c>
      <c r="DD142" s="487" t="s">
        <v>3395</v>
      </c>
      <c r="DE142" s="487" t="s">
        <v>3395</v>
      </c>
      <c r="DF142" s="487" t="s">
        <v>3395</v>
      </c>
      <c r="DG142" s="487" t="s">
        <v>3395</v>
      </c>
      <c r="DH142" s="487" t="s">
        <v>3395</v>
      </c>
      <c r="DI142" s="487" t="s">
        <v>3395</v>
      </c>
      <c r="DJ142" s="487" t="s">
        <v>3395</v>
      </c>
      <c r="DK142" s="487" t="s">
        <v>3395</v>
      </c>
      <c r="DL142" s="487" t="s">
        <v>3395</v>
      </c>
      <c r="DM142" s="487" t="s">
        <v>3395</v>
      </c>
      <c r="DN142" s="488" t="s">
        <v>3395</v>
      </c>
      <c r="DP142" s="496" t="str">
        <f t="shared" si="74"/>
        <v>PCD_DPW3_SEMD_DLY_ST</v>
      </c>
      <c r="DQ142" s="496" t="str">
        <f t="shared" si="74"/>
        <v>PCD_DPW3_SEMD_DIR_ST</v>
      </c>
      <c r="DR142" s="496" t="str">
        <f t="shared" si="74"/>
        <v>PCD_DPW3_SEMD_DSCR_ST</v>
      </c>
      <c r="DS142" s="496" t="str">
        <f t="shared" si="74"/>
        <v>PCD_DPW3_SEMD_DCS_ST</v>
      </c>
      <c r="DT142" s="496" t="str">
        <f t="shared" si="74"/>
        <v>PCD_DPW3_SEMD_DSPC_ST</v>
      </c>
      <c r="DU142" s="496" t="str">
        <f t="shared" si="74"/>
        <v>PCD_DPW3_SEMD_DPP_ST</v>
      </c>
      <c r="DV142" s="496" t="str">
        <f t="shared" si="74"/>
        <v>PCD_DPW3_SEMD_DTPI_ST</v>
      </c>
      <c r="DW142" s="496" t="str">
        <f t="shared" si="74"/>
        <v>PCD_DPW3_SEMD_DCI_ST</v>
      </c>
      <c r="DX142" s="496" t="str">
        <f t="shared" si="74"/>
        <v>PCD_DPW3_SEMD_DSI_ST</v>
      </c>
      <c r="DY142" s="496" t="str">
        <f t="shared" si="74"/>
        <v>PCD_DPW3_SEMD_DER_ST</v>
      </c>
      <c r="DZ142" s="496" t="str">
        <f t="shared" si="73"/>
        <v>PCD_DPW3_SEMD_RS_ST</v>
      </c>
      <c r="EA142" s="496" t="str">
        <f t="shared" si="73"/>
        <v>PCD_DPW3_SEMD_DPLE_ST</v>
      </c>
    </row>
    <row r="143" spans="1:131" ht="15.6" thickBot="1" x14ac:dyDescent="0.3">
      <c r="B143" s="112" t="str">
        <f xml:space="preserve"> B142</f>
        <v>YKY</v>
      </c>
      <c r="C143" s="187" t="s">
        <v>948</v>
      </c>
      <c r="D143" s="410" t="s">
        <v>52</v>
      </c>
      <c r="E143" s="106" t="str" cm="1">
        <f t="array" aca="1" ref="E143" ca="1">IFERROR(INDEX('PCD List'!$AU$5:$BK$48,MARCH('DPW3'!$D143,'PCD List'!$AR$5:$AR$48,0),MARCH('DPW3'!$B143,'PCD List'!$AU$2:$BK$2,0)),"")</f>
        <v/>
      </c>
      <c r="F143" s="411" t="s">
        <v>53</v>
      </c>
      <c r="G143" s="19" t="s">
        <v>1904</v>
      </c>
      <c r="H143" s="378" t="s">
        <v>1144</v>
      </c>
      <c r="I143" s="379">
        <v>0</v>
      </c>
      <c r="K143" s="1081"/>
      <c r="M143" s="126"/>
      <c r="N143" s="126"/>
      <c r="O143" s="52"/>
      <c r="P143" s="52"/>
      <c r="Q143" s="52"/>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56"/>
      <c r="AV143" s="56"/>
      <c r="AW143" s="56"/>
      <c r="AX143" s="56"/>
      <c r="AY143" s="56"/>
      <c r="AZ143" s="56"/>
      <c r="BA143" s="89"/>
      <c r="BC143" s="168"/>
      <c r="BD143" s="52"/>
      <c r="BE143" s="9"/>
      <c r="BF143" s="9"/>
      <c r="BG143" s="9"/>
      <c r="BH143" s="9"/>
      <c r="BI143" s="9"/>
      <c r="BJ143" s="9"/>
      <c r="BK143" s="9"/>
      <c r="BL143" s="9"/>
      <c r="BM143" s="9"/>
      <c r="BN143" s="89"/>
      <c r="BU143" s="230" t="s">
        <v>3396</v>
      </c>
      <c r="BX143" s="349" t="s">
        <v>3397</v>
      </c>
      <c r="BY143" t="s">
        <v>3398</v>
      </c>
      <c r="BZ143" s="480" t="s">
        <v>3399</v>
      </c>
      <c r="CA143" s="480" t="s">
        <v>3399</v>
      </c>
      <c r="CB143" s="481" t="s">
        <v>3399</v>
      </c>
      <c r="CC143" s="481" t="s">
        <v>3399</v>
      </c>
      <c r="CD143" s="481" t="s">
        <v>3399</v>
      </c>
      <c r="CE143" s="482" t="s">
        <v>3399</v>
      </c>
      <c r="CF143" s="482" t="s">
        <v>3399</v>
      </c>
      <c r="CG143" s="482" t="s">
        <v>3399</v>
      </c>
      <c r="CH143" s="482" t="s">
        <v>3399</v>
      </c>
      <c r="CI143" s="482" t="s">
        <v>3399</v>
      </c>
      <c r="CJ143" s="482" t="s">
        <v>3399</v>
      </c>
      <c r="CK143" s="482" t="s">
        <v>3399</v>
      </c>
      <c r="CL143" s="482" t="s">
        <v>3399</v>
      </c>
      <c r="CM143" s="482" t="s">
        <v>3399</v>
      </c>
      <c r="CN143" s="482" t="s">
        <v>3399</v>
      </c>
      <c r="CO143" s="482" t="s">
        <v>3399</v>
      </c>
      <c r="CP143" s="482" t="s">
        <v>3399</v>
      </c>
      <c r="CQ143" s="482" t="s">
        <v>3399</v>
      </c>
      <c r="CR143" s="482" t="s">
        <v>3399</v>
      </c>
      <c r="CS143" s="482" t="s">
        <v>3399</v>
      </c>
      <c r="CT143" s="482" t="s">
        <v>3399</v>
      </c>
      <c r="CU143" s="482" t="s">
        <v>3399</v>
      </c>
      <c r="CV143" s="482" t="s">
        <v>3399</v>
      </c>
      <c r="CW143" s="482" t="s">
        <v>3399</v>
      </c>
      <c r="CX143" s="482" t="s">
        <v>3399</v>
      </c>
      <c r="CY143" s="482" t="s">
        <v>3399</v>
      </c>
      <c r="CZ143" s="482" t="s">
        <v>3399</v>
      </c>
      <c r="DA143" s="482" t="s">
        <v>3399</v>
      </c>
      <c r="DB143" s="482" t="s">
        <v>3399</v>
      </c>
      <c r="DC143" s="482" t="s">
        <v>3399</v>
      </c>
      <c r="DD143" s="482" t="s">
        <v>3399</v>
      </c>
      <c r="DE143" s="482" t="s">
        <v>3399</v>
      </c>
      <c r="DF143" s="482" t="s">
        <v>3399</v>
      </c>
      <c r="DG143" s="482" t="s">
        <v>3399</v>
      </c>
      <c r="DH143" s="483" t="s">
        <v>3399</v>
      </c>
      <c r="DI143" s="483" t="s">
        <v>3399</v>
      </c>
      <c r="DJ143" s="483" t="s">
        <v>3399</v>
      </c>
      <c r="DK143" s="483" t="s">
        <v>3399</v>
      </c>
      <c r="DL143" s="483" t="s">
        <v>3399</v>
      </c>
      <c r="DM143" s="483" t="s">
        <v>3399</v>
      </c>
      <c r="DN143" s="484" t="s">
        <v>3399</v>
      </c>
      <c r="DO143" s="494"/>
      <c r="DP143" s="349" t="s">
        <v>3400</v>
      </c>
      <c r="DQ143" s="335" t="s">
        <v>3401</v>
      </c>
      <c r="DR143" s="336" t="s">
        <v>3402</v>
      </c>
      <c r="DS143" s="336" t="s">
        <v>3403</v>
      </c>
      <c r="DT143" s="336" t="s">
        <v>3404</v>
      </c>
      <c r="DU143" s="336" t="s">
        <v>3405</v>
      </c>
      <c r="DV143" s="336" t="s">
        <v>3406</v>
      </c>
      <c r="DW143" s="336" t="s">
        <v>3407</v>
      </c>
      <c r="DX143" s="336" t="s">
        <v>3408</v>
      </c>
      <c r="DY143" s="336" t="s">
        <v>3409</v>
      </c>
      <c r="DZ143" s="336" t="s">
        <v>3410</v>
      </c>
      <c r="EA143" s="336" t="s">
        <v>3411</v>
      </c>
    </row>
    <row r="144" spans="1:131" ht="15.6" thickBot="1" x14ac:dyDescent="0.3">
      <c r="B144" s="91" t="str">
        <f t="shared" ref="B144:B151" si="76" xml:space="preserve"> B143</f>
        <v>YKY</v>
      </c>
      <c r="C144" s="186" t="s">
        <v>948</v>
      </c>
      <c r="D144" s="232" t="s">
        <v>52</v>
      </c>
      <c r="E144" s="63" t="str" cm="1">
        <f t="array" aca="1" ref="E144" ca="1">IFERROR(INDEX('PCD List'!$AU$5:$BK$48,MARCH('DPW3'!$D144,'PCD List'!$AR$5:$AR$48,0),MARCH('DPW3'!$B144,'PCD List'!$AU$2:$BK$2,0)),"")</f>
        <v/>
      </c>
      <c r="F144" s="377" t="s">
        <v>53</v>
      </c>
      <c r="G144" s="19" t="s">
        <v>1921</v>
      </c>
      <c r="H144" s="378" t="s">
        <v>1144</v>
      </c>
      <c r="I144" s="379">
        <v>0</v>
      </c>
      <c r="K144" s="1081"/>
      <c r="M144" s="126"/>
      <c r="N144" s="126"/>
      <c r="O144" s="52"/>
      <c r="P144" s="52"/>
      <c r="Q144" s="52"/>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56"/>
      <c r="AV144" s="56"/>
      <c r="AW144" s="56"/>
      <c r="AX144" s="56"/>
      <c r="AY144" s="56"/>
      <c r="AZ144" s="56"/>
      <c r="BA144" s="89"/>
      <c r="BC144" s="168"/>
      <c r="BD144" s="52"/>
      <c r="BE144" s="9"/>
      <c r="BF144" s="9"/>
      <c r="BG144" s="9"/>
      <c r="BH144" s="9"/>
      <c r="BI144" s="9"/>
      <c r="BJ144" s="9"/>
      <c r="BK144" s="9"/>
      <c r="BL144" s="9"/>
      <c r="BM144" s="9"/>
      <c r="BN144" s="89"/>
      <c r="BU144" s="230" t="s">
        <v>3396</v>
      </c>
      <c r="BX144" s="349"/>
      <c r="BY144" t="s">
        <v>3398</v>
      </c>
      <c r="BZ144" s="480" t="s">
        <v>3412</v>
      </c>
      <c r="CA144" s="480" t="s">
        <v>3412</v>
      </c>
      <c r="CB144" s="480" t="s">
        <v>3412</v>
      </c>
      <c r="CC144" s="480" t="s">
        <v>3412</v>
      </c>
      <c r="CD144" s="480" t="s">
        <v>3412</v>
      </c>
      <c r="CE144" s="480" t="s">
        <v>3412</v>
      </c>
      <c r="CF144" s="480" t="s">
        <v>3412</v>
      </c>
      <c r="CG144" s="480" t="s">
        <v>3412</v>
      </c>
      <c r="CH144" s="480" t="s">
        <v>3412</v>
      </c>
      <c r="CI144" s="480" t="s">
        <v>3412</v>
      </c>
      <c r="CJ144" s="480" t="s">
        <v>3412</v>
      </c>
      <c r="CK144" s="480" t="s">
        <v>3412</v>
      </c>
      <c r="CL144" s="480" t="s">
        <v>3412</v>
      </c>
      <c r="CM144" s="480" t="s">
        <v>3412</v>
      </c>
      <c r="CN144" s="480" t="s">
        <v>3412</v>
      </c>
      <c r="CO144" s="480" t="s">
        <v>3412</v>
      </c>
      <c r="CP144" s="480" t="s">
        <v>3412</v>
      </c>
      <c r="CQ144" s="480" t="s">
        <v>3412</v>
      </c>
      <c r="CR144" s="480" t="s">
        <v>3412</v>
      </c>
      <c r="CS144" s="480" t="s">
        <v>3412</v>
      </c>
      <c r="CT144" s="480" t="s">
        <v>3412</v>
      </c>
      <c r="CU144" s="480" t="s">
        <v>3412</v>
      </c>
      <c r="CV144" s="480" t="s">
        <v>3412</v>
      </c>
      <c r="CW144" s="480" t="s">
        <v>3412</v>
      </c>
      <c r="CX144" s="480" t="s">
        <v>3412</v>
      </c>
      <c r="CY144" s="480" t="s">
        <v>3412</v>
      </c>
      <c r="CZ144" s="480" t="s">
        <v>3412</v>
      </c>
      <c r="DA144" s="480" t="s">
        <v>3412</v>
      </c>
      <c r="DB144" s="480" t="s">
        <v>3412</v>
      </c>
      <c r="DC144" s="480" t="s">
        <v>3412</v>
      </c>
      <c r="DD144" s="480" t="s">
        <v>3412</v>
      </c>
      <c r="DE144" s="480" t="s">
        <v>3412</v>
      </c>
      <c r="DF144" s="480" t="s">
        <v>3412</v>
      </c>
      <c r="DG144" s="480" t="s">
        <v>3412</v>
      </c>
      <c r="DH144" s="480" t="s">
        <v>3412</v>
      </c>
      <c r="DI144" s="480" t="s">
        <v>3412</v>
      </c>
      <c r="DJ144" s="480" t="s">
        <v>3412</v>
      </c>
      <c r="DK144" s="480" t="s">
        <v>3412</v>
      </c>
      <c r="DL144" s="480" t="s">
        <v>3412</v>
      </c>
      <c r="DM144" s="480" t="s">
        <v>3412</v>
      </c>
      <c r="DN144" s="480" t="s">
        <v>3412</v>
      </c>
      <c r="DO144" s="494"/>
      <c r="DP144" s="496" t="str">
        <f>DP$143&amp;$DO9</f>
        <v>PCD_DPW3_GGR_DLY_S1</v>
      </c>
      <c r="DQ144" s="496" t="str">
        <f t="shared" ref="DQ144:DY144" si="77">DQ$143&amp;$DO9</f>
        <v>PCD_DPW3_GGR_DIR_S1</v>
      </c>
      <c r="DR144" s="496" t="str">
        <f t="shared" si="77"/>
        <v>PCD_DPW3_GGR_DSCR_S1</v>
      </c>
      <c r="DS144" s="496" t="str">
        <f t="shared" si="77"/>
        <v>PCD_DPW3_GGR_DCS_S1</v>
      </c>
      <c r="DT144" s="496" t="str">
        <f t="shared" si="77"/>
        <v>PCD_DPW3_GGR_DSPC_S1</v>
      </c>
      <c r="DU144" s="496" t="str">
        <f t="shared" si="77"/>
        <v>PCD_DPW3_GGR_DPP_S1</v>
      </c>
      <c r="DV144" s="496" t="str">
        <f t="shared" si="77"/>
        <v>PCD_DPW3_GGR_DTPI_S1</v>
      </c>
      <c r="DW144" s="496" t="str">
        <f t="shared" si="77"/>
        <v>PCD_DPW3_GGR_DCI_S1</v>
      </c>
      <c r="DX144" s="496" t="str">
        <f t="shared" si="77"/>
        <v>PCD_DPW3_GGR_DSI_S1</v>
      </c>
      <c r="DY144" s="496" t="str">
        <f t="shared" si="77"/>
        <v>PCD_DPW3_GGR_DER_S1</v>
      </c>
      <c r="DZ144" s="496" t="str">
        <f t="shared" ref="DZ144:EA151" si="78">DZ$143&amp;$DO9</f>
        <v>PCD_DPW3_GGR_RS_S1</v>
      </c>
      <c r="EA144" s="496" t="str">
        <f t="shared" si="78"/>
        <v>PCD_DPW3_GGR_DPLE_S1</v>
      </c>
    </row>
    <row r="145" spans="2:131" ht="15.6" thickBot="1" x14ac:dyDescent="0.3">
      <c r="B145" s="91" t="str">
        <f t="shared" si="76"/>
        <v>YKY</v>
      </c>
      <c r="C145" s="186" t="s">
        <v>948</v>
      </c>
      <c r="D145" s="232" t="s">
        <v>52</v>
      </c>
      <c r="E145" s="63" t="str" cm="1">
        <f t="array" aca="1" ref="E145" ca="1">IFERROR(INDEX('PCD List'!$AU$5:$BK$48,MARCH('DPW3'!$D145,'PCD List'!$AR$5:$AR$48,0),MARCH('DPW3'!$B145,'PCD List'!$AU$2:$BK$2,0)),"")</f>
        <v/>
      </c>
      <c r="F145" s="377" t="s">
        <v>53</v>
      </c>
      <c r="G145" s="19" t="s">
        <v>1924</v>
      </c>
      <c r="H145" s="378" t="s">
        <v>1144</v>
      </c>
      <c r="I145" s="379">
        <v>0</v>
      </c>
      <c r="K145" s="1081"/>
      <c r="M145" s="126"/>
      <c r="N145" s="126"/>
      <c r="O145" s="52"/>
      <c r="P145" s="52"/>
      <c r="Q145" s="52"/>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56"/>
      <c r="AV145" s="56"/>
      <c r="AW145" s="56"/>
      <c r="AX145" s="56"/>
      <c r="AY145" s="56"/>
      <c r="AZ145" s="56"/>
      <c r="BA145" s="89"/>
      <c r="BC145" s="168"/>
      <c r="BD145" s="52"/>
      <c r="BE145" s="9"/>
      <c r="BF145" s="9"/>
      <c r="BG145" s="9"/>
      <c r="BH145" s="9"/>
      <c r="BI145" s="9"/>
      <c r="BJ145" s="9"/>
      <c r="BK145" s="9"/>
      <c r="BL145" s="9"/>
      <c r="BM145" s="9"/>
      <c r="BN145" s="89"/>
      <c r="BU145" s="230" t="s">
        <v>3396</v>
      </c>
      <c r="BX145" s="349"/>
      <c r="BY145" t="s">
        <v>3398</v>
      </c>
      <c r="BZ145" s="480" t="s">
        <v>3413</v>
      </c>
      <c r="CA145" s="480" t="s">
        <v>3413</v>
      </c>
      <c r="CB145" s="480" t="s">
        <v>3413</v>
      </c>
      <c r="CC145" s="480" t="s">
        <v>3413</v>
      </c>
      <c r="CD145" s="480" t="s">
        <v>3413</v>
      </c>
      <c r="CE145" s="480" t="s">
        <v>3413</v>
      </c>
      <c r="CF145" s="480" t="s">
        <v>3413</v>
      </c>
      <c r="CG145" s="480" t="s">
        <v>3413</v>
      </c>
      <c r="CH145" s="480" t="s">
        <v>3413</v>
      </c>
      <c r="CI145" s="480" t="s">
        <v>3413</v>
      </c>
      <c r="CJ145" s="480" t="s">
        <v>3413</v>
      </c>
      <c r="CK145" s="480" t="s">
        <v>3413</v>
      </c>
      <c r="CL145" s="480" t="s">
        <v>3413</v>
      </c>
      <c r="CM145" s="480" t="s">
        <v>3413</v>
      </c>
      <c r="CN145" s="480" t="s">
        <v>3413</v>
      </c>
      <c r="CO145" s="480" t="s">
        <v>3413</v>
      </c>
      <c r="CP145" s="480" t="s">
        <v>3413</v>
      </c>
      <c r="CQ145" s="480" t="s">
        <v>3413</v>
      </c>
      <c r="CR145" s="480" t="s">
        <v>3413</v>
      </c>
      <c r="CS145" s="480" t="s">
        <v>3413</v>
      </c>
      <c r="CT145" s="480" t="s">
        <v>3413</v>
      </c>
      <c r="CU145" s="480" t="s">
        <v>3413</v>
      </c>
      <c r="CV145" s="480" t="s">
        <v>3413</v>
      </c>
      <c r="CW145" s="480" t="s">
        <v>3413</v>
      </c>
      <c r="CX145" s="480" t="s">
        <v>3413</v>
      </c>
      <c r="CY145" s="480" t="s">
        <v>3413</v>
      </c>
      <c r="CZ145" s="480" t="s">
        <v>3413</v>
      </c>
      <c r="DA145" s="480" t="s">
        <v>3413</v>
      </c>
      <c r="DB145" s="480" t="s">
        <v>3413</v>
      </c>
      <c r="DC145" s="480" t="s">
        <v>3413</v>
      </c>
      <c r="DD145" s="480" t="s">
        <v>3413</v>
      </c>
      <c r="DE145" s="480" t="s">
        <v>3413</v>
      </c>
      <c r="DF145" s="480" t="s">
        <v>3413</v>
      </c>
      <c r="DG145" s="480" t="s">
        <v>3413</v>
      </c>
      <c r="DH145" s="480" t="s">
        <v>3413</v>
      </c>
      <c r="DI145" s="480" t="s">
        <v>3413</v>
      </c>
      <c r="DJ145" s="480" t="s">
        <v>3413</v>
      </c>
      <c r="DK145" s="480" t="s">
        <v>3413</v>
      </c>
      <c r="DL145" s="480" t="s">
        <v>3413</v>
      </c>
      <c r="DM145" s="480" t="s">
        <v>3413</v>
      </c>
      <c r="DN145" s="480" t="s">
        <v>3413</v>
      </c>
      <c r="DO145" s="494"/>
      <c r="DP145" s="496" t="str">
        <f t="shared" ref="DP145:DY151" si="79">DP$143&amp;$DO10</f>
        <v>PCD_DPW3_GGR_DLY_S2</v>
      </c>
      <c r="DQ145" s="496" t="str">
        <f t="shared" si="79"/>
        <v>PCD_DPW3_GGR_DIR_S2</v>
      </c>
      <c r="DR145" s="496" t="str">
        <f t="shared" si="79"/>
        <v>PCD_DPW3_GGR_DSCR_S2</v>
      </c>
      <c r="DS145" s="496" t="str">
        <f t="shared" si="79"/>
        <v>PCD_DPW3_GGR_DCS_S2</v>
      </c>
      <c r="DT145" s="496" t="str">
        <f t="shared" si="79"/>
        <v>PCD_DPW3_GGR_DSPC_S2</v>
      </c>
      <c r="DU145" s="496" t="str">
        <f t="shared" si="79"/>
        <v>PCD_DPW3_GGR_DPP_S2</v>
      </c>
      <c r="DV145" s="496" t="str">
        <f t="shared" si="79"/>
        <v>PCD_DPW3_GGR_DTPI_S2</v>
      </c>
      <c r="DW145" s="496" t="str">
        <f t="shared" si="79"/>
        <v>PCD_DPW3_GGR_DCI_S2</v>
      </c>
      <c r="DX145" s="496" t="str">
        <f t="shared" si="79"/>
        <v>PCD_DPW3_GGR_DSI_S2</v>
      </c>
      <c r="DY145" s="496" t="str">
        <f t="shared" si="79"/>
        <v>PCD_DPW3_GGR_DER_S2</v>
      </c>
      <c r="DZ145" s="496" t="str">
        <f t="shared" si="78"/>
        <v>PCD_DPW3_GGR_RS_S2</v>
      </c>
      <c r="EA145" s="496" t="str">
        <f t="shared" si="78"/>
        <v>PCD_DPW3_GGR_DPLE_S2</v>
      </c>
    </row>
    <row r="146" spans="2:131" ht="15.6" thickBot="1" x14ac:dyDescent="0.3">
      <c r="B146" s="91" t="str">
        <f t="shared" si="76"/>
        <v>YKY</v>
      </c>
      <c r="C146" s="186" t="s">
        <v>948</v>
      </c>
      <c r="D146" s="232" t="s">
        <v>52</v>
      </c>
      <c r="E146" s="63" t="str" cm="1">
        <f t="array" aca="1" ref="E146" ca="1">IFERROR(INDEX('PCD List'!$AU$5:$BK$48,MARCH('DPW3'!$D146,'PCD List'!$AR$5:$AR$48,0),MARCH('DPW3'!$B146,'PCD List'!$AU$2:$BK$2,0)),"")</f>
        <v/>
      </c>
      <c r="F146" s="377" t="s">
        <v>53</v>
      </c>
      <c r="G146" s="19" t="s">
        <v>1927</v>
      </c>
      <c r="H146" s="378" t="s">
        <v>1144</v>
      </c>
      <c r="I146" s="379">
        <v>0</v>
      </c>
      <c r="K146" s="1081"/>
      <c r="M146" s="126"/>
      <c r="N146" s="126"/>
      <c r="O146" s="52"/>
      <c r="P146" s="52"/>
      <c r="Q146" s="52"/>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56"/>
      <c r="AV146" s="56"/>
      <c r="AW146" s="56"/>
      <c r="AX146" s="56"/>
      <c r="AY146" s="56"/>
      <c r="AZ146" s="56"/>
      <c r="BA146" s="89"/>
      <c r="BC146" s="168"/>
      <c r="BD146" s="52"/>
      <c r="BE146" s="9"/>
      <c r="BF146" s="9"/>
      <c r="BG146" s="9"/>
      <c r="BH146" s="9"/>
      <c r="BI146" s="9"/>
      <c r="BJ146" s="9"/>
      <c r="BK146" s="9"/>
      <c r="BL146" s="9"/>
      <c r="BM146" s="9"/>
      <c r="BN146" s="89"/>
      <c r="BU146" s="230" t="s">
        <v>3396</v>
      </c>
      <c r="BX146" s="349"/>
      <c r="BY146" t="s">
        <v>3398</v>
      </c>
      <c r="BZ146" s="480" t="s">
        <v>3414</v>
      </c>
      <c r="CA146" s="480" t="s">
        <v>3414</v>
      </c>
      <c r="CB146" s="480" t="s">
        <v>3414</v>
      </c>
      <c r="CC146" s="480" t="s">
        <v>3414</v>
      </c>
      <c r="CD146" s="480" t="s">
        <v>3414</v>
      </c>
      <c r="CE146" s="480" t="s">
        <v>3414</v>
      </c>
      <c r="CF146" s="480" t="s">
        <v>3414</v>
      </c>
      <c r="CG146" s="480" t="s">
        <v>3414</v>
      </c>
      <c r="CH146" s="480" t="s">
        <v>3414</v>
      </c>
      <c r="CI146" s="480" t="s">
        <v>3414</v>
      </c>
      <c r="CJ146" s="480" t="s">
        <v>3414</v>
      </c>
      <c r="CK146" s="480" t="s">
        <v>3414</v>
      </c>
      <c r="CL146" s="480" t="s">
        <v>3414</v>
      </c>
      <c r="CM146" s="480" t="s">
        <v>3414</v>
      </c>
      <c r="CN146" s="480" t="s">
        <v>3414</v>
      </c>
      <c r="CO146" s="480" t="s">
        <v>3414</v>
      </c>
      <c r="CP146" s="480" t="s">
        <v>3414</v>
      </c>
      <c r="CQ146" s="480" t="s">
        <v>3414</v>
      </c>
      <c r="CR146" s="480" t="s">
        <v>3414</v>
      </c>
      <c r="CS146" s="480" t="s">
        <v>3414</v>
      </c>
      <c r="CT146" s="480" t="s">
        <v>3414</v>
      </c>
      <c r="CU146" s="480" t="s">
        <v>3414</v>
      </c>
      <c r="CV146" s="480" t="s">
        <v>3414</v>
      </c>
      <c r="CW146" s="480" t="s">
        <v>3414</v>
      </c>
      <c r="CX146" s="480" t="s">
        <v>3414</v>
      </c>
      <c r="CY146" s="480" t="s">
        <v>3414</v>
      </c>
      <c r="CZ146" s="480" t="s">
        <v>3414</v>
      </c>
      <c r="DA146" s="480" t="s">
        <v>3414</v>
      </c>
      <c r="DB146" s="480" t="s">
        <v>3414</v>
      </c>
      <c r="DC146" s="480" t="s">
        <v>3414</v>
      </c>
      <c r="DD146" s="480" t="s">
        <v>3414</v>
      </c>
      <c r="DE146" s="480" t="s">
        <v>3414</v>
      </c>
      <c r="DF146" s="480" t="s">
        <v>3414</v>
      </c>
      <c r="DG146" s="480" t="s">
        <v>3414</v>
      </c>
      <c r="DH146" s="480" t="s">
        <v>3414</v>
      </c>
      <c r="DI146" s="480" t="s">
        <v>3414</v>
      </c>
      <c r="DJ146" s="480" t="s">
        <v>3414</v>
      </c>
      <c r="DK146" s="480" t="s">
        <v>3414</v>
      </c>
      <c r="DL146" s="480" t="s">
        <v>3414</v>
      </c>
      <c r="DM146" s="480" t="s">
        <v>3414</v>
      </c>
      <c r="DN146" s="480" t="s">
        <v>3414</v>
      </c>
      <c r="DO146" s="494"/>
      <c r="DP146" s="496" t="str">
        <f t="shared" si="79"/>
        <v>PCD_DPW3_GGR_DLY_S3</v>
      </c>
      <c r="DQ146" s="496" t="str">
        <f t="shared" si="79"/>
        <v>PCD_DPW3_GGR_DIR_S3</v>
      </c>
      <c r="DR146" s="496" t="str">
        <f t="shared" si="79"/>
        <v>PCD_DPW3_GGR_DSCR_S3</v>
      </c>
      <c r="DS146" s="496" t="str">
        <f t="shared" si="79"/>
        <v>PCD_DPW3_GGR_DCS_S3</v>
      </c>
      <c r="DT146" s="496" t="str">
        <f t="shared" si="79"/>
        <v>PCD_DPW3_GGR_DSPC_S3</v>
      </c>
      <c r="DU146" s="496" t="str">
        <f t="shared" si="79"/>
        <v>PCD_DPW3_GGR_DPP_S3</v>
      </c>
      <c r="DV146" s="496" t="str">
        <f t="shared" si="79"/>
        <v>PCD_DPW3_GGR_DTPI_S3</v>
      </c>
      <c r="DW146" s="496" t="str">
        <f t="shared" si="79"/>
        <v>PCD_DPW3_GGR_DCI_S3</v>
      </c>
      <c r="DX146" s="496" t="str">
        <f t="shared" si="79"/>
        <v>PCD_DPW3_GGR_DSI_S3</v>
      </c>
      <c r="DY146" s="496" t="str">
        <f t="shared" si="79"/>
        <v>PCD_DPW3_GGR_DER_S3</v>
      </c>
      <c r="DZ146" s="496" t="str">
        <f t="shared" si="78"/>
        <v>PCD_DPW3_GGR_RS_S3</v>
      </c>
      <c r="EA146" s="496" t="str">
        <f t="shared" si="78"/>
        <v>PCD_DPW3_GGR_DPLE_S3</v>
      </c>
    </row>
    <row r="147" spans="2:131" ht="15.6" thickBot="1" x14ac:dyDescent="0.3">
      <c r="B147" s="91" t="str">
        <f t="shared" si="76"/>
        <v>YKY</v>
      </c>
      <c r="C147" s="186" t="s">
        <v>948</v>
      </c>
      <c r="D147" s="232" t="s">
        <v>52</v>
      </c>
      <c r="E147" s="63" t="str" cm="1">
        <f t="array" aca="1" ref="E147" ca="1">IFERROR(INDEX('PCD List'!$AU$5:$BK$48,MARCH('DPW3'!$D147,'PCD List'!$AR$5:$AR$48,0),MARCH('DPW3'!$B147,'PCD List'!$AU$2:$BK$2,0)),"")</f>
        <v/>
      </c>
      <c r="F147" s="377" t="s">
        <v>53</v>
      </c>
      <c r="G147" s="19" t="s">
        <v>1930</v>
      </c>
      <c r="H147" s="378" t="s">
        <v>1144</v>
      </c>
      <c r="I147" s="379">
        <v>0</v>
      </c>
      <c r="K147" s="1081"/>
      <c r="M147" s="126"/>
      <c r="N147" s="126"/>
      <c r="O147" s="52"/>
      <c r="P147" s="52"/>
      <c r="Q147" s="52"/>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56"/>
      <c r="AV147" s="56"/>
      <c r="AW147" s="56"/>
      <c r="AX147" s="56"/>
      <c r="AY147" s="56"/>
      <c r="AZ147" s="56"/>
      <c r="BA147" s="89"/>
      <c r="BC147" s="168"/>
      <c r="BD147" s="52"/>
      <c r="BE147" s="9"/>
      <c r="BF147" s="9"/>
      <c r="BG147" s="9"/>
      <c r="BH147" s="9"/>
      <c r="BI147" s="9"/>
      <c r="BJ147" s="9"/>
      <c r="BK147" s="9"/>
      <c r="BL147" s="9"/>
      <c r="BM147" s="9"/>
      <c r="BN147" s="89"/>
      <c r="BU147" s="230" t="s">
        <v>3396</v>
      </c>
      <c r="BX147" s="349"/>
      <c r="BY147" t="s">
        <v>3398</v>
      </c>
      <c r="BZ147" s="480" t="s">
        <v>3415</v>
      </c>
      <c r="CA147" s="480" t="s">
        <v>3415</v>
      </c>
      <c r="CB147" s="480" t="s">
        <v>3415</v>
      </c>
      <c r="CC147" s="480" t="s">
        <v>3415</v>
      </c>
      <c r="CD147" s="480" t="s">
        <v>3415</v>
      </c>
      <c r="CE147" s="480" t="s">
        <v>3415</v>
      </c>
      <c r="CF147" s="480" t="s">
        <v>3415</v>
      </c>
      <c r="CG147" s="480" t="s">
        <v>3415</v>
      </c>
      <c r="CH147" s="480" t="s">
        <v>3415</v>
      </c>
      <c r="CI147" s="480" t="s">
        <v>3415</v>
      </c>
      <c r="CJ147" s="480" t="s">
        <v>3415</v>
      </c>
      <c r="CK147" s="480" t="s">
        <v>3415</v>
      </c>
      <c r="CL147" s="480" t="s">
        <v>3415</v>
      </c>
      <c r="CM147" s="480" t="s">
        <v>3415</v>
      </c>
      <c r="CN147" s="480" t="s">
        <v>3415</v>
      </c>
      <c r="CO147" s="480" t="s">
        <v>3415</v>
      </c>
      <c r="CP147" s="480" t="s">
        <v>3415</v>
      </c>
      <c r="CQ147" s="480" t="s">
        <v>3415</v>
      </c>
      <c r="CR147" s="480" t="s">
        <v>3415</v>
      </c>
      <c r="CS147" s="480" t="s">
        <v>3415</v>
      </c>
      <c r="CT147" s="480" t="s">
        <v>3415</v>
      </c>
      <c r="CU147" s="480" t="s">
        <v>3415</v>
      </c>
      <c r="CV147" s="480" t="s">
        <v>3415</v>
      </c>
      <c r="CW147" s="480" t="s">
        <v>3415</v>
      </c>
      <c r="CX147" s="480" t="s">
        <v>3415</v>
      </c>
      <c r="CY147" s="480" t="s">
        <v>3415</v>
      </c>
      <c r="CZ147" s="480" t="s">
        <v>3415</v>
      </c>
      <c r="DA147" s="480" t="s">
        <v>3415</v>
      </c>
      <c r="DB147" s="480" t="s">
        <v>3415</v>
      </c>
      <c r="DC147" s="480" t="s">
        <v>3415</v>
      </c>
      <c r="DD147" s="480" t="s">
        <v>3415</v>
      </c>
      <c r="DE147" s="480" t="s">
        <v>3415</v>
      </c>
      <c r="DF147" s="480" t="s">
        <v>3415</v>
      </c>
      <c r="DG147" s="480" t="s">
        <v>3415</v>
      </c>
      <c r="DH147" s="480" t="s">
        <v>3415</v>
      </c>
      <c r="DI147" s="480" t="s">
        <v>3415</v>
      </c>
      <c r="DJ147" s="480" t="s">
        <v>3415</v>
      </c>
      <c r="DK147" s="480" t="s">
        <v>3415</v>
      </c>
      <c r="DL147" s="480" t="s">
        <v>3415</v>
      </c>
      <c r="DM147" s="480" t="s">
        <v>3415</v>
      </c>
      <c r="DN147" s="480" t="s">
        <v>3415</v>
      </c>
      <c r="DO147" s="494"/>
      <c r="DP147" s="496" t="str">
        <f t="shared" si="79"/>
        <v>PCD_DPW3_GGR_DLY_S4</v>
      </c>
      <c r="DQ147" s="496" t="str">
        <f t="shared" si="79"/>
        <v>PCD_DPW3_GGR_DIR_S4</v>
      </c>
      <c r="DR147" s="496" t="str">
        <f t="shared" si="79"/>
        <v>PCD_DPW3_GGR_DSCR_S4</v>
      </c>
      <c r="DS147" s="496" t="str">
        <f t="shared" si="79"/>
        <v>PCD_DPW3_GGR_DCS_S4</v>
      </c>
      <c r="DT147" s="496" t="str">
        <f t="shared" si="79"/>
        <v>PCD_DPW3_GGR_DSPC_S4</v>
      </c>
      <c r="DU147" s="496" t="str">
        <f t="shared" si="79"/>
        <v>PCD_DPW3_GGR_DPP_S4</v>
      </c>
      <c r="DV147" s="496" t="str">
        <f t="shared" si="79"/>
        <v>PCD_DPW3_GGR_DTPI_S4</v>
      </c>
      <c r="DW147" s="496" t="str">
        <f t="shared" si="79"/>
        <v>PCD_DPW3_GGR_DCI_S4</v>
      </c>
      <c r="DX147" s="496" t="str">
        <f t="shared" si="79"/>
        <v>PCD_DPW3_GGR_DSI_S4</v>
      </c>
      <c r="DY147" s="496" t="str">
        <f t="shared" si="79"/>
        <v>PCD_DPW3_GGR_DER_S4</v>
      </c>
      <c r="DZ147" s="496" t="str">
        <f t="shared" si="78"/>
        <v>PCD_DPW3_GGR_RS_S4</v>
      </c>
      <c r="EA147" s="496" t="str">
        <f t="shared" si="78"/>
        <v>PCD_DPW3_GGR_DPLE_S4</v>
      </c>
    </row>
    <row r="148" spans="2:131" ht="15.6" thickBot="1" x14ac:dyDescent="0.3">
      <c r="B148" s="91" t="str">
        <f t="shared" si="76"/>
        <v>YKY</v>
      </c>
      <c r="C148" s="186" t="s">
        <v>948</v>
      </c>
      <c r="D148" s="232" t="s">
        <v>52</v>
      </c>
      <c r="E148" s="63" t="str" cm="1">
        <f t="array" aca="1" ref="E148" ca="1">IFERROR(INDEX('PCD List'!$AU$5:$BK$48,MARCH('DPW3'!$D148,'PCD List'!$AR$5:$AR$48,0),MARCH('DPW3'!$B148,'PCD List'!$AU$2:$BK$2,0)),"")</f>
        <v/>
      </c>
      <c r="F148" s="377" t="s">
        <v>53</v>
      </c>
      <c r="G148" s="19" t="s">
        <v>1933</v>
      </c>
      <c r="H148" s="378" t="s">
        <v>1144</v>
      </c>
      <c r="I148" s="379">
        <v>0</v>
      </c>
      <c r="K148" s="1081"/>
      <c r="M148" s="126"/>
      <c r="N148" s="126"/>
      <c r="O148" s="52"/>
      <c r="P148" s="52"/>
      <c r="Q148" s="52"/>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56"/>
      <c r="AV148" s="56"/>
      <c r="AW148" s="56"/>
      <c r="AX148" s="56"/>
      <c r="AY148" s="56"/>
      <c r="AZ148" s="56"/>
      <c r="BA148" s="89"/>
      <c r="BC148" s="168"/>
      <c r="BD148" s="52"/>
      <c r="BE148" s="9"/>
      <c r="BF148" s="9"/>
      <c r="BG148" s="9"/>
      <c r="BH148" s="9"/>
      <c r="BI148" s="9"/>
      <c r="BJ148" s="9"/>
      <c r="BK148" s="9"/>
      <c r="BL148" s="9"/>
      <c r="BM148" s="9"/>
      <c r="BN148" s="89"/>
      <c r="BU148" s="230" t="s">
        <v>3396</v>
      </c>
      <c r="BX148" s="349"/>
      <c r="BY148" t="s">
        <v>3398</v>
      </c>
      <c r="BZ148" s="480" t="s">
        <v>3416</v>
      </c>
      <c r="CA148" s="480" t="s">
        <v>3416</v>
      </c>
      <c r="CB148" s="480" t="s">
        <v>3416</v>
      </c>
      <c r="CC148" s="480" t="s">
        <v>3416</v>
      </c>
      <c r="CD148" s="480" t="s">
        <v>3416</v>
      </c>
      <c r="CE148" s="480" t="s">
        <v>3416</v>
      </c>
      <c r="CF148" s="480" t="s">
        <v>3416</v>
      </c>
      <c r="CG148" s="480" t="s">
        <v>3416</v>
      </c>
      <c r="CH148" s="480" t="s">
        <v>3416</v>
      </c>
      <c r="CI148" s="480" t="s">
        <v>3416</v>
      </c>
      <c r="CJ148" s="480" t="s">
        <v>3416</v>
      </c>
      <c r="CK148" s="480" t="s">
        <v>3416</v>
      </c>
      <c r="CL148" s="480" t="s">
        <v>3416</v>
      </c>
      <c r="CM148" s="480" t="s">
        <v>3416</v>
      </c>
      <c r="CN148" s="480" t="s">
        <v>3416</v>
      </c>
      <c r="CO148" s="480" t="s">
        <v>3416</v>
      </c>
      <c r="CP148" s="480" t="s">
        <v>3416</v>
      </c>
      <c r="CQ148" s="480" t="s">
        <v>3416</v>
      </c>
      <c r="CR148" s="480" t="s">
        <v>3416</v>
      </c>
      <c r="CS148" s="480" t="s">
        <v>3416</v>
      </c>
      <c r="CT148" s="480" t="s">
        <v>3416</v>
      </c>
      <c r="CU148" s="480" t="s">
        <v>3416</v>
      </c>
      <c r="CV148" s="480" t="s">
        <v>3416</v>
      </c>
      <c r="CW148" s="480" t="s">
        <v>3416</v>
      </c>
      <c r="CX148" s="480" t="s">
        <v>3416</v>
      </c>
      <c r="CY148" s="480" t="s">
        <v>3416</v>
      </c>
      <c r="CZ148" s="480" t="s">
        <v>3416</v>
      </c>
      <c r="DA148" s="480" t="s">
        <v>3416</v>
      </c>
      <c r="DB148" s="480" t="s">
        <v>3416</v>
      </c>
      <c r="DC148" s="480" t="s">
        <v>3416</v>
      </c>
      <c r="DD148" s="480" t="s">
        <v>3416</v>
      </c>
      <c r="DE148" s="480" t="s">
        <v>3416</v>
      </c>
      <c r="DF148" s="480" t="s">
        <v>3416</v>
      </c>
      <c r="DG148" s="480" t="s">
        <v>3416</v>
      </c>
      <c r="DH148" s="480" t="s">
        <v>3416</v>
      </c>
      <c r="DI148" s="480" t="s">
        <v>3416</v>
      </c>
      <c r="DJ148" s="480" t="s">
        <v>3416</v>
      </c>
      <c r="DK148" s="480" t="s">
        <v>3416</v>
      </c>
      <c r="DL148" s="480" t="s">
        <v>3416</v>
      </c>
      <c r="DM148" s="480" t="s">
        <v>3416</v>
      </c>
      <c r="DN148" s="480" t="s">
        <v>3416</v>
      </c>
      <c r="DO148" s="494"/>
      <c r="DP148" s="496" t="str">
        <f t="shared" si="79"/>
        <v>PCD_DPW3_GGR_DLY_S5</v>
      </c>
      <c r="DQ148" s="496" t="str">
        <f t="shared" si="79"/>
        <v>PCD_DPW3_GGR_DIR_S5</v>
      </c>
      <c r="DR148" s="496" t="str">
        <f t="shared" si="79"/>
        <v>PCD_DPW3_GGR_DSCR_S5</v>
      </c>
      <c r="DS148" s="496" t="str">
        <f t="shared" si="79"/>
        <v>PCD_DPW3_GGR_DCS_S5</v>
      </c>
      <c r="DT148" s="496" t="str">
        <f t="shared" si="79"/>
        <v>PCD_DPW3_GGR_DSPC_S5</v>
      </c>
      <c r="DU148" s="496" t="str">
        <f t="shared" si="79"/>
        <v>PCD_DPW3_GGR_DPP_S5</v>
      </c>
      <c r="DV148" s="496" t="str">
        <f t="shared" si="79"/>
        <v>PCD_DPW3_GGR_DTPI_S5</v>
      </c>
      <c r="DW148" s="496" t="str">
        <f t="shared" si="79"/>
        <v>PCD_DPW3_GGR_DCI_S5</v>
      </c>
      <c r="DX148" s="496" t="str">
        <f t="shared" si="79"/>
        <v>PCD_DPW3_GGR_DSI_S5</v>
      </c>
      <c r="DY148" s="496" t="str">
        <f t="shared" si="79"/>
        <v>PCD_DPW3_GGR_DER_S5</v>
      </c>
      <c r="DZ148" s="496" t="str">
        <f t="shared" si="78"/>
        <v>PCD_DPW3_GGR_RS_S5</v>
      </c>
      <c r="EA148" s="496" t="str">
        <f t="shared" si="78"/>
        <v>PCD_DPW3_GGR_DPLE_S5</v>
      </c>
    </row>
    <row r="149" spans="2:131" ht="15.6" thickBot="1" x14ac:dyDescent="0.3">
      <c r="B149" s="91" t="str">
        <f t="shared" si="76"/>
        <v>YKY</v>
      </c>
      <c r="C149" s="186" t="s">
        <v>948</v>
      </c>
      <c r="D149" s="232" t="s">
        <v>52</v>
      </c>
      <c r="E149" s="63" t="str" cm="1">
        <f t="array" aca="1" ref="E149" ca="1">IFERROR(INDEX('PCD List'!$AU$5:$BK$48,MARCH('DPW3'!$D149,'PCD List'!$AR$5:$AR$48,0),MARCH('DPW3'!$B149,'PCD List'!$AU$2:$BK$2,0)),"")</f>
        <v/>
      </c>
      <c r="F149" s="377" t="s">
        <v>53</v>
      </c>
      <c r="G149" s="19" t="s">
        <v>1936</v>
      </c>
      <c r="H149" s="378" t="s">
        <v>1144</v>
      </c>
      <c r="I149" s="379">
        <v>0</v>
      </c>
      <c r="K149" s="1081"/>
      <c r="M149" s="126"/>
      <c r="N149" s="126"/>
      <c r="O149" s="52"/>
      <c r="P149" s="52"/>
      <c r="Q149" s="52"/>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56"/>
      <c r="AV149" s="56"/>
      <c r="AW149" s="56"/>
      <c r="AX149" s="56"/>
      <c r="AY149" s="56"/>
      <c r="AZ149" s="56"/>
      <c r="BA149" s="89"/>
      <c r="BC149" s="168"/>
      <c r="BD149" s="52"/>
      <c r="BE149" s="9"/>
      <c r="BF149" s="9"/>
      <c r="BG149" s="9"/>
      <c r="BH149" s="9"/>
      <c r="BI149" s="9"/>
      <c r="BJ149" s="9"/>
      <c r="BK149" s="9"/>
      <c r="BL149" s="9"/>
      <c r="BM149" s="9"/>
      <c r="BN149" s="89"/>
      <c r="BU149" s="230" t="s">
        <v>3396</v>
      </c>
      <c r="BX149" s="349"/>
      <c r="BY149" t="s">
        <v>3398</v>
      </c>
      <c r="BZ149" s="480" t="s">
        <v>3417</v>
      </c>
      <c r="CA149" s="480" t="s">
        <v>3417</v>
      </c>
      <c r="CB149" s="480" t="s">
        <v>3417</v>
      </c>
      <c r="CC149" s="480" t="s">
        <v>3417</v>
      </c>
      <c r="CD149" s="480" t="s">
        <v>3417</v>
      </c>
      <c r="CE149" s="480" t="s">
        <v>3417</v>
      </c>
      <c r="CF149" s="480" t="s">
        <v>3417</v>
      </c>
      <c r="CG149" s="480" t="s">
        <v>3417</v>
      </c>
      <c r="CH149" s="480" t="s">
        <v>3417</v>
      </c>
      <c r="CI149" s="480" t="s">
        <v>3417</v>
      </c>
      <c r="CJ149" s="480" t="s">
        <v>3417</v>
      </c>
      <c r="CK149" s="480" t="s">
        <v>3417</v>
      </c>
      <c r="CL149" s="480" t="s">
        <v>3417</v>
      </c>
      <c r="CM149" s="480" t="s">
        <v>3417</v>
      </c>
      <c r="CN149" s="480" t="s">
        <v>3417</v>
      </c>
      <c r="CO149" s="480" t="s">
        <v>3417</v>
      </c>
      <c r="CP149" s="480" t="s">
        <v>3417</v>
      </c>
      <c r="CQ149" s="480" t="s">
        <v>3417</v>
      </c>
      <c r="CR149" s="480" t="s">
        <v>3417</v>
      </c>
      <c r="CS149" s="480" t="s">
        <v>3417</v>
      </c>
      <c r="CT149" s="480" t="s">
        <v>3417</v>
      </c>
      <c r="CU149" s="480" t="s">
        <v>3417</v>
      </c>
      <c r="CV149" s="480" t="s">
        <v>3417</v>
      </c>
      <c r="CW149" s="480" t="s">
        <v>3417</v>
      </c>
      <c r="CX149" s="480" t="s">
        <v>3417</v>
      </c>
      <c r="CY149" s="480" t="s">
        <v>3417</v>
      </c>
      <c r="CZ149" s="480" t="s">
        <v>3417</v>
      </c>
      <c r="DA149" s="480" t="s">
        <v>3417</v>
      </c>
      <c r="DB149" s="480" t="s">
        <v>3417</v>
      </c>
      <c r="DC149" s="480" t="s">
        <v>3417</v>
      </c>
      <c r="DD149" s="480" t="s">
        <v>3417</v>
      </c>
      <c r="DE149" s="480" t="s">
        <v>3417</v>
      </c>
      <c r="DF149" s="480" t="s">
        <v>3417</v>
      </c>
      <c r="DG149" s="480" t="s">
        <v>3417</v>
      </c>
      <c r="DH149" s="480" t="s">
        <v>3417</v>
      </c>
      <c r="DI149" s="480" t="s">
        <v>3417</v>
      </c>
      <c r="DJ149" s="480" t="s">
        <v>3417</v>
      </c>
      <c r="DK149" s="480" t="s">
        <v>3417</v>
      </c>
      <c r="DL149" s="480" t="s">
        <v>3417</v>
      </c>
      <c r="DM149" s="480" t="s">
        <v>3417</v>
      </c>
      <c r="DN149" s="480" t="s">
        <v>3417</v>
      </c>
      <c r="DO149" s="494"/>
      <c r="DP149" s="496" t="str">
        <f t="shared" si="79"/>
        <v>PCD_DPW3_GGR_DLY_S6</v>
      </c>
      <c r="DQ149" s="496" t="str">
        <f t="shared" si="79"/>
        <v>PCD_DPW3_GGR_DIR_S6</v>
      </c>
      <c r="DR149" s="496" t="str">
        <f t="shared" si="79"/>
        <v>PCD_DPW3_GGR_DSCR_S6</v>
      </c>
      <c r="DS149" s="496" t="str">
        <f t="shared" si="79"/>
        <v>PCD_DPW3_GGR_DCS_S6</v>
      </c>
      <c r="DT149" s="496" t="str">
        <f t="shared" si="79"/>
        <v>PCD_DPW3_GGR_DSPC_S6</v>
      </c>
      <c r="DU149" s="496" t="str">
        <f t="shared" si="79"/>
        <v>PCD_DPW3_GGR_DPP_S6</v>
      </c>
      <c r="DV149" s="496" t="str">
        <f t="shared" si="79"/>
        <v>PCD_DPW3_GGR_DTPI_S6</v>
      </c>
      <c r="DW149" s="496" t="str">
        <f t="shared" si="79"/>
        <v>PCD_DPW3_GGR_DCI_S6</v>
      </c>
      <c r="DX149" s="496" t="str">
        <f t="shared" si="79"/>
        <v>PCD_DPW3_GGR_DSI_S6</v>
      </c>
      <c r="DY149" s="496" t="str">
        <f t="shared" si="79"/>
        <v>PCD_DPW3_GGR_DER_S6</v>
      </c>
      <c r="DZ149" s="496" t="str">
        <f t="shared" si="78"/>
        <v>PCD_DPW3_GGR_RS_S6</v>
      </c>
      <c r="EA149" s="496" t="str">
        <f t="shared" si="78"/>
        <v>PCD_DPW3_GGR_DPLE_S6</v>
      </c>
    </row>
    <row r="150" spans="2:131" ht="15.6" thickBot="1" x14ac:dyDescent="0.3">
      <c r="B150" s="91" t="str">
        <f t="shared" si="76"/>
        <v>YKY</v>
      </c>
      <c r="C150" s="281" t="s">
        <v>948</v>
      </c>
      <c r="D150" s="405" t="s">
        <v>52</v>
      </c>
      <c r="E150" s="133" t="str" cm="1">
        <f t="array" aca="1" ref="E150" ca="1">IFERROR(INDEX('PCD List'!$AU$5:$BK$48,MARCH('DPW3'!$D150,'PCD List'!$AR$5:$AR$48,0),MARCH('DPW3'!$B150,'PCD List'!$AU$2:$BK$2,0)),"")</f>
        <v/>
      </c>
      <c r="F150" s="406" t="s">
        <v>53</v>
      </c>
      <c r="G150" s="404" t="s">
        <v>1939</v>
      </c>
      <c r="H150" s="407" t="s">
        <v>1144</v>
      </c>
      <c r="I150" s="408">
        <v>0</v>
      </c>
      <c r="K150" s="1081"/>
      <c r="M150" s="126"/>
      <c r="N150" s="126"/>
      <c r="O150" s="52"/>
      <c r="P150" s="52"/>
      <c r="Q150" s="52"/>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56"/>
      <c r="AV150" s="56"/>
      <c r="AW150" s="56"/>
      <c r="AX150" s="56"/>
      <c r="AY150" s="56"/>
      <c r="AZ150" s="56"/>
      <c r="BA150" s="138"/>
      <c r="BC150" s="412"/>
      <c r="BD150" s="65"/>
      <c r="BE150" s="26"/>
      <c r="BF150" s="26"/>
      <c r="BG150" s="26"/>
      <c r="BH150" s="26"/>
      <c r="BI150" s="26"/>
      <c r="BJ150" s="26"/>
      <c r="BK150" s="26"/>
      <c r="BL150" s="26"/>
      <c r="BM150" s="26"/>
      <c r="BN150" s="138"/>
      <c r="BU150" s="231" t="s">
        <v>3396</v>
      </c>
      <c r="BX150" s="349"/>
      <c r="BY150" t="s">
        <v>3398</v>
      </c>
      <c r="BZ150" s="485" t="s">
        <v>3418</v>
      </c>
      <c r="CA150" s="485" t="s">
        <v>3418</v>
      </c>
      <c r="CB150" s="485" t="s">
        <v>3418</v>
      </c>
      <c r="CC150" s="485" t="s">
        <v>3418</v>
      </c>
      <c r="CD150" s="485" t="s">
        <v>3418</v>
      </c>
      <c r="CE150" s="485" t="s">
        <v>3418</v>
      </c>
      <c r="CF150" s="485" t="s">
        <v>3418</v>
      </c>
      <c r="CG150" s="485" t="s">
        <v>3418</v>
      </c>
      <c r="CH150" s="485" t="s">
        <v>3418</v>
      </c>
      <c r="CI150" s="485" t="s">
        <v>3418</v>
      </c>
      <c r="CJ150" s="485" t="s">
        <v>3418</v>
      </c>
      <c r="CK150" s="485" t="s">
        <v>3418</v>
      </c>
      <c r="CL150" s="485" t="s">
        <v>3418</v>
      </c>
      <c r="CM150" s="485" t="s">
        <v>3418</v>
      </c>
      <c r="CN150" s="485" t="s">
        <v>3418</v>
      </c>
      <c r="CO150" s="485" t="s">
        <v>3418</v>
      </c>
      <c r="CP150" s="485" t="s">
        <v>3418</v>
      </c>
      <c r="CQ150" s="485" t="s">
        <v>3418</v>
      </c>
      <c r="CR150" s="485" t="s">
        <v>3418</v>
      </c>
      <c r="CS150" s="485" t="s">
        <v>3418</v>
      </c>
      <c r="CT150" s="485" t="s">
        <v>3418</v>
      </c>
      <c r="CU150" s="485" t="s">
        <v>3418</v>
      </c>
      <c r="CV150" s="485" t="s">
        <v>3418</v>
      </c>
      <c r="CW150" s="485" t="s">
        <v>3418</v>
      </c>
      <c r="CX150" s="485" t="s">
        <v>3418</v>
      </c>
      <c r="CY150" s="485" t="s">
        <v>3418</v>
      </c>
      <c r="CZ150" s="485" t="s">
        <v>3418</v>
      </c>
      <c r="DA150" s="485" t="s">
        <v>3418</v>
      </c>
      <c r="DB150" s="485" t="s">
        <v>3418</v>
      </c>
      <c r="DC150" s="485" t="s">
        <v>3418</v>
      </c>
      <c r="DD150" s="485" t="s">
        <v>3418</v>
      </c>
      <c r="DE150" s="485" t="s">
        <v>3418</v>
      </c>
      <c r="DF150" s="485" t="s">
        <v>3418</v>
      </c>
      <c r="DG150" s="485" t="s">
        <v>3418</v>
      </c>
      <c r="DH150" s="485" t="s">
        <v>3418</v>
      </c>
      <c r="DI150" s="485" t="s">
        <v>3418</v>
      </c>
      <c r="DJ150" s="485" t="s">
        <v>3418</v>
      </c>
      <c r="DK150" s="485" t="s">
        <v>3418</v>
      </c>
      <c r="DL150" s="485" t="s">
        <v>3418</v>
      </c>
      <c r="DM150" s="485" t="s">
        <v>3418</v>
      </c>
      <c r="DN150" s="485" t="s">
        <v>3418</v>
      </c>
      <c r="DO150" s="494"/>
      <c r="DP150" s="496" t="str">
        <f t="shared" si="79"/>
        <v>PCD_DPW3_GGR_DLY_S7</v>
      </c>
      <c r="DQ150" s="496" t="str">
        <f t="shared" si="79"/>
        <v>PCD_DPW3_GGR_DIR_S7</v>
      </c>
      <c r="DR150" s="496" t="str">
        <f t="shared" si="79"/>
        <v>PCD_DPW3_GGR_DSCR_S7</v>
      </c>
      <c r="DS150" s="496" t="str">
        <f t="shared" si="79"/>
        <v>PCD_DPW3_GGR_DCS_S7</v>
      </c>
      <c r="DT150" s="496" t="str">
        <f t="shared" si="79"/>
        <v>PCD_DPW3_GGR_DSPC_S7</v>
      </c>
      <c r="DU150" s="496" t="str">
        <f t="shared" si="79"/>
        <v>PCD_DPW3_GGR_DPP_S7</v>
      </c>
      <c r="DV150" s="496" t="str">
        <f t="shared" si="79"/>
        <v>PCD_DPW3_GGR_DTPI_S7</v>
      </c>
      <c r="DW150" s="496" t="str">
        <f t="shared" si="79"/>
        <v>PCD_DPW3_GGR_DCI_S7</v>
      </c>
      <c r="DX150" s="496" t="str">
        <f t="shared" si="79"/>
        <v>PCD_DPW3_GGR_DSI_S7</v>
      </c>
      <c r="DY150" s="496" t="str">
        <f t="shared" si="79"/>
        <v>PCD_DPW3_GGR_DER_S7</v>
      </c>
      <c r="DZ150" s="496" t="str">
        <f t="shared" si="78"/>
        <v>PCD_DPW3_GGR_RS_S7</v>
      </c>
      <c r="EA150" s="496" t="str">
        <f t="shared" si="78"/>
        <v>PCD_DPW3_GGR_DPLE_S7</v>
      </c>
    </row>
    <row r="151" spans="2:131" ht="15.6" thickBot="1" x14ac:dyDescent="0.3">
      <c r="B151" s="93" t="str">
        <f t="shared" si="76"/>
        <v>YKY</v>
      </c>
      <c r="C151" s="268" t="s">
        <v>948</v>
      </c>
      <c r="D151" s="269" t="s">
        <v>52</v>
      </c>
      <c r="E151" s="109" t="str" cm="1">
        <f t="array" aca="1" ref="E151" ca="1">IFERROR(INDEX('PCD List'!$AU$5:$BK$48,MARCH('DPW3'!$D151,'PCD List'!$AR$5:$AR$48,0),MARCH('DPW3'!$B151,'PCD List'!$AU$2:$BK$2,0)),"")</f>
        <v/>
      </c>
      <c r="F151" s="270" t="s">
        <v>53</v>
      </c>
      <c r="G151" s="227" t="s">
        <v>1942</v>
      </c>
      <c r="H151" s="222" t="s">
        <v>1144</v>
      </c>
      <c r="I151" s="167">
        <v>0</v>
      </c>
      <c r="K151" s="1181"/>
      <c r="M151" s="429">
        <f>SUM( M143:M149)</f>
        <v>0</v>
      </c>
      <c r="N151" s="430">
        <f t="shared" ref="N151:BA151" si="80">SUM( N143:N149)</f>
        <v>0</v>
      </c>
      <c r="O151" s="431">
        <f t="shared" si="80"/>
        <v>0</v>
      </c>
      <c r="P151" s="431">
        <f t="shared" si="80"/>
        <v>0</v>
      </c>
      <c r="Q151" s="431">
        <f t="shared" si="80"/>
        <v>0</v>
      </c>
      <c r="R151" s="431">
        <f t="shared" si="80"/>
        <v>0</v>
      </c>
      <c r="S151" s="431">
        <f t="shared" si="80"/>
        <v>0</v>
      </c>
      <c r="T151" s="431">
        <f t="shared" si="80"/>
        <v>0</v>
      </c>
      <c r="U151" s="431">
        <f t="shared" si="80"/>
        <v>0</v>
      </c>
      <c r="V151" s="431">
        <f t="shared" si="80"/>
        <v>0</v>
      </c>
      <c r="W151" s="431">
        <f t="shared" si="80"/>
        <v>0</v>
      </c>
      <c r="X151" s="431">
        <f t="shared" si="80"/>
        <v>0</v>
      </c>
      <c r="Y151" s="431">
        <f t="shared" si="80"/>
        <v>0</v>
      </c>
      <c r="Z151" s="431">
        <f t="shared" si="80"/>
        <v>0</v>
      </c>
      <c r="AA151" s="431">
        <f t="shared" si="80"/>
        <v>0</v>
      </c>
      <c r="AB151" s="431">
        <f t="shared" si="80"/>
        <v>0</v>
      </c>
      <c r="AC151" s="431">
        <f t="shared" si="80"/>
        <v>0</v>
      </c>
      <c r="AD151" s="431">
        <f t="shared" si="80"/>
        <v>0</v>
      </c>
      <c r="AE151" s="431">
        <f t="shared" si="80"/>
        <v>0</v>
      </c>
      <c r="AF151" s="431">
        <f t="shared" si="80"/>
        <v>0</v>
      </c>
      <c r="AG151" s="431">
        <f t="shared" si="80"/>
        <v>0</v>
      </c>
      <c r="AH151" s="431">
        <f t="shared" si="80"/>
        <v>0</v>
      </c>
      <c r="AI151" s="431">
        <f t="shared" si="80"/>
        <v>0</v>
      </c>
      <c r="AJ151" s="431">
        <f t="shared" si="80"/>
        <v>0</v>
      </c>
      <c r="AK151" s="431">
        <f t="shared" si="80"/>
        <v>0</v>
      </c>
      <c r="AL151" s="431">
        <f t="shared" si="80"/>
        <v>0</v>
      </c>
      <c r="AM151" s="431">
        <f t="shared" si="80"/>
        <v>0</v>
      </c>
      <c r="AN151" s="431">
        <f t="shared" si="80"/>
        <v>0</v>
      </c>
      <c r="AO151" s="431">
        <f t="shared" si="80"/>
        <v>0</v>
      </c>
      <c r="AP151" s="431">
        <f t="shared" si="80"/>
        <v>0</v>
      </c>
      <c r="AQ151" s="431">
        <f t="shared" si="80"/>
        <v>0</v>
      </c>
      <c r="AR151" s="431">
        <f t="shared" si="80"/>
        <v>0</v>
      </c>
      <c r="AS151" s="431">
        <f t="shared" si="80"/>
        <v>0</v>
      </c>
      <c r="AT151" s="431">
        <f t="shared" si="80"/>
        <v>0</v>
      </c>
      <c r="AU151" s="431">
        <f t="shared" si="80"/>
        <v>0</v>
      </c>
      <c r="AV151" s="431">
        <f t="shared" si="80"/>
        <v>0</v>
      </c>
      <c r="AW151" s="431">
        <f t="shared" si="80"/>
        <v>0</v>
      </c>
      <c r="AX151" s="431">
        <f t="shared" si="80"/>
        <v>0</v>
      </c>
      <c r="AY151" s="431">
        <f t="shared" si="80"/>
        <v>0</v>
      </c>
      <c r="AZ151" s="431">
        <f t="shared" si="80"/>
        <v>0</v>
      </c>
      <c r="BA151" s="432">
        <f t="shared" si="80"/>
        <v>0</v>
      </c>
      <c r="BC151" s="169"/>
      <c r="BD151" s="207"/>
      <c r="BE151" s="128"/>
      <c r="BF151" s="128"/>
      <c r="BG151" s="128"/>
      <c r="BH151" s="128"/>
      <c r="BI151" s="128"/>
      <c r="BJ151" s="128"/>
      <c r="BK151" s="128"/>
      <c r="BL151" s="128"/>
      <c r="BM151" s="128"/>
      <c r="BN151" s="90"/>
      <c r="BU151" s="231" t="s">
        <v>3396</v>
      </c>
      <c r="BX151" s="349"/>
      <c r="BY151" t="s">
        <v>3398</v>
      </c>
      <c r="BZ151" s="495" t="s">
        <v>3419</v>
      </c>
      <c r="CA151" s="486" t="s">
        <v>3419</v>
      </c>
      <c r="CB151" s="487" t="s">
        <v>3419</v>
      </c>
      <c r="CC151" s="487" t="s">
        <v>3419</v>
      </c>
      <c r="CD151" s="487" t="s">
        <v>3419</v>
      </c>
      <c r="CE151" s="487" t="s">
        <v>3419</v>
      </c>
      <c r="CF151" s="487" t="s">
        <v>3419</v>
      </c>
      <c r="CG151" s="487" t="s">
        <v>3419</v>
      </c>
      <c r="CH151" s="487" t="s">
        <v>3419</v>
      </c>
      <c r="CI151" s="487" t="s">
        <v>3419</v>
      </c>
      <c r="CJ151" s="487" t="s">
        <v>3419</v>
      </c>
      <c r="CK151" s="487" t="s">
        <v>3419</v>
      </c>
      <c r="CL151" s="487" t="s">
        <v>3419</v>
      </c>
      <c r="CM151" s="487" t="s">
        <v>3419</v>
      </c>
      <c r="CN151" s="487" t="s">
        <v>3419</v>
      </c>
      <c r="CO151" s="487" t="s">
        <v>3419</v>
      </c>
      <c r="CP151" s="487" t="s">
        <v>3419</v>
      </c>
      <c r="CQ151" s="487" t="s">
        <v>3419</v>
      </c>
      <c r="CR151" s="487" t="s">
        <v>3419</v>
      </c>
      <c r="CS151" s="487" t="s">
        <v>3419</v>
      </c>
      <c r="CT151" s="487" t="s">
        <v>3419</v>
      </c>
      <c r="CU151" s="487" t="s">
        <v>3419</v>
      </c>
      <c r="CV151" s="487" t="s">
        <v>3419</v>
      </c>
      <c r="CW151" s="487" t="s">
        <v>3419</v>
      </c>
      <c r="CX151" s="487" t="s">
        <v>3419</v>
      </c>
      <c r="CY151" s="487" t="s">
        <v>3419</v>
      </c>
      <c r="CZ151" s="487" t="s">
        <v>3419</v>
      </c>
      <c r="DA151" s="487" t="s">
        <v>3419</v>
      </c>
      <c r="DB151" s="487" t="s">
        <v>3419</v>
      </c>
      <c r="DC151" s="487" t="s">
        <v>3419</v>
      </c>
      <c r="DD151" s="487" t="s">
        <v>3419</v>
      </c>
      <c r="DE151" s="487" t="s">
        <v>3419</v>
      </c>
      <c r="DF151" s="487" t="s">
        <v>3419</v>
      </c>
      <c r="DG151" s="487" t="s">
        <v>3419</v>
      </c>
      <c r="DH151" s="487" t="s">
        <v>3419</v>
      </c>
      <c r="DI151" s="487" t="s">
        <v>3419</v>
      </c>
      <c r="DJ151" s="487" t="s">
        <v>3419</v>
      </c>
      <c r="DK151" s="487" t="s">
        <v>3419</v>
      </c>
      <c r="DL151" s="487" t="s">
        <v>3419</v>
      </c>
      <c r="DM151" s="487" t="s">
        <v>3419</v>
      </c>
      <c r="DN151" s="488" t="s">
        <v>3419</v>
      </c>
      <c r="DO151" s="494"/>
      <c r="DP151" s="496" t="str">
        <f t="shared" si="79"/>
        <v>PCD_DPW3_GGR_DLY_ST</v>
      </c>
      <c r="DQ151" s="496" t="str">
        <f t="shared" si="79"/>
        <v>PCD_DPW3_GGR_DIR_ST</v>
      </c>
      <c r="DR151" s="496" t="str">
        <f t="shared" si="79"/>
        <v>PCD_DPW3_GGR_DSCR_ST</v>
      </c>
      <c r="DS151" s="496" t="str">
        <f t="shared" si="79"/>
        <v>PCD_DPW3_GGR_DCS_ST</v>
      </c>
      <c r="DT151" s="496" t="str">
        <f t="shared" si="79"/>
        <v>PCD_DPW3_GGR_DSPC_ST</v>
      </c>
      <c r="DU151" s="496" t="str">
        <f t="shared" si="79"/>
        <v>PCD_DPW3_GGR_DPP_ST</v>
      </c>
      <c r="DV151" s="496" t="str">
        <f t="shared" si="79"/>
        <v>PCD_DPW3_GGR_DTPI_ST</v>
      </c>
      <c r="DW151" s="496" t="str">
        <f t="shared" si="79"/>
        <v>PCD_DPW3_GGR_DCI_ST</v>
      </c>
      <c r="DX151" s="496" t="str">
        <f t="shared" si="79"/>
        <v>PCD_DPW3_GGR_DSI_ST</v>
      </c>
      <c r="DY151" s="496" t="str">
        <f t="shared" si="79"/>
        <v>PCD_DPW3_GGR_DER_ST</v>
      </c>
      <c r="DZ151" s="496" t="str">
        <f t="shared" si="78"/>
        <v>PCD_DPW3_GGR_RS_ST</v>
      </c>
      <c r="EA151" s="496" t="str">
        <f t="shared" si="78"/>
        <v>PCD_DPW3_GGR_DPLE_ST</v>
      </c>
    </row>
  </sheetData>
  <autoFilter ref="A5:I134" xr:uid="{EB564E3C-5DA2-4BDF-8332-15C9FB0B26F9}"/>
  <mergeCells count="47">
    <mergeCell ref="K107:K115"/>
    <mergeCell ref="K116:K124"/>
    <mergeCell ref="K125:K133"/>
    <mergeCell ref="K134:K142"/>
    <mergeCell ref="K143:K151"/>
    <mergeCell ref="K62:K70"/>
    <mergeCell ref="K71:K79"/>
    <mergeCell ref="K80:K88"/>
    <mergeCell ref="K89:K97"/>
    <mergeCell ref="K98:K106"/>
    <mergeCell ref="K17:K25"/>
    <mergeCell ref="K26:K34"/>
    <mergeCell ref="K35:K43"/>
    <mergeCell ref="K44:K52"/>
    <mergeCell ref="K53:K61"/>
    <mergeCell ref="M4:U4"/>
    <mergeCell ref="B5:B7"/>
    <mergeCell ref="C5:C7"/>
    <mergeCell ref="D5:D7"/>
    <mergeCell ref="E5:E7"/>
    <mergeCell ref="F5:F7"/>
    <mergeCell ref="G5:G7"/>
    <mergeCell ref="H5:H7"/>
    <mergeCell ref="I5:I7"/>
    <mergeCell ref="K5:K7"/>
    <mergeCell ref="M5:BA5"/>
    <mergeCell ref="AH6:BA6"/>
    <mergeCell ref="N6:AG6"/>
    <mergeCell ref="DQ5:EA5"/>
    <mergeCell ref="BD5:BN5"/>
    <mergeCell ref="BJ6:BJ7"/>
    <mergeCell ref="BM6:BM7"/>
    <mergeCell ref="BK6:BK7"/>
    <mergeCell ref="BL6:BL7"/>
    <mergeCell ref="BN6:BN7"/>
    <mergeCell ref="BF6:BF7"/>
    <mergeCell ref="BG6:BG7"/>
    <mergeCell ref="BH6:BH7"/>
    <mergeCell ref="BI6:BI7"/>
    <mergeCell ref="CU6:DN6"/>
    <mergeCell ref="K8:K16"/>
    <mergeCell ref="CA6:CR6"/>
    <mergeCell ref="BZ5:DN5"/>
    <mergeCell ref="BU5:BU7"/>
    <mergeCell ref="BD6:BD7"/>
    <mergeCell ref="BE6:BE7"/>
    <mergeCell ref="BC5:BC7"/>
  </mergeCells>
  <phoneticPr fontId="3" type="noConversion"/>
  <conditionalFormatting sqref="M16:BA16">
    <cfRule type="cellIs" dxfId="33" priority="63" operator="notEqual">
      <formula>$K$8</formula>
    </cfRule>
    <cfRule type="cellIs" dxfId="32" priority="64" operator="equal">
      <formula>$K$8</formula>
    </cfRule>
  </conditionalFormatting>
  <conditionalFormatting sqref="M25:BA25">
    <cfRule type="cellIs" dxfId="31" priority="61" operator="notEqual">
      <formula>$K$17</formula>
    </cfRule>
    <cfRule type="cellIs" dxfId="30" priority="62" operator="equal">
      <formula>$K$17</formula>
    </cfRule>
  </conditionalFormatting>
  <conditionalFormatting sqref="M34:BA34">
    <cfRule type="cellIs" dxfId="29" priority="59" operator="notEqual">
      <formula>$K$26</formula>
    </cfRule>
    <cfRule type="cellIs" dxfId="28" priority="60" operator="equal">
      <formula>$K$26</formula>
    </cfRule>
  </conditionalFormatting>
  <conditionalFormatting sqref="M43:BA43">
    <cfRule type="cellIs" dxfId="27" priority="57" operator="notEqual">
      <formula>$K$35</formula>
    </cfRule>
    <cfRule type="cellIs" dxfId="26" priority="58" operator="equal">
      <formula>$K$35</formula>
    </cfRule>
  </conditionalFormatting>
  <conditionalFormatting sqref="M52:BA52">
    <cfRule type="cellIs" dxfId="25" priority="55" operator="notEqual">
      <formula>$K$44</formula>
    </cfRule>
    <cfRule type="cellIs" dxfId="24" priority="56" operator="equal">
      <formula>$K$44</formula>
    </cfRule>
  </conditionalFormatting>
  <conditionalFormatting sqref="M61:BA61">
    <cfRule type="cellIs" dxfId="23" priority="53" operator="notEqual">
      <formula>$K$53</formula>
    </cfRule>
    <cfRule type="cellIs" dxfId="22" priority="54" operator="equal">
      <formula>$K$53</formula>
    </cfRule>
  </conditionalFormatting>
  <conditionalFormatting sqref="M70:BA70">
    <cfRule type="cellIs" dxfId="21" priority="51" operator="notEqual">
      <formula>$K$62</formula>
    </cfRule>
    <cfRule type="cellIs" dxfId="20" priority="52" operator="equal">
      <formula>$K$62</formula>
    </cfRule>
  </conditionalFormatting>
  <conditionalFormatting sqref="M79:BA79">
    <cfRule type="cellIs" dxfId="19" priority="49" operator="notEqual">
      <formula>$K$71</formula>
    </cfRule>
    <cfRule type="cellIs" dxfId="18" priority="50" operator="equal">
      <formula>$K$71</formula>
    </cfRule>
  </conditionalFormatting>
  <conditionalFormatting sqref="M88:BA88">
    <cfRule type="cellIs" dxfId="17" priority="47" operator="notEqual">
      <formula>$K$80</formula>
    </cfRule>
    <cfRule type="cellIs" dxfId="16" priority="48" operator="equal">
      <formula>$K$80</formula>
    </cfRule>
  </conditionalFormatting>
  <conditionalFormatting sqref="M97:BA97">
    <cfRule type="cellIs" dxfId="15" priority="45" operator="notEqual">
      <formula>$K$89</formula>
    </cfRule>
    <cfRule type="cellIs" dxfId="14" priority="46" operator="equal">
      <formula>$K$98</formula>
    </cfRule>
  </conditionalFormatting>
  <conditionalFormatting sqref="M106:BA106">
    <cfRule type="cellIs" dxfId="13" priority="43" operator="notEqual">
      <formula>$K$98</formula>
    </cfRule>
    <cfRule type="cellIs" dxfId="12" priority="44" operator="equal">
      <formula>$K$98</formula>
    </cfRule>
  </conditionalFormatting>
  <conditionalFormatting sqref="M115:BA115">
    <cfRule type="cellIs" dxfId="11" priority="41" operator="notEqual">
      <formula>$K$107</formula>
    </cfRule>
    <cfRule type="cellIs" dxfId="10" priority="42" operator="equal">
      <formula>$K$107</formula>
    </cfRule>
  </conditionalFormatting>
  <conditionalFormatting sqref="M124:BA124">
    <cfRule type="cellIs" dxfId="9" priority="39" operator="notEqual">
      <formula>$K$116</formula>
    </cfRule>
    <cfRule type="cellIs" dxfId="8" priority="40" operator="equal">
      <formula>$K$116</formula>
    </cfRule>
  </conditionalFormatting>
  <conditionalFormatting sqref="M133:BA133">
    <cfRule type="cellIs" dxfId="7" priority="37" operator="notEqual">
      <formula>$K$125</formula>
    </cfRule>
    <cfRule type="cellIs" dxfId="6" priority="38" operator="equal">
      <formula>$K$125</formula>
    </cfRule>
  </conditionalFormatting>
  <conditionalFormatting sqref="M142:BA142">
    <cfRule type="cellIs" dxfId="5" priority="35" operator="notEqual">
      <formula>$K$134</formula>
    </cfRule>
    <cfRule type="cellIs" dxfId="4" priority="36" operator="equal">
      <formula>$K$134</formula>
    </cfRule>
  </conditionalFormatting>
  <conditionalFormatting sqref="M151:BA151">
    <cfRule type="cellIs" dxfId="3" priority="33" operator="notEqual">
      <formula>$K$143</formula>
    </cfRule>
    <cfRule type="cellIs" dxfId="2" priority="34" operator="equal">
      <formula>$K$143</formula>
    </cfRule>
  </conditionalFormatting>
  <pageMargins left="0.7" right="0.7" top="0.75" bottom="0.75" header="0.3" footer="0.3"/>
  <customProperties>
    <customPr name="_pios_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7C94C-D41D-43A5-A96B-B284F99D829B}">
  <sheetPr codeName="Sheet98"/>
  <dimension ref="A1:BF158"/>
  <sheetViews>
    <sheetView zoomScale="80" zoomScaleNormal="80" workbookViewId="0">
      <selection activeCell="M34" sqref="M34"/>
    </sheetView>
  </sheetViews>
  <sheetFormatPr defaultColWidth="9" defaultRowHeight="13.8" x14ac:dyDescent="0.25"/>
  <cols>
    <col min="1" max="1" width="18" style="57" customWidth="1"/>
    <col min="2" max="2" width="12.59765625" style="57" customWidth="1"/>
    <col min="3" max="3" width="53.5" style="57" customWidth="1"/>
    <col min="4" max="7" width="12.59765625" style="57" customWidth="1"/>
    <col min="8" max="8" width="12.69921875" style="57" customWidth="1"/>
    <col min="9" max="9" width="17.69921875" style="57" customWidth="1"/>
    <col min="10" max="10" width="4.296875" style="57" customWidth="1"/>
    <col min="11" max="19" width="12.59765625" style="57" customWidth="1"/>
    <col min="20" max="20" width="3.19921875" style="57" customWidth="1"/>
    <col min="21" max="28" width="12.59765625" style="57" customWidth="1"/>
    <col min="29" max="29" width="3.19921875" style="57" customWidth="1"/>
    <col min="30" max="30" width="52.5" style="57" customWidth="1"/>
    <col min="31" max="31" width="5.5" style="57" customWidth="1"/>
    <col min="32" max="35" width="12.59765625" style="57" customWidth="1"/>
    <col min="36" max="36" width="3.19921875" style="57" customWidth="1"/>
    <col min="37" max="44" width="12.59765625" style="57" customWidth="1"/>
    <col min="45" max="45" width="3.19921875" style="57" customWidth="1"/>
    <col min="46" max="53" width="12.59765625" style="57" customWidth="1"/>
    <col min="54" max="54" width="15.796875" style="57" bestFit="1" customWidth="1"/>
    <col min="55" max="55" width="17.69921875" style="57" customWidth="1"/>
    <col min="56" max="56" width="34" style="57" customWidth="1"/>
    <col min="57" max="57" width="12.69921875" style="57" customWidth="1"/>
    <col min="58" max="58" width="14.5" customWidth="1"/>
    <col min="59" max="16384" width="9" style="57"/>
  </cols>
  <sheetData>
    <row r="1" spans="1:58" ht="18.600000000000001" x14ac:dyDescent="0.25">
      <c r="A1" s="199" t="str" cm="1">
        <f t="array" aca="1" ref="A1" ca="1" xml:space="preserve"> RIGHT(CELL("filename", A1), LEN(CELL("filename", A1)) - SEARCH("]", CELL("filename", A1)))</f>
        <v>DPW4</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row>
    <row r="2" spans="1:58" ht="18.600000000000001" x14ac:dyDescent="0.25">
      <c r="A2" s="199"/>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row>
    <row r="3" spans="1:58" ht="19.2" x14ac:dyDescent="0.35">
      <c r="A3" s="237" t="s">
        <v>3420</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C3" s="16"/>
      <c r="BD3" s="16"/>
      <c r="BF3" s="16"/>
    </row>
    <row r="4" spans="1:58" ht="14.4" thickBot="1" x14ac:dyDescent="0.3">
      <c r="BC4"/>
      <c r="BD4"/>
    </row>
    <row r="5" spans="1:58" ht="28.35" customHeight="1" thickBot="1" x14ac:dyDescent="0.3">
      <c r="B5" s="1084" t="s">
        <v>137</v>
      </c>
      <c r="C5" s="1047" t="s">
        <v>2313</v>
      </c>
      <c r="D5" s="1047" t="s">
        <v>2314</v>
      </c>
      <c r="E5" s="1047" t="s">
        <v>3421</v>
      </c>
      <c r="F5" s="1047" t="s">
        <v>3422</v>
      </c>
      <c r="G5" s="1088" t="s">
        <v>3423</v>
      </c>
      <c r="H5" s="1088" t="s">
        <v>2316</v>
      </c>
      <c r="I5" s="1182" t="s">
        <v>2317</v>
      </c>
      <c r="K5" s="1084" t="s">
        <v>3424</v>
      </c>
      <c r="L5" s="1084" t="s">
        <v>3425</v>
      </c>
      <c r="M5" s="1064" t="s">
        <v>2320</v>
      </c>
      <c r="N5" s="1065"/>
      <c r="O5" s="1065"/>
      <c r="P5" s="1065"/>
      <c r="Q5" s="1065"/>
      <c r="R5" s="1065"/>
      <c r="S5" s="1066"/>
      <c r="U5" s="1067" t="s">
        <v>2321</v>
      </c>
      <c r="V5" s="1065" t="s">
        <v>2322</v>
      </c>
      <c r="W5" s="1065"/>
      <c r="X5" s="1065"/>
      <c r="Y5" s="1065"/>
      <c r="Z5" s="1065"/>
      <c r="AA5" s="1065"/>
      <c r="AB5" s="1066"/>
      <c r="AD5" s="1067" t="s">
        <v>2323</v>
      </c>
      <c r="AF5" s="1084" t="s">
        <v>2324</v>
      </c>
      <c r="AG5" s="1084" t="s">
        <v>2325</v>
      </c>
      <c r="AH5" s="1084" t="s">
        <v>2326</v>
      </c>
      <c r="AI5" s="1067" t="s">
        <v>2327</v>
      </c>
      <c r="AK5" s="1100" t="s">
        <v>2328</v>
      </c>
      <c r="AL5" s="1101"/>
      <c r="AM5" s="1101"/>
      <c r="AN5" s="1101"/>
      <c r="AO5" s="1101"/>
      <c r="AP5" s="1101"/>
      <c r="AQ5" s="1101"/>
      <c r="AR5" s="1102"/>
      <c r="AT5" s="1100" t="s">
        <v>2329</v>
      </c>
      <c r="AU5" s="1101"/>
      <c r="AV5" s="1101"/>
      <c r="AW5" s="1101"/>
      <c r="AX5" s="1101"/>
      <c r="AY5" s="1101"/>
      <c r="AZ5" s="1101"/>
      <c r="BA5" s="1102"/>
      <c r="BC5" s="1067" t="s">
        <v>2330</v>
      </c>
      <c r="BD5" s="1067" t="s">
        <v>3426</v>
      </c>
      <c r="BF5" s="1067" t="s">
        <v>2332</v>
      </c>
    </row>
    <row r="6" spans="1:58" ht="28.35" customHeight="1" thickBot="1" x14ac:dyDescent="0.3">
      <c r="B6" s="1085"/>
      <c r="C6" s="1055"/>
      <c r="D6" s="1055"/>
      <c r="E6" s="1055"/>
      <c r="F6" s="1055"/>
      <c r="G6" s="1089"/>
      <c r="H6" s="1089"/>
      <c r="I6" s="1183"/>
      <c r="K6" s="1085"/>
      <c r="L6" s="1085"/>
      <c r="M6" s="1093"/>
      <c r="N6" s="1094"/>
      <c r="O6" s="1094"/>
      <c r="P6" s="1094"/>
      <c r="Q6" s="1094"/>
      <c r="R6" s="1094"/>
      <c r="S6" s="1096"/>
      <c r="U6" s="1063"/>
      <c r="V6" s="1094"/>
      <c r="W6" s="1094"/>
      <c r="X6" s="1094"/>
      <c r="Y6" s="1094"/>
      <c r="Z6" s="1094"/>
      <c r="AA6" s="1094"/>
      <c r="AB6" s="1096"/>
      <c r="AD6" s="1063"/>
      <c r="AF6" s="1085"/>
      <c r="AG6" s="1085"/>
      <c r="AH6" s="1085"/>
      <c r="AI6" s="1063"/>
      <c r="AK6" s="1173" t="s">
        <v>1045</v>
      </c>
      <c r="AL6" s="968"/>
      <c r="AM6" s="958" t="s">
        <v>1039</v>
      </c>
      <c r="AN6" s="958"/>
      <c r="AO6" s="958"/>
      <c r="AP6" s="958"/>
      <c r="AQ6" s="958"/>
      <c r="AR6" s="180" t="s">
        <v>1040</v>
      </c>
      <c r="AT6" s="1173" t="s">
        <v>1045</v>
      </c>
      <c r="AU6" s="968"/>
      <c r="AV6" s="958" t="s">
        <v>1039</v>
      </c>
      <c r="AW6" s="958"/>
      <c r="AX6" s="958"/>
      <c r="AY6" s="958"/>
      <c r="AZ6" s="958"/>
      <c r="BA6" s="180" t="s">
        <v>1040</v>
      </c>
      <c r="BC6" s="1063"/>
      <c r="BD6" s="1063"/>
      <c r="BF6" s="1063"/>
    </row>
    <row r="7" spans="1:58" ht="28.35" customHeight="1" thickBot="1" x14ac:dyDescent="0.3">
      <c r="A7" s="201"/>
      <c r="B7" s="1086"/>
      <c r="C7" s="1087"/>
      <c r="D7" s="1087"/>
      <c r="E7" s="1087"/>
      <c r="F7" s="1087"/>
      <c r="G7" s="1090"/>
      <c r="H7" s="1090"/>
      <c r="I7" s="1184"/>
      <c r="K7" s="1086"/>
      <c r="L7" s="1091"/>
      <c r="M7" s="158" t="s">
        <v>2333</v>
      </c>
      <c r="N7" s="158" t="s">
        <v>2334</v>
      </c>
      <c r="O7" s="158" t="s">
        <v>2335</v>
      </c>
      <c r="P7" s="158" t="s">
        <v>2336</v>
      </c>
      <c r="Q7" s="158" t="s">
        <v>2337</v>
      </c>
      <c r="R7" s="158" t="s">
        <v>2338</v>
      </c>
      <c r="S7" s="158" t="s">
        <v>2339</v>
      </c>
      <c r="U7" s="1068"/>
      <c r="V7" s="191" t="s">
        <v>2333</v>
      </c>
      <c r="W7" s="158" t="s">
        <v>2334</v>
      </c>
      <c r="X7" s="158" t="s">
        <v>2335</v>
      </c>
      <c r="Y7" s="158" t="s">
        <v>2336</v>
      </c>
      <c r="Z7" s="158" t="s">
        <v>2337</v>
      </c>
      <c r="AA7" s="158" t="s">
        <v>2338</v>
      </c>
      <c r="AB7" s="158" t="s">
        <v>2339</v>
      </c>
      <c r="AD7" s="1068"/>
      <c r="AF7" s="1086"/>
      <c r="AG7" s="1086"/>
      <c r="AH7" s="1086"/>
      <c r="AI7" s="1068"/>
      <c r="AK7" s="99" t="s">
        <v>381</v>
      </c>
      <c r="AL7" s="100" t="s">
        <v>382</v>
      </c>
      <c r="AM7" s="100" t="s">
        <v>383</v>
      </c>
      <c r="AN7" s="100" t="s">
        <v>384</v>
      </c>
      <c r="AO7" s="100" t="s">
        <v>385</v>
      </c>
      <c r="AP7" s="100" t="s">
        <v>386</v>
      </c>
      <c r="AQ7" s="100" t="s">
        <v>387</v>
      </c>
      <c r="AR7" s="125" t="s">
        <v>599</v>
      </c>
      <c r="AT7" s="99" t="s">
        <v>381</v>
      </c>
      <c r="AU7" s="100" t="s">
        <v>382</v>
      </c>
      <c r="AV7" s="100" t="s">
        <v>383</v>
      </c>
      <c r="AW7" s="100" t="s">
        <v>384</v>
      </c>
      <c r="AX7" s="100" t="s">
        <v>385</v>
      </c>
      <c r="AY7" s="100" t="s">
        <v>386</v>
      </c>
      <c r="AZ7" s="100" t="s">
        <v>387</v>
      </c>
      <c r="BA7" s="125" t="s">
        <v>599</v>
      </c>
      <c r="BC7" s="1068"/>
      <c r="BD7" s="1068"/>
      <c r="BF7" s="1068"/>
    </row>
    <row r="8" spans="1:58" ht="15" customHeight="1" x14ac:dyDescent="0.25">
      <c r="B8" s="107"/>
      <c r="C8" s="554" t="s">
        <v>3427</v>
      </c>
      <c r="D8" s="87">
        <v>213476</v>
      </c>
      <c r="E8" s="170" t="s">
        <v>3428</v>
      </c>
      <c r="F8" s="87" t="s">
        <v>129</v>
      </c>
      <c r="G8" s="129" t="s">
        <v>3429</v>
      </c>
      <c r="H8" s="36" t="s">
        <v>2343</v>
      </c>
      <c r="I8" s="36" t="s">
        <v>146</v>
      </c>
      <c r="K8" s="915">
        <v>46934</v>
      </c>
      <c r="L8" s="916">
        <v>46934</v>
      </c>
      <c r="M8" s="916">
        <v>45230</v>
      </c>
      <c r="N8" s="916">
        <v>45777</v>
      </c>
      <c r="O8" s="916">
        <v>45896</v>
      </c>
      <c r="P8" s="916">
        <v>46225</v>
      </c>
      <c r="Q8" s="916">
        <v>46934</v>
      </c>
      <c r="R8" s="916">
        <v>47330</v>
      </c>
      <c r="S8" s="202"/>
      <c r="U8" s="107" t="s">
        <v>2336</v>
      </c>
      <c r="V8" s="900">
        <v>45230</v>
      </c>
      <c r="W8" s="900">
        <v>45840</v>
      </c>
      <c r="X8" s="900">
        <v>45856</v>
      </c>
      <c r="Y8" s="900">
        <v>45877</v>
      </c>
      <c r="Z8" s="900">
        <v>46843</v>
      </c>
      <c r="AA8" s="900">
        <v>47330</v>
      </c>
      <c r="AB8" s="202"/>
      <c r="AD8" s="36"/>
      <c r="AF8" s="918">
        <f>AV8</f>
        <v>2.8468605188028135</v>
      </c>
      <c r="AG8" s="919">
        <f>AZ8-AF8</f>
        <v>6.2183447195023334</v>
      </c>
      <c r="AH8" s="203">
        <f>SUM(AF8:AG8)</f>
        <v>9.0652052383051469</v>
      </c>
      <c r="AI8" s="204">
        <f>AF8/AH8</f>
        <v>0.31404258855313788</v>
      </c>
      <c r="AK8" s="918">
        <v>2.1868181806947544E-2</v>
      </c>
      <c r="AL8" s="921">
        <v>0.68616804877055526</v>
      </c>
      <c r="AM8" s="921">
        <v>0.95583726270887892</v>
      </c>
      <c r="AN8" s="921">
        <v>3.0879408168878912</v>
      </c>
      <c r="AO8" s="921">
        <v>7.4862835734369853</v>
      </c>
      <c r="AP8" s="921">
        <v>8.411269534277297</v>
      </c>
      <c r="AQ8" s="921">
        <v>8.6240281796127718</v>
      </c>
      <c r="AR8" s="922"/>
      <c r="AT8" s="924">
        <v>3.0613623135956464E-2</v>
      </c>
      <c r="AU8" s="925">
        <v>0.58241799933063476</v>
      </c>
      <c r="AV8" s="925">
        <v>2.8468605188028135</v>
      </c>
      <c r="AW8" s="925">
        <v>4.3304468776101359</v>
      </c>
      <c r="AX8" s="926">
        <v>7.6940863528829198</v>
      </c>
      <c r="AY8" s="926">
        <v>9.0652052383051469</v>
      </c>
      <c r="AZ8" s="926">
        <v>9.0652052383051469</v>
      </c>
      <c r="BA8" s="927"/>
      <c r="BC8" s="272" t="s">
        <v>2344</v>
      </c>
      <c r="BD8" s="272" t="s">
        <v>2345</v>
      </c>
      <c r="BF8" s="272" t="s">
        <v>1039</v>
      </c>
    </row>
    <row r="9" spans="1:58" ht="15" customHeight="1" x14ac:dyDescent="0.25">
      <c r="B9" s="108"/>
      <c r="C9" s="279" t="s">
        <v>3430</v>
      </c>
      <c r="D9" s="15">
        <v>239899</v>
      </c>
      <c r="E9" s="15" t="s">
        <v>3431</v>
      </c>
      <c r="F9" s="15" t="s">
        <v>129</v>
      </c>
      <c r="G9" s="92" t="s">
        <v>3429</v>
      </c>
      <c r="H9" s="36" t="s">
        <v>2343</v>
      </c>
      <c r="I9" s="36" t="s">
        <v>146</v>
      </c>
      <c r="K9" s="917">
        <v>46660</v>
      </c>
      <c r="L9" s="916">
        <v>46660</v>
      </c>
      <c r="M9" s="916">
        <v>45230</v>
      </c>
      <c r="N9" s="916">
        <v>45808</v>
      </c>
      <c r="O9" s="916">
        <v>46143</v>
      </c>
      <c r="P9" s="916">
        <v>46196</v>
      </c>
      <c r="Q9" s="916">
        <v>46660</v>
      </c>
      <c r="R9" s="916">
        <v>47057</v>
      </c>
      <c r="S9" s="92"/>
      <c r="U9" s="108" t="s">
        <v>2336</v>
      </c>
      <c r="V9" s="900">
        <v>45230</v>
      </c>
      <c r="W9" s="900">
        <v>45852</v>
      </c>
      <c r="X9" s="900">
        <v>46007</v>
      </c>
      <c r="Y9" s="900">
        <v>45985</v>
      </c>
      <c r="Z9" s="900">
        <v>46660</v>
      </c>
      <c r="AA9" s="900">
        <v>47057</v>
      </c>
      <c r="AB9" s="92"/>
      <c r="AD9" s="36"/>
      <c r="AF9" s="918">
        <f>AV9</f>
        <v>3.3020700350400678</v>
      </c>
      <c r="AG9" s="919">
        <f>AZ9-AF9</f>
        <v>11.209515502698057</v>
      </c>
      <c r="AH9" s="205">
        <f t="shared" ref="AH9:AH72" si="0">SUM(AF9:AG9)</f>
        <v>14.511585537738124</v>
      </c>
      <c r="AI9" s="197">
        <f t="shared" ref="AI9:AI72" si="1">AF9/AH9</f>
        <v>0.22754715716300364</v>
      </c>
      <c r="AK9" s="920">
        <v>3.7919744738560801E-2</v>
      </c>
      <c r="AL9" s="923">
        <v>0.68362577213957831</v>
      </c>
      <c r="AM9" s="923">
        <v>1.4584530663783362</v>
      </c>
      <c r="AN9" s="923">
        <v>5.6919044646131303</v>
      </c>
      <c r="AO9" s="923">
        <v>7.7125238628295838</v>
      </c>
      <c r="AP9" s="923">
        <v>7.9477215246237387</v>
      </c>
      <c r="AQ9" s="923">
        <v>8.1829191864178927</v>
      </c>
      <c r="AR9" s="922"/>
      <c r="AT9" s="928">
        <v>3.5147358480275136E-2</v>
      </c>
      <c r="AU9" s="926">
        <v>0.64732746602590818</v>
      </c>
      <c r="AV9" s="926">
        <v>3.3020700350400678</v>
      </c>
      <c r="AW9" s="926">
        <v>11.315536130871067</v>
      </c>
      <c r="AX9" s="926">
        <v>14.268546221078131</v>
      </c>
      <c r="AY9" s="926">
        <v>14.511585537738124</v>
      </c>
      <c r="AZ9" s="926">
        <v>14.511585537738124</v>
      </c>
      <c r="BA9" s="927"/>
      <c r="BC9" s="272" t="s">
        <v>2344</v>
      </c>
      <c r="BD9" s="272" t="s">
        <v>2345</v>
      </c>
      <c r="BF9" s="272" t="s">
        <v>1039</v>
      </c>
    </row>
    <row r="10" spans="1:58" ht="15" x14ac:dyDescent="0.25">
      <c r="B10" s="108"/>
      <c r="C10" s="279" t="s">
        <v>3432</v>
      </c>
      <c r="D10" s="15">
        <v>444900</v>
      </c>
      <c r="E10" s="15"/>
      <c r="F10" s="15" t="s">
        <v>115</v>
      </c>
      <c r="G10" s="92" t="s">
        <v>114</v>
      </c>
      <c r="H10" s="36" t="s">
        <v>2343</v>
      </c>
      <c r="I10" s="36" t="s">
        <v>146</v>
      </c>
      <c r="K10" s="108"/>
      <c r="L10" s="15"/>
      <c r="M10" s="916">
        <v>45329</v>
      </c>
      <c r="N10" s="916">
        <v>45930</v>
      </c>
      <c r="O10" s="916">
        <v>46022</v>
      </c>
      <c r="P10" s="916">
        <v>46203</v>
      </c>
      <c r="Q10" s="916">
        <v>46843</v>
      </c>
      <c r="R10" s="916">
        <v>46843</v>
      </c>
      <c r="S10" s="92"/>
      <c r="U10" s="108" t="s">
        <v>2335</v>
      </c>
      <c r="V10" s="900">
        <v>45329</v>
      </c>
      <c r="W10" s="900">
        <v>46002</v>
      </c>
      <c r="X10" s="900">
        <v>46128</v>
      </c>
      <c r="Y10" s="900">
        <v>46203</v>
      </c>
      <c r="Z10" s="900">
        <v>46843</v>
      </c>
      <c r="AA10" s="900">
        <v>46843</v>
      </c>
      <c r="AB10" s="92"/>
      <c r="AD10" s="36"/>
      <c r="AF10" s="918">
        <f>AV10</f>
        <v>1.6633005048339542</v>
      </c>
      <c r="AG10" s="919">
        <f>AZ10-AF10</f>
        <v>13.381461672003541</v>
      </c>
      <c r="AH10" s="205">
        <f t="shared" si="0"/>
        <v>15.044762176837494</v>
      </c>
      <c r="AI10" s="197">
        <f t="shared" si="1"/>
        <v>0.11055678283799834</v>
      </c>
      <c r="AK10" s="108">
        <v>0</v>
      </c>
      <c r="AL10" s="923">
        <v>6.2313754922697286E-2</v>
      </c>
      <c r="AM10" s="923">
        <v>0.55313398782038881</v>
      </c>
      <c r="AN10" s="923">
        <v>1.8434647170414908</v>
      </c>
      <c r="AO10" s="923">
        <v>2.831108504794245</v>
      </c>
      <c r="AP10" s="923">
        <v>3.1245217488096166</v>
      </c>
      <c r="AQ10" s="923">
        <v>3.4179349928249874</v>
      </c>
      <c r="AR10" s="922"/>
      <c r="AT10" s="929">
        <v>0</v>
      </c>
      <c r="AU10" s="926">
        <v>0.49520269500708741</v>
      </c>
      <c r="AV10" s="923">
        <v>1.6633005048339542</v>
      </c>
      <c r="AW10" s="923">
        <v>2.7418355844868683</v>
      </c>
      <c r="AX10" s="923">
        <v>13.029725783295495</v>
      </c>
      <c r="AY10" s="923">
        <v>15.044762176837494</v>
      </c>
      <c r="AZ10" s="923">
        <v>15.044762176837494</v>
      </c>
      <c r="BA10" s="927"/>
      <c r="BC10" s="272" t="s">
        <v>2344</v>
      </c>
      <c r="BD10" s="272" t="s">
        <v>2345</v>
      </c>
      <c r="BF10" s="272" t="s">
        <v>1039</v>
      </c>
    </row>
    <row r="11" spans="1:58" ht="15" x14ac:dyDescent="0.25">
      <c r="B11" s="108"/>
      <c r="C11" s="15"/>
      <c r="D11" s="15"/>
      <c r="E11" s="15"/>
      <c r="F11" s="15"/>
      <c r="G11" s="92"/>
      <c r="H11" s="36"/>
      <c r="I11" s="36"/>
      <c r="K11" s="108"/>
      <c r="L11" s="15"/>
      <c r="M11" s="15"/>
      <c r="N11" s="15"/>
      <c r="O11" s="15"/>
      <c r="P11" s="15"/>
      <c r="Q11" s="15"/>
      <c r="R11" s="15"/>
      <c r="S11" s="92"/>
      <c r="U11" s="108"/>
      <c r="V11" s="15"/>
      <c r="W11" s="15"/>
      <c r="X11" s="15"/>
      <c r="Y11" s="15"/>
      <c r="Z11" s="15"/>
      <c r="AA11" s="15"/>
      <c r="AB11" s="92"/>
      <c r="AD11" s="36"/>
      <c r="AF11" s="108"/>
      <c r="AG11" s="164"/>
      <c r="AH11" s="205">
        <f t="shared" si="0"/>
        <v>0</v>
      </c>
      <c r="AI11" s="197" t="e">
        <f t="shared" si="1"/>
        <v>#DIV/0!</v>
      </c>
      <c r="AK11" s="108"/>
      <c r="AL11" s="15"/>
      <c r="AM11" s="15"/>
      <c r="AN11" s="15"/>
      <c r="AO11" s="15"/>
      <c r="AP11" s="15"/>
      <c r="AQ11" s="15"/>
      <c r="AR11" s="92"/>
      <c r="AT11" s="108"/>
      <c r="AU11" s="15"/>
      <c r="AV11" s="15"/>
      <c r="AW11" s="15"/>
      <c r="AX11" s="15"/>
      <c r="AY11" s="15"/>
      <c r="AZ11" s="15"/>
      <c r="BA11" s="92"/>
      <c r="BC11" s="272"/>
      <c r="BD11" s="272"/>
      <c r="BF11" s="272"/>
    </row>
    <row r="12" spans="1:58" ht="15" x14ac:dyDescent="0.25">
      <c r="B12" s="108"/>
      <c r="C12" s="15"/>
      <c r="D12" s="15"/>
      <c r="E12" s="15"/>
      <c r="F12" s="15"/>
      <c r="G12" s="92"/>
      <c r="H12" s="36"/>
      <c r="I12" s="36"/>
      <c r="K12" s="108"/>
      <c r="L12" s="15"/>
      <c r="M12" s="15"/>
      <c r="N12" s="15"/>
      <c r="O12" s="15"/>
      <c r="P12" s="15"/>
      <c r="Q12" s="15"/>
      <c r="R12" s="15"/>
      <c r="S12" s="92"/>
      <c r="U12" s="108"/>
      <c r="V12" s="15"/>
      <c r="W12" s="15"/>
      <c r="X12" s="15"/>
      <c r="Y12" s="15"/>
      <c r="Z12" s="15"/>
      <c r="AA12" s="15"/>
      <c r="AB12" s="92"/>
      <c r="AD12" s="36"/>
      <c r="AF12" s="108"/>
      <c r="AG12" s="164"/>
      <c r="AH12" s="205">
        <f t="shared" si="0"/>
        <v>0</v>
      </c>
      <c r="AI12" s="197" t="e">
        <f t="shared" si="1"/>
        <v>#DIV/0!</v>
      </c>
      <c r="AK12" s="108"/>
      <c r="AL12" s="15"/>
      <c r="AM12" s="15"/>
      <c r="AN12" s="15"/>
      <c r="AO12" s="15"/>
      <c r="AP12" s="15"/>
      <c r="AQ12" s="15"/>
      <c r="AR12" s="92"/>
      <c r="AT12" s="108"/>
      <c r="AU12" s="15"/>
      <c r="AV12" s="15"/>
      <c r="AW12" s="15"/>
      <c r="AX12" s="15"/>
      <c r="AY12" s="15"/>
      <c r="AZ12" s="15"/>
      <c r="BA12" s="92"/>
      <c r="BC12" s="272"/>
      <c r="BD12" s="272"/>
      <c r="BF12" s="272"/>
    </row>
    <row r="13" spans="1:58" ht="15" x14ac:dyDescent="0.25">
      <c r="B13" s="108"/>
      <c r="C13" s="15"/>
      <c r="D13" s="15"/>
      <c r="E13" s="15"/>
      <c r="F13" s="15"/>
      <c r="G13" s="92"/>
      <c r="H13" s="36"/>
      <c r="I13" s="36"/>
      <c r="K13" s="136"/>
      <c r="L13" s="44"/>
      <c r="M13" s="44"/>
      <c r="N13" s="44"/>
      <c r="O13" s="44"/>
      <c r="P13" s="44"/>
      <c r="Q13" s="44"/>
      <c r="R13" s="44"/>
      <c r="S13" s="134"/>
      <c r="U13" s="108"/>
      <c r="V13" s="15"/>
      <c r="W13" s="15"/>
      <c r="X13" s="15"/>
      <c r="Y13" s="15"/>
      <c r="Z13" s="15"/>
      <c r="AA13" s="15"/>
      <c r="AB13" s="92"/>
      <c r="AD13" s="36"/>
      <c r="AF13" s="108"/>
      <c r="AG13" s="164"/>
      <c r="AH13" s="205">
        <f t="shared" si="0"/>
        <v>0</v>
      </c>
      <c r="AI13" s="197" t="e">
        <f t="shared" si="1"/>
        <v>#DIV/0!</v>
      </c>
      <c r="AK13" s="108"/>
      <c r="AL13" s="15"/>
      <c r="AM13" s="15"/>
      <c r="AN13" s="15"/>
      <c r="AO13" s="15"/>
      <c r="AP13" s="15"/>
      <c r="AQ13" s="15"/>
      <c r="AR13" s="92"/>
      <c r="AT13" s="108"/>
      <c r="AU13" s="15"/>
      <c r="AV13" s="15"/>
      <c r="AW13" s="15"/>
      <c r="AX13" s="15"/>
      <c r="AY13" s="15"/>
      <c r="AZ13" s="15"/>
      <c r="BA13" s="92"/>
      <c r="BC13" s="272"/>
      <c r="BD13" s="272"/>
      <c r="BF13" s="272"/>
    </row>
    <row r="14" spans="1:58" ht="15" x14ac:dyDescent="0.25">
      <c r="B14" s="108"/>
      <c r="C14" s="15"/>
      <c r="D14" s="15"/>
      <c r="E14" s="15"/>
      <c r="F14" s="15"/>
      <c r="G14" s="92"/>
      <c r="H14" s="36"/>
      <c r="I14" s="36"/>
      <c r="K14" s="108"/>
      <c r="L14" s="15"/>
      <c r="M14" s="15"/>
      <c r="N14" s="15"/>
      <c r="O14" s="15"/>
      <c r="P14" s="15"/>
      <c r="Q14" s="15"/>
      <c r="R14" s="15"/>
      <c r="S14" s="92"/>
      <c r="U14" s="108"/>
      <c r="V14" s="15"/>
      <c r="W14" s="15"/>
      <c r="X14" s="15"/>
      <c r="Y14" s="15"/>
      <c r="Z14" s="15"/>
      <c r="AA14" s="15"/>
      <c r="AB14" s="92"/>
      <c r="AD14" s="36"/>
      <c r="AF14" s="108"/>
      <c r="AG14" s="164"/>
      <c r="AH14" s="205">
        <f t="shared" si="0"/>
        <v>0</v>
      </c>
      <c r="AI14" s="197" t="e">
        <f t="shared" si="1"/>
        <v>#DIV/0!</v>
      </c>
      <c r="AK14" s="108"/>
      <c r="AL14" s="15"/>
      <c r="AM14" s="15"/>
      <c r="AN14" s="15"/>
      <c r="AO14" s="15"/>
      <c r="AP14" s="15"/>
      <c r="AQ14" s="15"/>
      <c r="AR14" s="92"/>
      <c r="AT14" s="108"/>
      <c r="AU14" s="15"/>
      <c r="AV14" s="15"/>
      <c r="AW14" s="15"/>
      <c r="AX14" s="15"/>
      <c r="AY14" s="15"/>
      <c r="AZ14" s="15"/>
      <c r="BA14" s="92"/>
      <c r="BC14" s="272"/>
      <c r="BD14" s="272"/>
      <c r="BF14" s="272"/>
    </row>
    <row r="15" spans="1:58" ht="15" x14ac:dyDescent="0.25">
      <c r="B15" s="108"/>
      <c r="C15" s="15"/>
      <c r="D15" s="15"/>
      <c r="E15" s="15"/>
      <c r="F15" s="15"/>
      <c r="G15" s="92"/>
      <c r="H15" s="36"/>
      <c r="I15" s="36"/>
      <c r="K15" s="108"/>
      <c r="L15" s="15"/>
      <c r="M15" s="15"/>
      <c r="N15" s="15"/>
      <c r="O15" s="15"/>
      <c r="P15" s="15"/>
      <c r="Q15" s="15"/>
      <c r="R15" s="15"/>
      <c r="S15" s="92"/>
      <c r="U15" s="108"/>
      <c r="V15" s="15"/>
      <c r="W15" s="15"/>
      <c r="X15" s="15"/>
      <c r="Y15" s="15"/>
      <c r="Z15" s="15"/>
      <c r="AA15" s="15"/>
      <c r="AB15" s="92"/>
      <c r="AD15" s="36"/>
      <c r="AF15" s="108"/>
      <c r="AG15" s="164"/>
      <c r="AH15" s="205">
        <f t="shared" si="0"/>
        <v>0</v>
      </c>
      <c r="AI15" s="197" t="e">
        <f t="shared" si="1"/>
        <v>#DIV/0!</v>
      </c>
      <c r="AK15" s="108"/>
      <c r="AL15" s="15"/>
      <c r="AM15" s="15"/>
      <c r="AN15" s="15"/>
      <c r="AO15" s="15"/>
      <c r="AP15" s="15"/>
      <c r="AQ15" s="15"/>
      <c r="AR15" s="92"/>
      <c r="AT15" s="108"/>
      <c r="AU15" s="15"/>
      <c r="AV15" s="15"/>
      <c r="AW15" s="15"/>
      <c r="AX15" s="15"/>
      <c r="AY15" s="15"/>
      <c r="AZ15" s="15"/>
      <c r="BA15" s="92"/>
      <c r="BC15" s="272"/>
      <c r="BD15" s="272"/>
      <c r="BF15" s="272"/>
    </row>
    <row r="16" spans="1:58" ht="15" x14ac:dyDescent="0.25">
      <c r="B16" s="108"/>
      <c r="C16" s="15"/>
      <c r="D16" s="15"/>
      <c r="E16" s="15"/>
      <c r="F16" s="15"/>
      <c r="G16" s="92"/>
      <c r="H16" s="36"/>
      <c r="I16" s="36"/>
      <c r="K16" s="108"/>
      <c r="L16" s="15"/>
      <c r="M16" s="15"/>
      <c r="N16" s="15"/>
      <c r="O16" s="15"/>
      <c r="P16" s="15"/>
      <c r="Q16" s="15"/>
      <c r="R16" s="15"/>
      <c r="S16" s="92"/>
      <c r="U16" s="108"/>
      <c r="V16" s="15"/>
      <c r="W16" s="15"/>
      <c r="X16" s="15"/>
      <c r="Y16" s="15"/>
      <c r="Z16" s="15"/>
      <c r="AA16" s="15"/>
      <c r="AB16" s="92"/>
      <c r="AD16" s="36"/>
      <c r="AF16" s="108"/>
      <c r="AG16" s="164"/>
      <c r="AH16" s="205">
        <f t="shared" si="0"/>
        <v>0</v>
      </c>
      <c r="AI16" s="197" t="e">
        <f t="shared" si="1"/>
        <v>#DIV/0!</v>
      </c>
      <c r="AK16" s="108"/>
      <c r="AL16" s="15"/>
      <c r="AM16" s="15"/>
      <c r="AN16" s="15"/>
      <c r="AO16" s="15"/>
      <c r="AP16" s="15"/>
      <c r="AQ16" s="15"/>
      <c r="AR16" s="92"/>
      <c r="AT16" s="108"/>
      <c r="AU16" s="15"/>
      <c r="AV16" s="15"/>
      <c r="AW16" s="15"/>
      <c r="AX16" s="15"/>
      <c r="AY16" s="15"/>
      <c r="AZ16" s="15"/>
      <c r="BA16" s="92"/>
      <c r="BC16" s="272"/>
      <c r="BD16" s="272"/>
      <c r="BF16" s="272"/>
    </row>
    <row r="17" spans="2:58" ht="15" x14ac:dyDescent="0.25">
      <c r="B17" s="108"/>
      <c r="C17" s="15"/>
      <c r="D17" s="15"/>
      <c r="E17" s="15"/>
      <c r="F17" s="15"/>
      <c r="G17" s="92"/>
      <c r="H17" s="36"/>
      <c r="I17" s="36"/>
      <c r="K17" s="108"/>
      <c r="L17" s="15"/>
      <c r="M17" s="15"/>
      <c r="N17" s="15"/>
      <c r="O17" s="15"/>
      <c r="P17" s="15"/>
      <c r="Q17" s="15"/>
      <c r="R17" s="15"/>
      <c r="S17" s="92"/>
      <c r="U17" s="108"/>
      <c r="V17" s="15"/>
      <c r="W17" s="15"/>
      <c r="X17" s="15"/>
      <c r="Y17" s="15"/>
      <c r="Z17" s="15"/>
      <c r="AA17" s="15"/>
      <c r="AB17" s="92"/>
      <c r="AD17" s="36"/>
      <c r="AF17" s="108"/>
      <c r="AG17" s="164"/>
      <c r="AH17" s="205">
        <f t="shared" si="0"/>
        <v>0</v>
      </c>
      <c r="AI17" s="197" t="e">
        <f t="shared" si="1"/>
        <v>#DIV/0!</v>
      </c>
      <c r="AK17" s="108"/>
      <c r="AL17" s="15"/>
      <c r="AM17" s="15"/>
      <c r="AN17" s="15"/>
      <c r="AO17" s="15"/>
      <c r="AP17" s="15"/>
      <c r="AQ17" s="15"/>
      <c r="AR17" s="92"/>
      <c r="AT17" s="108"/>
      <c r="AU17" s="15"/>
      <c r="AV17" s="15"/>
      <c r="AW17" s="15"/>
      <c r="AX17" s="15"/>
      <c r="AY17" s="15"/>
      <c r="AZ17" s="15"/>
      <c r="BA17" s="92"/>
      <c r="BC17" s="272"/>
      <c r="BD17" s="272"/>
      <c r="BF17" s="272"/>
    </row>
    <row r="18" spans="2:58" ht="15" x14ac:dyDescent="0.25">
      <c r="B18" s="108"/>
      <c r="C18" s="15"/>
      <c r="D18" s="15"/>
      <c r="E18" s="15"/>
      <c r="F18" s="15"/>
      <c r="G18" s="92"/>
      <c r="H18" s="36"/>
      <c r="I18" s="36"/>
      <c r="K18" s="108"/>
      <c r="L18" s="15"/>
      <c r="M18" s="15"/>
      <c r="N18" s="15"/>
      <c r="O18" s="15"/>
      <c r="P18" s="15"/>
      <c r="Q18" s="15"/>
      <c r="R18" s="15"/>
      <c r="S18" s="92"/>
      <c r="U18" s="108"/>
      <c r="V18" s="15"/>
      <c r="W18" s="15"/>
      <c r="X18" s="15"/>
      <c r="Y18" s="15"/>
      <c r="Z18" s="15"/>
      <c r="AA18" s="15"/>
      <c r="AB18" s="92"/>
      <c r="AD18" s="36"/>
      <c r="AF18" s="108"/>
      <c r="AG18" s="164"/>
      <c r="AH18" s="205">
        <f t="shared" si="0"/>
        <v>0</v>
      </c>
      <c r="AI18" s="197" t="e">
        <f t="shared" si="1"/>
        <v>#DIV/0!</v>
      </c>
      <c r="AK18" s="108"/>
      <c r="AL18" s="15"/>
      <c r="AM18" s="15"/>
      <c r="AN18" s="15"/>
      <c r="AO18" s="15"/>
      <c r="AP18" s="15"/>
      <c r="AQ18" s="15"/>
      <c r="AR18" s="92"/>
      <c r="AT18" s="108"/>
      <c r="AU18" s="15"/>
      <c r="AV18" s="15"/>
      <c r="AW18" s="15"/>
      <c r="AX18" s="15"/>
      <c r="AY18" s="15"/>
      <c r="AZ18" s="15"/>
      <c r="BA18" s="92"/>
      <c r="BC18" s="272"/>
      <c r="BD18" s="272"/>
      <c r="BF18" s="272"/>
    </row>
    <row r="19" spans="2:58" ht="15" x14ac:dyDescent="0.25">
      <c r="B19" s="108"/>
      <c r="C19" s="15"/>
      <c r="D19" s="15"/>
      <c r="E19" s="15"/>
      <c r="F19" s="15"/>
      <c r="G19" s="92"/>
      <c r="H19" s="36"/>
      <c r="I19" s="36"/>
      <c r="K19" s="108"/>
      <c r="L19" s="15"/>
      <c r="M19" s="15"/>
      <c r="N19" s="15"/>
      <c r="O19" s="15"/>
      <c r="P19" s="15"/>
      <c r="Q19" s="15"/>
      <c r="R19" s="15"/>
      <c r="S19" s="92"/>
      <c r="U19" s="108"/>
      <c r="V19" s="15"/>
      <c r="W19" s="15"/>
      <c r="X19" s="15"/>
      <c r="Y19" s="15"/>
      <c r="Z19" s="15"/>
      <c r="AA19" s="15"/>
      <c r="AB19" s="92"/>
      <c r="AD19" s="36"/>
      <c r="AF19" s="108"/>
      <c r="AG19" s="164"/>
      <c r="AH19" s="205">
        <f t="shared" si="0"/>
        <v>0</v>
      </c>
      <c r="AI19" s="197" t="e">
        <f t="shared" si="1"/>
        <v>#DIV/0!</v>
      </c>
      <c r="AK19" s="108"/>
      <c r="AL19" s="15"/>
      <c r="AM19" s="15"/>
      <c r="AN19" s="15"/>
      <c r="AO19" s="15"/>
      <c r="AP19" s="15"/>
      <c r="AQ19" s="15"/>
      <c r="AR19" s="92"/>
      <c r="AT19" s="108"/>
      <c r="AU19" s="15"/>
      <c r="AV19" s="15"/>
      <c r="AW19" s="15"/>
      <c r="AX19" s="15"/>
      <c r="AY19" s="15"/>
      <c r="AZ19" s="15"/>
      <c r="BA19" s="92"/>
      <c r="BC19" s="272"/>
      <c r="BD19" s="272"/>
      <c r="BF19" s="272"/>
    </row>
    <row r="20" spans="2:58" ht="15" x14ac:dyDescent="0.25">
      <c r="B20" s="108"/>
      <c r="C20" s="15"/>
      <c r="D20" s="15"/>
      <c r="E20" s="15"/>
      <c r="F20" s="15"/>
      <c r="G20" s="92"/>
      <c r="H20" s="36"/>
      <c r="I20" s="36"/>
      <c r="K20" s="108"/>
      <c r="L20" s="15"/>
      <c r="M20" s="15"/>
      <c r="N20" s="15"/>
      <c r="O20" s="15"/>
      <c r="P20" s="15"/>
      <c r="Q20" s="15"/>
      <c r="R20" s="15"/>
      <c r="S20" s="92"/>
      <c r="U20" s="108"/>
      <c r="V20" s="15"/>
      <c r="W20" s="15"/>
      <c r="X20" s="15"/>
      <c r="Y20" s="15"/>
      <c r="Z20" s="15"/>
      <c r="AA20" s="15"/>
      <c r="AB20" s="92"/>
      <c r="AD20" s="36"/>
      <c r="AF20" s="108"/>
      <c r="AG20" s="164"/>
      <c r="AH20" s="205">
        <f t="shared" si="0"/>
        <v>0</v>
      </c>
      <c r="AI20" s="197" t="e">
        <f t="shared" si="1"/>
        <v>#DIV/0!</v>
      </c>
      <c r="AK20" s="108"/>
      <c r="AL20" s="15"/>
      <c r="AM20" s="15"/>
      <c r="AN20" s="15"/>
      <c r="AO20" s="15"/>
      <c r="AP20" s="15"/>
      <c r="AQ20" s="15"/>
      <c r="AR20" s="92"/>
      <c r="AT20" s="108"/>
      <c r="AU20" s="15"/>
      <c r="AV20" s="15"/>
      <c r="AW20" s="15"/>
      <c r="AX20" s="15"/>
      <c r="AY20" s="15"/>
      <c r="AZ20" s="15"/>
      <c r="BA20" s="92"/>
      <c r="BC20" s="272"/>
      <c r="BD20" s="272"/>
      <c r="BF20" s="272"/>
    </row>
    <row r="21" spans="2:58" ht="15" x14ac:dyDescent="0.25">
      <c r="B21" s="108"/>
      <c r="C21" s="15"/>
      <c r="D21" s="15"/>
      <c r="E21" s="15"/>
      <c r="F21" s="15"/>
      <c r="G21" s="92"/>
      <c r="H21" s="36"/>
      <c r="I21" s="36"/>
      <c r="K21" s="108"/>
      <c r="L21" s="15"/>
      <c r="M21" s="15"/>
      <c r="N21" s="15"/>
      <c r="O21" s="15"/>
      <c r="P21" s="15"/>
      <c r="Q21" s="15"/>
      <c r="R21" s="15"/>
      <c r="S21" s="92"/>
      <c r="U21" s="108"/>
      <c r="V21" s="15"/>
      <c r="W21" s="15"/>
      <c r="X21" s="15"/>
      <c r="Y21" s="15"/>
      <c r="Z21" s="15"/>
      <c r="AA21" s="15"/>
      <c r="AB21" s="92"/>
      <c r="AD21" s="36"/>
      <c r="AF21" s="108"/>
      <c r="AG21" s="164"/>
      <c r="AH21" s="205">
        <f t="shared" si="0"/>
        <v>0</v>
      </c>
      <c r="AI21" s="197" t="e">
        <f t="shared" si="1"/>
        <v>#DIV/0!</v>
      </c>
      <c r="AK21" s="108"/>
      <c r="AL21" s="15"/>
      <c r="AM21" s="15"/>
      <c r="AN21" s="15"/>
      <c r="AO21" s="15"/>
      <c r="AP21" s="15"/>
      <c r="AQ21" s="15"/>
      <c r="AR21" s="92"/>
      <c r="AT21" s="108"/>
      <c r="AU21" s="15"/>
      <c r="AV21" s="15"/>
      <c r="AW21" s="15"/>
      <c r="AX21" s="15"/>
      <c r="AY21" s="15"/>
      <c r="AZ21" s="15"/>
      <c r="BA21" s="92"/>
      <c r="BC21" s="272"/>
      <c r="BD21" s="272"/>
      <c r="BF21" s="272"/>
    </row>
    <row r="22" spans="2:58" ht="15" x14ac:dyDescent="0.25">
      <c r="B22" s="108"/>
      <c r="C22" s="15"/>
      <c r="D22" s="15"/>
      <c r="E22" s="15"/>
      <c r="F22" s="15"/>
      <c r="G22" s="92"/>
      <c r="H22" s="36"/>
      <c r="I22" s="36"/>
      <c r="K22" s="108"/>
      <c r="L22" s="15"/>
      <c r="M22" s="15"/>
      <c r="N22" s="15"/>
      <c r="O22" s="15"/>
      <c r="P22" s="15"/>
      <c r="Q22" s="15"/>
      <c r="R22" s="15"/>
      <c r="S22" s="92"/>
      <c r="U22" s="108"/>
      <c r="V22" s="15"/>
      <c r="W22" s="15"/>
      <c r="X22" s="15"/>
      <c r="Y22" s="15"/>
      <c r="Z22" s="15"/>
      <c r="AA22" s="15"/>
      <c r="AB22" s="92"/>
      <c r="AD22" s="36"/>
      <c r="AF22" s="108"/>
      <c r="AG22" s="164"/>
      <c r="AH22" s="205">
        <f t="shared" si="0"/>
        <v>0</v>
      </c>
      <c r="AI22" s="197" t="e">
        <f t="shared" si="1"/>
        <v>#DIV/0!</v>
      </c>
      <c r="AK22" s="108"/>
      <c r="AL22" s="15"/>
      <c r="AM22" s="15"/>
      <c r="AN22" s="15"/>
      <c r="AO22" s="15"/>
      <c r="AP22" s="15"/>
      <c r="AQ22" s="15"/>
      <c r="AR22" s="92"/>
      <c r="AT22" s="108"/>
      <c r="AU22" s="15"/>
      <c r="AV22" s="15"/>
      <c r="AW22" s="15"/>
      <c r="AX22" s="15"/>
      <c r="AY22" s="15"/>
      <c r="AZ22" s="15"/>
      <c r="BA22" s="92"/>
      <c r="BC22" s="272"/>
      <c r="BD22" s="272"/>
      <c r="BF22" s="272"/>
    </row>
    <row r="23" spans="2:58" ht="15" x14ac:dyDescent="0.25">
      <c r="B23" s="108"/>
      <c r="C23" s="15"/>
      <c r="D23" s="15"/>
      <c r="E23" s="15"/>
      <c r="F23" s="15"/>
      <c r="G23" s="92"/>
      <c r="H23" s="36"/>
      <c r="I23" s="36"/>
      <c r="K23" s="108"/>
      <c r="L23" s="15"/>
      <c r="M23" s="15"/>
      <c r="N23" s="15"/>
      <c r="O23" s="15"/>
      <c r="P23" s="15"/>
      <c r="Q23" s="15"/>
      <c r="R23" s="15"/>
      <c r="S23" s="92"/>
      <c r="U23" s="108"/>
      <c r="V23" s="15"/>
      <c r="W23" s="15"/>
      <c r="X23" s="15"/>
      <c r="Y23" s="15"/>
      <c r="Z23" s="15"/>
      <c r="AA23" s="15"/>
      <c r="AB23" s="92"/>
      <c r="AD23" s="36"/>
      <c r="AF23" s="108"/>
      <c r="AG23" s="164"/>
      <c r="AH23" s="205">
        <f t="shared" si="0"/>
        <v>0</v>
      </c>
      <c r="AI23" s="197" t="e">
        <f t="shared" si="1"/>
        <v>#DIV/0!</v>
      </c>
      <c r="AK23" s="108"/>
      <c r="AL23" s="15"/>
      <c r="AM23" s="15"/>
      <c r="AN23" s="15"/>
      <c r="AO23" s="15"/>
      <c r="AP23" s="15"/>
      <c r="AQ23" s="15"/>
      <c r="AR23" s="92"/>
      <c r="AT23" s="108"/>
      <c r="AU23" s="15"/>
      <c r="AV23" s="15"/>
      <c r="AW23" s="15"/>
      <c r="AX23" s="15"/>
      <c r="AY23" s="15"/>
      <c r="AZ23" s="15"/>
      <c r="BA23" s="92"/>
      <c r="BC23" s="272"/>
      <c r="BD23" s="272"/>
      <c r="BF23" s="272"/>
    </row>
    <row r="24" spans="2:58" ht="15" x14ac:dyDescent="0.25">
      <c r="B24" s="108"/>
      <c r="C24" s="15"/>
      <c r="D24" s="15"/>
      <c r="E24" s="15"/>
      <c r="F24" s="15"/>
      <c r="G24" s="92"/>
      <c r="H24" s="36"/>
      <c r="I24" s="36"/>
      <c r="K24" s="108"/>
      <c r="L24" s="15"/>
      <c r="M24" s="15"/>
      <c r="N24" s="15"/>
      <c r="O24" s="15"/>
      <c r="P24" s="15"/>
      <c r="Q24" s="15"/>
      <c r="R24" s="15"/>
      <c r="S24" s="92"/>
      <c r="U24" s="108"/>
      <c r="V24" s="15"/>
      <c r="W24" s="15"/>
      <c r="X24" s="15"/>
      <c r="Y24" s="15"/>
      <c r="Z24" s="15"/>
      <c r="AA24" s="15"/>
      <c r="AB24" s="92"/>
      <c r="AD24" s="36"/>
      <c r="AF24" s="108"/>
      <c r="AG24" s="164"/>
      <c r="AH24" s="205">
        <f t="shared" si="0"/>
        <v>0</v>
      </c>
      <c r="AI24" s="197" t="e">
        <f t="shared" si="1"/>
        <v>#DIV/0!</v>
      </c>
      <c r="AK24" s="108"/>
      <c r="AL24" s="15"/>
      <c r="AM24" s="15"/>
      <c r="AN24" s="15"/>
      <c r="AO24" s="15"/>
      <c r="AP24" s="15"/>
      <c r="AQ24" s="15"/>
      <c r="AR24" s="92"/>
      <c r="AT24" s="108"/>
      <c r="AU24" s="15"/>
      <c r="AV24" s="15"/>
      <c r="AW24" s="15"/>
      <c r="AX24" s="15"/>
      <c r="AY24" s="15"/>
      <c r="AZ24" s="15"/>
      <c r="BA24" s="92"/>
      <c r="BC24" s="272"/>
      <c r="BD24" s="272"/>
      <c r="BF24" s="272"/>
    </row>
    <row r="25" spans="2:58" ht="15" x14ac:dyDescent="0.25">
      <c r="B25" s="108"/>
      <c r="C25" s="15"/>
      <c r="D25" s="15"/>
      <c r="E25" s="15"/>
      <c r="F25" s="15"/>
      <c r="G25" s="92"/>
      <c r="H25" s="36"/>
      <c r="I25" s="36"/>
      <c r="K25" s="108"/>
      <c r="L25" s="15"/>
      <c r="M25" s="15"/>
      <c r="N25" s="15"/>
      <c r="O25" s="15"/>
      <c r="P25" s="15"/>
      <c r="Q25" s="15"/>
      <c r="R25" s="15"/>
      <c r="S25" s="92"/>
      <c r="U25" s="108"/>
      <c r="V25" s="15"/>
      <c r="W25" s="15"/>
      <c r="X25" s="15"/>
      <c r="Y25" s="15"/>
      <c r="Z25" s="15"/>
      <c r="AA25" s="15"/>
      <c r="AB25" s="92"/>
      <c r="AD25" s="36"/>
      <c r="AF25" s="108"/>
      <c r="AG25" s="164"/>
      <c r="AH25" s="205">
        <f t="shared" si="0"/>
        <v>0</v>
      </c>
      <c r="AI25" s="197" t="e">
        <f t="shared" si="1"/>
        <v>#DIV/0!</v>
      </c>
      <c r="AK25" s="108"/>
      <c r="AL25" s="15"/>
      <c r="AM25" s="15"/>
      <c r="AN25" s="15"/>
      <c r="AO25" s="15"/>
      <c r="AP25" s="15"/>
      <c r="AQ25" s="15"/>
      <c r="AR25" s="92"/>
      <c r="AT25" s="108"/>
      <c r="AU25" s="15"/>
      <c r="AV25" s="15"/>
      <c r="AW25" s="15"/>
      <c r="AX25" s="15"/>
      <c r="AY25" s="15"/>
      <c r="AZ25" s="15"/>
      <c r="BA25" s="92"/>
      <c r="BC25" s="272"/>
      <c r="BD25" s="272"/>
      <c r="BF25" s="272"/>
    </row>
    <row r="26" spans="2:58" ht="15" x14ac:dyDescent="0.25">
      <c r="B26" s="108"/>
      <c r="C26" s="15"/>
      <c r="D26" s="15"/>
      <c r="E26" s="15"/>
      <c r="F26" s="15"/>
      <c r="G26" s="92"/>
      <c r="H26" s="36"/>
      <c r="I26" s="36"/>
      <c r="K26" s="108"/>
      <c r="L26" s="15"/>
      <c r="M26" s="15"/>
      <c r="N26" s="15"/>
      <c r="O26" s="15"/>
      <c r="P26" s="15"/>
      <c r="Q26" s="15"/>
      <c r="R26" s="15"/>
      <c r="S26" s="92"/>
      <c r="U26" s="108"/>
      <c r="V26" s="15"/>
      <c r="W26" s="15"/>
      <c r="X26" s="15"/>
      <c r="Y26" s="15"/>
      <c r="Z26" s="15"/>
      <c r="AA26" s="15"/>
      <c r="AB26" s="92"/>
      <c r="AD26" s="36"/>
      <c r="AF26" s="108"/>
      <c r="AG26" s="164"/>
      <c r="AH26" s="205">
        <f t="shared" si="0"/>
        <v>0</v>
      </c>
      <c r="AI26" s="197" t="e">
        <f t="shared" si="1"/>
        <v>#DIV/0!</v>
      </c>
      <c r="AK26" s="108"/>
      <c r="AL26" s="15"/>
      <c r="AM26" s="15"/>
      <c r="AN26" s="15"/>
      <c r="AO26" s="15"/>
      <c r="AP26" s="15"/>
      <c r="AQ26" s="15"/>
      <c r="AR26" s="92"/>
      <c r="AT26" s="108"/>
      <c r="AU26" s="15"/>
      <c r="AV26" s="15"/>
      <c r="AW26" s="15"/>
      <c r="AX26" s="15"/>
      <c r="AY26" s="15"/>
      <c r="AZ26" s="15"/>
      <c r="BA26" s="92"/>
      <c r="BC26" s="272"/>
      <c r="BD26" s="272"/>
      <c r="BF26" s="272"/>
    </row>
    <row r="27" spans="2:58" ht="15" x14ac:dyDescent="0.25">
      <c r="B27" s="108"/>
      <c r="C27" s="15"/>
      <c r="D27" s="15"/>
      <c r="E27" s="15"/>
      <c r="F27" s="15"/>
      <c r="G27" s="92"/>
      <c r="H27" s="36"/>
      <c r="I27" s="36"/>
      <c r="K27" s="108"/>
      <c r="L27" s="15"/>
      <c r="M27" s="15"/>
      <c r="N27" s="15"/>
      <c r="O27" s="15"/>
      <c r="P27" s="15"/>
      <c r="Q27" s="15"/>
      <c r="R27" s="15"/>
      <c r="S27" s="92"/>
      <c r="U27" s="108"/>
      <c r="V27" s="15"/>
      <c r="W27" s="15"/>
      <c r="X27" s="15"/>
      <c r="Y27" s="15"/>
      <c r="Z27" s="15"/>
      <c r="AA27" s="15"/>
      <c r="AB27" s="92"/>
      <c r="AD27" s="36"/>
      <c r="AF27" s="108"/>
      <c r="AG27" s="164"/>
      <c r="AH27" s="205">
        <f t="shared" si="0"/>
        <v>0</v>
      </c>
      <c r="AI27" s="197" t="e">
        <f t="shared" si="1"/>
        <v>#DIV/0!</v>
      </c>
      <c r="AK27" s="108"/>
      <c r="AL27" s="15"/>
      <c r="AM27" s="15"/>
      <c r="AN27" s="15"/>
      <c r="AO27" s="15"/>
      <c r="AP27" s="15"/>
      <c r="AQ27" s="15"/>
      <c r="AR27" s="92"/>
      <c r="AT27" s="108"/>
      <c r="AU27" s="15"/>
      <c r="AV27" s="15"/>
      <c r="AW27" s="15"/>
      <c r="AX27" s="15"/>
      <c r="AY27" s="15"/>
      <c r="AZ27" s="15"/>
      <c r="BA27" s="92"/>
      <c r="BC27" s="272"/>
      <c r="BD27" s="272"/>
      <c r="BF27" s="272"/>
    </row>
    <row r="28" spans="2:58" ht="15" x14ac:dyDescent="0.25">
      <c r="B28" s="108"/>
      <c r="C28" s="15"/>
      <c r="D28" s="15"/>
      <c r="E28" s="15"/>
      <c r="F28" s="15"/>
      <c r="G28" s="92"/>
      <c r="H28" s="36"/>
      <c r="I28" s="36"/>
      <c r="K28" s="108"/>
      <c r="L28" s="15"/>
      <c r="M28" s="15"/>
      <c r="N28" s="15"/>
      <c r="O28" s="15"/>
      <c r="P28" s="15"/>
      <c r="Q28" s="15"/>
      <c r="R28" s="15"/>
      <c r="S28" s="92"/>
      <c r="U28" s="108"/>
      <c r="V28" s="15"/>
      <c r="W28" s="15"/>
      <c r="X28" s="15"/>
      <c r="Y28" s="15"/>
      <c r="Z28" s="15"/>
      <c r="AA28" s="15"/>
      <c r="AB28" s="92"/>
      <c r="AD28" s="36"/>
      <c r="AF28" s="108"/>
      <c r="AG28" s="164"/>
      <c r="AH28" s="205">
        <f t="shared" si="0"/>
        <v>0</v>
      </c>
      <c r="AI28" s="197" t="e">
        <f t="shared" si="1"/>
        <v>#DIV/0!</v>
      </c>
      <c r="AK28" s="108"/>
      <c r="AL28" s="15"/>
      <c r="AM28" s="15"/>
      <c r="AN28" s="15"/>
      <c r="AO28" s="15"/>
      <c r="AP28" s="15"/>
      <c r="AQ28" s="15"/>
      <c r="AR28" s="92"/>
      <c r="AT28" s="108"/>
      <c r="AU28" s="15"/>
      <c r="AV28" s="15"/>
      <c r="AW28" s="15"/>
      <c r="AX28" s="15"/>
      <c r="AY28" s="15"/>
      <c r="AZ28" s="15"/>
      <c r="BA28" s="92"/>
      <c r="BC28" s="272"/>
      <c r="BD28" s="272"/>
      <c r="BF28" s="272"/>
    </row>
    <row r="29" spans="2:58" ht="15" x14ac:dyDescent="0.25">
      <c r="B29" s="108"/>
      <c r="C29" s="15"/>
      <c r="D29" s="15"/>
      <c r="E29" s="15"/>
      <c r="F29" s="15"/>
      <c r="G29" s="92"/>
      <c r="H29" s="36"/>
      <c r="I29" s="36"/>
      <c r="K29" s="108"/>
      <c r="L29" s="15"/>
      <c r="M29" s="15"/>
      <c r="N29" s="15"/>
      <c r="O29" s="15"/>
      <c r="P29" s="15"/>
      <c r="Q29" s="15"/>
      <c r="R29" s="15"/>
      <c r="S29" s="92"/>
      <c r="U29" s="108"/>
      <c r="V29" s="15"/>
      <c r="W29" s="15"/>
      <c r="X29" s="15"/>
      <c r="Y29" s="15"/>
      <c r="Z29" s="15"/>
      <c r="AA29" s="15"/>
      <c r="AB29" s="92"/>
      <c r="AD29" s="36"/>
      <c r="AF29" s="108"/>
      <c r="AG29" s="164"/>
      <c r="AH29" s="205">
        <f t="shared" si="0"/>
        <v>0</v>
      </c>
      <c r="AI29" s="197" t="e">
        <f t="shared" si="1"/>
        <v>#DIV/0!</v>
      </c>
      <c r="AK29" s="108"/>
      <c r="AL29" s="15"/>
      <c r="AM29" s="15"/>
      <c r="AN29" s="15"/>
      <c r="AO29" s="15"/>
      <c r="AP29" s="15"/>
      <c r="AQ29" s="15"/>
      <c r="AR29" s="92"/>
      <c r="AT29" s="108"/>
      <c r="AU29" s="15"/>
      <c r="AV29" s="15"/>
      <c r="AW29" s="15"/>
      <c r="AX29" s="15"/>
      <c r="AY29" s="15"/>
      <c r="AZ29" s="15"/>
      <c r="BA29" s="92"/>
      <c r="BC29" s="272"/>
      <c r="BD29" s="272"/>
      <c r="BF29" s="272"/>
    </row>
    <row r="30" spans="2:58" ht="15" x14ac:dyDescent="0.25">
      <c r="B30" s="108"/>
      <c r="C30" s="15"/>
      <c r="D30" s="15"/>
      <c r="E30" s="15"/>
      <c r="F30" s="15"/>
      <c r="G30" s="92"/>
      <c r="H30" s="36"/>
      <c r="I30" s="36"/>
      <c r="K30" s="108"/>
      <c r="L30" s="15"/>
      <c r="M30" s="15"/>
      <c r="N30" s="15"/>
      <c r="O30" s="15"/>
      <c r="P30" s="15"/>
      <c r="Q30" s="15"/>
      <c r="R30" s="15"/>
      <c r="S30" s="92"/>
      <c r="U30" s="108"/>
      <c r="V30" s="15"/>
      <c r="W30" s="15"/>
      <c r="X30" s="15"/>
      <c r="Y30" s="15"/>
      <c r="Z30" s="15"/>
      <c r="AA30" s="15"/>
      <c r="AB30" s="92"/>
      <c r="AD30" s="36"/>
      <c r="AF30" s="108"/>
      <c r="AG30" s="164"/>
      <c r="AH30" s="205">
        <f t="shared" si="0"/>
        <v>0</v>
      </c>
      <c r="AI30" s="197" t="e">
        <f t="shared" si="1"/>
        <v>#DIV/0!</v>
      </c>
      <c r="AK30" s="108"/>
      <c r="AL30" s="15"/>
      <c r="AM30" s="15"/>
      <c r="AN30" s="15"/>
      <c r="AO30" s="15"/>
      <c r="AP30" s="15"/>
      <c r="AQ30" s="15"/>
      <c r="AR30" s="92"/>
      <c r="AT30" s="108"/>
      <c r="AU30" s="15"/>
      <c r="AV30" s="15"/>
      <c r="AW30" s="15"/>
      <c r="AX30" s="15"/>
      <c r="AY30" s="15"/>
      <c r="AZ30" s="15"/>
      <c r="BA30" s="92"/>
      <c r="BC30" s="272"/>
      <c r="BD30" s="272"/>
      <c r="BF30" s="272"/>
    </row>
    <row r="31" spans="2:58" ht="15" x14ac:dyDescent="0.25">
      <c r="B31" s="108"/>
      <c r="C31" s="15"/>
      <c r="D31" s="15"/>
      <c r="E31" s="15"/>
      <c r="F31" s="15"/>
      <c r="G31" s="92"/>
      <c r="H31" s="36"/>
      <c r="I31" s="36"/>
      <c r="K31" s="108"/>
      <c r="L31" s="15"/>
      <c r="M31" s="15"/>
      <c r="N31" s="15"/>
      <c r="O31" s="15"/>
      <c r="P31" s="15"/>
      <c r="Q31" s="15"/>
      <c r="R31" s="15"/>
      <c r="S31" s="92"/>
      <c r="U31" s="108"/>
      <c r="V31" s="15"/>
      <c r="W31" s="15"/>
      <c r="X31" s="15"/>
      <c r="Y31" s="15"/>
      <c r="Z31" s="15"/>
      <c r="AA31" s="15"/>
      <c r="AB31" s="92"/>
      <c r="AD31" s="36"/>
      <c r="AF31" s="108"/>
      <c r="AG31" s="164"/>
      <c r="AH31" s="205">
        <f t="shared" si="0"/>
        <v>0</v>
      </c>
      <c r="AI31" s="197" t="e">
        <f t="shared" si="1"/>
        <v>#DIV/0!</v>
      </c>
      <c r="AK31" s="108"/>
      <c r="AL31" s="15"/>
      <c r="AM31" s="15"/>
      <c r="AN31" s="15"/>
      <c r="AO31" s="15"/>
      <c r="AP31" s="15"/>
      <c r="AQ31" s="15"/>
      <c r="AR31" s="92"/>
      <c r="AT31" s="108"/>
      <c r="AU31" s="15"/>
      <c r="AV31" s="15"/>
      <c r="AW31" s="15"/>
      <c r="AX31" s="15"/>
      <c r="AY31" s="15"/>
      <c r="AZ31" s="15"/>
      <c r="BA31" s="92"/>
      <c r="BC31" s="272"/>
      <c r="BD31" s="272"/>
      <c r="BF31" s="272"/>
    </row>
    <row r="32" spans="2:58" ht="15" x14ac:dyDescent="0.25">
      <c r="B32" s="108"/>
      <c r="C32" s="15"/>
      <c r="D32" s="15"/>
      <c r="E32" s="15"/>
      <c r="F32" s="15"/>
      <c r="G32" s="92"/>
      <c r="H32" s="36"/>
      <c r="I32" s="36"/>
      <c r="K32" s="108"/>
      <c r="L32" s="15"/>
      <c r="M32" s="15"/>
      <c r="N32" s="15"/>
      <c r="O32" s="15"/>
      <c r="P32" s="15"/>
      <c r="Q32" s="15"/>
      <c r="R32" s="15"/>
      <c r="S32" s="92"/>
      <c r="U32" s="108"/>
      <c r="V32" s="15"/>
      <c r="W32" s="15"/>
      <c r="X32" s="15"/>
      <c r="Y32" s="15"/>
      <c r="Z32" s="15"/>
      <c r="AA32" s="15"/>
      <c r="AB32" s="92"/>
      <c r="AD32" s="36"/>
      <c r="AF32" s="108"/>
      <c r="AG32" s="164"/>
      <c r="AH32" s="205">
        <f t="shared" si="0"/>
        <v>0</v>
      </c>
      <c r="AI32" s="197" t="e">
        <f t="shared" si="1"/>
        <v>#DIV/0!</v>
      </c>
      <c r="AK32" s="108"/>
      <c r="AL32" s="15"/>
      <c r="AM32" s="15"/>
      <c r="AN32" s="15"/>
      <c r="AO32" s="15"/>
      <c r="AP32" s="15"/>
      <c r="AQ32" s="15"/>
      <c r="AR32" s="92"/>
      <c r="AT32" s="108"/>
      <c r="AU32" s="15"/>
      <c r="AV32" s="15"/>
      <c r="AW32" s="15"/>
      <c r="AX32" s="15"/>
      <c r="AY32" s="15"/>
      <c r="AZ32" s="15"/>
      <c r="BA32" s="92"/>
      <c r="BC32" s="272"/>
      <c r="BD32" s="272"/>
      <c r="BF32" s="272"/>
    </row>
    <row r="33" spans="2:58" ht="15" x14ac:dyDescent="0.25">
      <c r="B33" s="108"/>
      <c r="C33" s="15"/>
      <c r="D33" s="15"/>
      <c r="E33" s="15"/>
      <c r="F33" s="15"/>
      <c r="G33" s="92"/>
      <c r="H33" s="36"/>
      <c r="I33" s="36"/>
      <c r="K33" s="108"/>
      <c r="L33" s="15"/>
      <c r="M33" s="15"/>
      <c r="N33" s="15"/>
      <c r="O33" s="15"/>
      <c r="P33" s="15"/>
      <c r="Q33" s="15"/>
      <c r="R33" s="15"/>
      <c r="S33" s="92"/>
      <c r="U33" s="108"/>
      <c r="V33" s="15"/>
      <c r="W33" s="15"/>
      <c r="X33" s="15"/>
      <c r="Y33" s="15"/>
      <c r="Z33" s="15"/>
      <c r="AA33" s="15"/>
      <c r="AB33" s="92"/>
      <c r="AD33" s="36"/>
      <c r="AF33" s="108"/>
      <c r="AG33" s="164"/>
      <c r="AH33" s="205">
        <f t="shared" si="0"/>
        <v>0</v>
      </c>
      <c r="AI33" s="197" t="e">
        <f t="shared" si="1"/>
        <v>#DIV/0!</v>
      </c>
      <c r="AK33" s="108"/>
      <c r="AL33" s="15"/>
      <c r="AM33" s="15"/>
      <c r="AN33" s="15"/>
      <c r="AO33" s="15"/>
      <c r="AP33" s="15"/>
      <c r="AQ33" s="15"/>
      <c r="AR33" s="92"/>
      <c r="AT33" s="108"/>
      <c r="AU33" s="15"/>
      <c r="AV33" s="15"/>
      <c r="AW33" s="15"/>
      <c r="AX33" s="15"/>
      <c r="AY33" s="15"/>
      <c r="AZ33" s="15"/>
      <c r="BA33" s="92"/>
      <c r="BC33" s="272"/>
      <c r="BD33" s="272"/>
      <c r="BF33" s="272"/>
    </row>
    <row r="34" spans="2:58" ht="15" x14ac:dyDescent="0.25">
      <c r="B34" s="108"/>
      <c r="C34" s="15"/>
      <c r="D34" s="15"/>
      <c r="E34" s="15"/>
      <c r="F34" s="15"/>
      <c r="G34" s="92"/>
      <c r="H34" s="36"/>
      <c r="I34" s="36"/>
      <c r="K34" s="108"/>
      <c r="L34" s="15"/>
      <c r="M34" s="15"/>
      <c r="N34" s="15"/>
      <c r="O34" s="15"/>
      <c r="P34" s="15"/>
      <c r="Q34" s="15"/>
      <c r="R34" s="15"/>
      <c r="S34" s="92"/>
      <c r="U34" s="108"/>
      <c r="V34" s="15"/>
      <c r="W34" s="15"/>
      <c r="X34" s="15"/>
      <c r="Y34" s="15"/>
      <c r="Z34" s="15"/>
      <c r="AA34" s="15"/>
      <c r="AB34" s="92"/>
      <c r="AD34" s="36"/>
      <c r="AF34" s="108"/>
      <c r="AG34" s="164"/>
      <c r="AH34" s="205">
        <f t="shared" si="0"/>
        <v>0</v>
      </c>
      <c r="AI34" s="197" t="e">
        <f t="shared" si="1"/>
        <v>#DIV/0!</v>
      </c>
      <c r="AK34" s="108"/>
      <c r="AL34" s="15"/>
      <c r="AM34" s="15"/>
      <c r="AN34" s="15"/>
      <c r="AO34" s="15"/>
      <c r="AP34" s="15"/>
      <c r="AQ34" s="15"/>
      <c r="AR34" s="92"/>
      <c r="AT34" s="108"/>
      <c r="AU34" s="15"/>
      <c r="AV34" s="15"/>
      <c r="AW34" s="15"/>
      <c r="AX34" s="15"/>
      <c r="AY34" s="15"/>
      <c r="AZ34" s="15"/>
      <c r="BA34" s="92"/>
      <c r="BC34" s="272"/>
      <c r="BD34" s="272"/>
      <c r="BF34" s="272"/>
    </row>
    <row r="35" spans="2:58" ht="15" x14ac:dyDescent="0.25">
      <c r="B35" s="108"/>
      <c r="C35" s="15"/>
      <c r="D35" s="15"/>
      <c r="E35" s="15"/>
      <c r="F35" s="15"/>
      <c r="G35" s="92"/>
      <c r="H35" s="36"/>
      <c r="I35" s="36"/>
      <c r="K35" s="108"/>
      <c r="L35" s="15"/>
      <c r="M35" s="15"/>
      <c r="N35" s="15"/>
      <c r="O35" s="15"/>
      <c r="P35" s="15"/>
      <c r="Q35" s="15"/>
      <c r="R35" s="15"/>
      <c r="S35" s="92"/>
      <c r="U35" s="108"/>
      <c r="V35" s="15"/>
      <c r="W35" s="15"/>
      <c r="X35" s="15"/>
      <c r="Y35" s="15"/>
      <c r="Z35" s="15"/>
      <c r="AA35" s="15"/>
      <c r="AB35" s="92"/>
      <c r="AD35" s="36"/>
      <c r="AF35" s="108"/>
      <c r="AG35" s="164"/>
      <c r="AH35" s="205">
        <f t="shared" si="0"/>
        <v>0</v>
      </c>
      <c r="AI35" s="197" t="e">
        <f t="shared" si="1"/>
        <v>#DIV/0!</v>
      </c>
      <c r="AK35" s="108"/>
      <c r="AL35" s="15"/>
      <c r="AM35" s="15"/>
      <c r="AN35" s="15"/>
      <c r="AO35" s="15"/>
      <c r="AP35" s="15"/>
      <c r="AQ35" s="15"/>
      <c r="AR35" s="92"/>
      <c r="AT35" s="108"/>
      <c r="AU35" s="15"/>
      <c r="AV35" s="15"/>
      <c r="AW35" s="15"/>
      <c r="AX35" s="15"/>
      <c r="AY35" s="15"/>
      <c r="AZ35" s="15"/>
      <c r="BA35" s="92"/>
      <c r="BC35" s="272"/>
      <c r="BD35" s="272"/>
      <c r="BF35" s="272"/>
    </row>
    <row r="36" spans="2:58" ht="15" x14ac:dyDescent="0.25">
      <c r="B36" s="108"/>
      <c r="C36" s="15"/>
      <c r="D36" s="15"/>
      <c r="E36" s="15"/>
      <c r="F36" s="15"/>
      <c r="G36" s="92"/>
      <c r="H36" s="36"/>
      <c r="I36" s="36"/>
      <c r="K36" s="108"/>
      <c r="L36" s="15"/>
      <c r="M36" s="15"/>
      <c r="N36" s="15"/>
      <c r="O36" s="15"/>
      <c r="P36" s="15"/>
      <c r="Q36" s="15"/>
      <c r="R36" s="15"/>
      <c r="S36" s="92"/>
      <c r="U36" s="108"/>
      <c r="V36" s="15"/>
      <c r="W36" s="15"/>
      <c r="X36" s="15"/>
      <c r="Y36" s="15"/>
      <c r="Z36" s="15"/>
      <c r="AA36" s="15"/>
      <c r="AB36" s="92"/>
      <c r="AD36" s="36"/>
      <c r="AF36" s="108"/>
      <c r="AG36" s="164"/>
      <c r="AH36" s="205">
        <f t="shared" si="0"/>
        <v>0</v>
      </c>
      <c r="AI36" s="197" t="e">
        <f t="shared" si="1"/>
        <v>#DIV/0!</v>
      </c>
      <c r="AK36" s="108"/>
      <c r="AL36" s="15"/>
      <c r="AM36" s="15"/>
      <c r="AN36" s="15"/>
      <c r="AO36" s="15"/>
      <c r="AP36" s="15"/>
      <c r="AQ36" s="15"/>
      <c r="AR36" s="92"/>
      <c r="AT36" s="108"/>
      <c r="AU36" s="15"/>
      <c r="AV36" s="15"/>
      <c r="AW36" s="15"/>
      <c r="AX36" s="15"/>
      <c r="AY36" s="15"/>
      <c r="AZ36" s="15"/>
      <c r="BA36" s="92"/>
      <c r="BC36" s="272"/>
      <c r="BD36" s="272"/>
      <c r="BF36" s="272"/>
    </row>
    <row r="37" spans="2:58" ht="15" x14ac:dyDescent="0.25">
      <c r="B37" s="108"/>
      <c r="C37" s="15"/>
      <c r="D37" s="15"/>
      <c r="E37" s="15"/>
      <c r="F37" s="15"/>
      <c r="G37" s="92"/>
      <c r="H37" s="36"/>
      <c r="I37" s="36"/>
      <c r="K37" s="108"/>
      <c r="L37" s="15"/>
      <c r="M37" s="15"/>
      <c r="N37" s="15"/>
      <c r="O37" s="15"/>
      <c r="P37" s="15"/>
      <c r="Q37" s="15"/>
      <c r="R37" s="15"/>
      <c r="S37" s="92"/>
      <c r="U37" s="108"/>
      <c r="V37" s="15"/>
      <c r="W37" s="15"/>
      <c r="X37" s="15"/>
      <c r="Y37" s="15"/>
      <c r="Z37" s="15"/>
      <c r="AA37" s="15"/>
      <c r="AB37" s="92"/>
      <c r="AD37" s="36"/>
      <c r="AF37" s="108"/>
      <c r="AG37" s="164"/>
      <c r="AH37" s="205">
        <f t="shared" si="0"/>
        <v>0</v>
      </c>
      <c r="AI37" s="197" t="e">
        <f t="shared" si="1"/>
        <v>#DIV/0!</v>
      </c>
      <c r="AK37" s="108"/>
      <c r="AL37" s="15"/>
      <c r="AM37" s="15"/>
      <c r="AN37" s="15"/>
      <c r="AO37" s="15"/>
      <c r="AP37" s="15"/>
      <c r="AQ37" s="15"/>
      <c r="AR37" s="92"/>
      <c r="AT37" s="108"/>
      <c r="AU37" s="15"/>
      <c r="AV37" s="15"/>
      <c r="AW37" s="15"/>
      <c r="AX37" s="15"/>
      <c r="AY37" s="15"/>
      <c r="AZ37" s="15"/>
      <c r="BA37" s="92"/>
      <c r="BC37" s="272"/>
      <c r="BD37" s="272"/>
      <c r="BF37" s="272"/>
    </row>
    <row r="38" spans="2:58" ht="15" x14ac:dyDescent="0.25">
      <c r="B38" s="108"/>
      <c r="C38" s="15"/>
      <c r="D38" s="15"/>
      <c r="E38" s="15"/>
      <c r="F38" s="15"/>
      <c r="G38" s="92"/>
      <c r="H38" s="36"/>
      <c r="I38" s="36"/>
      <c r="K38" s="108"/>
      <c r="L38" s="15"/>
      <c r="M38" s="15"/>
      <c r="N38" s="15"/>
      <c r="O38" s="15"/>
      <c r="P38" s="15"/>
      <c r="Q38" s="15"/>
      <c r="R38" s="15"/>
      <c r="S38" s="92"/>
      <c r="U38" s="108"/>
      <c r="V38" s="15"/>
      <c r="W38" s="15"/>
      <c r="X38" s="15"/>
      <c r="Y38" s="15"/>
      <c r="Z38" s="15"/>
      <c r="AA38" s="15"/>
      <c r="AB38" s="92"/>
      <c r="AD38" s="36"/>
      <c r="AF38" s="108"/>
      <c r="AG38" s="164"/>
      <c r="AH38" s="205">
        <f t="shared" si="0"/>
        <v>0</v>
      </c>
      <c r="AI38" s="197" t="e">
        <f t="shared" si="1"/>
        <v>#DIV/0!</v>
      </c>
      <c r="AK38" s="108"/>
      <c r="AL38" s="15"/>
      <c r="AM38" s="15"/>
      <c r="AN38" s="15"/>
      <c r="AO38" s="15"/>
      <c r="AP38" s="15"/>
      <c r="AQ38" s="15"/>
      <c r="AR38" s="92"/>
      <c r="AT38" s="108"/>
      <c r="AU38" s="15"/>
      <c r="AV38" s="15"/>
      <c r="AW38" s="15"/>
      <c r="AX38" s="15"/>
      <c r="AY38" s="15"/>
      <c r="AZ38" s="15"/>
      <c r="BA38" s="92"/>
      <c r="BC38" s="272"/>
      <c r="BD38" s="272"/>
      <c r="BF38" s="272"/>
    </row>
    <row r="39" spans="2:58" ht="15" x14ac:dyDescent="0.25">
      <c r="B39" s="108"/>
      <c r="C39" s="15"/>
      <c r="D39" s="15"/>
      <c r="E39" s="15"/>
      <c r="F39" s="15"/>
      <c r="G39" s="92"/>
      <c r="H39" s="36"/>
      <c r="I39" s="36"/>
      <c r="K39" s="108"/>
      <c r="L39" s="15"/>
      <c r="M39" s="15"/>
      <c r="N39" s="15"/>
      <c r="O39" s="15"/>
      <c r="P39" s="15"/>
      <c r="Q39" s="15"/>
      <c r="R39" s="15"/>
      <c r="S39" s="92"/>
      <c r="U39" s="108"/>
      <c r="V39" s="15"/>
      <c r="W39" s="15"/>
      <c r="X39" s="15"/>
      <c r="Y39" s="15"/>
      <c r="Z39" s="15"/>
      <c r="AA39" s="15"/>
      <c r="AB39" s="92"/>
      <c r="AD39" s="36"/>
      <c r="AF39" s="108"/>
      <c r="AG39" s="164"/>
      <c r="AH39" s="205">
        <f t="shared" si="0"/>
        <v>0</v>
      </c>
      <c r="AI39" s="197" t="e">
        <f t="shared" si="1"/>
        <v>#DIV/0!</v>
      </c>
      <c r="AK39" s="108"/>
      <c r="AL39" s="15"/>
      <c r="AM39" s="15"/>
      <c r="AN39" s="15"/>
      <c r="AO39" s="15"/>
      <c r="AP39" s="15"/>
      <c r="AQ39" s="15"/>
      <c r="AR39" s="92"/>
      <c r="AT39" s="108"/>
      <c r="AU39" s="15"/>
      <c r="AV39" s="15"/>
      <c r="AW39" s="15"/>
      <c r="AX39" s="15"/>
      <c r="AY39" s="15"/>
      <c r="AZ39" s="15"/>
      <c r="BA39" s="92"/>
      <c r="BC39" s="272"/>
      <c r="BD39" s="272"/>
      <c r="BF39" s="272"/>
    </row>
    <row r="40" spans="2:58" ht="15" x14ac:dyDescent="0.25">
      <c r="B40" s="108"/>
      <c r="C40" s="15"/>
      <c r="D40" s="15"/>
      <c r="E40" s="15"/>
      <c r="F40" s="15"/>
      <c r="G40" s="92"/>
      <c r="H40" s="36"/>
      <c r="I40" s="36"/>
      <c r="K40" s="108"/>
      <c r="L40" s="15"/>
      <c r="M40" s="15"/>
      <c r="N40" s="15"/>
      <c r="O40" s="15"/>
      <c r="P40" s="15"/>
      <c r="Q40" s="15"/>
      <c r="R40" s="15"/>
      <c r="S40" s="92"/>
      <c r="U40" s="108"/>
      <c r="V40" s="15"/>
      <c r="W40" s="15"/>
      <c r="X40" s="15"/>
      <c r="Y40" s="15"/>
      <c r="Z40" s="15"/>
      <c r="AA40" s="15"/>
      <c r="AB40" s="92"/>
      <c r="AD40" s="36"/>
      <c r="AF40" s="108"/>
      <c r="AG40" s="164"/>
      <c r="AH40" s="205">
        <f t="shared" si="0"/>
        <v>0</v>
      </c>
      <c r="AI40" s="197" t="e">
        <f t="shared" si="1"/>
        <v>#DIV/0!</v>
      </c>
      <c r="AK40" s="108"/>
      <c r="AL40" s="15"/>
      <c r="AM40" s="15"/>
      <c r="AN40" s="15"/>
      <c r="AO40" s="15"/>
      <c r="AP40" s="15"/>
      <c r="AQ40" s="15"/>
      <c r="AR40" s="92"/>
      <c r="AT40" s="108"/>
      <c r="AU40" s="15"/>
      <c r="AV40" s="15"/>
      <c r="AW40" s="15"/>
      <c r="AX40" s="15"/>
      <c r="AY40" s="15"/>
      <c r="AZ40" s="15"/>
      <c r="BA40" s="92"/>
      <c r="BC40" s="272"/>
      <c r="BD40" s="272"/>
      <c r="BF40" s="272"/>
    </row>
    <row r="41" spans="2:58" ht="15" x14ac:dyDescent="0.25">
      <c r="B41" s="108"/>
      <c r="C41" s="15"/>
      <c r="D41" s="15"/>
      <c r="E41" s="15"/>
      <c r="F41" s="15"/>
      <c r="G41" s="92"/>
      <c r="H41" s="36"/>
      <c r="I41" s="36"/>
      <c r="K41" s="108"/>
      <c r="L41" s="15"/>
      <c r="M41" s="15"/>
      <c r="N41" s="15"/>
      <c r="O41" s="15"/>
      <c r="P41" s="15"/>
      <c r="Q41" s="15"/>
      <c r="R41" s="15"/>
      <c r="S41" s="92"/>
      <c r="U41" s="108"/>
      <c r="V41" s="15"/>
      <c r="W41" s="15"/>
      <c r="X41" s="15"/>
      <c r="Y41" s="15"/>
      <c r="Z41" s="15"/>
      <c r="AA41" s="15"/>
      <c r="AB41" s="92"/>
      <c r="AD41" s="36"/>
      <c r="AF41" s="108"/>
      <c r="AG41" s="164"/>
      <c r="AH41" s="205">
        <f t="shared" si="0"/>
        <v>0</v>
      </c>
      <c r="AI41" s="197" t="e">
        <f t="shared" si="1"/>
        <v>#DIV/0!</v>
      </c>
      <c r="AK41" s="108"/>
      <c r="AL41" s="15"/>
      <c r="AM41" s="15"/>
      <c r="AN41" s="15"/>
      <c r="AO41" s="15"/>
      <c r="AP41" s="15"/>
      <c r="AQ41" s="15"/>
      <c r="AR41" s="92"/>
      <c r="AT41" s="108"/>
      <c r="AU41" s="15"/>
      <c r="AV41" s="15"/>
      <c r="AW41" s="15"/>
      <c r="AX41" s="15"/>
      <c r="AY41" s="15"/>
      <c r="AZ41" s="15"/>
      <c r="BA41" s="92"/>
      <c r="BC41" s="272"/>
      <c r="BD41" s="272"/>
      <c r="BF41" s="272"/>
    </row>
    <row r="42" spans="2:58" ht="15" x14ac:dyDescent="0.25">
      <c r="B42" s="108"/>
      <c r="C42" s="15"/>
      <c r="D42" s="15"/>
      <c r="E42" s="15"/>
      <c r="F42" s="15"/>
      <c r="G42" s="92"/>
      <c r="H42" s="36"/>
      <c r="I42" s="36"/>
      <c r="K42" s="108"/>
      <c r="L42" s="15"/>
      <c r="M42" s="15"/>
      <c r="N42" s="15"/>
      <c r="O42" s="15"/>
      <c r="P42" s="15"/>
      <c r="Q42" s="15"/>
      <c r="R42" s="15"/>
      <c r="S42" s="92"/>
      <c r="U42" s="108"/>
      <c r="V42" s="15"/>
      <c r="W42" s="15"/>
      <c r="X42" s="15"/>
      <c r="Y42" s="15"/>
      <c r="Z42" s="15"/>
      <c r="AA42" s="15"/>
      <c r="AB42" s="92"/>
      <c r="AD42" s="36"/>
      <c r="AF42" s="108"/>
      <c r="AG42" s="164"/>
      <c r="AH42" s="205">
        <f t="shared" si="0"/>
        <v>0</v>
      </c>
      <c r="AI42" s="197" t="e">
        <f t="shared" si="1"/>
        <v>#DIV/0!</v>
      </c>
      <c r="AK42" s="108"/>
      <c r="AL42" s="15"/>
      <c r="AM42" s="15"/>
      <c r="AN42" s="15"/>
      <c r="AO42" s="15"/>
      <c r="AP42" s="15"/>
      <c r="AQ42" s="15"/>
      <c r="AR42" s="92"/>
      <c r="AT42" s="108"/>
      <c r="AU42" s="15"/>
      <c r="AV42" s="15"/>
      <c r="AW42" s="15"/>
      <c r="AX42" s="15"/>
      <c r="AY42" s="15"/>
      <c r="AZ42" s="15"/>
      <c r="BA42" s="92"/>
      <c r="BC42" s="272"/>
      <c r="BD42" s="272"/>
      <c r="BF42" s="272"/>
    </row>
    <row r="43" spans="2:58" ht="15" x14ac:dyDescent="0.25">
      <c r="B43" s="108"/>
      <c r="C43" s="15"/>
      <c r="D43" s="15"/>
      <c r="E43" s="15"/>
      <c r="F43" s="15"/>
      <c r="G43" s="92"/>
      <c r="H43" s="36"/>
      <c r="I43" s="36"/>
      <c r="K43" s="108"/>
      <c r="L43" s="15"/>
      <c r="M43" s="15"/>
      <c r="N43" s="15"/>
      <c r="O43" s="15"/>
      <c r="P43" s="15"/>
      <c r="Q43" s="15"/>
      <c r="R43" s="15"/>
      <c r="S43" s="92"/>
      <c r="U43" s="108"/>
      <c r="V43" s="15"/>
      <c r="W43" s="15"/>
      <c r="X43" s="15"/>
      <c r="Y43" s="15"/>
      <c r="Z43" s="15"/>
      <c r="AA43" s="15"/>
      <c r="AB43" s="92"/>
      <c r="AD43" s="36"/>
      <c r="AF43" s="108"/>
      <c r="AG43" s="164"/>
      <c r="AH43" s="205">
        <f t="shared" si="0"/>
        <v>0</v>
      </c>
      <c r="AI43" s="197" t="e">
        <f t="shared" si="1"/>
        <v>#DIV/0!</v>
      </c>
      <c r="AK43" s="108"/>
      <c r="AL43" s="15"/>
      <c r="AM43" s="15"/>
      <c r="AN43" s="15"/>
      <c r="AO43" s="15"/>
      <c r="AP43" s="15"/>
      <c r="AQ43" s="15"/>
      <c r="AR43" s="92"/>
      <c r="AT43" s="108"/>
      <c r="AU43" s="15"/>
      <c r="AV43" s="15"/>
      <c r="AW43" s="15"/>
      <c r="AX43" s="15"/>
      <c r="AY43" s="15"/>
      <c r="AZ43" s="15"/>
      <c r="BA43" s="92"/>
      <c r="BC43" s="272"/>
      <c r="BD43" s="272"/>
      <c r="BF43" s="272"/>
    </row>
    <row r="44" spans="2:58" ht="15" x14ac:dyDescent="0.25">
      <c r="B44" s="108"/>
      <c r="C44" s="15"/>
      <c r="D44" s="15"/>
      <c r="E44" s="15"/>
      <c r="F44" s="15"/>
      <c r="G44" s="92"/>
      <c r="H44" s="36"/>
      <c r="I44" s="36"/>
      <c r="K44" s="108"/>
      <c r="L44" s="15"/>
      <c r="M44" s="15"/>
      <c r="N44" s="15"/>
      <c r="O44" s="15"/>
      <c r="P44" s="15"/>
      <c r="Q44" s="15"/>
      <c r="R44" s="15"/>
      <c r="S44" s="92"/>
      <c r="U44" s="108"/>
      <c r="V44" s="15"/>
      <c r="W44" s="15"/>
      <c r="X44" s="15"/>
      <c r="Y44" s="15"/>
      <c r="Z44" s="15"/>
      <c r="AA44" s="15"/>
      <c r="AB44" s="92"/>
      <c r="AD44" s="36"/>
      <c r="AF44" s="108"/>
      <c r="AG44" s="164"/>
      <c r="AH44" s="205">
        <f t="shared" si="0"/>
        <v>0</v>
      </c>
      <c r="AI44" s="197" t="e">
        <f t="shared" si="1"/>
        <v>#DIV/0!</v>
      </c>
      <c r="AK44" s="108"/>
      <c r="AL44" s="15"/>
      <c r="AM44" s="15"/>
      <c r="AN44" s="15"/>
      <c r="AO44" s="15"/>
      <c r="AP44" s="15"/>
      <c r="AQ44" s="15"/>
      <c r="AR44" s="92"/>
      <c r="AT44" s="108"/>
      <c r="AU44" s="15"/>
      <c r="AV44" s="15"/>
      <c r="AW44" s="15"/>
      <c r="AX44" s="15"/>
      <c r="AY44" s="15"/>
      <c r="AZ44" s="15"/>
      <c r="BA44" s="92"/>
      <c r="BC44" s="272"/>
      <c r="BD44" s="272"/>
      <c r="BF44" s="272"/>
    </row>
    <row r="45" spans="2:58" ht="15" x14ac:dyDescent="0.25">
      <c r="B45" s="108"/>
      <c r="C45" s="15"/>
      <c r="D45" s="15"/>
      <c r="E45" s="15"/>
      <c r="F45" s="15"/>
      <c r="G45" s="92"/>
      <c r="H45" s="36"/>
      <c r="I45" s="36"/>
      <c r="K45" s="108"/>
      <c r="L45" s="15"/>
      <c r="M45" s="15"/>
      <c r="N45" s="15"/>
      <c r="O45" s="15"/>
      <c r="P45" s="15"/>
      <c r="Q45" s="15"/>
      <c r="R45" s="15"/>
      <c r="S45" s="92"/>
      <c r="U45" s="108"/>
      <c r="V45" s="15"/>
      <c r="W45" s="15"/>
      <c r="X45" s="15"/>
      <c r="Y45" s="15"/>
      <c r="Z45" s="15"/>
      <c r="AA45" s="15"/>
      <c r="AB45" s="92"/>
      <c r="AD45" s="36"/>
      <c r="AF45" s="108"/>
      <c r="AG45" s="164"/>
      <c r="AH45" s="205">
        <f t="shared" si="0"/>
        <v>0</v>
      </c>
      <c r="AI45" s="197" t="e">
        <f t="shared" si="1"/>
        <v>#DIV/0!</v>
      </c>
      <c r="AK45" s="108"/>
      <c r="AL45" s="15"/>
      <c r="AM45" s="15"/>
      <c r="AN45" s="15"/>
      <c r="AO45" s="15"/>
      <c r="AP45" s="15"/>
      <c r="AQ45" s="15"/>
      <c r="AR45" s="92"/>
      <c r="AT45" s="108"/>
      <c r="AU45" s="15"/>
      <c r="AV45" s="15"/>
      <c r="AW45" s="15"/>
      <c r="AX45" s="15"/>
      <c r="AY45" s="15"/>
      <c r="AZ45" s="15"/>
      <c r="BA45" s="92"/>
      <c r="BC45" s="272"/>
      <c r="BD45" s="272"/>
      <c r="BF45" s="272"/>
    </row>
    <row r="46" spans="2:58" ht="15" x14ac:dyDescent="0.25">
      <c r="B46" s="108"/>
      <c r="C46" s="15"/>
      <c r="D46" s="15"/>
      <c r="E46" s="15"/>
      <c r="F46" s="15"/>
      <c r="G46" s="92"/>
      <c r="H46" s="36"/>
      <c r="I46" s="36"/>
      <c r="K46" s="108"/>
      <c r="L46" s="15"/>
      <c r="M46" s="15"/>
      <c r="N46" s="15"/>
      <c r="O46" s="15"/>
      <c r="P46" s="15"/>
      <c r="Q46" s="15"/>
      <c r="R46" s="15"/>
      <c r="S46" s="92"/>
      <c r="U46" s="108"/>
      <c r="V46" s="15"/>
      <c r="W46" s="15"/>
      <c r="X46" s="15"/>
      <c r="Y46" s="15"/>
      <c r="Z46" s="15"/>
      <c r="AA46" s="15"/>
      <c r="AB46" s="92"/>
      <c r="AD46" s="36"/>
      <c r="AF46" s="108"/>
      <c r="AG46" s="164"/>
      <c r="AH46" s="205">
        <f t="shared" si="0"/>
        <v>0</v>
      </c>
      <c r="AI46" s="197" t="e">
        <f t="shared" si="1"/>
        <v>#DIV/0!</v>
      </c>
      <c r="AK46" s="108"/>
      <c r="AL46" s="15"/>
      <c r="AM46" s="15"/>
      <c r="AN46" s="15"/>
      <c r="AO46" s="15"/>
      <c r="AP46" s="15"/>
      <c r="AQ46" s="15"/>
      <c r="AR46" s="92"/>
      <c r="AT46" s="108"/>
      <c r="AU46" s="15"/>
      <c r="AV46" s="15"/>
      <c r="AW46" s="15"/>
      <c r="AX46" s="15"/>
      <c r="AY46" s="15"/>
      <c r="AZ46" s="15"/>
      <c r="BA46" s="92"/>
      <c r="BC46" s="272"/>
      <c r="BD46" s="272"/>
      <c r="BF46" s="272"/>
    </row>
    <row r="47" spans="2:58" ht="15" x14ac:dyDescent="0.25">
      <c r="B47" s="108"/>
      <c r="C47" s="15"/>
      <c r="D47" s="15"/>
      <c r="E47" s="15"/>
      <c r="F47" s="15"/>
      <c r="G47" s="92"/>
      <c r="H47" s="36"/>
      <c r="I47" s="36"/>
      <c r="K47" s="108"/>
      <c r="L47" s="15"/>
      <c r="M47" s="15"/>
      <c r="N47" s="15"/>
      <c r="O47" s="15"/>
      <c r="P47" s="15"/>
      <c r="Q47" s="15"/>
      <c r="R47" s="15"/>
      <c r="S47" s="92"/>
      <c r="U47" s="108"/>
      <c r="V47" s="15"/>
      <c r="W47" s="15"/>
      <c r="X47" s="15"/>
      <c r="Y47" s="15"/>
      <c r="Z47" s="15"/>
      <c r="AA47" s="15"/>
      <c r="AB47" s="92"/>
      <c r="AD47" s="36"/>
      <c r="AF47" s="108"/>
      <c r="AG47" s="164"/>
      <c r="AH47" s="205">
        <f t="shared" si="0"/>
        <v>0</v>
      </c>
      <c r="AI47" s="197" t="e">
        <f t="shared" si="1"/>
        <v>#DIV/0!</v>
      </c>
      <c r="AK47" s="108"/>
      <c r="AL47" s="15"/>
      <c r="AM47" s="15"/>
      <c r="AN47" s="15"/>
      <c r="AO47" s="15"/>
      <c r="AP47" s="15"/>
      <c r="AQ47" s="15"/>
      <c r="AR47" s="92"/>
      <c r="AT47" s="108"/>
      <c r="AU47" s="15"/>
      <c r="AV47" s="15"/>
      <c r="AW47" s="15"/>
      <c r="AX47" s="15"/>
      <c r="AY47" s="15"/>
      <c r="AZ47" s="15"/>
      <c r="BA47" s="92"/>
      <c r="BC47" s="272"/>
      <c r="BD47" s="272"/>
      <c r="BF47" s="272"/>
    </row>
    <row r="48" spans="2:58" ht="15" x14ac:dyDescent="0.25">
      <c r="B48" s="108"/>
      <c r="C48" s="15"/>
      <c r="D48" s="15"/>
      <c r="E48" s="15"/>
      <c r="F48" s="15"/>
      <c r="G48" s="92"/>
      <c r="H48" s="36"/>
      <c r="I48" s="36"/>
      <c r="K48" s="108"/>
      <c r="L48" s="15"/>
      <c r="M48" s="15"/>
      <c r="N48" s="15"/>
      <c r="O48" s="15"/>
      <c r="P48" s="15"/>
      <c r="Q48" s="15"/>
      <c r="R48" s="15"/>
      <c r="S48" s="92"/>
      <c r="U48" s="108"/>
      <c r="V48" s="15"/>
      <c r="W48" s="15"/>
      <c r="X48" s="15"/>
      <c r="Y48" s="15"/>
      <c r="Z48" s="15"/>
      <c r="AA48" s="15"/>
      <c r="AB48" s="92"/>
      <c r="AD48" s="36"/>
      <c r="AF48" s="108"/>
      <c r="AG48" s="164"/>
      <c r="AH48" s="205">
        <f t="shared" si="0"/>
        <v>0</v>
      </c>
      <c r="AI48" s="197" t="e">
        <f t="shared" si="1"/>
        <v>#DIV/0!</v>
      </c>
      <c r="AK48" s="108"/>
      <c r="AL48" s="15"/>
      <c r="AM48" s="15"/>
      <c r="AN48" s="15"/>
      <c r="AO48" s="15"/>
      <c r="AP48" s="15"/>
      <c r="AQ48" s="15"/>
      <c r="AR48" s="92"/>
      <c r="AT48" s="108"/>
      <c r="AU48" s="15"/>
      <c r="AV48" s="15"/>
      <c r="AW48" s="15"/>
      <c r="AX48" s="15"/>
      <c r="AY48" s="15"/>
      <c r="AZ48" s="15"/>
      <c r="BA48" s="92"/>
      <c r="BC48" s="272"/>
      <c r="BD48" s="272"/>
      <c r="BF48" s="272"/>
    </row>
    <row r="49" spans="2:58" ht="15" x14ac:dyDescent="0.25">
      <c r="B49" s="108"/>
      <c r="C49" s="15"/>
      <c r="D49" s="15"/>
      <c r="E49" s="15"/>
      <c r="F49" s="15"/>
      <c r="G49" s="92"/>
      <c r="H49" s="36"/>
      <c r="I49" s="36"/>
      <c r="K49" s="108"/>
      <c r="L49" s="15"/>
      <c r="M49" s="15"/>
      <c r="N49" s="15"/>
      <c r="O49" s="15"/>
      <c r="P49" s="15"/>
      <c r="Q49" s="15"/>
      <c r="R49" s="15"/>
      <c r="S49" s="92"/>
      <c r="U49" s="108"/>
      <c r="V49" s="15"/>
      <c r="W49" s="15"/>
      <c r="X49" s="15"/>
      <c r="Y49" s="15"/>
      <c r="Z49" s="15"/>
      <c r="AA49" s="15"/>
      <c r="AB49" s="92"/>
      <c r="AD49" s="36"/>
      <c r="AF49" s="108"/>
      <c r="AG49" s="164"/>
      <c r="AH49" s="205">
        <f t="shared" si="0"/>
        <v>0</v>
      </c>
      <c r="AI49" s="197" t="e">
        <f t="shared" si="1"/>
        <v>#DIV/0!</v>
      </c>
      <c r="AK49" s="108"/>
      <c r="AL49" s="15"/>
      <c r="AM49" s="15"/>
      <c r="AN49" s="15"/>
      <c r="AO49" s="15"/>
      <c r="AP49" s="15"/>
      <c r="AQ49" s="15"/>
      <c r="AR49" s="92"/>
      <c r="AT49" s="108"/>
      <c r="AU49" s="15"/>
      <c r="AV49" s="15"/>
      <c r="AW49" s="15"/>
      <c r="AX49" s="15"/>
      <c r="AY49" s="15"/>
      <c r="AZ49" s="15"/>
      <c r="BA49" s="92"/>
      <c r="BC49" s="272"/>
      <c r="BD49" s="272"/>
      <c r="BF49" s="272"/>
    </row>
    <row r="50" spans="2:58" ht="15" x14ac:dyDescent="0.25">
      <c r="B50" s="108"/>
      <c r="C50" s="15"/>
      <c r="D50" s="15"/>
      <c r="E50" s="15"/>
      <c r="F50" s="15"/>
      <c r="G50" s="92"/>
      <c r="H50" s="36"/>
      <c r="I50" s="36"/>
      <c r="K50" s="108"/>
      <c r="L50" s="15"/>
      <c r="M50" s="15"/>
      <c r="N50" s="15"/>
      <c r="O50" s="15"/>
      <c r="P50" s="15"/>
      <c r="Q50" s="15"/>
      <c r="R50" s="15"/>
      <c r="S50" s="92"/>
      <c r="U50" s="108"/>
      <c r="V50" s="15"/>
      <c r="W50" s="15"/>
      <c r="X50" s="15"/>
      <c r="Y50" s="15"/>
      <c r="Z50" s="15"/>
      <c r="AA50" s="15"/>
      <c r="AB50" s="92"/>
      <c r="AD50" s="36"/>
      <c r="AF50" s="108"/>
      <c r="AG50" s="164"/>
      <c r="AH50" s="205">
        <f t="shared" si="0"/>
        <v>0</v>
      </c>
      <c r="AI50" s="197" t="e">
        <f t="shared" si="1"/>
        <v>#DIV/0!</v>
      </c>
      <c r="AK50" s="108"/>
      <c r="AL50" s="15"/>
      <c r="AM50" s="15"/>
      <c r="AN50" s="15"/>
      <c r="AO50" s="15"/>
      <c r="AP50" s="15"/>
      <c r="AQ50" s="15"/>
      <c r="AR50" s="92"/>
      <c r="AT50" s="108"/>
      <c r="AU50" s="15"/>
      <c r="AV50" s="15"/>
      <c r="AW50" s="15"/>
      <c r="AX50" s="15"/>
      <c r="AY50" s="15"/>
      <c r="AZ50" s="15"/>
      <c r="BA50" s="92"/>
      <c r="BC50" s="272"/>
      <c r="BD50" s="272"/>
      <c r="BF50" s="272"/>
    </row>
    <row r="51" spans="2:58" ht="15" x14ac:dyDescent="0.25">
      <c r="B51" s="108"/>
      <c r="C51" s="15"/>
      <c r="D51" s="15"/>
      <c r="E51" s="15"/>
      <c r="F51" s="15"/>
      <c r="G51" s="92"/>
      <c r="H51" s="36"/>
      <c r="I51" s="36"/>
      <c r="K51" s="108"/>
      <c r="L51" s="15"/>
      <c r="M51" s="15"/>
      <c r="N51" s="15"/>
      <c r="O51" s="15"/>
      <c r="P51" s="15"/>
      <c r="Q51" s="15"/>
      <c r="R51" s="15"/>
      <c r="S51" s="92"/>
      <c r="U51" s="108"/>
      <c r="V51" s="15"/>
      <c r="W51" s="15"/>
      <c r="X51" s="15"/>
      <c r="Y51" s="15"/>
      <c r="Z51" s="15"/>
      <c r="AA51" s="15"/>
      <c r="AB51" s="92"/>
      <c r="AD51" s="36"/>
      <c r="AF51" s="108"/>
      <c r="AG51" s="164"/>
      <c r="AH51" s="205">
        <f t="shared" si="0"/>
        <v>0</v>
      </c>
      <c r="AI51" s="197" t="e">
        <f t="shared" si="1"/>
        <v>#DIV/0!</v>
      </c>
      <c r="AK51" s="108"/>
      <c r="AL51" s="15"/>
      <c r="AM51" s="15"/>
      <c r="AN51" s="15"/>
      <c r="AO51" s="15"/>
      <c r="AP51" s="15"/>
      <c r="AQ51" s="15"/>
      <c r="AR51" s="92"/>
      <c r="AT51" s="108"/>
      <c r="AU51" s="15"/>
      <c r="AV51" s="15"/>
      <c r="AW51" s="15"/>
      <c r="AX51" s="15"/>
      <c r="AY51" s="15"/>
      <c r="AZ51" s="15"/>
      <c r="BA51" s="92"/>
      <c r="BC51" s="272"/>
      <c r="BD51" s="272"/>
      <c r="BF51" s="272"/>
    </row>
    <row r="52" spans="2:58" ht="15" x14ac:dyDescent="0.25">
      <c r="B52" s="108"/>
      <c r="C52" s="15"/>
      <c r="D52" s="15"/>
      <c r="E52" s="15"/>
      <c r="F52" s="15"/>
      <c r="G52" s="92"/>
      <c r="H52" s="36"/>
      <c r="I52" s="36"/>
      <c r="K52" s="108"/>
      <c r="L52" s="15"/>
      <c r="M52" s="15"/>
      <c r="N52" s="15"/>
      <c r="O52" s="15"/>
      <c r="P52" s="15"/>
      <c r="Q52" s="15"/>
      <c r="R52" s="15"/>
      <c r="S52" s="92"/>
      <c r="U52" s="108"/>
      <c r="V52" s="15"/>
      <c r="W52" s="15"/>
      <c r="X52" s="15"/>
      <c r="Y52" s="15"/>
      <c r="Z52" s="15"/>
      <c r="AA52" s="15"/>
      <c r="AB52" s="92"/>
      <c r="AD52" s="36"/>
      <c r="AF52" s="108"/>
      <c r="AG52" s="164"/>
      <c r="AH52" s="205">
        <f t="shared" si="0"/>
        <v>0</v>
      </c>
      <c r="AI52" s="197" t="e">
        <f t="shared" si="1"/>
        <v>#DIV/0!</v>
      </c>
      <c r="AK52" s="108"/>
      <c r="AL52" s="15"/>
      <c r="AM52" s="15"/>
      <c r="AN52" s="15"/>
      <c r="AO52" s="15"/>
      <c r="AP52" s="15"/>
      <c r="AQ52" s="15"/>
      <c r="AR52" s="92"/>
      <c r="AT52" s="108"/>
      <c r="AU52" s="15"/>
      <c r="AV52" s="15"/>
      <c r="AW52" s="15"/>
      <c r="AX52" s="15"/>
      <c r="AY52" s="15"/>
      <c r="AZ52" s="15"/>
      <c r="BA52" s="92"/>
      <c r="BC52" s="272"/>
      <c r="BD52" s="272"/>
      <c r="BF52" s="272"/>
    </row>
    <row r="53" spans="2:58" ht="15" x14ac:dyDescent="0.25">
      <c r="B53" s="108"/>
      <c r="C53" s="15"/>
      <c r="D53" s="15"/>
      <c r="E53" s="15"/>
      <c r="F53" s="15"/>
      <c r="G53" s="92"/>
      <c r="H53" s="36"/>
      <c r="I53" s="36"/>
      <c r="K53" s="108"/>
      <c r="L53" s="15"/>
      <c r="M53" s="15"/>
      <c r="N53" s="15"/>
      <c r="O53" s="15"/>
      <c r="P53" s="15"/>
      <c r="Q53" s="15"/>
      <c r="R53" s="15"/>
      <c r="S53" s="92"/>
      <c r="U53" s="108"/>
      <c r="V53" s="15"/>
      <c r="W53" s="15"/>
      <c r="X53" s="15"/>
      <c r="Y53" s="15"/>
      <c r="Z53" s="15"/>
      <c r="AA53" s="15"/>
      <c r="AB53" s="92"/>
      <c r="AD53" s="36"/>
      <c r="AF53" s="108"/>
      <c r="AG53" s="164"/>
      <c r="AH53" s="205">
        <f t="shared" si="0"/>
        <v>0</v>
      </c>
      <c r="AI53" s="197" t="e">
        <f t="shared" si="1"/>
        <v>#DIV/0!</v>
      </c>
      <c r="AK53" s="108"/>
      <c r="AL53" s="15"/>
      <c r="AM53" s="15"/>
      <c r="AN53" s="15"/>
      <c r="AO53" s="15"/>
      <c r="AP53" s="15"/>
      <c r="AQ53" s="15"/>
      <c r="AR53" s="92"/>
      <c r="AT53" s="108"/>
      <c r="AU53" s="15"/>
      <c r="AV53" s="15"/>
      <c r="AW53" s="15"/>
      <c r="AX53" s="15"/>
      <c r="AY53" s="15"/>
      <c r="AZ53" s="15"/>
      <c r="BA53" s="92"/>
      <c r="BC53" s="272"/>
      <c r="BD53" s="272"/>
      <c r="BF53" s="272"/>
    </row>
    <row r="54" spans="2:58" ht="15" x14ac:dyDescent="0.25">
      <c r="B54" s="108"/>
      <c r="C54" s="15"/>
      <c r="D54" s="15"/>
      <c r="E54" s="15"/>
      <c r="F54" s="15"/>
      <c r="G54" s="92"/>
      <c r="H54" s="36"/>
      <c r="I54" s="36"/>
      <c r="K54" s="108"/>
      <c r="L54" s="15"/>
      <c r="M54" s="15"/>
      <c r="N54" s="15"/>
      <c r="O54" s="15"/>
      <c r="P54" s="15"/>
      <c r="Q54" s="15"/>
      <c r="R54" s="15"/>
      <c r="S54" s="92"/>
      <c r="U54" s="108"/>
      <c r="V54" s="15"/>
      <c r="W54" s="15"/>
      <c r="X54" s="15"/>
      <c r="Y54" s="15"/>
      <c r="Z54" s="15"/>
      <c r="AA54" s="15"/>
      <c r="AB54" s="92"/>
      <c r="AD54" s="36"/>
      <c r="AF54" s="108"/>
      <c r="AG54" s="164"/>
      <c r="AH54" s="205">
        <f t="shared" si="0"/>
        <v>0</v>
      </c>
      <c r="AI54" s="197" t="e">
        <f t="shared" si="1"/>
        <v>#DIV/0!</v>
      </c>
      <c r="AK54" s="108"/>
      <c r="AL54" s="15"/>
      <c r="AM54" s="15"/>
      <c r="AN54" s="15"/>
      <c r="AO54" s="15"/>
      <c r="AP54" s="15"/>
      <c r="AQ54" s="15"/>
      <c r="AR54" s="92"/>
      <c r="AT54" s="108"/>
      <c r="AU54" s="15"/>
      <c r="AV54" s="15"/>
      <c r="AW54" s="15"/>
      <c r="AX54" s="15"/>
      <c r="AY54" s="15"/>
      <c r="AZ54" s="15"/>
      <c r="BA54" s="92"/>
      <c r="BC54" s="272"/>
      <c r="BD54" s="272"/>
      <c r="BF54" s="272"/>
    </row>
    <row r="55" spans="2:58" ht="15" x14ac:dyDescent="0.25">
      <c r="B55" s="108"/>
      <c r="C55" s="15"/>
      <c r="D55" s="15"/>
      <c r="E55" s="15"/>
      <c r="F55" s="15"/>
      <c r="G55" s="92"/>
      <c r="H55" s="36"/>
      <c r="I55" s="36"/>
      <c r="K55" s="108"/>
      <c r="L55" s="15"/>
      <c r="M55" s="15"/>
      <c r="N55" s="15"/>
      <c r="O55" s="15"/>
      <c r="P55" s="15"/>
      <c r="Q55" s="15"/>
      <c r="R55" s="15"/>
      <c r="S55" s="92"/>
      <c r="U55" s="108"/>
      <c r="V55" s="15"/>
      <c r="W55" s="15"/>
      <c r="X55" s="15"/>
      <c r="Y55" s="15"/>
      <c r="Z55" s="15"/>
      <c r="AA55" s="15"/>
      <c r="AB55" s="92"/>
      <c r="AD55" s="36"/>
      <c r="AF55" s="108"/>
      <c r="AG55" s="164"/>
      <c r="AH55" s="205">
        <f t="shared" si="0"/>
        <v>0</v>
      </c>
      <c r="AI55" s="197" t="e">
        <f t="shared" si="1"/>
        <v>#DIV/0!</v>
      </c>
      <c r="AK55" s="108"/>
      <c r="AL55" s="15"/>
      <c r="AM55" s="15"/>
      <c r="AN55" s="15"/>
      <c r="AO55" s="15"/>
      <c r="AP55" s="15"/>
      <c r="AQ55" s="15"/>
      <c r="AR55" s="92"/>
      <c r="AT55" s="108"/>
      <c r="AU55" s="15"/>
      <c r="AV55" s="15"/>
      <c r="AW55" s="15"/>
      <c r="AX55" s="15"/>
      <c r="AY55" s="15"/>
      <c r="AZ55" s="15"/>
      <c r="BA55" s="92"/>
      <c r="BC55" s="272"/>
      <c r="BD55" s="272"/>
      <c r="BF55" s="272"/>
    </row>
    <row r="56" spans="2:58" ht="15" x14ac:dyDescent="0.25">
      <c r="B56" s="108"/>
      <c r="C56" s="15"/>
      <c r="D56" s="15"/>
      <c r="E56" s="15"/>
      <c r="F56" s="15"/>
      <c r="G56" s="92"/>
      <c r="H56" s="36"/>
      <c r="I56" s="36"/>
      <c r="K56" s="108"/>
      <c r="L56" s="15"/>
      <c r="M56" s="15"/>
      <c r="N56" s="15"/>
      <c r="O56" s="15"/>
      <c r="P56" s="15"/>
      <c r="Q56" s="15"/>
      <c r="R56" s="15"/>
      <c r="S56" s="92"/>
      <c r="U56" s="108"/>
      <c r="V56" s="15"/>
      <c r="W56" s="15"/>
      <c r="X56" s="15"/>
      <c r="Y56" s="15"/>
      <c r="Z56" s="15"/>
      <c r="AA56" s="15"/>
      <c r="AB56" s="92"/>
      <c r="AD56" s="36"/>
      <c r="AF56" s="108"/>
      <c r="AG56" s="164"/>
      <c r="AH56" s="205">
        <f t="shared" si="0"/>
        <v>0</v>
      </c>
      <c r="AI56" s="197" t="e">
        <f t="shared" si="1"/>
        <v>#DIV/0!</v>
      </c>
      <c r="AK56" s="108"/>
      <c r="AL56" s="15"/>
      <c r="AM56" s="15"/>
      <c r="AN56" s="15"/>
      <c r="AO56" s="15"/>
      <c r="AP56" s="15"/>
      <c r="AQ56" s="15"/>
      <c r="AR56" s="92"/>
      <c r="AT56" s="108"/>
      <c r="AU56" s="15"/>
      <c r="AV56" s="15"/>
      <c r="AW56" s="15"/>
      <c r="AX56" s="15"/>
      <c r="AY56" s="15"/>
      <c r="AZ56" s="15"/>
      <c r="BA56" s="92"/>
      <c r="BC56" s="272"/>
      <c r="BD56" s="272"/>
      <c r="BF56" s="272"/>
    </row>
    <row r="57" spans="2:58" ht="15" x14ac:dyDescent="0.25">
      <c r="B57" s="108"/>
      <c r="C57" s="15"/>
      <c r="D57" s="15"/>
      <c r="E57" s="15"/>
      <c r="F57" s="15"/>
      <c r="G57" s="92"/>
      <c r="H57" s="36"/>
      <c r="I57" s="36"/>
      <c r="K57" s="108"/>
      <c r="L57" s="15"/>
      <c r="M57" s="15"/>
      <c r="N57" s="15"/>
      <c r="O57" s="15"/>
      <c r="P57" s="15"/>
      <c r="Q57" s="15"/>
      <c r="R57" s="15"/>
      <c r="S57" s="92"/>
      <c r="U57" s="108"/>
      <c r="V57" s="15"/>
      <c r="W57" s="15"/>
      <c r="X57" s="15"/>
      <c r="Y57" s="15"/>
      <c r="Z57" s="15"/>
      <c r="AA57" s="15"/>
      <c r="AB57" s="92"/>
      <c r="AD57" s="36"/>
      <c r="AF57" s="108"/>
      <c r="AG57" s="164"/>
      <c r="AH57" s="205">
        <f t="shared" si="0"/>
        <v>0</v>
      </c>
      <c r="AI57" s="197" t="e">
        <f t="shared" si="1"/>
        <v>#DIV/0!</v>
      </c>
      <c r="AK57" s="108"/>
      <c r="AL57" s="15"/>
      <c r="AM57" s="15"/>
      <c r="AN57" s="15"/>
      <c r="AO57" s="15"/>
      <c r="AP57" s="15"/>
      <c r="AQ57" s="15"/>
      <c r="AR57" s="92"/>
      <c r="AT57" s="108"/>
      <c r="AU57" s="15"/>
      <c r="AV57" s="15"/>
      <c r="AW57" s="15"/>
      <c r="AX57" s="15"/>
      <c r="AY57" s="15"/>
      <c r="AZ57" s="15"/>
      <c r="BA57" s="92"/>
      <c r="BC57" s="272"/>
      <c r="BD57" s="272"/>
      <c r="BF57" s="272"/>
    </row>
    <row r="58" spans="2:58" ht="15" x14ac:dyDescent="0.25">
      <c r="B58" s="108"/>
      <c r="C58" s="15"/>
      <c r="D58" s="15"/>
      <c r="E58" s="15"/>
      <c r="F58" s="15"/>
      <c r="G58" s="92"/>
      <c r="H58" s="36"/>
      <c r="I58" s="36"/>
      <c r="K58" s="108"/>
      <c r="L58" s="15"/>
      <c r="M58" s="15"/>
      <c r="N58" s="15"/>
      <c r="O58" s="15"/>
      <c r="P58" s="15"/>
      <c r="Q58" s="15"/>
      <c r="R58" s="15"/>
      <c r="S58" s="92"/>
      <c r="U58" s="108"/>
      <c r="V58" s="15"/>
      <c r="W58" s="15"/>
      <c r="X58" s="15"/>
      <c r="Y58" s="15"/>
      <c r="Z58" s="15"/>
      <c r="AA58" s="15"/>
      <c r="AB58" s="92"/>
      <c r="AD58" s="36"/>
      <c r="AF58" s="108"/>
      <c r="AG58" s="164"/>
      <c r="AH58" s="205">
        <f t="shared" si="0"/>
        <v>0</v>
      </c>
      <c r="AI58" s="197" t="e">
        <f t="shared" si="1"/>
        <v>#DIV/0!</v>
      </c>
      <c r="AK58" s="108"/>
      <c r="AL58" s="15"/>
      <c r="AM58" s="15"/>
      <c r="AN58" s="15"/>
      <c r="AO58" s="15"/>
      <c r="AP58" s="15"/>
      <c r="AQ58" s="15"/>
      <c r="AR58" s="92"/>
      <c r="AT58" s="108"/>
      <c r="AU58" s="15"/>
      <c r="AV58" s="15"/>
      <c r="AW58" s="15"/>
      <c r="AX58" s="15"/>
      <c r="AY58" s="15"/>
      <c r="AZ58" s="15"/>
      <c r="BA58" s="92"/>
      <c r="BC58" s="272"/>
      <c r="BD58" s="272"/>
      <c r="BF58" s="272"/>
    </row>
    <row r="59" spans="2:58" ht="15" x14ac:dyDescent="0.25">
      <c r="B59" s="108"/>
      <c r="C59" s="15"/>
      <c r="D59" s="15"/>
      <c r="E59" s="15"/>
      <c r="F59" s="15"/>
      <c r="G59" s="92"/>
      <c r="H59" s="36"/>
      <c r="I59" s="36"/>
      <c r="K59" s="108"/>
      <c r="L59" s="15"/>
      <c r="M59" s="15"/>
      <c r="N59" s="15"/>
      <c r="O59" s="15"/>
      <c r="P59" s="15"/>
      <c r="Q59" s="15"/>
      <c r="R59" s="15"/>
      <c r="S59" s="92"/>
      <c r="U59" s="108"/>
      <c r="V59" s="15"/>
      <c r="W59" s="15"/>
      <c r="X59" s="15"/>
      <c r="Y59" s="15"/>
      <c r="Z59" s="15"/>
      <c r="AA59" s="15"/>
      <c r="AB59" s="92"/>
      <c r="AD59" s="36"/>
      <c r="AF59" s="108"/>
      <c r="AG59" s="164"/>
      <c r="AH59" s="205">
        <f t="shared" si="0"/>
        <v>0</v>
      </c>
      <c r="AI59" s="197" t="e">
        <f t="shared" si="1"/>
        <v>#DIV/0!</v>
      </c>
      <c r="AK59" s="108"/>
      <c r="AL59" s="15"/>
      <c r="AM59" s="15"/>
      <c r="AN59" s="15"/>
      <c r="AO59" s="15"/>
      <c r="AP59" s="15"/>
      <c r="AQ59" s="15"/>
      <c r="AR59" s="92"/>
      <c r="AT59" s="108"/>
      <c r="AU59" s="15"/>
      <c r="AV59" s="15"/>
      <c r="AW59" s="15"/>
      <c r="AX59" s="15"/>
      <c r="AY59" s="15"/>
      <c r="AZ59" s="15"/>
      <c r="BA59" s="92"/>
      <c r="BC59" s="272"/>
      <c r="BD59" s="272"/>
      <c r="BF59" s="272"/>
    </row>
    <row r="60" spans="2:58" ht="15" x14ac:dyDescent="0.25">
      <c r="B60" s="108"/>
      <c r="C60" s="15"/>
      <c r="D60" s="15"/>
      <c r="E60" s="15"/>
      <c r="F60" s="15"/>
      <c r="G60" s="92"/>
      <c r="H60" s="36"/>
      <c r="I60" s="36"/>
      <c r="K60" s="108"/>
      <c r="L60" s="15"/>
      <c r="M60" s="15"/>
      <c r="N60" s="15"/>
      <c r="O60" s="15"/>
      <c r="P60" s="15"/>
      <c r="Q60" s="15"/>
      <c r="R60" s="15"/>
      <c r="S60" s="92"/>
      <c r="U60" s="108"/>
      <c r="V60" s="15"/>
      <c r="W60" s="15"/>
      <c r="X60" s="15"/>
      <c r="Y60" s="15"/>
      <c r="Z60" s="15"/>
      <c r="AA60" s="15"/>
      <c r="AB60" s="92"/>
      <c r="AD60" s="36"/>
      <c r="AF60" s="108"/>
      <c r="AG60" s="164"/>
      <c r="AH60" s="205">
        <f t="shared" si="0"/>
        <v>0</v>
      </c>
      <c r="AI60" s="197" t="e">
        <f t="shared" si="1"/>
        <v>#DIV/0!</v>
      </c>
      <c r="AK60" s="108"/>
      <c r="AL60" s="15"/>
      <c r="AM60" s="15"/>
      <c r="AN60" s="15"/>
      <c r="AO60" s="15"/>
      <c r="AP60" s="15"/>
      <c r="AQ60" s="15"/>
      <c r="AR60" s="92"/>
      <c r="AT60" s="108"/>
      <c r="AU60" s="15"/>
      <c r="AV60" s="15"/>
      <c r="AW60" s="15"/>
      <c r="AX60" s="15"/>
      <c r="AY60" s="15"/>
      <c r="AZ60" s="15"/>
      <c r="BA60" s="92"/>
      <c r="BC60" s="272"/>
      <c r="BD60" s="272"/>
      <c r="BF60" s="272"/>
    </row>
    <row r="61" spans="2:58" ht="15" x14ac:dyDescent="0.25">
      <c r="B61" s="108"/>
      <c r="C61" s="15"/>
      <c r="D61" s="15"/>
      <c r="E61" s="15"/>
      <c r="F61" s="15"/>
      <c r="G61" s="92"/>
      <c r="H61" s="36"/>
      <c r="I61" s="36"/>
      <c r="K61" s="108"/>
      <c r="L61" s="15"/>
      <c r="M61" s="15"/>
      <c r="N61" s="15"/>
      <c r="O61" s="15"/>
      <c r="P61" s="15"/>
      <c r="Q61" s="15"/>
      <c r="R61" s="15"/>
      <c r="S61" s="92"/>
      <c r="U61" s="108"/>
      <c r="V61" s="15"/>
      <c r="W61" s="15"/>
      <c r="X61" s="15"/>
      <c r="Y61" s="15"/>
      <c r="Z61" s="15"/>
      <c r="AA61" s="15"/>
      <c r="AB61" s="92"/>
      <c r="AD61" s="36"/>
      <c r="AF61" s="108"/>
      <c r="AG61" s="164"/>
      <c r="AH61" s="205">
        <f t="shared" si="0"/>
        <v>0</v>
      </c>
      <c r="AI61" s="197" t="e">
        <f t="shared" si="1"/>
        <v>#DIV/0!</v>
      </c>
      <c r="AK61" s="108"/>
      <c r="AL61" s="15"/>
      <c r="AM61" s="15"/>
      <c r="AN61" s="15"/>
      <c r="AO61" s="15"/>
      <c r="AP61" s="15"/>
      <c r="AQ61" s="15"/>
      <c r="AR61" s="92"/>
      <c r="AT61" s="108"/>
      <c r="AU61" s="15"/>
      <c r="AV61" s="15"/>
      <c r="AW61" s="15"/>
      <c r="AX61" s="15"/>
      <c r="AY61" s="15"/>
      <c r="AZ61" s="15"/>
      <c r="BA61" s="92"/>
      <c r="BC61" s="272"/>
      <c r="BD61" s="272"/>
      <c r="BF61" s="272"/>
    </row>
    <row r="62" spans="2:58" ht="15" x14ac:dyDescent="0.25">
      <c r="B62" s="108"/>
      <c r="C62" s="15"/>
      <c r="D62" s="15"/>
      <c r="E62" s="15"/>
      <c r="F62" s="15"/>
      <c r="G62" s="92"/>
      <c r="H62" s="36"/>
      <c r="I62" s="36"/>
      <c r="K62" s="108"/>
      <c r="L62" s="15"/>
      <c r="M62" s="15"/>
      <c r="N62" s="15"/>
      <c r="O62" s="15"/>
      <c r="P62" s="15"/>
      <c r="Q62" s="15"/>
      <c r="R62" s="15"/>
      <c r="S62" s="92"/>
      <c r="U62" s="108"/>
      <c r="V62" s="15"/>
      <c r="W62" s="15"/>
      <c r="X62" s="15"/>
      <c r="Y62" s="15"/>
      <c r="Z62" s="15"/>
      <c r="AA62" s="15"/>
      <c r="AB62" s="92"/>
      <c r="AD62" s="36"/>
      <c r="AF62" s="108"/>
      <c r="AG62" s="164"/>
      <c r="AH62" s="205">
        <f t="shared" si="0"/>
        <v>0</v>
      </c>
      <c r="AI62" s="197" t="e">
        <f t="shared" si="1"/>
        <v>#DIV/0!</v>
      </c>
      <c r="AK62" s="108"/>
      <c r="AL62" s="15"/>
      <c r="AM62" s="15"/>
      <c r="AN62" s="15"/>
      <c r="AO62" s="15"/>
      <c r="AP62" s="15"/>
      <c r="AQ62" s="15"/>
      <c r="AR62" s="92"/>
      <c r="AT62" s="108"/>
      <c r="AU62" s="15"/>
      <c r="AV62" s="15"/>
      <c r="AW62" s="15"/>
      <c r="AX62" s="15"/>
      <c r="AY62" s="15"/>
      <c r="AZ62" s="15"/>
      <c r="BA62" s="92"/>
      <c r="BC62" s="272"/>
      <c r="BD62" s="272"/>
      <c r="BF62" s="272"/>
    </row>
    <row r="63" spans="2:58" ht="15" x14ac:dyDescent="0.25">
      <c r="B63" s="108"/>
      <c r="C63" s="15"/>
      <c r="D63" s="15"/>
      <c r="E63" s="15"/>
      <c r="F63" s="15"/>
      <c r="G63" s="92"/>
      <c r="H63" s="36"/>
      <c r="I63" s="36"/>
      <c r="K63" s="108"/>
      <c r="L63" s="15"/>
      <c r="M63" s="15"/>
      <c r="N63" s="15"/>
      <c r="O63" s="15"/>
      <c r="P63" s="15"/>
      <c r="Q63" s="15"/>
      <c r="R63" s="15"/>
      <c r="S63" s="92"/>
      <c r="U63" s="108"/>
      <c r="V63" s="15"/>
      <c r="W63" s="15"/>
      <c r="X63" s="15"/>
      <c r="Y63" s="15"/>
      <c r="Z63" s="15"/>
      <c r="AA63" s="15"/>
      <c r="AB63" s="92"/>
      <c r="AD63" s="36"/>
      <c r="AF63" s="108"/>
      <c r="AG63" s="164"/>
      <c r="AH63" s="205">
        <f t="shared" si="0"/>
        <v>0</v>
      </c>
      <c r="AI63" s="197" t="e">
        <f t="shared" si="1"/>
        <v>#DIV/0!</v>
      </c>
      <c r="AK63" s="108"/>
      <c r="AL63" s="15"/>
      <c r="AM63" s="15"/>
      <c r="AN63" s="15"/>
      <c r="AO63" s="15"/>
      <c r="AP63" s="15"/>
      <c r="AQ63" s="15"/>
      <c r="AR63" s="92"/>
      <c r="AT63" s="108"/>
      <c r="AU63" s="15"/>
      <c r="AV63" s="15"/>
      <c r="AW63" s="15"/>
      <c r="AX63" s="15"/>
      <c r="AY63" s="15"/>
      <c r="AZ63" s="15"/>
      <c r="BA63" s="92"/>
      <c r="BC63" s="272"/>
      <c r="BD63" s="272"/>
      <c r="BF63" s="272"/>
    </row>
    <row r="64" spans="2:58" ht="15" x14ac:dyDescent="0.25">
      <c r="B64" s="108"/>
      <c r="C64" s="15"/>
      <c r="D64" s="15"/>
      <c r="E64" s="15"/>
      <c r="F64" s="15"/>
      <c r="G64" s="92"/>
      <c r="H64" s="36"/>
      <c r="I64" s="36"/>
      <c r="K64" s="108"/>
      <c r="L64" s="15"/>
      <c r="M64" s="15"/>
      <c r="N64" s="15"/>
      <c r="O64" s="15"/>
      <c r="P64" s="15"/>
      <c r="Q64" s="15"/>
      <c r="R64" s="15"/>
      <c r="S64" s="92"/>
      <c r="U64" s="108"/>
      <c r="V64" s="15"/>
      <c r="W64" s="15"/>
      <c r="X64" s="15"/>
      <c r="Y64" s="15"/>
      <c r="Z64" s="15"/>
      <c r="AA64" s="15"/>
      <c r="AB64" s="92"/>
      <c r="AD64" s="36"/>
      <c r="AF64" s="108"/>
      <c r="AG64" s="164"/>
      <c r="AH64" s="205">
        <f t="shared" si="0"/>
        <v>0</v>
      </c>
      <c r="AI64" s="197" t="e">
        <f t="shared" si="1"/>
        <v>#DIV/0!</v>
      </c>
      <c r="AK64" s="108"/>
      <c r="AL64" s="15"/>
      <c r="AM64" s="15"/>
      <c r="AN64" s="15"/>
      <c r="AO64" s="15"/>
      <c r="AP64" s="15"/>
      <c r="AQ64" s="15"/>
      <c r="AR64" s="92"/>
      <c r="AT64" s="108"/>
      <c r="AU64" s="15"/>
      <c r="AV64" s="15"/>
      <c r="AW64" s="15"/>
      <c r="AX64" s="15"/>
      <c r="AY64" s="15"/>
      <c r="AZ64" s="15"/>
      <c r="BA64" s="92"/>
      <c r="BC64" s="272"/>
      <c r="BD64" s="272"/>
      <c r="BF64" s="272"/>
    </row>
    <row r="65" spans="2:58" ht="15" x14ac:dyDescent="0.25">
      <c r="B65" s="108"/>
      <c r="C65" s="15"/>
      <c r="D65" s="15"/>
      <c r="E65" s="15"/>
      <c r="F65" s="15"/>
      <c r="G65" s="92"/>
      <c r="H65" s="36"/>
      <c r="I65" s="36"/>
      <c r="K65" s="108"/>
      <c r="L65" s="15"/>
      <c r="M65" s="15"/>
      <c r="N65" s="15"/>
      <c r="O65" s="15"/>
      <c r="P65" s="15"/>
      <c r="Q65" s="15"/>
      <c r="R65" s="15"/>
      <c r="S65" s="92"/>
      <c r="U65" s="108"/>
      <c r="V65" s="15"/>
      <c r="W65" s="15"/>
      <c r="X65" s="15"/>
      <c r="Y65" s="15"/>
      <c r="Z65" s="15"/>
      <c r="AA65" s="15"/>
      <c r="AB65" s="92"/>
      <c r="AD65" s="36"/>
      <c r="AF65" s="108"/>
      <c r="AG65" s="164"/>
      <c r="AH65" s="205">
        <f t="shared" si="0"/>
        <v>0</v>
      </c>
      <c r="AI65" s="197" t="e">
        <f t="shared" si="1"/>
        <v>#DIV/0!</v>
      </c>
      <c r="AK65" s="108"/>
      <c r="AL65" s="15"/>
      <c r="AM65" s="15"/>
      <c r="AN65" s="15"/>
      <c r="AO65" s="15"/>
      <c r="AP65" s="15"/>
      <c r="AQ65" s="15"/>
      <c r="AR65" s="92"/>
      <c r="AT65" s="108"/>
      <c r="AU65" s="15"/>
      <c r="AV65" s="15"/>
      <c r="AW65" s="15"/>
      <c r="AX65" s="15"/>
      <c r="AY65" s="15"/>
      <c r="AZ65" s="15"/>
      <c r="BA65" s="92"/>
      <c r="BC65" s="272"/>
      <c r="BD65" s="272"/>
      <c r="BF65" s="272"/>
    </row>
    <row r="66" spans="2:58" ht="15" x14ac:dyDescent="0.25">
      <c r="B66" s="108"/>
      <c r="C66" s="15"/>
      <c r="D66" s="15"/>
      <c r="E66" s="15"/>
      <c r="F66" s="15"/>
      <c r="G66" s="92"/>
      <c r="H66" s="36"/>
      <c r="I66" s="36"/>
      <c r="K66" s="108"/>
      <c r="L66" s="15"/>
      <c r="M66" s="15"/>
      <c r="N66" s="15"/>
      <c r="O66" s="15"/>
      <c r="P66" s="15"/>
      <c r="Q66" s="15"/>
      <c r="R66" s="15"/>
      <c r="S66" s="92"/>
      <c r="U66" s="108"/>
      <c r="V66" s="15"/>
      <c r="W66" s="15"/>
      <c r="X66" s="15"/>
      <c r="Y66" s="15"/>
      <c r="Z66" s="15"/>
      <c r="AA66" s="15"/>
      <c r="AB66" s="92"/>
      <c r="AD66" s="36"/>
      <c r="AF66" s="108"/>
      <c r="AG66" s="164"/>
      <c r="AH66" s="205">
        <f t="shared" si="0"/>
        <v>0</v>
      </c>
      <c r="AI66" s="197" t="e">
        <f t="shared" si="1"/>
        <v>#DIV/0!</v>
      </c>
      <c r="AK66" s="108"/>
      <c r="AL66" s="15"/>
      <c r="AM66" s="15"/>
      <c r="AN66" s="15"/>
      <c r="AO66" s="15"/>
      <c r="AP66" s="15"/>
      <c r="AQ66" s="15"/>
      <c r="AR66" s="92"/>
      <c r="AT66" s="108"/>
      <c r="AU66" s="15"/>
      <c r="AV66" s="15"/>
      <c r="AW66" s="15"/>
      <c r="AX66" s="15"/>
      <c r="AY66" s="15"/>
      <c r="AZ66" s="15"/>
      <c r="BA66" s="92"/>
      <c r="BC66" s="272"/>
      <c r="BD66" s="272"/>
      <c r="BF66" s="272"/>
    </row>
    <row r="67" spans="2:58" ht="15" x14ac:dyDescent="0.25">
      <c r="B67" s="108"/>
      <c r="C67" s="15"/>
      <c r="D67" s="15"/>
      <c r="E67" s="15"/>
      <c r="F67" s="15"/>
      <c r="G67" s="92"/>
      <c r="H67" s="36"/>
      <c r="I67" s="36"/>
      <c r="K67" s="108"/>
      <c r="L67" s="15"/>
      <c r="M67" s="15"/>
      <c r="N67" s="15"/>
      <c r="O67" s="15"/>
      <c r="P67" s="15"/>
      <c r="Q67" s="15"/>
      <c r="R67" s="15"/>
      <c r="S67" s="92"/>
      <c r="U67" s="108"/>
      <c r="V67" s="15"/>
      <c r="W67" s="15"/>
      <c r="X67" s="15"/>
      <c r="Y67" s="15"/>
      <c r="Z67" s="15"/>
      <c r="AA67" s="15"/>
      <c r="AB67" s="92"/>
      <c r="AD67" s="36"/>
      <c r="AF67" s="108"/>
      <c r="AG67" s="164"/>
      <c r="AH67" s="205">
        <f t="shared" si="0"/>
        <v>0</v>
      </c>
      <c r="AI67" s="197" t="e">
        <f t="shared" si="1"/>
        <v>#DIV/0!</v>
      </c>
      <c r="AK67" s="108"/>
      <c r="AL67" s="15"/>
      <c r="AM67" s="15"/>
      <c r="AN67" s="15"/>
      <c r="AO67" s="15"/>
      <c r="AP67" s="15"/>
      <c r="AQ67" s="15"/>
      <c r="AR67" s="92"/>
      <c r="AT67" s="108"/>
      <c r="AU67" s="15"/>
      <c r="AV67" s="15"/>
      <c r="AW67" s="15"/>
      <c r="AX67" s="15"/>
      <c r="AY67" s="15"/>
      <c r="AZ67" s="15"/>
      <c r="BA67" s="92"/>
      <c r="BC67" s="272"/>
      <c r="BD67" s="272"/>
      <c r="BF67" s="272"/>
    </row>
    <row r="68" spans="2:58" ht="15" x14ac:dyDescent="0.25">
      <c r="B68" s="108"/>
      <c r="C68" s="15"/>
      <c r="D68" s="15"/>
      <c r="E68" s="15"/>
      <c r="F68" s="15"/>
      <c r="G68" s="92"/>
      <c r="H68" s="36"/>
      <c r="I68" s="36"/>
      <c r="K68" s="108"/>
      <c r="L68" s="15"/>
      <c r="M68" s="15"/>
      <c r="N68" s="15"/>
      <c r="O68" s="15"/>
      <c r="P68" s="15"/>
      <c r="Q68" s="15"/>
      <c r="R68" s="15"/>
      <c r="S68" s="92"/>
      <c r="U68" s="108"/>
      <c r="V68" s="15"/>
      <c r="W68" s="15"/>
      <c r="X68" s="15"/>
      <c r="Y68" s="15"/>
      <c r="Z68" s="15"/>
      <c r="AA68" s="15"/>
      <c r="AB68" s="92"/>
      <c r="AD68" s="36"/>
      <c r="AF68" s="108"/>
      <c r="AG68" s="164"/>
      <c r="AH68" s="205">
        <f t="shared" si="0"/>
        <v>0</v>
      </c>
      <c r="AI68" s="197" t="e">
        <f t="shared" si="1"/>
        <v>#DIV/0!</v>
      </c>
      <c r="AK68" s="108"/>
      <c r="AL68" s="15"/>
      <c r="AM68" s="15"/>
      <c r="AN68" s="15"/>
      <c r="AO68" s="15"/>
      <c r="AP68" s="15"/>
      <c r="AQ68" s="15"/>
      <c r="AR68" s="92"/>
      <c r="AT68" s="108"/>
      <c r="AU68" s="15"/>
      <c r="AV68" s="15"/>
      <c r="AW68" s="15"/>
      <c r="AX68" s="15"/>
      <c r="AY68" s="15"/>
      <c r="AZ68" s="15"/>
      <c r="BA68" s="92"/>
      <c r="BC68" s="272"/>
      <c r="BD68" s="272"/>
      <c r="BF68" s="272"/>
    </row>
    <row r="69" spans="2:58" ht="15" x14ac:dyDescent="0.25">
      <c r="B69" s="108"/>
      <c r="C69" s="15"/>
      <c r="D69" s="15"/>
      <c r="E69" s="15"/>
      <c r="F69" s="15"/>
      <c r="G69" s="92"/>
      <c r="H69" s="36"/>
      <c r="I69" s="36"/>
      <c r="K69" s="108"/>
      <c r="L69" s="15"/>
      <c r="M69" s="15"/>
      <c r="N69" s="15"/>
      <c r="O69" s="15"/>
      <c r="P69" s="15"/>
      <c r="Q69" s="15"/>
      <c r="R69" s="15"/>
      <c r="S69" s="92"/>
      <c r="U69" s="108"/>
      <c r="V69" s="15"/>
      <c r="W69" s="15"/>
      <c r="X69" s="15"/>
      <c r="Y69" s="15"/>
      <c r="Z69" s="15"/>
      <c r="AA69" s="15"/>
      <c r="AB69" s="92"/>
      <c r="AD69" s="36"/>
      <c r="AF69" s="108"/>
      <c r="AG69" s="164"/>
      <c r="AH69" s="205">
        <f t="shared" si="0"/>
        <v>0</v>
      </c>
      <c r="AI69" s="197" t="e">
        <f t="shared" si="1"/>
        <v>#DIV/0!</v>
      </c>
      <c r="AK69" s="108"/>
      <c r="AL69" s="15"/>
      <c r="AM69" s="15"/>
      <c r="AN69" s="15"/>
      <c r="AO69" s="15"/>
      <c r="AP69" s="15"/>
      <c r="AQ69" s="15"/>
      <c r="AR69" s="92"/>
      <c r="AT69" s="108"/>
      <c r="AU69" s="15"/>
      <c r="AV69" s="15"/>
      <c r="AW69" s="15"/>
      <c r="AX69" s="15"/>
      <c r="AY69" s="15"/>
      <c r="AZ69" s="15"/>
      <c r="BA69" s="92"/>
      <c r="BC69" s="272"/>
      <c r="BD69" s="272"/>
      <c r="BF69" s="272"/>
    </row>
    <row r="70" spans="2:58" ht="15" x14ac:dyDescent="0.25">
      <c r="B70" s="108"/>
      <c r="C70" s="15"/>
      <c r="D70" s="15"/>
      <c r="E70" s="15"/>
      <c r="F70" s="15"/>
      <c r="G70" s="92"/>
      <c r="H70" s="36"/>
      <c r="I70" s="36"/>
      <c r="K70" s="108"/>
      <c r="L70" s="15"/>
      <c r="M70" s="15"/>
      <c r="N70" s="15"/>
      <c r="O70" s="15"/>
      <c r="P70" s="15"/>
      <c r="Q70" s="15"/>
      <c r="R70" s="15"/>
      <c r="S70" s="92"/>
      <c r="U70" s="108"/>
      <c r="V70" s="15"/>
      <c r="W70" s="15"/>
      <c r="X70" s="15"/>
      <c r="Y70" s="15"/>
      <c r="Z70" s="15"/>
      <c r="AA70" s="15"/>
      <c r="AB70" s="92"/>
      <c r="AD70" s="36"/>
      <c r="AF70" s="108"/>
      <c r="AG70" s="164"/>
      <c r="AH70" s="205">
        <f t="shared" si="0"/>
        <v>0</v>
      </c>
      <c r="AI70" s="197" t="e">
        <f t="shared" si="1"/>
        <v>#DIV/0!</v>
      </c>
      <c r="AK70" s="108"/>
      <c r="AL70" s="15"/>
      <c r="AM70" s="15"/>
      <c r="AN70" s="15"/>
      <c r="AO70" s="15"/>
      <c r="AP70" s="15"/>
      <c r="AQ70" s="15"/>
      <c r="AR70" s="92"/>
      <c r="AT70" s="108"/>
      <c r="AU70" s="15"/>
      <c r="AV70" s="15"/>
      <c r="AW70" s="15"/>
      <c r="AX70" s="15"/>
      <c r="AY70" s="15"/>
      <c r="AZ70" s="15"/>
      <c r="BA70" s="92"/>
      <c r="BC70" s="272"/>
      <c r="BD70" s="272"/>
      <c r="BF70" s="272"/>
    </row>
    <row r="71" spans="2:58" ht="15" x14ac:dyDescent="0.25">
      <c r="B71" s="108"/>
      <c r="C71" s="15"/>
      <c r="D71" s="15"/>
      <c r="E71" s="15"/>
      <c r="F71" s="15"/>
      <c r="G71" s="92"/>
      <c r="H71" s="36"/>
      <c r="I71" s="36"/>
      <c r="K71" s="108"/>
      <c r="L71" s="15"/>
      <c r="M71" s="15"/>
      <c r="N71" s="15"/>
      <c r="O71" s="15"/>
      <c r="P71" s="15"/>
      <c r="Q71" s="15"/>
      <c r="R71" s="15"/>
      <c r="S71" s="92"/>
      <c r="U71" s="108"/>
      <c r="V71" s="15"/>
      <c r="W71" s="15"/>
      <c r="X71" s="15"/>
      <c r="Y71" s="15"/>
      <c r="Z71" s="15"/>
      <c r="AA71" s="15"/>
      <c r="AB71" s="92"/>
      <c r="AD71" s="36"/>
      <c r="AF71" s="108"/>
      <c r="AG71" s="164"/>
      <c r="AH71" s="205">
        <f t="shared" si="0"/>
        <v>0</v>
      </c>
      <c r="AI71" s="197" t="e">
        <f t="shared" si="1"/>
        <v>#DIV/0!</v>
      </c>
      <c r="AK71" s="108"/>
      <c r="AL71" s="15"/>
      <c r="AM71" s="15"/>
      <c r="AN71" s="15"/>
      <c r="AO71" s="15"/>
      <c r="AP71" s="15"/>
      <c r="AQ71" s="15"/>
      <c r="AR71" s="92"/>
      <c r="AT71" s="108"/>
      <c r="AU71" s="15"/>
      <c r="AV71" s="15"/>
      <c r="AW71" s="15"/>
      <c r="AX71" s="15"/>
      <c r="AY71" s="15"/>
      <c r="AZ71" s="15"/>
      <c r="BA71" s="92"/>
      <c r="BC71" s="272"/>
      <c r="BD71" s="272"/>
      <c r="BF71" s="272"/>
    </row>
    <row r="72" spans="2:58" ht="15" x14ac:dyDescent="0.25">
      <c r="B72" s="108"/>
      <c r="C72" s="15"/>
      <c r="D72" s="15"/>
      <c r="E72" s="15"/>
      <c r="F72" s="15"/>
      <c r="G72" s="92"/>
      <c r="H72" s="36"/>
      <c r="I72" s="36"/>
      <c r="K72" s="108"/>
      <c r="L72" s="15"/>
      <c r="M72" s="15"/>
      <c r="N72" s="15"/>
      <c r="O72" s="15"/>
      <c r="P72" s="15"/>
      <c r="Q72" s="15"/>
      <c r="R72" s="15"/>
      <c r="S72" s="92"/>
      <c r="U72" s="108"/>
      <c r="V72" s="15"/>
      <c r="W72" s="15"/>
      <c r="X72" s="15"/>
      <c r="Y72" s="15"/>
      <c r="Z72" s="15"/>
      <c r="AA72" s="15"/>
      <c r="AB72" s="92"/>
      <c r="AD72" s="36"/>
      <c r="AF72" s="108"/>
      <c r="AG72" s="164"/>
      <c r="AH72" s="205">
        <f t="shared" si="0"/>
        <v>0</v>
      </c>
      <c r="AI72" s="197" t="e">
        <f t="shared" si="1"/>
        <v>#DIV/0!</v>
      </c>
      <c r="AK72" s="108"/>
      <c r="AL72" s="15"/>
      <c r="AM72" s="15"/>
      <c r="AN72" s="15"/>
      <c r="AO72" s="15"/>
      <c r="AP72" s="15"/>
      <c r="AQ72" s="15"/>
      <c r="AR72" s="92"/>
      <c r="AT72" s="108"/>
      <c r="AU72" s="15"/>
      <c r="AV72" s="15"/>
      <c r="AW72" s="15"/>
      <c r="AX72" s="15"/>
      <c r="AY72" s="15"/>
      <c r="AZ72" s="15"/>
      <c r="BA72" s="92"/>
      <c r="BC72" s="272"/>
      <c r="BD72" s="272"/>
      <c r="BF72" s="272"/>
    </row>
    <row r="73" spans="2:58" ht="15" x14ac:dyDescent="0.25">
      <c r="B73" s="108"/>
      <c r="C73" s="15"/>
      <c r="D73" s="15"/>
      <c r="E73" s="15"/>
      <c r="F73" s="15"/>
      <c r="G73" s="92"/>
      <c r="H73" s="36"/>
      <c r="I73" s="36"/>
      <c r="K73" s="108"/>
      <c r="L73" s="15"/>
      <c r="M73" s="15"/>
      <c r="N73" s="15"/>
      <c r="O73" s="15"/>
      <c r="P73" s="15"/>
      <c r="Q73" s="15"/>
      <c r="R73" s="15"/>
      <c r="S73" s="92"/>
      <c r="U73" s="108"/>
      <c r="V73" s="15"/>
      <c r="W73" s="15"/>
      <c r="X73" s="15"/>
      <c r="Y73" s="15"/>
      <c r="Z73" s="15"/>
      <c r="AA73" s="15"/>
      <c r="AB73" s="92"/>
      <c r="AD73" s="36"/>
      <c r="AF73" s="108"/>
      <c r="AG73" s="164"/>
      <c r="AH73" s="205">
        <f t="shared" ref="AH73:AH136" si="2">SUM(AF73:AG73)</f>
        <v>0</v>
      </c>
      <c r="AI73" s="197" t="e">
        <f t="shared" ref="AI73:AI136" si="3">AF73/AH73</f>
        <v>#DIV/0!</v>
      </c>
      <c r="AK73" s="108"/>
      <c r="AL73" s="15"/>
      <c r="AM73" s="15"/>
      <c r="AN73" s="15"/>
      <c r="AO73" s="15"/>
      <c r="AP73" s="15"/>
      <c r="AQ73" s="15"/>
      <c r="AR73" s="92"/>
      <c r="AT73" s="108"/>
      <c r="AU73" s="15"/>
      <c r="AV73" s="15"/>
      <c r="AW73" s="15"/>
      <c r="AX73" s="15"/>
      <c r="AY73" s="15"/>
      <c r="AZ73" s="15"/>
      <c r="BA73" s="92"/>
      <c r="BC73" s="272"/>
      <c r="BD73" s="272"/>
      <c r="BF73" s="272"/>
    </row>
    <row r="74" spans="2:58" ht="15" x14ac:dyDescent="0.25">
      <c r="B74" s="108"/>
      <c r="C74" s="15"/>
      <c r="D74" s="15"/>
      <c r="E74" s="15"/>
      <c r="F74" s="15"/>
      <c r="G74" s="92"/>
      <c r="H74" s="36"/>
      <c r="I74" s="36"/>
      <c r="K74" s="108"/>
      <c r="L74" s="15"/>
      <c r="M74" s="15"/>
      <c r="N74" s="15"/>
      <c r="O74" s="15"/>
      <c r="P74" s="15"/>
      <c r="Q74" s="15"/>
      <c r="R74" s="15"/>
      <c r="S74" s="92"/>
      <c r="U74" s="108"/>
      <c r="V74" s="15"/>
      <c r="W74" s="15"/>
      <c r="X74" s="15"/>
      <c r="Y74" s="15"/>
      <c r="Z74" s="15"/>
      <c r="AA74" s="15"/>
      <c r="AB74" s="92"/>
      <c r="AD74" s="36"/>
      <c r="AF74" s="108"/>
      <c r="AG74" s="164"/>
      <c r="AH74" s="205">
        <f t="shared" si="2"/>
        <v>0</v>
      </c>
      <c r="AI74" s="197" t="e">
        <f t="shared" si="3"/>
        <v>#DIV/0!</v>
      </c>
      <c r="AK74" s="108"/>
      <c r="AL74" s="15"/>
      <c r="AM74" s="15"/>
      <c r="AN74" s="15"/>
      <c r="AO74" s="15"/>
      <c r="AP74" s="15"/>
      <c r="AQ74" s="15"/>
      <c r="AR74" s="92"/>
      <c r="AT74" s="108"/>
      <c r="AU74" s="15"/>
      <c r="AV74" s="15"/>
      <c r="AW74" s="15"/>
      <c r="AX74" s="15"/>
      <c r="AY74" s="15"/>
      <c r="AZ74" s="15"/>
      <c r="BA74" s="92"/>
      <c r="BC74" s="272"/>
      <c r="BD74" s="272"/>
      <c r="BF74" s="272"/>
    </row>
    <row r="75" spans="2:58" ht="15" x14ac:dyDescent="0.25">
      <c r="B75" s="108"/>
      <c r="C75" s="15"/>
      <c r="D75" s="15"/>
      <c r="E75" s="15"/>
      <c r="F75" s="15"/>
      <c r="G75" s="92"/>
      <c r="H75" s="36"/>
      <c r="I75" s="36"/>
      <c r="K75" s="108"/>
      <c r="L75" s="15"/>
      <c r="M75" s="15"/>
      <c r="N75" s="15"/>
      <c r="O75" s="15"/>
      <c r="P75" s="15"/>
      <c r="Q75" s="15"/>
      <c r="R75" s="15"/>
      <c r="S75" s="92"/>
      <c r="U75" s="108"/>
      <c r="V75" s="15"/>
      <c r="W75" s="15"/>
      <c r="X75" s="15"/>
      <c r="Y75" s="15"/>
      <c r="Z75" s="15"/>
      <c r="AA75" s="15"/>
      <c r="AB75" s="92"/>
      <c r="AD75" s="36"/>
      <c r="AF75" s="108"/>
      <c r="AG75" s="164"/>
      <c r="AH75" s="205">
        <f t="shared" si="2"/>
        <v>0</v>
      </c>
      <c r="AI75" s="197" t="e">
        <f t="shared" si="3"/>
        <v>#DIV/0!</v>
      </c>
      <c r="AK75" s="108"/>
      <c r="AL75" s="15"/>
      <c r="AM75" s="15"/>
      <c r="AN75" s="15"/>
      <c r="AO75" s="15"/>
      <c r="AP75" s="15"/>
      <c r="AQ75" s="15"/>
      <c r="AR75" s="92"/>
      <c r="AT75" s="108"/>
      <c r="AU75" s="15"/>
      <c r="AV75" s="15"/>
      <c r="AW75" s="15"/>
      <c r="AX75" s="15"/>
      <c r="AY75" s="15"/>
      <c r="AZ75" s="15"/>
      <c r="BA75" s="92"/>
      <c r="BC75" s="272"/>
      <c r="BD75" s="272"/>
      <c r="BF75" s="272"/>
    </row>
    <row r="76" spans="2:58" ht="15" x14ac:dyDescent="0.25">
      <c r="B76" s="108"/>
      <c r="C76" s="15"/>
      <c r="D76" s="15"/>
      <c r="E76" s="15"/>
      <c r="F76" s="15"/>
      <c r="G76" s="92"/>
      <c r="H76" s="36"/>
      <c r="I76" s="36"/>
      <c r="K76" s="108"/>
      <c r="L76" s="15"/>
      <c r="M76" s="15"/>
      <c r="N76" s="15"/>
      <c r="O76" s="15"/>
      <c r="P76" s="15"/>
      <c r="Q76" s="15"/>
      <c r="R76" s="15"/>
      <c r="S76" s="92"/>
      <c r="U76" s="108"/>
      <c r="V76" s="15"/>
      <c r="W76" s="15"/>
      <c r="X76" s="15"/>
      <c r="Y76" s="15"/>
      <c r="Z76" s="15"/>
      <c r="AA76" s="15"/>
      <c r="AB76" s="92"/>
      <c r="AD76" s="36"/>
      <c r="AF76" s="108"/>
      <c r="AG76" s="164"/>
      <c r="AH76" s="205">
        <f t="shared" si="2"/>
        <v>0</v>
      </c>
      <c r="AI76" s="197" t="e">
        <f t="shared" si="3"/>
        <v>#DIV/0!</v>
      </c>
      <c r="AK76" s="108"/>
      <c r="AL76" s="15"/>
      <c r="AM76" s="15"/>
      <c r="AN76" s="15"/>
      <c r="AO76" s="15"/>
      <c r="AP76" s="15"/>
      <c r="AQ76" s="15"/>
      <c r="AR76" s="92"/>
      <c r="AT76" s="108"/>
      <c r="AU76" s="15"/>
      <c r="AV76" s="15"/>
      <c r="AW76" s="15"/>
      <c r="AX76" s="15"/>
      <c r="AY76" s="15"/>
      <c r="AZ76" s="15"/>
      <c r="BA76" s="92"/>
      <c r="BC76" s="272"/>
      <c r="BD76" s="272"/>
      <c r="BF76" s="272"/>
    </row>
    <row r="77" spans="2:58" ht="15" x14ac:dyDescent="0.25">
      <c r="B77" s="108"/>
      <c r="C77" s="15"/>
      <c r="D77" s="15"/>
      <c r="E77" s="15"/>
      <c r="F77" s="15"/>
      <c r="G77" s="92"/>
      <c r="H77" s="36"/>
      <c r="I77" s="36"/>
      <c r="K77" s="108"/>
      <c r="L77" s="15"/>
      <c r="M77" s="15"/>
      <c r="N77" s="15"/>
      <c r="O77" s="15"/>
      <c r="P77" s="15"/>
      <c r="Q77" s="15"/>
      <c r="R77" s="15"/>
      <c r="S77" s="92"/>
      <c r="U77" s="108"/>
      <c r="V77" s="15"/>
      <c r="W77" s="15"/>
      <c r="X77" s="15"/>
      <c r="Y77" s="15"/>
      <c r="Z77" s="15"/>
      <c r="AA77" s="15"/>
      <c r="AB77" s="92"/>
      <c r="AD77" s="36"/>
      <c r="AF77" s="108"/>
      <c r="AG77" s="164"/>
      <c r="AH77" s="205">
        <f t="shared" si="2"/>
        <v>0</v>
      </c>
      <c r="AI77" s="197" t="e">
        <f t="shared" si="3"/>
        <v>#DIV/0!</v>
      </c>
      <c r="AK77" s="108"/>
      <c r="AL77" s="15"/>
      <c r="AM77" s="15"/>
      <c r="AN77" s="15"/>
      <c r="AO77" s="15"/>
      <c r="AP77" s="15"/>
      <c r="AQ77" s="15"/>
      <c r="AR77" s="92"/>
      <c r="AT77" s="108"/>
      <c r="AU77" s="15"/>
      <c r="AV77" s="15"/>
      <c r="AW77" s="15"/>
      <c r="AX77" s="15"/>
      <c r="AY77" s="15"/>
      <c r="AZ77" s="15"/>
      <c r="BA77" s="92"/>
      <c r="BC77" s="272"/>
      <c r="BD77" s="272"/>
      <c r="BF77" s="272"/>
    </row>
    <row r="78" spans="2:58" ht="15" x14ac:dyDescent="0.25">
      <c r="B78" s="108"/>
      <c r="C78" s="15"/>
      <c r="D78" s="15"/>
      <c r="E78" s="15"/>
      <c r="F78" s="15"/>
      <c r="G78" s="92"/>
      <c r="H78" s="36"/>
      <c r="I78" s="36"/>
      <c r="K78" s="108"/>
      <c r="L78" s="15"/>
      <c r="M78" s="15"/>
      <c r="N78" s="15"/>
      <c r="O78" s="15"/>
      <c r="P78" s="15"/>
      <c r="Q78" s="15"/>
      <c r="R78" s="15"/>
      <c r="S78" s="92"/>
      <c r="U78" s="108"/>
      <c r="V78" s="15"/>
      <c r="W78" s="15"/>
      <c r="X78" s="15"/>
      <c r="Y78" s="15"/>
      <c r="Z78" s="15"/>
      <c r="AA78" s="15"/>
      <c r="AB78" s="92"/>
      <c r="AD78" s="36"/>
      <c r="AF78" s="108"/>
      <c r="AG78" s="164"/>
      <c r="AH78" s="205">
        <f t="shared" si="2"/>
        <v>0</v>
      </c>
      <c r="AI78" s="197" t="e">
        <f t="shared" si="3"/>
        <v>#DIV/0!</v>
      </c>
      <c r="AK78" s="108"/>
      <c r="AL78" s="15"/>
      <c r="AM78" s="15"/>
      <c r="AN78" s="15"/>
      <c r="AO78" s="15"/>
      <c r="AP78" s="15"/>
      <c r="AQ78" s="15"/>
      <c r="AR78" s="92"/>
      <c r="AT78" s="108"/>
      <c r="AU78" s="15"/>
      <c r="AV78" s="15"/>
      <c r="AW78" s="15"/>
      <c r="AX78" s="15"/>
      <c r="AY78" s="15"/>
      <c r="AZ78" s="15"/>
      <c r="BA78" s="92"/>
      <c r="BC78" s="272"/>
      <c r="BD78" s="272"/>
      <c r="BF78" s="272"/>
    </row>
    <row r="79" spans="2:58" ht="15" x14ac:dyDescent="0.25">
      <c r="B79" s="108"/>
      <c r="C79" s="15"/>
      <c r="D79" s="15"/>
      <c r="E79" s="15"/>
      <c r="F79" s="15"/>
      <c r="G79" s="92"/>
      <c r="H79" s="36"/>
      <c r="I79" s="36"/>
      <c r="K79" s="108"/>
      <c r="L79" s="15"/>
      <c r="M79" s="15"/>
      <c r="N79" s="15"/>
      <c r="O79" s="15"/>
      <c r="P79" s="15"/>
      <c r="Q79" s="15"/>
      <c r="R79" s="15"/>
      <c r="S79" s="92"/>
      <c r="U79" s="108"/>
      <c r="V79" s="15"/>
      <c r="W79" s="15"/>
      <c r="X79" s="15"/>
      <c r="Y79" s="15"/>
      <c r="Z79" s="15"/>
      <c r="AA79" s="15"/>
      <c r="AB79" s="92"/>
      <c r="AD79" s="36"/>
      <c r="AF79" s="108"/>
      <c r="AG79" s="164"/>
      <c r="AH79" s="205">
        <f t="shared" si="2"/>
        <v>0</v>
      </c>
      <c r="AI79" s="197" t="e">
        <f t="shared" si="3"/>
        <v>#DIV/0!</v>
      </c>
      <c r="AK79" s="108"/>
      <c r="AL79" s="15"/>
      <c r="AM79" s="15"/>
      <c r="AN79" s="15"/>
      <c r="AO79" s="15"/>
      <c r="AP79" s="15"/>
      <c r="AQ79" s="15"/>
      <c r="AR79" s="92"/>
      <c r="AT79" s="108"/>
      <c r="AU79" s="15"/>
      <c r="AV79" s="15"/>
      <c r="AW79" s="15"/>
      <c r="AX79" s="15"/>
      <c r="AY79" s="15"/>
      <c r="AZ79" s="15"/>
      <c r="BA79" s="92"/>
      <c r="BC79" s="272"/>
      <c r="BD79" s="272"/>
      <c r="BF79" s="272"/>
    </row>
    <row r="80" spans="2:58" ht="15" x14ac:dyDescent="0.25">
      <c r="B80" s="108"/>
      <c r="C80" s="15"/>
      <c r="D80" s="15"/>
      <c r="E80" s="15"/>
      <c r="F80" s="15"/>
      <c r="G80" s="92"/>
      <c r="H80" s="36"/>
      <c r="I80" s="36"/>
      <c r="K80" s="108"/>
      <c r="L80" s="15"/>
      <c r="M80" s="15"/>
      <c r="N80" s="15"/>
      <c r="O80" s="15"/>
      <c r="P80" s="15"/>
      <c r="Q80" s="15"/>
      <c r="R80" s="15"/>
      <c r="S80" s="92"/>
      <c r="U80" s="108"/>
      <c r="V80" s="15"/>
      <c r="W80" s="15"/>
      <c r="X80" s="15"/>
      <c r="Y80" s="15"/>
      <c r="Z80" s="15"/>
      <c r="AA80" s="15"/>
      <c r="AB80" s="92"/>
      <c r="AD80" s="36"/>
      <c r="AF80" s="108"/>
      <c r="AG80" s="164"/>
      <c r="AH80" s="205">
        <f t="shared" si="2"/>
        <v>0</v>
      </c>
      <c r="AI80" s="197" t="e">
        <f t="shared" si="3"/>
        <v>#DIV/0!</v>
      </c>
      <c r="AK80" s="108"/>
      <c r="AL80" s="15"/>
      <c r="AM80" s="15"/>
      <c r="AN80" s="15"/>
      <c r="AO80" s="15"/>
      <c r="AP80" s="15"/>
      <c r="AQ80" s="15"/>
      <c r="AR80" s="92"/>
      <c r="AT80" s="108"/>
      <c r="AU80" s="15"/>
      <c r="AV80" s="15"/>
      <c r="AW80" s="15"/>
      <c r="AX80" s="15"/>
      <c r="AY80" s="15"/>
      <c r="AZ80" s="15"/>
      <c r="BA80" s="92"/>
      <c r="BC80" s="272"/>
      <c r="BD80" s="272"/>
      <c r="BF80" s="272"/>
    </row>
    <row r="81" spans="2:58" ht="15" x14ac:dyDescent="0.25">
      <c r="B81" s="108"/>
      <c r="C81" s="15"/>
      <c r="D81" s="15"/>
      <c r="E81" s="15"/>
      <c r="F81" s="15"/>
      <c r="G81" s="92"/>
      <c r="H81" s="36"/>
      <c r="I81" s="36"/>
      <c r="K81" s="108"/>
      <c r="L81" s="15"/>
      <c r="M81" s="15"/>
      <c r="N81" s="15"/>
      <c r="O81" s="15"/>
      <c r="P81" s="15"/>
      <c r="Q81" s="15"/>
      <c r="R81" s="15"/>
      <c r="S81" s="92"/>
      <c r="U81" s="108"/>
      <c r="V81" s="15"/>
      <c r="W81" s="15"/>
      <c r="X81" s="15"/>
      <c r="Y81" s="15"/>
      <c r="Z81" s="15"/>
      <c r="AA81" s="15"/>
      <c r="AB81" s="92"/>
      <c r="AD81" s="36"/>
      <c r="AF81" s="108"/>
      <c r="AG81" s="164"/>
      <c r="AH81" s="205">
        <f t="shared" si="2"/>
        <v>0</v>
      </c>
      <c r="AI81" s="197" t="e">
        <f t="shared" si="3"/>
        <v>#DIV/0!</v>
      </c>
      <c r="AK81" s="108"/>
      <c r="AL81" s="15"/>
      <c r="AM81" s="15"/>
      <c r="AN81" s="15"/>
      <c r="AO81" s="15"/>
      <c r="AP81" s="15"/>
      <c r="AQ81" s="15"/>
      <c r="AR81" s="92"/>
      <c r="AT81" s="108"/>
      <c r="AU81" s="15"/>
      <c r="AV81" s="15"/>
      <c r="AW81" s="15"/>
      <c r="AX81" s="15"/>
      <c r="AY81" s="15"/>
      <c r="AZ81" s="15"/>
      <c r="BA81" s="92"/>
      <c r="BC81" s="272"/>
      <c r="BD81" s="272"/>
      <c r="BF81" s="272"/>
    </row>
    <row r="82" spans="2:58" ht="15" x14ac:dyDescent="0.25">
      <c r="B82" s="108"/>
      <c r="C82" s="15"/>
      <c r="D82" s="15"/>
      <c r="E82" s="15"/>
      <c r="F82" s="15"/>
      <c r="G82" s="92"/>
      <c r="H82" s="36"/>
      <c r="I82" s="36"/>
      <c r="K82" s="108"/>
      <c r="L82" s="15"/>
      <c r="M82" s="15"/>
      <c r="N82" s="15"/>
      <c r="O82" s="15"/>
      <c r="P82" s="15"/>
      <c r="Q82" s="15"/>
      <c r="R82" s="15"/>
      <c r="S82" s="92"/>
      <c r="U82" s="108"/>
      <c r="V82" s="15"/>
      <c r="W82" s="15"/>
      <c r="X82" s="15"/>
      <c r="Y82" s="15"/>
      <c r="Z82" s="15"/>
      <c r="AA82" s="15"/>
      <c r="AB82" s="92"/>
      <c r="AD82" s="36"/>
      <c r="AF82" s="108"/>
      <c r="AG82" s="164"/>
      <c r="AH82" s="205">
        <f t="shared" si="2"/>
        <v>0</v>
      </c>
      <c r="AI82" s="197" t="e">
        <f t="shared" si="3"/>
        <v>#DIV/0!</v>
      </c>
      <c r="AK82" s="108"/>
      <c r="AL82" s="15"/>
      <c r="AM82" s="15"/>
      <c r="AN82" s="15"/>
      <c r="AO82" s="15"/>
      <c r="AP82" s="15"/>
      <c r="AQ82" s="15"/>
      <c r="AR82" s="92"/>
      <c r="AT82" s="108"/>
      <c r="AU82" s="15"/>
      <c r="AV82" s="15"/>
      <c r="AW82" s="15"/>
      <c r="AX82" s="15"/>
      <c r="AY82" s="15"/>
      <c r="AZ82" s="15"/>
      <c r="BA82" s="92"/>
      <c r="BC82" s="272"/>
      <c r="BD82" s="272"/>
      <c r="BF82" s="272"/>
    </row>
    <row r="83" spans="2:58" ht="15" x14ac:dyDescent="0.25">
      <c r="B83" s="108"/>
      <c r="C83" s="15"/>
      <c r="D83" s="15"/>
      <c r="E83" s="15"/>
      <c r="F83" s="15"/>
      <c r="G83" s="92"/>
      <c r="H83" s="36"/>
      <c r="I83" s="36"/>
      <c r="K83" s="108"/>
      <c r="L83" s="15"/>
      <c r="M83" s="15"/>
      <c r="N83" s="15"/>
      <c r="O83" s="15"/>
      <c r="P83" s="15"/>
      <c r="Q83" s="15"/>
      <c r="R83" s="15"/>
      <c r="S83" s="92"/>
      <c r="U83" s="108"/>
      <c r="V83" s="15"/>
      <c r="W83" s="15"/>
      <c r="X83" s="15"/>
      <c r="Y83" s="15"/>
      <c r="Z83" s="15"/>
      <c r="AA83" s="15"/>
      <c r="AB83" s="92"/>
      <c r="AD83" s="36"/>
      <c r="AF83" s="108"/>
      <c r="AG83" s="164"/>
      <c r="AH83" s="205">
        <f t="shared" si="2"/>
        <v>0</v>
      </c>
      <c r="AI83" s="197" t="e">
        <f t="shared" si="3"/>
        <v>#DIV/0!</v>
      </c>
      <c r="AK83" s="108"/>
      <c r="AL83" s="15"/>
      <c r="AM83" s="15"/>
      <c r="AN83" s="15"/>
      <c r="AO83" s="15"/>
      <c r="AP83" s="15"/>
      <c r="AQ83" s="15"/>
      <c r="AR83" s="92"/>
      <c r="AT83" s="108"/>
      <c r="AU83" s="15"/>
      <c r="AV83" s="15"/>
      <c r="AW83" s="15"/>
      <c r="AX83" s="15"/>
      <c r="AY83" s="15"/>
      <c r="AZ83" s="15"/>
      <c r="BA83" s="92"/>
      <c r="BC83" s="272"/>
      <c r="BD83" s="272"/>
      <c r="BF83" s="272"/>
    </row>
    <row r="84" spans="2:58" ht="15" x14ac:dyDescent="0.25">
      <c r="B84" s="108"/>
      <c r="C84" s="15"/>
      <c r="D84" s="15"/>
      <c r="E84" s="15"/>
      <c r="F84" s="15"/>
      <c r="G84" s="92"/>
      <c r="H84" s="36"/>
      <c r="I84" s="36"/>
      <c r="K84" s="108"/>
      <c r="L84" s="15"/>
      <c r="M84" s="15"/>
      <c r="N84" s="15"/>
      <c r="O84" s="15"/>
      <c r="P84" s="15"/>
      <c r="Q84" s="15"/>
      <c r="R84" s="15"/>
      <c r="S84" s="92"/>
      <c r="U84" s="108"/>
      <c r="V84" s="15"/>
      <c r="W84" s="15"/>
      <c r="X84" s="15"/>
      <c r="Y84" s="15"/>
      <c r="Z84" s="15"/>
      <c r="AA84" s="15"/>
      <c r="AB84" s="92"/>
      <c r="AD84" s="36"/>
      <c r="AF84" s="108"/>
      <c r="AG84" s="164"/>
      <c r="AH84" s="205">
        <f t="shared" si="2"/>
        <v>0</v>
      </c>
      <c r="AI84" s="197" t="e">
        <f t="shared" si="3"/>
        <v>#DIV/0!</v>
      </c>
      <c r="AK84" s="108"/>
      <c r="AL84" s="15"/>
      <c r="AM84" s="15"/>
      <c r="AN84" s="15"/>
      <c r="AO84" s="15"/>
      <c r="AP84" s="15"/>
      <c r="AQ84" s="15"/>
      <c r="AR84" s="92"/>
      <c r="AT84" s="108"/>
      <c r="AU84" s="15"/>
      <c r="AV84" s="15"/>
      <c r="AW84" s="15"/>
      <c r="AX84" s="15"/>
      <c r="AY84" s="15"/>
      <c r="AZ84" s="15"/>
      <c r="BA84" s="92"/>
      <c r="BC84" s="272"/>
      <c r="BD84" s="272"/>
      <c r="BF84" s="272"/>
    </row>
    <row r="85" spans="2:58" ht="15" x14ac:dyDescent="0.25">
      <c r="B85" s="108"/>
      <c r="C85" s="15"/>
      <c r="D85" s="15"/>
      <c r="E85" s="15"/>
      <c r="F85" s="15"/>
      <c r="G85" s="92"/>
      <c r="H85" s="36"/>
      <c r="I85" s="36"/>
      <c r="K85" s="108"/>
      <c r="L85" s="15"/>
      <c r="M85" s="15"/>
      <c r="N85" s="15"/>
      <c r="O85" s="15"/>
      <c r="P85" s="15"/>
      <c r="Q85" s="15"/>
      <c r="R85" s="15"/>
      <c r="S85" s="92"/>
      <c r="U85" s="108"/>
      <c r="V85" s="15"/>
      <c r="W85" s="15"/>
      <c r="X85" s="15"/>
      <c r="Y85" s="15"/>
      <c r="Z85" s="15"/>
      <c r="AA85" s="15"/>
      <c r="AB85" s="92"/>
      <c r="AD85" s="36"/>
      <c r="AF85" s="108"/>
      <c r="AG85" s="164"/>
      <c r="AH85" s="205">
        <f t="shared" si="2"/>
        <v>0</v>
      </c>
      <c r="AI85" s="197" t="e">
        <f t="shared" si="3"/>
        <v>#DIV/0!</v>
      </c>
      <c r="AK85" s="108"/>
      <c r="AL85" s="15"/>
      <c r="AM85" s="15"/>
      <c r="AN85" s="15"/>
      <c r="AO85" s="15"/>
      <c r="AP85" s="15"/>
      <c r="AQ85" s="15"/>
      <c r="AR85" s="92"/>
      <c r="AT85" s="108"/>
      <c r="AU85" s="15"/>
      <c r="AV85" s="15"/>
      <c r="AW85" s="15"/>
      <c r="AX85" s="15"/>
      <c r="AY85" s="15"/>
      <c r="AZ85" s="15"/>
      <c r="BA85" s="92"/>
      <c r="BC85" s="272"/>
      <c r="BD85" s="272"/>
      <c r="BF85" s="272"/>
    </row>
    <row r="86" spans="2:58" ht="15" x14ac:dyDescent="0.25">
      <c r="B86" s="108"/>
      <c r="C86" s="15"/>
      <c r="D86" s="15"/>
      <c r="E86" s="15"/>
      <c r="F86" s="15"/>
      <c r="G86" s="92"/>
      <c r="H86" s="36"/>
      <c r="I86" s="36"/>
      <c r="K86" s="108"/>
      <c r="L86" s="15"/>
      <c r="M86" s="15"/>
      <c r="N86" s="15"/>
      <c r="O86" s="15"/>
      <c r="P86" s="15"/>
      <c r="Q86" s="15"/>
      <c r="R86" s="15"/>
      <c r="S86" s="92"/>
      <c r="U86" s="108"/>
      <c r="V86" s="15"/>
      <c r="W86" s="15"/>
      <c r="X86" s="15"/>
      <c r="Y86" s="15"/>
      <c r="Z86" s="15"/>
      <c r="AA86" s="15"/>
      <c r="AB86" s="92"/>
      <c r="AD86" s="36"/>
      <c r="AF86" s="108"/>
      <c r="AG86" s="164"/>
      <c r="AH86" s="205">
        <f t="shared" si="2"/>
        <v>0</v>
      </c>
      <c r="AI86" s="197" t="e">
        <f t="shared" si="3"/>
        <v>#DIV/0!</v>
      </c>
      <c r="AK86" s="108"/>
      <c r="AL86" s="15"/>
      <c r="AM86" s="15"/>
      <c r="AN86" s="15"/>
      <c r="AO86" s="15"/>
      <c r="AP86" s="15"/>
      <c r="AQ86" s="15"/>
      <c r="AR86" s="92"/>
      <c r="AT86" s="108"/>
      <c r="AU86" s="15"/>
      <c r="AV86" s="15"/>
      <c r="AW86" s="15"/>
      <c r="AX86" s="15"/>
      <c r="AY86" s="15"/>
      <c r="AZ86" s="15"/>
      <c r="BA86" s="92"/>
      <c r="BC86" s="272"/>
      <c r="BD86" s="272"/>
      <c r="BF86" s="272"/>
    </row>
    <row r="87" spans="2:58" ht="15" x14ac:dyDescent="0.25">
      <c r="B87" s="108"/>
      <c r="C87" s="15"/>
      <c r="D87" s="15"/>
      <c r="E87" s="15"/>
      <c r="F87" s="15"/>
      <c r="G87" s="92"/>
      <c r="H87" s="36"/>
      <c r="I87" s="36"/>
      <c r="K87" s="108"/>
      <c r="L87" s="15"/>
      <c r="M87" s="15"/>
      <c r="N87" s="15"/>
      <c r="O87" s="15"/>
      <c r="P87" s="15"/>
      <c r="Q87" s="15"/>
      <c r="R87" s="15"/>
      <c r="S87" s="92"/>
      <c r="U87" s="108"/>
      <c r="V87" s="15"/>
      <c r="W87" s="15"/>
      <c r="X87" s="15"/>
      <c r="Y87" s="15"/>
      <c r="Z87" s="15"/>
      <c r="AA87" s="15"/>
      <c r="AB87" s="92"/>
      <c r="AD87" s="36"/>
      <c r="AF87" s="108"/>
      <c r="AG87" s="164"/>
      <c r="AH87" s="205">
        <f t="shared" si="2"/>
        <v>0</v>
      </c>
      <c r="AI87" s="197" t="e">
        <f t="shared" si="3"/>
        <v>#DIV/0!</v>
      </c>
      <c r="AK87" s="108"/>
      <c r="AL87" s="15"/>
      <c r="AM87" s="15"/>
      <c r="AN87" s="15"/>
      <c r="AO87" s="15"/>
      <c r="AP87" s="15"/>
      <c r="AQ87" s="15"/>
      <c r="AR87" s="92"/>
      <c r="AT87" s="108"/>
      <c r="AU87" s="15"/>
      <c r="AV87" s="15"/>
      <c r="AW87" s="15"/>
      <c r="AX87" s="15"/>
      <c r="AY87" s="15"/>
      <c r="AZ87" s="15"/>
      <c r="BA87" s="92"/>
      <c r="BC87" s="272"/>
      <c r="BD87" s="272"/>
      <c r="BF87" s="272"/>
    </row>
    <row r="88" spans="2:58" ht="15" x14ac:dyDescent="0.25">
      <c r="B88" s="108"/>
      <c r="C88" s="15"/>
      <c r="D88" s="15"/>
      <c r="E88" s="15"/>
      <c r="F88" s="15"/>
      <c r="G88" s="92"/>
      <c r="H88" s="36"/>
      <c r="I88" s="36"/>
      <c r="K88" s="108"/>
      <c r="L88" s="15"/>
      <c r="M88" s="15"/>
      <c r="N88" s="15"/>
      <c r="O88" s="15"/>
      <c r="P88" s="15"/>
      <c r="Q88" s="15"/>
      <c r="R88" s="15"/>
      <c r="S88" s="92"/>
      <c r="U88" s="108"/>
      <c r="V88" s="15"/>
      <c r="W88" s="15"/>
      <c r="X88" s="15"/>
      <c r="Y88" s="15"/>
      <c r="Z88" s="15"/>
      <c r="AA88" s="15"/>
      <c r="AB88" s="92"/>
      <c r="AD88" s="36"/>
      <c r="AF88" s="108"/>
      <c r="AG88" s="164"/>
      <c r="AH88" s="205">
        <f t="shared" si="2"/>
        <v>0</v>
      </c>
      <c r="AI88" s="197" t="e">
        <f t="shared" si="3"/>
        <v>#DIV/0!</v>
      </c>
      <c r="AK88" s="108"/>
      <c r="AL88" s="15"/>
      <c r="AM88" s="15"/>
      <c r="AN88" s="15"/>
      <c r="AO88" s="15"/>
      <c r="AP88" s="15"/>
      <c r="AQ88" s="15"/>
      <c r="AR88" s="92"/>
      <c r="AT88" s="108"/>
      <c r="AU88" s="15"/>
      <c r="AV88" s="15"/>
      <c r="AW88" s="15"/>
      <c r="AX88" s="15"/>
      <c r="AY88" s="15"/>
      <c r="AZ88" s="15"/>
      <c r="BA88" s="92"/>
      <c r="BC88" s="272"/>
      <c r="BD88" s="272"/>
      <c r="BF88" s="272"/>
    </row>
    <row r="89" spans="2:58" ht="15" x14ac:dyDescent="0.25">
      <c r="B89" s="108"/>
      <c r="C89" s="15"/>
      <c r="D89" s="15"/>
      <c r="E89" s="15"/>
      <c r="F89" s="15"/>
      <c r="G89" s="92"/>
      <c r="H89" s="36"/>
      <c r="I89" s="36"/>
      <c r="K89" s="108"/>
      <c r="L89" s="15"/>
      <c r="M89" s="15"/>
      <c r="N89" s="15"/>
      <c r="O89" s="15"/>
      <c r="P89" s="15"/>
      <c r="Q89" s="15"/>
      <c r="R89" s="15"/>
      <c r="S89" s="92"/>
      <c r="U89" s="108"/>
      <c r="V89" s="15"/>
      <c r="W89" s="15"/>
      <c r="X89" s="15"/>
      <c r="Y89" s="15"/>
      <c r="Z89" s="15"/>
      <c r="AA89" s="15"/>
      <c r="AB89" s="92"/>
      <c r="AD89" s="36"/>
      <c r="AF89" s="108"/>
      <c r="AG89" s="164"/>
      <c r="AH89" s="205">
        <f t="shared" si="2"/>
        <v>0</v>
      </c>
      <c r="AI89" s="197" t="e">
        <f t="shared" si="3"/>
        <v>#DIV/0!</v>
      </c>
      <c r="AK89" s="108"/>
      <c r="AL89" s="15"/>
      <c r="AM89" s="15"/>
      <c r="AN89" s="15"/>
      <c r="AO89" s="15"/>
      <c r="AP89" s="15"/>
      <c r="AQ89" s="15"/>
      <c r="AR89" s="92"/>
      <c r="AT89" s="108"/>
      <c r="AU89" s="15"/>
      <c r="AV89" s="15"/>
      <c r="AW89" s="15"/>
      <c r="AX89" s="15"/>
      <c r="AY89" s="15"/>
      <c r="AZ89" s="15"/>
      <c r="BA89" s="92"/>
      <c r="BC89" s="272"/>
      <c r="BD89" s="272"/>
      <c r="BF89" s="272"/>
    </row>
    <row r="90" spans="2:58" ht="15" x14ac:dyDescent="0.25">
      <c r="B90" s="108"/>
      <c r="C90" s="15"/>
      <c r="D90" s="15"/>
      <c r="E90" s="15"/>
      <c r="F90" s="15"/>
      <c r="G90" s="92"/>
      <c r="H90" s="36"/>
      <c r="I90" s="36"/>
      <c r="K90" s="108"/>
      <c r="L90" s="15"/>
      <c r="M90" s="15"/>
      <c r="N90" s="15"/>
      <c r="O90" s="15"/>
      <c r="P90" s="15"/>
      <c r="Q90" s="15"/>
      <c r="R90" s="15"/>
      <c r="S90" s="92"/>
      <c r="U90" s="108"/>
      <c r="V90" s="15"/>
      <c r="W90" s="15"/>
      <c r="X90" s="15"/>
      <c r="Y90" s="15"/>
      <c r="Z90" s="15"/>
      <c r="AA90" s="15"/>
      <c r="AB90" s="92"/>
      <c r="AD90" s="36"/>
      <c r="AF90" s="108"/>
      <c r="AG90" s="164"/>
      <c r="AH90" s="205">
        <f t="shared" si="2"/>
        <v>0</v>
      </c>
      <c r="AI90" s="197" t="e">
        <f t="shared" si="3"/>
        <v>#DIV/0!</v>
      </c>
      <c r="AK90" s="108"/>
      <c r="AL90" s="15"/>
      <c r="AM90" s="15"/>
      <c r="AN90" s="15"/>
      <c r="AO90" s="15"/>
      <c r="AP90" s="15"/>
      <c r="AQ90" s="15"/>
      <c r="AR90" s="92"/>
      <c r="AT90" s="108"/>
      <c r="AU90" s="15"/>
      <c r="AV90" s="15"/>
      <c r="AW90" s="15"/>
      <c r="AX90" s="15"/>
      <c r="AY90" s="15"/>
      <c r="AZ90" s="15"/>
      <c r="BA90" s="92"/>
      <c r="BC90" s="272"/>
      <c r="BD90" s="272"/>
      <c r="BF90" s="272"/>
    </row>
    <row r="91" spans="2:58" ht="15" x14ac:dyDescent="0.25">
      <c r="B91" s="108"/>
      <c r="C91" s="15"/>
      <c r="D91" s="15"/>
      <c r="E91" s="15"/>
      <c r="F91" s="15"/>
      <c r="G91" s="92"/>
      <c r="H91" s="36"/>
      <c r="I91" s="36"/>
      <c r="K91" s="108"/>
      <c r="L91" s="15"/>
      <c r="M91" s="15"/>
      <c r="N91" s="15"/>
      <c r="O91" s="15"/>
      <c r="P91" s="15"/>
      <c r="Q91" s="15"/>
      <c r="R91" s="15"/>
      <c r="S91" s="92"/>
      <c r="U91" s="108"/>
      <c r="V91" s="15"/>
      <c r="W91" s="15"/>
      <c r="X91" s="15"/>
      <c r="Y91" s="15"/>
      <c r="Z91" s="15"/>
      <c r="AA91" s="15"/>
      <c r="AB91" s="92"/>
      <c r="AD91" s="36"/>
      <c r="AF91" s="108"/>
      <c r="AG91" s="164"/>
      <c r="AH91" s="205">
        <f t="shared" si="2"/>
        <v>0</v>
      </c>
      <c r="AI91" s="197" t="e">
        <f t="shared" si="3"/>
        <v>#DIV/0!</v>
      </c>
      <c r="AK91" s="108"/>
      <c r="AL91" s="15"/>
      <c r="AM91" s="15"/>
      <c r="AN91" s="15"/>
      <c r="AO91" s="15"/>
      <c r="AP91" s="15"/>
      <c r="AQ91" s="15"/>
      <c r="AR91" s="92"/>
      <c r="AT91" s="108"/>
      <c r="AU91" s="15"/>
      <c r="AV91" s="15"/>
      <c r="AW91" s="15"/>
      <c r="AX91" s="15"/>
      <c r="AY91" s="15"/>
      <c r="AZ91" s="15"/>
      <c r="BA91" s="92"/>
      <c r="BC91" s="272"/>
      <c r="BD91" s="272"/>
      <c r="BF91" s="272"/>
    </row>
    <row r="92" spans="2:58" ht="15" x14ac:dyDescent="0.25">
      <c r="B92" s="108"/>
      <c r="C92" s="15"/>
      <c r="D92" s="15"/>
      <c r="E92" s="15"/>
      <c r="F92" s="15"/>
      <c r="G92" s="92"/>
      <c r="H92" s="36"/>
      <c r="I92" s="36"/>
      <c r="K92" s="108"/>
      <c r="L92" s="15"/>
      <c r="M92" s="15"/>
      <c r="N92" s="15"/>
      <c r="O92" s="15"/>
      <c r="P92" s="15"/>
      <c r="Q92" s="15"/>
      <c r="R92" s="15"/>
      <c r="S92" s="92"/>
      <c r="U92" s="108"/>
      <c r="V92" s="15"/>
      <c r="W92" s="15"/>
      <c r="X92" s="15"/>
      <c r="Y92" s="15"/>
      <c r="Z92" s="15"/>
      <c r="AA92" s="15"/>
      <c r="AB92" s="92"/>
      <c r="AD92" s="36"/>
      <c r="AF92" s="108"/>
      <c r="AG92" s="164"/>
      <c r="AH92" s="205">
        <f t="shared" si="2"/>
        <v>0</v>
      </c>
      <c r="AI92" s="197" t="e">
        <f t="shared" si="3"/>
        <v>#DIV/0!</v>
      </c>
      <c r="AK92" s="108"/>
      <c r="AL92" s="15"/>
      <c r="AM92" s="15"/>
      <c r="AN92" s="15"/>
      <c r="AO92" s="15"/>
      <c r="AP92" s="15"/>
      <c r="AQ92" s="15"/>
      <c r="AR92" s="92"/>
      <c r="AT92" s="108"/>
      <c r="AU92" s="15"/>
      <c r="AV92" s="15"/>
      <c r="AW92" s="15"/>
      <c r="AX92" s="15"/>
      <c r="AY92" s="15"/>
      <c r="AZ92" s="15"/>
      <c r="BA92" s="92"/>
      <c r="BC92" s="272"/>
      <c r="BD92" s="272"/>
      <c r="BF92" s="272"/>
    </row>
    <row r="93" spans="2:58" ht="15" x14ac:dyDescent="0.25">
      <c r="B93" s="108"/>
      <c r="C93" s="15"/>
      <c r="D93" s="15"/>
      <c r="E93" s="15"/>
      <c r="F93" s="15"/>
      <c r="G93" s="92"/>
      <c r="H93" s="36"/>
      <c r="I93" s="36"/>
      <c r="K93" s="108"/>
      <c r="L93" s="15"/>
      <c r="M93" s="15"/>
      <c r="N93" s="15"/>
      <c r="O93" s="15"/>
      <c r="P93" s="15"/>
      <c r="Q93" s="15"/>
      <c r="R93" s="15"/>
      <c r="S93" s="92"/>
      <c r="U93" s="108"/>
      <c r="V93" s="15"/>
      <c r="W93" s="15"/>
      <c r="X93" s="15"/>
      <c r="Y93" s="15"/>
      <c r="Z93" s="15"/>
      <c r="AA93" s="15"/>
      <c r="AB93" s="92"/>
      <c r="AD93" s="36"/>
      <c r="AF93" s="108"/>
      <c r="AG93" s="164"/>
      <c r="AH93" s="205">
        <f t="shared" si="2"/>
        <v>0</v>
      </c>
      <c r="AI93" s="197" t="e">
        <f t="shared" si="3"/>
        <v>#DIV/0!</v>
      </c>
      <c r="AK93" s="108"/>
      <c r="AL93" s="15"/>
      <c r="AM93" s="15"/>
      <c r="AN93" s="15"/>
      <c r="AO93" s="15"/>
      <c r="AP93" s="15"/>
      <c r="AQ93" s="15"/>
      <c r="AR93" s="92"/>
      <c r="AT93" s="108"/>
      <c r="AU93" s="15"/>
      <c r="AV93" s="15"/>
      <c r="AW93" s="15"/>
      <c r="AX93" s="15"/>
      <c r="AY93" s="15"/>
      <c r="AZ93" s="15"/>
      <c r="BA93" s="92"/>
      <c r="BC93" s="272"/>
      <c r="BD93" s="272"/>
      <c r="BF93" s="272"/>
    </row>
    <row r="94" spans="2:58" ht="15" x14ac:dyDescent="0.25">
      <c r="B94" s="108"/>
      <c r="C94" s="15"/>
      <c r="D94" s="15"/>
      <c r="E94" s="15"/>
      <c r="F94" s="15"/>
      <c r="G94" s="92"/>
      <c r="H94" s="36"/>
      <c r="I94" s="36"/>
      <c r="K94" s="108"/>
      <c r="L94" s="15"/>
      <c r="M94" s="15"/>
      <c r="N94" s="15"/>
      <c r="O94" s="15"/>
      <c r="P94" s="15"/>
      <c r="Q94" s="15"/>
      <c r="R94" s="15"/>
      <c r="S94" s="92"/>
      <c r="U94" s="108"/>
      <c r="V94" s="15"/>
      <c r="W94" s="15"/>
      <c r="X94" s="15"/>
      <c r="Y94" s="15"/>
      <c r="Z94" s="15"/>
      <c r="AA94" s="15"/>
      <c r="AB94" s="92"/>
      <c r="AD94" s="36"/>
      <c r="AF94" s="108"/>
      <c r="AG94" s="164"/>
      <c r="AH94" s="205">
        <f t="shared" si="2"/>
        <v>0</v>
      </c>
      <c r="AI94" s="197" t="e">
        <f t="shared" si="3"/>
        <v>#DIV/0!</v>
      </c>
      <c r="AK94" s="108"/>
      <c r="AL94" s="15"/>
      <c r="AM94" s="15"/>
      <c r="AN94" s="15"/>
      <c r="AO94" s="15"/>
      <c r="AP94" s="15"/>
      <c r="AQ94" s="15"/>
      <c r="AR94" s="92"/>
      <c r="AT94" s="108"/>
      <c r="AU94" s="15"/>
      <c r="AV94" s="15"/>
      <c r="AW94" s="15"/>
      <c r="AX94" s="15"/>
      <c r="AY94" s="15"/>
      <c r="AZ94" s="15"/>
      <c r="BA94" s="92"/>
      <c r="BC94" s="272"/>
      <c r="BD94" s="272"/>
      <c r="BF94" s="272"/>
    </row>
    <row r="95" spans="2:58" ht="15" x14ac:dyDescent="0.25">
      <c r="B95" s="108"/>
      <c r="C95" s="15"/>
      <c r="D95" s="15"/>
      <c r="E95" s="15"/>
      <c r="F95" s="15"/>
      <c r="G95" s="92"/>
      <c r="H95" s="36"/>
      <c r="I95" s="36"/>
      <c r="K95" s="108"/>
      <c r="L95" s="15"/>
      <c r="M95" s="15"/>
      <c r="N95" s="15"/>
      <c r="O95" s="15"/>
      <c r="P95" s="15"/>
      <c r="Q95" s="15"/>
      <c r="R95" s="15"/>
      <c r="S95" s="92"/>
      <c r="U95" s="108"/>
      <c r="V95" s="15"/>
      <c r="W95" s="15"/>
      <c r="X95" s="15"/>
      <c r="Y95" s="15"/>
      <c r="Z95" s="15"/>
      <c r="AA95" s="15"/>
      <c r="AB95" s="92"/>
      <c r="AD95" s="36"/>
      <c r="AF95" s="108"/>
      <c r="AG95" s="164"/>
      <c r="AH95" s="205">
        <f t="shared" si="2"/>
        <v>0</v>
      </c>
      <c r="AI95" s="197" t="e">
        <f t="shared" si="3"/>
        <v>#DIV/0!</v>
      </c>
      <c r="AK95" s="108"/>
      <c r="AL95" s="15"/>
      <c r="AM95" s="15"/>
      <c r="AN95" s="15"/>
      <c r="AO95" s="15"/>
      <c r="AP95" s="15"/>
      <c r="AQ95" s="15"/>
      <c r="AR95" s="92"/>
      <c r="AT95" s="108"/>
      <c r="AU95" s="15"/>
      <c r="AV95" s="15"/>
      <c r="AW95" s="15"/>
      <c r="AX95" s="15"/>
      <c r="AY95" s="15"/>
      <c r="AZ95" s="15"/>
      <c r="BA95" s="92"/>
      <c r="BC95" s="272"/>
      <c r="BD95" s="272"/>
      <c r="BF95" s="272"/>
    </row>
    <row r="96" spans="2:58" ht="15" x14ac:dyDescent="0.25">
      <c r="B96" s="108"/>
      <c r="C96" s="15"/>
      <c r="D96" s="15"/>
      <c r="E96" s="15"/>
      <c r="F96" s="15"/>
      <c r="G96" s="92"/>
      <c r="H96" s="36"/>
      <c r="I96" s="36"/>
      <c r="K96" s="108"/>
      <c r="L96" s="15"/>
      <c r="M96" s="15"/>
      <c r="N96" s="15"/>
      <c r="O96" s="15"/>
      <c r="P96" s="15"/>
      <c r="Q96" s="15"/>
      <c r="R96" s="15"/>
      <c r="S96" s="92"/>
      <c r="U96" s="108"/>
      <c r="V96" s="15"/>
      <c r="W96" s="15"/>
      <c r="X96" s="15"/>
      <c r="Y96" s="15"/>
      <c r="Z96" s="15"/>
      <c r="AA96" s="15"/>
      <c r="AB96" s="92"/>
      <c r="AD96" s="36"/>
      <c r="AF96" s="108"/>
      <c r="AG96" s="164"/>
      <c r="AH96" s="205">
        <f t="shared" si="2"/>
        <v>0</v>
      </c>
      <c r="AI96" s="197" t="e">
        <f t="shared" si="3"/>
        <v>#DIV/0!</v>
      </c>
      <c r="AK96" s="108"/>
      <c r="AL96" s="15"/>
      <c r="AM96" s="15"/>
      <c r="AN96" s="15"/>
      <c r="AO96" s="15"/>
      <c r="AP96" s="15"/>
      <c r="AQ96" s="15"/>
      <c r="AR96" s="92"/>
      <c r="AT96" s="108"/>
      <c r="AU96" s="15"/>
      <c r="AV96" s="15"/>
      <c r="AW96" s="15"/>
      <c r="AX96" s="15"/>
      <c r="AY96" s="15"/>
      <c r="AZ96" s="15"/>
      <c r="BA96" s="92"/>
      <c r="BC96" s="272"/>
      <c r="BD96" s="272"/>
      <c r="BF96" s="272"/>
    </row>
    <row r="97" spans="2:58" ht="15" x14ac:dyDescent="0.25">
      <c r="B97" s="108"/>
      <c r="C97" s="15"/>
      <c r="D97" s="15"/>
      <c r="E97" s="15"/>
      <c r="F97" s="15"/>
      <c r="G97" s="92"/>
      <c r="H97" s="36"/>
      <c r="I97" s="36"/>
      <c r="K97" s="108"/>
      <c r="L97" s="15"/>
      <c r="M97" s="15"/>
      <c r="N97" s="15"/>
      <c r="O97" s="15"/>
      <c r="P97" s="15"/>
      <c r="Q97" s="15"/>
      <c r="R97" s="15"/>
      <c r="S97" s="92"/>
      <c r="U97" s="108"/>
      <c r="V97" s="15"/>
      <c r="W97" s="15"/>
      <c r="X97" s="15"/>
      <c r="Y97" s="15"/>
      <c r="Z97" s="15"/>
      <c r="AA97" s="15"/>
      <c r="AB97" s="92"/>
      <c r="AD97" s="36"/>
      <c r="AF97" s="108"/>
      <c r="AG97" s="164"/>
      <c r="AH97" s="205">
        <f t="shared" si="2"/>
        <v>0</v>
      </c>
      <c r="AI97" s="197" t="e">
        <f t="shared" si="3"/>
        <v>#DIV/0!</v>
      </c>
      <c r="AK97" s="108"/>
      <c r="AL97" s="15"/>
      <c r="AM97" s="15"/>
      <c r="AN97" s="15"/>
      <c r="AO97" s="15"/>
      <c r="AP97" s="15"/>
      <c r="AQ97" s="15"/>
      <c r="AR97" s="92"/>
      <c r="AT97" s="108"/>
      <c r="AU97" s="15"/>
      <c r="AV97" s="15"/>
      <c r="AW97" s="15"/>
      <c r="AX97" s="15"/>
      <c r="AY97" s="15"/>
      <c r="AZ97" s="15"/>
      <c r="BA97" s="92"/>
      <c r="BC97" s="272"/>
      <c r="BD97" s="272"/>
      <c r="BF97" s="272"/>
    </row>
    <row r="98" spans="2:58" ht="15" x14ac:dyDescent="0.25">
      <c r="B98" s="108"/>
      <c r="C98" s="15"/>
      <c r="D98" s="15"/>
      <c r="E98" s="15"/>
      <c r="F98" s="15"/>
      <c r="G98" s="92"/>
      <c r="H98" s="36"/>
      <c r="I98" s="36"/>
      <c r="K98" s="108"/>
      <c r="L98" s="15"/>
      <c r="M98" s="15"/>
      <c r="N98" s="15"/>
      <c r="O98" s="15"/>
      <c r="P98" s="15"/>
      <c r="Q98" s="15"/>
      <c r="R98" s="15"/>
      <c r="S98" s="92"/>
      <c r="U98" s="108"/>
      <c r="V98" s="15"/>
      <c r="W98" s="15"/>
      <c r="X98" s="15"/>
      <c r="Y98" s="15"/>
      <c r="Z98" s="15"/>
      <c r="AA98" s="15"/>
      <c r="AB98" s="92"/>
      <c r="AD98" s="36"/>
      <c r="AF98" s="108"/>
      <c r="AG98" s="164"/>
      <c r="AH98" s="205">
        <f t="shared" si="2"/>
        <v>0</v>
      </c>
      <c r="AI98" s="197" t="e">
        <f t="shared" si="3"/>
        <v>#DIV/0!</v>
      </c>
      <c r="AK98" s="108"/>
      <c r="AL98" s="15"/>
      <c r="AM98" s="15"/>
      <c r="AN98" s="15"/>
      <c r="AO98" s="15"/>
      <c r="AP98" s="15"/>
      <c r="AQ98" s="15"/>
      <c r="AR98" s="92"/>
      <c r="AT98" s="108"/>
      <c r="AU98" s="15"/>
      <c r="AV98" s="15"/>
      <c r="AW98" s="15"/>
      <c r="AX98" s="15"/>
      <c r="AY98" s="15"/>
      <c r="AZ98" s="15"/>
      <c r="BA98" s="92"/>
      <c r="BC98" s="272"/>
      <c r="BD98" s="272"/>
      <c r="BF98" s="272"/>
    </row>
    <row r="99" spans="2:58" ht="15" x14ac:dyDescent="0.25">
      <c r="B99" s="108"/>
      <c r="C99" s="15"/>
      <c r="D99" s="15"/>
      <c r="E99" s="15"/>
      <c r="F99" s="15"/>
      <c r="G99" s="92"/>
      <c r="H99" s="36"/>
      <c r="I99" s="36"/>
      <c r="K99" s="108"/>
      <c r="L99" s="15"/>
      <c r="M99" s="15"/>
      <c r="N99" s="15"/>
      <c r="O99" s="15"/>
      <c r="P99" s="15"/>
      <c r="Q99" s="15"/>
      <c r="R99" s="15"/>
      <c r="S99" s="92"/>
      <c r="U99" s="108"/>
      <c r="V99" s="15"/>
      <c r="W99" s="15"/>
      <c r="X99" s="15"/>
      <c r="Y99" s="15"/>
      <c r="Z99" s="15"/>
      <c r="AA99" s="15"/>
      <c r="AB99" s="92"/>
      <c r="AD99" s="36"/>
      <c r="AF99" s="108"/>
      <c r="AG99" s="164"/>
      <c r="AH99" s="205">
        <f t="shared" si="2"/>
        <v>0</v>
      </c>
      <c r="AI99" s="197" t="e">
        <f t="shared" si="3"/>
        <v>#DIV/0!</v>
      </c>
      <c r="AK99" s="108"/>
      <c r="AL99" s="15"/>
      <c r="AM99" s="15"/>
      <c r="AN99" s="15"/>
      <c r="AO99" s="15"/>
      <c r="AP99" s="15"/>
      <c r="AQ99" s="15"/>
      <c r="AR99" s="92"/>
      <c r="AT99" s="108"/>
      <c r="AU99" s="15"/>
      <c r="AV99" s="15"/>
      <c r="AW99" s="15"/>
      <c r="AX99" s="15"/>
      <c r="AY99" s="15"/>
      <c r="AZ99" s="15"/>
      <c r="BA99" s="92"/>
      <c r="BC99" s="272"/>
      <c r="BD99" s="272"/>
      <c r="BF99" s="272"/>
    </row>
    <row r="100" spans="2:58" ht="15" x14ac:dyDescent="0.25">
      <c r="B100" s="108"/>
      <c r="C100" s="15"/>
      <c r="D100" s="15"/>
      <c r="E100" s="15"/>
      <c r="F100" s="15"/>
      <c r="G100" s="92"/>
      <c r="H100" s="36"/>
      <c r="I100" s="36"/>
      <c r="K100" s="108"/>
      <c r="L100" s="15"/>
      <c r="M100" s="15"/>
      <c r="N100" s="15"/>
      <c r="O100" s="15"/>
      <c r="P100" s="15"/>
      <c r="Q100" s="15"/>
      <c r="R100" s="15"/>
      <c r="S100" s="92"/>
      <c r="U100" s="108"/>
      <c r="V100" s="15"/>
      <c r="W100" s="15"/>
      <c r="X100" s="15"/>
      <c r="Y100" s="15"/>
      <c r="Z100" s="15"/>
      <c r="AA100" s="15"/>
      <c r="AB100" s="92"/>
      <c r="AD100" s="36"/>
      <c r="AF100" s="108"/>
      <c r="AG100" s="164"/>
      <c r="AH100" s="205">
        <f t="shared" si="2"/>
        <v>0</v>
      </c>
      <c r="AI100" s="197" t="e">
        <f t="shared" si="3"/>
        <v>#DIV/0!</v>
      </c>
      <c r="AK100" s="108"/>
      <c r="AL100" s="15"/>
      <c r="AM100" s="15"/>
      <c r="AN100" s="15"/>
      <c r="AO100" s="15"/>
      <c r="AP100" s="15"/>
      <c r="AQ100" s="15"/>
      <c r="AR100" s="92"/>
      <c r="AT100" s="108"/>
      <c r="AU100" s="15"/>
      <c r="AV100" s="15"/>
      <c r="AW100" s="15"/>
      <c r="AX100" s="15"/>
      <c r="AY100" s="15"/>
      <c r="AZ100" s="15"/>
      <c r="BA100" s="92"/>
      <c r="BC100" s="272"/>
      <c r="BD100" s="272"/>
      <c r="BF100" s="272"/>
    </row>
    <row r="101" spans="2:58" ht="15" x14ac:dyDescent="0.25">
      <c r="B101" s="108"/>
      <c r="C101" s="15"/>
      <c r="D101" s="15"/>
      <c r="E101" s="15"/>
      <c r="F101" s="15"/>
      <c r="G101" s="92"/>
      <c r="H101" s="36"/>
      <c r="I101" s="36"/>
      <c r="K101" s="108"/>
      <c r="L101" s="15"/>
      <c r="M101" s="15"/>
      <c r="N101" s="15"/>
      <c r="O101" s="15"/>
      <c r="P101" s="15"/>
      <c r="Q101" s="15"/>
      <c r="R101" s="15"/>
      <c r="S101" s="92"/>
      <c r="U101" s="108"/>
      <c r="V101" s="15"/>
      <c r="W101" s="15"/>
      <c r="X101" s="15"/>
      <c r="Y101" s="15"/>
      <c r="Z101" s="15"/>
      <c r="AA101" s="15"/>
      <c r="AB101" s="92"/>
      <c r="AD101" s="36"/>
      <c r="AF101" s="108"/>
      <c r="AG101" s="164"/>
      <c r="AH101" s="205">
        <f t="shared" si="2"/>
        <v>0</v>
      </c>
      <c r="AI101" s="197" t="e">
        <f t="shared" si="3"/>
        <v>#DIV/0!</v>
      </c>
      <c r="AK101" s="108"/>
      <c r="AL101" s="15"/>
      <c r="AM101" s="15"/>
      <c r="AN101" s="15"/>
      <c r="AO101" s="15"/>
      <c r="AP101" s="15"/>
      <c r="AQ101" s="15"/>
      <c r="AR101" s="92"/>
      <c r="AT101" s="108"/>
      <c r="AU101" s="15"/>
      <c r="AV101" s="15"/>
      <c r="AW101" s="15"/>
      <c r="AX101" s="15"/>
      <c r="AY101" s="15"/>
      <c r="AZ101" s="15"/>
      <c r="BA101" s="92"/>
      <c r="BC101" s="272"/>
      <c r="BD101" s="272"/>
      <c r="BF101" s="272"/>
    </row>
    <row r="102" spans="2:58" ht="15" x14ac:dyDescent="0.25">
      <c r="B102" s="108"/>
      <c r="C102" s="15"/>
      <c r="D102" s="15"/>
      <c r="E102" s="15"/>
      <c r="F102" s="15"/>
      <c r="G102" s="92"/>
      <c r="H102" s="36"/>
      <c r="I102" s="36"/>
      <c r="K102" s="108"/>
      <c r="L102" s="15"/>
      <c r="M102" s="15"/>
      <c r="N102" s="15"/>
      <c r="O102" s="15"/>
      <c r="P102" s="15"/>
      <c r="Q102" s="15"/>
      <c r="R102" s="15"/>
      <c r="S102" s="92"/>
      <c r="U102" s="108"/>
      <c r="V102" s="15"/>
      <c r="W102" s="15"/>
      <c r="X102" s="15"/>
      <c r="Y102" s="15"/>
      <c r="Z102" s="15"/>
      <c r="AA102" s="15"/>
      <c r="AB102" s="92"/>
      <c r="AD102" s="36"/>
      <c r="AF102" s="108"/>
      <c r="AG102" s="164"/>
      <c r="AH102" s="205">
        <f t="shared" si="2"/>
        <v>0</v>
      </c>
      <c r="AI102" s="197" t="e">
        <f t="shared" si="3"/>
        <v>#DIV/0!</v>
      </c>
      <c r="AK102" s="108"/>
      <c r="AL102" s="15"/>
      <c r="AM102" s="15"/>
      <c r="AN102" s="15"/>
      <c r="AO102" s="15"/>
      <c r="AP102" s="15"/>
      <c r="AQ102" s="15"/>
      <c r="AR102" s="92"/>
      <c r="AT102" s="108"/>
      <c r="AU102" s="15"/>
      <c r="AV102" s="15"/>
      <c r="AW102" s="15"/>
      <c r="AX102" s="15"/>
      <c r="AY102" s="15"/>
      <c r="AZ102" s="15"/>
      <c r="BA102" s="92"/>
      <c r="BC102" s="272"/>
      <c r="BD102" s="272"/>
      <c r="BF102" s="272"/>
    </row>
    <row r="103" spans="2:58" ht="15" x14ac:dyDescent="0.25">
      <c r="B103" s="108"/>
      <c r="C103" s="15"/>
      <c r="D103" s="15"/>
      <c r="E103" s="15"/>
      <c r="F103" s="15"/>
      <c r="G103" s="92"/>
      <c r="H103" s="36"/>
      <c r="I103" s="36"/>
      <c r="K103" s="108"/>
      <c r="L103" s="15"/>
      <c r="M103" s="15"/>
      <c r="N103" s="15"/>
      <c r="O103" s="15"/>
      <c r="P103" s="15"/>
      <c r="Q103" s="15"/>
      <c r="R103" s="15"/>
      <c r="S103" s="92"/>
      <c r="U103" s="108"/>
      <c r="V103" s="15"/>
      <c r="W103" s="15"/>
      <c r="X103" s="15"/>
      <c r="Y103" s="15"/>
      <c r="Z103" s="15"/>
      <c r="AA103" s="15"/>
      <c r="AB103" s="92"/>
      <c r="AD103" s="36"/>
      <c r="AF103" s="108"/>
      <c r="AG103" s="164"/>
      <c r="AH103" s="205">
        <f t="shared" si="2"/>
        <v>0</v>
      </c>
      <c r="AI103" s="197" t="e">
        <f t="shared" si="3"/>
        <v>#DIV/0!</v>
      </c>
      <c r="AK103" s="108"/>
      <c r="AL103" s="15"/>
      <c r="AM103" s="15"/>
      <c r="AN103" s="15"/>
      <c r="AO103" s="15"/>
      <c r="AP103" s="15"/>
      <c r="AQ103" s="15"/>
      <c r="AR103" s="92"/>
      <c r="AT103" s="108"/>
      <c r="AU103" s="15"/>
      <c r="AV103" s="15"/>
      <c r="AW103" s="15"/>
      <c r="AX103" s="15"/>
      <c r="AY103" s="15"/>
      <c r="AZ103" s="15"/>
      <c r="BA103" s="92"/>
      <c r="BC103" s="272"/>
      <c r="BD103" s="272"/>
      <c r="BF103" s="272"/>
    </row>
    <row r="104" spans="2:58" ht="15" x14ac:dyDescent="0.25">
      <c r="B104" s="108"/>
      <c r="C104" s="15"/>
      <c r="D104" s="15"/>
      <c r="E104" s="15"/>
      <c r="F104" s="15"/>
      <c r="G104" s="92"/>
      <c r="H104" s="36"/>
      <c r="I104" s="36"/>
      <c r="K104" s="108"/>
      <c r="L104" s="15"/>
      <c r="M104" s="15"/>
      <c r="N104" s="15"/>
      <c r="O104" s="15"/>
      <c r="P104" s="15"/>
      <c r="Q104" s="15"/>
      <c r="R104" s="15"/>
      <c r="S104" s="92"/>
      <c r="U104" s="108"/>
      <c r="V104" s="15"/>
      <c r="W104" s="15"/>
      <c r="X104" s="15"/>
      <c r="Y104" s="15"/>
      <c r="Z104" s="15"/>
      <c r="AA104" s="15"/>
      <c r="AB104" s="92"/>
      <c r="AD104" s="36"/>
      <c r="AF104" s="108"/>
      <c r="AG104" s="164"/>
      <c r="AH104" s="205">
        <f t="shared" si="2"/>
        <v>0</v>
      </c>
      <c r="AI104" s="197" t="e">
        <f t="shared" si="3"/>
        <v>#DIV/0!</v>
      </c>
      <c r="AK104" s="108"/>
      <c r="AL104" s="15"/>
      <c r="AM104" s="15"/>
      <c r="AN104" s="15"/>
      <c r="AO104" s="15"/>
      <c r="AP104" s="15"/>
      <c r="AQ104" s="15"/>
      <c r="AR104" s="92"/>
      <c r="AT104" s="108"/>
      <c r="AU104" s="15"/>
      <c r="AV104" s="15"/>
      <c r="AW104" s="15"/>
      <c r="AX104" s="15"/>
      <c r="AY104" s="15"/>
      <c r="AZ104" s="15"/>
      <c r="BA104" s="92"/>
      <c r="BC104" s="272"/>
      <c r="BD104" s="272"/>
      <c r="BF104" s="272"/>
    </row>
    <row r="105" spans="2:58" ht="15" x14ac:dyDescent="0.25">
      <c r="B105" s="108"/>
      <c r="C105" s="15"/>
      <c r="D105" s="15"/>
      <c r="E105" s="15"/>
      <c r="F105" s="15"/>
      <c r="G105" s="92"/>
      <c r="H105" s="36"/>
      <c r="I105" s="36"/>
      <c r="K105" s="108"/>
      <c r="L105" s="15"/>
      <c r="M105" s="15"/>
      <c r="N105" s="15"/>
      <c r="O105" s="15"/>
      <c r="P105" s="15"/>
      <c r="Q105" s="15"/>
      <c r="R105" s="15"/>
      <c r="S105" s="92"/>
      <c r="U105" s="108"/>
      <c r="V105" s="15"/>
      <c r="W105" s="15"/>
      <c r="X105" s="15"/>
      <c r="Y105" s="15"/>
      <c r="Z105" s="15"/>
      <c r="AA105" s="15"/>
      <c r="AB105" s="92"/>
      <c r="AD105" s="36"/>
      <c r="AF105" s="108"/>
      <c r="AG105" s="164"/>
      <c r="AH105" s="205">
        <f t="shared" si="2"/>
        <v>0</v>
      </c>
      <c r="AI105" s="197" t="e">
        <f t="shared" si="3"/>
        <v>#DIV/0!</v>
      </c>
      <c r="AK105" s="108"/>
      <c r="AL105" s="15"/>
      <c r="AM105" s="15"/>
      <c r="AN105" s="15"/>
      <c r="AO105" s="15"/>
      <c r="AP105" s="15"/>
      <c r="AQ105" s="15"/>
      <c r="AR105" s="92"/>
      <c r="AT105" s="108"/>
      <c r="AU105" s="15"/>
      <c r="AV105" s="15"/>
      <c r="AW105" s="15"/>
      <c r="AX105" s="15"/>
      <c r="AY105" s="15"/>
      <c r="AZ105" s="15"/>
      <c r="BA105" s="92"/>
      <c r="BC105" s="272"/>
      <c r="BD105" s="272"/>
      <c r="BF105" s="272"/>
    </row>
    <row r="106" spans="2:58" ht="15" x14ac:dyDescent="0.25">
      <c r="B106" s="108"/>
      <c r="C106" s="15"/>
      <c r="D106" s="15"/>
      <c r="E106" s="15"/>
      <c r="F106" s="15"/>
      <c r="G106" s="92"/>
      <c r="H106" s="36"/>
      <c r="I106" s="36"/>
      <c r="K106" s="108"/>
      <c r="L106" s="15"/>
      <c r="M106" s="15"/>
      <c r="N106" s="15"/>
      <c r="O106" s="15"/>
      <c r="P106" s="15"/>
      <c r="Q106" s="15"/>
      <c r="R106" s="15"/>
      <c r="S106" s="92"/>
      <c r="U106" s="108"/>
      <c r="V106" s="15"/>
      <c r="W106" s="15"/>
      <c r="X106" s="15"/>
      <c r="Y106" s="15"/>
      <c r="Z106" s="15"/>
      <c r="AA106" s="15"/>
      <c r="AB106" s="92"/>
      <c r="AD106" s="36"/>
      <c r="AF106" s="108"/>
      <c r="AG106" s="164"/>
      <c r="AH106" s="205">
        <f t="shared" si="2"/>
        <v>0</v>
      </c>
      <c r="AI106" s="197" t="e">
        <f t="shared" si="3"/>
        <v>#DIV/0!</v>
      </c>
      <c r="AK106" s="108"/>
      <c r="AL106" s="15"/>
      <c r="AM106" s="15"/>
      <c r="AN106" s="15"/>
      <c r="AO106" s="15"/>
      <c r="AP106" s="15"/>
      <c r="AQ106" s="15"/>
      <c r="AR106" s="92"/>
      <c r="AT106" s="108"/>
      <c r="AU106" s="15"/>
      <c r="AV106" s="15"/>
      <c r="AW106" s="15"/>
      <c r="AX106" s="15"/>
      <c r="AY106" s="15"/>
      <c r="AZ106" s="15"/>
      <c r="BA106" s="92"/>
      <c r="BC106" s="272"/>
      <c r="BD106" s="272"/>
      <c r="BF106" s="272"/>
    </row>
    <row r="107" spans="2:58" ht="15" x14ac:dyDescent="0.25">
      <c r="B107" s="108"/>
      <c r="C107" s="15"/>
      <c r="D107" s="15"/>
      <c r="E107" s="15"/>
      <c r="F107" s="15"/>
      <c r="G107" s="92"/>
      <c r="H107" s="36"/>
      <c r="I107" s="36"/>
      <c r="K107" s="108"/>
      <c r="L107" s="15"/>
      <c r="M107" s="15"/>
      <c r="N107" s="15"/>
      <c r="O107" s="15"/>
      <c r="P107" s="15"/>
      <c r="Q107" s="15"/>
      <c r="R107" s="15"/>
      <c r="S107" s="92"/>
      <c r="U107" s="108"/>
      <c r="V107" s="15"/>
      <c r="W107" s="15"/>
      <c r="X107" s="15"/>
      <c r="Y107" s="15"/>
      <c r="Z107" s="15"/>
      <c r="AA107" s="15"/>
      <c r="AB107" s="92"/>
      <c r="AD107" s="36"/>
      <c r="AF107" s="108"/>
      <c r="AG107" s="164"/>
      <c r="AH107" s="205">
        <f t="shared" si="2"/>
        <v>0</v>
      </c>
      <c r="AI107" s="197" t="e">
        <f t="shared" si="3"/>
        <v>#DIV/0!</v>
      </c>
      <c r="AK107" s="108"/>
      <c r="AL107" s="15"/>
      <c r="AM107" s="15"/>
      <c r="AN107" s="15"/>
      <c r="AO107" s="15"/>
      <c r="AP107" s="15"/>
      <c r="AQ107" s="15"/>
      <c r="AR107" s="92"/>
      <c r="AT107" s="108"/>
      <c r="AU107" s="15"/>
      <c r="AV107" s="15"/>
      <c r="AW107" s="15"/>
      <c r="AX107" s="15"/>
      <c r="AY107" s="15"/>
      <c r="AZ107" s="15"/>
      <c r="BA107" s="92"/>
      <c r="BC107" s="272"/>
      <c r="BD107" s="272"/>
      <c r="BF107" s="272"/>
    </row>
    <row r="108" spans="2:58" ht="15" x14ac:dyDescent="0.25">
      <c r="B108" s="108"/>
      <c r="C108" s="15"/>
      <c r="D108" s="15"/>
      <c r="E108" s="15"/>
      <c r="F108" s="15"/>
      <c r="G108" s="92"/>
      <c r="H108" s="36"/>
      <c r="I108" s="36"/>
      <c r="K108" s="108"/>
      <c r="L108" s="15"/>
      <c r="M108" s="15"/>
      <c r="N108" s="15"/>
      <c r="O108" s="15"/>
      <c r="P108" s="15"/>
      <c r="Q108" s="15"/>
      <c r="R108" s="15"/>
      <c r="S108" s="92"/>
      <c r="U108" s="108"/>
      <c r="V108" s="15"/>
      <c r="W108" s="15"/>
      <c r="X108" s="15"/>
      <c r="Y108" s="15"/>
      <c r="Z108" s="15"/>
      <c r="AA108" s="15"/>
      <c r="AB108" s="92"/>
      <c r="AD108" s="36"/>
      <c r="AF108" s="108"/>
      <c r="AG108" s="164"/>
      <c r="AH108" s="205">
        <f t="shared" si="2"/>
        <v>0</v>
      </c>
      <c r="AI108" s="197" t="e">
        <f t="shared" si="3"/>
        <v>#DIV/0!</v>
      </c>
      <c r="AK108" s="108"/>
      <c r="AL108" s="15"/>
      <c r="AM108" s="15"/>
      <c r="AN108" s="15"/>
      <c r="AO108" s="15"/>
      <c r="AP108" s="15"/>
      <c r="AQ108" s="15"/>
      <c r="AR108" s="92"/>
      <c r="AT108" s="108"/>
      <c r="AU108" s="15"/>
      <c r="AV108" s="15"/>
      <c r="AW108" s="15"/>
      <c r="AX108" s="15"/>
      <c r="AY108" s="15"/>
      <c r="AZ108" s="15"/>
      <c r="BA108" s="92"/>
      <c r="BC108" s="272"/>
      <c r="BD108" s="272"/>
      <c r="BF108" s="272"/>
    </row>
    <row r="109" spans="2:58" ht="15" x14ac:dyDescent="0.25">
      <c r="B109" s="108"/>
      <c r="C109" s="15"/>
      <c r="D109" s="15"/>
      <c r="E109" s="15"/>
      <c r="F109" s="15"/>
      <c r="G109" s="92"/>
      <c r="H109" s="36"/>
      <c r="I109" s="36"/>
      <c r="K109" s="108"/>
      <c r="L109" s="15"/>
      <c r="M109" s="15"/>
      <c r="N109" s="15"/>
      <c r="O109" s="15"/>
      <c r="P109" s="15"/>
      <c r="Q109" s="15"/>
      <c r="R109" s="15"/>
      <c r="S109" s="92"/>
      <c r="U109" s="108"/>
      <c r="V109" s="15"/>
      <c r="W109" s="15"/>
      <c r="X109" s="15"/>
      <c r="Y109" s="15"/>
      <c r="Z109" s="15"/>
      <c r="AA109" s="15"/>
      <c r="AB109" s="92"/>
      <c r="AD109" s="36"/>
      <c r="AF109" s="108"/>
      <c r="AG109" s="164"/>
      <c r="AH109" s="205">
        <f t="shared" si="2"/>
        <v>0</v>
      </c>
      <c r="AI109" s="197" t="e">
        <f t="shared" si="3"/>
        <v>#DIV/0!</v>
      </c>
      <c r="AK109" s="108"/>
      <c r="AL109" s="15"/>
      <c r="AM109" s="15"/>
      <c r="AN109" s="15"/>
      <c r="AO109" s="15"/>
      <c r="AP109" s="15"/>
      <c r="AQ109" s="15"/>
      <c r="AR109" s="92"/>
      <c r="AT109" s="108"/>
      <c r="AU109" s="15"/>
      <c r="AV109" s="15"/>
      <c r="AW109" s="15"/>
      <c r="AX109" s="15"/>
      <c r="AY109" s="15"/>
      <c r="AZ109" s="15"/>
      <c r="BA109" s="92"/>
      <c r="BC109" s="272"/>
      <c r="BD109" s="272"/>
      <c r="BF109" s="272"/>
    </row>
    <row r="110" spans="2:58" ht="15" x14ac:dyDescent="0.25">
      <c r="B110" s="108"/>
      <c r="C110" s="15"/>
      <c r="D110" s="15"/>
      <c r="E110" s="15"/>
      <c r="F110" s="15"/>
      <c r="G110" s="92"/>
      <c r="H110" s="36"/>
      <c r="I110" s="36"/>
      <c r="K110" s="108"/>
      <c r="L110" s="15"/>
      <c r="M110" s="15"/>
      <c r="N110" s="15"/>
      <c r="O110" s="15"/>
      <c r="P110" s="15"/>
      <c r="Q110" s="15"/>
      <c r="R110" s="15"/>
      <c r="S110" s="92"/>
      <c r="U110" s="108"/>
      <c r="V110" s="15"/>
      <c r="W110" s="15"/>
      <c r="X110" s="15"/>
      <c r="Y110" s="15"/>
      <c r="Z110" s="15"/>
      <c r="AA110" s="15"/>
      <c r="AB110" s="92"/>
      <c r="AD110" s="36"/>
      <c r="AF110" s="108"/>
      <c r="AG110" s="164"/>
      <c r="AH110" s="205">
        <f t="shared" si="2"/>
        <v>0</v>
      </c>
      <c r="AI110" s="197" t="e">
        <f t="shared" si="3"/>
        <v>#DIV/0!</v>
      </c>
      <c r="AK110" s="108"/>
      <c r="AL110" s="15"/>
      <c r="AM110" s="15"/>
      <c r="AN110" s="15"/>
      <c r="AO110" s="15"/>
      <c r="AP110" s="15"/>
      <c r="AQ110" s="15"/>
      <c r="AR110" s="92"/>
      <c r="AT110" s="108"/>
      <c r="AU110" s="15"/>
      <c r="AV110" s="15"/>
      <c r="AW110" s="15"/>
      <c r="AX110" s="15"/>
      <c r="AY110" s="15"/>
      <c r="AZ110" s="15"/>
      <c r="BA110" s="92"/>
      <c r="BC110" s="272"/>
      <c r="BD110" s="272"/>
      <c r="BF110" s="272"/>
    </row>
    <row r="111" spans="2:58" ht="15" x14ac:dyDescent="0.25">
      <c r="B111" s="108"/>
      <c r="C111" s="15"/>
      <c r="D111" s="15"/>
      <c r="E111" s="15"/>
      <c r="F111" s="15"/>
      <c r="G111" s="92"/>
      <c r="H111" s="36"/>
      <c r="I111" s="36"/>
      <c r="K111" s="108"/>
      <c r="L111" s="15"/>
      <c r="M111" s="15"/>
      <c r="N111" s="15"/>
      <c r="O111" s="15"/>
      <c r="P111" s="15"/>
      <c r="Q111" s="15"/>
      <c r="R111" s="15"/>
      <c r="S111" s="92"/>
      <c r="U111" s="108"/>
      <c r="V111" s="15"/>
      <c r="W111" s="15"/>
      <c r="X111" s="15"/>
      <c r="Y111" s="15"/>
      <c r="Z111" s="15"/>
      <c r="AA111" s="15"/>
      <c r="AB111" s="92"/>
      <c r="AD111" s="36"/>
      <c r="AF111" s="108"/>
      <c r="AG111" s="164"/>
      <c r="AH111" s="205">
        <f t="shared" si="2"/>
        <v>0</v>
      </c>
      <c r="AI111" s="197" t="e">
        <f t="shared" si="3"/>
        <v>#DIV/0!</v>
      </c>
      <c r="AK111" s="108"/>
      <c r="AL111" s="15"/>
      <c r="AM111" s="15"/>
      <c r="AN111" s="15"/>
      <c r="AO111" s="15"/>
      <c r="AP111" s="15"/>
      <c r="AQ111" s="15"/>
      <c r="AR111" s="92"/>
      <c r="AT111" s="108"/>
      <c r="AU111" s="15"/>
      <c r="AV111" s="15"/>
      <c r="AW111" s="15"/>
      <c r="AX111" s="15"/>
      <c r="AY111" s="15"/>
      <c r="AZ111" s="15"/>
      <c r="BA111" s="92"/>
      <c r="BC111" s="272"/>
      <c r="BD111" s="272"/>
      <c r="BF111" s="272"/>
    </row>
    <row r="112" spans="2:58" ht="15" x14ac:dyDescent="0.25">
      <c r="B112" s="108"/>
      <c r="C112" s="15"/>
      <c r="D112" s="15"/>
      <c r="E112" s="15"/>
      <c r="F112" s="15"/>
      <c r="G112" s="92"/>
      <c r="H112" s="36"/>
      <c r="I112" s="36"/>
      <c r="K112" s="108"/>
      <c r="L112" s="15"/>
      <c r="M112" s="15"/>
      <c r="N112" s="15"/>
      <c r="O112" s="15"/>
      <c r="P112" s="15"/>
      <c r="Q112" s="15"/>
      <c r="R112" s="15"/>
      <c r="S112" s="92"/>
      <c r="U112" s="108"/>
      <c r="V112" s="15"/>
      <c r="W112" s="15"/>
      <c r="X112" s="15"/>
      <c r="Y112" s="15"/>
      <c r="Z112" s="15"/>
      <c r="AA112" s="15"/>
      <c r="AB112" s="92"/>
      <c r="AD112" s="36"/>
      <c r="AF112" s="108"/>
      <c r="AG112" s="164"/>
      <c r="AH112" s="205">
        <f t="shared" si="2"/>
        <v>0</v>
      </c>
      <c r="AI112" s="197" t="e">
        <f t="shared" si="3"/>
        <v>#DIV/0!</v>
      </c>
      <c r="AK112" s="108"/>
      <c r="AL112" s="15"/>
      <c r="AM112" s="15"/>
      <c r="AN112" s="15"/>
      <c r="AO112" s="15"/>
      <c r="AP112" s="15"/>
      <c r="AQ112" s="15"/>
      <c r="AR112" s="92"/>
      <c r="AT112" s="108"/>
      <c r="AU112" s="15"/>
      <c r="AV112" s="15"/>
      <c r="AW112" s="15"/>
      <c r="AX112" s="15"/>
      <c r="AY112" s="15"/>
      <c r="AZ112" s="15"/>
      <c r="BA112" s="92"/>
      <c r="BC112" s="272"/>
      <c r="BD112" s="272"/>
      <c r="BF112" s="272"/>
    </row>
    <row r="113" spans="2:58" ht="15" x14ac:dyDescent="0.25">
      <c r="B113" s="108"/>
      <c r="C113" s="15"/>
      <c r="D113" s="15"/>
      <c r="E113" s="15"/>
      <c r="F113" s="15"/>
      <c r="G113" s="92"/>
      <c r="H113" s="36"/>
      <c r="I113" s="36"/>
      <c r="K113" s="108"/>
      <c r="L113" s="15"/>
      <c r="M113" s="15"/>
      <c r="N113" s="15"/>
      <c r="O113" s="15"/>
      <c r="P113" s="15"/>
      <c r="Q113" s="15"/>
      <c r="R113" s="15"/>
      <c r="S113" s="92"/>
      <c r="U113" s="108"/>
      <c r="V113" s="15"/>
      <c r="W113" s="15"/>
      <c r="X113" s="15"/>
      <c r="Y113" s="15"/>
      <c r="Z113" s="15"/>
      <c r="AA113" s="15"/>
      <c r="AB113" s="92"/>
      <c r="AD113" s="36"/>
      <c r="AF113" s="108"/>
      <c r="AG113" s="164"/>
      <c r="AH113" s="205">
        <f t="shared" si="2"/>
        <v>0</v>
      </c>
      <c r="AI113" s="197" t="e">
        <f t="shared" si="3"/>
        <v>#DIV/0!</v>
      </c>
      <c r="AK113" s="108"/>
      <c r="AL113" s="15"/>
      <c r="AM113" s="15"/>
      <c r="AN113" s="15"/>
      <c r="AO113" s="15"/>
      <c r="AP113" s="15"/>
      <c r="AQ113" s="15"/>
      <c r="AR113" s="92"/>
      <c r="AT113" s="108"/>
      <c r="AU113" s="15"/>
      <c r="AV113" s="15"/>
      <c r="AW113" s="15"/>
      <c r="AX113" s="15"/>
      <c r="AY113" s="15"/>
      <c r="AZ113" s="15"/>
      <c r="BA113" s="92"/>
      <c r="BC113" s="272"/>
      <c r="BD113" s="272"/>
      <c r="BF113" s="272"/>
    </row>
    <row r="114" spans="2:58" ht="15" x14ac:dyDescent="0.25">
      <c r="B114" s="108"/>
      <c r="C114" s="15"/>
      <c r="D114" s="15"/>
      <c r="E114" s="15"/>
      <c r="F114" s="15"/>
      <c r="G114" s="92"/>
      <c r="H114" s="36"/>
      <c r="I114" s="36"/>
      <c r="K114" s="108"/>
      <c r="L114" s="15"/>
      <c r="M114" s="15"/>
      <c r="N114" s="15"/>
      <c r="O114" s="15"/>
      <c r="P114" s="15"/>
      <c r="Q114" s="15"/>
      <c r="R114" s="15"/>
      <c r="S114" s="92"/>
      <c r="U114" s="108"/>
      <c r="V114" s="15"/>
      <c r="W114" s="15"/>
      <c r="X114" s="15"/>
      <c r="Y114" s="15"/>
      <c r="Z114" s="15"/>
      <c r="AA114" s="15"/>
      <c r="AB114" s="92"/>
      <c r="AD114" s="36"/>
      <c r="AF114" s="108"/>
      <c r="AG114" s="164"/>
      <c r="AH114" s="205">
        <f t="shared" si="2"/>
        <v>0</v>
      </c>
      <c r="AI114" s="197" t="e">
        <f t="shared" si="3"/>
        <v>#DIV/0!</v>
      </c>
      <c r="AK114" s="108"/>
      <c r="AL114" s="15"/>
      <c r="AM114" s="15"/>
      <c r="AN114" s="15"/>
      <c r="AO114" s="15"/>
      <c r="AP114" s="15"/>
      <c r="AQ114" s="15"/>
      <c r="AR114" s="92"/>
      <c r="AT114" s="108"/>
      <c r="AU114" s="15"/>
      <c r="AV114" s="15"/>
      <c r="AW114" s="15"/>
      <c r="AX114" s="15"/>
      <c r="AY114" s="15"/>
      <c r="AZ114" s="15"/>
      <c r="BA114" s="92"/>
      <c r="BC114" s="272"/>
      <c r="BD114" s="272"/>
      <c r="BF114" s="272"/>
    </row>
    <row r="115" spans="2:58" ht="15" x14ac:dyDescent="0.25">
      <c r="B115" s="108"/>
      <c r="C115" s="15"/>
      <c r="D115" s="15"/>
      <c r="E115" s="15"/>
      <c r="F115" s="15"/>
      <c r="G115" s="92"/>
      <c r="H115" s="36"/>
      <c r="I115" s="36"/>
      <c r="K115" s="108"/>
      <c r="L115" s="15"/>
      <c r="M115" s="15"/>
      <c r="N115" s="15"/>
      <c r="O115" s="15"/>
      <c r="P115" s="15"/>
      <c r="Q115" s="15"/>
      <c r="R115" s="15"/>
      <c r="S115" s="92"/>
      <c r="U115" s="108"/>
      <c r="V115" s="15"/>
      <c r="W115" s="15"/>
      <c r="X115" s="15"/>
      <c r="Y115" s="15"/>
      <c r="Z115" s="15"/>
      <c r="AA115" s="15"/>
      <c r="AB115" s="92"/>
      <c r="AD115" s="36"/>
      <c r="AF115" s="108"/>
      <c r="AG115" s="164"/>
      <c r="AH115" s="205">
        <f t="shared" si="2"/>
        <v>0</v>
      </c>
      <c r="AI115" s="197" t="e">
        <f t="shared" si="3"/>
        <v>#DIV/0!</v>
      </c>
      <c r="AK115" s="108"/>
      <c r="AL115" s="15"/>
      <c r="AM115" s="15"/>
      <c r="AN115" s="15"/>
      <c r="AO115" s="15"/>
      <c r="AP115" s="15"/>
      <c r="AQ115" s="15"/>
      <c r="AR115" s="92"/>
      <c r="AT115" s="108"/>
      <c r="AU115" s="15"/>
      <c r="AV115" s="15"/>
      <c r="AW115" s="15"/>
      <c r="AX115" s="15"/>
      <c r="AY115" s="15"/>
      <c r="AZ115" s="15"/>
      <c r="BA115" s="92"/>
      <c r="BC115" s="272"/>
      <c r="BD115" s="272"/>
      <c r="BF115" s="272"/>
    </row>
    <row r="116" spans="2:58" ht="15" x14ac:dyDescent="0.25">
      <c r="B116" s="108"/>
      <c r="C116" s="15"/>
      <c r="D116" s="15"/>
      <c r="E116" s="15"/>
      <c r="F116" s="15"/>
      <c r="G116" s="92"/>
      <c r="H116" s="36"/>
      <c r="I116" s="36"/>
      <c r="K116" s="108"/>
      <c r="L116" s="15"/>
      <c r="M116" s="15"/>
      <c r="N116" s="15"/>
      <c r="O116" s="15"/>
      <c r="P116" s="15"/>
      <c r="Q116" s="15"/>
      <c r="R116" s="15"/>
      <c r="S116" s="92"/>
      <c r="U116" s="108"/>
      <c r="V116" s="15"/>
      <c r="W116" s="15"/>
      <c r="X116" s="15"/>
      <c r="Y116" s="15"/>
      <c r="Z116" s="15"/>
      <c r="AA116" s="15"/>
      <c r="AB116" s="92"/>
      <c r="AD116" s="36"/>
      <c r="AF116" s="108"/>
      <c r="AG116" s="164"/>
      <c r="AH116" s="205">
        <f t="shared" si="2"/>
        <v>0</v>
      </c>
      <c r="AI116" s="197" t="e">
        <f t="shared" si="3"/>
        <v>#DIV/0!</v>
      </c>
      <c r="AK116" s="108"/>
      <c r="AL116" s="15"/>
      <c r="AM116" s="15"/>
      <c r="AN116" s="15"/>
      <c r="AO116" s="15"/>
      <c r="AP116" s="15"/>
      <c r="AQ116" s="15"/>
      <c r="AR116" s="92"/>
      <c r="AT116" s="108"/>
      <c r="AU116" s="15"/>
      <c r="AV116" s="15"/>
      <c r="AW116" s="15"/>
      <c r="AX116" s="15"/>
      <c r="AY116" s="15"/>
      <c r="AZ116" s="15"/>
      <c r="BA116" s="92"/>
      <c r="BC116" s="272"/>
      <c r="BD116" s="272"/>
      <c r="BF116" s="272"/>
    </row>
    <row r="117" spans="2:58" ht="15" x14ac:dyDescent="0.25">
      <c r="B117" s="108"/>
      <c r="C117" s="15"/>
      <c r="D117" s="15"/>
      <c r="E117" s="15"/>
      <c r="F117" s="15"/>
      <c r="G117" s="92"/>
      <c r="H117" s="36"/>
      <c r="I117" s="36"/>
      <c r="K117" s="108"/>
      <c r="L117" s="15"/>
      <c r="M117" s="15"/>
      <c r="N117" s="15"/>
      <c r="O117" s="15"/>
      <c r="P117" s="15"/>
      <c r="Q117" s="15"/>
      <c r="R117" s="15"/>
      <c r="S117" s="92"/>
      <c r="U117" s="108"/>
      <c r="V117" s="15"/>
      <c r="W117" s="15"/>
      <c r="X117" s="15"/>
      <c r="Y117" s="15"/>
      <c r="Z117" s="15"/>
      <c r="AA117" s="15"/>
      <c r="AB117" s="92"/>
      <c r="AD117" s="36"/>
      <c r="AF117" s="108"/>
      <c r="AG117" s="164"/>
      <c r="AH117" s="205">
        <f t="shared" si="2"/>
        <v>0</v>
      </c>
      <c r="AI117" s="197" t="e">
        <f t="shared" si="3"/>
        <v>#DIV/0!</v>
      </c>
      <c r="AK117" s="108"/>
      <c r="AL117" s="15"/>
      <c r="AM117" s="15"/>
      <c r="AN117" s="15"/>
      <c r="AO117" s="15"/>
      <c r="AP117" s="15"/>
      <c r="AQ117" s="15"/>
      <c r="AR117" s="92"/>
      <c r="AT117" s="108"/>
      <c r="AU117" s="15"/>
      <c r="AV117" s="15"/>
      <c r="AW117" s="15"/>
      <c r="AX117" s="15"/>
      <c r="AY117" s="15"/>
      <c r="AZ117" s="15"/>
      <c r="BA117" s="92"/>
      <c r="BC117" s="272"/>
      <c r="BD117" s="272"/>
      <c r="BF117" s="272"/>
    </row>
    <row r="118" spans="2:58" ht="15" x14ac:dyDescent="0.25">
      <c r="B118" s="108"/>
      <c r="C118" s="15"/>
      <c r="D118" s="15"/>
      <c r="E118" s="15"/>
      <c r="F118" s="15"/>
      <c r="G118" s="92"/>
      <c r="H118" s="36"/>
      <c r="I118" s="36"/>
      <c r="K118" s="108"/>
      <c r="L118" s="15"/>
      <c r="M118" s="15"/>
      <c r="N118" s="15"/>
      <c r="O118" s="15"/>
      <c r="P118" s="15"/>
      <c r="Q118" s="15"/>
      <c r="R118" s="15"/>
      <c r="S118" s="92"/>
      <c r="U118" s="108"/>
      <c r="V118" s="15"/>
      <c r="W118" s="15"/>
      <c r="X118" s="15"/>
      <c r="Y118" s="15"/>
      <c r="Z118" s="15"/>
      <c r="AA118" s="15"/>
      <c r="AB118" s="92"/>
      <c r="AD118" s="36"/>
      <c r="AF118" s="108"/>
      <c r="AG118" s="164"/>
      <c r="AH118" s="205">
        <f t="shared" si="2"/>
        <v>0</v>
      </c>
      <c r="AI118" s="197" t="e">
        <f t="shared" si="3"/>
        <v>#DIV/0!</v>
      </c>
      <c r="AK118" s="108"/>
      <c r="AL118" s="15"/>
      <c r="AM118" s="15"/>
      <c r="AN118" s="15"/>
      <c r="AO118" s="15"/>
      <c r="AP118" s="15"/>
      <c r="AQ118" s="15"/>
      <c r="AR118" s="92"/>
      <c r="AT118" s="108"/>
      <c r="AU118" s="15"/>
      <c r="AV118" s="15"/>
      <c r="AW118" s="15"/>
      <c r="AX118" s="15"/>
      <c r="AY118" s="15"/>
      <c r="AZ118" s="15"/>
      <c r="BA118" s="92"/>
      <c r="BC118" s="272"/>
      <c r="BD118" s="272"/>
      <c r="BF118" s="272"/>
    </row>
    <row r="119" spans="2:58" ht="15" x14ac:dyDescent="0.25">
      <c r="B119" s="108"/>
      <c r="C119" s="15"/>
      <c r="D119" s="15"/>
      <c r="E119" s="15"/>
      <c r="F119" s="15"/>
      <c r="G119" s="92"/>
      <c r="H119" s="36"/>
      <c r="I119" s="36"/>
      <c r="K119" s="108"/>
      <c r="L119" s="15"/>
      <c r="M119" s="15"/>
      <c r="N119" s="15"/>
      <c r="O119" s="15"/>
      <c r="P119" s="15"/>
      <c r="Q119" s="15"/>
      <c r="R119" s="15"/>
      <c r="S119" s="92"/>
      <c r="U119" s="108"/>
      <c r="V119" s="15"/>
      <c r="W119" s="15"/>
      <c r="X119" s="15"/>
      <c r="Y119" s="15"/>
      <c r="Z119" s="15"/>
      <c r="AA119" s="15"/>
      <c r="AB119" s="92"/>
      <c r="AD119" s="36"/>
      <c r="AF119" s="108"/>
      <c r="AG119" s="164"/>
      <c r="AH119" s="205">
        <f t="shared" si="2"/>
        <v>0</v>
      </c>
      <c r="AI119" s="197" t="e">
        <f t="shared" si="3"/>
        <v>#DIV/0!</v>
      </c>
      <c r="AK119" s="108"/>
      <c r="AL119" s="15"/>
      <c r="AM119" s="15"/>
      <c r="AN119" s="15"/>
      <c r="AO119" s="15"/>
      <c r="AP119" s="15"/>
      <c r="AQ119" s="15"/>
      <c r="AR119" s="92"/>
      <c r="AT119" s="108"/>
      <c r="AU119" s="15"/>
      <c r="AV119" s="15"/>
      <c r="AW119" s="15"/>
      <c r="AX119" s="15"/>
      <c r="AY119" s="15"/>
      <c r="AZ119" s="15"/>
      <c r="BA119" s="92"/>
      <c r="BC119" s="272"/>
      <c r="BD119" s="272"/>
      <c r="BF119" s="272"/>
    </row>
    <row r="120" spans="2:58" ht="15" x14ac:dyDescent="0.25">
      <c r="B120" s="108"/>
      <c r="C120" s="15"/>
      <c r="D120" s="15"/>
      <c r="E120" s="15"/>
      <c r="F120" s="15"/>
      <c r="G120" s="92"/>
      <c r="H120" s="36"/>
      <c r="I120" s="36"/>
      <c r="K120" s="108"/>
      <c r="L120" s="15"/>
      <c r="M120" s="15"/>
      <c r="N120" s="15"/>
      <c r="O120" s="15"/>
      <c r="P120" s="15"/>
      <c r="Q120" s="15"/>
      <c r="R120" s="15"/>
      <c r="S120" s="92"/>
      <c r="U120" s="108"/>
      <c r="V120" s="15"/>
      <c r="W120" s="15"/>
      <c r="X120" s="15"/>
      <c r="Y120" s="15"/>
      <c r="Z120" s="15"/>
      <c r="AA120" s="15"/>
      <c r="AB120" s="92"/>
      <c r="AD120" s="36"/>
      <c r="AF120" s="108"/>
      <c r="AG120" s="164"/>
      <c r="AH120" s="205">
        <f t="shared" si="2"/>
        <v>0</v>
      </c>
      <c r="AI120" s="197" t="e">
        <f t="shared" si="3"/>
        <v>#DIV/0!</v>
      </c>
      <c r="AK120" s="108"/>
      <c r="AL120" s="15"/>
      <c r="AM120" s="15"/>
      <c r="AN120" s="15"/>
      <c r="AO120" s="15"/>
      <c r="AP120" s="15"/>
      <c r="AQ120" s="15"/>
      <c r="AR120" s="92"/>
      <c r="AT120" s="108"/>
      <c r="AU120" s="15"/>
      <c r="AV120" s="15"/>
      <c r="AW120" s="15"/>
      <c r="AX120" s="15"/>
      <c r="AY120" s="15"/>
      <c r="AZ120" s="15"/>
      <c r="BA120" s="92"/>
      <c r="BC120" s="272"/>
      <c r="BD120" s="272"/>
      <c r="BF120" s="272"/>
    </row>
    <row r="121" spans="2:58" ht="15" x14ac:dyDescent="0.25">
      <c r="B121" s="108"/>
      <c r="C121" s="15"/>
      <c r="D121" s="15"/>
      <c r="E121" s="15"/>
      <c r="F121" s="15"/>
      <c r="G121" s="92"/>
      <c r="H121" s="36"/>
      <c r="I121" s="36"/>
      <c r="K121" s="108"/>
      <c r="L121" s="15"/>
      <c r="M121" s="15"/>
      <c r="N121" s="15"/>
      <c r="O121" s="15"/>
      <c r="P121" s="15"/>
      <c r="Q121" s="15"/>
      <c r="R121" s="15"/>
      <c r="S121" s="92"/>
      <c r="U121" s="108"/>
      <c r="V121" s="15"/>
      <c r="W121" s="15"/>
      <c r="X121" s="15"/>
      <c r="Y121" s="15"/>
      <c r="Z121" s="15"/>
      <c r="AA121" s="15"/>
      <c r="AB121" s="92"/>
      <c r="AD121" s="36"/>
      <c r="AF121" s="108"/>
      <c r="AG121" s="164"/>
      <c r="AH121" s="205">
        <f t="shared" si="2"/>
        <v>0</v>
      </c>
      <c r="AI121" s="197" t="e">
        <f t="shared" si="3"/>
        <v>#DIV/0!</v>
      </c>
      <c r="AK121" s="108"/>
      <c r="AL121" s="15"/>
      <c r="AM121" s="15"/>
      <c r="AN121" s="15"/>
      <c r="AO121" s="15"/>
      <c r="AP121" s="15"/>
      <c r="AQ121" s="15"/>
      <c r="AR121" s="92"/>
      <c r="AT121" s="108"/>
      <c r="AU121" s="15"/>
      <c r="AV121" s="15"/>
      <c r="AW121" s="15"/>
      <c r="AX121" s="15"/>
      <c r="AY121" s="15"/>
      <c r="AZ121" s="15"/>
      <c r="BA121" s="92"/>
      <c r="BC121" s="272"/>
      <c r="BD121" s="272"/>
      <c r="BF121" s="272"/>
    </row>
    <row r="122" spans="2:58" ht="15" x14ac:dyDescent="0.25">
      <c r="B122" s="108"/>
      <c r="C122" s="15"/>
      <c r="D122" s="15"/>
      <c r="E122" s="15"/>
      <c r="F122" s="15"/>
      <c r="G122" s="92"/>
      <c r="H122" s="36"/>
      <c r="I122" s="36"/>
      <c r="K122" s="108"/>
      <c r="L122" s="15"/>
      <c r="M122" s="15"/>
      <c r="N122" s="15"/>
      <c r="O122" s="15"/>
      <c r="P122" s="15"/>
      <c r="Q122" s="15"/>
      <c r="R122" s="15"/>
      <c r="S122" s="92"/>
      <c r="U122" s="108"/>
      <c r="V122" s="15"/>
      <c r="W122" s="15"/>
      <c r="X122" s="15"/>
      <c r="Y122" s="15"/>
      <c r="Z122" s="15"/>
      <c r="AA122" s="15"/>
      <c r="AB122" s="92"/>
      <c r="AD122" s="36"/>
      <c r="AF122" s="108"/>
      <c r="AG122" s="164"/>
      <c r="AH122" s="205">
        <f t="shared" si="2"/>
        <v>0</v>
      </c>
      <c r="AI122" s="197" t="e">
        <f t="shared" si="3"/>
        <v>#DIV/0!</v>
      </c>
      <c r="AK122" s="108"/>
      <c r="AL122" s="15"/>
      <c r="AM122" s="15"/>
      <c r="AN122" s="15"/>
      <c r="AO122" s="15"/>
      <c r="AP122" s="15"/>
      <c r="AQ122" s="15"/>
      <c r="AR122" s="92"/>
      <c r="AT122" s="108"/>
      <c r="AU122" s="15"/>
      <c r="AV122" s="15"/>
      <c r="AW122" s="15"/>
      <c r="AX122" s="15"/>
      <c r="AY122" s="15"/>
      <c r="AZ122" s="15"/>
      <c r="BA122" s="92"/>
      <c r="BC122" s="272"/>
      <c r="BD122" s="272"/>
      <c r="BF122" s="272"/>
    </row>
    <row r="123" spans="2:58" ht="15" x14ac:dyDescent="0.25">
      <c r="B123" s="108"/>
      <c r="C123" s="15"/>
      <c r="D123" s="15"/>
      <c r="E123" s="15"/>
      <c r="F123" s="15"/>
      <c r="G123" s="92"/>
      <c r="H123" s="36"/>
      <c r="I123" s="36"/>
      <c r="K123" s="108"/>
      <c r="L123" s="15"/>
      <c r="M123" s="15"/>
      <c r="N123" s="15"/>
      <c r="O123" s="15"/>
      <c r="P123" s="15"/>
      <c r="Q123" s="15"/>
      <c r="R123" s="15"/>
      <c r="S123" s="92"/>
      <c r="U123" s="108"/>
      <c r="V123" s="15"/>
      <c r="W123" s="15"/>
      <c r="X123" s="15"/>
      <c r="Y123" s="15"/>
      <c r="Z123" s="15"/>
      <c r="AA123" s="15"/>
      <c r="AB123" s="92"/>
      <c r="AD123" s="36"/>
      <c r="AF123" s="108"/>
      <c r="AG123" s="164"/>
      <c r="AH123" s="205">
        <f t="shared" si="2"/>
        <v>0</v>
      </c>
      <c r="AI123" s="197" t="e">
        <f t="shared" si="3"/>
        <v>#DIV/0!</v>
      </c>
      <c r="AK123" s="108"/>
      <c r="AL123" s="15"/>
      <c r="AM123" s="15"/>
      <c r="AN123" s="15"/>
      <c r="AO123" s="15"/>
      <c r="AP123" s="15"/>
      <c r="AQ123" s="15"/>
      <c r="AR123" s="92"/>
      <c r="AT123" s="108"/>
      <c r="AU123" s="15"/>
      <c r="AV123" s="15"/>
      <c r="AW123" s="15"/>
      <c r="AX123" s="15"/>
      <c r="AY123" s="15"/>
      <c r="AZ123" s="15"/>
      <c r="BA123" s="92"/>
      <c r="BC123" s="272"/>
      <c r="BD123" s="272"/>
      <c r="BF123" s="272"/>
    </row>
    <row r="124" spans="2:58" ht="15" x14ac:dyDescent="0.25">
      <c r="B124" s="108"/>
      <c r="C124" s="15"/>
      <c r="D124" s="15"/>
      <c r="E124" s="15"/>
      <c r="F124" s="15"/>
      <c r="G124" s="92"/>
      <c r="H124" s="36"/>
      <c r="I124" s="36"/>
      <c r="K124" s="108"/>
      <c r="L124" s="15"/>
      <c r="M124" s="15"/>
      <c r="N124" s="15"/>
      <c r="O124" s="15"/>
      <c r="P124" s="15"/>
      <c r="Q124" s="15"/>
      <c r="R124" s="15"/>
      <c r="S124" s="92"/>
      <c r="U124" s="108"/>
      <c r="V124" s="15"/>
      <c r="W124" s="15"/>
      <c r="X124" s="15"/>
      <c r="Y124" s="15"/>
      <c r="Z124" s="15"/>
      <c r="AA124" s="15"/>
      <c r="AB124" s="92"/>
      <c r="AD124" s="36"/>
      <c r="AF124" s="108"/>
      <c r="AG124" s="164"/>
      <c r="AH124" s="205">
        <f t="shared" si="2"/>
        <v>0</v>
      </c>
      <c r="AI124" s="197" t="e">
        <f t="shared" si="3"/>
        <v>#DIV/0!</v>
      </c>
      <c r="AK124" s="108"/>
      <c r="AL124" s="15"/>
      <c r="AM124" s="15"/>
      <c r="AN124" s="15"/>
      <c r="AO124" s="15"/>
      <c r="AP124" s="15"/>
      <c r="AQ124" s="15"/>
      <c r="AR124" s="92"/>
      <c r="AT124" s="108"/>
      <c r="AU124" s="15"/>
      <c r="AV124" s="15"/>
      <c r="AW124" s="15"/>
      <c r="AX124" s="15"/>
      <c r="AY124" s="15"/>
      <c r="AZ124" s="15"/>
      <c r="BA124" s="92"/>
      <c r="BC124" s="272"/>
      <c r="BD124" s="272"/>
      <c r="BF124" s="272"/>
    </row>
    <row r="125" spans="2:58" ht="15" x14ac:dyDescent="0.25">
      <c r="B125" s="108"/>
      <c r="C125" s="15"/>
      <c r="D125" s="15"/>
      <c r="E125" s="15"/>
      <c r="F125" s="15"/>
      <c r="G125" s="92"/>
      <c r="H125" s="36"/>
      <c r="I125" s="36"/>
      <c r="K125" s="108"/>
      <c r="L125" s="15"/>
      <c r="M125" s="15"/>
      <c r="N125" s="15"/>
      <c r="O125" s="15"/>
      <c r="P125" s="15"/>
      <c r="Q125" s="15"/>
      <c r="R125" s="15"/>
      <c r="S125" s="92"/>
      <c r="U125" s="108"/>
      <c r="V125" s="15"/>
      <c r="W125" s="15"/>
      <c r="X125" s="15"/>
      <c r="Y125" s="15"/>
      <c r="Z125" s="15"/>
      <c r="AA125" s="15"/>
      <c r="AB125" s="92"/>
      <c r="AD125" s="36"/>
      <c r="AF125" s="108"/>
      <c r="AG125" s="164"/>
      <c r="AH125" s="205">
        <f t="shared" si="2"/>
        <v>0</v>
      </c>
      <c r="AI125" s="197" t="e">
        <f t="shared" si="3"/>
        <v>#DIV/0!</v>
      </c>
      <c r="AK125" s="108"/>
      <c r="AL125" s="15"/>
      <c r="AM125" s="15"/>
      <c r="AN125" s="15"/>
      <c r="AO125" s="15"/>
      <c r="AP125" s="15"/>
      <c r="AQ125" s="15"/>
      <c r="AR125" s="92"/>
      <c r="AT125" s="108"/>
      <c r="AU125" s="15"/>
      <c r="AV125" s="15"/>
      <c r="AW125" s="15"/>
      <c r="AX125" s="15"/>
      <c r="AY125" s="15"/>
      <c r="AZ125" s="15"/>
      <c r="BA125" s="92"/>
      <c r="BC125" s="272"/>
      <c r="BD125" s="272"/>
      <c r="BF125" s="272"/>
    </row>
    <row r="126" spans="2:58" ht="15" x14ac:dyDescent="0.25">
      <c r="B126" s="108"/>
      <c r="C126" s="15"/>
      <c r="D126" s="15"/>
      <c r="E126" s="15"/>
      <c r="F126" s="15"/>
      <c r="G126" s="92"/>
      <c r="H126" s="36"/>
      <c r="I126" s="36"/>
      <c r="K126" s="108"/>
      <c r="L126" s="15"/>
      <c r="M126" s="15"/>
      <c r="N126" s="15"/>
      <c r="O126" s="15"/>
      <c r="P126" s="15"/>
      <c r="Q126" s="15"/>
      <c r="R126" s="15"/>
      <c r="S126" s="92"/>
      <c r="U126" s="108"/>
      <c r="V126" s="15"/>
      <c r="W126" s="15"/>
      <c r="X126" s="15"/>
      <c r="Y126" s="15"/>
      <c r="Z126" s="15"/>
      <c r="AA126" s="15"/>
      <c r="AB126" s="92"/>
      <c r="AD126" s="36"/>
      <c r="AF126" s="108"/>
      <c r="AG126" s="164"/>
      <c r="AH126" s="205">
        <f t="shared" si="2"/>
        <v>0</v>
      </c>
      <c r="AI126" s="197" t="e">
        <f t="shared" si="3"/>
        <v>#DIV/0!</v>
      </c>
      <c r="AK126" s="108"/>
      <c r="AL126" s="15"/>
      <c r="AM126" s="15"/>
      <c r="AN126" s="15"/>
      <c r="AO126" s="15"/>
      <c r="AP126" s="15"/>
      <c r="AQ126" s="15"/>
      <c r="AR126" s="92"/>
      <c r="AT126" s="108"/>
      <c r="AU126" s="15"/>
      <c r="AV126" s="15"/>
      <c r="AW126" s="15"/>
      <c r="AX126" s="15"/>
      <c r="AY126" s="15"/>
      <c r="AZ126" s="15"/>
      <c r="BA126" s="92"/>
      <c r="BC126" s="272"/>
      <c r="BD126" s="272"/>
      <c r="BF126" s="272"/>
    </row>
    <row r="127" spans="2:58" ht="15" x14ac:dyDescent="0.25">
      <c r="B127" s="108"/>
      <c r="C127" s="15"/>
      <c r="D127" s="15"/>
      <c r="E127" s="15"/>
      <c r="F127" s="15"/>
      <c r="G127" s="92"/>
      <c r="H127" s="36"/>
      <c r="I127" s="36"/>
      <c r="K127" s="108"/>
      <c r="L127" s="15"/>
      <c r="M127" s="15"/>
      <c r="N127" s="15"/>
      <c r="O127" s="15"/>
      <c r="P127" s="15"/>
      <c r="Q127" s="15"/>
      <c r="R127" s="15"/>
      <c r="S127" s="92"/>
      <c r="U127" s="108"/>
      <c r="V127" s="15"/>
      <c r="W127" s="15"/>
      <c r="X127" s="15"/>
      <c r="Y127" s="15"/>
      <c r="Z127" s="15"/>
      <c r="AA127" s="15"/>
      <c r="AB127" s="92"/>
      <c r="AD127" s="36"/>
      <c r="AF127" s="108"/>
      <c r="AG127" s="164"/>
      <c r="AH127" s="205">
        <f t="shared" si="2"/>
        <v>0</v>
      </c>
      <c r="AI127" s="197" t="e">
        <f t="shared" si="3"/>
        <v>#DIV/0!</v>
      </c>
      <c r="AK127" s="108"/>
      <c r="AL127" s="15"/>
      <c r="AM127" s="15"/>
      <c r="AN127" s="15"/>
      <c r="AO127" s="15"/>
      <c r="AP127" s="15"/>
      <c r="AQ127" s="15"/>
      <c r="AR127" s="92"/>
      <c r="AT127" s="108"/>
      <c r="AU127" s="15"/>
      <c r="AV127" s="15"/>
      <c r="AW127" s="15"/>
      <c r="AX127" s="15"/>
      <c r="AY127" s="15"/>
      <c r="AZ127" s="15"/>
      <c r="BA127" s="92"/>
      <c r="BC127" s="272"/>
      <c r="BD127" s="272"/>
      <c r="BF127" s="272"/>
    </row>
    <row r="128" spans="2:58" ht="15" x14ac:dyDescent="0.25">
      <c r="B128" s="108"/>
      <c r="C128" s="15"/>
      <c r="D128" s="15"/>
      <c r="E128" s="15"/>
      <c r="F128" s="15"/>
      <c r="G128" s="92"/>
      <c r="H128" s="36"/>
      <c r="I128" s="36"/>
      <c r="K128" s="108"/>
      <c r="L128" s="15"/>
      <c r="M128" s="15"/>
      <c r="N128" s="15"/>
      <c r="O128" s="15"/>
      <c r="P128" s="15"/>
      <c r="Q128" s="15"/>
      <c r="R128" s="15"/>
      <c r="S128" s="92"/>
      <c r="U128" s="108"/>
      <c r="V128" s="15"/>
      <c r="W128" s="15"/>
      <c r="X128" s="15"/>
      <c r="Y128" s="15"/>
      <c r="Z128" s="15"/>
      <c r="AA128" s="15"/>
      <c r="AB128" s="92"/>
      <c r="AD128" s="36"/>
      <c r="AF128" s="108"/>
      <c r="AG128" s="164"/>
      <c r="AH128" s="205">
        <f t="shared" si="2"/>
        <v>0</v>
      </c>
      <c r="AI128" s="197" t="e">
        <f t="shared" si="3"/>
        <v>#DIV/0!</v>
      </c>
      <c r="AK128" s="108"/>
      <c r="AL128" s="15"/>
      <c r="AM128" s="15"/>
      <c r="AN128" s="15"/>
      <c r="AO128" s="15"/>
      <c r="AP128" s="15"/>
      <c r="AQ128" s="15"/>
      <c r="AR128" s="92"/>
      <c r="AT128" s="108"/>
      <c r="AU128" s="15"/>
      <c r="AV128" s="15"/>
      <c r="AW128" s="15"/>
      <c r="AX128" s="15"/>
      <c r="AY128" s="15"/>
      <c r="AZ128" s="15"/>
      <c r="BA128" s="92"/>
      <c r="BC128" s="272"/>
      <c r="BD128" s="272"/>
      <c r="BF128" s="272"/>
    </row>
    <row r="129" spans="2:58" ht="15" x14ac:dyDescent="0.25">
      <c r="B129" s="108"/>
      <c r="C129" s="15"/>
      <c r="D129" s="15"/>
      <c r="E129" s="15"/>
      <c r="F129" s="15"/>
      <c r="G129" s="92"/>
      <c r="H129" s="36"/>
      <c r="I129" s="36"/>
      <c r="K129" s="108"/>
      <c r="L129" s="15"/>
      <c r="M129" s="15"/>
      <c r="N129" s="15"/>
      <c r="O129" s="15"/>
      <c r="P129" s="15"/>
      <c r="Q129" s="15"/>
      <c r="R129" s="15"/>
      <c r="S129" s="92"/>
      <c r="U129" s="108"/>
      <c r="V129" s="15"/>
      <c r="W129" s="15"/>
      <c r="X129" s="15"/>
      <c r="Y129" s="15"/>
      <c r="Z129" s="15"/>
      <c r="AA129" s="15"/>
      <c r="AB129" s="92"/>
      <c r="AD129" s="36"/>
      <c r="AF129" s="108"/>
      <c r="AG129" s="164"/>
      <c r="AH129" s="205">
        <f t="shared" si="2"/>
        <v>0</v>
      </c>
      <c r="AI129" s="197" t="e">
        <f t="shared" si="3"/>
        <v>#DIV/0!</v>
      </c>
      <c r="AK129" s="108"/>
      <c r="AL129" s="15"/>
      <c r="AM129" s="15"/>
      <c r="AN129" s="15"/>
      <c r="AO129" s="15"/>
      <c r="AP129" s="15"/>
      <c r="AQ129" s="15"/>
      <c r="AR129" s="92"/>
      <c r="AT129" s="108"/>
      <c r="AU129" s="15"/>
      <c r="AV129" s="15"/>
      <c r="AW129" s="15"/>
      <c r="AX129" s="15"/>
      <c r="AY129" s="15"/>
      <c r="AZ129" s="15"/>
      <c r="BA129" s="92"/>
      <c r="BC129" s="272"/>
      <c r="BD129" s="272"/>
      <c r="BF129" s="272"/>
    </row>
    <row r="130" spans="2:58" ht="15" x14ac:dyDescent="0.25">
      <c r="B130" s="108"/>
      <c r="C130" s="15"/>
      <c r="D130" s="15"/>
      <c r="E130" s="15"/>
      <c r="F130" s="15"/>
      <c r="G130" s="92"/>
      <c r="H130" s="36"/>
      <c r="I130" s="36"/>
      <c r="K130" s="108"/>
      <c r="L130" s="15"/>
      <c r="M130" s="15"/>
      <c r="N130" s="15"/>
      <c r="O130" s="15"/>
      <c r="P130" s="15"/>
      <c r="Q130" s="15"/>
      <c r="R130" s="15"/>
      <c r="S130" s="92"/>
      <c r="U130" s="108"/>
      <c r="V130" s="15"/>
      <c r="W130" s="15"/>
      <c r="X130" s="15"/>
      <c r="Y130" s="15"/>
      <c r="Z130" s="15"/>
      <c r="AA130" s="15"/>
      <c r="AB130" s="92"/>
      <c r="AD130" s="36"/>
      <c r="AF130" s="108"/>
      <c r="AG130" s="164"/>
      <c r="AH130" s="205">
        <f t="shared" si="2"/>
        <v>0</v>
      </c>
      <c r="AI130" s="197" t="e">
        <f t="shared" si="3"/>
        <v>#DIV/0!</v>
      </c>
      <c r="AK130" s="108"/>
      <c r="AL130" s="15"/>
      <c r="AM130" s="15"/>
      <c r="AN130" s="15"/>
      <c r="AO130" s="15"/>
      <c r="AP130" s="15"/>
      <c r="AQ130" s="15"/>
      <c r="AR130" s="92"/>
      <c r="AT130" s="108"/>
      <c r="AU130" s="15"/>
      <c r="AV130" s="15"/>
      <c r="AW130" s="15"/>
      <c r="AX130" s="15"/>
      <c r="AY130" s="15"/>
      <c r="AZ130" s="15"/>
      <c r="BA130" s="92"/>
      <c r="BC130" s="272"/>
      <c r="BD130" s="272"/>
      <c r="BF130" s="272"/>
    </row>
    <row r="131" spans="2:58" ht="15" x14ac:dyDescent="0.25">
      <c r="B131" s="108"/>
      <c r="C131" s="15"/>
      <c r="D131" s="15"/>
      <c r="E131" s="15"/>
      <c r="F131" s="15"/>
      <c r="G131" s="92"/>
      <c r="H131" s="36"/>
      <c r="I131" s="36"/>
      <c r="K131" s="108"/>
      <c r="L131" s="15"/>
      <c r="M131" s="15"/>
      <c r="N131" s="15"/>
      <c r="O131" s="15"/>
      <c r="P131" s="15"/>
      <c r="Q131" s="15"/>
      <c r="R131" s="15"/>
      <c r="S131" s="92"/>
      <c r="U131" s="108"/>
      <c r="V131" s="15"/>
      <c r="W131" s="15"/>
      <c r="X131" s="15"/>
      <c r="Y131" s="15"/>
      <c r="Z131" s="15"/>
      <c r="AA131" s="15"/>
      <c r="AB131" s="92"/>
      <c r="AD131" s="36"/>
      <c r="AF131" s="108"/>
      <c r="AG131" s="164"/>
      <c r="AH131" s="205">
        <f t="shared" si="2"/>
        <v>0</v>
      </c>
      <c r="AI131" s="197" t="e">
        <f t="shared" si="3"/>
        <v>#DIV/0!</v>
      </c>
      <c r="AK131" s="108"/>
      <c r="AL131" s="15"/>
      <c r="AM131" s="15"/>
      <c r="AN131" s="15"/>
      <c r="AO131" s="15"/>
      <c r="AP131" s="15"/>
      <c r="AQ131" s="15"/>
      <c r="AR131" s="92"/>
      <c r="AT131" s="108"/>
      <c r="AU131" s="15"/>
      <c r="AV131" s="15"/>
      <c r="AW131" s="15"/>
      <c r="AX131" s="15"/>
      <c r="AY131" s="15"/>
      <c r="AZ131" s="15"/>
      <c r="BA131" s="92"/>
      <c r="BC131" s="272"/>
      <c r="BD131" s="272"/>
      <c r="BF131" s="272"/>
    </row>
    <row r="132" spans="2:58" ht="15" x14ac:dyDescent="0.25">
      <c r="B132" s="108"/>
      <c r="C132" s="15"/>
      <c r="D132" s="15"/>
      <c r="E132" s="15"/>
      <c r="F132" s="15"/>
      <c r="G132" s="92"/>
      <c r="H132" s="36"/>
      <c r="I132" s="36"/>
      <c r="K132" s="108"/>
      <c r="L132" s="15"/>
      <c r="M132" s="15"/>
      <c r="N132" s="15"/>
      <c r="O132" s="15"/>
      <c r="P132" s="15"/>
      <c r="Q132" s="15"/>
      <c r="R132" s="15"/>
      <c r="S132" s="92"/>
      <c r="U132" s="108"/>
      <c r="V132" s="15"/>
      <c r="W132" s="15"/>
      <c r="X132" s="15"/>
      <c r="Y132" s="15"/>
      <c r="Z132" s="15"/>
      <c r="AA132" s="15"/>
      <c r="AB132" s="92"/>
      <c r="AD132" s="36"/>
      <c r="AF132" s="108"/>
      <c r="AG132" s="164"/>
      <c r="AH132" s="205">
        <f t="shared" si="2"/>
        <v>0</v>
      </c>
      <c r="AI132" s="197" t="e">
        <f t="shared" si="3"/>
        <v>#DIV/0!</v>
      </c>
      <c r="AK132" s="108"/>
      <c r="AL132" s="15"/>
      <c r="AM132" s="15"/>
      <c r="AN132" s="15"/>
      <c r="AO132" s="15"/>
      <c r="AP132" s="15"/>
      <c r="AQ132" s="15"/>
      <c r="AR132" s="92"/>
      <c r="AT132" s="108"/>
      <c r="AU132" s="15"/>
      <c r="AV132" s="15"/>
      <c r="AW132" s="15"/>
      <c r="AX132" s="15"/>
      <c r="AY132" s="15"/>
      <c r="AZ132" s="15"/>
      <c r="BA132" s="92"/>
      <c r="BC132" s="272"/>
      <c r="BD132" s="272"/>
      <c r="BF132" s="272"/>
    </row>
    <row r="133" spans="2:58" ht="15" x14ac:dyDescent="0.25">
      <c r="B133" s="108"/>
      <c r="C133" s="15"/>
      <c r="D133" s="15"/>
      <c r="E133" s="15"/>
      <c r="F133" s="15"/>
      <c r="G133" s="92"/>
      <c r="H133" s="36"/>
      <c r="I133" s="36"/>
      <c r="K133" s="108"/>
      <c r="L133" s="15"/>
      <c r="M133" s="15"/>
      <c r="N133" s="15"/>
      <c r="O133" s="15"/>
      <c r="P133" s="15"/>
      <c r="Q133" s="15"/>
      <c r="R133" s="15"/>
      <c r="S133" s="92"/>
      <c r="U133" s="108"/>
      <c r="V133" s="15"/>
      <c r="W133" s="15"/>
      <c r="X133" s="15"/>
      <c r="Y133" s="15"/>
      <c r="Z133" s="15"/>
      <c r="AA133" s="15"/>
      <c r="AB133" s="92"/>
      <c r="AD133" s="36"/>
      <c r="AF133" s="108"/>
      <c r="AG133" s="164"/>
      <c r="AH133" s="205">
        <f t="shared" si="2"/>
        <v>0</v>
      </c>
      <c r="AI133" s="197" t="e">
        <f t="shared" si="3"/>
        <v>#DIV/0!</v>
      </c>
      <c r="AK133" s="108"/>
      <c r="AL133" s="15"/>
      <c r="AM133" s="15"/>
      <c r="AN133" s="15"/>
      <c r="AO133" s="15"/>
      <c r="AP133" s="15"/>
      <c r="AQ133" s="15"/>
      <c r="AR133" s="92"/>
      <c r="AT133" s="108"/>
      <c r="AU133" s="15"/>
      <c r="AV133" s="15"/>
      <c r="AW133" s="15"/>
      <c r="AX133" s="15"/>
      <c r="AY133" s="15"/>
      <c r="AZ133" s="15"/>
      <c r="BA133" s="92"/>
      <c r="BC133" s="272"/>
      <c r="BD133" s="272"/>
      <c r="BF133" s="272"/>
    </row>
    <row r="134" spans="2:58" ht="15" x14ac:dyDescent="0.25">
      <c r="B134" s="108"/>
      <c r="C134" s="15"/>
      <c r="D134" s="15"/>
      <c r="E134" s="15"/>
      <c r="F134" s="15"/>
      <c r="G134" s="92"/>
      <c r="H134" s="36"/>
      <c r="I134" s="36"/>
      <c r="K134" s="108"/>
      <c r="L134" s="15"/>
      <c r="M134" s="15"/>
      <c r="N134" s="15"/>
      <c r="O134" s="15"/>
      <c r="P134" s="15"/>
      <c r="Q134" s="15"/>
      <c r="R134" s="15"/>
      <c r="S134" s="92"/>
      <c r="U134" s="108"/>
      <c r="V134" s="15"/>
      <c r="W134" s="15"/>
      <c r="X134" s="15"/>
      <c r="Y134" s="15"/>
      <c r="Z134" s="15"/>
      <c r="AA134" s="15"/>
      <c r="AB134" s="92"/>
      <c r="AD134" s="36"/>
      <c r="AF134" s="108"/>
      <c r="AG134" s="164"/>
      <c r="AH134" s="205">
        <f t="shared" si="2"/>
        <v>0</v>
      </c>
      <c r="AI134" s="197" t="e">
        <f t="shared" si="3"/>
        <v>#DIV/0!</v>
      </c>
      <c r="AK134" s="108"/>
      <c r="AL134" s="15"/>
      <c r="AM134" s="15"/>
      <c r="AN134" s="15"/>
      <c r="AO134" s="15"/>
      <c r="AP134" s="15"/>
      <c r="AQ134" s="15"/>
      <c r="AR134" s="92"/>
      <c r="AT134" s="108"/>
      <c r="AU134" s="15"/>
      <c r="AV134" s="15"/>
      <c r="AW134" s="15"/>
      <c r="AX134" s="15"/>
      <c r="AY134" s="15"/>
      <c r="AZ134" s="15"/>
      <c r="BA134" s="92"/>
      <c r="BC134" s="272"/>
      <c r="BD134" s="272"/>
      <c r="BF134" s="272"/>
    </row>
    <row r="135" spans="2:58" ht="15" x14ac:dyDescent="0.25">
      <c r="B135" s="108"/>
      <c r="C135" s="15"/>
      <c r="D135" s="15"/>
      <c r="E135" s="15"/>
      <c r="F135" s="15"/>
      <c r="G135" s="92"/>
      <c r="H135" s="36"/>
      <c r="I135" s="36"/>
      <c r="K135" s="108"/>
      <c r="L135" s="15"/>
      <c r="M135" s="15"/>
      <c r="N135" s="15"/>
      <c r="O135" s="15"/>
      <c r="P135" s="15"/>
      <c r="Q135" s="15"/>
      <c r="R135" s="15"/>
      <c r="S135" s="92"/>
      <c r="U135" s="108"/>
      <c r="V135" s="15"/>
      <c r="W135" s="15"/>
      <c r="X135" s="15"/>
      <c r="Y135" s="15"/>
      <c r="Z135" s="15"/>
      <c r="AA135" s="15"/>
      <c r="AB135" s="92"/>
      <c r="AD135" s="36"/>
      <c r="AF135" s="108"/>
      <c r="AG135" s="164"/>
      <c r="AH135" s="205">
        <f t="shared" si="2"/>
        <v>0</v>
      </c>
      <c r="AI135" s="197" t="e">
        <f t="shared" si="3"/>
        <v>#DIV/0!</v>
      </c>
      <c r="AK135" s="108"/>
      <c r="AL135" s="15"/>
      <c r="AM135" s="15"/>
      <c r="AN135" s="15"/>
      <c r="AO135" s="15"/>
      <c r="AP135" s="15"/>
      <c r="AQ135" s="15"/>
      <c r="AR135" s="92"/>
      <c r="AT135" s="108"/>
      <c r="AU135" s="15"/>
      <c r="AV135" s="15"/>
      <c r="AW135" s="15"/>
      <c r="AX135" s="15"/>
      <c r="AY135" s="15"/>
      <c r="AZ135" s="15"/>
      <c r="BA135" s="92"/>
      <c r="BC135" s="272"/>
      <c r="BD135" s="272"/>
      <c r="BF135" s="272"/>
    </row>
    <row r="136" spans="2:58" ht="15" x14ac:dyDescent="0.25">
      <c r="B136" s="108"/>
      <c r="C136" s="15"/>
      <c r="D136" s="15"/>
      <c r="E136" s="15"/>
      <c r="F136" s="15"/>
      <c r="G136" s="92"/>
      <c r="H136" s="36"/>
      <c r="I136" s="36"/>
      <c r="K136" s="108"/>
      <c r="L136" s="15"/>
      <c r="M136" s="15"/>
      <c r="N136" s="15"/>
      <c r="O136" s="15"/>
      <c r="P136" s="15"/>
      <c r="Q136" s="15"/>
      <c r="R136" s="15"/>
      <c r="S136" s="92"/>
      <c r="U136" s="108"/>
      <c r="V136" s="15"/>
      <c r="W136" s="15"/>
      <c r="X136" s="15"/>
      <c r="Y136" s="15"/>
      <c r="Z136" s="15"/>
      <c r="AA136" s="15"/>
      <c r="AB136" s="92"/>
      <c r="AD136" s="36"/>
      <c r="AF136" s="108"/>
      <c r="AG136" s="164"/>
      <c r="AH136" s="205">
        <f t="shared" si="2"/>
        <v>0</v>
      </c>
      <c r="AI136" s="197" t="e">
        <f t="shared" si="3"/>
        <v>#DIV/0!</v>
      </c>
      <c r="AK136" s="108"/>
      <c r="AL136" s="15"/>
      <c r="AM136" s="15"/>
      <c r="AN136" s="15"/>
      <c r="AO136" s="15"/>
      <c r="AP136" s="15"/>
      <c r="AQ136" s="15"/>
      <c r="AR136" s="92"/>
      <c r="AT136" s="108"/>
      <c r="AU136" s="15"/>
      <c r="AV136" s="15"/>
      <c r="AW136" s="15"/>
      <c r="AX136" s="15"/>
      <c r="AY136" s="15"/>
      <c r="AZ136" s="15"/>
      <c r="BA136" s="92"/>
      <c r="BC136" s="272"/>
      <c r="BD136" s="272"/>
      <c r="BF136" s="272"/>
    </row>
    <row r="137" spans="2:58" ht="15" x14ac:dyDescent="0.25">
      <c r="B137" s="108"/>
      <c r="C137" s="15"/>
      <c r="D137" s="15"/>
      <c r="E137" s="15"/>
      <c r="F137" s="15"/>
      <c r="G137" s="92"/>
      <c r="H137" s="36"/>
      <c r="I137" s="36"/>
      <c r="K137" s="108"/>
      <c r="L137" s="15"/>
      <c r="M137" s="15"/>
      <c r="N137" s="15"/>
      <c r="O137" s="15"/>
      <c r="P137" s="15"/>
      <c r="Q137" s="15"/>
      <c r="R137" s="15"/>
      <c r="S137" s="92"/>
      <c r="U137" s="108"/>
      <c r="V137" s="15"/>
      <c r="W137" s="15"/>
      <c r="X137" s="15"/>
      <c r="Y137" s="15"/>
      <c r="Z137" s="15"/>
      <c r="AA137" s="15"/>
      <c r="AB137" s="92"/>
      <c r="AD137" s="36"/>
      <c r="AF137" s="108"/>
      <c r="AG137" s="164"/>
      <c r="AH137" s="205">
        <f t="shared" ref="AH137:AH157" si="4">SUM(AF137:AG137)</f>
        <v>0</v>
      </c>
      <c r="AI137" s="197" t="e">
        <f t="shared" ref="AI137:AI157" si="5">AF137/AH137</f>
        <v>#DIV/0!</v>
      </c>
      <c r="AK137" s="108"/>
      <c r="AL137" s="15"/>
      <c r="AM137" s="15"/>
      <c r="AN137" s="15"/>
      <c r="AO137" s="15"/>
      <c r="AP137" s="15"/>
      <c r="AQ137" s="15"/>
      <c r="AR137" s="92"/>
      <c r="AT137" s="108"/>
      <c r="AU137" s="15"/>
      <c r="AV137" s="15"/>
      <c r="AW137" s="15"/>
      <c r="AX137" s="15"/>
      <c r="AY137" s="15"/>
      <c r="AZ137" s="15"/>
      <c r="BA137" s="92"/>
      <c r="BC137" s="272"/>
      <c r="BD137" s="272"/>
      <c r="BF137" s="272"/>
    </row>
    <row r="138" spans="2:58" ht="15" x14ac:dyDescent="0.25">
      <c r="B138" s="108"/>
      <c r="C138" s="15"/>
      <c r="D138" s="15"/>
      <c r="E138" s="15"/>
      <c r="F138" s="15"/>
      <c r="G138" s="92"/>
      <c r="H138" s="36"/>
      <c r="I138" s="36"/>
      <c r="K138" s="108"/>
      <c r="L138" s="15"/>
      <c r="M138" s="15"/>
      <c r="N138" s="15"/>
      <c r="O138" s="15"/>
      <c r="P138" s="15"/>
      <c r="Q138" s="15"/>
      <c r="R138" s="15"/>
      <c r="S138" s="92"/>
      <c r="U138" s="108"/>
      <c r="V138" s="15"/>
      <c r="W138" s="15"/>
      <c r="X138" s="15"/>
      <c r="Y138" s="15"/>
      <c r="Z138" s="15"/>
      <c r="AA138" s="15"/>
      <c r="AB138" s="92"/>
      <c r="AD138" s="36"/>
      <c r="AF138" s="108"/>
      <c r="AG138" s="164"/>
      <c r="AH138" s="205">
        <f t="shared" si="4"/>
        <v>0</v>
      </c>
      <c r="AI138" s="197" t="e">
        <f t="shared" si="5"/>
        <v>#DIV/0!</v>
      </c>
      <c r="AK138" s="108"/>
      <c r="AL138" s="15"/>
      <c r="AM138" s="15"/>
      <c r="AN138" s="15"/>
      <c r="AO138" s="15"/>
      <c r="AP138" s="15"/>
      <c r="AQ138" s="15"/>
      <c r="AR138" s="92"/>
      <c r="AT138" s="108"/>
      <c r="AU138" s="15"/>
      <c r="AV138" s="15"/>
      <c r="AW138" s="15"/>
      <c r="AX138" s="15"/>
      <c r="AY138" s="15"/>
      <c r="AZ138" s="15"/>
      <c r="BA138" s="92"/>
      <c r="BC138" s="272"/>
      <c r="BD138" s="272"/>
      <c r="BF138" s="272"/>
    </row>
    <row r="139" spans="2:58" ht="15" x14ac:dyDescent="0.25">
      <c r="B139" s="108"/>
      <c r="C139" s="15"/>
      <c r="D139" s="15"/>
      <c r="E139" s="15"/>
      <c r="F139" s="15"/>
      <c r="G139" s="92"/>
      <c r="H139" s="36"/>
      <c r="I139" s="36"/>
      <c r="K139" s="108"/>
      <c r="L139" s="15"/>
      <c r="M139" s="15"/>
      <c r="N139" s="15"/>
      <c r="O139" s="15"/>
      <c r="P139" s="15"/>
      <c r="Q139" s="15"/>
      <c r="R139" s="15"/>
      <c r="S139" s="92"/>
      <c r="U139" s="108"/>
      <c r="V139" s="15"/>
      <c r="W139" s="15"/>
      <c r="X139" s="15"/>
      <c r="Y139" s="15"/>
      <c r="Z139" s="15"/>
      <c r="AA139" s="15"/>
      <c r="AB139" s="92"/>
      <c r="AD139" s="36"/>
      <c r="AF139" s="108"/>
      <c r="AG139" s="164"/>
      <c r="AH139" s="205">
        <f t="shared" si="4"/>
        <v>0</v>
      </c>
      <c r="AI139" s="197" t="e">
        <f t="shared" si="5"/>
        <v>#DIV/0!</v>
      </c>
      <c r="AK139" s="108"/>
      <c r="AL139" s="15"/>
      <c r="AM139" s="15"/>
      <c r="AN139" s="15"/>
      <c r="AO139" s="15"/>
      <c r="AP139" s="15"/>
      <c r="AQ139" s="15"/>
      <c r="AR139" s="92"/>
      <c r="AT139" s="108"/>
      <c r="AU139" s="15"/>
      <c r="AV139" s="15"/>
      <c r="AW139" s="15"/>
      <c r="AX139" s="15"/>
      <c r="AY139" s="15"/>
      <c r="AZ139" s="15"/>
      <c r="BA139" s="92"/>
      <c r="BC139" s="272"/>
      <c r="BD139" s="272"/>
      <c r="BF139" s="272"/>
    </row>
    <row r="140" spans="2:58" ht="15" x14ac:dyDescent="0.25">
      <c r="B140" s="108"/>
      <c r="C140" s="15"/>
      <c r="D140" s="15"/>
      <c r="E140" s="15"/>
      <c r="F140" s="15"/>
      <c r="G140" s="92"/>
      <c r="H140" s="36"/>
      <c r="I140" s="36"/>
      <c r="K140" s="108"/>
      <c r="L140" s="15"/>
      <c r="M140" s="15"/>
      <c r="N140" s="15"/>
      <c r="O140" s="15"/>
      <c r="P140" s="15"/>
      <c r="Q140" s="15"/>
      <c r="R140" s="15"/>
      <c r="S140" s="92"/>
      <c r="U140" s="108"/>
      <c r="V140" s="15"/>
      <c r="W140" s="15"/>
      <c r="X140" s="15"/>
      <c r="Y140" s="15"/>
      <c r="Z140" s="15"/>
      <c r="AA140" s="15"/>
      <c r="AB140" s="92"/>
      <c r="AD140" s="36"/>
      <c r="AF140" s="108"/>
      <c r="AG140" s="164"/>
      <c r="AH140" s="205">
        <f t="shared" si="4"/>
        <v>0</v>
      </c>
      <c r="AI140" s="197" t="e">
        <f t="shared" si="5"/>
        <v>#DIV/0!</v>
      </c>
      <c r="AK140" s="108"/>
      <c r="AL140" s="15"/>
      <c r="AM140" s="15"/>
      <c r="AN140" s="15"/>
      <c r="AO140" s="15"/>
      <c r="AP140" s="15"/>
      <c r="AQ140" s="15"/>
      <c r="AR140" s="92"/>
      <c r="AT140" s="108"/>
      <c r="AU140" s="15"/>
      <c r="AV140" s="15"/>
      <c r="AW140" s="15"/>
      <c r="AX140" s="15"/>
      <c r="AY140" s="15"/>
      <c r="AZ140" s="15"/>
      <c r="BA140" s="92"/>
      <c r="BC140" s="272"/>
      <c r="BD140" s="272"/>
      <c r="BF140" s="272"/>
    </row>
    <row r="141" spans="2:58" ht="15" x14ac:dyDescent="0.25">
      <c r="B141" s="108"/>
      <c r="C141" s="15"/>
      <c r="D141" s="15"/>
      <c r="E141" s="15"/>
      <c r="F141" s="15"/>
      <c r="G141" s="92"/>
      <c r="H141" s="36"/>
      <c r="I141" s="36"/>
      <c r="K141" s="108"/>
      <c r="L141" s="15"/>
      <c r="M141" s="15"/>
      <c r="N141" s="15"/>
      <c r="O141" s="15"/>
      <c r="P141" s="15"/>
      <c r="Q141" s="15"/>
      <c r="R141" s="15"/>
      <c r="S141" s="92"/>
      <c r="U141" s="108"/>
      <c r="V141" s="15"/>
      <c r="W141" s="15"/>
      <c r="X141" s="15"/>
      <c r="Y141" s="15"/>
      <c r="Z141" s="15"/>
      <c r="AA141" s="15"/>
      <c r="AB141" s="92"/>
      <c r="AD141" s="36"/>
      <c r="AF141" s="108"/>
      <c r="AG141" s="164"/>
      <c r="AH141" s="205">
        <f t="shared" si="4"/>
        <v>0</v>
      </c>
      <c r="AI141" s="197" t="e">
        <f t="shared" si="5"/>
        <v>#DIV/0!</v>
      </c>
      <c r="AK141" s="108"/>
      <c r="AL141" s="15"/>
      <c r="AM141" s="15"/>
      <c r="AN141" s="15"/>
      <c r="AO141" s="15"/>
      <c r="AP141" s="15"/>
      <c r="AQ141" s="15"/>
      <c r="AR141" s="92"/>
      <c r="AT141" s="108"/>
      <c r="AU141" s="15"/>
      <c r="AV141" s="15"/>
      <c r="AW141" s="15"/>
      <c r="AX141" s="15"/>
      <c r="AY141" s="15"/>
      <c r="AZ141" s="15"/>
      <c r="BA141" s="92"/>
      <c r="BC141" s="272"/>
      <c r="BD141" s="272"/>
      <c r="BF141" s="272"/>
    </row>
    <row r="142" spans="2:58" ht="15" x14ac:dyDescent="0.25">
      <c r="B142" s="108"/>
      <c r="C142" s="15"/>
      <c r="D142" s="15"/>
      <c r="E142" s="15"/>
      <c r="F142" s="15"/>
      <c r="G142" s="92"/>
      <c r="H142" s="36"/>
      <c r="I142" s="36"/>
      <c r="K142" s="108"/>
      <c r="L142" s="15"/>
      <c r="M142" s="15"/>
      <c r="N142" s="15"/>
      <c r="O142" s="15"/>
      <c r="P142" s="15"/>
      <c r="Q142" s="15"/>
      <c r="R142" s="15"/>
      <c r="S142" s="92"/>
      <c r="U142" s="108"/>
      <c r="V142" s="15"/>
      <c r="W142" s="15"/>
      <c r="X142" s="15"/>
      <c r="Y142" s="15"/>
      <c r="Z142" s="15"/>
      <c r="AA142" s="15"/>
      <c r="AB142" s="92"/>
      <c r="AD142" s="36"/>
      <c r="AF142" s="108"/>
      <c r="AG142" s="164"/>
      <c r="AH142" s="205">
        <f t="shared" si="4"/>
        <v>0</v>
      </c>
      <c r="AI142" s="197" t="e">
        <f t="shared" si="5"/>
        <v>#DIV/0!</v>
      </c>
      <c r="AK142" s="108"/>
      <c r="AL142" s="15"/>
      <c r="AM142" s="15"/>
      <c r="AN142" s="15"/>
      <c r="AO142" s="15"/>
      <c r="AP142" s="15"/>
      <c r="AQ142" s="15"/>
      <c r="AR142" s="92"/>
      <c r="AT142" s="108"/>
      <c r="AU142" s="15"/>
      <c r="AV142" s="15"/>
      <c r="AW142" s="15"/>
      <c r="AX142" s="15"/>
      <c r="AY142" s="15"/>
      <c r="AZ142" s="15"/>
      <c r="BA142" s="92"/>
      <c r="BC142" s="272"/>
      <c r="BD142" s="272"/>
      <c r="BF142" s="272"/>
    </row>
    <row r="143" spans="2:58" ht="15" x14ac:dyDescent="0.25">
      <c r="B143" s="108"/>
      <c r="C143" s="15"/>
      <c r="D143" s="15"/>
      <c r="E143" s="15"/>
      <c r="F143" s="15"/>
      <c r="G143" s="92"/>
      <c r="H143" s="36"/>
      <c r="I143" s="36"/>
      <c r="K143" s="108"/>
      <c r="L143" s="15"/>
      <c r="M143" s="15"/>
      <c r="N143" s="15"/>
      <c r="O143" s="15"/>
      <c r="P143" s="15"/>
      <c r="Q143" s="15"/>
      <c r="R143" s="15"/>
      <c r="S143" s="92"/>
      <c r="U143" s="108"/>
      <c r="V143" s="15"/>
      <c r="W143" s="15"/>
      <c r="X143" s="15"/>
      <c r="Y143" s="15"/>
      <c r="Z143" s="15"/>
      <c r="AA143" s="15"/>
      <c r="AB143" s="92"/>
      <c r="AD143" s="36"/>
      <c r="AF143" s="108"/>
      <c r="AG143" s="164"/>
      <c r="AH143" s="205">
        <f t="shared" si="4"/>
        <v>0</v>
      </c>
      <c r="AI143" s="197" t="e">
        <f t="shared" si="5"/>
        <v>#DIV/0!</v>
      </c>
      <c r="AK143" s="108"/>
      <c r="AL143" s="15"/>
      <c r="AM143" s="15"/>
      <c r="AN143" s="15"/>
      <c r="AO143" s="15"/>
      <c r="AP143" s="15"/>
      <c r="AQ143" s="15"/>
      <c r="AR143" s="92"/>
      <c r="AT143" s="108"/>
      <c r="AU143" s="15"/>
      <c r="AV143" s="15"/>
      <c r="AW143" s="15"/>
      <c r="AX143" s="15"/>
      <c r="AY143" s="15"/>
      <c r="AZ143" s="15"/>
      <c r="BA143" s="92"/>
      <c r="BC143" s="272"/>
      <c r="BD143" s="272"/>
      <c r="BF143" s="272"/>
    </row>
    <row r="144" spans="2:58" ht="15" x14ac:dyDescent="0.25">
      <c r="B144" s="108"/>
      <c r="C144" s="15"/>
      <c r="D144" s="15"/>
      <c r="E144" s="15"/>
      <c r="F144" s="15"/>
      <c r="G144" s="92"/>
      <c r="H144" s="36"/>
      <c r="I144" s="36"/>
      <c r="K144" s="108"/>
      <c r="L144" s="15"/>
      <c r="M144" s="15"/>
      <c r="N144" s="15"/>
      <c r="O144" s="15"/>
      <c r="P144" s="15"/>
      <c r="Q144" s="15"/>
      <c r="R144" s="15"/>
      <c r="S144" s="92"/>
      <c r="U144" s="108"/>
      <c r="V144" s="15"/>
      <c r="W144" s="15"/>
      <c r="X144" s="15"/>
      <c r="Y144" s="15"/>
      <c r="Z144" s="15"/>
      <c r="AA144" s="15"/>
      <c r="AB144" s="92"/>
      <c r="AD144" s="36"/>
      <c r="AF144" s="108"/>
      <c r="AG144" s="164"/>
      <c r="AH144" s="205">
        <f t="shared" si="4"/>
        <v>0</v>
      </c>
      <c r="AI144" s="197" t="e">
        <f t="shared" si="5"/>
        <v>#DIV/0!</v>
      </c>
      <c r="AK144" s="108"/>
      <c r="AL144" s="15"/>
      <c r="AM144" s="15"/>
      <c r="AN144" s="15"/>
      <c r="AO144" s="15"/>
      <c r="AP144" s="15"/>
      <c r="AQ144" s="15"/>
      <c r="AR144" s="92"/>
      <c r="AT144" s="108"/>
      <c r="AU144" s="15"/>
      <c r="AV144" s="15"/>
      <c r="AW144" s="15"/>
      <c r="AX144" s="15"/>
      <c r="AY144" s="15"/>
      <c r="AZ144" s="15"/>
      <c r="BA144" s="92"/>
      <c r="BC144" s="272"/>
      <c r="BD144" s="272"/>
      <c r="BF144" s="272"/>
    </row>
    <row r="145" spans="2:58" ht="15" x14ac:dyDescent="0.25">
      <c r="B145" s="108"/>
      <c r="C145" s="15"/>
      <c r="D145" s="15"/>
      <c r="E145" s="15"/>
      <c r="F145" s="15"/>
      <c r="G145" s="92"/>
      <c r="H145" s="36"/>
      <c r="I145" s="36"/>
      <c r="K145" s="108"/>
      <c r="L145" s="15"/>
      <c r="M145" s="15"/>
      <c r="N145" s="15"/>
      <c r="O145" s="15"/>
      <c r="P145" s="15"/>
      <c r="Q145" s="15"/>
      <c r="R145" s="15"/>
      <c r="S145" s="92"/>
      <c r="U145" s="108"/>
      <c r="V145" s="15"/>
      <c r="W145" s="15"/>
      <c r="X145" s="15"/>
      <c r="Y145" s="15"/>
      <c r="Z145" s="15"/>
      <c r="AA145" s="15"/>
      <c r="AB145" s="92"/>
      <c r="AD145" s="36"/>
      <c r="AF145" s="108"/>
      <c r="AG145" s="164"/>
      <c r="AH145" s="205">
        <f t="shared" si="4"/>
        <v>0</v>
      </c>
      <c r="AI145" s="197" t="e">
        <f t="shared" si="5"/>
        <v>#DIV/0!</v>
      </c>
      <c r="AK145" s="108"/>
      <c r="AL145" s="15"/>
      <c r="AM145" s="15"/>
      <c r="AN145" s="15"/>
      <c r="AO145" s="15"/>
      <c r="AP145" s="15"/>
      <c r="AQ145" s="15"/>
      <c r="AR145" s="92"/>
      <c r="AT145" s="108"/>
      <c r="AU145" s="15"/>
      <c r="AV145" s="15"/>
      <c r="AW145" s="15"/>
      <c r="AX145" s="15"/>
      <c r="AY145" s="15"/>
      <c r="AZ145" s="15"/>
      <c r="BA145" s="92"/>
      <c r="BC145" s="272"/>
      <c r="BD145" s="272"/>
      <c r="BF145" s="272"/>
    </row>
    <row r="146" spans="2:58" ht="15" x14ac:dyDescent="0.25">
      <c r="B146" s="108"/>
      <c r="C146" s="15"/>
      <c r="D146" s="15"/>
      <c r="E146" s="15"/>
      <c r="F146" s="15"/>
      <c r="G146" s="92"/>
      <c r="H146" s="36"/>
      <c r="I146" s="36"/>
      <c r="K146" s="108"/>
      <c r="L146" s="15"/>
      <c r="M146" s="15"/>
      <c r="N146" s="15"/>
      <c r="O146" s="15"/>
      <c r="P146" s="15"/>
      <c r="Q146" s="15"/>
      <c r="R146" s="15"/>
      <c r="S146" s="92"/>
      <c r="U146" s="108"/>
      <c r="V146" s="15"/>
      <c r="W146" s="15"/>
      <c r="X146" s="15"/>
      <c r="Y146" s="15"/>
      <c r="Z146" s="15"/>
      <c r="AA146" s="15"/>
      <c r="AB146" s="92"/>
      <c r="AD146" s="36"/>
      <c r="AF146" s="108"/>
      <c r="AG146" s="164"/>
      <c r="AH146" s="205">
        <f t="shared" si="4"/>
        <v>0</v>
      </c>
      <c r="AI146" s="197" t="e">
        <f t="shared" si="5"/>
        <v>#DIV/0!</v>
      </c>
      <c r="AK146" s="108"/>
      <c r="AL146" s="15"/>
      <c r="AM146" s="15"/>
      <c r="AN146" s="15"/>
      <c r="AO146" s="15"/>
      <c r="AP146" s="15"/>
      <c r="AQ146" s="15"/>
      <c r="AR146" s="92"/>
      <c r="AT146" s="108"/>
      <c r="AU146" s="15"/>
      <c r="AV146" s="15"/>
      <c r="AW146" s="15"/>
      <c r="AX146" s="15"/>
      <c r="AY146" s="15"/>
      <c r="AZ146" s="15"/>
      <c r="BA146" s="92"/>
      <c r="BC146" s="272"/>
      <c r="BD146" s="272"/>
      <c r="BF146" s="272"/>
    </row>
    <row r="147" spans="2:58" ht="15" x14ac:dyDescent="0.25">
      <c r="B147" s="108"/>
      <c r="C147" s="15"/>
      <c r="D147" s="15"/>
      <c r="E147" s="15"/>
      <c r="F147" s="15"/>
      <c r="G147" s="92"/>
      <c r="H147" s="36"/>
      <c r="I147" s="36"/>
      <c r="K147" s="108"/>
      <c r="L147" s="15"/>
      <c r="M147" s="15"/>
      <c r="N147" s="15"/>
      <c r="O147" s="15"/>
      <c r="P147" s="15"/>
      <c r="Q147" s="15"/>
      <c r="R147" s="15"/>
      <c r="S147" s="92"/>
      <c r="U147" s="108"/>
      <c r="V147" s="15"/>
      <c r="W147" s="15"/>
      <c r="X147" s="15"/>
      <c r="Y147" s="15"/>
      <c r="Z147" s="15"/>
      <c r="AA147" s="15"/>
      <c r="AB147" s="92"/>
      <c r="AD147" s="36"/>
      <c r="AF147" s="108"/>
      <c r="AG147" s="164"/>
      <c r="AH147" s="205">
        <f t="shared" si="4"/>
        <v>0</v>
      </c>
      <c r="AI147" s="197" t="e">
        <f t="shared" si="5"/>
        <v>#DIV/0!</v>
      </c>
      <c r="AK147" s="108"/>
      <c r="AL147" s="15"/>
      <c r="AM147" s="15"/>
      <c r="AN147" s="15"/>
      <c r="AO147" s="15"/>
      <c r="AP147" s="15"/>
      <c r="AQ147" s="15"/>
      <c r="AR147" s="92"/>
      <c r="AT147" s="108"/>
      <c r="AU147" s="15"/>
      <c r="AV147" s="15"/>
      <c r="AW147" s="15"/>
      <c r="AX147" s="15"/>
      <c r="AY147" s="15"/>
      <c r="AZ147" s="15"/>
      <c r="BA147" s="92"/>
      <c r="BC147" s="272"/>
      <c r="BD147" s="272"/>
      <c r="BF147" s="272"/>
    </row>
    <row r="148" spans="2:58" ht="15" x14ac:dyDescent="0.25">
      <c r="B148" s="108"/>
      <c r="C148" s="15"/>
      <c r="D148" s="15"/>
      <c r="E148" s="15"/>
      <c r="F148" s="15"/>
      <c r="G148" s="92"/>
      <c r="H148" s="36"/>
      <c r="I148" s="36"/>
      <c r="K148" s="108"/>
      <c r="L148" s="15"/>
      <c r="M148" s="15"/>
      <c r="N148" s="15"/>
      <c r="O148" s="15"/>
      <c r="P148" s="15"/>
      <c r="Q148" s="15"/>
      <c r="R148" s="15"/>
      <c r="S148" s="92"/>
      <c r="U148" s="108"/>
      <c r="V148" s="15"/>
      <c r="W148" s="15"/>
      <c r="X148" s="15"/>
      <c r="Y148" s="15"/>
      <c r="Z148" s="15"/>
      <c r="AA148" s="15"/>
      <c r="AB148" s="92"/>
      <c r="AD148" s="36"/>
      <c r="AF148" s="108"/>
      <c r="AG148" s="164"/>
      <c r="AH148" s="205">
        <f t="shared" si="4"/>
        <v>0</v>
      </c>
      <c r="AI148" s="197" t="e">
        <f t="shared" si="5"/>
        <v>#DIV/0!</v>
      </c>
      <c r="AK148" s="108"/>
      <c r="AL148" s="15"/>
      <c r="AM148" s="15"/>
      <c r="AN148" s="15"/>
      <c r="AO148" s="15"/>
      <c r="AP148" s="15"/>
      <c r="AQ148" s="15"/>
      <c r="AR148" s="92"/>
      <c r="AT148" s="108"/>
      <c r="AU148" s="15"/>
      <c r="AV148" s="15"/>
      <c r="AW148" s="15"/>
      <c r="AX148" s="15"/>
      <c r="AY148" s="15"/>
      <c r="AZ148" s="15"/>
      <c r="BA148" s="92"/>
      <c r="BC148" s="272"/>
      <c r="BD148" s="272"/>
      <c r="BF148" s="272"/>
    </row>
    <row r="149" spans="2:58" ht="15" x14ac:dyDescent="0.25">
      <c r="B149" s="108"/>
      <c r="C149" s="15"/>
      <c r="D149" s="15"/>
      <c r="E149" s="15"/>
      <c r="F149" s="15"/>
      <c r="G149" s="92"/>
      <c r="H149" s="36"/>
      <c r="I149" s="36"/>
      <c r="K149" s="108"/>
      <c r="L149" s="15"/>
      <c r="M149" s="15"/>
      <c r="N149" s="15"/>
      <c r="O149" s="15"/>
      <c r="P149" s="15"/>
      <c r="Q149" s="15"/>
      <c r="R149" s="15"/>
      <c r="S149" s="92"/>
      <c r="U149" s="108"/>
      <c r="V149" s="15"/>
      <c r="W149" s="15"/>
      <c r="X149" s="15"/>
      <c r="Y149" s="15"/>
      <c r="Z149" s="15"/>
      <c r="AA149" s="15"/>
      <c r="AB149" s="92"/>
      <c r="AD149" s="36"/>
      <c r="AF149" s="108"/>
      <c r="AG149" s="164"/>
      <c r="AH149" s="205">
        <f t="shared" si="4"/>
        <v>0</v>
      </c>
      <c r="AI149" s="197" t="e">
        <f t="shared" si="5"/>
        <v>#DIV/0!</v>
      </c>
      <c r="AK149" s="108"/>
      <c r="AL149" s="15"/>
      <c r="AM149" s="15"/>
      <c r="AN149" s="15"/>
      <c r="AO149" s="15"/>
      <c r="AP149" s="15"/>
      <c r="AQ149" s="15"/>
      <c r="AR149" s="92"/>
      <c r="AT149" s="108"/>
      <c r="AU149" s="15"/>
      <c r="AV149" s="15"/>
      <c r="AW149" s="15"/>
      <c r="AX149" s="15"/>
      <c r="AY149" s="15"/>
      <c r="AZ149" s="15"/>
      <c r="BA149" s="92"/>
      <c r="BC149" s="272"/>
      <c r="BD149" s="272"/>
      <c r="BF149" s="272"/>
    </row>
    <row r="150" spans="2:58" ht="15" x14ac:dyDescent="0.25">
      <c r="B150" s="108"/>
      <c r="C150" s="15"/>
      <c r="D150" s="15"/>
      <c r="E150" s="15"/>
      <c r="F150" s="15"/>
      <c r="G150" s="92"/>
      <c r="H150" s="36"/>
      <c r="I150" s="36"/>
      <c r="K150" s="108"/>
      <c r="L150" s="15"/>
      <c r="M150" s="15"/>
      <c r="N150" s="15"/>
      <c r="O150" s="15"/>
      <c r="P150" s="15"/>
      <c r="Q150" s="15"/>
      <c r="R150" s="15"/>
      <c r="S150" s="92"/>
      <c r="U150" s="108"/>
      <c r="V150" s="15"/>
      <c r="W150" s="15"/>
      <c r="X150" s="15"/>
      <c r="Y150" s="15"/>
      <c r="Z150" s="15"/>
      <c r="AA150" s="15"/>
      <c r="AB150" s="92"/>
      <c r="AD150" s="36"/>
      <c r="AF150" s="108"/>
      <c r="AG150" s="164"/>
      <c r="AH150" s="205">
        <f t="shared" si="4"/>
        <v>0</v>
      </c>
      <c r="AI150" s="197" t="e">
        <f t="shared" si="5"/>
        <v>#DIV/0!</v>
      </c>
      <c r="AK150" s="108"/>
      <c r="AL150" s="15"/>
      <c r="AM150" s="15"/>
      <c r="AN150" s="15"/>
      <c r="AO150" s="15"/>
      <c r="AP150" s="15"/>
      <c r="AQ150" s="15"/>
      <c r="AR150" s="92"/>
      <c r="AT150" s="108"/>
      <c r="AU150" s="15"/>
      <c r="AV150" s="15"/>
      <c r="AW150" s="15"/>
      <c r="AX150" s="15"/>
      <c r="AY150" s="15"/>
      <c r="AZ150" s="15"/>
      <c r="BA150" s="92"/>
      <c r="BC150" s="272"/>
      <c r="BD150" s="272"/>
      <c r="BF150" s="272"/>
    </row>
    <row r="151" spans="2:58" ht="15" x14ac:dyDescent="0.25">
      <c r="B151" s="108"/>
      <c r="C151" s="15"/>
      <c r="D151" s="15"/>
      <c r="E151" s="15"/>
      <c r="F151" s="15"/>
      <c r="G151" s="92"/>
      <c r="H151" s="36"/>
      <c r="I151" s="36"/>
      <c r="K151" s="108"/>
      <c r="L151" s="15"/>
      <c r="M151" s="15"/>
      <c r="N151" s="15"/>
      <c r="O151" s="15"/>
      <c r="P151" s="15"/>
      <c r="Q151" s="15"/>
      <c r="R151" s="15"/>
      <c r="S151" s="92"/>
      <c r="U151" s="108"/>
      <c r="V151" s="15"/>
      <c r="W151" s="15"/>
      <c r="X151" s="15"/>
      <c r="Y151" s="15"/>
      <c r="Z151" s="15"/>
      <c r="AA151" s="15"/>
      <c r="AB151" s="92"/>
      <c r="AD151" s="36"/>
      <c r="AF151" s="108"/>
      <c r="AG151" s="164"/>
      <c r="AH151" s="205">
        <f t="shared" si="4"/>
        <v>0</v>
      </c>
      <c r="AI151" s="197" t="e">
        <f t="shared" si="5"/>
        <v>#DIV/0!</v>
      </c>
      <c r="AK151" s="108"/>
      <c r="AL151" s="15"/>
      <c r="AM151" s="15"/>
      <c r="AN151" s="15"/>
      <c r="AO151" s="15"/>
      <c r="AP151" s="15"/>
      <c r="AQ151" s="15"/>
      <c r="AR151" s="92"/>
      <c r="AT151" s="108"/>
      <c r="AU151" s="15"/>
      <c r="AV151" s="15"/>
      <c r="AW151" s="15"/>
      <c r="AX151" s="15"/>
      <c r="AY151" s="15"/>
      <c r="AZ151" s="15"/>
      <c r="BA151" s="92"/>
      <c r="BC151" s="272"/>
      <c r="BD151" s="272"/>
      <c r="BF151" s="272"/>
    </row>
    <row r="152" spans="2:58" ht="15" x14ac:dyDescent="0.25">
      <c r="B152" s="108"/>
      <c r="C152" s="15"/>
      <c r="D152" s="15"/>
      <c r="E152" s="15"/>
      <c r="F152" s="15"/>
      <c r="G152" s="92"/>
      <c r="H152" s="36"/>
      <c r="I152" s="36"/>
      <c r="K152" s="108"/>
      <c r="L152" s="15"/>
      <c r="M152" s="15"/>
      <c r="N152" s="15"/>
      <c r="O152" s="15"/>
      <c r="P152" s="15"/>
      <c r="Q152" s="15"/>
      <c r="R152" s="15"/>
      <c r="S152" s="92"/>
      <c r="U152" s="108"/>
      <c r="V152" s="15"/>
      <c r="W152" s="15"/>
      <c r="X152" s="15"/>
      <c r="Y152" s="15"/>
      <c r="Z152" s="15"/>
      <c r="AA152" s="15"/>
      <c r="AB152" s="92"/>
      <c r="AD152" s="36"/>
      <c r="AF152" s="108"/>
      <c r="AG152" s="164"/>
      <c r="AH152" s="205">
        <f t="shared" si="4"/>
        <v>0</v>
      </c>
      <c r="AI152" s="197" t="e">
        <f t="shared" si="5"/>
        <v>#DIV/0!</v>
      </c>
      <c r="AK152" s="108"/>
      <c r="AL152" s="15"/>
      <c r="AM152" s="15"/>
      <c r="AN152" s="15"/>
      <c r="AO152" s="15"/>
      <c r="AP152" s="15"/>
      <c r="AQ152" s="15"/>
      <c r="AR152" s="92"/>
      <c r="AT152" s="108"/>
      <c r="AU152" s="15"/>
      <c r="AV152" s="15"/>
      <c r="AW152" s="15"/>
      <c r="AX152" s="15"/>
      <c r="AY152" s="15"/>
      <c r="AZ152" s="15"/>
      <c r="BA152" s="92"/>
      <c r="BC152" s="272"/>
      <c r="BD152" s="272"/>
      <c r="BF152" s="272"/>
    </row>
    <row r="153" spans="2:58" ht="15" x14ac:dyDescent="0.25">
      <c r="B153" s="108"/>
      <c r="C153" s="15"/>
      <c r="D153" s="15"/>
      <c r="E153" s="15"/>
      <c r="F153" s="15"/>
      <c r="G153" s="92"/>
      <c r="H153" s="36"/>
      <c r="I153" s="36"/>
      <c r="K153" s="108"/>
      <c r="L153" s="15"/>
      <c r="M153" s="15"/>
      <c r="N153" s="15"/>
      <c r="O153" s="15"/>
      <c r="P153" s="15"/>
      <c r="Q153" s="15"/>
      <c r="R153" s="15"/>
      <c r="S153" s="92"/>
      <c r="U153" s="108"/>
      <c r="V153" s="15"/>
      <c r="W153" s="15"/>
      <c r="X153" s="15"/>
      <c r="Y153" s="15"/>
      <c r="Z153" s="15"/>
      <c r="AA153" s="15"/>
      <c r="AB153" s="92"/>
      <c r="AD153" s="36"/>
      <c r="AF153" s="108"/>
      <c r="AG153" s="164"/>
      <c r="AH153" s="205">
        <f t="shared" si="4"/>
        <v>0</v>
      </c>
      <c r="AI153" s="197" t="e">
        <f t="shared" si="5"/>
        <v>#DIV/0!</v>
      </c>
      <c r="AK153" s="108"/>
      <c r="AL153" s="15"/>
      <c r="AM153" s="15"/>
      <c r="AN153" s="15"/>
      <c r="AO153" s="15"/>
      <c r="AP153" s="15"/>
      <c r="AQ153" s="15"/>
      <c r="AR153" s="92"/>
      <c r="AT153" s="108"/>
      <c r="AU153" s="15"/>
      <c r="AV153" s="15"/>
      <c r="AW153" s="15"/>
      <c r="AX153" s="15"/>
      <c r="AY153" s="15"/>
      <c r="AZ153" s="15"/>
      <c r="BA153" s="92"/>
      <c r="BC153" s="272"/>
      <c r="BD153" s="272"/>
      <c r="BF153" s="272"/>
    </row>
    <row r="154" spans="2:58" ht="15" x14ac:dyDescent="0.25">
      <c r="B154" s="108"/>
      <c r="C154" s="15"/>
      <c r="D154" s="15"/>
      <c r="E154" s="15"/>
      <c r="F154" s="15"/>
      <c r="G154" s="92"/>
      <c r="H154" s="36"/>
      <c r="I154" s="36"/>
      <c r="K154" s="108"/>
      <c r="L154" s="15"/>
      <c r="M154" s="15"/>
      <c r="N154" s="15"/>
      <c r="O154" s="15"/>
      <c r="P154" s="15"/>
      <c r="Q154" s="15"/>
      <c r="R154" s="15"/>
      <c r="S154" s="92"/>
      <c r="U154" s="108"/>
      <c r="V154" s="15"/>
      <c r="W154" s="15"/>
      <c r="X154" s="15"/>
      <c r="Y154" s="15"/>
      <c r="Z154" s="15"/>
      <c r="AA154" s="15"/>
      <c r="AB154" s="92"/>
      <c r="AD154" s="36"/>
      <c r="AF154" s="108"/>
      <c r="AG154" s="164"/>
      <c r="AH154" s="205">
        <f t="shared" si="4"/>
        <v>0</v>
      </c>
      <c r="AI154" s="197" t="e">
        <f t="shared" si="5"/>
        <v>#DIV/0!</v>
      </c>
      <c r="AK154" s="108"/>
      <c r="AL154" s="15"/>
      <c r="AM154" s="15"/>
      <c r="AN154" s="15"/>
      <c r="AO154" s="15"/>
      <c r="AP154" s="15"/>
      <c r="AQ154" s="15"/>
      <c r="AR154" s="92"/>
      <c r="AT154" s="108"/>
      <c r="AU154" s="15"/>
      <c r="AV154" s="15"/>
      <c r="AW154" s="15"/>
      <c r="AX154" s="15"/>
      <c r="AY154" s="15"/>
      <c r="AZ154" s="15"/>
      <c r="BA154" s="92"/>
      <c r="BC154" s="272"/>
      <c r="BD154" s="272"/>
      <c r="BF154" s="272"/>
    </row>
    <row r="155" spans="2:58" ht="15" x14ac:dyDescent="0.25">
      <c r="B155" s="108"/>
      <c r="C155" s="15"/>
      <c r="D155" s="15"/>
      <c r="E155" s="15"/>
      <c r="F155" s="15"/>
      <c r="G155" s="92"/>
      <c r="H155" s="36"/>
      <c r="I155" s="36"/>
      <c r="K155" s="108"/>
      <c r="L155" s="15"/>
      <c r="M155" s="15"/>
      <c r="N155" s="15"/>
      <c r="O155" s="15"/>
      <c r="P155" s="15"/>
      <c r="Q155" s="15"/>
      <c r="R155" s="15"/>
      <c r="S155" s="92"/>
      <c r="U155" s="108"/>
      <c r="V155" s="15"/>
      <c r="W155" s="15"/>
      <c r="X155" s="15"/>
      <c r="Y155" s="15"/>
      <c r="Z155" s="15"/>
      <c r="AA155" s="15"/>
      <c r="AB155" s="92"/>
      <c r="AD155" s="36"/>
      <c r="AF155" s="108"/>
      <c r="AG155" s="164"/>
      <c r="AH155" s="205">
        <f t="shared" si="4"/>
        <v>0</v>
      </c>
      <c r="AI155" s="197" t="e">
        <f t="shared" si="5"/>
        <v>#DIV/0!</v>
      </c>
      <c r="AK155" s="108"/>
      <c r="AL155" s="15"/>
      <c r="AM155" s="15"/>
      <c r="AN155" s="15"/>
      <c r="AO155" s="15"/>
      <c r="AP155" s="15"/>
      <c r="AQ155" s="15"/>
      <c r="AR155" s="92"/>
      <c r="AT155" s="108"/>
      <c r="AU155" s="15"/>
      <c r="AV155" s="15"/>
      <c r="AW155" s="15"/>
      <c r="AX155" s="15"/>
      <c r="AY155" s="15"/>
      <c r="AZ155" s="15"/>
      <c r="BA155" s="92"/>
      <c r="BC155" s="272"/>
      <c r="BD155" s="272"/>
      <c r="BF155" s="272"/>
    </row>
    <row r="156" spans="2:58" ht="15" x14ac:dyDescent="0.25">
      <c r="B156" s="108"/>
      <c r="C156" s="15"/>
      <c r="D156" s="15"/>
      <c r="E156" s="15"/>
      <c r="F156" s="15"/>
      <c r="G156" s="92"/>
      <c r="H156" s="36"/>
      <c r="I156" s="36"/>
      <c r="K156" s="108"/>
      <c r="L156" s="15"/>
      <c r="M156" s="15"/>
      <c r="N156" s="15"/>
      <c r="O156" s="15"/>
      <c r="P156" s="15"/>
      <c r="Q156" s="15"/>
      <c r="R156" s="15"/>
      <c r="S156" s="92"/>
      <c r="U156" s="108"/>
      <c r="V156" s="15"/>
      <c r="W156" s="15"/>
      <c r="X156" s="15"/>
      <c r="Y156" s="15"/>
      <c r="Z156" s="15"/>
      <c r="AA156" s="15"/>
      <c r="AB156" s="92"/>
      <c r="AD156" s="36"/>
      <c r="AF156" s="108"/>
      <c r="AG156" s="164"/>
      <c r="AH156" s="205">
        <f t="shared" si="4"/>
        <v>0</v>
      </c>
      <c r="AI156" s="197" t="e">
        <f t="shared" si="5"/>
        <v>#DIV/0!</v>
      </c>
      <c r="AK156" s="108"/>
      <c r="AL156" s="15"/>
      <c r="AM156" s="15"/>
      <c r="AN156" s="15"/>
      <c r="AO156" s="15"/>
      <c r="AP156" s="15"/>
      <c r="AQ156" s="15"/>
      <c r="AR156" s="92"/>
      <c r="AT156" s="108"/>
      <c r="AU156" s="15"/>
      <c r="AV156" s="15"/>
      <c r="AW156" s="15"/>
      <c r="AX156" s="15"/>
      <c r="AY156" s="15"/>
      <c r="AZ156" s="15"/>
      <c r="BA156" s="92"/>
      <c r="BC156" s="272"/>
      <c r="BD156" s="272"/>
      <c r="BF156" s="272"/>
    </row>
    <row r="157" spans="2:58" ht="15.6" thickBot="1" x14ac:dyDescent="0.3">
      <c r="B157" s="135"/>
      <c r="C157" s="94"/>
      <c r="D157" s="94"/>
      <c r="E157" s="94"/>
      <c r="F157" s="94"/>
      <c r="G157" s="95"/>
      <c r="H157" s="36"/>
      <c r="I157" s="36"/>
      <c r="K157" s="135"/>
      <c r="L157" s="94"/>
      <c r="M157" s="94"/>
      <c r="N157" s="94"/>
      <c r="O157" s="94"/>
      <c r="P157" s="94"/>
      <c r="Q157" s="94"/>
      <c r="R157" s="94"/>
      <c r="S157" s="95"/>
      <c r="U157" s="135"/>
      <c r="V157" s="94"/>
      <c r="W157" s="94"/>
      <c r="X157" s="94"/>
      <c r="Y157" s="94"/>
      <c r="Z157" s="94"/>
      <c r="AA157" s="94"/>
      <c r="AB157" s="95"/>
      <c r="AD157" s="36"/>
      <c r="AF157" s="135"/>
      <c r="AG157" s="174"/>
      <c r="AH157" s="196">
        <f t="shared" si="4"/>
        <v>0</v>
      </c>
      <c r="AI157" s="198" t="e">
        <f t="shared" si="5"/>
        <v>#DIV/0!</v>
      </c>
      <c r="AK157" s="135"/>
      <c r="AL157" s="94"/>
      <c r="AM157" s="94"/>
      <c r="AN157" s="94"/>
      <c r="AO157" s="94"/>
      <c r="AP157" s="94"/>
      <c r="AQ157" s="94"/>
      <c r="AR157" s="95"/>
      <c r="AT157" s="135"/>
      <c r="AU157" s="94"/>
      <c r="AV157" s="94"/>
      <c r="AW157" s="94"/>
      <c r="AX157" s="94"/>
      <c r="AY157" s="94"/>
      <c r="AZ157" s="94"/>
      <c r="BA157" s="95"/>
      <c r="BC157" s="272"/>
      <c r="BD157" s="272"/>
      <c r="BF157" s="272"/>
    </row>
    <row r="158" spans="2:58" x14ac:dyDescent="0.25">
      <c r="BB158" s="201"/>
      <c r="BC158" s="201"/>
    </row>
  </sheetData>
  <mergeCells count="27">
    <mergeCell ref="BF5:BF7"/>
    <mergeCell ref="BD5:BD7"/>
    <mergeCell ref="AF5:AF7"/>
    <mergeCell ref="AG5:AG7"/>
    <mergeCell ref="AH5:AH7"/>
    <mergeCell ref="AI5:AI7"/>
    <mergeCell ref="AK5:AR5"/>
    <mergeCell ref="AT5:BA5"/>
    <mergeCell ref="AK6:AL6"/>
    <mergeCell ref="AM6:AQ6"/>
    <mergeCell ref="AT6:AU6"/>
    <mergeCell ref="AV6:AZ6"/>
    <mergeCell ref="BC5:BC7"/>
    <mergeCell ref="AD5:AD7"/>
    <mergeCell ref="B5:B7"/>
    <mergeCell ref="C5:C7"/>
    <mergeCell ref="D5:D7"/>
    <mergeCell ref="E5:E7"/>
    <mergeCell ref="F5:F7"/>
    <mergeCell ref="G5:G7"/>
    <mergeCell ref="K5:K7"/>
    <mergeCell ref="L5:L7"/>
    <mergeCell ref="M5:S6"/>
    <mergeCell ref="U5:U7"/>
    <mergeCell ref="V5:AB6"/>
    <mergeCell ref="H5:H7"/>
    <mergeCell ref="I5:I7"/>
  </mergeCells>
  <conditionalFormatting sqref="V8:AA10">
    <cfRule type="expression" dxfId="1" priority="1">
      <formula>IF(V8&lt;TODAY(),TRUE,FALSE)</formula>
    </cfRule>
  </conditionalFormatting>
  <dataValidations count="6">
    <dataValidation type="list" allowBlank="1" showInputMessage="1" showErrorMessage="1" sqref="AD8:AD157" xr:uid="{32F7FCAF-DBF0-4738-A960-CCCA0DE16092}">
      <formula1>"Lack of internal resourcing,Lack of supply chain resourcing,Change in solution, Supply chain capacity, Third-party interface,Contractual issues,Site issues,Environmental risks, Programme level efficiency,Regulatory Sign off Delay"</formula1>
    </dataValidation>
    <dataValidation type="list" allowBlank="1" showInputMessage="1" showErrorMessage="1" promptTitle="Scheme" prompt="AMP7 carryover_x000a_AMP8" sqref="BF8:BF157" xr:uid="{68FD2FC3-1CEF-41E4-8ED0-16E24763D1AE}">
      <formula1>"AMP7 carryover, AMP8"</formula1>
    </dataValidation>
    <dataValidation type="list" allowBlank="1" showInputMessage="1" showErrorMessage="1" sqref="H11:H157" xr:uid="{4BEAE290-BE54-459D-949D-5951CC736D6F}">
      <formula1>"retained, dropped, added"</formula1>
    </dataValidation>
    <dataValidation type="list" allowBlank="1" showInputMessage="1" showErrorMessage="1" sqref="H8:H10" xr:uid="{D8A66108-9B18-4E9A-BC5E-DA6A22BCF689}">
      <formula1>"Retained, Dropped, Added"</formula1>
    </dataValidation>
    <dataValidation type="list" allowBlank="1" showInputMessage="1" showErrorMessage="1" sqref="BD8:BD157" xr:uid="{CA7A6879-2234-4FFD-9FCA-BCFABFB54E36}">
      <formula1>"Enhanced Engagement,Large Gated, Other"</formula1>
    </dataValidation>
    <dataValidation type="list" allowBlank="1" showInputMessage="1" showErrorMessage="1" promptTitle="Scheme" sqref="BC8:BC157" xr:uid="{11F0C87E-3EEC-4D93-B9CF-B5404524E9A1}">
      <formula1>"Yes, No"</formula1>
    </dataValidation>
  </dataValidations>
  <pageMargins left="0.7" right="0.7" top="0.75" bottom="0.75" header="0.3" footer="0.3"/>
  <customProperties>
    <customPr name="_pios_id" r:id="rId1"/>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F90C-FDE5-4CD9-A94A-48BC1FEE6358}">
  <sheetPr codeName="Sheet119"/>
  <dimension ref="A1:BD158"/>
  <sheetViews>
    <sheetView zoomScale="85" zoomScaleNormal="85" workbookViewId="0">
      <selection activeCell="F15" sqref="F15"/>
    </sheetView>
  </sheetViews>
  <sheetFormatPr defaultColWidth="9" defaultRowHeight="13.8" x14ac:dyDescent="0.25"/>
  <cols>
    <col min="1" max="1" width="14.59765625" style="57" customWidth="1"/>
    <col min="2" max="2" width="12.59765625" style="57" customWidth="1"/>
    <col min="3" max="3" width="53.5" style="57" customWidth="1"/>
    <col min="4" max="5" width="12.59765625" style="57" customWidth="1"/>
    <col min="6" max="6" width="34" style="57" customWidth="1"/>
    <col min="7" max="7" width="12.59765625" style="57" customWidth="1"/>
    <col min="8" max="8" width="12.69921875" style="57" customWidth="1"/>
    <col min="9" max="9" width="17.69921875" style="57" customWidth="1"/>
    <col min="10" max="10" width="4.296875" style="57" customWidth="1"/>
    <col min="11" max="20" width="12.59765625" style="57" customWidth="1"/>
    <col min="21" max="21" width="3.19921875" style="57" customWidth="1"/>
    <col min="22" max="29" width="12.59765625" style="57" customWidth="1"/>
    <col min="30" max="30" width="3.19921875" style="57" customWidth="1"/>
    <col min="31" max="31" width="52.5" style="57" customWidth="1"/>
    <col min="32" max="32" width="5.5" style="57" customWidth="1"/>
    <col min="33" max="36" width="12.59765625" style="57" customWidth="1"/>
    <col min="37" max="37" width="3.19921875" style="57" customWidth="1"/>
    <col min="38" max="45" width="12.59765625" style="57" customWidth="1"/>
    <col min="46" max="46" width="3.19921875" style="57" customWidth="1"/>
    <col min="47" max="54" width="12.59765625" style="57" customWidth="1"/>
    <col min="55" max="55" width="9" style="57"/>
    <col min="56" max="56" width="14.5" customWidth="1"/>
    <col min="57" max="16384" width="9" style="57"/>
  </cols>
  <sheetData>
    <row r="1" spans="1:56" ht="18.600000000000001" x14ac:dyDescent="0.25">
      <c r="A1" s="199" t="str" cm="1">
        <f t="array" aca="1" ref="A1" ca="1" xml:space="preserve"> RIGHT(CELL("filename", A1), LEN(CELL("filename", A1)) - SEARCH("]", CELL("filename", A1)))</f>
        <v>DPW5</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row>
    <row r="2" spans="1:56" ht="18.600000000000001" x14ac:dyDescent="0.25">
      <c r="A2" s="199"/>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row>
    <row r="3" spans="1:56" ht="19.2" x14ac:dyDescent="0.35">
      <c r="A3" s="237" t="s">
        <v>3433</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16"/>
      <c r="BD3" s="16"/>
    </row>
    <row r="4" spans="1:56" ht="14.4" thickBot="1" x14ac:dyDescent="0.3"/>
    <row r="5" spans="1:56" ht="16.2" thickBot="1" x14ac:dyDescent="0.3">
      <c r="B5" s="1084" t="s">
        <v>137</v>
      </c>
      <c r="C5" s="1047" t="s">
        <v>2313</v>
      </c>
      <c r="D5" s="1047" t="s">
        <v>2314</v>
      </c>
      <c r="E5" s="1047" t="s">
        <v>3421</v>
      </c>
      <c r="F5" s="1047" t="s">
        <v>26</v>
      </c>
      <c r="G5" s="1047" t="s">
        <v>3423</v>
      </c>
      <c r="H5" s="1185" t="s">
        <v>2316</v>
      </c>
      <c r="I5" s="1104" t="s">
        <v>2317</v>
      </c>
      <c r="K5" s="1084" t="s">
        <v>3434</v>
      </c>
      <c r="L5" s="1084" t="s">
        <v>3424</v>
      </c>
      <c r="M5" s="1084" t="s">
        <v>3425</v>
      </c>
      <c r="N5" s="1064" t="s">
        <v>2320</v>
      </c>
      <c r="O5" s="1065"/>
      <c r="P5" s="1065"/>
      <c r="Q5" s="1065"/>
      <c r="R5" s="1065"/>
      <c r="S5" s="1065"/>
      <c r="T5" s="1066"/>
      <c r="V5" s="1067" t="s">
        <v>2321</v>
      </c>
      <c r="W5" s="1065" t="s">
        <v>2322</v>
      </c>
      <c r="X5" s="1065"/>
      <c r="Y5" s="1065"/>
      <c r="Z5" s="1065"/>
      <c r="AA5" s="1065"/>
      <c r="AB5" s="1065"/>
      <c r="AC5" s="1066"/>
      <c r="AE5" s="1067" t="s">
        <v>2323</v>
      </c>
      <c r="AG5" s="1084" t="s">
        <v>2324</v>
      </c>
      <c r="AH5" s="1084" t="s">
        <v>2325</v>
      </c>
      <c r="AI5" s="1084" t="s">
        <v>2326</v>
      </c>
      <c r="AJ5" s="1067" t="s">
        <v>2327</v>
      </c>
      <c r="AL5" s="1100" t="s">
        <v>2328</v>
      </c>
      <c r="AM5" s="1101"/>
      <c r="AN5" s="1101"/>
      <c r="AO5" s="1101"/>
      <c r="AP5" s="1101"/>
      <c r="AQ5" s="1101"/>
      <c r="AR5" s="1101"/>
      <c r="AS5" s="1102"/>
      <c r="AU5" s="1100" t="s">
        <v>2329</v>
      </c>
      <c r="AV5" s="1101"/>
      <c r="AW5" s="1101"/>
      <c r="AX5" s="1101"/>
      <c r="AY5" s="1101"/>
      <c r="AZ5" s="1101"/>
      <c r="BA5" s="1101"/>
      <c r="BB5" s="1102"/>
      <c r="BD5" s="1067" t="s">
        <v>2332</v>
      </c>
    </row>
    <row r="6" spans="1:56" ht="16.2" thickBot="1" x14ac:dyDescent="0.3">
      <c r="B6" s="1085"/>
      <c r="C6" s="1055"/>
      <c r="D6" s="1055"/>
      <c r="E6" s="1055"/>
      <c r="F6" s="1055"/>
      <c r="G6" s="1055"/>
      <c r="H6" s="1186"/>
      <c r="I6" s="1105"/>
      <c r="K6" s="1085"/>
      <c r="L6" s="1085"/>
      <c r="M6" s="1085"/>
      <c r="N6" s="1093"/>
      <c r="O6" s="1094"/>
      <c r="P6" s="1094"/>
      <c r="Q6" s="1094"/>
      <c r="R6" s="1094"/>
      <c r="S6" s="1094"/>
      <c r="T6" s="1096"/>
      <c r="V6" s="1063"/>
      <c r="W6" s="1094"/>
      <c r="X6" s="1094"/>
      <c r="Y6" s="1094"/>
      <c r="Z6" s="1094"/>
      <c r="AA6" s="1094"/>
      <c r="AB6" s="1094"/>
      <c r="AC6" s="1096"/>
      <c r="AE6" s="1063"/>
      <c r="AG6" s="1085"/>
      <c r="AH6" s="1085"/>
      <c r="AI6" s="1085"/>
      <c r="AJ6" s="1063"/>
      <c r="AL6" s="1173" t="s">
        <v>1045</v>
      </c>
      <c r="AM6" s="968"/>
      <c r="AN6" s="958" t="s">
        <v>1039</v>
      </c>
      <c r="AO6" s="958"/>
      <c r="AP6" s="958"/>
      <c r="AQ6" s="958"/>
      <c r="AR6" s="958"/>
      <c r="AS6" s="180" t="s">
        <v>1040</v>
      </c>
      <c r="AU6" s="1173" t="s">
        <v>1045</v>
      </c>
      <c r="AV6" s="968"/>
      <c r="AW6" s="958" t="s">
        <v>1039</v>
      </c>
      <c r="AX6" s="958"/>
      <c r="AY6" s="958"/>
      <c r="AZ6" s="958"/>
      <c r="BA6" s="958"/>
      <c r="BB6" s="180" t="s">
        <v>1040</v>
      </c>
      <c r="BD6" s="1063"/>
    </row>
    <row r="7" spans="1:56" ht="35.700000000000003" customHeight="1" thickBot="1" x14ac:dyDescent="0.3">
      <c r="A7" s="201"/>
      <c r="B7" s="1086"/>
      <c r="C7" s="1087"/>
      <c r="D7" s="1087"/>
      <c r="E7" s="1087"/>
      <c r="F7" s="1087"/>
      <c r="G7" s="1087"/>
      <c r="H7" s="1187"/>
      <c r="I7" s="1188"/>
      <c r="K7" s="1091"/>
      <c r="L7" s="1091"/>
      <c r="M7" s="1091"/>
      <c r="N7" s="158" t="s">
        <v>2333</v>
      </c>
      <c r="O7" s="158" t="s">
        <v>2334</v>
      </c>
      <c r="P7" s="158" t="s">
        <v>2335</v>
      </c>
      <c r="Q7" s="158" t="s">
        <v>2336</v>
      </c>
      <c r="R7" s="158" t="s">
        <v>2337</v>
      </c>
      <c r="S7" s="158" t="s">
        <v>2338</v>
      </c>
      <c r="T7" s="158" t="s">
        <v>2339</v>
      </c>
      <c r="V7" s="1068"/>
      <c r="W7" s="191" t="s">
        <v>2333</v>
      </c>
      <c r="X7" s="158" t="s">
        <v>2334</v>
      </c>
      <c r="Y7" s="158" t="s">
        <v>2335</v>
      </c>
      <c r="Z7" s="158" t="s">
        <v>2336</v>
      </c>
      <c r="AA7" s="158" t="s">
        <v>2337</v>
      </c>
      <c r="AB7" s="158" t="s">
        <v>2338</v>
      </c>
      <c r="AC7" s="158" t="s">
        <v>2339</v>
      </c>
      <c r="AE7" s="1068"/>
      <c r="AG7" s="1086"/>
      <c r="AH7" s="1086"/>
      <c r="AI7" s="1086"/>
      <c r="AJ7" s="1068"/>
      <c r="AL7" s="99" t="s">
        <v>381</v>
      </c>
      <c r="AM7" s="100" t="s">
        <v>382</v>
      </c>
      <c r="AN7" s="100" t="s">
        <v>383</v>
      </c>
      <c r="AO7" s="100" t="s">
        <v>384</v>
      </c>
      <c r="AP7" s="100" t="s">
        <v>385</v>
      </c>
      <c r="AQ7" s="100" t="s">
        <v>386</v>
      </c>
      <c r="AR7" s="100" t="s">
        <v>387</v>
      </c>
      <c r="AS7" s="125" t="s">
        <v>599</v>
      </c>
      <c r="AU7" s="99" t="s">
        <v>381</v>
      </c>
      <c r="AV7" s="100" t="s">
        <v>382</v>
      </c>
      <c r="AW7" s="100" t="s">
        <v>383</v>
      </c>
      <c r="AX7" s="100" t="s">
        <v>384</v>
      </c>
      <c r="AY7" s="100" t="s">
        <v>385</v>
      </c>
      <c r="AZ7" s="100" t="s">
        <v>386</v>
      </c>
      <c r="BA7" s="100" t="s">
        <v>387</v>
      </c>
      <c r="BB7" s="125" t="s">
        <v>599</v>
      </c>
      <c r="BD7" s="1103"/>
    </row>
    <row r="8" spans="1:56" ht="15" x14ac:dyDescent="0.25">
      <c r="B8" s="107" t="s">
        <v>138</v>
      </c>
      <c r="C8" s="279" t="s">
        <v>22634</v>
      </c>
      <c r="D8" s="87" t="s">
        <v>2347</v>
      </c>
      <c r="E8" s="87" t="s">
        <v>2347</v>
      </c>
      <c r="F8" s="10" t="s">
        <v>75</v>
      </c>
      <c r="G8" s="206" t="s">
        <v>74</v>
      </c>
      <c r="H8" s="388" t="s">
        <v>2343</v>
      </c>
      <c r="I8" s="516"/>
      <c r="K8" s="107"/>
      <c r="L8" s="87"/>
      <c r="M8" s="87"/>
      <c r="N8" s="15"/>
      <c r="O8" s="15"/>
      <c r="P8" s="15"/>
      <c r="Q8" s="15"/>
      <c r="R8" s="15"/>
      <c r="S8" s="15"/>
      <c r="T8" s="202"/>
      <c r="V8" s="107"/>
      <c r="W8" s="930"/>
      <c r="X8" s="930"/>
      <c r="Y8" s="930"/>
      <c r="Z8" s="930"/>
      <c r="AA8" s="930"/>
      <c r="AB8" s="15"/>
      <c r="AC8" s="202"/>
      <c r="AE8" s="519"/>
      <c r="AG8" s="943">
        <f>AW8</f>
        <v>0</v>
      </c>
      <c r="AH8" s="944">
        <f>BA8-AG8</f>
        <v>8.2856558047478615</v>
      </c>
      <c r="AI8" s="203">
        <f>SUM(AG8:AH8)</f>
        <v>8.2856558047478615</v>
      </c>
      <c r="AJ8" s="204">
        <f>AG8/AI8</f>
        <v>0</v>
      </c>
      <c r="AL8" s="918"/>
      <c r="AM8" s="921"/>
      <c r="AN8" s="921">
        <v>1.2604095235606032</v>
      </c>
      <c r="AO8" s="921">
        <v>3.0330333777696903</v>
      </c>
      <c r="AP8" s="921">
        <v>7.1083318741805295</v>
      </c>
      <c r="AQ8" s="921">
        <v>9.4209454913513309</v>
      </c>
      <c r="AR8" s="921">
        <v>11.820915788041299</v>
      </c>
      <c r="AS8" s="922"/>
      <c r="AU8" s="107"/>
      <c r="AV8" s="87"/>
      <c r="AW8" s="106"/>
      <c r="AX8" s="106">
        <v>1.2529893101686564</v>
      </c>
      <c r="AY8" s="106">
        <v>3.6997306853631895</v>
      </c>
      <c r="AZ8" s="106">
        <v>6.0570703304903084</v>
      </c>
      <c r="BA8" s="106">
        <v>8.2856558047478615</v>
      </c>
      <c r="BB8" s="942"/>
      <c r="BD8" s="521" t="s">
        <v>1039</v>
      </c>
    </row>
    <row r="9" spans="1:56" ht="15" x14ac:dyDescent="0.25">
      <c r="B9" s="107" t="s">
        <v>138</v>
      </c>
      <c r="C9" s="279" t="s">
        <v>22632</v>
      </c>
      <c r="D9" s="87" t="s">
        <v>2347</v>
      </c>
      <c r="E9" s="87" t="s">
        <v>2347</v>
      </c>
      <c r="F9" s="10" t="s">
        <v>75</v>
      </c>
      <c r="G9" s="206" t="s">
        <v>74</v>
      </c>
      <c r="H9" s="388" t="s">
        <v>2343</v>
      </c>
      <c r="I9" s="517"/>
      <c r="K9" s="108"/>
      <c r="L9" s="15"/>
      <c r="M9" s="15"/>
      <c r="N9" s="930">
        <v>45838</v>
      </c>
      <c r="O9" s="930">
        <v>45930</v>
      </c>
      <c r="P9" s="930">
        <v>46022</v>
      </c>
      <c r="Q9" s="930">
        <v>45747</v>
      </c>
      <c r="R9" s="930">
        <v>47483</v>
      </c>
      <c r="S9" s="930">
        <v>47573</v>
      </c>
      <c r="T9" s="92"/>
      <c r="V9" s="108" t="s">
        <v>2333</v>
      </c>
      <c r="W9" s="900">
        <v>45809</v>
      </c>
      <c r="X9" s="900">
        <v>46295</v>
      </c>
      <c r="Y9" s="900">
        <v>46387</v>
      </c>
      <c r="Z9" s="900">
        <v>46477</v>
      </c>
      <c r="AA9" s="900">
        <v>47483</v>
      </c>
      <c r="AB9" s="900">
        <v>47573</v>
      </c>
      <c r="AC9" s="92"/>
      <c r="AE9" s="519"/>
      <c r="AG9" s="943">
        <f t="shared" ref="AG9:AG10" si="0">AW9</f>
        <v>0.24696298409680126</v>
      </c>
      <c r="AH9" s="944">
        <f>BA9-AG9</f>
        <v>1.6036177333892487</v>
      </c>
      <c r="AI9" s="205">
        <f t="shared" ref="AI9:AI72" si="1">SUM(AG9:AH9)</f>
        <v>1.85058071748605</v>
      </c>
      <c r="AJ9" s="197">
        <f t="shared" ref="AJ9:AJ72" si="2">AG9/AI9</f>
        <v>0.13345161427613486</v>
      </c>
      <c r="AL9" s="108"/>
      <c r="AM9" s="15"/>
      <c r="AN9" s="15"/>
      <c r="AO9" s="15"/>
      <c r="AP9" s="15"/>
      <c r="AQ9" s="15"/>
      <c r="AR9" s="15"/>
      <c r="AS9" s="129"/>
      <c r="AU9" s="108"/>
      <c r="AV9" s="15"/>
      <c r="AW9" s="63">
        <v>0.24696298409680126</v>
      </c>
      <c r="AX9" s="63">
        <v>0.4482102840968013</v>
      </c>
      <c r="AY9" s="63">
        <v>1.0093605995443959</v>
      </c>
      <c r="AZ9" s="63">
        <v>1.427026168400328</v>
      </c>
      <c r="BA9" s="63">
        <v>1.85058071748605</v>
      </c>
      <c r="BB9" s="942"/>
      <c r="BD9" s="522" t="s">
        <v>1039</v>
      </c>
    </row>
    <row r="10" spans="1:56" ht="15" x14ac:dyDescent="0.25">
      <c r="B10" s="107" t="s">
        <v>138</v>
      </c>
      <c r="C10" s="279" t="s">
        <v>22633</v>
      </c>
      <c r="D10" s="87" t="s">
        <v>2347</v>
      </c>
      <c r="E10" s="87" t="s">
        <v>2347</v>
      </c>
      <c r="F10" s="10" t="s">
        <v>75</v>
      </c>
      <c r="G10" s="206" t="s">
        <v>74</v>
      </c>
      <c r="H10" s="388" t="s">
        <v>2343</v>
      </c>
      <c r="I10" s="517"/>
      <c r="K10" s="108"/>
      <c r="L10" s="15"/>
      <c r="M10" s="15"/>
      <c r="N10" s="930">
        <v>45838</v>
      </c>
      <c r="O10" s="930">
        <v>45838</v>
      </c>
      <c r="P10" s="930">
        <v>45838</v>
      </c>
      <c r="Q10" s="930">
        <v>45838</v>
      </c>
      <c r="R10" s="930">
        <v>47483</v>
      </c>
      <c r="S10" s="930">
        <v>47573</v>
      </c>
      <c r="T10" s="92"/>
      <c r="V10" s="108" t="s">
        <v>2336</v>
      </c>
      <c r="W10" s="900">
        <v>45763</v>
      </c>
      <c r="X10" s="900">
        <v>45763</v>
      </c>
      <c r="Y10" s="900">
        <v>45777</v>
      </c>
      <c r="Z10" s="900">
        <v>45831</v>
      </c>
      <c r="AA10" s="900">
        <v>47483</v>
      </c>
      <c r="AB10" s="900">
        <v>47573</v>
      </c>
      <c r="AC10" s="92"/>
      <c r="AE10" s="519"/>
      <c r="AG10" s="943">
        <f t="shared" si="0"/>
        <v>0.10840755017898647</v>
      </c>
      <c r="AH10" s="944">
        <f>BA10-AG10</f>
        <v>1.5763559275871017</v>
      </c>
      <c r="AI10" s="205">
        <f t="shared" si="1"/>
        <v>1.6847634777660883</v>
      </c>
      <c r="AJ10" s="197">
        <f t="shared" si="2"/>
        <v>6.4345857213577204E-2</v>
      </c>
      <c r="AL10" s="108"/>
      <c r="AM10" s="15"/>
      <c r="AN10" s="15"/>
      <c r="AO10" s="15"/>
      <c r="AP10" s="15"/>
      <c r="AQ10" s="15"/>
      <c r="AR10" s="15"/>
      <c r="AS10" s="129"/>
      <c r="AU10" s="108"/>
      <c r="AV10" s="15"/>
      <c r="AW10" s="63">
        <v>0.10840755017898647</v>
      </c>
      <c r="AX10" s="63">
        <v>0.30880040573454204</v>
      </c>
      <c r="AY10" s="63">
        <v>0.84690871509241472</v>
      </c>
      <c r="AZ10" s="63">
        <v>1.2629035011093639</v>
      </c>
      <c r="BA10" s="63">
        <v>1.6847634777660883</v>
      </c>
      <c r="BB10" s="942"/>
      <c r="BD10" s="522" t="s">
        <v>1039</v>
      </c>
    </row>
    <row r="11" spans="1:56" ht="15" x14ac:dyDescent="0.25">
      <c r="B11" s="107"/>
      <c r="C11" s="279"/>
      <c r="D11" s="15"/>
      <c r="E11" s="15"/>
      <c r="F11" s="10"/>
      <c r="G11" s="279"/>
      <c r="H11" s="388"/>
      <c r="I11" s="517"/>
      <c r="K11" s="108"/>
      <c r="L11" s="15"/>
      <c r="M11" s="15"/>
      <c r="N11" s="930"/>
      <c r="O11" s="930"/>
      <c r="P11" s="930"/>
      <c r="Q11" s="930"/>
      <c r="R11" s="930"/>
      <c r="S11" s="15"/>
      <c r="T11" s="92"/>
      <c r="V11" s="108"/>
      <c r="W11" s="930"/>
      <c r="X11" s="930"/>
      <c r="Y11" s="930"/>
      <c r="Z11" s="930"/>
      <c r="AA11" s="930"/>
      <c r="AB11" s="15"/>
      <c r="AC11" s="92"/>
      <c r="AE11" s="519"/>
      <c r="AG11" s="943"/>
      <c r="AH11" s="944"/>
      <c r="AI11" s="205">
        <f t="shared" si="1"/>
        <v>0</v>
      </c>
      <c r="AJ11" s="197" t="e">
        <f t="shared" si="2"/>
        <v>#DIV/0!</v>
      </c>
      <c r="AL11" s="108"/>
      <c r="AM11" s="15"/>
      <c r="AN11" s="15"/>
      <c r="AO11" s="15"/>
      <c r="AP11" s="15"/>
      <c r="AQ11" s="15"/>
      <c r="AR11" s="15"/>
      <c r="AS11" s="129"/>
      <c r="AU11" s="108"/>
      <c r="AV11" s="15"/>
      <c r="AW11" s="15"/>
      <c r="AX11" s="15"/>
      <c r="AY11" s="15"/>
      <c r="AZ11" s="15"/>
      <c r="BA11" s="15"/>
      <c r="BB11" s="129"/>
      <c r="BD11" s="522"/>
    </row>
    <row r="12" spans="1:56" ht="15" x14ac:dyDescent="0.25">
      <c r="B12" s="108"/>
      <c r="C12" s="15"/>
      <c r="D12" s="15"/>
      <c r="E12" s="15"/>
      <c r="F12" s="279" t="str">
        <f t="shared" ref="F12:F39" si="3">IF(G12="PCDW16a","Resilience",IF(G12="PCDW16b","Resilience Interconnector",IF(G12="PCDW16c","Reservoir Safety",IF(G12="PCDWW32","Resilience climate change uplift",""))))</f>
        <v/>
      </c>
      <c r="G12" s="279"/>
      <c r="H12" s="388"/>
      <c r="I12" s="517"/>
      <c r="K12" s="108"/>
      <c r="L12" s="15"/>
      <c r="M12" s="15"/>
      <c r="N12" s="15"/>
      <c r="O12" s="15"/>
      <c r="P12" s="15"/>
      <c r="Q12" s="15"/>
      <c r="R12" s="15"/>
      <c r="S12" s="15"/>
      <c r="T12" s="92"/>
      <c r="V12" s="108"/>
      <c r="W12" s="15"/>
      <c r="X12" s="15"/>
      <c r="Y12" s="15"/>
      <c r="Z12" s="15"/>
      <c r="AA12" s="15"/>
      <c r="AB12" s="15"/>
      <c r="AC12" s="92"/>
      <c r="AE12" s="519"/>
      <c r="AG12" s="108"/>
      <c r="AH12" s="164"/>
      <c r="AI12" s="205">
        <f t="shared" si="1"/>
        <v>0</v>
      </c>
      <c r="AJ12" s="197" t="e">
        <f t="shared" si="2"/>
        <v>#DIV/0!</v>
      </c>
      <c r="AL12" s="108"/>
      <c r="AM12" s="15"/>
      <c r="AN12" s="15"/>
      <c r="AO12" s="15"/>
      <c r="AP12" s="15"/>
      <c r="AQ12" s="15"/>
      <c r="AR12" s="15"/>
      <c r="AS12" s="92"/>
      <c r="AU12" s="108"/>
      <c r="AV12" s="15"/>
      <c r="AW12" s="15"/>
      <c r="AX12" s="15"/>
      <c r="AY12" s="15"/>
      <c r="AZ12" s="15"/>
      <c r="BA12" s="15"/>
      <c r="BB12" s="92"/>
      <c r="BD12" s="522"/>
    </row>
    <row r="13" spans="1:56" ht="15" x14ac:dyDescent="0.25">
      <c r="B13" s="108"/>
      <c r="C13" s="15"/>
      <c r="D13" s="15"/>
      <c r="E13" s="15"/>
      <c r="F13" s="279" t="str">
        <f t="shared" si="3"/>
        <v/>
      </c>
      <c r="G13" s="279"/>
      <c r="H13" s="388"/>
      <c r="I13" s="517"/>
      <c r="K13" s="136"/>
      <c r="L13" s="44"/>
      <c r="M13" s="44"/>
      <c r="N13" s="44"/>
      <c r="O13" s="44"/>
      <c r="P13" s="44"/>
      <c r="Q13" s="44"/>
      <c r="R13" s="44"/>
      <c r="S13" s="44"/>
      <c r="T13" s="134"/>
      <c r="V13" s="108"/>
      <c r="W13" s="15"/>
      <c r="X13" s="15"/>
      <c r="Y13" s="15"/>
      <c r="Z13" s="15"/>
      <c r="AA13" s="15"/>
      <c r="AB13" s="15"/>
      <c r="AC13" s="92"/>
      <c r="AE13" s="519"/>
      <c r="AG13" s="108"/>
      <c r="AH13" s="164"/>
      <c r="AI13" s="205">
        <f t="shared" si="1"/>
        <v>0</v>
      </c>
      <c r="AJ13" s="197" t="e">
        <f t="shared" si="2"/>
        <v>#DIV/0!</v>
      </c>
      <c r="AL13" s="108"/>
      <c r="AM13" s="15"/>
      <c r="AN13" s="15"/>
      <c r="AO13" s="15"/>
      <c r="AP13" s="15"/>
      <c r="AQ13" s="15"/>
      <c r="AR13" s="15"/>
      <c r="AS13" s="92"/>
      <c r="AU13" s="108"/>
      <c r="AV13" s="15"/>
      <c r="AW13" s="945"/>
      <c r="AX13" s="945"/>
      <c r="AY13" s="945"/>
      <c r="AZ13" s="945"/>
      <c r="BA13" s="945"/>
      <c r="BB13" s="92"/>
      <c r="BD13" s="522"/>
    </row>
    <row r="14" spans="1:56" ht="15" x14ac:dyDescent="0.25">
      <c r="B14" s="108"/>
      <c r="C14" s="15"/>
      <c r="D14" s="15"/>
      <c r="E14" s="15"/>
      <c r="F14" s="279" t="str">
        <f t="shared" si="3"/>
        <v/>
      </c>
      <c r="G14" s="279"/>
      <c r="H14" s="388"/>
      <c r="I14" s="517"/>
      <c r="K14" s="108"/>
      <c r="L14" s="15"/>
      <c r="M14" s="15"/>
      <c r="N14" s="15"/>
      <c r="O14" s="15"/>
      <c r="P14" s="15"/>
      <c r="Q14" s="15"/>
      <c r="R14" s="15"/>
      <c r="S14" s="15"/>
      <c r="T14" s="92"/>
      <c r="V14" s="108"/>
      <c r="W14" s="15"/>
      <c r="X14" s="15"/>
      <c r="Y14" s="15"/>
      <c r="Z14" s="15"/>
      <c r="AA14" s="15"/>
      <c r="AB14" s="15"/>
      <c r="AC14" s="92"/>
      <c r="AE14" s="519"/>
      <c r="AG14" s="108"/>
      <c r="AH14" s="164"/>
      <c r="AI14" s="205">
        <f t="shared" si="1"/>
        <v>0</v>
      </c>
      <c r="AJ14" s="197" t="e">
        <f t="shared" si="2"/>
        <v>#DIV/0!</v>
      </c>
      <c r="AL14" s="108"/>
      <c r="AM14" s="15"/>
      <c r="AN14" s="15"/>
      <c r="AO14" s="15"/>
      <c r="AP14" s="15"/>
      <c r="AQ14" s="15"/>
      <c r="AR14" s="15"/>
      <c r="AS14" s="92"/>
      <c r="AU14" s="108"/>
      <c r="AV14" s="15"/>
      <c r="AW14" s="15"/>
      <c r="AX14" s="15"/>
      <c r="AY14" s="15"/>
      <c r="AZ14" s="15"/>
      <c r="BA14" s="15"/>
      <c r="BB14" s="92"/>
      <c r="BD14" s="522"/>
    </row>
    <row r="15" spans="1:56" ht="15" x14ac:dyDescent="0.25">
      <c r="B15" s="108"/>
      <c r="C15" s="15"/>
      <c r="D15" s="15"/>
      <c r="E15" s="15"/>
      <c r="F15" s="279" t="str">
        <f t="shared" si="3"/>
        <v/>
      </c>
      <c r="G15" s="279"/>
      <c r="H15" s="388"/>
      <c r="I15" s="517"/>
      <c r="K15" s="108"/>
      <c r="L15" s="15"/>
      <c r="M15" s="15"/>
      <c r="N15" s="15"/>
      <c r="O15" s="15"/>
      <c r="P15" s="15"/>
      <c r="Q15" s="15"/>
      <c r="R15" s="15"/>
      <c r="S15" s="15"/>
      <c r="T15" s="92"/>
      <c r="V15" s="108"/>
      <c r="W15" s="15"/>
      <c r="X15" s="15"/>
      <c r="Y15" s="15"/>
      <c r="Z15" s="15"/>
      <c r="AA15" s="15"/>
      <c r="AB15" s="15"/>
      <c r="AC15" s="92"/>
      <c r="AE15" s="519"/>
      <c r="AG15" s="108"/>
      <c r="AH15" s="164"/>
      <c r="AI15" s="205">
        <f t="shared" si="1"/>
        <v>0</v>
      </c>
      <c r="AJ15" s="197" t="e">
        <f t="shared" si="2"/>
        <v>#DIV/0!</v>
      </c>
      <c r="AL15" s="108"/>
      <c r="AM15" s="15"/>
      <c r="AN15" s="15"/>
      <c r="AO15" s="15"/>
      <c r="AP15" s="15"/>
      <c r="AQ15" s="15"/>
      <c r="AR15" s="15"/>
      <c r="AS15" s="92"/>
      <c r="AU15" s="108"/>
      <c r="AV15" s="15"/>
      <c r="AW15" s="15"/>
      <c r="AX15" s="15"/>
      <c r="AY15" s="15"/>
      <c r="AZ15" s="15"/>
      <c r="BA15" s="15"/>
      <c r="BB15" s="92"/>
      <c r="BD15" s="522"/>
    </row>
    <row r="16" spans="1:56" ht="15" x14ac:dyDescent="0.25">
      <c r="B16" s="108"/>
      <c r="C16" s="15"/>
      <c r="D16" s="15"/>
      <c r="E16" s="15"/>
      <c r="F16" s="279" t="str">
        <f t="shared" si="3"/>
        <v/>
      </c>
      <c r="G16" s="279"/>
      <c r="H16" s="388"/>
      <c r="I16" s="517"/>
      <c r="K16" s="108"/>
      <c r="L16" s="15"/>
      <c r="M16" s="15"/>
      <c r="N16" s="15"/>
      <c r="O16" s="15"/>
      <c r="P16" s="15"/>
      <c r="Q16" s="15"/>
      <c r="R16" s="15"/>
      <c r="S16" s="15"/>
      <c r="T16" s="92"/>
      <c r="V16" s="108"/>
      <c r="W16" s="15"/>
      <c r="X16" s="15"/>
      <c r="Y16" s="15"/>
      <c r="Z16" s="15"/>
      <c r="AA16" s="15"/>
      <c r="AB16" s="15"/>
      <c r="AC16" s="92"/>
      <c r="AE16" s="519"/>
      <c r="AG16" s="108"/>
      <c r="AH16" s="164"/>
      <c r="AI16" s="205">
        <f t="shared" si="1"/>
        <v>0</v>
      </c>
      <c r="AJ16" s="197" t="e">
        <f t="shared" si="2"/>
        <v>#DIV/0!</v>
      </c>
      <c r="AL16" s="108"/>
      <c r="AM16" s="15"/>
      <c r="AN16" s="15"/>
      <c r="AO16" s="15"/>
      <c r="AP16" s="15"/>
      <c r="AQ16" s="15"/>
      <c r="AR16" s="15"/>
      <c r="AS16" s="92"/>
      <c r="AU16" s="108"/>
      <c r="AV16" s="15"/>
      <c r="AW16" s="15"/>
      <c r="AX16" s="15"/>
      <c r="AY16" s="15"/>
      <c r="AZ16" s="15"/>
      <c r="BA16" s="15"/>
      <c r="BB16" s="92"/>
      <c r="BD16" s="522"/>
    </row>
    <row r="17" spans="2:56" ht="15" x14ac:dyDescent="0.25">
      <c r="B17" s="108"/>
      <c r="C17" s="15"/>
      <c r="D17" s="15"/>
      <c r="E17" s="15"/>
      <c r="F17" s="279" t="str">
        <f t="shared" si="3"/>
        <v/>
      </c>
      <c r="G17" s="279"/>
      <c r="H17" s="388"/>
      <c r="I17" s="517"/>
      <c r="K17" s="108"/>
      <c r="L17" s="952"/>
      <c r="M17" s="15"/>
      <c r="N17" s="15"/>
      <c r="O17" s="15"/>
      <c r="P17" s="15"/>
      <c r="Q17" s="15"/>
      <c r="R17" s="15"/>
      <c r="S17" s="15"/>
      <c r="T17" s="92"/>
      <c r="V17" s="108"/>
      <c r="W17" s="15"/>
      <c r="X17" s="15"/>
      <c r="Y17" s="15"/>
      <c r="Z17" s="15"/>
      <c r="AA17" s="15"/>
      <c r="AB17" s="15"/>
      <c r="AC17" s="92"/>
      <c r="AE17" s="519"/>
      <c r="AG17" s="108"/>
      <c r="AH17" s="164"/>
      <c r="AI17" s="205">
        <f t="shared" si="1"/>
        <v>0</v>
      </c>
      <c r="AJ17" s="197" t="e">
        <f t="shared" si="2"/>
        <v>#DIV/0!</v>
      </c>
      <c r="AL17" s="108"/>
      <c r="AM17" s="15"/>
      <c r="AN17" s="15"/>
      <c r="AO17" s="15"/>
      <c r="AP17" s="15"/>
      <c r="AQ17" s="15"/>
      <c r="AR17" s="15"/>
      <c r="AS17" s="92"/>
      <c r="AU17" s="108"/>
      <c r="AV17" s="15"/>
      <c r="AW17" s="15"/>
      <c r="AX17" s="15"/>
      <c r="AY17" s="15"/>
      <c r="AZ17" s="15"/>
      <c r="BA17" s="15"/>
      <c r="BB17" s="92"/>
      <c r="BD17" s="522"/>
    </row>
    <row r="18" spans="2:56" ht="15" x14ac:dyDescent="0.25">
      <c r="B18" s="108"/>
      <c r="C18" s="15"/>
      <c r="D18" s="15"/>
      <c r="E18" s="15"/>
      <c r="F18" s="279" t="str">
        <f t="shared" si="3"/>
        <v/>
      </c>
      <c r="G18" s="279"/>
      <c r="H18" s="388"/>
      <c r="I18" s="517"/>
      <c r="K18" s="108"/>
      <c r="L18" s="2"/>
      <c r="M18" s="15"/>
      <c r="N18" s="15"/>
      <c r="O18" s="15"/>
      <c r="P18" s="15"/>
      <c r="Q18" s="15"/>
      <c r="R18" s="15"/>
      <c r="S18" s="15"/>
      <c r="T18" s="92"/>
      <c r="V18" s="108"/>
      <c r="W18" s="15"/>
      <c r="X18" s="15"/>
      <c r="Y18" s="15"/>
      <c r="Z18" s="15"/>
      <c r="AA18" s="15"/>
      <c r="AB18" s="15"/>
      <c r="AC18" s="92"/>
      <c r="AE18" s="519"/>
      <c r="AG18" s="108"/>
      <c r="AH18" s="164"/>
      <c r="AI18" s="205">
        <f t="shared" si="1"/>
        <v>0</v>
      </c>
      <c r="AJ18" s="197" t="e">
        <f t="shared" si="2"/>
        <v>#DIV/0!</v>
      </c>
      <c r="AL18" s="108"/>
      <c r="AM18" s="15"/>
      <c r="AN18" s="15"/>
      <c r="AO18" s="15"/>
      <c r="AP18" s="15"/>
      <c r="AQ18" s="15"/>
      <c r="AR18" s="15"/>
      <c r="AS18" s="92"/>
      <c r="AU18" s="108"/>
      <c r="AV18" s="15"/>
      <c r="AW18" s="15"/>
      <c r="AX18" s="15"/>
      <c r="AY18" s="15"/>
      <c r="AZ18" s="15"/>
      <c r="BA18" s="15"/>
      <c r="BB18" s="92"/>
      <c r="BD18" s="522"/>
    </row>
    <row r="19" spans="2:56" ht="15" x14ac:dyDescent="0.25">
      <c r="B19" s="108"/>
      <c r="C19" s="15"/>
      <c r="D19" s="15"/>
      <c r="E19" s="15"/>
      <c r="F19" s="279" t="str">
        <f t="shared" si="3"/>
        <v/>
      </c>
      <c r="G19" s="279"/>
      <c r="H19" s="388"/>
      <c r="I19" s="517"/>
      <c r="K19" s="108"/>
      <c r="L19" s="2"/>
      <c r="M19" s="15"/>
      <c r="N19" s="15"/>
      <c r="O19" s="15"/>
      <c r="P19" s="15"/>
      <c r="Q19" s="15"/>
      <c r="R19" s="15"/>
      <c r="S19" s="15"/>
      <c r="T19" s="92"/>
      <c r="V19" s="108"/>
      <c r="W19" s="15"/>
      <c r="X19" s="15"/>
      <c r="Y19" s="15"/>
      <c r="Z19" s="15"/>
      <c r="AA19" s="15"/>
      <c r="AB19" s="15"/>
      <c r="AC19" s="92"/>
      <c r="AE19" s="519"/>
      <c r="AG19" s="108"/>
      <c r="AH19" s="164"/>
      <c r="AI19" s="205">
        <f t="shared" si="1"/>
        <v>0</v>
      </c>
      <c r="AJ19" s="197" t="e">
        <f t="shared" si="2"/>
        <v>#DIV/0!</v>
      </c>
      <c r="AL19" s="108"/>
      <c r="AM19" s="15"/>
      <c r="AN19" s="15"/>
      <c r="AO19" s="15"/>
      <c r="AP19" s="15"/>
      <c r="AQ19" s="15"/>
      <c r="AR19" s="15"/>
      <c r="AS19" s="92"/>
      <c r="AU19" s="108"/>
      <c r="AV19" s="15"/>
      <c r="AW19" s="15"/>
      <c r="AX19" s="15"/>
      <c r="AY19" s="15"/>
      <c r="AZ19" s="15"/>
      <c r="BA19" s="15"/>
      <c r="BB19" s="92"/>
      <c r="BD19" s="522"/>
    </row>
    <row r="20" spans="2:56" ht="15" x14ac:dyDescent="0.25">
      <c r="B20" s="108"/>
      <c r="C20" s="15"/>
      <c r="D20" s="15"/>
      <c r="E20" s="15"/>
      <c r="F20" s="279" t="str">
        <f t="shared" si="3"/>
        <v/>
      </c>
      <c r="G20" s="279"/>
      <c r="H20" s="388"/>
      <c r="I20" s="517"/>
      <c r="K20" s="108"/>
      <c r="L20" s="2"/>
      <c r="M20" s="15"/>
      <c r="N20" s="15"/>
      <c r="O20" s="15"/>
      <c r="P20" s="15"/>
      <c r="Q20" s="15"/>
      <c r="R20" s="15"/>
      <c r="S20" s="15"/>
      <c r="T20" s="92"/>
      <c r="V20" s="108"/>
      <c r="W20" s="15"/>
      <c r="X20" s="15"/>
      <c r="Y20" s="15"/>
      <c r="Z20" s="15"/>
      <c r="AA20" s="15"/>
      <c r="AB20" s="15"/>
      <c r="AC20" s="92"/>
      <c r="AE20" s="519"/>
      <c r="AG20" s="108"/>
      <c r="AH20" s="164"/>
      <c r="AI20" s="205">
        <f t="shared" si="1"/>
        <v>0</v>
      </c>
      <c r="AJ20" s="197" t="e">
        <f t="shared" si="2"/>
        <v>#DIV/0!</v>
      </c>
      <c r="AL20" s="108"/>
      <c r="AM20" s="15"/>
      <c r="AN20" s="15"/>
      <c r="AO20" s="15"/>
      <c r="AP20" s="15"/>
      <c r="AQ20" s="15"/>
      <c r="AR20" s="15"/>
      <c r="AS20" s="92"/>
      <c r="AU20" s="108"/>
      <c r="AV20" s="15"/>
      <c r="AW20" s="15"/>
      <c r="AX20" s="15"/>
      <c r="AY20" s="15"/>
      <c r="AZ20" s="15"/>
      <c r="BA20" s="15"/>
      <c r="BB20" s="92"/>
      <c r="BD20" s="522"/>
    </row>
    <row r="21" spans="2:56" ht="15" x14ac:dyDescent="0.25">
      <c r="B21" s="108"/>
      <c r="C21" s="15"/>
      <c r="D21" s="15"/>
      <c r="E21" s="15"/>
      <c r="F21" s="279" t="str">
        <f t="shared" si="3"/>
        <v/>
      </c>
      <c r="G21" s="279"/>
      <c r="H21" s="388"/>
      <c r="I21" s="517"/>
      <c r="K21" s="108"/>
      <c r="L21" s="2"/>
      <c r="M21" s="15"/>
      <c r="N21" s="15"/>
      <c r="O21" s="15"/>
      <c r="P21" s="15"/>
      <c r="Q21" s="15"/>
      <c r="R21" s="15"/>
      <c r="S21" s="15"/>
      <c r="T21" s="92"/>
      <c r="V21" s="108"/>
      <c r="W21" s="15"/>
      <c r="X21" s="15"/>
      <c r="Y21" s="15"/>
      <c r="Z21" s="15"/>
      <c r="AA21" s="15"/>
      <c r="AB21" s="15"/>
      <c r="AC21" s="92"/>
      <c r="AE21" s="519"/>
      <c r="AG21" s="108"/>
      <c r="AH21" s="164"/>
      <c r="AI21" s="205">
        <f t="shared" si="1"/>
        <v>0</v>
      </c>
      <c r="AJ21" s="197" t="e">
        <f t="shared" si="2"/>
        <v>#DIV/0!</v>
      </c>
      <c r="AL21" s="108"/>
      <c r="AM21" s="15"/>
      <c r="AN21" s="15"/>
      <c r="AO21" s="15"/>
      <c r="AP21" s="15"/>
      <c r="AQ21" s="15"/>
      <c r="AR21" s="15"/>
      <c r="AS21" s="92"/>
      <c r="AU21" s="108"/>
      <c r="AV21" s="15"/>
      <c r="AW21" s="15"/>
      <c r="AX21" s="15"/>
      <c r="AY21" s="15"/>
      <c r="AZ21" s="15"/>
      <c r="BA21" s="15"/>
      <c r="BB21" s="92"/>
      <c r="BD21" s="522"/>
    </row>
    <row r="22" spans="2:56" ht="15" x14ac:dyDescent="0.25">
      <c r="B22" s="108"/>
      <c r="C22" s="15"/>
      <c r="D22" s="15"/>
      <c r="E22" s="15"/>
      <c r="F22" s="279" t="str">
        <f t="shared" si="3"/>
        <v/>
      </c>
      <c r="G22" s="279"/>
      <c r="H22" s="388"/>
      <c r="I22" s="517"/>
      <c r="K22" s="108"/>
      <c r="L22" s="2"/>
      <c r="M22" s="15"/>
      <c r="N22" s="15"/>
      <c r="O22" s="15"/>
      <c r="P22" s="15"/>
      <c r="Q22" s="15"/>
      <c r="R22" s="15"/>
      <c r="S22" s="15"/>
      <c r="T22" s="92"/>
      <c r="V22" s="108"/>
      <c r="W22" s="15"/>
      <c r="X22" s="15"/>
      <c r="Y22" s="15"/>
      <c r="Z22" s="15"/>
      <c r="AA22" s="15"/>
      <c r="AB22" s="15"/>
      <c r="AC22" s="92"/>
      <c r="AE22" s="519"/>
      <c r="AG22" s="108"/>
      <c r="AH22" s="164"/>
      <c r="AI22" s="205">
        <f t="shared" si="1"/>
        <v>0</v>
      </c>
      <c r="AJ22" s="197" t="e">
        <f t="shared" si="2"/>
        <v>#DIV/0!</v>
      </c>
      <c r="AL22" s="108"/>
      <c r="AM22" s="15"/>
      <c r="AN22" s="15"/>
      <c r="AO22" s="15"/>
      <c r="AP22" s="15"/>
      <c r="AQ22" s="15"/>
      <c r="AR22" s="15"/>
      <c r="AS22" s="92"/>
      <c r="AU22" s="108"/>
      <c r="AV22" s="15"/>
      <c r="AW22" s="15"/>
      <c r="AX22" s="15"/>
      <c r="AY22" s="15"/>
      <c r="AZ22" s="15"/>
      <c r="BA22" s="15"/>
      <c r="BB22" s="92"/>
      <c r="BD22" s="522"/>
    </row>
    <row r="23" spans="2:56" ht="15" x14ac:dyDescent="0.25">
      <c r="B23" s="108"/>
      <c r="C23" s="15"/>
      <c r="D23" s="15"/>
      <c r="E23" s="15"/>
      <c r="F23" s="279" t="str">
        <f t="shared" si="3"/>
        <v/>
      </c>
      <c r="G23" s="279"/>
      <c r="H23" s="388"/>
      <c r="I23" s="517"/>
      <c r="K23" s="108"/>
      <c r="L23" s="2"/>
      <c r="M23" s="15"/>
      <c r="N23" s="15"/>
      <c r="O23" s="15"/>
      <c r="P23" s="15"/>
      <c r="Q23" s="15"/>
      <c r="R23" s="15"/>
      <c r="S23" s="15"/>
      <c r="T23" s="92"/>
      <c r="V23" s="108"/>
      <c r="W23" s="15"/>
      <c r="X23" s="15"/>
      <c r="Y23" s="15"/>
      <c r="Z23" s="15"/>
      <c r="AA23" s="15"/>
      <c r="AB23" s="15"/>
      <c r="AC23" s="92"/>
      <c r="AE23" s="519"/>
      <c r="AG23" s="108"/>
      <c r="AH23" s="164"/>
      <c r="AI23" s="205">
        <f t="shared" si="1"/>
        <v>0</v>
      </c>
      <c r="AJ23" s="197" t="e">
        <f t="shared" si="2"/>
        <v>#DIV/0!</v>
      </c>
      <c r="AL23" s="108"/>
      <c r="AM23" s="15"/>
      <c r="AN23" s="15"/>
      <c r="AO23" s="15"/>
      <c r="AP23" s="15"/>
      <c r="AQ23" s="15"/>
      <c r="AR23" s="15"/>
      <c r="AS23" s="92"/>
      <c r="AU23" s="108"/>
      <c r="AV23" s="15"/>
      <c r="AW23" s="15"/>
      <c r="AX23" s="15"/>
      <c r="AY23" s="15"/>
      <c r="AZ23" s="15"/>
      <c r="BA23" s="15"/>
      <c r="BB23" s="92"/>
      <c r="BD23" s="522"/>
    </row>
    <row r="24" spans="2:56" ht="15" x14ac:dyDescent="0.25">
      <c r="B24" s="108"/>
      <c r="C24" s="15"/>
      <c r="D24" s="15"/>
      <c r="E24" s="15"/>
      <c r="F24" s="279" t="str">
        <f t="shared" si="3"/>
        <v/>
      </c>
      <c r="G24" s="279"/>
      <c r="H24" s="388"/>
      <c r="I24" s="517"/>
      <c r="K24" s="108"/>
      <c r="L24" s="2"/>
      <c r="M24" s="15"/>
      <c r="N24" s="15"/>
      <c r="O24" s="15"/>
      <c r="P24" s="15"/>
      <c r="Q24" s="15"/>
      <c r="R24" s="15"/>
      <c r="S24" s="15"/>
      <c r="T24" s="92"/>
      <c r="V24" s="108"/>
      <c r="W24" s="15"/>
      <c r="X24" s="15"/>
      <c r="Y24" s="15"/>
      <c r="Z24" s="15"/>
      <c r="AA24" s="15"/>
      <c r="AB24" s="15"/>
      <c r="AC24" s="92"/>
      <c r="AE24" s="519"/>
      <c r="AG24" s="108"/>
      <c r="AH24" s="164"/>
      <c r="AI24" s="205">
        <f t="shared" si="1"/>
        <v>0</v>
      </c>
      <c r="AJ24" s="197" t="e">
        <f t="shared" si="2"/>
        <v>#DIV/0!</v>
      </c>
      <c r="AL24" s="108"/>
      <c r="AM24" s="15"/>
      <c r="AN24" s="15"/>
      <c r="AO24" s="15"/>
      <c r="AP24" s="15"/>
      <c r="AQ24" s="15"/>
      <c r="AR24" s="15"/>
      <c r="AS24" s="92"/>
      <c r="AU24" s="108"/>
      <c r="AV24" s="15"/>
      <c r="AW24" s="15"/>
      <c r="AX24" s="15"/>
      <c r="AY24" s="15"/>
      <c r="AZ24" s="15"/>
      <c r="BA24" s="15"/>
      <c r="BB24" s="92"/>
      <c r="BD24" s="522"/>
    </row>
    <row r="25" spans="2:56" ht="15" x14ac:dyDescent="0.25">
      <c r="B25" s="108"/>
      <c r="C25" s="15"/>
      <c r="D25" s="15"/>
      <c r="E25" s="15"/>
      <c r="F25" s="279" t="str">
        <f t="shared" si="3"/>
        <v/>
      </c>
      <c r="G25" s="279"/>
      <c r="H25" s="388"/>
      <c r="I25" s="517"/>
      <c r="K25" s="108"/>
      <c r="L25" s="2"/>
      <c r="M25" s="15"/>
      <c r="N25" s="15"/>
      <c r="O25" s="15"/>
      <c r="P25" s="15"/>
      <c r="Q25" s="15"/>
      <c r="R25" s="15"/>
      <c r="S25" s="15"/>
      <c r="T25" s="92"/>
      <c r="V25" s="108"/>
      <c r="W25" s="15"/>
      <c r="X25" s="15"/>
      <c r="Y25" s="15"/>
      <c r="Z25" s="15"/>
      <c r="AA25" s="15"/>
      <c r="AB25" s="15"/>
      <c r="AC25" s="92"/>
      <c r="AE25" s="519"/>
      <c r="AG25" s="108"/>
      <c r="AH25" s="164"/>
      <c r="AI25" s="205">
        <f t="shared" si="1"/>
        <v>0</v>
      </c>
      <c r="AJ25" s="197" t="e">
        <f t="shared" si="2"/>
        <v>#DIV/0!</v>
      </c>
      <c r="AL25" s="108"/>
      <c r="AM25" s="15"/>
      <c r="AN25" s="15"/>
      <c r="AO25" s="15"/>
      <c r="AP25" s="15"/>
      <c r="AQ25" s="15"/>
      <c r="AR25" s="15"/>
      <c r="AS25" s="92"/>
      <c r="AU25" s="108"/>
      <c r="AV25" s="15"/>
      <c r="AW25" s="15"/>
      <c r="AX25" s="15"/>
      <c r="AY25" s="15"/>
      <c r="AZ25" s="15"/>
      <c r="BA25" s="15"/>
      <c r="BB25" s="92"/>
      <c r="BD25" s="522"/>
    </row>
    <row r="26" spans="2:56" ht="15" x14ac:dyDescent="0.25">
      <c r="B26" s="108"/>
      <c r="C26" s="15"/>
      <c r="D26" s="15"/>
      <c r="E26" s="15"/>
      <c r="F26" s="279" t="str">
        <f t="shared" si="3"/>
        <v/>
      </c>
      <c r="G26" s="279"/>
      <c r="H26" s="388"/>
      <c r="I26" s="517"/>
      <c r="K26" s="108"/>
      <c r="L26" s="2"/>
      <c r="M26" s="15"/>
      <c r="N26" s="15"/>
      <c r="O26" s="15"/>
      <c r="P26" s="15"/>
      <c r="Q26" s="15"/>
      <c r="R26" s="15"/>
      <c r="S26" s="15"/>
      <c r="T26" s="92"/>
      <c r="V26" s="108"/>
      <c r="W26" s="15"/>
      <c r="X26" s="15"/>
      <c r="Y26" s="15"/>
      <c r="Z26" s="15"/>
      <c r="AA26" s="15"/>
      <c r="AB26" s="15"/>
      <c r="AC26" s="92"/>
      <c r="AE26" s="519"/>
      <c r="AG26" s="108"/>
      <c r="AH26" s="164"/>
      <c r="AI26" s="205">
        <f t="shared" si="1"/>
        <v>0</v>
      </c>
      <c r="AJ26" s="197" t="e">
        <f t="shared" si="2"/>
        <v>#DIV/0!</v>
      </c>
      <c r="AL26" s="108"/>
      <c r="AM26" s="15"/>
      <c r="AN26" s="15"/>
      <c r="AO26" s="15"/>
      <c r="AP26" s="15"/>
      <c r="AQ26" s="15"/>
      <c r="AR26" s="15"/>
      <c r="AS26" s="92"/>
      <c r="AU26" s="108"/>
      <c r="AV26" s="15"/>
      <c r="AW26" s="15"/>
      <c r="AX26" s="15"/>
      <c r="AY26" s="15"/>
      <c r="AZ26" s="15"/>
      <c r="BA26" s="15"/>
      <c r="BB26" s="92"/>
      <c r="BD26" s="522"/>
    </row>
    <row r="27" spans="2:56" ht="15" x14ac:dyDescent="0.25">
      <c r="B27" s="108"/>
      <c r="C27" s="15"/>
      <c r="D27" s="15"/>
      <c r="E27" s="15"/>
      <c r="F27" s="279" t="str">
        <f t="shared" si="3"/>
        <v/>
      </c>
      <c r="G27" s="279"/>
      <c r="H27" s="388"/>
      <c r="I27" s="517"/>
      <c r="K27" s="108"/>
      <c r="L27" s="2"/>
      <c r="M27" s="15"/>
      <c r="N27" s="15"/>
      <c r="O27" s="15"/>
      <c r="P27" s="15"/>
      <c r="Q27" s="15"/>
      <c r="R27" s="15"/>
      <c r="S27" s="15"/>
      <c r="T27" s="92"/>
      <c r="V27" s="108"/>
      <c r="W27" s="15"/>
      <c r="X27" s="15"/>
      <c r="Y27" s="15"/>
      <c r="Z27" s="15"/>
      <c r="AA27" s="15"/>
      <c r="AB27" s="15"/>
      <c r="AC27" s="92"/>
      <c r="AE27" s="519"/>
      <c r="AG27" s="108"/>
      <c r="AH27" s="164"/>
      <c r="AI27" s="205">
        <f t="shared" si="1"/>
        <v>0</v>
      </c>
      <c r="AJ27" s="197" t="e">
        <f t="shared" si="2"/>
        <v>#DIV/0!</v>
      </c>
      <c r="AL27" s="108"/>
      <c r="AM27" s="15"/>
      <c r="AN27" s="15"/>
      <c r="AO27" s="15"/>
      <c r="AP27" s="15"/>
      <c r="AQ27" s="15"/>
      <c r="AR27" s="15"/>
      <c r="AS27" s="92"/>
      <c r="AU27" s="108"/>
      <c r="AV27" s="15"/>
      <c r="AW27" s="15"/>
      <c r="AX27" s="15"/>
      <c r="AY27" s="15"/>
      <c r="AZ27" s="15"/>
      <c r="BA27" s="15"/>
      <c r="BB27" s="92"/>
      <c r="BD27" s="522"/>
    </row>
    <row r="28" spans="2:56" ht="15" x14ac:dyDescent="0.25">
      <c r="B28" s="108"/>
      <c r="C28" s="15"/>
      <c r="D28" s="15"/>
      <c r="E28" s="15"/>
      <c r="F28" s="279" t="str">
        <f t="shared" si="3"/>
        <v/>
      </c>
      <c r="G28" s="279"/>
      <c r="H28" s="388"/>
      <c r="I28" s="517"/>
      <c r="K28" s="108"/>
      <c r="L28" s="2"/>
      <c r="M28" s="15"/>
      <c r="N28" s="15"/>
      <c r="O28" s="15"/>
      <c r="P28" s="15"/>
      <c r="Q28" s="15"/>
      <c r="R28" s="15"/>
      <c r="S28" s="15"/>
      <c r="T28" s="92"/>
      <c r="V28" s="108"/>
      <c r="W28" s="15"/>
      <c r="X28" s="15"/>
      <c r="Y28" s="15"/>
      <c r="Z28" s="15"/>
      <c r="AA28" s="15"/>
      <c r="AB28" s="15"/>
      <c r="AC28" s="92"/>
      <c r="AE28" s="519"/>
      <c r="AG28" s="108"/>
      <c r="AH28" s="164"/>
      <c r="AI28" s="205">
        <f t="shared" si="1"/>
        <v>0</v>
      </c>
      <c r="AJ28" s="197" t="e">
        <f t="shared" si="2"/>
        <v>#DIV/0!</v>
      </c>
      <c r="AL28" s="108"/>
      <c r="AM28" s="15"/>
      <c r="AN28" s="15"/>
      <c r="AO28" s="15"/>
      <c r="AP28" s="15"/>
      <c r="AQ28" s="15"/>
      <c r="AR28" s="15"/>
      <c r="AS28" s="92"/>
      <c r="AU28" s="108"/>
      <c r="AV28" s="15"/>
      <c r="AW28" s="15"/>
      <c r="AX28" s="15"/>
      <c r="AY28" s="15"/>
      <c r="AZ28" s="15"/>
      <c r="BA28" s="15"/>
      <c r="BB28" s="92"/>
      <c r="BD28" s="522"/>
    </row>
    <row r="29" spans="2:56" ht="15" x14ac:dyDescent="0.25">
      <c r="B29" s="108"/>
      <c r="C29" s="15"/>
      <c r="D29" s="15"/>
      <c r="E29" s="15"/>
      <c r="F29" s="279" t="str">
        <f t="shared" si="3"/>
        <v/>
      </c>
      <c r="G29" s="279"/>
      <c r="H29" s="388"/>
      <c r="I29" s="517"/>
      <c r="K29" s="108"/>
      <c r="L29" s="2"/>
      <c r="M29" s="15"/>
      <c r="N29" s="15"/>
      <c r="O29" s="15"/>
      <c r="P29" s="15"/>
      <c r="Q29" s="15"/>
      <c r="R29" s="15"/>
      <c r="S29" s="15"/>
      <c r="T29" s="92"/>
      <c r="V29" s="108"/>
      <c r="W29" s="15"/>
      <c r="X29" s="15"/>
      <c r="Y29" s="15"/>
      <c r="Z29" s="15"/>
      <c r="AA29" s="15"/>
      <c r="AB29" s="15"/>
      <c r="AC29" s="92"/>
      <c r="AE29" s="519"/>
      <c r="AG29" s="108"/>
      <c r="AH29" s="164"/>
      <c r="AI29" s="205">
        <f t="shared" si="1"/>
        <v>0</v>
      </c>
      <c r="AJ29" s="197" t="e">
        <f t="shared" si="2"/>
        <v>#DIV/0!</v>
      </c>
      <c r="AL29" s="108"/>
      <c r="AM29" s="15"/>
      <c r="AN29" s="15"/>
      <c r="AO29" s="15"/>
      <c r="AP29" s="15"/>
      <c r="AQ29" s="15"/>
      <c r="AR29" s="15"/>
      <c r="AS29" s="92"/>
      <c r="AU29" s="108"/>
      <c r="AV29" s="15"/>
      <c r="AW29" s="15"/>
      <c r="AX29" s="15"/>
      <c r="AY29" s="15"/>
      <c r="AZ29" s="15"/>
      <c r="BA29" s="15"/>
      <c r="BB29" s="92"/>
      <c r="BD29" s="522"/>
    </row>
    <row r="30" spans="2:56" ht="15" x14ac:dyDescent="0.25">
      <c r="B30" s="108"/>
      <c r="C30" s="15"/>
      <c r="D30" s="15"/>
      <c r="E30" s="15"/>
      <c r="F30" s="279" t="str">
        <f t="shared" si="3"/>
        <v/>
      </c>
      <c r="G30" s="279"/>
      <c r="H30" s="388"/>
      <c r="I30" s="517"/>
      <c r="K30" s="108"/>
      <c r="L30" s="2"/>
      <c r="M30" s="15"/>
      <c r="N30" s="15"/>
      <c r="O30" s="15"/>
      <c r="P30" s="15"/>
      <c r="Q30" s="15"/>
      <c r="R30" s="15"/>
      <c r="S30" s="15"/>
      <c r="T30" s="92"/>
      <c r="V30" s="108"/>
      <c r="W30" s="15"/>
      <c r="X30" s="15"/>
      <c r="Y30" s="15"/>
      <c r="Z30" s="15"/>
      <c r="AA30" s="15"/>
      <c r="AB30" s="15"/>
      <c r="AC30" s="92"/>
      <c r="AE30" s="519"/>
      <c r="AG30" s="108"/>
      <c r="AH30" s="164"/>
      <c r="AI30" s="205">
        <f t="shared" si="1"/>
        <v>0</v>
      </c>
      <c r="AJ30" s="197" t="e">
        <f t="shared" si="2"/>
        <v>#DIV/0!</v>
      </c>
      <c r="AL30" s="108"/>
      <c r="AM30" s="15"/>
      <c r="AN30" s="15"/>
      <c r="AO30" s="15"/>
      <c r="AP30" s="15"/>
      <c r="AQ30" s="15"/>
      <c r="AR30" s="15"/>
      <c r="AS30" s="92"/>
      <c r="AU30" s="108"/>
      <c r="AV30" s="15"/>
      <c r="AW30" s="15"/>
      <c r="AX30" s="15"/>
      <c r="AY30" s="15"/>
      <c r="AZ30" s="15"/>
      <c r="BA30" s="15"/>
      <c r="BB30" s="92"/>
      <c r="BD30" s="522"/>
    </row>
    <row r="31" spans="2:56" ht="15" x14ac:dyDescent="0.25">
      <c r="B31" s="108"/>
      <c r="C31" s="15"/>
      <c r="D31" s="15"/>
      <c r="E31" s="15"/>
      <c r="F31" s="279" t="str">
        <f t="shared" si="3"/>
        <v/>
      </c>
      <c r="G31" s="279"/>
      <c r="H31" s="388"/>
      <c r="I31" s="517"/>
      <c r="K31" s="108"/>
      <c r="L31" s="2"/>
      <c r="M31" s="15"/>
      <c r="N31" s="15"/>
      <c r="O31" s="15"/>
      <c r="P31" s="15"/>
      <c r="Q31" s="15"/>
      <c r="R31" s="15"/>
      <c r="S31" s="15"/>
      <c r="T31" s="92"/>
      <c r="V31" s="108"/>
      <c r="W31" s="15"/>
      <c r="X31" s="15"/>
      <c r="Y31" s="15"/>
      <c r="Z31" s="15"/>
      <c r="AA31" s="15"/>
      <c r="AB31" s="15"/>
      <c r="AC31" s="92"/>
      <c r="AE31" s="519"/>
      <c r="AG31" s="108"/>
      <c r="AH31" s="164"/>
      <c r="AI31" s="205">
        <f t="shared" si="1"/>
        <v>0</v>
      </c>
      <c r="AJ31" s="197" t="e">
        <f t="shared" si="2"/>
        <v>#DIV/0!</v>
      </c>
      <c r="AL31" s="108"/>
      <c r="AM31" s="15"/>
      <c r="AN31" s="15"/>
      <c r="AO31" s="15"/>
      <c r="AP31" s="15"/>
      <c r="AQ31" s="15"/>
      <c r="AR31" s="15"/>
      <c r="AS31" s="92"/>
      <c r="AU31" s="108"/>
      <c r="AV31" s="15"/>
      <c r="AW31" s="15"/>
      <c r="AX31" s="15"/>
      <c r="AY31" s="15"/>
      <c r="AZ31" s="15"/>
      <c r="BA31" s="15"/>
      <c r="BB31" s="92"/>
      <c r="BD31" s="522"/>
    </row>
    <row r="32" spans="2:56" ht="15" x14ac:dyDescent="0.25">
      <c r="B32" s="108"/>
      <c r="C32" s="15"/>
      <c r="D32" s="15"/>
      <c r="E32" s="15"/>
      <c r="F32" s="279" t="str">
        <f t="shared" si="3"/>
        <v/>
      </c>
      <c r="G32" s="279"/>
      <c r="H32" s="388"/>
      <c r="I32" s="517"/>
      <c r="K32" s="108"/>
      <c r="L32" s="2"/>
      <c r="M32" s="15"/>
      <c r="N32" s="15"/>
      <c r="O32" s="15"/>
      <c r="P32" s="15"/>
      <c r="Q32" s="15"/>
      <c r="R32" s="15"/>
      <c r="S32" s="15"/>
      <c r="T32" s="92"/>
      <c r="V32" s="108"/>
      <c r="W32" s="15"/>
      <c r="X32" s="15"/>
      <c r="Y32" s="15"/>
      <c r="Z32" s="15"/>
      <c r="AA32" s="15"/>
      <c r="AB32" s="15"/>
      <c r="AC32" s="92"/>
      <c r="AE32" s="519"/>
      <c r="AG32" s="108"/>
      <c r="AH32" s="164"/>
      <c r="AI32" s="205">
        <f t="shared" si="1"/>
        <v>0</v>
      </c>
      <c r="AJ32" s="197" t="e">
        <f t="shared" si="2"/>
        <v>#DIV/0!</v>
      </c>
      <c r="AL32" s="108"/>
      <c r="AM32" s="15"/>
      <c r="AN32" s="15"/>
      <c r="AO32" s="15"/>
      <c r="AP32" s="15"/>
      <c r="AQ32" s="15"/>
      <c r="AR32" s="15"/>
      <c r="AS32" s="92"/>
      <c r="AU32" s="108"/>
      <c r="AV32" s="15"/>
      <c r="AW32" s="15"/>
      <c r="AX32" s="15"/>
      <c r="AY32" s="15"/>
      <c r="AZ32" s="15"/>
      <c r="BA32" s="15"/>
      <c r="BB32" s="92"/>
      <c r="BD32" s="522"/>
    </row>
    <row r="33" spans="2:56" ht="15" x14ac:dyDescent="0.25">
      <c r="B33" s="108"/>
      <c r="C33" s="15"/>
      <c r="D33" s="15"/>
      <c r="E33" s="15"/>
      <c r="F33" s="279" t="str">
        <f t="shared" si="3"/>
        <v/>
      </c>
      <c r="G33" s="279"/>
      <c r="H33" s="388"/>
      <c r="I33" s="517"/>
      <c r="K33" s="108"/>
      <c r="L33" s="15"/>
      <c r="M33" s="15"/>
      <c r="N33" s="15"/>
      <c r="O33" s="15"/>
      <c r="P33" s="15"/>
      <c r="Q33" s="15"/>
      <c r="R33" s="15"/>
      <c r="S33" s="15"/>
      <c r="T33" s="92"/>
      <c r="V33" s="108"/>
      <c r="W33" s="15"/>
      <c r="X33" s="15"/>
      <c r="Y33" s="15"/>
      <c r="Z33" s="15"/>
      <c r="AA33" s="15"/>
      <c r="AB33" s="15"/>
      <c r="AC33" s="92"/>
      <c r="AE33" s="519"/>
      <c r="AG33" s="108"/>
      <c r="AH33" s="164"/>
      <c r="AI33" s="205">
        <f t="shared" si="1"/>
        <v>0</v>
      </c>
      <c r="AJ33" s="197" t="e">
        <f t="shared" si="2"/>
        <v>#DIV/0!</v>
      </c>
      <c r="AL33" s="108"/>
      <c r="AM33" s="15"/>
      <c r="AN33" s="15"/>
      <c r="AO33" s="15"/>
      <c r="AP33" s="15"/>
      <c r="AQ33" s="15"/>
      <c r="AR33" s="15"/>
      <c r="AS33" s="92"/>
      <c r="AU33" s="108"/>
      <c r="AV33" s="15"/>
      <c r="AW33" s="15"/>
      <c r="AX33" s="15"/>
      <c r="AY33" s="15"/>
      <c r="AZ33" s="15"/>
      <c r="BA33" s="15"/>
      <c r="BB33" s="92"/>
      <c r="BD33" s="522"/>
    </row>
    <row r="34" spans="2:56" ht="15" x14ac:dyDescent="0.25">
      <c r="B34" s="108"/>
      <c r="C34" s="15"/>
      <c r="D34" s="15"/>
      <c r="E34" s="15"/>
      <c r="F34" s="279" t="str">
        <f t="shared" si="3"/>
        <v/>
      </c>
      <c r="G34" s="279"/>
      <c r="H34" s="36"/>
      <c r="I34" s="517"/>
      <c r="K34" s="108"/>
      <c r="L34" s="15"/>
      <c r="M34" s="15"/>
      <c r="N34" s="15"/>
      <c r="O34" s="15"/>
      <c r="P34" s="15"/>
      <c r="Q34" s="15"/>
      <c r="R34" s="15"/>
      <c r="S34" s="15"/>
      <c r="T34" s="92"/>
      <c r="V34" s="108"/>
      <c r="W34" s="15"/>
      <c r="X34" s="15"/>
      <c r="Y34" s="15"/>
      <c r="Z34" s="15"/>
      <c r="AA34" s="15"/>
      <c r="AB34" s="15"/>
      <c r="AC34" s="92"/>
      <c r="AE34" s="519"/>
      <c r="AG34" s="108"/>
      <c r="AH34" s="164"/>
      <c r="AI34" s="205">
        <f t="shared" si="1"/>
        <v>0</v>
      </c>
      <c r="AJ34" s="197" t="e">
        <f t="shared" si="2"/>
        <v>#DIV/0!</v>
      </c>
      <c r="AL34" s="108"/>
      <c r="AM34" s="15"/>
      <c r="AN34" s="15"/>
      <c r="AO34" s="15"/>
      <c r="AP34" s="15"/>
      <c r="AQ34" s="15"/>
      <c r="AR34" s="15"/>
      <c r="AS34" s="92"/>
      <c r="AU34" s="108"/>
      <c r="AV34" s="15"/>
      <c r="AW34" s="15"/>
      <c r="AX34" s="15"/>
      <c r="AY34" s="15"/>
      <c r="AZ34" s="15"/>
      <c r="BA34" s="15"/>
      <c r="BB34" s="92"/>
      <c r="BD34" s="522"/>
    </row>
    <row r="35" spans="2:56" ht="15" x14ac:dyDescent="0.25">
      <c r="B35" s="108"/>
      <c r="C35" s="15"/>
      <c r="D35" s="15"/>
      <c r="E35" s="15"/>
      <c r="F35" s="279" t="str">
        <f t="shared" si="3"/>
        <v/>
      </c>
      <c r="G35" s="279"/>
      <c r="H35" s="36"/>
      <c r="I35" s="517"/>
      <c r="K35" s="108"/>
      <c r="L35" s="15"/>
      <c r="M35" s="15"/>
      <c r="N35" s="15"/>
      <c r="O35" s="15"/>
      <c r="P35" s="15"/>
      <c r="Q35" s="15"/>
      <c r="R35" s="15"/>
      <c r="S35" s="15"/>
      <c r="T35" s="92"/>
      <c r="V35" s="108"/>
      <c r="W35" s="15"/>
      <c r="X35" s="15"/>
      <c r="Y35" s="15"/>
      <c r="Z35" s="15"/>
      <c r="AA35" s="15"/>
      <c r="AB35" s="15"/>
      <c r="AC35" s="92"/>
      <c r="AE35" s="519"/>
      <c r="AG35" s="108"/>
      <c r="AH35" s="164"/>
      <c r="AI35" s="205">
        <f t="shared" si="1"/>
        <v>0</v>
      </c>
      <c r="AJ35" s="197" t="e">
        <f t="shared" si="2"/>
        <v>#DIV/0!</v>
      </c>
      <c r="AL35" s="108"/>
      <c r="AM35" s="15"/>
      <c r="AN35" s="15"/>
      <c r="AO35" s="15"/>
      <c r="AP35" s="15"/>
      <c r="AQ35" s="15"/>
      <c r="AR35" s="15"/>
      <c r="AS35" s="92"/>
      <c r="AU35" s="108"/>
      <c r="AV35" s="15"/>
      <c r="AW35" s="15"/>
      <c r="AX35" s="15"/>
      <c r="AY35" s="15"/>
      <c r="AZ35" s="15"/>
      <c r="BA35" s="15"/>
      <c r="BB35" s="92"/>
      <c r="BD35" s="522"/>
    </row>
    <row r="36" spans="2:56" ht="15" x14ac:dyDescent="0.25">
      <c r="B36" s="108"/>
      <c r="C36" s="15"/>
      <c r="D36" s="15"/>
      <c r="E36" s="15"/>
      <c r="F36" s="279" t="str">
        <f t="shared" si="3"/>
        <v/>
      </c>
      <c r="G36" s="279"/>
      <c r="H36" s="36"/>
      <c r="I36" s="517"/>
      <c r="K36" s="108"/>
      <c r="L36" s="15"/>
      <c r="M36" s="15"/>
      <c r="N36" s="15"/>
      <c r="O36" s="15"/>
      <c r="P36" s="15"/>
      <c r="Q36" s="15"/>
      <c r="R36" s="15"/>
      <c r="S36" s="15"/>
      <c r="T36" s="92"/>
      <c r="V36" s="108"/>
      <c r="W36" s="15"/>
      <c r="X36" s="15"/>
      <c r="Y36" s="15"/>
      <c r="Z36" s="15"/>
      <c r="AA36" s="15"/>
      <c r="AB36" s="15"/>
      <c r="AC36" s="92"/>
      <c r="AE36" s="519"/>
      <c r="AG36" s="108"/>
      <c r="AH36" s="164"/>
      <c r="AI36" s="205">
        <f t="shared" si="1"/>
        <v>0</v>
      </c>
      <c r="AJ36" s="197" t="e">
        <f t="shared" si="2"/>
        <v>#DIV/0!</v>
      </c>
      <c r="AL36" s="108"/>
      <c r="AM36" s="15"/>
      <c r="AN36" s="15"/>
      <c r="AO36" s="15"/>
      <c r="AP36" s="15"/>
      <c r="AQ36" s="15"/>
      <c r="AR36" s="15"/>
      <c r="AS36" s="92"/>
      <c r="AU36" s="108"/>
      <c r="AV36" s="15"/>
      <c r="AW36" s="15"/>
      <c r="AX36" s="15"/>
      <c r="AY36" s="15"/>
      <c r="AZ36" s="15"/>
      <c r="BA36" s="15"/>
      <c r="BB36" s="92"/>
      <c r="BD36" s="522"/>
    </row>
    <row r="37" spans="2:56" ht="15" x14ac:dyDescent="0.25">
      <c r="B37" s="108"/>
      <c r="C37" s="15"/>
      <c r="D37" s="15"/>
      <c r="E37" s="15"/>
      <c r="F37" s="279" t="str">
        <f t="shared" si="3"/>
        <v/>
      </c>
      <c r="G37" s="279"/>
      <c r="H37" s="36"/>
      <c r="I37" s="517"/>
      <c r="K37" s="108"/>
      <c r="L37" s="15"/>
      <c r="M37" s="15"/>
      <c r="N37" s="15"/>
      <c r="O37" s="15"/>
      <c r="P37" s="15"/>
      <c r="Q37" s="15"/>
      <c r="R37" s="15"/>
      <c r="S37" s="15"/>
      <c r="T37" s="92"/>
      <c r="V37" s="108"/>
      <c r="W37" s="15"/>
      <c r="X37" s="15"/>
      <c r="Y37" s="15"/>
      <c r="Z37" s="15"/>
      <c r="AA37" s="15"/>
      <c r="AB37" s="15"/>
      <c r="AC37" s="92"/>
      <c r="AE37" s="519"/>
      <c r="AG37" s="108"/>
      <c r="AH37" s="164"/>
      <c r="AI37" s="205">
        <f t="shared" si="1"/>
        <v>0</v>
      </c>
      <c r="AJ37" s="197" t="e">
        <f t="shared" si="2"/>
        <v>#DIV/0!</v>
      </c>
      <c r="AL37" s="108"/>
      <c r="AM37" s="15"/>
      <c r="AN37" s="15"/>
      <c r="AO37" s="15"/>
      <c r="AP37" s="15"/>
      <c r="AQ37" s="15"/>
      <c r="AR37" s="15"/>
      <c r="AS37" s="92"/>
      <c r="AU37" s="108"/>
      <c r="AV37" s="15"/>
      <c r="AW37" s="15"/>
      <c r="AX37" s="15"/>
      <c r="AY37" s="15"/>
      <c r="AZ37" s="15"/>
      <c r="BA37" s="15"/>
      <c r="BB37" s="92"/>
      <c r="BD37" s="522"/>
    </row>
    <row r="38" spans="2:56" ht="15" x14ac:dyDescent="0.25">
      <c r="B38" s="108"/>
      <c r="C38" s="15"/>
      <c r="D38" s="15"/>
      <c r="E38" s="15"/>
      <c r="F38" s="279" t="str">
        <f t="shared" si="3"/>
        <v/>
      </c>
      <c r="G38" s="279"/>
      <c r="H38" s="36"/>
      <c r="I38" s="517"/>
      <c r="K38" s="108"/>
      <c r="L38" s="15"/>
      <c r="M38" s="15"/>
      <c r="N38" s="15"/>
      <c r="O38" s="15"/>
      <c r="P38" s="15"/>
      <c r="Q38" s="15"/>
      <c r="R38" s="15"/>
      <c r="S38" s="15"/>
      <c r="T38" s="92"/>
      <c r="V38" s="108"/>
      <c r="W38" s="15"/>
      <c r="X38" s="15"/>
      <c r="Y38" s="15"/>
      <c r="Z38" s="15"/>
      <c r="AA38" s="15"/>
      <c r="AB38" s="15"/>
      <c r="AC38" s="92"/>
      <c r="AE38" s="519"/>
      <c r="AG38" s="108"/>
      <c r="AH38" s="164"/>
      <c r="AI38" s="205">
        <f t="shared" si="1"/>
        <v>0</v>
      </c>
      <c r="AJ38" s="197" t="e">
        <f t="shared" si="2"/>
        <v>#DIV/0!</v>
      </c>
      <c r="AL38" s="108"/>
      <c r="AM38" s="15"/>
      <c r="AN38" s="15"/>
      <c r="AO38" s="15"/>
      <c r="AP38" s="15"/>
      <c r="AQ38" s="15"/>
      <c r="AR38" s="15"/>
      <c r="AS38" s="92"/>
      <c r="AU38" s="108"/>
      <c r="AV38" s="15"/>
      <c r="AW38" s="15"/>
      <c r="AX38" s="15"/>
      <c r="AY38" s="15"/>
      <c r="AZ38" s="15"/>
      <c r="BA38" s="15"/>
      <c r="BB38" s="92"/>
      <c r="BD38" s="522"/>
    </row>
    <row r="39" spans="2:56" ht="15" x14ac:dyDescent="0.25">
      <c r="B39" s="108"/>
      <c r="C39" s="15"/>
      <c r="D39" s="15"/>
      <c r="E39" s="15"/>
      <c r="F39" s="279" t="str">
        <f t="shared" si="3"/>
        <v/>
      </c>
      <c r="G39" s="279"/>
      <c r="H39" s="36"/>
      <c r="I39" s="517"/>
      <c r="K39" s="108"/>
      <c r="L39" s="15"/>
      <c r="M39" s="15"/>
      <c r="N39" s="15"/>
      <c r="O39" s="15"/>
      <c r="P39" s="15"/>
      <c r="Q39" s="15"/>
      <c r="R39" s="15"/>
      <c r="S39" s="15"/>
      <c r="T39" s="92"/>
      <c r="V39" s="108"/>
      <c r="W39" s="15"/>
      <c r="X39" s="15"/>
      <c r="Y39" s="15"/>
      <c r="Z39" s="15"/>
      <c r="AA39" s="15"/>
      <c r="AB39" s="15"/>
      <c r="AC39" s="92"/>
      <c r="AE39" s="519"/>
      <c r="AG39" s="108"/>
      <c r="AH39" s="164"/>
      <c r="AI39" s="205">
        <f t="shared" si="1"/>
        <v>0</v>
      </c>
      <c r="AJ39" s="197" t="e">
        <f t="shared" si="2"/>
        <v>#DIV/0!</v>
      </c>
      <c r="AL39" s="108"/>
      <c r="AM39" s="15"/>
      <c r="AN39" s="15"/>
      <c r="AO39" s="15"/>
      <c r="AP39" s="15"/>
      <c r="AQ39" s="15"/>
      <c r="AR39" s="15"/>
      <c r="AS39" s="92"/>
      <c r="AU39" s="108"/>
      <c r="AV39" s="15"/>
      <c r="AW39" s="15"/>
      <c r="AX39" s="15"/>
      <c r="AY39" s="15"/>
      <c r="AZ39" s="15"/>
      <c r="BA39" s="15"/>
      <c r="BB39" s="92"/>
      <c r="BD39" s="522"/>
    </row>
    <row r="40" spans="2:56" ht="15" x14ac:dyDescent="0.25">
      <c r="B40" s="108"/>
      <c r="C40" s="15"/>
      <c r="D40" s="15"/>
      <c r="E40" s="15"/>
      <c r="F40" s="279" t="str">
        <f t="shared" ref="F40:F71" si="4">IF(G40="PCDW16a","Resilience",IF(G40="PCDW16b","Resilience Interconnector",IF(G40="PCDW16c","Reservoir Safety",IF(G40="PCDWW32","Resilience climate change uplift",""))))</f>
        <v/>
      </c>
      <c r="G40" s="279"/>
      <c r="H40" s="36"/>
      <c r="I40" s="517"/>
      <c r="K40" s="108"/>
      <c r="L40" s="15"/>
      <c r="M40" s="15"/>
      <c r="N40" s="15"/>
      <c r="O40" s="15"/>
      <c r="P40" s="15"/>
      <c r="Q40" s="15"/>
      <c r="R40" s="15"/>
      <c r="S40" s="15"/>
      <c r="T40" s="92"/>
      <c r="V40" s="108"/>
      <c r="W40" s="15"/>
      <c r="X40" s="15"/>
      <c r="Y40" s="15"/>
      <c r="Z40" s="15"/>
      <c r="AA40" s="15"/>
      <c r="AB40" s="15"/>
      <c r="AC40" s="92"/>
      <c r="AE40" s="519"/>
      <c r="AG40" s="108"/>
      <c r="AH40" s="164"/>
      <c r="AI40" s="205">
        <f t="shared" si="1"/>
        <v>0</v>
      </c>
      <c r="AJ40" s="197" t="e">
        <f t="shared" si="2"/>
        <v>#DIV/0!</v>
      </c>
      <c r="AL40" s="108"/>
      <c r="AM40" s="15"/>
      <c r="AN40" s="15"/>
      <c r="AO40" s="15"/>
      <c r="AP40" s="15"/>
      <c r="AQ40" s="15"/>
      <c r="AR40" s="15"/>
      <c r="AS40" s="92"/>
      <c r="AU40" s="108"/>
      <c r="AV40" s="15"/>
      <c r="AW40" s="15"/>
      <c r="AX40" s="15"/>
      <c r="AY40" s="15"/>
      <c r="AZ40" s="15"/>
      <c r="BA40" s="15"/>
      <c r="BB40" s="92"/>
      <c r="BD40" s="522"/>
    </row>
    <row r="41" spans="2:56" ht="15" x14ac:dyDescent="0.25">
      <c r="B41" s="108"/>
      <c r="C41" s="15"/>
      <c r="D41" s="15"/>
      <c r="E41" s="15"/>
      <c r="F41" s="279" t="str">
        <f t="shared" si="4"/>
        <v/>
      </c>
      <c r="G41" s="279"/>
      <c r="H41" s="36"/>
      <c r="I41" s="517"/>
      <c r="K41" s="108"/>
      <c r="L41" s="15"/>
      <c r="M41" s="15"/>
      <c r="N41" s="15"/>
      <c r="O41" s="15"/>
      <c r="P41" s="15"/>
      <c r="Q41" s="15"/>
      <c r="R41" s="15"/>
      <c r="S41" s="15"/>
      <c r="T41" s="92"/>
      <c r="V41" s="108"/>
      <c r="W41" s="15"/>
      <c r="X41" s="15"/>
      <c r="Y41" s="15"/>
      <c r="Z41" s="15"/>
      <c r="AA41" s="15"/>
      <c r="AB41" s="15"/>
      <c r="AC41" s="92"/>
      <c r="AE41" s="519"/>
      <c r="AG41" s="108"/>
      <c r="AH41" s="164"/>
      <c r="AI41" s="205">
        <f t="shared" si="1"/>
        <v>0</v>
      </c>
      <c r="AJ41" s="197" t="e">
        <f t="shared" si="2"/>
        <v>#DIV/0!</v>
      </c>
      <c r="AL41" s="108"/>
      <c r="AM41" s="15"/>
      <c r="AN41" s="15"/>
      <c r="AO41" s="15"/>
      <c r="AP41" s="15"/>
      <c r="AQ41" s="15"/>
      <c r="AR41" s="15"/>
      <c r="AS41" s="92"/>
      <c r="AU41" s="108"/>
      <c r="AV41" s="15"/>
      <c r="AW41" s="15"/>
      <c r="AX41" s="15"/>
      <c r="AY41" s="15"/>
      <c r="AZ41" s="15"/>
      <c r="BA41" s="15"/>
      <c r="BB41" s="92"/>
      <c r="BD41" s="522"/>
    </row>
    <row r="42" spans="2:56" ht="15" x14ac:dyDescent="0.25">
      <c r="B42" s="108"/>
      <c r="C42" s="15"/>
      <c r="D42" s="15"/>
      <c r="E42" s="15"/>
      <c r="F42" s="279" t="str">
        <f t="shared" si="4"/>
        <v/>
      </c>
      <c r="G42" s="279"/>
      <c r="H42" s="36"/>
      <c r="I42" s="517"/>
      <c r="K42" s="108"/>
      <c r="L42" s="15"/>
      <c r="M42" s="15"/>
      <c r="N42" s="15"/>
      <c r="O42" s="15"/>
      <c r="P42" s="15"/>
      <c r="Q42" s="15"/>
      <c r="R42" s="15"/>
      <c r="S42" s="15"/>
      <c r="T42" s="92"/>
      <c r="V42" s="108"/>
      <c r="W42" s="15"/>
      <c r="X42" s="15"/>
      <c r="Y42" s="15"/>
      <c r="Z42" s="15"/>
      <c r="AA42" s="15"/>
      <c r="AB42" s="15"/>
      <c r="AC42" s="92"/>
      <c r="AE42" s="519"/>
      <c r="AG42" s="108"/>
      <c r="AH42" s="164"/>
      <c r="AI42" s="205">
        <f t="shared" si="1"/>
        <v>0</v>
      </c>
      <c r="AJ42" s="197" t="e">
        <f t="shared" si="2"/>
        <v>#DIV/0!</v>
      </c>
      <c r="AL42" s="108"/>
      <c r="AM42" s="15"/>
      <c r="AN42" s="15"/>
      <c r="AO42" s="15"/>
      <c r="AP42" s="15"/>
      <c r="AQ42" s="15"/>
      <c r="AR42" s="15"/>
      <c r="AS42" s="92"/>
      <c r="AU42" s="108"/>
      <c r="AV42" s="15"/>
      <c r="AW42" s="15"/>
      <c r="AX42" s="15"/>
      <c r="AY42" s="15"/>
      <c r="AZ42" s="15"/>
      <c r="BA42" s="15"/>
      <c r="BB42" s="92"/>
      <c r="BD42" s="522"/>
    </row>
    <row r="43" spans="2:56" ht="15" x14ac:dyDescent="0.25">
      <c r="B43" s="108"/>
      <c r="C43" s="15"/>
      <c r="D43" s="15"/>
      <c r="E43" s="15"/>
      <c r="F43" s="279" t="str">
        <f t="shared" si="4"/>
        <v/>
      </c>
      <c r="G43" s="279"/>
      <c r="H43" s="36"/>
      <c r="I43" s="517"/>
      <c r="K43" s="108"/>
      <c r="L43" s="15"/>
      <c r="M43" s="15"/>
      <c r="N43" s="15"/>
      <c r="O43" s="15"/>
      <c r="P43" s="15"/>
      <c r="Q43" s="15"/>
      <c r="R43" s="15"/>
      <c r="S43" s="15"/>
      <c r="T43" s="92"/>
      <c r="V43" s="108"/>
      <c r="W43" s="15"/>
      <c r="X43" s="15"/>
      <c r="Y43" s="15"/>
      <c r="Z43" s="15"/>
      <c r="AA43" s="15"/>
      <c r="AB43" s="15"/>
      <c r="AC43" s="92"/>
      <c r="AE43" s="519"/>
      <c r="AG43" s="108"/>
      <c r="AH43" s="164"/>
      <c r="AI43" s="205">
        <f t="shared" si="1"/>
        <v>0</v>
      </c>
      <c r="AJ43" s="197" t="e">
        <f t="shared" si="2"/>
        <v>#DIV/0!</v>
      </c>
      <c r="AL43" s="108"/>
      <c r="AM43" s="15"/>
      <c r="AN43" s="15"/>
      <c r="AO43" s="15"/>
      <c r="AP43" s="15"/>
      <c r="AQ43" s="15"/>
      <c r="AR43" s="15"/>
      <c r="AS43" s="92"/>
      <c r="AU43" s="108"/>
      <c r="AV43" s="15"/>
      <c r="AW43" s="15"/>
      <c r="AX43" s="15"/>
      <c r="AY43" s="15"/>
      <c r="AZ43" s="15"/>
      <c r="BA43" s="15"/>
      <c r="BB43" s="92"/>
      <c r="BD43" s="522"/>
    </row>
    <row r="44" spans="2:56" ht="15" x14ac:dyDescent="0.25">
      <c r="B44" s="108"/>
      <c r="C44" s="15"/>
      <c r="D44" s="15"/>
      <c r="E44" s="15"/>
      <c r="F44" s="279" t="str">
        <f t="shared" si="4"/>
        <v/>
      </c>
      <c r="G44" s="279"/>
      <c r="H44" s="36"/>
      <c r="I44" s="517"/>
      <c r="K44" s="108"/>
      <c r="L44" s="15"/>
      <c r="M44" s="15"/>
      <c r="N44" s="15"/>
      <c r="O44" s="15"/>
      <c r="P44" s="15"/>
      <c r="Q44" s="15"/>
      <c r="R44" s="15"/>
      <c r="S44" s="15"/>
      <c r="T44" s="92"/>
      <c r="V44" s="108"/>
      <c r="W44" s="15"/>
      <c r="X44" s="15"/>
      <c r="Y44" s="15"/>
      <c r="Z44" s="15"/>
      <c r="AA44" s="15"/>
      <c r="AB44" s="15"/>
      <c r="AC44" s="92"/>
      <c r="AE44" s="519"/>
      <c r="AG44" s="108"/>
      <c r="AH44" s="164"/>
      <c r="AI44" s="205">
        <f t="shared" si="1"/>
        <v>0</v>
      </c>
      <c r="AJ44" s="197" t="e">
        <f t="shared" si="2"/>
        <v>#DIV/0!</v>
      </c>
      <c r="AL44" s="108"/>
      <c r="AM44" s="15"/>
      <c r="AN44" s="15"/>
      <c r="AO44" s="15"/>
      <c r="AP44" s="15"/>
      <c r="AQ44" s="15"/>
      <c r="AR44" s="15"/>
      <c r="AS44" s="92"/>
      <c r="AU44" s="108"/>
      <c r="AV44" s="15"/>
      <c r="AW44" s="15"/>
      <c r="AX44" s="15"/>
      <c r="AY44" s="15"/>
      <c r="AZ44" s="15"/>
      <c r="BA44" s="15"/>
      <c r="BB44" s="92"/>
      <c r="BD44" s="522"/>
    </row>
    <row r="45" spans="2:56" ht="15" x14ac:dyDescent="0.25">
      <c r="B45" s="108"/>
      <c r="C45" s="15"/>
      <c r="D45" s="15"/>
      <c r="E45" s="15"/>
      <c r="F45" s="279" t="str">
        <f t="shared" si="4"/>
        <v/>
      </c>
      <c r="G45" s="279"/>
      <c r="H45" s="36"/>
      <c r="I45" s="517"/>
      <c r="K45" s="108"/>
      <c r="L45" s="15"/>
      <c r="M45" s="15"/>
      <c r="N45" s="15"/>
      <c r="O45" s="15"/>
      <c r="P45" s="15"/>
      <c r="Q45" s="15"/>
      <c r="R45" s="15"/>
      <c r="S45" s="15"/>
      <c r="T45" s="92"/>
      <c r="V45" s="108"/>
      <c r="W45" s="15"/>
      <c r="X45" s="15"/>
      <c r="Y45" s="15"/>
      <c r="Z45" s="15"/>
      <c r="AA45" s="15"/>
      <c r="AB45" s="15"/>
      <c r="AC45" s="92"/>
      <c r="AE45" s="519"/>
      <c r="AG45" s="108"/>
      <c r="AH45" s="164"/>
      <c r="AI45" s="205">
        <f t="shared" si="1"/>
        <v>0</v>
      </c>
      <c r="AJ45" s="197" t="e">
        <f t="shared" si="2"/>
        <v>#DIV/0!</v>
      </c>
      <c r="AL45" s="108"/>
      <c r="AM45" s="15"/>
      <c r="AN45" s="15"/>
      <c r="AO45" s="15"/>
      <c r="AP45" s="15"/>
      <c r="AQ45" s="15"/>
      <c r="AR45" s="15"/>
      <c r="AS45" s="92"/>
      <c r="AU45" s="108"/>
      <c r="AV45" s="15"/>
      <c r="AW45" s="15"/>
      <c r="AX45" s="15"/>
      <c r="AY45" s="15"/>
      <c r="AZ45" s="15"/>
      <c r="BA45" s="15"/>
      <c r="BB45" s="92"/>
      <c r="BD45" s="522"/>
    </row>
    <row r="46" spans="2:56" ht="15" x14ac:dyDescent="0.25">
      <c r="B46" s="108"/>
      <c r="C46" s="15"/>
      <c r="D46" s="15"/>
      <c r="E46" s="15"/>
      <c r="F46" s="279" t="str">
        <f t="shared" si="4"/>
        <v/>
      </c>
      <c r="G46" s="279"/>
      <c r="H46" s="36"/>
      <c r="I46" s="517"/>
      <c r="K46" s="108"/>
      <c r="L46" s="15"/>
      <c r="M46" s="15"/>
      <c r="N46" s="15"/>
      <c r="O46" s="15"/>
      <c r="P46" s="15"/>
      <c r="Q46" s="15"/>
      <c r="R46" s="15"/>
      <c r="S46" s="15"/>
      <c r="T46" s="92"/>
      <c r="V46" s="108"/>
      <c r="W46" s="15"/>
      <c r="X46" s="15"/>
      <c r="Y46" s="15"/>
      <c r="Z46" s="15"/>
      <c r="AA46" s="15"/>
      <c r="AB46" s="15"/>
      <c r="AC46" s="92"/>
      <c r="AE46" s="519"/>
      <c r="AG46" s="108"/>
      <c r="AH46" s="164"/>
      <c r="AI46" s="205">
        <f t="shared" si="1"/>
        <v>0</v>
      </c>
      <c r="AJ46" s="197" t="e">
        <f t="shared" si="2"/>
        <v>#DIV/0!</v>
      </c>
      <c r="AL46" s="108"/>
      <c r="AM46" s="15"/>
      <c r="AN46" s="15"/>
      <c r="AO46" s="15"/>
      <c r="AP46" s="15"/>
      <c r="AQ46" s="15"/>
      <c r="AR46" s="15"/>
      <c r="AS46" s="92"/>
      <c r="AU46" s="108"/>
      <c r="AV46" s="15"/>
      <c r="AW46" s="15"/>
      <c r="AX46" s="15"/>
      <c r="AY46" s="15"/>
      <c r="AZ46" s="15"/>
      <c r="BA46" s="15"/>
      <c r="BB46" s="92"/>
      <c r="BD46" s="522"/>
    </row>
    <row r="47" spans="2:56" ht="15" x14ac:dyDescent="0.25">
      <c r="B47" s="108"/>
      <c r="C47" s="15"/>
      <c r="D47" s="15"/>
      <c r="E47" s="15"/>
      <c r="F47" s="279" t="str">
        <f t="shared" si="4"/>
        <v/>
      </c>
      <c r="G47" s="279"/>
      <c r="H47" s="36"/>
      <c r="I47" s="517"/>
      <c r="K47" s="108"/>
      <c r="L47" s="15"/>
      <c r="M47" s="15"/>
      <c r="N47" s="15"/>
      <c r="O47" s="15"/>
      <c r="P47" s="15"/>
      <c r="Q47" s="15"/>
      <c r="R47" s="15"/>
      <c r="S47" s="15"/>
      <c r="T47" s="92"/>
      <c r="V47" s="108"/>
      <c r="W47" s="15"/>
      <c r="X47" s="15"/>
      <c r="Y47" s="15"/>
      <c r="Z47" s="15"/>
      <c r="AA47" s="15"/>
      <c r="AB47" s="15"/>
      <c r="AC47" s="92"/>
      <c r="AE47" s="519"/>
      <c r="AG47" s="108"/>
      <c r="AH47" s="164"/>
      <c r="AI47" s="205">
        <f t="shared" si="1"/>
        <v>0</v>
      </c>
      <c r="AJ47" s="197" t="e">
        <f t="shared" si="2"/>
        <v>#DIV/0!</v>
      </c>
      <c r="AL47" s="108"/>
      <c r="AM47" s="15"/>
      <c r="AN47" s="15"/>
      <c r="AO47" s="15"/>
      <c r="AP47" s="15"/>
      <c r="AQ47" s="15"/>
      <c r="AR47" s="15"/>
      <c r="AS47" s="92"/>
      <c r="AU47" s="108"/>
      <c r="AV47" s="15"/>
      <c r="AW47" s="15"/>
      <c r="AX47" s="15"/>
      <c r="AY47" s="15"/>
      <c r="AZ47" s="15"/>
      <c r="BA47" s="15"/>
      <c r="BB47" s="92"/>
      <c r="BD47" s="522"/>
    </row>
    <row r="48" spans="2:56" ht="15" x14ac:dyDescent="0.25">
      <c r="B48" s="108"/>
      <c r="C48" s="15"/>
      <c r="D48" s="15"/>
      <c r="E48" s="15"/>
      <c r="F48" s="279" t="str">
        <f t="shared" si="4"/>
        <v/>
      </c>
      <c r="G48" s="279"/>
      <c r="H48" s="36"/>
      <c r="I48" s="517"/>
      <c r="K48" s="108"/>
      <c r="L48" s="15"/>
      <c r="M48" s="15"/>
      <c r="N48" s="15"/>
      <c r="O48" s="15"/>
      <c r="P48" s="15"/>
      <c r="Q48" s="15"/>
      <c r="R48" s="15"/>
      <c r="S48" s="15"/>
      <c r="T48" s="92"/>
      <c r="V48" s="108"/>
      <c r="W48" s="15"/>
      <c r="X48" s="15"/>
      <c r="Y48" s="15"/>
      <c r="Z48" s="15"/>
      <c r="AA48" s="15"/>
      <c r="AB48" s="15"/>
      <c r="AC48" s="92"/>
      <c r="AE48" s="519"/>
      <c r="AG48" s="108"/>
      <c r="AH48" s="164"/>
      <c r="AI48" s="205">
        <f t="shared" si="1"/>
        <v>0</v>
      </c>
      <c r="AJ48" s="197" t="e">
        <f t="shared" si="2"/>
        <v>#DIV/0!</v>
      </c>
      <c r="AL48" s="108"/>
      <c r="AM48" s="15"/>
      <c r="AN48" s="15"/>
      <c r="AO48" s="15"/>
      <c r="AP48" s="15"/>
      <c r="AQ48" s="15"/>
      <c r="AR48" s="15"/>
      <c r="AS48" s="92"/>
      <c r="AU48" s="108"/>
      <c r="AV48" s="15"/>
      <c r="AW48" s="15"/>
      <c r="AX48" s="15"/>
      <c r="AY48" s="15"/>
      <c r="AZ48" s="15"/>
      <c r="BA48" s="15"/>
      <c r="BB48" s="92"/>
      <c r="BD48" s="522"/>
    </row>
    <row r="49" spans="2:56" ht="15" x14ac:dyDescent="0.25">
      <c r="B49" s="108"/>
      <c r="C49" s="15"/>
      <c r="D49" s="15"/>
      <c r="E49" s="15"/>
      <c r="F49" s="279" t="str">
        <f t="shared" si="4"/>
        <v/>
      </c>
      <c r="G49" s="279"/>
      <c r="H49" s="36"/>
      <c r="I49" s="517"/>
      <c r="K49" s="108"/>
      <c r="L49" s="15"/>
      <c r="M49" s="15"/>
      <c r="N49" s="15"/>
      <c r="O49" s="15"/>
      <c r="P49" s="15"/>
      <c r="Q49" s="15"/>
      <c r="R49" s="15"/>
      <c r="S49" s="15"/>
      <c r="T49" s="92"/>
      <c r="V49" s="108"/>
      <c r="W49" s="15"/>
      <c r="X49" s="15"/>
      <c r="Y49" s="15"/>
      <c r="Z49" s="15"/>
      <c r="AA49" s="15"/>
      <c r="AB49" s="15"/>
      <c r="AC49" s="92"/>
      <c r="AE49" s="519"/>
      <c r="AG49" s="108"/>
      <c r="AH49" s="164"/>
      <c r="AI49" s="205">
        <f t="shared" si="1"/>
        <v>0</v>
      </c>
      <c r="AJ49" s="197" t="e">
        <f t="shared" si="2"/>
        <v>#DIV/0!</v>
      </c>
      <c r="AL49" s="108"/>
      <c r="AM49" s="15"/>
      <c r="AN49" s="15"/>
      <c r="AO49" s="15"/>
      <c r="AP49" s="15"/>
      <c r="AQ49" s="15"/>
      <c r="AR49" s="15"/>
      <c r="AS49" s="92"/>
      <c r="AU49" s="108"/>
      <c r="AV49" s="15"/>
      <c r="AW49" s="15"/>
      <c r="AX49" s="15"/>
      <c r="AY49" s="15"/>
      <c r="AZ49" s="15"/>
      <c r="BA49" s="15"/>
      <c r="BB49" s="92"/>
      <c r="BD49" s="522"/>
    </row>
    <row r="50" spans="2:56" ht="15" x14ac:dyDescent="0.25">
      <c r="B50" s="108"/>
      <c r="C50" s="15"/>
      <c r="D50" s="15"/>
      <c r="E50" s="15"/>
      <c r="F50" s="279" t="str">
        <f t="shared" si="4"/>
        <v/>
      </c>
      <c r="G50" s="279"/>
      <c r="H50" s="36"/>
      <c r="I50" s="517"/>
      <c r="K50" s="108"/>
      <c r="L50" s="15"/>
      <c r="M50" s="15"/>
      <c r="N50" s="15"/>
      <c r="O50" s="15"/>
      <c r="P50" s="15"/>
      <c r="Q50" s="15"/>
      <c r="R50" s="15"/>
      <c r="S50" s="15"/>
      <c r="T50" s="92"/>
      <c r="V50" s="108"/>
      <c r="W50" s="15"/>
      <c r="X50" s="15"/>
      <c r="Y50" s="15"/>
      <c r="Z50" s="15"/>
      <c r="AA50" s="15"/>
      <c r="AB50" s="15"/>
      <c r="AC50" s="92"/>
      <c r="AE50" s="519"/>
      <c r="AG50" s="108"/>
      <c r="AH50" s="164"/>
      <c r="AI50" s="205">
        <f t="shared" si="1"/>
        <v>0</v>
      </c>
      <c r="AJ50" s="197" t="e">
        <f t="shared" si="2"/>
        <v>#DIV/0!</v>
      </c>
      <c r="AL50" s="108"/>
      <c r="AM50" s="15"/>
      <c r="AN50" s="15"/>
      <c r="AO50" s="15"/>
      <c r="AP50" s="15"/>
      <c r="AQ50" s="15"/>
      <c r="AR50" s="15"/>
      <c r="AS50" s="92"/>
      <c r="AU50" s="108"/>
      <c r="AV50" s="15"/>
      <c r="AW50" s="15"/>
      <c r="AX50" s="15"/>
      <c r="AY50" s="15"/>
      <c r="AZ50" s="15"/>
      <c r="BA50" s="15"/>
      <c r="BB50" s="92"/>
      <c r="BD50" s="522"/>
    </row>
    <row r="51" spans="2:56" ht="15" x14ac:dyDescent="0.25">
      <c r="B51" s="108"/>
      <c r="C51" s="15"/>
      <c r="D51" s="15"/>
      <c r="E51" s="15"/>
      <c r="F51" s="279" t="str">
        <f t="shared" si="4"/>
        <v/>
      </c>
      <c r="G51" s="279"/>
      <c r="H51" s="36"/>
      <c r="I51" s="517"/>
      <c r="K51" s="108"/>
      <c r="L51" s="15"/>
      <c r="M51" s="15"/>
      <c r="N51" s="15"/>
      <c r="O51" s="15"/>
      <c r="P51" s="15"/>
      <c r="Q51" s="15"/>
      <c r="R51" s="15"/>
      <c r="S51" s="15"/>
      <c r="T51" s="92"/>
      <c r="V51" s="108"/>
      <c r="W51" s="15"/>
      <c r="X51" s="15"/>
      <c r="Y51" s="15"/>
      <c r="Z51" s="15"/>
      <c r="AA51" s="15"/>
      <c r="AB51" s="15"/>
      <c r="AC51" s="92"/>
      <c r="AE51" s="519"/>
      <c r="AG51" s="108"/>
      <c r="AH51" s="164"/>
      <c r="AI51" s="205">
        <f t="shared" si="1"/>
        <v>0</v>
      </c>
      <c r="AJ51" s="197" t="e">
        <f t="shared" si="2"/>
        <v>#DIV/0!</v>
      </c>
      <c r="AL51" s="108"/>
      <c r="AM51" s="15"/>
      <c r="AN51" s="15"/>
      <c r="AO51" s="15"/>
      <c r="AP51" s="15"/>
      <c r="AQ51" s="15"/>
      <c r="AR51" s="15"/>
      <c r="AS51" s="92"/>
      <c r="AU51" s="108"/>
      <c r="AV51" s="15"/>
      <c r="AW51" s="15"/>
      <c r="AX51" s="15"/>
      <c r="AY51" s="15"/>
      <c r="AZ51" s="15"/>
      <c r="BA51" s="15"/>
      <c r="BB51" s="92"/>
      <c r="BD51" s="522"/>
    </row>
    <row r="52" spans="2:56" ht="15" x14ac:dyDescent="0.25">
      <c r="B52" s="108"/>
      <c r="C52" s="15"/>
      <c r="D52" s="15"/>
      <c r="E52" s="15"/>
      <c r="F52" s="279" t="str">
        <f t="shared" si="4"/>
        <v/>
      </c>
      <c r="G52" s="279"/>
      <c r="H52" s="36"/>
      <c r="I52" s="517"/>
      <c r="K52" s="108"/>
      <c r="L52" s="15"/>
      <c r="M52" s="15"/>
      <c r="N52" s="15"/>
      <c r="O52" s="15"/>
      <c r="P52" s="15"/>
      <c r="Q52" s="15"/>
      <c r="R52" s="15"/>
      <c r="S52" s="15"/>
      <c r="T52" s="92"/>
      <c r="V52" s="108"/>
      <c r="W52" s="15"/>
      <c r="X52" s="15"/>
      <c r="Y52" s="15"/>
      <c r="Z52" s="15"/>
      <c r="AA52" s="15"/>
      <c r="AB52" s="15"/>
      <c r="AC52" s="92"/>
      <c r="AE52" s="519"/>
      <c r="AG52" s="108"/>
      <c r="AH52" s="164"/>
      <c r="AI52" s="205">
        <f t="shared" si="1"/>
        <v>0</v>
      </c>
      <c r="AJ52" s="197" t="e">
        <f t="shared" si="2"/>
        <v>#DIV/0!</v>
      </c>
      <c r="AL52" s="108"/>
      <c r="AM52" s="15"/>
      <c r="AN52" s="15"/>
      <c r="AO52" s="15"/>
      <c r="AP52" s="15"/>
      <c r="AQ52" s="15"/>
      <c r="AR52" s="15"/>
      <c r="AS52" s="92"/>
      <c r="AU52" s="108"/>
      <c r="AV52" s="15"/>
      <c r="AW52" s="15"/>
      <c r="AX52" s="15"/>
      <c r="AY52" s="15"/>
      <c r="AZ52" s="15"/>
      <c r="BA52" s="15"/>
      <c r="BB52" s="92"/>
      <c r="BD52" s="522"/>
    </row>
    <row r="53" spans="2:56" ht="15" x14ac:dyDescent="0.25">
      <c r="B53" s="108"/>
      <c r="C53" s="15"/>
      <c r="D53" s="15"/>
      <c r="E53" s="15"/>
      <c r="F53" s="279" t="str">
        <f t="shared" si="4"/>
        <v/>
      </c>
      <c r="G53" s="279"/>
      <c r="H53" s="36"/>
      <c r="I53" s="517"/>
      <c r="K53" s="108"/>
      <c r="L53" s="15"/>
      <c r="M53" s="15"/>
      <c r="N53" s="15"/>
      <c r="O53" s="15"/>
      <c r="P53" s="15"/>
      <c r="Q53" s="15"/>
      <c r="R53" s="15"/>
      <c r="S53" s="15"/>
      <c r="T53" s="92"/>
      <c r="V53" s="108"/>
      <c r="W53" s="15"/>
      <c r="X53" s="15"/>
      <c r="Y53" s="15"/>
      <c r="Z53" s="15"/>
      <c r="AA53" s="15"/>
      <c r="AB53" s="15"/>
      <c r="AC53" s="92"/>
      <c r="AE53" s="519"/>
      <c r="AG53" s="108"/>
      <c r="AH53" s="164"/>
      <c r="AI53" s="205">
        <f t="shared" si="1"/>
        <v>0</v>
      </c>
      <c r="AJ53" s="197" t="e">
        <f t="shared" si="2"/>
        <v>#DIV/0!</v>
      </c>
      <c r="AL53" s="108"/>
      <c r="AM53" s="15"/>
      <c r="AN53" s="15"/>
      <c r="AO53" s="15"/>
      <c r="AP53" s="15"/>
      <c r="AQ53" s="15"/>
      <c r="AR53" s="15"/>
      <c r="AS53" s="92"/>
      <c r="AU53" s="108"/>
      <c r="AV53" s="15"/>
      <c r="AW53" s="15"/>
      <c r="AX53" s="15"/>
      <c r="AY53" s="15"/>
      <c r="AZ53" s="15"/>
      <c r="BA53" s="15"/>
      <c r="BB53" s="92"/>
      <c r="BD53" s="522"/>
    </row>
    <row r="54" spans="2:56" ht="15" x14ac:dyDescent="0.25">
      <c r="B54" s="108"/>
      <c r="C54" s="15"/>
      <c r="D54" s="15"/>
      <c r="E54" s="15"/>
      <c r="F54" s="279" t="str">
        <f t="shared" si="4"/>
        <v/>
      </c>
      <c r="G54" s="279"/>
      <c r="H54" s="36"/>
      <c r="I54" s="517"/>
      <c r="K54" s="108"/>
      <c r="L54" s="15"/>
      <c r="M54" s="15"/>
      <c r="N54" s="15"/>
      <c r="O54" s="15"/>
      <c r="P54" s="15"/>
      <c r="Q54" s="15"/>
      <c r="R54" s="15"/>
      <c r="S54" s="15"/>
      <c r="T54" s="92"/>
      <c r="V54" s="108"/>
      <c r="W54" s="15"/>
      <c r="X54" s="15"/>
      <c r="Y54" s="15"/>
      <c r="Z54" s="15"/>
      <c r="AA54" s="15"/>
      <c r="AB54" s="15"/>
      <c r="AC54" s="92"/>
      <c r="AE54" s="519"/>
      <c r="AG54" s="108"/>
      <c r="AH54" s="164"/>
      <c r="AI54" s="205">
        <f t="shared" si="1"/>
        <v>0</v>
      </c>
      <c r="AJ54" s="197" t="e">
        <f t="shared" si="2"/>
        <v>#DIV/0!</v>
      </c>
      <c r="AL54" s="108"/>
      <c r="AM54" s="15"/>
      <c r="AN54" s="15"/>
      <c r="AO54" s="15"/>
      <c r="AP54" s="15"/>
      <c r="AQ54" s="15"/>
      <c r="AR54" s="15"/>
      <c r="AS54" s="92"/>
      <c r="AU54" s="108"/>
      <c r="AV54" s="15"/>
      <c r="AW54" s="15"/>
      <c r="AX54" s="15"/>
      <c r="AY54" s="15"/>
      <c r="AZ54" s="15"/>
      <c r="BA54" s="15"/>
      <c r="BB54" s="92"/>
      <c r="BD54" s="522"/>
    </row>
    <row r="55" spans="2:56" ht="15" x14ac:dyDescent="0.25">
      <c r="B55" s="108"/>
      <c r="C55" s="15"/>
      <c r="D55" s="15"/>
      <c r="E55" s="15"/>
      <c r="F55" s="279" t="str">
        <f t="shared" si="4"/>
        <v/>
      </c>
      <c r="G55" s="279"/>
      <c r="H55" s="36"/>
      <c r="I55" s="517"/>
      <c r="K55" s="108"/>
      <c r="L55" s="15"/>
      <c r="M55" s="15"/>
      <c r="N55" s="15"/>
      <c r="O55" s="15"/>
      <c r="P55" s="15"/>
      <c r="Q55" s="15"/>
      <c r="R55" s="15"/>
      <c r="S55" s="15"/>
      <c r="T55" s="92"/>
      <c r="V55" s="108"/>
      <c r="W55" s="15"/>
      <c r="X55" s="15"/>
      <c r="Y55" s="15"/>
      <c r="Z55" s="15"/>
      <c r="AA55" s="15"/>
      <c r="AB55" s="15"/>
      <c r="AC55" s="92"/>
      <c r="AE55" s="519"/>
      <c r="AG55" s="108"/>
      <c r="AH55" s="164"/>
      <c r="AI55" s="205">
        <f t="shared" si="1"/>
        <v>0</v>
      </c>
      <c r="AJ55" s="197" t="e">
        <f t="shared" si="2"/>
        <v>#DIV/0!</v>
      </c>
      <c r="AL55" s="108"/>
      <c r="AM55" s="15"/>
      <c r="AN55" s="15"/>
      <c r="AO55" s="15"/>
      <c r="AP55" s="15"/>
      <c r="AQ55" s="15"/>
      <c r="AR55" s="15"/>
      <c r="AS55" s="92"/>
      <c r="AU55" s="108"/>
      <c r="AV55" s="15"/>
      <c r="AW55" s="15"/>
      <c r="AX55" s="15"/>
      <c r="AY55" s="15"/>
      <c r="AZ55" s="15"/>
      <c r="BA55" s="15"/>
      <c r="BB55" s="92"/>
      <c r="BD55" s="522"/>
    </row>
    <row r="56" spans="2:56" ht="15" x14ac:dyDescent="0.25">
      <c r="B56" s="108"/>
      <c r="C56" s="15"/>
      <c r="D56" s="15"/>
      <c r="E56" s="15"/>
      <c r="F56" s="279" t="str">
        <f t="shared" si="4"/>
        <v/>
      </c>
      <c r="G56" s="279"/>
      <c r="H56" s="36"/>
      <c r="I56" s="517"/>
      <c r="K56" s="108"/>
      <c r="L56" s="15"/>
      <c r="M56" s="15"/>
      <c r="N56" s="15"/>
      <c r="O56" s="15"/>
      <c r="P56" s="15"/>
      <c r="Q56" s="15"/>
      <c r="R56" s="15"/>
      <c r="S56" s="15"/>
      <c r="T56" s="92"/>
      <c r="V56" s="108"/>
      <c r="W56" s="15"/>
      <c r="X56" s="15"/>
      <c r="Y56" s="15"/>
      <c r="Z56" s="15"/>
      <c r="AA56" s="15"/>
      <c r="AB56" s="15"/>
      <c r="AC56" s="92"/>
      <c r="AE56" s="519"/>
      <c r="AG56" s="108"/>
      <c r="AH56" s="164"/>
      <c r="AI56" s="205">
        <f t="shared" si="1"/>
        <v>0</v>
      </c>
      <c r="AJ56" s="197" t="e">
        <f t="shared" si="2"/>
        <v>#DIV/0!</v>
      </c>
      <c r="AL56" s="108"/>
      <c r="AM56" s="15"/>
      <c r="AN56" s="15"/>
      <c r="AO56" s="15"/>
      <c r="AP56" s="15"/>
      <c r="AQ56" s="15"/>
      <c r="AR56" s="15"/>
      <c r="AS56" s="92"/>
      <c r="AU56" s="108"/>
      <c r="AV56" s="15"/>
      <c r="AW56" s="15"/>
      <c r="AX56" s="15"/>
      <c r="AY56" s="15"/>
      <c r="AZ56" s="15"/>
      <c r="BA56" s="15"/>
      <c r="BB56" s="92"/>
      <c r="BD56" s="522"/>
    </row>
    <row r="57" spans="2:56" ht="15" x14ac:dyDescent="0.25">
      <c r="B57" s="108"/>
      <c r="C57" s="15"/>
      <c r="D57" s="15"/>
      <c r="E57" s="15"/>
      <c r="F57" s="279" t="str">
        <f t="shared" si="4"/>
        <v/>
      </c>
      <c r="G57" s="279"/>
      <c r="H57" s="36"/>
      <c r="I57" s="517"/>
      <c r="K57" s="108"/>
      <c r="L57" s="15"/>
      <c r="M57" s="15"/>
      <c r="N57" s="15"/>
      <c r="O57" s="15"/>
      <c r="P57" s="15"/>
      <c r="Q57" s="15"/>
      <c r="R57" s="15"/>
      <c r="S57" s="15"/>
      <c r="T57" s="92"/>
      <c r="V57" s="108"/>
      <c r="W57" s="15"/>
      <c r="X57" s="15"/>
      <c r="Y57" s="15"/>
      <c r="Z57" s="15"/>
      <c r="AA57" s="15"/>
      <c r="AB57" s="15"/>
      <c r="AC57" s="92"/>
      <c r="AE57" s="519"/>
      <c r="AG57" s="108"/>
      <c r="AH57" s="164"/>
      <c r="AI57" s="205">
        <f t="shared" si="1"/>
        <v>0</v>
      </c>
      <c r="AJ57" s="197" t="e">
        <f t="shared" si="2"/>
        <v>#DIV/0!</v>
      </c>
      <c r="AL57" s="108"/>
      <c r="AM57" s="15"/>
      <c r="AN57" s="15"/>
      <c r="AO57" s="15"/>
      <c r="AP57" s="15"/>
      <c r="AQ57" s="15"/>
      <c r="AR57" s="15"/>
      <c r="AS57" s="92"/>
      <c r="AU57" s="108"/>
      <c r="AV57" s="15"/>
      <c r="AW57" s="15"/>
      <c r="AX57" s="15"/>
      <c r="AY57" s="15"/>
      <c r="AZ57" s="15"/>
      <c r="BA57" s="15"/>
      <c r="BB57" s="92"/>
      <c r="BD57" s="522"/>
    </row>
    <row r="58" spans="2:56" ht="15" x14ac:dyDescent="0.25">
      <c r="B58" s="108"/>
      <c r="C58" s="15"/>
      <c r="D58" s="15"/>
      <c r="E58" s="15"/>
      <c r="F58" s="279" t="str">
        <f t="shared" si="4"/>
        <v/>
      </c>
      <c r="G58" s="279"/>
      <c r="H58" s="36"/>
      <c r="I58" s="517"/>
      <c r="K58" s="108"/>
      <c r="L58" s="15"/>
      <c r="M58" s="15"/>
      <c r="N58" s="15"/>
      <c r="O58" s="15"/>
      <c r="P58" s="15"/>
      <c r="Q58" s="15"/>
      <c r="R58" s="15"/>
      <c r="S58" s="15"/>
      <c r="T58" s="92"/>
      <c r="V58" s="108"/>
      <c r="W58" s="15"/>
      <c r="X58" s="15"/>
      <c r="Y58" s="15"/>
      <c r="Z58" s="15"/>
      <c r="AA58" s="15"/>
      <c r="AB58" s="15"/>
      <c r="AC58" s="92"/>
      <c r="AE58" s="519"/>
      <c r="AG58" s="108"/>
      <c r="AH58" s="164"/>
      <c r="AI58" s="205">
        <f t="shared" si="1"/>
        <v>0</v>
      </c>
      <c r="AJ58" s="197" t="e">
        <f t="shared" si="2"/>
        <v>#DIV/0!</v>
      </c>
      <c r="AL58" s="108"/>
      <c r="AM58" s="15"/>
      <c r="AN58" s="15"/>
      <c r="AO58" s="15"/>
      <c r="AP58" s="15"/>
      <c r="AQ58" s="15"/>
      <c r="AR58" s="15"/>
      <c r="AS58" s="92"/>
      <c r="AU58" s="108"/>
      <c r="AV58" s="15"/>
      <c r="AW58" s="15"/>
      <c r="AX58" s="15"/>
      <c r="AY58" s="15"/>
      <c r="AZ58" s="15"/>
      <c r="BA58" s="15"/>
      <c r="BB58" s="92"/>
      <c r="BD58" s="522"/>
    </row>
    <row r="59" spans="2:56" ht="15" x14ac:dyDescent="0.25">
      <c r="B59" s="108"/>
      <c r="C59" s="15"/>
      <c r="D59" s="15"/>
      <c r="E59" s="15"/>
      <c r="F59" s="279" t="str">
        <f t="shared" si="4"/>
        <v/>
      </c>
      <c r="G59" s="279"/>
      <c r="H59" s="36"/>
      <c r="I59" s="517"/>
      <c r="K59" s="108"/>
      <c r="L59" s="15"/>
      <c r="M59" s="15"/>
      <c r="N59" s="15"/>
      <c r="O59" s="15"/>
      <c r="P59" s="15"/>
      <c r="Q59" s="15"/>
      <c r="R59" s="15"/>
      <c r="S59" s="15"/>
      <c r="T59" s="92"/>
      <c r="V59" s="108"/>
      <c r="W59" s="15"/>
      <c r="X59" s="15"/>
      <c r="Y59" s="15"/>
      <c r="Z59" s="15"/>
      <c r="AA59" s="15"/>
      <c r="AB59" s="15"/>
      <c r="AC59" s="92"/>
      <c r="AE59" s="519"/>
      <c r="AG59" s="108"/>
      <c r="AH59" s="164"/>
      <c r="AI59" s="205">
        <f t="shared" si="1"/>
        <v>0</v>
      </c>
      <c r="AJ59" s="197" t="e">
        <f t="shared" si="2"/>
        <v>#DIV/0!</v>
      </c>
      <c r="AL59" s="108"/>
      <c r="AM59" s="15"/>
      <c r="AN59" s="15"/>
      <c r="AO59" s="15"/>
      <c r="AP59" s="15"/>
      <c r="AQ59" s="15"/>
      <c r="AR59" s="15"/>
      <c r="AS59" s="92"/>
      <c r="AU59" s="108"/>
      <c r="AV59" s="15"/>
      <c r="AW59" s="15"/>
      <c r="AX59" s="15"/>
      <c r="AY59" s="15"/>
      <c r="AZ59" s="15"/>
      <c r="BA59" s="15"/>
      <c r="BB59" s="92"/>
      <c r="BD59" s="522"/>
    </row>
    <row r="60" spans="2:56" ht="15" x14ac:dyDescent="0.25">
      <c r="B60" s="108"/>
      <c r="C60" s="15"/>
      <c r="D60" s="15"/>
      <c r="E60" s="15"/>
      <c r="F60" s="279" t="str">
        <f t="shared" si="4"/>
        <v/>
      </c>
      <c r="G60" s="279"/>
      <c r="H60" s="36"/>
      <c r="I60" s="517"/>
      <c r="K60" s="108"/>
      <c r="L60" s="15"/>
      <c r="M60" s="15"/>
      <c r="N60" s="15"/>
      <c r="O60" s="15"/>
      <c r="P60" s="15"/>
      <c r="Q60" s="15"/>
      <c r="R60" s="15"/>
      <c r="S60" s="15"/>
      <c r="T60" s="92"/>
      <c r="V60" s="108"/>
      <c r="W60" s="15"/>
      <c r="X60" s="15"/>
      <c r="Y60" s="15"/>
      <c r="Z60" s="15"/>
      <c r="AA60" s="15"/>
      <c r="AB60" s="15"/>
      <c r="AC60" s="92"/>
      <c r="AE60" s="519"/>
      <c r="AG60" s="108"/>
      <c r="AH60" s="164"/>
      <c r="AI60" s="205">
        <f t="shared" si="1"/>
        <v>0</v>
      </c>
      <c r="AJ60" s="197" t="e">
        <f t="shared" si="2"/>
        <v>#DIV/0!</v>
      </c>
      <c r="AL60" s="108"/>
      <c r="AM60" s="15"/>
      <c r="AN60" s="15"/>
      <c r="AO60" s="15"/>
      <c r="AP60" s="15"/>
      <c r="AQ60" s="15"/>
      <c r="AR60" s="15"/>
      <c r="AS60" s="92"/>
      <c r="AU60" s="108"/>
      <c r="AV60" s="15"/>
      <c r="AW60" s="15"/>
      <c r="AX60" s="15"/>
      <c r="AY60" s="15"/>
      <c r="AZ60" s="15"/>
      <c r="BA60" s="15"/>
      <c r="BB60" s="92"/>
      <c r="BD60" s="522"/>
    </row>
    <row r="61" spans="2:56" ht="15" x14ac:dyDescent="0.25">
      <c r="B61" s="108"/>
      <c r="C61" s="15"/>
      <c r="D61" s="15"/>
      <c r="E61" s="15"/>
      <c r="F61" s="279" t="str">
        <f t="shared" si="4"/>
        <v/>
      </c>
      <c r="G61" s="279"/>
      <c r="H61" s="36"/>
      <c r="I61" s="517"/>
      <c r="K61" s="108"/>
      <c r="L61" s="15"/>
      <c r="M61" s="15"/>
      <c r="N61" s="15"/>
      <c r="O61" s="15"/>
      <c r="P61" s="15"/>
      <c r="Q61" s="15"/>
      <c r="R61" s="15"/>
      <c r="S61" s="15"/>
      <c r="T61" s="92"/>
      <c r="V61" s="108"/>
      <c r="W61" s="15"/>
      <c r="X61" s="15"/>
      <c r="Y61" s="15"/>
      <c r="Z61" s="15"/>
      <c r="AA61" s="15"/>
      <c r="AB61" s="15"/>
      <c r="AC61" s="92"/>
      <c r="AE61" s="519"/>
      <c r="AG61" s="108"/>
      <c r="AH61" s="164"/>
      <c r="AI61" s="205">
        <f t="shared" si="1"/>
        <v>0</v>
      </c>
      <c r="AJ61" s="197" t="e">
        <f t="shared" si="2"/>
        <v>#DIV/0!</v>
      </c>
      <c r="AL61" s="108"/>
      <c r="AM61" s="15"/>
      <c r="AN61" s="15"/>
      <c r="AO61" s="15"/>
      <c r="AP61" s="15"/>
      <c r="AQ61" s="15"/>
      <c r="AR61" s="15"/>
      <c r="AS61" s="92"/>
      <c r="AU61" s="108"/>
      <c r="AV61" s="15"/>
      <c r="AW61" s="15"/>
      <c r="AX61" s="15"/>
      <c r="AY61" s="15"/>
      <c r="AZ61" s="15"/>
      <c r="BA61" s="15"/>
      <c r="BB61" s="92"/>
      <c r="BD61" s="522"/>
    </row>
    <row r="62" spans="2:56" ht="15" x14ac:dyDescent="0.25">
      <c r="B62" s="108"/>
      <c r="C62" s="15"/>
      <c r="D62" s="15"/>
      <c r="E62" s="15"/>
      <c r="F62" s="279" t="str">
        <f t="shared" si="4"/>
        <v/>
      </c>
      <c r="G62" s="279"/>
      <c r="H62" s="36"/>
      <c r="I62" s="517"/>
      <c r="K62" s="108"/>
      <c r="L62" s="15"/>
      <c r="M62" s="15"/>
      <c r="N62" s="15"/>
      <c r="O62" s="15"/>
      <c r="P62" s="15"/>
      <c r="Q62" s="15"/>
      <c r="R62" s="15"/>
      <c r="S62" s="15"/>
      <c r="T62" s="92"/>
      <c r="V62" s="108"/>
      <c r="W62" s="15"/>
      <c r="X62" s="15"/>
      <c r="Y62" s="15"/>
      <c r="Z62" s="15"/>
      <c r="AA62" s="15"/>
      <c r="AB62" s="15"/>
      <c r="AC62" s="92"/>
      <c r="AE62" s="519"/>
      <c r="AG62" s="108"/>
      <c r="AH62" s="164"/>
      <c r="AI62" s="205">
        <f t="shared" si="1"/>
        <v>0</v>
      </c>
      <c r="AJ62" s="197" t="e">
        <f t="shared" si="2"/>
        <v>#DIV/0!</v>
      </c>
      <c r="AL62" s="108"/>
      <c r="AM62" s="15"/>
      <c r="AN62" s="15"/>
      <c r="AO62" s="15"/>
      <c r="AP62" s="15"/>
      <c r="AQ62" s="15"/>
      <c r="AR62" s="15"/>
      <c r="AS62" s="92"/>
      <c r="AU62" s="108"/>
      <c r="AV62" s="15"/>
      <c r="AW62" s="15"/>
      <c r="AX62" s="15"/>
      <c r="AY62" s="15"/>
      <c r="AZ62" s="15"/>
      <c r="BA62" s="15"/>
      <c r="BB62" s="92"/>
      <c r="BD62" s="522"/>
    </row>
    <row r="63" spans="2:56" ht="15" x14ac:dyDescent="0.25">
      <c r="B63" s="108"/>
      <c r="C63" s="15"/>
      <c r="D63" s="15"/>
      <c r="E63" s="15"/>
      <c r="F63" s="279" t="str">
        <f t="shared" si="4"/>
        <v/>
      </c>
      <c r="G63" s="279"/>
      <c r="H63" s="36"/>
      <c r="I63" s="517"/>
      <c r="K63" s="108"/>
      <c r="L63" s="15"/>
      <c r="M63" s="15"/>
      <c r="N63" s="15"/>
      <c r="O63" s="15"/>
      <c r="P63" s="15"/>
      <c r="Q63" s="15"/>
      <c r="R63" s="15"/>
      <c r="S63" s="15"/>
      <c r="T63" s="92"/>
      <c r="V63" s="108"/>
      <c r="W63" s="15"/>
      <c r="X63" s="15"/>
      <c r="Y63" s="15"/>
      <c r="Z63" s="15"/>
      <c r="AA63" s="15"/>
      <c r="AB63" s="15"/>
      <c r="AC63" s="92"/>
      <c r="AE63" s="519"/>
      <c r="AG63" s="108"/>
      <c r="AH63" s="164"/>
      <c r="AI63" s="205">
        <f t="shared" si="1"/>
        <v>0</v>
      </c>
      <c r="AJ63" s="197" t="e">
        <f t="shared" si="2"/>
        <v>#DIV/0!</v>
      </c>
      <c r="AL63" s="108"/>
      <c r="AM63" s="15"/>
      <c r="AN63" s="15"/>
      <c r="AO63" s="15"/>
      <c r="AP63" s="15"/>
      <c r="AQ63" s="15"/>
      <c r="AR63" s="15"/>
      <c r="AS63" s="92"/>
      <c r="AU63" s="108"/>
      <c r="AV63" s="15"/>
      <c r="AW63" s="15"/>
      <c r="AX63" s="15"/>
      <c r="AY63" s="15"/>
      <c r="AZ63" s="15"/>
      <c r="BA63" s="15"/>
      <c r="BB63" s="92"/>
      <c r="BD63" s="522"/>
    </row>
    <row r="64" spans="2:56" ht="15" x14ac:dyDescent="0.25">
      <c r="B64" s="108"/>
      <c r="C64" s="15"/>
      <c r="D64" s="15"/>
      <c r="E64" s="15"/>
      <c r="F64" s="279" t="str">
        <f t="shared" si="4"/>
        <v/>
      </c>
      <c r="G64" s="279"/>
      <c r="H64" s="36"/>
      <c r="I64" s="517"/>
      <c r="K64" s="108"/>
      <c r="L64" s="15"/>
      <c r="M64" s="15"/>
      <c r="N64" s="15"/>
      <c r="O64" s="15"/>
      <c r="P64" s="15"/>
      <c r="Q64" s="15"/>
      <c r="R64" s="15"/>
      <c r="S64" s="15"/>
      <c r="T64" s="92"/>
      <c r="V64" s="108"/>
      <c r="W64" s="15"/>
      <c r="X64" s="15"/>
      <c r="Y64" s="15"/>
      <c r="Z64" s="15"/>
      <c r="AA64" s="15"/>
      <c r="AB64" s="15"/>
      <c r="AC64" s="92"/>
      <c r="AE64" s="519"/>
      <c r="AG64" s="108"/>
      <c r="AH64" s="164"/>
      <c r="AI64" s="205">
        <f t="shared" si="1"/>
        <v>0</v>
      </c>
      <c r="AJ64" s="197" t="e">
        <f t="shared" si="2"/>
        <v>#DIV/0!</v>
      </c>
      <c r="AL64" s="108"/>
      <c r="AM64" s="15"/>
      <c r="AN64" s="15"/>
      <c r="AO64" s="15"/>
      <c r="AP64" s="15"/>
      <c r="AQ64" s="15"/>
      <c r="AR64" s="15"/>
      <c r="AS64" s="92"/>
      <c r="AU64" s="108"/>
      <c r="AV64" s="15"/>
      <c r="AW64" s="15"/>
      <c r="AX64" s="15"/>
      <c r="AY64" s="15"/>
      <c r="AZ64" s="15"/>
      <c r="BA64" s="15"/>
      <c r="BB64" s="92"/>
      <c r="BD64" s="522"/>
    </row>
    <row r="65" spans="2:56" ht="15" x14ac:dyDescent="0.25">
      <c r="B65" s="108"/>
      <c r="C65" s="15"/>
      <c r="D65" s="15"/>
      <c r="E65" s="15"/>
      <c r="F65" s="279" t="str">
        <f t="shared" si="4"/>
        <v/>
      </c>
      <c r="G65" s="279"/>
      <c r="H65" s="36"/>
      <c r="I65" s="517"/>
      <c r="K65" s="108"/>
      <c r="L65" s="15"/>
      <c r="M65" s="15"/>
      <c r="N65" s="15"/>
      <c r="O65" s="15"/>
      <c r="P65" s="15"/>
      <c r="Q65" s="15"/>
      <c r="R65" s="15"/>
      <c r="S65" s="15"/>
      <c r="T65" s="92"/>
      <c r="V65" s="108"/>
      <c r="W65" s="15"/>
      <c r="X65" s="15"/>
      <c r="Y65" s="15"/>
      <c r="Z65" s="15"/>
      <c r="AA65" s="15"/>
      <c r="AB65" s="15"/>
      <c r="AC65" s="92"/>
      <c r="AE65" s="519"/>
      <c r="AG65" s="108"/>
      <c r="AH65" s="164"/>
      <c r="AI65" s="205">
        <f t="shared" si="1"/>
        <v>0</v>
      </c>
      <c r="AJ65" s="197" t="e">
        <f t="shared" si="2"/>
        <v>#DIV/0!</v>
      </c>
      <c r="AL65" s="108"/>
      <c r="AM65" s="15"/>
      <c r="AN65" s="15"/>
      <c r="AO65" s="15"/>
      <c r="AP65" s="15"/>
      <c r="AQ65" s="15"/>
      <c r="AR65" s="15"/>
      <c r="AS65" s="92"/>
      <c r="AU65" s="108"/>
      <c r="AV65" s="15"/>
      <c r="AW65" s="15"/>
      <c r="AX65" s="15"/>
      <c r="AY65" s="15"/>
      <c r="AZ65" s="15"/>
      <c r="BA65" s="15"/>
      <c r="BB65" s="92"/>
      <c r="BD65" s="522"/>
    </row>
    <row r="66" spans="2:56" ht="15" x14ac:dyDescent="0.25">
      <c r="B66" s="108"/>
      <c r="C66" s="15"/>
      <c r="D66" s="15"/>
      <c r="E66" s="15"/>
      <c r="F66" s="279" t="str">
        <f t="shared" si="4"/>
        <v/>
      </c>
      <c r="G66" s="279"/>
      <c r="H66" s="36"/>
      <c r="I66" s="517"/>
      <c r="K66" s="108"/>
      <c r="L66" s="15"/>
      <c r="M66" s="15"/>
      <c r="N66" s="15"/>
      <c r="O66" s="15"/>
      <c r="P66" s="15"/>
      <c r="Q66" s="15"/>
      <c r="R66" s="15"/>
      <c r="S66" s="15"/>
      <c r="T66" s="92"/>
      <c r="V66" s="108"/>
      <c r="W66" s="15"/>
      <c r="X66" s="15"/>
      <c r="Y66" s="15"/>
      <c r="Z66" s="15"/>
      <c r="AA66" s="15"/>
      <c r="AB66" s="15"/>
      <c r="AC66" s="92"/>
      <c r="AE66" s="519"/>
      <c r="AG66" s="108"/>
      <c r="AH66" s="164"/>
      <c r="AI66" s="205">
        <f t="shared" si="1"/>
        <v>0</v>
      </c>
      <c r="AJ66" s="197" t="e">
        <f t="shared" si="2"/>
        <v>#DIV/0!</v>
      </c>
      <c r="AL66" s="108"/>
      <c r="AM66" s="15"/>
      <c r="AN66" s="15"/>
      <c r="AO66" s="15"/>
      <c r="AP66" s="15"/>
      <c r="AQ66" s="15"/>
      <c r="AR66" s="15"/>
      <c r="AS66" s="92"/>
      <c r="AU66" s="108"/>
      <c r="AV66" s="15"/>
      <c r="AW66" s="15"/>
      <c r="AX66" s="15"/>
      <c r="AY66" s="15"/>
      <c r="AZ66" s="15"/>
      <c r="BA66" s="15"/>
      <c r="BB66" s="92"/>
      <c r="BD66" s="522"/>
    </row>
    <row r="67" spans="2:56" ht="15" x14ac:dyDescent="0.25">
      <c r="B67" s="108"/>
      <c r="C67" s="15"/>
      <c r="D67" s="15"/>
      <c r="E67" s="15"/>
      <c r="F67" s="279" t="str">
        <f t="shared" si="4"/>
        <v/>
      </c>
      <c r="G67" s="279"/>
      <c r="H67" s="36"/>
      <c r="I67" s="517"/>
      <c r="K67" s="108"/>
      <c r="L67" s="15"/>
      <c r="M67" s="15"/>
      <c r="N67" s="15"/>
      <c r="O67" s="15"/>
      <c r="P67" s="15"/>
      <c r="Q67" s="15"/>
      <c r="R67" s="15"/>
      <c r="S67" s="15"/>
      <c r="T67" s="92"/>
      <c r="V67" s="108"/>
      <c r="W67" s="15"/>
      <c r="X67" s="15"/>
      <c r="Y67" s="15"/>
      <c r="Z67" s="15"/>
      <c r="AA67" s="15"/>
      <c r="AB67" s="15"/>
      <c r="AC67" s="92"/>
      <c r="AE67" s="519"/>
      <c r="AG67" s="108"/>
      <c r="AH67" s="164"/>
      <c r="AI67" s="205">
        <f t="shared" si="1"/>
        <v>0</v>
      </c>
      <c r="AJ67" s="197" t="e">
        <f t="shared" si="2"/>
        <v>#DIV/0!</v>
      </c>
      <c r="AL67" s="108"/>
      <c r="AM67" s="15"/>
      <c r="AN67" s="15"/>
      <c r="AO67" s="15"/>
      <c r="AP67" s="15"/>
      <c r="AQ67" s="15"/>
      <c r="AR67" s="15"/>
      <c r="AS67" s="92"/>
      <c r="AU67" s="108"/>
      <c r="AV67" s="15"/>
      <c r="AW67" s="15"/>
      <c r="AX67" s="15"/>
      <c r="AY67" s="15"/>
      <c r="AZ67" s="15"/>
      <c r="BA67" s="15"/>
      <c r="BB67" s="92"/>
      <c r="BD67" s="522"/>
    </row>
    <row r="68" spans="2:56" ht="15" x14ac:dyDescent="0.25">
      <c r="B68" s="108"/>
      <c r="C68" s="15"/>
      <c r="D68" s="15"/>
      <c r="E68" s="15"/>
      <c r="F68" s="279" t="str">
        <f t="shared" si="4"/>
        <v/>
      </c>
      <c r="G68" s="279"/>
      <c r="H68" s="36"/>
      <c r="I68" s="517"/>
      <c r="K68" s="108"/>
      <c r="L68" s="15"/>
      <c r="M68" s="15"/>
      <c r="N68" s="15"/>
      <c r="O68" s="15"/>
      <c r="P68" s="15"/>
      <c r="Q68" s="15"/>
      <c r="R68" s="15"/>
      <c r="S68" s="15"/>
      <c r="T68" s="92"/>
      <c r="V68" s="108"/>
      <c r="W68" s="15"/>
      <c r="X68" s="15"/>
      <c r="Y68" s="15"/>
      <c r="Z68" s="15"/>
      <c r="AA68" s="15"/>
      <c r="AB68" s="15"/>
      <c r="AC68" s="92"/>
      <c r="AE68" s="519"/>
      <c r="AG68" s="108"/>
      <c r="AH68" s="164"/>
      <c r="AI68" s="205">
        <f t="shared" si="1"/>
        <v>0</v>
      </c>
      <c r="AJ68" s="197" t="e">
        <f t="shared" si="2"/>
        <v>#DIV/0!</v>
      </c>
      <c r="AL68" s="108"/>
      <c r="AM68" s="15"/>
      <c r="AN68" s="15"/>
      <c r="AO68" s="15"/>
      <c r="AP68" s="15"/>
      <c r="AQ68" s="15"/>
      <c r="AR68" s="15"/>
      <c r="AS68" s="92"/>
      <c r="AU68" s="108"/>
      <c r="AV68" s="15"/>
      <c r="AW68" s="15"/>
      <c r="AX68" s="15"/>
      <c r="AY68" s="15"/>
      <c r="AZ68" s="15"/>
      <c r="BA68" s="15"/>
      <c r="BB68" s="92"/>
      <c r="BD68" s="522"/>
    </row>
    <row r="69" spans="2:56" ht="15" x14ac:dyDescent="0.25">
      <c r="B69" s="108"/>
      <c r="C69" s="15"/>
      <c r="D69" s="15"/>
      <c r="E69" s="15"/>
      <c r="F69" s="279" t="str">
        <f t="shared" si="4"/>
        <v/>
      </c>
      <c r="G69" s="279"/>
      <c r="H69" s="36"/>
      <c r="I69" s="517"/>
      <c r="K69" s="108"/>
      <c r="L69" s="15"/>
      <c r="M69" s="15"/>
      <c r="N69" s="15"/>
      <c r="O69" s="15"/>
      <c r="P69" s="15"/>
      <c r="Q69" s="15"/>
      <c r="R69" s="15"/>
      <c r="S69" s="15"/>
      <c r="T69" s="92"/>
      <c r="V69" s="108"/>
      <c r="W69" s="15"/>
      <c r="X69" s="15"/>
      <c r="Y69" s="15"/>
      <c r="Z69" s="15"/>
      <c r="AA69" s="15"/>
      <c r="AB69" s="15"/>
      <c r="AC69" s="92"/>
      <c r="AE69" s="519"/>
      <c r="AG69" s="108"/>
      <c r="AH69" s="164"/>
      <c r="AI69" s="205">
        <f t="shared" si="1"/>
        <v>0</v>
      </c>
      <c r="AJ69" s="197" t="e">
        <f t="shared" si="2"/>
        <v>#DIV/0!</v>
      </c>
      <c r="AL69" s="108"/>
      <c r="AM69" s="15"/>
      <c r="AN69" s="15"/>
      <c r="AO69" s="15"/>
      <c r="AP69" s="15"/>
      <c r="AQ69" s="15"/>
      <c r="AR69" s="15"/>
      <c r="AS69" s="92"/>
      <c r="AU69" s="108"/>
      <c r="AV69" s="15"/>
      <c r="AW69" s="15"/>
      <c r="AX69" s="15"/>
      <c r="AY69" s="15"/>
      <c r="AZ69" s="15"/>
      <c r="BA69" s="15"/>
      <c r="BB69" s="92"/>
      <c r="BD69" s="522"/>
    </row>
    <row r="70" spans="2:56" ht="15" x14ac:dyDescent="0.25">
      <c r="B70" s="108"/>
      <c r="C70" s="15"/>
      <c r="D70" s="15"/>
      <c r="E70" s="15"/>
      <c r="F70" s="279" t="str">
        <f t="shared" si="4"/>
        <v/>
      </c>
      <c r="G70" s="279"/>
      <c r="H70" s="36"/>
      <c r="I70" s="517"/>
      <c r="K70" s="108"/>
      <c r="L70" s="15"/>
      <c r="M70" s="15"/>
      <c r="N70" s="15"/>
      <c r="O70" s="15"/>
      <c r="P70" s="15"/>
      <c r="Q70" s="15"/>
      <c r="R70" s="15"/>
      <c r="S70" s="15"/>
      <c r="T70" s="92"/>
      <c r="V70" s="108"/>
      <c r="W70" s="15"/>
      <c r="X70" s="15"/>
      <c r="Y70" s="15"/>
      <c r="Z70" s="15"/>
      <c r="AA70" s="15"/>
      <c r="AB70" s="15"/>
      <c r="AC70" s="92"/>
      <c r="AE70" s="519"/>
      <c r="AG70" s="108"/>
      <c r="AH70" s="164"/>
      <c r="AI70" s="205">
        <f t="shared" si="1"/>
        <v>0</v>
      </c>
      <c r="AJ70" s="197" t="e">
        <f t="shared" si="2"/>
        <v>#DIV/0!</v>
      </c>
      <c r="AL70" s="108"/>
      <c r="AM70" s="15"/>
      <c r="AN70" s="15"/>
      <c r="AO70" s="15"/>
      <c r="AP70" s="15"/>
      <c r="AQ70" s="15"/>
      <c r="AR70" s="15"/>
      <c r="AS70" s="92"/>
      <c r="AU70" s="108"/>
      <c r="AV70" s="15"/>
      <c r="AW70" s="15"/>
      <c r="AX70" s="15"/>
      <c r="AY70" s="15"/>
      <c r="AZ70" s="15"/>
      <c r="BA70" s="15"/>
      <c r="BB70" s="92"/>
      <c r="BD70" s="522"/>
    </row>
    <row r="71" spans="2:56" ht="15" x14ac:dyDescent="0.25">
      <c r="B71" s="108"/>
      <c r="C71" s="15"/>
      <c r="D71" s="15"/>
      <c r="E71" s="15"/>
      <c r="F71" s="279" t="str">
        <f t="shared" si="4"/>
        <v/>
      </c>
      <c r="G71" s="279"/>
      <c r="H71" s="36"/>
      <c r="I71" s="517"/>
      <c r="K71" s="108"/>
      <c r="L71" s="15"/>
      <c r="M71" s="15"/>
      <c r="N71" s="15"/>
      <c r="O71" s="15"/>
      <c r="P71" s="15"/>
      <c r="Q71" s="15"/>
      <c r="R71" s="15"/>
      <c r="S71" s="15"/>
      <c r="T71" s="92"/>
      <c r="V71" s="108"/>
      <c r="W71" s="15"/>
      <c r="X71" s="15"/>
      <c r="Y71" s="15"/>
      <c r="Z71" s="15"/>
      <c r="AA71" s="15"/>
      <c r="AB71" s="15"/>
      <c r="AC71" s="92"/>
      <c r="AE71" s="519"/>
      <c r="AG71" s="108"/>
      <c r="AH71" s="164"/>
      <c r="AI71" s="205">
        <f t="shared" si="1"/>
        <v>0</v>
      </c>
      <c r="AJ71" s="197" t="e">
        <f t="shared" si="2"/>
        <v>#DIV/0!</v>
      </c>
      <c r="AL71" s="108"/>
      <c r="AM71" s="15"/>
      <c r="AN71" s="15"/>
      <c r="AO71" s="15"/>
      <c r="AP71" s="15"/>
      <c r="AQ71" s="15"/>
      <c r="AR71" s="15"/>
      <c r="AS71" s="92"/>
      <c r="AU71" s="108"/>
      <c r="AV71" s="15"/>
      <c r="AW71" s="15"/>
      <c r="AX71" s="15"/>
      <c r="AY71" s="15"/>
      <c r="AZ71" s="15"/>
      <c r="BA71" s="15"/>
      <c r="BB71" s="92"/>
      <c r="BD71" s="522"/>
    </row>
    <row r="72" spans="2:56" ht="15" x14ac:dyDescent="0.25">
      <c r="B72" s="108"/>
      <c r="C72" s="15"/>
      <c r="D72" s="15"/>
      <c r="E72" s="15"/>
      <c r="F72" s="279" t="str">
        <f t="shared" ref="F72:F103" si="5">IF(G72="PCDW16a","Resilience",IF(G72="PCDW16b","Resilience Interconnector",IF(G72="PCDW16c","Reservoir Safety",IF(G72="PCDWW32","Resilience climate change uplift",""))))</f>
        <v/>
      </c>
      <c r="G72" s="279"/>
      <c r="H72" s="36"/>
      <c r="I72" s="517"/>
      <c r="K72" s="108"/>
      <c r="L72" s="15"/>
      <c r="M72" s="15"/>
      <c r="N72" s="15"/>
      <c r="O72" s="15"/>
      <c r="P72" s="15"/>
      <c r="Q72" s="15"/>
      <c r="R72" s="15"/>
      <c r="S72" s="15"/>
      <c r="T72" s="92"/>
      <c r="V72" s="108"/>
      <c r="W72" s="15"/>
      <c r="X72" s="15"/>
      <c r="Y72" s="15"/>
      <c r="Z72" s="15"/>
      <c r="AA72" s="15"/>
      <c r="AB72" s="15"/>
      <c r="AC72" s="92"/>
      <c r="AE72" s="519"/>
      <c r="AG72" s="108"/>
      <c r="AH72" s="164"/>
      <c r="AI72" s="205">
        <f t="shared" si="1"/>
        <v>0</v>
      </c>
      <c r="AJ72" s="197" t="e">
        <f t="shared" si="2"/>
        <v>#DIV/0!</v>
      </c>
      <c r="AL72" s="108"/>
      <c r="AM72" s="15"/>
      <c r="AN72" s="15"/>
      <c r="AO72" s="15"/>
      <c r="AP72" s="15"/>
      <c r="AQ72" s="15"/>
      <c r="AR72" s="15"/>
      <c r="AS72" s="92"/>
      <c r="AU72" s="108"/>
      <c r="AV72" s="15"/>
      <c r="AW72" s="15"/>
      <c r="AX72" s="15"/>
      <c r="AY72" s="15"/>
      <c r="AZ72" s="15"/>
      <c r="BA72" s="15"/>
      <c r="BB72" s="92"/>
      <c r="BD72" s="522"/>
    </row>
    <row r="73" spans="2:56" ht="15" x14ac:dyDescent="0.25">
      <c r="B73" s="108"/>
      <c r="C73" s="15"/>
      <c r="D73" s="15"/>
      <c r="E73" s="15"/>
      <c r="F73" s="279" t="str">
        <f t="shared" si="5"/>
        <v/>
      </c>
      <c r="G73" s="279"/>
      <c r="H73" s="36"/>
      <c r="I73" s="517"/>
      <c r="K73" s="108"/>
      <c r="L73" s="15"/>
      <c r="M73" s="15"/>
      <c r="N73" s="15"/>
      <c r="O73" s="15"/>
      <c r="P73" s="15"/>
      <c r="Q73" s="15"/>
      <c r="R73" s="15"/>
      <c r="S73" s="15"/>
      <c r="T73" s="92"/>
      <c r="V73" s="108"/>
      <c r="W73" s="15"/>
      <c r="X73" s="15"/>
      <c r="Y73" s="15"/>
      <c r="Z73" s="15"/>
      <c r="AA73" s="15"/>
      <c r="AB73" s="15"/>
      <c r="AC73" s="92"/>
      <c r="AE73" s="519"/>
      <c r="AG73" s="108"/>
      <c r="AH73" s="164"/>
      <c r="AI73" s="205">
        <f t="shared" ref="AI73:AI136" si="6">SUM(AG73:AH73)</f>
        <v>0</v>
      </c>
      <c r="AJ73" s="197" t="e">
        <f t="shared" ref="AJ73:AJ136" si="7">AG73/AI73</f>
        <v>#DIV/0!</v>
      </c>
      <c r="AL73" s="108"/>
      <c r="AM73" s="15"/>
      <c r="AN73" s="15"/>
      <c r="AO73" s="15"/>
      <c r="AP73" s="15"/>
      <c r="AQ73" s="15"/>
      <c r="AR73" s="15"/>
      <c r="AS73" s="92"/>
      <c r="AU73" s="108"/>
      <c r="AV73" s="15"/>
      <c r="AW73" s="15"/>
      <c r="AX73" s="15"/>
      <c r="AY73" s="15"/>
      <c r="AZ73" s="15"/>
      <c r="BA73" s="15"/>
      <c r="BB73" s="92"/>
      <c r="BD73" s="522"/>
    </row>
    <row r="74" spans="2:56" ht="15" x14ac:dyDescent="0.25">
      <c r="B74" s="108"/>
      <c r="C74" s="15"/>
      <c r="D74" s="15"/>
      <c r="E74" s="15"/>
      <c r="F74" s="279" t="str">
        <f t="shared" si="5"/>
        <v/>
      </c>
      <c r="G74" s="279"/>
      <c r="H74" s="36"/>
      <c r="I74" s="517"/>
      <c r="K74" s="108"/>
      <c r="L74" s="15"/>
      <c r="M74" s="15"/>
      <c r="N74" s="15"/>
      <c r="O74" s="15"/>
      <c r="P74" s="15"/>
      <c r="Q74" s="15"/>
      <c r="R74" s="15"/>
      <c r="S74" s="15"/>
      <c r="T74" s="92"/>
      <c r="V74" s="108"/>
      <c r="W74" s="15"/>
      <c r="X74" s="15"/>
      <c r="Y74" s="15"/>
      <c r="Z74" s="15"/>
      <c r="AA74" s="15"/>
      <c r="AB74" s="15"/>
      <c r="AC74" s="92"/>
      <c r="AE74" s="519"/>
      <c r="AG74" s="108"/>
      <c r="AH74" s="164"/>
      <c r="AI74" s="205">
        <f t="shared" si="6"/>
        <v>0</v>
      </c>
      <c r="AJ74" s="197" t="e">
        <f t="shared" si="7"/>
        <v>#DIV/0!</v>
      </c>
      <c r="AL74" s="108"/>
      <c r="AM74" s="15"/>
      <c r="AN74" s="15"/>
      <c r="AO74" s="15"/>
      <c r="AP74" s="15"/>
      <c r="AQ74" s="15"/>
      <c r="AR74" s="15"/>
      <c r="AS74" s="92"/>
      <c r="AU74" s="108"/>
      <c r="AV74" s="15"/>
      <c r="AW74" s="15"/>
      <c r="AX74" s="15"/>
      <c r="AY74" s="15"/>
      <c r="AZ74" s="15"/>
      <c r="BA74" s="15"/>
      <c r="BB74" s="92"/>
      <c r="BD74" s="522"/>
    </row>
    <row r="75" spans="2:56" ht="15" x14ac:dyDescent="0.25">
      <c r="B75" s="108"/>
      <c r="C75" s="15"/>
      <c r="D75" s="15"/>
      <c r="E75" s="15"/>
      <c r="F75" s="279" t="str">
        <f t="shared" si="5"/>
        <v/>
      </c>
      <c r="G75" s="279"/>
      <c r="H75" s="36"/>
      <c r="I75" s="517"/>
      <c r="K75" s="108"/>
      <c r="L75" s="15"/>
      <c r="M75" s="15"/>
      <c r="N75" s="15"/>
      <c r="O75" s="15"/>
      <c r="P75" s="15"/>
      <c r="Q75" s="15"/>
      <c r="R75" s="15"/>
      <c r="S75" s="15"/>
      <c r="T75" s="92"/>
      <c r="V75" s="108"/>
      <c r="W75" s="15"/>
      <c r="X75" s="15"/>
      <c r="Y75" s="15"/>
      <c r="Z75" s="15"/>
      <c r="AA75" s="15"/>
      <c r="AB75" s="15"/>
      <c r="AC75" s="92"/>
      <c r="AE75" s="519"/>
      <c r="AG75" s="108"/>
      <c r="AH75" s="164"/>
      <c r="AI75" s="205">
        <f t="shared" si="6"/>
        <v>0</v>
      </c>
      <c r="AJ75" s="197" t="e">
        <f t="shared" si="7"/>
        <v>#DIV/0!</v>
      </c>
      <c r="AL75" s="108"/>
      <c r="AM75" s="15"/>
      <c r="AN75" s="15"/>
      <c r="AO75" s="15"/>
      <c r="AP75" s="15"/>
      <c r="AQ75" s="15"/>
      <c r="AR75" s="15"/>
      <c r="AS75" s="92"/>
      <c r="AU75" s="108"/>
      <c r="AV75" s="15"/>
      <c r="AW75" s="15"/>
      <c r="AX75" s="15"/>
      <c r="AY75" s="15"/>
      <c r="AZ75" s="15"/>
      <c r="BA75" s="15"/>
      <c r="BB75" s="92"/>
      <c r="BD75" s="522"/>
    </row>
    <row r="76" spans="2:56" ht="15" x14ac:dyDescent="0.25">
      <c r="B76" s="108"/>
      <c r="C76" s="15"/>
      <c r="D76" s="15"/>
      <c r="E76" s="15"/>
      <c r="F76" s="279" t="str">
        <f t="shared" si="5"/>
        <v/>
      </c>
      <c r="G76" s="279"/>
      <c r="H76" s="36"/>
      <c r="I76" s="517"/>
      <c r="K76" s="108"/>
      <c r="L76" s="15"/>
      <c r="M76" s="15"/>
      <c r="N76" s="15"/>
      <c r="O76" s="15"/>
      <c r="P76" s="15"/>
      <c r="Q76" s="15"/>
      <c r="R76" s="15"/>
      <c r="S76" s="15"/>
      <c r="T76" s="92"/>
      <c r="V76" s="108"/>
      <c r="W76" s="15"/>
      <c r="X76" s="15"/>
      <c r="Y76" s="15"/>
      <c r="Z76" s="15"/>
      <c r="AA76" s="15"/>
      <c r="AB76" s="15"/>
      <c r="AC76" s="92"/>
      <c r="AE76" s="519"/>
      <c r="AG76" s="108"/>
      <c r="AH76" s="164"/>
      <c r="AI76" s="205">
        <f t="shared" si="6"/>
        <v>0</v>
      </c>
      <c r="AJ76" s="197" t="e">
        <f t="shared" si="7"/>
        <v>#DIV/0!</v>
      </c>
      <c r="AL76" s="108"/>
      <c r="AM76" s="15"/>
      <c r="AN76" s="15"/>
      <c r="AO76" s="15"/>
      <c r="AP76" s="15"/>
      <c r="AQ76" s="15"/>
      <c r="AR76" s="15"/>
      <c r="AS76" s="92"/>
      <c r="AU76" s="108"/>
      <c r="AV76" s="15"/>
      <c r="AW76" s="15"/>
      <c r="AX76" s="15"/>
      <c r="AY76" s="15"/>
      <c r="AZ76" s="15"/>
      <c r="BA76" s="15"/>
      <c r="BB76" s="92"/>
      <c r="BD76" s="522"/>
    </row>
    <row r="77" spans="2:56" ht="15" x14ac:dyDescent="0.25">
      <c r="B77" s="108"/>
      <c r="C77" s="15"/>
      <c r="D77" s="15"/>
      <c r="E77" s="15"/>
      <c r="F77" s="279" t="str">
        <f t="shared" si="5"/>
        <v/>
      </c>
      <c r="G77" s="279"/>
      <c r="H77" s="36"/>
      <c r="I77" s="517"/>
      <c r="K77" s="108"/>
      <c r="L77" s="15"/>
      <c r="M77" s="15"/>
      <c r="N77" s="15"/>
      <c r="O77" s="15"/>
      <c r="P77" s="15"/>
      <c r="Q77" s="15"/>
      <c r="R77" s="15"/>
      <c r="S77" s="15"/>
      <c r="T77" s="92"/>
      <c r="V77" s="108"/>
      <c r="W77" s="15"/>
      <c r="X77" s="15"/>
      <c r="Y77" s="15"/>
      <c r="Z77" s="15"/>
      <c r="AA77" s="15"/>
      <c r="AB77" s="15"/>
      <c r="AC77" s="92"/>
      <c r="AE77" s="519"/>
      <c r="AG77" s="108"/>
      <c r="AH77" s="164"/>
      <c r="AI77" s="205">
        <f t="shared" si="6"/>
        <v>0</v>
      </c>
      <c r="AJ77" s="197" t="e">
        <f t="shared" si="7"/>
        <v>#DIV/0!</v>
      </c>
      <c r="AL77" s="108"/>
      <c r="AM77" s="15"/>
      <c r="AN77" s="15"/>
      <c r="AO77" s="15"/>
      <c r="AP77" s="15"/>
      <c r="AQ77" s="15"/>
      <c r="AR77" s="15"/>
      <c r="AS77" s="92"/>
      <c r="AU77" s="108"/>
      <c r="AV77" s="15"/>
      <c r="AW77" s="15"/>
      <c r="AX77" s="15"/>
      <c r="AY77" s="15"/>
      <c r="AZ77" s="15"/>
      <c r="BA77" s="15"/>
      <c r="BB77" s="92"/>
      <c r="BD77" s="522"/>
    </row>
    <row r="78" spans="2:56" ht="15" x14ac:dyDescent="0.25">
      <c r="B78" s="108"/>
      <c r="C78" s="15"/>
      <c r="D78" s="15"/>
      <c r="E78" s="15"/>
      <c r="F78" s="279" t="str">
        <f t="shared" si="5"/>
        <v/>
      </c>
      <c r="G78" s="279"/>
      <c r="H78" s="36"/>
      <c r="I78" s="517"/>
      <c r="K78" s="108"/>
      <c r="L78" s="15"/>
      <c r="M78" s="15"/>
      <c r="N78" s="15"/>
      <c r="O78" s="15"/>
      <c r="P78" s="15"/>
      <c r="Q78" s="15"/>
      <c r="R78" s="15"/>
      <c r="S78" s="15"/>
      <c r="T78" s="92"/>
      <c r="V78" s="108"/>
      <c r="W78" s="15"/>
      <c r="X78" s="15"/>
      <c r="Y78" s="15"/>
      <c r="Z78" s="15"/>
      <c r="AA78" s="15"/>
      <c r="AB78" s="15"/>
      <c r="AC78" s="92"/>
      <c r="AE78" s="519"/>
      <c r="AG78" s="108"/>
      <c r="AH78" s="164"/>
      <c r="AI78" s="205">
        <f t="shared" si="6"/>
        <v>0</v>
      </c>
      <c r="AJ78" s="197" t="e">
        <f t="shared" si="7"/>
        <v>#DIV/0!</v>
      </c>
      <c r="AL78" s="108"/>
      <c r="AM78" s="15"/>
      <c r="AN78" s="15"/>
      <c r="AO78" s="15"/>
      <c r="AP78" s="15"/>
      <c r="AQ78" s="15"/>
      <c r="AR78" s="15"/>
      <c r="AS78" s="92"/>
      <c r="AU78" s="108"/>
      <c r="AV78" s="15"/>
      <c r="AW78" s="15"/>
      <c r="AX78" s="15"/>
      <c r="AY78" s="15"/>
      <c r="AZ78" s="15"/>
      <c r="BA78" s="15"/>
      <c r="BB78" s="92"/>
      <c r="BD78" s="522"/>
    </row>
    <row r="79" spans="2:56" ht="15" x14ac:dyDescent="0.25">
      <c r="B79" s="108"/>
      <c r="C79" s="15"/>
      <c r="D79" s="15"/>
      <c r="E79" s="15"/>
      <c r="F79" s="279" t="str">
        <f t="shared" si="5"/>
        <v/>
      </c>
      <c r="G79" s="279"/>
      <c r="H79" s="36"/>
      <c r="I79" s="517"/>
      <c r="K79" s="108"/>
      <c r="L79" s="15"/>
      <c r="M79" s="15"/>
      <c r="N79" s="15"/>
      <c r="O79" s="15"/>
      <c r="P79" s="15"/>
      <c r="Q79" s="15"/>
      <c r="R79" s="15"/>
      <c r="S79" s="15"/>
      <c r="T79" s="92"/>
      <c r="V79" s="108"/>
      <c r="W79" s="15"/>
      <c r="X79" s="15"/>
      <c r="Y79" s="15"/>
      <c r="Z79" s="15"/>
      <c r="AA79" s="15"/>
      <c r="AB79" s="15"/>
      <c r="AC79" s="92"/>
      <c r="AE79" s="519"/>
      <c r="AG79" s="108"/>
      <c r="AH79" s="164"/>
      <c r="AI79" s="205">
        <f t="shared" si="6"/>
        <v>0</v>
      </c>
      <c r="AJ79" s="197" t="e">
        <f t="shared" si="7"/>
        <v>#DIV/0!</v>
      </c>
      <c r="AL79" s="108"/>
      <c r="AM79" s="15"/>
      <c r="AN79" s="15"/>
      <c r="AO79" s="15"/>
      <c r="AP79" s="15"/>
      <c r="AQ79" s="15"/>
      <c r="AR79" s="15"/>
      <c r="AS79" s="92"/>
      <c r="AU79" s="108"/>
      <c r="AV79" s="15"/>
      <c r="AW79" s="15"/>
      <c r="AX79" s="15"/>
      <c r="AY79" s="15"/>
      <c r="AZ79" s="15"/>
      <c r="BA79" s="15"/>
      <c r="BB79" s="92"/>
      <c r="BD79" s="522"/>
    </row>
    <row r="80" spans="2:56" ht="15" x14ac:dyDescent="0.25">
      <c r="B80" s="108"/>
      <c r="C80" s="15"/>
      <c r="D80" s="15"/>
      <c r="E80" s="15"/>
      <c r="F80" s="279" t="str">
        <f t="shared" si="5"/>
        <v/>
      </c>
      <c r="G80" s="279"/>
      <c r="H80" s="36"/>
      <c r="I80" s="517"/>
      <c r="K80" s="108"/>
      <c r="L80" s="15"/>
      <c r="M80" s="15"/>
      <c r="N80" s="15"/>
      <c r="O80" s="15"/>
      <c r="P80" s="15"/>
      <c r="Q80" s="15"/>
      <c r="R80" s="15"/>
      <c r="S80" s="15"/>
      <c r="T80" s="92"/>
      <c r="V80" s="108"/>
      <c r="W80" s="15"/>
      <c r="X80" s="15"/>
      <c r="Y80" s="15"/>
      <c r="Z80" s="15"/>
      <c r="AA80" s="15"/>
      <c r="AB80" s="15"/>
      <c r="AC80" s="92"/>
      <c r="AE80" s="519"/>
      <c r="AG80" s="108"/>
      <c r="AH80" s="164"/>
      <c r="AI80" s="205">
        <f t="shared" si="6"/>
        <v>0</v>
      </c>
      <c r="AJ80" s="197" t="e">
        <f t="shared" si="7"/>
        <v>#DIV/0!</v>
      </c>
      <c r="AL80" s="108"/>
      <c r="AM80" s="15"/>
      <c r="AN80" s="15"/>
      <c r="AO80" s="15"/>
      <c r="AP80" s="15"/>
      <c r="AQ80" s="15"/>
      <c r="AR80" s="15"/>
      <c r="AS80" s="92"/>
      <c r="AU80" s="108"/>
      <c r="AV80" s="15"/>
      <c r="AW80" s="15"/>
      <c r="AX80" s="15"/>
      <c r="AY80" s="15"/>
      <c r="AZ80" s="15"/>
      <c r="BA80" s="15"/>
      <c r="BB80" s="92"/>
      <c r="BD80" s="522"/>
    </row>
    <row r="81" spans="2:56" ht="15" x14ac:dyDescent="0.25">
      <c r="B81" s="108"/>
      <c r="C81" s="15"/>
      <c r="D81" s="15"/>
      <c r="E81" s="15"/>
      <c r="F81" s="279" t="str">
        <f t="shared" si="5"/>
        <v/>
      </c>
      <c r="G81" s="279"/>
      <c r="H81" s="36"/>
      <c r="I81" s="517"/>
      <c r="K81" s="108"/>
      <c r="L81" s="15"/>
      <c r="M81" s="15"/>
      <c r="N81" s="15"/>
      <c r="O81" s="15"/>
      <c r="P81" s="15"/>
      <c r="Q81" s="15"/>
      <c r="R81" s="15"/>
      <c r="S81" s="15"/>
      <c r="T81" s="92"/>
      <c r="V81" s="108"/>
      <c r="W81" s="15"/>
      <c r="X81" s="15"/>
      <c r="Y81" s="15"/>
      <c r="Z81" s="15"/>
      <c r="AA81" s="15"/>
      <c r="AB81" s="15"/>
      <c r="AC81" s="92"/>
      <c r="AE81" s="519"/>
      <c r="AG81" s="108"/>
      <c r="AH81" s="164"/>
      <c r="AI81" s="205">
        <f t="shared" si="6"/>
        <v>0</v>
      </c>
      <c r="AJ81" s="197" t="e">
        <f t="shared" si="7"/>
        <v>#DIV/0!</v>
      </c>
      <c r="AL81" s="108"/>
      <c r="AM81" s="15"/>
      <c r="AN81" s="15"/>
      <c r="AO81" s="15"/>
      <c r="AP81" s="15"/>
      <c r="AQ81" s="15"/>
      <c r="AR81" s="15"/>
      <c r="AS81" s="92"/>
      <c r="AU81" s="108"/>
      <c r="AV81" s="15"/>
      <c r="AW81" s="15"/>
      <c r="AX81" s="15"/>
      <c r="AY81" s="15"/>
      <c r="AZ81" s="15"/>
      <c r="BA81" s="15"/>
      <c r="BB81" s="92"/>
      <c r="BD81" s="522"/>
    </row>
    <row r="82" spans="2:56" ht="15" x14ac:dyDescent="0.25">
      <c r="B82" s="108"/>
      <c r="C82" s="15"/>
      <c r="D82" s="15"/>
      <c r="E82" s="15"/>
      <c r="F82" s="279" t="str">
        <f t="shared" si="5"/>
        <v/>
      </c>
      <c r="G82" s="279"/>
      <c r="H82" s="36"/>
      <c r="I82" s="517"/>
      <c r="K82" s="108"/>
      <c r="L82" s="15"/>
      <c r="M82" s="15"/>
      <c r="N82" s="15"/>
      <c r="O82" s="15"/>
      <c r="P82" s="15"/>
      <c r="Q82" s="15"/>
      <c r="R82" s="15"/>
      <c r="S82" s="15"/>
      <c r="T82" s="92"/>
      <c r="V82" s="108"/>
      <c r="W82" s="15"/>
      <c r="X82" s="15"/>
      <c r="Y82" s="15"/>
      <c r="Z82" s="15"/>
      <c r="AA82" s="15"/>
      <c r="AB82" s="15"/>
      <c r="AC82" s="92"/>
      <c r="AE82" s="519"/>
      <c r="AG82" s="108"/>
      <c r="AH82" s="164"/>
      <c r="AI82" s="205">
        <f t="shared" si="6"/>
        <v>0</v>
      </c>
      <c r="AJ82" s="197" t="e">
        <f t="shared" si="7"/>
        <v>#DIV/0!</v>
      </c>
      <c r="AL82" s="108"/>
      <c r="AM82" s="15"/>
      <c r="AN82" s="15"/>
      <c r="AO82" s="15"/>
      <c r="AP82" s="15"/>
      <c r="AQ82" s="15"/>
      <c r="AR82" s="15"/>
      <c r="AS82" s="92"/>
      <c r="AU82" s="108"/>
      <c r="AV82" s="15"/>
      <c r="AW82" s="15"/>
      <c r="AX82" s="15"/>
      <c r="AY82" s="15"/>
      <c r="AZ82" s="15"/>
      <c r="BA82" s="15"/>
      <c r="BB82" s="92"/>
      <c r="BD82" s="522"/>
    </row>
    <row r="83" spans="2:56" ht="15" x14ac:dyDescent="0.25">
      <c r="B83" s="108"/>
      <c r="C83" s="15"/>
      <c r="D83" s="15"/>
      <c r="E83" s="15"/>
      <c r="F83" s="279" t="str">
        <f t="shared" si="5"/>
        <v/>
      </c>
      <c r="G83" s="279"/>
      <c r="H83" s="36"/>
      <c r="I83" s="517"/>
      <c r="K83" s="108"/>
      <c r="L83" s="15"/>
      <c r="M83" s="15"/>
      <c r="N83" s="15"/>
      <c r="O83" s="15"/>
      <c r="P83" s="15"/>
      <c r="Q83" s="15"/>
      <c r="R83" s="15"/>
      <c r="S83" s="15"/>
      <c r="T83" s="92"/>
      <c r="V83" s="108"/>
      <c r="W83" s="15"/>
      <c r="X83" s="15"/>
      <c r="Y83" s="15"/>
      <c r="Z83" s="15"/>
      <c r="AA83" s="15"/>
      <c r="AB83" s="15"/>
      <c r="AC83" s="92"/>
      <c r="AE83" s="519"/>
      <c r="AG83" s="108"/>
      <c r="AH83" s="164"/>
      <c r="AI83" s="205">
        <f t="shared" si="6"/>
        <v>0</v>
      </c>
      <c r="AJ83" s="197" t="e">
        <f t="shared" si="7"/>
        <v>#DIV/0!</v>
      </c>
      <c r="AL83" s="108"/>
      <c r="AM83" s="15"/>
      <c r="AN83" s="15"/>
      <c r="AO83" s="15"/>
      <c r="AP83" s="15"/>
      <c r="AQ83" s="15"/>
      <c r="AR83" s="15"/>
      <c r="AS83" s="92"/>
      <c r="AU83" s="108"/>
      <c r="AV83" s="15"/>
      <c r="AW83" s="15"/>
      <c r="AX83" s="15"/>
      <c r="AY83" s="15"/>
      <c r="AZ83" s="15"/>
      <c r="BA83" s="15"/>
      <c r="BB83" s="92"/>
      <c r="BD83" s="522"/>
    </row>
    <row r="84" spans="2:56" ht="15" x14ac:dyDescent="0.25">
      <c r="B84" s="108"/>
      <c r="C84" s="15"/>
      <c r="D84" s="15"/>
      <c r="E84" s="15"/>
      <c r="F84" s="279" t="str">
        <f t="shared" si="5"/>
        <v/>
      </c>
      <c r="G84" s="279"/>
      <c r="H84" s="36"/>
      <c r="I84" s="517"/>
      <c r="K84" s="108"/>
      <c r="L84" s="15"/>
      <c r="M84" s="15"/>
      <c r="N84" s="15"/>
      <c r="O84" s="15"/>
      <c r="P84" s="15"/>
      <c r="Q84" s="15"/>
      <c r="R84" s="15"/>
      <c r="S84" s="15"/>
      <c r="T84" s="92"/>
      <c r="V84" s="108"/>
      <c r="W84" s="15"/>
      <c r="X84" s="15"/>
      <c r="Y84" s="15"/>
      <c r="Z84" s="15"/>
      <c r="AA84" s="15"/>
      <c r="AB84" s="15"/>
      <c r="AC84" s="92"/>
      <c r="AE84" s="519"/>
      <c r="AG84" s="108"/>
      <c r="AH84" s="164"/>
      <c r="AI84" s="205">
        <f t="shared" si="6"/>
        <v>0</v>
      </c>
      <c r="AJ84" s="197" t="e">
        <f t="shared" si="7"/>
        <v>#DIV/0!</v>
      </c>
      <c r="AL84" s="108"/>
      <c r="AM84" s="15"/>
      <c r="AN84" s="15"/>
      <c r="AO84" s="15"/>
      <c r="AP84" s="15"/>
      <c r="AQ84" s="15"/>
      <c r="AR84" s="15"/>
      <c r="AS84" s="92"/>
      <c r="AU84" s="108"/>
      <c r="AV84" s="15"/>
      <c r="AW84" s="15"/>
      <c r="AX84" s="15"/>
      <c r="AY84" s="15"/>
      <c r="AZ84" s="15"/>
      <c r="BA84" s="15"/>
      <c r="BB84" s="92"/>
      <c r="BD84" s="522"/>
    </row>
    <row r="85" spans="2:56" ht="15" x14ac:dyDescent="0.25">
      <c r="B85" s="108"/>
      <c r="C85" s="15"/>
      <c r="D85" s="15"/>
      <c r="E85" s="15"/>
      <c r="F85" s="279" t="str">
        <f t="shared" si="5"/>
        <v/>
      </c>
      <c r="G85" s="279"/>
      <c r="H85" s="36"/>
      <c r="I85" s="517"/>
      <c r="K85" s="108"/>
      <c r="L85" s="15"/>
      <c r="M85" s="15"/>
      <c r="N85" s="15"/>
      <c r="O85" s="15"/>
      <c r="P85" s="15"/>
      <c r="Q85" s="15"/>
      <c r="R85" s="15"/>
      <c r="S85" s="15"/>
      <c r="T85" s="92"/>
      <c r="V85" s="108"/>
      <c r="W85" s="15"/>
      <c r="X85" s="15"/>
      <c r="Y85" s="15"/>
      <c r="Z85" s="15"/>
      <c r="AA85" s="15"/>
      <c r="AB85" s="15"/>
      <c r="AC85" s="92"/>
      <c r="AE85" s="519"/>
      <c r="AG85" s="108"/>
      <c r="AH85" s="164"/>
      <c r="AI85" s="205">
        <f t="shared" si="6"/>
        <v>0</v>
      </c>
      <c r="AJ85" s="197" t="e">
        <f t="shared" si="7"/>
        <v>#DIV/0!</v>
      </c>
      <c r="AL85" s="108"/>
      <c r="AM85" s="15"/>
      <c r="AN85" s="15"/>
      <c r="AO85" s="15"/>
      <c r="AP85" s="15"/>
      <c r="AQ85" s="15"/>
      <c r="AR85" s="15"/>
      <c r="AS85" s="92"/>
      <c r="AU85" s="108"/>
      <c r="AV85" s="15"/>
      <c r="AW85" s="15"/>
      <c r="AX85" s="15"/>
      <c r="AY85" s="15"/>
      <c r="AZ85" s="15"/>
      <c r="BA85" s="15"/>
      <c r="BB85" s="92"/>
      <c r="BD85" s="522"/>
    </row>
    <row r="86" spans="2:56" ht="15" x14ac:dyDescent="0.25">
      <c r="B86" s="108"/>
      <c r="C86" s="15"/>
      <c r="D86" s="15"/>
      <c r="E86" s="15"/>
      <c r="F86" s="279" t="str">
        <f t="shared" si="5"/>
        <v/>
      </c>
      <c r="G86" s="279"/>
      <c r="H86" s="36"/>
      <c r="I86" s="517"/>
      <c r="K86" s="108"/>
      <c r="L86" s="15"/>
      <c r="M86" s="15"/>
      <c r="N86" s="15"/>
      <c r="O86" s="15"/>
      <c r="P86" s="15"/>
      <c r="Q86" s="15"/>
      <c r="R86" s="15"/>
      <c r="S86" s="15"/>
      <c r="T86" s="92"/>
      <c r="V86" s="108"/>
      <c r="W86" s="15"/>
      <c r="X86" s="15"/>
      <c r="Y86" s="15"/>
      <c r="Z86" s="15"/>
      <c r="AA86" s="15"/>
      <c r="AB86" s="15"/>
      <c r="AC86" s="92"/>
      <c r="AE86" s="519"/>
      <c r="AG86" s="108"/>
      <c r="AH86" s="164"/>
      <c r="AI86" s="205">
        <f t="shared" si="6"/>
        <v>0</v>
      </c>
      <c r="AJ86" s="197" t="e">
        <f t="shared" si="7"/>
        <v>#DIV/0!</v>
      </c>
      <c r="AL86" s="108"/>
      <c r="AM86" s="15"/>
      <c r="AN86" s="15"/>
      <c r="AO86" s="15"/>
      <c r="AP86" s="15"/>
      <c r="AQ86" s="15"/>
      <c r="AR86" s="15"/>
      <c r="AS86" s="92"/>
      <c r="AU86" s="108"/>
      <c r="AV86" s="15"/>
      <c r="AW86" s="15"/>
      <c r="AX86" s="15"/>
      <c r="AY86" s="15"/>
      <c r="AZ86" s="15"/>
      <c r="BA86" s="15"/>
      <c r="BB86" s="92"/>
      <c r="BD86" s="522"/>
    </row>
    <row r="87" spans="2:56" ht="15" x14ac:dyDescent="0.25">
      <c r="B87" s="108"/>
      <c r="C87" s="15"/>
      <c r="D87" s="15"/>
      <c r="E87" s="15"/>
      <c r="F87" s="279" t="str">
        <f t="shared" si="5"/>
        <v/>
      </c>
      <c r="G87" s="279"/>
      <c r="H87" s="36"/>
      <c r="I87" s="517"/>
      <c r="K87" s="108"/>
      <c r="L87" s="15"/>
      <c r="M87" s="15"/>
      <c r="N87" s="15"/>
      <c r="O87" s="15"/>
      <c r="P87" s="15"/>
      <c r="Q87" s="15"/>
      <c r="R87" s="15"/>
      <c r="S87" s="15"/>
      <c r="T87" s="92"/>
      <c r="V87" s="108"/>
      <c r="W87" s="15"/>
      <c r="X87" s="15"/>
      <c r="Y87" s="15"/>
      <c r="Z87" s="15"/>
      <c r="AA87" s="15"/>
      <c r="AB87" s="15"/>
      <c r="AC87" s="92"/>
      <c r="AE87" s="519"/>
      <c r="AG87" s="108"/>
      <c r="AH87" s="164"/>
      <c r="AI87" s="205">
        <f t="shared" si="6"/>
        <v>0</v>
      </c>
      <c r="AJ87" s="197" t="e">
        <f t="shared" si="7"/>
        <v>#DIV/0!</v>
      </c>
      <c r="AL87" s="108"/>
      <c r="AM87" s="15"/>
      <c r="AN87" s="15"/>
      <c r="AO87" s="15"/>
      <c r="AP87" s="15"/>
      <c r="AQ87" s="15"/>
      <c r="AR87" s="15"/>
      <c r="AS87" s="92"/>
      <c r="AU87" s="108"/>
      <c r="AV87" s="15"/>
      <c r="AW87" s="15"/>
      <c r="AX87" s="15"/>
      <c r="AY87" s="15"/>
      <c r="AZ87" s="15"/>
      <c r="BA87" s="15"/>
      <c r="BB87" s="92"/>
      <c r="BD87" s="522"/>
    </row>
    <row r="88" spans="2:56" ht="15" x14ac:dyDescent="0.25">
      <c r="B88" s="108"/>
      <c r="C88" s="15"/>
      <c r="D88" s="15"/>
      <c r="E88" s="15"/>
      <c r="F88" s="279" t="str">
        <f t="shared" si="5"/>
        <v/>
      </c>
      <c r="G88" s="279"/>
      <c r="H88" s="36"/>
      <c r="I88" s="517"/>
      <c r="K88" s="108"/>
      <c r="L88" s="15"/>
      <c r="M88" s="15"/>
      <c r="N88" s="15"/>
      <c r="O88" s="15"/>
      <c r="P88" s="15"/>
      <c r="Q88" s="15"/>
      <c r="R88" s="15"/>
      <c r="S88" s="15"/>
      <c r="T88" s="92"/>
      <c r="V88" s="108"/>
      <c r="W88" s="15"/>
      <c r="X88" s="15"/>
      <c r="Y88" s="15"/>
      <c r="Z88" s="15"/>
      <c r="AA88" s="15"/>
      <c r="AB88" s="15"/>
      <c r="AC88" s="92"/>
      <c r="AE88" s="519"/>
      <c r="AG88" s="108"/>
      <c r="AH88" s="164"/>
      <c r="AI88" s="205">
        <f t="shared" si="6"/>
        <v>0</v>
      </c>
      <c r="AJ88" s="197" t="e">
        <f t="shared" si="7"/>
        <v>#DIV/0!</v>
      </c>
      <c r="AL88" s="108"/>
      <c r="AM88" s="15"/>
      <c r="AN88" s="15"/>
      <c r="AO88" s="15"/>
      <c r="AP88" s="15"/>
      <c r="AQ88" s="15"/>
      <c r="AR88" s="15"/>
      <c r="AS88" s="92"/>
      <c r="AU88" s="108"/>
      <c r="AV88" s="15"/>
      <c r="AW88" s="15"/>
      <c r="AX88" s="15"/>
      <c r="AY88" s="15"/>
      <c r="AZ88" s="15"/>
      <c r="BA88" s="15"/>
      <c r="BB88" s="92"/>
      <c r="BD88" s="522"/>
    </row>
    <row r="89" spans="2:56" ht="15" x14ac:dyDescent="0.25">
      <c r="B89" s="108"/>
      <c r="C89" s="15"/>
      <c r="D89" s="15"/>
      <c r="E89" s="15"/>
      <c r="F89" s="279" t="str">
        <f t="shared" si="5"/>
        <v/>
      </c>
      <c r="G89" s="279"/>
      <c r="H89" s="36"/>
      <c r="I89" s="517"/>
      <c r="K89" s="108"/>
      <c r="L89" s="15"/>
      <c r="M89" s="15"/>
      <c r="N89" s="15"/>
      <c r="O89" s="15"/>
      <c r="P89" s="15"/>
      <c r="Q89" s="15"/>
      <c r="R89" s="15"/>
      <c r="S89" s="15"/>
      <c r="T89" s="92"/>
      <c r="V89" s="108"/>
      <c r="W89" s="15"/>
      <c r="X89" s="15"/>
      <c r="Y89" s="15"/>
      <c r="Z89" s="15"/>
      <c r="AA89" s="15"/>
      <c r="AB89" s="15"/>
      <c r="AC89" s="92"/>
      <c r="AE89" s="519"/>
      <c r="AG89" s="108"/>
      <c r="AH89" s="164"/>
      <c r="AI89" s="205">
        <f t="shared" si="6"/>
        <v>0</v>
      </c>
      <c r="AJ89" s="197" t="e">
        <f t="shared" si="7"/>
        <v>#DIV/0!</v>
      </c>
      <c r="AL89" s="108"/>
      <c r="AM89" s="15"/>
      <c r="AN89" s="15"/>
      <c r="AO89" s="15"/>
      <c r="AP89" s="15"/>
      <c r="AQ89" s="15"/>
      <c r="AR89" s="15"/>
      <c r="AS89" s="92"/>
      <c r="AU89" s="108"/>
      <c r="AV89" s="15"/>
      <c r="AW89" s="15"/>
      <c r="AX89" s="15"/>
      <c r="AY89" s="15"/>
      <c r="AZ89" s="15"/>
      <c r="BA89" s="15"/>
      <c r="BB89" s="92"/>
      <c r="BD89" s="522"/>
    </row>
    <row r="90" spans="2:56" ht="15" x14ac:dyDescent="0.25">
      <c r="B90" s="108"/>
      <c r="C90" s="15"/>
      <c r="D90" s="15"/>
      <c r="E90" s="15"/>
      <c r="F90" s="279" t="str">
        <f t="shared" si="5"/>
        <v/>
      </c>
      <c r="G90" s="279"/>
      <c r="H90" s="36"/>
      <c r="I90" s="517"/>
      <c r="K90" s="108"/>
      <c r="L90" s="15"/>
      <c r="M90" s="15"/>
      <c r="N90" s="15"/>
      <c r="O90" s="15"/>
      <c r="P90" s="15"/>
      <c r="Q90" s="15"/>
      <c r="R90" s="15"/>
      <c r="S90" s="15"/>
      <c r="T90" s="92"/>
      <c r="V90" s="108"/>
      <c r="W90" s="15"/>
      <c r="X90" s="15"/>
      <c r="Y90" s="15"/>
      <c r="Z90" s="15"/>
      <c r="AA90" s="15"/>
      <c r="AB90" s="15"/>
      <c r="AC90" s="92"/>
      <c r="AE90" s="519"/>
      <c r="AG90" s="108"/>
      <c r="AH90" s="164"/>
      <c r="AI90" s="205">
        <f t="shared" si="6"/>
        <v>0</v>
      </c>
      <c r="AJ90" s="197" t="e">
        <f t="shared" si="7"/>
        <v>#DIV/0!</v>
      </c>
      <c r="AL90" s="108"/>
      <c r="AM90" s="15"/>
      <c r="AN90" s="15"/>
      <c r="AO90" s="15"/>
      <c r="AP90" s="15"/>
      <c r="AQ90" s="15"/>
      <c r="AR90" s="15"/>
      <c r="AS90" s="92"/>
      <c r="AU90" s="108"/>
      <c r="AV90" s="15"/>
      <c r="AW90" s="15"/>
      <c r="AX90" s="15"/>
      <c r="AY90" s="15"/>
      <c r="AZ90" s="15"/>
      <c r="BA90" s="15"/>
      <c r="BB90" s="92"/>
      <c r="BD90" s="522"/>
    </row>
    <row r="91" spans="2:56" ht="15" x14ac:dyDescent="0.25">
      <c r="B91" s="108"/>
      <c r="C91" s="15"/>
      <c r="D91" s="15"/>
      <c r="E91" s="15"/>
      <c r="F91" s="279" t="str">
        <f t="shared" si="5"/>
        <v/>
      </c>
      <c r="G91" s="279"/>
      <c r="H91" s="36"/>
      <c r="I91" s="517"/>
      <c r="K91" s="108"/>
      <c r="L91" s="15"/>
      <c r="M91" s="15"/>
      <c r="N91" s="15"/>
      <c r="O91" s="15"/>
      <c r="P91" s="15"/>
      <c r="Q91" s="15"/>
      <c r="R91" s="15"/>
      <c r="S91" s="15"/>
      <c r="T91" s="92"/>
      <c r="V91" s="108"/>
      <c r="W91" s="15"/>
      <c r="X91" s="15"/>
      <c r="Y91" s="15"/>
      <c r="Z91" s="15"/>
      <c r="AA91" s="15"/>
      <c r="AB91" s="15"/>
      <c r="AC91" s="92"/>
      <c r="AE91" s="519"/>
      <c r="AG91" s="108"/>
      <c r="AH91" s="164"/>
      <c r="AI91" s="205">
        <f t="shared" si="6"/>
        <v>0</v>
      </c>
      <c r="AJ91" s="197" t="e">
        <f t="shared" si="7"/>
        <v>#DIV/0!</v>
      </c>
      <c r="AL91" s="108"/>
      <c r="AM91" s="15"/>
      <c r="AN91" s="15"/>
      <c r="AO91" s="15"/>
      <c r="AP91" s="15"/>
      <c r="AQ91" s="15"/>
      <c r="AR91" s="15"/>
      <c r="AS91" s="92"/>
      <c r="AU91" s="108"/>
      <c r="AV91" s="15"/>
      <c r="AW91" s="15"/>
      <c r="AX91" s="15"/>
      <c r="AY91" s="15"/>
      <c r="AZ91" s="15"/>
      <c r="BA91" s="15"/>
      <c r="BB91" s="92"/>
      <c r="BD91" s="522"/>
    </row>
    <row r="92" spans="2:56" ht="15" x14ac:dyDescent="0.25">
      <c r="B92" s="108"/>
      <c r="C92" s="15"/>
      <c r="D92" s="15"/>
      <c r="E92" s="15"/>
      <c r="F92" s="279" t="str">
        <f t="shared" si="5"/>
        <v/>
      </c>
      <c r="G92" s="279"/>
      <c r="H92" s="36"/>
      <c r="I92" s="517"/>
      <c r="K92" s="108"/>
      <c r="L92" s="15"/>
      <c r="M92" s="15"/>
      <c r="N92" s="15"/>
      <c r="O92" s="15"/>
      <c r="P92" s="15"/>
      <c r="Q92" s="15"/>
      <c r="R92" s="15"/>
      <c r="S92" s="15"/>
      <c r="T92" s="92"/>
      <c r="V92" s="108"/>
      <c r="W92" s="15"/>
      <c r="X92" s="15"/>
      <c r="Y92" s="15"/>
      <c r="Z92" s="15"/>
      <c r="AA92" s="15"/>
      <c r="AB92" s="15"/>
      <c r="AC92" s="92"/>
      <c r="AE92" s="519"/>
      <c r="AG92" s="108"/>
      <c r="AH92" s="164"/>
      <c r="AI92" s="205">
        <f t="shared" si="6"/>
        <v>0</v>
      </c>
      <c r="AJ92" s="197" t="e">
        <f t="shared" si="7"/>
        <v>#DIV/0!</v>
      </c>
      <c r="AL92" s="108"/>
      <c r="AM92" s="15"/>
      <c r="AN92" s="15"/>
      <c r="AO92" s="15"/>
      <c r="AP92" s="15"/>
      <c r="AQ92" s="15"/>
      <c r="AR92" s="15"/>
      <c r="AS92" s="92"/>
      <c r="AU92" s="108"/>
      <c r="AV92" s="15"/>
      <c r="AW92" s="15"/>
      <c r="AX92" s="15"/>
      <c r="AY92" s="15"/>
      <c r="AZ92" s="15"/>
      <c r="BA92" s="15"/>
      <c r="BB92" s="92"/>
      <c r="BD92" s="522"/>
    </row>
    <row r="93" spans="2:56" ht="15" x14ac:dyDescent="0.25">
      <c r="B93" s="108"/>
      <c r="C93" s="15"/>
      <c r="D93" s="15"/>
      <c r="E93" s="15"/>
      <c r="F93" s="279" t="str">
        <f t="shared" si="5"/>
        <v/>
      </c>
      <c r="G93" s="279"/>
      <c r="H93" s="36"/>
      <c r="I93" s="517"/>
      <c r="K93" s="108"/>
      <c r="L93" s="15"/>
      <c r="M93" s="15"/>
      <c r="N93" s="15"/>
      <c r="O93" s="15"/>
      <c r="P93" s="15"/>
      <c r="Q93" s="15"/>
      <c r="R93" s="15"/>
      <c r="S93" s="15"/>
      <c r="T93" s="92"/>
      <c r="V93" s="108"/>
      <c r="W93" s="15"/>
      <c r="X93" s="15"/>
      <c r="Y93" s="15"/>
      <c r="Z93" s="15"/>
      <c r="AA93" s="15"/>
      <c r="AB93" s="15"/>
      <c r="AC93" s="92"/>
      <c r="AE93" s="519"/>
      <c r="AG93" s="108"/>
      <c r="AH93" s="164"/>
      <c r="AI93" s="205">
        <f t="shared" si="6"/>
        <v>0</v>
      </c>
      <c r="AJ93" s="197" t="e">
        <f t="shared" si="7"/>
        <v>#DIV/0!</v>
      </c>
      <c r="AL93" s="108"/>
      <c r="AM93" s="15"/>
      <c r="AN93" s="15"/>
      <c r="AO93" s="15"/>
      <c r="AP93" s="15"/>
      <c r="AQ93" s="15"/>
      <c r="AR93" s="15"/>
      <c r="AS93" s="92"/>
      <c r="AU93" s="108"/>
      <c r="AV93" s="15"/>
      <c r="AW93" s="15"/>
      <c r="AX93" s="15"/>
      <c r="AY93" s="15"/>
      <c r="AZ93" s="15"/>
      <c r="BA93" s="15"/>
      <c r="BB93" s="92"/>
      <c r="BD93" s="522"/>
    </row>
    <row r="94" spans="2:56" ht="15" x14ac:dyDescent="0.25">
      <c r="B94" s="108"/>
      <c r="C94" s="15"/>
      <c r="D94" s="15"/>
      <c r="E94" s="15"/>
      <c r="F94" s="279" t="str">
        <f t="shared" si="5"/>
        <v/>
      </c>
      <c r="G94" s="279"/>
      <c r="H94" s="36"/>
      <c r="I94" s="517"/>
      <c r="K94" s="108"/>
      <c r="L94" s="15"/>
      <c r="M94" s="15"/>
      <c r="N94" s="15"/>
      <c r="O94" s="15"/>
      <c r="P94" s="15"/>
      <c r="Q94" s="15"/>
      <c r="R94" s="15"/>
      <c r="S94" s="15"/>
      <c r="T94" s="92"/>
      <c r="V94" s="108"/>
      <c r="W94" s="15"/>
      <c r="X94" s="15"/>
      <c r="Y94" s="15"/>
      <c r="Z94" s="15"/>
      <c r="AA94" s="15"/>
      <c r="AB94" s="15"/>
      <c r="AC94" s="92"/>
      <c r="AE94" s="519"/>
      <c r="AG94" s="108"/>
      <c r="AH94" s="164"/>
      <c r="AI94" s="205">
        <f t="shared" si="6"/>
        <v>0</v>
      </c>
      <c r="AJ94" s="197" t="e">
        <f t="shared" si="7"/>
        <v>#DIV/0!</v>
      </c>
      <c r="AL94" s="108"/>
      <c r="AM94" s="15"/>
      <c r="AN94" s="15"/>
      <c r="AO94" s="15"/>
      <c r="AP94" s="15"/>
      <c r="AQ94" s="15"/>
      <c r="AR94" s="15"/>
      <c r="AS94" s="92"/>
      <c r="AU94" s="108"/>
      <c r="AV94" s="15"/>
      <c r="AW94" s="15"/>
      <c r="AX94" s="15"/>
      <c r="AY94" s="15"/>
      <c r="AZ94" s="15"/>
      <c r="BA94" s="15"/>
      <c r="BB94" s="92"/>
      <c r="BD94" s="522"/>
    </row>
    <row r="95" spans="2:56" ht="15" x14ac:dyDescent="0.25">
      <c r="B95" s="108"/>
      <c r="C95" s="15"/>
      <c r="D95" s="15"/>
      <c r="E95" s="15"/>
      <c r="F95" s="279" t="str">
        <f t="shared" si="5"/>
        <v/>
      </c>
      <c r="G95" s="279"/>
      <c r="H95" s="36"/>
      <c r="I95" s="517"/>
      <c r="K95" s="108"/>
      <c r="L95" s="15"/>
      <c r="M95" s="15"/>
      <c r="N95" s="15"/>
      <c r="O95" s="15"/>
      <c r="P95" s="15"/>
      <c r="Q95" s="15"/>
      <c r="R95" s="15"/>
      <c r="S95" s="15"/>
      <c r="T95" s="92"/>
      <c r="V95" s="108"/>
      <c r="W95" s="15"/>
      <c r="X95" s="15"/>
      <c r="Y95" s="15"/>
      <c r="Z95" s="15"/>
      <c r="AA95" s="15"/>
      <c r="AB95" s="15"/>
      <c r="AC95" s="92"/>
      <c r="AE95" s="519"/>
      <c r="AG95" s="108"/>
      <c r="AH95" s="164"/>
      <c r="AI95" s="205">
        <f t="shared" si="6"/>
        <v>0</v>
      </c>
      <c r="AJ95" s="197" t="e">
        <f t="shared" si="7"/>
        <v>#DIV/0!</v>
      </c>
      <c r="AL95" s="108"/>
      <c r="AM95" s="15"/>
      <c r="AN95" s="15"/>
      <c r="AO95" s="15"/>
      <c r="AP95" s="15"/>
      <c r="AQ95" s="15"/>
      <c r="AR95" s="15"/>
      <c r="AS95" s="92"/>
      <c r="AU95" s="108"/>
      <c r="AV95" s="15"/>
      <c r="AW95" s="15"/>
      <c r="AX95" s="15"/>
      <c r="AY95" s="15"/>
      <c r="AZ95" s="15"/>
      <c r="BA95" s="15"/>
      <c r="BB95" s="92"/>
      <c r="BD95" s="522"/>
    </row>
    <row r="96" spans="2:56" ht="15" x14ac:dyDescent="0.25">
      <c r="B96" s="108"/>
      <c r="C96" s="15"/>
      <c r="D96" s="15"/>
      <c r="E96" s="15"/>
      <c r="F96" s="279" t="str">
        <f t="shared" si="5"/>
        <v/>
      </c>
      <c r="G96" s="279"/>
      <c r="H96" s="36"/>
      <c r="I96" s="517"/>
      <c r="K96" s="108"/>
      <c r="L96" s="15"/>
      <c r="M96" s="15"/>
      <c r="N96" s="15"/>
      <c r="O96" s="15"/>
      <c r="P96" s="15"/>
      <c r="Q96" s="15"/>
      <c r="R96" s="15"/>
      <c r="S96" s="15"/>
      <c r="T96" s="92"/>
      <c r="V96" s="108"/>
      <c r="W96" s="15"/>
      <c r="X96" s="15"/>
      <c r="Y96" s="15"/>
      <c r="Z96" s="15"/>
      <c r="AA96" s="15"/>
      <c r="AB96" s="15"/>
      <c r="AC96" s="92"/>
      <c r="AE96" s="519"/>
      <c r="AG96" s="108"/>
      <c r="AH96" s="164"/>
      <c r="AI96" s="205">
        <f t="shared" si="6"/>
        <v>0</v>
      </c>
      <c r="AJ96" s="197" t="e">
        <f t="shared" si="7"/>
        <v>#DIV/0!</v>
      </c>
      <c r="AL96" s="108"/>
      <c r="AM96" s="15"/>
      <c r="AN96" s="15"/>
      <c r="AO96" s="15"/>
      <c r="AP96" s="15"/>
      <c r="AQ96" s="15"/>
      <c r="AR96" s="15"/>
      <c r="AS96" s="92"/>
      <c r="AU96" s="108"/>
      <c r="AV96" s="15"/>
      <c r="AW96" s="15"/>
      <c r="AX96" s="15"/>
      <c r="AY96" s="15"/>
      <c r="AZ96" s="15"/>
      <c r="BA96" s="15"/>
      <c r="BB96" s="92"/>
      <c r="BD96" s="522"/>
    </row>
    <row r="97" spans="2:56" ht="15" x14ac:dyDescent="0.25">
      <c r="B97" s="108"/>
      <c r="C97" s="15"/>
      <c r="D97" s="15"/>
      <c r="E97" s="15"/>
      <c r="F97" s="279" t="str">
        <f t="shared" si="5"/>
        <v/>
      </c>
      <c r="G97" s="279"/>
      <c r="H97" s="36"/>
      <c r="I97" s="517"/>
      <c r="K97" s="108"/>
      <c r="L97" s="15"/>
      <c r="M97" s="15"/>
      <c r="N97" s="15"/>
      <c r="O97" s="15"/>
      <c r="P97" s="15"/>
      <c r="Q97" s="15"/>
      <c r="R97" s="15"/>
      <c r="S97" s="15"/>
      <c r="T97" s="92"/>
      <c r="V97" s="108"/>
      <c r="W97" s="15"/>
      <c r="X97" s="15"/>
      <c r="Y97" s="15"/>
      <c r="Z97" s="15"/>
      <c r="AA97" s="15"/>
      <c r="AB97" s="15"/>
      <c r="AC97" s="92"/>
      <c r="AE97" s="519"/>
      <c r="AG97" s="108"/>
      <c r="AH97" s="164"/>
      <c r="AI97" s="205">
        <f t="shared" si="6"/>
        <v>0</v>
      </c>
      <c r="AJ97" s="197" t="e">
        <f t="shared" si="7"/>
        <v>#DIV/0!</v>
      </c>
      <c r="AL97" s="108"/>
      <c r="AM97" s="15"/>
      <c r="AN97" s="15"/>
      <c r="AO97" s="15"/>
      <c r="AP97" s="15"/>
      <c r="AQ97" s="15"/>
      <c r="AR97" s="15"/>
      <c r="AS97" s="92"/>
      <c r="AU97" s="108"/>
      <c r="AV97" s="15"/>
      <c r="AW97" s="15"/>
      <c r="AX97" s="15"/>
      <c r="AY97" s="15"/>
      <c r="AZ97" s="15"/>
      <c r="BA97" s="15"/>
      <c r="BB97" s="92"/>
      <c r="BD97" s="522"/>
    </row>
    <row r="98" spans="2:56" ht="15" x14ac:dyDescent="0.25">
      <c r="B98" s="108"/>
      <c r="C98" s="15"/>
      <c r="D98" s="15"/>
      <c r="E98" s="15"/>
      <c r="F98" s="279" t="str">
        <f t="shared" si="5"/>
        <v/>
      </c>
      <c r="G98" s="279"/>
      <c r="H98" s="36"/>
      <c r="I98" s="517"/>
      <c r="K98" s="108"/>
      <c r="L98" s="15"/>
      <c r="M98" s="15"/>
      <c r="N98" s="15"/>
      <c r="O98" s="15"/>
      <c r="P98" s="15"/>
      <c r="Q98" s="15"/>
      <c r="R98" s="15"/>
      <c r="S98" s="15"/>
      <c r="T98" s="92"/>
      <c r="V98" s="108"/>
      <c r="W98" s="15"/>
      <c r="X98" s="15"/>
      <c r="Y98" s="15"/>
      <c r="Z98" s="15"/>
      <c r="AA98" s="15"/>
      <c r="AB98" s="15"/>
      <c r="AC98" s="92"/>
      <c r="AE98" s="519"/>
      <c r="AG98" s="108"/>
      <c r="AH98" s="164"/>
      <c r="AI98" s="205">
        <f t="shared" si="6"/>
        <v>0</v>
      </c>
      <c r="AJ98" s="197" t="e">
        <f t="shared" si="7"/>
        <v>#DIV/0!</v>
      </c>
      <c r="AL98" s="108"/>
      <c r="AM98" s="15"/>
      <c r="AN98" s="15"/>
      <c r="AO98" s="15"/>
      <c r="AP98" s="15"/>
      <c r="AQ98" s="15"/>
      <c r="AR98" s="15"/>
      <c r="AS98" s="92"/>
      <c r="AU98" s="108"/>
      <c r="AV98" s="15"/>
      <c r="AW98" s="15"/>
      <c r="AX98" s="15"/>
      <c r="AY98" s="15"/>
      <c r="AZ98" s="15"/>
      <c r="BA98" s="15"/>
      <c r="BB98" s="92"/>
      <c r="BD98" s="522"/>
    </row>
    <row r="99" spans="2:56" ht="15" x14ac:dyDescent="0.25">
      <c r="B99" s="108"/>
      <c r="C99" s="15"/>
      <c r="D99" s="15"/>
      <c r="E99" s="15"/>
      <c r="F99" s="279" t="str">
        <f t="shared" si="5"/>
        <v/>
      </c>
      <c r="G99" s="279"/>
      <c r="H99" s="36"/>
      <c r="I99" s="517"/>
      <c r="K99" s="108"/>
      <c r="L99" s="15"/>
      <c r="M99" s="15"/>
      <c r="N99" s="15"/>
      <c r="O99" s="15"/>
      <c r="P99" s="15"/>
      <c r="Q99" s="15"/>
      <c r="R99" s="15"/>
      <c r="S99" s="15"/>
      <c r="T99" s="92"/>
      <c r="V99" s="108"/>
      <c r="W99" s="15"/>
      <c r="X99" s="15"/>
      <c r="Y99" s="15"/>
      <c r="Z99" s="15"/>
      <c r="AA99" s="15"/>
      <c r="AB99" s="15"/>
      <c r="AC99" s="92"/>
      <c r="AE99" s="519"/>
      <c r="AG99" s="108"/>
      <c r="AH99" s="164"/>
      <c r="AI99" s="205">
        <f t="shared" si="6"/>
        <v>0</v>
      </c>
      <c r="AJ99" s="197" t="e">
        <f t="shared" si="7"/>
        <v>#DIV/0!</v>
      </c>
      <c r="AL99" s="108"/>
      <c r="AM99" s="15"/>
      <c r="AN99" s="15"/>
      <c r="AO99" s="15"/>
      <c r="AP99" s="15"/>
      <c r="AQ99" s="15"/>
      <c r="AR99" s="15"/>
      <c r="AS99" s="92"/>
      <c r="AU99" s="108"/>
      <c r="AV99" s="15"/>
      <c r="AW99" s="15"/>
      <c r="AX99" s="15"/>
      <c r="AY99" s="15"/>
      <c r="AZ99" s="15"/>
      <c r="BA99" s="15"/>
      <c r="BB99" s="92"/>
      <c r="BD99" s="522"/>
    </row>
    <row r="100" spans="2:56" ht="15" x14ac:dyDescent="0.25">
      <c r="B100" s="108"/>
      <c r="C100" s="15"/>
      <c r="D100" s="15"/>
      <c r="E100" s="15"/>
      <c r="F100" s="279" t="str">
        <f t="shared" si="5"/>
        <v/>
      </c>
      <c r="G100" s="279"/>
      <c r="H100" s="36"/>
      <c r="I100" s="517"/>
      <c r="K100" s="108"/>
      <c r="L100" s="15"/>
      <c r="M100" s="15"/>
      <c r="N100" s="15"/>
      <c r="O100" s="15"/>
      <c r="P100" s="15"/>
      <c r="Q100" s="15"/>
      <c r="R100" s="15"/>
      <c r="S100" s="15"/>
      <c r="T100" s="92"/>
      <c r="V100" s="108"/>
      <c r="W100" s="15"/>
      <c r="X100" s="15"/>
      <c r="Y100" s="15"/>
      <c r="Z100" s="15"/>
      <c r="AA100" s="15"/>
      <c r="AB100" s="15"/>
      <c r="AC100" s="92"/>
      <c r="AE100" s="519"/>
      <c r="AG100" s="108"/>
      <c r="AH100" s="164"/>
      <c r="AI100" s="205">
        <f t="shared" si="6"/>
        <v>0</v>
      </c>
      <c r="AJ100" s="197" t="e">
        <f t="shared" si="7"/>
        <v>#DIV/0!</v>
      </c>
      <c r="AL100" s="108"/>
      <c r="AM100" s="15"/>
      <c r="AN100" s="15"/>
      <c r="AO100" s="15"/>
      <c r="AP100" s="15"/>
      <c r="AQ100" s="15"/>
      <c r="AR100" s="15"/>
      <c r="AS100" s="92"/>
      <c r="AU100" s="108"/>
      <c r="AV100" s="15"/>
      <c r="AW100" s="15"/>
      <c r="AX100" s="15"/>
      <c r="AY100" s="15"/>
      <c r="AZ100" s="15"/>
      <c r="BA100" s="15"/>
      <c r="BB100" s="92"/>
      <c r="BD100" s="522"/>
    </row>
    <row r="101" spans="2:56" ht="15" x14ac:dyDescent="0.25">
      <c r="B101" s="108"/>
      <c r="C101" s="15"/>
      <c r="D101" s="15"/>
      <c r="E101" s="15"/>
      <c r="F101" s="279" t="str">
        <f t="shared" si="5"/>
        <v/>
      </c>
      <c r="G101" s="279"/>
      <c r="H101" s="36"/>
      <c r="I101" s="517"/>
      <c r="K101" s="108"/>
      <c r="L101" s="15"/>
      <c r="M101" s="15"/>
      <c r="N101" s="15"/>
      <c r="O101" s="15"/>
      <c r="P101" s="15"/>
      <c r="Q101" s="15"/>
      <c r="R101" s="15"/>
      <c r="S101" s="15"/>
      <c r="T101" s="92"/>
      <c r="V101" s="108"/>
      <c r="W101" s="15"/>
      <c r="X101" s="15"/>
      <c r="Y101" s="15"/>
      <c r="Z101" s="15"/>
      <c r="AA101" s="15"/>
      <c r="AB101" s="15"/>
      <c r="AC101" s="92"/>
      <c r="AE101" s="519"/>
      <c r="AG101" s="108"/>
      <c r="AH101" s="164"/>
      <c r="AI101" s="205">
        <f t="shared" si="6"/>
        <v>0</v>
      </c>
      <c r="AJ101" s="197" t="e">
        <f t="shared" si="7"/>
        <v>#DIV/0!</v>
      </c>
      <c r="AL101" s="108"/>
      <c r="AM101" s="15"/>
      <c r="AN101" s="15"/>
      <c r="AO101" s="15"/>
      <c r="AP101" s="15"/>
      <c r="AQ101" s="15"/>
      <c r="AR101" s="15"/>
      <c r="AS101" s="92"/>
      <c r="AU101" s="108"/>
      <c r="AV101" s="15"/>
      <c r="AW101" s="15"/>
      <c r="AX101" s="15"/>
      <c r="AY101" s="15"/>
      <c r="AZ101" s="15"/>
      <c r="BA101" s="15"/>
      <c r="BB101" s="92"/>
      <c r="BD101" s="522"/>
    </row>
    <row r="102" spans="2:56" ht="15" x14ac:dyDescent="0.25">
      <c r="B102" s="108"/>
      <c r="C102" s="15"/>
      <c r="D102" s="15"/>
      <c r="E102" s="15"/>
      <c r="F102" s="279" t="str">
        <f t="shared" si="5"/>
        <v/>
      </c>
      <c r="G102" s="279"/>
      <c r="H102" s="36"/>
      <c r="I102" s="517"/>
      <c r="K102" s="108"/>
      <c r="L102" s="15"/>
      <c r="M102" s="15"/>
      <c r="N102" s="15"/>
      <c r="O102" s="15"/>
      <c r="P102" s="15"/>
      <c r="Q102" s="15"/>
      <c r="R102" s="15"/>
      <c r="S102" s="15"/>
      <c r="T102" s="92"/>
      <c r="V102" s="108"/>
      <c r="W102" s="15"/>
      <c r="X102" s="15"/>
      <c r="Y102" s="15"/>
      <c r="Z102" s="15"/>
      <c r="AA102" s="15"/>
      <c r="AB102" s="15"/>
      <c r="AC102" s="92"/>
      <c r="AE102" s="519"/>
      <c r="AG102" s="108"/>
      <c r="AH102" s="164"/>
      <c r="AI102" s="205">
        <f t="shared" si="6"/>
        <v>0</v>
      </c>
      <c r="AJ102" s="197" t="e">
        <f t="shared" si="7"/>
        <v>#DIV/0!</v>
      </c>
      <c r="AL102" s="108"/>
      <c r="AM102" s="15"/>
      <c r="AN102" s="15"/>
      <c r="AO102" s="15"/>
      <c r="AP102" s="15"/>
      <c r="AQ102" s="15"/>
      <c r="AR102" s="15"/>
      <c r="AS102" s="92"/>
      <c r="AU102" s="108"/>
      <c r="AV102" s="15"/>
      <c r="AW102" s="15"/>
      <c r="AX102" s="15"/>
      <c r="AY102" s="15"/>
      <c r="AZ102" s="15"/>
      <c r="BA102" s="15"/>
      <c r="BB102" s="92"/>
      <c r="BD102" s="522"/>
    </row>
    <row r="103" spans="2:56" ht="15" x14ac:dyDescent="0.25">
      <c r="B103" s="108"/>
      <c r="C103" s="15"/>
      <c r="D103" s="15"/>
      <c r="E103" s="15"/>
      <c r="F103" s="279" t="str">
        <f t="shared" si="5"/>
        <v/>
      </c>
      <c r="G103" s="279"/>
      <c r="H103" s="36"/>
      <c r="I103" s="517"/>
      <c r="K103" s="108"/>
      <c r="L103" s="15"/>
      <c r="M103" s="15"/>
      <c r="N103" s="15"/>
      <c r="O103" s="15"/>
      <c r="P103" s="15"/>
      <c r="Q103" s="15"/>
      <c r="R103" s="15"/>
      <c r="S103" s="15"/>
      <c r="T103" s="92"/>
      <c r="V103" s="108"/>
      <c r="W103" s="15"/>
      <c r="X103" s="15"/>
      <c r="Y103" s="15"/>
      <c r="Z103" s="15"/>
      <c r="AA103" s="15"/>
      <c r="AB103" s="15"/>
      <c r="AC103" s="92"/>
      <c r="AE103" s="519"/>
      <c r="AG103" s="108"/>
      <c r="AH103" s="164"/>
      <c r="AI103" s="205">
        <f t="shared" si="6"/>
        <v>0</v>
      </c>
      <c r="AJ103" s="197" t="e">
        <f t="shared" si="7"/>
        <v>#DIV/0!</v>
      </c>
      <c r="AL103" s="108"/>
      <c r="AM103" s="15"/>
      <c r="AN103" s="15"/>
      <c r="AO103" s="15"/>
      <c r="AP103" s="15"/>
      <c r="AQ103" s="15"/>
      <c r="AR103" s="15"/>
      <c r="AS103" s="92"/>
      <c r="AU103" s="108"/>
      <c r="AV103" s="15"/>
      <c r="AW103" s="15"/>
      <c r="AX103" s="15"/>
      <c r="AY103" s="15"/>
      <c r="AZ103" s="15"/>
      <c r="BA103" s="15"/>
      <c r="BB103" s="92"/>
      <c r="BD103" s="522"/>
    </row>
    <row r="104" spans="2:56" ht="15" x14ac:dyDescent="0.25">
      <c r="B104" s="108"/>
      <c r="C104" s="15"/>
      <c r="D104" s="15"/>
      <c r="E104" s="15"/>
      <c r="F104" s="279" t="str">
        <f t="shared" ref="F104:F135" si="8">IF(G104="PCDW16a","Resilience",IF(G104="PCDW16b","Resilience Interconnector",IF(G104="PCDW16c","Reservoir Safety",IF(G104="PCDWW32","Resilience climate change uplift",""))))</f>
        <v/>
      </c>
      <c r="G104" s="279"/>
      <c r="H104" s="36"/>
      <c r="I104" s="517"/>
      <c r="K104" s="108"/>
      <c r="L104" s="15"/>
      <c r="M104" s="15"/>
      <c r="N104" s="15"/>
      <c r="O104" s="15"/>
      <c r="P104" s="15"/>
      <c r="Q104" s="15"/>
      <c r="R104" s="15"/>
      <c r="S104" s="15"/>
      <c r="T104" s="92"/>
      <c r="V104" s="108"/>
      <c r="W104" s="15"/>
      <c r="X104" s="15"/>
      <c r="Y104" s="15"/>
      <c r="Z104" s="15"/>
      <c r="AA104" s="15"/>
      <c r="AB104" s="15"/>
      <c r="AC104" s="92"/>
      <c r="AE104" s="519"/>
      <c r="AG104" s="108"/>
      <c r="AH104" s="164"/>
      <c r="AI104" s="205">
        <f t="shared" si="6"/>
        <v>0</v>
      </c>
      <c r="AJ104" s="197" t="e">
        <f t="shared" si="7"/>
        <v>#DIV/0!</v>
      </c>
      <c r="AL104" s="108"/>
      <c r="AM104" s="15"/>
      <c r="AN104" s="15"/>
      <c r="AO104" s="15"/>
      <c r="AP104" s="15"/>
      <c r="AQ104" s="15"/>
      <c r="AR104" s="15"/>
      <c r="AS104" s="92"/>
      <c r="AU104" s="108"/>
      <c r="AV104" s="15"/>
      <c r="AW104" s="15"/>
      <c r="AX104" s="15"/>
      <c r="AY104" s="15"/>
      <c r="AZ104" s="15"/>
      <c r="BA104" s="15"/>
      <c r="BB104" s="92"/>
      <c r="BD104" s="522"/>
    </row>
    <row r="105" spans="2:56" ht="15" x14ac:dyDescent="0.25">
      <c r="B105" s="108"/>
      <c r="C105" s="15"/>
      <c r="D105" s="15"/>
      <c r="E105" s="15"/>
      <c r="F105" s="279" t="str">
        <f t="shared" si="8"/>
        <v/>
      </c>
      <c r="G105" s="279"/>
      <c r="H105" s="36"/>
      <c r="I105" s="517"/>
      <c r="K105" s="108"/>
      <c r="L105" s="15"/>
      <c r="M105" s="15"/>
      <c r="N105" s="15"/>
      <c r="O105" s="15"/>
      <c r="P105" s="15"/>
      <c r="Q105" s="15"/>
      <c r="R105" s="15"/>
      <c r="S105" s="15"/>
      <c r="T105" s="92"/>
      <c r="V105" s="108"/>
      <c r="W105" s="15"/>
      <c r="X105" s="15"/>
      <c r="Y105" s="15"/>
      <c r="Z105" s="15"/>
      <c r="AA105" s="15"/>
      <c r="AB105" s="15"/>
      <c r="AC105" s="92"/>
      <c r="AE105" s="519"/>
      <c r="AG105" s="108"/>
      <c r="AH105" s="164"/>
      <c r="AI105" s="205">
        <f t="shared" si="6"/>
        <v>0</v>
      </c>
      <c r="AJ105" s="197" t="e">
        <f t="shared" si="7"/>
        <v>#DIV/0!</v>
      </c>
      <c r="AL105" s="108"/>
      <c r="AM105" s="15"/>
      <c r="AN105" s="15"/>
      <c r="AO105" s="15"/>
      <c r="AP105" s="15"/>
      <c r="AQ105" s="15"/>
      <c r="AR105" s="15"/>
      <c r="AS105" s="92"/>
      <c r="AU105" s="108"/>
      <c r="AV105" s="15"/>
      <c r="AW105" s="15"/>
      <c r="AX105" s="15"/>
      <c r="AY105" s="15"/>
      <c r="AZ105" s="15"/>
      <c r="BA105" s="15"/>
      <c r="BB105" s="92"/>
      <c r="BD105" s="522"/>
    </row>
    <row r="106" spans="2:56" ht="15" x14ac:dyDescent="0.25">
      <c r="B106" s="108"/>
      <c r="C106" s="15"/>
      <c r="D106" s="15"/>
      <c r="E106" s="15"/>
      <c r="F106" s="279" t="str">
        <f t="shared" si="8"/>
        <v/>
      </c>
      <c r="G106" s="279"/>
      <c r="H106" s="36"/>
      <c r="I106" s="517"/>
      <c r="K106" s="108"/>
      <c r="L106" s="15"/>
      <c r="M106" s="15"/>
      <c r="N106" s="15"/>
      <c r="O106" s="15"/>
      <c r="P106" s="15"/>
      <c r="Q106" s="15"/>
      <c r="R106" s="15"/>
      <c r="S106" s="15"/>
      <c r="T106" s="92"/>
      <c r="V106" s="108"/>
      <c r="W106" s="15"/>
      <c r="X106" s="15"/>
      <c r="Y106" s="15"/>
      <c r="Z106" s="15"/>
      <c r="AA106" s="15"/>
      <c r="AB106" s="15"/>
      <c r="AC106" s="92"/>
      <c r="AE106" s="519"/>
      <c r="AG106" s="108"/>
      <c r="AH106" s="164"/>
      <c r="AI106" s="205">
        <f t="shared" si="6"/>
        <v>0</v>
      </c>
      <c r="AJ106" s="197" t="e">
        <f t="shared" si="7"/>
        <v>#DIV/0!</v>
      </c>
      <c r="AL106" s="108"/>
      <c r="AM106" s="15"/>
      <c r="AN106" s="15"/>
      <c r="AO106" s="15"/>
      <c r="AP106" s="15"/>
      <c r="AQ106" s="15"/>
      <c r="AR106" s="15"/>
      <c r="AS106" s="92"/>
      <c r="AU106" s="108"/>
      <c r="AV106" s="15"/>
      <c r="AW106" s="15"/>
      <c r="AX106" s="15"/>
      <c r="AY106" s="15"/>
      <c r="AZ106" s="15"/>
      <c r="BA106" s="15"/>
      <c r="BB106" s="92"/>
      <c r="BD106" s="522"/>
    </row>
    <row r="107" spans="2:56" ht="15" x14ac:dyDescent="0.25">
      <c r="B107" s="108"/>
      <c r="C107" s="15"/>
      <c r="D107" s="15"/>
      <c r="E107" s="15"/>
      <c r="F107" s="279" t="str">
        <f t="shared" si="8"/>
        <v/>
      </c>
      <c r="G107" s="279"/>
      <c r="H107" s="36"/>
      <c r="I107" s="517"/>
      <c r="K107" s="108"/>
      <c r="L107" s="15"/>
      <c r="M107" s="15"/>
      <c r="N107" s="15"/>
      <c r="O107" s="15"/>
      <c r="P107" s="15"/>
      <c r="Q107" s="15"/>
      <c r="R107" s="15"/>
      <c r="S107" s="15"/>
      <c r="T107" s="92"/>
      <c r="V107" s="108"/>
      <c r="W107" s="15"/>
      <c r="X107" s="15"/>
      <c r="Y107" s="15"/>
      <c r="Z107" s="15"/>
      <c r="AA107" s="15"/>
      <c r="AB107" s="15"/>
      <c r="AC107" s="92"/>
      <c r="AE107" s="519"/>
      <c r="AG107" s="108"/>
      <c r="AH107" s="164"/>
      <c r="AI107" s="205">
        <f t="shared" si="6"/>
        <v>0</v>
      </c>
      <c r="AJ107" s="197" t="e">
        <f t="shared" si="7"/>
        <v>#DIV/0!</v>
      </c>
      <c r="AL107" s="108"/>
      <c r="AM107" s="15"/>
      <c r="AN107" s="15"/>
      <c r="AO107" s="15"/>
      <c r="AP107" s="15"/>
      <c r="AQ107" s="15"/>
      <c r="AR107" s="15"/>
      <c r="AS107" s="92"/>
      <c r="AU107" s="108"/>
      <c r="AV107" s="15"/>
      <c r="AW107" s="15"/>
      <c r="AX107" s="15"/>
      <c r="AY107" s="15"/>
      <c r="AZ107" s="15"/>
      <c r="BA107" s="15"/>
      <c r="BB107" s="92"/>
      <c r="BD107" s="522"/>
    </row>
    <row r="108" spans="2:56" ht="15" x14ac:dyDescent="0.25">
      <c r="B108" s="108"/>
      <c r="C108" s="15"/>
      <c r="D108" s="15"/>
      <c r="E108" s="15"/>
      <c r="F108" s="279" t="str">
        <f t="shared" si="8"/>
        <v/>
      </c>
      <c r="G108" s="279"/>
      <c r="H108" s="36"/>
      <c r="I108" s="517"/>
      <c r="K108" s="108"/>
      <c r="L108" s="15"/>
      <c r="M108" s="15"/>
      <c r="N108" s="15"/>
      <c r="O108" s="15"/>
      <c r="P108" s="15"/>
      <c r="Q108" s="15"/>
      <c r="R108" s="15"/>
      <c r="S108" s="15"/>
      <c r="T108" s="92"/>
      <c r="V108" s="108"/>
      <c r="W108" s="15"/>
      <c r="X108" s="15"/>
      <c r="Y108" s="15"/>
      <c r="Z108" s="15"/>
      <c r="AA108" s="15"/>
      <c r="AB108" s="15"/>
      <c r="AC108" s="92"/>
      <c r="AE108" s="519"/>
      <c r="AG108" s="108"/>
      <c r="AH108" s="164"/>
      <c r="AI108" s="205">
        <f t="shared" si="6"/>
        <v>0</v>
      </c>
      <c r="AJ108" s="197" t="e">
        <f t="shared" si="7"/>
        <v>#DIV/0!</v>
      </c>
      <c r="AL108" s="108"/>
      <c r="AM108" s="15"/>
      <c r="AN108" s="15"/>
      <c r="AO108" s="15"/>
      <c r="AP108" s="15"/>
      <c r="AQ108" s="15"/>
      <c r="AR108" s="15"/>
      <c r="AS108" s="92"/>
      <c r="AU108" s="108"/>
      <c r="AV108" s="15"/>
      <c r="AW108" s="15"/>
      <c r="AX108" s="15"/>
      <c r="AY108" s="15"/>
      <c r="AZ108" s="15"/>
      <c r="BA108" s="15"/>
      <c r="BB108" s="92"/>
      <c r="BD108" s="522"/>
    </row>
    <row r="109" spans="2:56" ht="15" x14ac:dyDescent="0.25">
      <c r="B109" s="108"/>
      <c r="C109" s="15"/>
      <c r="D109" s="15"/>
      <c r="E109" s="15"/>
      <c r="F109" s="279" t="str">
        <f t="shared" si="8"/>
        <v/>
      </c>
      <c r="G109" s="279"/>
      <c r="H109" s="36"/>
      <c r="I109" s="517"/>
      <c r="K109" s="108"/>
      <c r="L109" s="15"/>
      <c r="M109" s="15"/>
      <c r="N109" s="15"/>
      <c r="O109" s="15"/>
      <c r="P109" s="15"/>
      <c r="Q109" s="15"/>
      <c r="R109" s="15"/>
      <c r="S109" s="15"/>
      <c r="T109" s="92"/>
      <c r="V109" s="108"/>
      <c r="W109" s="15"/>
      <c r="X109" s="15"/>
      <c r="Y109" s="15"/>
      <c r="Z109" s="15"/>
      <c r="AA109" s="15"/>
      <c r="AB109" s="15"/>
      <c r="AC109" s="92"/>
      <c r="AE109" s="519"/>
      <c r="AG109" s="108"/>
      <c r="AH109" s="164"/>
      <c r="AI109" s="205">
        <f t="shared" si="6"/>
        <v>0</v>
      </c>
      <c r="AJ109" s="197" t="e">
        <f t="shared" si="7"/>
        <v>#DIV/0!</v>
      </c>
      <c r="AL109" s="108"/>
      <c r="AM109" s="15"/>
      <c r="AN109" s="15"/>
      <c r="AO109" s="15"/>
      <c r="AP109" s="15"/>
      <c r="AQ109" s="15"/>
      <c r="AR109" s="15"/>
      <c r="AS109" s="92"/>
      <c r="AU109" s="108"/>
      <c r="AV109" s="15"/>
      <c r="AW109" s="15"/>
      <c r="AX109" s="15"/>
      <c r="AY109" s="15"/>
      <c r="AZ109" s="15"/>
      <c r="BA109" s="15"/>
      <c r="BB109" s="92"/>
      <c r="BD109" s="522"/>
    </row>
    <row r="110" spans="2:56" ht="15" x14ac:dyDescent="0.25">
      <c r="B110" s="108"/>
      <c r="C110" s="15"/>
      <c r="D110" s="15"/>
      <c r="E110" s="15"/>
      <c r="F110" s="279" t="str">
        <f t="shared" si="8"/>
        <v/>
      </c>
      <c r="G110" s="279"/>
      <c r="H110" s="36"/>
      <c r="I110" s="517"/>
      <c r="K110" s="108"/>
      <c r="L110" s="15"/>
      <c r="M110" s="15"/>
      <c r="N110" s="15"/>
      <c r="O110" s="15"/>
      <c r="P110" s="15"/>
      <c r="Q110" s="15"/>
      <c r="R110" s="15"/>
      <c r="S110" s="15"/>
      <c r="T110" s="92"/>
      <c r="V110" s="108"/>
      <c r="W110" s="15"/>
      <c r="X110" s="15"/>
      <c r="Y110" s="15"/>
      <c r="Z110" s="15"/>
      <c r="AA110" s="15"/>
      <c r="AB110" s="15"/>
      <c r="AC110" s="92"/>
      <c r="AE110" s="519"/>
      <c r="AG110" s="108"/>
      <c r="AH110" s="164"/>
      <c r="AI110" s="205">
        <f t="shared" si="6"/>
        <v>0</v>
      </c>
      <c r="AJ110" s="197" t="e">
        <f t="shared" si="7"/>
        <v>#DIV/0!</v>
      </c>
      <c r="AL110" s="108"/>
      <c r="AM110" s="15"/>
      <c r="AN110" s="15"/>
      <c r="AO110" s="15"/>
      <c r="AP110" s="15"/>
      <c r="AQ110" s="15"/>
      <c r="AR110" s="15"/>
      <c r="AS110" s="92"/>
      <c r="AU110" s="108"/>
      <c r="AV110" s="15"/>
      <c r="AW110" s="15"/>
      <c r="AX110" s="15"/>
      <c r="AY110" s="15"/>
      <c r="AZ110" s="15"/>
      <c r="BA110" s="15"/>
      <c r="BB110" s="92"/>
      <c r="BD110" s="522"/>
    </row>
    <row r="111" spans="2:56" ht="15" x14ac:dyDescent="0.25">
      <c r="B111" s="108"/>
      <c r="C111" s="15"/>
      <c r="D111" s="15"/>
      <c r="E111" s="15"/>
      <c r="F111" s="279" t="str">
        <f t="shared" si="8"/>
        <v/>
      </c>
      <c r="G111" s="279"/>
      <c r="H111" s="36"/>
      <c r="I111" s="517"/>
      <c r="K111" s="108"/>
      <c r="L111" s="15"/>
      <c r="M111" s="15"/>
      <c r="N111" s="15"/>
      <c r="O111" s="15"/>
      <c r="P111" s="15"/>
      <c r="Q111" s="15"/>
      <c r="R111" s="15"/>
      <c r="S111" s="15"/>
      <c r="T111" s="92"/>
      <c r="V111" s="108"/>
      <c r="W111" s="15"/>
      <c r="X111" s="15"/>
      <c r="Y111" s="15"/>
      <c r="Z111" s="15"/>
      <c r="AA111" s="15"/>
      <c r="AB111" s="15"/>
      <c r="AC111" s="92"/>
      <c r="AE111" s="519"/>
      <c r="AG111" s="108"/>
      <c r="AH111" s="164"/>
      <c r="AI111" s="205">
        <f t="shared" si="6"/>
        <v>0</v>
      </c>
      <c r="AJ111" s="197" t="e">
        <f t="shared" si="7"/>
        <v>#DIV/0!</v>
      </c>
      <c r="AL111" s="108"/>
      <c r="AM111" s="15"/>
      <c r="AN111" s="15"/>
      <c r="AO111" s="15"/>
      <c r="AP111" s="15"/>
      <c r="AQ111" s="15"/>
      <c r="AR111" s="15"/>
      <c r="AS111" s="92"/>
      <c r="AU111" s="108"/>
      <c r="AV111" s="15"/>
      <c r="AW111" s="15"/>
      <c r="AX111" s="15"/>
      <c r="AY111" s="15"/>
      <c r="AZ111" s="15"/>
      <c r="BA111" s="15"/>
      <c r="BB111" s="92"/>
      <c r="BD111" s="522"/>
    </row>
    <row r="112" spans="2:56" ht="15" x14ac:dyDescent="0.25">
      <c r="B112" s="108"/>
      <c r="C112" s="15"/>
      <c r="D112" s="15"/>
      <c r="E112" s="15"/>
      <c r="F112" s="279" t="str">
        <f t="shared" si="8"/>
        <v/>
      </c>
      <c r="G112" s="279"/>
      <c r="H112" s="36"/>
      <c r="I112" s="517"/>
      <c r="K112" s="108"/>
      <c r="L112" s="15"/>
      <c r="M112" s="15"/>
      <c r="N112" s="15"/>
      <c r="O112" s="15"/>
      <c r="P112" s="15"/>
      <c r="Q112" s="15"/>
      <c r="R112" s="15"/>
      <c r="S112" s="15"/>
      <c r="T112" s="92"/>
      <c r="V112" s="108"/>
      <c r="W112" s="15"/>
      <c r="X112" s="15"/>
      <c r="Y112" s="15"/>
      <c r="Z112" s="15"/>
      <c r="AA112" s="15"/>
      <c r="AB112" s="15"/>
      <c r="AC112" s="92"/>
      <c r="AE112" s="519"/>
      <c r="AG112" s="108"/>
      <c r="AH112" s="164"/>
      <c r="AI112" s="205">
        <f t="shared" si="6"/>
        <v>0</v>
      </c>
      <c r="AJ112" s="197" t="e">
        <f t="shared" si="7"/>
        <v>#DIV/0!</v>
      </c>
      <c r="AL112" s="108"/>
      <c r="AM112" s="15"/>
      <c r="AN112" s="15"/>
      <c r="AO112" s="15"/>
      <c r="AP112" s="15"/>
      <c r="AQ112" s="15"/>
      <c r="AR112" s="15"/>
      <c r="AS112" s="92"/>
      <c r="AU112" s="108"/>
      <c r="AV112" s="15"/>
      <c r="AW112" s="15"/>
      <c r="AX112" s="15"/>
      <c r="AY112" s="15"/>
      <c r="AZ112" s="15"/>
      <c r="BA112" s="15"/>
      <c r="BB112" s="92"/>
      <c r="BD112" s="522"/>
    </row>
    <row r="113" spans="2:56" ht="15" x14ac:dyDescent="0.25">
      <c r="B113" s="108"/>
      <c r="C113" s="15"/>
      <c r="D113" s="15"/>
      <c r="E113" s="15"/>
      <c r="F113" s="279" t="str">
        <f t="shared" si="8"/>
        <v/>
      </c>
      <c r="G113" s="279"/>
      <c r="H113" s="36"/>
      <c r="I113" s="517"/>
      <c r="K113" s="108"/>
      <c r="L113" s="15"/>
      <c r="M113" s="15"/>
      <c r="N113" s="15"/>
      <c r="O113" s="15"/>
      <c r="P113" s="15"/>
      <c r="Q113" s="15"/>
      <c r="R113" s="15"/>
      <c r="S113" s="15"/>
      <c r="T113" s="92"/>
      <c r="V113" s="108"/>
      <c r="W113" s="15"/>
      <c r="X113" s="15"/>
      <c r="Y113" s="15"/>
      <c r="Z113" s="15"/>
      <c r="AA113" s="15"/>
      <c r="AB113" s="15"/>
      <c r="AC113" s="92"/>
      <c r="AE113" s="519"/>
      <c r="AG113" s="108"/>
      <c r="AH113" s="164"/>
      <c r="AI113" s="205">
        <f t="shared" si="6"/>
        <v>0</v>
      </c>
      <c r="AJ113" s="197" t="e">
        <f t="shared" si="7"/>
        <v>#DIV/0!</v>
      </c>
      <c r="AL113" s="108"/>
      <c r="AM113" s="15"/>
      <c r="AN113" s="15"/>
      <c r="AO113" s="15"/>
      <c r="AP113" s="15"/>
      <c r="AQ113" s="15"/>
      <c r="AR113" s="15"/>
      <c r="AS113" s="92"/>
      <c r="AU113" s="108"/>
      <c r="AV113" s="15"/>
      <c r="AW113" s="15"/>
      <c r="AX113" s="15"/>
      <c r="AY113" s="15"/>
      <c r="AZ113" s="15"/>
      <c r="BA113" s="15"/>
      <c r="BB113" s="92"/>
      <c r="BD113" s="522"/>
    </row>
    <row r="114" spans="2:56" ht="15" x14ac:dyDescent="0.25">
      <c r="B114" s="108"/>
      <c r="C114" s="15"/>
      <c r="D114" s="15"/>
      <c r="E114" s="15"/>
      <c r="F114" s="279" t="str">
        <f t="shared" si="8"/>
        <v/>
      </c>
      <c r="G114" s="279"/>
      <c r="H114" s="36"/>
      <c r="I114" s="517"/>
      <c r="K114" s="108"/>
      <c r="L114" s="15"/>
      <c r="M114" s="15"/>
      <c r="N114" s="15"/>
      <c r="O114" s="15"/>
      <c r="P114" s="15"/>
      <c r="Q114" s="15"/>
      <c r="R114" s="15"/>
      <c r="S114" s="15"/>
      <c r="T114" s="92"/>
      <c r="V114" s="108"/>
      <c r="W114" s="15"/>
      <c r="X114" s="15"/>
      <c r="Y114" s="15"/>
      <c r="Z114" s="15"/>
      <c r="AA114" s="15"/>
      <c r="AB114" s="15"/>
      <c r="AC114" s="92"/>
      <c r="AE114" s="519"/>
      <c r="AG114" s="108"/>
      <c r="AH114" s="164"/>
      <c r="AI114" s="205">
        <f t="shared" si="6"/>
        <v>0</v>
      </c>
      <c r="AJ114" s="197" t="e">
        <f t="shared" si="7"/>
        <v>#DIV/0!</v>
      </c>
      <c r="AL114" s="108"/>
      <c r="AM114" s="15"/>
      <c r="AN114" s="15"/>
      <c r="AO114" s="15"/>
      <c r="AP114" s="15"/>
      <c r="AQ114" s="15"/>
      <c r="AR114" s="15"/>
      <c r="AS114" s="92"/>
      <c r="AU114" s="108"/>
      <c r="AV114" s="15"/>
      <c r="AW114" s="15"/>
      <c r="AX114" s="15"/>
      <c r="AY114" s="15"/>
      <c r="AZ114" s="15"/>
      <c r="BA114" s="15"/>
      <c r="BB114" s="92"/>
      <c r="BD114" s="522"/>
    </row>
    <row r="115" spans="2:56" ht="15" x14ac:dyDescent="0.25">
      <c r="B115" s="108"/>
      <c r="C115" s="15"/>
      <c r="D115" s="15"/>
      <c r="E115" s="15"/>
      <c r="F115" s="279" t="str">
        <f t="shared" si="8"/>
        <v/>
      </c>
      <c r="G115" s="279"/>
      <c r="H115" s="36"/>
      <c r="I115" s="517"/>
      <c r="K115" s="108"/>
      <c r="L115" s="15"/>
      <c r="M115" s="15"/>
      <c r="N115" s="15"/>
      <c r="O115" s="15"/>
      <c r="P115" s="15"/>
      <c r="Q115" s="15"/>
      <c r="R115" s="15"/>
      <c r="S115" s="15"/>
      <c r="T115" s="92"/>
      <c r="V115" s="108"/>
      <c r="W115" s="15"/>
      <c r="X115" s="15"/>
      <c r="Y115" s="15"/>
      <c r="Z115" s="15"/>
      <c r="AA115" s="15"/>
      <c r="AB115" s="15"/>
      <c r="AC115" s="92"/>
      <c r="AE115" s="519"/>
      <c r="AG115" s="108"/>
      <c r="AH115" s="164"/>
      <c r="AI115" s="205">
        <f t="shared" si="6"/>
        <v>0</v>
      </c>
      <c r="AJ115" s="197" t="e">
        <f t="shared" si="7"/>
        <v>#DIV/0!</v>
      </c>
      <c r="AL115" s="108"/>
      <c r="AM115" s="15"/>
      <c r="AN115" s="15"/>
      <c r="AO115" s="15"/>
      <c r="AP115" s="15"/>
      <c r="AQ115" s="15"/>
      <c r="AR115" s="15"/>
      <c r="AS115" s="92"/>
      <c r="AU115" s="108"/>
      <c r="AV115" s="15"/>
      <c r="AW115" s="15"/>
      <c r="AX115" s="15"/>
      <c r="AY115" s="15"/>
      <c r="AZ115" s="15"/>
      <c r="BA115" s="15"/>
      <c r="BB115" s="92"/>
      <c r="BD115" s="522"/>
    </row>
    <row r="116" spans="2:56" ht="15" x14ac:dyDescent="0.25">
      <c r="B116" s="108"/>
      <c r="C116" s="15"/>
      <c r="D116" s="15"/>
      <c r="E116" s="15"/>
      <c r="F116" s="279" t="str">
        <f t="shared" si="8"/>
        <v/>
      </c>
      <c r="G116" s="279"/>
      <c r="H116" s="36"/>
      <c r="I116" s="517"/>
      <c r="K116" s="108"/>
      <c r="L116" s="15"/>
      <c r="M116" s="15"/>
      <c r="N116" s="15"/>
      <c r="O116" s="15"/>
      <c r="P116" s="15"/>
      <c r="Q116" s="15"/>
      <c r="R116" s="15"/>
      <c r="S116" s="15"/>
      <c r="T116" s="92"/>
      <c r="V116" s="108"/>
      <c r="W116" s="15"/>
      <c r="X116" s="15"/>
      <c r="Y116" s="15"/>
      <c r="Z116" s="15"/>
      <c r="AA116" s="15"/>
      <c r="AB116" s="15"/>
      <c r="AC116" s="92"/>
      <c r="AE116" s="519"/>
      <c r="AG116" s="108"/>
      <c r="AH116" s="164"/>
      <c r="AI116" s="205">
        <f t="shared" si="6"/>
        <v>0</v>
      </c>
      <c r="AJ116" s="197" t="e">
        <f t="shared" si="7"/>
        <v>#DIV/0!</v>
      </c>
      <c r="AL116" s="108"/>
      <c r="AM116" s="15"/>
      <c r="AN116" s="15"/>
      <c r="AO116" s="15"/>
      <c r="AP116" s="15"/>
      <c r="AQ116" s="15"/>
      <c r="AR116" s="15"/>
      <c r="AS116" s="92"/>
      <c r="AU116" s="108"/>
      <c r="AV116" s="15"/>
      <c r="AW116" s="15"/>
      <c r="AX116" s="15"/>
      <c r="AY116" s="15"/>
      <c r="AZ116" s="15"/>
      <c r="BA116" s="15"/>
      <c r="BB116" s="92"/>
      <c r="BD116" s="522"/>
    </row>
    <row r="117" spans="2:56" ht="15" x14ac:dyDescent="0.25">
      <c r="B117" s="108"/>
      <c r="C117" s="15"/>
      <c r="D117" s="15"/>
      <c r="E117" s="15"/>
      <c r="F117" s="279" t="str">
        <f t="shared" si="8"/>
        <v/>
      </c>
      <c r="G117" s="279"/>
      <c r="H117" s="36"/>
      <c r="I117" s="517"/>
      <c r="K117" s="108"/>
      <c r="L117" s="15"/>
      <c r="M117" s="15"/>
      <c r="N117" s="15"/>
      <c r="O117" s="15"/>
      <c r="P117" s="15"/>
      <c r="Q117" s="15"/>
      <c r="R117" s="15"/>
      <c r="S117" s="15"/>
      <c r="T117" s="92"/>
      <c r="V117" s="108"/>
      <c r="W117" s="15"/>
      <c r="X117" s="15"/>
      <c r="Y117" s="15"/>
      <c r="Z117" s="15"/>
      <c r="AA117" s="15"/>
      <c r="AB117" s="15"/>
      <c r="AC117" s="92"/>
      <c r="AE117" s="519"/>
      <c r="AG117" s="108"/>
      <c r="AH117" s="164"/>
      <c r="AI117" s="205">
        <f t="shared" si="6"/>
        <v>0</v>
      </c>
      <c r="AJ117" s="197" t="e">
        <f t="shared" si="7"/>
        <v>#DIV/0!</v>
      </c>
      <c r="AL117" s="108"/>
      <c r="AM117" s="15"/>
      <c r="AN117" s="15"/>
      <c r="AO117" s="15"/>
      <c r="AP117" s="15"/>
      <c r="AQ117" s="15"/>
      <c r="AR117" s="15"/>
      <c r="AS117" s="92"/>
      <c r="AU117" s="108"/>
      <c r="AV117" s="15"/>
      <c r="AW117" s="15"/>
      <c r="AX117" s="15"/>
      <c r="AY117" s="15"/>
      <c r="AZ117" s="15"/>
      <c r="BA117" s="15"/>
      <c r="BB117" s="92"/>
      <c r="BD117" s="522"/>
    </row>
    <row r="118" spans="2:56" ht="15" x14ac:dyDescent="0.25">
      <c r="B118" s="108"/>
      <c r="C118" s="15"/>
      <c r="D118" s="15"/>
      <c r="E118" s="15"/>
      <c r="F118" s="279" t="str">
        <f t="shared" si="8"/>
        <v/>
      </c>
      <c r="G118" s="279"/>
      <c r="H118" s="36"/>
      <c r="I118" s="517"/>
      <c r="K118" s="108"/>
      <c r="L118" s="15"/>
      <c r="M118" s="15"/>
      <c r="N118" s="15"/>
      <c r="O118" s="15"/>
      <c r="P118" s="15"/>
      <c r="Q118" s="15"/>
      <c r="R118" s="15"/>
      <c r="S118" s="15"/>
      <c r="T118" s="92"/>
      <c r="V118" s="108"/>
      <c r="W118" s="15"/>
      <c r="X118" s="15"/>
      <c r="Y118" s="15"/>
      <c r="Z118" s="15"/>
      <c r="AA118" s="15"/>
      <c r="AB118" s="15"/>
      <c r="AC118" s="92"/>
      <c r="AE118" s="519"/>
      <c r="AG118" s="108"/>
      <c r="AH118" s="164"/>
      <c r="AI118" s="205">
        <f t="shared" si="6"/>
        <v>0</v>
      </c>
      <c r="AJ118" s="197" t="e">
        <f t="shared" si="7"/>
        <v>#DIV/0!</v>
      </c>
      <c r="AL118" s="108"/>
      <c r="AM118" s="15"/>
      <c r="AN118" s="15"/>
      <c r="AO118" s="15"/>
      <c r="AP118" s="15"/>
      <c r="AQ118" s="15"/>
      <c r="AR118" s="15"/>
      <c r="AS118" s="92"/>
      <c r="AU118" s="108"/>
      <c r="AV118" s="15"/>
      <c r="AW118" s="15"/>
      <c r="AX118" s="15"/>
      <c r="AY118" s="15"/>
      <c r="AZ118" s="15"/>
      <c r="BA118" s="15"/>
      <c r="BB118" s="92"/>
      <c r="BD118" s="522"/>
    </row>
    <row r="119" spans="2:56" ht="15" x14ac:dyDescent="0.25">
      <c r="B119" s="108"/>
      <c r="C119" s="15"/>
      <c r="D119" s="15"/>
      <c r="E119" s="15"/>
      <c r="F119" s="279" t="str">
        <f t="shared" si="8"/>
        <v/>
      </c>
      <c r="G119" s="279"/>
      <c r="H119" s="36"/>
      <c r="I119" s="517"/>
      <c r="K119" s="108"/>
      <c r="L119" s="15"/>
      <c r="M119" s="15"/>
      <c r="N119" s="15"/>
      <c r="O119" s="15"/>
      <c r="P119" s="15"/>
      <c r="Q119" s="15"/>
      <c r="R119" s="15"/>
      <c r="S119" s="15"/>
      <c r="T119" s="92"/>
      <c r="V119" s="108"/>
      <c r="W119" s="15"/>
      <c r="X119" s="15"/>
      <c r="Y119" s="15"/>
      <c r="Z119" s="15"/>
      <c r="AA119" s="15"/>
      <c r="AB119" s="15"/>
      <c r="AC119" s="92"/>
      <c r="AE119" s="519"/>
      <c r="AG119" s="108"/>
      <c r="AH119" s="164"/>
      <c r="AI119" s="205">
        <f t="shared" si="6"/>
        <v>0</v>
      </c>
      <c r="AJ119" s="197" t="e">
        <f t="shared" si="7"/>
        <v>#DIV/0!</v>
      </c>
      <c r="AL119" s="108"/>
      <c r="AM119" s="15"/>
      <c r="AN119" s="15"/>
      <c r="AO119" s="15"/>
      <c r="AP119" s="15"/>
      <c r="AQ119" s="15"/>
      <c r="AR119" s="15"/>
      <c r="AS119" s="92"/>
      <c r="AU119" s="108"/>
      <c r="AV119" s="15"/>
      <c r="AW119" s="15"/>
      <c r="AX119" s="15"/>
      <c r="AY119" s="15"/>
      <c r="AZ119" s="15"/>
      <c r="BA119" s="15"/>
      <c r="BB119" s="92"/>
      <c r="BD119" s="522"/>
    </row>
    <row r="120" spans="2:56" ht="15" x14ac:dyDescent="0.25">
      <c r="B120" s="108"/>
      <c r="C120" s="15"/>
      <c r="D120" s="15"/>
      <c r="E120" s="15"/>
      <c r="F120" s="279" t="str">
        <f t="shared" si="8"/>
        <v/>
      </c>
      <c r="G120" s="279"/>
      <c r="H120" s="36"/>
      <c r="I120" s="517"/>
      <c r="K120" s="108"/>
      <c r="L120" s="15"/>
      <c r="M120" s="15"/>
      <c r="N120" s="15"/>
      <c r="O120" s="15"/>
      <c r="P120" s="15"/>
      <c r="Q120" s="15"/>
      <c r="R120" s="15"/>
      <c r="S120" s="15"/>
      <c r="T120" s="92"/>
      <c r="V120" s="108"/>
      <c r="W120" s="15"/>
      <c r="X120" s="15"/>
      <c r="Y120" s="15"/>
      <c r="Z120" s="15"/>
      <c r="AA120" s="15"/>
      <c r="AB120" s="15"/>
      <c r="AC120" s="92"/>
      <c r="AE120" s="519"/>
      <c r="AG120" s="108"/>
      <c r="AH120" s="164"/>
      <c r="AI120" s="205">
        <f t="shared" si="6"/>
        <v>0</v>
      </c>
      <c r="AJ120" s="197" t="e">
        <f t="shared" si="7"/>
        <v>#DIV/0!</v>
      </c>
      <c r="AL120" s="108"/>
      <c r="AM120" s="15"/>
      <c r="AN120" s="15"/>
      <c r="AO120" s="15"/>
      <c r="AP120" s="15"/>
      <c r="AQ120" s="15"/>
      <c r="AR120" s="15"/>
      <c r="AS120" s="92"/>
      <c r="AU120" s="108"/>
      <c r="AV120" s="15"/>
      <c r="AW120" s="15"/>
      <c r="AX120" s="15"/>
      <c r="AY120" s="15"/>
      <c r="AZ120" s="15"/>
      <c r="BA120" s="15"/>
      <c r="BB120" s="92"/>
      <c r="BD120" s="522"/>
    </row>
    <row r="121" spans="2:56" ht="15" x14ac:dyDescent="0.25">
      <c r="B121" s="108"/>
      <c r="C121" s="15"/>
      <c r="D121" s="15"/>
      <c r="E121" s="15"/>
      <c r="F121" s="279" t="str">
        <f t="shared" si="8"/>
        <v/>
      </c>
      <c r="G121" s="279"/>
      <c r="H121" s="36"/>
      <c r="I121" s="517"/>
      <c r="K121" s="108"/>
      <c r="L121" s="15"/>
      <c r="M121" s="15"/>
      <c r="N121" s="15"/>
      <c r="O121" s="15"/>
      <c r="P121" s="15"/>
      <c r="Q121" s="15"/>
      <c r="R121" s="15"/>
      <c r="S121" s="15"/>
      <c r="T121" s="92"/>
      <c r="V121" s="108"/>
      <c r="W121" s="15"/>
      <c r="X121" s="15"/>
      <c r="Y121" s="15"/>
      <c r="Z121" s="15"/>
      <c r="AA121" s="15"/>
      <c r="AB121" s="15"/>
      <c r="AC121" s="92"/>
      <c r="AE121" s="519"/>
      <c r="AG121" s="108"/>
      <c r="AH121" s="164"/>
      <c r="AI121" s="205">
        <f t="shared" si="6"/>
        <v>0</v>
      </c>
      <c r="AJ121" s="197" t="e">
        <f t="shared" si="7"/>
        <v>#DIV/0!</v>
      </c>
      <c r="AL121" s="108"/>
      <c r="AM121" s="15"/>
      <c r="AN121" s="15"/>
      <c r="AO121" s="15"/>
      <c r="AP121" s="15"/>
      <c r="AQ121" s="15"/>
      <c r="AR121" s="15"/>
      <c r="AS121" s="92"/>
      <c r="AU121" s="108"/>
      <c r="AV121" s="15"/>
      <c r="AW121" s="15"/>
      <c r="AX121" s="15"/>
      <c r="AY121" s="15"/>
      <c r="AZ121" s="15"/>
      <c r="BA121" s="15"/>
      <c r="BB121" s="92"/>
      <c r="BD121" s="522"/>
    </row>
    <row r="122" spans="2:56" ht="15" x14ac:dyDescent="0.25">
      <c r="B122" s="108"/>
      <c r="C122" s="15"/>
      <c r="D122" s="15"/>
      <c r="E122" s="15"/>
      <c r="F122" s="279" t="str">
        <f t="shared" si="8"/>
        <v/>
      </c>
      <c r="G122" s="279"/>
      <c r="H122" s="36"/>
      <c r="I122" s="517"/>
      <c r="K122" s="108"/>
      <c r="L122" s="15"/>
      <c r="M122" s="15"/>
      <c r="N122" s="15"/>
      <c r="O122" s="15"/>
      <c r="P122" s="15"/>
      <c r="Q122" s="15"/>
      <c r="R122" s="15"/>
      <c r="S122" s="15"/>
      <c r="T122" s="92"/>
      <c r="V122" s="108"/>
      <c r="W122" s="15"/>
      <c r="X122" s="15"/>
      <c r="Y122" s="15"/>
      <c r="Z122" s="15"/>
      <c r="AA122" s="15"/>
      <c r="AB122" s="15"/>
      <c r="AC122" s="92"/>
      <c r="AE122" s="519"/>
      <c r="AG122" s="108"/>
      <c r="AH122" s="164"/>
      <c r="AI122" s="205">
        <f t="shared" si="6"/>
        <v>0</v>
      </c>
      <c r="AJ122" s="197" t="e">
        <f t="shared" si="7"/>
        <v>#DIV/0!</v>
      </c>
      <c r="AL122" s="108"/>
      <c r="AM122" s="15"/>
      <c r="AN122" s="15"/>
      <c r="AO122" s="15"/>
      <c r="AP122" s="15"/>
      <c r="AQ122" s="15"/>
      <c r="AR122" s="15"/>
      <c r="AS122" s="92"/>
      <c r="AU122" s="108"/>
      <c r="AV122" s="15"/>
      <c r="AW122" s="15"/>
      <c r="AX122" s="15"/>
      <c r="AY122" s="15"/>
      <c r="AZ122" s="15"/>
      <c r="BA122" s="15"/>
      <c r="BB122" s="92"/>
      <c r="BD122" s="522"/>
    </row>
    <row r="123" spans="2:56" ht="15" x14ac:dyDescent="0.25">
      <c r="B123" s="108"/>
      <c r="C123" s="15"/>
      <c r="D123" s="15"/>
      <c r="E123" s="15"/>
      <c r="F123" s="279" t="str">
        <f t="shared" si="8"/>
        <v/>
      </c>
      <c r="G123" s="279"/>
      <c r="H123" s="36"/>
      <c r="I123" s="517"/>
      <c r="K123" s="108"/>
      <c r="L123" s="15"/>
      <c r="M123" s="15"/>
      <c r="N123" s="15"/>
      <c r="O123" s="15"/>
      <c r="P123" s="15"/>
      <c r="Q123" s="15"/>
      <c r="R123" s="15"/>
      <c r="S123" s="15"/>
      <c r="T123" s="92"/>
      <c r="V123" s="108"/>
      <c r="W123" s="15"/>
      <c r="X123" s="15"/>
      <c r="Y123" s="15"/>
      <c r="Z123" s="15"/>
      <c r="AA123" s="15"/>
      <c r="AB123" s="15"/>
      <c r="AC123" s="92"/>
      <c r="AE123" s="519"/>
      <c r="AG123" s="108"/>
      <c r="AH123" s="164"/>
      <c r="AI123" s="205">
        <f t="shared" si="6"/>
        <v>0</v>
      </c>
      <c r="AJ123" s="197" t="e">
        <f t="shared" si="7"/>
        <v>#DIV/0!</v>
      </c>
      <c r="AL123" s="108"/>
      <c r="AM123" s="15"/>
      <c r="AN123" s="15"/>
      <c r="AO123" s="15"/>
      <c r="AP123" s="15"/>
      <c r="AQ123" s="15"/>
      <c r="AR123" s="15"/>
      <c r="AS123" s="92"/>
      <c r="AU123" s="108"/>
      <c r="AV123" s="15"/>
      <c r="AW123" s="15"/>
      <c r="AX123" s="15"/>
      <c r="AY123" s="15"/>
      <c r="AZ123" s="15"/>
      <c r="BA123" s="15"/>
      <c r="BB123" s="92"/>
      <c r="BD123" s="522"/>
    </row>
    <row r="124" spans="2:56" ht="15" x14ac:dyDescent="0.25">
      <c r="B124" s="108"/>
      <c r="C124" s="15"/>
      <c r="D124" s="15"/>
      <c r="E124" s="15"/>
      <c r="F124" s="279" t="str">
        <f t="shared" si="8"/>
        <v/>
      </c>
      <c r="G124" s="279"/>
      <c r="H124" s="36"/>
      <c r="I124" s="517"/>
      <c r="K124" s="108"/>
      <c r="L124" s="15"/>
      <c r="M124" s="15"/>
      <c r="N124" s="15"/>
      <c r="O124" s="15"/>
      <c r="P124" s="15"/>
      <c r="Q124" s="15"/>
      <c r="R124" s="15"/>
      <c r="S124" s="15"/>
      <c r="T124" s="92"/>
      <c r="V124" s="108"/>
      <c r="W124" s="15"/>
      <c r="X124" s="15"/>
      <c r="Y124" s="15"/>
      <c r="Z124" s="15"/>
      <c r="AA124" s="15"/>
      <c r="AB124" s="15"/>
      <c r="AC124" s="92"/>
      <c r="AE124" s="519"/>
      <c r="AG124" s="108"/>
      <c r="AH124" s="164"/>
      <c r="AI124" s="205">
        <f t="shared" si="6"/>
        <v>0</v>
      </c>
      <c r="AJ124" s="197" t="e">
        <f t="shared" si="7"/>
        <v>#DIV/0!</v>
      </c>
      <c r="AL124" s="108"/>
      <c r="AM124" s="15"/>
      <c r="AN124" s="15"/>
      <c r="AO124" s="15"/>
      <c r="AP124" s="15"/>
      <c r="AQ124" s="15"/>
      <c r="AR124" s="15"/>
      <c r="AS124" s="92"/>
      <c r="AU124" s="108"/>
      <c r="AV124" s="15"/>
      <c r="AW124" s="15"/>
      <c r="AX124" s="15"/>
      <c r="AY124" s="15"/>
      <c r="AZ124" s="15"/>
      <c r="BA124" s="15"/>
      <c r="BB124" s="92"/>
      <c r="BD124" s="522"/>
    </row>
    <row r="125" spans="2:56" ht="15" x14ac:dyDescent="0.25">
      <c r="B125" s="108"/>
      <c r="C125" s="15"/>
      <c r="D125" s="15"/>
      <c r="E125" s="15"/>
      <c r="F125" s="279" t="str">
        <f t="shared" si="8"/>
        <v/>
      </c>
      <c r="G125" s="279"/>
      <c r="H125" s="36"/>
      <c r="I125" s="517"/>
      <c r="K125" s="108"/>
      <c r="L125" s="15"/>
      <c r="M125" s="15"/>
      <c r="N125" s="15"/>
      <c r="O125" s="15"/>
      <c r="P125" s="15"/>
      <c r="Q125" s="15"/>
      <c r="R125" s="15"/>
      <c r="S125" s="15"/>
      <c r="T125" s="92"/>
      <c r="V125" s="108"/>
      <c r="W125" s="15"/>
      <c r="X125" s="15"/>
      <c r="Y125" s="15"/>
      <c r="Z125" s="15"/>
      <c r="AA125" s="15"/>
      <c r="AB125" s="15"/>
      <c r="AC125" s="92"/>
      <c r="AE125" s="519"/>
      <c r="AG125" s="108"/>
      <c r="AH125" s="164"/>
      <c r="AI125" s="205">
        <f t="shared" si="6"/>
        <v>0</v>
      </c>
      <c r="AJ125" s="197" t="e">
        <f t="shared" si="7"/>
        <v>#DIV/0!</v>
      </c>
      <c r="AL125" s="108"/>
      <c r="AM125" s="15"/>
      <c r="AN125" s="15"/>
      <c r="AO125" s="15"/>
      <c r="AP125" s="15"/>
      <c r="AQ125" s="15"/>
      <c r="AR125" s="15"/>
      <c r="AS125" s="92"/>
      <c r="AU125" s="108"/>
      <c r="AV125" s="15"/>
      <c r="AW125" s="15"/>
      <c r="AX125" s="15"/>
      <c r="AY125" s="15"/>
      <c r="AZ125" s="15"/>
      <c r="BA125" s="15"/>
      <c r="BB125" s="92"/>
      <c r="BD125" s="522"/>
    </row>
    <row r="126" spans="2:56" ht="15" x14ac:dyDescent="0.25">
      <c r="B126" s="108"/>
      <c r="C126" s="15"/>
      <c r="D126" s="15"/>
      <c r="E126" s="15"/>
      <c r="F126" s="279" t="str">
        <f t="shared" si="8"/>
        <v/>
      </c>
      <c r="G126" s="279"/>
      <c r="H126" s="36"/>
      <c r="I126" s="517"/>
      <c r="K126" s="108"/>
      <c r="L126" s="15"/>
      <c r="M126" s="15"/>
      <c r="N126" s="15"/>
      <c r="O126" s="15"/>
      <c r="P126" s="15"/>
      <c r="Q126" s="15"/>
      <c r="R126" s="15"/>
      <c r="S126" s="15"/>
      <c r="T126" s="92"/>
      <c r="V126" s="108"/>
      <c r="W126" s="15"/>
      <c r="X126" s="15"/>
      <c r="Y126" s="15"/>
      <c r="Z126" s="15"/>
      <c r="AA126" s="15"/>
      <c r="AB126" s="15"/>
      <c r="AC126" s="92"/>
      <c r="AE126" s="519"/>
      <c r="AG126" s="108"/>
      <c r="AH126" s="164"/>
      <c r="AI126" s="205">
        <f t="shared" si="6"/>
        <v>0</v>
      </c>
      <c r="AJ126" s="197" t="e">
        <f t="shared" si="7"/>
        <v>#DIV/0!</v>
      </c>
      <c r="AL126" s="108"/>
      <c r="AM126" s="15"/>
      <c r="AN126" s="15"/>
      <c r="AO126" s="15"/>
      <c r="AP126" s="15"/>
      <c r="AQ126" s="15"/>
      <c r="AR126" s="15"/>
      <c r="AS126" s="92"/>
      <c r="AU126" s="108"/>
      <c r="AV126" s="15"/>
      <c r="AW126" s="15"/>
      <c r="AX126" s="15"/>
      <c r="AY126" s="15"/>
      <c r="AZ126" s="15"/>
      <c r="BA126" s="15"/>
      <c r="BB126" s="92"/>
      <c r="BD126" s="522"/>
    </row>
    <row r="127" spans="2:56" ht="15" x14ac:dyDescent="0.25">
      <c r="B127" s="108"/>
      <c r="C127" s="15"/>
      <c r="D127" s="15"/>
      <c r="E127" s="15"/>
      <c r="F127" s="279" t="str">
        <f t="shared" si="8"/>
        <v/>
      </c>
      <c r="G127" s="279"/>
      <c r="H127" s="36"/>
      <c r="I127" s="517"/>
      <c r="K127" s="108"/>
      <c r="L127" s="15"/>
      <c r="M127" s="15"/>
      <c r="N127" s="15"/>
      <c r="O127" s="15"/>
      <c r="P127" s="15"/>
      <c r="Q127" s="15"/>
      <c r="R127" s="15"/>
      <c r="S127" s="15"/>
      <c r="T127" s="92"/>
      <c r="V127" s="108"/>
      <c r="W127" s="15"/>
      <c r="X127" s="15"/>
      <c r="Y127" s="15"/>
      <c r="Z127" s="15"/>
      <c r="AA127" s="15"/>
      <c r="AB127" s="15"/>
      <c r="AC127" s="92"/>
      <c r="AE127" s="519"/>
      <c r="AG127" s="108"/>
      <c r="AH127" s="164"/>
      <c r="AI127" s="205">
        <f t="shared" si="6"/>
        <v>0</v>
      </c>
      <c r="AJ127" s="197" t="e">
        <f t="shared" si="7"/>
        <v>#DIV/0!</v>
      </c>
      <c r="AL127" s="108"/>
      <c r="AM127" s="15"/>
      <c r="AN127" s="15"/>
      <c r="AO127" s="15"/>
      <c r="AP127" s="15"/>
      <c r="AQ127" s="15"/>
      <c r="AR127" s="15"/>
      <c r="AS127" s="92"/>
      <c r="AU127" s="108"/>
      <c r="AV127" s="15"/>
      <c r="AW127" s="15"/>
      <c r="AX127" s="15"/>
      <c r="AY127" s="15"/>
      <c r="AZ127" s="15"/>
      <c r="BA127" s="15"/>
      <c r="BB127" s="92"/>
      <c r="BD127" s="522"/>
    </row>
    <row r="128" spans="2:56" ht="15" x14ac:dyDescent="0.25">
      <c r="B128" s="108"/>
      <c r="C128" s="15"/>
      <c r="D128" s="15"/>
      <c r="E128" s="15"/>
      <c r="F128" s="279" t="str">
        <f t="shared" si="8"/>
        <v/>
      </c>
      <c r="G128" s="279"/>
      <c r="H128" s="36"/>
      <c r="I128" s="517"/>
      <c r="K128" s="108"/>
      <c r="L128" s="15"/>
      <c r="M128" s="15"/>
      <c r="N128" s="15"/>
      <c r="O128" s="15"/>
      <c r="P128" s="15"/>
      <c r="Q128" s="15"/>
      <c r="R128" s="15"/>
      <c r="S128" s="15"/>
      <c r="T128" s="92"/>
      <c r="V128" s="108"/>
      <c r="W128" s="15"/>
      <c r="X128" s="15"/>
      <c r="Y128" s="15"/>
      <c r="Z128" s="15"/>
      <c r="AA128" s="15"/>
      <c r="AB128" s="15"/>
      <c r="AC128" s="92"/>
      <c r="AE128" s="519"/>
      <c r="AG128" s="108"/>
      <c r="AH128" s="164"/>
      <c r="AI128" s="205">
        <f t="shared" si="6"/>
        <v>0</v>
      </c>
      <c r="AJ128" s="197" t="e">
        <f t="shared" si="7"/>
        <v>#DIV/0!</v>
      </c>
      <c r="AL128" s="108"/>
      <c r="AM128" s="15"/>
      <c r="AN128" s="15"/>
      <c r="AO128" s="15"/>
      <c r="AP128" s="15"/>
      <c r="AQ128" s="15"/>
      <c r="AR128" s="15"/>
      <c r="AS128" s="92"/>
      <c r="AU128" s="108"/>
      <c r="AV128" s="15"/>
      <c r="AW128" s="15"/>
      <c r="AX128" s="15"/>
      <c r="AY128" s="15"/>
      <c r="AZ128" s="15"/>
      <c r="BA128" s="15"/>
      <c r="BB128" s="92"/>
      <c r="BD128" s="522"/>
    </row>
    <row r="129" spans="2:56" ht="15" x14ac:dyDescent="0.25">
      <c r="B129" s="108"/>
      <c r="C129" s="15"/>
      <c r="D129" s="15"/>
      <c r="E129" s="15"/>
      <c r="F129" s="279" t="str">
        <f t="shared" si="8"/>
        <v/>
      </c>
      <c r="G129" s="279"/>
      <c r="H129" s="36"/>
      <c r="I129" s="517"/>
      <c r="K129" s="108"/>
      <c r="L129" s="15"/>
      <c r="M129" s="15"/>
      <c r="N129" s="15"/>
      <c r="O129" s="15"/>
      <c r="P129" s="15"/>
      <c r="Q129" s="15"/>
      <c r="R129" s="15"/>
      <c r="S129" s="15"/>
      <c r="T129" s="92"/>
      <c r="V129" s="108"/>
      <c r="W129" s="15"/>
      <c r="X129" s="15"/>
      <c r="Y129" s="15"/>
      <c r="Z129" s="15"/>
      <c r="AA129" s="15"/>
      <c r="AB129" s="15"/>
      <c r="AC129" s="92"/>
      <c r="AE129" s="519"/>
      <c r="AG129" s="108"/>
      <c r="AH129" s="164"/>
      <c r="AI129" s="205">
        <f t="shared" si="6"/>
        <v>0</v>
      </c>
      <c r="AJ129" s="197" t="e">
        <f t="shared" si="7"/>
        <v>#DIV/0!</v>
      </c>
      <c r="AL129" s="108"/>
      <c r="AM129" s="15"/>
      <c r="AN129" s="15"/>
      <c r="AO129" s="15"/>
      <c r="AP129" s="15"/>
      <c r="AQ129" s="15"/>
      <c r="AR129" s="15"/>
      <c r="AS129" s="92"/>
      <c r="AU129" s="108"/>
      <c r="AV129" s="15"/>
      <c r="AW129" s="15"/>
      <c r="AX129" s="15"/>
      <c r="AY129" s="15"/>
      <c r="AZ129" s="15"/>
      <c r="BA129" s="15"/>
      <c r="BB129" s="92"/>
      <c r="BD129" s="522"/>
    </row>
    <row r="130" spans="2:56" ht="15" x14ac:dyDescent="0.25">
      <c r="B130" s="108"/>
      <c r="C130" s="15"/>
      <c r="D130" s="15"/>
      <c r="E130" s="15"/>
      <c r="F130" s="279" t="str">
        <f t="shared" si="8"/>
        <v/>
      </c>
      <c r="G130" s="279"/>
      <c r="H130" s="36"/>
      <c r="I130" s="517"/>
      <c r="K130" s="108"/>
      <c r="L130" s="15"/>
      <c r="M130" s="15"/>
      <c r="N130" s="15"/>
      <c r="O130" s="15"/>
      <c r="P130" s="15"/>
      <c r="Q130" s="15"/>
      <c r="R130" s="15"/>
      <c r="S130" s="15"/>
      <c r="T130" s="92"/>
      <c r="V130" s="108"/>
      <c r="W130" s="15"/>
      <c r="X130" s="15"/>
      <c r="Y130" s="15"/>
      <c r="Z130" s="15"/>
      <c r="AA130" s="15"/>
      <c r="AB130" s="15"/>
      <c r="AC130" s="92"/>
      <c r="AE130" s="519"/>
      <c r="AG130" s="108"/>
      <c r="AH130" s="164"/>
      <c r="AI130" s="205">
        <f t="shared" si="6"/>
        <v>0</v>
      </c>
      <c r="AJ130" s="197" t="e">
        <f t="shared" si="7"/>
        <v>#DIV/0!</v>
      </c>
      <c r="AL130" s="108"/>
      <c r="AM130" s="15"/>
      <c r="AN130" s="15"/>
      <c r="AO130" s="15"/>
      <c r="AP130" s="15"/>
      <c r="AQ130" s="15"/>
      <c r="AR130" s="15"/>
      <c r="AS130" s="92"/>
      <c r="AU130" s="108"/>
      <c r="AV130" s="15"/>
      <c r="AW130" s="15"/>
      <c r="AX130" s="15"/>
      <c r="AY130" s="15"/>
      <c r="AZ130" s="15"/>
      <c r="BA130" s="15"/>
      <c r="BB130" s="92"/>
      <c r="BD130" s="522"/>
    </row>
    <row r="131" spans="2:56" ht="15" x14ac:dyDescent="0.25">
      <c r="B131" s="108"/>
      <c r="C131" s="15"/>
      <c r="D131" s="15"/>
      <c r="E131" s="15"/>
      <c r="F131" s="279" t="str">
        <f t="shared" si="8"/>
        <v/>
      </c>
      <c r="G131" s="279"/>
      <c r="H131" s="36"/>
      <c r="I131" s="517"/>
      <c r="K131" s="108"/>
      <c r="L131" s="15"/>
      <c r="M131" s="15"/>
      <c r="N131" s="15"/>
      <c r="O131" s="15"/>
      <c r="P131" s="15"/>
      <c r="Q131" s="15"/>
      <c r="R131" s="15"/>
      <c r="S131" s="15"/>
      <c r="T131" s="92"/>
      <c r="V131" s="108"/>
      <c r="W131" s="15"/>
      <c r="X131" s="15"/>
      <c r="Y131" s="15"/>
      <c r="Z131" s="15"/>
      <c r="AA131" s="15"/>
      <c r="AB131" s="15"/>
      <c r="AC131" s="92"/>
      <c r="AE131" s="519"/>
      <c r="AG131" s="108"/>
      <c r="AH131" s="164"/>
      <c r="AI131" s="205">
        <f t="shared" si="6"/>
        <v>0</v>
      </c>
      <c r="AJ131" s="197" t="e">
        <f t="shared" si="7"/>
        <v>#DIV/0!</v>
      </c>
      <c r="AL131" s="108"/>
      <c r="AM131" s="15"/>
      <c r="AN131" s="15"/>
      <c r="AO131" s="15"/>
      <c r="AP131" s="15"/>
      <c r="AQ131" s="15"/>
      <c r="AR131" s="15"/>
      <c r="AS131" s="92"/>
      <c r="AU131" s="108"/>
      <c r="AV131" s="15"/>
      <c r="AW131" s="15"/>
      <c r="AX131" s="15"/>
      <c r="AY131" s="15"/>
      <c r="AZ131" s="15"/>
      <c r="BA131" s="15"/>
      <c r="BB131" s="92"/>
      <c r="BD131" s="522"/>
    </row>
    <row r="132" spans="2:56" ht="15" x14ac:dyDescent="0.25">
      <c r="B132" s="108"/>
      <c r="C132" s="15"/>
      <c r="D132" s="15"/>
      <c r="E132" s="15"/>
      <c r="F132" s="279" t="str">
        <f t="shared" si="8"/>
        <v/>
      </c>
      <c r="G132" s="279"/>
      <c r="H132" s="36"/>
      <c r="I132" s="517"/>
      <c r="K132" s="108"/>
      <c r="L132" s="15"/>
      <c r="M132" s="15"/>
      <c r="N132" s="15"/>
      <c r="O132" s="15"/>
      <c r="P132" s="15"/>
      <c r="Q132" s="15"/>
      <c r="R132" s="15"/>
      <c r="S132" s="15"/>
      <c r="T132" s="92"/>
      <c r="V132" s="108"/>
      <c r="W132" s="15"/>
      <c r="X132" s="15"/>
      <c r="Y132" s="15"/>
      <c r="Z132" s="15"/>
      <c r="AA132" s="15"/>
      <c r="AB132" s="15"/>
      <c r="AC132" s="92"/>
      <c r="AE132" s="519"/>
      <c r="AG132" s="108"/>
      <c r="AH132" s="164"/>
      <c r="AI132" s="205">
        <f t="shared" si="6"/>
        <v>0</v>
      </c>
      <c r="AJ132" s="197" t="e">
        <f t="shared" si="7"/>
        <v>#DIV/0!</v>
      </c>
      <c r="AL132" s="108"/>
      <c r="AM132" s="15"/>
      <c r="AN132" s="15"/>
      <c r="AO132" s="15"/>
      <c r="AP132" s="15"/>
      <c r="AQ132" s="15"/>
      <c r="AR132" s="15"/>
      <c r="AS132" s="92"/>
      <c r="AU132" s="108"/>
      <c r="AV132" s="15"/>
      <c r="AW132" s="15"/>
      <c r="AX132" s="15"/>
      <c r="AY132" s="15"/>
      <c r="AZ132" s="15"/>
      <c r="BA132" s="15"/>
      <c r="BB132" s="92"/>
      <c r="BD132" s="522"/>
    </row>
    <row r="133" spans="2:56" ht="15" x14ac:dyDescent="0.25">
      <c r="B133" s="108"/>
      <c r="C133" s="15"/>
      <c r="D133" s="15"/>
      <c r="E133" s="15"/>
      <c r="F133" s="279" t="str">
        <f t="shared" si="8"/>
        <v/>
      </c>
      <c r="G133" s="279"/>
      <c r="H133" s="36"/>
      <c r="I133" s="517"/>
      <c r="K133" s="108"/>
      <c r="L133" s="15"/>
      <c r="M133" s="15"/>
      <c r="N133" s="15"/>
      <c r="O133" s="15"/>
      <c r="P133" s="15"/>
      <c r="Q133" s="15"/>
      <c r="R133" s="15"/>
      <c r="S133" s="15"/>
      <c r="T133" s="92"/>
      <c r="V133" s="108"/>
      <c r="W133" s="15"/>
      <c r="X133" s="15"/>
      <c r="Y133" s="15"/>
      <c r="Z133" s="15"/>
      <c r="AA133" s="15"/>
      <c r="AB133" s="15"/>
      <c r="AC133" s="92"/>
      <c r="AE133" s="519"/>
      <c r="AG133" s="108"/>
      <c r="AH133" s="164"/>
      <c r="AI133" s="205">
        <f t="shared" si="6"/>
        <v>0</v>
      </c>
      <c r="AJ133" s="197" t="e">
        <f t="shared" si="7"/>
        <v>#DIV/0!</v>
      </c>
      <c r="AL133" s="108"/>
      <c r="AM133" s="15"/>
      <c r="AN133" s="15"/>
      <c r="AO133" s="15"/>
      <c r="AP133" s="15"/>
      <c r="AQ133" s="15"/>
      <c r="AR133" s="15"/>
      <c r="AS133" s="92"/>
      <c r="AU133" s="108"/>
      <c r="AV133" s="15"/>
      <c r="AW133" s="15"/>
      <c r="AX133" s="15"/>
      <c r="AY133" s="15"/>
      <c r="AZ133" s="15"/>
      <c r="BA133" s="15"/>
      <c r="BB133" s="92"/>
      <c r="BD133" s="522"/>
    </row>
    <row r="134" spans="2:56" ht="15" x14ac:dyDescent="0.25">
      <c r="B134" s="108"/>
      <c r="C134" s="15"/>
      <c r="D134" s="15"/>
      <c r="E134" s="15"/>
      <c r="F134" s="279" t="str">
        <f t="shared" si="8"/>
        <v/>
      </c>
      <c r="G134" s="279"/>
      <c r="H134" s="36"/>
      <c r="I134" s="517"/>
      <c r="K134" s="108"/>
      <c r="L134" s="15"/>
      <c r="M134" s="15"/>
      <c r="N134" s="15"/>
      <c r="O134" s="15"/>
      <c r="P134" s="15"/>
      <c r="Q134" s="15"/>
      <c r="R134" s="15"/>
      <c r="S134" s="15"/>
      <c r="T134" s="92"/>
      <c r="V134" s="108"/>
      <c r="W134" s="15"/>
      <c r="X134" s="15"/>
      <c r="Y134" s="15"/>
      <c r="Z134" s="15"/>
      <c r="AA134" s="15"/>
      <c r="AB134" s="15"/>
      <c r="AC134" s="92"/>
      <c r="AE134" s="519"/>
      <c r="AG134" s="108"/>
      <c r="AH134" s="164"/>
      <c r="AI134" s="205">
        <f t="shared" si="6"/>
        <v>0</v>
      </c>
      <c r="AJ134" s="197" t="e">
        <f t="shared" si="7"/>
        <v>#DIV/0!</v>
      </c>
      <c r="AL134" s="108"/>
      <c r="AM134" s="15"/>
      <c r="AN134" s="15"/>
      <c r="AO134" s="15"/>
      <c r="AP134" s="15"/>
      <c r="AQ134" s="15"/>
      <c r="AR134" s="15"/>
      <c r="AS134" s="92"/>
      <c r="AU134" s="108"/>
      <c r="AV134" s="15"/>
      <c r="AW134" s="15"/>
      <c r="AX134" s="15"/>
      <c r="AY134" s="15"/>
      <c r="AZ134" s="15"/>
      <c r="BA134" s="15"/>
      <c r="BB134" s="92"/>
      <c r="BD134" s="522"/>
    </row>
    <row r="135" spans="2:56" ht="15" x14ac:dyDescent="0.25">
      <c r="B135" s="108"/>
      <c r="C135" s="15"/>
      <c r="D135" s="15"/>
      <c r="E135" s="15"/>
      <c r="F135" s="279" t="str">
        <f t="shared" si="8"/>
        <v/>
      </c>
      <c r="G135" s="279"/>
      <c r="H135" s="36"/>
      <c r="I135" s="517"/>
      <c r="K135" s="108"/>
      <c r="L135" s="15"/>
      <c r="M135" s="15"/>
      <c r="N135" s="15"/>
      <c r="O135" s="15"/>
      <c r="P135" s="15"/>
      <c r="Q135" s="15"/>
      <c r="R135" s="15"/>
      <c r="S135" s="15"/>
      <c r="T135" s="92"/>
      <c r="V135" s="108"/>
      <c r="W135" s="15"/>
      <c r="X135" s="15"/>
      <c r="Y135" s="15"/>
      <c r="Z135" s="15"/>
      <c r="AA135" s="15"/>
      <c r="AB135" s="15"/>
      <c r="AC135" s="92"/>
      <c r="AE135" s="519"/>
      <c r="AG135" s="108"/>
      <c r="AH135" s="164"/>
      <c r="AI135" s="205">
        <f t="shared" si="6"/>
        <v>0</v>
      </c>
      <c r="AJ135" s="197" t="e">
        <f t="shared" si="7"/>
        <v>#DIV/0!</v>
      </c>
      <c r="AL135" s="108"/>
      <c r="AM135" s="15"/>
      <c r="AN135" s="15"/>
      <c r="AO135" s="15"/>
      <c r="AP135" s="15"/>
      <c r="AQ135" s="15"/>
      <c r="AR135" s="15"/>
      <c r="AS135" s="92"/>
      <c r="AU135" s="108"/>
      <c r="AV135" s="15"/>
      <c r="AW135" s="15"/>
      <c r="AX135" s="15"/>
      <c r="AY135" s="15"/>
      <c r="AZ135" s="15"/>
      <c r="BA135" s="15"/>
      <c r="BB135" s="92"/>
      <c r="BD135" s="522"/>
    </row>
    <row r="136" spans="2:56" ht="15" x14ac:dyDescent="0.25">
      <c r="B136" s="108"/>
      <c r="C136" s="15"/>
      <c r="D136" s="15"/>
      <c r="E136" s="15"/>
      <c r="F136" s="279" t="str">
        <f t="shared" ref="F136:F157" si="9">IF(G136="PCDW16a","Resilience",IF(G136="PCDW16b","Resilience Interconnector",IF(G136="PCDW16c","Reservoir Safety",IF(G136="PCDWW32","Resilience climate change uplift",""))))</f>
        <v/>
      </c>
      <c r="G136" s="279"/>
      <c r="H136" s="36"/>
      <c r="I136" s="517"/>
      <c r="K136" s="108"/>
      <c r="L136" s="15"/>
      <c r="M136" s="15"/>
      <c r="N136" s="15"/>
      <c r="O136" s="15"/>
      <c r="P136" s="15"/>
      <c r="Q136" s="15"/>
      <c r="R136" s="15"/>
      <c r="S136" s="15"/>
      <c r="T136" s="92"/>
      <c r="V136" s="108"/>
      <c r="W136" s="15"/>
      <c r="X136" s="15"/>
      <c r="Y136" s="15"/>
      <c r="Z136" s="15"/>
      <c r="AA136" s="15"/>
      <c r="AB136" s="15"/>
      <c r="AC136" s="92"/>
      <c r="AE136" s="519"/>
      <c r="AG136" s="108"/>
      <c r="AH136" s="164"/>
      <c r="AI136" s="205">
        <f t="shared" si="6"/>
        <v>0</v>
      </c>
      <c r="AJ136" s="197" t="e">
        <f t="shared" si="7"/>
        <v>#DIV/0!</v>
      </c>
      <c r="AL136" s="108"/>
      <c r="AM136" s="15"/>
      <c r="AN136" s="15"/>
      <c r="AO136" s="15"/>
      <c r="AP136" s="15"/>
      <c r="AQ136" s="15"/>
      <c r="AR136" s="15"/>
      <c r="AS136" s="92"/>
      <c r="AU136" s="108"/>
      <c r="AV136" s="15"/>
      <c r="AW136" s="15"/>
      <c r="AX136" s="15"/>
      <c r="AY136" s="15"/>
      <c r="AZ136" s="15"/>
      <c r="BA136" s="15"/>
      <c r="BB136" s="92"/>
      <c r="BD136" s="522"/>
    </row>
    <row r="137" spans="2:56" ht="15" x14ac:dyDescent="0.25">
      <c r="B137" s="108"/>
      <c r="C137" s="15"/>
      <c r="D137" s="15"/>
      <c r="E137" s="15"/>
      <c r="F137" s="279" t="str">
        <f t="shared" si="9"/>
        <v/>
      </c>
      <c r="G137" s="279"/>
      <c r="H137" s="36"/>
      <c r="I137" s="517"/>
      <c r="K137" s="108"/>
      <c r="L137" s="15"/>
      <c r="M137" s="15"/>
      <c r="N137" s="15"/>
      <c r="O137" s="15"/>
      <c r="P137" s="15"/>
      <c r="Q137" s="15"/>
      <c r="R137" s="15"/>
      <c r="S137" s="15"/>
      <c r="T137" s="92"/>
      <c r="V137" s="108"/>
      <c r="W137" s="15"/>
      <c r="X137" s="15"/>
      <c r="Y137" s="15"/>
      <c r="Z137" s="15"/>
      <c r="AA137" s="15"/>
      <c r="AB137" s="15"/>
      <c r="AC137" s="92"/>
      <c r="AE137" s="519"/>
      <c r="AG137" s="108"/>
      <c r="AH137" s="164"/>
      <c r="AI137" s="205">
        <f t="shared" ref="AI137:AI157" si="10">SUM(AG137:AH137)</f>
        <v>0</v>
      </c>
      <c r="AJ137" s="197" t="e">
        <f t="shared" ref="AJ137:AJ157" si="11">AG137/AI137</f>
        <v>#DIV/0!</v>
      </c>
      <c r="AL137" s="108"/>
      <c r="AM137" s="15"/>
      <c r="AN137" s="15"/>
      <c r="AO137" s="15"/>
      <c r="AP137" s="15"/>
      <c r="AQ137" s="15"/>
      <c r="AR137" s="15"/>
      <c r="AS137" s="92"/>
      <c r="AU137" s="108"/>
      <c r="AV137" s="15"/>
      <c r="AW137" s="15"/>
      <c r="AX137" s="15"/>
      <c r="AY137" s="15"/>
      <c r="AZ137" s="15"/>
      <c r="BA137" s="15"/>
      <c r="BB137" s="92"/>
      <c r="BD137" s="522"/>
    </row>
    <row r="138" spans="2:56" ht="15" x14ac:dyDescent="0.25">
      <c r="B138" s="108"/>
      <c r="C138" s="15"/>
      <c r="D138" s="15"/>
      <c r="E138" s="15"/>
      <c r="F138" s="279" t="str">
        <f t="shared" si="9"/>
        <v/>
      </c>
      <c r="G138" s="279"/>
      <c r="H138" s="36"/>
      <c r="I138" s="517"/>
      <c r="K138" s="108"/>
      <c r="L138" s="15"/>
      <c r="M138" s="15"/>
      <c r="N138" s="15"/>
      <c r="O138" s="15"/>
      <c r="P138" s="15"/>
      <c r="Q138" s="15"/>
      <c r="R138" s="15"/>
      <c r="S138" s="15"/>
      <c r="T138" s="92"/>
      <c r="V138" s="108"/>
      <c r="W138" s="15"/>
      <c r="X138" s="15"/>
      <c r="Y138" s="15"/>
      <c r="Z138" s="15"/>
      <c r="AA138" s="15"/>
      <c r="AB138" s="15"/>
      <c r="AC138" s="92"/>
      <c r="AE138" s="519"/>
      <c r="AG138" s="108"/>
      <c r="AH138" s="164"/>
      <c r="AI138" s="205">
        <f t="shared" si="10"/>
        <v>0</v>
      </c>
      <c r="AJ138" s="197" t="e">
        <f t="shared" si="11"/>
        <v>#DIV/0!</v>
      </c>
      <c r="AL138" s="108"/>
      <c r="AM138" s="15"/>
      <c r="AN138" s="15"/>
      <c r="AO138" s="15"/>
      <c r="AP138" s="15"/>
      <c r="AQ138" s="15"/>
      <c r="AR138" s="15"/>
      <c r="AS138" s="92"/>
      <c r="AU138" s="108"/>
      <c r="AV138" s="15"/>
      <c r="AW138" s="15"/>
      <c r="AX138" s="15"/>
      <c r="AY138" s="15"/>
      <c r="AZ138" s="15"/>
      <c r="BA138" s="15"/>
      <c r="BB138" s="92"/>
      <c r="BD138" s="522"/>
    </row>
    <row r="139" spans="2:56" ht="15" x14ac:dyDescent="0.25">
      <c r="B139" s="108"/>
      <c r="C139" s="15"/>
      <c r="D139" s="15"/>
      <c r="E139" s="15"/>
      <c r="F139" s="279" t="str">
        <f t="shared" si="9"/>
        <v/>
      </c>
      <c r="G139" s="279"/>
      <c r="H139" s="36"/>
      <c r="I139" s="517"/>
      <c r="K139" s="108"/>
      <c r="L139" s="15"/>
      <c r="M139" s="15"/>
      <c r="N139" s="15"/>
      <c r="O139" s="15"/>
      <c r="P139" s="15"/>
      <c r="Q139" s="15"/>
      <c r="R139" s="15"/>
      <c r="S139" s="15"/>
      <c r="T139" s="92"/>
      <c r="V139" s="108"/>
      <c r="W139" s="15"/>
      <c r="X139" s="15"/>
      <c r="Y139" s="15"/>
      <c r="Z139" s="15"/>
      <c r="AA139" s="15"/>
      <c r="AB139" s="15"/>
      <c r="AC139" s="92"/>
      <c r="AE139" s="519"/>
      <c r="AG139" s="108"/>
      <c r="AH139" s="164"/>
      <c r="AI139" s="205">
        <f t="shared" si="10"/>
        <v>0</v>
      </c>
      <c r="AJ139" s="197" t="e">
        <f t="shared" si="11"/>
        <v>#DIV/0!</v>
      </c>
      <c r="AL139" s="108"/>
      <c r="AM139" s="15"/>
      <c r="AN139" s="15"/>
      <c r="AO139" s="15"/>
      <c r="AP139" s="15"/>
      <c r="AQ139" s="15"/>
      <c r="AR139" s="15"/>
      <c r="AS139" s="92"/>
      <c r="AU139" s="108"/>
      <c r="AV139" s="15"/>
      <c r="AW139" s="15"/>
      <c r="AX139" s="15"/>
      <c r="AY139" s="15"/>
      <c r="AZ139" s="15"/>
      <c r="BA139" s="15"/>
      <c r="BB139" s="92"/>
      <c r="BD139" s="522"/>
    </row>
    <row r="140" spans="2:56" ht="15" x14ac:dyDescent="0.25">
      <c r="B140" s="108"/>
      <c r="C140" s="15"/>
      <c r="D140" s="15"/>
      <c r="E140" s="15"/>
      <c r="F140" s="279" t="str">
        <f t="shared" si="9"/>
        <v/>
      </c>
      <c r="G140" s="279"/>
      <c r="H140" s="36"/>
      <c r="I140" s="517"/>
      <c r="K140" s="108"/>
      <c r="L140" s="15"/>
      <c r="M140" s="15"/>
      <c r="N140" s="15"/>
      <c r="O140" s="15"/>
      <c r="P140" s="15"/>
      <c r="Q140" s="15"/>
      <c r="R140" s="15"/>
      <c r="S140" s="15"/>
      <c r="T140" s="92"/>
      <c r="V140" s="108"/>
      <c r="W140" s="15"/>
      <c r="X140" s="15"/>
      <c r="Y140" s="15"/>
      <c r="Z140" s="15"/>
      <c r="AA140" s="15"/>
      <c r="AB140" s="15"/>
      <c r="AC140" s="92"/>
      <c r="AE140" s="519"/>
      <c r="AG140" s="108"/>
      <c r="AH140" s="164"/>
      <c r="AI140" s="205">
        <f t="shared" si="10"/>
        <v>0</v>
      </c>
      <c r="AJ140" s="197" t="e">
        <f t="shared" si="11"/>
        <v>#DIV/0!</v>
      </c>
      <c r="AL140" s="108"/>
      <c r="AM140" s="15"/>
      <c r="AN140" s="15"/>
      <c r="AO140" s="15"/>
      <c r="AP140" s="15"/>
      <c r="AQ140" s="15"/>
      <c r="AR140" s="15"/>
      <c r="AS140" s="92"/>
      <c r="AU140" s="108"/>
      <c r="AV140" s="15"/>
      <c r="AW140" s="15"/>
      <c r="AX140" s="15"/>
      <c r="AY140" s="15"/>
      <c r="AZ140" s="15"/>
      <c r="BA140" s="15"/>
      <c r="BB140" s="92"/>
      <c r="BD140" s="522"/>
    </row>
    <row r="141" spans="2:56" ht="15" x14ac:dyDescent="0.25">
      <c r="B141" s="108"/>
      <c r="C141" s="15"/>
      <c r="D141" s="15"/>
      <c r="E141" s="15"/>
      <c r="F141" s="279" t="str">
        <f t="shared" si="9"/>
        <v/>
      </c>
      <c r="G141" s="279"/>
      <c r="H141" s="36"/>
      <c r="I141" s="517"/>
      <c r="K141" s="108"/>
      <c r="L141" s="15"/>
      <c r="M141" s="15"/>
      <c r="N141" s="15"/>
      <c r="O141" s="15"/>
      <c r="P141" s="15"/>
      <c r="Q141" s="15"/>
      <c r="R141" s="15"/>
      <c r="S141" s="15"/>
      <c r="T141" s="92"/>
      <c r="V141" s="108"/>
      <c r="W141" s="15"/>
      <c r="X141" s="15"/>
      <c r="Y141" s="15"/>
      <c r="Z141" s="15"/>
      <c r="AA141" s="15"/>
      <c r="AB141" s="15"/>
      <c r="AC141" s="92"/>
      <c r="AE141" s="519"/>
      <c r="AG141" s="108"/>
      <c r="AH141" s="164"/>
      <c r="AI141" s="205">
        <f t="shared" si="10"/>
        <v>0</v>
      </c>
      <c r="AJ141" s="197" t="e">
        <f t="shared" si="11"/>
        <v>#DIV/0!</v>
      </c>
      <c r="AL141" s="108"/>
      <c r="AM141" s="15"/>
      <c r="AN141" s="15"/>
      <c r="AO141" s="15"/>
      <c r="AP141" s="15"/>
      <c r="AQ141" s="15"/>
      <c r="AR141" s="15"/>
      <c r="AS141" s="92"/>
      <c r="AU141" s="108"/>
      <c r="AV141" s="15"/>
      <c r="AW141" s="15"/>
      <c r="AX141" s="15"/>
      <c r="AY141" s="15"/>
      <c r="AZ141" s="15"/>
      <c r="BA141" s="15"/>
      <c r="BB141" s="92"/>
      <c r="BD141" s="522"/>
    </row>
    <row r="142" spans="2:56" ht="15" x14ac:dyDescent="0.25">
      <c r="B142" s="108"/>
      <c r="C142" s="15"/>
      <c r="D142" s="15"/>
      <c r="E142" s="15"/>
      <c r="F142" s="279" t="str">
        <f t="shared" si="9"/>
        <v/>
      </c>
      <c r="G142" s="279"/>
      <c r="H142" s="36"/>
      <c r="I142" s="517"/>
      <c r="K142" s="108"/>
      <c r="L142" s="15"/>
      <c r="M142" s="15"/>
      <c r="N142" s="15"/>
      <c r="O142" s="15"/>
      <c r="P142" s="15"/>
      <c r="Q142" s="15"/>
      <c r="R142" s="15"/>
      <c r="S142" s="15"/>
      <c r="T142" s="92"/>
      <c r="V142" s="108"/>
      <c r="W142" s="15"/>
      <c r="X142" s="15"/>
      <c r="Y142" s="15"/>
      <c r="Z142" s="15"/>
      <c r="AA142" s="15"/>
      <c r="AB142" s="15"/>
      <c r="AC142" s="92"/>
      <c r="AE142" s="519"/>
      <c r="AG142" s="108"/>
      <c r="AH142" s="164"/>
      <c r="AI142" s="205">
        <f t="shared" si="10"/>
        <v>0</v>
      </c>
      <c r="AJ142" s="197" t="e">
        <f t="shared" si="11"/>
        <v>#DIV/0!</v>
      </c>
      <c r="AL142" s="108"/>
      <c r="AM142" s="15"/>
      <c r="AN142" s="15"/>
      <c r="AO142" s="15"/>
      <c r="AP142" s="15"/>
      <c r="AQ142" s="15"/>
      <c r="AR142" s="15"/>
      <c r="AS142" s="92"/>
      <c r="AU142" s="108"/>
      <c r="AV142" s="15"/>
      <c r="AW142" s="15"/>
      <c r="AX142" s="15"/>
      <c r="AY142" s="15"/>
      <c r="AZ142" s="15"/>
      <c r="BA142" s="15"/>
      <c r="BB142" s="92"/>
      <c r="BD142" s="522"/>
    </row>
    <row r="143" spans="2:56" ht="15" x14ac:dyDescent="0.25">
      <c r="B143" s="108"/>
      <c r="C143" s="15"/>
      <c r="D143" s="15"/>
      <c r="E143" s="15"/>
      <c r="F143" s="279" t="str">
        <f t="shared" si="9"/>
        <v/>
      </c>
      <c r="G143" s="279"/>
      <c r="H143" s="36"/>
      <c r="I143" s="517"/>
      <c r="K143" s="108"/>
      <c r="L143" s="15"/>
      <c r="M143" s="15"/>
      <c r="N143" s="15"/>
      <c r="O143" s="15"/>
      <c r="P143" s="15"/>
      <c r="Q143" s="15"/>
      <c r="R143" s="15"/>
      <c r="S143" s="15"/>
      <c r="T143" s="92"/>
      <c r="V143" s="108"/>
      <c r="W143" s="15"/>
      <c r="X143" s="15"/>
      <c r="Y143" s="15"/>
      <c r="Z143" s="15"/>
      <c r="AA143" s="15"/>
      <c r="AB143" s="15"/>
      <c r="AC143" s="92"/>
      <c r="AE143" s="519"/>
      <c r="AG143" s="108"/>
      <c r="AH143" s="164"/>
      <c r="AI143" s="205">
        <f t="shared" si="10"/>
        <v>0</v>
      </c>
      <c r="AJ143" s="197" t="e">
        <f t="shared" si="11"/>
        <v>#DIV/0!</v>
      </c>
      <c r="AL143" s="108"/>
      <c r="AM143" s="15"/>
      <c r="AN143" s="15"/>
      <c r="AO143" s="15"/>
      <c r="AP143" s="15"/>
      <c r="AQ143" s="15"/>
      <c r="AR143" s="15"/>
      <c r="AS143" s="92"/>
      <c r="AU143" s="108"/>
      <c r="AV143" s="15"/>
      <c r="AW143" s="15"/>
      <c r="AX143" s="15"/>
      <c r="AY143" s="15"/>
      <c r="AZ143" s="15"/>
      <c r="BA143" s="15"/>
      <c r="BB143" s="92"/>
      <c r="BD143" s="522"/>
    </row>
    <row r="144" spans="2:56" ht="15" x14ac:dyDescent="0.25">
      <c r="B144" s="108"/>
      <c r="C144" s="15"/>
      <c r="D144" s="15"/>
      <c r="E144" s="15"/>
      <c r="F144" s="279" t="str">
        <f t="shared" si="9"/>
        <v/>
      </c>
      <c r="G144" s="279"/>
      <c r="H144" s="36"/>
      <c r="I144" s="517"/>
      <c r="K144" s="108"/>
      <c r="L144" s="15"/>
      <c r="M144" s="15"/>
      <c r="N144" s="15"/>
      <c r="O144" s="15"/>
      <c r="P144" s="15"/>
      <c r="Q144" s="15"/>
      <c r="R144" s="15"/>
      <c r="S144" s="15"/>
      <c r="T144" s="92"/>
      <c r="V144" s="108"/>
      <c r="W144" s="15"/>
      <c r="X144" s="15"/>
      <c r="Y144" s="15"/>
      <c r="Z144" s="15"/>
      <c r="AA144" s="15"/>
      <c r="AB144" s="15"/>
      <c r="AC144" s="92"/>
      <c r="AE144" s="519"/>
      <c r="AG144" s="108"/>
      <c r="AH144" s="164"/>
      <c r="AI144" s="205">
        <f t="shared" si="10"/>
        <v>0</v>
      </c>
      <c r="AJ144" s="197" t="e">
        <f t="shared" si="11"/>
        <v>#DIV/0!</v>
      </c>
      <c r="AL144" s="108"/>
      <c r="AM144" s="15"/>
      <c r="AN144" s="15"/>
      <c r="AO144" s="15"/>
      <c r="AP144" s="15"/>
      <c r="AQ144" s="15"/>
      <c r="AR144" s="15"/>
      <c r="AS144" s="92"/>
      <c r="AU144" s="108"/>
      <c r="AV144" s="15"/>
      <c r="AW144" s="15"/>
      <c r="AX144" s="15"/>
      <c r="AY144" s="15"/>
      <c r="AZ144" s="15"/>
      <c r="BA144" s="15"/>
      <c r="BB144" s="92"/>
      <c r="BD144" s="522"/>
    </row>
    <row r="145" spans="2:56" ht="15" x14ac:dyDescent="0.25">
      <c r="B145" s="108"/>
      <c r="C145" s="15"/>
      <c r="D145" s="15"/>
      <c r="E145" s="15"/>
      <c r="F145" s="279" t="str">
        <f t="shared" si="9"/>
        <v/>
      </c>
      <c r="G145" s="279"/>
      <c r="H145" s="36"/>
      <c r="I145" s="517"/>
      <c r="K145" s="108"/>
      <c r="L145" s="15"/>
      <c r="M145" s="15"/>
      <c r="N145" s="15"/>
      <c r="O145" s="15"/>
      <c r="P145" s="15"/>
      <c r="Q145" s="15"/>
      <c r="R145" s="15"/>
      <c r="S145" s="15"/>
      <c r="T145" s="92"/>
      <c r="V145" s="108"/>
      <c r="W145" s="15"/>
      <c r="X145" s="15"/>
      <c r="Y145" s="15"/>
      <c r="Z145" s="15"/>
      <c r="AA145" s="15"/>
      <c r="AB145" s="15"/>
      <c r="AC145" s="92"/>
      <c r="AE145" s="519"/>
      <c r="AG145" s="108"/>
      <c r="AH145" s="164"/>
      <c r="AI145" s="205">
        <f t="shared" si="10"/>
        <v>0</v>
      </c>
      <c r="AJ145" s="197" t="e">
        <f t="shared" si="11"/>
        <v>#DIV/0!</v>
      </c>
      <c r="AL145" s="108"/>
      <c r="AM145" s="15"/>
      <c r="AN145" s="15"/>
      <c r="AO145" s="15"/>
      <c r="AP145" s="15"/>
      <c r="AQ145" s="15"/>
      <c r="AR145" s="15"/>
      <c r="AS145" s="92"/>
      <c r="AU145" s="108"/>
      <c r="AV145" s="15"/>
      <c r="AW145" s="15"/>
      <c r="AX145" s="15"/>
      <c r="AY145" s="15"/>
      <c r="AZ145" s="15"/>
      <c r="BA145" s="15"/>
      <c r="BB145" s="92"/>
      <c r="BD145" s="522"/>
    </row>
    <row r="146" spans="2:56" ht="15" x14ac:dyDescent="0.25">
      <c r="B146" s="108"/>
      <c r="C146" s="15"/>
      <c r="D146" s="15"/>
      <c r="E146" s="15"/>
      <c r="F146" s="279" t="str">
        <f t="shared" si="9"/>
        <v/>
      </c>
      <c r="G146" s="279"/>
      <c r="H146" s="36"/>
      <c r="I146" s="517"/>
      <c r="K146" s="108"/>
      <c r="L146" s="15"/>
      <c r="M146" s="15"/>
      <c r="N146" s="15"/>
      <c r="O146" s="15"/>
      <c r="P146" s="15"/>
      <c r="Q146" s="15"/>
      <c r="R146" s="15"/>
      <c r="S146" s="15"/>
      <c r="T146" s="92"/>
      <c r="V146" s="108"/>
      <c r="W146" s="15"/>
      <c r="X146" s="15"/>
      <c r="Y146" s="15"/>
      <c r="Z146" s="15"/>
      <c r="AA146" s="15"/>
      <c r="AB146" s="15"/>
      <c r="AC146" s="92"/>
      <c r="AE146" s="519"/>
      <c r="AG146" s="108"/>
      <c r="AH146" s="164"/>
      <c r="AI146" s="205">
        <f t="shared" si="10"/>
        <v>0</v>
      </c>
      <c r="AJ146" s="197" t="e">
        <f t="shared" si="11"/>
        <v>#DIV/0!</v>
      </c>
      <c r="AL146" s="108"/>
      <c r="AM146" s="15"/>
      <c r="AN146" s="15"/>
      <c r="AO146" s="15"/>
      <c r="AP146" s="15"/>
      <c r="AQ146" s="15"/>
      <c r="AR146" s="15"/>
      <c r="AS146" s="92"/>
      <c r="AU146" s="108"/>
      <c r="AV146" s="15"/>
      <c r="AW146" s="15"/>
      <c r="AX146" s="15"/>
      <c r="AY146" s="15"/>
      <c r="AZ146" s="15"/>
      <c r="BA146" s="15"/>
      <c r="BB146" s="92"/>
      <c r="BD146" s="522"/>
    </row>
    <row r="147" spans="2:56" ht="15" x14ac:dyDescent="0.25">
      <c r="B147" s="108"/>
      <c r="C147" s="15"/>
      <c r="D147" s="15"/>
      <c r="E147" s="15"/>
      <c r="F147" s="279" t="str">
        <f t="shared" si="9"/>
        <v/>
      </c>
      <c r="G147" s="279"/>
      <c r="H147" s="36"/>
      <c r="I147" s="517"/>
      <c r="K147" s="108"/>
      <c r="L147" s="15"/>
      <c r="M147" s="15"/>
      <c r="N147" s="15"/>
      <c r="O147" s="15"/>
      <c r="P147" s="15"/>
      <c r="Q147" s="15"/>
      <c r="R147" s="15"/>
      <c r="S147" s="15"/>
      <c r="T147" s="92"/>
      <c r="V147" s="108"/>
      <c r="W147" s="15"/>
      <c r="X147" s="15"/>
      <c r="Y147" s="15"/>
      <c r="Z147" s="15"/>
      <c r="AA147" s="15"/>
      <c r="AB147" s="15"/>
      <c r="AC147" s="92"/>
      <c r="AE147" s="519"/>
      <c r="AG147" s="108"/>
      <c r="AH147" s="164"/>
      <c r="AI147" s="205">
        <f t="shared" si="10"/>
        <v>0</v>
      </c>
      <c r="AJ147" s="197" t="e">
        <f t="shared" si="11"/>
        <v>#DIV/0!</v>
      </c>
      <c r="AL147" s="108"/>
      <c r="AM147" s="15"/>
      <c r="AN147" s="15"/>
      <c r="AO147" s="15"/>
      <c r="AP147" s="15"/>
      <c r="AQ147" s="15"/>
      <c r="AR147" s="15"/>
      <c r="AS147" s="92"/>
      <c r="AU147" s="108"/>
      <c r="AV147" s="15"/>
      <c r="AW147" s="15"/>
      <c r="AX147" s="15"/>
      <c r="AY147" s="15"/>
      <c r="AZ147" s="15"/>
      <c r="BA147" s="15"/>
      <c r="BB147" s="92"/>
      <c r="BD147" s="522"/>
    </row>
    <row r="148" spans="2:56" ht="15" x14ac:dyDescent="0.25">
      <c r="B148" s="108"/>
      <c r="C148" s="15"/>
      <c r="D148" s="15"/>
      <c r="E148" s="15"/>
      <c r="F148" s="279" t="str">
        <f t="shared" si="9"/>
        <v/>
      </c>
      <c r="G148" s="279"/>
      <c r="H148" s="36"/>
      <c r="I148" s="517"/>
      <c r="K148" s="108"/>
      <c r="L148" s="15"/>
      <c r="M148" s="15"/>
      <c r="N148" s="15"/>
      <c r="O148" s="15"/>
      <c r="P148" s="15"/>
      <c r="Q148" s="15"/>
      <c r="R148" s="15"/>
      <c r="S148" s="15"/>
      <c r="T148" s="92"/>
      <c r="V148" s="108"/>
      <c r="W148" s="15"/>
      <c r="X148" s="15"/>
      <c r="Y148" s="15"/>
      <c r="Z148" s="15"/>
      <c r="AA148" s="15"/>
      <c r="AB148" s="15"/>
      <c r="AC148" s="92"/>
      <c r="AE148" s="519"/>
      <c r="AG148" s="108"/>
      <c r="AH148" s="164"/>
      <c r="AI148" s="205">
        <f t="shared" si="10"/>
        <v>0</v>
      </c>
      <c r="AJ148" s="197" t="e">
        <f t="shared" si="11"/>
        <v>#DIV/0!</v>
      </c>
      <c r="AL148" s="108"/>
      <c r="AM148" s="15"/>
      <c r="AN148" s="15"/>
      <c r="AO148" s="15"/>
      <c r="AP148" s="15"/>
      <c r="AQ148" s="15"/>
      <c r="AR148" s="15"/>
      <c r="AS148" s="92"/>
      <c r="AU148" s="108"/>
      <c r="AV148" s="15"/>
      <c r="AW148" s="15"/>
      <c r="AX148" s="15"/>
      <c r="AY148" s="15"/>
      <c r="AZ148" s="15"/>
      <c r="BA148" s="15"/>
      <c r="BB148" s="92"/>
      <c r="BD148" s="522"/>
    </row>
    <row r="149" spans="2:56" ht="15" x14ac:dyDescent="0.25">
      <c r="B149" s="108"/>
      <c r="C149" s="15"/>
      <c r="D149" s="15"/>
      <c r="E149" s="15"/>
      <c r="F149" s="279" t="str">
        <f t="shared" si="9"/>
        <v/>
      </c>
      <c r="G149" s="279"/>
      <c r="H149" s="36"/>
      <c r="I149" s="517"/>
      <c r="K149" s="108"/>
      <c r="L149" s="15"/>
      <c r="M149" s="15"/>
      <c r="N149" s="15"/>
      <c r="O149" s="15"/>
      <c r="P149" s="15"/>
      <c r="Q149" s="15"/>
      <c r="R149" s="15"/>
      <c r="S149" s="15"/>
      <c r="T149" s="92"/>
      <c r="V149" s="108"/>
      <c r="W149" s="15"/>
      <c r="X149" s="15"/>
      <c r="Y149" s="15"/>
      <c r="Z149" s="15"/>
      <c r="AA149" s="15"/>
      <c r="AB149" s="15"/>
      <c r="AC149" s="92"/>
      <c r="AE149" s="519"/>
      <c r="AG149" s="108"/>
      <c r="AH149" s="164"/>
      <c r="AI149" s="205">
        <f t="shared" si="10"/>
        <v>0</v>
      </c>
      <c r="AJ149" s="197" t="e">
        <f t="shared" si="11"/>
        <v>#DIV/0!</v>
      </c>
      <c r="AL149" s="108"/>
      <c r="AM149" s="15"/>
      <c r="AN149" s="15"/>
      <c r="AO149" s="15"/>
      <c r="AP149" s="15"/>
      <c r="AQ149" s="15"/>
      <c r="AR149" s="15"/>
      <c r="AS149" s="92"/>
      <c r="AU149" s="108"/>
      <c r="AV149" s="15"/>
      <c r="AW149" s="15"/>
      <c r="AX149" s="15"/>
      <c r="AY149" s="15"/>
      <c r="AZ149" s="15"/>
      <c r="BA149" s="15"/>
      <c r="BB149" s="92"/>
      <c r="BD149" s="522"/>
    </row>
    <row r="150" spans="2:56" ht="15" x14ac:dyDescent="0.25">
      <c r="B150" s="108"/>
      <c r="C150" s="15"/>
      <c r="D150" s="15"/>
      <c r="E150" s="15"/>
      <c r="F150" s="279" t="str">
        <f t="shared" si="9"/>
        <v/>
      </c>
      <c r="G150" s="279"/>
      <c r="H150" s="36"/>
      <c r="I150" s="517"/>
      <c r="K150" s="108"/>
      <c r="L150" s="15"/>
      <c r="M150" s="15"/>
      <c r="N150" s="15"/>
      <c r="O150" s="15"/>
      <c r="P150" s="15"/>
      <c r="Q150" s="15"/>
      <c r="R150" s="15"/>
      <c r="S150" s="15"/>
      <c r="T150" s="92"/>
      <c r="V150" s="108"/>
      <c r="W150" s="15"/>
      <c r="X150" s="15"/>
      <c r="Y150" s="15"/>
      <c r="Z150" s="15"/>
      <c r="AA150" s="15"/>
      <c r="AB150" s="15"/>
      <c r="AC150" s="92"/>
      <c r="AE150" s="519"/>
      <c r="AG150" s="108"/>
      <c r="AH150" s="164"/>
      <c r="AI150" s="205">
        <f t="shared" si="10"/>
        <v>0</v>
      </c>
      <c r="AJ150" s="197" t="e">
        <f t="shared" si="11"/>
        <v>#DIV/0!</v>
      </c>
      <c r="AL150" s="108"/>
      <c r="AM150" s="15"/>
      <c r="AN150" s="15"/>
      <c r="AO150" s="15"/>
      <c r="AP150" s="15"/>
      <c r="AQ150" s="15"/>
      <c r="AR150" s="15"/>
      <c r="AS150" s="92"/>
      <c r="AU150" s="108"/>
      <c r="AV150" s="15"/>
      <c r="AW150" s="15"/>
      <c r="AX150" s="15"/>
      <c r="AY150" s="15"/>
      <c r="AZ150" s="15"/>
      <c r="BA150" s="15"/>
      <c r="BB150" s="92"/>
      <c r="BD150" s="522"/>
    </row>
    <row r="151" spans="2:56" ht="15" x14ac:dyDescent="0.25">
      <c r="B151" s="108"/>
      <c r="C151" s="15"/>
      <c r="D151" s="15"/>
      <c r="E151" s="15"/>
      <c r="F151" s="279" t="str">
        <f t="shared" si="9"/>
        <v/>
      </c>
      <c r="G151" s="279"/>
      <c r="H151" s="36"/>
      <c r="I151" s="517"/>
      <c r="K151" s="108"/>
      <c r="L151" s="15"/>
      <c r="M151" s="15"/>
      <c r="N151" s="15"/>
      <c r="O151" s="15"/>
      <c r="P151" s="15"/>
      <c r="Q151" s="15"/>
      <c r="R151" s="15"/>
      <c r="S151" s="15"/>
      <c r="T151" s="92"/>
      <c r="V151" s="108"/>
      <c r="W151" s="15"/>
      <c r="X151" s="15"/>
      <c r="Y151" s="15"/>
      <c r="Z151" s="15"/>
      <c r="AA151" s="15"/>
      <c r="AB151" s="15"/>
      <c r="AC151" s="92"/>
      <c r="AE151" s="519"/>
      <c r="AG151" s="108"/>
      <c r="AH151" s="164"/>
      <c r="AI151" s="205">
        <f t="shared" si="10"/>
        <v>0</v>
      </c>
      <c r="AJ151" s="197" t="e">
        <f t="shared" si="11"/>
        <v>#DIV/0!</v>
      </c>
      <c r="AL151" s="108"/>
      <c r="AM151" s="15"/>
      <c r="AN151" s="15"/>
      <c r="AO151" s="15"/>
      <c r="AP151" s="15"/>
      <c r="AQ151" s="15"/>
      <c r="AR151" s="15"/>
      <c r="AS151" s="92"/>
      <c r="AU151" s="108"/>
      <c r="AV151" s="15"/>
      <c r="AW151" s="15"/>
      <c r="AX151" s="15"/>
      <c r="AY151" s="15"/>
      <c r="AZ151" s="15"/>
      <c r="BA151" s="15"/>
      <c r="BB151" s="92"/>
      <c r="BD151" s="522"/>
    </row>
    <row r="152" spans="2:56" ht="15" x14ac:dyDescent="0.25">
      <c r="B152" s="108"/>
      <c r="C152" s="15"/>
      <c r="D152" s="15"/>
      <c r="E152" s="15"/>
      <c r="F152" s="279" t="str">
        <f t="shared" si="9"/>
        <v/>
      </c>
      <c r="G152" s="279"/>
      <c r="H152" s="36"/>
      <c r="I152" s="517"/>
      <c r="K152" s="108"/>
      <c r="L152" s="15"/>
      <c r="M152" s="15"/>
      <c r="N152" s="15"/>
      <c r="O152" s="15"/>
      <c r="P152" s="15"/>
      <c r="Q152" s="15"/>
      <c r="R152" s="15"/>
      <c r="S152" s="15"/>
      <c r="T152" s="92"/>
      <c r="V152" s="108"/>
      <c r="W152" s="15"/>
      <c r="X152" s="15"/>
      <c r="Y152" s="15"/>
      <c r="Z152" s="15"/>
      <c r="AA152" s="15"/>
      <c r="AB152" s="15"/>
      <c r="AC152" s="92"/>
      <c r="AE152" s="519"/>
      <c r="AG152" s="108"/>
      <c r="AH152" s="164"/>
      <c r="AI152" s="205">
        <f t="shared" si="10"/>
        <v>0</v>
      </c>
      <c r="AJ152" s="197" t="e">
        <f t="shared" si="11"/>
        <v>#DIV/0!</v>
      </c>
      <c r="AL152" s="108"/>
      <c r="AM152" s="15"/>
      <c r="AN152" s="15"/>
      <c r="AO152" s="15"/>
      <c r="AP152" s="15"/>
      <c r="AQ152" s="15"/>
      <c r="AR152" s="15"/>
      <c r="AS152" s="92"/>
      <c r="AU152" s="108"/>
      <c r="AV152" s="15"/>
      <c r="AW152" s="15"/>
      <c r="AX152" s="15"/>
      <c r="AY152" s="15"/>
      <c r="AZ152" s="15"/>
      <c r="BA152" s="15"/>
      <c r="BB152" s="92"/>
      <c r="BD152" s="522"/>
    </row>
    <row r="153" spans="2:56" ht="15" x14ac:dyDescent="0.25">
      <c r="B153" s="108"/>
      <c r="C153" s="15"/>
      <c r="D153" s="15"/>
      <c r="E153" s="15"/>
      <c r="F153" s="279" t="str">
        <f t="shared" si="9"/>
        <v/>
      </c>
      <c r="G153" s="279"/>
      <c r="H153" s="36"/>
      <c r="I153" s="517"/>
      <c r="K153" s="108"/>
      <c r="L153" s="15"/>
      <c r="M153" s="15"/>
      <c r="N153" s="15"/>
      <c r="O153" s="15"/>
      <c r="P153" s="15"/>
      <c r="Q153" s="15"/>
      <c r="R153" s="15"/>
      <c r="S153" s="15"/>
      <c r="T153" s="92"/>
      <c r="V153" s="108"/>
      <c r="W153" s="15"/>
      <c r="X153" s="15"/>
      <c r="Y153" s="15"/>
      <c r="Z153" s="15"/>
      <c r="AA153" s="15"/>
      <c r="AB153" s="15"/>
      <c r="AC153" s="92"/>
      <c r="AE153" s="519"/>
      <c r="AG153" s="108"/>
      <c r="AH153" s="164"/>
      <c r="AI153" s="205">
        <f t="shared" si="10"/>
        <v>0</v>
      </c>
      <c r="AJ153" s="197" t="e">
        <f t="shared" si="11"/>
        <v>#DIV/0!</v>
      </c>
      <c r="AL153" s="108"/>
      <c r="AM153" s="15"/>
      <c r="AN153" s="15"/>
      <c r="AO153" s="15"/>
      <c r="AP153" s="15"/>
      <c r="AQ153" s="15"/>
      <c r="AR153" s="15"/>
      <c r="AS153" s="92"/>
      <c r="AU153" s="108"/>
      <c r="AV153" s="15"/>
      <c r="AW153" s="15"/>
      <c r="AX153" s="15"/>
      <c r="AY153" s="15"/>
      <c r="AZ153" s="15"/>
      <c r="BA153" s="15"/>
      <c r="BB153" s="92"/>
      <c r="BD153" s="522"/>
    </row>
    <row r="154" spans="2:56" ht="15" x14ac:dyDescent="0.25">
      <c r="B154" s="108"/>
      <c r="C154" s="15"/>
      <c r="D154" s="15"/>
      <c r="E154" s="15"/>
      <c r="F154" s="279" t="str">
        <f t="shared" si="9"/>
        <v/>
      </c>
      <c r="G154" s="279"/>
      <c r="H154" s="36"/>
      <c r="I154" s="517"/>
      <c r="K154" s="108"/>
      <c r="L154" s="15"/>
      <c r="M154" s="15"/>
      <c r="N154" s="15"/>
      <c r="O154" s="15"/>
      <c r="P154" s="15"/>
      <c r="Q154" s="15"/>
      <c r="R154" s="15"/>
      <c r="S154" s="15"/>
      <c r="T154" s="92"/>
      <c r="V154" s="108"/>
      <c r="W154" s="15"/>
      <c r="X154" s="15"/>
      <c r="Y154" s="15"/>
      <c r="Z154" s="15"/>
      <c r="AA154" s="15"/>
      <c r="AB154" s="15"/>
      <c r="AC154" s="92"/>
      <c r="AE154" s="519"/>
      <c r="AG154" s="108"/>
      <c r="AH154" s="164"/>
      <c r="AI154" s="205">
        <f t="shared" si="10"/>
        <v>0</v>
      </c>
      <c r="AJ154" s="197" t="e">
        <f t="shared" si="11"/>
        <v>#DIV/0!</v>
      </c>
      <c r="AL154" s="108"/>
      <c r="AM154" s="15"/>
      <c r="AN154" s="15"/>
      <c r="AO154" s="15"/>
      <c r="AP154" s="15"/>
      <c r="AQ154" s="15"/>
      <c r="AR154" s="15"/>
      <c r="AS154" s="92"/>
      <c r="AU154" s="108"/>
      <c r="AV154" s="15"/>
      <c r="AW154" s="15"/>
      <c r="AX154" s="15"/>
      <c r="AY154" s="15"/>
      <c r="AZ154" s="15"/>
      <c r="BA154" s="15"/>
      <c r="BB154" s="92"/>
      <c r="BD154" s="522"/>
    </row>
    <row r="155" spans="2:56" ht="15" x14ac:dyDescent="0.25">
      <c r="B155" s="108"/>
      <c r="C155" s="15"/>
      <c r="D155" s="15"/>
      <c r="E155" s="15"/>
      <c r="F155" s="279" t="str">
        <f t="shared" si="9"/>
        <v/>
      </c>
      <c r="G155" s="279"/>
      <c r="H155" s="36"/>
      <c r="I155" s="517"/>
      <c r="K155" s="108"/>
      <c r="L155" s="15"/>
      <c r="M155" s="15"/>
      <c r="N155" s="15"/>
      <c r="O155" s="15"/>
      <c r="P155" s="15"/>
      <c r="Q155" s="15"/>
      <c r="R155" s="15"/>
      <c r="S155" s="15"/>
      <c r="T155" s="92"/>
      <c r="V155" s="108"/>
      <c r="W155" s="15"/>
      <c r="X155" s="15"/>
      <c r="Y155" s="15"/>
      <c r="Z155" s="15"/>
      <c r="AA155" s="15"/>
      <c r="AB155" s="15"/>
      <c r="AC155" s="92"/>
      <c r="AE155" s="519"/>
      <c r="AG155" s="108"/>
      <c r="AH155" s="164"/>
      <c r="AI155" s="205">
        <f t="shared" si="10"/>
        <v>0</v>
      </c>
      <c r="AJ155" s="197" t="e">
        <f t="shared" si="11"/>
        <v>#DIV/0!</v>
      </c>
      <c r="AL155" s="108"/>
      <c r="AM155" s="15"/>
      <c r="AN155" s="15"/>
      <c r="AO155" s="15"/>
      <c r="AP155" s="15"/>
      <c r="AQ155" s="15"/>
      <c r="AR155" s="15"/>
      <c r="AS155" s="92"/>
      <c r="AU155" s="108"/>
      <c r="AV155" s="15"/>
      <c r="AW155" s="15"/>
      <c r="AX155" s="15"/>
      <c r="AY155" s="15"/>
      <c r="AZ155" s="15"/>
      <c r="BA155" s="15"/>
      <c r="BB155" s="92"/>
      <c r="BD155" s="522"/>
    </row>
    <row r="156" spans="2:56" ht="15" x14ac:dyDescent="0.25">
      <c r="B156" s="108"/>
      <c r="C156" s="15"/>
      <c r="D156" s="15"/>
      <c r="E156" s="15"/>
      <c r="F156" s="279" t="str">
        <f t="shared" si="9"/>
        <v/>
      </c>
      <c r="G156" s="279"/>
      <c r="H156" s="36"/>
      <c r="I156" s="517"/>
      <c r="K156" s="108"/>
      <c r="L156" s="15"/>
      <c r="M156" s="15"/>
      <c r="N156" s="15"/>
      <c r="O156" s="15"/>
      <c r="P156" s="15"/>
      <c r="Q156" s="15"/>
      <c r="R156" s="15"/>
      <c r="S156" s="15"/>
      <c r="T156" s="92"/>
      <c r="V156" s="108"/>
      <c r="W156" s="15"/>
      <c r="X156" s="15"/>
      <c r="Y156" s="15"/>
      <c r="Z156" s="15"/>
      <c r="AA156" s="15"/>
      <c r="AB156" s="15"/>
      <c r="AC156" s="92"/>
      <c r="AE156" s="519"/>
      <c r="AG156" s="108"/>
      <c r="AH156" s="164"/>
      <c r="AI156" s="205">
        <f t="shared" si="10"/>
        <v>0</v>
      </c>
      <c r="AJ156" s="197" t="e">
        <f t="shared" si="11"/>
        <v>#DIV/0!</v>
      </c>
      <c r="AL156" s="108"/>
      <c r="AM156" s="15"/>
      <c r="AN156" s="15"/>
      <c r="AO156" s="15"/>
      <c r="AP156" s="15"/>
      <c r="AQ156" s="15"/>
      <c r="AR156" s="15"/>
      <c r="AS156" s="92"/>
      <c r="AU156" s="108"/>
      <c r="AV156" s="15"/>
      <c r="AW156" s="15"/>
      <c r="AX156" s="15"/>
      <c r="AY156" s="15"/>
      <c r="AZ156" s="15"/>
      <c r="BA156" s="15"/>
      <c r="BB156" s="92"/>
      <c r="BD156" s="522"/>
    </row>
    <row r="157" spans="2:56" ht="15.6" thickBot="1" x14ac:dyDescent="0.3">
      <c r="B157" s="135"/>
      <c r="C157" s="94"/>
      <c r="D157" s="94"/>
      <c r="E157" s="94"/>
      <c r="F157" s="282" t="str">
        <f t="shared" si="9"/>
        <v/>
      </c>
      <c r="G157" s="282"/>
      <c r="H157" s="283"/>
      <c r="I157" s="518"/>
      <c r="K157" s="135"/>
      <c r="L157" s="94"/>
      <c r="M157" s="94"/>
      <c r="N157" s="94"/>
      <c r="O157" s="94"/>
      <c r="P157" s="94"/>
      <c r="Q157" s="94"/>
      <c r="R157" s="94"/>
      <c r="S157" s="94"/>
      <c r="T157" s="95"/>
      <c r="V157" s="135"/>
      <c r="W157" s="94"/>
      <c r="X157" s="94"/>
      <c r="Y157" s="94"/>
      <c r="Z157" s="94"/>
      <c r="AA157" s="94"/>
      <c r="AB157" s="94"/>
      <c r="AC157" s="95"/>
      <c r="AE157" s="520"/>
      <c r="AG157" s="135"/>
      <c r="AH157" s="174"/>
      <c r="AI157" s="196">
        <f t="shared" si="10"/>
        <v>0</v>
      </c>
      <c r="AJ157" s="198" t="e">
        <f t="shared" si="11"/>
        <v>#DIV/0!</v>
      </c>
      <c r="AL157" s="135"/>
      <c r="AM157" s="94"/>
      <c r="AN157" s="94"/>
      <c r="AO157" s="94"/>
      <c r="AP157" s="94"/>
      <c r="AQ157" s="94"/>
      <c r="AR157" s="94"/>
      <c r="AS157" s="95"/>
      <c r="AU157" s="135"/>
      <c r="AV157" s="94"/>
      <c r="AW157" s="94"/>
      <c r="AX157" s="94"/>
      <c r="AY157" s="94"/>
      <c r="AZ157" s="94"/>
      <c r="BA157" s="94"/>
      <c r="BB157" s="95"/>
      <c r="BD157" s="523"/>
    </row>
    <row r="158" spans="2:56" x14ac:dyDescent="0.25">
      <c r="BC158" s="201"/>
    </row>
  </sheetData>
  <mergeCells count="26">
    <mergeCell ref="G5:G7"/>
    <mergeCell ref="B5:B7"/>
    <mergeCell ref="C5:C7"/>
    <mergeCell ref="D5:D7"/>
    <mergeCell ref="E5:E7"/>
    <mergeCell ref="F5:F7"/>
    <mergeCell ref="AJ5:AJ7"/>
    <mergeCell ref="H5:H7"/>
    <mergeCell ref="I5:I7"/>
    <mergeCell ref="L5:L7"/>
    <mergeCell ref="M5:M7"/>
    <mergeCell ref="N5:T6"/>
    <mergeCell ref="V5:V7"/>
    <mergeCell ref="W5:AC6"/>
    <mergeCell ref="AE5:AE7"/>
    <mergeCell ref="AG5:AG7"/>
    <mergeCell ref="AH5:AH7"/>
    <mergeCell ref="AI5:AI7"/>
    <mergeCell ref="K5:K7"/>
    <mergeCell ref="AL5:AS5"/>
    <mergeCell ref="AU5:BB5"/>
    <mergeCell ref="BD5:BD7"/>
    <mergeCell ref="AL6:AM6"/>
    <mergeCell ref="AN6:AR6"/>
    <mergeCell ref="AU6:AV6"/>
    <mergeCell ref="AW6:BA6"/>
  </mergeCells>
  <conditionalFormatting sqref="W9:AB10">
    <cfRule type="expression" dxfId="0" priority="1">
      <formula>IF(W9&lt;TODAY(),TRUE,FALSE)</formula>
    </cfRule>
  </conditionalFormatting>
  <dataValidations count="4">
    <dataValidation type="list" allowBlank="1" showInputMessage="1" showErrorMessage="1" sqref="H8:H157" xr:uid="{DBA25971-6A1E-4A0F-A992-93D3984EEAE5}">
      <formula1>"Retained, Dropped, Added"</formula1>
    </dataValidation>
    <dataValidation type="list" allowBlank="1" showInputMessage="1" showErrorMessage="1" promptTitle="Scheme" prompt="AMP7 carryover_x000a_AMP8" sqref="BD8:BD157" xr:uid="{03BC192C-F77D-4E1A-94B9-57EA15D6345B}">
      <formula1>"AMP7 carryover, AMP8"</formula1>
    </dataValidation>
    <dataValidation type="list" allowBlank="1" showInputMessage="1" showErrorMessage="1" sqref="AE8:AE157" xr:uid="{6D42B45D-49EA-4E49-A19C-253497BED798}">
      <formula1>"Lack of internal resourcing,Lack of supply chain resourcing,Change in solution, Supply chain capacity, Third-party interface,Contractual issues,Site issues,Environmental risks, Programme level efficiency, Regulatory Sign off Delay"</formula1>
    </dataValidation>
    <dataValidation type="list" allowBlank="1" showInputMessage="1" showErrorMessage="1" sqref="G8:G157" xr:uid="{593FAFA9-470E-4422-99A1-E65677E584B2}">
      <formula1>"PCDW16a,PCDW16b,PCDW16c, PCDWW32"</formula1>
    </dataValidation>
  </dataValidations>
  <pageMargins left="0.7" right="0.7" top="0.75" bottom="0.75" header="0.3" footer="0.3"/>
  <customProperties>
    <customPr name="_pios_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68B42-5AC9-4E1A-9E6E-757D1B9C214E}">
  <sheetPr codeName="Sheet71">
    <tabColor rgb="FF003595"/>
  </sheetPr>
  <dimension ref="A1"/>
  <sheetViews>
    <sheetView workbookViewId="0"/>
  </sheetViews>
  <sheetFormatPr defaultRowHeight="13.8" x14ac:dyDescent="0.25"/>
  <sheetData/>
  <pageMargins left="0.7" right="0.7" top="0.75" bottom="0.75" header="0.3" footer="0.3"/>
  <customProperties>
    <customPr name="_pios_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0E02F-46D9-4194-BE2A-979210A77FAC}">
  <sheetPr codeName="Sheet99"/>
  <dimension ref="A1:P1711"/>
  <sheetViews>
    <sheetView topLeftCell="A880" zoomScale="70" zoomScaleNormal="70" workbookViewId="0">
      <selection activeCell="D897" sqref="D897"/>
    </sheetView>
  </sheetViews>
  <sheetFormatPr defaultRowHeight="13.8" x14ac:dyDescent="0.25"/>
  <cols>
    <col min="1" max="1" width="44" bestFit="1" customWidth="1"/>
    <col min="2" max="2" width="32.09765625" customWidth="1"/>
    <col min="3" max="3" width="15.5" customWidth="1"/>
    <col min="4" max="4" width="104.296875" customWidth="1"/>
  </cols>
  <sheetData>
    <row r="1" spans="1:16" x14ac:dyDescent="0.25">
      <c r="A1" s="229" t="s">
        <v>3435</v>
      </c>
      <c r="B1" s="229" t="s">
        <v>3436</v>
      </c>
      <c r="C1" s="229" t="s">
        <v>3437</v>
      </c>
      <c r="D1" s="229" t="s">
        <v>3438</v>
      </c>
      <c r="E1" s="229" t="s">
        <v>597</v>
      </c>
      <c r="F1" s="229" t="s">
        <v>3439</v>
      </c>
      <c r="G1" s="229" t="s">
        <v>977</v>
      </c>
      <c r="H1" s="229" t="s">
        <v>3440</v>
      </c>
      <c r="I1" s="229" t="s">
        <v>3441</v>
      </c>
      <c r="J1" s="229" t="s">
        <v>3442</v>
      </c>
      <c r="K1" s="229" t="s">
        <v>3443</v>
      </c>
      <c r="L1" s="229" t="s">
        <v>3444</v>
      </c>
      <c r="M1" s="229" t="s">
        <v>3445</v>
      </c>
      <c r="N1" s="229" t="s">
        <v>3446</v>
      </c>
      <c r="O1" s="229" t="s">
        <v>3447</v>
      </c>
      <c r="P1" s="229" t="s">
        <v>3448</v>
      </c>
    </row>
    <row r="2" spans="1:16" x14ac:dyDescent="0.25">
      <c r="A2" t="s">
        <v>3449</v>
      </c>
      <c r="B2" t="s">
        <v>1055</v>
      </c>
      <c r="D2" t="s">
        <v>3450</v>
      </c>
      <c r="E2" t="s">
        <v>3451</v>
      </c>
      <c r="G2" t="s">
        <v>3452</v>
      </c>
      <c r="O2" t="s">
        <v>3450</v>
      </c>
    </row>
    <row r="3" spans="1:16" x14ac:dyDescent="0.25">
      <c r="A3" t="s">
        <v>3453</v>
      </c>
      <c r="B3" t="s">
        <v>1056</v>
      </c>
      <c r="D3" t="s">
        <v>3454</v>
      </c>
      <c r="E3" t="s">
        <v>3451</v>
      </c>
      <c r="G3" t="s">
        <v>3452</v>
      </c>
      <c r="O3" t="s">
        <v>3454</v>
      </c>
    </row>
    <row r="4" spans="1:16" x14ac:dyDescent="0.25">
      <c r="A4" t="s">
        <v>3455</v>
      </c>
      <c r="B4" t="s">
        <v>1057</v>
      </c>
      <c r="D4" t="s">
        <v>3456</v>
      </c>
      <c r="E4" t="s">
        <v>3451</v>
      </c>
      <c r="G4" t="s">
        <v>3452</v>
      </c>
      <c r="O4" t="s">
        <v>3456</v>
      </c>
    </row>
    <row r="5" spans="1:16" x14ac:dyDescent="0.25">
      <c r="A5" t="s">
        <v>3457</v>
      </c>
      <c r="B5" t="s">
        <v>1058</v>
      </c>
      <c r="D5" t="s">
        <v>3458</v>
      </c>
      <c r="E5" t="s">
        <v>3451</v>
      </c>
      <c r="G5" t="s">
        <v>3452</v>
      </c>
      <c r="O5" t="s">
        <v>3458</v>
      </c>
    </row>
    <row r="6" spans="1:16" x14ac:dyDescent="0.25">
      <c r="A6" t="s">
        <v>3459</v>
      </c>
      <c r="B6" t="s">
        <v>1059</v>
      </c>
      <c r="D6" t="s">
        <v>3460</v>
      </c>
      <c r="E6" t="s">
        <v>3451</v>
      </c>
      <c r="G6" t="s">
        <v>3452</v>
      </c>
      <c r="O6" t="s">
        <v>3460</v>
      </c>
    </row>
    <row r="7" spans="1:16" x14ac:dyDescent="0.25">
      <c r="A7" t="s">
        <v>3461</v>
      </c>
      <c r="B7" t="s">
        <v>1061</v>
      </c>
      <c r="D7" t="s">
        <v>3462</v>
      </c>
      <c r="E7" t="s">
        <v>3463</v>
      </c>
      <c r="G7" t="s">
        <v>3464</v>
      </c>
      <c r="O7" t="s">
        <v>3462</v>
      </c>
    </row>
    <row r="8" spans="1:16" x14ac:dyDescent="0.25">
      <c r="A8" t="s">
        <v>3465</v>
      </c>
      <c r="B8" t="s">
        <v>1062</v>
      </c>
      <c r="D8" t="s">
        <v>3466</v>
      </c>
      <c r="E8" t="s">
        <v>3463</v>
      </c>
      <c r="G8" t="s">
        <v>3464</v>
      </c>
      <c r="O8" t="s">
        <v>3466</v>
      </c>
    </row>
    <row r="9" spans="1:16" x14ac:dyDescent="0.25">
      <c r="A9" t="s">
        <v>3467</v>
      </c>
      <c r="B9" t="s">
        <v>1063</v>
      </c>
      <c r="D9" t="s">
        <v>3468</v>
      </c>
      <c r="E9" t="s">
        <v>3463</v>
      </c>
      <c r="G9" t="s">
        <v>3464</v>
      </c>
      <c r="O9" t="s">
        <v>3468</v>
      </c>
    </row>
    <row r="10" spans="1:16" x14ac:dyDescent="0.25">
      <c r="A10" t="s">
        <v>3469</v>
      </c>
      <c r="B10" t="s">
        <v>1064</v>
      </c>
      <c r="D10" t="s">
        <v>3470</v>
      </c>
      <c r="E10" t="s">
        <v>3463</v>
      </c>
      <c r="G10" t="s">
        <v>3464</v>
      </c>
      <c r="O10" t="s">
        <v>3470</v>
      </c>
    </row>
    <row r="11" spans="1:16" x14ac:dyDescent="0.25">
      <c r="A11" t="s">
        <v>3471</v>
      </c>
      <c r="B11" t="s">
        <v>1065</v>
      </c>
      <c r="D11" t="s">
        <v>3472</v>
      </c>
      <c r="E11" t="s">
        <v>3463</v>
      </c>
      <c r="G11" t="s">
        <v>3464</v>
      </c>
      <c r="O11" t="s">
        <v>3472</v>
      </c>
    </row>
    <row r="12" spans="1:16" x14ac:dyDescent="0.25">
      <c r="A12" t="s">
        <v>3473</v>
      </c>
      <c r="B12" t="s">
        <v>1067</v>
      </c>
      <c r="D12" t="s">
        <v>3474</v>
      </c>
      <c r="E12" t="s">
        <v>3475</v>
      </c>
      <c r="G12" t="s">
        <v>3476</v>
      </c>
      <c r="O12" t="s">
        <v>3474</v>
      </c>
    </row>
    <row r="13" spans="1:16" x14ac:dyDescent="0.25">
      <c r="A13" t="s">
        <v>3477</v>
      </c>
      <c r="B13" t="s">
        <v>1068</v>
      </c>
      <c r="D13" t="s">
        <v>3478</v>
      </c>
      <c r="E13" t="s">
        <v>3475</v>
      </c>
      <c r="G13" t="s">
        <v>3476</v>
      </c>
      <c r="O13" t="s">
        <v>3478</v>
      </c>
    </row>
    <row r="14" spans="1:16" x14ac:dyDescent="0.25">
      <c r="A14" t="s">
        <v>3479</v>
      </c>
      <c r="B14" t="s">
        <v>1069</v>
      </c>
      <c r="D14" t="s">
        <v>3480</v>
      </c>
      <c r="E14" t="s">
        <v>3475</v>
      </c>
      <c r="G14" t="s">
        <v>3476</v>
      </c>
      <c r="O14" t="s">
        <v>3480</v>
      </c>
    </row>
    <row r="15" spans="1:16" x14ac:dyDescent="0.25">
      <c r="A15" t="s">
        <v>3481</v>
      </c>
      <c r="B15" t="s">
        <v>1070</v>
      </c>
      <c r="D15" t="s">
        <v>3482</v>
      </c>
      <c r="E15" t="s">
        <v>3475</v>
      </c>
      <c r="G15" t="s">
        <v>3476</v>
      </c>
      <c r="O15" t="s">
        <v>3482</v>
      </c>
    </row>
    <row r="16" spans="1:16" x14ac:dyDescent="0.25">
      <c r="A16" t="s">
        <v>3483</v>
      </c>
      <c r="B16" t="s">
        <v>1071</v>
      </c>
      <c r="D16" t="s">
        <v>3484</v>
      </c>
      <c r="E16" t="s">
        <v>3475</v>
      </c>
      <c r="G16" t="s">
        <v>3476</v>
      </c>
      <c r="O16" t="s">
        <v>3484</v>
      </c>
    </row>
    <row r="17" spans="1:15" x14ac:dyDescent="0.25">
      <c r="A17" t="s">
        <v>3485</v>
      </c>
      <c r="B17" t="s">
        <v>1088</v>
      </c>
      <c r="D17" t="s">
        <v>3486</v>
      </c>
      <c r="E17" t="s">
        <v>3487</v>
      </c>
      <c r="G17" t="s">
        <v>3488</v>
      </c>
      <c r="O17" t="s">
        <v>3486</v>
      </c>
    </row>
    <row r="18" spans="1:15" x14ac:dyDescent="0.25">
      <c r="A18" t="s">
        <v>3489</v>
      </c>
      <c r="B18" t="s">
        <v>1089</v>
      </c>
      <c r="D18" t="s">
        <v>3490</v>
      </c>
      <c r="E18" t="s">
        <v>3487</v>
      </c>
      <c r="G18" t="s">
        <v>3488</v>
      </c>
      <c r="O18" t="s">
        <v>3490</v>
      </c>
    </row>
    <row r="19" spans="1:15" x14ac:dyDescent="0.25">
      <c r="A19" t="s">
        <v>3491</v>
      </c>
      <c r="B19" t="s">
        <v>1090</v>
      </c>
      <c r="D19" t="s">
        <v>3492</v>
      </c>
      <c r="E19" t="s">
        <v>3487</v>
      </c>
      <c r="G19" t="s">
        <v>3488</v>
      </c>
      <c r="O19" t="s">
        <v>3492</v>
      </c>
    </row>
    <row r="20" spans="1:15" x14ac:dyDescent="0.25">
      <c r="A20" t="s">
        <v>3493</v>
      </c>
      <c r="B20" t="s">
        <v>1091</v>
      </c>
      <c r="D20" t="s">
        <v>3494</v>
      </c>
      <c r="E20" t="s">
        <v>3487</v>
      </c>
      <c r="G20" t="s">
        <v>3488</v>
      </c>
      <c r="O20" t="s">
        <v>3494</v>
      </c>
    </row>
    <row r="21" spans="1:15" x14ac:dyDescent="0.25">
      <c r="A21" t="s">
        <v>3495</v>
      </c>
      <c r="B21" t="s">
        <v>1092</v>
      </c>
      <c r="D21" t="s">
        <v>3496</v>
      </c>
      <c r="E21" t="s">
        <v>3487</v>
      </c>
      <c r="G21" t="s">
        <v>3488</v>
      </c>
      <c r="O21" t="s">
        <v>3496</v>
      </c>
    </row>
    <row r="22" spans="1:15" x14ac:dyDescent="0.25">
      <c r="A22" t="s">
        <v>3497</v>
      </c>
      <c r="B22" t="s">
        <v>1096</v>
      </c>
      <c r="D22" t="s">
        <v>3498</v>
      </c>
      <c r="E22" t="s">
        <v>3499</v>
      </c>
      <c r="G22" t="s">
        <v>3500</v>
      </c>
      <c r="O22" t="s">
        <v>3498</v>
      </c>
    </row>
    <row r="23" spans="1:15" x14ac:dyDescent="0.25">
      <c r="A23" t="s">
        <v>3501</v>
      </c>
      <c r="B23" t="s">
        <v>1097</v>
      </c>
      <c r="D23" t="s">
        <v>3502</v>
      </c>
      <c r="E23" t="s">
        <v>3499</v>
      </c>
      <c r="G23" t="s">
        <v>3500</v>
      </c>
      <c r="O23" t="s">
        <v>3502</v>
      </c>
    </row>
    <row r="24" spans="1:15" x14ac:dyDescent="0.25">
      <c r="A24" t="s">
        <v>3503</v>
      </c>
      <c r="B24" t="s">
        <v>1098</v>
      </c>
      <c r="D24" t="s">
        <v>3504</v>
      </c>
      <c r="E24" t="s">
        <v>3499</v>
      </c>
      <c r="G24" t="s">
        <v>3500</v>
      </c>
      <c r="O24" t="s">
        <v>3504</v>
      </c>
    </row>
    <row r="25" spans="1:15" x14ac:dyDescent="0.25">
      <c r="A25" t="s">
        <v>3505</v>
      </c>
      <c r="B25" t="s">
        <v>1099</v>
      </c>
      <c r="D25" t="s">
        <v>3506</v>
      </c>
      <c r="E25" t="s">
        <v>3499</v>
      </c>
      <c r="G25" t="s">
        <v>3500</v>
      </c>
      <c r="O25" t="s">
        <v>3506</v>
      </c>
    </row>
    <row r="26" spans="1:15" x14ac:dyDescent="0.25">
      <c r="A26" t="s">
        <v>3507</v>
      </c>
      <c r="B26" t="s">
        <v>1100</v>
      </c>
      <c r="D26" t="s">
        <v>3508</v>
      </c>
      <c r="E26" t="s">
        <v>3499</v>
      </c>
      <c r="G26" t="s">
        <v>3500</v>
      </c>
      <c r="O26" t="s">
        <v>3508</v>
      </c>
    </row>
    <row r="27" spans="1:15" x14ac:dyDescent="0.25">
      <c r="A27" t="s">
        <v>3509</v>
      </c>
      <c r="B27" t="s">
        <v>1103</v>
      </c>
      <c r="D27" t="s">
        <v>3510</v>
      </c>
      <c r="E27" t="s">
        <v>3511</v>
      </c>
      <c r="G27" t="s">
        <v>3512</v>
      </c>
      <c r="O27" t="s">
        <v>3510</v>
      </c>
    </row>
    <row r="28" spans="1:15" x14ac:dyDescent="0.25">
      <c r="A28" t="s">
        <v>3513</v>
      </c>
      <c r="B28" t="s">
        <v>1104</v>
      </c>
      <c r="D28" t="s">
        <v>3514</v>
      </c>
      <c r="E28" t="s">
        <v>3511</v>
      </c>
      <c r="G28" t="s">
        <v>3512</v>
      </c>
      <c r="O28" t="s">
        <v>3514</v>
      </c>
    </row>
    <row r="29" spans="1:15" x14ac:dyDescent="0.25">
      <c r="A29" t="s">
        <v>3515</v>
      </c>
      <c r="B29" t="s">
        <v>1105</v>
      </c>
      <c r="D29" t="s">
        <v>3516</v>
      </c>
      <c r="E29" t="s">
        <v>3511</v>
      </c>
      <c r="G29" t="s">
        <v>3512</v>
      </c>
      <c r="O29" t="s">
        <v>3516</v>
      </c>
    </row>
    <row r="30" spans="1:15" x14ac:dyDescent="0.25">
      <c r="A30" t="s">
        <v>3517</v>
      </c>
      <c r="B30" t="s">
        <v>1106</v>
      </c>
      <c r="D30" t="s">
        <v>3518</v>
      </c>
      <c r="E30" t="s">
        <v>3511</v>
      </c>
      <c r="G30" t="s">
        <v>3512</v>
      </c>
      <c r="O30" t="s">
        <v>3518</v>
      </c>
    </row>
    <row r="31" spans="1:15" x14ac:dyDescent="0.25">
      <c r="A31" t="s">
        <v>3519</v>
      </c>
      <c r="B31" t="s">
        <v>1107</v>
      </c>
      <c r="D31" t="s">
        <v>3520</v>
      </c>
      <c r="E31" t="s">
        <v>3511</v>
      </c>
      <c r="G31" t="s">
        <v>3512</v>
      </c>
      <c r="O31" t="s">
        <v>3520</v>
      </c>
    </row>
    <row r="32" spans="1:15" x14ac:dyDescent="0.25">
      <c r="A32" t="s">
        <v>3521</v>
      </c>
      <c r="B32" t="s">
        <v>1110</v>
      </c>
      <c r="D32" t="s">
        <v>3522</v>
      </c>
      <c r="E32" t="s">
        <v>3523</v>
      </c>
      <c r="G32" t="s">
        <v>3524</v>
      </c>
      <c r="O32" t="s">
        <v>3522</v>
      </c>
    </row>
    <row r="33" spans="1:15" x14ac:dyDescent="0.25">
      <c r="A33" t="s">
        <v>3525</v>
      </c>
      <c r="B33" t="s">
        <v>1111</v>
      </c>
      <c r="D33" t="s">
        <v>3526</v>
      </c>
      <c r="E33" t="s">
        <v>3523</v>
      </c>
      <c r="G33" t="s">
        <v>3524</v>
      </c>
      <c r="O33" t="s">
        <v>3526</v>
      </c>
    </row>
    <row r="34" spans="1:15" x14ac:dyDescent="0.25">
      <c r="A34" t="s">
        <v>3527</v>
      </c>
      <c r="B34" t="s">
        <v>1112</v>
      </c>
      <c r="D34" t="s">
        <v>3528</v>
      </c>
      <c r="E34" t="s">
        <v>3523</v>
      </c>
      <c r="G34" t="s">
        <v>3524</v>
      </c>
      <c r="O34" t="s">
        <v>3528</v>
      </c>
    </row>
    <row r="35" spans="1:15" x14ac:dyDescent="0.25">
      <c r="A35" t="s">
        <v>3529</v>
      </c>
      <c r="B35" t="s">
        <v>1113</v>
      </c>
      <c r="D35" t="s">
        <v>3530</v>
      </c>
      <c r="E35" t="s">
        <v>3523</v>
      </c>
      <c r="G35" t="s">
        <v>3524</v>
      </c>
      <c r="O35" t="s">
        <v>3530</v>
      </c>
    </row>
    <row r="36" spans="1:15" x14ac:dyDescent="0.25">
      <c r="A36" t="s">
        <v>3531</v>
      </c>
      <c r="B36" t="s">
        <v>1114</v>
      </c>
      <c r="D36" t="s">
        <v>3532</v>
      </c>
      <c r="E36" t="s">
        <v>3523</v>
      </c>
      <c r="G36" t="s">
        <v>3524</v>
      </c>
      <c r="O36" t="s">
        <v>3532</v>
      </c>
    </row>
    <row r="37" spans="1:15" x14ac:dyDescent="0.25">
      <c r="A37" t="s">
        <v>3533</v>
      </c>
      <c r="B37" t="s">
        <v>1117</v>
      </c>
      <c r="D37" t="s">
        <v>3534</v>
      </c>
      <c r="E37" t="s">
        <v>3535</v>
      </c>
      <c r="G37" t="s">
        <v>3536</v>
      </c>
      <c r="O37" t="s">
        <v>3534</v>
      </c>
    </row>
    <row r="38" spans="1:15" x14ac:dyDescent="0.25">
      <c r="A38" t="s">
        <v>3537</v>
      </c>
      <c r="B38" t="s">
        <v>1118</v>
      </c>
      <c r="D38" t="s">
        <v>3538</v>
      </c>
      <c r="E38" t="s">
        <v>3535</v>
      </c>
      <c r="G38" t="s">
        <v>3536</v>
      </c>
      <c r="O38" t="s">
        <v>3538</v>
      </c>
    </row>
    <row r="39" spans="1:15" x14ac:dyDescent="0.25">
      <c r="A39" t="s">
        <v>3539</v>
      </c>
      <c r="B39" t="s">
        <v>1119</v>
      </c>
      <c r="D39" t="s">
        <v>3540</v>
      </c>
      <c r="E39" t="s">
        <v>3535</v>
      </c>
      <c r="G39" t="s">
        <v>3536</v>
      </c>
      <c r="O39" t="s">
        <v>3540</v>
      </c>
    </row>
    <row r="40" spans="1:15" x14ac:dyDescent="0.25">
      <c r="A40" t="s">
        <v>3541</v>
      </c>
      <c r="B40" t="s">
        <v>1120</v>
      </c>
      <c r="D40" t="s">
        <v>3542</v>
      </c>
      <c r="E40" t="s">
        <v>3535</v>
      </c>
      <c r="G40" t="s">
        <v>3536</v>
      </c>
      <c r="O40" t="s">
        <v>3542</v>
      </c>
    </row>
    <row r="41" spans="1:15" x14ac:dyDescent="0.25">
      <c r="A41" t="s">
        <v>3543</v>
      </c>
      <c r="B41" t="s">
        <v>1121</v>
      </c>
      <c r="D41" t="s">
        <v>3544</v>
      </c>
      <c r="E41" t="s">
        <v>3535</v>
      </c>
      <c r="G41" t="s">
        <v>3536</v>
      </c>
      <c r="O41" t="s">
        <v>3544</v>
      </c>
    </row>
    <row r="42" spans="1:15" x14ac:dyDescent="0.25">
      <c r="A42" t="s">
        <v>3545</v>
      </c>
      <c r="B42" t="s">
        <v>1146</v>
      </c>
      <c r="D42" t="s">
        <v>3546</v>
      </c>
      <c r="E42" t="s">
        <v>3547</v>
      </c>
      <c r="G42" t="s">
        <v>3548</v>
      </c>
      <c r="O42" t="s">
        <v>3546</v>
      </c>
    </row>
    <row r="43" spans="1:15" x14ac:dyDescent="0.25">
      <c r="A43" t="s">
        <v>3549</v>
      </c>
      <c r="B43" t="s">
        <v>1147</v>
      </c>
      <c r="D43" t="s">
        <v>3550</v>
      </c>
      <c r="E43" t="s">
        <v>3547</v>
      </c>
      <c r="G43" t="s">
        <v>3548</v>
      </c>
      <c r="O43" t="s">
        <v>3550</v>
      </c>
    </row>
    <row r="44" spans="1:15" x14ac:dyDescent="0.25">
      <c r="A44" t="s">
        <v>3551</v>
      </c>
      <c r="B44" t="s">
        <v>1148</v>
      </c>
      <c r="D44" t="s">
        <v>3552</v>
      </c>
      <c r="E44" t="s">
        <v>3547</v>
      </c>
      <c r="G44" t="s">
        <v>3548</v>
      </c>
      <c r="O44" t="s">
        <v>3552</v>
      </c>
    </row>
    <row r="45" spans="1:15" x14ac:dyDescent="0.25">
      <c r="A45" t="s">
        <v>3553</v>
      </c>
      <c r="B45" t="s">
        <v>1149</v>
      </c>
      <c r="D45" t="s">
        <v>3554</v>
      </c>
      <c r="E45" t="s">
        <v>3547</v>
      </c>
      <c r="G45" t="s">
        <v>3548</v>
      </c>
      <c r="O45" t="s">
        <v>3554</v>
      </c>
    </row>
    <row r="46" spans="1:15" x14ac:dyDescent="0.25">
      <c r="A46" t="s">
        <v>3555</v>
      </c>
      <c r="B46" t="s">
        <v>1150</v>
      </c>
      <c r="D46" t="s">
        <v>3556</v>
      </c>
      <c r="E46" t="s">
        <v>3547</v>
      </c>
      <c r="G46" t="s">
        <v>3548</v>
      </c>
      <c r="O46" t="s">
        <v>3556</v>
      </c>
    </row>
    <row r="47" spans="1:15" x14ac:dyDescent="0.25">
      <c r="A47" t="s">
        <v>3557</v>
      </c>
      <c r="B47" t="s">
        <v>1153</v>
      </c>
      <c r="D47" t="s">
        <v>3558</v>
      </c>
      <c r="E47" t="s">
        <v>3559</v>
      </c>
      <c r="G47" t="s">
        <v>3560</v>
      </c>
      <c r="O47" t="s">
        <v>3558</v>
      </c>
    </row>
    <row r="48" spans="1:15" x14ac:dyDescent="0.25">
      <c r="A48" t="s">
        <v>3561</v>
      </c>
      <c r="B48" t="s">
        <v>1154</v>
      </c>
      <c r="D48" t="s">
        <v>3562</v>
      </c>
      <c r="E48" t="s">
        <v>3559</v>
      </c>
      <c r="G48" t="s">
        <v>3560</v>
      </c>
      <c r="O48" t="s">
        <v>3562</v>
      </c>
    </row>
    <row r="49" spans="1:15" x14ac:dyDescent="0.25">
      <c r="A49" t="s">
        <v>3563</v>
      </c>
      <c r="B49" t="s">
        <v>1155</v>
      </c>
      <c r="D49" t="s">
        <v>3564</v>
      </c>
      <c r="E49" t="s">
        <v>3559</v>
      </c>
      <c r="G49" t="s">
        <v>3560</v>
      </c>
      <c r="O49" t="s">
        <v>3564</v>
      </c>
    </row>
    <row r="50" spans="1:15" x14ac:dyDescent="0.25">
      <c r="A50" t="s">
        <v>3565</v>
      </c>
      <c r="B50" t="s">
        <v>1156</v>
      </c>
      <c r="D50" t="s">
        <v>3566</v>
      </c>
      <c r="E50" t="s">
        <v>3559</v>
      </c>
      <c r="G50" t="s">
        <v>3560</v>
      </c>
      <c r="O50" t="s">
        <v>3566</v>
      </c>
    </row>
    <row r="51" spans="1:15" x14ac:dyDescent="0.25">
      <c r="A51" t="s">
        <v>3567</v>
      </c>
      <c r="B51" t="s">
        <v>1157</v>
      </c>
      <c r="D51" t="s">
        <v>3568</v>
      </c>
      <c r="E51" t="s">
        <v>3559</v>
      </c>
      <c r="G51" t="s">
        <v>3560</v>
      </c>
      <c r="O51" t="s">
        <v>3568</v>
      </c>
    </row>
    <row r="52" spans="1:15" x14ac:dyDescent="0.25">
      <c r="A52" t="s">
        <v>3569</v>
      </c>
      <c r="B52" t="s">
        <v>1159</v>
      </c>
      <c r="D52" t="s">
        <v>3570</v>
      </c>
      <c r="E52" t="s">
        <v>3571</v>
      </c>
      <c r="G52" t="s">
        <v>3572</v>
      </c>
      <c r="O52" t="s">
        <v>3570</v>
      </c>
    </row>
    <row r="53" spans="1:15" x14ac:dyDescent="0.25">
      <c r="A53" t="s">
        <v>3573</v>
      </c>
      <c r="B53" t="s">
        <v>1160</v>
      </c>
      <c r="D53" t="s">
        <v>3574</v>
      </c>
      <c r="E53" t="s">
        <v>3571</v>
      </c>
      <c r="G53" t="s">
        <v>3572</v>
      </c>
      <c r="O53" t="s">
        <v>3574</v>
      </c>
    </row>
    <row r="54" spans="1:15" x14ac:dyDescent="0.25">
      <c r="A54" t="s">
        <v>3575</v>
      </c>
      <c r="B54" t="s">
        <v>1161</v>
      </c>
      <c r="D54" t="s">
        <v>3576</v>
      </c>
      <c r="E54" t="s">
        <v>3571</v>
      </c>
      <c r="G54" t="s">
        <v>3572</v>
      </c>
      <c r="O54" t="s">
        <v>3576</v>
      </c>
    </row>
    <row r="55" spans="1:15" x14ac:dyDescent="0.25">
      <c r="A55" t="s">
        <v>3577</v>
      </c>
      <c r="B55" t="s">
        <v>1162</v>
      </c>
      <c r="D55" t="s">
        <v>3578</v>
      </c>
      <c r="E55" t="s">
        <v>3571</v>
      </c>
      <c r="G55" t="s">
        <v>3572</v>
      </c>
      <c r="O55" t="s">
        <v>3578</v>
      </c>
    </row>
    <row r="56" spans="1:15" x14ac:dyDescent="0.25">
      <c r="A56" t="s">
        <v>3579</v>
      </c>
      <c r="B56" t="s">
        <v>1163</v>
      </c>
      <c r="D56" t="s">
        <v>3580</v>
      </c>
      <c r="E56" t="s">
        <v>3571</v>
      </c>
      <c r="G56" t="s">
        <v>3572</v>
      </c>
      <c r="O56" t="s">
        <v>3580</v>
      </c>
    </row>
    <row r="57" spans="1:15" x14ac:dyDescent="0.25">
      <c r="A57" t="s">
        <v>3581</v>
      </c>
      <c r="B57" t="s">
        <v>1165</v>
      </c>
      <c r="D57" t="s">
        <v>3582</v>
      </c>
      <c r="E57" t="s">
        <v>3583</v>
      </c>
      <c r="G57" t="s">
        <v>3584</v>
      </c>
      <c r="O57" t="s">
        <v>3582</v>
      </c>
    </row>
    <row r="58" spans="1:15" x14ac:dyDescent="0.25">
      <c r="A58" t="s">
        <v>3585</v>
      </c>
      <c r="B58" t="s">
        <v>1166</v>
      </c>
      <c r="D58" t="s">
        <v>3586</v>
      </c>
      <c r="E58" t="s">
        <v>3583</v>
      </c>
      <c r="G58" t="s">
        <v>3584</v>
      </c>
      <c r="O58" t="s">
        <v>3586</v>
      </c>
    </row>
    <row r="59" spans="1:15" x14ac:dyDescent="0.25">
      <c r="A59" t="s">
        <v>3587</v>
      </c>
      <c r="B59" t="s">
        <v>1167</v>
      </c>
      <c r="D59" t="s">
        <v>3588</v>
      </c>
      <c r="E59" t="s">
        <v>3583</v>
      </c>
      <c r="G59" t="s">
        <v>3584</v>
      </c>
      <c r="O59" t="s">
        <v>3588</v>
      </c>
    </row>
    <row r="60" spans="1:15" x14ac:dyDescent="0.25">
      <c r="A60" t="s">
        <v>3589</v>
      </c>
      <c r="B60" t="s">
        <v>1168</v>
      </c>
      <c r="D60" t="s">
        <v>3590</v>
      </c>
      <c r="E60" t="s">
        <v>3583</v>
      </c>
      <c r="G60" t="s">
        <v>3584</v>
      </c>
      <c r="O60" t="s">
        <v>3590</v>
      </c>
    </row>
    <row r="61" spans="1:15" x14ac:dyDescent="0.25">
      <c r="A61" t="s">
        <v>3591</v>
      </c>
      <c r="B61" t="s">
        <v>1169</v>
      </c>
      <c r="D61" t="s">
        <v>3592</v>
      </c>
      <c r="E61" t="s">
        <v>3583</v>
      </c>
      <c r="G61" t="s">
        <v>3584</v>
      </c>
      <c r="O61" t="s">
        <v>3592</v>
      </c>
    </row>
    <row r="62" spans="1:15" x14ac:dyDescent="0.25">
      <c r="A62" t="s">
        <v>3593</v>
      </c>
      <c r="B62" t="s">
        <v>1172</v>
      </c>
      <c r="D62" t="s">
        <v>3594</v>
      </c>
      <c r="E62" t="s">
        <v>3595</v>
      </c>
      <c r="G62" t="s">
        <v>3596</v>
      </c>
      <c r="O62" t="s">
        <v>3594</v>
      </c>
    </row>
    <row r="63" spans="1:15" x14ac:dyDescent="0.25">
      <c r="A63" t="s">
        <v>3597</v>
      </c>
      <c r="B63" t="s">
        <v>1173</v>
      </c>
      <c r="D63" t="s">
        <v>3598</v>
      </c>
      <c r="E63" t="s">
        <v>3595</v>
      </c>
      <c r="G63" t="s">
        <v>3596</v>
      </c>
      <c r="O63" t="s">
        <v>3598</v>
      </c>
    </row>
    <row r="64" spans="1:15" x14ac:dyDescent="0.25">
      <c r="A64" t="s">
        <v>3599</v>
      </c>
      <c r="B64" t="s">
        <v>1174</v>
      </c>
      <c r="D64" t="s">
        <v>3600</v>
      </c>
      <c r="E64" t="s">
        <v>3595</v>
      </c>
      <c r="G64" t="s">
        <v>3596</v>
      </c>
      <c r="O64" t="s">
        <v>3600</v>
      </c>
    </row>
    <row r="65" spans="1:15" x14ac:dyDescent="0.25">
      <c r="A65" t="s">
        <v>3601</v>
      </c>
      <c r="B65" t="s">
        <v>1175</v>
      </c>
      <c r="D65" t="s">
        <v>3602</v>
      </c>
      <c r="E65" t="s">
        <v>3595</v>
      </c>
      <c r="G65" t="s">
        <v>3596</v>
      </c>
      <c r="O65" t="s">
        <v>3602</v>
      </c>
    </row>
    <row r="66" spans="1:15" x14ac:dyDescent="0.25">
      <c r="A66" t="s">
        <v>3603</v>
      </c>
      <c r="B66" t="s">
        <v>1176</v>
      </c>
      <c r="D66" t="s">
        <v>3604</v>
      </c>
      <c r="E66" t="s">
        <v>3595</v>
      </c>
      <c r="G66" t="s">
        <v>3596</v>
      </c>
      <c r="O66" t="s">
        <v>3604</v>
      </c>
    </row>
    <row r="67" spans="1:15" x14ac:dyDescent="0.25">
      <c r="A67" t="s">
        <v>3605</v>
      </c>
      <c r="B67" t="s">
        <v>1179</v>
      </c>
      <c r="D67" t="s">
        <v>3606</v>
      </c>
      <c r="E67" t="s">
        <v>3607</v>
      </c>
      <c r="G67" t="s">
        <v>3608</v>
      </c>
      <c r="O67" t="s">
        <v>3606</v>
      </c>
    </row>
    <row r="68" spans="1:15" x14ac:dyDescent="0.25">
      <c r="A68" t="s">
        <v>3609</v>
      </c>
      <c r="B68" t="s">
        <v>1180</v>
      </c>
      <c r="D68" t="s">
        <v>3610</v>
      </c>
      <c r="E68" t="s">
        <v>3607</v>
      </c>
      <c r="G68" t="s">
        <v>3608</v>
      </c>
      <c r="O68" t="s">
        <v>3610</v>
      </c>
    </row>
    <row r="69" spans="1:15" x14ac:dyDescent="0.25">
      <c r="A69" t="s">
        <v>3611</v>
      </c>
      <c r="B69" t="s">
        <v>1181</v>
      </c>
      <c r="D69" t="s">
        <v>3612</v>
      </c>
      <c r="E69" t="s">
        <v>3607</v>
      </c>
      <c r="G69" t="s">
        <v>3608</v>
      </c>
      <c r="O69" t="s">
        <v>3612</v>
      </c>
    </row>
    <row r="70" spans="1:15" x14ac:dyDescent="0.25">
      <c r="A70" t="s">
        <v>3613</v>
      </c>
      <c r="B70" t="s">
        <v>1182</v>
      </c>
      <c r="D70" t="s">
        <v>3614</v>
      </c>
      <c r="E70" t="s">
        <v>3607</v>
      </c>
      <c r="G70" t="s">
        <v>3608</v>
      </c>
      <c r="O70" t="s">
        <v>3614</v>
      </c>
    </row>
    <row r="71" spans="1:15" x14ac:dyDescent="0.25">
      <c r="A71" t="s">
        <v>3615</v>
      </c>
      <c r="B71" t="s">
        <v>1183</v>
      </c>
      <c r="D71" t="s">
        <v>3616</v>
      </c>
      <c r="E71" t="s">
        <v>3607</v>
      </c>
      <c r="G71" t="s">
        <v>3608</v>
      </c>
      <c r="O71" t="s">
        <v>3616</v>
      </c>
    </row>
    <row r="72" spans="1:15" x14ac:dyDescent="0.25">
      <c r="A72" t="s">
        <v>3617</v>
      </c>
      <c r="B72" t="s">
        <v>1185</v>
      </c>
      <c r="D72" t="s">
        <v>3618</v>
      </c>
      <c r="E72" t="s">
        <v>3619</v>
      </c>
      <c r="G72" t="s">
        <v>3620</v>
      </c>
      <c r="O72" t="s">
        <v>3618</v>
      </c>
    </row>
    <row r="73" spans="1:15" x14ac:dyDescent="0.25">
      <c r="A73" t="s">
        <v>3621</v>
      </c>
      <c r="B73" t="s">
        <v>1186</v>
      </c>
      <c r="D73" t="s">
        <v>3622</v>
      </c>
      <c r="E73" t="s">
        <v>3619</v>
      </c>
      <c r="G73" t="s">
        <v>3620</v>
      </c>
      <c r="O73" t="s">
        <v>3622</v>
      </c>
    </row>
    <row r="74" spans="1:15" x14ac:dyDescent="0.25">
      <c r="A74" t="s">
        <v>3623</v>
      </c>
      <c r="B74" t="s">
        <v>1187</v>
      </c>
      <c r="D74" t="s">
        <v>3624</v>
      </c>
      <c r="E74" t="s">
        <v>3619</v>
      </c>
      <c r="G74" t="s">
        <v>3620</v>
      </c>
      <c r="O74" t="s">
        <v>3624</v>
      </c>
    </row>
    <row r="75" spans="1:15" x14ac:dyDescent="0.25">
      <c r="A75" t="s">
        <v>3625</v>
      </c>
      <c r="B75" t="s">
        <v>1188</v>
      </c>
      <c r="D75" t="s">
        <v>3626</v>
      </c>
      <c r="E75" t="s">
        <v>3619</v>
      </c>
      <c r="G75" t="s">
        <v>3620</v>
      </c>
      <c r="O75" t="s">
        <v>3626</v>
      </c>
    </row>
    <row r="76" spans="1:15" x14ac:dyDescent="0.25">
      <c r="A76" t="s">
        <v>3627</v>
      </c>
      <c r="B76" t="s">
        <v>1189</v>
      </c>
      <c r="D76" t="s">
        <v>3628</v>
      </c>
      <c r="E76" t="s">
        <v>3619</v>
      </c>
      <c r="G76" t="s">
        <v>3620</v>
      </c>
      <c r="O76" t="s">
        <v>3628</v>
      </c>
    </row>
    <row r="77" spans="1:15" x14ac:dyDescent="0.25">
      <c r="A77" t="s">
        <v>3629</v>
      </c>
      <c r="B77" t="s">
        <v>1192</v>
      </c>
      <c r="D77" t="s">
        <v>3630</v>
      </c>
      <c r="E77" t="s">
        <v>3631</v>
      </c>
      <c r="G77" t="s">
        <v>3632</v>
      </c>
      <c r="O77" t="s">
        <v>3630</v>
      </c>
    </row>
    <row r="78" spans="1:15" x14ac:dyDescent="0.25">
      <c r="A78" t="s">
        <v>3633</v>
      </c>
      <c r="B78" t="s">
        <v>1193</v>
      </c>
      <c r="D78" t="s">
        <v>3634</v>
      </c>
      <c r="E78" t="s">
        <v>3631</v>
      </c>
      <c r="G78" t="s">
        <v>3632</v>
      </c>
      <c r="O78" t="s">
        <v>3634</v>
      </c>
    </row>
    <row r="79" spans="1:15" x14ac:dyDescent="0.25">
      <c r="A79" t="s">
        <v>3635</v>
      </c>
      <c r="B79" t="s">
        <v>1194</v>
      </c>
      <c r="D79" t="s">
        <v>3636</v>
      </c>
      <c r="E79" t="s">
        <v>3631</v>
      </c>
      <c r="G79" t="s">
        <v>3632</v>
      </c>
      <c r="O79" t="s">
        <v>3636</v>
      </c>
    </row>
    <row r="80" spans="1:15" x14ac:dyDescent="0.25">
      <c r="A80" t="s">
        <v>3637</v>
      </c>
      <c r="B80" t="s">
        <v>1195</v>
      </c>
      <c r="D80" t="s">
        <v>3638</v>
      </c>
      <c r="E80" t="s">
        <v>3631</v>
      </c>
      <c r="G80" t="s">
        <v>3632</v>
      </c>
      <c r="O80" t="s">
        <v>3638</v>
      </c>
    </row>
    <row r="81" spans="1:15" x14ac:dyDescent="0.25">
      <c r="A81" t="s">
        <v>3639</v>
      </c>
      <c r="B81" t="s">
        <v>1196</v>
      </c>
      <c r="D81" t="s">
        <v>3640</v>
      </c>
      <c r="E81" t="s">
        <v>3631</v>
      </c>
      <c r="G81" t="s">
        <v>3632</v>
      </c>
      <c r="O81" t="s">
        <v>3640</v>
      </c>
    </row>
    <row r="82" spans="1:15" x14ac:dyDescent="0.25">
      <c r="A82" t="s">
        <v>3641</v>
      </c>
      <c r="B82" t="s">
        <v>1199</v>
      </c>
      <c r="D82" t="s">
        <v>3642</v>
      </c>
      <c r="E82" t="s">
        <v>3643</v>
      </c>
      <c r="G82" t="s">
        <v>3644</v>
      </c>
      <c r="O82" t="s">
        <v>3642</v>
      </c>
    </row>
    <row r="83" spans="1:15" x14ac:dyDescent="0.25">
      <c r="A83" t="s">
        <v>3645</v>
      </c>
      <c r="B83" t="s">
        <v>1200</v>
      </c>
      <c r="D83" t="s">
        <v>3646</v>
      </c>
      <c r="E83" t="s">
        <v>3643</v>
      </c>
      <c r="G83" t="s">
        <v>3644</v>
      </c>
      <c r="O83" t="s">
        <v>3646</v>
      </c>
    </row>
    <row r="84" spans="1:15" x14ac:dyDescent="0.25">
      <c r="A84" t="s">
        <v>3647</v>
      </c>
      <c r="B84" t="s">
        <v>1201</v>
      </c>
      <c r="D84" t="s">
        <v>3648</v>
      </c>
      <c r="E84" t="s">
        <v>3643</v>
      </c>
      <c r="G84" t="s">
        <v>3644</v>
      </c>
      <c r="O84" t="s">
        <v>3648</v>
      </c>
    </row>
    <row r="85" spans="1:15" x14ac:dyDescent="0.25">
      <c r="A85" t="s">
        <v>3649</v>
      </c>
      <c r="B85" t="s">
        <v>1202</v>
      </c>
      <c r="D85" t="s">
        <v>3650</v>
      </c>
      <c r="E85" t="s">
        <v>3643</v>
      </c>
      <c r="G85" t="s">
        <v>3644</v>
      </c>
      <c r="O85" t="s">
        <v>3650</v>
      </c>
    </row>
    <row r="86" spans="1:15" x14ac:dyDescent="0.25">
      <c r="A86" t="s">
        <v>3651</v>
      </c>
      <c r="B86" t="s">
        <v>1203</v>
      </c>
      <c r="D86" t="s">
        <v>3652</v>
      </c>
      <c r="E86" t="s">
        <v>3643</v>
      </c>
      <c r="G86" t="s">
        <v>3644</v>
      </c>
      <c r="O86" t="s">
        <v>3652</v>
      </c>
    </row>
    <row r="87" spans="1:15" x14ac:dyDescent="0.25">
      <c r="A87" t="s">
        <v>3653</v>
      </c>
      <c r="B87" t="s">
        <v>1206</v>
      </c>
      <c r="D87" t="s">
        <v>3654</v>
      </c>
      <c r="E87" t="s">
        <v>3655</v>
      </c>
      <c r="G87" t="s">
        <v>3656</v>
      </c>
      <c r="O87" t="s">
        <v>3654</v>
      </c>
    </row>
    <row r="88" spans="1:15" x14ac:dyDescent="0.25">
      <c r="A88" t="s">
        <v>3657</v>
      </c>
      <c r="B88" t="s">
        <v>1207</v>
      </c>
      <c r="D88" t="s">
        <v>3658</v>
      </c>
      <c r="E88" t="s">
        <v>3655</v>
      </c>
      <c r="G88" t="s">
        <v>3656</v>
      </c>
      <c r="O88" t="s">
        <v>3658</v>
      </c>
    </row>
    <row r="89" spans="1:15" x14ac:dyDescent="0.25">
      <c r="A89" t="s">
        <v>3659</v>
      </c>
      <c r="B89" t="s">
        <v>1208</v>
      </c>
      <c r="D89" t="s">
        <v>3660</v>
      </c>
      <c r="E89" t="s">
        <v>3655</v>
      </c>
      <c r="G89" t="s">
        <v>3656</v>
      </c>
      <c r="O89" t="s">
        <v>3660</v>
      </c>
    </row>
    <row r="90" spans="1:15" x14ac:dyDescent="0.25">
      <c r="A90" t="s">
        <v>3661</v>
      </c>
      <c r="B90" t="s">
        <v>1209</v>
      </c>
      <c r="D90" t="s">
        <v>3662</v>
      </c>
      <c r="E90" t="s">
        <v>3655</v>
      </c>
      <c r="G90" t="s">
        <v>3656</v>
      </c>
      <c r="O90" t="s">
        <v>3662</v>
      </c>
    </row>
    <row r="91" spans="1:15" x14ac:dyDescent="0.25">
      <c r="A91" t="s">
        <v>3663</v>
      </c>
      <c r="B91" t="s">
        <v>1210</v>
      </c>
      <c r="D91" t="s">
        <v>3664</v>
      </c>
      <c r="E91" t="s">
        <v>3655</v>
      </c>
      <c r="G91" t="s">
        <v>3656</v>
      </c>
      <c r="O91" t="s">
        <v>3664</v>
      </c>
    </row>
    <row r="92" spans="1:15" x14ac:dyDescent="0.25">
      <c r="A92" t="s">
        <v>3665</v>
      </c>
      <c r="B92" t="s">
        <v>1212</v>
      </c>
      <c r="D92" t="s">
        <v>3666</v>
      </c>
      <c r="E92" t="s">
        <v>3667</v>
      </c>
      <c r="G92" t="s">
        <v>3668</v>
      </c>
      <c r="O92" t="s">
        <v>3666</v>
      </c>
    </row>
    <row r="93" spans="1:15" x14ac:dyDescent="0.25">
      <c r="A93" t="s">
        <v>3669</v>
      </c>
      <c r="B93" t="s">
        <v>1213</v>
      </c>
      <c r="D93" t="s">
        <v>3670</v>
      </c>
      <c r="E93" t="s">
        <v>3667</v>
      </c>
      <c r="G93" t="s">
        <v>3668</v>
      </c>
      <c r="O93" t="s">
        <v>3670</v>
      </c>
    </row>
    <row r="94" spans="1:15" x14ac:dyDescent="0.25">
      <c r="A94" t="s">
        <v>3671</v>
      </c>
      <c r="B94" t="s">
        <v>1214</v>
      </c>
      <c r="D94" t="s">
        <v>3672</v>
      </c>
      <c r="E94" t="s">
        <v>3667</v>
      </c>
      <c r="G94" t="s">
        <v>3668</v>
      </c>
      <c r="O94" t="s">
        <v>3672</v>
      </c>
    </row>
    <row r="95" spans="1:15" x14ac:dyDescent="0.25">
      <c r="A95" t="s">
        <v>3673</v>
      </c>
      <c r="B95" t="s">
        <v>1215</v>
      </c>
      <c r="D95" t="s">
        <v>3674</v>
      </c>
      <c r="E95" t="s">
        <v>3667</v>
      </c>
      <c r="G95" t="s">
        <v>3668</v>
      </c>
      <c r="O95" t="s">
        <v>3674</v>
      </c>
    </row>
    <row r="96" spans="1:15" x14ac:dyDescent="0.25">
      <c r="A96" t="s">
        <v>3675</v>
      </c>
      <c r="B96" t="s">
        <v>1216</v>
      </c>
      <c r="D96" t="s">
        <v>3676</v>
      </c>
      <c r="E96" t="s">
        <v>3667</v>
      </c>
      <c r="G96" t="s">
        <v>3668</v>
      </c>
      <c r="O96" t="s">
        <v>3676</v>
      </c>
    </row>
    <row r="97" spans="1:15" x14ac:dyDescent="0.25">
      <c r="A97" t="s">
        <v>3677</v>
      </c>
      <c r="B97" t="s">
        <v>1219</v>
      </c>
      <c r="D97" t="s">
        <v>3678</v>
      </c>
      <c r="E97" t="s">
        <v>3679</v>
      </c>
      <c r="G97" t="s">
        <v>3680</v>
      </c>
      <c r="O97" t="s">
        <v>3678</v>
      </c>
    </row>
    <row r="98" spans="1:15" x14ac:dyDescent="0.25">
      <c r="A98" t="s">
        <v>3681</v>
      </c>
      <c r="B98" t="s">
        <v>1220</v>
      </c>
      <c r="D98" t="s">
        <v>3682</v>
      </c>
      <c r="E98" t="s">
        <v>3679</v>
      </c>
      <c r="G98" t="s">
        <v>3680</v>
      </c>
      <c r="O98" t="s">
        <v>3682</v>
      </c>
    </row>
    <row r="99" spans="1:15" x14ac:dyDescent="0.25">
      <c r="A99" t="s">
        <v>3683</v>
      </c>
      <c r="B99" t="s">
        <v>1221</v>
      </c>
      <c r="D99" t="s">
        <v>3684</v>
      </c>
      <c r="E99" t="s">
        <v>3679</v>
      </c>
      <c r="G99" t="s">
        <v>3680</v>
      </c>
      <c r="O99" t="s">
        <v>3684</v>
      </c>
    </row>
    <row r="100" spans="1:15" x14ac:dyDescent="0.25">
      <c r="A100" t="s">
        <v>3685</v>
      </c>
      <c r="B100" t="s">
        <v>1222</v>
      </c>
      <c r="D100" t="s">
        <v>3686</v>
      </c>
      <c r="E100" t="s">
        <v>3679</v>
      </c>
      <c r="G100" t="s">
        <v>3680</v>
      </c>
      <c r="O100" t="s">
        <v>3686</v>
      </c>
    </row>
    <row r="101" spans="1:15" x14ac:dyDescent="0.25">
      <c r="A101" t="s">
        <v>3687</v>
      </c>
      <c r="B101" t="s">
        <v>1223</v>
      </c>
      <c r="D101" t="s">
        <v>3688</v>
      </c>
      <c r="E101" t="s">
        <v>3679</v>
      </c>
      <c r="G101" t="s">
        <v>3680</v>
      </c>
      <c r="O101" t="s">
        <v>3688</v>
      </c>
    </row>
    <row r="102" spans="1:15" x14ac:dyDescent="0.25">
      <c r="A102" t="s">
        <v>3689</v>
      </c>
      <c r="B102" t="s">
        <v>1226</v>
      </c>
      <c r="D102" t="s">
        <v>3690</v>
      </c>
      <c r="E102" t="s">
        <v>3691</v>
      </c>
      <c r="G102" t="s">
        <v>3692</v>
      </c>
      <c r="O102" t="s">
        <v>3690</v>
      </c>
    </row>
    <row r="103" spans="1:15" x14ac:dyDescent="0.25">
      <c r="A103" t="s">
        <v>3693</v>
      </c>
      <c r="B103" t="s">
        <v>1227</v>
      </c>
      <c r="D103" t="s">
        <v>3694</v>
      </c>
      <c r="E103" t="s">
        <v>3691</v>
      </c>
      <c r="G103" t="s">
        <v>3692</v>
      </c>
      <c r="O103" t="s">
        <v>3694</v>
      </c>
    </row>
    <row r="104" spans="1:15" x14ac:dyDescent="0.25">
      <c r="A104" t="s">
        <v>3695</v>
      </c>
      <c r="B104" t="s">
        <v>1228</v>
      </c>
      <c r="D104" t="s">
        <v>3696</v>
      </c>
      <c r="E104" t="s">
        <v>3691</v>
      </c>
      <c r="G104" t="s">
        <v>3692</v>
      </c>
      <c r="O104" t="s">
        <v>3696</v>
      </c>
    </row>
    <row r="105" spans="1:15" x14ac:dyDescent="0.25">
      <c r="A105" t="s">
        <v>3697</v>
      </c>
      <c r="B105" t="s">
        <v>1229</v>
      </c>
      <c r="D105" t="s">
        <v>3698</v>
      </c>
      <c r="E105" t="s">
        <v>3691</v>
      </c>
      <c r="G105" t="s">
        <v>3692</v>
      </c>
      <c r="O105" t="s">
        <v>3698</v>
      </c>
    </row>
    <row r="106" spans="1:15" x14ac:dyDescent="0.25">
      <c r="A106" t="s">
        <v>3699</v>
      </c>
      <c r="B106" t="s">
        <v>1230</v>
      </c>
      <c r="D106" t="s">
        <v>3700</v>
      </c>
      <c r="E106" t="s">
        <v>3691</v>
      </c>
      <c r="G106" t="s">
        <v>3692</v>
      </c>
      <c r="O106" t="s">
        <v>3700</v>
      </c>
    </row>
    <row r="107" spans="1:15" x14ac:dyDescent="0.25">
      <c r="A107" t="s">
        <v>3701</v>
      </c>
      <c r="B107" t="s">
        <v>1233</v>
      </c>
      <c r="D107" t="s">
        <v>3702</v>
      </c>
      <c r="E107" t="s">
        <v>3703</v>
      </c>
      <c r="G107" t="s">
        <v>3704</v>
      </c>
      <c r="O107" t="s">
        <v>3702</v>
      </c>
    </row>
    <row r="108" spans="1:15" x14ac:dyDescent="0.25">
      <c r="A108" t="s">
        <v>3705</v>
      </c>
      <c r="B108" t="s">
        <v>1234</v>
      </c>
      <c r="D108" t="s">
        <v>3706</v>
      </c>
      <c r="E108" t="s">
        <v>3703</v>
      </c>
      <c r="G108" t="s">
        <v>3704</v>
      </c>
      <c r="O108" t="s">
        <v>3706</v>
      </c>
    </row>
    <row r="109" spans="1:15" x14ac:dyDescent="0.25">
      <c r="A109" t="s">
        <v>3707</v>
      </c>
      <c r="B109" t="s">
        <v>1235</v>
      </c>
      <c r="D109" t="s">
        <v>3708</v>
      </c>
      <c r="E109" t="s">
        <v>3703</v>
      </c>
      <c r="G109" t="s">
        <v>3704</v>
      </c>
      <c r="O109" t="s">
        <v>3708</v>
      </c>
    </row>
    <row r="110" spans="1:15" x14ac:dyDescent="0.25">
      <c r="A110" t="s">
        <v>3709</v>
      </c>
      <c r="B110" t="s">
        <v>1236</v>
      </c>
      <c r="D110" t="s">
        <v>3710</v>
      </c>
      <c r="E110" t="s">
        <v>3703</v>
      </c>
      <c r="G110" t="s">
        <v>3704</v>
      </c>
      <c r="O110" t="s">
        <v>3710</v>
      </c>
    </row>
    <row r="111" spans="1:15" x14ac:dyDescent="0.25">
      <c r="A111" t="s">
        <v>3711</v>
      </c>
      <c r="B111" t="s">
        <v>1237</v>
      </c>
      <c r="D111" t="s">
        <v>3712</v>
      </c>
      <c r="E111" t="s">
        <v>3703</v>
      </c>
      <c r="G111" t="s">
        <v>3704</v>
      </c>
      <c r="O111" t="s">
        <v>3712</v>
      </c>
    </row>
    <row r="112" spans="1:15" x14ac:dyDescent="0.25">
      <c r="A112" t="s">
        <v>3713</v>
      </c>
      <c r="B112" t="s">
        <v>1240</v>
      </c>
      <c r="D112" t="s">
        <v>3714</v>
      </c>
      <c r="E112" t="s">
        <v>3715</v>
      </c>
      <c r="G112" t="s">
        <v>3716</v>
      </c>
      <c r="O112" t="s">
        <v>3714</v>
      </c>
    </row>
    <row r="113" spans="1:15" x14ac:dyDescent="0.25">
      <c r="A113" t="s">
        <v>3717</v>
      </c>
      <c r="B113" t="s">
        <v>1241</v>
      </c>
      <c r="D113" t="s">
        <v>3718</v>
      </c>
      <c r="E113" t="s">
        <v>3715</v>
      </c>
      <c r="G113" t="s">
        <v>3716</v>
      </c>
      <c r="O113" t="s">
        <v>3718</v>
      </c>
    </row>
    <row r="114" spans="1:15" x14ac:dyDescent="0.25">
      <c r="A114" t="s">
        <v>3719</v>
      </c>
      <c r="B114" t="s">
        <v>1242</v>
      </c>
      <c r="D114" t="s">
        <v>3720</v>
      </c>
      <c r="E114" t="s">
        <v>3715</v>
      </c>
      <c r="G114" t="s">
        <v>3716</v>
      </c>
      <c r="O114" t="s">
        <v>3720</v>
      </c>
    </row>
    <row r="115" spans="1:15" x14ac:dyDescent="0.25">
      <c r="A115" t="s">
        <v>3721</v>
      </c>
      <c r="B115" t="s">
        <v>1243</v>
      </c>
      <c r="D115" t="s">
        <v>3722</v>
      </c>
      <c r="E115" t="s">
        <v>3715</v>
      </c>
      <c r="G115" t="s">
        <v>3716</v>
      </c>
      <c r="O115" t="s">
        <v>3722</v>
      </c>
    </row>
    <row r="116" spans="1:15" x14ac:dyDescent="0.25">
      <c r="A116" t="s">
        <v>3723</v>
      </c>
      <c r="B116" t="s">
        <v>1244</v>
      </c>
      <c r="D116" t="s">
        <v>3724</v>
      </c>
      <c r="E116" t="s">
        <v>3715</v>
      </c>
      <c r="G116" t="s">
        <v>3716</v>
      </c>
      <c r="O116" t="s">
        <v>3724</v>
      </c>
    </row>
    <row r="117" spans="1:15" x14ac:dyDescent="0.25">
      <c r="A117" t="s">
        <v>3725</v>
      </c>
      <c r="B117" t="s">
        <v>1247</v>
      </c>
      <c r="D117" t="s">
        <v>3726</v>
      </c>
      <c r="E117" t="s">
        <v>3727</v>
      </c>
      <c r="G117" t="s">
        <v>3728</v>
      </c>
      <c r="O117" t="s">
        <v>3726</v>
      </c>
    </row>
    <row r="118" spans="1:15" x14ac:dyDescent="0.25">
      <c r="A118" t="s">
        <v>3729</v>
      </c>
      <c r="B118" t="s">
        <v>1248</v>
      </c>
      <c r="D118" t="s">
        <v>3730</v>
      </c>
      <c r="E118" t="s">
        <v>3727</v>
      </c>
      <c r="G118" t="s">
        <v>3728</v>
      </c>
      <c r="O118" t="s">
        <v>3730</v>
      </c>
    </row>
    <row r="119" spans="1:15" x14ac:dyDescent="0.25">
      <c r="A119" t="s">
        <v>3731</v>
      </c>
      <c r="B119" t="s">
        <v>1249</v>
      </c>
      <c r="D119" t="s">
        <v>3732</v>
      </c>
      <c r="E119" t="s">
        <v>3727</v>
      </c>
      <c r="G119" t="s">
        <v>3728</v>
      </c>
      <c r="O119" t="s">
        <v>3732</v>
      </c>
    </row>
    <row r="120" spans="1:15" x14ac:dyDescent="0.25">
      <c r="A120" t="s">
        <v>3733</v>
      </c>
      <c r="B120" t="s">
        <v>1250</v>
      </c>
      <c r="D120" t="s">
        <v>3734</v>
      </c>
      <c r="E120" t="s">
        <v>3727</v>
      </c>
      <c r="G120" t="s">
        <v>3728</v>
      </c>
      <c r="O120" t="s">
        <v>3734</v>
      </c>
    </row>
    <row r="121" spans="1:15" x14ac:dyDescent="0.25">
      <c r="A121" t="s">
        <v>3735</v>
      </c>
      <c r="B121" t="s">
        <v>1251</v>
      </c>
      <c r="D121" t="s">
        <v>3736</v>
      </c>
      <c r="E121" t="s">
        <v>3727</v>
      </c>
      <c r="G121" t="s">
        <v>3728</v>
      </c>
      <c r="O121" t="s">
        <v>3736</v>
      </c>
    </row>
    <row r="122" spans="1:15" x14ac:dyDescent="0.25">
      <c r="A122" t="s">
        <v>3737</v>
      </c>
      <c r="B122" t="s">
        <v>1255</v>
      </c>
      <c r="D122" t="s">
        <v>3738</v>
      </c>
      <c r="E122" t="s">
        <v>3739</v>
      </c>
      <c r="G122" t="s">
        <v>3740</v>
      </c>
      <c r="O122" t="s">
        <v>3738</v>
      </c>
    </row>
    <row r="123" spans="1:15" x14ac:dyDescent="0.25">
      <c r="A123" t="s">
        <v>3741</v>
      </c>
      <c r="B123" t="s">
        <v>1256</v>
      </c>
      <c r="D123" t="s">
        <v>3742</v>
      </c>
      <c r="E123" t="s">
        <v>3739</v>
      </c>
      <c r="G123" t="s">
        <v>3740</v>
      </c>
      <c r="O123" t="s">
        <v>3742</v>
      </c>
    </row>
    <row r="124" spans="1:15" x14ac:dyDescent="0.25">
      <c r="A124" t="s">
        <v>3743</v>
      </c>
      <c r="B124" t="s">
        <v>1257</v>
      </c>
      <c r="D124" t="s">
        <v>3744</v>
      </c>
      <c r="E124" t="s">
        <v>3739</v>
      </c>
      <c r="G124" t="s">
        <v>3740</v>
      </c>
      <c r="O124" t="s">
        <v>3744</v>
      </c>
    </row>
    <row r="125" spans="1:15" x14ac:dyDescent="0.25">
      <c r="A125" t="s">
        <v>3745</v>
      </c>
      <c r="B125" t="s">
        <v>1258</v>
      </c>
      <c r="D125" t="s">
        <v>3746</v>
      </c>
      <c r="E125" t="s">
        <v>3739</v>
      </c>
      <c r="G125" t="s">
        <v>3740</v>
      </c>
      <c r="O125" t="s">
        <v>3746</v>
      </c>
    </row>
    <row r="126" spans="1:15" x14ac:dyDescent="0.25">
      <c r="A126" t="s">
        <v>3747</v>
      </c>
      <c r="B126" t="s">
        <v>1259</v>
      </c>
      <c r="D126" t="s">
        <v>3748</v>
      </c>
      <c r="E126" t="s">
        <v>3739</v>
      </c>
      <c r="G126" t="s">
        <v>3740</v>
      </c>
      <c r="O126" t="s">
        <v>3748</v>
      </c>
    </row>
    <row r="127" spans="1:15" x14ac:dyDescent="0.25">
      <c r="A127" t="s">
        <v>3749</v>
      </c>
      <c r="B127" t="s">
        <v>1262</v>
      </c>
      <c r="D127" t="s">
        <v>3750</v>
      </c>
      <c r="E127" t="s">
        <v>3751</v>
      </c>
      <c r="G127" t="s">
        <v>3752</v>
      </c>
      <c r="O127" t="s">
        <v>3750</v>
      </c>
    </row>
    <row r="128" spans="1:15" x14ac:dyDescent="0.25">
      <c r="A128" t="s">
        <v>3753</v>
      </c>
      <c r="B128" t="s">
        <v>1263</v>
      </c>
      <c r="D128" t="s">
        <v>3754</v>
      </c>
      <c r="E128" t="s">
        <v>3751</v>
      </c>
      <c r="G128" t="s">
        <v>3752</v>
      </c>
      <c r="O128" t="s">
        <v>3754</v>
      </c>
    </row>
    <row r="129" spans="1:15" x14ac:dyDescent="0.25">
      <c r="A129" t="s">
        <v>3755</v>
      </c>
      <c r="B129" t="s">
        <v>1264</v>
      </c>
      <c r="D129" t="s">
        <v>3756</v>
      </c>
      <c r="E129" t="s">
        <v>3751</v>
      </c>
      <c r="G129" t="s">
        <v>3752</v>
      </c>
      <c r="O129" t="s">
        <v>3756</v>
      </c>
    </row>
    <row r="130" spans="1:15" x14ac:dyDescent="0.25">
      <c r="A130" t="s">
        <v>3757</v>
      </c>
      <c r="B130" t="s">
        <v>1265</v>
      </c>
      <c r="D130" t="s">
        <v>3758</v>
      </c>
      <c r="E130" t="s">
        <v>3751</v>
      </c>
      <c r="G130" t="s">
        <v>3752</v>
      </c>
      <c r="O130" t="s">
        <v>3758</v>
      </c>
    </row>
    <row r="131" spans="1:15" x14ac:dyDescent="0.25">
      <c r="A131" t="s">
        <v>3759</v>
      </c>
      <c r="B131" t="s">
        <v>1266</v>
      </c>
      <c r="D131" t="s">
        <v>3760</v>
      </c>
      <c r="E131" t="s">
        <v>3751</v>
      </c>
      <c r="G131" t="s">
        <v>3752</v>
      </c>
      <c r="O131" t="s">
        <v>3760</v>
      </c>
    </row>
    <row r="132" spans="1:15" x14ac:dyDescent="0.25">
      <c r="A132" t="s">
        <v>3761</v>
      </c>
      <c r="B132" t="s">
        <v>1269</v>
      </c>
      <c r="D132" t="s">
        <v>3762</v>
      </c>
      <c r="E132" t="s">
        <v>3763</v>
      </c>
      <c r="G132" t="s">
        <v>3764</v>
      </c>
      <c r="O132" t="s">
        <v>3762</v>
      </c>
    </row>
    <row r="133" spans="1:15" x14ac:dyDescent="0.25">
      <c r="A133" t="s">
        <v>3765</v>
      </c>
      <c r="B133" t="s">
        <v>1270</v>
      </c>
      <c r="D133" t="s">
        <v>3766</v>
      </c>
      <c r="E133" t="s">
        <v>3763</v>
      </c>
      <c r="G133" t="s">
        <v>3764</v>
      </c>
      <c r="O133" t="s">
        <v>3766</v>
      </c>
    </row>
    <row r="134" spans="1:15" x14ac:dyDescent="0.25">
      <c r="A134" t="s">
        <v>3767</v>
      </c>
      <c r="B134" t="s">
        <v>1271</v>
      </c>
      <c r="D134" t="s">
        <v>3768</v>
      </c>
      <c r="E134" t="s">
        <v>3763</v>
      </c>
      <c r="G134" t="s">
        <v>3764</v>
      </c>
      <c r="O134" t="s">
        <v>3768</v>
      </c>
    </row>
    <row r="135" spans="1:15" x14ac:dyDescent="0.25">
      <c r="A135" t="s">
        <v>3769</v>
      </c>
      <c r="B135" t="s">
        <v>1272</v>
      </c>
      <c r="D135" t="s">
        <v>3770</v>
      </c>
      <c r="E135" t="s">
        <v>3763</v>
      </c>
      <c r="G135" t="s">
        <v>3764</v>
      </c>
      <c r="O135" t="s">
        <v>3770</v>
      </c>
    </row>
    <row r="136" spans="1:15" x14ac:dyDescent="0.25">
      <c r="A136" t="s">
        <v>3771</v>
      </c>
      <c r="B136" t="s">
        <v>1273</v>
      </c>
      <c r="D136" t="s">
        <v>3772</v>
      </c>
      <c r="E136" t="s">
        <v>3763</v>
      </c>
      <c r="G136" t="s">
        <v>3764</v>
      </c>
      <c r="O136" t="s">
        <v>3772</v>
      </c>
    </row>
    <row r="137" spans="1:15" x14ac:dyDescent="0.25">
      <c r="A137" t="s">
        <v>3773</v>
      </c>
      <c r="B137" t="s">
        <v>1276</v>
      </c>
      <c r="D137" t="s">
        <v>3774</v>
      </c>
      <c r="E137" t="s">
        <v>3775</v>
      </c>
      <c r="G137" t="s">
        <v>3776</v>
      </c>
      <c r="O137" t="s">
        <v>3774</v>
      </c>
    </row>
    <row r="138" spans="1:15" x14ac:dyDescent="0.25">
      <c r="A138" t="s">
        <v>3777</v>
      </c>
      <c r="B138" t="s">
        <v>1277</v>
      </c>
      <c r="D138" t="s">
        <v>3778</v>
      </c>
      <c r="E138" t="s">
        <v>3775</v>
      </c>
      <c r="G138" t="s">
        <v>3776</v>
      </c>
      <c r="O138" t="s">
        <v>3778</v>
      </c>
    </row>
    <row r="139" spans="1:15" x14ac:dyDescent="0.25">
      <c r="A139" t="s">
        <v>3779</v>
      </c>
      <c r="B139" t="s">
        <v>1278</v>
      </c>
      <c r="D139" t="s">
        <v>3780</v>
      </c>
      <c r="E139" t="s">
        <v>3775</v>
      </c>
      <c r="G139" t="s">
        <v>3776</v>
      </c>
      <c r="O139" t="s">
        <v>3780</v>
      </c>
    </row>
    <row r="140" spans="1:15" x14ac:dyDescent="0.25">
      <c r="A140" t="s">
        <v>3781</v>
      </c>
      <c r="B140" t="s">
        <v>1279</v>
      </c>
      <c r="D140" t="s">
        <v>3782</v>
      </c>
      <c r="E140" t="s">
        <v>3775</v>
      </c>
      <c r="G140" t="s">
        <v>3776</v>
      </c>
      <c r="O140" t="s">
        <v>3782</v>
      </c>
    </row>
    <row r="141" spans="1:15" x14ac:dyDescent="0.25">
      <c r="A141" t="s">
        <v>3783</v>
      </c>
      <c r="B141" t="s">
        <v>1280</v>
      </c>
      <c r="D141" t="s">
        <v>3784</v>
      </c>
      <c r="E141" t="s">
        <v>3775</v>
      </c>
      <c r="G141" t="s">
        <v>3776</v>
      </c>
      <c r="O141" t="s">
        <v>3784</v>
      </c>
    </row>
    <row r="142" spans="1:15" x14ac:dyDescent="0.25">
      <c r="A142" t="s">
        <v>3785</v>
      </c>
      <c r="B142" t="s">
        <v>1283</v>
      </c>
      <c r="D142" t="s">
        <v>3786</v>
      </c>
      <c r="E142" t="s">
        <v>3787</v>
      </c>
      <c r="G142" t="s">
        <v>3788</v>
      </c>
      <c r="O142" t="s">
        <v>3786</v>
      </c>
    </row>
    <row r="143" spans="1:15" x14ac:dyDescent="0.25">
      <c r="A143" t="s">
        <v>3789</v>
      </c>
      <c r="B143" t="s">
        <v>1284</v>
      </c>
      <c r="D143" t="s">
        <v>3790</v>
      </c>
      <c r="E143" t="s">
        <v>3787</v>
      </c>
      <c r="G143" t="s">
        <v>3788</v>
      </c>
      <c r="O143" t="s">
        <v>3790</v>
      </c>
    </row>
    <row r="144" spans="1:15" x14ac:dyDescent="0.25">
      <c r="A144" t="s">
        <v>3791</v>
      </c>
      <c r="B144" t="s">
        <v>1285</v>
      </c>
      <c r="D144" t="s">
        <v>3792</v>
      </c>
      <c r="E144" t="s">
        <v>3787</v>
      </c>
      <c r="G144" t="s">
        <v>3788</v>
      </c>
      <c r="O144" t="s">
        <v>3792</v>
      </c>
    </row>
    <row r="145" spans="1:15" x14ac:dyDescent="0.25">
      <c r="A145" t="s">
        <v>3793</v>
      </c>
      <c r="B145" t="s">
        <v>1286</v>
      </c>
      <c r="D145" t="s">
        <v>3794</v>
      </c>
      <c r="E145" t="s">
        <v>3787</v>
      </c>
      <c r="G145" t="s">
        <v>3788</v>
      </c>
      <c r="O145" t="s">
        <v>3794</v>
      </c>
    </row>
    <row r="146" spans="1:15" x14ac:dyDescent="0.25">
      <c r="A146" t="s">
        <v>3795</v>
      </c>
      <c r="B146" t="s">
        <v>1287</v>
      </c>
      <c r="D146" t="s">
        <v>3796</v>
      </c>
      <c r="E146" t="s">
        <v>3787</v>
      </c>
      <c r="G146" t="s">
        <v>3788</v>
      </c>
      <c r="O146" t="s">
        <v>3796</v>
      </c>
    </row>
    <row r="147" spans="1:15" x14ac:dyDescent="0.25">
      <c r="A147" t="s">
        <v>3797</v>
      </c>
      <c r="B147" t="s">
        <v>1289</v>
      </c>
      <c r="D147" t="s">
        <v>3798</v>
      </c>
      <c r="E147" t="s">
        <v>3799</v>
      </c>
      <c r="G147" t="s">
        <v>3800</v>
      </c>
      <c r="O147" t="s">
        <v>3798</v>
      </c>
    </row>
    <row r="148" spans="1:15" x14ac:dyDescent="0.25">
      <c r="A148" t="s">
        <v>3801</v>
      </c>
      <c r="B148" t="s">
        <v>1290</v>
      </c>
      <c r="D148" t="s">
        <v>3802</v>
      </c>
      <c r="E148" t="s">
        <v>3799</v>
      </c>
      <c r="G148" t="s">
        <v>3800</v>
      </c>
      <c r="O148" t="s">
        <v>3802</v>
      </c>
    </row>
    <row r="149" spans="1:15" x14ac:dyDescent="0.25">
      <c r="A149" t="s">
        <v>3803</v>
      </c>
      <c r="B149" t="s">
        <v>1291</v>
      </c>
      <c r="D149" t="s">
        <v>3804</v>
      </c>
      <c r="E149" t="s">
        <v>3799</v>
      </c>
      <c r="G149" t="s">
        <v>3800</v>
      </c>
      <c r="O149" t="s">
        <v>3804</v>
      </c>
    </row>
    <row r="150" spans="1:15" x14ac:dyDescent="0.25">
      <c r="A150" t="s">
        <v>3805</v>
      </c>
      <c r="B150" t="s">
        <v>1292</v>
      </c>
      <c r="D150" t="s">
        <v>3806</v>
      </c>
      <c r="E150" t="s">
        <v>3799</v>
      </c>
      <c r="G150" t="s">
        <v>3800</v>
      </c>
      <c r="O150" t="s">
        <v>3806</v>
      </c>
    </row>
    <row r="151" spans="1:15" x14ac:dyDescent="0.25">
      <c r="A151" t="s">
        <v>3807</v>
      </c>
      <c r="B151" t="s">
        <v>1293</v>
      </c>
      <c r="D151" t="s">
        <v>3808</v>
      </c>
      <c r="E151" t="s">
        <v>3799</v>
      </c>
      <c r="G151" t="s">
        <v>3800</v>
      </c>
      <c r="O151" t="s">
        <v>3808</v>
      </c>
    </row>
    <row r="152" spans="1:15" x14ac:dyDescent="0.25">
      <c r="A152" t="s">
        <v>3809</v>
      </c>
      <c r="B152" t="s">
        <v>1295</v>
      </c>
      <c r="D152" t="s">
        <v>3810</v>
      </c>
      <c r="E152" t="s">
        <v>3811</v>
      </c>
      <c r="G152" t="s">
        <v>3812</v>
      </c>
      <c r="O152" t="s">
        <v>3810</v>
      </c>
    </row>
    <row r="153" spans="1:15" x14ac:dyDescent="0.25">
      <c r="A153" t="s">
        <v>3813</v>
      </c>
      <c r="B153" t="s">
        <v>1296</v>
      </c>
      <c r="D153" t="s">
        <v>3814</v>
      </c>
      <c r="E153" t="s">
        <v>3811</v>
      </c>
      <c r="G153" t="s">
        <v>3812</v>
      </c>
      <c r="O153" t="s">
        <v>3814</v>
      </c>
    </row>
    <row r="154" spans="1:15" x14ac:dyDescent="0.25">
      <c r="A154" t="s">
        <v>3815</v>
      </c>
      <c r="B154" t="s">
        <v>1297</v>
      </c>
      <c r="D154" t="s">
        <v>3816</v>
      </c>
      <c r="E154" t="s">
        <v>3811</v>
      </c>
      <c r="G154" t="s">
        <v>3812</v>
      </c>
      <c r="O154" t="s">
        <v>3816</v>
      </c>
    </row>
    <row r="155" spans="1:15" x14ac:dyDescent="0.25">
      <c r="A155" t="s">
        <v>3817</v>
      </c>
      <c r="B155" t="s">
        <v>1298</v>
      </c>
      <c r="D155" t="s">
        <v>3818</v>
      </c>
      <c r="E155" t="s">
        <v>3811</v>
      </c>
      <c r="G155" t="s">
        <v>3812</v>
      </c>
      <c r="O155" t="s">
        <v>3818</v>
      </c>
    </row>
    <row r="156" spans="1:15" x14ac:dyDescent="0.25">
      <c r="A156" t="s">
        <v>3819</v>
      </c>
      <c r="B156" t="s">
        <v>1299</v>
      </c>
      <c r="D156" t="s">
        <v>3820</v>
      </c>
      <c r="E156" t="s">
        <v>3811</v>
      </c>
      <c r="G156" t="s">
        <v>3812</v>
      </c>
      <c r="O156" t="s">
        <v>3820</v>
      </c>
    </row>
    <row r="157" spans="1:15" x14ac:dyDescent="0.25">
      <c r="A157" t="s">
        <v>3821</v>
      </c>
      <c r="B157" t="s">
        <v>1302</v>
      </c>
      <c r="D157" t="s">
        <v>3822</v>
      </c>
      <c r="E157" t="s">
        <v>3823</v>
      </c>
      <c r="G157" t="s">
        <v>3824</v>
      </c>
      <c r="O157" t="s">
        <v>3822</v>
      </c>
    </row>
    <row r="158" spans="1:15" x14ac:dyDescent="0.25">
      <c r="A158" t="s">
        <v>3825</v>
      </c>
      <c r="B158" t="s">
        <v>1303</v>
      </c>
      <c r="D158" t="s">
        <v>3826</v>
      </c>
      <c r="E158" t="s">
        <v>3823</v>
      </c>
      <c r="G158" t="s">
        <v>3824</v>
      </c>
      <c r="O158" t="s">
        <v>3826</v>
      </c>
    </row>
    <row r="159" spans="1:15" x14ac:dyDescent="0.25">
      <c r="A159" t="s">
        <v>3827</v>
      </c>
      <c r="B159" t="s">
        <v>1304</v>
      </c>
      <c r="D159" t="s">
        <v>3828</v>
      </c>
      <c r="E159" t="s">
        <v>3823</v>
      </c>
      <c r="G159" t="s">
        <v>3824</v>
      </c>
      <c r="O159" t="s">
        <v>3828</v>
      </c>
    </row>
    <row r="160" spans="1:15" x14ac:dyDescent="0.25">
      <c r="A160" t="s">
        <v>3829</v>
      </c>
      <c r="B160" t="s">
        <v>1305</v>
      </c>
      <c r="D160" t="s">
        <v>3830</v>
      </c>
      <c r="E160" t="s">
        <v>3823</v>
      </c>
      <c r="G160" t="s">
        <v>3824</v>
      </c>
      <c r="O160" t="s">
        <v>3830</v>
      </c>
    </row>
    <row r="161" spans="1:15" x14ac:dyDescent="0.25">
      <c r="A161" t="s">
        <v>3831</v>
      </c>
      <c r="B161" t="s">
        <v>1306</v>
      </c>
      <c r="D161" t="s">
        <v>3832</v>
      </c>
      <c r="E161" t="s">
        <v>3823</v>
      </c>
      <c r="G161" t="s">
        <v>3824</v>
      </c>
      <c r="O161" t="s">
        <v>3832</v>
      </c>
    </row>
    <row r="162" spans="1:15" x14ac:dyDescent="0.25">
      <c r="A162" t="s">
        <v>3833</v>
      </c>
      <c r="B162" t="s">
        <v>1309</v>
      </c>
      <c r="D162" t="s">
        <v>3834</v>
      </c>
      <c r="E162" t="s">
        <v>3835</v>
      </c>
      <c r="G162" t="s">
        <v>3836</v>
      </c>
      <c r="O162" t="s">
        <v>3834</v>
      </c>
    </row>
    <row r="163" spans="1:15" x14ac:dyDescent="0.25">
      <c r="A163" t="s">
        <v>3837</v>
      </c>
      <c r="B163" t="s">
        <v>1310</v>
      </c>
      <c r="D163" t="s">
        <v>3838</v>
      </c>
      <c r="E163" t="s">
        <v>3835</v>
      </c>
      <c r="G163" t="s">
        <v>3836</v>
      </c>
      <c r="O163" t="s">
        <v>3838</v>
      </c>
    </row>
    <row r="164" spans="1:15" x14ac:dyDescent="0.25">
      <c r="A164" t="s">
        <v>3839</v>
      </c>
      <c r="B164" t="s">
        <v>1311</v>
      </c>
      <c r="D164" t="s">
        <v>3840</v>
      </c>
      <c r="E164" t="s">
        <v>3835</v>
      </c>
      <c r="G164" t="s">
        <v>3836</v>
      </c>
      <c r="O164" t="s">
        <v>3840</v>
      </c>
    </row>
    <row r="165" spans="1:15" x14ac:dyDescent="0.25">
      <c r="A165" t="s">
        <v>3841</v>
      </c>
      <c r="B165" t="s">
        <v>1312</v>
      </c>
      <c r="D165" t="s">
        <v>3842</v>
      </c>
      <c r="E165" t="s">
        <v>3835</v>
      </c>
      <c r="G165" t="s">
        <v>3836</v>
      </c>
      <c r="O165" t="s">
        <v>3842</v>
      </c>
    </row>
    <row r="166" spans="1:15" x14ac:dyDescent="0.25">
      <c r="A166" t="s">
        <v>3843</v>
      </c>
      <c r="B166" t="s">
        <v>1313</v>
      </c>
      <c r="D166" t="s">
        <v>3844</v>
      </c>
      <c r="E166" t="s">
        <v>3835</v>
      </c>
      <c r="G166" t="s">
        <v>3836</v>
      </c>
      <c r="O166" t="s">
        <v>3844</v>
      </c>
    </row>
    <row r="167" spans="1:15" x14ac:dyDescent="0.25">
      <c r="A167" t="s">
        <v>3845</v>
      </c>
      <c r="B167" t="s">
        <v>1316</v>
      </c>
      <c r="D167" t="s">
        <v>3846</v>
      </c>
      <c r="E167" t="s">
        <v>3847</v>
      </c>
      <c r="G167" t="s">
        <v>3848</v>
      </c>
      <c r="O167" t="s">
        <v>3846</v>
      </c>
    </row>
    <row r="168" spans="1:15" x14ac:dyDescent="0.25">
      <c r="A168" t="s">
        <v>3849</v>
      </c>
      <c r="B168" t="s">
        <v>1317</v>
      </c>
      <c r="D168" t="s">
        <v>3850</v>
      </c>
      <c r="E168" t="s">
        <v>3847</v>
      </c>
      <c r="G168" t="s">
        <v>3848</v>
      </c>
      <c r="O168" t="s">
        <v>3850</v>
      </c>
    </row>
    <row r="169" spans="1:15" x14ac:dyDescent="0.25">
      <c r="A169" t="s">
        <v>3851</v>
      </c>
      <c r="B169" t="s">
        <v>1318</v>
      </c>
      <c r="D169" t="s">
        <v>3852</v>
      </c>
      <c r="E169" t="s">
        <v>3847</v>
      </c>
      <c r="G169" t="s">
        <v>3848</v>
      </c>
      <c r="O169" t="s">
        <v>3852</v>
      </c>
    </row>
    <row r="170" spans="1:15" x14ac:dyDescent="0.25">
      <c r="A170" t="s">
        <v>3853</v>
      </c>
      <c r="B170" t="s">
        <v>1319</v>
      </c>
      <c r="D170" t="s">
        <v>3854</v>
      </c>
      <c r="E170" t="s">
        <v>3847</v>
      </c>
      <c r="G170" t="s">
        <v>3848</v>
      </c>
      <c r="O170" t="s">
        <v>3854</v>
      </c>
    </row>
    <row r="171" spans="1:15" x14ac:dyDescent="0.25">
      <c r="A171" t="s">
        <v>3855</v>
      </c>
      <c r="B171" t="s">
        <v>1320</v>
      </c>
      <c r="D171" t="s">
        <v>3856</v>
      </c>
      <c r="E171" t="s">
        <v>3847</v>
      </c>
      <c r="G171" t="s">
        <v>3848</v>
      </c>
      <c r="O171" t="s">
        <v>3856</v>
      </c>
    </row>
    <row r="172" spans="1:15" x14ac:dyDescent="0.25">
      <c r="A172" t="s">
        <v>3857</v>
      </c>
      <c r="B172" t="s">
        <v>1323</v>
      </c>
      <c r="D172" t="s">
        <v>3858</v>
      </c>
      <c r="E172" t="s">
        <v>3859</v>
      </c>
      <c r="G172" t="s">
        <v>3860</v>
      </c>
      <c r="O172" t="s">
        <v>3858</v>
      </c>
    </row>
    <row r="173" spans="1:15" x14ac:dyDescent="0.25">
      <c r="A173" t="s">
        <v>3861</v>
      </c>
      <c r="B173" t="s">
        <v>1324</v>
      </c>
      <c r="D173" t="s">
        <v>3862</v>
      </c>
      <c r="E173" t="s">
        <v>3859</v>
      </c>
      <c r="G173" t="s">
        <v>3860</v>
      </c>
      <c r="O173" t="s">
        <v>3862</v>
      </c>
    </row>
    <row r="174" spans="1:15" x14ac:dyDescent="0.25">
      <c r="A174" t="s">
        <v>3863</v>
      </c>
      <c r="B174" t="s">
        <v>1325</v>
      </c>
      <c r="D174" t="s">
        <v>3864</v>
      </c>
      <c r="E174" t="s">
        <v>3859</v>
      </c>
      <c r="G174" t="s">
        <v>3860</v>
      </c>
      <c r="O174" t="s">
        <v>3864</v>
      </c>
    </row>
    <row r="175" spans="1:15" x14ac:dyDescent="0.25">
      <c r="A175" t="s">
        <v>3865</v>
      </c>
      <c r="B175" t="s">
        <v>1326</v>
      </c>
      <c r="D175" t="s">
        <v>3866</v>
      </c>
      <c r="E175" t="s">
        <v>3859</v>
      </c>
      <c r="G175" t="s">
        <v>3860</v>
      </c>
      <c r="O175" t="s">
        <v>3866</v>
      </c>
    </row>
    <row r="176" spans="1:15" x14ac:dyDescent="0.25">
      <c r="A176" t="s">
        <v>3867</v>
      </c>
      <c r="B176" t="s">
        <v>1327</v>
      </c>
      <c r="D176" t="s">
        <v>3868</v>
      </c>
      <c r="E176" t="s">
        <v>3859</v>
      </c>
      <c r="G176" t="s">
        <v>3860</v>
      </c>
      <c r="O176" t="s">
        <v>3868</v>
      </c>
    </row>
    <row r="177" spans="1:15" x14ac:dyDescent="0.25">
      <c r="A177" t="s">
        <v>3869</v>
      </c>
      <c r="B177" t="s">
        <v>1329</v>
      </c>
      <c r="D177" t="s">
        <v>3870</v>
      </c>
      <c r="E177" t="s">
        <v>3871</v>
      </c>
      <c r="G177" t="s">
        <v>3872</v>
      </c>
      <c r="O177" t="s">
        <v>3870</v>
      </c>
    </row>
    <row r="178" spans="1:15" x14ac:dyDescent="0.25">
      <c r="A178" t="s">
        <v>3873</v>
      </c>
      <c r="B178" t="s">
        <v>1330</v>
      </c>
      <c r="D178" t="s">
        <v>3874</v>
      </c>
      <c r="E178" t="s">
        <v>3871</v>
      </c>
      <c r="G178" t="s">
        <v>3872</v>
      </c>
      <c r="O178" t="s">
        <v>3874</v>
      </c>
    </row>
    <row r="179" spans="1:15" x14ac:dyDescent="0.25">
      <c r="A179" t="s">
        <v>3875</v>
      </c>
      <c r="B179" t="s">
        <v>1331</v>
      </c>
      <c r="D179" t="s">
        <v>3876</v>
      </c>
      <c r="E179" t="s">
        <v>3871</v>
      </c>
      <c r="G179" t="s">
        <v>3872</v>
      </c>
      <c r="O179" t="s">
        <v>3876</v>
      </c>
    </row>
    <row r="180" spans="1:15" x14ac:dyDescent="0.25">
      <c r="A180" t="s">
        <v>3877</v>
      </c>
      <c r="B180" t="s">
        <v>1332</v>
      </c>
      <c r="D180" t="s">
        <v>3878</v>
      </c>
      <c r="E180" t="s">
        <v>3871</v>
      </c>
      <c r="G180" t="s">
        <v>3872</v>
      </c>
      <c r="O180" t="s">
        <v>3878</v>
      </c>
    </row>
    <row r="181" spans="1:15" x14ac:dyDescent="0.25">
      <c r="A181" t="s">
        <v>3879</v>
      </c>
      <c r="B181" t="s">
        <v>1333</v>
      </c>
      <c r="D181" t="s">
        <v>3880</v>
      </c>
      <c r="E181" t="s">
        <v>3871</v>
      </c>
      <c r="G181" t="s">
        <v>3872</v>
      </c>
      <c r="O181" t="s">
        <v>3880</v>
      </c>
    </row>
    <row r="182" spans="1:15" x14ac:dyDescent="0.25">
      <c r="A182" t="s">
        <v>3881</v>
      </c>
      <c r="B182" t="s">
        <v>1336</v>
      </c>
      <c r="D182" t="s">
        <v>3882</v>
      </c>
      <c r="E182" t="s">
        <v>3883</v>
      </c>
      <c r="G182" t="s">
        <v>3884</v>
      </c>
      <c r="O182" t="s">
        <v>3882</v>
      </c>
    </row>
    <row r="183" spans="1:15" x14ac:dyDescent="0.25">
      <c r="A183" t="s">
        <v>3885</v>
      </c>
      <c r="B183" t="s">
        <v>1337</v>
      </c>
      <c r="D183" t="s">
        <v>3886</v>
      </c>
      <c r="E183" t="s">
        <v>3883</v>
      </c>
      <c r="G183" t="s">
        <v>3884</v>
      </c>
      <c r="O183" t="s">
        <v>3886</v>
      </c>
    </row>
    <row r="184" spans="1:15" x14ac:dyDescent="0.25">
      <c r="A184" t="s">
        <v>3887</v>
      </c>
      <c r="B184" t="s">
        <v>1338</v>
      </c>
      <c r="D184" t="s">
        <v>3888</v>
      </c>
      <c r="E184" t="s">
        <v>3883</v>
      </c>
      <c r="G184" t="s">
        <v>3884</v>
      </c>
      <c r="O184" t="s">
        <v>3888</v>
      </c>
    </row>
    <row r="185" spans="1:15" x14ac:dyDescent="0.25">
      <c r="A185" t="s">
        <v>3889</v>
      </c>
      <c r="B185" t="s">
        <v>1339</v>
      </c>
      <c r="D185" t="s">
        <v>3890</v>
      </c>
      <c r="E185" t="s">
        <v>3883</v>
      </c>
      <c r="G185" t="s">
        <v>3884</v>
      </c>
      <c r="O185" t="s">
        <v>3890</v>
      </c>
    </row>
    <row r="186" spans="1:15" x14ac:dyDescent="0.25">
      <c r="A186" t="s">
        <v>3891</v>
      </c>
      <c r="B186" t="s">
        <v>1340</v>
      </c>
      <c r="D186" t="s">
        <v>3892</v>
      </c>
      <c r="E186" t="s">
        <v>3883</v>
      </c>
      <c r="G186" t="s">
        <v>3884</v>
      </c>
      <c r="O186" t="s">
        <v>3892</v>
      </c>
    </row>
    <row r="187" spans="1:15" x14ac:dyDescent="0.25">
      <c r="A187" t="s">
        <v>3893</v>
      </c>
      <c r="B187" t="s">
        <v>1343</v>
      </c>
      <c r="D187" t="s">
        <v>3894</v>
      </c>
      <c r="E187" t="s">
        <v>3895</v>
      </c>
      <c r="G187" t="s">
        <v>3896</v>
      </c>
      <c r="O187" t="s">
        <v>3894</v>
      </c>
    </row>
    <row r="188" spans="1:15" x14ac:dyDescent="0.25">
      <c r="A188" t="s">
        <v>3897</v>
      </c>
      <c r="B188" t="s">
        <v>1344</v>
      </c>
      <c r="D188" t="s">
        <v>3898</v>
      </c>
      <c r="E188" t="s">
        <v>3895</v>
      </c>
      <c r="G188" t="s">
        <v>3896</v>
      </c>
      <c r="O188" t="s">
        <v>3898</v>
      </c>
    </row>
    <row r="189" spans="1:15" x14ac:dyDescent="0.25">
      <c r="A189" t="s">
        <v>3899</v>
      </c>
      <c r="B189" t="s">
        <v>1345</v>
      </c>
      <c r="D189" t="s">
        <v>3900</v>
      </c>
      <c r="E189" t="s">
        <v>3895</v>
      </c>
      <c r="G189" t="s">
        <v>3896</v>
      </c>
      <c r="O189" t="s">
        <v>3900</v>
      </c>
    </row>
    <row r="190" spans="1:15" x14ac:dyDescent="0.25">
      <c r="A190" t="s">
        <v>3901</v>
      </c>
      <c r="B190" t="s">
        <v>1346</v>
      </c>
      <c r="D190" t="s">
        <v>3902</v>
      </c>
      <c r="E190" t="s">
        <v>3895</v>
      </c>
      <c r="G190" t="s">
        <v>3896</v>
      </c>
      <c r="O190" t="s">
        <v>3902</v>
      </c>
    </row>
    <row r="191" spans="1:15" x14ac:dyDescent="0.25">
      <c r="A191" t="s">
        <v>3903</v>
      </c>
      <c r="B191" t="s">
        <v>1347</v>
      </c>
      <c r="D191" t="s">
        <v>3904</v>
      </c>
      <c r="E191" t="s">
        <v>3895</v>
      </c>
      <c r="G191" t="s">
        <v>3896</v>
      </c>
      <c r="O191" t="s">
        <v>3904</v>
      </c>
    </row>
    <row r="192" spans="1:15" x14ac:dyDescent="0.25">
      <c r="A192" t="s">
        <v>3905</v>
      </c>
      <c r="B192" t="s">
        <v>1351</v>
      </c>
      <c r="D192" t="s">
        <v>3906</v>
      </c>
      <c r="E192" t="s">
        <v>3907</v>
      </c>
      <c r="G192" t="s">
        <v>3908</v>
      </c>
      <c r="O192" t="s">
        <v>3906</v>
      </c>
    </row>
    <row r="193" spans="1:15" x14ac:dyDescent="0.25">
      <c r="A193" t="s">
        <v>3909</v>
      </c>
      <c r="B193" t="s">
        <v>1352</v>
      </c>
      <c r="D193" t="s">
        <v>3910</v>
      </c>
      <c r="E193" t="s">
        <v>3907</v>
      </c>
      <c r="G193" t="s">
        <v>3908</v>
      </c>
      <c r="O193" t="s">
        <v>3910</v>
      </c>
    </row>
    <row r="194" spans="1:15" x14ac:dyDescent="0.25">
      <c r="A194" t="s">
        <v>3911</v>
      </c>
      <c r="B194" t="s">
        <v>1353</v>
      </c>
      <c r="D194" t="s">
        <v>3912</v>
      </c>
      <c r="E194" t="s">
        <v>3907</v>
      </c>
      <c r="G194" t="s">
        <v>3908</v>
      </c>
      <c r="O194" t="s">
        <v>3912</v>
      </c>
    </row>
    <row r="195" spans="1:15" x14ac:dyDescent="0.25">
      <c r="A195" t="s">
        <v>3913</v>
      </c>
      <c r="B195" t="s">
        <v>1354</v>
      </c>
      <c r="D195" t="s">
        <v>3914</v>
      </c>
      <c r="E195" t="s">
        <v>3907</v>
      </c>
      <c r="G195" t="s">
        <v>3908</v>
      </c>
      <c r="O195" t="s">
        <v>3914</v>
      </c>
    </row>
    <row r="196" spans="1:15" x14ac:dyDescent="0.25">
      <c r="A196" t="s">
        <v>3915</v>
      </c>
      <c r="B196" t="s">
        <v>1355</v>
      </c>
      <c r="D196" t="s">
        <v>3916</v>
      </c>
      <c r="E196" t="s">
        <v>3907</v>
      </c>
      <c r="G196" t="s">
        <v>3908</v>
      </c>
      <c r="O196" t="s">
        <v>3916</v>
      </c>
    </row>
    <row r="197" spans="1:15" x14ac:dyDescent="0.25">
      <c r="A197" t="s">
        <v>3917</v>
      </c>
      <c r="B197" t="s">
        <v>1358</v>
      </c>
      <c r="D197" t="s">
        <v>3918</v>
      </c>
      <c r="E197" t="s">
        <v>3919</v>
      </c>
      <c r="G197" t="s">
        <v>3920</v>
      </c>
      <c r="O197" t="s">
        <v>3918</v>
      </c>
    </row>
    <row r="198" spans="1:15" x14ac:dyDescent="0.25">
      <c r="A198" t="s">
        <v>3921</v>
      </c>
      <c r="B198" t="s">
        <v>1359</v>
      </c>
      <c r="D198" t="s">
        <v>3922</v>
      </c>
      <c r="E198" t="s">
        <v>3919</v>
      </c>
      <c r="G198" t="s">
        <v>3920</v>
      </c>
      <c r="O198" t="s">
        <v>3922</v>
      </c>
    </row>
    <row r="199" spans="1:15" x14ac:dyDescent="0.25">
      <c r="A199" t="s">
        <v>3923</v>
      </c>
      <c r="B199" t="s">
        <v>1360</v>
      </c>
      <c r="D199" t="s">
        <v>3924</v>
      </c>
      <c r="E199" t="s">
        <v>3919</v>
      </c>
      <c r="G199" t="s">
        <v>3920</v>
      </c>
      <c r="O199" t="s">
        <v>3924</v>
      </c>
    </row>
    <row r="200" spans="1:15" x14ac:dyDescent="0.25">
      <c r="A200" t="s">
        <v>3925</v>
      </c>
      <c r="B200" t="s">
        <v>1361</v>
      </c>
      <c r="D200" t="s">
        <v>3926</v>
      </c>
      <c r="E200" t="s">
        <v>3919</v>
      </c>
      <c r="G200" t="s">
        <v>3920</v>
      </c>
      <c r="O200" t="s">
        <v>3926</v>
      </c>
    </row>
    <row r="201" spans="1:15" x14ac:dyDescent="0.25">
      <c r="A201" t="s">
        <v>3927</v>
      </c>
      <c r="B201" t="s">
        <v>1362</v>
      </c>
      <c r="D201" t="s">
        <v>3928</v>
      </c>
      <c r="E201" t="s">
        <v>3919</v>
      </c>
      <c r="G201" t="s">
        <v>3920</v>
      </c>
      <c r="O201" t="s">
        <v>3928</v>
      </c>
    </row>
    <row r="202" spans="1:15" x14ac:dyDescent="0.25">
      <c r="A202" t="s">
        <v>3929</v>
      </c>
      <c r="B202" t="s">
        <v>1365</v>
      </c>
      <c r="D202" t="s">
        <v>3930</v>
      </c>
      <c r="E202" t="s">
        <v>3931</v>
      </c>
      <c r="G202" t="s">
        <v>3932</v>
      </c>
      <c r="O202" t="s">
        <v>3930</v>
      </c>
    </row>
    <row r="203" spans="1:15" x14ac:dyDescent="0.25">
      <c r="A203" t="s">
        <v>3933</v>
      </c>
      <c r="B203" t="s">
        <v>1366</v>
      </c>
      <c r="D203" t="s">
        <v>3934</v>
      </c>
      <c r="E203" t="s">
        <v>3931</v>
      </c>
      <c r="G203" t="s">
        <v>3932</v>
      </c>
      <c r="O203" t="s">
        <v>3934</v>
      </c>
    </row>
    <row r="204" spans="1:15" x14ac:dyDescent="0.25">
      <c r="A204" t="s">
        <v>3935</v>
      </c>
      <c r="B204" t="s">
        <v>1367</v>
      </c>
      <c r="D204" t="s">
        <v>3936</v>
      </c>
      <c r="E204" t="s">
        <v>3931</v>
      </c>
      <c r="G204" t="s">
        <v>3932</v>
      </c>
      <c r="O204" t="s">
        <v>3936</v>
      </c>
    </row>
    <row r="205" spans="1:15" x14ac:dyDescent="0.25">
      <c r="A205" t="s">
        <v>3937</v>
      </c>
      <c r="B205" t="s">
        <v>1368</v>
      </c>
      <c r="D205" t="s">
        <v>3938</v>
      </c>
      <c r="E205" t="s">
        <v>3931</v>
      </c>
      <c r="G205" t="s">
        <v>3932</v>
      </c>
      <c r="O205" t="s">
        <v>3938</v>
      </c>
    </row>
    <row r="206" spans="1:15" x14ac:dyDescent="0.25">
      <c r="A206" t="s">
        <v>3939</v>
      </c>
      <c r="B206" t="s">
        <v>1369</v>
      </c>
      <c r="D206" t="s">
        <v>3940</v>
      </c>
      <c r="E206" t="s">
        <v>3931</v>
      </c>
      <c r="G206" t="s">
        <v>3932</v>
      </c>
      <c r="O206" t="s">
        <v>3940</v>
      </c>
    </row>
    <row r="207" spans="1:15" x14ac:dyDescent="0.25">
      <c r="A207" t="s">
        <v>3941</v>
      </c>
      <c r="B207" t="s">
        <v>1373</v>
      </c>
      <c r="D207" t="s">
        <v>3942</v>
      </c>
      <c r="E207" t="s">
        <v>3943</v>
      </c>
      <c r="G207" t="s">
        <v>3944</v>
      </c>
      <c r="O207" t="s">
        <v>3942</v>
      </c>
    </row>
    <row r="208" spans="1:15" x14ac:dyDescent="0.25">
      <c r="A208" t="s">
        <v>3945</v>
      </c>
      <c r="B208" t="s">
        <v>1374</v>
      </c>
      <c r="D208" t="s">
        <v>3946</v>
      </c>
      <c r="E208" t="s">
        <v>3943</v>
      </c>
      <c r="G208" t="s">
        <v>3944</v>
      </c>
      <c r="O208" t="s">
        <v>3946</v>
      </c>
    </row>
    <row r="209" spans="1:15" x14ac:dyDescent="0.25">
      <c r="A209" t="s">
        <v>3947</v>
      </c>
      <c r="B209" t="s">
        <v>1375</v>
      </c>
      <c r="D209" t="s">
        <v>3948</v>
      </c>
      <c r="E209" t="s">
        <v>3943</v>
      </c>
      <c r="G209" t="s">
        <v>3944</v>
      </c>
      <c r="O209" t="s">
        <v>3948</v>
      </c>
    </row>
    <row r="210" spans="1:15" x14ac:dyDescent="0.25">
      <c r="A210" t="s">
        <v>3949</v>
      </c>
      <c r="B210" t="s">
        <v>1376</v>
      </c>
      <c r="D210" t="s">
        <v>3950</v>
      </c>
      <c r="E210" t="s">
        <v>3943</v>
      </c>
      <c r="G210" t="s">
        <v>3944</v>
      </c>
      <c r="O210" t="s">
        <v>3950</v>
      </c>
    </row>
    <row r="211" spans="1:15" x14ac:dyDescent="0.25">
      <c r="A211" t="s">
        <v>3951</v>
      </c>
      <c r="B211" t="s">
        <v>1377</v>
      </c>
      <c r="D211" t="s">
        <v>3952</v>
      </c>
      <c r="E211" t="s">
        <v>3943</v>
      </c>
      <c r="G211" t="s">
        <v>3944</v>
      </c>
      <c r="O211" t="s">
        <v>3952</v>
      </c>
    </row>
    <row r="212" spans="1:15" x14ac:dyDescent="0.25">
      <c r="A212" t="s">
        <v>3953</v>
      </c>
      <c r="B212" t="s">
        <v>1380</v>
      </c>
      <c r="D212" t="s">
        <v>3954</v>
      </c>
      <c r="E212" t="s">
        <v>3955</v>
      </c>
      <c r="G212" t="s">
        <v>3956</v>
      </c>
      <c r="O212" t="s">
        <v>3954</v>
      </c>
    </row>
    <row r="213" spans="1:15" x14ac:dyDescent="0.25">
      <c r="A213" t="s">
        <v>3957</v>
      </c>
      <c r="B213" t="s">
        <v>1381</v>
      </c>
      <c r="D213" t="s">
        <v>3958</v>
      </c>
      <c r="E213" t="s">
        <v>3955</v>
      </c>
      <c r="G213" t="s">
        <v>3956</v>
      </c>
      <c r="O213" t="s">
        <v>3958</v>
      </c>
    </row>
    <row r="214" spans="1:15" x14ac:dyDescent="0.25">
      <c r="A214" t="s">
        <v>3959</v>
      </c>
      <c r="B214" t="s">
        <v>1382</v>
      </c>
      <c r="D214" t="s">
        <v>3960</v>
      </c>
      <c r="E214" t="s">
        <v>3955</v>
      </c>
      <c r="G214" t="s">
        <v>3956</v>
      </c>
      <c r="O214" t="s">
        <v>3960</v>
      </c>
    </row>
    <row r="215" spans="1:15" x14ac:dyDescent="0.25">
      <c r="A215" t="s">
        <v>3961</v>
      </c>
      <c r="B215" t="s">
        <v>1383</v>
      </c>
      <c r="D215" t="s">
        <v>3962</v>
      </c>
      <c r="E215" t="s">
        <v>3955</v>
      </c>
      <c r="G215" t="s">
        <v>3956</v>
      </c>
      <c r="O215" t="s">
        <v>3962</v>
      </c>
    </row>
    <row r="216" spans="1:15" x14ac:dyDescent="0.25">
      <c r="A216" t="s">
        <v>3963</v>
      </c>
      <c r="B216" t="s">
        <v>1384</v>
      </c>
      <c r="D216" t="s">
        <v>3964</v>
      </c>
      <c r="E216" t="s">
        <v>3955</v>
      </c>
      <c r="G216" t="s">
        <v>3956</v>
      </c>
      <c r="O216" t="s">
        <v>3964</v>
      </c>
    </row>
    <row r="217" spans="1:15" x14ac:dyDescent="0.25">
      <c r="A217" t="s">
        <v>3965</v>
      </c>
      <c r="B217" t="s">
        <v>1387</v>
      </c>
      <c r="D217" t="s">
        <v>3966</v>
      </c>
      <c r="E217" t="s">
        <v>3967</v>
      </c>
      <c r="G217" t="s">
        <v>3968</v>
      </c>
      <c r="O217" t="s">
        <v>3966</v>
      </c>
    </row>
    <row r="218" spans="1:15" x14ac:dyDescent="0.25">
      <c r="A218" t="s">
        <v>3969</v>
      </c>
      <c r="B218" t="s">
        <v>1388</v>
      </c>
      <c r="D218" t="s">
        <v>3970</v>
      </c>
      <c r="E218" t="s">
        <v>3967</v>
      </c>
      <c r="G218" t="s">
        <v>3968</v>
      </c>
      <c r="O218" t="s">
        <v>3970</v>
      </c>
    </row>
    <row r="219" spans="1:15" x14ac:dyDescent="0.25">
      <c r="A219" t="s">
        <v>3971</v>
      </c>
      <c r="B219" t="s">
        <v>1389</v>
      </c>
      <c r="D219" t="s">
        <v>3972</v>
      </c>
      <c r="E219" t="s">
        <v>3967</v>
      </c>
      <c r="G219" t="s">
        <v>3968</v>
      </c>
      <c r="O219" t="s">
        <v>3972</v>
      </c>
    </row>
    <row r="220" spans="1:15" x14ac:dyDescent="0.25">
      <c r="A220" t="s">
        <v>3973</v>
      </c>
      <c r="B220" t="s">
        <v>1390</v>
      </c>
      <c r="D220" t="s">
        <v>3974</v>
      </c>
      <c r="E220" t="s">
        <v>3967</v>
      </c>
      <c r="G220" t="s">
        <v>3968</v>
      </c>
      <c r="O220" t="s">
        <v>3974</v>
      </c>
    </row>
    <row r="221" spans="1:15" x14ac:dyDescent="0.25">
      <c r="A221" t="s">
        <v>3975</v>
      </c>
      <c r="B221" t="s">
        <v>1391</v>
      </c>
      <c r="D221" t="s">
        <v>3976</v>
      </c>
      <c r="E221" t="s">
        <v>3967</v>
      </c>
      <c r="G221" t="s">
        <v>3968</v>
      </c>
      <c r="O221" t="s">
        <v>3976</v>
      </c>
    </row>
    <row r="222" spans="1:15" x14ac:dyDescent="0.25">
      <c r="A222" t="s">
        <v>3977</v>
      </c>
      <c r="B222" t="s">
        <v>1394</v>
      </c>
      <c r="D222" t="s">
        <v>3978</v>
      </c>
      <c r="E222" t="s">
        <v>3979</v>
      </c>
      <c r="G222" t="s">
        <v>3980</v>
      </c>
      <c r="O222" t="s">
        <v>3978</v>
      </c>
    </row>
    <row r="223" spans="1:15" x14ac:dyDescent="0.25">
      <c r="A223" t="s">
        <v>3981</v>
      </c>
      <c r="B223" t="s">
        <v>1395</v>
      </c>
      <c r="D223" t="s">
        <v>3982</v>
      </c>
      <c r="E223" t="s">
        <v>3979</v>
      </c>
      <c r="G223" t="s">
        <v>3980</v>
      </c>
      <c r="O223" t="s">
        <v>3982</v>
      </c>
    </row>
    <row r="224" spans="1:15" x14ac:dyDescent="0.25">
      <c r="A224" t="s">
        <v>3983</v>
      </c>
      <c r="B224" t="s">
        <v>1396</v>
      </c>
      <c r="D224" t="s">
        <v>3984</v>
      </c>
      <c r="E224" t="s">
        <v>3979</v>
      </c>
      <c r="G224" t="s">
        <v>3980</v>
      </c>
      <c r="O224" t="s">
        <v>3984</v>
      </c>
    </row>
    <row r="225" spans="1:15" x14ac:dyDescent="0.25">
      <c r="A225" t="s">
        <v>3985</v>
      </c>
      <c r="B225" t="s">
        <v>1397</v>
      </c>
      <c r="D225" t="s">
        <v>3986</v>
      </c>
      <c r="E225" t="s">
        <v>3979</v>
      </c>
      <c r="G225" t="s">
        <v>3980</v>
      </c>
      <c r="O225" t="s">
        <v>3986</v>
      </c>
    </row>
    <row r="226" spans="1:15" x14ac:dyDescent="0.25">
      <c r="A226" t="s">
        <v>3987</v>
      </c>
      <c r="B226" t="s">
        <v>1398</v>
      </c>
      <c r="D226" t="s">
        <v>3988</v>
      </c>
      <c r="E226" t="s">
        <v>3979</v>
      </c>
      <c r="G226" t="s">
        <v>3980</v>
      </c>
      <c r="O226" t="s">
        <v>3988</v>
      </c>
    </row>
    <row r="227" spans="1:15" x14ac:dyDescent="0.25">
      <c r="A227" t="s">
        <v>3989</v>
      </c>
      <c r="B227" t="s">
        <v>1401</v>
      </c>
      <c r="D227" t="s">
        <v>3990</v>
      </c>
      <c r="E227" t="s">
        <v>3991</v>
      </c>
      <c r="G227" t="s">
        <v>3992</v>
      </c>
      <c r="O227" t="s">
        <v>3990</v>
      </c>
    </row>
    <row r="228" spans="1:15" x14ac:dyDescent="0.25">
      <c r="A228" t="s">
        <v>3993</v>
      </c>
      <c r="B228" t="s">
        <v>1402</v>
      </c>
      <c r="D228" t="s">
        <v>3994</v>
      </c>
      <c r="E228" t="s">
        <v>3991</v>
      </c>
      <c r="G228" t="s">
        <v>3992</v>
      </c>
      <c r="O228" t="s">
        <v>3994</v>
      </c>
    </row>
    <row r="229" spans="1:15" x14ac:dyDescent="0.25">
      <c r="A229" t="s">
        <v>3995</v>
      </c>
      <c r="B229" t="s">
        <v>1403</v>
      </c>
      <c r="D229" t="s">
        <v>3996</v>
      </c>
      <c r="E229" t="s">
        <v>3991</v>
      </c>
      <c r="G229" t="s">
        <v>3992</v>
      </c>
      <c r="O229" t="s">
        <v>3996</v>
      </c>
    </row>
    <row r="230" spans="1:15" x14ac:dyDescent="0.25">
      <c r="A230" t="s">
        <v>3997</v>
      </c>
      <c r="B230" t="s">
        <v>1404</v>
      </c>
      <c r="D230" t="s">
        <v>3998</v>
      </c>
      <c r="E230" t="s">
        <v>3991</v>
      </c>
      <c r="G230" t="s">
        <v>3992</v>
      </c>
      <c r="O230" t="s">
        <v>3998</v>
      </c>
    </row>
    <row r="231" spans="1:15" x14ac:dyDescent="0.25">
      <c r="A231" t="s">
        <v>3999</v>
      </c>
      <c r="B231" t="s">
        <v>1405</v>
      </c>
      <c r="D231" t="s">
        <v>4000</v>
      </c>
      <c r="E231" t="s">
        <v>3991</v>
      </c>
      <c r="G231" t="s">
        <v>3992</v>
      </c>
      <c r="O231" t="s">
        <v>4000</v>
      </c>
    </row>
    <row r="232" spans="1:15" x14ac:dyDescent="0.25">
      <c r="A232" t="s">
        <v>4001</v>
      </c>
      <c r="B232" t="s">
        <v>1408</v>
      </c>
      <c r="D232" t="s">
        <v>4002</v>
      </c>
      <c r="E232" t="s">
        <v>4003</v>
      </c>
      <c r="G232" t="s">
        <v>4004</v>
      </c>
      <c r="O232" t="s">
        <v>4002</v>
      </c>
    </row>
    <row r="233" spans="1:15" x14ac:dyDescent="0.25">
      <c r="A233" t="s">
        <v>4005</v>
      </c>
      <c r="B233" t="s">
        <v>1409</v>
      </c>
      <c r="D233" t="s">
        <v>4006</v>
      </c>
      <c r="E233" t="s">
        <v>4003</v>
      </c>
      <c r="G233" t="s">
        <v>4004</v>
      </c>
      <c r="O233" t="s">
        <v>4006</v>
      </c>
    </row>
    <row r="234" spans="1:15" x14ac:dyDescent="0.25">
      <c r="A234" t="s">
        <v>4007</v>
      </c>
      <c r="B234" t="s">
        <v>1410</v>
      </c>
      <c r="D234" t="s">
        <v>4008</v>
      </c>
      <c r="E234" t="s">
        <v>4003</v>
      </c>
      <c r="G234" t="s">
        <v>4004</v>
      </c>
      <c r="O234" t="s">
        <v>4008</v>
      </c>
    </row>
    <row r="235" spans="1:15" x14ac:dyDescent="0.25">
      <c r="A235" t="s">
        <v>4009</v>
      </c>
      <c r="B235" t="s">
        <v>1411</v>
      </c>
      <c r="D235" t="s">
        <v>4010</v>
      </c>
      <c r="E235" t="s">
        <v>4003</v>
      </c>
      <c r="G235" t="s">
        <v>4004</v>
      </c>
      <c r="O235" t="s">
        <v>4010</v>
      </c>
    </row>
    <row r="236" spans="1:15" x14ac:dyDescent="0.25">
      <c r="A236" t="s">
        <v>4011</v>
      </c>
      <c r="B236" t="s">
        <v>1412</v>
      </c>
      <c r="D236" t="s">
        <v>4012</v>
      </c>
      <c r="E236" t="s">
        <v>4003</v>
      </c>
      <c r="G236" t="s">
        <v>4004</v>
      </c>
      <c r="O236" t="s">
        <v>4012</v>
      </c>
    </row>
    <row r="237" spans="1:15" x14ac:dyDescent="0.25">
      <c r="A237" t="s">
        <v>4013</v>
      </c>
      <c r="B237" t="s">
        <v>1417</v>
      </c>
      <c r="D237" t="s">
        <v>4014</v>
      </c>
      <c r="E237" t="s">
        <v>4015</v>
      </c>
      <c r="G237" t="s">
        <v>4016</v>
      </c>
      <c r="O237" t="s">
        <v>4014</v>
      </c>
    </row>
    <row r="238" spans="1:15" x14ac:dyDescent="0.25">
      <c r="A238" t="s">
        <v>4017</v>
      </c>
      <c r="B238" t="s">
        <v>1418</v>
      </c>
      <c r="D238" t="s">
        <v>4018</v>
      </c>
      <c r="E238" t="s">
        <v>4015</v>
      </c>
      <c r="G238" t="s">
        <v>4016</v>
      </c>
      <c r="O238" t="s">
        <v>4018</v>
      </c>
    </row>
    <row r="239" spans="1:15" x14ac:dyDescent="0.25">
      <c r="A239" t="s">
        <v>4019</v>
      </c>
      <c r="B239" t="s">
        <v>1419</v>
      </c>
      <c r="D239" t="s">
        <v>4020</v>
      </c>
      <c r="E239" t="s">
        <v>4015</v>
      </c>
      <c r="G239" t="s">
        <v>4016</v>
      </c>
      <c r="O239" t="s">
        <v>4020</v>
      </c>
    </row>
    <row r="240" spans="1:15" x14ac:dyDescent="0.25">
      <c r="A240" t="s">
        <v>4021</v>
      </c>
      <c r="B240" t="s">
        <v>1420</v>
      </c>
      <c r="D240" t="s">
        <v>4022</v>
      </c>
      <c r="E240" t="s">
        <v>4015</v>
      </c>
      <c r="G240" t="s">
        <v>4016</v>
      </c>
      <c r="O240" t="s">
        <v>4022</v>
      </c>
    </row>
    <row r="241" spans="1:15" x14ac:dyDescent="0.25">
      <c r="A241" t="s">
        <v>4023</v>
      </c>
      <c r="B241" t="s">
        <v>1421</v>
      </c>
      <c r="D241" t="s">
        <v>4024</v>
      </c>
      <c r="E241" t="s">
        <v>4015</v>
      </c>
      <c r="G241" t="s">
        <v>4016</v>
      </c>
      <c r="O241" t="s">
        <v>4024</v>
      </c>
    </row>
    <row r="242" spans="1:15" x14ac:dyDescent="0.25">
      <c r="A242" t="s">
        <v>4025</v>
      </c>
      <c r="B242" t="s">
        <v>1425</v>
      </c>
      <c r="D242" t="s">
        <v>4026</v>
      </c>
      <c r="E242" t="s">
        <v>4027</v>
      </c>
      <c r="G242" t="s">
        <v>4028</v>
      </c>
      <c r="O242" t="s">
        <v>4026</v>
      </c>
    </row>
    <row r="243" spans="1:15" x14ac:dyDescent="0.25">
      <c r="A243" t="s">
        <v>4029</v>
      </c>
      <c r="B243" t="s">
        <v>1426</v>
      </c>
      <c r="D243" t="s">
        <v>4030</v>
      </c>
      <c r="E243" t="s">
        <v>4027</v>
      </c>
      <c r="G243" t="s">
        <v>4028</v>
      </c>
      <c r="O243" t="s">
        <v>4030</v>
      </c>
    </row>
    <row r="244" spans="1:15" x14ac:dyDescent="0.25">
      <c r="A244" t="s">
        <v>4031</v>
      </c>
      <c r="B244" t="s">
        <v>1427</v>
      </c>
      <c r="D244" t="s">
        <v>4032</v>
      </c>
      <c r="E244" t="s">
        <v>4027</v>
      </c>
      <c r="G244" t="s">
        <v>4028</v>
      </c>
      <c r="O244" t="s">
        <v>4032</v>
      </c>
    </row>
    <row r="245" spans="1:15" x14ac:dyDescent="0.25">
      <c r="A245" t="s">
        <v>4033</v>
      </c>
      <c r="B245" t="s">
        <v>1428</v>
      </c>
      <c r="D245" t="s">
        <v>4034</v>
      </c>
      <c r="E245" t="s">
        <v>4027</v>
      </c>
      <c r="G245" t="s">
        <v>4028</v>
      </c>
      <c r="O245" t="s">
        <v>4034</v>
      </c>
    </row>
    <row r="246" spans="1:15" x14ac:dyDescent="0.25">
      <c r="A246" t="s">
        <v>4035</v>
      </c>
      <c r="B246" t="s">
        <v>1429</v>
      </c>
      <c r="D246" t="s">
        <v>4036</v>
      </c>
      <c r="E246" t="s">
        <v>4027</v>
      </c>
      <c r="G246" t="s">
        <v>4028</v>
      </c>
      <c r="O246" t="s">
        <v>4036</v>
      </c>
    </row>
    <row r="247" spans="1:15" x14ac:dyDescent="0.25">
      <c r="A247" t="s">
        <v>4037</v>
      </c>
      <c r="B247" t="s">
        <v>1432</v>
      </c>
      <c r="D247" t="s">
        <v>4038</v>
      </c>
      <c r="E247" t="s">
        <v>4039</v>
      </c>
      <c r="G247" t="s">
        <v>4040</v>
      </c>
      <c r="O247" t="s">
        <v>4038</v>
      </c>
    </row>
    <row r="248" spans="1:15" x14ac:dyDescent="0.25">
      <c r="A248" t="s">
        <v>4041</v>
      </c>
      <c r="B248" t="s">
        <v>1433</v>
      </c>
      <c r="D248" t="s">
        <v>4042</v>
      </c>
      <c r="E248" t="s">
        <v>4039</v>
      </c>
      <c r="G248" t="s">
        <v>4040</v>
      </c>
      <c r="O248" t="s">
        <v>4042</v>
      </c>
    </row>
    <row r="249" spans="1:15" x14ac:dyDescent="0.25">
      <c r="A249" t="s">
        <v>4043</v>
      </c>
      <c r="B249" t="s">
        <v>1434</v>
      </c>
      <c r="D249" t="s">
        <v>4044</v>
      </c>
      <c r="E249" t="s">
        <v>4039</v>
      </c>
      <c r="G249" t="s">
        <v>4040</v>
      </c>
      <c r="O249" t="s">
        <v>4044</v>
      </c>
    </row>
    <row r="250" spans="1:15" x14ac:dyDescent="0.25">
      <c r="A250" t="s">
        <v>4045</v>
      </c>
      <c r="B250" t="s">
        <v>1435</v>
      </c>
      <c r="D250" t="s">
        <v>4046</v>
      </c>
      <c r="E250" t="s">
        <v>4039</v>
      </c>
      <c r="G250" t="s">
        <v>4040</v>
      </c>
      <c r="O250" t="s">
        <v>4046</v>
      </c>
    </row>
    <row r="251" spans="1:15" x14ac:dyDescent="0.25">
      <c r="A251" t="s">
        <v>4047</v>
      </c>
      <c r="B251" t="s">
        <v>1436</v>
      </c>
      <c r="D251" t="s">
        <v>4048</v>
      </c>
      <c r="E251" t="s">
        <v>4039</v>
      </c>
      <c r="G251" t="s">
        <v>4040</v>
      </c>
      <c r="O251" t="s">
        <v>4048</v>
      </c>
    </row>
    <row r="252" spans="1:15" x14ac:dyDescent="0.25">
      <c r="A252" t="s">
        <v>4049</v>
      </c>
      <c r="B252" t="s">
        <v>1441</v>
      </c>
      <c r="D252" t="s">
        <v>4050</v>
      </c>
      <c r="E252" t="s">
        <v>4051</v>
      </c>
      <c r="G252" t="s">
        <v>4052</v>
      </c>
      <c r="O252" t="s">
        <v>4050</v>
      </c>
    </row>
    <row r="253" spans="1:15" x14ac:dyDescent="0.25">
      <c r="A253" t="s">
        <v>4053</v>
      </c>
      <c r="B253" t="s">
        <v>1442</v>
      </c>
      <c r="D253" t="s">
        <v>4054</v>
      </c>
      <c r="E253" t="s">
        <v>4051</v>
      </c>
      <c r="G253" t="s">
        <v>4052</v>
      </c>
      <c r="O253" t="s">
        <v>4054</v>
      </c>
    </row>
    <row r="254" spans="1:15" x14ac:dyDescent="0.25">
      <c r="A254" t="s">
        <v>4055</v>
      </c>
      <c r="B254" t="s">
        <v>1443</v>
      </c>
      <c r="D254" t="s">
        <v>4056</v>
      </c>
      <c r="E254" t="s">
        <v>4051</v>
      </c>
      <c r="G254" t="s">
        <v>4052</v>
      </c>
      <c r="O254" t="s">
        <v>4056</v>
      </c>
    </row>
    <row r="255" spans="1:15" x14ac:dyDescent="0.25">
      <c r="A255" t="s">
        <v>4057</v>
      </c>
      <c r="B255" t="s">
        <v>1444</v>
      </c>
      <c r="D255" t="s">
        <v>4058</v>
      </c>
      <c r="E255" t="s">
        <v>4051</v>
      </c>
      <c r="G255" t="s">
        <v>4052</v>
      </c>
      <c r="O255" t="s">
        <v>4058</v>
      </c>
    </row>
    <row r="256" spans="1:15" x14ac:dyDescent="0.25">
      <c r="A256" t="s">
        <v>4059</v>
      </c>
      <c r="B256" t="s">
        <v>1445</v>
      </c>
      <c r="D256" t="s">
        <v>4060</v>
      </c>
      <c r="E256" t="s">
        <v>4051</v>
      </c>
      <c r="G256" t="s">
        <v>4052</v>
      </c>
      <c r="O256" t="s">
        <v>4060</v>
      </c>
    </row>
    <row r="257" spans="1:15" x14ac:dyDescent="0.25">
      <c r="A257" t="s">
        <v>4061</v>
      </c>
      <c r="B257" t="s">
        <v>1448</v>
      </c>
      <c r="D257" t="s">
        <v>4062</v>
      </c>
      <c r="E257" t="s">
        <v>4063</v>
      </c>
      <c r="G257" t="s">
        <v>4064</v>
      </c>
      <c r="O257" t="s">
        <v>4062</v>
      </c>
    </row>
    <row r="258" spans="1:15" x14ac:dyDescent="0.25">
      <c r="A258" t="s">
        <v>4065</v>
      </c>
      <c r="B258" t="s">
        <v>1449</v>
      </c>
      <c r="D258" t="s">
        <v>4066</v>
      </c>
      <c r="E258" t="s">
        <v>4063</v>
      </c>
      <c r="G258" t="s">
        <v>4064</v>
      </c>
      <c r="O258" t="s">
        <v>4066</v>
      </c>
    </row>
    <row r="259" spans="1:15" x14ac:dyDescent="0.25">
      <c r="A259" t="s">
        <v>4067</v>
      </c>
      <c r="B259" t="s">
        <v>1450</v>
      </c>
      <c r="D259" t="s">
        <v>4068</v>
      </c>
      <c r="E259" t="s">
        <v>4063</v>
      </c>
      <c r="G259" t="s">
        <v>4064</v>
      </c>
      <c r="O259" t="s">
        <v>4068</v>
      </c>
    </row>
    <row r="260" spans="1:15" x14ac:dyDescent="0.25">
      <c r="A260" t="s">
        <v>4069</v>
      </c>
      <c r="B260" t="s">
        <v>1451</v>
      </c>
      <c r="D260" t="s">
        <v>4070</v>
      </c>
      <c r="E260" t="s">
        <v>4063</v>
      </c>
      <c r="G260" t="s">
        <v>4064</v>
      </c>
      <c r="O260" t="s">
        <v>4070</v>
      </c>
    </row>
    <row r="261" spans="1:15" x14ac:dyDescent="0.25">
      <c r="A261" t="s">
        <v>4071</v>
      </c>
      <c r="B261" t="s">
        <v>1452</v>
      </c>
      <c r="D261" t="s">
        <v>4072</v>
      </c>
      <c r="E261" t="s">
        <v>4063</v>
      </c>
      <c r="G261" t="s">
        <v>4064</v>
      </c>
      <c r="O261" t="s">
        <v>4072</v>
      </c>
    </row>
    <row r="262" spans="1:15" x14ac:dyDescent="0.25">
      <c r="A262" t="s">
        <v>4073</v>
      </c>
      <c r="B262" t="s">
        <v>1456</v>
      </c>
      <c r="D262" t="s">
        <v>4074</v>
      </c>
      <c r="E262" t="s">
        <v>4075</v>
      </c>
      <c r="G262" t="s">
        <v>4076</v>
      </c>
      <c r="O262" t="s">
        <v>4074</v>
      </c>
    </row>
    <row r="263" spans="1:15" x14ac:dyDescent="0.25">
      <c r="A263" t="s">
        <v>4077</v>
      </c>
      <c r="B263" t="s">
        <v>1457</v>
      </c>
      <c r="D263" t="s">
        <v>4078</v>
      </c>
      <c r="E263" t="s">
        <v>4075</v>
      </c>
      <c r="G263" t="s">
        <v>4076</v>
      </c>
      <c r="O263" t="s">
        <v>4078</v>
      </c>
    </row>
    <row r="264" spans="1:15" x14ac:dyDescent="0.25">
      <c r="A264" t="s">
        <v>4079</v>
      </c>
      <c r="B264" t="s">
        <v>1458</v>
      </c>
      <c r="D264" t="s">
        <v>4080</v>
      </c>
      <c r="E264" t="s">
        <v>4075</v>
      </c>
      <c r="G264" t="s">
        <v>4076</v>
      </c>
      <c r="O264" t="s">
        <v>4080</v>
      </c>
    </row>
    <row r="265" spans="1:15" x14ac:dyDescent="0.25">
      <c r="A265" t="s">
        <v>4081</v>
      </c>
      <c r="B265" t="s">
        <v>1459</v>
      </c>
      <c r="D265" t="s">
        <v>4082</v>
      </c>
      <c r="E265" t="s">
        <v>4075</v>
      </c>
      <c r="G265" t="s">
        <v>4076</v>
      </c>
      <c r="O265" t="s">
        <v>4082</v>
      </c>
    </row>
    <row r="266" spans="1:15" x14ac:dyDescent="0.25">
      <c r="A266" t="s">
        <v>4083</v>
      </c>
      <c r="B266" t="s">
        <v>1460</v>
      </c>
      <c r="D266" t="s">
        <v>4084</v>
      </c>
      <c r="E266" t="s">
        <v>4075</v>
      </c>
      <c r="G266" t="s">
        <v>4076</v>
      </c>
      <c r="O266" t="s">
        <v>4084</v>
      </c>
    </row>
    <row r="267" spans="1:15" s="337" customFormat="1" x14ac:dyDescent="0.25">
      <c r="A267" s="337" t="s">
        <v>4085</v>
      </c>
      <c r="B267" s="337" t="s">
        <v>1456</v>
      </c>
      <c r="D267" s="337" t="s">
        <v>4086</v>
      </c>
      <c r="E267" s="337" t="s">
        <v>4087</v>
      </c>
      <c r="G267" s="337" t="s">
        <v>4088</v>
      </c>
      <c r="O267" s="337" t="s">
        <v>4086</v>
      </c>
    </row>
    <row r="268" spans="1:15" s="337" customFormat="1" x14ac:dyDescent="0.25">
      <c r="A268" s="337" t="s">
        <v>4089</v>
      </c>
      <c r="B268" s="337" t="s">
        <v>1457</v>
      </c>
      <c r="D268" s="337" t="s">
        <v>4090</v>
      </c>
      <c r="E268" s="337" t="s">
        <v>4087</v>
      </c>
      <c r="G268" s="337" t="s">
        <v>4088</v>
      </c>
      <c r="O268" s="337" t="s">
        <v>4090</v>
      </c>
    </row>
    <row r="269" spans="1:15" s="337" customFormat="1" x14ac:dyDescent="0.25">
      <c r="A269" s="337" t="s">
        <v>4091</v>
      </c>
      <c r="B269" s="337" t="s">
        <v>1458</v>
      </c>
      <c r="D269" s="337" t="s">
        <v>4092</v>
      </c>
      <c r="E269" s="337" t="s">
        <v>4087</v>
      </c>
      <c r="G269" s="337" t="s">
        <v>4088</v>
      </c>
      <c r="O269" s="337" t="s">
        <v>4092</v>
      </c>
    </row>
    <row r="270" spans="1:15" s="337" customFormat="1" x14ac:dyDescent="0.25">
      <c r="A270" s="337" t="s">
        <v>4093</v>
      </c>
      <c r="B270" s="337" t="s">
        <v>1459</v>
      </c>
      <c r="D270" s="337" t="s">
        <v>4094</v>
      </c>
      <c r="E270" s="337" t="s">
        <v>4087</v>
      </c>
      <c r="G270" s="337" t="s">
        <v>4088</v>
      </c>
      <c r="O270" s="337" t="s">
        <v>4094</v>
      </c>
    </row>
    <row r="271" spans="1:15" s="337" customFormat="1" x14ac:dyDescent="0.25">
      <c r="A271" s="337" t="s">
        <v>4095</v>
      </c>
      <c r="B271" s="337" t="s">
        <v>1460</v>
      </c>
      <c r="D271" s="337" t="s">
        <v>4096</v>
      </c>
      <c r="E271" s="337" t="s">
        <v>4087</v>
      </c>
      <c r="G271" s="337" t="s">
        <v>4088</v>
      </c>
      <c r="O271" s="337" t="s">
        <v>4096</v>
      </c>
    </row>
    <row r="272" spans="1:15" x14ac:dyDescent="0.25">
      <c r="A272" t="s">
        <v>4097</v>
      </c>
      <c r="B272" t="s">
        <v>1470</v>
      </c>
      <c r="D272" t="s">
        <v>4098</v>
      </c>
      <c r="E272" t="s">
        <v>4099</v>
      </c>
      <c r="G272" t="s">
        <v>4100</v>
      </c>
      <c r="O272" t="s">
        <v>4098</v>
      </c>
    </row>
    <row r="273" spans="1:15" x14ac:dyDescent="0.25">
      <c r="A273" t="s">
        <v>4101</v>
      </c>
      <c r="B273" t="s">
        <v>1471</v>
      </c>
      <c r="D273" t="s">
        <v>4102</v>
      </c>
      <c r="E273" t="s">
        <v>4099</v>
      </c>
      <c r="G273" t="s">
        <v>4100</v>
      </c>
      <c r="O273" t="s">
        <v>4102</v>
      </c>
    </row>
    <row r="274" spans="1:15" x14ac:dyDescent="0.25">
      <c r="A274" t="s">
        <v>4103</v>
      </c>
      <c r="B274" t="s">
        <v>1472</v>
      </c>
      <c r="D274" t="s">
        <v>4104</v>
      </c>
      <c r="E274" t="s">
        <v>4099</v>
      </c>
      <c r="G274" t="s">
        <v>4100</v>
      </c>
      <c r="O274" t="s">
        <v>4104</v>
      </c>
    </row>
    <row r="275" spans="1:15" x14ac:dyDescent="0.25">
      <c r="A275" t="s">
        <v>4105</v>
      </c>
      <c r="B275" t="s">
        <v>1473</v>
      </c>
      <c r="D275" t="s">
        <v>4106</v>
      </c>
      <c r="E275" t="s">
        <v>4099</v>
      </c>
      <c r="G275" t="s">
        <v>4100</v>
      </c>
      <c r="O275" t="s">
        <v>4106</v>
      </c>
    </row>
    <row r="276" spans="1:15" x14ac:dyDescent="0.25">
      <c r="A276" t="s">
        <v>4107</v>
      </c>
      <c r="B276" t="s">
        <v>1474</v>
      </c>
      <c r="D276" t="s">
        <v>4108</v>
      </c>
      <c r="E276" t="s">
        <v>4099</v>
      </c>
      <c r="G276" t="s">
        <v>4100</v>
      </c>
      <c r="O276" t="s">
        <v>4108</v>
      </c>
    </row>
    <row r="277" spans="1:15" x14ac:dyDescent="0.25">
      <c r="A277" t="s">
        <v>4109</v>
      </c>
      <c r="B277" t="s">
        <v>1477</v>
      </c>
      <c r="D277" t="s">
        <v>4110</v>
      </c>
      <c r="E277" t="s">
        <v>4111</v>
      </c>
      <c r="G277" t="s">
        <v>4112</v>
      </c>
      <c r="O277" t="s">
        <v>4110</v>
      </c>
    </row>
    <row r="278" spans="1:15" x14ac:dyDescent="0.25">
      <c r="A278" t="s">
        <v>4113</v>
      </c>
      <c r="B278" t="s">
        <v>1478</v>
      </c>
      <c r="D278" t="s">
        <v>4114</v>
      </c>
      <c r="E278" t="s">
        <v>4111</v>
      </c>
      <c r="G278" t="s">
        <v>4112</v>
      </c>
      <c r="O278" t="s">
        <v>4114</v>
      </c>
    </row>
    <row r="279" spans="1:15" x14ac:dyDescent="0.25">
      <c r="A279" t="s">
        <v>4115</v>
      </c>
      <c r="B279" t="s">
        <v>1479</v>
      </c>
      <c r="D279" t="s">
        <v>4116</v>
      </c>
      <c r="E279" t="s">
        <v>4111</v>
      </c>
      <c r="G279" t="s">
        <v>4112</v>
      </c>
      <c r="O279" t="s">
        <v>4116</v>
      </c>
    </row>
    <row r="280" spans="1:15" x14ac:dyDescent="0.25">
      <c r="A280" t="s">
        <v>4117</v>
      </c>
      <c r="B280" t="s">
        <v>1480</v>
      </c>
      <c r="D280" t="s">
        <v>4118</v>
      </c>
      <c r="E280" t="s">
        <v>4111</v>
      </c>
      <c r="G280" t="s">
        <v>4112</v>
      </c>
      <c r="O280" t="s">
        <v>4118</v>
      </c>
    </row>
    <row r="281" spans="1:15" x14ac:dyDescent="0.25">
      <c r="A281" t="s">
        <v>4119</v>
      </c>
      <c r="B281" t="s">
        <v>1481</v>
      </c>
      <c r="D281" t="s">
        <v>4120</v>
      </c>
      <c r="E281" t="s">
        <v>4111</v>
      </c>
      <c r="G281" t="s">
        <v>4112</v>
      </c>
      <c r="O281" t="s">
        <v>4120</v>
      </c>
    </row>
    <row r="282" spans="1:15" x14ac:dyDescent="0.25">
      <c r="A282" t="s">
        <v>4121</v>
      </c>
      <c r="B282" t="s">
        <v>1484</v>
      </c>
      <c r="D282" t="s">
        <v>4122</v>
      </c>
      <c r="E282" t="s">
        <v>4123</v>
      </c>
      <c r="G282" t="s">
        <v>4124</v>
      </c>
      <c r="O282" t="s">
        <v>4122</v>
      </c>
    </row>
    <row r="283" spans="1:15" x14ac:dyDescent="0.25">
      <c r="A283" t="s">
        <v>4125</v>
      </c>
      <c r="B283" t="s">
        <v>1485</v>
      </c>
      <c r="D283" t="s">
        <v>4126</v>
      </c>
      <c r="E283" t="s">
        <v>4123</v>
      </c>
      <c r="G283" t="s">
        <v>4124</v>
      </c>
      <c r="O283" t="s">
        <v>4126</v>
      </c>
    </row>
    <row r="284" spans="1:15" x14ac:dyDescent="0.25">
      <c r="A284" t="s">
        <v>4127</v>
      </c>
      <c r="B284" t="s">
        <v>1486</v>
      </c>
      <c r="D284" t="s">
        <v>4128</v>
      </c>
      <c r="E284" t="s">
        <v>4123</v>
      </c>
      <c r="G284" t="s">
        <v>4124</v>
      </c>
      <c r="O284" t="s">
        <v>4128</v>
      </c>
    </row>
    <row r="285" spans="1:15" x14ac:dyDescent="0.25">
      <c r="A285" t="s">
        <v>4129</v>
      </c>
      <c r="B285" t="s">
        <v>1487</v>
      </c>
      <c r="D285" t="s">
        <v>4130</v>
      </c>
      <c r="E285" t="s">
        <v>4123</v>
      </c>
      <c r="G285" t="s">
        <v>4124</v>
      </c>
      <c r="O285" t="s">
        <v>4130</v>
      </c>
    </row>
    <row r="286" spans="1:15" x14ac:dyDescent="0.25">
      <c r="A286" t="s">
        <v>4131</v>
      </c>
      <c r="B286" t="s">
        <v>1488</v>
      </c>
      <c r="D286" t="s">
        <v>4132</v>
      </c>
      <c r="E286" t="s">
        <v>4123</v>
      </c>
      <c r="G286" t="s">
        <v>4124</v>
      </c>
      <c r="O286" t="s">
        <v>4132</v>
      </c>
    </row>
    <row r="287" spans="1:15" x14ac:dyDescent="0.25">
      <c r="A287" t="s">
        <v>4133</v>
      </c>
      <c r="B287" t="s">
        <v>1491</v>
      </c>
      <c r="D287" t="s">
        <v>4134</v>
      </c>
      <c r="E287" t="s">
        <v>4135</v>
      </c>
      <c r="G287" t="s">
        <v>4136</v>
      </c>
      <c r="O287" t="s">
        <v>4134</v>
      </c>
    </row>
    <row r="288" spans="1:15" x14ac:dyDescent="0.25">
      <c r="A288" t="s">
        <v>4137</v>
      </c>
      <c r="B288" t="s">
        <v>1492</v>
      </c>
      <c r="D288" t="s">
        <v>4138</v>
      </c>
      <c r="E288" t="s">
        <v>4135</v>
      </c>
      <c r="G288" t="s">
        <v>4136</v>
      </c>
      <c r="O288" t="s">
        <v>4138</v>
      </c>
    </row>
    <row r="289" spans="1:15" x14ac:dyDescent="0.25">
      <c r="A289" t="s">
        <v>4139</v>
      </c>
      <c r="B289" t="s">
        <v>1493</v>
      </c>
      <c r="D289" t="s">
        <v>4140</v>
      </c>
      <c r="E289" t="s">
        <v>4135</v>
      </c>
      <c r="G289" t="s">
        <v>4136</v>
      </c>
      <c r="O289" t="s">
        <v>4140</v>
      </c>
    </row>
    <row r="290" spans="1:15" x14ac:dyDescent="0.25">
      <c r="A290" t="s">
        <v>4141</v>
      </c>
      <c r="B290" t="s">
        <v>1494</v>
      </c>
      <c r="D290" t="s">
        <v>4142</v>
      </c>
      <c r="E290" t="s">
        <v>4135</v>
      </c>
      <c r="G290" t="s">
        <v>4136</v>
      </c>
      <c r="O290" t="s">
        <v>4142</v>
      </c>
    </row>
    <row r="291" spans="1:15" x14ac:dyDescent="0.25">
      <c r="A291" t="s">
        <v>4143</v>
      </c>
      <c r="B291" t="s">
        <v>1495</v>
      </c>
      <c r="D291" t="s">
        <v>4144</v>
      </c>
      <c r="E291" t="s">
        <v>4135</v>
      </c>
      <c r="G291" t="s">
        <v>4136</v>
      </c>
      <c r="O291" t="s">
        <v>4144</v>
      </c>
    </row>
    <row r="292" spans="1:15" x14ac:dyDescent="0.25">
      <c r="A292" t="s">
        <v>4145</v>
      </c>
      <c r="B292" t="s">
        <v>1498</v>
      </c>
      <c r="D292" t="s">
        <v>4146</v>
      </c>
      <c r="E292" t="s">
        <v>4147</v>
      </c>
      <c r="G292" t="s">
        <v>4148</v>
      </c>
      <c r="O292" t="s">
        <v>4146</v>
      </c>
    </row>
    <row r="293" spans="1:15" x14ac:dyDescent="0.25">
      <c r="A293" t="s">
        <v>4149</v>
      </c>
      <c r="B293" t="s">
        <v>1499</v>
      </c>
      <c r="D293" t="s">
        <v>4150</v>
      </c>
      <c r="E293" t="s">
        <v>4147</v>
      </c>
      <c r="G293" t="s">
        <v>4148</v>
      </c>
      <c r="O293" t="s">
        <v>4150</v>
      </c>
    </row>
    <row r="294" spans="1:15" x14ac:dyDescent="0.25">
      <c r="A294" t="s">
        <v>4151</v>
      </c>
      <c r="B294" t="s">
        <v>1500</v>
      </c>
      <c r="D294" t="s">
        <v>4152</v>
      </c>
      <c r="E294" t="s">
        <v>4147</v>
      </c>
      <c r="G294" t="s">
        <v>4148</v>
      </c>
      <c r="O294" t="s">
        <v>4152</v>
      </c>
    </row>
    <row r="295" spans="1:15" x14ac:dyDescent="0.25">
      <c r="A295" t="s">
        <v>4153</v>
      </c>
      <c r="B295" t="s">
        <v>1501</v>
      </c>
      <c r="D295" t="s">
        <v>4154</v>
      </c>
      <c r="E295" t="s">
        <v>4147</v>
      </c>
      <c r="G295" t="s">
        <v>4148</v>
      </c>
      <c r="O295" t="s">
        <v>4154</v>
      </c>
    </row>
    <row r="296" spans="1:15" x14ac:dyDescent="0.25">
      <c r="A296" t="s">
        <v>4155</v>
      </c>
      <c r="B296" t="s">
        <v>1502</v>
      </c>
      <c r="D296" t="s">
        <v>4156</v>
      </c>
      <c r="E296" t="s">
        <v>4147</v>
      </c>
      <c r="G296" t="s">
        <v>4148</v>
      </c>
      <c r="O296" t="s">
        <v>4156</v>
      </c>
    </row>
    <row r="297" spans="1:15" x14ac:dyDescent="0.25">
      <c r="A297" t="s">
        <v>4157</v>
      </c>
      <c r="B297" t="s">
        <v>1506</v>
      </c>
      <c r="D297" t="s">
        <v>4158</v>
      </c>
      <c r="E297" t="s">
        <v>4159</v>
      </c>
      <c r="G297" t="s">
        <v>4160</v>
      </c>
      <c r="O297" t="s">
        <v>4158</v>
      </c>
    </row>
    <row r="298" spans="1:15" x14ac:dyDescent="0.25">
      <c r="A298" t="s">
        <v>4161</v>
      </c>
      <c r="B298" t="s">
        <v>1507</v>
      </c>
      <c r="D298" t="s">
        <v>4162</v>
      </c>
      <c r="E298" t="s">
        <v>4159</v>
      </c>
      <c r="G298" t="s">
        <v>4160</v>
      </c>
      <c r="O298" t="s">
        <v>4162</v>
      </c>
    </row>
    <row r="299" spans="1:15" x14ac:dyDescent="0.25">
      <c r="A299" t="s">
        <v>4163</v>
      </c>
      <c r="B299" t="s">
        <v>1508</v>
      </c>
      <c r="D299" t="s">
        <v>4164</v>
      </c>
      <c r="E299" t="s">
        <v>4159</v>
      </c>
      <c r="G299" t="s">
        <v>4160</v>
      </c>
      <c r="O299" t="s">
        <v>4164</v>
      </c>
    </row>
    <row r="300" spans="1:15" x14ac:dyDescent="0.25">
      <c r="A300" t="s">
        <v>4165</v>
      </c>
      <c r="B300" t="s">
        <v>1509</v>
      </c>
      <c r="D300" t="s">
        <v>4166</v>
      </c>
      <c r="E300" t="s">
        <v>4159</v>
      </c>
      <c r="G300" t="s">
        <v>4160</v>
      </c>
      <c r="O300" t="s">
        <v>4166</v>
      </c>
    </row>
    <row r="301" spans="1:15" x14ac:dyDescent="0.25">
      <c r="A301" t="s">
        <v>4167</v>
      </c>
      <c r="B301" t="s">
        <v>1510</v>
      </c>
      <c r="D301" t="s">
        <v>4168</v>
      </c>
      <c r="E301" t="s">
        <v>4159</v>
      </c>
      <c r="G301" t="s">
        <v>4160</v>
      </c>
      <c r="O301" t="s">
        <v>4168</v>
      </c>
    </row>
    <row r="302" spans="1:15" x14ac:dyDescent="0.25">
      <c r="A302" t="s">
        <v>4169</v>
      </c>
      <c r="B302" t="s">
        <v>1512</v>
      </c>
      <c r="D302" t="s">
        <v>4170</v>
      </c>
      <c r="E302" t="s">
        <v>4171</v>
      </c>
      <c r="G302" t="s">
        <v>4172</v>
      </c>
      <c r="O302" t="s">
        <v>4170</v>
      </c>
    </row>
    <row r="303" spans="1:15" x14ac:dyDescent="0.25">
      <c r="A303" t="s">
        <v>4173</v>
      </c>
      <c r="B303" t="s">
        <v>1513</v>
      </c>
      <c r="D303" t="s">
        <v>4174</v>
      </c>
      <c r="E303" t="s">
        <v>4171</v>
      </c>
      <c r="G303" t="s">
        <v>4172</v>
      </c>
      <c r="O303" t="s">
        <v>4174</v>
      </c>
    </row>
    <row r="304" spans="1:15" x14ac:dyDescent="0.25">
      <c r="A304" t="s">
        <v>4175</v>
      </c>
      <c r="B304" t="s">
        <v>1514</v>
      </c>
      <c r="D304" t="s">
        <v>4176</v>
      </c>
      <c r="E304" t="s">
        <v>4171</v>
      </c>
      <c r="G304" t="s">
        <v>4172</v>
      </c>
      <c r="O304" t="s">
        <v>4176</v>
      </c>
    </row>
    <row r="305" spans="1:15" x14ac:dyDescent="0.25">
      <c r="A305" t="s">
        <v>4177</v>
      </c>
      <c r="B305" t="s">
        <v>1515</v>
      </c>
      <c r="D305" t="s">
        <v>4178</v>
      </c>
      <c r="E305" t="s">
        <v>4171</v>
      </c>
      <c r="G305" t="s">
        <v>4172</v>
      </c>
      <c r="O305" t="s">
        <v>4178</v>
      </c>
    </row>
    <row r="306" spans="1:15" x14ac:dyDescent="0.25">
      <c r="A306" t="s">
        <v>4179</v>
      </c>
      <c r="B306" t="s">
        <v>1516</v>
      </c>
      <c r="D306" t="s">
        <v>4180</v>
      </c>
      <c r="E306" t="s">
        <v>4171</v>
      </c>
      <c r="G306" t="s">
        <v>4172</v>
      </c>
      <c r="O306" t="s">
        <v>4180</v>
      </c>
    </row>
    <row r="307" spans="1:15" x14ac:dyDescent="0.25">
      <c r="A307" t="s">
        <v>4181</v>
      </c>
      <c r="B307" t="s">
        <v>1518</v>
      </c>
      <c r="D307" t="s">
        <v>4182</v>
      </c>
      <c r="E307" t="s">
        <v>4183</v>
      </c>
      <c r="G307" t="s">
        <v>4184</v>
      </c>
      <c r="O307" t="s">
        <v>4182</v>
      </c>
    </row>
    <row r="308" spans="1:15" x14ac:dyDescent="0.25">
      <c r="A308" t="s">
        <v>4185</v>
      </c>
      <c r="B308" t="s">
        <v>1519</v>
      </c>
      <c r="D308" t="s">
        <v>4186</v>
      </c>
      <c r="E308" t="s">
        <v>4183</v>
      </c>
      <c r="G308" t="s">
        <v>4184</v>
      </c>
      <c r="O308" t="s">
        <v>4186</v>
      </c>
    </row>
    <row r="309" spans="1:15" x14ac:dyDescent="0.25">
      <c r="A309" t="s">
        <v>4187</v>
      </c>
      <c r="B309" t="s">
        <v>1520</v>
      </c>
      <c r="D309" t="s">
        <v>4188</v>
      </c>
      <c r="E309" t="s">
        <v>4183</v>
      </c>
      <c r="G309" t="s">
        <v>4184</v>
      </c>
      <c r="O309" t="s">
        <v>4188</v>
      </c>
    </row>
    <row r="310" spans="1:15" x14ac:dyDescent="0.25">
      <c r="A310" t="s">
        <v>4189</v>
      </c>
      <c r="B310" t="s">
        <v>1521</v>
      </c>
      <c r="D310" t="s">
        <v>4190</v>
      </c>
      <c r="E310" t="s">
        <v>4183</v>
      </c>
      <c r="G310" t="s">
        <v>4184</v>
      </c>
      <c r="O310" t="s">
        <v>4190</v>
      </c>
    </row>
    <row r="311" spans="1:15" x14ac:dyDescent="0.25">
      <c r="A311" t="s">
        <v>4191</v>
      </c>
      <c r="B311" t="s">
        <v>1522</v>
      </c>
      <c r="D311" t="s">
        <v>4192</v>
      </c>
      <c r="E311" t="s">
        <v>4183</v>
      </c>
      <c r="G311" t="s">
        <v>4184</v>
      </c>
      <c r="O311" t="s">
        <v>4192</v>
      </c>
    </row>
    <row r="312" spans="1:15" x14ac:dyDescent="0.25">
      <c r="A312" t="s">
        <v>4193</v>
      </c>
      <c r="B312" t="s">
        <v>1524</v>
      </c>
      <c r="D312" t="s">
        <v>4194</v>
      </c>
      <c r="E312" t="s">
        <v>4195</v>
      </c>
      <c r="G312" t="s">
        <v>4196</v>
      </c>
      <c r="O312" t="s">
        <v>4194</v>
      </c>
    </row>
    <row r="313" spans="1:15" x14ac:dyDescent="0.25">
      <c r="A313" t="s">
        <v>4197</v>
      </c>
      <c r="B313" t="s">
        <v>1525</v>
      </c>
      <c r="D313" t="s">
        <v>4198</v>
      </c>
      <c r="E313" t="s">
        <v>4195</v>
      </c>
      <c r="G313" t="s">
        <v>4196</v>
      </c>
      <c r="O313" t="s">
        <v>4198</v>
      </c>
    </row>
    <row r="314" spans="1:15" x14ac:dyDescent="0.25">
      <c r="A314" t="s">
        <v>4199</v>
      </c>
      <c r="B314" t="s">
        <v>1526</v>
      </c>
      <c r="D314" t="s">
        <v>4200</v>
      </c>
      <c r="E314" t="s">
        <v>4195</v>
      </c>
      <c r="G314" t="s">
        <v>4196</v>
      </c>
      <c r="O314" t="s">
        <v>4200</v>
      </c>
    </row>
    <row r="315" spans="1:15" x14ac:dyDescent="0.25">
      <c r="A315" t="s">
        <v>4201</v>
      </c>
      <c r="B315" t="s">
        <v>1527</v>
      </c>
      <c r="D315" t="s">
        <v>4202</v>
      </c>
      <c r="E315" t="s">
        <v>4195</v>
      </c>
      <c r="G315" t="s">
        <v>4196</v>
      </c>
      <c r="O315" t="s">
        <v>4202</v>
      </c>
    </row>
    <row r="316" spans="1:15" x14ac:dyDescent="0.25">
      <c r="A316" t="s">
        <v>4203</v>
      </c>
      <c r="B316" t="s">
        <v>1528</v>
      </c>
      <c r="D316" t="s">
        <v>4204</v>
      </c>
      <c r="E316" t="s">
        <v>4195</v>
      </c>
      <c r="G316" t="s">
        <v>4196</v>
      </c>
      <c r="O316" t="s">
        <v>4204</v>
      </c>
    </row>
    <row r="317" spans="1:15" x14ac:dyDescent="0.25">
      <c r="A317" t="s">
        <v>4205</v>
      </c>
      <c r="B317" t="s">
        <v>1531</v>
      </c>
      <c r="D317" t="s">
        <v>4206</v>
      </c>
      <c r="E317" t="s">
        <v>4207</v>
      </c>
      <c r="G317" t="s">
        <v>4208</v>
      </c>
      <c r="O317" t="s">
        <v>4206</v>
      </c>
    </row>
    <row r="318" spans="1:15" x14ac:dyDescent="0.25">
      <c r="A318" t="s">
        <v>4209</v>
      </c>
      <c r="B318" t="s">
        <v>1532</v>
      </c>
      <c r="D318" t="s">
        <v>4210</v>
      </c>
      <c r="E318" t="s">
        <v>4207</v>
      </c>
      <c r="G318" t="s">
        <v>4208</v>
      </c>
      <c r="O318" t="s">
        <v>4210</v>
      </c>
    </row>
    <row r="319" spans="1:15" x14ac:dyDescent="0.25">
      <c r="A319" t="s">
        <v>4211</v>
      </c>
      <c r="B319" t="s">
        <v>1533</v>
      </c>
      <c r="D319" t="s">
        <v>4212</v>
      </c>
      <c r="E319" t="s">
        <v>4207</v>
      </c>
      <c r="G319" t="s">
        <v>4208</v>
      </c>
      <c r="O319" t="s">
        <v>4212</v>
      </c>
    </row>
    <row r="320" spans="1:15" x14ac:dyDescent="0.25">
      <c r="A320" t="s">
        <v>4213</v>
      </c>
      <c r="B320" t="s">
        <v>1534</v>
      </c>
      <c r="D320" t="s">
        <v>4214</v>
      </c>
      <c r="E320" t="s">
        <v>4207</v>
      </c>
      <c r="G320" t="s">
        <v>4208</v>
      </c>
      <c r="O320" t="s">
        <v>4214</v>
      </c>
    </row>
    <row r="321" spans="1:15" x14ac:dyDescent="0.25">
      <c r="A321" t="s">
        <v>4215</v>
      </c>
      <c r="B321" t="s">
        <v>1535</v>
      </c>
      <c r="D321" t="s">
        <v>4216</v>
      </c>
      <c r="E321" t="s">
        <v>4207</v>
      </c>
      <c r="G321" t="s">
        <v>4208</v>
      </c>
      <c r="O321" t="s">
        <v>4216</v>
      </c>
    </row>
    <row r="322" spans="1:15" x14ac:dyDescent="0.25">
      <c r="A322" t="s">
        <v>4217</v>
      </c>
      <c r="B322" t="s">
        <v>1537</v>
      </c>
      <c r="D322" t="s">
        <v>4218</v>
      </c>
      <c r="E322" t="s">
        <v>4219</v>
      </c>
      <c r="G322" t="s">
        <v>4220</v>
      </c>
      <c r="O322" t="s">
        <v>4218</v>
      </c>
    </row>
    <row r="323" spans="1:15" x14ac:dyDescent="0.25">
      <c r="A323" t="s">
        <v>4221</v>
      </c>
      <c r="B323" t="s">
        <v>1538</v>
      </c>
      <c r="D323" t="s">
        <v>4222</v>
      </c>
      <c r="E323" t="s">
        <v>4219</v>
      </c>
      <c r="G323" t="s">
        <v>4220</v>
      </c>
      <c r="O323" t="s">
        <v>4222</v>
      </c>
    </row>
    <row r="324" spans="1:15" x14ac:dyDescent="0.25">
      <c r="A324" t="s">
        <v>4223</v>
      </c>
      <c r="B324" t="s">
        <v>1539</v>
      </c>
      <c r="D324" t="s">
        <v>4224</v>
      </c>
      <c r="E324" t="s">
        <v>4219</v>
      </c>
      <c r="G324" t="s">
        <v>4220</v>
      </c>
      <c r="O324" t="s">
        <v>4224</v>
      </c>
    </row>
    <row r="325" spans="1:15" x14ac:dyDescent="0.25">
      <c r="A325" t="s">
        <v>4225</v>
      </c>
      <c r="B325" t="s">
        <v>1540</v>
      </c>
      <c r="D325" t="s">
        <v>4226</v>
      </c>
      <c r="E325" t="s">
        <v>4219</v>
      </c>
      <c r="G325" t="s">
        <v>4220</v>
      </c>
      <c r="O325" t="s">
        <v>4226</v>
      </c>
    </row>
    <row r="326" spans="1:15" x14ac:dyDescent="0.25">
      <c r="A326" t="s">
        <v>4227</v>
      </c>
      <c r="B326" t="s">
        <v>1541</v>
      </c>
      <c r="D326" t="s">
        <v>4228</v>
      </c>
      <c r="E326" t="s">
        <v>4219</v>
      </c>
      <c r="G326" t="s">
        <v>4220</v>
      </c>
      <c r="O326" t="s">
        <v>4228</v>
      </c>
    </row>
    <row r="327" spans="1:15" x14ac:dyDescent="0.25">
      <c r="A327" t="s">
        <v>4229</v>
      </c>
      <c r="B327" t="s">
        <v>1545</v>
      </c>
      <c r="D327" t="s">
        <v>4230</v>
      </c>
      <c r="E327" t="s">
        <v>4231</v>
      </c>
      <c r="G327" t="s">
        <v>4232</v>
      </c>
      <c r="O327" t="s">
        <v>4230</v>
      </c>
    </row>
    <row r="328" spans="1:15" x14ac:dyDescent="0.25">
      <c r="A328" t="s">
        <v>4233</v>
      </c>
      <c r="B328" t="s">
        <v>1546</v>
      </c>
      <c r="D328" t="s">
        <v>4230</v>
      </c>
      <c r="E328" t="s">
        <v>4231</v>
      </c>
      <c r="G328" t="s">
        <v>4232</v>
      </c>
      <c r="O328" t="s">
        <v>4230</v>
      </c>
    </row>
    <row r="329" spans="1:15" x14ac:dyDescent="0.25">
      <c r="A329" t="s">
        <v>4234</v>
      </c>
      <c r="B329" t="s">
        <v>1547</v>
      </c>
      <c r="D329" t="s">
        <v>4235</v>
      </c>
      <c r="E329" t="s">
        <v>4231</v>
      </c>
      <c r="G329" t="s">
        <v>4232</v>
      </c>
      <c r="O329" t="s">
        <v>4235</v>
      </c>
    </row>
    <row r="330" spans="1:15" x14ac:dyDescent="0.25">
      <c r="A330" t="s">
        <v>4236</v>
      </c>
      <c r="B330" t="s">
        <v>1548</v>
      </c>
      <c r="D330" t="s">
        <v>4237</v>
      </c>
      <c r="E330" t="s">
        <v>4231</v>
      </c>
      <c r="G330" t="s">
        <v>4232</v>
      </c>
      <c r="O330" t="s">
        <v>4237</v>
      </c>
    </row>
    <row r="331" spans="1:15" x14ac:dyDescent="0.25">
      <c r="A331" t="s">
        <v>4238</v>
      </c>
      <c r="B331" t="s">
        <v>1549</v>
      </c>
      <c r="D331" t="s">
        <v>4239</v>
      </c>
      <c r="E331" t="s">
        <v>4231</v>
      </c>
      <c r="G331" t="s">
        <v>4232</v>
      </c>
      <c r="O331" t="s">
        <v>4239</v>
      </c>
    </row>
    <row r="332" spans="1:15" x14ac:dyDescent="0.25">
      <c r="A332" t="s">
        <v>4240</v>
      </c>
      <c r="B332" t="s">
        <v>1550</v>
      </c>
      <c r="D332" t="s">
        <v>4241</v>
      </c>
      <c r="E332" t="s">
        <v>4231</v>
      </c>
      <c r="G332" t="s">
        <v>4232</v>
      </c>
      <c r="O332" t="s">
        <v>4241</v>
      </c>
    </row>
    <row r="333" spans="1:15" x14ac:dyDescent="0.25">
      <c r="A333" t="s">
        <v>4242</v>
      </c>
      <c r="B333" t="s">
        <v>1552</v>
      </c>
      <c r="D333" t="s">
        <v>4243</v>
      </c>
      <c r="E333" t="s">
        <v>4244</v>
      </c>
      <c r="G333" t="s">
        <v>4245</v>
      </c>
      <c r="O333" t="s">
        <v>4243</v>
      </c>
    </row>
    <row r="334" spans="1:15" x14ac:dyDescent="0.25">
      <c r="A334" t="s">
        <v>4246</v>
      </c>
      <c r="B334" t="s">
        <v>1553</v>
      </c>
      <c r="D334" t="s">
        <v>4243</v>
      </c>
      <c r="E334" t="s">
        <v>4244</v>
      </c>
      <c r="G334" t="s">
        <v>4245</v>
      </c>
      <c r="O334" t="s">
        <v>4243</v>
      </c>
    </row>
    <row r="335" spans="1:15" x14ac:dyDescent="0.25">
      <c r="A335" t="s">
        <v>4247</v>
      </c>
      <c r="B335" t="s">
        <v>1554</v>
      </c>
      <c r="D335" t="s">
        <v>4248</v>
      </c>
      <c r="E335" t="s">
        <v>4244</v>
      </c>
      <c r="G335" t="s">
        <v>4245</v>
      </c>
      <c r="O335" t="s">
        <v>4248</v>
      </c>
    </row>
    <row r="336" spans="1:15" x14ac:dyDescent="0.25">
      <c r="A336" t="s">
        <v>4249</v>
      </c>
      <c r="B336" t="s">
        <v>1555</v>
      </c>
      <c r="D336" t="s">
        <v>4250</v>
      </c>
      <c r="E336" t="s">
        <v>4244</v>
      </c>
      <c r="G336" t="s">
        <v>4245</v>
      </c>
      <c r="O336" t="s">
        <v>4250</v>
      </c>
    </row>
    <row r="337" spans="1:15" x14ac:dyDescent="0.25">
      <c r="A337" t="s">
        <v>4251</v>
      </c>
      <c r="B337" t="s">
        <v>1556</v>
      </c>
      <c r="D337" t="s">
        <v>4252</v>
      </c>
      <c r="E337" t="s">
        <v>4244</v>
      </c>
      <c r="G337" t="s">
        <v>4245</v>
      </c>
      <c r="O337" t="s">
        <v>4252</v>
      </c>
    </row>
    <row r="338" spans="1:15" x14ac:dyDescent="0.25">
      <c r="A338" t="s">
        <v>4253</v>
      </c>
      <c r="B338" t="s">
        <v>1557</v>
      </c>
      <c r="D338" t="s">
        <v>4254</v>
      </c>
      <c r="E338" t="s">
        <v>4244</v>
      </c>
      <c r="G338" t="s">
        <v>4245</v>
      </c>
      <c r="O338" t="s">
        <v>4254</v>
      </c>
    </row>
    <row r="339" spans="1:15" x14ac:dyDescent="0.25">
      <c r="A339" t="s">
        <v>4255</v>
      </c>
      <c r="B339" t="s">
        <v>1559</v>
      </c>
      <c r="D339" t="s">
        <v>4256</v>
      </c>
      <c r="E339" t="s">
        <v>4257</v>
      </c>
      <c r="G339" t="s">
        <v>4258</v>
      </c>
      <c r="O339" t="s">
        <v>4256</v>
      </c>
    </row>
    <row r="340" spans="1:15" x14ac:dyDescent="0.25">
      <c r="A340" t="s">
        <v>4259</v>
      </c>
      <c r="B340" t="s">
        <v>1560</v>
      </c>
      <c r="D340" t="s">
        <v>4256</v>
      </c>
      <c r="E340" t="s">
        <v>4257</v>
      </c>
      <c r="G340" t="s">
        <v>4258</v>
      </c>
      <c r="O340" t="s">
        <v>4256</v>
      </c>
    </row>
    <row r="341" spans="1:15" x14ac:dyDescent="0.25">
      <c r="A341" t="s">
        <v>4260</v>
      </c>
      <c r="B341" t="s">
        <v>1561</v>
      </c>
      <c r="D341" t="s">
        <v>4261</v>
      </c>
      <c r="E341" t="s">
        <v>4257</v>
      </c>
      <c r="G341" t="s">
        <v>4258</v>
      </c>
      <c r="O341" t="s">
        <v>4261</v>
      </c>
    </row>
    <row r="342" spans="1:15" x14ac:dyDescent="0.25">
      <c r="A342" t="s">
        <v>4262</v>
      </c>
      <c r="B342" t="s">
        <v>1562</v>
      </c>
      <c r="D342" t="s">
        <v>4263</v>
      </c>
      <c r="E342" t="s">
        <v>4257</v>
      </c>
      <c r="G342" t="s">
        <v>4258</v>
      </c>
      <c r="O342" t="s">
        <v>4263</v>
      </c>
    </row>
    <row r="343" spans="1:15" x14ac:dyDescent="0.25">
      <c r="A343" t="s">
        <v>4264</v>
      </c>
      <c r="B343" t="s">
        <v>1563</v>
      </c>
      <c r="D343" t="s">
        <v>4265</v>
      </c>
      <c r="E343" t="s">
        <v>4257</v>
      </c>
      <c r="G343" t="s">
        <v>4258</v>
      </c>
      <c r="O343" t="s">
        <v>4265</v>
      </c>
    </row>
    <row r="344" spans="1:15" x14ac:dyDescent="0.25">
      <c r="A344" t="s">
        <v>4266</v>
      </c>
      <c r="B344" t="s">
        <v>1564</v>
      </c>
      <c r="D344" t="s">
        <v>4267</v>
      </c>
      <c r="E344" t="s">
        <v>4257</v>
      </c>
      <c r="G344" t="s">
        <v>4258</v>
      </c>
      <c r="O344" t="s">
        <v>4267</v>
      </c>
    </row>
    <row r="345" spans="1:15" x14ac:dyDescent="0.25">
      <c r="A345" t="s">
        <v>4268</v>
      </c>
      <c r="B345" t="s">
        <v>1566</v>
      </c>
      <c r="D345" t="s">
        <v>4269</v>
      </c>
      <c r="E345" t="s">
        <v>4270</v>
      </c>
      <c r="G345" t="s">
        <v>4271</v>
      </c>
      <c r="O345" t="s">
        <v>4269</v>
      </c>
    </row>
    <row r="346" spans="1:15" x14ac:dyDescent="0.25">
      <c r="A346" t="s">
        <v>4272</v>
      </c>
      <c r="B346" t="s">
        <v>1567</v>
      </c>
      <c r="D346" t="s">
        <v>4269</v>
      </c>
      <c r="E346" t="s">
        <v>4270</v>
      </c>
      <c r="G346" t="s">
        <v>4271</v>
      </c>
      <c r="O346" t="s">
        <v>4269</v>
      </c>
    </row>
    <row r="347" spans="1:15" x14ac:dyDescent="0.25">
      <c r="A347" t="s">
        <v>4273</v>
      </c>
      <c r="B347" t="s">
        <v>1568</v>
      </c>
      <c r="D347" t="s">
        <v>4274</v>
      </c>
      <c r="E347" t="s">
        <v>4270</v>
      </c>
      <c r="G347" t="s">
        <v>4271</v>
      </c>
      <c r="O347" t="s">
        <v>4274</v>
      </c>
    </row>
    <row r="348" spans="1:15" x14ac:dyDescent="0.25">
      <c r="A348" t="s">
        <v>4275</v>
      </c>
      <c r="B348" t="s">
        <v>1569</v>
      </c>
      <c r="D348" t="s">
        <v>4276</v>
      </c>
      <c r="E348" t="s">
        <v>4270</v>
      </c>
      <c r="G348" t="s">
        <v>4271</v>
      </c>
      <c r="O348" t="s">
        <v>4276</v>
      </c>
    </row>
    <row r="349" spans="1:15" x14ac:dyDescent="0.25">
      <c r="A349" t="s">
        <v>4277</v>
      </c>
      <c r="B349" t="s">
        <v>1570</v>
      </c>
      <c r="D349" t="s">
        <v>4278</v>
      </c>
      <c r="E349" t="s">
        <v>4270</v>
      </c>
      <c r="G349" t="s">
        <v>4271</v>
      </c>
      <c r="O349" t="s">
        <v>4278</v>
      </c>
    </row>
    <row r="350" spans="1:15" x14ac:dyDescent="0.25">
      <c r="A350" t="s">
        <v>4279</v>
      </c>
      <c r="B350" t="s">
        <v>1571</v>
      </c>
      <c r="D350" t="s">
        <v>4280</v>
      </c>
      <c r="E350" t="s">
        <v>4270</v>
      </c>
      <c r="G350" t="s">
        <v>4271</v>
      </c>
      <c r="O350" t="s">
        <v>4280</v>
      </c>
    </row>
    <row r="351" spans="1:15" x14ac:dyDescent="0.25">
      <c r="A351" t="s">
        <v>4281</v>
      </c>
      <c r="B351" t="s">
        <v>1573</v>
      </c>
      <c r="D351" t="s">
        <v>4282</v>
      </c>
      <c r="E351" t="s">
        <v>4283</v>
      </c>
      <c r="G351" t="s">
        <v>4284</v>
      </c>
      <c r="O351" t="s">
        <v>4282</v>
      </c>
    </row>
    <row r="352" spans="1:15" x14ac:dyDescent="0.25">
      <c r="A352" t="s">
        <v>4285</v>
      </c>
      <c r="B352" t="s">
        <v>1574</v>
      </c>
      <c r="D352" t="s">
        <v>4282</v>
      </c>
      <c r="E352" t="s">
        <v>4283</v>
      </c>
      <c r="G352" t="s">
        <v>4284</v>
      </c>
      <c r="O352" t="s">
        <v>4282</v>
      </c>
    </row>
    <row r="353" spans="1:15" x14ac:dyDescent="0.25">
      <c r="A353" t="s">
        <v>4286</v>
      </c>
      <c r="B353" t="s">
        <v>1575</v>
      </c>
      <c r="D353" t="s">
        <v>4287</v>
      </c>
      <c r="E353" t="s">
        <v>4283</v>
      </c>
      <c r="G353" t="s">
        <v>4284</v>
      </c>
      <c r="O353" t="s">
        <v>4287</v>
      </c>
    </row>
    <row r="354" spans="1:15" x14ac:dyDescent="0.25">
      <c r="A354" t="s">
        <v>4288</v>
      </c>
      <c r="B354" t="s">
        <v>1576</v>
      </c>
      <c r="D354" t="s">
        <v>4289</v>
      </c>
      <c r="E354" t="s">
        <v>4283</v>
      </c>
      <c r="G354" t="s">
        <v>4284</v>
      </c>
      <c r="O354" t="s">
        <v>4289</v>
      </c>
    </row>
    <row r="355" spans="1:15" x14ac:dyDescent="0.25">
      <c r="A355" t="s">
        <v>4290</v>
      </c>
      <c r="B355" t="s">
        <v>1577</v>
      </c>
      <c r="D355" t="s">
        <v>4291</v>
      </c>
      <c r="E355" t="s">
        <v>4283</v>
      </c>
      <c r="G355" t="s">
        <v>4284</v>
      </c>
      <c r="O355" t="s">
        <v>4291</v>
      </c>
    </row>
    <row r="356" spans="1:15" x14ac:dyDescent="0.25">
      <c r="A356" t="s">
        <v>4292</v>
      </c>
      <c r="B356" t="s">
        <v>1578</v>
      </c>
      <c r="D356" t="s">
        <v>4293</v>
      </c>
      <c r="E356" t="s">
        <v>4283</v>
      </c>
      <c r="G356" t="s">
        <v>4284</v>
      </c>
      <c r="O356" t="s">
        <v>4293</v>
      </c>
    </row>
    <row r="357" spans="1:15" x14ac:dyDescent="0.25">
      <c r="A357" t="s">
        <v>4294</v>
      </c>
      <c r="B357" t="s">
        <v>1580</v>
      </c>
      <c r="D357" t="s">
        <v>4295</v>
      </c>
      <c r="E357" t="s">
        <v>4296</v>
      </c>
      <c r="G357" t="s">
        <v>4297</v>
      </c>
      <c r="O357" t="s">
        <v>4295</v>
      </c>
    </row>
    <row r="358" spans="1:15" x14ac:dyDescent="0.25">
      <c r="A358" t="s">
        <v>4298</v>
      </c>
      <c r="B358" t="s">
        <v>1581</v>
      </c>
      <c r="D358" t="s">
        <v>4295</v>
      </c>
      <c r="E358" t="s">
        <v>4296</v>
      </c>
      <c r="G358" t="s">
        <v>4297</v>
      </c>
      <c r="O358" t="s">
        <v>4295</v>
      </c>
    </row>
    <row r="359" spans="1:15" x14ac:dyDescent="0.25">
      <c r="A359" t="s">
        <v>4299</v>
      </c>
      <c r="B359" t="s">
        <v>1582</v>
      </c>
      <c r="D359" t="s">
        <v>4300</v>
      </c>
      <c r="E359" t="s">
        <v>4296</v>
      </c>
      <c r="G359" t="s">
        <v>4297</v>
      </c>
      <c r="O359" t="s">
        <v>4300</v>
      </c>
    </row>
    <row r="360" spans="1:15" x14ac:dyDescent="0.25">
      <c r="A360" t="s">
        <v>4301</v>
      </c>
      <c r="B360" t="s">
        <v>1583</v>
      </c>
      <c r="D360" t="s">
        <v>4302</v>
      </c>
      <c r="E360" t="s">
        <v>4296</v>
      </c>
      <c r="G360" t="s">
        <v>4297</v>
      </c>
      <c r="O360" t="s">
        <v>4302</v>
      </c>
    </row>
    <row r="361" spans="1:15" x14ac:dyDescent="0.25">
      <c r="A361" t="s">
        <v>4303</v>
      </c>
      <c r="B361" t="s">
        <v>1584</v>
      </c>
      <c r="D361" t="s">
        <v>4304</v>
      </c>
      <c r="E361" t="s">
        <v>4296</v>
      </c>
      <c r="G361" t="s">
        <v>4297</v>
      </c>
      <c r="O361" t="s">
        <v>4304</v>
      </c>
    </row>
    <row r="362" spans="1:15" x14ac:dyDescent="0.25">
      <c r="A362" t="s">
        <v>4305</v>
      </c>
      <c r="B362" t="s">
        <v>1585</v>
      </c>
      <c r="D362" t="s">
        <v>4306</v>
      </c>
      <c r="E362" t="s">
        <v>4296</v>
      </c>
      <c r="G362" t="s">
        <v>4297</v>
      </c>
      <c r="O362" t="s">
        <v>4306</v>
      </c>
    </row>
    <row r="363" spans="1:15" x14ac:dyDescent="0.25">
      <c r="A363" t="s">
        <v>4307</v>
      </c>
      <c r="B363" t="s">
        <v>1587</v>
      </c>
      <c r="D363" t="s">
        <v>4308</v>
      </c>
      <c r="E363" t="s">
        <v>4309</v>
      </c>
      <c r="G363" t="s">
        <v>4310</v>
      </c>
      <c r="O363" t="s">
        <v>4308</v>
      </c>
    </row>
    <row r="364" spans="1:15" x14ac:dyDescent="0.25">
      <c r="A364" t="s">
        <v>4311</v>
      </c>
      <c r="B364" t="s">
        <v>1588</v>
      </c>
      <c r="D364" t="s">
        <v>4308</v>
      </c>
      <c r="E364" t="s">
        <v>4309</v>
      </c>
      <c r="G364" t="s">
        <v>4310</v>
      </c>
      <c r="O364" t="s">
        <v>4308</v>
      </c>
    </row>
    <row r="365" spans="1:15" x14ac:dyDescent="0.25">
      <c r="A365" t="s">
        <v>4312</v>
      </c>
      <c r="B365" t="s">
        <v>1589</v>
      </c>
      <c r="D365" t="s">
        <v>4313</v>
      </c>
      <c r="E365" t="s">
        <v>4309</v>
      </c>
      <c r="G365" t="s">
        <v>4310</v>
      </c>
      <c r="O365" t="s">
        <v>4313</v>
      </c>
    </row>
    <row r="366" spans="1:15" x14ac:dyDescent="0.25">
      <c r="A366" t="s">
        <v>4314</v>
      </c>
      <c r="B366" t="s">
        <v>1590</v>
      </c>
      <c r="D366" t="s">
        <v>4315</v>
      </c>
      <c r="E366" t="s">
        <v>4309</v>
      </c>
      <c r="G366" t="s">
        <v>4310</v>
      </c>
      <c r="O366" t="s">
        <v>4315</v>
      </c>
    </row>
    <row r="367" spans="1:15" x14ac:dyDescent="0.25">
      <c r="A367" t="s">
        <v>4316</v>
      </c>
      <c r="B367" t="s">
        <v>1591</v>
      </c>
      <c r="D367" t="s">
        <v>4317</v>
      </c>
      <c r="E367" t="s">
        <v>4309</v>
      </c>
      <c r="G367" t="s">
        <v>4310</v>
      </c>
      <c r="O367" t="s">
        <v>4317</v>
      </c>
    </row>
    <row r="368" spans="1:15" x14ac:dyDescent="0.25">
      <c r="A368" t="s">
        <v>4318</v>
      </c>
      <c r="B368" t="s">
        <v>1592</v>
      </c>
      <c r="D368" t="s">
        <v>4319</v>
      </c>
      <c r="E368" t="s">
        <v>4309</v>
      </c>
      <c r="G368" t="s">
        <v>4310</v>
      </c>
      <c r="O368" t="s">
        <v>4319</v>
      </c>
    </row>
    <row r="369" spans="1:15" x14ac:dyDescent="0.25">
      <c r="A369" t="s">
        <v>4320</v>
      </c>
      <c r="B369" t="s">
        <v>1594</v>
      </c>
      <c r="D369" t="s">
        <v>4321</v>
      </c>
      <c r="E369" t="s">
        <v>4322</v>
      </c>
      <c r="G369" t="s">
        <v>4323</v>
      </c>
      <c r="O369" t="s">
        <v>4321</v>
      </c>
    </row>
    <row r="370" spans="1:15" x14ac:dyDescent="0.25">
      <c r="A370" t="s">
        <v>4324</v>
      </c>
      <c r="B370" t="s">
        <v>1595</v>
      </c>
      <c r="D370" t="s">
        <v>4321</v>
      </c>
      <c r="E370" t="s">
        <v>4322</v>
      </c>
      <c r="G370" t="s">
        <v>4323</v>
      </c>
      <c r="O370" t="s">
        <v>4321</v>
      </c>
    </row>
    <row r="371" spans="1:15" x14ac:dyDescent="0.25">
      <c r="A371" t="s">
        <v>4325</v>
      </c>
      <c r="B371" t="s">
        <v>1596</v>
      </c>
      <c r="D371" t="s">
        <v>4326</v>
      </c>
      <c r="E371" t="s">
        <v>4322</v>
      </c>
      <c r="G371" t="s">
        <v>4323</v>
      </c>
      <c r="O371" t="s">
        <v>4326</v>
      </c>
    </row>
    <row r="372" spans="1:15" x14ac:dyDescent="0.25">
      <c r="A372" t="s">
        <v>4327</v>
      </c>
      <c r="B372" t="s">
        <v>1597</v>
      </c>
      <c r="D372" t="s">
        <v>4328</v>
      </c>
      <c r="E372" t="s">
        <v>4322</v>
      </c>
      <c r="G372" t="s">
        <v>4323</v>
      </c>
      <c r="O372" t="s">
        <v>4328</v>
      </c>
    </row>
    <row r="373" spans="1:15" x14ac:dyDescent="0.25">
      <c r="A373" t="s">
        <v>4329</v>
      </c>
      <c r="B373" t="s">
        <v>1598</v>
      </c>
      <c r="D373" t="s">
        <v>4330</v>
      </c>
      <c r="E373" t="s">
        <v>4322</v>
      </c>
      <c r="G373" t="s">
        <v>4323</v>
      </c>
      <c r="O373" t="s">
        <v>4330</v>
      </c>
    </row>
    <row r="374" spans="1:15" x14ac:dyDescent="0.25">
      <c r="A374" t="s">
        <v>4331</v>
      </c>
      <c r="B374" t="s">
        <v>1599</v>
      </c>
      <c r="D374" t="s">
        <v>4332</v>
      </c>
      <c r="E374" t="s">
        <v>4322</v>
      </c>
      <c r="G374" t="s">
        <v>4323</v>
      </c>
      <c r="O374" t="s">
        <v>4332</v>
      </c>
    </row>
    <row r="375" spans="1:15" x14ac:dyDescent="0.25">
      <c r="A375" t="s">
        <v>4333</v>
      </c>
      <c r="B375" t="s">
        <v>1601</v>
      </c>
      <c r="D375" t="s">
        <v>4334</v>
      </c>
      <c r="E375" t="s">
        <v>4335</v>
      </c>
      <c r="G375" t="s">
        <v>4336</v>
      </c>
      <c r="O375" t="s">
        <v>4334</v>
      </c>
    </row>
    <row r="376" spans="1:15" x14ac:dyDescent="0.25">
      <c r="A376" t="s">
        <v>4337</v>
      </c>
      <c r="B376" t="s">
        <v>1602</v>
      </c>
      <c r="D376" t="s">
        <v>4334</v>
      </c>
      <c r="E376" t="s">
        <v>4335</v>
      </c>
      <c r="G376" t="s">
        <v>4336</v>
      </c>
      <c r="O376" t="s">
        <v>4334</v>
      </c>
    </row>
    <row r="377" spans="1:15" x14ac:dyDescent="0.25">
      <c r="A377" t="s">
        <v>4338</v>
      </c>
      <c r="B377" t="s">
        <v>1603</v>
      </c>
      <c r="D377" t="s">
        <v>4339</v>
      </c>
      <c r="E377" t="s">
        <v>4335</v>
      </c>
      <c r="G377" t="s">
        <v>4336</v>
      </c>
      <c r="O377" t="s">
        <v>4339</v>
      </c>
    </row>
    <row r="378" spans="1:15" x14ac:dyDescent="0.25">
      <c r="A378" t="s">
        <v>4340</v>
      </c>
      <c r="B378" t="s">
        <v>1604</v>
      </c>
      <c r="D378" t="s">
        <v>4341</v>
      </c>
      <c r="E378" t="s">
        <v>4335</v>
      </c>
      <c r="G378" t="s">
        <v>4336</v>
      </c>
      <c r="O378" t="s">
        <v>4341</v>
      </c>
    </row>
    <row r="379" spans="1:15" x14ac:dyDescent="0.25">
      <c r="A379" t="s">
        <v>4342</v>
      </c>
      <c r="B379" t="s">
        <v>1605</v>
      </c>
      <c r="D379" t="s">
        <v>4343</v>
      </c>
      <c r="E379" t="s">
        <v>4335</v>
      </c>
      <c r="G379" t="s">
        <v>4336</v>
      </c>
      <c r="O379" t="s">
        <v>4343</v>
      </c>
    </row>
    <row r="380" spans="1:15" x14ac:dyDescent="0.25">
      <c r="A380" t="s">
        <v>4344</v>
      </c>
      <c r="B380" t="s">
        <v>1606</v>
      </c>
      <c r="D380" t="s">
        <v>4345</v>
      </c>
      <c r="E380" t="s">
        <v>4335</v>
      </c>
      <c r="G380" t="s">
        <v>4336</v>
      </c>
      <c r="O380" t="s">
        <v>4345</v>
      </c>
    </row>
    <row r="381" spans="1:15" x14ac:dyDescent="0.25">
      <c r="A381" t="s">
        <v>4346</v>
      </c>
      <c r="B381" t="s">
        <v>1608</v>
      </c>
      <c r="D381" t="s">
        <v>4347</v>
      </c>
      <c r="E381" t="s">
        <v>4348</v>
      </c>
      <c r="G381" t="s">
        <v>4349</v>
      </c>
      <c r="O381" t="s">
        <v>4347</v>
      </c>
    </row>
    <row r="382" spans="1:15" x14ac:dyDescent="0.25">
      <c r="A382" t="s">
        <v>4350</v>
      </c>
      <c r="B382" t="s">
        <v>1609</v>
      </c>
      <c r="D382" t="s">
        <v>4347</v>
      </c>
      <c r="E382" t="s">
        <v>4348</v>
      </c>
      <c r="G382" t="s">
        <v>4349</v>
      </c>
      <c r="O382" t="s">
        <v>4347</v>
      </c>
    </row>
    <row r="383" spans="1:15" x14ac:dyDescent="0.25">
      <c r="A383" t="s">
        <v>4351</v>
      </c>
      <c r="B383" t="s">
        <v>1610</v>
      </c>
      <c r="D383" t="s">
        <v>4352</v>
      </c>
      <c r="E383" t="s">
        <v>4348</v>
      </c>
      <c r="G383" t="s">
        <v>4349</v>
      </c>
      <c r="O383" t="s">
        <v>4352</v>
      </c>
    </row>
    <row r="384" spans="1:15" x14ac:dyDescent="0.25">
      <c r="A384" t="s">
        <v>4353</v>
      </c>
      <c r="B384" t="s">
        <v>1611</v>
      </c>
      <c r="D384" t="s">
        <v>4354</v>
      </c>
      <c r="E384" t="s">
        <v>4348</v>
      </c>
      <c r="G384" t="s">
        <v>4349</v>
      </c>
      <c r="O384" t="s">
        <v>4354</v>
      </c>
    </row>
    <row r="385" spans="1:15" x14ac:dyDescent="0.25">
      <c r="A385" t="s">
        <v>4355</v>
      </c>
      <c r="B385" t="s">
        <v>1612</v>
      </c>
      <c r="D385" t="s">
        <v>4356</v>
      </c>
      <c r="E385" t="s">
        <v>4348</v>
      </c>
      <c r="G385" t="s">
        <v>4349</v>
      </c>
      <c r="O385" t="s">
        <v>4356</v>
      </c>
    </row>
    <row r="386" spans="1:15" x14ac:dyDescent="0.25">
      <c r="A386" t="s">
        <v>4357</v>
      </c>
      <c r="B386" t="s">
        <v>1613</v>
      </c>
      <c r="D386" t="s">
        <v>4358</v>
      </c>
      <c r="E386" t="s">
        <v>4348</v>
      </c>
      <c r="G386" t="s">
        <v>4349</v>
      </c>
      <c r="O386" t="s">
        <v>4358</v>
      </c>
    </row>
    <row r="387" spans="1:15" x14ac:dyDescent="0.25">
      <c r="A387" t="s">
        <v>4359</v>
      </c>
      <c r="B387" t="s">
        <v>1615</v>
      </c>
      <c r="D387" t="s">
        <v>4360</v>
      </c>
      <c r="E387" t="s">
        <v>4361</v>
      </c>
      <c r="G387" t="s">
        <v>4362</v>
      </c>
      <c r="O387" t="s">
        <v>4360</v>
      </c>
    </row>
    <row r="388" spans="1:15" x14ac:dyDescent="0.25">
      <c r="A388" t="s">
        <v>4363</v>
      </c>
      <c r="B388" t="s">
        <v>1616</v>
      </c>
      <c r="D388" t="s">
        <v>4360</v>
      </c>
      <c r="E388" t="s">
        <v>4361</v>
      </c>
      <c r="G388" t="s">
        <v>4362</v>
      </c>
      <c r="O388" t="s">
        <v>4360</v>
      </c>
    </row>
    <row r="389" spans="1:15" x14ac:dyDescent="0.25">
      <c r="A389" t="s">
        <v>4364</v>
      </c>
      <c r="B389" t="s">
        <v>1617</v>
      </c>
      <c r="D389" t="s">
        <v>4365</v>
      </c>
      <c r="E389" t="s">
        <v>4361</v>
      </c>
      <c r="G389" t="s">
        <v>4362</v>
      </c>
      <c r="O389" t="s">
        <v>4365</v>
      </c>
    </row>
    <row r="390" spans="1:15" x14ac:dyDescent="0.25">
      <c r="A390" t="s">
        <v>4366</v>
      </c>
      <c r="B390" t="s">
        <v>1618</v>
      </c>
      <c r="D390" t="s">
        <v>4367</v>
      </c>
      <c r="E390" t="s">
        <v>4361</v>
      </c>
      <c r="G390" t="s">
        <v>4362</v>
      </c>
      <c r="O390" t="s">
        <v>4367</v>
      </c>
    </row>
    <row r="391" spans="1:15" x14ac:dyDescent="0.25">
      <c r="A391" t="s">
        <v>4368</v>
      </c>
      <c r="B391" t="s">
        <v>1619</v>
      </c>
      <c r="D391" t="s">
        <v>4369</v>
      </c>
      <c r="E391" t="s">
        <v>4361</v>
      </c>
      <c r="G391" t="s">
        <v>4362</v>
      </c>
      <c r="O391" t="s">
        <v>4369</v>
      </c>
    </row>
    <row r="392" spans="1:15" x14ac:dyDescent="0.25">
      <c r="A392" t="s">
        <v>4370</v>
      </c>
      <c r="B392" t="s">
        <v>1620</v>
      </c>
      <c r="D392" t="s">
        <v>4371</v>
      </c>
      <c r="E392" t="s">
        <v>4361</v>
      </c>
      <c r="G392" t="s">
        <v>4362</v>
      </c>
      <c r="O392" t="s">
        <v>4371</v>
      </c>
    </row>
    <row r="393" spans="1:15" x14ac:dyDescent="0.25">
      <c r="A393" t="s">
        <v>4372</v>
      </c>
      <c r="B393" t="s">
        <v>1622</v>
      </c>
      <c r="D393" t="s">
        <v>4373</v>
      </c>
      <c r="E393" t="s">
        <v>4374</v>
      </c>
      <c r="G393" t="s">
        <v>4375</v>
      </c>
      <c r="O393" t="s">
        <v>4373</v>
      </c>
    </row>
    <row r="394" spans="1:15" x14ac:dyDescent="0.25">
      <c r="A394" t="s">
        <v>4376</v>
      </c>
      <c r="B394" t="s">
        <v>1623</v>
      </c>
      <c r="D394" t="s">
        <v>4373</v>
      </c>
      <c r="E394" t="s">
        <v>4374</v>
      </c>
      <c r="G394" t="s">
        <v>4375</v>
      </c>
      <c r="O394" t="s">
        <v>4373</v>
      </c>
    </row>
    <row r="395" spans="1:15" x14ac:dyDescent="0.25">
      <c r="A395" t="s">
        <v>4377</v>
      </c>
      <c r="B395" t="s">
        <v>1624</v>
      </c>
      <c r="D395" t="s">
        <v>4378</v>
      </c>
      <c r="E395" t="s">
        <v>4374</v>
      </c>
      <c r="G395" t="s">
        <v>4375</v>
      </c>
      <c r="O395" t="s">
        <v>4378</v>
      </c>
    </row>
    <row r="396" spans="1:15" x14ac:dyDescent="0.25">
      <c r="A396" t="s">
        <v>4379</v>
      </c>
      <c r="B396" t="s">
        <v>1625</v>
      </c>
      <c r="D396" t="s">
        <v>4380</v>
      </c>
      <c r="E396" t="s">
        <v>4374</v>
      </c>
      <c r="G396" t="s">
        <v>4375</v>
      </c>
      <c r="O396" t="s">
        <v>4380</v>
      </c>
    </row>
    <row r="397" spans="1:15" x14ac:dyDescent="0.25">
      <c r="A397" t="s">
        <v>4381</v>
      </c>
      <c r="B397" t="s">
        <v>1626</v>
      </c>
      <c r="D397" t="s">
        <v>4382</v>
      </c>
      <c r="E397" t="s">
        <v>4374</v>
      </c>
      <c r="G397" t="s">
        <v>4375</v>
      </c>
      <c r="O397" t="s">
        <v>4382</v>
      </c>
    </row>
    <row r="398" spans="1:15" x14ac:dyDescent="0.25">
      <c r="A398" t="s">
        <v>4383</v>
      </c>
      <c r="B398" t="s">
        <v>1627</v>
      </c>
      <c r="D398" t="s">
        <v>4384</v>
      </c>
      <c r="E398" t="s">
        <v>4374</v>
      </c>
      <c r="G398" t="s">
        <v>4375</v>
      </c>
      <c r="O398" t="s">
        <v>4384</v>
      </c>
    </row>
    <row r="399" spans="1:15" x14ac:dyDescent="0.25">
      <c r="A399" t="s">
        <v>4385</v>
      </c>
      <c r="B399" t="s">
        <v>1629</v>
      </c>
      <c r="D399" t="s">
        <v>4386</v>
      </c>
      <c r="E399" t="s">
        <v>4387</v>
      </c>
      <c r="G399" t="s">
        <v>4388</v>
      </c>
      <c r="O399" t="s">
        <v>4386</v>
      </c>
    </row>
    <row r="400" spans="1:15" x14ac:dyDescent="0.25">
      <c r="A400" t="s">
        <v>4389</v>
      </c>
      <c r="B400" t="s">
        <v>1630</v>
      </c>
      <c r="D400" t="s">
        <v>4386</v>
      </c>
      <c r="E400" t="s">
        <v>4387</v>
      </c>
      <c r="G400" t="s">
        <v>4388</v>
      </c>
      <c r="O400" t="s">
        <v>4386</v>
      </c>
    </row>
    <row r="401" spans="1:15" x14ac:dyDescent="0.25">
      <c r="A401" t="s">
        <v>4390</v>
      </c>
      <c r="B401" t="s">
        <v>1631</v>
      </c>
      <c r="D401" t="s">
        <v>4391</v>
      </c>
      <c r="E401" t="s">
        <v>4387</v>
      </c>
      <c r="G401" t="s">
        <v>4388</v>
      </c>
      <c r="O401" t="s">
        <v>4391</v>
      </c>
    </row>
    <row r="402" spans="1:15" x14ac:dyDescent="0.25">
      <c r="A402" t="s">
        <v>4392</v>
      </c>
      <c r="B402" t="s">
        <v>1632</v>
      </c>
      <c r="D402" t="s">
        <v>4393</v>
      </c>
      <c r="E402" t="s">
        <v>4387</v>
      </c>
      <c r="G402" t="s">
        <v>4388</v>
      </c>
      <c r="O402" t="s">
        <v>4393</v>
      </c>
    </row>
    <row r="403" spans="1:15" x14ac:dyDescent="0.25">
      <c r="A403" t="s">
        <v>4394</v>
      </c>
      <c r="B403" t="s">
        <v>1633</v>
      </c>
      <c r="D403" t="s">
        <v>4395</v>
      </c>
      <c r="E403" t="s">
        <v>4387</v>
      </c>
      <c r="G403" t="s">
        <v>4388</v>
      </c>
      <c r="O403" t="s">
        <v>4395</v>
      </c>
    </row>
    <row r="404" spans="1:15" x14ac:dyDescent="0.25">
      <c r="A404" t="s">
        <v>4396</v>
      </c>
      <c r="B404" t="s">
        <v>1634</v>
      </c>
      <c r="D404" t="s">
        <v>4397</v>
      </c>
      <c r="E404" t="s">
        <v>4387</v>
      </c>
      <c r="G404" t="s">
        <v>4388</v>
      </c>
      <c r="O404" t="s">
        <v>4397</v>
      </c>
    </row>
    <row r="405" spans="1:15" x14ac:dyDescent="0.25">
      <c r="A405" t="s">
        <v>4398</v>
      </c>
      <c r="B405" t="s">
        <v>1636</v>
      </c>
      <c r="D405" t="s">
        <v>4399</v>
      </c>
      <c r="E405" t="s">
        <v>4400</v>
      </c>
      <c r="G405" t="s">
        <v>4401</v>
      </c>
      <c r="O405" t="s">
        <v>4399</v>
      </c>
    </row>
    <row r="406" spans="1:15" x14ac:dyDescent="0.25">
      <c r="A406" t="s">
        <v>4402</v>
      </c>
      <c r="B406" t="s">
        <v>1637</v>
      </c>
      <c r="D406" t="s">
        <v>4399</v>
      </c>
      <c r="E406" t="s">
        <v>4400</v>
      </c>
      <c r="G406" t="s">
        <v>4401</v>
      </c>
      <c r="O406" t="s">
        <v>4399</v>
      </c>
    </row>
    <row r="407" spans="1:15" x14ac:dyDescent="0.25">
      <c r="A407" t="s">
        <v>4403</v>
      </c>
      <c r="B407" t="s">
        <v>1638</v>
      </c>
      <c r="D407" t="s">
        <v>4404</v>
      </c>
      <c r="E407" t="s">
        <v>4400</v>
      </c>
      <c r="G407" t="s">
        <v>4401</v>
      </c>
      <c r="O407" t="s">
        <v>4404</v>
      </c>
    </row>
    <row r="408" spans="1:15" x14ac:dyDescent="0.25">
      <c r="A408" t="s">
        <v>4405</v>
      </c>
      <c r="B408" t="s">
        <v>1639</v>
      </c>
      <c r="D408" t="s">
        <v>4406</v>
      </c>
      <c r="E408" t="s">
        <v>4400</v>
      </c>
      <c r="G408" t="s">
        <v>4401</v>
      </c>
      <c r="O408" t="s">
        <v>4406</v>
      </c>
    </row>
    <row r="409" spans="1:15" x14ac:dyDescent="0.25">
      <c r="A409" t="s">
        <v>4407</v>
      </c>
      <c r="B409" t="s">
        <v>1640</v>
      </c>
      <c r="D409" t="s">
        <v>4408</v>
      </c>
      <c r="E409" t="s">
        <v>4400</v>
      </c>
      <c r="G409" t="s">
        <v>4401</v>
      </c>
      <c r="O409" t="s">
        <v>4408</v>
      </c>
    </row>
    <row r="410" spans="1:15" x14ac:dyDescent="0.25">
      <c r="A410" t="s">
        <v>4409</v>
      </c>
      <c r="B410" t="s">
        <v>1641</v>
      </c>
      <c r="D410" t="s">
        <v>4410</v>
      </c>
      <c r="E410" t="s">
        <v>4400</v>
      </c>
      <c r="G410" t="s">
        <v>4401</v>
      </c>
      <c r="O410" t="s">
        <v>4410</v>
      </c>
    </row>
    <row r="411" spans="1:15" x14ac:dyDescent="0.25">
      <c r="A411" t="s">
        <v>4411</v>
      </c>
      <c r="B411" t="s">
        <v>1643</v>
      </c>
      <c r="D411" t="s">
        <v>4412</v>
      </c>
      <c r="E411" t="s">
        <v>4413</v>
      </c>
      <c r="G411" t="s">
        <v>4414</v>
      </c>
      <c r="O411" t="s">
        <v>4412</v>
      </c>
    </row>
    <row r="412" spans="1:15" x14ac:dyDescent="0.25">
      <c r="A412" t="s">
        <v>4415</v>
      </c>
      <c r="B412" t="s">
        <v>1644</v>
      </c>
      <c r="D412" t="s">
        <v>4412</v>
      </c>
      <c r="E412" t="s">
        <v>4413</v>
      </c>
      <c r="G412" t="s">
        <v>4414</v>
      </c>
      <c r="O412" t="s">
        <v>4412</v>
      </c>
    </row>
    <row r="413" spans="1:15" x14ac:dyDescent="0.25">
      <c r="A413" t="s">
        <v>4416</v>
      </c>
      <c r="B413" t="s">
        <v>1645</v>
      </c>
      <c r="D413" t="s">
        <v>4417</v>
      </c>
      <c r="E413" t="s">
        <v>4413</v>
      </c>
      <c r="G413" t="s">
        <v>4414</v>
      </c>
      <c r="O413" t="s">
        <v>4417</v>
      </c>
    </row>
    <row r="414" spans="1:15" x14ac:dyDescent="0.25">
      <c r="A414" t="s">
        <v>4418</v>
      </c>
      <c r="B414" t="s">
        <v>1646</v>
      </c>
      <c r="D414" t="s">
        <v>4419</v>
      </c>
      <c r="E414" t="s">
        <v>4413</v>
      </c>
      <c r="G414" t="s">
        <v>4414</v>
      </c>
      <c r="O414" t="s">
        <v>4419</v>
      </c>
    </row>
    <row r="415" spans="1:15" x14ac:dyDescent="0.25">
      <c r="A415" t="s">
        <v>4420</v>
      </c>
      <c r="B415" t="s">
        <v>1647</v>
      </c>
      <c r="D415" t="s">
        <v>4421</v>
      </c>
      <c r="E415" t="s">
        <v>4413</v>
      </c>
      <c r="G415" t="s">
        <v>4414</v>
      </c>
      <c r="O415" t="s">
        <v>4421</v>
      </c>
    </row>
    <row r="416" spans="1:15" x14ac:dyDescent="0.25">
      <c r="A416" t="s">
        <v>4422</v>
      </c>
      <c r="B416" t="s">
        <v>1648</v>
      </c>
      <c r="D416" t="s">
        <v>4423</v>
      </c>
      <c r="E416" t="s">
        <v>4413</v>
      </c>
      <c r="G416" t="s">
        <v>4414</v>
      </c>
      <c r="O416" t="s">
        <v>4423</v>
      </c>
    </row>
    <row r="417" spans="1:15" x14ac:dyDescent="0.25">
      <c r="A417" t="s">
        <v>4424</v>
      </c>
      <c r="B417" t="s">
        <v>1650</v>
      </c>
      <c r="D417" t="s">
        <v>4425</v>
      </c>
      <c r="E417" t="s">
        <v>4426</v>
      </c>
      <c r="G417" t="s">
        <v>4427</v>
      </c>
      <c r="O417" t="s">
        <v>4425</v>
      </c>
    </row>
    <row r="418" spans="1:15" x14ac:dyDescent="0.25">
      <c r="A418" t="s">
        <v>4428</v>
      </c>
      <c r="B418" t="s">
        <v>1651</v>
      </c>
      <c r="D418" t="s">
        <v>4425</v>
      </c>
      <c r="E418" t="s">
        <v>4426</v>
      </c>
      <c r="G418" t="s">
        <v>4427</v>
      </c>
      <c r="O418" t="s">
        <v>4425</v>
      </c>
    </row>
    <row r="419" spans="1:15" x14ac:dyDescent="0.25">
      <c r="A419" t="s">
        <v>4429</v>
      </c>
      <c r="B419" t="s">
        <v>1652</v>
      </c>
      <c r="D419" t="s">
        <v>4430</v>
      </c>
      <c r="E419" t="s">
        <v>4426</v>
      </c>
      <c r="G419" t="s">
        <v>4427</v>
      </c>
      <c r="O419" t="s">
        <v>4430</v>
      </c>
    </row>
    <row r="420" spans="1:15" x14ac:dyDescent="0.25">
      <c r="A420" t="s">
        <v>4431</v>
      </c>
      <c r="B420" t="s">
        <v>1653</v>
      </c>
      <c r="D420" t="s">
        <v>4432</v>
      </c>
      <c r="E420" t="s">
        <v>4426</v>
      </c>
      <c r="G420" t="s">
        <v>4427</v>
      </c>
      <c r="O420" t="s">
        <v>4432</v>
      </c>
    </row>
    <row r="421" spans="1:15" x14ac:dyDescent="0.25">
      <c r="A421" t="s">
        <v>4433</v>
      </c>
      <c r="B421" t="s">
        <v>1654</v>
      </c>
      <c r="D421" t="s">
        <v>4434</v>
      </c>
      <c r="E421" t="s">
        <v>4426</v>
      </c>
      <c r="G421" t="s">
        <v>4427</v>
      </c>
      <c r="O421" t="s">
        <v>4434</v>
      </c>
    </row>
    <row r="422" spans="1:15" x14ac:dyDescent="0.25">
      <c r="A422" t="s">
        <v>4435</v>
      </c>
      <c r="B422" t="s">
        <v>1655</v>
      </c>
      <c r="D422" t="s">
        <v>4436</v>
      </c>
      <c r="E422" t="s">
        <v>4426</v>
      </c>
      <c r="G422" t="s">
        <v>4427</v>
      </c>
      <c r="O422" t="s">
        <v>4436</v>
      </c>
    </row>
    <row r="423" spans="1:15" x14ac:dyDescent="0.25">
      <c r="A423" t="s">
        <v>4437</v>
      </c>
      <c r="B423" t="s">
        <v>1657</v>
      </c>
      <c r="D423" t="s">
        <v>4438</v>
      </c>
      <c r="E423" t="s">
        <v>4439</v>
      </c>
      <c r="G423" t="s">
        <v>4440</v>
      </c>
      <c r="O423" t="s">
        <v>4438</v>
      </c>
    </row>
    <row r="424" spans="1:15" x14ac:dyDescent="0.25">
      <c r="A424" t="s">
        <v>4441</v>
      </c>
      <c r="B424" t="s">
        <v>1658</v>
      </c>
      <c r="D424" t="s">
        <v>4438</v>
      </c>
      <c r="E424" t="s">
        <v>4439</v>
      </c>
      <c r="G424" t="s">
        <v>4440</v>
      </c>
      <c r="O424" t="s">
        <v>4438</v>
      </c>
    </row>
    <row r="425" spans="1:15" x14ac:dyDescent="0.25">
      <c r="A425" t="s">
        <v>4442</v>
      </c>
      <c r="B425" t="s">
        <v>1659</v>
      </c>
      <c r="D425" t="s">
        <v>4443</v>
      </c>
      <c r="E425" t="s">
        <v>4439</v>
      </c>
      <c r="G425" t="s">
        <v>4440</v>
      </c>
      <c r="O425" t="s">
        <v>4443</v>
      </c>
    </row>
    <row r="426" spans="1:15" x14ac:dyDescent="0.25">
      <c r="A426" t="s">
        <v>4444</v>
      </c>
      <c r="B426" t="s">
        <v>1660</v>
      </c>
      <c r="D426" t="s">
        <v>4445</v>
      </c>
      <c r="E426" t="s">
        <v>4439</v>
      </c>
      <c r="G426" t="s">
        <v>4440</v>
      </c>
      <c r="O426" t="s">
        <v>4445</v>
      </c>
    </row>
    <row r="427" spans="1:15" x14ac:dyDescent="0.25">
      <c r="A427" t="s">
        <v>4446</v>
      </c>
      <c r="B427" t="s">
        <v>1661</v>
      </c>
      <c r="D427" t="s">
        <v>4447</v>
      </c>
      <c r="E427" t="s">
        <v>4439</v>
      </c>
      <c r="G427" t="s">
        <v>4440</v>
      </c>
      <c r="O427" t="s">
        <v>4447</v>
      </c>
    </row>
    <row r="428" spans="1:15" x14ac:dyDescent="0.25">
      <c r="A428" t="s">
        <v>4448</v>
      </c>
      <c r="B428" t="s">
        <v>1662</v>
      </c>
      <c r="D428" t="s">
        <v>4449</v>
      </c>
      <c r="E428" t="s">
        <v>4439</v>
      </c>
      <c r="G428" t="s">
        <v>4440</v>
      </c>
      <c r="O428" t="s">
        <v>4449</v>
      </c>
    </row>
    <row r="429" spans="1:15" x14ac:dyDescent="0.25">
      <c r="A429" t="s">
        <v>4450</v>
      </c>
      <c r="B429" t="s">
        <v>1664</v>
      </c>
      <c r="D429" t="s">
        <v>4451</v>
      </c>
      <c r="E429" t="s">
        <v>4452</v>
      </c>
      <c r="G429" t="s">
        <v>4453</v>
      </c>
      <c r="O429" t="s">
        <v>4451</v>
      </c>
    </row>
    <row r="430" spans="1:15" x14ac:dyDescent="0.25">
      <c r="A430" t="s">
        <v>4454</v>
      </c>
      <c r="B430" t="s">
        <v>1665</v>
      </c>
      <c r="D430" t="s">
        <v>4451</v>
      </c>
      <c r="E430" t="s">
        <v>4452</v>
      </c>
      <c r="G430" t="s">
        <v>4453</v>
      </c>
      <c r="O430" t="s">
        <v>4451</v>
      </c>
    </row>
    <row r="431" spans="1:15" x14ac:dyDescent="0.25">
      <c r="A431" t="s">
        <v>4455</v>
      </c>
      <c r="B431" t="s">
        <v>1666</v>
      </c>
      <c r="D431" t="s">
        <v>4456</v>
      </c>
      <c r="E431" t="s">
        <v>4452</v>
      </c>
      <c r="G431" t="s">
        <v>4453</v>
      </c>
      <c r="O431" t="s">
        <v>4456</v>
      </c>
    </row>
    <row r="432" spans="1:15" x14ac:dyDescent="0.25">
      <c r="A432" t="s">
        <v>4457</v>
      </c>
      <c r="B432" t="s">
        <v>1667</v>
      </c>
      <c r="D432" t="s">
        <v>4458</v>
      </c>
      <c r="E432" t="s">
        <v>4452</v>
      </c>
      <c r="G432" t="s">
        <v>4453</v>
      </c>
      <c r="O432" t="s">
        <v>4458</v>
      </c>
    </row>
    <row r="433" spans="1:15" x14ac:dyDescent="0.25">
      <c r="A433" t="s">
        <v>4459</v>
      </c>
      <c r="B433" t="s">
        <v>1668</v>
      </c>
      <c r="D433" t="s">
        <v>4460</v>
      </c>
      <c r="E433" t="s">
        <v>4452</v>
      </c>
      <c r="G433" t="s">
        <v>4453</v>
      </c>
      <c r="O433" t="s">
        <v>4460</v>
      </c>
    </row>
    <row r="434" spans="1:15" x14ac:dyDescent="0.25">
      <c r="A434" t="s">
        <v>4461</v>
      </c>
      <c r="B434" t="s">
        <v>1669</v>
      </c>
      <c r="D434" t="s">
        <v>4462</v>
      </c>
      <c r="E434" t="s">
        <v>4452</v>
      </c>
      <c r="G434" t="s">
        <v>4453</v>
      </c>
      <c r="O434" t="s">
        <v>4462</v>
      </c>
    </row>
    <row r="435" spans="1:15" x14ac:dyDescent="0.25">
      <c r="A435" t="s">
        <v>4463</v>
      </c>
      <c r="B435" t="s">
        <v>1671</v>
      </c>
      <c r="D435" t="s">
        <v>4464</v>
      </c>
      <c r="E435" t="s">
        <v>4465</v>
      </c>
      <c r="G435" t="s">
        <v>4466</v>
      </c>
      <c r="O435" t="s">
        <v>4464</v>
      </c>
    </row>
    <row r="436" spans="1:15" x14ac:dyDescent="0.25">
      <c r="A436" t="s">
        <v>4467</v>
      </c>
      <c r="B436" t="s">
        <v>1672</v>
      </c>
      <c r="D436" t="s">
        <v>4464</v>
      </c>
      <c r="E436" t="s">
        <v>4465</v>
      </c>
      <c r="G436" t="s">
        <v>4466</v>
      </c>
      <c r="O436" t="s">
        <v>4464</v>
      </c>
    </row>
    <row r="437" spans="1:15" x14ac:dyDescent="0.25">
      <c r="A437" t="s">
        <v>4468</v>
      </c>
      <c r="B437" t="s">
        <v>1673</v>
      </c>
      <c r="D437" t="s">
        <v>4469</v>
      </c>
      <c r="E437" t="s">
        <v>4465</v>
      </c>
      <c r="G437" t="s">
        <v>4466</v>
      </c>
      <c r="O437" t="s">
        <v>4469</v>
      </c>
    </row>
    <row r="438" spans="1:15" x14ac:dyDescent="0.25">
      <c r="A438" t="s">
        <v>4470</v>
      </c>
      <c r="B438" t="s">
        <v>1674</v>
      </c>
      <c r="D438" t="s">
        <v>4471</v>
      </c>
      <c r="E438" t="s">
        <v>4465</v>
      </c>
      <c r="G438" t="s">
        <v>4466</v>
      </c>
      <c r="O438" t="s">
        <v>4471</v>
      </c>
    </row>
    <row r="439" spans="1:15" x14ac:dyDescent="0.25">
      <c r="A439" t="s">
        <v>4472</v>
      </c>
      <c r="B439" t="s">
        <v>1675</v>
      </c>
      <c r="D439" t="s">
        <v>4473</v>
      </c>
      <c r="E439" t="s">
        <v>4465</v>
      </c>
      <c r="G439" t="s">
        <v>4466</v>
      </c>
      <c r="O439" t="s">
        <v>4473</v>
      </c>
    </row>
    <row r="440" spans="1:15" x14ac:dyDescent="0.25">
      <c r="A440" t="s">
        <v>4474</v>
      </c>
      <c r="B440" t="s">
        <v>1676</v>
      </c>
      <c r="D440" t="s">
        <v>4475</v>
      </c>
      <c r="E440" t="s">
        <v>4465</v>
      </c>
      <c r="G440" t="s">
        <v>4466</v>
      </c>
      <c r="O440" t="s">
        <v>4475</v>
      </c>
    </row>
    <row r="441" spans="1:15" x14ac:dyDescent="0.25">
      <c r="A441" t="s">
        <v>4476</v>
      </c>
      <c r="B441" t="s">
        <v>1678</v>
      </c>
      <c r="D441" t="s">
        <v>4477</v>
      </c>
      <c r="E441" t="s">
        <v>4478</v>
      </c>
      <c r="G441" t="s">
        <v>4479</v>
      </c>
      <c r="O441" t="s">
        <v>4477</v>
      </c>
    </row>
    <row r="442" spans="1:15" x14ac:dyDescent="0.25">
      <c r="A442" t="s">
        <v>4480</v>
      </c>
      <c r="B442" t="s">
        <v>1679</v>
      </c>
      <c r="D442" t="s">
        <v>4477</v>
      </c>
      <c r="E442" t="s">
        <v>4478</v>
      </c>
      <c r="G442" t="s">
        <v>4479</v>
      </c>
      <c r="O442" t="s">
        <v>4477</v>
      </c>
    </row>
    <row r="443" spans="1:15" x14ac:dyDescent="0.25">
      <c r="A443" t="s">
        <v>4481</v>
      </c>
      <c r="B443" t="s">
        <v>1680</v>
      </c>
      <c r="D443" t="s">
        <v>4482</v>
      </c>
      <c r="E443" t="s">
        <v>4478</v>
      </c>
      <c r="G443" t="s">
        <v>4479</v>
      </c>
      <c r="O443" t="s">
        <v>4482</v>
      </c>
    </row>
    <row r="444" spans="1:15" x14ac:dyDescent="0.25">
      <c r="A444" t="s">
        <v>4483</v>
      </c>
      <c r="B444" t="s">
        <v>1681</v>
      </c>
      <c r="D444" t="s">
        <v>4484</v>
      </c>
      <c r="E444" t="s">
        <v>4478</v>
      </c>
      <c r="G444" t="s">
        <v>4479</v>
      </c>
      <c r="O444" t="s">
        <v>4484</v>
      </c>
    </row>
    <row r="445" spans="1:15" x14ac:dyDescent="0.25">
      <c r="A445" t="s">
        <v>4485</v>
      </c>
      <c r="B445" t="s">
        <v>1682</v>
      </c>
      <c r="D445" t="s">
        <v>4486</v>
      </c>
      <c r="E445" t="s">
        <v>4478</v>
      </c>
      <c r="G445" t="s">
        <v>4479</v>
      </c>
      <c r="O445" t="s">
        <v>4486</v>
      </c>
    </row>
    <row r="446" spans="1:15" x14ac:dyDescent="0.25">
      <c r="A446" t="s">
        <v>4487</v>
      </c>
      <c r="B446" t="s">
        <v>1683</v>
      </c>
      <c r="D446" t="s">
        <v>4488</v>
      </c>
      <c r="E446" t="s">
        <v>4478</v>
      </c>
      <c r="G446" t="s">
        <v>4479</v>
      </c>
      <c r="O446" t="s">
        <v>4488</v>
      </c>
    </row>
    <row r="447" spans="1:15" x14ac:dyDescent="0.25">
      <c r="A447" t="s">
        <v>4489</v>
      </c>
      <c r="B447" t="s">
        <v>1685</v>
      </c>
      <c r="D447" t="s">
        <v>4490</v>
      </c>
      <c r="E447" t="s">
        <v>4491</v>
      </c>
      <c r="G447" t="s">
        <v>4492</v>
      </c>
      <c r="O447" t="s">
        <v>4490</v>
      </c>
    </row>
    <row r="448" spans="1:15" x14ac:dyDescent="0.25">
      <c r="A448" t="s">
        <v>4493</v>
      </c>
      <c r="B448" t="s">
        <v>1686</v>
      </c>
      <c r="D448" t="s">
        <v>4490</v>
      </c>
      <c r="E448" t="s">
        <v>4491</v>
      </c>
      <c r="G448" t="s">
        <v>4492</v>
      </c>
      <c r="O448" t="s">
        <v>4490</v>
      </c>
    </row>
    <row r="449" spans="1:15" x14ac:dyDescent="0.25">
      <c r="A449" t="s">
        <v>4494</v>
      </c>
      <c r="B449" t="s">
        <v>1687</v>
      </c>
      <c r="D449" t="s">
        <v>4495</v>
      </c>
      <c r="E449" t="s">
        <v>4491</v>
      </c>
      <c r="G449" t="s">
        <v>4492</v>
      </c>
      <c r="O449" t="s">
        <v>4495</v>
      </c>
    </row>
    <row r="450" spans="1:15" x14ac:dyDescent="0.25">
      <c r="A450" t="s">
        <v>4496</v>
      </c>
      <c r="B450" t="s">
        <v>1688</v>
      </c>
      <c r="D450" t="s">
        <v>4497</v>
      </c>
      <c r="E450" t="s">
        <v>4491</v>
      </c>
      <c r="G450" t="s">
        <v>4492</v>
      </c>
      <c r="O450" t="s">
        <v>4497</v>
      </c>
    </row>
    <row r="451" spans="1:15" x14ac:dyDescent="0.25">
      <c r="A451" t="s">
        <v>4498</v>
      </c>
      <c r="B451" t="s">
        <v>1689</v>
      </c>
      <c r="D451" t="s">
        <v>4499</v>
      </c>
      <c r="E451" t="s">
        <v>4491</v>
      </c>
      <c r="G451" t="s">
        <v>4492</v>
      </c>
      <c r="O451" t="s">
        <v>4499</v>
      </c>
    </row>
    <row r="452" spans="1:15" x14ac:dyDescent="0.25">
      <c r="A452" t="s">
        <v>4500</v>
      </c>
      <c r="B452" t="s">
        <v>1690</v>
      </c>
      <c r="D452" t="s">
        <v>4501</v>
      </c>
      <c r="E452" t="s">
        <v>4491</v>
      </c>
      <c r="G452" t="s">
        <v>4492</v>
      </c>
      <c r="O452" t="s">
        <v>4501</v>
      </c>
    </row>
    <row r="453" spans="1:15" x14ac:dyDescent="0.25">
      <c r="A453" t="s">
        <v>4502</v>
      </c>
      <c r="B453" t="s">
        <v>1692</v>
      </c>
      <c r="D453" t="s">
        <v>4503</v>
      </c>
      <c r="E453" t="s">
        <v>4504</v>
      </c>
      <c r="G453" t="s">
        <v>4505</v>
      </c>
      <c r="O453" t="s">
        <v>4503</v>
      </c>
    </row>
    <row r="454" spans="1:15" x14ac:dyDescent="0.25">
      <c r="A454" t="s">
        <v>4506</v>
      </c>
      <c r="B454" t="s">
        <v>1693</v>
      </c>
      <c r="D454" t="s">
        <v>4503</v>
      </c>
      <c r="E454" t="s">
        <v>4504</v>
      </c>
      <c r="G454" t="s">
        <v>4505</v>
      </c>
      <c r="O454" t="s">
        <v>4503</v>
      </c>
    </row>
    <row r="455" spans="1:15" x14ac:dyDescent="0.25">
      <c r="A455" t="s">
        <v>4507</v>
      </c>
      <c r="B455" t="s">
        <v>1694</v>
      </c>
      <c r="D455" t="s">
        <v>4508</v>
      </c>
      <c r="E455" t="s">
        <v>4504</v>
      </c>
      <c r="G455" t="s">
        <v>4505</v>
      </c>
      <c r="O455" t="s">
        <v>4508</v>
      </c>
    </row>
    <row r="456" spans="1:15" x14ac:dyDescent="0.25">
      <c r="A456" t="s">
        <v>4509</v>
      </c>
      <c r="B456" t="s">
        <v>1695</v>
      </c>
      <c r="D456" t="s">
        <v>4510</v>
      </c>
      <c r="E456" t="s">
        <v>4504</v>
      </c>
      <c r="G456" t="s">
        <v>4505</v>
      </c>
      <c r="O456" t="s">
        <v>4510</v>
      </c>
    </row>
    <row r="457" spans="1:15" x14ac:dyDescent="0.25">
      <c r="A457" t="s">
        <v>4511</v>
      </c>
      <c r="B457" t="s">
        <v>1696</v>
      </c>
      <c r="D457" t="s">
        <v>4512</v>
      </c>
      <c r="E457" t="s">
        <v>4504</v>
      </c>
      <c r="G457" t="s">
        <v>4505</v>
      </c>
      <c r="O457" t="s">
        <v>4512</v>
      </c>
    </row>
    <row r="458" spans="1:15" x14ac:dyDescent="0.25">
      <c r="A458" t="s">
        <v>4513</v>
      </c>
      <c r="B458" t="s">
        <v>1697</v>
      </c>
      <c r="D458" t="s">
        <v>4514</v>
      </c>
      <c r="E458" t="s">
        <v>4504</v>
      </c>
      <c r="G458" t="s">
        <v>4505</v>
      </c>
      <c r="O458" t="s">
        <v>4514</v>
      </c>
    </row>
    <row r="459" spans="1:15" x14ac:dyDescent="0.25">
      <c r="A459" t="s">
        <v>4515</v>
      </c>
      <c r="B459" t="s">
        <v>1699</v>
      </c>
      <c r="D459" t="s">
        <v>4516</v>
      </c>
      <c r="E459" t="s">
        <v>4517</v>
      </c>
      <c r="G459" t="s">
        <v>4518</v>
      </c>
      <c r="O459" t="s">
        <v>4516</v>
      </c>
    </row>
    <row r="460" spans="1:15" x14ac:dyDescent="0.25">
      <c r="A460" t="s">
        <v>4519</v>
      </c>
      <c r="B460" t="s">
        <v>1700</v>
      </c>
      <c r="D460" t="s">
        <v>4516</v>
      </c>
      <c r="E460" t="s">
        <v>4517</v>
      </c>
      <c r="G460" t="s">
        <v>4518</v>
      </c>
      <c r="O460" t="s">
        <v>4516</v>
      </c>
    </row>
    <row r="461" spans="1:15" x14ac:dyDescent="0.25">
      <c r="A461" t="s">
        <v>4520</v>
      </c>
      <c r="B461" t="s">
        <v>1701</v>
      </c>
      <c r="D461" t="s">
        <v>4521</v>
      </c>
      <c r="E461" t="s">
        <v>4517</v>
      </c>
      <c r="G461" t="s">
        <v>4518</v>
      </c>
      <c r="O461" t="s">
        <v>4521</v>
      </c>
    </row>
    <row r="462" spans="1:15" x14ac:dyDescent="0.25">
      <c r="A462" t="s">
        <v>4522</v>
      </c>
      <c r="B462" t="s">
        <v>1702</v>
      </c>
      <c r="D462" t="s">
        <v>4523</v>
      </c>
      <c r="E462" t="s">
        <v>4517</v>
      </c>
      <c r="G462" t="s">
        <v>4518</v>
      </c>
      <c r="O462" t="s">
        <v>4523</v>
      </c>
    </row>
    <row r="463" spans="1:15" x14ac:dyDescent="0.25">
      <c r="A463" t="s">
        <v>4524</v>
      </c>
      <c r="B463" t="s">
        <v>1703</v>
      </c>
      <c r="D463" t="s">
        <v>4525</v>
      </c>
      <c r="E463" t="s">
        <v>4517</v>
      </c>
      <c r="G463" t="s">
        <v>4518</v>
      </c>
      <c r="O463" t="s">
        <v>4525</v>
      </c>
    </row>
    <row r="464" spans="1:15" x14ac:dyDescent="0.25">
      <c r="A464" t="s">
        <v>4526</v>
      </c>
      <c r="B464" t="s">
        <v>1704</v>
      </c>
      <c r="D464" t="s">
        <v>4527</v>
      </c>
      <c r="E464" t="s">
        <v>4517</v>
      </c>
      <c r="G464" t="s">
        <v>4518</v>
      </c>
      <c r="O464" t="s">
        <v>4527</v>
      </c>
    </row>
    <row r="465" spans="1:15" x14ac:dyDescent="0.25">
      <c r="A465" t="s">
        <v>4528</v>
      </c>
      <c r="B465" t="s">
        <v>1706</v>
      </c>
      <c r="D465" t="s">
        <v>4529</v>
      </c>
      <c r="E465" t="s">
        <v>4530</v>
      </c>
      <c r="G465" t="s">
        <v>4531</v>
      </c>
      <c r="O465" t="s">
        <v>4529</v>
      </c>
    </row>
    <row r="466" spans="1:15" x14ac:dyDescent="0.25">
      <c r="A466" t="s">
        <v>4532</v>
      </c>
      <c r="B466" t="s">
        <v>1707</v>
      </c>
      <c r="D466" t="s">
        <v>4529</v>
      </c>
      <c r="E466" t="s">
        <v>4530</v>
      </c>
      <c r="G466" t="s">
        <v>4531</v>
      </c>
      <c r="O466" t="s">
        <v>4529</v>
      </c>
    </row>
    <row r="467" spans="1:15" x14ac:dyDescent="0.25">
      <c r="A467" t="s">
        <v>4533</v>
      </c>
      <c r="B467" t="s">
        <v>1708</v>
      </c>
      <c r="D467" t="s">
        <v>4534</v>
      </c>
      <c r="E467" t="s">
        <v>4530</v>
      </c>
      <c r="G467" t="s">
        <v>4531</v>
      </c>
      <c r="O467" t="s">
        <v>4534</v>
      </c>
    </row>
    <row r="468" spans="1:15" x14ac:dyDescent="0.25">
      <c r="A468" t="s">
        <v>4535</v>
      </c>
      <c r="B468" t="s">
        <v>1709</v>
      </c>
      <c r="D468" t="s">
        <v>4536</v>
      </c>
      <c r="E468" t="s">
        <v>4530</v>
      </c>
      <c r="G468" t="s">
        <v>4531</v>
      </c>
      <c r="O468" t="s">
        <v>4536</v>
      </c>
    </row>
    <row r="469" spans="1:15" x14ac:dyDescent="0.25">
      <c r="A469" t="s">
        <v>4537</v>
      </c>
      <c r="B469" t="s">
        <v>1710</v>
      </c>
      <c r="D469" t="s">
        <v>4538</v>
      </c>
      <c r="E469" t="s">
        <v>4530</v>
      </c>
      <c r="G469" t="s">
        <v>4531</v>
      </c>
      <c r="O469" t="s">
        <v>4538</v>
      </c>
    </row>
    <row r="470" spans="1:15" x14ac:dyDescent="0.25">
      <c r="A470" t="s">
        <v>4539</v>
      </c>
      <c r="B470" t="s">
        <v>1711</v>
      </c>
      <c r="D470" t="s">
        <v>4540</v>
      </c>
      <c r="E470" t="s">
        <v>4530</v>
      </c>
      <c r="G470" t="s">
        <v>4531</v>
      </c>
      <c r="O470" t="s">
        <v>4540</v>
      </c>
    </row>
    <row r="471" spans="1:15" x14ac:dyDescent="0.25">
      <c r="A471" t="s">
        <v>4541</v>
      </c>
      <c r="B471" t="s">
        <v>1713</v>
      </c>
      <c r="D471" t="s">
        <v>4542</v>
      </c>
      <c r="E471" t="s">
        <v>4543</v>
      </c>
      <c r="G471" t="s">
        <v>4544</v>
      </c>
      <c r="O471" t="s">
        <v>4542</v>
      </c>
    </row>
    <row r="472" spans="1:15" x14ac:dyDescent="0.25">
      <c r="A472" t="s">
        <v>4545</v>
      </c>
      <c r="B472" t="s">
        <v>1714</v>
      </c>
      <c r="D472" t="s">
        <v>4542</v>
      </c>
      <c r="E472" t="s">
        <v>4543</v>
      </c>
      <c r="G472" t="s">
        <v>4544</v>
      </c>
      <c r="O472" t="s">
        <v>4542</v>
      </c>
    </row>
    <row r="473" spans="1:15" x14ac:dyDescent="0.25">
      <c r="A473" t="s">
        <v>4546</v>
      </c>
      <c r="B473" t="s">
        <v>1715</v>
      </c>
      <c r="D473" t="s">
        <v>4547</v>
      </c>
      <c r="E473" t="s">
        <v>4543</v>
      </c>
      <c r="G473" t="s">
        <v>4544</v>
      </c>
      <c r="O473" t="s">
        <v>4547</v>
      </c>
    </row>
    <row r="474" spans="1:15" x14ac:dyDescent="0.25">
      <c r="A474" t="s">
        <v>4548</v>
      </c>
      <c r="B474" t="s">
        <v>1716</v>
      </c>
      <c r="D474" t="s">
        <v>4549</v>
      </c>
      <c r="E474" t="s">
        <v>4543</v>
      </c>
      <c r="G474" t="s">
        <v>4544</v>
      </c>
      <c r="O474" t="s">
        <v>4549</v>
      </c>
    </row>
    <row r="475" spans="1:15" x14ac:dyDescent="0.25">
      <c r="A475" t="s">
        <v>4550</v>
      </c>
      <c r="B475" t="s">
        <v>1717</v>
      </c>
      <c r="D475" t="s">
        <v>4551</v>
      </c>
      <c r="E475" t="s">
        <v>4543</v>
      </c>
      <c r="G475" t="s">
        <v>4544</v>
      </c>
      <c r="O475" t="s">
        <v>4551</v>
      </c>
    </row>
    <row r="476" spans="1:15" x14ac:dyDescent="0.25">
      <c r="A476" t="s">
        <v>4552</v>
      </c>
      <c r="B476" t="s">
        <v>1718</v>
      </c>
      <c r="D476" t="s">
        <v>4553</v>
      </c>
      <c r="E476" t="s">
        <v>4543</v>
      </c>
      <c r="G476" t="s">
        <v>4544</v>
      </c>
      <c r="O476" t="s">
        <v>4553</v>
      </c>
    </row>
    <row r="477" spans="1:15" x14ac:dyDescent="0.25">
      <c r="A477" t="s">
        <v>4554</v>
      </c>
      <c r="B477" t="s">
        <v>1720</v>
      </c>
      <c r="D477" t="s">
        <v>4555</v>
      </c>
      <c r="E477" t="s">
        <v>4556</v>
      </c>
      <c r="G477" t="s">
        <v>4557</v>
      </c>
      <c r="O477" t="s">
        <v>4555</v>
      </c>
    </row>
    <row r="478" spans="1:15" x14ac:dyDescent="0.25">
      <c r="A478" t="s">
        <v>4558</v>
      </c>
      <c r="B478" t="s">
        <v>1721</v>
      </c>
      <c r="D478" t="s">
        <v>4555</v>
      </c>
      <c r="E478" t="s">
        <v>4556</v>
      </c>
      <c r="G478" t="s">
        <v>4557</v>
      </c>
      <c r="O478" t="s">
        <v>4555</v>
      </c>
    </row>
    <row r="479" spans="1:15" x14ac:dyDescent="0.25">
      <c r="A479" t="s">
        <v>4559</v>
      </c>
      <c r="B479" t="s">
        <v>1722</v>
      </c>
      <c r="D479" t="s">
        <v>4560</v>
      </c>
      <c r="E479" t="s">
        <v>4556</v>
      </c>
      <c r="G479" t="s">
        <v>4557</v>
      </c>
      <c r="O479" t="s">
        <v>4560</v>
      </c>
    </row>
    <row r="480" spans="1:15" x14ac:dyDescent="0.25">
      <c r="A480" t="s">
        <v>4561</v>
      </c>
      <c r="B480" t="s">
        <v>1723</v>
      </c>
      <c r="D480" t="s">
        <v>4562</v>
      </c>
      <c r="E480" t="s">
        <v>4556</v>
      </c>
      <c r="G480" t="s">
        <v>4557</v>
      </c>
      <c r="O480" t="s">
        <v>4562</v>
      </c>
    </row>
    <row r="481" spans="1:15" x14ac:dyDescent="0.25">
      <c r="A481" t="s">
        <v>4563</v>
      </c>
      <c r="B481" t="s">
        <v>1724</v>
      </c>
      <c r="D481" t="s">
        <v>4564</v>
      </c>
      <c r="E481" t="s">
        <v>4556</v>
      </c>
      <c r="G481" t="s">
        <v>4557</v>
      </c>
      <c r="O481" t="s">
        <v>4564</v>
      </c>
    </row>
    <row r="482" spans="1:15" x14ac:dyDescent="0.25">
      <c r="A482" t="s">
        <v>4565</v>
      </c>
      <c r="B482" t="s">
        <v>1725</v>
      </c>
      <c r="D482" t="s">
        <v>4566</v>
      </c>
      <c r="E482" t="s">
        <v>4556</v>
      </c>
      <c r="G482" t="s">
        <v>4557</v>
      </c>
      <c r="O482" t="s">
        <v>4566</v>
      </c>
    </row>
    <row r="483" spans="1:15" x14ac:dyDescent="0.25">
      <c r="A483" t="s">
        <v>4567</v>
      </c>
      <c r="B483" t="s">
        <v>1727</v>
      </c>
      <c r="D483" t="s">
        <v>4568</v>
      </c>
      <c r="E483" t="s">
        <v>4569</v>
      </c>
      <c r="G483" t="s">
        <v>4570</v>
      </c>
      <c r="O483" t="s">
        <v>4568</v>
      </c>
    </row>
    <row r="484" spans="1:15" x14ac:dyDescent="0.25">
      <c r="A484" t="s">
        <v>4571</v>
      </c>
      <c r="B484" t="s">
        <v>1728</v>
      </c>
      <c r="D484" t="s">
        <v>4568</v>
      </c>
      <c r="E484" t="s">
        <v>4569</v>
      </c>
      <c r="G484" t="s">
        <v>4570</v>
      </c>
      <c r="O484" t="s">
        <v>4568</v>
      </c>
    </row>
    <row r="485" spans="1:15" x14ac:dyDescent="0.25">
      <c r="A485" t="s">
        <v>4572</v>
      </c>
      <c r="B485" t="s">
        <v>1729</v>
      </c>
      <c r="D485" t="s">
        <v>4573</v>
      </c>
      <c r="E485" t="s">
        <v>4569</v>
      </c>
      <c r="G485" t="s">
        <v>4570</v>
      </c>
      <c r="O485" t="s">
        <v>4573</v>
      </c>
    </row>
    <row r="486" spans="1:15" x14ac:dyDescent="0.25">
      <c r="A486" t="s">
        <v>4574</v>
      </c>
      <c r="B486" t="s">
        <v>1730</v>
      </c>
      <c r="D486" t="s">
        <v>4575</v>
      </c>
      <c r="E486" t="s">
        <v>4569</v>
      </c>
      <c r="G486" t="s">
        <v>4570</v>
      </c>
      <c r="O486" t="s">
        <v>4575</v>
      </c>
    </row>
    <row r="487" spans="1:15" x14ac:dyDescent="0.25">
      <c r="A487" t="s">
        <v>4576</v>
      </c>
      <c r="B487" t="s">
        <v>1731</v>
      </c>
      <c r="D487" t="s">
        <v>4577</v>
      </c>
      <c r="E487" t="s">
        <v>4569</v>
      </c>
      <c r="G487" t="s">
        <v>4570</v>
      </c>
      <c r="O487" t="s">
        <v>4577</v>
      </c>
    </row>
    <row r="488" spans="1:15" x14ac:dyDescent="0.25">
      <c r="A488" t="s">
        <v>4578</v>
      </c>
      <c r="B488" t="s">
        <v>1732</v>
      </c>
      <c r="D488" t="s">
        <v>4579</v>
      </c>
      <c r="E488" t="s">
        <v>4569</v>
      </c>
      <c r="G488" t="s">
        <v>4570</v>
      </c>
      <c r="O488" t="s">
        <v>4579</v>
      </c>
    </row>
    <row r="489" spans="1:15" x14ac:dyDescent="0.25">
      <c r="A489" t="s">
        <v>4580</v>
      </c>
      <c r="B489" t="s">
        <v>1734</v>
      </c>
      <c r="D489" t="s">
        <v>4581</v>
      </c>
      <c r="E489" t="s">
        <v>4582</v>
      </c>
      <c r="G489" t="s">
        <v>4583</v>
      </c>
      <c r="O489" t="s">
        <v>4581</v>
      </c>
    </row>
    <row r="490" spans="1:15" x14ac:dyDescent="0.25">
      <c r="A490" t="s">
        <v>4584</v>
      </c>
      <c r="B490" t="s">
        <v>1735</v>
      </c>
      <c r="D490" t="s">
        <v>4581</v>
      </c>
      <c r="E490" t="s">
        <v>4582</v>
      </c>
      <c r="G490" t="s">
        <v>4583</v>
      </c>
      <c r="O490" t="s">
        <v>4581</v>
      </c>
    </row>
    <row r="491" spans="1:15" x14ac:dyDescent="0.25">
      <c r="A491" t="s">
        <v>4585</v>
      </c>
      <c r="B491" t="s">
        <v>1736</v>
      </c>
      <c r="D491" t="s">
        <v>4586</v>
      </c>
      <c r="E491" t="s">
        <v>4582</v>
      </c>
      <c r="G491" t="s">
        <v>4583</v>
      </c>
      <c r="O491" t="s">
        <v>4586</v>
      </c>
    </row>
    <row r="492" spans="1:15" x14ac:dyDescent="0.25">
      <c r="A492" t="s">
        <v>4587</v>
      </c>
      <c r="B492" t="s">
        <v>1737</v>
      </c>
      <c r="D492" t="s">
        <v>4588</v>
      </c>
      <c r="E492" t="s">
        <v>4582</v>
      </c>
      <c r="G492" t="s">
        <v>4583</v>
      </c>
      <c r="O492" t="s">
        <v>4588</v>
      </c>
    </row>
    <row r="493" spans="1:15" x14ac:dyDescent="0.25">
      <c r="A493" t="s">
        <v>4589</v>
      </c>
      <c r="B493" t="s">
        <v>1738</v>
      </c>
      <c r="D493" t="s">
        <v>4590</v>
      </c>
      <c r="E493" t="s">
        <v>4582</v>
      </c>
      <c r="G493" t="s">
        <v>4583</v>
      </c>
      <c r="O493" t="s">
        <v>4590</v>
      </c>
    </row>
    <row r="494" spans="1:15" x14ac:dyDescent="0.25">
      <c r="A494" t="s">
        <v>4591</v>
      </c>
      <c r="B494" t="s">
        <v>1739</v>
      </c>
      <c r="D494" t="s">
        <v>4592</v>
      </c>
      <c r="E494" t="s">
        <v>4582</v>
      </c>
      <c r="G494" t="s">
        <v>4583</v>
      </c>
      <c r="O494" t="s">
        <v>4592</v>
      </c>
    </row>
    <row r="495" spans="1:15" x14ac:dyDescent="0.25">
      <c r="A495" t="s">
        <v>4593</v>
      </c>
      <c r="B495" t="s">
        <v>1741</v>
      </c>
      <c r="D495" t="s">
        <v>4594</v>
      </c>
      <c r="E495" t="s">
        <v>4595</v>
      </c>
      <c r="G495" t="s">
        <v>4596</v>
      </c>
      <c r="O495" t="s">
        <v>4594</v>
      </c>
    </row>
    <row r="496" spans="1:15" x14ac:dyDescent="0.25">
      <c r="A496" t="s">
        <v>4597</v>
      </c>
      <c r="B496" t="s">
        <v>1742</v>
      </c>
      <c r="D496" t="s">
        <v>4594</v>
      </c>
      <c r="E496" t="s">
        <v>4595</v>
      </c>
      <c r="G496" t="s">
        <v>4596</v>
      </c>
      <c r="O496" t="s">
        <v>4594</v>
      </c>
    </row>
    <row r="497" spans="1:15" x14ac:dyDescent="0.25">
      <c r="A497" t="s">
        <v>4598</v>
      </c>
      <c r="B497" t="s">
        <v>1743</v>
      </c>
      <c r="D497" t="s">
        <v>4599</v>
      </c>
      <c r="E497" t="s">
        <v>4595</v>
      </c>
      <c r="G497" t="s">
        <v>4596</v>
      </c>
      <c r="O497" t="s">
        <v>4599</v>
      </c>
    </row>
    <row r="498" spans="1:15" x14ac:dyDescent="0.25">
      <c r="A498" t="s">
        <v>4600</v>
      </c>
      <c r="B498" t="s">
        <v>1744</v>
      </c>
      <c r="D498" t="s">
        <v>4601</v>
      </c>
      <c r="E498" t="s">
        <v>4595</v>
      </c>
      <c r="G498" t="s">
        <v>4596</v>
      </c>
      <c r="O498" t="s">
        <v>4601</v>
      </c>
    </row>
    <row r="499" spans="1:15" x14ac:dyDescent="0.25">
      <c r="A499" t="s">
        <v>4602</v>
      </c>
      <c r="B499" t="s">
        <v>1745</v>
      </c>
      <c r="D499" t="s">
        <v>4603</v>
      </c>
      <c r="E499" t="s">
        <v>4595</v>
      </c>
      <c r="G499" t="s">
        <v>4596</v>
      </c>
      <c r="O499" t="s">
        <v>4603</v>
      </c>
    </row>
    <row r="500" spans="1:15" x14ac:dyDescent="0.25">
      <c r="A500" t="s">
        <v>4604</v>
      </c>
      <c r="B500" t="s">
        <v>1746</v>
      </c>
      <c r="D500" t="s">
        <v>4605</v>
      </c>
      <c r="E500" t="s">
        <v>4595</v>
      </c>
      <c r="G500" t="s">
        <v>4596</v>
      </c>
      <c r="O500" t="s">
        <v>4605</v>
      </c>
    </row>
    <row r="501" spans="1:15" x14ac:dyDescent="0.25">
      <c r="A501" t="s">
        <v>4606</v>
      </c>
      <c r="B501" t="s">
        <v>1748</v>
      </c>
      <c r="D501" t="s">
        <v>4607</v>
      </c>
      <c r="E501" t="s">
        <v>4608</v>
      </c>
      <c r="G501" t="s">
        <v>4609</v>
      </c>
      <c r="O501" t="s">
        <v>4607</v>
      </c>
    </row>
    <row r="502" spans="1:15" x14ac:dyDescent="0.25">
      <c r="A502" t="s">
        <v>4610</v>
      </c>
      <c r="B502" t="s">
        <v>1749</v>
      </c>
      <c r="D502" t="s">
        <v>4607</v>
      </c>
      <c r="E502" t="s">
        <v>4608</v>
      </c>
      <c r="G502" t="s">
        <v>4609</v>
      </c>
      <c r="O502" t="s">
        <v>4607</v>
      </c>
    </row>
    <row r="503" spans="1:15" x14ac:dyDescent="0.25">
      <c r="A503" t="s">
        <v>4611</v>
      </c>
      <c r="B503" t="s">
        <v>1750</v>
      </c>
      <c r="D503" t="s">
        <v>4612</v>
      </c>
      <c r="E503" t="s">
        <v>4608</v>
      </c>
      <c r="G503" t="s">
        <v>4609</v>
      </c>
      <c r="O503" t="s">
        <v>4612</v>
      </c>
    </row>
    <row r="504" spans="1:15" x14ac:dyDescent="0.25">
      <c r="A504" t="s">
        <v>4613</v>
      </c>
      <c r="B504" t="s">
        <v>1751</v>
      </c>
      <c r="D504" t="s">
        <v>4614</v>
      </c>
      <c r="E504" t="s">
        <v>4608</v>
      </c>
      <c r="G504" t="s">
        <v>4609</v>
      </c>
      <c r="O504" t="s">
        <v>4614</v>
      </c>
    </row>
    <row r="505" spans="1:15" x14ac:dyDescent="0.25">
      <c r="A505" t="s">
        <v>4615</v>
      </c>
      <c r="B505" t="s">
        <v>1752</v>
      </c>
      <c r="D505" t="s">
        <v>4616</v>
      </c>
      <c r="E505" t="s">
        <v>4608</v>
      </c>
      <c r="G505" t="s">
        <v>4609</v>
      </c>
      <c r="O505" t="s">
        <v>4616</v>
      </c>
    </row>
    <row r="506" spans="1:15" x14ac:dyDescent="0.25">
      <c r="A506" t="s">
        <v>4617</v>
      </c>
      <c r="B506" t="s">
        <v>1753</v>
      </c>
      <c r="D506" t="s">
        <v>4618</v>
      </c>
      <c r="E506" t="s">
        <v>4608</v>
      </c>
      <c r="G506" t="s">
        <v>4609</v>
      </c>
      <c r="O506" t="s">
        <v>4618</v>
      </c>
    </row>
    <row r="507" spans="1:15" x14ac:dyDescent="0.25">
      <c r="A507" t="s">
        <v>4619</v>
      </c>
      <c r="B507" t="s">
        <v>1755</v>
      </c>
      <c r="D507" t="s">
        <v>4620</v>
      </c>
      <c r="E507" t="s">
        <v>4621</v>
      </c>
      <c r="G507" t="s">
        <v>4622</v>
      </c>
      <c r="O507" t="s">
        <v>4620</v>
      </c>
    </row>
    <row r="508" spans="1:15" x14ac:dyDescent="0.25">
      <c r="A508" t="s">
        <v>4623</v>
      </c>
      <c r="B508" t="s">
        <v>1756</v>
      </c>
      <c r="D508" t="s">
        <v>4620</v>
      </c>
      <c r="E508" t="s">
        <v>4621</v>
      </c>
      <c r="G508" t="s">
        <v>4622</v>
      </c>
      <c r="O508" t="s">
        <v>4620</v>
      </c>
    </row>
    <row r="509" spans="1:15" x14ac:dyDescent="0.25">
      <c r="A509" t="s">
        <v>4624</v>
      </c>
      <c r="B509" t="s">
        <v>1757</v>
      </c>
      <c r="D509" t="s">
        <v>4625</v>
      </c>
      <c r="E509" t="s">
        <v>4621</v>
      </c>
      <c r="G509" t="s">
        <v>4622</v>
      </c>
      <c r="O509" t="s">
        <v>4625</v>
      </c>
    </row>
    <row r="510" spans="1:15" x14ac:dyDescent="0.25">
      <c r="A510" t="s">
        <v>4626</v>
      </c>
      <c r="B510" t="s">
        <v>1758</v>
      </c>
      <c r="D510" t="s">
        <v>4627</v>
      </c>
      <c r="E510" t="s">
        <v>4621</v>
      </c>
      <c r="G510" t="s">
        <v>4622</v>
      </c>
      <c r="O510" t="s">
        <v>4627</v>
      </c>
    </row>
    <row r="511" spans="1:15" x14ac:dyDescent="0.25">
      <c r="A511" t="s">
        <v>4628</v>
      </c>
      <c r="B511" t="s">
        <v>1759</v>
      </c>
      <c r="D511" t="s">
        <v>4629</v>
      </c>
      <c r="E511" t="s">
        <v>4621</v>
      </c>
      <c r="G511" t="s">
        <v>4622</v>
      </c>
      <c r="O511" t="s">
        <v>4629</v>
      </c>
    </row>
    <row r="512" spans="1:15" x14ac:dyDescent="0.25">
      <c r="A512" t="s">
        <v>4630</v>
      </c>
      <c r="B512" t="s">
        <v>1760</v>
      </c>
      <c r="D512" t="s">
        <v>4631</v>
      </c>
      <c r="E512" t="s">
        <v>4621</v>
      </c>
      <c r="G512" t="s">
        <v>4622</v>
      </c>
      <c r="O512" t="s">
        <v>4631</v>
      </c>
    </row>
    <row r="513" spans="1:15" x14ac:dyDescent="0.25">
      <c r="A513" t="s">
        <v>4632</v>
      </c>
      <c r="B513" t="s">
        <v>1762</v>
      </c>
      <c r="D513" t="s">
        <v>4633</v>
      </c>
      <c r="E513" t="s">
        <v>4634</v>
      </c>
      <c r="G513" t="s">
        <v>4635</v>
      </c>
      <c r="O513" t="s">
        <v>4633</v>
      </c>
    </row>
    <row r="514" spans="1:15" x14ac:dyDescent="0.25">
      <c r="A514" t="s">
        <v>4636</v>
      </c>
      <c r="B514" t="s">
        <v>1763</v>
      </c>
      <c r="D514" t="s">
        <v>4633</v>
      </c>
      <c r="E514" t="s">
        <v>4634</v>
      </c>
      <c r="G514" t="s">
        <v>4635</v>
      </c>
      <c r="O514" t="s">
        <v>4633</v>
      </c>
    </row>
    <row r="515" spans="1:15" x14ac:dyDescent="0.25">
      <c r="A515" t="s">
        <v>4637</v>
      </c>
      <c r="B515" t="s">
        <v>1764</v>
      </c>
      <c r="D515" t="s">
        <v>4638</v>
      </c>
      <c r="E515" t="s">
        <v>4634</v>
      </c>
      <c r="G515" t="s">
        <v>4635</v>
      </c>
      <c r="O515" t="s">
        <v>4638</v>
      </c>
    </row>
    <row r="516" spans="1:15" x14ac:dyDescent="0.25">
      <c r="A516" t="s">
        <v>4639</v>
      </c>
      <c r="B516" t="s">
        <v>1765</v>
      </c>
      <c r="D516" t="s">
        <v>4640</v>
      </c>
      <c r="E516" t="s">
        <v>4634</v>
      </c>
      <c r="G516" t="s">
        <v>4635</v>
      </c>
      <c r="O516" t="s">
        <v>4640</v>
      </c>
    </row>
    <row r="517" spans="1:15" x14ac:dyDescent="0.25">
      <c r="A517" t="s">
        <v>4641</v>
      </c>
      <c r="B517" t="s">
        <v>1766</v>
      </c>
      <c r="D517" t="s">
        <v>4642</v>
      </c>
      <c r="E517" t="s">
        <v>4634</v>
      </c>
      <c r="G517" t="s">
        <v>4635</v>
      </c>
      <c r="O517" t="s">
        <v>4642</v>
      </c>
    </row>
    <row r="518" spans="1:15" x14ac:dyDescent="0.25">
      <c r="A518" t="s">
        <v>4643</v>
      </c>
      <c r="B518" t="s">
        <v>1767</v>
      </c>
      <c r="D518" t="s">
        <v>4644</v>
      </c>
      <c r="E518" t="s">
        <v>4634</v>
      </c>
      <c r="G518" t="s">
        <v>4635</v>
      </c>
      <c r="O518" t="s">
        <v>4644</v>
      </c>
    </row>
    <row r="519" spans="1:15" x14ac:dyDescent="0.25">
      <c r="A519" t="s">
        <v>4645</v>
      </c>
      <c r="B519" t="s">
        <v>1769</v>
      </c>
      <c r="D519" t="s">
        <v>4646</v>
      </c>
      <c r="E519" t="s">
        <v>4647</v>
      </c>
      <c r="G519" t="s">
        <v>4648</v>
      </c>
      <c r="O519" t="s">
        <v>4646</v>
      </c>
    </row>
    <row r="520" spans="1:15" x14ac:dyDescent="0.25">
      <c r="A520" t="s">
        <v>4649</v>
      </c>
      <c r="B520" t="s">
        <v>1770</v>
      </c>
      <c r="D520" t="s">
        <v>4646</v>
      </c>
      <c r="E520" t="s">
        <v>4647</v>
      </c>
      <c r="G520" t="s">
        <v>4648</v>
      </c>
      <c r="O520" t="s">
        <v>4646</v>
      </c>
    </row>
    <row r="521" spans="1:15" x14ac:dyDescent="0.25">
      <c r="A521" t="s">
        <v>4650</v>
      </c>
      <c r="B521" t="s">
        <v>1771</v>
      </c>
      <c r="D521" t="s">
        <v>4651</v>
      </c>
      <c r="E521" t="s">
        <v>4647</v>
      </c>
      <c r="G521" t="s">
        <v>4648</v>
      </c>
      <c r="O521" t="s">
        <v>4651</v>
      </c>
    </row>
    <row r="522" spans="1:15" x14ac:dyDescent="0.25">
      <c r="A522" t="s">
        <v>4652</v>
      </c>
      <c r="B522" t="s">
        <v>1772</v>
      </c>
      <c r="D522" t="s">
        <v>4653</v>
      </c>
      <c r="E522" t="s">
        <v>4647</v>
      </c>
      <c r="G522" t="s">
        <v>4648</v>
      </c>
      <c r="O522" t="s">
        <v>4653</v>
      </c>
    </row>
    <row r="523" spans="1:15" x14ac:dyDescent="0.25">
      <c r="A523" t="s">
        <v>4654</v>
      </c>
      <c r="B523" t="s">
        <v>1773</v>
      </c>
      <c r="D523" t="s">
        <v>4655</v>
      </c>
      <c r="E523" t="s">
        <v>4647</v>
      </c>
      <c r="G523" t="s">
        <v>4648</v>
      </c>
      <c r="O523" t="s">
        <v>4655</v>
      </c>
    </row>
    <row r="524" spans="1:15" x14ac:dyDescent="0.25">
      <c r="A524" t="s">
        <v>4656</v>
      </c>
      <c r="B524" t="s">
        <v>1774</v>
      </c>
      <c r="D524" t="s">
        <v>4657</v>
      </c>
      <c r="E524" t="s">
        <v>4647</v>
      </c>
      <c r="G524" t="s">
        <v>4648</v>
      </c>
      <c r="O524" t="s">
        <v>4657</v>
      </c>
    </row>
    <row r="525" spans="1:15" s="337" customFormat="1" x14ac:dyDescent="0.25">
      <c r="A525" s="337" t="s">
        <v>4658</v>
      </c>
      <c r="B525" s="337" t="s">
        <v>1769</v>
      </c>
      <c r="D525" s="337" t="s">
        <v>4659</v>
      </c>
      <c r="E525" s="337" t="s">
        <v>4660</v>
      </c>
      <c r="G525" s="337" t="s">
        <v>4661</v>
      </c>
      <c r="O525" s="337" t="s">
        <v>4659</v>
      </c>
    </row>
    <row r="526" spans="1:15" s="337" customFormat="1" x14ac:dyDescent="0.25">
      <c r="A526" s="337" t="s">
        <v>4662</v>
      </c>
      <c r="B526" s="337" t="s">
        <v>1770</v>
      </c>
      <c r="D526" s="337" t="s">
        <v>4659</v>
      </c>
      <c r="E526" s="337" t="s">
        <v>4660</v>
      </c>
      <c r="G526" s="337" t="s">
        <v>4661</v>
      </c>
      <c r="O526" s="337" t="s">
        <v>4659</v>
      </c>
    </row>
    <row r="527" spans="1:15" s="337" customFormat="1" x14ac:dyDescent="0.25">
      <c r="A527" s="337" t="s">
        <v>4663</v>
      </c>
      <c r="B527" s="337" t="s">
        <v>1771</v>
      </c>
      <c r="D527" s="337" t="s">
        <v>4664</v>
      </c>
      <c r="E527" s="337" t="s">
        <v>4660</v>
      </c>
      <c r="G527" s="337" t="s">
        <v>4661</v>
      </c>
      <c r="O527" s="337" t="s">
        <v>4664</v>
      </c>
    </row>
    <row r="528" spans="1:15" s="337" customFormat="1" x14ac:dyDescent="0.25">
      <c r="A528" s="337" t="s">
        <v>4665</v>
      </c>
      <c r="B528" s="337" t="s">
        <v>1772</v>
      </c>
      <c r="D528" s="337" t="s">
        <v>4666</v>
      </c>
      <c r="E528" s="337" t="s">
        <v>4660</v>
      </c>
      <c r="G528" s="337" t="s">
        <v>4661</v>
      </c>
      <c r="O528" s="337" t="s">
        <v>4666</v>
      </c>
    </row>
    <row r="529" spans="1:15" s="337" customFormat="1" x14ac:dyDescent="0.25">
      <c r="A529" s="337" t="s">
        <v>4667</v>
      </c>
      <c r="B529" s="337" t="s">
        <v>1773</v>
      </c>
      <c r="D529" s="337" t="s">
        <v>4668</v>
      </c>
      <c r="E529" s="337" t="s">
        <v>4660</v>
      </c>
      <c r="G529" s="337" t="s">
        <v>4661</v>
      </c>
      <c r="O529" s="337" t="s">
        <v>4668</v>
      </c>
    </row>
    <row r="530" spans="1:15" s="337" customFormat="1" x14ac:dyDescent="0.25">
      <c r="A530" s="337" t="s">
        <v>4669</v>
      </c>
      <c r="B530" s="337" t="s">
        <v>1774</v>
      </c>
      <c r="D530" s="337" t="s">
        <v>4670</v>
      </c>
      <c r="E530" s="337" t="s">
        <v>4660</v>
      </c>
      <c r="G530" s="337" t="s">
        <v>4661</v>
      </c>
      <c r="O530" s="337" t="s">
        <v>4670</v>
      </c>
    </row>
    <row r="531" spans="1:15" x14ac:dyDescent="0.25">
      <c r="A531" t="s">
        <v>4671</v>
      </c>
      <c r="B531" t="s">
        <v>1783</v>
      </c>
      <c r="D531" t="s">
        <v>4672</v>
      </c>
      <c r="E531" t="s">
        <v>4673</v>
      </c>
      <c r="G531" t="s">
        <v>4674</v>
      </c>
      <c r="O531" t="s">
        <v>4672</v>
      </c>
    </row>
    <row r="532" spans="1:15" x14ac:dyDescent="0.25">
      <c r="A532" t="s">
        <v>4675</v>
      </c>
      <c r="B532" t="s">
        <v>1784</v>
      </c>
      <c r="D532" t="s">
        <v>4672</v>
      </c>
      <c r="E532" t="s">
        <v>4673</v>
      </c>
      <c r="G532" t="s">
        <v>4674</v>
      </c>
      <c r="O532" t="s">
        <v>4672</v>
      </c>
    </row>
    <row r="533" spans="1:15" x14ac:dyDescent="0.25">
      <c r="A533" t="s">
        <v>4676</v>
      </c>
      <c r="B533" t="s">
        <v>1785</v>
      </c>
      <c r="D533" t="s">
        <v>4677</v>
      </c>
      <c r="E533" t="s">
        <v>4673</v>
      </c>
      <c r="G533" t="s">
        <v>4674</v>
      </c>
      <c r="O533" t="s">
        <v>4677</v>
      </c>
    </row>
    <row r="534" spans="1:15" x14ac:dyDescent="0.25">
      <c r="A534" t="s">
        <v>4678</v>
      </c>
      <c r="B534" t="s">
        <v>1786</v>
      </c>
      <c r="D534" t="s">
        <v>4679</v>
      </c>
      <c r="E534" t="s">
        <v>4673</v>
      </c>
      <c r="G534" t="s">
        <v>4674</v>
      </c>
      <c r="O534" t="s">
        <v>4679</v>
      </c>
    </row>
    <row r="535" spans="1:15" x14ac:dyDescent="0.25">
      <c r="A535" t="s">
        <v>4680</v>
      </c>
      <c r="B535" t="s">
        <v>1787</v>
      </c>
      <c r="D535" t="s">
        <v>4681</v>
      </c>
      <c r="E535" t="s">
        <v>4673</v>
      </c>
      <c r="G535" t="s">
        <v>4674</v>
      </c>
      <c r="O535" t="s">
        <v>4681</v>
      </c>
    </row>
    <row r="536" spans="1:15" x14ac:dyDescent="0.25">
      <c r="A536" t="s">
        <v>4682</v>
      </c>
      <c r="B536" t="s">
        <v>1788</v>
      </c>
      <c r="D536" t="s">
        <v>4683</v>
      </c>
      <c r="E536" t="s">
        <v>4673</v>
      </c>
      <c r="G536" t="s">
        <v>4674</v>
      </c>
      <c r="O536" t="s">
        <v>4683</v>
      </c>
    </row>
    <row r="537" spans="1:15" x14ac:dyDescent="0.25">
      <c r="A537" t="s">
        <v>4684</v>
      </c>
      <c r="B537" t="s">
        <v>1790</v>
      </c>
      <c r="D537" t="s">
        <v>4685</v>
      </c>
      <c r="E537" t="s">
        <v>4686</v>
      </c>
      <c r="G537" t="s">
        <v>4687</v>
      </c>
      <c r="O537" t="s">
        <v>4685</v>
      </c>
    </row>
    <row r="538" spans="1:15" x14ac:dyDescent="0.25">
      <c r="A538" t="s">
        <v>4688</v>
      </c>
      <c r="B538" t="s">
        <v>1791</v>
      </c>
      <c r="D538" t="s">
        <v>4685</v>
      </c>
      <c r="E538" t="s">
        <v>4686</v>
      </c>
      <c r="G538" t="s">
        <v>4687</v>
      </c>
      <c r="O538" t="s">
        <v>4685</v>
      </c>
    </row>
    <row r="539" spans="1:15" x14ac:dyDescent="0.25">
      <c r="A539" t="s">
        <v>4689</v>
      </c>
      <c r="B539" t="s">
        <v>1792</v>
      </c>
      <c r="D539" t="s">
        <v>4690</v>
      </c>
      <c r="E539" t="s">
        <v>4686</v>
      </c>
      <c r="G539" t="s">
        <v>4687</v>
      </c>
      <c r="O539" t="s">
        <v>4690</v>
      </c>
    </row>
    <row r="540" spans="1:15" x14ac:dyDescent="0.25">
      <c r="A540" t="s">
        <v>4691</v>
      </c>
      <c r="B540" t="s">
        <v>1793</v>
      </c>
      <c r="D540" t="s">
        <v>4692</v>
      </c>
      <c r="E540" t="s">
        <v>4686</v>
      </c>
      <c r="G540" t="s">
        <v>4687</v>
      </c>
      <c r="O540" t="s">
        <v>4692</v>
      </c>
    </row>
    <row r="541" spans="1:15" x14ac:dyDescent="0.25">
      <c r="A541" t="s">
        <v>4693</v>
      </c>
      <c r="B541" t="s">
        <v>1794</v>
      </c>
      <c r="D541" t="s">
        <v>4694</v>
      </c>
      <c r="E541" t="s">
        <v>4686</v>
      </c>
      <c r="G541" t="s">
        <v>4687</v>
      </c>
      <c r="O541" t="s">
        <v>4694</v>
      </c>
    </row>
    <row r="542" spans="1:15" x14ac:dyDescent="0.25">
      <c r="A542" t="s">
        <v>4695</v>
      </c>
      <c r="B542" t="s">
        <v>1795</v>
      </c>
      <c r="D542" t="s">
        <v>4696</v>
      </c>
      <c r="E542" t="s">
        <v>4686</v>
      </c>
      <c r="G542" t="s">
        <v>4687</v>
      </c>
      <c r="O542" t="s">
        <v>4696</v>
      </c>
    </row>
    <row r="543" spans="1:15" x14ac:dyDescent="0.25">
      <c r="A543" t="s">
        <v>4697</v>
      </c>
      <c r="B543" t="s">
        <v>1797</v>
      </c>
      <c r="D543" t="s">
        <v>4698</v>
      </c>
      <c r="E543" t="s">
        <v>4699</v>
      </c>
      <c r="G543" t="s">
        <v>4700</v>
      </c>
      <c r="O543" t="s">
        <v>4698</v>
      </c>
    </row>
    <row r="544" spans="1:15" x14ac:dyDescent="0.25">
      <c r="A544" t="s">
        <v>4701</v>
      </c>
      <c r="B544" t="s">
        <v>1798</v>
      </c>
      <c r="D544" t="s">
        <v>4698</v>
      </c>
      <c r="E544" t="s">
        <v>4699</v>
      </c>
      <c r="G544" t="s">
        <v>4700</v>
      </c>
      <c r="O544" t="s">
        <v>4698</v>
      </c>
    </row>
    <row r="545" spans="1:15" x14ac:dyDescent="0.25">
      <c r="A545" t="s">
        <v>4702</v>
      </c>
      <c r="B545" t="s">
        <v>1799</v>
      </c>
      <c r="D545" t="s">
        <v>4703</v>
      </c>
      <c r="E545" t="s">
        <v>4699</v>
      </c>
      <c r="G545" t="s">
        <v>4700</v>
      </c>
      <c r="O545" t="s">
        <v>4703</v>
      </c>
    </row>
    <row r="546" spans="1:15" x14ac:dyDescent="0.25">
      <c r="A546" t="s">
        <v>4704</v>
      </c>
      <c r="B546" t="s">
        <v>1800</v>
      </c>
      <c r="D546" t="s">
        <v>4705</v>
      </c>
      <c r="E546" t="s">
        <v>4699</v>
      </c>
      <c r="G546" t="s">
        <v>4700</v>
      </c>
      <c r="O546" t="s">
        <v>4705</v>
      </c>
    </row>
    <row r="547" spans="1:15" x14ac:dyDescent="0.25">
      <c r="A547" t="s">
        <v>4706</v>
      </c>
      <c r="B547" t="s">
        <v>1801</v>
      </c>
      <c r="D547" t="s">
        <v>4707</v>
      </c>
      <c r="E547" t="s">
        <v>4699</v>
      </c>
      <c r="G547" t="s">
        <v>4700</v>
      </c>
      <c r="O547" t="s">
        <v>4707</v>
      </c>
    </row>
    <row r="548" spans="1:15" x14ac:dyDescent="0.25">
      <c r="A548" t="s">
        <v>4708</v>
      </c>
      <c r="B548" t="s">
        <v>1802</v>
      </c>
      <c r="D548" t="s">
        <v>4709</v>
      </c>
      <c r="E548" t="s">
        <v>4699</v>
      </c>
      <c r="G548" t="s">
        <v>4700</v>
      </c>
      <c r="O548" t="s">
        <v>4709</v>
      </c>
    </row>
    <row r="549" spans="1:15" x14ac:dyDescent="0.25">
      <c r="A549" t="s">
        <v>4710</v>
      </c>
      <c r="B549" t="s">
        <v>1804</v>
      </c>
      <c r="D549" t="s">
        <v>4711</v>
      </c>
      <c r="E549" t="s">
        <v>4712</v>
      </c>
      <c r="G549" t="s">
        <v>4713</v>
      </c>
      <c r="O549" t="s">
        <v>4711</v>
      </c>
    </row>
    <row r="550" spans="1:15" x14ac:dyDescent="0.25">
      <c r="A550" t="s">
        <v>4714</v>
      </c>
      <c r="B550" t="s">
        <v>1805</v>
      </c>
      <c r="D550" t="s">
        <v>4711</v>
      </c>
      <c r="E550" t="s">
        <v>4712</v>
      </c>
      <c r="G550" t="s">
        <v>4713</v>
      </c>
      <c r="O550" t="s">
        <v>4711</v>
      </c>
    </row>
    <row r="551" spans="1:15" x14ac:dyDescent="0.25">
      <c r="A551" t="s">
        <v>4715</v>
      </c>
      <c r="B551" t="s">
        <v>1806</v>
      </c>
      <c r="D551" t="s">
        <v>4716</v>
      </c>
      <c r="E551" t="s">
        <v>4712</v>
      </c>
      <c r="G551" t="s">
        <v>4713</v>
      </c>
      <c r="O551" t="s">
        <v>4716</v>
      </c>
    </row>
    <row r="552" spans="1:15" x14ac:dyDescent="0.25">
      <c r="A552" t="s">
        <v>4717</v>
      </c>
      <c r="B552" t="s">
        <v>1807</v>
      </c>
      <c r="D552" t="s">
        <v>4718</v>
      </c>
      <c r="E552" t="s">
        <v>4712</v>
      </c>
      <c r="G552" t="s">
        <v>4713</v>
      </c>
      <c r="O552" t="s">
        <v>4718</v>
      </c>
    </row>
    <row r="553" spans="1:15" x14ac:dyDescent="0.25">
      <c r="A553" t="s">
        <v>4719</v>
      </c>
      <c r="B553" t="s">
        <v>1808</v>
      </c>
      <c r="D553" t="s">
        <v>4720</v>
      </c>
      <c r="E553" t="s">
        <v>4712</v>
      </c>
      <c r="G553" t="s">
        <v>4713</v>
      </c>
      <c r="O553" t="s">
        <v>4720</v>
      </c>
    </row>
    <row r="554" spans="1:15" x14ac:dyDescent="0.25">
      <c r="A554" t="s">
        <v>4721</v>
      </c>
      <c r="B554" t="s">
        <v>1809</v>
      </c>
      <c r="D554" t="s">
        <v>4722</v>
      </c>
      <c r="E554" t="s">
        <v>4712</v>
      </c>
      <c r="G554" t="s">
        <v>4713</v>
      </c>
      <c r="O554" t="s">
        <v>4722</v>
      </c>
    </row>
    <row r="555" spans="1:15" x14ac:dyDescent="0.25">
      <c r="A555" t="s">
        <v>4723</v>
      </c>
      <c r="B555" t="s">
        <v>1811</v>
      </c>
      <c r="D555" t="s">
        <v>4724</v>
      </c>
      <c r="E555" t="s">
        <v>4725</v>
      </c>
      <c r="G555" t="s">
        <v>4726</v>
      </c>
      <c r="O555" t="s">
        <v>4724</v>
      </c>
    </row>
    <row r="556" spans="1:15" x14ac:dyDescent="0.25">
      <c r="A556" t="s">
        <v>4727</v>
      </c>
      <c r="B556" t="s">
        <v>1812</v>
      </c>
      <c r="D556" t="s">
        <v>4724</v>
      </c>
      <c r="E556" t="s">
        <v>4725</v>
      </c>
      <c r="G556" t="s">
        <v>4726</v>
      </c>
      <c r="O556" t="s">
        <v>4724</v>
      </c>
    </row>
    <row r="557" spans="1:15" x14ac:dyDescent="0.25">
      <c r="A557" t="s">
        <v>4728</v>
      </c>
      <c r="B557" t="s">
        <v>1813</v>
      </c>
      <c r="D557" t="s">
        <v>4729</v>
      </c>
      <c r="E557" t="s">
        <v>4725</v>
      </c>
      <c r="G557" t="s">
        <v>4726</v>
      </c>
      <c r="O557" t="s">
        <v>4729</v>
      </c>
    </row>
    <row r="558" spans="1:15" x14ac:dyDescent="0.25">
      <c r="A558" t="s">
        <v>4730</v>
      </c>
      <c r="B558" t="s">
        <v>1814</v>
      </c>
      <c r="D558" t="s">
        <v>4731</v>
      </c>
      <c r="E558" t="s">
        <v>4725</v>
      </c>
      <c r="G558" t="s">
        <v>4726</v>
      </c>
      <c r="O558" t="s">
        <v>4731</v>
      </c>
    </row>
    <row r="559" spans="1:15" x14ac:dyDescent="0.25">
      <c r="A559" t="s">
        <v>4732</v>
      </c>
      <c r="B559" t="s">
        <v>1815</v>
      </c>
      <c r="D559" t="s">
        <v>4733</v>
      </c>
      <c r="E559" t="s">
        <v>4725</v>
      </c>
      <c r="G559" t="s">
        <v>4726</v>
      </c>
      <c r="O559" t="s">
        <v>4733</v>
      </c>
    </row>
    <row r="560" spans="1:15" x14ac:dyDescent="0.25">
      <c r="A560" t="s">
        <v>4734</v>
      </c>
      <c r="B560" t="s">
        <v>1816</v>
      </c>
      <c r="D560" t="s">
        <v>4735</v>
      </c>
      <c r="E560" t="s">
        <v>4725</v>
      </c>
      <c r="G560" t="s">
        <v>4726</v>
      </c>
      <c r="O560" t="s">
        <v>4735</v>
      </c>
    </row>
    <row r="561" spans="1:15" x14ac:dyDescent="0.25">
      <c r="A561" t="s">
        <v>4736</v>
      </c>
      <c r="B561" t="s">
        <v>1818</v>
      </c>
      <c r="D561" t="s">
        <v>4737</v>
      </c>
      <c r="E561" t="s">
        <v>4738</v>
      </c>
      <c r="G561" t="s">
        <v>4739</v>
      </c>
      <c r="O561" t="s">
        <v>4737</v>
      </c>
    </row>
    <row r="562" spans="1:15" x14ac:dyDescent="0.25">
      <c r="A562" t="s">
        <v>4740</v>
      </c>
      <c r="B562" t="s">
        <v>1819</v>
      </c>
      <c r="D562" t="s">
        <v>4737</v>
      </c>
      <c r="E562" t="s">
        <v>4738</v>
      </c>
      <c r="G562" t="s">
        <v>4739</v>
      </c>
      <c r="O562" t="s">
        <v>4737</v>
      </c>
    </row>
    <row r="563" spans="1:15" x14ac:dyDescent="0.25">
      <c r="A563" t="s">
        <v>4741</v>
      </c>
      <c r="B563" t="s">
        <v>1820</v>
      </c>
      <c r="D563" t="s">
        <v>4742</v>
      </c>
      <c r="E563" t="s">
        <v>4738</v>
      </c>
      <c r="G563" t="s">
        <v>4739</v>
      </c>
      <c r="O563" t="s">
        <v>4742</v>
      </c>
    </row>
    <row r="564" spans="1:15" x14ac:dyDescent="0.25">
      <c r="A564" t="s">
        <v>4743</v>
      </c>
      <c r="B564" t="s">
        <v>1821</v>
      </c>
      <c r="D564" t="s">
        <v>4744</v>
      </c>
      <c r="E564" t="s">
        <v>4738</v>
      </c>
      <c r="G564" t="s">
        <v>4739</v>
      </c>
      <c r="O564" t="s">
        <v>4744</v>
      </c>
    </row>
    <row r="565" spans="1:15" x14ac:dyDescent="0.25">
      <c r="A565" t="s">
        <v>4745</v>
      </c>
      <c r="B565" t="s">
        <v>1822</v>
      </c>
      <c r="D565" t="s">
        <v>4746</v>
      </c>
      <c r="E565" t="s">
        <v>4738</v>
      </c>
      <c r="G565" t="s">
        <v>4739</v>
      </c>
      <c r="O565" t="s">
        <v>4746</v>
      </c>
    </row>
    <row r="566" spans="1:15" x14ac:dyDescent="0.25">
      <c r="A566" t="s">
        <v>4747</v>
      </c>
      <c r="B566" t="s">
        <v>1823</v>
      </c>
      <c r="D566" t="s">
        <v>4748</v>
      </c>
      <c r="E566" t="s">
        <v>4738</v>
      </c>
      <c r="G566" t="s">
        <v>4739</v>
      </c>
      <c r="O566" t="s">
        <v>4748</v>
      </c>
    </row>
    <row r="567" spans="1:15" x14ac:dyDescent="0.25">
      <c r="A567" t="s">
        <v>4749</v>
      </c>
      <c r="B567" t="s">
        <v>1825</v>
      </c>
      <c r="D567" t="s">
        <v>4750</v>
      </c>
      <c r="E567" t="s">
        <v>4751</v>
      </c>
      <c r="G567" t="s">
        <v>4752</v>
      </c>
      <c r="O567" t="s">
        <v>4750</v>
      </c>
    </row>
    <row r="568" spans="1:15" x14ac:dyDescent="0.25">
      <c r="A568" t="s">
        <v>4753</v>
      </c>
      <c r="B568" t="s">
        <v>1826</v>
      </c>
      <c r="D568" t="s">
        <v>4750</v>
      </c>
      <c r="E568" t="s">
        <v>4751</v>
      </c>
      <c r="G568" t="s">
        <v>4752</v>
      </c>
      <c r="O568" t="s">
        <v>4750</v>
      </c>
    </row>
    <row r="569" spans="1:15" x14ac:dyDescent="0.25">
      <c r="A569" t="s">
        <v>4754</v>
      </c>
      <c r="B569" t="s">
        <v>1827</v>
      </c>
      <c r="D569" t="s">
        <v>4755</v>
      </c>
      <c r="E569" t="s">
        <v>4751</v>
      </c>
      <c r="G569" t="s">
        <v>4752</v>
      </c>
      <c r="O569" t="s">
        <v>4755</v>
      </c>
    </row>
    <row r="570" spans="1:15" x14ac:dyDescent="0.25">
      <c r="A570" t="s">
        <v>4756</v>
      </c>
      <c r="B570" t="s">
        <v>1828</v>
      </c>
      <c r="D570" t="s">
        <v>4757</v>
      </c>
      <c r="E570" t="s">
        <v>4751</v>
      </c>
      <c r="G570" t="s">
        <v>4752</v>
      </c>
      <c r="O570" t="s">
        <v>4757</v>
      </c>
    </row>
    <row r="571" spans="1:15" x14ac:dyDescent="0.25">
      <c r="A571" t="s">
        <v>4758</v>
      </c>
      <c r="B571" t="s">
        <v>1829</v>
      </c>
      <c r="D571" t="s">
        <v>4759</v>
      </c>
      <c r="E571" t="s">
        <v>4751</v>
      </c>
      <c r="G571" t="s">
        <v>4752</v>
      </c>
      <c r="O571" t="s">
        <v>4759</v>
      </c>
    </row>
    <row r="572" spans="1:15" x14ac:dyDescent="0.25">
      <c r="A572" t="s">
        <v>4760</v>
      </c>
      <c r="B572" t="s">
        <v>1830</v>
      </c>
      <c r="D572" t="s">
        <v>4761</v>
      </c>
      <c r="E572" t="s">
        <v>4751</v>
      </c>
      <c r="G572" t="s">
        <v>4752</v>
      </c>
      <c r="O572" t="s">
        <v>4761</v>
      </c>
    </row>
    <row r="573" spans="1:15" x14ac:dyDescent="0.25">
      <c r="A573" t="s">
        <v>4762</v>
      </c>
      <c r="B573" t="s">
        <v>1832</v>
      </c>
      <c r="D573" t="s">
        <v>4763</v>
      </c>
      <c r="E573" t="s">
        <v>4764</v>
      </c>
      <c r="G573" t="s">
        <v>4765</v>
      </c>
      <c r="O573" t="s">
        <v>4763</v>
      </c>
    </row>
    <row r="574" spans="1:15" x14ac:dyDescent="0.25">
      <c r="A574" t="s">
        <v>4766</v>
      </c>
      <c r="B574" t="s">
        <v>1833</v>
      </c>
      <c r="D574" t="s">
        <v>4763</v>
      </c>
      <c r="E574" t="s">
        <v>4764</v>
      </c>
      <c r="G574" t="s">
        <v>4765</v>
      </c>
      <c r="O574" t="s">
        <v>4763</v>
      </c>
    </row>
    <row r="575" spans="1:15" x14ac:dyDescent="0.25">
      <c r="A575" t="s">
        <v>4767</v>
      </c>
      <c r="B575" t="s">
        <v>1834</v>
      </c>
      <c r="D575" t="s">
        <v>4768</v>
      </c>
      <c r="E575" t="s">
        <v>4764</v>
      </c>
      <c r="G575" t="s">
        <v>4765</v>
      </c>
      <c r="O575" t="s">
        <v>4768</v>
      </c>
    </row>
    <row r="576" spans="1:15" x14ac:dyDescent="0.25">
      <c r="A576" t="s">
        <v>4769</v>
      </c>
      <c r="B576" t="s">
        <v>1835</v>
      </c>
      <c r="D576" t="s">
        <v>4770</v>
      </c>
      <c r="E576" t="s">
        <v>4764</v>
      </c>
      <c r="G576" t="s">
        <v>4765</v>
      </c>
      <c r="O576" t="s">
        <v>4770</v>
      </c>
    </row>
    <row r="577" spans="1:15" x14ac:dyDescent="0.25">
      <c r="A577" t="s">
        <v>4771</v>
      </c>
      <c r="B577" t="s">
        <v>1836</v>
      </c>
      <c r="D577" t="s">
        <v>4772</v>
      </c>
      <c r="E577" t="s">
        <v>4764</v>
      </c>
      <c r="G577" t="s">
        <v>4765</v>
      </c>
      <c r="O577" t="s">
        <v>4772</v>
      </c>
    </row>
    <row r="578" spans="1:15" x14ac:dyDescent="0.25">
      <c r="A578" t="s">
        <v>4773</v>
      </c>
      <c r="B578" t="s">
        <v>1837</v>
      </c>
      <c r="D578" t="s">
        <v>4774</v>
      </c>
      <c r="E578" t="s">
        <v>4764</v>
      </c>
      <c r="G578" t="s">
        <v>4765</v>
      </c>
      <c r="O578" t="s">
        <v>4774</v>
      </c>
    </row>
    <row r="579" spans="1:15" x14ac:dyDescent="0.25">
      <c r="A579" t="s">
        <v>4775</v>
      </c>
      <c r="B579" t="s">
        <v>1840</v>
      </c>
      <c r="D579" t="s">
        <v>4776</v>
      </c>
      <c r="E579" t="s">
        <v>4777</v>
      </c>
      <c r="G579" t="s">
        <v>4778</v>
      </c>
      <c r="O579" t="s">
        <v>4776</v>
      </c>
    </row>
    <row r="580" spans="1:15" x14ac:dyDescent="0.25">
      <c r="A580" t="s">
        <v>4779</v>
      </c>
      <c r="B580" t="s">
        <v>1841</v>
      </c>
      <c r="D580" t="s">
        <v>4776</v>
      </c>
      <c r="E580" t="s">
        <v>4777</v>
      </c>
      <c r="G580" t="s">
        <v>4778</v>
      </c>
      <c r="O580" t="s">
        <v>4776</v>
      </c>
    </row>
    <row r="581" spans="1:15" x14ac:dyDescent="0.25">
      <c r="A581" t="s">
        <v>4780</v>
      </c>
      <c r="B581" t="s">
        <v>1842</v>
      </c>
      <c r="D581" t="s">
        <v>4781</v>
      </c>
      <c r="E581" t="s">
        <v>4777</v>
      </c>
      <c r="G581" t="s">
        <v>4778</v>
      </c>
      <c r="O581" t="s">
        <v>4781</v>
      </c>
    </row>
    <row r="582" spans="1:15" x14ac:dyDescent="0.25">
      <c r="A582" t="s">
        <v>4782</v>
      </c>
      <c r="B582" t="s">
        <v>1843</v>
      </c>
      <c r="D582" t="s">
        <v>4783</v>
      </c>
      <c r="E582" t="s">
        <v>4777</v>
      </c>
      <c r="G582" t="s">
        <v>4778</v>
      </c>
      <c r="O582" t="s">
        <v>4783</v>
      </c>
    </row>
    <row r="583" spans="1:15" x14ac:dyDescent="0.25">
      <c r="A583" t="s">
        <v>4784</v>
      </c>
      <c r="B583" t="s">
        <v>1844</v>
      </c>
      <c r="D583" t="s">
        <v>4785</v>
      </c>
      <c r="E583" t="s">
        <v>4777</v>
      </c>
      <c r="G583" t="s">
        <v>4778</v>
      </c>
      <c r="O583" t="s">
        <v>4785</v>
      </c>
    </row>
    <row r="584" spans="1:15" x14ac:dyDescent="0.25">
      <c r="A584" t="s">
        <v>4786</v>
      </c>
      <c r="B584" t="s">
        <v>1845</v>
      </c>
      <c r="D584" t="s">
        <v>4787</v>
      </c>
      <c r="E584" t="s">
        <v>4777</v>
      </c>
      <c r="G584" t="s">
        <v>4778</v>
      </c>
      <c r="O584" t="s">
        <v>4787</v>
      </c>
    </row>
    <row r="585" spans="1:15" s="354" customFormat="1" x14ac:dyDescent="0.25">
      <c r="A585" s="354" t="s">
        <v>4788</v>
      </c>
      <c r="B585" s="354" t="s">
        <v>4789</v>
      </c>
      <c r="D585" s="354" t="s">
        <v>4790</v>
      </c>
      <c r="E585" s="354" t="s">
        <v>4791</v>
      </c>
      <c r="G585" s="354" t="s">
        <v>4792</v>
      </c>
      <c r="O585" s="354" t="s">
        <v>4790</v>
      </c>
    </row>
    <row r="586" spans="1:15" s="354" customFormat="1" x14ac:dyDescent="0.25">
      <c r="A586" s="354" t="s">
        <v>4793</v>
      </c>
      <c r="B586" s="354" t="s">
        <v>4794</v>
      </c>
      <c r="D586" s="354" t="s">
        <v>4790</v>
      </c>
      <c r="E586" s="354" t="s">
        <v>4791</v>
      </c>
      <c r="G586" s="354" t="s">
        <v>4792</v>
      </c>
      <c r="O586" s="354" t="s">
        <v>4790</v>
      </c>
    </row>
    <row r="587" spans="1:15" s="354" customFormat="1" x14ac:dyDescent="0.25">
      <c r="A587" s="354" t="s">
        <v>4795</v>
      </c>
      <c r="B587" s="354" t="s">
        <v>4796</v>
      </c>
      <c r="D587" s="354" t="s">
        <v>4797</v>
      </c>
      <c r="E587" s="354" t="s">
        <v>4791</v>
      </c>
      <c r="G587" s="354" t="s">
        <v>4792</v>
      </c>
      <c r="O587" s="354" t="s">
        <v>4797</v>
      </c>
    </row>
    <row r="588" spans="1:15" s="354" customFormat="1" x14ac:dyDescent="0.25">
      <c r="A588" s="354" t="s">
        <v>4798</v>
      </c>
      <c r="B588" s="354" t="s">
        <v>4799</v>
      </c>
      <c r="D588" s="354" t="s">
        <v>4800</v>
      </c>
      <c r="E588" s="354" t="s">
        <v>4791</v>
      </c>
      <c r="G588" s="354" t="s">
        <v>4792</v>
      </c>
      <c r="O588" s="354" t="s">
        <v>4800</v>
      </c>
    </row>
    <row r="589" spans="1:15" s="354" customFormat="1" x14ac:dyDescent="0.25">
      <c r="A589" s="354" t="s">
        <v>4801</v>
      </c>
      <c r="B589" s="354" t="s">
        <v>4802</v>
      </c>
      <c r="D589" s="354" t="s">
        <v>4803</v>
      </c>
      <c r="E589" s="354" t="s">
        <v>4791</v>
      </c>
      <c r="G589" s="354" t="s">
        <v>4792</v>
      </c>
      <c r="O589" s="354" t="s">
        <v>4803</v>
      </c>
    </row>
    <row r="590" spans="1:15" s="354" customFormat="1" x14ac:dyDescent="0.25">
      <c r="A590" s="354" t="s">
        <v>4804</v>
      </c>
      <c r="B590" s="354" t="s">
        <v>4805</v>
      </c>
      <c r="D590" s="354" t="s">
        <v>4806</v>
      </c>
      <c r="E590" s="354" t="s">
        <v>4791</v>
      </c>
      <c r="G590" s="354" t="s">
        <v>4792</v>
      </c>
      <c r="O590" s="354" t="s">
        <v>4806</v>
      </c>
    </row>
    <row r="591" spans="1:15" x14ac:dyDescent="0.25">
      <c r="A591" t="s">
        <v>4807</v>
      </c>
      <c r="B591" t="s">
        <v>4808</v>
      </c>
      <c r="D591" t="s">
        <v>4809</v>
      </c>
      <c r="E591" t="s">
        <v>4810</v>
      </c>
      <c r="G591" t="s">
        <v>4811</v>
      </c>
      <c r="O591" t="s">
        <v>4809</v>
      </c>
    </row>
    <row r="592" spans="1:15" x14ac:dyDescent="0.25">
      <c r="A592" t="s">
        <v>4812</v>
      </c>
      <c r="B592" t="s">
        <v>4813</v>
      </c>
      <c r="D592" t="s">
        <v>4809</v>
      </c>
      <c r="E592" t="s">
        <v>4810</v>
      </c>
      <c r="G592" t="s">
        <v>4811</v>
      </c>
      <c r="O592" t="s">
        <v>4809</v>
      </c>
    </row>
    <row r="593" spans="1:15" x14ac:dyDescent="0.25">
      <c r="A593" t="s">
        <v>4814</v>
      </c>
      <c r="B593" t="s">
        <v>4815</v>
      </c>
      <c r="D593" t="s">
        <v>4816</v>
      </c>
      <c r="E593" t="s">
        <v>4810</v>
      </c>
      <c r="G593" t="s">
        <v>4811</v>
      </c>
      <c r="O593" t="s">
        <v>4816</v>
      </c>
    </row>
    <row r="594" spans="1:15" x14ac:dyDescent="0.25">
      <c r="A594" t="s">
        <v>4817</v>
      </c>
      <c r="B594" t="s">
        <v>4818</v>
      </c>
      <c r="D594" t="s">
        <v>4819</v>
      </c>
      <c r="E594" t="s">
        <v>4810</v>
      </c>
      <c r="G594" t="s">
        <v>4811</v>
      </c>
      <c r="O594" t="s">
        <v>4819</v>
      </c>
    </row>
    <row r="595" spans="1:15" x14ac:dyDescent="0.25">
      <c r="A595" t="s">
        <v>4820</v>
      </c>
      <c r="B595" t="s">
        <v>4821</v>
      </c>
      <c r="D595" t="s">
        <v>4822</v>
      </c>
      <c r="E595" t="s">
        <v>4810</v>
      </c>
      <c r="G595" t="s">
        <v>4811</v>
      </c>
      <c r="O595" t="s">
        <v>4822</v>
      </c>
    </row>
    <row r="596" spans="1:15" x14ac:dyDescent="0.25">
      <c r="A596" t="s">
        <v>4823</v>
      </c>
      <c r="B596" t="s">
        <v>4824</v>
      </c>
      <c r="D596" t="s">
        <v>4825</v>
      </c>
      <c r="E596" t="s">
        <v>4810</v>
      </c>
      <c r="G596" t="s">
        <v>4811</v>
      </c>
      <c r="O596" t="s">
        <v>4825</v>
      </c>
    </row>
    <row r="597" spans="1:15" x14ac:dyDescent="0.25">
      <c r="A597" t="s">
        <v>4826</v>
      </c>
      <c r="B597" t="s">
        <v>1848</v>
      </c>
      <c r="D597" t="s">
        <v>4827</v>
      </c>
      <c r="E597" t="s">
        <v>4828</v>
      </c>
      <c r="G597" t="s">
        <v>4829</v>
      </c>
      <c r="O597" t="s">
        <v>4827</v>
      </c>
    </row>
    <row r="598" spans="1:15" x14ac:dyDescent="0.25">
      <c r="A598" t="s">
        <v>4830</v>
      </c>
      <c r="B598" t="s">
        <v>1849</v>
      </c>
      <c r="D598" t="s">
        <v>4827</v>
      </c>
      <c r="E598" t="s">
        <v>4828</v>
      </c>
      <c r="G598" t="s">
        <v>4829</v>
      </c>
      <c r="O598" t="s">
        <v>4827</v>
      </c>
    </row>
    <row r="599" spans="1:15" x14ac:dyDescent="0.25">
      <c r="A599" t="s">
        <v>4831</v>
      </c>
      <c r="B599" t="s">
        <v>1850</v>
      </c>
      <c r="D599" t="s">
        <v>4832</v>
      </c>
      <c r="E599" t="s">
        <v>4828</v>
      </c>
      <c r="G599" t="s">
        <v>4829</v>
      </c>
      <c r="O599" t="s">
        <v>4832</v>
      </c>
    </row>
    <row r="600" spans="1:15" x14ac:dyDescent="0.25">
      <c r="A600" t="s">
        <v>4833</v>
      </c>
      <c r="B600" t="s">
        <v>1851</v>
      </c>
      <c r="D600" t="s">
        <v>4834</v>
      </c>
      <c r="E600" t="s">
        <v>4828</v>
      </c>
      <c r="G600" t="s">
        <v>4829</v>
      </c>
      <c r="O600" t="s">
        <v>4834</v>
      </c>
    </row>
    <row r="601" spans="1:15" x14ac:dyDescent="0.25">
      <c r="A601" t="s">
        <v>4835</v>
      </c>
      <c r="B601" t="s">
        <v>1852</v>
      </c>
      <c r="D601" t="s">
        <v>4836</v>
      </c>
      <c r="E601" t="s">
        <v>4828</v>
      </c>
      <c r="G601" t="s">
        <v>4829</v>
      </c>
      <c r="O601" t="s">
        <v>4836</v>
      </c>
    </row>
    <row r="602" spans="1:15" x14ac:dyDescent="0.25">
      <c r="A602" t="s">
        <v>4837</v>
      </c>
      <c r="B602" t="s">
        <v>1853</v>
      </c>
      <c r="D602" t="s">
        <v>4838</v>
      </c>
      <c r="E602" t="s">
        <v>4828</v>
      </c>
      <c r="G602" t="s">
        <v>4829</v>
      </c>
      <c r="O602" t="s">
        <v>4838</v>
      </c>
    </row>
    <row r="603" spans="1:15" x14ac:dyDescent="0.25">
      <c r="A603" t="s">
        <v>4839</v>
      </c>
      <c r="B603" t="s">
        <v>1907</v>
      </c>
      <c r="D603" t="s">
        <v>4840</v>
      </c>
      <c r="E603" t="s">
        <v>4841</v>
      </c>
      <c r="G603" t="s">
        <v>4842</v>
      </c>
      <c r="O603" t="s">
        <v>4840</v>
      </c>
    </row>
    <row r="604" spans="1:15" x14ac:dyDescent="0.25">
      <c r="A604" t="s">
        <v>4843</v>
      </c>
      <c r="B604" t="s">
        <v>1908</v>
      </c>
      <c r="D604" t="s">
        <v>4844</v>
      </c>
      <c r="E604" t="s">
        <v>4841</v>
      </c>
      <c r="G604" t="s">
        <v>4842</v>
      </c>
      <c r="O604" t="s">
        <v>4844</v>
      </c>
    </row>
    <row r="605" spans="1:15" x14ac:dyDescent="0.25">
      <c r="A605" t="s">
        <v>4845</v>
      </c>
      <c r="B605" t="s">
        <v>1923</v>
      </c>
      <c r="D605" t="s">
        <v>4846</v>
      </c>
      <c r="E605" t="s">
        <v>4841</v>
      </c>
      <c r="G605" t="s">
        <v>4842</v>
      </c>
      <c r="O605" t="s">
        <v>4846</v>
      </c>
    </row>
    <row r="606" spans="1:15" x14ac:dyDescent="0.25">
      <c r="A606" t="s">
        <v>4847</v>
      </c>
      <c r="B606" t="s">
        <v>1926</v>
      </c>
      <c r="D606" t="s">
        <v>4848</v>
      </c>
      <c r="E606" t="s">
        <v>4841</v>
      </c>
      <c r="G606" t="s">
        <v>4842</v>
      </c>
      <c r="O606" t="s">
        <v>4848</v>
      </c>
    </row>
    <row r="607" spans="1:15" x14ac:dyDescent="0.25">
      <c r="A607" t="s">
        <v>4849</v>
      </c>
      <c r="B607" t="s">
        <v>1929</v>
      </c>
      <c r="D607" t="s">
        <v>4850</v>
      </c>
      <c r="E607" t="s">
        <v>4841</v>
      </c>
      <c r="G607" t="s">
        <v>4842</v>
      </c>
      <c r="O607" t="s">
        <v>4850</v>
      </c>
    </row>
    <row r="608" spans="1:15" x14ac:dyDescent="0.25">
      <c r="A608" t="s">
        <v>4851</v>
      </c>
      <c r="B608" t="s">
        <v>1932</v>
      </c>
      <c r="D608" t="s">
        <v>4852</v>
      </c>
      <c r="E608" t="s">
        <v>4841</v>
      </c>
      <c r="G608" t="s">
        <v>4842</v>
      </c>
      <c r="O608" t="s">
        <v>4852</v>
      </c>
    </row>
    <row r="609" spans="1:15" x14ac:dyDescent="0.25">
      <c r="A609" t="s">
        <v>4853</v>
      </c>
      <c r="B609" t="s">
        <v>1935</v>
      </c>
      <c r="D609" t="s">
        <v>4854</v>
      </c>
      <c r="E609" t="s">
        <v>4841</v>
      </c>
      <c r="G609" t="s">
        <v>4842</v>
      </c>
      <c r="O609" t="s">
        <v>4854</v>
      </c>
    </row>
    <row r="610" spans="1:15" x14ac:dyDescent="0.25">
      <c r="A610" t="s">
        <v>4855</v>
      </c>
      <c r="B610" t="s">
        <v>1938</v>
      </c>
      <c r="D610" t="s">
        <v>4856</v>
      </c>
      <c r="E610" t="s">
        <v>4841</v>
      </c>
      <c r="G610" t="s">
        <v>4842</v>
      </c>
      <c r="O610" t="s">
        <v>4856</v>
      </c>
    </row>
    <row r="611" spans="1:15" x14ac:dyDescent="0.25">
      <c r="A611" t="s">
        <v>4857</v>
      </c>
      <c r="B611" t="s">
        <v>1941</v>
      </c>
      <c r="D611" t="s">
        <v>4858</v>
      </c>
      <c r="E611" t="s">
        <v>4841</v>
      </c>
      <c r="G611" t="s">
        <v>4842</v>
      </c>
      <c r="O611" t="s">
        <v>4858</v>
      </c>
    </row>
    <row r="612" spans="1:15" x14ac:dyDescent="0.25">
      <c r="A612" t="s">
        <v>4859</v>
      </c>
      <c r="B612" t="s">
        <v>1909</v>
      </c>
      <c r="D612" t="s">
        <v>4860</v>
      </c>
      <c r="E612" t="s">
        <v>4841</v>
      </c>
      <c r="G612" t="s">
        <v>4842</v>
      </c>
      <c r="O612" t="s">
        <v>4860</v>
      </c>
    </row>
    <row r="613" spans="1:15" x14ac:dyDescent="0.25">
      <c r="A613" t="s">
        <v>4861</v>
      </c>
      <c r="B613" t="s">
        <v>1910</v>
      </c>
      <c r="D613" t="s">
        <v>4862</v>
      </c>
      <c r="E613" t="s">
        <v>4841</v>
      </c>
      <c r="G613" t="s">
        <v>4842</v>
      </c>
      <c r="O613" t="s">
        <v>4862</v>
      </c>
    </row>
    <row r="614" spans="1:15" x14ac:dyDescent="0.25">
      <c r="A614" t="s">
        <v>4863</v>
      </c>
      <c r="B614" t="s">
        <v>1911</v>
      </c>
      <c r="D614" t="s">
        <v>4864</v>
      </c>
      <c r="E614" t="s">
        <v>4841</v>
      </c>
      <c r="G614" t="s">
        <v>4842</v>
      </c>
      <c r="O614" t="s">
        <v>4864</v>
      </c>
    </row>
    <row r="615" spans="1:15" x14ac:dyDescent="0.25">
      <c r="A615" t="s">
        <v>4865</v>
      </c>
      <c r="B615" t="s">
        <v>1912</v>
      </c>
      <c r="D615" t="s">
        <v>4866</v>
      </c>
      <c r="E615" t="s">
        <v>4841</v>
      </c>
      <c r="G615" t="s">
        <v>4842</v>
      </c>
      <c r="O615" t="s">
        <v>4866</v>
      </c>
    </row>
    <row r="616" spans="1:15" x14ac:dyDescent="0.25">
      <c r="A616" t="s">
        <v>4867</v>
      </c>
      <c r="B616" t="s">
        <v>1913</v>
      </c>
      <c r="D616" t="s">
        <v>4868</v>
      </c>
      <c r="E616" t="s">
        <v>4841</v>
      </c>
      <c r="G616" t="s">
        <v>4842</v>
      </c>
      <c r="O616" t="s">
        <v>4868</v>
      </c>
    </row>
    <row r="617" spans="1:15" x14ac:dyDescent="0.25">
      <c r="A617" t="s">
        <v>4869</v>
      </c>
      <c r="B617" t="s">
        <v>1914</v>
      </c>
      <c r="D617" t="s">
        <v>4870</v>
      </c>
      <c r="E617" t="s">
        <v>4841</v>
      </c>
      <c r="G617" t="s">
        <v>4842</v>
      </c>
      <c r="O617" t="s">
        <v>4870</v>
      </c>
    </row>
    <row r="618" spans="1:15" x14ac:dyDescent="0.25">
      <c r="A618" t="s">
        <v>4871</v>
      </c>
      <c r="B618" t="s">
        <v>1915</v>
      </c>
      <c r="D618" t="s">
        <v>4872</v>
      </c>
      <c r="E618" t="s">
        <v>4841</v>
      </c>
      <c r="G618" t="s">
        <v>4842</v>
      </c>
      <c r="O618" t="s">
        <v>4872</v>
      </c>
    </row>
    <row r="619" spans="1:15" x14ac:dyDescent="0.25">
      <c r="A619" t="s">
        <v>4873</v>
      </c>
      <c r="B619" t="s">
        <v>1916</v>
      </c>
      <c r="D619" t="s">
        <v>4874</v>
      </c>
      <c r="E619" t="s">
        <v>4841</v>
      </c>
      <c r="G619" t="s">
        <v>4842</v>
      </c>
      <c r="O619" t="s">
        <v>4874</v>
      </c>
    </row>
    <row r="620" spans="1:15" x14ac:dyDescent="0.25">
      <c r="A620" t="s">
        <v>4875</v>
      </c>
      <c r="B620" t="s">
        <v>1917</v>
      </c>
      <c r="D620" t="s">
        <v>4876</v>
      </c>
      <c r="E620" t="s">
        <v>4841</v>
      </c>
      <c r="G620" t="s">
        <v>4842</v>
      </c>
      <c r="O620" t="s">
        <v>4876</v>
      </c>
    </row>
    <row r="621" spans="1:15" x14ac:dyDescent="0.25">
      <c r="A621" t="s">
        <v>4877</v>
      </c>
      <c r="B621" t="s">
        <v>1918</v>
      </c>
      <c r="D621" t="s">
        <v>4878</v>
      </c>
      <c r="E621" t="s">
        <v>4841</v>
      </c>
      <c r="G621" t="s">
        <v>4842</v>
      </c>
      <c r="O621" t="s">
        <v>4878</v>
      </c>
    </row>
    <row r="622" spans="1:15" x14ac:dyDescent="0.25">
      <c r="A622" t="s">
        <v>4879</v>
      </c>
      <c r="B622" t="s">
        <v>1920</v>
      </c>
      <c r="D622" t="s">
        <v>4880</v>
      </c>
      <c r="E622" t="s">
        <v>4841</v>
      </c>
      <c r="G622" t="s">
        <v>4842</v>
      </c>
      <c r="O622" t="s">
        <v>4880</v>
      </c>
    </row>
    <row r="623" spans="1:15" x14ac:dyDescent="0.25">
      <c r="A623" t="s">
        <v>4881</v>
      </c>
      <c r="B623" t="s">
        <v>1947</v>
      </c>
      <c r="D623" t="s">
        <v>4882</v>
      </c>
      <c r="E623" t="s">
        <v>4883</v>
      </c>
      <c r="G623" t="s">
        <v>4884</v>
      </c>
      <c r="O623" t="s">
        <v>4882</v>
      </c>
    </row>
    <row r="624" spans="1:15" x14ac:dyDescent="0.25">
      <c r="A624" t="s">
        <v>4885</v>
      </c>
      <c r="B624" t="s">
        <v>1948</v>
      </c>
      <c r="D624" t="s">
        <v>4886</v>
      </c>
      <c r="E624" t="s">
        <v>4883</v>
      </c>
      <c r="G624" t="s">
        <v>4884</v>
      </c>
      <c r="O624" t="s">
        <v>4886</v>
      </c>
    </row>
    <row r="625" spans="1:15" x14ac:dyDescent="0.25">
      <c r="A625" t="s">
        <v>4887</v>
      </c>
      <c r="B625" t="s">
        <v>1961</v>
      </c>
      <c r="D625" t="s">
        <v>4888</v>
      </c>
      <c r="E625" t="s">
        <v>4883</v>
      </c>
      <c r="G625" t="s">
        <v>4884</v>
      </c>
      <c r="O625" t="s">
        <v>4888</v>
      </c>
    </row>
    <row r="626" spans="1:15" x14ac:dyDescent="0.25">
      <c r="A626" t="s">
        <v>4889</v>
      </c>
      <c r="B626" t="s">
        <v>1962</v>
      </c>
      <c r="D626" t="s">
        <v>4890</v>
      </c>
      <c r="E626" t="s">
        <v>4883</v>
      </c>
      <c r="G626" t="s">
        <v>4884</v>
      </c>
      <c r="O626" t="s">
        <v>4890</v>
      </c>
    </row>
    <row r="627" spans="1:15" x14ac:dyDescent="0.25">
      <c r="A627" t="s">
        <v>4891</v>
      </c>
      <c r="B627" t="s">
        <v>1963</v>
      </c>
      <c r="D627" t="s">
        <v>4892</v>
      </c>
      <c r="E627" t="s">
        <v>4883</v>
      </c>
      <c r="G627" t="s">
        <v>4884</v>
      </c>
      <c r="O627" t="s">
        <v>4892</v>
      </c>
    </row>
    <row r="628" spans="1:15" x14ac:dyDescent="0.25">
      <c r="A628" t="s">
        <v>4893</v>
      </c>
      <c r="B628" t="s">
        <v>1964</v>
      </c>
      <c r="D628" t="s">
        <v>4894</v>
      </c>
      <c r="E628" t="s">
        <v>4883</v>
      </c>
      <c r="G628" t="s">
        <v>4884</v>
      </c>
      <c r="O628" t="s">
        <v>4894</v>
      </c>
    </row>
    <row r="629" spans="1:15" x14ac:dyDescent="0.25">
      <c r="A629" t="s">
        <v>4895</v>
      </c>
      <c r="B629" t="s">
        <v>1965</v>
      </c>
      <c r="D629" t="s">
        <v>4896</v>
      </c>
      <c r="E629" t="s">
        <v>4883</v>
      </c>
      <c r="G629" t="s">
        <v>4884</v>
      </c>
      <c r="O629" t="s">
        <v>4896</v>
      </c>
    </row>
    <row r="630" spans="1:15" x14ac:dyDescent="0.25">
      <c r="A630" t="s">
        <v>4897</v>
      </c>
      <c r="B630" t="s">
        <v>1966</v>
      </c>
      <c r="D630" t="s">
        <v>4898</v>
      </c>
      <c r="E630" t="s">
        <v>4883</v>
      </c>
      <c r="G630" t="s">
        <v>4884</v>
      </c>
      <c r="O630" t="s">
        <v>4898</v>
      </c>
    </row>
    <row r="631" spans="1:15" x14ac:dyDescent="0.25">
      <c r="A631" t="s">
        <v>4899</v>
      </c>
      <c r="B631" t="s">
        <v>1967</v>
      </c>
      <c r="D631" t="s">
        <v>4900</v>
      </c>
      <c r="E631" t="s">
        <v>4883</v>
      </c>
      <c r="G631" t="s">
        <v>4884</v>
      </c>
      <c r="O631" t="s">
        <v>4900</v>
      </c>
    </row>
    <row r="632" spans="1:15" x14ac:dyDescent="0.25">
      <c r="A632" t="s">
        <v>4901</v>
      </c>
      <c r="B632" t="s">
        <v>1949</v>
      </c>
      <c r="D632" t="s">
        <v>4902</v>
      </c>
      <c r="E632" t="s">
        <v>4883</v>
      </c>
      <c r="G632" t="s">
        <v>4884</v>
      </c>
      <c r="O632" t="s">
        <v>4902</v>
      </c>
    </row>
    <row r="633" spans="1:15" x14ac:dyDescent="0.25">
      <c r="A633" t="s">
        <v>4903</v>
      </c>
      <c r="B633" t="s">
        <v>1950</v>
      </c>
      <c r="D633" t="s">
        <v>4904</v>
      </c>
      <c r="E633" t="s">
        <v>4883</v>
      </c>
      <c r="G633" t="s">
        <v>4884</v>
      </c>
      <c r="O633" t="s">
        <v>4904</v>
      </c>
    </row>
    <row r="634" spans="1:15" x14ac:dyDescent="0.25">
      <c r="A634" t="s">
        <v>4905</v>
      </c>
      <c r="B634" t="s">
        <v>1951</v>
      </c>
      <c r="D634" t="s">
        <v>4906</v>
      </c>
      <c r="E634" t="s">
        <v>4883</v>
      </c>
      <c r="G634" t="s">
        <v>4884</v>
      </c>
      <c r="O634" t="s">
        <v>4906</v>
      </c>
    </row>
    <row r="635" spans="1:15" x14ac:dyDescent="0.25">
      <c r="A635" t="s">
        <v>4907</v>
      </c>
      <c r="B635" t="s">
        <v>1952</v>
      </c>
      <c r="D635" t="s">
        <v>4908</v>
      </c>
      <c r="E635" t="s">
        <v>4883</v>
      </c>
      <c r="G635" t="s">
        <v>4884</v>
      </c>
      <c r="O635" t="s">
        <v>4908</v>
      </c>
    </row>
    <row r="636" spans="1:15" x14ac:dyDescent="0.25">
      <c r="A636" t="s">
        <v>4909</v>
      </c>
      <c r="B636" t="s">
        <v>1953</v>
      </c>
      <c r="D636" t="s">
        <v>4910</v>
      </c>
      <c r="E636" t="s">
        <v>4883</v>
      </c>
      <c r="G636" t="s">
        <v>4884</v>
      </c>
      <c r="O636" t="s">
        <v>4910</v>
      </c>
    </row>
    <row r="637" spans="1:15" x14ac:dyDescent="0.25">
      <c r="A637" t="s">
        <v>4911</v>
      </c>
      <c r="B637" t="s">
        <v>1954</v>
      </c>
      <c r="D637" t="s">
        <v>4912</v>
      </c>
      <c r="E637" t="s">
        <v>4883</v>
      </c>
      <c r="G637" t="s">
        <v>4884</v>
      </c>
      <c r="O637" t="s">
        <v>4912</v>
      </c>
    </row>
    <row r="638" spans="1:15" x14ac:dyDescent="0.25">
      <c r="A638" t="s">
        <v>4913</v>
      </c>
      <c r="B638" t="s">
        <v>1955</v>
      </c>
      <c r="D638" t="s">
        <v>4914</v>
      </c>
      <c r="E638" t="s">
        <v>4883</v>
      </c>
      <c r="G638" t="s">
        <v>4884</v>
      </c>
      <c r="O638" t="s">
        <v>4914</v>
      </c>
    </row>
    <row r="639" spans="1:15" x14ac:dyDescent="0.25">
      <c r="A639" t="s">
        <v>4915</v>
      </c>
      <c r="B639" t="s">
        <v>1956</v>
      </c>
      <c r="D639" t="s">
        <v>4916</v>
      </c>
      <c r="E639" t="s">
        <v>4883</v>
      </c>
      <c r="G639" t="s">
        <v>4884</v>
      </c>
      <c r="O639" t="s">
        <v>4916</v>
      </c>
    </row>
    <row r="640" spans="1:15" x14ac:dyDescent="0.25">
      <c r="A640" t="s">
        <v>4917</v>
      </c>
      <c r="B640" t="s">
        <v>1957</v>
      </c>
      <c r="D640" t="s">
        <v>4918</v>
      </c>
      <c r="E640" t="s">
        <v>4883</v>
      </c>
      <c r="G640" t="s">
        <v>4884</v>
      </c>
      <c r="O640" t="s">
        <v>4918</v>
      </c>
    </row>
    <row r="641" spans="1:15" x14ac:dyDescent="0.25">
      <c r="A641" t="s">
        <v>4919</v>
      </c>
      <c r="B641" t="s">
        <v>1958</v>
      </c>
      <c r="D641" t="s">
        <v>4920</v>
      </c>
      <c r="E641" t="s">
        <v>4883</v>
      </c>
      <c r="G641" t="s">
        <v>4884</v>
      </c>
      <c r="O641" t="s">
        <v>4920</v>
      </c>
    </row>
    <row r="642" spans="1:15" x14ac:dyDescent="0.25">
      <c r="A642" t="s">
        <v>4921</v>
      </c>
      <c r="B642" t="s">
        <v>1960</v>
      </c>
      <c r="D642" t="s">
        <v>4922</v>
      </c>
      <c r="E642" t="s">
        <v>4883</v>
      </c>
      <c r="G642" t="s">
        <v>4884</v>
      </c>
      <c r="O642" t="s">
        <v>4922</v>
      </c>
    </row>
    <row r="643" spans="1:15" x14ac:dyDescent="0.25">
      <c r="A643" t="s">
        <v>4923</v>
      </c>
      <c r="B643" t="s">
        <v>1971</v>
      </c>
      <c r="D643" t="s">
        <v>4924</v>
      </c>
      <c r="E643" t="s">
        <v>4925</v>
      </c>
      <c r="G643" t="s">
        <v>4926</v>
      </c>
      <c r="O643" t="s">
        <v>4924</v>
      </c>
    </row>
    <row r="644" spans="1:15" x14ac:dyDescent="0.25">
      <c r="A644" t="s">
        <v>4927</v>
      </c>
      <c r="B644" t="s">
        <v>1972</v>
      </c>
      <c r="D644" t="s">
        <v>4928</v>
      </c>
      <c r="E644" t="s">
        <v>4925</v>
      </c>
      <c r="G644" t="s">
        <v>4926</v>
      </c>
      <c r="O644" t="s">
        <v>4928</v>
      </c>
    </row>
    <row r="645" spans="1:15" x14ac:dyDescent="0.25">
      <c r="A645" t="s">
        <v>4929</v>
      </c>
      <c r="B645" t="s">
        <v>1985</v>
      </c>
      <c r="D645" t="s">
        <v>4930</v>
      </c>
      <c r="E645" t="s">
        <v>4925</v>
      </c>
      <c r="G645" t="s">
        <v>4926</v>
      </c>
      <c r="O645" t="s">
        <v>4930</v>
      </c>
    </row>
    <row r="646" spans="1:15" x14ac:dyDescent="0.25">
      <c r="A646" t="s">
        <v>4931</v>
      </c>
      <c r="B646" t="s">
        <v>1986</v>
      </c>
      <c r="D646" t="s">
        <v>4932</v>
      </c>
      <c r="E646" t="s">
        <v>4925</v>
      </c>
      <c r="G646" t="s">
        <v>4926</v>
      </c>
      <c r="O646" t="s">
        <v>4932</v>
      </c>
    </row>
    <row r="647" spans="1:15" x14ac:dyDescent="0.25">
      <c r="A647" t="s">
        <v>4933</v>
      </c>
      <c r="B647" t="s">
        <v>1987</v>
      </c>
      <c r="D647" t="s">
        <v>4934</v>
      </c>
      <c r="E647" t="s">
        <v>4925</v>
      </c>
      <c r="G647" t="s">
        <v>4926</v>
      </c>
      <c r="O647" t="s">
        <v>4934</v>
      </c>
    </row>
    <row r="648" spans="1:15" x14ac:dyDescent="0.25">
      <c r="A648" t="s">
        <v>4935</v>
      </c>
      <c r="B648" t="s">
        <v>1988</v>
      </c>
      <c r="D648" t="s">
        <v>4936</v>
      </c>
      <c r="E648" t="s">
        <v>4925</v>
      </c>
      <c r="G648" t="s">
        <v>4926</v>
      </c>
      <c r="O648" t="s">
        <v>4936</v>
      </c>
    </row>
    <row r="649" spans="1:15" x14ac:dyDescent="0.25">
      <c r="A649" t="s">
        <v>4937</v>
      </c>
      <c r="B649" t="s">
        <v>1989</v>
      </c>
      <c r="D649" t="s">
        <v>4938</v>
      </c>
      <c r="E649" t="s">
        <v>4925</v>
      </c>
      <c r="G649" t="s">
        <v>4926</v>
      </c>
      <c r="O649" t="s">
        <v>4938</v>
      </c>
    </row>
    <row r="650" spans="1:15" x14ac:dyDescent="0.25">
      <c r="A650" t="s">
        <v>4939</v>
      </c>
      <c r="B650" t="s">
        <v>1990</v>
      </c>
      <c r="D650" t="s">
        <v>4940</v>
      </c>
      <c r="E650" t="s">
        <v>4925</v>
      </c>
      <c r="G650" t="s">
        <v>4926</v>
      </c>
      <c r="O650" t="s">
        <v>4940</v>
      </c>
    </row>
    <row r="651" spans="1:15" x14ac:dyDescent="0.25">
      <c r="A651" t="s">
        <v>4941</v>
      </c>
      <c r="B651" t="s">
        <v>1991</v>
      </c>
      <c r="D651" t="s">
        <v>4942</v>
      </c>
      <c r="E651" t="s">
        <v>4925</v>
      </c>
      <c r="G651" t="s">
        <v>4926</v>
      </c>
      <c r="O651" t="s">
        <v>4942</v>
      </c>
    </row>
    <row r="652" spans="1:15" x14ac:dyDescent="0.25">
      <c r="A652" t="s">
        <v>4943</v>
      </c>
      <c r="B652" t="s">
        <v>1973</v>
      </c>
      <c r="D652" t="s">
        <v>4944</v>
      </c>
      <c r="E652" t="s">
        <v>4925</v>
      </c>
      <c r="G652" t="s">
        <v>4926</v>
      </c>
      <c r="O652" t="s">
        <v>4944</v>
      </c>
    </row>
    <row r="653" spans="1:15" x14ac:dyDescent="0.25">
      <c r="A653" t="s">
        <v>4945</v>
      </c>
      <c r="B653" t="s">
        <v>1974</v>
      </c>
      <c r="D653" t="s">
        <v>4946</v>
      </c>
      <c r="E653" t="s">
        <v>4925</v>
      </c>
      <c r="G653" t="s">
        <v>4926</v>
      </c>
      <c r="O653" t="s">
        <v>4946</v>
      </c>
    </row>
    <row r="654" spans="1:15" x14ac:dyDescent="0.25">
      <c r="A654" t="s">
        <v>4947</v>
      </c>
      <c r="B654" t="s">
        <v>1975</v>
      </c>
      <c r="D654" t="s">
        <v>4948</v>
      </c>
      <c r="E654" t="s">
        <v>4925</v>
      </c>
      <c r="G654" t="s">
        <v>4926</v>
      </c>
      <c r="O654" t="s">
        <v>4948</v>
      </c>
    </row>
    <row r="655" spans="1:15" x14ac:dyDescent="0.25">
      <c r="A655" t="s">
        <v>4949</v>
      </c>
      <c r="B655" t="s">
        <v>1976</v>
      </c>
      <c r="D655" t="s">
        <v>4950</v>
      </c>
      <c r="E655" t="s">
        <v>4925</v>
      </c>
      <c r="G655" t="s">
        <v>4926</v>
      </c>
      <c r="O655" t="s">
        <v>4950</v>
      </c>
    </row>
    <row r="656" spans="1:15" x14ac:dyDescent="0.25">
      <c r="A656" t="s">
        <v>4951</v>
      </c>
      <c r="B656" t="s">
        <v>1977</v>
      </c>
      <c r="D656" t="s">
        <v>4952</v>
      </c>
      <c r="E656" t="s">
        <v>4925</v>
      </c>
      <c r="G656" t="s">
        <v>4926</v>
      </c>
      <c r="O656" t="s">
        <v>4952</v>
      </c>
    </row>
    <row r="657" spans="1:15" x14ac:dyDescent="0.25">
      <c r="A657" t="s">
        <v>4953</v>
      </c>
      <c r="B657" t="s">
        <v>1978</v>
      </c>
      <c r="D657" t="s">
        <v>4954</v>
      </c>
      <c r="E657" t="s">
        <v>4925</v>
      </c>
      <c r="G657" t="s">
        <v>4926</v>
      </c>
      <c r="O657" t="s">
        <v>4954</v>
      </c>
    </row>
    <row r="658" spans="1:15" x14ac:dyDescent="0.25">
      <c r="A658" t="s">
        <v>4955</v>
      </c>
      <c r="B658" t="s">
        <v>1979</v>
      </c>
      <c r="D658" t="s">
        <v>4956</v>
      </c>
      <c r="E658" t="s">
        <v>4925</v>
      </c>
      <c r="G658" t="s">
        <v>4926</v>
      </c>
      <c r="O658" t="s">
        <v>4956</v>
      </c>
    </row>
    <row r="659" spans="1:15" x14ac:dyDescent="0.25">
      <c r="A659" t="s">
        <v>4957</v>
      </c>
      <c r="B659" t="s">
        <v>1980</v>
      </c>
      <c r="D659" t="s">
        <v>4958</v>
      </c>
      <c r="E659" t="s">
        <v>4925</v>
      </c>
      <c r="G659" t="s">
        <v>4926</v>
      </c>
      <c r="O659" t="s">
        <v>4958</v>
      </c>
    </row>
    <row r="660" spans="1:15" x14ac:dyDescent="0.25">
      <c r="A660" t="s">
        <v>4959</v>
      </c>
      <c r="B660" t="s">
        <v>1981</v>
      </c>
      <c r="D660" t="s">
        <v>4960</v>
      </c>
      <c r="E660" t="s">
        <v>4925</v>
      </c>
      <c r="G660" t="s">
        <v>4926</v>
      </c>
      <c r="O660" t="s">
        <v>4960</v>
      </c>
    </row>
    <row r="661" spans="1:15" x14ac:dyDescent="0.25">
      <c r="A661" t="s">
        <v>4961</v>
      </c>
      <c r="B661" t="s">
        <v>1982</v>
      </c>
      <c r="D661" t="s">
        <v>4962</v>
      </c>
      <c r="E661" t="s">
        <v>4925</v>
      </c>
      <c r="G661" t="s">
        <v>4926</v>
      </c>
      <c r="O661" t="s">
        <v>4962</v>
      </c>
    </row>
    <row r="662" spans="1:15" x14ac:dyDescent="0.25">
      <c r="A662" t="s">
        <v>4963</v>
      </c>
      <c r="B662" t="s">
        <v>1984</v>
      </c>
      <c r="D662" t="s">
        <v>4964</v>
      </c>
      <c r="E662" t="s">
        <v>4925</v>
      </c>
      <c r="G662" t="s">
        <v>4926</v>
      </c>
      <c r="O662" t="s">
        <v>4964</v>
      </c>
    </row>
    <row r="663" spans="1:15" x14ac:dyDescent="0.25">
      <c r="A663" t="s">
        <v>4965</v>
      </c>
      <c r="B663" t="s">
        <v>1995</v>
      </c>
      <c r="D663" t="s">
        <v>4966</v>
      </c>
      <c r="E663" t="s">
        <v>4967</v>
      </c>
      <c r="G663" t="s">
        <v>4968</v>
      </c>
      <c r="O663" t="s">
        <v>4966</v>
      </c>
    </row>
    <row r="664" spans="1:15" x14ac:dyDescent="0.25">
      <c r="A664" t="s">
        <v>4969</v>
      </c>
      <c r="B664" t="s">
        <v>1996</v>
      </c>
      <c r="D664" t="s">
        <v>4970</v>
      </c>
      <c r="E664" t="s">
        <v>4967</v>
      </c>
      <c r="G664" t="s">
        <v>4968</v>
      </c>
      <c r="O664" t="s">
        <v>4970</v>
      </c>
    </row>
    <row r="665" spans="1:15" x14ac:dyDescent="0.25">
      <c r="A665" t="s">
        <v>4971</v>
      </c>
      <c r="B665" t="s">
        <v>2009</v>
      </c>
      <c r="D665" t="s">
        <v>4972</v>
      </c>
      <c r="E665" t="s">
        <v>4967</v>
      </c>
      <c r="G665" t="s">
        <v>4968</v>
      </c>
      <c r="O665" t="s">
        <v>4972</v>
      </c>
    </row>
    <row r="666" spans="1:15" x14ac:dyDescent="0.25">
      <c r="A666" t="s">
        <v>4973</v>
      </c>
      <c r="B666" t="s">
        <v>2010</v>
      </c>
      <c r="D666" t="s">
        <v>4974</v>
      </c>
      <c r="E666" t="s">
        <v>4967</v>
      </c>
      <c r="G666" t="s">
        <v>4968</v>
      </c>
      <c r="O666" t="s">
        <v>4974</v>
      </c>
    </row>
    <row r="667" spans="1:15" x14ac:dyDescent="0.25">
      <c r="A667" t="s">
        <v>4975</v>
      </c>
      <c r="B667" t="s">
        <v>2011</v>
      </c>
      <c r="D667" t="s">
        <v>4976</v>
      </c>
      <c r="E667" t="s">
        <v>4967</v>
      </c>
      <c r="G667" t="s">
        <v>4968</v>
      </c>
      <c r="O667" t="s">
        <v>4976</v>
      </c>
    </row>
    <row r="668" spans="1:15" x14ac:dyDescent="0.25">
      <c r="A668" t="s">
        <v>4977</v>
      </c>
      <c r="B668" t="s">
        <v>2012</v>
      </c>
      <c r="D668" t="s">
        <v>4978</v>
      </c>
      <c r="E668" t="s">
        <v>4967</v>
      </c>
      <c r="G668" t="s">
        <v>4968</v>
      </c>
      <c r="O668" t="s">
        <v>4978</v>
      </c>
    </row>
    <row r="669" spans="1:15" x14ac:dyDescent="0.25">
      <c r="A669" t="s">
        <v>4979</v>
      </c>
      <c r="B669" t="s">
        <v>2013</v>
      </c>
      <c r="D669" t="s">
        <v>4980</v>
      </c>
      <c r="E669" t="s">
        <v>4967</v>
      </c>
      <c r="G669" t="s">
        <v>4968</v>
      </c>
      <c r="O669" t="s">
        <v>4980</v>
      </c>
    </row>
    <row r="670" spans="1:15" x14ac:dyDescent="0.25">
      <c r="A670" t="s">
        <v>4981</v>
      </c>
      <c r="B670" t="s">
        <v>2014</v>
      </c>
      <c r="D670" t="s">
        <v>4982</v>
      </c>
      <c r="E670" t="s">
        <v>4967</v>
      </c>
      <c r="G670" t="s">
        <v>4968</v>
      </c>
      <c r="O670" t="s">
        <v>4982</v>
      </c>
    </row>
    <row r="671" spans="1:15" x14ac:dyDescent="0.25">
      <c r="A671" t="s">
        <v>4983</v>
      </c>
      <c r="B671" t="s">
        <v>2015</v>
      </c>
      <c r="D671" t="s">
        <v>4984</v>
      </c>
      <c r="E671" t="s">
        <v>4967</v>
      </c>
      <c r="G671" t="s">
        <v>4968</v>
      </c>
      <c r="O671" t="s">
        <v>4984</v>
      </c>
    </row>
    <row r="672" spans="1:15" x14ac:dyDescent="0.25">
      <c r="A672" t="s">
        <v>4985</v>
      </c>
      <c r="B672" t="s">
        <v>1997</v>
      </c>
      <c r="D672" t="s">
        <v>4986</v>
      </c>
      <c r="E672" t="s">
        <v>4967</v>
      </c>
      <c r="G672" t="s">
        <v>4968</v>
      </c>
      <c r="O672" t="s">
        <v>4986</v>
      </c>
    </row>
    <row r="673" spans="1:15" x14ac:dyDescent="0.25">
      <c r="A673" t="s">
        <v>4987</v>
      </c>
      <c r="B673" t="s">
        <v>1998</v>
      </c>
      <c r="D673" t="s">
        <v>4988</v>
      </c>
      <c r="E673" t="s">
        <v>4967</v>
      </c>
      <c r="G673" t="s">
        <v>4968</v>
      </c>
      <c r="O673" t="s">
        <v>4988</v>
      </c>
    </row>
    <row r="674" spans="1:15" x14ac:dyDescent="0.25">
      <c r="A674" t="s">
        <v>4989</v>
      </c>
      <c r="B674" t="s">
        <v>1999</v>
      </c>
      <c r="D674" t="s">
        <v>4990</v>
      </c>
      <c r="E674" t="s">
        <v>4967</v>
      </c>
      <c r="G674" t="s">
        <v>4968</v>
      </c>
      <c r="O674" t="s">
        <v>4990</v>
      </c>
    </row>
    <row r="675" spans="1:15" x14ac:dyDescent="0.25">
      <c r="A675" t="s">
        <v>4991</v>
      </c>
      <c r="B675" t="s">
        <v>2000</v>
      </c>
      <c r="D675" t="s">
        <v>4992</v>
      </c>
      <c r="E675" t="s">
        <v>4967</v>
      </c>
      <c r="G675" t="s">
        <v>4968</v>
      </c>
      <c r="O675" t="s">
        <v>4992</v>
      </c>
    </row>
    <row r="676" spans="1:15" x14ac:dyDescent="0.25">
      <c r="A676" t="s">
        <v>4993</v>
      </c>
      <c r="B676" t="s">
        <v>2001</v>
      </c>
      <c r="D676" t="s">
        <v>4994</v>
      </c>
      <c r="E676" t="s">
        <v>4967</v>
      </c>
      <c r="G676" t="s">
        <v>4968</v>
      </c>
      <c r="O676" t="s">
        <v>4994</v>
      </c>
    </row>
    <row r="677" spans="1:15" x14ac:dyDescent="0.25">
      <c r="A677" t="s">
        <v>4995</v>
      </c>
      <c r="B677" t="s">
        <v>2002</v>
      </c>
      <c r="D677" t="s">
        <v>4996</v>
      </c>
      <c r="E677" t="s">
        <v>4967</v>
      </c>
      <c r="G677" t="s">
        <v>4968</v>
      </c>
      <c r="O677" t="s">
        <v>4996</v>
      </c>
    </row>
    <row r="678" spans="1:15" x14ac:dyDescent="0.25">
      <c r="A678" t="s">
        <v>4997</v>
      </c>
      <c r="B678" t="s">
        <v>2003</v>
      </c>
      <c r="D678" t="s">
        <v>4998</v>
      </c>
      <c r="E678" t="s">
        <v>4967</v>
      </c>
      <c r="G678" t="s">
        <v>4968</v>
      </c>
      <c r="O678" t="s">
        <v>4998</v>
      </c>
    </row>
    <row r="679" spans="1:15" x14ac:dyDescent="0.25">
      <c r="A679" t="s">
        <v>4999</v>
      </c>
      <c r="B679" t="s">
        <v>2004</v>
      </c>
      <c r="D679" t="s">
        <v>5000</v>
      </c>
      <c r="E679" t="s">
        <v>4967</v>
      </c>
      <c r="G679" t="s">
        <v>4968</v>
      </c>
      <c r="O679" t="s">
        <v>5000</v>
      </c>
    </row>
    <row r="680" spans="1:15" x14ac:dyDescent="0.25">
      <c r="A680" t="s">
        <v>5001</v>
      </c>
      <c r="B680" t="s">
        <v>2005</v>
      </c>
      <c r="D680" t="s">
        <v>5002</v>
      </c>
      <c r="E680" t="s">
        <v>4967</v>
      </c>
      <c r="G680" t="s">
        <v>4968</v>
      </c>
      <c r="O680" t="s">
        <v>5002</v>
      </c>
    </row>
    <row r="681" spans="1:15" x14ac:dyDescent="0.25">
      <c r="A681" t="s">
        <v>5003</v>
      </c>
      <c r="B681" t="s">
        <v>2006</v>
      </c>
      <c r="D681" t="s">
        <v>5004</v>
      </c>
      <c r="E681" t="s">
        <v>4967</v>
      </c>
      <c r="G681" t="s">
        <v>4968</v>
      </c>
      <c r="O681" t="s">
        <v>5004</v>
      </c>
    </row>
    <row r="682" spans="1:15" x14ac:dyDescent="0.25">
      <c r="A682" t="s">
        <v>5005</v>
      </c>
      <c r="B682" t="s">
        <v>2008</v>
      </c>
      <c r="D682" t="s">
        <v>5006</v>
      </c>
      <c r="E682" t="s">
        <v>4967</v>
      </c>
      <c r="G682" t="s">
        <v>4968</v>
      </c>
      <c r="O682" t="s">
        <v>5006</v>
      </c>
    </row>
    <row r="683" spans="1:15" x14ac:dyDescent="0.25">
      <c r="A683" t="s">
        <v>5007</v>
      </c>
      <c r="B683" t="s">
        <v>2019</v>
      </c>
      <c r="D683" t="s">
        <v>5008</v>
      </c>
      <c r="E683" t="s">
        <v>5009</v>
      </c>
      <c r="G683" t="s">
        <v>5010</v>
      </c>
      <c r="O683" t="s">
        <v>5008</v>
      </c>
    </row>
    <row r="684" spans="1:15" x14ac:dyDescent="0.25">
      <c r="A684" t="s">
        <v>5011</v>
      </c>
      <c r="B684" t="s">
        <v>2020</v>
      </c>
      <c r="D684" t="s">
        <v>5012</v>
      </c>
      <c r="E684" t="s">
        <v>5009</v>
      </c>
      <c r="G684" t="s">
        <v>5010</v>
      </c>
      <c r="O684" t="s">
        <v>5012</v>
      </c>
    </row>
    <row r="685" spans="1:15" x14ac:dyDescent="0.25">
      <c r="A685" t="s">
        <v>5013</v>
      </c>
      <c r="B685" t="s">
        <v>2033</v>
      </c>
      <c r="D685" t="s">
        <v>5014</v>
      </c>
      <c r="E685" t="s">
        <v>5009</v>
      </c>
      <c r="G685" t="s">
        <v>5010</v>
      </c>
      <c r="O685" t="s">
        <v>5014</v>
      </c>
    </row>
    <row r="686" spans="1:15" x14ac:dyDescent="0.25">
      <c r="A686" t="s">
        <v>5015</v>
      </c>
      <c r="B686" t="s">
        <v>2034</v>
      </c>
      <c r="D686" t="s">
        <v>5016</v>
      </c>
      <c r="E686" t="s">
        <v>5009</v>
      </c>
      <c r="G686" t="s">
        <v>5010</v>
      </c>
      <c r="O686" t="s">
        <v>5016</v>
      </c>
    </row>
    <row r="687" spans="1:15" x14ac:dyDescent="0.25">
      <c r="A687" t="s">
        <v>5017</v>
      </c>
      <c r="B687" t="s">
        <v>2035</v>
      </c>
      <c r="D687" t="s">
        <v>5018</v>
      </c>
      <c r="E687" t="s">
        <v>5009</v>
      </c>
      <c r="G687" t="s">
        <v>5010</v>
      </c>
      <c r="O687" t="s">
        <v>5018</v>
      </c>
    </row>
    <row r="688" spans="1:15" x14ac:dyDescent="0.25">
      <c r="A688" t="s">
        <v>5019</v>
      </c>
      <c r="B688" t="s">
        <v>2036</v>
      </c>
      <c r="D688" t="s">
        <v>5020</v>
      </c>
      <c r="E688" t="s">
        <v>5009</v>
      </c>
      <c r="G688" t="s">
        <v>5010</v>
      </c>
      <c r="O688" t="s">
        <v>5020</v>
      </c>
    </row>
    <row r="689" spans="1:15" x14ac:dyDescent="0.25">
      <c r="A689" t="s">
        <v>5021</v>
      </c>
      <c r="B689" t="s">
        <v>2037</v>
      </c>
      <c r="D689" t="s">
        <v>5022</v>
      </c>
      <c r="E689" t="s">
        <v>5009</v>
      </c>
      <c r="G689" t="s">
        <v>5010</v>
      </c>
      <c r="O689" t="s">
        <v>5022</v>
      </c>
    </row>
    <row r="690" spans="1:15" x14ac:dyDescent="0.25">
      <c r="A690" t="s">
        <v>5023</v>
      </c>
      <c r="B690" t="s">
        <v>2038</v>
      </c>
      <c r="D690" t="s">
        <v>5024</v>
      </c>
      <c r="E690" t="s">
        <v>5009</v>
      </c>
      <c r="G690" t="s">
        <v>5010</v>
      </c>
      <c r="O690" t="s">
        <v>5024</v>
      </c>
    </row>
    <row r="691" spans="1:15" x14ac:dyDescent="0.25">
      <c r="A691" t="s">
        <v>5025</v>
      </c>
      <c r="B691" t="s">
        <v>2039</v>
      </c>
      <c r="D691" t="s">
        <v>5026</v>
      </c>
      <c r="E691" t="s">
        <v>5009</v>
      </c>
      <c r="G691" t="s">
        <v>5010</v>
      </c>
      <c r="O691" t="s">
        <v>5026</v>
      </c>
    </row>
    <row r="692" spans="1:15" x14ac:dyDescent="0.25">
      <c r="A692" t="s">
        <v>5027</v>
      </c>
      <c r="B692" t="s">
        <v>2021</v>
      </c>
      <c r="D692" t="s">
        <v>5028</v>
      </c>
      <c r="E692" t="s">
        <v>5009</v>
      </c>
      <c r="G692" t="s">
        <v>5010</v>
      </c>
      <c r="O692" t="s">
        <v>5028</v>
      </c>
    </row>
    <row r="693" spans="1:15" x14ac:dyDescent="0.25">
      <c r="A693" t="s">
        <v>5029</v>
      </c>
      <c r="B693" t="s">
        <v>2022</v>
      </c>
      <c r="D693" t="s">
        <v>5030</v>
      </c>
      <c r="E693" t="s">
        <v>5009</v>
      </c>
      <c r="G693" t="s">
        <v>5010</v>
      </c>
      <c r="O693" t="s">
        <v>5030</v>
      </c>
    </row>
    <row r="694" spans="1:15" x14ac:dyDescent="0.25">
      <c r="A694" t="s">
        <v>5031</v>
      </c>
      <c r="B694" t="s">
        <v>2023</v>
      </c>
      <c r="D694" t="s">
        <v>5032</v>
      </c>
      <c r="E694" t="s">
        <v>5009</v>
      </c>
      <c r="G694" t="s">
        <v>5010</v>
      </c>
      <c r="O694" t="s">
        <v>5032</v>
      </c>
    </row>
    <row r="695" spans="1:15" x14ac:dyDescent="0.25">
      <c r="A695" t="s">
        <v>5033</v>
      </c>
      <c r="B695" t="s">
        <v>2024</v>
      </c>
      <c r="D695" t="s">
        <v>5034</v>
      </c>
      <c r="E695" t="s">
        <v>5009</v>
      </c>
      <c r="G695" t="s">
        <v>5010</v>
      </c>
      <c r="O695" t="s">
        <v>5034</v>
      </c>
    </row>
    <row r="696" spans="1:15" x14ac:dyDescent="0.25">
      <c r="A696" t="s">
        <v>5035</v>
      </c>
      <c r="B696" t="s">
        <v>2025</v>
      </c>
      <c r="D696" t="s">
        <v>5036</v>
      </c>
      <c r="E696" t="s">
        <v>5009</v>
      </c>
      <c r="G696" t="s">
        <v>5010</v>
      </c>
      <c r="O696" t="s">
        <v>5036</v>
      </c>
    </row>
    <row r="697" spans="1:15" x14ac:dyDescent="0.25">
      <c r="A697" t="s">
        <v>5037</v>
      </c>
      <c r="B697" t="s">
        <v>2026</v>
      </c>
      <c r="D697" t="s">
        <v>5038</v>
      </c>
      <c r="E697" t="s">
        <v>5009</v>
      </c>
      <c r="G697" t="s">
        <v>5010</v>
      </c>
      <c r="O697" t="s">
        <v>5038</v>
      </c>
    </row>
    <row r="698" spans="1:15" x14ac:dyDescent="0.25">
      <c r="A698" t="s">
        <v>5039</v>
      </c>
      <c r="B698" t="s">
        <v>2027</v>
      </c>
      <c r="D698" t="s">
        <v>5040</v>
      </c>
      <c r="E698" t="s">
        <v>5009</v>
      </c>
      <c r="G698" t="s">
        <v>5010</v>
      </c>
      <c r="O698" t="s">
        <v>5040</v>
      </c>
    </row>
    <row r="699" spans="1:15" x14ac:dyDescent="0.25">
      <c r="A699" t="s">
        <v>5041</v>
      </c>
      <c r="B699" t="s">
        <v>2028</v>
      </c>
      <c r="D699" t="s">
        <v>5042</v>
      </c>
      <c r="E699" t="s">
        <v>5009</v>
      </c>
      <c r="G699" t="s">
        <v>5010</v>
      </c>
      <c r="O699" t="s">
        <v>5042</v>
      </c>
    </row>
    <row r="700" spans="1:15" x14ac:dyDescent="0.25">
      <c r="A700" t="s">
        <v>5043</v>
      </c>
      <c r="B700" t="s">
        <v>2029</v>
      </c>
      <c r="D700" t="s">
        <v>5044</v>
      </c>
      <c r="E700" t="s">
        <v>5009</v>
      </c>
      <c r="G700" t="s">
        <v>5010</v>
      </c>
      <c r="O700" t="s">
        <v>5044</v>
      </c>
    </row>
    <row r="701" spans="1:15" x14ac:dyDescent="0.25">
      <c r="A701" t="s">
        <v>5045</v>
      </c>
      <c r="B701" t="s">
        <v>2030</v>
      </c>
      <c r="D701" t="s">
        <v>5046</v>
      </c>
      <c r="E701" t="s">
        <v>5009</v>
      </c>
      <c r="G701" t="s">
        <v>5010</v>
      </c>
      <c r="O701" t="s">
        <v>5046</v>
      </c>
    </row>
    <row r="702" spans="1:15" x14ac:dyDescent="0.25">
      <c r="A702" t="s">
        <v>5047</v>
      </c>
      <c r="B702" t="s">
        <v>2032</v>
      </c>
      <c r="D702" t="s">
        <v>5048</v>
      </c>
      <c r="E702" t="s">
        <v>5009</v>
      </c>
      <c r="G702" t="s">
        <v>5010</v>
      </c>
      <c r="O702" t="s">
        <v>5048</v>
      </c>
    </row>
    <row r="703" spans="1:15" x14ac:dyDescent="0.25">
      <c r="A703" t="s">
        <v>5049</v>
      </c>
      <c r="B703" t="s">
        <v>2045</v>
      </c>
      <c r="D703" t="s">
        <v>5050</v>
      </c>
      <c r="E703" t="s">
        <v>5051</v>
      </c>
      <c r="G703" t="s">
        <v>5052</v>
      </c>
      <c r="O703" t="s">
        <v>5050</v>
      </c>
    </row>
    <row r="704" spans="1:15" x14ac:dyDescent="0.25">
      <c r="A704" t="s">
        <v>5053</v>
      </c>
      <c r="B704" t="s">
        <v>2046</v>
      </c>
      <c r="D704" t="s">
        <v>5054</v>
      </c>
      <c r="E704" t="s">
        <v>5051</v>
      </c>
      <c r="G704" t="s">
        <v>5052</v>
      </c>
      <c r="O704" t="s">
        <v>5054</v>
      </c>
    </row>
    <row r="705" spans="1:15" x14ac:dyDescent="0.25">
      <c r="A705" t="s">
        <v>5055</v>
      </c>
      <c r="B705" t="s">
        <v>2059</v>
      </c>
      <c r="D705" t="s">
        <v>5056</v>
      </c>
      <c r="E705" t="s">
        <v>5051</v>
      </c>
      <c r="G705" t="s">
        <v>5052</v>
      </c>
      <c r="O705" t="s">
        <v>5056</v>
      </c>
    </row>
    <row r="706" spans="1:15" x14ac:dyDescent="0.25">
      <c r="A706" t="s">
        <v>5057</v>
      </c>
      <c r="B706" t="s">
        <v>2060</v>
      </c>
      <c r="D706" t="s">
        <v>5058</v>
      </c>
      <c r="E706" t="s">
        <v>5051</v>
      </c>
      <c r="G706" t="s">
        <v>5052</v>
      </c>
      <c r="O706" t="s">
        <v>5058</v>
      </c>
    </row>
    <row r="707" spans="1:15" x14ac:dyDescent="0.25">
      <c r="A707" t="s">
        <v>5059</v>
      </c>
      <c r="B707" t="s">
        <v>2061</v>
      </c>
      <c r="D707" t="s">
        <v>5060</v>
      </c>
      <c r="E707" t="s">
        <v>5051</v>
      </c>
      <c r="G707" t="s">
        <v>5052</v>
      </c>
      <c r="O707" t="s">
        <v>5060</v>
      </c>
    </row>
    <row r="708" spans="1:15" x14ac:dyDescent="0.25">
      <c r="A708" t="s">
        <v>5061</v>
      </c>
      <c r="B708" t="s">
        <v>2062</v>
      </c>
      <c r="D708" t="s">
        <v>5062</v>
      </c>
      <c r="E708" t="s">
        <v>5051</v>
      </c>
      <c r="G708" t="s">
        <v>5052</v>
      </c>
      <c r="O708" t="s">
        <v>5062</v>
      </c>
    </row>
    <row r="709" spans="1:15" x14ac:dyDescent="0.25">
      <c r="A709" t="s">
        <v>5063</v>
      </c>
      <c r="B709" t="s">
        <v>2063</v>
      </c>
      <c r="D709" t="s">
        <v>5064</v>
      </c>
      <c r="E709" t="s">
        <v>5051</v>
      </c>
      <c r="G709" t="s">
        <v>5052</v>
      </c>
      <c r="O709" t="s">
        <v>5064</v>
      </c>
    </row>
    <row r="710" spans="1:15" x14ac:dyDescent="0.25">
      <c r="A710" t="s">
        <v>5065</v>
      </c>
      <c r="B710" t="s">
        <v>2064</v>
      </c>
      <c r="D710" t="s">
        <v>5066</v>
      </c>
      <c r="E710" t="s">
        <v>5051</v>
      </c>
      <c r="G710" t="s">
        <v>5052</v>
      </c>
      <c r="O710" t="s">
        <v>5066</v>
      </c>
    </row>
    <row r="711" spans="1:15" x14ac:dyDescent="0.25">
      <c r="A711" t="s">
        <v>5067</v>
      </c>
      <c r="B711" t="s">
        <v>2065</v>
      </c>
      <c r="D711" t="s">
        <v>5068</v>
      </c>
      <c r="E711" t="s">
        <v>5051</v>
      </c>
      <c r="G711" t="s">
        <v>5052</v>
      </c>
      <c r="O711" t="s">
        <v>5068</v>
      </c>
    </row>
    <row r="712" spans="1:15" x14ac:dyDescent="0.25">
      <c r="A712" t="s">
        <v>5069</v>
      </c>
      <c r="B712" t="s">
        <v>2047</v>
      </c>
      <c r="D712" t="s">
        <v>5070</v>
      </c>
      <c r="E712" t="s">
        <v>5051</v>
      </c>
      <c r="G712" t="s">
        <v>5052</v>
      </c>
      <c r="O712" t="s">
        <v>5070</v>
      </c>
    </row>
    <row r="713" spans="1:15" x14ac:dyDescent="0.25">
      <c r="A713" t="s">
        <v>5071</v>
      </c>
      <c r="B713" t="s">
        <v>2048</v>
      </c>
      <c r="D713" t="s">
        <v>5072</v>
      </c>
      <c r="E713" t="s">
        <v>5051</v>
      </c>
      <c r="G713" t="s">
        <v>5052</v>
      </c>
      <c r="O713" t="s">
        <v>5072</v>
      </c>
    </row>
    <row r="714" spans="1:15" x14ac:dyDescent="0.25">
      <c r="A714" t="s">
        <v>5073</v>
      </c>
      <c r="B714" t="s">
        <v>2049</v>
      </c>
      <c r="D714" t="s">
        <v>5074</v>
      </c>
      <c r="E714" t="s">
        <v>5051</v>
      </c>
      <c r="G714" t="s">
        <v>5052</v>
      </c>
      <c r="O714" t="s">
        <v>5074</v>
      </c>
    </row>
    <row r="715" spans="1:15" x14ac:dyDescent="0.25">
      <c r="A715" t="s">
        <v>5075</v>
      </c>
      <c r="B715" t="s">
        <v>2050</v>
      </c>
      <c r="D715" t="s">
        <v>5076</v>
      </c>
      <c r="E715" t="s">
        <v>5051</v>
      </c>
      <c r="G715" t="s">
        <v>5052</v>
      </c>
      <c r="O715" t="s">
        <v>5076</v>
      </c>
    </row>
    <row r="716" spans="1:15" x14ac:dyDescent="0.25">
      <c r="A716" t="s">
        <v>5077</v>
      </c>
      <c r="B716" t="s">
        <v>2051</v>
      </c>
      <c r="D716" t="s">
        <v>5078</v>
      </c>
      <c r="E716" t="s">
        <v>5051</v>
      </c>
      <c r="G716" t="s">
        <v>5052</v>
      </c>
      <c r="O716" t="s">
        <v>5078</v>
      </c>
    </row>
    <row r="717" spans="1:15" x14ac:dyDescent="0.25">
      <c r="A717" t="s">
        <v>5079</v>
      </c>
      <c r="B717" t="s">
        <v>2052</v>
      </c>
      <c r="D717" t="s">
        <v>5080</v>
      </c>
      <c r="E717" t="s">
        <v>5051</v>
      </c>
      <c r="G717" t="s">
        <v>5052</v>
      </c>
      <c r="O717" t="s">
        <v>5080</v>
      </c>
    </row>
    <row r="718" spans="1:15" x14ac:dyDescent="0.25">
      <c r="A718" t="s">
        <v>5081</v>
      </c>
      <c r="B718" t="s">
        <v>2053</v>
      </c>
      <c r="D718" t="s">
        <v>5082</v>
      </c>
      <c r="E718" t="s">
        <v>5051</v>
      </c>
      <c r="G718" t="s">
        <v>5052</v>
      </c>
      <c r="O718" t="s">
        <v>5082</v>
      </c>
    </row>
    <row r="719" spans="1:15" x14ac:dyDescent="0.25">
      <c r="A719" t="s">
        <v>5083</v>
      </c>
      <c r="B719" t="s">
        <v>2054</v>
      </c>
      <c r="D719" t="s">
        <v>5084</v>
      </c>
      <c r="E719" t="s">
        <v>5051</v>
      </c>
      <c r="G719" t="s">
        <v>5052</v>
      </c>
      <c r="O719" t="s">
        <v>5084</v>
      </c>
    </row>
    <row r="720" spans="1:15" x14ac:dyDescent="0.25">
      <c r="A720" t="s">
        <v>5085</v>
      </c>
      <c r="B720" t="s">
        <v>2055</v>
      </c>
      <c r="D720" t="s">
        <v>5086</v>
      </c>
      <c r="E720" t="s">
        <v>5051</v>
      </c>
      <c r="G720" t="s">
        <v>5052</v>
      </c>
      <c r="O720" t="s">
        <v>5086</v>
      </c>
    </row>
    <row r="721" spans="1:15" x14ac:dyDescent="0.25">
      <c r="A721" t="s">
        <v>5087</v>
      </c>
      <c r="B721" t="s">
        <v>2056</v>
      </c>
      <c r="D721" t="s">
        <v>5088</v>
      </c>
      <c r="E721" t="s">
        <v>5051</v>
      </c>
      <c r="G721" t="s">
        <v>5052</v>
      </c>
      <c r="O721" t="s">
        <v>5088</v>
      </c>
    </row>
    <row r="722" spans="1:15" x14ac:dyDescent="0.25">
      <c r="A722" t="s">
        <v>5089</v>
      </c>
      <c r="B722" t="s">
        <v>2058</v>
      </c>
      <c r="D722" t="s">
        <v>5090</v>
      </c>
      <c r="E722" t="s">
        <v>5051</v>
      </c>
      <c r="G722" t="s">
        <v>5052</v>
      </c>
      <c r="O722" t="s">
        <v>5090</v>
      </c>
    </row>
    <row r="723" spans="1:15" x14ac:dyDescent="0.25">
      <c r="A723" t="s">
        <v>5091</v>
      </c>
      <c r="B723" t="s">
        <v>2070</v>
      </c>
      <c r="D723" t="s">
        <v>5092</v>
      </c>
      <c r="E723" t="s">
        <v>5093</v>
      </c>
      <c r="G723" t="s">
        <v>5094</v>
      </c>
      <c r="O723" t="s">
        <v>5092</v>
      </c>
    </row>
    <row r="724" spans="1:15" x14ac:dyDescent="0.25">
      <c r="A724" t="s">
        <v>5095</v>
      </c>
      <c r="B724" t="s">
        <v>2071</v>
      </c>
      <c r="D724" t="s">
        <v>5096</v>
      </c>
      <c r="E724" t="s">
        <v>5093</v>
      </c>
      <c r="G724" t="s">
        <v>5094</v>
      </c>
      <c r="O724" t="s">
        <v>5096</v>
      </c>
    </row>
    <row r="725" spans="1:15" x14ac:dyDescent="0.25">
      <c r="A725" t="s">
        <v>5097</v>
      </c>
      <c r="B725" t="s">
        <v>2084</v>
      </c>
      <c r="D725" t="s">
        <v>5098</v>
      </c>
      <c r="E725" t="s">
        <v>5093</v>
      </c>
      <c r="G725" t="s">
        <v>5094</v>
      </c>
      <c r="O725" t="s">
        <v>5098</v>
      </c>
    </row>
    <row r="726" spans="1:15" x14ac:dyDescent="0.25">
      <c r="A726" t="s">
        <v>5099</v>
      </c>
      <c r="B726" t="s">
        <v>2085</v>
      </c>
      <c r="D726" t="s">
        <v>5100</v>
      </c>
      <c r="E726" t="s">
        <v>5093</v>
      </c>
      <c r="G726" t="s">
        <v>5094</v>
      </c>
      <c r="O726" t="s">
        <v>5100</v>
      </c>
    </row>
    <row r="727" spans="1:15" x14ac:dyDescent="0.25">
      <c r="A727" t="s">
        <v>5101</v>
      </c>
      <c r="B727" t="s">
        <v>2086</v>
      </c>
      <c r="D727" t="s">
        <v>5102</v>
      </c>
      <c r="E727" t="s">
        <v>5093</v>
      </c>
      <c r="G727" t="s">
        <v>5094</v>
      </c>
      <c r="O727" t="s">
        <v>5102</v>
      </c>
    </row>
    <row r="728" spans="1:15" x14ac:dyDescent="0.25">
      <c r="A728" t="s">
        <v>5103</v>
      </c>
      <c r="B728" t="s">
        <v>2087</v>
      </c>
      <c r="D728" t="s">
        <v>5104</v>
      </c>
      <c r="E728" t="s">
        <v>5093</v>
      </c>
      <c r="G728" t="s">
        <v>5094</v>
      </c>
      <c r="O728" t="s">
        <v>5104</v>
      </c>
    </row>
    <row r="729" spans="1:15" x14ac:dyDescent="0.25">
      <c r="A729" t="s">
        <v>5105</v>
      </c>
      <c r="B729" t="s">
        <v>2088</v>
      </c>
      <c r="D729" t="s">
        <v>5106</v>
      </c>
      <c r="E729" t="s">
        <v>5093</v>
      </c>
      <c r="G729" t="s">
        <v>5094</v>
      </c>
      <c r="O729" t="s">
        <v>5106</v>
      </c>
    </row>
    <row r="730" spans="1:15" x14ac:dyDescent="0.25">
      <c r="A730" t="s">
        <v>5107</v>
      </c>
      <c r="B730" t="s">
        <v>2089</v>
      </c>
      <c r="D730" t="s">
        <v>5108</v>
      </c>
      <c r="E730" t="s">
        <v>5093</v>
      </c>
      <c r="G730" t="s">
        <v>5094</v>
      </c>
      <c r="O730" t="s">
        <v>5108</v>
      </c>
    </row>
    <row r="731" spans="1:15" x14ac:dyDescent="0.25">
      <c r="A731" t="s">
        <v>5109</v>
      </c>
      <c r="B731" t="s">
        <v>2090</v>
      </c>
      <c r="D731" t="s">
        <v>5110</v>
      </c>
      <c r="E731" t="s">
        <v>5093</v>
      </c>
      <c r="G731" t="s">
        <v>5094</v>
      </c>
      <c r="O731" t="s">
        <v>5110</v>
      </c>
    </row>
    <row r="732" spans="1:15" x14ac:dyDescent="0.25">
      <c r="A732" t="s">
        <v>5111</v>
      </c>
      <c r="B732" t="s">
        <v>2072</v>
      </c>
      <c r="D732" t="s">
        <v>5112</v>
      </c>
      <c r="E732" t="s">
        <v>5093</v>
      </c>
      <c r="G732" t="s">
        <v>5094</v>
      </c>
      <c r="O732" t="s">
        <v>5112</v>
      </c>
    </row>
    <row r="733" spans="1:15" x14ac:dyDescent="0.25">
      <c r="A733" t="s">
        <v>5113</v>
      </c>
      <c r="B733" t="s">
        <v>2073</v>
      </c>
      <c r="D733" t="s">
        <v>5114</v>
      </c>
      <c r="E733" t="s">
        <v>5093</v>
      </c>
      <c r="G733" t="s">
        <v>5094</v>
      </c>
      <c r="O733" t="s">
        <v>5114</v>
      </c>
    </row>
    <row r="734" spans="1:15" x14ac:dyDescent="0.25">
      <c r="A734" t="s">
        <v>5115</v>
      </c>
      <c r="B734" t="s">
        <v>2074</v>
      </c>
      <c r="D734" t="s">
        <v>5116</v>
      </c>
      <c r="E734" t="s">
        <v>5093</v>
      </c>
      <c r="G734" t="s">
        <v>5094</v>
      </c>
      <c r="O734" t="s">
        <v>5116</v>
      </c>
    </row>
    <row r="735" spans="1:15" x14ac:dyDescent="0.25">
      <c r="A735" t="s">
        <v>5117</v>
      </c>
      <c r="B735" t="s">
        <v>2075</v>
      </c>
      <c r="D735" t="s">
        <v>5118</v>
      </c>
      <c r="E735" t="s">
        <v>5093</v>
      </c>
      <c r="G735" t="s">
        <v>5094</v>
      </c>
      <c r="O735" t="s">
        <v>5118</v>
      </c>
    </row>
    <row r="736" spans="1:15" x14ac:dyDescent="0.25">
      <c r="A736" t="s">
        <v>5119</v>
      </c>
      <c r="B736" t="s">
        <v>2076</v>
      </c>
      <c r="D736" t="s">
        <v>5120</v>
      </c>
      <c r="E736" t="s">
        <v>5093</v>
      </c>
      <c r="G736" t="s">
        <v>5094</v>
      </c>
      <c r="O736" t="s">
        <v>5120</v>
      </c>
    </row>
    <row r="737" spans="1:15" x14ac:dyDescent="0.25">
      <c r="A737" t="s">
        <v>5121</v>
      </c>
      <c r="B737" t="s">
        <v>2077</v>
      </c>
      <c r="D737" t="s">
        <v>5122</v>
      </c>
      <c r="E737" t="s">
        <v>5093</v>
      </c>
      <c r="G737" t="s">
        <v>5094</v>
      </c>
      <c r="O737" t="s">
        <v>5122</v>
      </c>
    </row>
    <row r="738" spans="1:15" x14ac:dyDescent="0.25">
      <c r="A738" t="s">
        <v>5123</v>
      </c>
      <c r="B738" t="s">
        <v>2078</v>
      </c>
      <c r="D738" t="s">
        <v>5124</v>
      </c>
      <c r="E738" t="s">
        <v>5093</v>
      </c>
      <c r="G738" t="s">
        <v>5094</v>
      </c>
      <c r="O738" t="s">
        <v>5124</v>
      </c>
    </row>
    <row r="739" spans="1:15" x14ac:dyDescent="0.25">
      <c r="A739" t="s">
        <v>5125</v>
      </c>
      <c r="B739" t="s">
        <v>2079</v>
      </c>
      <c r="D739" t="s">
        <v>5126</v>
      </c>
      <c r="E739" t="s">
        <v>5093</v>
      </c>
      <c r="G739" t="s">
        <v>5094</v>
      </c>
      <c r="O739" t="s">
        <v>5126</v>
      </c>
    </row>
    <row r="740" spans="1:15" x14ac:dyDescent="0.25">
      <c r="A740" t="s">
        <v>5127</v>
      </c>
      <c r="B740" t="s">
        <v>2080</v>
      </c>
      <c r="D740" t="s">
        <v>5128</v>
      </c>
      <c r="E740" t="s">
        <v>5093</v>
      </c>
      <c r="G740" t="s">
        <v>5094</v>
      </c>
      <c r="O740" t="s">
        <v>5128</v>
      </c>
    </row>
    <row r="741" spans="1:15" x14ac:dyDescent="0.25">
      <c r="A741" t="s">
        <v>5129</v>
      </c>
      <c r="B741" t="s">
        <v>2081</v>
      </c>
      <c r="D741" t="s">
        <v>5130</v>
      </c>
      <c r="E741" t="s">
        <v>5093</v>
      </c>
      <c r="G741" t="s">
        <v>5094</v>
      </c>
      <c r="O741" t="s">
        <v>5130</v>
      </c>
    </row>
    <row r="742" spans="1:15" x14ac:dyDescent="0.25">
      <c r="A742" t="s">
        <v>5131</v>
      </c>
      <c r="B742" t="s">
        <v>2083</v>
      </c>
      <c r="D742" t="s">
        <v>5132</v>
      </c>
      <c r="E742" t="s">
        <v>5093</v>
      </c>
      <c r="G742" t="s">
        <v>5094</v>
      </c>
      <c r="O742" t="s">
        <v>5132</v>
      </c>
    </row>
    <row r="743" spans="1:15" x14ac:dyDescent="0.25">
      <c r="A743" t="s">
        <v>5133</v>
      </c>
      <c r="B743" t="s">
        <v>2095</v>
      </c>
      <c r="D743" t="s">
        <v>5134</v>
      </c>
      <c r="E743" t="s">
        <v>5135</v>
      </c>
      <c r="G743" t="s">
        <v>5136</v>
      </c>
      <c r="O743" t="s">
        <v>5134</v>
      </c>
    </row>
    <row r="744" spans="1:15" x14ac:dyDescent="0.25">
      <c r="A744" t="s">
        <v>5137</v>
      </c>
      <c r="B744" t="s">
        <v>2096</v>
      </c>
      <c r="D744" t="s">
        <v>5138</v>
      </c>
      <c r="E744" t="s">
        <v>5135</v>
      </c>
      <c r="G744" t="s">
        <v>5136</v>
      </c>
      <c r="O744" t="s">
        <v>5138</v>
      </c>
    </row>
    <row r="745" spans="1:15" x14ac:dyDescent="0.25">
      <c r="A745" t="s">
        <v>5139</v>
      </c>
      <c r="B745" t="s">
        <v>2109</v>
      </c>
      <c r="D745" t="s">
        <v>5140</v>
      </c>
      <c r="E745" t="s">
        <v>5135</v>
      </c>
      <c r="G745" t="s">
        <v>5136</v>
      </c>
      <c r="O745" t="s">
        <v>5140</v>
      </c>
    </row>
    <row r="746" spans="1:15" x14ac:dyDescent="0.25">
      <c r="A746" t="s">
        <v>5141</v>
      </c>
      <c r="B746" t="s">
        <v>2110</v>
      </c>
      <c r="D746" t="s">
        <v>5142</v>
      </c>
      <c r="E746" t="s">
        <v>5135</v>
      </c>
      <c r="G746" t="s">
        <v>5136</v>
      </c>
      <c r="O746" t="s">
        <v>5142</v>
      </c>
    </row>
    <row r="747" spans="1:15" x14ac:dyDescent="0.25">
      <c r="A747" t="s">
        <v>5143</v>
      </c>
      <c r="B747" t="s">
        <v>2111</v>
      </c>
      <c r="D747" t="s">
        <v>5144</v>
      </c>
      <c r="E747" t="s">
        <v>5135</v>
      </c>
      <c r="G747" t="s">
        <v>5136</v>
      </c>
      <c r="O747" t="s">
        <v>5144</v>
      </c>
    </row>
    <row r="748" spans="1:15" x14ac:dyDescent="0.25">
      <c r="A748" t="s">
        <v>5145</v>
      </c>
      <c r="B748" t="s">
        <v>2112</v>
      </c>
      <c r="D748" t="s">
        <v>5146</v>
      </c>
      <c r="E748" t="s">
        <v>5135</v>
      </c>
      <c r="G748" t="s">
        <v>5136</v>
      </c>
      <c r="O748" t="s">
        <v>5146</v>
      </c>
    </row>
    <row r="749" spans="1:15" x14ac:dyDescent="0.25">
      <c r="A749" t="s">
        <v>5147</v>
      </c>
      <c r="B749" t="s">
        <v>2113</v>
      </c>
      <c r="D749" t="s">
        <v>5148</v>
      </c>
      <c r="E749" t="s">
        <v>5135</v>
      </c>
      <c r="G749" t="s">
        <v>5136</v>
      </c>
      <c r="O749" t="s">
        <v>5148</v>
      </c>
    </row>
    <row r="750" spans="1:15" x14ac:dyDescent="0.25">
      <c r="A750" t="s">
        <v>5149</v>
      </c>
      <c r="B750" t="s">
        <v>2114</v>
      </c>
      <c r="D750" t="s">
        <v>5150</v>
      </c>
      <c r="E750" t="s">
        <v>5135</v>
      </c>
      <c r="G750" t="s">
        <v>5136</v>
      </c>
      <c r="O750" t="s">
        <v>5150</v>
      </c>
    </row>
    <row r="751" spans="1:15" x14ac:dyDescent="0.25">
      <c r="A751" t="s">
        <v>5151</v>
      </c>
      <c r="B751" t="s">
        <v>2115</v>
      </c>
      <c r="D751" t="s">
        <v>5152</v>
      </c>
      <c r="E751" t="s">
        <v>5135</v>
      </c>
      <c r="G751" t="s">
        <v>5136</v>
      </c>
      <c r="O751" t="s">
        <v>5152</v>
      </c>
    </row>
    <row r="752" spans="1:15" x14ac:dyDescent="0.25">
      <c r="A752" t="s">
        <v>5153</v>
      </c>
      <c r="B752" t="s">
        <v>2097</v>
      </c>
      <c r="D752" t="s">
        <v>5154</v>
      </c>
      <c r="E752" t="s">
        <v>5135</v>
      </c>
      <c r="G752" t="s">
        <v>5136</v>
      </c>
      <c r="O752" t="s">
        <v>5154</v>
      </c>
    </row>
    <row r="753" spans="1:15" x14ac:dyDescent="0.25">
      <c r="A753" t="s">
        <v>5155</v>
      </c>
      <c r="B753" t="s">
        <v>2098</v>
      </c>
      <c r="D753" t="s">
        <v>5156</v>
      </c>
      <c r="E753" t="s">
        <v>5135</v>
      </c>
      <c r="G753" t="s">
        <v>5136</v>
      </c>
      <c r="O753" t="s">
        <v>5156</v>
      </c>
    </row>
    <row r="754" spans="1:15" x14ac:dyDescent="0.25">
      <c r="A754" t="s">
        <v>5157</v>
      </c>
      <c r="B754" t="s">
        <v>2099</v>
      </c>
      <c r="D754" t="s">
        <v>5158</v>
      </c>
      <c r="E754" t="s">
        <v>5135</v>
      </c>
      <c r="G754" t="s">
        <v>5136</v>
      </c>
      <c r="O754" t="s">
        <v>5158</v>
      </c>
    </row>
    <row r="755" spans="1:15" x14ac:dyDescent="0.25">
      <c r="A755" t="s">
        <v>5159</v>
      </c>
      <c r="B755" t="s">
        <v>2100</v>
      </c>
      <c r="D755" t="s">
        <v>5160</v>
      </c>
      <c r="E755" t="s">
        <v>5135</v>
      </c>
      <c r="G755" t="s">
        <v>5136</v>
      </c>
      <c r="O755" t="s">
        <v>5160</v>
      </c>
    </row>
    <row r="756" spans="1:15" x14ac:dyDescent="0.25">
      <c r="A756" t="s">
        <v>5161</v>
      </c>
      <c r="B756" t="s">
        <v>2101</v>
      </c>
      <c r="D756" t="s">
        <v>5162</v>
      </c>
      <c r="E756" t="s">
        <v>5135</v>
      </c>
      <c r="G756" t="s">
        <v>5136</v>
      </c>
      <c r="O756" t="s">
        <v>5162</v>
      </c>
    </row>
    <row r="757" spans="1:15" x14ac:dyDescent="0.25">
      <c r="A757" t="s">
        <v>5163</v>
      </c>
      <c r="B757" t="s">
        <v>2102</v>
      </c>
      <c r="D757" t="s">
        <v>5164</v>
      </c>
      <c r="E757" t="s">
        <v>5135</v>
      </c>
      <c r="G757" t="s">
        <v>5136</v>
      </c>
      <c r="O757" t="s">
        <v>5164</v>
      </c>
    </row>
    <row r="758" spans="1:15" x14ac:dyDescent="0.25">
      <c r="A758" t="s">
        <v>5165</v>
      </c>
      <c r="B758" t="s">
        <v>2103</v>
      </c>
      <c r="D758" t="s">
        <v>5166</v>
      </c>
      <c r="E758" t="s">
        <v>5135</v>
      </c>
      <c r="G758" t="s">
        <v>5136</v>
      </c>
      <c r="O758" t="s">
        <v>5166</v>
      </c>
    </row>
    <row r="759" spans="1:15" x14ac:dyDescent="0.25">
      <c r="A759" t="s">
        <v>5167</v>
      </c>
      <c r="B759" t="s">
        <v>2104</v>
      </c>
      <c r="D759" t="s">
        <v>5168</v>
      </c>
      <c r="E759" t="s">
        <v>5135</v>
      </c>
      <c r="G759" t="s">
        <v>5136</v>
      </c>
      <c r="O759" t="s">
        <v>5168</v>
      </c>
    </row>
    <row r="760" spans="1:15" x14ac:dyDescent="0.25">
      <c r="A760" t="s">
        <v>5169</v>
      </c>
      <c r="B760" t="s">
        <v>2105</v>
      </c>
      <c r="D760" t="s">
        <v>5170</v>
      </c>
      <c r="E760" t="s">
        <v>5135</v>
      </c>
      <c r="G760" t="s">
        <v>5136</v>
      </c>
      <c r="O760" t="s">
        <v>5170</v>
      </c>
    </row>
    <row r="761" spans="1:15" x14ac:dyDescent="0.25">
      <c r="A761" t="s">
        <v>5171</v>
      </c>
      <c r="B761" t="s">
        <v>2106</v>
      </c>
      <c r="D761" t="s">
        <v>5172</v>
      </c>
      <c r="E761" t="s">
        <v>5135</v>
      </c>
      <c r="G761" t="s">
        <v>5136</v>
      </c>
      <c r="O761" t="s">
        <v>5172</v>
      </c>
    </row>
    <row r="762" spans="1:15" x14ac:dyDescent="0.25">
      <c r="A762" t="s">
        <v>5173</v>
      </c>
      <c r="B762" t="s">
        <v>2108</v>
      </c>
      <c r="D762" t="s">
        <v>5174</v>
      </c>
      <c r="E762" t="s">
        <v>5135</v>
      </c>
      <c r="G762" t="s">
        <v>5136</v>
      </c>
      <c r="O762" t="s">
        <v>5174</v>
      </c>
    </row>
    <row r="763" spans="1:15" x14ac:dyDescent="0.25">
      <c r="A763" t="s">
        <v>5175</v>
      </c>
      <c r="B763" t="s">
        <v>2119</v>
      </c>
      <c r="D763" t="s">
        <v>5176</v>
      </c>
      <c r="E763" t="s">
        <v>5177</v>
      </c>
      <c r="G763" t="s">
        <v>5178</v>
      </c>
      <c r="O763" t="s">
        <v>5176</v>
      </c>
    </row>
    <row r="764" spans="1:15" x14ac:dyDescent="0.25">
      <c r="A764" t="s">
        <v>5179</v>
      </c>
      <c r="B764" t="s">
        <v>2120</v>
      </c>
      <c r="D764" t="s">
        <v>5180</v>
      </c>
      <c r="E764" t="s">
        <v>5177</v>
      </c>
      <c r="G764" t="s">
        <v>5178</v>
      </c>
      <c r="O764" t="s">
        <v>5180</v>
      </c>
    </row>
    <row r="765" spans="1:15" x14ac:dyDescent="0.25">
      <c r="A765" t="s">
        <v>5181</v>
      </c>
      <c r="B765" t="s">
        <v>2133</v>
      </c>
      <c r="D765" t="s">
        <v>5182</v>
      </c>
      <c r="E765" t="s">
        <v>5177</v>
      </c>
      <c r="G765" t="s">
        <v>5178</v>
      </c>
      <c r="O765" t="s">
        <v>5182</v>
      </c>
    </row>
    <row r="766" spans="1:15" x14ac:dyDescent="0.25">
      <c r="A766" t="s">
        <v>5183</v>
      </c>
      <c r="B766" t="s">
        <v>2134</v>
      </c>
      <c r="D766" t="s">
        <v>5184</v>
      </c>
      <c r="E766" t="s">
        <v>5177</v>
      </c>
      <c r="G766" t="s">
        <v>5178</v>
      </c>
      <c r="O766" t="s">
        <v>5184</v>
      </c>
    </row>
    <row r="767" spans="1:15" x14ac:dyDescent="0.25">
      <c r="A767" t="s">
        <v>5185</v>
      </c>
      <c r="B767" t="s">
        <v>2135</v>
      </c>
      <c r="D767" t="s">
        <v>5186</v>
      </c>
      <c r="E767" t="s">
        <v>5177</v>
      </c>
      <c r="G767" t="s">
        <v>5178</v>
      </c>
      <c r="O767" t="s">
        <v>5186</v>
      </c>
    </row>
    <row r="768" spans="1:15" x14ac:dyDescent="0.25">
      <c r="A768" t="s">
        <v>5187</v>
      </c>
      <c r="B768" t="s">
        <v>2136</v>
      </c>
      <c r="D768" t="s">
        <v>5188</v>
      </c>
      <c r="E768" t="s">
        <v>5177</v>
      </c>
      <c r="G768" t="s">
        <v>5178</v>
      </c>
      <c r="O768" t="s">
        <v>5188</v>
      </c>
    </row>
    <row r="769" spans="1:15" x14ac:dyDescent="0.25">
      <c r="A769" t="s">
        <v>5189</v>
      </c>
      <c r="B769" t="s">
        <v>2137</v>
      </c>
      <c r="D769" t="s">
        <v>5190</v>
      </c>
      <c r="E769" t="s">
        <v>5177</v>
      </c>
      <c r="G769" t="s">
        <v>5178</v>
      </c>
      <c r="O769" t="s">
        <v>5190</v>
      </c>
    </row>
    <row r="770" spans="1:15" x14ac:dyDescent="0.25">
      <c r="A770" t="s">
        <v>5191</v>
      </c>
      <c r="B770" t="s">
        <v>2138</v>
      </c>
      <c r="D770" t="s">
        <v>5192</v>
      </c>
      <c r="E770" t="s">
        <v>5177</v>
      </c>
      <c r="G770" t="s">
        <v>5178</v>
      </c>
      <c r="O770" t="s">
        <v>5192</v>
      </c>
    </row>
    <row r="771" spans="1:15" x14ac:dyDescent="0.25">
      <c r="A771" t="s">
        <v>5193</v>
      </c>
      <c r="B771" t="s">
        <v>2139</v>
      </c>
      <c r="D771" t="s">
        <v>5194</v>
      </c>
      <c r="E771" t="s">
        <v>5177</v>
      </c>
      <c r="G771" t="s">
        <v>5178</v>
      </c>
      <c r="O771" t="s">
        <v>5194</v>
      </c>
    </row>
    <row r="772" spans="1:15" x14ac:dyDescent="0.25">
      <c r="A772" t="s">
        <v>5195</v>
      </c>
      <c r="B772" t="s">
        <v>2121</v>
      </c>
      <c r="D772" t="s">
        <v>5196</v>
      </c>
      <c r="E772" t="s">
        <v>5177</v>
      </c>
      <c r="G772" t="s">
        <v>5178</v>
      </c>
      <c r="O772" t="s">
        <v>5196</v>
      </c>
    </row>
    <row r="773" spans="1:15" x14ac:dyDescent="0.25">
      <c r="A773" t="s">
        <v>5197</v>
      </c>
      <c r="B773" t="s">
        <v>2122</v>
      </c>
      <c r="D773" t="s">
        <v>5198</v>
      </c>
      <c r="E773" t="s">
        <v>5177</v>
      </c>
      <c r="G773" t="s">
        <v>5178</v>
      </c>
      <c r="O773" t="s">
        <v>5198</v>
      </c>
    </row>
    <row r="774" spans="1:15" x14ac:dyDescent="0.25">
      <c r="A774" t="s">
        <v>5199</v>
      </c>
      <c r="B774" t="s">
        <v>2123</v>
      </c>
      <c r="D774" t="s">
        <v>5200</v>
      </c>
      <c r="E774" t="s">
        <v>5177</v>
      </c>
      <c r="G774" t="s">
        <v>5178</v>
      </c>
      <c r="O774" t="s">
        <v>5200</v>
      </c>
    </row>
    <row r="775" spans="1:15" x14ac:dyDescent="0.25">
      <c r="A775" t="s">
        <v>5201</v>
      </c>
      <c r="B775" t="s">
        <v>2124</v>
      </c>
      <c r="D775" t="s">
        <v>5202</v>
      </c>
      <c r="E775" t="s">
        <v>5177</v>
      </c>
      <c r="G775" t="s">
        <v>5178</v>
      </c>
      <c r="O775" t="s">
        <v>5202</v>
      </c>
    </row>
    <row r="776" spans="1:15" x14ac:dyDescent="0.25">
      <c r="A776" t="s">
        <v>5203</v>
      </c>
      <c r="B776" t="s">
        <v>2125</v>
      </c>
      <c r="D776" t="s">
        <v>5204</v>
      </c>
      <c r="E776" t="s">
        <v>5177</v>
      </c>
      <c r="G776" t="s">
        <v>5178</v>
      </c>
      <c r="O776" t="s">
        <v>5204</v>
      </c>
    </row>
    <row r="777" spans="1:15" x14ac:dyDescent="0.25">
      <c r="A777" t="s">
        <v>5205</v>
      </c>
      <c r="B777" t="s">
        <v>2126</v>
      </c>
      <c r="D777" t="s">
        <v>5206</v>
      </c>
      <c r="E777" t="s">
        <v>5177</v>
      </c>
      <c r="G777" t="s">
        <v>5178</v>
      </c>
      <c r="O777" t="s">
        <v>5206</v>
      </c>
    </row>
    <row r="778" spans="1:15" x14ac:dyDescent="0.25">
      <c r="A778" t="s">
        <v>5207</v>
      </c>
      <c r="B778" t="s">
        <v>2127</v>
      </c>
      <c r="D778" t="s">
        <v>5208</v>
      </c>
      <c r="E778" t="s">
        <v>5177</v>
      </c>
      <c r="G778" t="s">
        <v>5178</v>
      </c>
      <c r="O778" t="s">
        <v>5208</v>
      </c>
    </row>
    <row r="779" spans="1:15" x14ac:dyDescent="0.25">
      <c r="A779" t="s">
        <v>5209</v>
      </c>
      <c r="B779" t="s">
        <v>2128</v>
      </c>
      <c r="D779" t="s">
        <v>5210</v>
      </c>
      <c r="E779" t="s">
        <v>5177</v>
      </c>
      <c r="G779" t="s">
        <v>5178</v>
      </c>
      <c r="O779" t="s">
        <v>5210</v>
      </c>
    </row>
    <row r="780" spans="1:15" x14ac:dyDescent="0.25">
      <c r="A780" t="s">
        <v>5211</v>
      </c>
      <c r="B780" t="s">
        <v>2129</v>
      </c>
      <c r="D780" t="s">
        <v>5212</v>
      </c>
      <c r="E780" t="s">
        <v>5177</v>
      </c>
      <c r="G780" t="s">
        <v>5178</v>
      </c>
      <c r="O780" t="s">
        <v>5212</v>
      </c>
    </row>
    <row r="781" spans="1:15" x14ac:dyDescent="0.25">
      <c r="A781" t="s">
        <v>5213</v>
      </c>
      <c r="B781" t="s">
        <v>2130</v>
      </c>
      <c r="D781" t="s">
        <v>5214</v>
      </c>
      <c r="E781" t="s">
        <v>5177</v>
      </c>
      <c r="G781" t="s">
        <v>5178</v>
      </c>
      <c r="O781" t="s">
        <v>5214</v>
      </c>
    </row>
    <row r="782" spans="1:15" x14ac:dyDescent="0.25">
      <c r="A782" t="s">
        <v>5215</v>
      </c>
      <c r="B782" t="s">
        <v>2132</v>
      </c>
      <c r="D782" t="s">
        <v>5216</v>
      </c>
      <c r="E782" t="s">
        <v>5177</v>
      </c>
      <c r="G782" t="s">
        <v>5178</v>
      </c>
      <c r="O782" t="s">
        <v>5216</v>
      </c>
    </row>
    <row r="783" spans="1:15" x14ac:dyDescent="0.25">
      <c r="A783" t="s">
        <v>5217</v>
      </c>
      <c r="B783" t="s">
        <v>2144</v>
      </c>
      <c r="D783" t="s">
        <v>5218</v>
      </c>
      <c r="E783" t="s">
        <v>5219</v>
      </c>
      <c r="G783" t="s">
        <v>5220</v>
      </c>
      <c r="O783" t="s">
        <v>5218</v>
      </c>
    </row>
    <row r="784" spans="1:15" x14ac:dyDescent="0.25">
      <c r="A784" t="s">
        <v>5221</v>
      </c>
      <c r="B784" t="s">
        <v>2145</v>
      </c>
      <c r="D784" t="s">
        <v>5222</v>
      </c>
      <c r="E784" t="s">
        <v>5219</v>
      </c>
      <c r="G784" t="s">
        <v>5220</v>
      </c>
      <c r="O784" t="s">
        <v>5222</v>
      </c>
    </row>
    <row r="785" spans="1:15" x14ac:dyDescent="0.25">
      <c r="A785" t="s">
        <v>5223</v>
      </c>
      <c r="B785" t="s">
        <v>2158</v>
      </c>
      <c r="D785" t="s">
        <v>5224</v>
      </c>
      <c r="E785" t="s">
        <v>5219</v>
      </c>
      <c r="G785" t="s">
        <v>5220</v>
      </c>
      <c r="O785" t="s">
        <v>5224</v>
      </c>
    </row>
    <row r="786" spans="1:15" x14ac:dyDescent="0.25">
      <c r="A786" t="s">
        <v>5225</v>
      </c>
      <c r="B786" t="s">
        <v>2159</v>
      </c>
      <c r="D786" t="s">
        <v>5226</v>
      </c>
      <c r="E786" t="s">
        <v>5219</v>
      </c>
      <c r="G786" t="s">
        <v>5220</v>
      </c>
      <c r="O786" t="s">
        <v>5226</v>
      </c>
    </row>
    <row r="787" spans="1:15" x14ac:dyDescent="0.25">
      <c r="A787" t="s">
        <v>5227</v>
      </c>
      <c r="B787" t="s">
        <v>2160</v>
      </c>
      <c r="D787" t="s">
        <v>5228</v>
      </c>
      <c r="E787" t="s">
        <v>5219</v>
      </c>
      <c r="G787" t="s">
        <v>5220</v>
      </c>
      <c r="O787" t="s">
        <v>5228</v>
      </c>
    </row>
    <row r="788" spans="1:15" x14ac:dyDescent="0.25">
      <c r="A788" t="s">
        <v>5229</v>
      </c>
      <c r="B788" t="s">
        <v>2161</v>
      </c>
      <c r="D788" t="s">
        <v>5230</v>
      </c>
      <c r="E788" t="s">
        <v>5219</v>
      </c>
      <c r="G788" t="s">
        <v>5220</v>
      </c>
      <c r="O788" t="s">
        <v>5230</v>
      </c>
    </row>
    <row r="789" spans="1:15" x14ac:dyDescent="0.25">
      <c r="A789" t="s">
        <v>5231</v>
      </c>
      <c r="B789" t="s">
        <v>2162</v>
      </c>
      <c r="D789" t="s">
        <v>5232</v>
      </c>
      <c r="E789" t="s">
        <v>5219</v>
      </c>
      <c r="G789" t="s">
        <v>5220</v>
      </c>
      <c r="O789" t="s">
        <v>5232</v>
      </c>
    </row>
    <row r="790" spans="1:15" x14ac:dyDescent="0.25">
      <c r="A790" t="s">
        <v>5233</v>
      </c>
      <c r="B790" t="s">
        <v>2163</v>
      </c>
      <c r="D790" t="s">
        <v>5234</v>
      </c>
      <c r="E790" t="s">
        <v>5219</v>
      </c>
      <c r="G790" t="s">
        <v>5220</v>
      </c>
      <c r="O790" t="s">
        <v>5234</v>
      </c>
    </row>
    <row r="791" spans="1:15" x14ac:dyDescent="0.25">
      <c r="A791" t="s">
        <v>5235</v>
      </c>
      <c r="B791" t="s">
        <v>2164</v>
      </c>
      <c r="D791" t="s">
        <v>5236</v>
      </c>
      <c r="E791" t="s">
        <v>5219</v>
      </c>
      <c r="G791" t="s">
        <v>5220</v>
      </c>
      <c r="O791" t="s">
        <v>5236</v>
      </c>
    </row>
    <row r="792" spans="1:15" x14ac:dyDescent="0.25">
      <c r="A792" t="s">
        <v>5237</v>
      </c>
      <c r="B792" t="s">
        <v>2146</v>
      </c>
      <c r="D792" t="s">
        <v>5238</v>
      </c>
      <c r="E792" t="s">
        <v>5219</v>
      </c>
      <c r="G792" t="s">
        <v>5220</v>
      </c>
      <c r="O792" t="s">
        <v>5238</v>
      </c>
    </row>
    <row r="793" spans="1:15" x14ac:dyDescent="0.25">
      <c r="A793" t="s">
        <v>5239</v>
      </c>
      <c r="B793" t="s">
        <v>2147</v>
      </c>
      <c r="D793" t="s">
        <v>5240</v>
      </c>
      <c r="E793" t="s">
        <v>5219</v>
      </c>
      <c r="G793" t="s">
        <v>5220</v>
      </c>
      <c r="O793" t="s">
        <v>5240</v>
      </c>
    </row>
    <row r="794" spans="1:15" x14ac:dyDescent="0.25">
      <c r="A794" t="s">
        <v>5241</v>
      </c>
      <c r="B794" t="s">
        <v>2148</v>
      </c>
      <c r="D794" t="s">
        <v>5242</v>
      </c>
      <c r="E794" t="s">
        <v>5219</v>
      </c>
      <c r="G794" t="s">
        <v>5220</v>
      </c>
      <c r="O794" t="s">
        <v>5242</v>
      </c>
    </row>
    <row r="795" spans="1:15" x14ac:dyDescent="0.25">
      <c r="A795" t="s">
        <v>5243</v>
      </c>
      <c r="B795" t="s">
        <v>2149</v>
      </c>
      <c r="D795" t="s">
        <v>5244</v>
      </c>
      <c r="E795" t="s">
        <v>5219</v>
      </c>
      <c r="G795" t="s">
        <v>5220</v>
      </c>
      <c r="O795" t="s">
        <v>5244</v>
      </c>
    </row>
    <row r="796" spans="1:15" x14ac:dyDescent="0.25">
      <c r="A796" t="s">
        <v>5245</v>
      </c>
      <c r="B796" t="s">
        <v>2150</v>
      </c>
      <c r="D796" t="s">
        <v>5246</v>
      </c>
      <c r="E796" t="s">
        <v>5219</v>
      </c>
      <c r="G796" t="s">
        <v>5220</v>
      </c>
      <c r="O796" t="s">
        <v>5246</v>
      </c>
    </row>
    <row r="797" spans="1:15" x14ac:dyDescent="0.25">
      <c r="A797" t="s">
        <v>5247</v>
      </c>
      <c r="B797" t="s">
        <v>2151</v>
      </c>
      <c r="D797" t="s">
        <v>5248</v>
      </c>
      <c r="E797" t="s">
        <v>5219</v>
      </c>
      <c r="G797" t="s">
        <v>5220</v>
      </c>
      <c r="O797" t="s">
        <v>5248</v>
      </c>
    </row>
    <row r="798" spans="1:15" x14ac:dyDescent="0.25">
      <c r="A798" t="s">
        <v>5249</v>
      </c>
      <c r="B798" t="s">
        <v>2152</v>
      </c>
      <c r="D798" t="s">
        <v>5250</v>
      </c>
      <c r="E798" t="s">
        <v>5219</v>
      </c>
      <c r="G798" t="s">
        <v>5220</v>
      </c>
      <c r="O798" t="s">
        <v>5250</v>
      </c>
    </row>
    <row r="799" spans="1:15" x14ac:dyDescent="0.25">
      <c r="A799" t="s">
        <v>5251</v>
      </c>
      <c r="B799" t="s">
        <v>2153</v>
      </c>
      <c r="D799" t="s">
        <v>5252</v>
      </c>
      <c r="E799" t="s">
        <v>5219</v>
      </c>
      <c r="G799" t="s">
        <v>5220</v>
      </c>
      <c r="O799" t="s">
        <v>5252</v>
      </c>
    </row>
    <row r="800" spans="1:15" x14ac:dyDescent="0.25">
      <c r="A800" t="s">
        <v>5253</v>
      </c>
      <c r="B800" t="s">
        <v>2154</v>
      </c>
      <c r="D800" t="s">
        <v>5254</v>
      </c>
      <c r="E800" t="s">
        <v>5219</v>
      </c>
      <c r="G800" t="s">
        <v>5220</v>
      </c>
      <c r="O800" t="s">
        <v>5254</v>
      </c>
    </row>
    <row r="801" spans="1:15" x14ac:dyDescent="0.25">
      <c r="A801" t="s">
        <v>5255</v>
      </c>
      <c r="B801" t="s">
        <v>2155</v>
      </c>
      <c r="D801" t="s">
        <v>5256</v>
      </c>
      <c r="E801" t="s">
        <v>5219</v>
      </c>
      <c r="G801" t="s">
        <v>5220</v>
      </c>
      <c r="O801" t="s">
        <v>5256</v>
      </c>
    </row>
    <row r="802" spans="1:15" x14ac:dyDescent="0.25">
      <c r="A802" t="s">
        <v>5257</v>
      </c>
      <c r="B802" t="s">
        <v>2157</v>
      </c>
      <c r="D802" t="s">
        <v>5258</v>
      </c>
      <c r="E802" t="s">
        <v>5219</v>
      </c>
      <c r="G802" t="s">
        <v>5220</v>
      </c>
      <c r="O802" t="s">
        <v>5258</v>
      </c>
    </row>
    <row r="803" spans="1:15" x14ac:dyDescent="0.25">
      <c r="A803" t="s">
        <v>5259</v>
      </c>
      <c r="B803" t="s">
        <v>2168</v>
      </c>
      <c r="D803" t="s">
        <v>5260</v>
      </c>
      <c r="E803" t="s">
        <v>5261</v>
      </c>
      <c r="G803" t="s">
        <v>5262</v>
      </c>
      <c r="O803" t="s">
        <v>5260</v>
      </c>
    </row>
    <row r="804" spans="1:15" x14ac:dyDescent="0.25">
      <c r="A804" t="s">
        <v>5263</v>
      </c>
      <c r="B804" t="s">
        <v>2169</v>
      </c>
      <c r="D804" t="s">
        <v>5264</v>
      </c>
      <c r="E804" t="s">
        <v>5261</v>
      </c>
      <c r="G804" t="s">
        <v>5262</v>
      </c>
      <c r="O804" t="s">
        <v>5264</v>
      </c>
    </row>
    <row r="805" spans="1:15" x14ac:dyDescent="0.25">
      <c r="A805" t="s">
        <v>5265</v>
      </c>
      <c r="B805" t="s">
        <v>2182</v>
      </c>
      <c r="D805" t="s">
        <v>5266</v>
      </c>
      <c r="E805" t="s">
        <v>5261</v>
      </c>
      <c r="G805" t="s">
        <v>5262</v>
      </c>
      <c r="O805" t="s">
        <v>5266</v>
      </c>
    </row>
    <row r="806" spans="1:15" x14ac:dyDescent="0.25">
      <c r="A806" t="s">
        <v>5267</v>
      </c>
      <c r="B806" t="s">
        <v>2183</v>
      </c>
      <c r="D806" t="s">
        <v>5268</v>
      </c>
      <c r="E806" t="s">
        <v>5261</v>
      </c>
      <c r="G806" t="s">
        <v>5262</v>
      </c>
      <c r="O806" t="s">
        <v>5268</v>
      </c>
    </row>
    <row r="807" spans="1:15" x14ac:dyDescent="0.25">
      <c r="A807" t="s">
        <v>5269</v>
      </c>
      <c r="B807" t="s">
        <v>2184</v>
      </c>
      <c r="D807" t="s">
        <v>5270</v>
      </c>
      <c r="E807" t="s">
        <v>5261</v>
      </c>
      <c r="G807" t="s">
        <v>5262</v>
      </c>
      <c r="O807" t="s">
        <v>5270</v>
      </c>
    </row>
    <row r="808" spans="1:15" x14ac:dyDescent="0.25">
      <c r="A808" t="s">
        <v>5271</v>
      </c>
      <c r="B808" t="s">
        <v>2185</v>
      </c>
      <c r="D808" t="s">
        <v>5272</v>
      </c>
      <c r="E808" t="s">
        <v>5261</v>
      </c>
      <c r="G808" t="s">
        <v>5262</v>
      </c>
      <c r="O808" t="s">
        <v>5272</v>
      </c>
    </row>
    <row r="809" spans="1:15" x14ac:dyDescent="0.25">
      <c r="A809" t="s">
        <v>5273</v>
      </c>
      <c r="B809" t="s">
        <v>2186</v>
      </c>
      <c r="D809" t="s">
        <v>5274</v>
      </c>
      <c r="E809" t="s">
        <v>5261</v>
      </c>
      <c r="G809" t="s">
        <v>5262</v>
      </c>
      <c r="O809" t="s">
        <v>5274</v>
      </c>
    </row>
    <row r="810" spans="1:15" x14ac:dyDescent="0.25">
      <c r="A810" t="s">
        <v>5275</v>
      </c>
      <c r="B810" t="s">
        <v>2187</v>
      </c>
      <c r="D810" t="s">
        <v>5276</v>
      </c>
      <c r="E810" t="s">
        <v>5261</v>
      </c>
      <c r="G810" t="s">
        <v>5262</v>
      </c>
      <c r="O810" t="s">
        <v>5276</v>
      </c>
    </row>
    <row r="811" spans="1:15" x14ac:dyDescent="0.25">
      <c r="A811" t="s">
        <v>5277</v>
      </c>
      <c r="B811" t="s">
        <v>2188</v>
      </c>
      <c r="D811" t="s">
        <v>5278</v>
      </c>
      <c r="E811" t="s">
        <v>5261</v>
      </c>
      <c r="G811" t="s">
        <v>5262</v>
      </c>
      <c r="O811" t="s">
        <v>5278</v>
      </c>
    </row>
    <row r="812" spans="1:15" x14ac:dyDescent="0.25">
      <c r="A812" t="s">
        <v>5279</v>
      </c>
      <c r="B812" t="s">
        <v>2170</v>
      </c>
      <c r="D812" t="s">
        <v>5280</v>
      </c>
      <c r="E812" t="s">
        <v>5261</v>
      </c>
      <c r="G812" t="s">
        <v>5262</v>
      </c>
      <c r="O812" t="s">
        <v>5280</v>
      </c>
    </row>
    <row r="813" spans="1:15" x14ac:dyDescent="0.25">
      <c r="A813" t="s">
        <v>5281</v>
      </c>
      <c r="B813" t="s">
        <v>2171</v>
      </c>
      <c r="D813" t="s">
        <v>5282</v>
      </c>
      <c r="E813" t="s">
        <v>5261</v>
      </c>
      <c r="G813" t="s">
        <v>5262</v>
      </c>
      <c r="O813" t="s">
        <v>5282</v>
      </c>
    </row>
    <row r="814" spans="1:15" x14ac:dyDescent="0.25">
      <c r="A814" t="s">
        <v>5283</v>
      </c>
      <c r="B814" t="s">
        <v>2172</v>
      </c>
      <c r="D814" t="s">
        <v>5284</v>
      </c>
      <c r="E814" t="s">
        <v>5261</v>
      </c>
      <c r="G814" t="s">
        <v>5262</v>
      </c>
      <c r="O814" t="s">
        <v>5284</v>
      </c>
    </row>
    <row r="815" spans="1:15" x14ac:dyDescent="0.25">
      <c r="A815" t="s">
        <v>5285</v>
      </c>
      <c r="B815" t="s">
        <v>2173</v>
      </c>
      <c r="D815" t="s">
        <v>5286</v>
      </c>
      <c r="E815" t="s">
        <v>5261</v>
      </c>
      <c r="G815" t="s">
        <v>5262</v>
      </c>
      <c r="O815" t="s">
        <v>5286</v>
      </c>
    </row>
    <row r="816" spans="1:15" x14ac:dyDescent="0.25">
      <c r="A816" t="s">
        <v>5287</v>
      </c>
      <c r="B816" t="s">
        <v>2174</v>
      </c>
      <c r="D816" t="s">
        <v>5288</v>
      </c>
      <c r="E816" t="s">
        <v>5261</v>
      </c>
      <c r="G816" t="s">
        <v>5262</v>
      </c>
      <c r="O816" t="s">
        <v>5288</v>
      </c>
    </row>
    <row r="817" spans="1:15" x14ac:dyDescent="0.25">
      <c r="A817" t="s">
        <v>5289</v>
      </c>
      <c r="B817" t="s">
        <v>2175</v>
      </c>
      <c r="D817" t="s">
        <v>5290</v>
      </c>
      <c r="E817" t="s">
        <v>5261</v>
      </c>
      <c r="G817" t="s">
        <v>5262</v>
      </c>
      <c r="O817" t="s">
        <v>5290</v>
      </c>
    </row>
    <row r="818" spans="1:15" x14ac:dyDescent="0.25">
      <c r="A818" t="s">
        <v>5291</v>
      </c>
      <c r="B818" t="s">
        <v>2176</v>
      </c>
      <c r="D818" t="s">
        <v>5292</v>
      </c>
      <c r="E818" t="s">
        <v>5261</v>
      </c>
      <c r="G818" t="s">
        <v>5262</v>
      </c>
      <c r="O818" t="s">
        <v>5292</v>
      </c>
    </row>
    <row r="819" spans="1:15" x14ac:dyDescent="0.25">
      <c r="A819" t="s">
        <v>5293</v>
      </c>
      <c r="B819" t="s">
        <v>2177</v>
      </c>
      <c r="D819" t="s">
        <v>5294</v>
      </c>
      <c r="E819" t="s">
        <v>5261</v>
      </c>
      <c r="G819" t="s">
        <v>5262</v>
      </c>
      <c r="O819" t="s">
        <v>5294</v>
      </c>
    </row>
    <row r="820" spans="1:15" x14ac:dyDescent="0.25">
      <c r="A820" t="s">
        <v>5295</v>
      </c>
      <c r="B820" t="s">
        <v>2178</v>
      </c>
      <c r="D820" t="s">
        <v>5296</v>
      </c>
      <c r="E820" t="s">
        <v>5261</v>
      </c>
      <c r="G820" t="s">
        <v>5262</v>
      </c>
      <c r="O820" t="s">
        <v>5296</v>
      </c>
    </row>
    <row r="821" spans="1:15" x14ac:dyDescent="0.25">
      <c r="A821" t="s">
        <v>5297</v>
      </c>
      <c r="B821" t="s">
        <v>2179</v>
      </c>
      <c r="D821" t="s">
        <v>5298</v>
      </c>
      <c r="E821" t="s">
        <v>5261</v>
      </c>
      <c r="G821" t="s">
        <v>5262</v>
      </c>
      <c r="O821" t="s">
        <v>5298</v>
      </c>
    </row>
    <row r="822" spans="1:15" x14ac:dyDescent="0.25">
      <c r="A822" t="s">
        <v>5299</v>
      </c>
      <c r="B822" t="s">
        <v>2181</v>
      </c>
      <c r="D822" t="s">
        <v>5300</v>
      </c>
      <c r="E822" t="s">
        <v>5261</v>
      </c>
      <c r="G822" t="s">
        <v>5262</v>
      </c>
      <c r="O822" t="s">
        <v>5300</v>
      </c>
    </row>
    <row r="823" spans="1:15" x14ac:dyDescent="0.25">
      <c r="A823" t="s">
        <v>5301</v>
      </c>
      <c r="B823" t="s">
        <v>2192</v>
      </c>
      <c r="D823" t="s">
        <v>5302</v>
      </c>
      <c r="E823" t="s">
        <v>5303</v>
      </c>
      <c r="G823" t="s">
        <v>5304</v>
      </c>
      <c r="O823" t="s">
        <v>5302</v>
      </c>
    </row>
    <row r="824" spans="1:15" x14ac:dyDescent="0.25">
      <c r="A824" t="s">
        <v>5305</v>
      </c>
      <c r="B824" t="s">
        <v>2193</v>
      </c>
      <c r="D824" t="s">
        <v>5306</v>
      </c>
      <c r="E824" t="s">
        <v>5303</v>
      </c>
      <c r="G824" t="s">
        <v>5304</v>
      </c>
      <c r="O824" t="s">
        <v>5306</v>
      </c>
    </row>
    <row r="825" spans="1:15" x14ac:dyDescent="0.25">
      <c r="A825" t="s">
        <v>5307</v>
      </c>
      <c r="B825" t="s">
        <v>2206</v>
      </c>
      <c r="D825" t="s">
        <v>5308</v>
      </c>
      <c r="E825" t="s">
        <v>5303</v>
      </c>
      <c r="G825" t="s">
        <v>5304</v>
      </c>
      <c r="O825" t="s">
        <v>5308</v>
      </c>
    </row>
    <row r="826" spans="1:15" x14ac:dyDescent="0.25">
      <c r="A826" t="s">
        <v>5309</v>
      </c>
      <c r="B826" t="s">
        <v>2207</v>
      </c>
      <c r="D826" t="s">
        <v>5310</v>
      </c>
      <c r="E826" t="s">
        <v>5303</v>
      </c>
      <c r="G826" t="s">
        <v>5304</v>
      </c>
      <c r="O826" t="s">
        <v>5310</v>
      </c>
    </row>
    <row r="827" spans="1:15" x14ac:dyDescent="0.25">
      <c r="A827" t="s">
        <v>5311</v>
      </c>
      <c r="B827" t="s">
        <v>2208</v>
      </c>
      <c r="D827" t="s">
        <v>5312</v>
      </c>
      <c r="E827" t="s">
        <v>5303</v>
      </c>
      <c r="G827" t="s">
        <v>5304</v>
      </c>
      <c r="O827" t="s">
        <v>5312</v>
      </c>
    </row>
    <row r="828" spans="1:15" x14ac:dyDescent="0.25">
      <c r="A828" t="s">
        <v>5313</v>
      </c>
      <c r="B828" t="s">
        <v>2209</v>
      </c>
      <c r="D828" t="s">
        <v>5314</v>
      </c>
      <c r="E828" t="s">
        <v>5303</v>
      </c>
      <c r="G828" t="s">
        <v>5304</v>
      </c>
      <c r="O828" t="s">
        <v>5314</v>
      </c>
    </row>
    <row r="829" spans="1:15" x14ac:dyDescent="0.25">
      <c r="A829" t="s">
        <v>5315</v>
      </c>
      <c r="B829" t="s">
        <v>2210</v>
      </c>
      <c r="D829" t="s">
        <v>5316</v>
      </c>
      <c r="E829" t="s">
        <v>5303</v>
      </c>
      <c r="G829" t="s">
        <v>5304</v>
      </c>
      <c r="O829" t="s">
        <v>5316</v>
      </c>
    </row>
    <row r="830" spans="1:15" x14ac:dyDescent="0.25">
      <c r="A830" t="s">
        <v>5317</v>
      </c>
      <c r="B830" t="s">
        <v>2211</v>
      </c>
      <c r="D830" t="s">
        <v>5318</v>
      </c>
      <c r="E830" t="s">
        <v>5303</v>
      </c>
      <c r="G830" t="s">
        <v>5304</v>
      </c>
      <c r="O830" t="s">
        <v>5318</v>
      </c>
    </row>
    <row r="831" spans="1:15" x14ac:dyDescent="0.25">
      <c r="A831" t="s">
        <v>5319</v>
      </c>
      <c r="B831" t="s">
        <v>2212</v>
      </c>
      <c r="D831" t="s">
        <v>5320</v>
      </c>
      <c r="E831" t="s">
        <v>5303</v>
      </c>
      <c r="G831" t="s">
        <v>5304</v>
      </c>
      <c r="O831" t="s">
        <v>5320</v>
      </c>
    </row>
    <row r="832" spans="1:15" x14ac:dyDescent="0.25">
      <c r="A832" t="s">
        <v>5321</v>
      </c>
      <c r="B832" t="s">
        <v>2194</v>
      </c>
      <c r="D832" t="s">
        <v>5322</v>
      </c>
      <c r="E832" t="s">
        <v>5303</v>
      </c>
      <c r="G832" t="s">
        <v>5304</v>
      </c>
      <c r="O832" t="s">
        <v>5322</v>
      </c>
    </row>
    <row r="833" spans="1:15" x14ac:dyDescent="0.25">
      <c r="A833" t="s">
        <v>5323</v>
      </c>
      <c r="B833" t="s">
        <v>2195</v>
      </c>
      <c r="D833" t="s">
        <v>5324</v>
      </c>
      <c r="E833" t="s">
        <v>5303</v>
      </c>
      <c r="G833" t="s">
        <v>5304</v>
      </c>
      <c r="O833" t="s">
        <v>5324</v>
      </c>
    </row>
    <row r="834" spans="1:15" x14ac:dyDescent="0.25">
      <c r="A834" t="s">
        <v>5325</v>
      </c>
      <c r="B834" t="s">
        <v>2196</v>
      </c>
      <c r="D834" t="s">
        <v>5326</v>
      </c>
      <c r="E834" t="s">
        <v>5303</v>
      </c>
      <c r="G834" t="s">
        <v>5304</v>
      </c>
      <c r="O834" t="s">
        <v>5326</v>
      </c>
    </row>
    <row r="835" spans="1:15" x14ac:dyDescent="0.25">
      <c r="A835" t="s">
        <v>5327</v>
      </c>
      <c r="B835" t="s">
        <v>2197</v>
      </c>
      <c r="D835" t="s">
        <v>5328</v>
      </c>
      <c r="E835" t="s">
        <v>5303</v>
      </c>
      <c r="G835" t="s">
        <v>5304</v>
      </c>
      <c r="O835" t="s">
        <v>5328</v>
      </c>
    </row>
    <row r="836" spans="1:15" x14ac:dyDescent="0.25">
      <c r="A836" t="s">
        <v>5329</v>
      </c>
      <c r="B836" t="s">
        <v>2198</v>
      </c>
      <c r="D836" t="s">
        <v>5330</v>
      </c>
      <c r="E836" t="s">
        <v>5303</v>
      </c>
      <c r="G836" t="s">
        <v>5304</v>
      </c>
      <c r="O836" t="s">
        <v>5330</v>
      </c>
    </row>
    <row r="837" spans="1:15" x14ac:dyDescent="0.25">
      <c r="A837" t="s">
        <v>5331</v>
      </c>
      <c r="B837" t="s">
        <v>2199</v>
      </c>
      <c r="D837" t="s">
        <v>5332</v>
      </c>
      <c r="E837" t="s">
        <v>5303</v>
      </c>
      <c r="G837" t="s">
        <v>5304</v>
      </c>
      <c r="O837" t="s">
        <v>5332</v>
      </c>
    </row>
    <row r="838" spans="1:15" x14ac:dyDescent="0.25">
      <c r="A838" t="s">
        <v>5333</v>
      </c>
      <c r="B838" t="s">
        <v>2200</v>
      </c>
      <c r="D838" t="s">
        <v>5334</v>
      </c>
      <c r="E838" t="s">
        <v>5303</v>
      </c>
      <c r="G838" t="s">
        <v>5304</v>
      </c>
      <c r="O838" t="s">
        <v>5334</v>
      </c>
    </row>
    <row r="839" spans="1:15" x14ac:dyDescent="0.25">
      <c r="A839" t="s">
        <v>5335</v>
      </c>
      <c r="B839" t="s">
        <v>2201</v>
      </c>
      <c r="D839" t="s">
        <v>5336</v>
      </c>
      <c r="E839" t="s">
        <v>5303</v>
      </c>
      <c r="G839" t="s">
        <v>5304</v>
      </c>
      <c r="O839" t="s">
        <v>5336</v>
      </c>
    </row>
    <row r="840" spans="1:15" x14ac:dyDescent="0.25">
      <c r="A840" t="s">
        <v>5337</v>
      </c>
      <c r="B840" t="s">
        <v>2202</v>
      </c>
      <c r="D840" t="s">
        <v>5338</v>
      </c>
      <c r="E840" t="s">
        <v>5303</v>
      </c>
      <c r="G840" t="s">
        <v>5304</v>
      </c>
      <c r="O840" t="s">
        <v>5338</v>
      </c>
    </row>
    <row r="841" spans="1:15" x14ac:dyDescent="0.25">
      <c r="A841" t="s">
        <v>5339</v>
      </c>
      <c r="B841" t="s">
        <v>2203</v>
      </c>
      <c r="D841" t="s">
        <v>5340</v>
      </c>
      <c r="E841" t="s">
        <v>5303</v>
      </c>
      <c r="G841" t="s">
        <v>5304</v>
      </c>
      <c r="O841" t="s">
        <v>5340</v>
      </c>
    </row>
    <row r="842" spans="1:15" x14ac:dyDescent="0.25">
      <c r="A842" t="s">
        <v>5341</v>
      </c>
      <c r="B842" t="s">
        <v>2205</v>
      </c>
      <c r="D842" t="s">
        <v>5342</v>
      </c>
      <c r="E842" t="s">
        <v>5303</v>
      </c>
      <c r="G842" t="s">
        <v>5304</v>
      </c>
      <c r="O842" t="s">
        <v>5342</v>
      </c>
    </row>
    <row r="843" spans="1:15" x14ac:dyDescent="0.25">
      <c r="A843" t="s">
        <v>5343</v>
      </c>
      <c r="B843" t="s">
        <v>2216</v>
      </c>
      <c r="D843" t="s">
        <v>5344</v>
      </c>
      <c r="E843" t="s">
        <v>5345</v>
      </c>
      <c r="G843" t="s">
        <v>5346</v>
      </c>
      <c r="O843" t="s">
        <v>5344</v>
      </c>
    </row>
    <row r="844" spans="1:15" x14ac:dyDescent="0.25">
      <c r="A844" t="s">
        <v>5347</v>
      </c>
      <c r="B844" t="s">
        <v>2217</v>
      </c>
      <c r="D844" t="s">
        <v>5348</v>
      </c>
      <c r="E844" t="s">
        <v>5345</v>
      </c>
      <c r="G844" t="s">
        <v>5346</v>
      </c>
      <c r="O844" t="s">
        <v>5348</v>
      </c>
    </row>
    <row r="845" spans="1:15" x14ac:dyDescent="0.25">
      <c r="A845" t="s">
        <v>5349</v>
      </c>
      <c r="B845" t="s">
        <v>2230</v>
      </c>
      <c r="D845" t="s">
        <v>5350</v>
      </c>
      <c r="E845" t="s">
        <v>5345</v>
      </c>
      <c r="G845" t="s">
        <v>5346</v>
      </c>
      <c r="O845" t="s">
        <v>5350</v>
      </c>
    </row>
    <row r="846" spans="1:15" x14ac:dyDescent="0.25">
      <c r="A846" t="s">
        <v>5351</v>
      </c>
      <c r="B846" t="s">
        <v>2231</v>
      </c>
      <c r="D846" t="s">
        <v>5352</v>
      </c>
      <c r="E846" t="s">
        <v>5345</v>
      </c>
      <c r="G846" t="s">
        <v>5346</v>
      </c>
      <c r="O846" t="s">
        <v>5352</v>
      </c>
    </row>
    <row r="847" spans="1:15" x14ac:dyDescent="0.25">
      <c r="A847" t="s">
        <v>5353</v>
      </c>
      <c r="B847" t="s">
        <v>2232</v>
      </c>
      <c r="D847" t="s">
        <v>5354</v>
      </c>
      <c r="E847" t="s">
        <v>5345</v>
      </c>
      <c r="G847" t="s">
        <v>5346</v>
      </c>
      <c r="O847" t="s">
        <v>5354</v>
      </c>
    </row>
    <row r="848" spans="1:15" x14ac:dyDescent="0.25">
      <c r="A848" t="s">
        <v>5355</v>
      </c>
      <c r="B848" t="s">
        <v>2233</v>
      </c>
      <c r="D848" t="s">
        <v>5356</v>
      </c>
      <c r="E848" t="s">
        <v>5345</v>
      </c>
      <c r="G848" t="s">
        <v>5346</v>
      </c>
      <c r="O848" t="s">
        <v>5356</v>
      </c>
    </row>
    <row r="849" spans="1:15" x14ac:dyDescent="0.25">
      <c r="A849" t="s">
        <v>5357</v>
      </c>
      <c r="B849" t="s">
        <v>2234</v>
      </c>
      <c r="D849" t="s">
        <v>5358</v>
      </c>
      <c r="E849" t="s">
        <v>5345</v>
      </c>
      <c r="G849" t="s">
        <v>5346</v>
      </c>
      <c r="O849" t="s">
        <v>5358</v>
      </c>
    </row>
    <row r="850" spans="1:15" x14ac:dyDescent="0.25">
      <c r="A850" t="s">
        <v>5359</v>
      </c>
      <c r="B850" t="s">
        <v>2235</v>
      </c>
      <c r="D850" t="s">
        <v>5360</v>
      </c>
      <c r="E850" t="s">
        <v>5345</v>
      </c>
      <c r="G850" t="s">
        <v>5346</v>
      </c>
      <c r="O850" t="s">
        <v>5360</v>
      </c>
    </row>
    <row r="851" spans="1:15" x14ac:dyDescent="0.25">
      <c r="A851" t="s">
        <v>5361</v>
      </c>
      <c r="B851" t="s">
        <v>2236</v>
      </c>
      <c r="D851" t="s">
        <v>5362</v>
      </c>
      <c r="E851" t="s">
        <v>5345</v>
      </c>
      <c r="G851" t="s">
        <v>5346</v>
      </c>
      <c r="O851" t="s">
        <v>5362</v>
      </c>
    </row>
    <row r="852" spans="1:15" x14ac:dyDescent="0.25">
      <c r="A852" t="s">
        <v>5363</v>
      </c>
      <c r="B852" t="s">
        <v>2218</v>
      </c>
      <c r="D852" t="s">
        <v>5364</v>
      </c>
      <c r="E852" t="s">
        <v>5345</v>
      </c>
      <c r="G852" t="s">
        <v>5346</v>
      </c>
      <c r="O852" t="s">
        <v>5364</v>
      </c>
    </row>
    <row r="853" spans="1:15" x14ac:dyDescent="0.25">
      <c r="A853" t="s">
        <v>5365</v>
      </c>
      <c r="B853" t="s">
        <v>2219</v>
      </c>
      <c r="D853" t="s">
        <v>5366</v>
      </c>
      <c r="E853" t="s">
        <v>5345</v>
      </c>
      <c r="G853" t="s">
        <v>5346</v>
      </c>
      <c r="O853" t="s">
        <v>5366</v>
      </c>
    </row>
    <row r="854" spans="1:15" x14ac:dyDescent="0.25">
      <c r="A854" t="s">
        <v>5367</v>
      </c>
      <c r="B854" t="s">
        <v>2220</v>
      </c>
      <c r="D854" t="s">
        <v>5368</v>
      </c>
      <c r="E854" t="s">
        <v>5345</v>
      </c>
      <c r="G854" t="s">
        <v>5346</v>
      </c>
      <c r="O854" t="s">
        <v>5368</v>
      </c>
    </row>
    <row r="855" spans="1:15" x14ac:dyDescent="0.25">
      <c r="A855" t="s">
        <v>5369</v>
      </c>
      <c r="B855" t="s">
        <v>2221</v>
      </c>
      <c r="D855" t="s">
        <v>5370</v>
      </c>
      <c r="E855" t="s">
        <v>5345</v>
      </c>
      <c r="G855" t="s">
        <v>5346</v>
      </c>
      <c r="O855" t="s">
        <v>5370</v>
      </c>
    </row>
    <row r="856" spans="1:15" x14ac:dyDescent="0.25">
      <c r="A856" t="s">
        <v>5371</v>
      </c>
      <c r="B856" t="s">
        <v>2222</v>
      </c>
      <c r="D856" t="s">
        <v>5372</v>
      </c>
      <c r="E856" t="s">
        <v>5345</v>
      </c>
      <c r="G856" t="s">
        <v>5346</v>
      </c>
      <c r="O856" t="s">
        <v>5372</v>
      </c>
    </row>
    <row r="857" spans="1:15" x14ac:dyDescent="0.25">
      <c r="A857" t="s">
        <v>5373</v>
      </c>
      <c r="B857" t="s">
        <v>2223</v>
      </c>
      <c r="D857" t="s">
        <v>5374</v>
      </c>
      <c r="E857" t="s">
        <v>5345</v>
      </c>
      <c r="G857" t="s">
        <v>5346</v>
      </c>
      <c r="O857" t="s">
        <v>5374</v>
      </c>
    </row>
    <row r="858" spans="1:15" x14ac:dyDescent="0.25">
      <c r="A858" t="s">
        <v>5375</v>
      </c>
      <c r="B858" t="s">
        <v>2224</v>
      </c>
      <c r="D858" t="s">
        <v>5376</v>
      </c>
      <c r="E858" t="s">
        <v>5345</v>
      </c>
      <c r="G858" t="s">
        <v>5346</v>
      </c>
      <c r="O858" t="s">
        <v>5376</v>
      </c>
    </row>
    <row r="859" spans="1:15" x14ac:dyDescent="0.25">
      <c r="A859" t="s">
        <v>5377</v>
      </c>
      <c r="B859" t="s">
        <v>2225</v>
      </c>
      <c r="D859" t="s">
        <v>5378</v>
      </c>
      <c r="E859" t="s">
        <v>5345</v>
      </c>
      <c r="G859" t="s">
        <v>5346</v>
      </c>
      <c r="O859" t="s">
        <v>5378</v>
      </c>
    </row>
    <row r="860" spans="1:15" x14ac:dyDescent="0.25">
      <c r="A860" t="s">
        <v>5379</v>
      </c>
      <c r="B860" t="s">
        <v>2226</v>
      </c>
      <c r="D860" t="s">
        <v>5380</v>
      </c>
      <c r="E860" t="s">
        <v>5345</v>
      </c>
      <c r="G860" t="s">
        <v>5346</v>
      </c>
      <c r="O860" t="s">
        <v>5380</v>
      </c>
    </row>
    <row r="861" spans="1:15" x14ac:dyDescent="0.25">
      <c r="A861" t="s">
        <v>5381</v>
      </c>
      <c r="B861" t="s">
        <v>2227</v>
      </c>
      <c r="D861" t="s">
        <v>5382</v>
      </c>
      <c r="E861" t="s">
        <v>5345</v>
      </c>
      <c r="G861" t="s">
        <v>5346</v>
      </c>
      <c r="O861" t="s">
        <v>5382</v>
      </c>
    </row>
    <row r="862" spans="1:15" x14ac:dyDescent="0.25">
      <c r="A862" t="s">
        <v>5383</v>
      </c>
      <c r="B862" t="s">
        <v>2229</v>
      </c>
      <c r="D862" t="s">
        <v>5384</v>
      </c>
      <c r="E862" t="s">
        <v>5345</v>
      </c>
      <c r="G862" t="s">
        <v>5346</v>
      </c>
      <c r="O862" t="s">
        <v>5384</v>
      </c>
    </row>
    <row r="863" spans="1:15" x14ac:dyDescent="0.25">
      <c r="A863" t="s">
        <v>5385</v>
      </c>
      <c r="B863" t="s">
        <v>2240</v>
      </c>
      <c r="D863" t="s">
        <v>5386</v>
      </c>
      <c r="E863" t="s">
        <v>5387</v>
      </c>
      <c r="G863" t="s">
        <v>5388</v>
      </c>
      <c r="O863" t="s">
        <v>5386</v>
      </c>
    </row>
    <row r="864" spans="1:15" x14ac:dyDescent="0.25">
      <c r="A864" t="s">
        <v>5389</v>
      </c>
      <c r="B864" t="s">
        <v>2241</v>
      </c>
      <c r="D864" t="s">
        <v>5390</v>
      </c>
      <c r="E864" t="s">
        <v>5387</v>
      </c>
      <c r="G864" t="s">
        <v>5388</v>
      </c>
      <c r="O864" t="s">
        <v>5390</v>
      </c>
    </row>
    <row r="865" spans="1:15" x14ac:dyDescent="0.25">
      <c r="A865" t="s">
        <v>5391</v>
      </c>
      <c r="B865" t="s">
        <v>2254</v>
      </c>
      <c r="D865" t="s">
        <v>5392</v>
      </c>
      <c r="E865" t="s">
        <v>5387</v>
      </c>
      <c r="G865" t="s">
        <v>5388</v>
      </c>
      <c r="O865" t="s">
        <v>5392</v>
      </c>
    </row>
    <row r="866" spans="1:15" x14ac:dyDescent="0.25">
      <c r="A866" t="s">
        <v>5393</v>
      </c>
      <c r="B866" t="s">
        <v>2255</v>
      </c>
      <c r="D866" t="s">
        <v>5394</v>
      </c>
      <c r="E866" t="s">
        <v>5387</v>
      </c>
      <c r="G866" t="s">
        <v>5388</v>
      </c>
      <c r="O866" t="s">
        <v>5394</v>
      </c>
    </row>
    <row r="867" spans="1:15" x14ac:dyDescent="0.25">
      <c r="A867" t="s">
        <v>5395</v>
      </c>
      <c r="B867" t="s">
        <v>2256</v>
      </c>
      <c r="D867" t="s">
        <v>5396</v>
      </c>
      <c r="E867" t="s">
        <v>5387</v>
      </c>
      <c r="G867" t="s">
        <v>5388</v>
      </c>
      <c r="O867" t="s">
        <v>5396</v>
      </c>
    </row>
    <row r="868" spans="1:15" x14ac:dyDescent="0.25">
      <c r="A868" t="s">
        <v>5397</v>
      </c>
      <c r="B868" t="s">
        <v>2257</v>
      </c>
      <c r="D868" t="s">
        <v>5398</v>
      </c>
      <c r="E868" t="s">
        <v>5387</v>
      </c>
      <c r="G868" t="s">
        <v>5388</v>
      </c>
      <c r="O868" t="s">
        <v>5398</v>
      </c>
    </row>
    <row r="869" spans="1:15" x14ac:dyDescent="0.25">
      <c r="A869" t="s">
        <v>5399</v>
      </c>
      <c r="B869" t="s">
        <v>2258</v>
      </c>
      <c r="D869" t="s">
        <v>5400</v>
      </c>
      <c r="E869" t="s">
        <v>5387</v>
      </c>
      <c r="G869" t="s">
        <v>5388</v>
      </c>
      <c r="O869" t="s">
        <v>5400</v>
      </c>
    </row>
    <row r="870" spans="1:15" x14ac:dyDescent="0.25">
      <c r="A870" t="s">
        <v>5401</v>
      </c>
      <c r="B870" t="s">
        <v>2259</v>
      </c>
      <c r="D870" t="s">
        <v>5402</v>
      </c>
      <c r="E870" t="s">
        <v>5387</v>
      </c>
      <c r="G870" t="s">
        <v>5388</v>
      </c>
      <c r="O870" t="s">
        <v>5402</v>
      </c>
    </row>
    <row r="871" spans="1:15" x14ac:dyDescent="0.25">
      <c r="A871" t="s">
        <v>5403</v>
      </c>
      <c r="B871" t="s">
        <v>2260</v>
      </c>
      <c r="D871" t="s">
        <v>5404</v>
      </c>
      <c r="E871" t="s">
        <v>5387</v>
      </c>
      <c r="G871" t="s">
        <v>5388</v>
      </c>
      <c r="O871" t="s">
        <v>5404</v>
      </c>
    </row>
    <row r="872" spans="1:15" x14ac:dyDescent="0.25">
      <c r="A872" t="s">
        <v>5405</v>
      </c>
      <c r="B872" t="s">
        <v>2242</v>
      </c>
      <c r="D872" t="s">
        <v>5406</v>
      </c>
      <c r="E872" t="s">
        <v>5387</v>
      </c>
      <c r="G872" t="s">
        <v>5388</v>
      </c>
      <c r="O872" t="s">
        <v>5406</v>
      </c>
    </row>
    <row r="873" spans="1:15" x14ac:dyDescent="0.25">
      <c r="A873" t="s">
        <v>5407</v>
      </c>
      <c r="B873" t="s">
        <v>2243</v>
      </c>
      <c r="D873" t="s">
        <v>5408</v>
      </c>
      <c r="E873" t="s">
        <v>5387</v>
      </c>
      <c r="G873" t="s">
        <v>5388</v>
      </c>
      <c r="O873" t="s">
        <v>5408</v>
      </c>
    </row>
    <row r="874" spans="1:15" x14ac:dyDescent="0.25">
      <c r="A874" t="s">
        <v>5409</v>
      </c>
      <c r="B874" t="s">
        <v>2244</v>
      </c>
      <c r="D874" t="s">
        <v>5410</v>
      </c>
      <c r="E874" t="s">
        <v>5387</v>
      </c>
      <c r="G874" t="s">
        <v>5388</v>
      </c>
      <c r="O874" t="s">
        <v>5410</v>
      </c>
    </row>
    <row r="875" spans="1:15" x14ac:dyDescent="0.25">
      <c r="A875" t="s">
        <v>5411</v>
      </c>
      <c r="B875" t="s">
        <v>2245</v>
      </c>
      <c r="D875" t="s">
        <v>5412</v>
      </c>
      <c r="E875" t="s">
        <v>5387</v>
      </c>
      <c r="G875" t="s">
        <v>5388</v>
      </c>
      <c r="O875" t="s">
        <v>5412</v>
      </c>
    </row>
    <row r="876" spans="1:15" x14ac:dyDescent="0.25">
      <c r="A876" t="s">
        <v>5413</v>
      </c>
      <c r="B876" t="s">
        <v>2246</v>
      </c>
      <c r="D876" t="s">
        <v>5414</v>
      </c>
      <c r="E876" t="s">
        <v>5387</v>
      </c>
      <c r="G876" t="s">
        <v>5388</v>
      </c>
      <c r="O876" t="s">
        <v>5414</v>
      </c>
    </row>
    <row r="877" spans="1:15" x14ac:dyDescent="0.25">
      <c r="A877" t="s">
        <v>5415</v>
      </c>
      <c r="B877" t="s">
        <v>2247</v>
      </c>
      <c r="D877" t="s">
        <v>5416</v>
      </c>
      <c r="E877" t="s">
        <v>5387</v>
      </c>
      <c r="G877" t="s">
        <v>5388</v>
      </c>
      <c r="O877" t="s">
        <v>5416</v>
      </c>
    </row>
    <row r="878" spans="1:15" x14ac:dyDescent="0.25">
      <c r="A878" t="s">
        <v>5417</v>
      </c>
      <c r="B878" t="s">
        <v>2248</v>
      </c>
      <c r="D878" t="s">
        <v>5418</v>
      </c>
      <c r="E878" t="s">
        <v>5387</v>
      </c>
      <c r="G878" t="s">
        <v>5388</v>
      </c>
      <c r="O878" t="s">
        <v>5418</v>
      </c>
    </row>
    <row r="879" spans="1:15" x14ac:dyDescent="0.25">
      <c r="A879" t="s">
        <v>5419</v>
      </c>
      <c r="B879" t="s">
        <v>2249</v>
      </c>
      <c r="D879" t="s">
        <v>5420</v>
      </c>
      <c r="E879" t="s">
        <v>5387</v>
      </c>
      <c r="G879" t="s">
        <v>5388</v>
      </c>
      <c r="O879" t="s">
        <v>5420</v>
      </c>
    </row>
    <row r="880" spans="1:15" x14ac:dyDescent="0.25">
      <c r="A880" t="s">
        <v>5421</v>
      </c>
      <c r="B880" t="s">
        <v>2250</v>
      </c>
      <c r="D880" t="s">
        <v>5422</v>
      </c>
      <c r="E880" t="s">
        <v>5387</v>
      </c>
      <c r="G880" t="s">
        <v>5388</v>
      </c>
      <c r="O880" t="s">
        <v>5422</v>
      </c>
    </row>
    <row r="881" spans="1:15" x14ac:dyDescent="0.25">
      <c r="A881" t="s">
        <v>5423</v>
      </c>
      <c r="B881" t="s">
        <v>2251</v>
      </c>
      <c r="D881" t="s">
        <v>5424</v>
      </c>
      <c r="E881" t="s">
        <v>5387</v>
      </c>
      <c r="G881" t="s">
        <v>5388</v>
      </c>
      <c r="O881" t="s">
        <v>5424</v>
      </c>
    </row>
    <row r="882" spans="1:15" x14ac:dyDescent="0.25">
      <c r="A882" t="s">
        <v>5425</v>
      </c>
      <c r="B882" t="s">
        <v>2253</v>
      </c>
      <c r="D882" t="s">
        <v>5426</v>
      </c>
      <c r="E882" t="s">
        <v>5387</v>
      </c>
      <c r="G882" t="s">
        <v>5388</v>
      </c>
      <c r="O882" t="s">
        <v>5426</v>
      </c>
    </row>
    <row r="883" spans="1:15" x14ac:dyDescent="0.25">
      <c r="A883" t="s">
        <v>5427</v>
      </c>
      <c r="B883" t="s">
        <v>2264</v>
      </c>
      <c r="D883" t="s">
        <v>5428</v>
      </c>
      <c r="E883" t="s">
        <v>5429</v>
      </c>
      <c r="G883" t="s">
        <v>5430</v>
      </c>
      <c r="O883" t="s">
        <v>5428</v>
      </c>
    </row>
    <row r="884" spans="1:15" x14ac:dyDescent="0.25">
      <c r="A884" t="s">
        <v>5431</v>
      </c>
      <c r="B884" t="s">
        <v>2265</v>
      </c>
      <c r="D884" t="s">
        <v>5432</v>
      </c>
      <c r="E884" t="s">
        <v>5429</v>
      </c>
      <c r="G884" t="s">
        <v>5430</v>
      </c>
      <c r="O884" t="s">
        <v>5432</v>
      </c>
    </row>
    <row r="885" spans="1:15" x14ac:dyDescent="0.25">
      <c r="A885" t="s">
        <v>5433</v>
      </c>
      <c r="B885" t="s">
        <v>2278</v>
      </c>
      <c r="D885" t="s">
        <v>5434</v>
      </c>
      <c r="E885" t="s">
        <v>5429</v>
      </c>
      <c r="G885" t="s">
        <v>5430</v>
      </c>
      <c r="O885" t="s">
        <v>5434</v>
      </c>
    </row>
    <row r="886" spans="1:15" x14ac:dyDescent="0.25">
      <c r="A886" t="s">
        <v>5435</v>
      </c>
      <c r="B886" t="s">
        <v>2279</v>
      </c>
      <c r="D886" t="s">
        <v>5436</v>
      </c>
      <c r="E886" t="s">
        <v>5429</v>
      </c>
      <c r="G886" t="s">
        <v>5430</v>
      </c>
      <c r="O886" t="s">
        <v>5436</v>
      </c>
    </row>
    <row r="887" spans="1:15" x14ac:dyDescent="0.25">
      <c r="A887" t="s">
        <v>5437</v>
      </c>
      <c r="B887" t="s">
        <v>2280</v>
      </c>
      <c r="D887" t="s">
        <v>5438</v>
      </c>
      <c r="E887" t="s">
        <v>5429</v>
      </c>
      <c r="G887" t="s">
        <v>5430</v>
      </c>
      <c r="O887" t="s">
        <v>5438</v>
      </c>
    </row>
    <row r="888" spans="1:15" x14ac:dyDescent="0.25">
      <c r="A888" t="s">
        <v>5439</v>
      </c>
      <c r="B888" t="s">
        <v>2281</v>
      </c>
      <c r="D888" t="s">
        <v>5440</v>
      </c>
      <c r="E888" t="s">
        <v>5429</v>
      </c>
      <c r="G888" t="s">
        <v>5430</v>
      </c>
      <c r="O888" t="s">
        <v>5440</v>
      </c>
    </row>
    <row r="889" spans="1:15" x14ac:dyDescent="0.25">
      <c r="A889" t="s">
        <v>5441</v>
      </c>
      <c r="B889" t="s">
        <v>2282</v>
      </c>
      <c r="D889" t="s">
        <v>5442</v>
      </c>
      <c r="E889" t="s">
        <v>5429</v>
      </c>
      <c r="G889" t="s">
        <v>5430</v>
      </c>
      <c r="O889" t="s">
        <v>5442</v>
      </c>
    </row>
    <row r="890" spans="1:15" x14ac:dyDescent="0.25">
      <c r="A890" t="s">
        <v>5443</v>
      </c>
      <c r="B890" t="s">
        <v>2283</v>
      </c>
      <c r="D890" t="s">
        <v>5444</v>
      </c>
      <c r="E890" t="s">
        <v>5429</v>
      </c>
      <c r="G890" t="s">
        <v>5430</v>
      </c>
      <c r="O890" t="s">
        <v>5444</v>
      </c>
    </row>
    <row r="891" spans="1:15" x14ac:dyDescent="0.25">
      <c r="A891" t="s">
        <v>5445</v>
      </c>
      <c r="B891" t="s">
        <v>2284</v>
      </c>
      <c r="D891" t="s">
        <v>5446</v>
      </c>
      <c r="E891" t="s">
        <v>5429</v>
      </c>
      <c r="G891" t="s">
        <v>5430</v>
      </c>
      <c r="O891" t="s">
        <v>5446</v>
      </c>
    </row>
    <row r="892" spans="1:15" x14ac:dyDescent="0.25">
      <c r="A892" t="s">
        <v>5447</v>
      </c>
      <c r="B892" t="s">
        <v>2266</v>
      </c>
      <c r="D892" t="s">
        <v>5448</v>
      </c>
      <c r="E892" t="s">
        <v>5429</v>
      </c>
      <c r="G892" t="s">
        <v>5430</v>
      </c>
      <c r="O892" t="s">
        <v>5448</v>
      </c>
    </row>
    <row r="893" spans="1:15" x14ac:dyDescent="0.25">
      <c r="A893" t="s">
        <v>5449</v>
      </c>
      <c r="B893" t="s">
        <v>2267</v>
      </c>
      <c r="D893" t="s">
        <v>5450</v>
      </c>
      <c r="E893" t="s">
        <v>5429</v>
      </c>
      <c r="G893" t="s">
        <v>5430</v>
      </c>
      <c r="O893" t="s">
        <v>5450</v>
      </c>
    </row>
    <row r="894" spans="1:15" x14ac:dyDescent="0.25">
      <c r="A894" t="s">
        <v>5451</v>
      </c>
      <c r="B894" t="s">
        <v>2268</v>
      </c>
      <c r="D894" t="s">
        <v>5452</v>
      </c>
      <c r="E894" t="s">
        <v>5429</v>
      </c>
      <c r="G894" t="s">
        <v>5430</v>
      </c>
      <c r="O894" t="s">
        <v>5452</v>
      </c>
    </row>
    <row r="895" spans="1:15" x14ac:dyDescent="0.25">
      <c r="A895" t="s">
        <v>5453</v>
      </c>
      <c r="B895" t="s">
        <v>2269</v>
      </c>
      <c r="D895" t="s">
        <v>5454</v>
      </c>
      <c r="E895" t="s">
        <v>5429</v>
      </c>
      <c r="G895" t="s">
        <v>5430</v>
      </c>
      <c r="O895" t="s">
        <v>5454</v>
      </c>
    </row>
    <row r="896" spans="1:15" x14ac:dyDescent="0.25">
      <c r="A896" t="s">
        <v>5455</v>
      </c>
      <c r="B896" t="s">
        <v>2270</v>
      </c>
      <c r="D896" t="s">
        <v>5456</v>
      </c>
      <c r="E896" t="s">
        <v>5429</v>
      </c>
      <c r="G896" t="s">
        <v>5430</v>
      </c>
      <c r="O896" t="s">
        <v>5456</v>
      </c>
    </row>
    <row r="897" spans="1:15" x14ac:dyDescent="0.25">
      <c r="A897" t="s">
        <v>5457</v>
      </c>
      <c r="B897" t="s">
        <v>2271</v>
      </c>
      <c r="D897" t="s">
        <v>5458</v>
      </c>
      <c r="E897" t="s">
        <v>5429</v>
      </c>
      <c r="G897" t="s">
        <v>5430</v>
      </c>
      <c r="O897" t="s">
        <v>5458</v>
      </c>
    </row>
    <row r="898" spans="1:15" x14ac:dyDescent="0.25">
      <c r="A898" t="s">
        <v>5459</v>
      </c>
      <c r="B898" t="s">
        <v>2272</v>
      </c>
      <c r="D898" t="s">
        <v>5460</v>
      </c>
      <c r="E898" t="s">
        <v>5429</v>
      </c>
      <c r="G898" t="s">
        <v>5430</v>
      </c>
      <c r="O898" t="s">
        <v>5460</v>
      </c>
    </row>
    <row r="899" spans="1:15" x14ac:dyDescent="0.25">
      <c r="A899" t="s">
        <v>5461</v>
      </c>
      <c r="B899" t="s">
        <v>2273</v>
      </c>
      <c r="D899" t="s">
        <v>5462</v>
      </c>
      <c r="E899" t="s">
        <v>5429</v>
      </c>
      <c r="G899" t="s">
        <v>5430</v>
      </c>
      <c r="O899" t="s">
        <v>5462</v>
      </c>
    </row>
    <row r="900" spans="1:15" x14ac:dyDescent="0.25">
      <c r="A900" t="s">
        <v>5463</v>
      </c>
      <c r="B900" t="s">
        <v>2274</v>
      </c>
      <c r="D900" t="s">
        <v>5464</v>
      </c>
      <c r="E900" t="s">
        <v>5429</v>
      </c>
      <c r="G900" t="s">
        <v>5430</v>
      </c>
      <c r="O900" t="s">
        <v>5464</v>
      </c>
    </row>
    <row r="901" spans="1:15" x14ac:dyDescent="0.25">
      <c r="A901" t="s">
        <v>5465</v>
      </c>
      <c r="B901" t="s">
        <v>2275</v>
      </c>
      <c r="D901" t="s">
        <v>5466</v>
      </c>
      <c r="E901" t="s">
        <v>5429</v>
      </c>
      <c r="G901" t="s">
        <v>5430</v>
      </c>
      <c r="O901" t="s">
        <v>5466</v>
      </c>
    </row>
    <row r="902" spans="1:15" x14ac:dyDescent="0.25">
      <c r="A902" t="s">
        <v>5467</v>
      </c>
      <c r="B902" t="s">
        <v>2277</v>
      </c>
      <c r="D902" t="s">
        <v>5468</v>
      </c>
      <c r="E902" t="s">
        <v>5429</v>
      </c>
      <c r="G902" t="s">
        <v>5430</v>
      </c>
      <c r="O902" t="s">
        <v>5468</v>
      </c>
    </row>
    <row r="903" spans="1:15" x14ac:dyDescent="0.25">
      <c r="A903" t="s">
        <v>5469</v>
      </c>
      <c r="B903" t="s">
        <v>2288</v>
      </c>
      <c r="D903" t="s">
        <v>5470</v>
      </c>
      <c r="E903" t="s">
        <v>5471</v>
      </c>
      <c r="G903" t="s">
        <v>5472</v>
      </c>
      <c r="O903" t="s">
        <v>5470</v>
      </c>
    </row>
    <row r="904" spans="1:15" x14ac:dyDescent="0.25">
      <c r="A904" t="s">
        <v>5473</v>
      </c>
      <c r="B904" t="s">
        <v>2289</v>
      </c>
      <c r="D904" t="s">
        <v>5474</v>
      </c>
      <c r="E904" t="s">
        <v>5471</v>
      </c>
      <c r="G904" t="s">
        <v>5472</v>
      </c>
      <c r="O904" t="s">
        <v>5474</v>
      </c>
    </row>
    <row r="905" spans="1:15" x14ac:dyDescent="0.25">
      <c r="A905" t="s">
        <v>5475</v>
      </c>
      <c r="B905" t="s">
        <v>2302</v>
      </c>
      <c r="D905" t="s">
        <v>5476</v>
      </c>
      <c r="E905" t="s">
        <v>5471</v>
      </c>
      <c r="G905" t="s">
        <v>5472</v>
      </c>
      <c r="O905" t="s">
        <v>5476</v>
      </c>
    </row>
    <row r="906" spans="1:15" x14ac:dyDescent="0.25">
      <c r="A906" t="s">
        <v>5477</v>
      </c>
      <c r="B906" t="s">
        <v>2303</v>
      </c>
      <c r="D906" t="s">
        <v>5478</v>
      </c>
      <c r="E906" t="s">
        <v>5471</v>
      </c>
      <c r="G906" t="s">
        <v>5472</v>
      </c>
      <c r="O906" t="s">
        <v>5478</v>
      </c>
    </row>
    <row r="907" spans="1:15" x14ac:dyDescent="0.25">
      <c r="A907" t="s">
        <v>5479</v>
      </c>
      <c r="B907" t="s">
        <v>2304</v>
      </c>
      <c r="D907" t="s">
        <v>5480</v>
      </c>
      <c r="E907" t="s">
        <v>5471</v>
      </c>
      <c r="G907" t="s">
        <v>5472</v>
      </c>
      <c r="O907" t="s">
        <v>5480</v>
      </c>
    </row>
    <row r="908" spans="1:15" x14ac:dyDescent="0.25">
      <c r="A908" t="s">
        <v>5481</v>
      </c>
      <c r="B908" t="s">
        <v>2305</v>
      </c>
      <c r="D908" t="s">
        <v>5482</v>
      </c>
      <c r="E908" t="s">
        <v>5471</v>
      </c>
      <c r="G908" t="s">
        <v>5472</v>
      </c>
      <c r="O908" t="s">
        <v>5482</v>
      </c>
    </row>
    <row r="909" spans="1:15" x14ac:dyDescent="0.25">
      <c r="A909" t="s">
        <v>5483</v>
      </c>
      <c r="B909" t="s">
        <v>2306</v>
      </c>
      <c r="D909" t="s">
        <v>5484</v>
      </c>
      <c r="E909" t="s">
        <v>5471</v>
      </c>
      <c r="G909" t="s">
        <v>5472</v>
      </c>
      <c r="O909" t="s">
        <v>5484</v>
      </c>
    </row>
    <row r="910" spans="1:15" x14ac:dyDescent="0.25">
      <c r="A910" t="s">
        <v>5485</v>
      </c>
      <c r="B910" t="s">
        <v>2307</v>
      </c>
      <c r="D910" t="s">
        <v>5486</v>
      </c>
      <c r="E910" t="s">
        <v>5471</v>
      </c>
      <c r="G910" t="s">
        <v>5472</v>
      </c>
      <c r="O910" t="s">
        <v>5486</v>
      </c>
    </row>
    <row r="911" spans="1:15" x14ac:dyDescent="0.25">
      <c r="A911" t="s">
        <v>5487</v>
      </c>
      <c r="B911" t="s">
        <v>2308</v>
      </c>
      <c r="D911" t="s">
        <v>5488</v>
      </c>
      <c r="E911" t="s">
        <v>5471</v>
      </c>
      <c r="G911" t="s">
        <v>5472</v>
      </c>
      <c r="O911" t="s">
        <v>5488</v>
      </c>
    </row>
    <row r="912" spans="1:15" x14ac:dyDescent="0.25">
      <c r="A912" t="s">
        <v>5489</v>
      </c>
      <c r="B912" t="s">
        <v>2290</v>
      </c>
      <c r="D912" t="s">
        <v>5490</v>
      </c>
      <c r="E912" t="s">
        <v>5471</v>
      </c>
      <c r="G912" t="s">
        <v>5472</v>
      </c>
      <c r="O912" t="s">
        <v>5490</v>
      </c>
    </row>
    <row r="913" spans="1:15" x14ac:dyDescent="0.25">
      <c r="A913" t="s">
        <v>5491</v>
      </c>
      <c r="B913" t="s">
        <v>2291</v>
      </c>
      <c r="D913" t="s">
        <v>5492</v>
      </c>
      <c r="E913" t="s">
        <v>5471</v>
      </c>
      <c r="G913" t="s">
        <v>5472</v>
      </c>
      <c r="O913" t="s">
        <v>5492</v>
      </c>
    </row>
    <row r="914" spans="1:15" x14ac:dyDescent="0.25">
      <c r="A914" t="s">
        <v>5493</v>
      </c>
      <c r="B914" t="s">
        <v>2292</v>
      </c>
      <c r="D914" t="s">
        <v>5494</v>
      </c>
      <c r="E914" t="s">
        <v>5471</v>
      </c>
      <c r="G914" t="s">
        <v>5472</v>
      </c>
      <c r="O914" t="s">
        <v>5494</v>
      </c>
    </row>
    <row r="915" spans="1:15" x14ac:dyDescent="0.25">
      <c r="A915" t="s">
        <v>5495</v>
      </c>
      <c r="B915" t="s">
        <v>2293</v>
      </c>
      <c r="D915" t="s">
        <v>5496</v>
      </c>
      <c r="E915" t="s">
        <v>5471</v>
      </c>
      <c r="G915" t="s">
        <v>5472</v>
      </c>
      <c r="O915" t="s">
        <v>5496</v>
      </c>
    </row>
    <row r="916" spans="1:15" x14ac:dyDescent="0.25">
      <c r="A916" t="s">
        <v>5497</v>
      </c>
      <c r="B916" t="s">
        <v>2294</v>
      </c>
      <c r="D916" t="s">
        <v>5498</v>
      </c>
      <c r="E916" t="s">
        <v>5471</v>
      </c>
      <c r="G916" t="s">
        <v>5472</v>
      </c>
      <c r="O916" t="s">
        <v>5498</v>
      </c>
    </row>
    <row r="917" spans="1:15" x14ac:dyDescent="0.25">
      <c r="A917" t="s">
        <v>5499</v>
      </c>
      <c r="B917" t="s">
        <v>2295</v>
      </c>
      <c r="D917" t="s">
        <v>5500</v>
      </c>
      <c r="E917" t="s">
        <v>5471</v>
      </c>
      <c r="G917" t="s">
        <v>5472</v>
      </c>
      <c r="O917" t="s">
        <v>5500</v>
      </c>
    </row>
    <row r="918" spans="1:15" x14ac:dyDescent="0.25">
      <c r="A918" t="s">
        <v>5501</v>
      </c>
      <c r="B918" t="s">
        <v>2296</v>
      </c>
      <c r="D918" t="s">
        <v>5502</v>
      </c>
      <c r="E918" t="s">
        <v>5471</v>
      </c>
      <c r="G918" t="s">
        <v>5472</v>
      </c>
      <c r="O918" t="s">
        <v>5502</v>
      </c>
    </row>
    <row r="919" spans="1:15" x14ac:dyDescent="0.25">
      <c r="A919" t="s">
        <v>5503</v>
      </c>
      <c r="B919" t="s">
        <v>2297</v>
      </c>
      <c r="D919" t="s">
        <v>5504</v>
      </c>
      <c r="E919" t="s">
        <v>5471</v>
      </c>
      <c r="G919" t="s">
        <v>5472</v>
      </c>
      <c r="O919" t="s">
        <v>5504</v>
      </c>
    </row>
    <row r="920" spans="1:15" x14ac:dyDescent="0.25">
      <c r="A920" t="s">
        <v>5505</v>
      </c>
      <c r="B920" t="s">
        <v>2298</v>
      </c>
      <c r="D920" t="s">
        <v>5506</v>
      </c>
      <c r="E920" t="s">
        <v>5471</v>
      </c>
      <c r="G920" t="s">
        <v>5472</v>
      </c>
      <c r="O920" t="s">
        <v>5506</v>
      </c>
    </row>
    <row r="921" spans="1:15" x14ac:dyDescent="0.25">
      <c r="A921" t="s">
        <v>5507</v>
      </c>
      <c r="B921" t="s">
        <v>2299</v>
      </c>
      <c r="D921" t="s">
        <v>5508</v>
      </c>
      <c r="E921" t="s">
        <v>5471</v>
      </c>
      <c r="G921" t="s">
        <v>5472</v>
      </c>
      <c r="O921" t="s">
        <v>5508</v>
      </c>
    </row>
    <row r="922" spans="1:15" x14ac:dyDescent="0.25">
      <c r="A922" t="s">
        <v>5509</v>
      </c>
      <c r="B922" t="s">
        <v>2301</v>
      </c>
      <c r="D922" t="s">
        <v>5510</v>
      </c>
      <c r="E922" t="s">
        <v>5471</v>
      </c>
      <c r="G922" t="s">
        <v>5472</v>
      </c>
      <c r="O922" t="s">
        <v>5510</v>
      </c>
    </row>
    <row r="923" spans="1:15" x14ac:dyDescent="0.25">
      <c r="A923" t="s">
        <v>5511</v>
      </c>
      <c r="B923" t="s">
        <v>2397</v>
      </c>
      <c r="D923" t="s">
        <v>5512</v>
      </c>
      <c r="E923" t="s">
        <v>5513</v>
      </c>
      <c r="G923" t="s">
        <v>5514</v>
      </c>
      <c r="O923" t="s">
        <v>5512</v>
      </c>
    </row>
    <row r="924" spans="1:15" x14ac:dyDescent="0.25">
      <c r="A924" t="s">
        <v>5515</v>
      </c>
      <c r="B924" t="s">
        <v>2398</v>
      </c>
      <c r="D924" t="s">
        <v>5516</v>
      </c>
      <c r="E924" t="s">
        <v>5513</v>
      </c>
      <c r="G924" t="s">
        <v>5514</v>
      </c>
      <c r="O924" t="s">
        <v>5516</v>
      </c>
    </row>
    <row r="925" spans="1:15" x14ac:dyDescent="0.25">
      <c r="A925" t="s">
        <v>5517</v>
      </c>
      <c r="B925" t="s">
        <v>2399</v>
      </c>
      <c r="D925" t="s">
        <v>5518</v>
      </c>
      <c r="E925" t="s">
        <v>5513</v>
      </c>
      <c r="G925" t="s">
        <v>5514</v>
      </c>
      <c r="O925" t="s">
        <v>5518</v>
      </c>
    </row>
    <row r="926" spans="1:15" x14ac:dyDescent="0.25">
      <c r="A926" t="s">
        <v>5519</v>
      </c>
      <c r="B926" t="s">
        <v>2400</v>
      </c>
      <c r="D926" t="s">
        <v>5520</v>
      </c>
      <c r="E926" t="s">
        <v>5513</v>
      </c>
      <c r="G926" t="s">
        <v>5514</v>
      </c>
      <c r="O926" t="s">
        <v>5520</v>
      </c>
    </row>
    <row r="927" spans="1:15" x14ac:dyDescent="0.25">
      <c r="A927" t="s">
        <v>5521</v>
      </c>
      <c r="B927" t="s">
        <v>2401</v>
      </c>
      <c r="D927" t="s">
        <v>5522</v>
      </c>
      <c r="E927" t="s">
        <v>5513</v>
      </c>
      <c r="G927" t="s">
        <v>5514</v>
      </c>
      <c r="O927" t="s">
        <v>5522</v>
      </c>
    </row>
    <row r="928" spans="1:15" x14ac:dyDescent="0.25">
      <c r="A928" t="s">
        <v>5523</v>
      </c>
      <c r="B928" t="s">
        <v>2403</v>
      </c>
      <c r="D928" t="s">
        <v>5524</v>
      </c>
      <c r="E928" t="s">
        <v>5525</v>
      </c>
      <c r="G928" t="s">
        <v>5526</v>
      </c>
      <c r="O928" t="s">
        <v>5524</v>
      </c>
    </row>
    <row r="929" spans="1:15" x14ac:dyDescent="0.25">
      <c r="A929" t="s">
        <v>5527</v>
      </c>
      <c r="B929" t="s">
        <v>2404</v>
      </c>
      <c r="D929" t="s">
        <v>5528</v>
      </c>
      <c r="E929" t="s">
        <v>5525</v>
      </c>
      <c r="G929" t="s">
        <v>5526</v>
      </c>
      <c r="O929" t="s">
        <v>5528</v>
      </c>
    </row>
    <row r="930" spans="1:15" x14ac:dyDescent="0.25">
      <c r="A930" t="s">
        <v>5529</v>
      </c>
      <c r="B930" t="s">
        <v>2405</v>
      </c>
      <c r="D930" t="s">
        <v>5530</v>
      </c>
      <c r="E930" t="s">
        <v>5525</v>
      </c>
      <c r="G930" t="s">
        <v>5526</v>
      </c>
      <c r="O930" t="s">
        <v>5530</v>
      </c>
    </row>
    <row r="931" spans="1:15" x14ac:dyDescent="0.25">
      <c r="A931" t="s">
        <v>5531</v>
      </c>
      <c r="B931" t="s">
        <v>2406</v>
      </c>
      <c r="D931" t="s">
        <v>5532</v>
      </c>
      <c r="E931" t="s">
        <v>5525</v>
      </c>
      <c r="G931" t="s">
        <v>5526</v>
      </c>
      <c r="O931" t="s">
        <v>5532</v>
      </c>
    </row>
    <row r="932" spans="1:15" x14ac:dyDescent="0.25">
      <c r="A932" t="s">
        <v>5533</v>
      </c>
      <c r="B932" t="s">
        <v>2407</v>
      </c>
      <c r="D932" t="s">
        <v>5534</v>
      </c>
      <c r="E932" t="s">
        <v>5525</v>
      </c>
      <c r="G932" t="s">
        <v>5526</v>
      </c>
      <c r="O932" t="s">
        <v>5534</v>
      </c>
    </row>
    <row r="933" spans="1:15" x14ac:dyDescent="0.25">
      <c r="A933" t="s">
        <v>5535</v>
      </c>
      <c r="B933" t="s">
        <v>2409</v>
      </c>
      <c r="D933" t="s">
        <v>5536</v>
      </c>
      <c r="E933" t="s">
        <v>5537</v>
      </c>
      <c r="G933" t="s">
        <v>5538</v>
      </c>
      <c r="O933" t="s">
        <v>5536</v>
      </c>
    </row>
    <row r="934" spans="1:15" x14ac:dyDescent="0.25">
      <c r="A934" t="s">
        <v>5539</v>
      </c>
      <c r="B934" t="s">
        <v>2410</v>
      </c>
      <c r="D934" t="s">
        <v>5540</v>
      </c>
      <c r="E934" t="s">
        <v>5537</v>
      </c>
      <c r="G934" t="s">
        <v>5538</v>
      </c>
      <c r="O934" t="s">
        <v>5540</v>
      </c>
    </row>
    <row r="935" spans="1:15" x14ac:dyDescent="0.25">
      <c r="A935" t="s">
        <v>5541</v>
      </c>
      <c r="B935" t="s">
        <v>2411</v>
      </c>
      <c r="D935" t="s">
        <v>5542</v>
      </c>
      <c r="E935" t="s">
        <v>5537</v>
      </c>
      <c r="G935" t="s">
        <v>5538</v>
      </c>
      <c r="O935" t="s">
        <v>5542</v>
      </c>
    </row>
    <row r="936" spans="1:15" x14ac:dyDescent="0.25">
      <c r="A936" t="s">
        <v>5543</v>
      </c>
      <c r="B936" t="s">
        <v>2412</v>
      </c>
      <c r="D936" t="s">
        <v>5544</v>
      </c>
      <c r="E936" t="s">
        <v>5537</v>
      </c>
      <c r="G936" t="s">
        <v>5538</v>
      </c>
      <c r="O936" t="s">
        <v>5544</v>
      </c>
    </row>
    <row r="937" spans="1:15" x14ac:dyDescent="0.25">
      <c r="A937" t="s">
        <v>5545</v>
      </c>
      <c r="B937" t="s">
        <v>2413</v>
      </c>
      <c r="D937" t="s">
        <v>5546</v>
      </c>
      <c r="E937" t="s">
        <v>5537</v>
      </c>
      <c r="G937" t="s">
        <v>5538</v>
      </c>
      <c r="O937" t="s">
        <v>5546</v>
      </c>
    </row>
    <row r="938" spans="1:15" x14ac:dyDescent="0.25">
      <c r="A938" t="s">
        <v>5547</v>
      </c>
      <c r="B938" t="s">
        <v>2415</v>
      </c>
      <c r="D938" t="s">
        <v>5548</v>
      </c>
      <c r="E938" t="s">
        <v>5549</v>
      </c>
      <c r="G938" t="s">
        <v>5550</v>
      </c>
      <c r="O938" t="s">
        <v>5548</v>
      </c>
    </row>
    <row r="939" spans="1:15" x14ac:dyDescent="0.25">
      <c r="A939" t="s">
        <v>5551</v>
      </c>
      <c r="B939" t="s">
        <v>2416</v>
      </c>
      <c r="D939" t="s">
        <v>5552</v>
      </c>
      <c r="E939" t="s">
        <v>5549</v>
      </c>
      <c r="G939" t="s">
        <v>5550</v>
      </c>
      <c r="O939" t="s">
        <v>5552</v>
      </c>
    </row>
    <row r="940" spans="1:15" x14ac:dyDescent="0.25">
      <c r="A940" t="s">
        <v>5553</v>
      </c>
      <c r="B940" t="s">
        <v>2417</v>
      </c>
      <c r="D940" t="s">
        <v>5554</v>
      </c>
      <c r="E940" t="s">
        <v>5549</v>
      </c>
      <c r="G940" t="s">
        <v>5550</v>
      </c>
      <c r="O940" t="s">
        <v>5554</v>
      </c>
    </row>
    <row r="941" spans="1:15" x14ac:dyDescent="0.25">
      <c r="A941" t="s">
        <v>5555</v>
      </c>
      <c r="B941" t="s">
        <v>2418</v>
      </c>
      <c r="D941" t="s">
        <v>5556</v>
      </c>
      <c r="E941" t="s">
        <v>5549</v>
      </c>
      <c r="G941" t="s">
        <v>5550</v>
      </c>
      <c r="O941" t="s">
        <v>5556</v>
      </c>
    </row>
    <row r="942" spans="1:15" x14ac:dyDescent="0.25">
      <c r="A942" t="s">
        <v>5557</v>
      </c>
      <c r="B942" t="s">
        <v>2419</v>
      </c>
      <c r="D942" t="s">
        <v>5558</v>
      </c>
      <c r="E942" t="s">
        <v>5549</v>
      </c>
      <c r="G942" t="s">
        <v>5550</v>
      </c>
      <c r="O942" t="s">
        <v>5558</v>
      </c>
    </row>
    <row r="943" spans="1:15" x14ac:dyDescent="0.25">
      <c r="A943" t="s">
        <v>5559</v>
      </c>
      <c r="B943" t="s">
        <v>2421</v>
      </c>
      <c r="D943" t="s">
        <v>5560</v>
      </c>
      <c r="E943" t="s">
        <v>5561</v>
      </c>
      <c r="G943" t="s">
        <v>5562</v>
      </c>
      <c r="O943" t="s">
        <v>5560</v>
      </c>
    </row>
    <row r="944" spans="1:15" x14ac:dyDescent="0.25">
      <c r="A944" t="s">
        <v>5563</v>
      </c>
      <c r="B944" t="s">
        <v>2422</v>
      </c>
      <c r="D944" t="s">
        <v>5564</v>
      </c>
      <c r="E944" t="s">
        <v>5561</v>
      </c>
      <c r="G944" t="s">
        <v>5562</v>
      </c>
      <c r="O944" t="s">
        <v>5564</v>
      </c>
    </row>
    <row r="945" spans="1:15" x14ac:dyDescent="0.25">
      <c r="A945" t="s">
        <v>5565</v>
      </c>
      <c r="B945" t="s">
        <v>2423</v>
      </c>
      <c r="D945" t="s">
        <v>5566</v>
      </c>
      <c r="E945" t="s">
        <v>5561</v>
      </c>
      <c r="G945" t="s">
        <v>5562</v>
      </c>
      <c r="O945" t="s">
        <v>5566</v>
      </c>
    </row>
    <row r="946" spans="1:15" x14ac:dyDescent="0.25">
      <c r="A946" t="s">
        <v>5567</v>
      </c>
      <c r="B946" t="s">
        <v>2424</v>
      </c>
      <c r="D946" t="s">
        <v>5568</v>
      </c>
      <c r="E946" t="s">
        <v>5561</v>
      </c>
      <c r="G946" t="s">
        <v>5562</v>
      </c>
      <c r="O946" t="s">
        <v>5568</v>
      </c>
    </row>
    <row r="947" spans="1:15" x14ac:dyDescent="0.25">
      <c r="A947" t="s">
        <v>5569</v>
      </c>
      <c r="B947" t="s">
        <v>2425</v>
      </c>
      <c r="D947" t="s">
        <v>5570</v>
      </c>
      <c r="E947" t="s">
        <v>5561</v>
      </c>
      <c r="G947" t="s">
        <v>5562</v>
      </c>
      <c r="O947" t="s">
        <v>5570</v>
      </c>
    </row>
    <row r="948" spans="1:15" x14ac:dyDescent="0.25">
      <c r="A948" t="s">
        <v>5571</v>
      </c>
      <c r="B948" t="s">
        <v>2427</v>
      </c>
      <c r="D948" t="s">
        <v>5572</v>
      </c>
      <c r="E948" t="s">
        <v>5573</v>
      </c>
      <c r="G948" t="s">
        <v>5574</v>
      </c>
      <c r="O948" t="s">
        <v>5572</v>
      </c>
    </row>
    <row r="949" spans="1:15" x14ac:dyDescent="0.25">
      <c r="A949" t="s">
        <v>5575</v>
      </c>
      <c r="B949" t="s">
        <v>2428</v>
      </c>
      <c r="D949" t="s">
        <v>5576</v>
      </c>
      <c r="E949" t="s">
        <v>5573</v>
      </c>
      <c r="G949" t="s">
        <v>5574</v>
      </c>
      <c r="O949" t="s">
        <v>5576</v>
      </c>
    </row>
    <row r="950" spans="1:15" x14ac:dyDescent="0.25">
      <c r="A950" t="s">
        <v>5577</v>
      </c>
      <c r="B950" t="s">
        <v>2429</v>
      </c>
      <c r="D950" t="s">
        <v>5578</v>
      </c>
      <c r="E950" t="s">
        <v>5573</v>
      </c>
      <c r="G950" t="s">
        <v>5574</v>
      </c>
      <c r="O950" t="s">
        <v>5578</v>
      </c>
    </row>
    <row r="951" spans="1:15" x14ac:dyDescent="0.25">
      <c r="A951" t="s">
        <v>5579</v>
      </c>
      <c r="B951" t="s">
        <v>2430</v>
      </c>
      <c r="D951" t="s">
        <v>5580</v>
      </c>
      <c r="E951" t="s">
        <v>5573</v>
      </c>
      <c r="G951" t="s">
        <v>5574</v>
      </c>
      <c r="O951" t="s">
        <v>5580</v>
      </c>
    </row>
    <row r="952" spans="1:15" x14ac:dyDescent="0.25">
      <c r="A952" t="s">
        <v>5581</v>
      </c>
      <c r="B952" t="s">
        <v>2431</v>
      </c>
      <c r="D952" t="s">
        <v>5582</v>
      </c>
      <c r="E952" t="s">
        <v>5573</v>
      </c>
      <c r="G952" t="s">
        <v>5574</v>
      </c>
      <c r="O952" t="s">
        <v>5582</v>
      </c>
    </row>
    <row r="953" spans="1:15" x14ac:dyDescent="0.25">
      <c r="A953" t="s">
        <v>5583</v>
      </c>
      <c r="B953" t="s">
        <v>2433</v>
      </c>
      <c r="D953" t="s">
        <v>5584</v>
      </c>
      <c r="E953" t="s">
        <v>5585</v>
      </c>
      <c r="G953" t="s">
        <v>5586</v>
      </c>
      <c r="O953" t="s">
        <v>5584</v>
      </c>
    </row>
    <row r="954" spans="1:15" x14ac:dyDescent="0.25">
      <c r="A954" t="s">
        <v>5587</v>
      </c>
      <c r="B954" t="s">
        <v>2434</v>
      </c>
      <c r="D954" t="s">
        <v>5588</v>
      </c>
      <c r="E954" t="s">
        <v>5585</v>
      </c>
      <c r="G954" t="s">
        <v>5586</v>
      </c>
      <c r="O954" t="s">
        <v>5588</v>
      </c>
    </row>
    <row r="955" spans="1:15" x14ac:dyDescent="0.25">
      <c r="A955" t="s">
        <v>5589</v>
      </c>
      <c r="B955" t="s">
        <v>2435</v>
      </c>
      <c r="D955" t="s">
        <v>5590</v>
      </c>
      <c r="E955" t="s">
        <v>5585</v>
      </c>
      <c r="G955" t="s">
        <v>5586</v>
      </c>
      <c r="O955" t="s">
        <v>5590</v>
      </c>
    </row>
    <row r="956" spans="1:15" x14ac:dyDescent="0.25">
      <c r="A956" t="s">
        <v>5591</v>
      </c>
      <c r="B956" t="s">
        <v>2436</v>
      </c>
      <c r="D956" t="s">
        <v>5592</v>
      </c>
      <c r="E956" t="s">
        <v>5585</v>
      </c>
      <c r="G956" t="s">
        <v>5586</v>
      </c>
      <c r="O956" t="s">
        <v>5592</v>
      </c>
    </row>
    <row r="957" spans="1:15" x14ac:dyDescent="0.25">
      <c r="A957" t="s">
        <v>5593</v>
      </c>
      <c r="B957" t="s">
        <v>2437</v>
      </c>
      <c r="D957" t="s">
        <v>5594</v>
      </c>
      <c r="E957" t="s">
        <v>5585</v>
      </c>
      <c r="G957" t="s">
        <v>5586</v>
      </c>
      <c r="O957" t="s">
        <v>5594</v>
      </c>
    </row>
    <row r="958" spans="1:15" x14ac:dyDescent="0.25">
      <c r="A958" t="s">
        <v>5595</v>
      </c>
      <c r="B958" t="s">
        <v>2439</v>
      </c>
      <c r="D958" t="s">
        <v>5596</v>
      </c>
      <c r="E958" t="s">
        <v>5597</v>
      </c>
      <c r="G958" t="s">
        <v>5598</v>
      </c>
      <c r="O958" t="s">
        <v>5596</v>
      </c>
    </row>
    <row r="959" spans="1:15" x14ac:dyDescent="0.25">
      <c r="A959" t="s">
        <v>5599</v>
      </c>
      <c r="B959" t="s">
        <v>2440</v>
      </c>
      <c r="D959" t="s">
        <v>5600</v>
      </c>
      <c r="E959" t="s">
        <v>5597</v>
      </c>
      <c r="G959" t="s">
        <v>5598</v>
      </c>
      <c r="O959" t="s">
        <v>5600</v>
      </c>
    </row>
    <row r="960" spans="1:15" x14ac:dyDescent="0.25">
      <c r="A960" t="s">
        <v>5601</v>
      </c>
      <c r="B960" t="s">
        <v>2441</v>
      </c>
      <c r="D960" t="s">
        <v>5602</v>
      </c>
      <c r="E960" t="s">
        <v>5597</v>
      </c>
      <c r="G960" t="s">
        <v>5598</v>
      </c>
      <c r="O960" t="s">
        <v>5602</v>
      </c>
    </row>
    <row r="961" spans="1:15" x14ac:dyDescent="0.25">
      <c r="A961" t="s">
        <v>5603</v>
      </c>
      <c r="B961" t="s">
        <v>2442</v>
      </c>
      <c r="D961" t="s">
        <v>5604</v>
      </c>
      <c r="E961" t="s">
        <v>5597</v>
      </c>
      <c r="G961" t="s">
        <v>5598</v>
      </c>
      <c r="O961" t="s">
        <v>5604</v>
      </c>
    </row>
    <row r="962" spans="1:15" x14ac:dyDescent="0.25">
      <c r="A962" t="s">
        <v>5605</v>
      </c>
      <c r="B962" t="s">
        <v>2443</v>
      </c>
      <c r="D962" t="s">
        <v>5606</v>
      </c>
      <c r="E962" t="s">
        <v>5597</v>
      </c>
      <c r="G962" t="s">
        <v>5598</v>
      </c>
      <c r="O962" t="s">
        <v>5606</v>
      </c>
    </row>
    <row r="963" spans="1:15" x14ac:dyDescent="0.25">
      <c r="A963" t="s">
        <v>5607</v>
      </c>
      <c r="B963" t="s">
        <v>2445</v>
      </c>
      <c r="D963" t="s">
        <v>5608</v>
      </c>
      <c r="E963" t="s">
        <v>5609</v>
      </c>
      <c r="G963" t="s">
        <v>5610</v>
      </c>
      <c r="O963" t="s">
        <v>5608</v>
      </c>
    </row>
    <row r="964" spans="1:15" x14ac:dyDescent="0.25">
      <c r="A964" t="s">
        <v>5611</v>
      </c>
      <c r="B964" t="s">
        <v>2446</v>
      </c>
      <c r="D964" t="s">
        <v>5612</v>
      </c>
      <c r="E964" t="s">
        <v>5609</v>
      </c>
      <c r="G964" t="s">
        <v>5610</v>
      </c>
      <c r="O964" t="s">
        <v>5612</v>
      </c>
    </row>
    <row r="965" spans="1:15" x14ac:dyDescent="0.25">
      <c r="A965" t="s">
        <v>5613</v>
      </c>
      <c r="B965" t="s">
        <v>2447</v>
      </c>
      <c r="D965" t="s">
        <v>5614</v>
      </c>
      <c r="E965" t="s">
        <v>5609</v>
      </c>
      <c r="G965" t="s">
        <v>5610</v>
      </c>
      <c r="O965" t="s">
        <v>5614</v>
      </c>
    </row>
    <row r="966" spans="1:15" x14ac:dyDescent="0.25">
      <c r="A966" t="s">
        <v>5615</v>
      </c>
      <c r="B966" t="s">
        <v>2448</v>
      </c>
      <c r="D966" t="s">
        <v>5616</v>
      </c>
      <c r="E966" t="s">
        <v>5609</v>
      </c>
      <c r="G966" t="s">
        <v>5610</v>
      </c>
      <c r="O966" t="s">
        <v>5616</v>
      </c>
    </row>
    <row r="967" spans="1:15" x14ac:dyDescent="0.25">
      <c r="A967" t="s">
        <v>5617</v>
      </c>
      <c r="B967" t="s">
        <v>2449</v>
      </c>
      <c r="D967" t="s">
        <v>5618</v>
      </c>
      <c r="E967" t="s">
        <v>5609</v>
      </c>
      <c r="G967" t="s">
        <v>5610</v>
      </c>
      <c r="O967" t="s">
        <v>5618</v>
      </c>
    </row>
    <row r="968" spans="1:15" x14ac:dyDescent="0.25">
      <c r="A968" t="s">
        <v>5619</v>
      </c>
      <c r="B968" t="s">
        <v>2451</v>
      </c>
      <c r="D968" t="s">
        <v>5620</v>
      </c>
      <c r="E968" t="s">
        <v>5621</v>
      </c>
      <c r="G968" t="s">
        <v>5622</v>
      </c>
      <c r="O968" t="s">
        <v>5620</v>
      </c>
    </row>
    <row r="969" spans="1:15" x14ac:dyDescent="0.25">
      <c r="A969" t="s">
        <v>5623</v>
      </c>
      <c r="B969" t="s">
        <v>2452</v>
      </c>
      <c r="D969" t="s">
        <v>5624</v>
      </c>
      <c r="E969" t="s">
        <v>5621</v>
      </c>
      <c r="G969" t="s">
        <v>5622</v>
      </c>
      <c r="O969" t="s">
        <v>5624</v>
      </c>
    </row>
    <row r="970" spans="1:15" x14ac:dyDescent="0.25">
      <c r="A970" t="s">
        <v>5625</v>
      </c>
      <c r="B970" t="s">
        <v>2453</v>
      </c>
      <c r="D970" t="s">
        <v>5626</v>
      </c>
      <c r="E970" t="s">
        <v>5621</v>
      </c>
      <c r="G970" t="s">
        <v>5622</v>
      </c>
      <c r="O970" t="s">
        <v>5626</v>
      </c>
    </row>
    <row r="971" spans="1:15" x14ac:dyDescent="0.25">
      <c r="A971" t="s">
        <v>5627</v>
      </c>
      <c r="B971" t="s">
        <v>2454</v>
      </c>
      <c r="D971" t="s">
        <v>5628</v>
      </c>
      <c r="E971" t="s">
        <v>5621</v>
      </c>
      <c r="G971" t="s">
        <v>5622</v>
      </c>
      <c r="O971" t="s">
        <v>5628</v>
      </c>
    </row>
    <row r="972" spans="1:15" x14ac:dyDescent="0.25">
      <c r="A972" t="s">
        <v>5629</v>
      </c>
      <c r="B972" t="s">
        <v>2455</v>
      </c>
      <c r="D972" t="s">
        <v>5630</v>
      </c>
      <c r="E972" t="s">
        <v>5621</v>
      </c>
      <c r="G972" t="s">
        <v>5622</v>
      </c>
      <c r="O972" t="s">
        <v>5630</v>
      </c>
    </row>
    <row r="973" spans="1:15" x14ac:dyDescent="0.25">
      <c r="A973" t="s">
        <v>5631</v>
      </c>
      <c r="B973" t="s">
        <v>2457</v>
      </c>
      <c r="D973" t="s">
        <v>5632</v>
      </c>
      <c r="E973" t="s">
        <v>5633</v>
      </c>
      <c r="G973" t="s">
        <v>5634</v>
      </c>
      <c r="O973" t="s">
        <v>5632</v>
      </c>
    </row>
    <row r="974" spans="1:15" x14ac:dyDescent="0.25">
      <c r="A974" t="s">
        <v>5635</v>
      </c>
      <c r="B974" t="s">
        <v>2458</v>
      </c>
      <c r="D974" t="s">
        <v>5636</v>
      </c>
      <c r="E974" t="s">
        <v>5633</v>
      </c>
      <c r="G974" t="s">
        <v>5634</v>
      </c>
      <c r="O974" t="s">
        <v>5636</v>
      </c>
    </row>
    <row r="975" spans="1:15" x14ac:dyDescent="0.25">
      <c r="A975" t="s">
        <v>5637</v>
      </c>
      <c r="B975" t="s">
        <v>2459</v>
      </c>
      <c r="D975" t="s">
        <v>5638</v>
      </c>
      <c r="E975" t="s">
        <v>5633</v>
      </c>
      <c r="G975" t="s">
        <v>5634</v>
      </c>
      <c r="O975" t="s">
        <v>5638</v>
      </c>
    </row>
    <row r="976" spans="1:15" x14ac:dyDescent="0.25">
      <c r="A976" t="s">
        <v>5639</v>
      </c>
      <c r="B976" t="s">
        <v>2460</v>
      </c>
      <c r="D976" t="s">
        <v>5640</v>
      </c>
      <c r="E976" t="s">
        <v>5633</v>
      </c>
      <c r="G976" t="s">
        <v>5634</v>
      </c>
      <c r="O976" t="s">
        <v>5640</v>
      </c>
    </row>
    <row r="977" spans="1:15" x14ac:dyDescent="0.25">
      <c r="A977" t="s">
        <v>5641</v>
      </c>
      <c r="B977" t="s">
        <v>2461</v>
      </c>
      <c r="D977" t="s">
        <v>5642</v>
      </c>
      <c r="E977" t="s">
        <v>5633</v>
      </c>
      <c r="G977" t="s">
        <v>5634</v>
      </c>
      <c r="O977" t="s">
        <v>5642</v>
      </c>
    </row>
    <row r="978" spans="1:15" x14ac:dyDescent="0.25">
      <c r="A978" t="s">
        <v>5643</v>
      </c>
      <c r="B978" t="s">
        <v>2463</v>
      </c>
      <c r="D978" t="s">
        <v>5644</v>
      </c>
      <c r="E978" t="s">
        <v>5645</v>
      </c>
      <c r="G978" t="s">
        <v>5646</v>
      </c>
      <c r="O978" t="s">
        <v>5644</v>
      </c>
    </row>
    <row r="979" spans="1:15" x14ac:dyDescent="0.25">
      <c r="A979" t="s">
        <v>5647</v>
      </c>
      <c r="B979" t="s">
        <v>2464</v>
      </c>
      <c r="D979" t="s">
        <v>5648</v>
      </c>
      <c r="E979" t="s">
        <v>5645</v>
      </c>
      <c r="G979" t="s">
        <v>5646</v>
      </c>
      <c r="O979" t="s">
        <v>5648</v>
      </c>
    </row>
    <row r="980" spans="1:15" x14ac:dyDescent="0.25">
      <c r="A980" t="s">
        <v>5649</v>
      </c>
      <c r="B980" t="s">
        <v>2465</v>
      </c>
      <c r="D980" t="s">
        <v>5650</v>
      </c>
      <c r="E980" t="s">
        <v>5645</v>
      </c>
      <c r="G980" t="s">
        <v>5646</v>
      </c>
      <c r="O980" t="s">
        <v>5650</v>
      </c>
    </row>
    <row r="981" spans="1:15" x14ac:dyDescent="0.25">
      <c r="A981" t="s">
        <v>5651</v>
      </c>
      <c r="B981" t="s">
        <v>2466</v>
      </c>
      <c r="D981" t="s">
        <v>5652</v>
      </c>
      <c r="E981" t="s">
        <v>5645</v>
      </c>
      <c r="G981" t="s">
        <v>5646</v>
      </c>
      <c r="O981" t="s">
        <v>5652</v>
      </c>
    </row>
    <row r="982" spans="1:15" x14ac:dyDescent="0.25">
      <c r="A982" t="s">
        <v>5653</v>
      </c>
      <c r="B982" t="s">
        <v>2467</v>
      </c>
      <c r="D982" t="s">
        <v>5654</v>
      </c>
      <c r="E982" t="s">
        <v>5645</v>
      </c>
      <c r="G982" t="s">
        <v>5646</v>
      </c>
      <c r="O982" t="s">
        <v>5654</v>
      </c>
    </row>
    <row r="983" spans="1:15" x14ac:dyDescent="0.25">
      <c r="A983" t="s">
        <v>5655</v>
      </c>
      <c r="B983" t="s">
        <v>2469</v>
      </c>
      <c r="D983" t="s">
        <v>5656</v>
      </c>
      <c r="E983" t="s">
        <v>5657</v>
      </c>
      <c r="G983" t="s">
        <v>5658</v>
      </c>
      <c r="O983" t="s">
        <v>5656</v>
      </c>
    </row>
    <row r="984" spans="1:15" x14ac:dyDescent="0.25">
      <c r="A984" t="s">
        <v>5659</v>
      </c>
      <c r="B984" t="s">
        <v>2470</v>
      </c>
      <c r="D984" t="s">
        <v>5660</v>
      </c>
      <c r="E984" t="s">
        <v>5657</v>
      </c>
      <c r="G984" t="s">
        <v>5658</v>
      </c>
      <c r="O984" t="s">
        <v>5660</v>
      </c>
    </row>
    <row r="985" spans="1:15" x14ac:dyDescent="0.25">
      <c r="A985" t="s">
        <v>5661</v>
      </c>
      <c r="B985" t="s">
        <v>2471</v>
      </c>
      <c r="D985" t="s">
        <v>5662</v>
      </c>
      <c r="E985" t="s">
        <v>5657</v>
      </c>
      <c r="G985" t="s">
        <v>5658</v>
      </c>
      <c r="O985" t="s">
        <v>5662</v>
      </c>
    </row>
    <row r="986" spans="1:15" x14ac:dyDescent="0.25">
      <c r="A986" t="s">
        <v>5663</v>
      </c>
      <c r="B986" t="s">
        <v>2472</v>
      </c>
      <c r="D986" t="s">
        <v>5664</v>
      </c>
      <c r="E986" t="s">
        <v>5657</v>
      </c>
      <c r="G986" t="s">
        <v>5658</v>
      </c>
      <c r="O986" t="s">
        <v>5664</v>
      </c>
    </row>
    <row r="987" spans="1:15" x14ac:dyDescent="0.25">
      <c r="A987" t="s">
        <v>5665</v>
      </c>
      <c r="B987" t="s">
        <v>2473</v>
      </c>
      <c r="D987" t="s">
        <v>5666</v>
      </c>
      <c r="E987" t="s">
        <v>5657</v>
      </c>
      <c r="G987" t="s">
        <v>5658</v>
      </c>
      <c r="O987" t="s">
        <v>5666</v>
      </c>
    </row>
    <row r="988" spans="1:15" x14ac:dyDescent="0.25">
      <c r="A988" t="s">
        <v>5667</v>
      </c>
      <c r="B988" t="s">
        <v>2475</v>
      </c>
      <c r="D988" t="s">
        <v>5668</v>
      </c>
      <c r="E988" t="s">
        <v>5669</v>
      </c>
      <c r="G988" t="s">
        <v>5670</v>
      </c>
      <c r="O988" t="s">
        <v>5668</v>
      </c>
    </row>
    <row r="989" spans="1:15" x14ac:dyDescent="0.25">
      <c r="A989" t="s">
        <v>5671</v>
      </c>
      <c r="B989" t="s">
        <v>2476</v>
      </c>
      <c r="D989" t="s">
        <v>5672</v>
      </c>
      <c r="E989" t="s">
        <v>5669</v>
      </c>
      <c r="G989" t="s">
        <v>5670</v>
      </c>
      <c r="O989" t="s">
        <v>5672</v>
      </c>
    </row>
    <row r="990" spans="1:15" x14ac:dyDescent="0.25">
      <c r="A990" t="s">
        <v>5673</v>
      </c>
      <c r="B990" t="s">
        <v>2477</v>
      </c>
      <c r="D990" t="s">
        <v>5674</v>
      </c>
      <c r="E990" t="s">
        <v>5669</v>
      </c>
      <c r="G990" t="s">
        <v>5670</v>
      </c>
      <c r="O990" t="s">
        <v>5674</v>
      </c>
    </row>
    <row r="991" spans="1:15" x14ac:dyDescent="0.25">
      <c r="A991" t="s">
        <v>5675</v>
      </c>
      <c r="B991" t="s">
        <v>2478</v>
      </c>
      <c r="D991" t="s">
        <v>5676</v>
      </c>
      <c r="E991" t="s">
        <v>5669</v>
      </c>
      <c r="G991" t="s">
        <v>5670</v>
      </c>
      <c r="O991" t="s">
        <v>5676</v>
      </c>
    </row>
    <row r="992" spans="1:15" x14ac:dyDescent="0.25">
      <c r="A992" t="s">
        <v>5677</v>
      </c>
      <c r="B992" t="s">
        <v>2479</v>
      </c>
      <c r="D992" t="s">
        <v>5678</v>
      </c>
      <c r="E992" t="s">
        <v>5669</v>
      </c>
      <c r="G992" t="s">
        <v>5670</v>
      </c>
      <c r="O992" t="s">
        <v>5678</v>
      </c>
    </row>
    <row r="993" spans="1:15" x14ac:dyDescent="0.25">
      <c r="A993" t="s">
        <v>5679</v>
      </c>
      <c r="B993" t="s">
        <v>2481</v>
      </c>
      <c r="D993" t="s">
        <v>5680</v>
      </c>
      <c r="E993" t="s">
        <v>5681</v>
      </c>
      <c r="G993" t="s">
        <v>5682</v>
      </c>
      <c r="O993" t="s">
        <v>5680</v>
      </c>
    </row>
    <row r="994" spans="1:15" x14ac:dyDescent="0.25">
      <c r="A994" t="s">
        <v>5683</v>
      </c>
      <c r="B994" t="s">
        <v>2482</v>
      </c>
      <c r="D994" t="s">
        <v>5684</v>
      </c>
      <c r="E994" t="s">
        <v>5681</v>
      </c>
      <c r="G994" t="s">
        <v>5682</v>
      </c>
      <c r="O994" t="s">
        <v>5684</v>
      </c>
    </row>
    <row r="995" spans="1:15" x14ac:dyDescent="0.25">
      <c r="A995" t="s">
        <v>5685</v>
      </c>
      <c r="B995" t="s">
        <v>2483</v>
      </c>
      <c r="D995" t="s">
        <v>5686</v>
      </c>
      <c r="E995" t="s">
        <v>5681</v>
      </c>
      <c r="G995" t="s">
        <v>5682</v>
      </c>
      <c r="O995" t="s">
        <v>5686</v>
      </c>
    </row>
    <row r="996" spans="1:15" x14ac:dyDescent="0.25">
      <c r="A996" t="s">
        <v>5687</v>
      </c>
      <c r="B996" t="s">
        <v>2484</v>
      </c>
      <c r="D996" t="s">
        <v>5688</v>
      </c>
      <c r="E996" t="s">
        <v>5681</v>
      </c>
      <c r="G996" t="s">
        <v>5682</v>
      </c>
      <c r="O996" t="s">
        <v>5688</v>
      </c>
    </row>
    <row r="997" spans="1:15" x14ac:dyDescent="0.25">
      <c r="A997" t="s">
        <v>5689</v>
      </c>
      <c r="B997" t="s">
        <v>2485</v>
      </c>
      <c r="D997" t="s">
        <v>5690</v>
      </c>
      <c r="E997" t="s">
        <v>5681</v>
      </c>
      <c r="G997" t="s">
        <v>5682</v>
      </c>
      <c r="O997" t="s">
        <v>5690</v>
      </c>
    </row>
    <row r="998" spans="1:15" x14ac:dyDescent="0.25">
      <c r="A998" t="s">
        <v>5691</v>
      </c>
      <c r="B998" t="s">
        <v>2487</v>
      </c>
      <c r="D998" t="s">
        <v>5692</v>
      </c>
      <c r="E998" t="s">
        <v>5693</v>
      </c>
      <c r="G998" t="s">
        <v>5694</v>
      </c>
      <c r="O998" t="s">
        <v>5692</v>
      </c>
    </row>
    <row r="999" spans="1:15" x14ac:dyDescent="0.25">
      <c r="A999" t="s">
        <v>5695</v>
      </c>
      <c r="B999" t="s">
        <v>2488</v>
      </c>
      <c r="D999" t="s">
        <v>5696</v>
      </c>
      <c r="E999" t="s">
        <v>5693</v>
      </c>
      <c r="G999" t="s">
        <v>5694</v>
      </c>
      <c r="O999" t="s">
        <v>5696</v>
      </c>
    </row>
    <row r="1000" spans="1:15" x14ac:dyDescent="0.25">
      <c r="A1000" t="s">
        <v>5697</v>
      </c>
      <c r="B1000" t="s">
        <v>2489</v>
      </c>
      <c r="D1000" t="s">
        <v>5698</v>
      </c>
      <c r="E1000" t="s">
        <v>5693</v>
      </c>
      <c r="G1000" t="s">
        <v>5694</v>
      </c>
      <c r="O1000" t="s">
        <v>5698</v>
      </c>
    </row>
    <row r="1001" spans="1:15" x14ac:dyDescent="0.25">
      <c r="A1001" t="s">
        <v>5699</v>
      </c>
      <c r="B1001" t="s">
        <v>2490</v>
      </c>
      <c r="D1001" t="s">
        <v>5700</v>
      </c>
      <c r="E1001" t="s">
        <v>5693</v>
      </c>
      <c r="G1001" t="s">
        <v>5694</v>
      </c>
      <c r="O1001" t="s">
        <v>5700</v>
      </c>
    </row>
    <row r="1002" spans="1:15" x14ac:dyDescent="0.25">
      <c r="A1002" t="s">
        <v>5701</v>
      </c>
      <c r="B1002" t="s">
        <v>2491</v>
      </c>
      <c r="D1002" t="s">
        <v>5702</v>
      </c>
      <c r="E1002" t="s">
        <v>5693</v>
      </c>
      <c r="G1002" t="s">
        <v>5694</v>
      </c>
      <c r="O1002" t="s">
        <v>5702</v>
      </c>
    </row>
    <row r="1003" spans="1:15" x14ac:dyDescent="0.25">
      <c r="A1003" t="s">
        <v>5703</v>
      </c>
      <c r="B1003" t="s">
        <v>2493</v>
      </c>
      <c r="D1003" t="s">
        <v>5704</v>
      </c>
      <c r="E1003" t="s">
        <v>5705</v>
      </c>
      <c r="G1003" t="s">
        <v>5706</v>
      </c>
      <c r="O1003" t="s">
        <v>5704</v>
      </c>
    </row>
    <row r="1004" spans="1:15" x14ac:dyDescent="0.25">
      <c r="A1004" t="s">
        <v>5707</v>
      </c>
      <c r="B1004" t="s">
        <v>2494</v>
      </c>
      <c r="D1004" t="s">
        <v>5708</v>
      </c>
      <c r="E1004" t="s">
        <v>5705</v>
      </c>
      <c r="G1004" t="s">
        <v>5706</v>
      </c>
      <c r="O1004" t="s">
        <v>5708</v>
      </c>
    </row>
    <row r="1005" spans="1:15" x14ac:dyDescent="0.25">
      <c r="A1005" t="s">
        <v>5709</v>
      </c>
      <c r="B1005" t="s">
        <v>2495</v>
      </c>
      <c r="D1005" t="s">
        <v>5710</v>
      </c>
      <c r="E1005" t="s">
        <v>5705</v>
      </c>
      <c r="G1005" t="s">
        <v>5706</v>
      </c>
      <c r="O1005" t="s">
        <v>5710</v>
      </c>
    </row>
    <row r="1006" spans="1:15" x14ac:dyDescent="0.25">
      <c r="A1006" t="s">
        <v>5711</v>
      </c>
      <c r="B1006" t="s">
        <v>2496</v>
      </c>
      <c r="D1006" t="s">
        <v>5712</v>
      </c>
      <c r="E1006" t="s">
        <v>5705</v>
      </c>
      <c r="G1006" t="s">
        <v>5706</v>
      </c>
      <c r="O1006" t="s">
        <v>5712</v>
      </c>
    </row>
    <row r="1007" spans="1:15" x14ac:dyDescent="0.25">
      <c r="A1007" t="s">
        <v>5713</v>
      </c>
      <c r="B1007" t="s">
        <v>2497</v>
      </c>
      <c r="D1007" t="s">
        <v>5714</v>
      </c>
      <c r="E1007" t="s">
        <v>5705</v>
      </c>
      <c r="G1007" t="s">
        <v>5706</v>
      </c>
      <c r="O1007" t="s">
        <v>5714</v>
      </c>
    </row>
    <row r="1008" spans="1:15" x14ac:dyDescent="0.25">
      <c r="A1008" t="s">
        <v>5715</v>
      </c>
      <c r="B1008" t="s">
        <v>2499</v>
      </c>
      <c r="D1008" t="s">
        <v>5716</v>
      </c>
      <c r="E1008" t="s">
        <v>5717</v>
      </c>
      <c r="G1008" t="s">
        <v>5718</v>
      </c>
      <c r="O1008" t="s">
        <v>5716</v>
      </c>
    </row>
    <row r="1009" spans="1:15" x14ac:dyDescent="0.25">
      <c r="A1009" t="s">
        <v>5719</v>
      </c>
      <c r="B1009" t="s">
        <v>2500</v>
      </c>
      <c r="D1009" t="s">
        <v>5720</v>
      </c>
      <c r="E1009" t="s">
        <v>5717</v>
      </c>
      <c r="G1009" t="s">
        <v>5718</v>
      </c>
      <c r="O1009" t="s">
        <v>5720</v>
      </c>
    </row>
    <row r="1010" spans="1:15" x14ac:dyDescent="0.25">
      <c r="A1010" t="s">
        <v>5721</v>
      </c>
      <c r="B1010" t="s">
        <v>2501</v>
      </c>
      <c r="D1010" t="s">
        <v>5722</v>
      </c>
      <c r="E1010" t="s">
        <v>5717</v>
      </c>
      <c r="G1010" t="s">
        <v>5718</v>
      </c>
      <c r="O1010" t="s">
        <v>5722</v>
      </c>
    </row>
    <row r="1011" spans="1:15" x14ac:dyDescent="0.25">
      <c r="A1011" t="s">
        <v>5723</v>
      </c>
      <c r="B1011" t="s">
        <v>2502</v>
      </c>
      <c r="D1011" t="s">
        <v>5724</v>
      </c>
      <c r="E1011" t="s">
        <v>5717</v>
      </c>
      <c r="G1011" t="s">
        <v>5718</v>
      </c>
      <c r="O1011" t="s">
        <v>5724</v>
      </c>
    </row>
    <row r="1012" spans="1:15" x14ac:dyDescent="0.25">
      <c r="A1012" t="s">
        <v>5725</v>
      </c>
      <c r="B1012" t="s">
        <v>2503</v>
      </c>
      <c r="D1012" t="s">
        <v>5726</v>
      </c>
      <c r="E1012" t="s">
        <v>5717</v>
      </c>
      <c r="G1012" t="s">
        <v>5718</v>
      </c>
      <c r="O1012" t="s">
        <v>5726</v>
      </c>
    </row>
    <row r="1013" spans="1:15" x14ac:dyDescent="0.25">
      <c r="A1013" t="s">
        <v>5727</v>
      </c>
      <c r="B1013" t="s">
        <v>2505</v>
      </c>
      <c r="D1013" t="s">
        <v>5728</v>
      </c>
      <c r="E1013" t="s">
        <v>5729</v>
      </c>
      <c r="G1013" t="s">
        <v>5730</v>
      </c>
      <c r="O1013" t="s">
        <v>5728</v>
      </c>
    </row>
    <row r="1014" spans="1:15" x14ac:dyDescent="0.25">
      <c r="A1014" t="s">
        <v>5731</v>
      </c>
      <c r="B1014" t="s">
        <v>2506</v>
      </c>
      <c r="D1014" t="s">
        <v>5732</v>
      </c>
      <c r="E1014" t="s">
        <v>5729</v>
      </c>
      <c r="G1014" t="s">
        <v>5730</v>
      </c>
      <c r="O1014" t="s">
        <v>5732</v>
      </c>
    </row>
    <row r="1015" spans="1:15" x14ac:dyDescent="0.25">
      <c r="A1015" t="s">
        <v>5733</v>
      </c>
      <c r="B1015" t="s">
        <v>2507</v>
      </c>
      <c r="D1015" t="s">
        <v>5734</v>
      </c>
      <c r="E1015" t="s">
        <v>5729</v>
      </c>
      <c r="G1015" t="s">
        <v>5730</v>
      </c>
      <c r="O1015" t="s">
        <v>5734</v>
      </c>
    </row>
    <row r="1016" spans="1:15" x14ac:dyDescent="0.25">
      <c r="A1016" t="s">
        <v>5735</v>
      </c>
      <c r="B1016" t="s">
        <v>2508</v>
      </c>
      <c r="D1016" t="s">
        <v>5736</v>
      </c>
      <c r="E1016" t="s">
        <v>5729</v>
      </c>
      <c r="G1016" t="s">
        <v>5730</v>
      </c>
      <c r="O1016" t="s">
        <v>5736</v>
      </c>
    </row>
    <row r="1017" spans="1:15" x14ac:dyDescent="0.25">
      <c r="A1017" t="s">
        <v>5737</v>
      </c>
      <c r="B1017" t="s">
        <v>2509</v>
      </c>
      <c r="D1017" t="s">
        <v>5738</v>
      </c>
      <c r="E1017" t="s">
        <v>5729</v>
      </c>
      <c r="G1017" t="s">
        <v>5730</v>
      </c>
      <c r="O1017" t="s">
        <v>5738</v>
      </c>
    </row>
    <row r="1018" spans="1:15" x14ac:dyDescent="0.25">
      <c r="A1018" t="s">
        <v>5739</v>
      </c>
      <c r="B1018" t="s">
        <v>2511</v>
      </c>
      <c r="D1018" t="s">
        <v>5740</v>
      </c>
      <c r="E1018" t="s">
        <v>5741</v>
      </c>
      <c r="G1018" t="s">
        <v>5742</v>
      </c>
      <c r="O1018" t="s">
        <v>5740</v>
      </c>
    </row>
    <row r="1019" spans="1:15" x14ac:dyDescent="0.25">
      <c r="A1019" t="s">
        <v>5743</v>
      </c>
      <c r="B1019" t="s">
        <v>2512</v>
      </c>
      <c r="D1019" t="s">
        <v>5744</v>
      </c>
      <c r="E1019" t="s">
        <v>5741</v>
      </c>
      <c r="G1019" t="s">
        <v>5742</v>
      </c>
      <c r="O1019" t="s">
        <v>5744</v>
      </c>
    </row>
    <row r="1020" spans="1:15" x14ac:dyDescent="0.25">
      <c r="A1020" t="s">
        <v>5745</v>
      </c>
      <c r="B1020" t="s">
        <v>2513</v>
      </c>
      <c r="D1020" t="s">
        <v>5746</v>
      </c>
      <c r="E1020" t="s">
        <v>5741</v>
      </c>
      <c r="G1020" t="s">
        <v>5742</v>
      </c>
      <c r="O1020" t="s">
        <v>5746</v>
      </c>
    </row>
    <row r="1021" spans="1:15" x14ac:dyDescent="0.25">
      <c r="A1021" t="s">
        <v>5747</v>
      </c>
      <c r="B1021" t="s">
        <v>2514</v>
      </c>
      <c r="D1021" t="s">
        <v>5748</v>
      </c>
      <c r="E1021" t="s">
        <v>5741</v>
      </c>
      <c r="G1021" t="s">
        <v>5742</v>
      </c>
      <c r="O1021" t="s">
        <v>5748</v>
      </c>
    </row>
    <row r="1022" spans="1:15" x14ac:dyDescent="0.25">
      <c r="A1022" t="s">
        <v>5749</v>
      </c>
      <c r="B1022" t="s">
        <v>2515</v>
      </c>
      <c r="D1022" t="s">
        <v>5750</v>
      </c>
      <c r="E1022" t="s">
        <v>5741</v>
      </c>
      <c r="G1022" t="s">
        <v>5742</v>
      </c>
      <c r="O1022" t="s">
        <v>5750</v>
      </c>
    </row>
    <row r="1023" spans="1:15" x14ac:dyDescent="0.25">
      <c r="A1023" t="s">
        <v>5751</v>
      </c>
      <c r="B1023" t="s">
        <v>2518</v>
      </c>
      <c r="D1023" t="s">
        <v>5752</v>
      </c>
      <c r="E1023" t="s">
        <v>5753</v>
      </c>
      <c r="G1023" t="s">
        <v>5754</v>
      </c>
      <c r="O1023" t="s">
        <v>5752</v>
      </c>
    </row>
    <row r="1024" spans="1:15" x14ac:dyDescent="0.25">
      <c r="A1024" t="s">
        <v>5755</v>
      </c>
      <c r="B1024" t="s">
        <v>2519</v>
      </c>
      <c r="D1024" t="s">
        <v>5756</v>
      </c>
      <c r="E1024" t="s">
        <v>5753</v>
      </c>
      <c r="G1024" t="s">
        <v>5754</v>
      </c>
      <c r="O1024" t="s">
        <v>5756</v>
      </c>
    </row>
    <row r="1025" spans="1:15" x14ac:dyDescent="0.25">
      <c r="A1025" t="s">
        <v>5757</v>
      </c>
      <c r="B1025" t="s">
        <v>2520</v>
      </c>
      <c r="D1025" t="s">
        <v>5758</v>
      </c>
      <c r="E1025" t="s">
        <v>5753</v>
      </c>
      <c r="G1025" t="s">
        <v>5754</v>
      </c>
      <c r="O1025" t="s">
        <v>5758</v>
      </c>
    </row>
    <row r="1026" spans="1:15" x14ac:dyDescent="0.25">
      <c r="A1026" t="s">
        <v>5759</v>
      </c>
      <c r="B1026" t="s">
        <v>2521</v>
      </c>
      <c r="D1026" t="s">
        <v>5760</v>
      </c>
      <c r="E1026" t="s">
        <v>5753</v>
      </c>
      <c r="G1026" t="s">
        <v>5754</v>
      </c>
      <c r="O1026" t="s">
        <v>5760</v>
      </c>
    </row>
    <row r="1027" spans="1:15" x14ac:dyDescent="0.25">
      <c r="A1027" t="s">
        <v>5761</v>
      </c>
      <c r="B1027" t="s">
        <v>2522</v>
      </c>
      <c r="D1027" t="s">
        <v>5762</v>
      </c>
      <c r="E1027" t="s">
        <v>5753</v>
      </c>
      <c r="G1027" t="s">
        <v>5754</v>
      </c>
      <c r="O1027" t="s">
        <v>5762</v>
      </c>
    </row>
    <row r="1028" spans="1:15" x14ac:dyDescent="0.25">
      <c r="A1028" t="s">
        <v>5763</v>
      </c>
      <c r="B1028" t="s">
        <v>2524</v>
      </c>
      <c r="D1028" t="s">
        <v>5764</v>
      </c>
      <c r="E1028" t="s">
        <v>5765</v>
      </c>
      <c r="G1028" t="s">
        <v>5766</v>
      </c>
      <c r="O1028" t="s">
        <v>5764</v>
      </c>
    </row>
    <row r="1029" spans="1:15" x14ac:dyDescent="0.25">
      <c r="A1029" t="s">
        <v>5767</v>
      </c>
      <c r="B1029" t="s">
        <v>2525</v>
      </c>
      <c r="D1029" t="s">
        <v>5768</v>
      </c>
      <c r="E1029" t="s">
        <v>5765</v>
      </c>
      <c r="G1029" t="s">
        <v>5766</v>
      </c>
      <c r="O1029" t="s">
        <v>5768</v>
      </c>
    </row>
    <row r="1030" spans="1:15" x14ac:dyDescent="0.25">
      <c r="A1030" t="s">
        <v>5769</v>
      </c>
      <c r="B1030" t="s">
        <v>2526</v>
      </c>
      <c r="D1030" t="s">
        <v>5770</v>
      </c>
      <c r="E1030" t="s">
        <v>5765</v>
      </c>
      <c r="G1030" t="s">
        <v>5766</v>
      </c>
      <c r="O1030" t="s">
        <v>5770</v>
      </c>
    </row>
    <row r="1031" spans="1:15" x14ac:dyDescent="0.25">
      <c r="A1031" t="s">
        <v>5771</v>
      </c>
      <c r="B1031" t="s">
        <v>2527</v>
      </c>
      <c r="D1031" t="s">
        <v>5772</v>
      </c>
      <c r="E1031" t="s">
        <v>5765</v>
      </c>
      <c r="G1031" t="s">
        <v>5766</v>
      </c>
      <c r="O1031" t="s">
        <v>5772</v>
      </c>
    </row>
    <row r="1032" spans="1:15" x14ac:dyDescent="0.25">
      <c r="A1032" t="s">
        <v>5773</v>
      </c>
      <c r="B1032" t="s">
        <v>2528</v>
      </c>
      <c r="D1032" t="s">
        <v>5774</v>
      </c>
      <c r="E1032" t="s">
        <v>5765</v>
      </c>
      <c r="G1032" t="s">
        <v>5766</v>
      </c>
      <c r="O1032" t="s">
        <v>5774</v>
      </c>
    </row>
    <row r="1033" spans="1:15" x14ac:dyDescent="0.25">
      <c r="A1033" t="s">
        <v>5775</v>
      </c>
      <c r="B1033" t="s">
        <v>2530</v>
      </c>
      <c r="D1033" t="s">
        <v>5776</v>
      </c>
      <c r="E1033" t="s">
        <v>5777</v>
      </c>
      <c r="G1033" t="s">
        <v>5778</v>
      </c>
      <c r="O1033" t="s">
        <v>5776</v>
      </c>
    </row>
    <row r="1034" spans="1:15" x14ac:dyDescent="0.25">
      <c r="A1034" t="s">
        <v>5779</v>
      </c>
      <c r="B1034" t="s">
        <v>2531</v>
      </c>
      <c r="D1034" t="s">
        <v>5780</v>
      </c>
      <c r="E1034" t="s">
        <v>5777</v>
      </c>
      <c r="G1034" t="s">
        <v>5778</v>
      </c>
      <c r="O1034" t="s">
        <v>5780</v>
      </c>
    </row>
    <row r="1035" spans="1:15" x14ac:dyDescent="0.25">
      <c r="A1035" t="s">
        <v>5781</v>
      </c>
      <c r="B1035" t="s">
        <v>2532</v>
      </c>
      <c r="D1035" t="s">
        <v>5782</v>
      </c>
      <c r="E1035" t="s">
        <v>5777</v>
      </c>
      <c r="G1035" t="s">
        <v>5778</v>
      </c>
      <c r="O1035" t="s">
        <v>5782</v>
      </c>
    </row>
    <row r="1036" spans="1:15" x14ac:dyDescent="0.25">
      <c r="A1036" t="s">
        <v>5783</v>
      </c>
      <c r="B1036" t="s">
        <v>2533</v>
      </c>
      <c r="D1036" t="s">
        <v>5784</v>
      </c>
      <c r="E1036" t="s">
        <v>5777</v>
      </c>
      <c r="G1036" t="s">
        <v>5778</v>
      </c>
      <c r="O1036" t="s">
        <v>5784</v>
      </c>
    </row>
    <row r="1037" spans="1:15" x14ac:dyDescent="0.25">
      <c r="A1037" t="s">
        <v>5785</v>
      </c>
      <c r="B1037" t="s">
        <v>2534</v>
      </c>
      <c r="D1037" t="s">
        <v>5786</v>
      </c>
      <c r="E1037" t="s">
        <v>5777</v>
      </c>
      <c r="G1037" t="s">
        <v>5778</v>
      </c>
      <c r="O1037" t="s">
        <v>5786</v>
      </c>
    </row>
    <row r="1038" spans="1:15" x14ac:dyDescent="0.25">
      <c r="A1038" t="s">
        <v>5787</v>
      </c>
      <c r="B1038" t="s">
        <v>2536</v>
      </c>
      <c r="D1038" t="s">
        <v>5788</v>
      </c>
      <c r="E1038" t="s">
        <v>5789</v>
      </c>
      <c r="G1038" t="s">
        <v>5790</v>
      </c>
      <c r="O1038" t="s">
        <v>5788</v>
      </c>
    </row>
    <row r="1039" spans="1:15" x14ac:dyDescent="0.25">
      <c r="A1039" t="s">
        <v>5791</v>
      </c>
      <c r="B1039" t="s">
        <v>2537</v>
      </c>
      <c r="D1039" t="s">
        <v>5792</v>
      </c>
      <c r="E1039" t="s">
        <v>5789</v>
      </c>
      <c r="G1039" t="s">
        <v>5790</v>
      </c>
      <c r="O1039" t="s">
        <v>5792</v>
      </c>
    </row>
    <row r="1040" spans="1:15" x14ac:dyDescent="0.25">
      <c r="A1040" t="s">
        <v>5793</v>
      </c>
      <c r="B1040" t="s">
        <v>2538</v>
      </c>
      <c r="D1040" t="s">
        <v>5794</v>
      </c>
      <c r="E1040" t="s">
        <v>5789</v>
      </c>
      <c r="G1040" t="s">
        <v>5790</v>
      </c>
      <c r="O1040" t="s">
        <v>5794</v>
      </c>
    </row>
    <row r="1041" spans="1:15" x14ac:dyDescent="0.25">
      <c r="A1041" t="s">
        <v>5795</v>
      </c>
      <c r="B1041" t="s">
        <v>2539</v>
      </c>
      <c r="D1041" t="s">
        <v>5796</v>
      </c>
      <c r="E1041" t="s">
        <v>5789</v>
      </c>
      <c r="G1041" t="s">
        <v>5790</v>
      </c>
      <c r="O1041" t="s">
        <v>5796</v>
      </c>
    </row>
    <row r="1042" spans="1:15" x14ac:dyDescent="0.25">
      <c r="A1042" t="s">
        <v>5797</v>
      </c>
      <c r="B1042" t="s">
        <v>2540</v>
      </c>
      <c r="D1042" t="s">
        <v>5798</v>
      </c>
      <c r="E1042" t="s">
        <v>5789</v>
      </c>
      <c r="G1042" t="s">
        <v>5790</v>
      </c>
      <c r="O1042" t="s">
        <v>5798</v>
      </c>
    </row>
    <row r="1043" spans="1:15" x14ac:dyDescent="0.25">
      <c r="A1043" t="s">
        <v>5799</v>
      </c>
      <c r="B1043" t="s">
        <v>2542</v>
      </c>
      <c r="D1043" t="s">
        <v>5800</v>
      </c>
      <c r="E1043" t="s">
        <v>5801</v>
      </c>
      <c r="G1043" t="s">
        <v>5802</v>
      </c>
      <c r="O1043" t="s">
        <v>5800</v>
      </c>
    </row>
    <row r="1044" spans="1:15" x14ac:dyDescent="0.25">
      <c r="A1044" t="s">
        <v>5803</v>
      </c>
      <c r="B1044" t="s">
        <v>2543</v>
      </c>
      <c r="D1044" t="s">
        <v>5804</v>
      </c>
      <c r="E1044" t="s">
        <v>5801</v>
      </c>
      <c r="G1044" t="s">
        <v>5802</v>
      </c>
      <c r="O1044" t="s">
        <v>5804</v>
      </c>
    </row>
    <row r="1045" spans="1:15" x14ac:dyDescent="0.25">
      <c r="A1045" t="s">
        <v>5805</v>
      </c>
      <c r="B1045" t="s">
        <v>2544</v>
      </c>
      <c r="D1045" t="s">
        <v>5806</v>
      </c>
      <c r="E1045" t="s">
        <v>5801</v>
      </c>
      <c r="G1045" t="s">
        <v>5802</v>
      </c>
      <c r="O1045" t="s">
        <v>5806</v>
      </c>
    </row>
    <row r="1046" spans="1:15" x14ac:dyDescent="0.25">
      <c r="A1046" t="s">
        <v>5807</v>
      </c>
      <c r="B1046" t="s">
        <v>2545</v>
      </c>
      <c r="D1046" t="s">
        <v>5808</v>
      </c>
      <c r="E1046" t="s">
        <v>5801</v>
      </c>
      <c r="G1046" t="s">
        <v>5802</v>
      </c>
      <c r="O1046" t="s">
        <v>5808</v>
      </c>
    </row>
    <row r="1047" spans="1:15" x14ac:dyDescent="0.25">
      <c r="A1047" t="s">
        <v>5809</v>
      </c>
      <c r="B1047" t="s">
        <v>2546</v>
      </c>
      <c r="D1047" t="s">
        <v>5810</v>
      </c>
      <c r="E1047" t="s">
        <v>5801</v>
      </c>
      <c r="G1047" t="s">
        <v>5802</v>
      </c>
      <c r="O1047" t="s">
        <v>5810</v>
      </c>
    </row>
    <row r="1048" spans="1:15" x14ac:dyDescent="0.25">
      <c r="A1048" t="s">
        <v>5811</v>
      </c>
      <c r="B1048" t="s">
        <v>2548</v>
      </c>
      <c r="D1048" t="s">
        <v>5812</v>
      </c>
      <c r="E1048" t="s">
        <v>5813</v>
      </c>
      <c r="G1048" t="s">
        <v>5814</v>
      </c>
      <c r="O1048" t="s">
        <v>5812</v>
      </c>
    </row>
    <row r="1049" spans="1:15" x14ac:dyDescent="0.25">
      <c r="A1049" t="s">
        <v>5815</v>
      </c>
      <c r="B1049" t="s">
        <v>2549</v>
      </c>
      <c r="D1049" t="s">
        <v>5816</v>
      </c>
      <c r="E1049" t="s">
        <v>5813</v>
      </c>
      <c r="G1049" t="s">
        <v>5814</v>
      </c>
      <c r="O1049" t="s">
        <v>5816</v>
      </c>
    </row>
    <row r="1050" spans="1:15" x14ac:dyDescent="0.25">
      <c r="A1050" t="s">
        <v>5817</v>
      </c>
      <c r="B1050" t="s">
        <v>2550</v>
      </c>
      <c r="D1050" t="s">
        <v>5818</v>
      </c>
      <c r="E1050" t="s">
        <v>5813</v>
      </c>
      <c r="G1050" t="s">
        <v>5814</v>
      </c>
      <c r="O1050" t="s">
        <v>5818</v>
      </c>
    </row>
    <row r="1051" spans="1:15" x14ac:dyDescent="0.25">
      <c r="A1051" t="s">
        <v>5819</v>
      </c>
      <c r="B1051" t="s">
        <v>2551</v>
      </c>
      <c r="D1051" t="s">
        <v>5820</v>
      </c>
      <c r="E1051" t="s">
        <v>5813</v>
      </c>
      <c r="G1051" t="s">
        <v>5814</v>
      </c>
      <c r="O1051" t="s">
        <v>5820</v>
      </c>
    </row>
    <row r="1052" spans="1:15" x14ac:dyDescent="0.25">
      <c r="A1052" t="s">
        <v>5821</v>
      </c>
      <c r="B1052" t="s">
        <v>2552</v>
      </c>
      <c r="D1052" t="s">
        <v>5822</v>
      </c>
      <c r="E1052" t="s">
        <v>5813</v>
      </c>
      <c r="G1052" t="s">
        <v>5814</v>
      </c>
      <c r="O1052" t="s">
        <v>5822</v>
      </c>
    </row>
    <row r="1053" spans="1:15" x14ac:dyDescent="0.25">
      <c r="A1053" t="s">
        <v>5823</v>
      </c>
      <c r="B1053" t="s">
        <v>2555</v>
      </c>
      <c r="D1053" t="s">
        <v>5824</v>
      </c>
      <c r="E1053" t="s">
        <v>5825</v>
      </c>
      <c r="G1053" t="s">
        <v>5826</v>
      </c>
      <c r="O1053" t="s">
        <v>5824</v>
      </c>
    </row>
    <row r="1054" spans="1:15" x14ac:dyDescent="0.25">
      <c r="A1054" t="s">
        <v>5827</v>
      </c>
      <c r="B1054" t="s">
        <v>2556</v>
      </c>
      <c r="D1054" t="s">
        <v>5828</v>
      </c>
      <c r="E1054" t="s">
        <v>5825</v>
      </c>
      <c r="G1054" t="s">
        <v>5826</v>
      </c>
      <c r="O1054" t="s">
        <v>5828</v>
      </c>
    </row>
    <row r="1055" spans="1:15" x14ac:dyDescent="0.25">
      <c r="A1055" t="s">
        <v>5829</v>
      </c>
      <c r="B1055" t="s">
        <v>2557</v>
      </c>
      <c r="D1055" t="s">
        <v>5830</v>
      </c>
      <c r="E1055" t="s">
        <v>5825</v>
      </c>
      <c r="G1055" t="s">
        <v>5826</v>
      </c>
      <c r="O1055" t="s">
        <v>5830</v>
      </c>
    </row>
    <row r="1056" spans="1:15" x14ac:dyDescent="0.25">
      <c r="A1056" t="s">
        <v>5831</v>
      </c>
      <c r="B1056" t="s">
        <v>2558</v>
      </c>
      <c r="D1056" t="s">
        <v>5832</v>
      </c>
      <c r="E1056" t="s">
        <v>5825</v>
      </c>
      <c r="G1056" t="s">
        <v>5826</v>
      </c>
      <c r="O1056" t="s">
        <v>5832</v>
      </c>
    </row>
    <row r="1057" spans="1:15" x14ac:dyDescent="0.25">
      <c r="A1057" t="s">
        <v>5833</v>
      </c>
      <c r="B1057" t="s">
        <v>2559</v>
      </c>
      <c r="D1057" t="s">
        <v>5834</v>
      </c>
      <c r="E1057" t="s">
        <v>5825</v>
      </c>
      <c r="G1057" t="s">
        <v>5826</v>
      </c>
      <c r="O1057" t="s">
        <v>5834</v>
      </c>
    </row>
    <row r="1058" spans="1:15" x14ac:dyDescent="0.25">
      <c r="A1058" t="s">
        <v>5835</v>
      </c>
      <c r="B1058" t="s">
        <v>2561</v>
      </c>
      <c r="D1058" t="s">
        <v>5836</v>
      </c>
      <c r="E1058" t="s">
        <v>5837</v>
      </c>
      <c r="G1058" t="s">
        <v>5838</v>
      </c>
      <c r="O1058" t="s">
        <v>5836</v>
      </c>
    </row>
    <row r="1059" spans="1:15" x14ac:dyDescent="0.25">
      <c r="A1059" t="s">
        <v>5839</v>
      </c>
      <c r="B1059" t="s">
        <v>2562</v>
      </c>
      <c r="D1059" t="s">
        <v>5840</v>
      </c>
      <c r="E1059" t="s">
        <v>5837</v>
      </c>
      <c r="G1059" t="s">
        <v>5838</v>
      </c>
      <c r="O1059" t="s">
        <v>5840</v>
      </c>
    </row>
    <row r="1060" spans="1:15" x14ac:dyDescent="0.25">
      <c r="A1060" t="s">
        <v>5841</v>
      </c>
      <c r="B1060" t="s">
        <v>2563</v>
      </c>
      <c r="D1060" t="s">
        <v>5842</v>
      </c>
      <c r="E1060" t="s">
        <v>5837</v>
      </c>
      <c r="G1060" t="s">
        <v>5838</v>
      </c>
      <c r="O1060" t="s">
        <v>5842</v>
      </c>
    </row>
    <row r="1061" spans="1:15" x14ac:dyDescent="0.25">
      <c r="A1061" t="s">
        <v>5843</v>
      </c>
      <c r="B1061" t="s">
        <v>2564</v>
      </c>
      <c r="D1061" t="s">
        <v>5844</v>
      </c>
      <c r="E1061" t="s">
        <v>5837</v>
      </c>
      <c r="G1061" t="s">
        <v>5838</v>
      </c>
      <c r="O1061" t="s">
        <v>5844</v>
      </c>
    </row>
    <row r="1062" spans="1:15" x14ac:dyDescent="0.25">
      <c r="A1062" t="s">
        <v>5845</v>
      </c>
      <c r="B1062" t="s">
        <v>2565</v>
      </c>
      <c r="D1062" t="s">
        <v>5846</v>
      </c>
      <c r="E1062" t="s">
        <v>5837</v>
      </c>
      <c r="G1062" t="s">
        <v>5838</v>
      </c>
      <c r="O1062" t="s">
        <v>5846</v>
      </c>
    </row>
    <row r="1063" spans="1:15" x14ac:dyDescent="0.25">
      <c r="A1063" t="s">
        <v>5847</v>
      </c>
      <c r="B1063" t="s">
        <v>2567</v>
      </c>
      <c r="D1063" t="s">
        <v>5848</v>
      </c>
      <c r="E1063" t="s">
        <v>5849</v>
      </c>
      <c r="G1063" t="s">
        <v>5850</v>
      </c>
      <c r="O1063" t="s">
        <v>5848</v>
      </c>
    </row>
    <row r="1064" spans="1:15" x14ac:dyDescent="0.25">
      <c r="A1064" t="s">
        <v>5851</v>
      </c>
      <c r="B1064" t="s">
        <v>2568</v>
      </c>
      <c r="D1064" t="s">
        <v>5852</v>
      </c>
      <c r="E1064" t="s">
        <v>5849</v>
      </c>
      <c r="G1064" t="s">
        <v>5850</v>
      </c>
      <c r="O1064" t="s">
        <v>5852</v>
      </c>
    </row>
    <row r="1065" spans="1:15" x14ac:dyDescent="0.25">
      <c r="A1065" t="s">
        <v>5853</v>
      </c>
      <c r="B1065" t="s">
        <v>2569</v>
      </c>
      <c r="D1065" t="s">
        <v>5854</v>
      </c>
      <c r="E1065" t="s">
        <v>5849</v>
      </c>
      <c r="G1065" t="s">
        <v>5850</v>
      </c>
      <c r="O1065" t="s">
        <v>5854</v>
      </c>
    </row>
    <row r="1066" spans="1:15" x14ac:dyDescent="0.25">
      <c r="A1066" t="s">
        <v>5855</v>
      </c>
      <c r="B1066" t="s">
        <v>2570</v>
      </c>
      <c r="D1066" t="s">
        <v>5856</v>
      </c>
      <c r="E1066" t="s">
        <v>5849</v>
      </c>
      <c r="G1066" t="s">
        <v>5850</v>
      </c>
      <c r="O1066" t="s">
        <v>5856</v>
      </c>
    </row>
    <row r="1067" spans="1:15" x14ac:dyDescent="0.25">
      <c r="A1067" t="s">
        <v>5857</v>
      </c>
      <c r="B1067" t="s">
        <v>2571</v>
      </c>
      <c r="D1067" t="s">
        <v>5858</v>
      </c>
      <c r="E1067" t="s">
        <v>5849</v>
      </c>
      <c r="G1067" t="s">
        <v>5850</v>
      </c>
      <c r="O1067" t="s">
        <v>5858</v>
      </c>
    </row>
    <row r="1068" spans="1:15" x14ac:dyDescent="0.25">
      <c r="A1068" t="s">
        <v>5859</v>
      </c>
      <c r="B1068" t="s">
        <v>2573</v>
      </c>
      <c r="D1068" t="s">
        <v>5860</v>
      </c>
      <c r="E1068" t="s">
        <v>5861</v>
      </c>
      <c r="G1068" t="s">
        <v>5862</v>
      </c>
      <c r="O1068" t="s">
        <v>5860</v>
      </c>
    </row>
    <row r="1069" spans="1:15" x14ac:dyDescent="0.25">
      <c r="A1069" t="s">
        <v>5863</v>
      </c>
      <c r="B1069" t="s">
        <v>2574</v>
      </c>
      <c r="D1069" t="s">
        <v>5864</v>
      </c>
      <c r="E1069" t="s">
        <v>5861</v>
      </c>
      <c r="G1069" t="s">
        <v>5862</v>
      </c>
      <c r="O1069" t="s">
        <v>5864</v>
      </c>
    </row>
    <row r="1070" spans="1:15" x14ac:dyDescent="0.25">
      <c r="A1070" t="s">
        <v>5865</v>
      </c>
      <c r="B1070" t="s">
        <v>2575</v>
      </c>
      <c r="D1070" t="s">
        <v>5866</v>
      </c>
      <c r="E1070" t="s">
        <v>5861</v>
      </c>
      <c r="G1070" t="s">
        <v>5862</v>
      </c>
      <c r="O1070" t="s">
        <v>5866</v>
      </c>
    </row>
    <row r="1071" spans="1:15" x14ac:dyDescent="0.25">
      <c r="A1071" t="s">
        <v>5867</v>
      </c>
      <c r="B1071" t="s">
        <v>2576</v>
      </c>
      <c r="D1071" t="s">
        <v>5868</v>
      </c>
      <c r="E1071" t="s">
        <v>5861</v>
      </c>
      <c r="G1071" t="s">
        <v>5862</v>
      </c>
      <c r="O1071" t="s">
        <v>5868</v>
      </c>
    </row>
    <row r="1072" spans="1:15" x14ac:dyDescent="0.25">
      <c r="A1072" t="s">
        <v>5869</v>
      </c>
      <c r="B1072" t="s">
        <v>2577</v>
      </c>
      <c r="D1072" t="s">
        <v>5870</v>
      </c>
      <c r="E1072" t="s">
        <v>5861</v>
      </c>
      <c r="G1072" t="s">
        <v>5862</v>
      </c>
      <c r="O1072" t="s">
        <v>5870</v>
      </c>
    </row>
    <row r="1073" spans="1:15" x14ac:dyDescent="0.25">
      <c r="A1073" t="s">
        <v>5871</v>
      </c>
      <c r="B1073" t="s">
        <v>2580</v>
      </c>
      <c r="D1073" t="s">
        <v>5872</v>
      </c>
      <c r="E1073" t="s">
        <v>5873</v>
      </c>
      <c r="G1073" t="s">
        <v>5874</v>
      </c>
      <c r="O1073" t="s">
        <v>5872</v>
      </c>
    </row>
    <row r="1074" spans="1:15" x14ac:dyDescent="0.25">
      <c r="A1074" t="s">
        <v>5875</v>
      </c>
      <c r="B1074" t="s">
        <v>2581</v>
      </c>
      <c r="D1074" t="s">
        <v>5876</v>
      </c>
      <c r="E1074" t="s">
        <v>5873</v>
      </c>
      <c r="G1074" t="s">
        <v>5874</v>
      </c>
      <c r="O1074" t="s">
        <v>5876</v>
      </c>
    </row>
    <row r="1075" spans="1:15" x14ac:dyDescent="0.25">
      <c r="A1075" t="s">
        <v>5877</v>
      </c>
      <c r="B1075" t="s">
        <v>2582</v>
      </c>
      <c r="D1075" t="s">
        <v>5878</v>
      </c>
      <c r="E1075" t="s">
        <v>5873</v>
      </c>
      <c r="G1075" t="s">
        <v>5874</v>
      </c>
      <c r="O1075" t="s">
        <v>5878</v>
      </c>
    </row>
    <row r="1076" spans="1:15" x14ac:dyDescent="0.25">
      <c r="A1076" t="s">
        <v>5879</v>
      </c>
      <c r="B1076" t="s">
        <v>2583</v>
      </c>
      <c r="D1076" t="s">
        <v>5880</v>
      </c>
      <c r="E1076" t="s">
        <v>5873</v>
      </c>
      <c r="G1076" t="s">
        <v>5874</v>
      </c>
      <c r="O1076" t="s">
        <v>5880</v>
      </c>
    </row>
    <row r="1077" spans="1:15" x14ac:dyDescent="0.25">
      <c r="A1077" t="s">
        <v>5881</v>
      </c>
      <c r="B1077" t="s">
        <v>2584</v>
      </c>
      <c r="D1077" t="s">
        <v>5882</v>
      </c>
      <c r="E1077" t="s">
        <v>5873</v>
      </c>
      <c r="G1077" t="s">
        <v>5874</v>
      </c>
      <c r="O1077" t="s">
        <v>5882</v>
      </c>
    </row>
    <row r="1078" spans="1:15" x14ac:dyDescent="0.25">
      <c r="A1078" t="s">
        <v>5883</v>
      </c>
      <c r="B1078" t="s">
        <v>2586</v>
      </c>
      <c r="D1078" t="s">
        <v>5884</v>
      </c>
      <c r="E1078" t="s">
        <v>5885</v>
      </c>
      <c r="G1078" t="s">
        <v>5886</v>
      </c>
      <c r="O1078" t="s">
        <v>5884</v>
      </c>
    </row>
    <row r="1079" spans="1:15" x14ac:dyDescent="0.25">
      <c r="A1079" t="s">
        <v>5887</v>
      </c>
      <c r="B1079" t="s">
        <v>2587</v>
      </c>
      <c r="D1079" t="s">
        <v>5888</v>
      </c>
      <c r="E1079" t="s">
        <v>5885</v>
      </c>
      <c r="G1079" t="s">
        <v>5886</v>
      </c>
      <c r="O1079" t="s">
        <v>5888</v>
      </c>
    </row>
    <row r="1080" spans="1:15" x14ac:dyDescent="0.25">
      <c r="A1080" t="s">
        <v>5889</v>
      </c>
      <c r="B1080" t="s">
        <v>2588</v>
      </c>
      <c r="D1080" t="s">
        <v>5890</v>
      </c>
      <c r="E1080" t="s">
        <v>5885</v>
      </c>
      <c r="G1080" t="s">
        <v>5886</v>
      </c>
      <c r="O1080" t="s">
        <v>5890</v>
      </c>
    </row>
    <row r="1081" spans="1:15" x14ac:dyDescent="0.25">
      <c r="A1081" t="s">
        <v>5891</v>
      </c>
      <c r="B1081" t="s">
        <v>2589</v>
      </c>
      <c r="D1081" t="s">
        <v>5892</v>
      </c>
      <c r="E1081" t="s">
        <v>5885</v>
      </c>
      <c r="G1081" t="s">
        <v>5886</v>
      </c>
      <c r="O1081" t="s">
        <v>5892</v>
      </c>
    </row>
    <row r="1082" spans="1:15" x14ac:dyDescent="0.25">
      <c r="A1082" t="s">
        <v>5893</v>
      </c>
      <c r="B1082" t="s">
        <v>2590</v>
      </c>
      <c r="D1082" t="s">
        <v>5894</v>
      </c>
      <c r="E1082" t="s">
        <v>5885</v>
      </c>
      <c r="G1082" t="s">
        <v>5886</v>
      </c>
      <c r="O1082" t="s">
        <v>5894</v>
      </c>
    </row>
    <row r="1083" spans="1:15" x14ac:dyDescent="0.25">
      <c r="A1083" t="s">
        <v>5895</v>
      </c>
      <c r="B1083" t="s">
        <v>2592</v>
      </c>
      <c r="D1083" t="s">
        <v>5896</v>
      </c>
      <c r="E1083" t="s">
        <v>5897</v>
      </c>
      <c r="G1083" t="s">
        <v>5898</v>
      </c>
      <c r="O1083" t="s">
        <v>5896</v>
      </c>
    </row>
    <row r="1084" spans="1:15" x14ac:dyDescent="0.25">
      <c r="A1084" t="s">
        <v>5899</v>
      </c>
      <c r="B1084" t="s">
        <v>2593</v>
      </c>
      <c r="D1084" t="s">
        <v>5900</v>
      </c>
      <c r="E1084" t="s">
        <v>5897</v>
      </c>
      <c r="G1084" t="s">
        <v>5898</v>
      </c>
      <c r="O1084" t="s">
        <v>5900</v>
      </c>
    </row>
    <row r="1085" spans="1:15" x14ac:dyDescent="0.25">
      <c r="A1085" t="s">
        <v>5901</v>
      </c>
      <c r="B1085" t="s">
        <v>2594</v>
      </c>
      <c r="D1085" t="s">
        <v>5902</v>
      </c>
      <c r="E1085" t="s">
        <v>5897</v>
      </c>
      <c r="G1085" t="s">
        <v>5898</v>
      </c>
      <c r="O1085" t="s">
        <v>5902</v>
      </c>
    </row>
    <row r="1086" spans="1:15" x14ac:dyDescent="0.25">
      <c r="A1086" t="s">
        <v>5903</v>
      </c>
      <c r="B1086" t="s">
        <v>2595</v>
      </c>
      <c r="D1086" t="s">
        <v>5904</v>
      </c>
      <c r="E1086" t="s">
        <v>5897</v>
      </c>
      <c r="G1086" t="s">
        <v>5898</v>
      </c>
      <c r="O1086" t="s">
        <v>5904</v>
      </c>
    </row>
    <row r="1087" spans="1:15" x14ac:dyDescent="0.25">
      <c r="A1087" t="s">
        <v>5905</v>
      </c>
      <c r="B1087" t="s">
        <v>2596</v>
      </c>
      <c r="D1087" t="s">
        <v>5906</v>
      </c>
      <c r="E1087" t="s">
        <v>5897</v>
      </c>
      <c r="G1087" t="s">
        <v>5898</v>
      </c>
      <c r="O1087" t="s">
        <v>5906</v>
      </c>
    </row>
    <row r="1088" spans="1:15" x14ac:dyDescent="0.25">
      <c r="A1088" t="s">
        <v>5907</v>
      </c>
      <c r="B1088" t="s">
        <v>2598</v>
      </c>
      <c r="D1088" t="s">
        <v>5908</v>
      </c>
      <c r="E1088" t="s">
        <v>5909</v>
      </c>
      <c r="G1088" t="s">
        <v>5910</v>
      </c>
      <c r="O1088" t="s">
        <v>5908</v>
      </c>
    </row>
    <row r="1089" spans="1:15" x14ac:dyDescent="0.25">
      <c r="A1089" t="s">
        <v>5911</v>
      </c>
      <c r="B1089" t="s">
        <v>2599</v>
      </c>
      <c r="D1089" t="s">
        <v>5912</v>
      </c>
      <c r="E1089" t="s">
        <v>5909</v>
      </c>
      <c r="G1089" t="s">
        <v>5910</v>
      </c>
      <c r="O1089" t="s">
        <v>5912</v>
      </c>
    </row>
    <row r="1090" spans="1:15" x14ac:dyDescent="0.25">
      <c r="A1090" t="s">
        <v>5913</v>
      </c>
      <c r="B1090" t="s">
        <v>2600</v>
      </c>
      <c r="D1090" t="s">
        <v>5914</v>
      </c>
      <c r="E1090" t="s">
        <v>5909</v>
      </c>
      <c r="G1090" t="s">
        <v>5910</v>
      </c>
      <c r="O1090" t="s">
        <v>5914</v>
      </c>
    </row>
    <row r="1091" spans="1:15" x14ac:dyDescent="0.25">
      <c r="A1091" t="s">
        <v>5915</v>
      </c>
      <c r="B1091" t="s">
        <v>2601</v>
      </c>
      <c r="D1091" t="s">
        <v>5916</v>
      </c>
      <c r="E1091" t="s">
        <v>5909</v>
      </c>
      <c r="G1091" t="s">
        <v>5910</v>
      </c>
      <c r="O1091" t="s">
        <v>5916</v>
      </c>
    </row>
    <row r="1092" spans="1:15" x14ac:dyDescent="0.25">
      <c r="A1092" t="s">
        <v>5917</v>
      </c>
      <c r="B1092" t="s">
        <v>2602</v>
      </c>
      <c r="D1092" t="s">
        <v>5918</v>
      </c>
      <c r="E1092" t="s">
        <v>5909</v>
      </c>
      <c r="G1092" t="s">
        <v>5910</v>
      </c>
      <c r="O1092" t="s">
        <v>5918</v>
      </c>
    </row>
    <row r="1093" spans="1:15" x14ac:dyDescent="0.25">
      <c r="A1093" t="s">
        <v>5919</v>
      </c>
      <c r="B1093" t="s">
        <v>2604</v>
      </c>
      <c r="D1093" t="s">
        <v>5920</v>
      </c>
      <c r="E1093" t="s">
        <v>5921</v>
      </c>
      <c r="G1093" t="s">
        <v>5922</v>
      </c>
      <c r="O1093" t="s">
        <v>5920</v>
      </c>
    </row>
    <row r="1094" spans="1:15" x14ac:dyDescent="0.25">
      <c r="A1094" t="s">
        <v>5923</v>
      </c>
      <c r="B1094" t="s">
        <v>2605</v>
      </c>
      <c r="D1094" t="s">
        <v>5924</v>
      </c>
      <c r="E1094" t="s">
        <v>5921</v>
      </c>
      <c r="G1094" t="s">
        <v>5922</v>
      </c>
      <c r="O1094" t="s">
        <v>5924</v>
      </c>
    </row>
    <row r="1095" spans="1:15" x14ac:dyDescent="0.25">
      <c r="A1095" t="s">
        <v>5925</v>
      </c>
      <c r="B1095" t="s">
        <v>2606</v>
      </c>
      <c r="D1095" t="s">
        <v>5926</v>
      </c>
      <c r="E1095" t="s">
        <v>5921</v>
      </c>
      <c r="G1095" t="s">
        <v>5922</v>
      </c>
      <c r="O1095" t="s">
        <v>5926</v>
      </c>
    </row>
    <row r="1096" spans="1:15" x14ac:dyDescent="0.25">
      <c r="A1096" t="s">
        <v>5927</v>
      </c>
      <c r="B1096" t="s">
        <v>2607</v>
      </c>
      <c r="D1096" t="s">
        <v>5928</v>
      </c>
      <c r="E1096" t="s">
        <v>5921</v>
      </c>
      <c r="G1096" t="s">
        <v>5922</v>
      </c>
      <c r="O1096" t="s">
        <v>5928</v>
      </c>
    </row>
    <row r="1097" spans="1:15" x14ac:dyDescent="0.25">
      <c r="A1097" t="s">
        <v>5929</v>
      </c>
      <c r="B1097" t="s">
        <v>2608</v>
      </c>
      <c r="D1097" t="s">
        <v>5930</v>
      </c>
      <c r="E1097" t="s">
        <v>5921</v>
      </c>
      <c r="G1097" t="s">
        <v>5922</v>
      </c>
      <c r="O1097" t="s">
        <v>5930</v>
      </c>
    </row>
    <row r="1098" spans="1:15" x14ac:dyDescent="0.25">
      <c r="A1098" t="s">
        <v>5931</v>
      </c>
      <c r="B1098" t="s">
        <v>2610</v>
      </c>
      <c r="D1098" t="s">
        <v>5932</v>
      </c>
      <c r="E1098" t="s">
        <v>5933</v>
      </c>
      <c r="G1098" t="s">
        <v>5934</v>
      </c>
      <c r="O1098" t="s">
        <v>5932</v>
      </c>
    </row>
    <row r="1099" spans="1:15" x14ac:dyDescent="0.25">
      <c r="A1099" t="s">
        <v>5935</v>
      </c>
      <c r="B1099" t="s">
        <v>2611</v>
      </c>
      <c r="D1099" t="s">
        <v>5936</v>
      </c>
      <c r="E1099" t="s">
        <v>5933</v>
      </c>
      <c r="G1099" t="s">
        <v>5934</v>
      </c>
      <c r="O1099" t="s">
        <v>5936</v>
      </c>
    </row>
    <row r="1100" spans="1:15" x14ac:dyDescent="0.25">
      <c r="A1100" t="s">
        <v>5937</v>
      </c>
      <c r="B1100" t="s">
        <v>2612</v>
      </c>
      <c r="D1100" t="s">
        <v>5938</v>
      </c>
      <c r="E1100" t="s">
        <v>5933</v>
      </c>
      <c r="G1100" t="s">
        <v>5934</v>
      </c>
      <c r="O1100" t="s">
        <v>5938</v>
      </c>
    </row>
    <row r="1101" spans="1:15" x14ac:dyDescent="0.25">
      <c r="A1101" t="s">
        <v>5939</v>
      </c>
      <c r="B1101" t="s">
        <v>2613</v>
      </c>
      <c r="D1101" t="s">
        <v>5940</v>
      </c>
      <c r="E1101" t="s">
        <v>5933</v>
      </c>
      <c r="G1101" t="s">
        <v>5934</v>
      </c>
      <c r="O1101" t="s">
        <v>5940</v>
      </c>
    </row>
    <row r="1102" spans="1:15" x14ac:dyDescent="0.25">
      <c r="A1102" t="s">
        <v>5941</v>
      </c>
      <c r="B1102" t="s">
        <v>2614</v>
      </c>
      <c r="D1102" t="s">
        <v>5942</v>
      </c>
      <c r="E1102" t="s">
        <v>5933</v>
      </c>
      <c r="G1102" t="s">
        <v>5934</v>
      </c>
      <c r="O1102" t="s">
        <v>5942</v>
      </c>
    </row>
    <row r="1103" spans="1:15" x14ac:dyDescent="0.25">
      <c r="A1103" t="s">
        <v>5943</v>
      </c>
      <c r="B1103" t="s">
        <v>2616</v>
      </c>
      <c r="D1103" t="s">
        <v>5944</v>
      </c>
      <c r="E1103" t="s">
        <v>5945</v>
      </c>
      <c r="G1103" t="s">
        <v>5946</v>
      </c>
      <c r="O1103" t="s">
        <v>5944</v>
      </c>
    </row>
    <row r="1104" spans="1:15" x14ac:dyDescent="0.25">
      <c r="A1104" t="s">
        <v>5947</v>
      </c>
      <c r="B1104" t="s">
        <v>2617</v>
      </c>
      <c r="D1104" t="s">
        <v>5948</v>
      </c>
      <c r="E1104" t="s">
        <v>5945</v>
      </c>
      <c r="G1104" t="s">
        <v>5946</v>
      </c>
      <c r="O1104" t="s">
        <v>5948</v>
      </c>
    </row>
    <row r="1105" spans="1:15" x14ac:dyDescent="0.25">
      <c r="A1105" t="s">
        <v>5949</v>
      </c>
      <c r="B1105" t="s">
        <v>2618</v>
      </c>
      <c r="D1105" t="s">
        <v>5950</v>
      </c>
      <c r="E1105" t="s">
        <v>5945</v>
      </c>
      <c r="G1105" t="s">
        <v>5946</v>
      </c>
      <c r="O1105" t="s">
        <v>5950</v>
      </c>
    </row>
    <row r="1106" spans="1:15" x14ac:dyDescent="0.25">
      <c r="A1106" t="s">
        <v>5951</v>
      </c>
      <c r="B1106" t="s">
        <v>2619</v>
      </c>
      <c r="D1106" t="s">
        <v>5952</v>
      </c>
      <c r="E1106" t="s">
        <v>5945</v>
      </c>
      <c r="G1106" t="s">
        <v>5946</v>
      </c>
      <c r="O1106" t="s">
        <v>5952</v>
      </c>
    </row>
    <row r="1107" spans="1:15" x14ac:dyDescent="0.25">
      <c r="A1107" t="s">
        <v>5953</v>
      </c>
      <c r="B1107" t="s">
        <v>2620</v>
      </c>
      <c r="D1107" t="s">
        <v>5954</v>
      </c>
      <c r="E1107" t="s">
        <v>5945</v>
      </c>
      <c r="G1107" t="s">
        <v>5946</v>
      </c>
      <c r="O1107" t="s">
        <v>5954</v>
      </c>
    </row>
    <row r="1108" spans="1:15" s="337" customFormat="1" x14ac:dyDescent="0.25">
      <c r="A1108" s="337" t="s">
        <v>5955</v>
      </c>
      <c r="B1108" s="337" t="s">
        <v>2640</v>
      </c>
      <c r="D1108" s="337" t="s">
        <v>5956</v>
      </c>
      <c r="E1108" s="337" t="s">
        <v>5957</v>
      </c>
      <c r="G1108" s="337" t="s">
        <v>5958</v>
      </c>
      <c r="O1108" s="337" t="s">
        <v>5956</v>
      </c>
    </row>
    <row r="1109" spans="1:15" s="337" customFormat="1" x14ac:dyDescent="0.25">
      <c r="A1109" s="337" t="s">
        <v>5959</v>
      </c>
      <c r="B1109" s="337" t="s">
        <v>2641</v>
      </c>
      <c r="D1109" s="337" t="s">
        <v>5960</v>
      </c>
      <c r="E1109" s="337" t="s">
        <v>5957</v>
      </c>
      <c r="G1109" s="337" t="s">
        <v>5958</v>
      </c>
      <c r="O1109" s="337" t="s">
        <v>5960</v>
      </c>
    </row>
    <row r="1110" spans="1:15" s="337" customFormat="1" x14ac:dyDescent="0.25">
      <c r="A1110" s="337" t="s">
        <v>5961</v>
      </c>
      <c r="B1110" s="337" t="s">
        <v>2642</v>
      </c>
      <c r="D1110" s="337" t="s">
        <v>5962</v>
      </c>
      <c r="E1110" s="337" t="s">
        <v>5957</v>
      </c>
      <c r="G1110" s="337" t="s">
        <v>5958</v>
      </c>
      <c r="O1110" s="337" t="s">
        <v>5962</v>
      </c>
    </row>
    <row r="1111" spans="1:15" s="337" customFormat="1" x14ac:dyDescent="0.25">
      <c r="A1111" s="337" t="s">
        <v>5963</v>
      </c>
      <c r="B1111" s="337" t="s">
        <v>2643</v>
      </c>
      <c r="D1111" s="337" t="s">
        <v>5964</v>
      </c>
      <c r="E1111" s="337" t="s">
        <v>5957</v>
      </c>
      <c r="G1111" s="337" t="s">
        <v>5958</v>
      </c>
      <c r="O1111" s="337" t="s">
        <v>5964</v>
      </c>
    </row>
    <row r="1112" spans="1:15" s="337" customFormat="1" x14ac:dyDescent="0.25">
      <c r="A1112" s="337" t="s">
        <v>5965</v>
      </c>
      <c r="B1112" s="337" t="s">
        <v>2644</v>
      </c>
      <c r="D1112" s="337" t="s">
        <v>5966</v>
      </c>
      <c r="E1112" s="337" t="s">
        <v>5957</v>
      </c>
      <c r="G1112" s="337" t="s">
        <v>5958</v>
      </c>
      <c r="O1112" s="337" t="s">
        <v>5966</v>
      </c>
    </row>
    <row r="1113" spans="1:15" x14ac:dyDescent="0.25">
      <c r="A1113" t="s">
        <v>5967</v>
      </c>
      <c r="B1113" t="s">
        <v>2622</v>
      </c>
      <c r="D1113" t="s">
        <v>5968</v>
      </c>
      <c r="E1113" t="s">
        <v>5969</v>
      </c>
      <c r="G1113" t="s">
        <v>5970</v>
      </c>
      <c r="O1113" t="s">
        <v>5968</v>
      </c>
    </row>
    <row r="1114" spans="1:15" x14ac:dyDescent="0.25">
      <c r="A1114" t="s">
        <v>5971</v>
      </c>
      <c r="B1114" t="s">
        <v>2623</v>
      </c>
      <c r="D1114" t="s">
        <v>5972</v>
      </c>
      <c r="E1114" t="s">
        <v>5969</v>
      </c>
      <c r="G1114" t="s">
        <v>5970</v>
      </c>
      <c r="O1114" t="s">
        <v>5972</v>
      </c>
    </row>
    <row r="1115" spans="1:15" x14ac:dyDescent="0.25">
      <c r="A1115" t="s">
        <v>5973</v>
      </c>
      <c r="B1115" t="s">
        <v>2624</v>
      </c>
      <c r="D1115" t="s">
        <v>5974</v>
      </c>
      <c r="E1115" t="s">
        <v>5969</v>
      </c>
      <c r="G1115" t="s">
        <v>5970</v>
      </c>
      <c r="O1115" t="s">
        <v>5974</v>
      </c>
    </row>
    <row r="1116" spans="1:15" x14ac:dyDescent="0.25">
      <c r="A1116" t="s">
        <v>5975</v>
      </c>
      <c r="B1116" t="s">
        <v>2625</v>
      </c>
      <c r="D1116" t="s">
        <v>5976</v>
      </c>
      <c r="E1116" t="s">
        <v>5969</v>
      </c>
      <c r="G1116" t="s">
        <v>5970</v>
      </c>
      <c r="O1116" t="s">
        <v>5976</v>
      </c>
    </row>
    <row r="1117" spans="1:15" x14ac:dyDescent="0.25">
      <c r="A1117" t="s">
        <v>5977</v>
      </c>
      <c r="B1117" t="s">
        <v>2626</v>
      </c>
      <c r="D1117" t="s">
        <v>5978</v>
      </c>
      <c r="E1117" t="s">
        <v>5969</v>
      </c>
      <c r="G1117" t="s">
        <v>5970</v>
      </c>
      <c r="O1117" t="s">
        <v>5978</v>
      </c>
    </row>
    <row r="1118" spans="1:15" x14ac:dyDescent="0.25">
      <c r="A1118" t="s">
        <v>5979</v>
      </c>
      <c r="B1118" t="s">
        <v>2634</v>
      </c>
      <c r="D1118" t="s">
        <v>5980</v>
      </c>
      <c r="E1118" t="s">
        <v>5981</v>
      </c>
      <c r="G1118" t="s">
        <v>5982</v>
      </c>
      <c r="O1118" t="s">
        <v>5980</v>
      </c>
    </row>
    <row r="1119" spans="1:15" x14ac:dyDescent="0.25">
      <c r="A1119" t="s">
        <v>5983</v>
      </c>
      <c r="B1119" t="s">
        <v>2635</v>
      </c>
      <c r="D1119" t="s">
        <v>5984</v>
      </c>
      <c r="E1119" t="s">
        <v>5981</v>
      </c>
      <c r="G1119" t="s">
        <v>5982</v>
      </c>
      <c r="O1119" t="s">
        <v>5984</v>
      </c>
    </row>
    <row r="1120" spans="1:15" x14ac:dyDescent="0.25">
      <c r="A1120" t="s">
        <v>5985</v>
      </c>
      <c r="B1120" t="s">
        <v>2636</v>
      </c>
      <c r="D1120" t="s">
        <v>5986</v>
      </c>
      <c r="E1120" t="s">
        <v>5981</v>
      </c>
      <c r="G1120" t="s">
        <v>5982</v>
      </c>
      <c r="O1120" t="s">
        <v>5986</v>
      </c>
    </row>
    <row r="1121" spans="1:15" x14ac:dyDescent="0.25">
      <c r="A1121" t="s">
        <v>5987</v>
      </c>
      <c r="B1121" t="s">
        <v>2637</v>
      </c>
      <c r="D1121" t="s">
        <v>5988</v>
      </c>
      <c r="E1121" t="s">
        <v>5981</v>
      </c>
      <c r="G1121" t="s">
        <v>5982</v>
      </c>
      <c r="O1121" t="s">
        <v>5988</v>
      </c>
    </row>
    <row r="1122" spans="1:15" x14ac:dyDescent="0.25">
      <c r="A1122" t="s">
        <v>5989</v>
      </c>
      <c r="B1122" t="s">
        <v>2638</v>
      </c>
      <c r="D1122" t="s">
        <v>5990</v>
      </c>
      <c r="E1122" t="s">
        <v>5981</v>
      </c>
      <c r="G1122" t="s">
        <v>5982</v>
      </c>
      <c r="O1122" t="s">
        <v>5990</v>
      </c>
    </row>
    <row r="1123" spans="1:15" x14ac:dyDescent="0.25">
      <c r="A1123" t="s">
        <v>5991</v>
      </c>
      <c r="B1123" t="s">
        <v>2640</v>
      </c>
      <c r="D1123" t="s">
        <v>5992</v>
      </c>
      <c r="E1123" t="s">
        <v>5993</v>
      </c>
      <c r="G1123" t="s">
        <v>5994</v>
      </c>
      <c r="O1123" t="s">
        <v>5992</v>
      </c>
    </row>
    <row r="1124" spans="1:15" x14ac:dyDescent="0.25">
      <c r="A1124" t="s">
        <v>5995</v>
      </c>
      <c r="B1124" t="s">
        <v>2641</v>
      </c>
      <c r="D1124" t="s">
        <v>5996</v>
      </c>
      <c r="E1124" t="s">
        <v>5993</v>
      </c>
      <c r="G1124" t="s">
        <v>5994</v>
      </c>
      <c r="O1124" t="s">
        <v>5996</v>
      </c>
    </row>
    <row r="1125" spans="1:15" x14ac:dyDescent="0.25">
      <c r="A1125" t="s">
        <v>5997</v>
      </c>
      <c r="B1125" t="s">
        <v>2642</v>
      </c>
      <c r="D1125" t="s">
        <v>5998</v>
      </c>
      <c r="E1125" t="s">
        <v>5993</v>
      </c>
      <c r="G1125" t="s">
        <v>5994</v>
      </c>
      <c r="O1125" t="s">
        <v>5998</v>
      </c>
    </row>
    <row r="1126" spans="1:15" x14ac:dyDescent="0.25">
      <c r="A1126" t="s">
        <v>5999</v>
      </c>
      <c r="B1126" t="s">
        <v>2643</v>
      </c>
      <c r="D1126" t="s">
        <v>6000</v>
      </c>
      <c r="E1126" t="s">
        <v>5993</v>
      </c>
      <c r="G1126" t="s">
        <v>5994</v>
      </c>
      <c r="O1126" t="s">
        <v>6000</v>
      </c>
    </row>
    <row r="1127" spans="1:15" x14ac:dyDescent="0.25">
      <c r="A1127" t="s">
        <v>6001</v>
      </c>
      <c r="B1127" t="s">
        <v>2644</v>
      </c>
      <c r="D1127" t="s">
        <v>6002</v>
      </c>
      <c r="E1127" t="s">
        <v>5993</v>
      </c>
      <c r="G1127" t="s">
        <v>5994</v>
      </c>
      <c r="O1127" t="s">
        <v>6002</v>
      </c>
    </row>
    <row r="1128" spans="1:15" s="337" customFormat="1" x14ac:dyDescent="0.25">
      <c r="A1128" s="337" t="s">
        <v>6003</v>
      </c>
      <c r="B1128" s="337" t="s">
        <v>2640</v>
      </c>
      <c r="D1128" s="337" t="s">
        <v>6004</v>
      </c>
      <c r="E1128" s="337" t="s">
        <v>6005</v>
      </c>
      <c r="G1128" s="337" t="s">
        <v>6006</v>
      </c>
      <c r="O1128" s="337" t="s">
        <v>6004</v>
      </c>
    </row>
    <row r="1129" spans="1:15" s="337" customFormat="1" x14ac:dyDescent="0.25">
      <c r="A1129" s="337" t="s">
        <v>6007</v>
      </c>
      <c r="B1129" s="337" t="s">
        <v>2641</v>
      </c>
      <c r="D1129" s="337" t="s">
        <v>6008</v>
      </c>
      <c r="E1129" s="337" t="s">
        <v>6005</v>
      </c>
      <c r="G1129" s="337" t="s">
        <v>6006</v>
      </c>
      <c r="O1129" s="337" t="s">
        <v>6008</v>
      </c>
    </row>
    <row r="1130" spans="1:15" s="337" customFormat="1" x14ac:dyDescent="0.25">
      <c r="A1130" s="337" t="s">
        <v>6009</v>
      </c>
      <c r="B1130" s="337" t="s">
        <v>2642</v>
      </c>
      <c r="D1130" s="337" t="s">
        <v>6010</v>
      </c>
      <c r="E1130" s="337" t="s">
        <v>6005</v>
      </c>
      <c r="G1130" s="337" t="s">
        <v>6006</v>
      </c>
      <c r="O1130" s="337" t="s">
        <v>6010</v>
      </c>
    </row>
    <row r="1131" spans="1:15" s="337" customFormat="1" x14ac:dyDescent="0.25">
      <c r="A1131" s="337" t="s">
        <v>6011</v>
      </c>
      <c r="B1131" s="337" t="s">
        <v>2643</v>
      </c>
      <c r="D1131" s="337" t="s">
        <v>6012</v>
      </c>
      <c r="E1131" s="337" t="s">
        <v>6005</v>
      </c>
      <c r="G1131" s="337" t="s">
        <v>6006</v>
      </c>
      <c r="O1131" s="337" t="s">
        <v>6012</v>
      </c>
    </row>
    <row r="1132" spans="1:15" s="337" customFormat="1" x14ac:dyDescent="0.25">
      <c r="A1132" s="337" t="s">
        <v>6013</v>
      </c>
      <c r="B1132" s="337" t="s">
        <v>2644</v>
      </c>
      <c r="D1132" s="337" t="s">
        <v>6014</v>
      </c>
      <c r="E1132" s="337" t="s">
        <v>6005</v>
      </c>
      <c r="G1132" s="337" t="s">
        <v>6006</v>
      </c>
      <c r="O1132" s="337" t="s">
        <v>6014</v>
      </c>
    </row>
    <row r="1133" spans="1:15" s="337" customFormat="1" x14ac:dyDescent="0.25">
      <c r="A1133" s="337" t="s">
        <v>6015</v>
      </c>
      <c r="B1133" s="337" t="s">
        <v>2640</v>
      </c>
      <c r="D1133" s="337" t="s">
        <v>6016</v>
      </c>
      <c r="E1133" s="337" t="s">
        <v>6017</v>
      </c>
      <c r="G1133" s="337" t="s">
        <v>6018</v>
      </c>
      <c r="O1133" s="337" t="s">
        <v>6016</v>
      </c>
    </row>
    <row r="1134" spans="1:15" s="337" customFormat="1" x14ac:dyDescent="0.25">
      <c r="A1134" s="337" t="s">
        <v>6019</v>
      </c>
      <c r="B1134" s="337" t="s">
        <v>2641</v>
      </c>
      <c r="D1134" s="337" t="s">
        <v>6020</v>
      </c>
      <c r="E1134" s="337" t="s">
        <v>6017</v>
      </c>
      <c r="G1134" s="337" t="s">
        <v>6018</v>
      </c>
      <c r="O1134" s="337" t="s">
        <v>6020</v>
      </c>
    </row>
    <row r="1135" spans="1:15" s="337" customFormat="1" x14ac:dyDescent="0.25">
      <c r="A1135" s="337" t="s">
        <v>6021</v>
      </c>
      <c r="B1135" s="337" t="s">
        <v>2642</v>
      </c>
      <c r="D1135" s="337" t="s">
        <v>6022</v>
      </c>
      <c r="E1135" s="337" t="s">
        <v>6017</v>
      </c>
      <c r="G1135" s="337" t="s">
        <v>6018</v>
      </c>
      <c r="O1135" s="337" t="s">
        <v>6022</v>
      </c>
    </row>
    <row r="1136" spans="1:15" s="337" customFormat="1" x14ac:dyDescent="0.25">
      <c r="A1136" s="337" t="s">
        <v>6023</v>
      </c>
      <c r="B1136" s="337" t="s">
        <v>2643</v>
      </c>
      <c r="D1136" s="337" t="s">
        <v>6024</v>
      </c>
      <c r="E1136" s="337" t="s">
        <v>6017</v>
      </c>
      <c r="G1136" s="337" t="s">
        <v>6018</v>
      </c>
      <c r="O1136" s="337" t="s">
        <v>6024</v>
      </c>
    </row>
    <row r="1137" spans="1:15" s="337" customFormat="1" x14ac:dyDescent="0.25">
      <c r="A1137" s="337" t="s">
        <v>6025</v>
      </c>
      <c r="B1137" s="337" t="s">
        <v>2644</v>
      </c>
      <c r="D1137" s="337" t="s">
        <v>6026</v>
      </c>
      <c r="E1137" s="337" t="s">
        <v>6017</v>
      </c>
      <c r="G1137" s="337" t="s">
        <v>6018</v>
      </c>
      <c r="O1137" s="337" t="s">
        <v>6026</v>
      </c>
    </row>
    <row r="1138" spans="1:15" s="176" customFormat="1" x14ac:dyDescent="0.25">
      <c r="A1138" s="176" t="s">
        <v>6027</v>
      </c>
      <c r="B1138" s="176" t="s">
        <v>2664</v>
      </c>
      <c r="D1138" s="176" t="s">
        <v>6028</v>
      </c>
      <c r="E1138" s="176" t="s">
        <v>6029</v>
      </c>
      <c r="G1138" s="176" t="s">
        <v>6030</v>
      </c>
      <c r="O1138" s="176" t="s">
        <v>6028</v>
      </c>
    </row>
    <row r="1139" spans="1:15" x14ac:dyDescent="0.25">
      <c r="A1139" t="s">
        <v>6031</v>
      </c>
      <c r="B1139" t="s">
        <v>2665</v>
      </c>
      <c r="D1139" t="s">
        <v>6028</v>
      </c>
      <c r="E1139" t="s">
        <v>6029</v>
      </c>
      <c r="G1139" t="s">
        <v>6030</v>
      </c>
      <c r="O1139" t="s">
        <v>6028</v>
      </c>
    </row>
    <row r="1140" spans="1:15" x14ac:dyDescent="0.25">
      <c r="A1140" t="s">
        <v>6032</v>
      </c>
      <c r="B1140" t="s">
        <v>2666</v>
      </c>
      <c r="D1140" t="s">
        <v>6033</v>
      </c>
      <c r="E1140" t="s">
        <v>6029</v>
      </c>
      <c r="G1140" t="s">
        <v>6030</v>
      </c>
      <c r="O1140" t="s">
        <v>6033</v>
      </c>
    </row>
    <row r="1141" spans="1:15" x14ac:dyDescent="0.25">
      <c r="A1141" t="s">
        <v>6034</v>
      </c>
      <c r="B1141" t="s">
        <v>2667</v>
      </c>
      <c r="D1141" t="s">
        <v>6035</v>
      </c>
      <c r="E1141" t="s">
        <v>6029</v>
      </c>
      <c r="G1141" t="s">
        <v>6030</v>
      </c>
      <c r="O1141" t="s">
        <v>6035</v>
      </c>
    </row>
    <row r="1142" spans="1:15" x14ac:dyDescent="0.25">
      <c r="A1142" t="s">
        <v>6036</v>
      </c>
      <c r="B1142" t="s">
        <v>2668</v>
      </c>
      <c r="D1142" t="s">
        <v>6037</v>
      </c>
      <c r="E1142" t="s">
        <v>6029</v>
      </c>
      <c r="G1142" t="s">
        <v>6030</v>
      </c>
      <c r="O1142" t="s">
        <v>6037</v>
      </c>
    </row>
    <row r="1143" spans="1:15" x14ac:dyDescent="0.25">
      <c r="A1143" t="s">
        <v>6038</v>
      </c>
      <c r="B1143" t="s">
        <v>2669</v>
      </c>
      <c r="D1143" t="s">
        <v>6039</v>
      </c>
      <c r="E1143" t="s">
        <v>6029</v>
      </c>
      <c r="G1143" t="s">
        <v>6030</v>
      </c>
      <c r="O1143" t="s">
        <v>6039</v>
      </c>
    </row>
    <row r="1144" spans="1:15" x14ac:dyDescent="0.25">
      <c r="A1144" t="s">
        <v>6040</v>
      </c>
      <c r="B1144" t="s">
        <v>2671</v>
      </c>
      <c r="D1144" t="s">
        <v>6041</v>
      </c>
      <c r="E1144" t="s">
        <v>6042</v>
      </c>
      <c r="G1144" t="s">
        <v>6043</v>
      </c>
      <c r="O1144" t="s">
        <v>6041</v>
      </c>
    </row>
    <row r="1145" spans="1:15" x14ac:dyDescent="0.25">
      <c r="A1145" t="s">
        <v>6044</v>
      </c>
      <c r="B1145" t="s">
        <v>2672</v>
      </c>
      <c r="D1145" t="s">
        <v>6041</v>
      </c>
      <c r="E1145" t="s">
        <v>6042</v>
      </c>
      <c r="G1145" t="s">
        <v>6043</v>
      </c>
      <c r="O1145" t="s">
        <v>6041</v>
      </c>
    </row>
    <row r="1146" spans="1:15" x14ac:dyDescent="0.25">
      <c r="A1146" t="s">
        <v>6045</v>
      </c>
      <c r="B1146" t="s">
        <v>2673</v>
      </c>
      <c r="D1146" t="s">
        <v>6046</v>
      </c>
      <c r="E1146" t="s">
        <v>6042</v>
      </c>
      <c r="G1146" t="s">
        <v>6043</v>
      </c>
      <c r="O1146" t="s">
        <v>6046</v>
      </c>
    </row>
    <row r="1147" spans="1:15" x14ac:dyDescent="0.25">
      <c r="A1147" t="s">
        <v>6047</v>
      </c>
      <c r="B1147" t="s">
        <v>2674</v>
      </c>
      <c r="D1147" t="s">
        <v>6048</v>
      </c>
      <c r="E1147" t="s">
        <v>6042</v>
      </c>
      <c r="G1147" t="s">
        <v>6043</v>
      </c>
      <c r="O1147" t="s">
        <v>6048</v>
      </c>
    </row>
    <row r="1148" spans="1:15" x14ac:dyDescent="0.25">
      <c r="A1148" t="s">
        <v>6049</v>
      </c>
      <c r="B1148" t="s">
        <v>2675</v>
      </c>
      <c r="D1148" t="s">
        <v>6050</v>
      </c>
      <c r="E1148" t="s">
        <v>6042</v>
      </c>
      <c r="G1148" t="s">
        <v>6043</v>
      </c>
      <c r="O1148" t="s">
        <v>6050</v>
      </c>
    </row>
    <row r="1149" spans="1:15" x14ac:dyDescent="0.25">
      <c r="A1149" t="s">
        <v>6051</v>
      </c>
      <c r="B1149" t="s">
        <v>2676</v>
      </c>
      <c r="D1149" t="s">
        <v>6052</v>
      </c>
      <c r="E1149" t="s">
        <v>6042</v>
      </c>
      <c r="G1149" t="s">
        <v>6043</v>
      </c>
      <c r="O1149" t="s">
        <v>6052</v>
      </c>
    </row>
    <row r="1150" spans="1:15" x14ac:dyDescent="0.25">
      <c r="A1150" t="s">
        <v>6053</v>
      </c>
      <c r="B1150" t="s">
        <v>2678</v>
      </c>
      <c r="D1150" t="s">
        <v>6054</v>
      </c>
      <c r="E1150" t="s">
        <v>6055</v>
      </c>
      <c r="G1150" t="s">
        <v>6056</v>
      </c>
      <c r="O1150" t="s">
        <v>6054</v>
      </c>
    </row>
    <row r="1151" spans="1:15" x14ac:dyDescent="0.25">
      <c r="A1151" t="s">
        <v>6057</v>
      </c>
      <c r="B1151" t="s">
        <v>2679</v>
      </c>
      <c r="D1151" t="s">
        <v>6054</v>
      </c>
      <c r="E1151" t="s">
        <v>6055</v>
      </c>
      <c r="G1151" t="s">
        <v>6056</v>
      </c>
      <c r="O1151" t="s">
        <v>6054</v>
      </c>
    </row>
    <row r="1152" spans="1:15" x14ac:dyDescent="0.25">
      <c r="A1152" t="s">
        <v>6058</v>
      </c>
      <c r="B1152" t="s">
        <v>2680</v>
      </c>
      <c r="D1152" t="s">
        <v>6059</v>
      </c>
      <c r="E1152" t="s">
        <v>6055</v>
      </c>
      <c r="G1152" t="s">
        <v>6056</v>
      </c>
      <c r="O1152" t="s">
        <v>6059</v>
      </c>
    </row>
    <row r="1153" spans="1:15" x14ac:dyDescent="0.25">
      <c r="A1153" t="s">
        <v>6060</v>
      </c>
      <c r="B1153" t="s">
        <v>2681</v>
      </c>
      <c r="D1153" t="s">
        <v>6061</v>
      </c>
      <c r="E1153" t="s">
        <v>6055</v>
      </c>
      <c r="G1153" t="s">
        <v>6056</v>
      </c>
      <c r="O1153" t="s">
        <v>6061</v>
      </c>
    </row>
    <row r="1154" spans="1:15" x14ac:dyDescent="0.25">
      <c r="A1154" t="s">
        <v>6062</v>
      </c>
      <c r="B1154" t="s">
        <v>2682</v>
      </c>
      <c r="D1154" t="s">
        <v>6063</v>
      </c>
      <c r="E1154" t="s">
        <v>6055</v>
      </c>
      <c r="G1154" t="s">
        <v>6056</v>
      </c>
      <c r="O1154" t="s">
        <v>6063</v>
      </c>
    </row>
    <row r="1155" spans="1:15" x14ac:dyDescent="0.25">
      <c r="A1155" t="s">
        <v>6064</v>
      </c>
      <c r="B1155" t="s">
        <v>2683</v>
      </c>
      <c r="D1155" t="s">
        <v>6065</v>
      </c>
      <c r="E1155" t="s">
        <v>6055</v>
      </c>
      <c r="G1155" t="s">
        <v>6056</v>
      </c>
      <c r="O1155" t="s">
        <v>6065</v>
      </c>
    </row>
    <row r="1156" spans="1:15" x14ac:dyDescent="0.25">
      <c r="A1156" t="s">
        <v>6066</v>
      </c>
      <c r="B1156" t="s">
        <v>2685</v>
      </c>
      <c r="D1156" t="s">
        <v>6067</v>
      </c>
      <c r="E1156" t="s">
        <v>6068</v>
      </c>
      <c r="G1156" t="s">
        <v>6069</v>
      </c>
      <c r="O1156" t="s">
        <v>6067</v>
      </c>
    </row>
    <row r="1157" spans="1:15" x14ac:dyDescent="0.25">
      <c r="A1157" t="s">
        <v>6070</v>
      </c>
      <c r="B1157" t="s">
        <v>2686</v>
      </c>
      <c r="D1157" t="s">
        <v>6067</v>
      </c>
      <c r="E1157" t="s">
        <v>6068</v>
      </c>
      <c r="G1157" t="s">
        <v>6069</v>
      </c>
      <c r="O1157" t="s">
        <v>6067</v>
      </c>
    </row>
    <row r="1158" spans="1:15" x14ac:dyDescent="0.25">
      <c r="A1158" t="s">
        <v>6071</v>
      </c>
      <c r="B1158" t="s">
        <v>2687</v>
      </c>
      <c r="D1158" t="s">
        <v>6072</v>
      </c>
      <c r="E1158" t="s">
        <v>6068</v>
      </c>
      <c r="G1158" t="s">
        <v>6069</v>
      </c>
      <c r="O1158" t="s">
        <v>6072</v>
      </c>
    </row>
    <row r="1159" spans="1:15" x14ac:dyDescent="0.25">
      <c r="A1159" t="s">
        <v>6073</v>
      </c>
      <c r="B1159" t="s">
        <v>2688</v>
      </c>
      <c r="D1159" t="s">
        <v>6074</v>
      </c>
      <c r="E1159" t="s">
        <v>6068</v>
      </c>
      <c r="G1159" t="s">
        <v>6069</v>
      </c>
      <c r="O1159" t="s">
        <v>6074</v>
      </c>
    </row>
    <row r="1160" spans="1:15" x14ac:dyDescent="0.25">
      <c r="A1160" t="s">
        <v>6075</v>
      </c>
      <c r="B1160" t="s">
        <v>2689</v>
      </c>
      <c r="D1160" t="s">
        <v>6076</v>
      </c>
      <c r="E1160" t="s">
        <v>6068</v>
      </c>
      <c r="G1160" t="s">
        <v>6069</v>
      </c>
      <c r="O1160" t="s">
        <v>6076</v>
      </c>
    </row>
    <row r="1161" spans="1:15" x14ac:dyDescent="0.25">
      <c r="A1161" t="s">
        <v>6077</v>
      </c>
      <c r="B1161" t="s">
        <v>2690</v>
      </c>
      <c r="D1161" t="s">
        <v>6078</v>
      </c>
      <c r="E1161" t="s">
        <v>6068</v>
      </c>
      <c r="G1161" t="s">
        <v>6069</v>
      </c>
      <c r="O1161" t="s">
        <v>6078</v>
      </c>
    </row>
    <row r="1162" spans="1:15" x14ac:dyDescent="0.25">
      <c r="A1162" t="s">
        <v>6079</v>
      </c>
      <c r="B1162" t="s">
        <v>2692</v>
      </c>
      <c r="D1162" t="s">
        <v>6080</v>
      </c>
      <c r="E1162" t="s">
        <v>6081</v>
      </c>
      <c r="G1162" t="s">
        <v>6082</v>
      </c>
      <c r="O1162" t="s">
        <v>6080</v>
      </c>
    </row>
    <row r="1163" spans="1:15" x14ac:dyDescent="0.25">
      <c r="A1163" t="s">
        <v>6083</v>
      </c>
      <c r="B1163" t="s">
        <v>2693</v>
      </c>
      <c r="D1163" t="s">
        <v>6080</v>
      </c>
      <c r="E1163" t="s">
        <v>6081</v>
      </c>
      <c r="G1163" t="s">
        <v>6082</v>
      </c>
      <c r="O1163" t="s">
        <v>6080</v>
      </c>
    </row>
    <row r="1164" spans="1:15" x14ac:dyDescent="0.25">
      <c r="A1164" t="s">
        <v>6084</v>
      </c>
      <c r="B1164" t="s">
        <v>2694</v>
      </c>
      <c r="D1164" t="s">
        <v>6085</v>
      </c>
      <c r="E1164" t="s">
        <v>6081</v>
      </c>
      <c r="G1164" t="s">
        <v>6082</v>
      </c>
      <c r="O1164" t="s">
        <v>6085</v>
      </c>
    </row>
    <row r="1165" spans="1:15" x14ac:dyDescent="0.25">
      <c r="A1165" t="s">
        <v>6086</v>
      </c>
      <c r="B1165" t="s">
        <v>2695</v>
      </c>
      <c r="D1165" t="s">
        <v>6087</v>
      </c>
      <c r="E1165" t="s">
        <v>6081</v>
      </c>
      <c r="G1165" t="s">
        <v>6082</v>
      </c>
      <c r="O1165" t="s">
        <v>6087</v>
      </c>
    </row>
    <row r="1166" spans="1:15" x14ac:dyDescent="0.25">
      <c r="A1166" t="s">
        <v>6088</v>
      </c>
      <c r="B1166" t="s">
        <v>2696</v>
      </c>
      <c r="D1166" t="s">
        <v>6089</v>
      </c>
      <c r="E1166" t="s">
        <v>6081</v>
      </c>
      <c r="G1166" t="s">
        <v>6082</v>
      </c>
      <c r="O1166" t="s">
        <v>6089</v>
      </c>
    </row>
    <row r="1167" spans="1:15" x14ac:dyDescent="0.25">
      <c r="A1167" t="s">
        <v>6090</v>
      </c>
      <c r="B1167" t="s">
        <v>2697</v>
      </c>
      <c r="D1167" t="s">
        <v>6091</v>
      </c>
      <c r="E1167" t="s">
        <v>6081</v>
      </c>
      <c r="G1167" t="s">
        <v>6082</v>
      </c>
      <c r="O1167" t="s">
        <v>6091</v>
      </c>
    </row>
    <row r="1168" spans="1:15" x14ac:dyDescent="0.25">
      <c r="A1168" t="s">
        <v>6092</v>
      </c>
      <c r="B1168" t="s">
        <v>2699</v>
      </c>
      <c r="D1168" t="s">
        <v>6093</v>
      </c>
      <c r="E1168" t="s">
        <v>6094</v>
      </c>
      <c r="G1168" t="s">
        <v>6095</v>
      </c>
      <c r="O1168" t="s">
        <v>6093</v>
      </c>
    </row>
    <row r="1169" spans="1:15" x14ac:dyDescent="0.25">
      <c r="A1169" t="s">
        <v>6096</v>
      </c>
      <c r="B1169" t="s">
        <v>2700</v>
      </c>
      <c r="D1169" t="s">
        <v>6093</v>
      </c>
      <c r="E1169" t="s">
        <v>6094</v>
      </c>
      <c r="G1169" t="s">
        <v>6095</v>
      </c>
      <c r="O1169" t="s">
        <v>6093</v>
      </c>
    </row>
    <row r="1170" spans="1:15" x14ac:dyDescent="0.25">
      <c r="A1170" t="s">
        <v>6097</v>
      </c>
      <c r="B1170" t="s">
        <v>2701</v>
      </c>
      <c r="D1170" t="s">
        <v>6098</v>
      </c>
      <c r="E1170" t="s">
        <v>6094</v>
      </c>
      <c r="G1170" t="s">
        <v>6095</v>
      </c>
      <c r="O1170" t="s">
        <v>6098</v>
      </c>
    </row>
    <row r="1171" spans="1:15" x14ac:dyDescent="0.25">
      <c r="A1171" t="s">
        <v>6099</v>
      </c>
      <c r="B1171" t="s">
        <v>2702</v>
      </c>
      <c r="D1171" t="s">
        <v>6100</v>
      </c>
      <c r="E1171" t="s">
        <v>6094</v>
      </c>
      <c r="G1171" t="s">
        <v>6095</v>
      </c>
      <c r="O1171" t="s">
        <v>6100</v>
      </c>
    </row>
    <row r="1172" spans="1:15" x14ac:dyDescent="0.25">
      <c r="A1172" t="s">
        <v>6101</v>
      </c>
      <c r="B1172" t="s">
        <v>2703</v>
      </c>
      <c r="D1172" t="s">
        <v>6102</v>
      </c>
      <c r="E1172" t="s">
        <v>6094</v>
      </c>
      <c r="G1172" t="s">
        <v>6095</v>
      </c>
      <c r="O1172" t="s">
        <v>6102</v>
      </c>
    </row>
    <row r="1173" spans="1:15" x14ac:dyDescent="0.25">
      <c r="A1173" t="s">
        <v>6103</v>
      </c>
      <c r="B1173" t="s">
        <v>2704</v>
      </c>
      <c r="D1173" t="s">
        <v>6104</v>
      </c>
      <c r="E1173" t="s">
        <v>6094</v>
      </c>
      <c r="G1173" t="s">
        <v>6095</v>
      </c>
      <c r="O1173" t="s">
        <v>6104</v>
      </c>
    </row>
    <row r="1174" spans="1:15" x14ac:dyDescent="0.25">
      <c r="A1174" t="s">
        <v>6105</v>
      </c>
      <c r="B1174" t="s">
        <v>2706</v>
      </c>
      <c r="D1174" t="s">
        <v>6106</v>
      </c>
      <c r="E1174" t="s">
        <v>6107</v>
      </c>
      <c r="G1174" t="s">
        <v>6108</v>
      </c>
      <c r="O1174" t="s">
        <v>6106</v>
      </c>
    </row>
    <row r="1175" spans="1:15" x14ac:dyDescent="0.25">
      <c r="A1175" t="s">
        <v>6109</v>
      </c>
      <c r="B1175" t="s">
        <v>2707</v>
      </c>
      <c r="D1175" t="s">
        <v>6106</v>
      </c>
      <c r="E1175" t="s">
        <v>6107</v>
      </c>
      <c r="G1175" t="s">
        <v>6108</v>
      </c>
      <c r="O1175" t="s">
        <v>6106</v>
      </c>
    </row>
    <row r="1176" spans="1:15" x14ac:dyDescent="0.25">
      <c r="A1176" t="s">
        <v>6110</v>
      </c>
      <c r="B1176" t="s">
        <v>2708</v>
      </c>
      <c r="D1176" t="s">
        <v>6111</v>
      </c>
      <c r="E1176" t="s">
        <v>6107</v>
      </c>
      <c r="G1176" t="s">
        <v>6108</v>
      </c>
      <c r="O1176" t="s">
        <v>6111</v>
      </c>
    </row>
    <row r="1177" spans="1:15" x14ac:dyDescent="0.25">
      <c r="A1177" t="s">
        <v>6112</v>
      </c>
      <c r="B1177" t="s">
        <v>2709</v>
      </c>
      <c r="D1177" t="s">
        <v>6113</v>
      </c>
      <c r="E1177" t="s">
        <v>6107</v>
      </c>
      <c r="G1177" t="s">
        <v>6108</v>
      </c>
      <c r="O1177" t="s">
        <v>6113</v>
      </c>
    </row>
    <row r="1178" spans="1:15" x14ac:dyDescent="0.25">
      <c r="A1178" t="s">
        <v>6114</v>
      </c>
      <c r="B1178" t="s">
        <v>2710</v>
      </c>
      <c r="D1178" t="s">
        <v>6115</v>
      </c>
      <c r="E1178" t="s">
        <v>6107</v>
      </c>
      <c r="G1178" t="s">
        <v>6108</v>
      </c>
      <c r="O1178" t="s">
        <v>6115</v>
      </c>
    </row>
    <row r="1179" spans="1:15" x14ac:dyDescent="0.25">
      <c r="A1179" t="s">
        <v>6116</v>
      </c>
      <c r="B1179" t="s">
        <v>2711</v>
      </c>
      <c r="D1179" t="s">
        <v>6117</v>
      </c>
      <c r="E1179" t="s">
        <v>6107</v>
      </c>
      <c r="G1179" t="s">
        <v>6108</v>
      </c>
      <c r="O1179" t="s">
        <v>6117</v>
      </c>
    </row>
    <row r="1180" spans="1:15" x14ac:dyDescent="0.25">
      <c r="A1180" t="s">
        <v>6118</v>
      </c>
      <c r="B1180" t="s">
        <v>2713</v>
      </c>
      <c r="D1180" t="s">
        <v>6119</v>
      </c>
      <c r="E1180" t="s">
        <v>6120</v>
      </c>
      <c r="G1180" t="s">
        <v>6121</v>
      </c>
      <c r="O1180" t="s">
        <v>6119</v>
      </c>
    </row>
    <row r="1181" spans="1:15" x14ac:dyDescent="0.25">
      <c r="A1181" t="s">
        <v>6122</v>
      </c>
      <c r="B1181" t="s">
        <v>2714</v>
      </c>
      <c r="D1181" t="s">
        <v>6119</v>
      </c>
      <c r="E1181" t="s">
        <v>6120</v>
      </c>
      <c r="G1181" t="s">
        <v>6121</v>
      </c>
      <c r="O1181" t="s">
        <v>6119</v>
      </c>
    </row>
    <row r="1182" spans="1:15" x14ac:dyDescent="0.25">
      <c r="A1182" t="s">
        <v>6123</v>
      </c>
      <c r="B1182" t="s">
        <v>2715</v>
      </c>
      <c r="D1182" t="s">
        <v>6124</v>
      </c>
      <c r="E1182" t="s">
        <v>6120</v>
      </c>
      <c r="G1182" t="s">
        <v>6121</v>
      </c>
      <c r="O1182" t="s">
        <v>6124</v>
      </c>
    </row>
    <row r="1183" spans="1:15" x14ac:dyDescent="0.25">
      <c r="A1183" t="s">
        <v>6125</v>
      </c>
      <c r="B1183" t="s">
        <v>2716</v>
      </c>
      <c r="D1183" t="s">
        <v>6126</v>
      </c>
      <c r="E1183" t="s">
        <v>6120</v>
      </c>
      <c r="G1183" t="s">
        <v>6121</v>
      </c>
      <c r="O1183" t="s">
        <v>6126</v>
      </c>
    </row>
    <row r="1184" spans="1:15" x14ac:dyDescent="0.25">
      <c r="A1184" t="s">
        <v>6127</v>
      </c>
      <c r="B1184" t="s">
        <v>2717</v>
      </c>
      <c r="D1184" t="s">
        <v>6128</v>
      </c>
      <c r="E1184" t="s">
        <v>6120</v>
      </c>
      <c r="G1184" t="s">
        <v>6121</v>
      </c>
      <c r="O1184" t="s">
        <v>6128</v>
      </c>
    </row>
    <row r="1185" spans="1:15" x14ac:dyDescent="0.25">
      <c r="A1185" t="s">
        <v>6129</v>
      </c>
      <c r="B1185" t="s">
        <v>2718</v>
      </c>
      <c r="D1185" t="s">
        <v>6130</v>
      </c>
      <c r="E1185" t="s">
        <v>6120</v>
      </c>
      <c r="G1185" t="s">
        <v>6121</v>
      </c>
      <c r="O1185" t="s">
        <v>6130</v>
      </c>
    </row>
    <row r="1186" spans="1:15" x14ac:dyDescent="0.25">
      <c r="A1186" t="s">
        <v>6131</v>
      </c>
      <c r="B1186" t="s">
        <v>2720</v>
      </c>
      <c r="D1186" t="s">
        <v>6132</v>
      </c>
      <c r="E1186" t="s">
        <v>6133</v>
      </c>
      <c r="G1186" t="s">
        <v>6134</v>
      </c>
      <c r="O1186" t="s">
        <v>6132</v>
      </c>
    </row>
    <row r="1187" spans="1:15" x14ac:dyDescent="0.25">
      <c r="A1187" t="s">
        <v>6135</v>
      </c>
      <c r="B1187" t="s">
        <v>2721</v>
      </c>
      <c r="D1187" t="s">
        <v>6132</v>
      </c>
      <c r="E1187" t="s">
        <v>6133</v>
      </c>
      <c r="G1187" t="s">
        <v>6134</v>
      </c>
      <c r="O1187" t="s">
        <v>6132</v>
      </c>
    </row>
    <row r="1188" spans="1:15" x14ac:dyDescent="0.25">
      <c r="A1188" t="s">
        <v>6136</v>
      </c>
      <c r="B1188" t="s">
        <v>2722</v>
      </c>
      <c r="D1188" t="s">
        <v>6137</v>
      </c>
      <c r="E1188" t="s">
        <v>6133</v>
      </c>
      <c r="G1188" t="s">
        <v>6134</v>
      </c>
      <c r="O1188" t="s">
        <v>6137</v>
      </c>
    </row>
    <row r="1189" spans="1:15" x14ac:dyDescent="0.25">
      <c r="A1189" t="s">
        <v>6138</v>
      </c>
      <c r="B1189" t="s">
        <v>2723</v>
      </c>
      <c r="D1189" t="s">
        <v>6139</v>
      </c>
      <c r="E1189" t="s">
        <v>6133</v>
      </c>
      <c r="G1189" t="s">
        <v>6134</v>
      </c>
      <c r="O1189" t="s">
        <v>6139</v>
      </c>
    </row>
    <row r="1190" spans="1:15" x14ac:dyDescent="0.25">
      <c r="A1190" t="s">
        <v>6140</v>
      </c>
      <c r="B1190" t="s">
        <v>2724</v>
      </c>
      <c r="D1190" t="s">
        <v>6141</v>
      </c>
      <c r="E1190" t="s">
        <v>6133</v>
      </c>
      <c r="G1190" t="s">
        <v>6134</v>
      </c>
      <c r="O1190" t="s">
        <v>6141</v>
      </c>
    </row>
    <row r="1191" spans="1:15" x14ac:dyDescent="0.25">
      <c r="A1191" t="s">
        <v>6142</v>
      </c>
      <c r="B1191" t="s">
        <v>2725</v>
      </c>
      <c r="D1191" t="s">
        <v>6143</v>
      </c>
      <c r="E1191" t="s">
        <v>6133</v>
      </c>
      <c r="G1191" t="s">
        <v>6134</v>
      </c>
      <c r="O1191" t="s">
        <v>6143</v>
      </c>
    </row>
    <row r="1192" spans="1:15" x14ac:dyDescent="0.25">
      <c r="A1192" t="s">
        <v>6144</v>
      </c>
      <c r="B1192" t="s">
        <v>2727</v>
      </c>
      <c r="D1192" t="s">
        <v>6145</v>
      </c>
      <c r="E1192" t="s">
        <v>6146</v>
      </c>
      <c r="G1192" t="s">
        <v>6147</v>
      </c>
      <c r="O1192" t="s">
        <v>6145</v>
      </c>
    </row>
    <row r="1193" spans="1:15" x14ac:dyDescent="0.25">
      <c r="A1193" t="s">
        <v>6148</v>
      </c>
      <c r="B1193" t="s">
        <v>2728</v>
      </c>
      <c r="D1193" t="s">
        <v>6145</v>
      </c>
      <c r="E1193" t="s">
        <v>6146</v>
      </c>
      <c r="G1193" t="s">
        <v>6147</v>
      </c>
      <c r="O1193" t="s">
        <v>6145</v>
      </c>
    </row>
    <row r="1194" spans="1:15" x14ac:dyDescent="0.25">
      <c r="A1194" t="s">
        <v>6149</v>
      </c>
      <c r="B1194" t="s">
        <v>2729</v>
      </c>
      <c r="D1194" t="s">
        <v>6150</v>
      </c>
      <c r="E1194" t="s">
        <v>6146</v>
      </c>
      <c r="G1194" t="s">
        <v>6147</v>
      </c>
      <c r="O1194" t="s">
        <v>6150</v>
      </c>
    </row>
    <row r="1195" spans="1:15" x14ac:dyDescent="0.25">
      <c r="A1195" t="s">
        <v>6151</v>
      </c>
      <c r="B1195" t="s">
        <v>2730</v>
      </c>
      <c r="D1195" t="s">
        <v>6152</v>
      </c>
      <c r="E1195" t="s">
        <v>6146</v>
      </c>
      <c r="G1195" t="s">
        <v>6147</v>
      </c>
      <c r="O1195" t="s">
        <v>6152</v>
      </c>
    </row>
    <row r="1196" spans="1:15" x14ac:dyDescent="0.25">
      <c r="A1196" t="s">
        <v>6153</v>
      </c>
      <c r="B1196" t="s">
        <v>2731</v>
      </c>
      <c r="D1196" t="s">
        <v>6154</v>
      </c>
      <c r="E1196" t="s">
        <v>6146</v>
      </c>
      <c r="G1196" t="s">
        <v>6147</v>
      </c>
      <c r="O1196" t="s">
        <v>6154</v>
      </c>
    </row>
    <row r="1197" spans="1:15" x14ac:dyDescent="0.25">
      <c r="A1197" t="s">
        <v>6155</v>
      </c>
      <c r="B1197" t="s">
        <v>2732</v>
      </c>
      <c r="D1197" t="s">
        <v>6156</v>
      </c>
      <c r="E1197" t="s">
        <v>6146</v>
      </c>
      <c r="G1197" t="s">
        <v>6147</v>
      </c>
      <c r="O1197" t="s">
        <v>6156</v>
      </c>
    </row>
    <row r="1198" spans="1:15" x14ac:dyDescent="0.25">
      <c r="A1198" t="s">
        <v>6157</v>
      </c>
      <c r="B1198" t="s">
        <v>2734</v>
      </c>
      <c r="D1198" t="s">
        <v>6158</v>
      </c>
      <c r="E1198" t="s">
        <v>6159</v>
      </c>
      <c r="G1198" t="s">
        <v>6160</v>
      </c>
      <c r="O1198" t="s">
        <v>6158</v>
      </c>
    </row>
    <row r="1199" spans="1:15" x14ac:dyDescent="0.25">
      <c r="A1199" t="s">
        <v>6161</v>
      </c>
      <c r="B1199" t="s">
        <v>2735</v>
      </c>
      <c r="D1199" t="s">
        <v>6158</v>
      </c>
      <c r="E1199" t="s">
        <v>6159</v>
      </c>
      <c r="G1199" t="s">
        <v>6160</v>
      </c>
      <c r="O1199" t="s">
        <v>6158</v>
      </c>
    </row>
    <row r="1200" spans="1:15" x14ac:dyDescent="0.25">
      <c r="A1200" t="s">
        <v>6162</v>
      </c>
      <c r="B1200" t="s">
        <v>2736</v>
      </c>
      <c r="D1200" t="s">
        <v>6163</v>
      </c>
      <c r="E1200" t="s">
        <v>6159</v>
      </c>
      <c r="G1200" t="s">
        <v>6160</v>
      </c>
      <c r="O1200" t="s">
        <v>6163</v>
      </c>
    </row>
    <row r="1201" spans="1:15" x14ac:dyDescent="0.25">
      <c r="A1201" t="s">
        <v>6164</v>
      </c>
      <c r="B1201" t="s">
        <v>2737</v>
      </c>
      <c r="D1201" t="s">
        <v>6165</v>
      </c>
      <c r="E1201" t="s">
        <v>6159</v>
      </c>
      <c r="G1201" t="s">
        <v>6160</v>
      </c>
      <c r="O1201" t="s">
        <v>6165</v>
      </c>
    </row>
    <row r="1202" spans="1:15" x14ac:dyDescent="0.25">
      <c r="A1202" t="s">
        <v>6166</v>
      </c>
      <c r="B1202" t="s">
        <v>2738</v>
      </c>
      <c r="D1202" t="s">
        <v>6167</v>
      </c>
      <c r="E1202" t="s">
        <v>6159</v>
      </c>
      <c r="G1202" t="s">
        <v>6160</v>
      </c>
      <c r="O1202" t="s">
        <v>6167</v>
      </c>
    </row>
    <row r="1203" spans="1:15" x14ac:dyDescent="0.25">
      <c r="A1203" t="s">
        <v>6168</v>
      </c>
      <c r="B1203" t="s">
        <v>2739</v>
      </c>
      <c r="D1203" t="s">
        <v>6169</v>
      </c>
      <c r="E1203" t="s">
        <v>6159</v>
      </c>
      <c r="G1203" t="s">
        <v>6160</v>
      </c>
      <c r="O1203" t="s">
        <v>6169</v>
      </c>
    </row>
    <row r="1204" spans="1:15" x14ac:dyDescent="0.25">
      <c r="A1204" t="s">
        <v>6170</v>
      </c>
      <c r="B1204" t="s">
        <v>2741</v>
      </c>
      <c r="D1204" t="s">
        <v>6171</v>
      </c>
      <c r="E1204" t="s">
        <v>6172</v>
      </c>
      <c r="G1204" t="s">
        <v>6173</v>
      </c>
      <c r="O1204" t="s">
        <v>6171</v>
      </c>
    </row>
    <row r="1205" spans="1:15" x14ac:dyDescent="0.25">
      <c r="A1205" t="s">
        <v>6174</v>
      </c>
      <c r="B1205" t="s">
        <v>2742</v>
      </c>
      <c r="D1205" t="s">
        <v>6171</v>
      </c>
      <c r="E1205" t="s">
        <v>6172</v>
      </c>
      <c r="G1205" t="s">
        <v>6173</v>
      </c>
      <c r="O1205" t="s">
        <v>6171</v>
      </c>
    </row>
    <row r="1206" spans="1:15" x14ac:dyDescent="0.25">
      <c r="A1206" t="s">
        <v>6175</v>
      </c>
      <c r="B1206" t="s">
        <v>2743</v>
      </c>
      <c r="D1206" t="s">
        <v>6176</v>
      </c>
      <c r="E1206" t="s">
        <v>6172</v>
      </c>
      <c r="G1206" t="s">
        <v>6173</v>
      </c>
      <c r="O1206" t="s">
        <v>6176</v>
      </c>
    </row>
    <row r="1207" spans="1:15" x14ac:dyDescent="0.25">
      <c r="A1207" t="s">
        <v>6177</v>
      </c>
      <c r="B1207" t="s">
        <v>2744</v>
      </c>
      <c r="D1207" t="s">
        <v>6178</v>
      </c>
      <c r="E1207" t="s">
        <v>6172</v>
      </c>
      <c r="G1207" t="s">
        <v>6173</v>
      </c>
      <c r="O1207" t="s">
        <v>6178</v>
      </c>
    </row>
    <row r="1208" spans="1:15" x14ac:dyDescent="0.25">
      <c r="A1208" t="s">
        <v>6179</v>
      </c>
      <c r="B1208" t="s">
        <v>2745</v>
      </c>
      <c r="D1208" t="s">
        <v>6180</v>
      </c>
      <c r="E1208" t="s">
        <v>6172</v>
      </c>
      <c r="G1208" t="s">
        <v>6173</v>
      </c>
      <c r="O1208" t="s">
        <v>6180</v>
      </c>
    </row>
    <row r="1209" spans="1:15" x14ac:dyDescent="0.25">
      <c r="A1209" t="s">
        <v>6181</v>
      </c>
      <c r="B1209" t="s">
        <v>2746</v>
      </c>
      <c r="D1209" t="s">
        <v>6182</v>
      </c>
      <c r="E1209" t="s">
        <v>6172</v>
      </c>
      <c r="G1209" t="s">
        <v>6173</v>
      </c>
      <c r="O1209" t="s">
        <v>6182</v>
      </c>
    </row>
    <row r="1210" spans="1:15" x14ac:dyDescent="0.25">
      <c r="A1210" t="s">
        <v>6183</v>
      </c>
      <c r="B1210" t="s">
        <v>2748</v>
      </c>
      <c r="D1210" t="s">
        <v>6184</v>
      </c>
      <c r="E1210" t="s">
        <v>6185</v>
      </c>
      <c r="G1210" t="s">
        <v>6186</v>
      </c>
      <c r="O1210" t="s">
        <v>6184</v>
      </c>
    </row>
    <row r="1211" spans="1:15" x14ac:dyDescent="0.25">
      <c r="A1211" t="s">
        <v>6187</v>
      </c>
      <c r="B1211" t="s">
        <v>2749</v>
      </c>
      <c r="D1211" t="s">
        <v>6184</v>
      </c>
      <c r="E1211" t="s">
        <v>6185</v>
      </c>
      <c r="G1211" t="s">
        <v>6186</v>
      </c>
      <c r="O1211" t="s">
        <v>6184</v>
      </c>
    </row>
    <row r="1212" spans="1:15" x14ac:dyDescent="0.25">
      <c r="A1212" t="s">
        <v>6188</v>
      </c>
      <c r="B1212" t="s">
        <v>2750</v>
      </c>
      <c r="D1212" t="s">
        <v>6189</v>
      </c>
      <c r="E1212" t="s">
        <v>6185</v>
      </c>
      <c r="G1212" t="s">
        <v>6186</v>
      </c>
      <c r="O1212" t="s">
        <v>6189</v>
      </c>
    </row>
    <row r="1213" spans="1:15" x14ac:dyDescent="0.25">
      <c r="A1213" t="s">
        <v>6190</v>
      </c>
      <c r="B1213" t="s">
        <v>2751</v>
      </c>
      <c r="D1213" t="s">
        <v>6191</v>
      </c>
      <c r="E1213" t="s">
        <v>6185</v>
      </c>
      <c r="G1213" t="s">
        <v>6186</v>
      </c>
      <c r="O1213" t="s">
        <v>6191</v>
      </c>
    </row>
    <row r="1214" spans="1:15" x14ac:dyDescent="0.25">
      <c r="A1214" t="s">
        <v>6192</v>
      </c>
      <c r="B1214" t="s">
        <v>2752</v>
      </c>
      <c r="D1214" t="s">
        <v>6193</v>
      </c>
      <c r="E1214" t="s">
        <v>6185</v>
      </c>
      <c r="G1214" t="s">
        <v>6186</v>
      </c>
      <c r="O1214" t="s">
        <v>6193</v>
      </c>
    </row>
    <row r="1215" spans="1:15" x14ac:dyDescent="0.25">
      <c r="A1215" t="s">
        <v>6194</v>
      </c>
      <c r="B1215" t="s">
        <v>2753</v>
      </c>
      <c r="D1215" t="s">
        <v>6195</v>
      </c>
      <c r="E1215" t="s">
        <v>6185</v>
      </c>
      <c r="G1215" t="s">
        <v>6186</v>
      </c>
      <c r="O1215" t="s">
        <v>6195</v>
      </c>
    </row>
    <row r="1216" spans="1:15" x14ac:dyDescent="0.25">
      <c r="A1216" t="s">
        <v>6196</v>
      </c>
      <c r="B1216" t="s">
        <v>2755</v>
      </c>
      <c r="D1216" t="s">
        <v>6197</v>
      </c>
      <c r="E1216" t="s">
        <v>6198</v>
      </c>
      <c r="G1216" t="s">
        <v>6199</v>
      </c>
      <c r="O1216" t="s">
        <v>6197</v>
      </c>
    </row>
    <row r="1217" spans="1:15" x14ac:dyDescent="0.25">
      <c r="A1217" t="s">
        <v>6200</v>
      </c>
      <c r="B1217" t="s">
        <v>2756</v>
      </c>
      <c r="D1217" t="s">
        <v>6197</v>
      </c>
      <c r="E1217" t="s">
        <v>6198</v>
      </c>
      <c r="G1217" t="s">
        <v>6199</v>
      </c>
      <c r="O1217" t="s">
        <v>6197</v>
      </c>
    </row>
    <row r="1218" spans="1:15" x14ac:dyDescent="0.25">
      <c r="A1218" t="s">
        <v>6201</v>
      </c>
      <c r="B1218" t="s">
        <v>2757</v>
      </c>
      <c r="D1218" t="s">
        <v>6202</v>
      </c>
      <c r="E1218" t="s">
        <v>6198</v>
      </c>
      <c r="G1218" t="s">
        <v>6199</v>
      </c>
      <c r="O1218" t="s">
        <v>6202</v>
      </c>
    </row>
    <row r="1219" spans="1:15" x14ac:dyDescent="0.25">
      <c r="A1219" t="s">
        <v>6203</v>
      </c>
      <c r="B1219" t="s">
        <v>2758</v>
      </c>
      <c r="D1219" t="s">
        <v>6204</v>
      </c>
      <c r="E1219" t="s">
        <v>6198</v>
      </c>
      <c r="G1219" t="s">
        <v>6199</v>
      </c>
      <c r="O1219" t="s">
        <v>6204</v>
      </c>
    </row>
    <row r="1220" spans="1:15" x14ac:dyDescent="0.25">
      <c r="A1220" t="s">
        <v>6205</v>
      </c>
      <c r="B1220" t="s">
        <v>2759</v>
      </c>
      <c r="D1220" t="s">
        <v>6206</v>
      </c>
      <c r="E1220" t="s">
        <v>6198</v>
      </c>
      <c r="G1220" t="s">
        <v>6199</v>
      </c>
      <c r="O1220" t="s">
        <v>6206</v>
      </c>
    </row>
    <row r="1221" spans="1:15" x14ac:dyDescent="0.25">
      <c r="A1221" t="s">
        <v>6207</v>
      </c>
      <c r="B1221" t="s">
        <v>2760</v>
      </c>
      <c r="D1221" t="s">
        <v>6208</v>
      </c>
      <c r="E1221" t="s">
        <v>6198</v>
      </c>
      <c r="G1221" t="s">
        <v>6199</v>
      </c>
      <c r="O1221" t="s">
        <v>6208</v>
      </c>
    </row>
    <row r="1222" spans="1:15" x14ac:dyDescent="0.25">
      <c r="A1222" t="s">
        <v>6209</v>
      </c>
      <c r="B1222" t="s">
        <v>2762</v>
      </c>
      <c r="D1222" t="s">
        <v>6210</v>
      </c>
      <c r="E1222" t="s">
        <v>6211</v>
      </c>
      <c r="G1222" t="s">
        <v>6212</v>
      </c>
      <c r="O1222" t="s">
        <v>6210</v>
      </c>
    </row>
    <row r="1223" spans="1:15" x14ac:dyDescent="0.25">
      <c r="A1223" t="s">
        <v>6213</v>
      </c>
      <c r="B1223" t="s">
        <v>2763</v>
      </c>
      <c r="D1223" t="s">
        <v>6210</v>
      </c>
      <c r="E1223" t="s">
        <v>6211</v>
      </c>
      <c r="G1223" t="s">
        <v>6212</v>
      </c>
      <c r="O1223" t="s">
        <v>6210</v>
      </c>
    </row>
    <row r="1224" spans="1:15" x14ac:dyDescent="0.25">
      <c r="A1224" t="s">
        <v>6214</v>
      </c>
      <c r="B1224" t="s">
        <v>2764</v>
      </c>
      <c r="D1224" t="s">
        <v>6215</v>
      </c>
      <c r="E1224" t="s">
        <v>6211</v>
      </c>
      <c r="G1224" t="s">
        <v>6212</v>
      </c>
      <c r="O1224" t="s">
        <v>6215</v>
      </c>
    </row>
    <row r="1225" spans="1:15" x14ac:dyDescent="0.25">
      <c r="A1225" t="s">
        <v>6216</v>
      </c>
      <c r="B1225" t="s">
        <v>2765</v>
      </c>
      <c r="D1225" t="s">
        <v>6217</v>
      </c>
      <c r="E1225" t="s">
        <v>6211</v>
      </c>
      <c r="G1225" t="s">
        <v>6212</v>
      </c>
      <c r="O1225" t="s">
        <v>6217</v>
      </c>
    </row>
    <row r="1226" spans="1:15" x14ac:dyDescent="0.25">
      <c r="A1226" t="s">
        <v>6218</v>
      </c>
      <c r="B1226" t="s">
        <v>2766</v>
      </c>
      <c r="D1226" t="s">
        <v>6219</v>
      </c>
      <c r="E1226" t="s">
        <v>6211</v>
      </c>
      <c r="G1226" t="s">
        <v>6212</v>
      </c>
      <c r="O1226" t="s">
        <v>6219</v>
      </c>
    </row>
    <row r="1227" spans="1:15" x14ac:dyDescent="0.25">
      <c r="A1227" t="s">
        <v>6220</v>
      </c>
      <c r="B1227" t="s">
        <v>2767</v>
      </c>
      <c r="D1227" t="s">
        <v>6221</v>
      </c>
      <c r="E1227" t="s">
        <v>6211</v>
      </c>
      <c r="G1227" t="s">
        <v>6212</v>
      </c>
      <c r="O1227" t="s">
        <v>6221</v>
      </c>
    </row>
    <row r="1228" spans="1:15" x14ac:dyDescent="0.25">
      <c r="A1228" t="s">
        <v>6222</v>
      </c>
      <c r="B1228" t="s">
        <v>2769</v>
      </c>
      <c r="D1228" t="s">
        <v>6223</v>
      </c>
      <c r="E1228" t="s">
        <v>6224</v>
      </c>
      <c r="G1228" t="s">
        <v>6225</v>
      </c>
      <c r="O1228" t="s">
        <v>6223</v>
      </c>
    </row>
    <row r="1229" spans="1:15" x14ac:dyDescent="0.25">
      <c r="A1229" t="s">
        <v>6226</v>
      </c>
      <c r="B1229" t="s">
        <v>2770</v>
      </c>
      <c r="D1229" t="s">
        <v>6223</v>
      </c>
      <c r="E1229" t="s">
        <v>6224</v>
      </c>
      <c r="G1229" t="s">
        <v>6225</v>
      </c>
      <c r="O1229" t="s">
        <v>6223</v>
      </c>
    </row>
    <row r="1230" spans="1:15" x14ac:dyDescent="0.25">
      <c r="A1230" t="s">
        <v>6227</v>
      </c>
      <c r="B1230" t="s">
        <v>2771</v>
      </c>
      <c r="D1230" t="s">
        <v>6228</v>
      </c>
      <c r="E1230" t="s">
        <v>6224</v>
      </c>
      <c r="G1230" t="s">
        <v>6225</v>
      </c>
      <c r="O1230" t="s">
        <v>6228</v>
      </c>
    </row>
    <row r="1231" spans="1:15" x14ac:dyDescent="0.25">
      <c r="A1231" t="s">
        <v>6229</v>
      </c>
      <c r="B1231" t="s">
        <v>2772</v>
      </c>
      <c r="D1231" t="s">
        <v>6230</v>
      </c>
      <c r="E1231" t="s">
        <v>6224</v>
      </c>
      <c r="G1231" t="s">
        <v>6225</v>
      </c>
      <c r="O1231" t="s">
        <v>6230</v>
      </c>
    </row>
    <row r="1232" spans="1:15" x14ac:dyDescent="0.25">
      <c r="A1232" t="s">
        <v>6231</v>
      </c>
      <c r="B1232" t="s">
        <v>2773</v>
      </c>
      <c r="D1232" t="s">
        <v>6232</v>
      </c>
      <c r="E1232" t="s">
        <v>6224</v>
      </c>
      <c r="G1232" t="s">
        <v>6225</v>
      </c>
      <c r="O1232" t="s">
        <v>6232</v>
      </c>
    </row>
    <row r="1233" spans="1:15" x14ac:dyDescent="0.25">
      <c r="A1233" t="s">
        <v>6233</v>
      </c>
      <c r="B1233" t="s">
        <v>2774</v>
      </c>
      <c r="D1233" t="s">
        <v>6234</v>
      </c>
      <c r="E1233" t="s">
        <v>6224</v>
      </c>
      <c r="G1233" t="s">
        <v>6225</v>
      </c>
      <c r="O1233" t="s">
        <v>6234</v>
      </c>
    </row>
    <row r="1234" spans="1:15" x14ac:dyDescent="0.25">
      <c r="A1234" t="s">
        <v>6235</v>
      </c>
      <c r="B1234" t="s">
        <v>2776</v>
      </c>
      <c r="D1234" t="s">
        <v>6236</v>
      </c>
      <c r="E1234" t="s">
        <v>6237</v>
      </c>
      <c r="G1234" t="s">
        <v>6238</v>
      </c>
      <c r="O1234" t="s">
        <v>6236</v>
      </c>
    </row>
    <row r="1235" spans="1:15" x14ac:dyDescent="0.25">
      <c r="A1235" t="s">
        <v>6239</v>
      </c>
      <c r="B1235" t="s">
        <v>2777</v>
      </c>
      <c r="D1235" t="s">
        <v>6236</v>
      </c>
      <c r="E1235" t="s">
        <v>6237</v>
      </c>
      <c r="G1235" t="s">
        <v>6238</v>
      </c>
      <c r="O1235" t="s">
        <v>6236</v>
      </c>
    </row>
    <row r="1236" spans="1:15" x14ac:dyDescent="0.25">
      <c r="A1236" t="s">
        <v>6240</v>
      </c>
      <c r="B1236" t="s">
        <v>2778</v>
      </c>
      <c r="D1236" t="s">
        <v>6241</v>
      </c>
      <c r="E1236" t="s">
        <v>6237</v>
      </c>
      <c r="G1236" t="s">
        <v>6238</v>
      </c>
      <c r="O1236" t="s">
        <v>6241</v>
      </c>
    </row>
    <row r="1237" spans="1:15" x14ac:dyDescent="0.25">
      <c r="A1237" t="s">
        <v>6242</v>
      </c>
      <c r="B1237" t="s">
        <v>2779</v>
      </c>
      <c r="D1237" t="s">
        <v>6243</v>
      </c>
      <c r="E1237" t="s">
        <v>6237</v>
      </c>
      <c r="G1237" t="s">
        <v>6238</v>
      </c>
      <c r="O1237" t="s">
        <v>6243</v>
      </c>
    </row>
    <row r="1238" spans="1:15" x14ac:dyDescent="0.25">
      <c r="A1238" t="s">
        <v>6244</v>
      </c>
      <c r="B1238" t="s">
        <v>2780</v>
      </c>
      <c r="D1238" t="s">
        <v>6245</v>
      </c>
      <c r="E1238" t="s">
        <v>6237</v>
      </c>
      <c r="G1238" t="s">
        <v>6238</v>
      </c>
      <c r="O1238" t="s">
        <v>6245</v>
      </c>
    </row>
    <row r="1239" spans="1:15" x14ac:dyDescent="0.25">
      <c r="A1239" t="s">
        <v>6246</v>
      </c>
      <c r="B1239" t="s">
        <v>2781</v>
      </c>
      <c r="D1239" t="s">
        <v>6247</v>
      </c>
      <c r="E1239" t="s">
        <v>6237</v>
      </c>
      <c r="G1239" t="s">
        <v>6238</v>
      </c>
      <c r="O1239" t="s">
        <v>6247</v>
      </c>
    </row>
    <row r="1240" spans="1:15" x14ac:dyDescent="0.25">
      <c r="A1240" t="s">
        <v>6248</v>
      </c>
      <c r="B1240" t="s">
        <v>2783</v>
      </c>
      <c r="D1240" t="s">
        <v>6249</v>
      </c>
      <c r="E1240" t="s">
        <v>6250</v>
      </c>
      <c r="G1240" t="s">
        <v>6251</v>
      </c>
      <c r="O1240" t="s">
        <v>6249</v>
      </c>
    </row>
    <row r="1241" spans="1:15" x14ac:dyDescent="0.25">
      <c r="A1241" t="s">
        <v>6252</v>
      </c>
      <c r="B1241" t="s">
        <v>2784</v>
      </c>
      <c r="D1241" t="s">
        <v>6249</v>
      </c>
      <c r="E1241" t="s">
        <v>6250</v>
      </c>
      <c r="G1241" t="s">
        <v>6251</v>
      </c>
      <c r="O1241" t="s">
        <v>6249</v>
      </c>
    </row>
    <row r="1242" spans="1:15" x14ac:dyDescent="0.25">
      <c r="A1242" t="s">
        <v>6253</v>
      </c>
      <c r="B1242" t="s">
        <v>2785</v>
      </c>
      <c r="D1242" t="s">
        <v>6254</v>
      </c>
      <c r="E1242" t="s">
        <v>6250</v>
      </c>
      <c r="G1242" t="s">
        <v>6251</v>
      </c>
      <c r="O1242" t="s">
        <v>6254</v>
      </c>
    </row>
    <row r="1243" spans="1:15" x14ac:dyDescent="0.25">
      <c r="A1243" t="s">
        <v>6255</v>
      </c>
      <c r="B1243" t="s">
        <v>2786</v>
      </c>
      <c r="D1243" t="s">
        <v>6256</v>
      </c>
      <c r="E1243" t="s">
        <v>6250</v>
      </c>
      <c r="G1243" t="s">
        <v>6251</v>
      </c>
      <c r="O1243" t="s">
        <v>6256</v>
      </c>
    </row>
    <row r="1244" spans="1:15" x14ac:dyDescent="0.25">
      <c r="A1244" t="s">
        <v>6257</v>
      </c>
      <c r="B1244" t="s">
        <v>2787</v>
      </c>
      <c r="D1244" t="s">
        <v>6258</v>
      </c>
      <c r="E1244" t="s">
        <v>6250</v>
      </c>
      <c r="G1244" t="s">
        <v>6251</v>
      </c>
      <c r="O1244" t="s">
        <v>6258</v>
      </c>
    </row>
    <row r="1245" spans="1:15" x14ac:dyDescent="0.25">
      <c r="A1245" t="s">
        <v>6259</v>
      </c>
      <c r="B1245" t="s">
        <v>2788</v>
      </c>
      <c r="D1245" t="s">
        <v>6260</v>
      </c>
      <c r="E1245" t="s">
        <v>6250</v>
      </c>
      <c r="G1245" t="s">
        <v>6251</v>
      </c>
      <c r="O1245" t="s">
        <v>6260</v>
      </c>
    </row>
    <row r="1246" spans="1:15" x14ac:dyDescent="0.25">
      <c r="A1246" t="s">
        <v>6261</v>
      </c>
      <c r="B1246" t="s">
        <v>2790</v>
      </c>
      <c r="D1246" t="s">
        <v>6262</v>
      </c>
      <c r="E1246" t="s">
        <v>6263</v>
      </c>
      <c r="G1246" t="s">
        <v>6264</v>
      </c>
      <c r="O1246" t="s">
        <v>6262</v>
      </c>
    </row>
    <row r="1247" spans="1:15" x14ac:dyDescent="0.25">
      <c r="A1247" t="s">
        <v>6265</v>
      </c>
      <c r="B1247" t="s">
        <v>2791</v>
      </c>
      <c r="D1247" t="s">
        <v>6262</v>
      </c>
      <c r="E1247" t="s">
        <v>6263</v>
      </c>
      <c r="G1247" t="s">
        <v>6264</v>
      </c>
      <c r="O1247" t="s">
        <v>6262</v>
      </c>
    </row>
    <row r="1248" spans="1:15" x14ac:dyDescent="0.25">
      <c r="A1248" t="s">
        <v>6266</v>
      </c>
      <c r="B1248" t="s">
        <v>2792</v>
      </c>
      <c r="D1248" t="s">
        <v>6267</v>
      </c>
      <c r="E1248" t="s">
        <v>6263</v>
      </c>
      <c r="G1248" t="s">
        <v>6264</v>
      </c>
      <c r="O1248" t="s">
        <v>6267</v>
      </c>
    </row>
    <row r="1249" spans="1:15" x14ac:dyDescent="0.25">
      <c r="A1249" t="s">
        <v>6268</v>
      </c>
      <c r="B1249" t="s">
        <v>2793</v>
      </c>
      <c r="D1249" t="s">
        <v>6269</v>
      </c>
      <c r="E1249" t="s">
        <v>6263</v>
      </c>
      <c r="G1249" t="s">
        <v>6264</v>
      </c>
      <c r="O1249" t="s">
        <v>6269</v>
      </c>
    </row>
    <row r="1250" spans="1:15" x14ac:dyDescent="0.25">
      <c r="A1250" t="s">
        <v>6270</v>
      </c>
      <c r="B1250" t="s">
        <v>2794</v>
      </c>
      <c r="D1250" t="s">
        <v>6271</v>
      </c>
      <c r="E1250" t="s">
        <v>6263</v>
      </c>
      <c r="G1250" t="s">
        <v>6264</v>
      </c>
      <c r="O1250" t="s">
        <v>6271</v>
      </c>
    </row>
    <row r="1251" spans="1:15" x14ac:dyDescent="0.25">
      <c r="A1251" t="s">
        <v>6272</v>
      </c>
      <c r="B1251" t="s">
        <v>2795</v>
      </c>
      <c r="D1251" t="s">
        <v>6273</v>
      </c>
      <c r="E1251" t="s">
        <v>6263</v>
      </c>
      <c r="G1251" t="s">
        <v>6264</v>
      </c>
      <c r="O1251" t="s">
        <v>6273</v>
      </c>
    </row>
    <row r="1252" spans="1:15" x14ac:dyDescent="0.25">
      <c r="A1252" t="s">
        <v>6274</v>
      </c>
      <c r="B1252" t="s">
        <v>2797</v>
      </c>
      <c r="D1252" t="s">
        <v>6275</v>
      </c>
      <c r="E1252" t="s">
        <v>6276</v>
      </c>
      <c r="G1252" t="s">
        <v>6277</v>
      </c>
      <c r="O1252" t="s">
        <v>6275</v>
      </c>
    </row>
    <row r="1253" spans="1:15" x14ac:dyDescent="0.25">
      <c r="A1253" t="s">
        <v>6278</v>
      </c>
      <c r="B1253" t="s">
        <v>2798</v>
      </c>
      <c r="D1253" t="s">
        <v>6275</v>
      </c>
      <c r="E1253" t="s">
        <v>6276</v>
      </c>
      <c r="G1253" t="s">
        <v>6277</v>
      </c>
      <c r="O1253" t="s">
        <v>6275</v>
      </c>
    </row>
    <row r="1254" spans="1:15" x14ac:dyDescent="0.25">
      <c r="A1254" t="s">
        <v>6279</v>
      </c>
      <c r="B1254" t="s">
        <v>2799</v>
      </c>
      <c r="D1254" t="s">
        <v>6280</v>
      </c>
      <c r="E1254" t="s">
        <v>6276</v>
      </c>
      <c r="G1254" t="s">
        <v>6277</v>
      </c>
      <c r="O1254" t="s">
        <v>6280</v>
      </c>
    </row>
    <row r="1255" spans="1:15" x14ac:dyDescent="0.25">
      <c r="A1255" t="s">
        <v>6281</v>
      </c>
      <c r="B1255" t="s">
        <v>2800</v>
      </c>
      <c r="D1255" t="s">
        <v>6282</v>
      </c>
      <c r="E1255" t="s">
        <v>6276</v>
      </c>
      <c r="G1255" t="s">
        <v>6277</v>
      </c>
      <c r="O1255" t="s">
        <v>6282</v>
      </c>
    </row>
    <row r="1256" spans="1:15" x14ac:dyDescent="0.25">
      <c r="A1256" t="s">
        <v>6283</v>
      </c>
      <c r="B1256" t="s">
        <v>2801</v>
      </c>
      <c r="D1256" t="s">
        <v>6284</v>
      </c>
      <c r="E1256" t="s">
        <v>6276</v>
      </c>
      <c r="G1256" t="s">
        <v>6277</v>
      </c>
      <c r="O1256" t="s">
        <v>6284</v>
      </c>
    </row>
    <row r="1257" spans="1:15" x14ac:dyDescent="0.25">
      <c r="A1257" t="s">
        <v>6285</v>
      </c>
      <c r="B1257" t="s">
        <v>2802</v>
      </c>
      <c r="D1257" t="s">
        <v>6286</v>
      </c>
      <c r="E1257" t="s">
        <v>6276</v>
      </c>
      <c r="G1257" t="s">
        <v>6277</v>
      </c>
      <c r="O1257" t="s">
        <v>6286</v>
      </c>
    </row>
    <row r="1258" spans="1:15" x14ac:dyDescent="0.25">
      <c r="A1258" t="s">
        <v>6287</v>
      </c>
      <c r="B1258" t="s">
        <v>2804</v>
      </c>
      <c r="D1258" t="s">
        <v>6288</v>
      </c>
      <c r="E1258" t="s">
        <v>6289</v>
      </c>
      <c r="G1258" t="s">
        <v>6290</v>
      </c>
      <c r="O1258" t="s">
        <v>6288</v>
      </c>
    </row>
    <row r="1259" spans="1:15" x14ac:dyDescent="0.25">
      <c r="A1259" t="s">
        <v>6291</v>
      </c>
      <c r="B1259" t="s">
        <v>2805</v>
      </c>
      <c r="D1259" t="s">
        <v>6288</v>
      </c>
      <c r="E1259" t="s">
        <v>6289</v>
      </c>
      <c r="G1259" t="s">
        <v>6290</v>
      </c>
      <c r="O1259" t="s">
        <v>6288</v>
      </c>
    </row>
    <row r="1260" spans="1:15" x14ac:dyDescent="0.25">
      <c r="A1260" t="s">
        <v>6292</v>
      </c>
      <c r="B1260" t="s">
        <v>2806</v>
      </c>
      <c r="D1260" t="s">
        <v>6293</v>
      </c>
      <c r="E1260" t="s">
        <v>6289</v>
      </c>
      <c r="G1260" t="s">
        <v>6290</v>
      </c>
      <c r="O1260" t="s">
        <v>6293</v>
      </c>
    </row>
    <row r="1261" spans="1:15" x14ac:dyDescent="0.25">
      <c r="A1261" t="s">
        <v>6294</v>
      </c>
      <c r="B1261" t="s">
        <v>2807</v>
      </c>
      <c r="D1261" t="s">
        <v>6295</v>
      </c>
      <c r="E1261" t="s">
        <v>6289</v>
      </c>
      <c r="G1261" t="s">
        <v>6290</v>
      </c>
      <c r="O1261" t="s">
        <v>6295</v>
      </c>
    </row>
    <row r="1262" spans="1:15" x14ac:dyDescent="0.25">
      <c r="A1262" t="s">
        <v>6296</v>
      </c>
      <c r="B1262" t="s">
        <v>2808</v>
      </c>
      <c r="D1262" t="s">
        <v>6297</v>
      </c>
      <c r="E1262" t="s">
        <v>6289</v>
      </c>
      <c r="G1262" t="s">
        <v>6290</v>
      </c>
      <c r="O1262" t="s">
        <v>6297</v>
      </c>
    </row>
    <row r="1263" spans="1:15" x14ac:dyDescent="0.25">
      <c r="A1263" t="s">
        <v>6298</v>
      </c>
      <c r="B1263" t="s">
        <v>2809</v>
      </c>
      <c r="D1263" t="s">
        <v>6299</v>
      </c>
      <c r="E1263" t="s">
        <v>6289</v>
      </c>
      <c r="G1263" t="s">
        <v>6290</v>
      </c>
      <c r="O1263" t="s">
        <v>6299</v>
      </c>
    </row>
    <row r="1264" spans="1:15" x14ac:dyDescent="0.25">
      <c r="A1264" t="s">
        <v>6300</v>
      </c>
      <c r="B1264" t="s">
        <v>2811</v>
      </c>
      <c r="D1264" t="s">
        <v>6301</v>
      </c>
      <c r="E1264" t="s">
        <v>6302</v>
      </c>
      <c r="G1264" t="s">
        <v>6303</v>
      </c>
      <c r="O1264" t="s">
        <v>6301</v>
      </c>
    </row>
    <row r="1265" spans="1:15" x14ac:dyDescent="0.25">
      <c r="A1265" t="s">
        <v>6304</v>
      </c>
      <c r="B1265" t="s">
        <v>2812</v>
      </c>
      <c r="D1265" t="s">
        <v>6301</v>
      </c>
      <c r="E1265" t="s">
        <v>6302</v>
      </c>
      <c r="G1265" t="s">
        <v>6303</v>
      </c>
      <c r="O1265" t="s">
        <v>6301</v>
      </c>
    </row>
    <row r="1266" spans="1:15" x14ac:dyDescent="0.25">
      <c r="A1266" t="s">
        <v>6305</v>
      </c>
      <c r="B1266" t="s">
        <v>2813</v>
      </c>
      <c r="D1266" t="s">
        <v>6306</v>
      </c>
      <c r="E1266" t="s">
        <v>6302</v>
      </c>
      <c r="G1266" t="s">
        <v>6303</v>
      </c>
      <c r="O1266" t="s">
        <v>6306</v>
      </c>
    </row>
    <row r="1267" spans="1:15" x14ac:dyDescent="0.25">
      <c r="A1267" t="s">
        <v>6307</v>
      </c>
      <c r="B1267" t="s">
        <v>2814</v>
      </c>
      <c r="D1267" t="s">
        <v>6308</v>
      </c>
      <c r="E1267" t="s">
        <v>6302</v>
      </c>
      <c r="G1267" t="s">
        <v>6303</v>
      </c>
      <c r="O1267" t="s">
        <v>6308</v>
      </c>
    </row>
    <row r="1268" spans="1:15" x14ac:dyDescent="0.25">
      <c r="A1268" t="s">
        <v>6309</v>
      </c>
      <c r="B1268" t="s">
        <v>2815</v>
      </c>
      <c r="D1268" t="s">
        <v>6310</v>
      </c>
      <c r="E1268" t="s">
        <v>6302</v>
      </c>
      <c r="G1268" t="s">
        <v>6303</v>
      </c>
      <c r="O1268" t="s">
        <v>6310</v>
      </c>
    </row>
    <row r="1269" spans="1:15" x14ac:dyDescent="0.25">
      <c r="A1269" t="s">
        <v>6311</v>
      </c>
      <c r="B1269" t="s">
        <v>2816</v>
      </c>
      <c r="D1269" t="s">
        <v>6312</v>
      </c>
      <c r="E1269" t="s">
        <v>6302</v>
      </c>
      <c r="G1269" t="s">
        <v>6303</v>
      </c>
      <c r="O1269" t="s">
        <v>6312</v>
      </c>
    </row>
    <row r="1270" spans="1:15" x14ac:dyDescent="0.25">
      <c r="A1270" t="s">
        <v>6313</v>
      </c>
      <c r="B1270" t="s">
        <v>2818</v>
      </c>
      <c r="D1270" t="s">
        <v>6314</v>
      </c>
      <c r="E1270" t="s">
        <v>6315</v>
      </c>
      <c r="G1270" t="s">
        <v>6316</v>
      </c>
      <c r="O1270" t="s">
        <v>6314</v>
      </c>
    </row>
    <row r="1271" spans="1:15" x14ac:dyDescent="0.25">
      <c r="A1271" t="s">
        <v>6317</v>
      </c>
      <c r="B1271" t="s">
        <v>2819</v>
      </c>
      <c r="D1271" t="s">
        <v>6314</v>
      </c>
      <c r="E1271" t="s">
        <v>6315</v>
      </c>
      <c r="G1271" t="s">
        <v>6316</v>
      </c>
      <c r="O1271" t="s">
        <v>6314</v>
      </c>
    </row>
    <row r="1272" spans="1:15" x14ac:dyDescent="0.25">
      <c r="A1272" t="s">
        <v>6318</v>
      </c>
      <c r="B1272" t="s">
        <v>2820</v>
      </c>
      <c r="D1272" t="s">
        <v>6319</v>
      </c>
      <c r="E1272" t="s">
        <v>6315</v>
      </c>
      <c r="G1272" t="s">
        <v>6316</v>
      </c>
      <c r="O1272" t="s">
        <v>6319</v>
      </c>
    </row>
    <row r="1273" spans="1:15" x14ac:dyDescent="0.25">
      <c r="A1273" t="s">
        <v>6320</v>
      </c>
      <c r="B1273" t="s">
        <v>2821</v>
      </c>
      <c r="D1273" t="s">
        <v>6321</v>
      </c>
      <c r="E1273" t="s">
        <v>6315</v>
      </c>
      <c r="G1273" t="s">
        <v>6316</v>
      </c>
      <c r="O1273" t="s">
        <v>6321</v>
      </c>
    </row>
    <row r="1274" spans="1:15" x14ac:dyDescent="0.25">
      <c r="A1274" t="s">
        <v>6322</v>
      </c>
      <c r="B1274" t="s">
        <v>2822</v>
      </c>
      <c r="D1274" t="s">
        <v>6323</v>
      </c>
      <c r="E1274" t="s">
        <v>6315</v>
      </c>
      <c r="G1274" t="s">
        <v>6316</v>
      </c>
      <c r="O1274" t="s">
        <v>6323</v>
      </c>
    </row>
    <row r="1275" spans="1:15" x14ac:dyDescent="0.25">
      <c r="A1275" t="s">
        <v>6324</v>
      </c>
      <c r="B1275" t="s">
        <v>2823</v>
      </c>
      <c r="D1275" t="s">
        <v>6325</v>
      </c>
      <c r="E1275" t="s">
        <v>6315</v>
      </c>
      <c r="G1275" t="s">
        <v>6316</v>
      </c>
      <c r="O1275" t="s">
        <v>6325</v>
      </c>
    </row>
    <row r="1276" spans="1:15" x14ac:dyDescent="0.25">
      <c r="A1276" t="s">
        <v>6326</v>
      </c>
      <c r="B1276" t="s">
        <v>2825</v>
      </c>
      <c r="D1276" t="s">
        <v>6327</v>
      </c>
      <c r="E1276" t="s">
        <v>6328</v>
      </c>
      <c r="G1276" t="s">
        <v>6329</v>
      </c>
      <c r="O1276" t="s">
        <v>6327</v>
      </c>
    </row>
    <row r="1277" spans="1:15" x14ac:dyDescent="0.25">
      <c r="A1277" t="s">
        <v>6330</v>
      </c>
      <c r="B1277" t="s">
        <v>2826</v>
      </c>
      <c r="D1277" t="s">
        <v>6327</v>
      </c>
      <c r="E1277" t="s">
        <v>6328</v>
      </c>
      <c r="G1277" t="s">
        <v>6329</v>
      </c>
      <c r="O1277" t="s">
        <v>6327</v>
      </c>
    </row>
    <row r="1278" spans="1:15" x14ac:dyDescent="0.25">
      <c r="A1278" t="s">
        <v>6331</v>
      </c>
      <c r="B1278" t="s">
        <v>2827</v>
      </c>
      <c r="D1278" t="s">
        <v>6332</v>
      </c>
      <c r="E1278" t="s">
        <v>6328</v>
      </c>
      <c r="G1278" t="s">
        <v>6329</v>
      </c>
      <c r="O1278" t="s">
        <v>6332</v>
      </c>
    </row>
    <row r="1279" spans="1:15" x14ac:dyDescent="0.25">
      <c r="A1279" t="s">
        <v>6333</v>
      </c>
      <c r="B1279" t="s">
        <v>2828</v>
      </c>
      <c r="D1279" t="s">
        <v>6334</v>
      </c>
      <c r="E1279" t="s">
        <v>6328</v>
      </c>
      <c r="G1279" t="s">
        <v>6329</v>
      </c>
      <c r="O1279" t="s">
        <v>6334</v>
      </c>
    </row>
    <row r="1280" spans="1:15" x14ac:dyDescent="0.25">
      <c r="A1280" t="s">
        <v>6335</v>
      </c>
      <c r="B1280" t="s">
        <v>2829</v>
      </c>
      <c r="D1280" t="s">
        <v>6336</v>
      </c>
      <c r="E1280" t="s">
        <v>6328</v>
      </c>
      <c r="G1280" t="s">
        <v>6329</v>
      </c>
      <c r="O1280" t="s">
        <v>6336</v>
      </c>
    </row>
    <row r="1281" spans="1:15" x14ac:dyDescent="0.25">
      <c r="A1281" t="s">
        <v>6337</v>
      </c>
      <c r="B1281" t="s">
        <v>2830</v>
      </c>
      <c r="D1281" t="s">
        <v>6338</v>
      </c>
      <c r="E1281" t="s">
        <v>6328</v>
      </c>
      <c r="G1281" t="s">
        <v>6329</v>
      </c>
      <c r="O1281" t="s">
        <v>6338</v>
      </c>
    </row>
    <row r="1282" spans="1:15" x14ac:dyDescent="0.25">
      <c r="A1282" t="s">
        <v>6339</v>
      </c>
      <c r="B1282" t="s">
        <v>2832</v>
      </c>
      <c r="D1282" t="s">
        <v>6340</v>
      </c>
      <c r="E1282" t="s">
        <v>6341</v>
      </c>
      <c r="G1282" t="s">
        <v>6342</v>
      </c>
      <c r="O1282" t="s">
        <v>6340</v>
      </c>
    </row>
    <row r="1283" spans="1:15" x14ac:dyDescent="0.25">
      <c r="A1283" t="s">
        <v>6343</v>
      </c>
      <c r="B1283" t="s">
        <v>2833</v>
      </c>
      <c r="D1283" t="s">
        <v>6340</v>
      </c>
      <c r="E1283" t="s">
        <v>6341</v>
      </c>
      <c r="G1283" t="s">
        <v>6342</v>
      </c>
      <c r="O1283" t="s">
        <v>6340</v>
      </c>
    </row>
    <row r="1284" spans="1:15" x14ac:dyDescent="0.25">
      <c r="A1284" t="s">
        <v>6344</v>
      </c>
      <c r="B1284" t="s">
        <v>2834</v>
      </c>
      <c r="D1284" t="s">
        <v>6345</v>
      </c>
      <c r="E1284" t="s">
        <v>6341</v>
      </c>
      <c r="G1284" t="s">
        <v>6342</v>
      </c>
      <c r="O1284" t="s">
        <v>6345</v>
      </c>
    </row>
    <row r="1285" spans="1:15" x14ac:dyDescent="0.25">
      <c r="A1285" t="s">
        <v>6346</v>
      </c>
      <c r="B1285" t="s">
        <v>2835</v>
      </c>
      <c r="D1285" t="s">
        <v>6347</v>
      </c>
      <c r="E1285" t="s">
        <v>6341</v>
      </c>
      <c r="G1285" t="s">
        <v>6342</v>
      </c>
      <c r="O1285" t="s">
        <v>6347</v>
      </c>
    </row>
    <row r="1286" spans="1:15" x14ac:dyDescent="0.25">
      <c r="A1286" t="s">
        <v>6348</v>
      </c>
      <c r="B1286" t="s">
        <v>2836</v>
      </c>
      <c r="D1286" t="s">
        <v>6349</v>
      </c>
      <c r="E1286" t="s">
        <v>6341</v>
      </c>
      <c r="G1286" t="s">
        <v>6342</v>
      </c>
      <c r="O1286" t="s">
        <v>6349</v>
      </c>
    </row>
    <row r="1287" spans="1:15" x14ac:dyDescent="0.25">
      <c r="A1287" t="s">
        <v>6350</v>
      </c>
      <c r="B1287" t="s">
        <v>2837</v>
      </c>
      <c r="D1287" t="s">
        <v>6351</v>
      </c>
      <c r="E1287" t="s">
        <v>6341</v>
      </c>
      <c r="G1287" t="s">
        <v>6342</v>
      </c>
      <c r="O1287" t="s">
        <v>6351</v>
      </c>
    </row>
    <row r="1288" spans="1:15" x14ac:dyDescent="0.25">
      <c r="A1288" t="s">
        <v>6352</v>
      </c>
      <c r="B1288" t="s">
        <v>2839</v>
      </c>
      <c r="D1288" t="s">
        <v>6353</v>
      </c>
      <c r="E1288" t="s">
        <v>6354</v>
      </c>
      <c r="G1288" t="s">
        <v>6355</v>
      </c>
      <c r="O1288" t="s">
        <v>6353</v>
      </c>
    </row>
    <row r="1289" spans="1:15" x14ac:dyDescent="0.25">
      <c r="A1289" t="s">
        <v>6356</v>
      </c>
      <c r="B1289" t="s">
        <v>2840</v>
      </c>
      <c r="D1289" t="s">
        <v>6353</v>
      </c>
      <c r="E1289" t="s">
        <v>6354</v>
      </c>
      <c r="G1289" t="s">
        <v>6355</v>
      </c>
      <c r="O1289" t="s">
        <v>6353</v>
      </c>
    </row>
    <row r="1290" spans="1:15" x14ac:dyDescent="0.25">
      <c r="A1290" t="s">
        <v>6357</v>
      </c>
      <c r="B1290" t="s">
        <v>2841</v>
      </c>
      <c r="D1290" t="s">
        <v>6358</v>
      </c>
      <c r="E1290" t="s">
        <v>6354</v>
      </c>
      <c r="G1290" t="s">
        <v>6355</v>
      </c>
      <c r="O1290" t="s">
        <v>6358</v>
      </c>
    </row>
    <row r="1291" spans="1:15" x14ac:dyDescent="0.25">
      <c r="A1291" t="s">
        <v>6359</v>
      </c>
      <c r="B1291" t="s">
        <v>2842</v>
      </c>
      <c r="D1291" t="s">
        <v>6360</v>
      </c>
      <c r="E1291" t="s">
        <v>6354</v>
      </c>
      <c r="G1291" t="s">
        <v>6355</v>
      </c>
      <c r="O1291" t="s">
        <v>6360</v>
      </c>
    </row>
    <row r="1292" spans="1:15" x14ac:dyDescent="0.25">
      <c r="A1292" t="s">
        <v>6361</v>
      </c>
      <c r="B1292" t="s">
        <v>2843</v>
      </c>
      <c r="D1292" t="s">
        <v>6362</v>
      </c>
      <c r="E1292" t="s">
        <v>6354</v>
      </c>
      <c r="G1292" t="s">
        <v>6355</v>
      </c>
      <c r="O1292" t="s">
        <v>6362</v>
      </c>
    </row>
    <row r="1293" spans="1:15" x14ac:dyDescent="0.25">
      <c r="A1293" t="s">
        <v>6363</v>
      </c>
      <c r="B1293" t="s">
        <v>2844</v>
      </c>
      <c r="D1293" t="s">
        <v>6364</v>
      </c>
      <c r="E1293" t="s">
        <v>6354</v>
      </c>
      <c r="G1293" t="s">
        <v>6355</v>
      </c>
      <c r="O1293" t="s">
        <v>6364</v>
      </c>
    </row>
    <row r="1294" spans="1:15" x14ac:dyDescent="0.25">
      <c r="A1294" t="s">
        <v>6365</v>
      </c>
      <c r="B1294" t="s">
        <v>2846</v>
      </c>
      <c r="D1294" t="s">
        <v>6366</v>
      </c>
      <c r="E1294" t="s">
        <v>6367</v>
      </c>
      <c r="G1294" t="s">
        <v>6368</v>
      </c>
      <c r="O1294" t="s">
        <v>6366</v>
      </c>
    </row>
    <row r="1295" spans="1:15" x14ac:dyDescent="0.25">
      <c r="A1295" t="s">
        <v>6369</v>
      </c>
      <c r="B1295" t="s">
        <v>2847</v>
      </c>
      <c r="D1295" t="s">
        <v>6366</v>
      </c>
      <c r="E1295" t="s">
        <v>6367</v>
      </c>
      <c r="G1295" t="s">
        <v>6368</v>
      </c>
      <c r="O1295" t="s">
        <v>6366</v>
      </c>
    </row>
    <row r="1296" spans="1:15" x14ac:dyDescent="0.25">
      <c r="A1296" t="s">
        <v>6370</v>
      </c>
      <c r="B1296" t="s">
        <v>2848</v>
      </c>
      <c r="D1296" t="s">
        <v>6371</v>
      </c>
      <c r="E1296" t="s">
        <v>6367</v>
      </c>
      <c r="G1296" t="s">
        <v>6368</v>
      </c>
      <c r="O1296" t="s">
        <v>6371</v>
      </c>
    </row>
    <row r="1297" spans="1:15" x14ac:dyDescent="0.25">
      <c r="A1297" t="s">
        <v>6372</v>
      </c>
      <c r="B1297" t="s">
        <v>2849</v>
      </c>
      <c r="D1297" t="s">
        <v>6373</v>
      </c>
      <c r="E1297" t="s">
        <v>6367</v>
      </c>
      <c r="G1297" t="s">
        <v>6368</v>
      </c>
      <c r="O1297" t="s">
        <v>6373</v>
      </c>
    </row>
    <row r="1298" spans="1:15" x14ac:dyDescent="0.25">
      <c r="A1298" t="s">
        <v>6374</v>
      </c>
      <c r="B1298" t="s">
        <v>2850</v>
      </c>
      <c r="D1298" t="s">
        <v>6375</v>
      </c>
      <c r="E1298" t="s">
        <v>6367</v>
      </c>
      <c r="G1298" t="s">
        <v>6368</v>
      </c>
      <c r="O1298" t="s">
        <v>6375</v>
      </c>
    </row>
    <row r="1299" spans="1:15" x14ac:dyDescent="0.25">
      <c r="A1299" t="s">
        <v>6376</v>
      </c>
      <c r="B1299" t="s">
        <v>2851</v>
      </c>
      <c r="D1299" t="s">
        <v>6377</v>
      </c>
      <c r="E1299" t="s">
        <v>6367</v>
      </c>
      <c r="G1299" t="s">
        <v>6368</v>
      </c>
      <c r="O1299" t="s">
        <v>6377</v>
      </c>
    </row>
    <row r="1300" spans="1:15" x14ac:dyDescent="0.25">
      <c r="A1300" t="s">
        <v>6378</v>
      </c>
      <c r="B1300" t="s">
        <v>2853</v>
      </c>
      <c r="D1300" t="s">
        <v>6379</v>
      </c>
      <c r="E1300" t="s">
        <v>6380</v>
      </c>
      <c r="G1300" t="s">
        <v>6381</v>
      </c>
      <c r="O1300" t="s">
        <v>6379</v>
      </c>
    </row>
    <row r="1301" spans="1:15" x14ac:dyDescent="0.25">
      <c r="A1301" t="s">
        <v>6382</v>
      </c>
      <c r="B1301" t="s">
        <v>2854</v>
      </c>
      <c r="D1301" t="s">
        <v>6379</v>
      </c>
      <c r="E1301" t="s">
        <v>6380</v>
      </c>
      <c r="G1301" t="s">
        <v>6381</v>
      </c>
      <c r="O1301" t="s">
        <v>6379</v>
      </c>
    </row>
    <row r="1302" spans="1:15" x14ac:dyDescent="0.25">
      <c r="A1302" t="s">
        <v>6383</v>
      </c>
      <c r="B1302" t="s">
        <v>2855</v>
      </c>
      <c r="D1302" t="s">
        <v>6384</v>
      </c>
      <c r="E1302" t="s">
        <v>6380</v>
      </c>
      <c r="G1302" t="s">
        <v>6381</v>
      </c>
      <c r="O1302" t="s">
        <v>6384</v>
      </c>
    </row>
    <row r="1303" spans="1:15" x14ac:dyDescent="0.25">
      <c r="A1303" t="s">
        <v>6385</v>
      </c>
      <c r="B1303" t="s">
        <v>2856</v>
      </c>
      <c r="D1303" t="s">
        <v>6386</v>
      </c>
      <c r="E1303" t="s">
        <v>6380</v>
      </c>
      <c r="G1303" t="s">
        <v>6381</v>
      </c>
      <c r="O1303" t="s">
        <v>6386</v>
      </c>
    </row>
    <row r="1304" spans="1:15" x14ac:dyDescent="0.25">
      <c r="A1304" t="s">
        <v>6387</v>
      </c>
      <c r="B1304" t="s">
        <v>2857</v>
      </c>
      <c r="D1304" t="s">
        <v>6388</v>
      </c>
      <c r="E1304" t="s">
        <v>6380</v>
      </c>
      <c r="G1304" t="s">
        <v>6381</v>
      </c>
      <c r="O1304" t="s">
        <v>6388</v>
      </c>
    </row>
    <row r="1305" spans="1:15" x14ac:dyDescent="0.25">
      <c r="A1305" t="s">
        <v>6389</v>
      </c>
      <c r="B1305" t="s">
        <v>2858</v>
      </c>
      <c r="D1305" t="s">
        <v>6390</v>
      </c>
      <c r="E1305" t="s">
        <v>6380</v>
      </c>
      <c r="G1305" t="s">
        <v>6381</v>
      </c>
      <c r="O1305" t="s">
        <v>6390</v>
      </c>
    </row>
    <row r="1306" spans="1:15" x14ac:dyDescent="0.25">
      <c r="A1306" t="s">
        <v>6391</v>
      </c>
      <c r="B1306" t="s">
        <v>2860</v>
      </c>
      <c r="D1306" t="s">
        <v>6392</v>
      </c>
      <c r="E1306" t="s">
        <v>6393</v>
      </c>
      <c r="G1306" t="s">
        <v>6394</v>
      </c>
      <c r="O1306" t="s">
        <v>6392</v>
      </c>
    </row>
    <row r="1307" spans="1:15" x14ac:dyDescent="0.25">
      <c r="A1307" t="s">
        <v>6395</v>
      </c>
      <c r="B1307" t="s">
        <v>2861</v>
      </c>
      <c r="D1307" t="s">
        <v>6392</v>
      </c>
      <c r="E1307" t="s">
        <v>6393</v>
      </c>
      <c r="G1307" t="s">
        <v>6394</v>
      </c>
      <c r="O1307" t="s">
        <v>6392</v>
      </c>
    </row>
    <row r="1308" spans="1:15" x14ac:dyDescent="0.25">
      <c r="A1308" t="s">
        <v>6396</v>
      </c>
      <c r="B1308" t="s">
        <v>2862</v>
      </c>
      <c r="D1308" t="s">
        <v>6397</v>
      </c>
      <c r="E1308" t="s">
        <v>6393</v>
      </c>
      <c r="G1308" t="s">
        <v>6394</v>
      </c>
      <c r="O1308" t="s">
        <v>6397</v>
      </c>
    </row>
    <row r="1309" spans="1:15" x14ac:dyDescent="0.25">
      <c r="A1309" t="s">
        <v>6398</v>
      </c>
      <c r="B1309" t="s">
        <v>2863</v>
      </c>
      <c r="D1309" t="s">
        <v>6399</v>
      </c>
      <c r="E1309" t="s">
        <v>6393</v>
      </c>
      <c r="G1309" t="s">
        <v>6394</v>
      </c>
      <c r="O1309" t="s">
        <v>6399</v>
      </c>
    </row>
    <row r="1310" spans="1:15" x14ac:dyDescent="0.25">
      <c r="A1310" t="s">
        <v>6400</v>
      </c>
      <c r="B1310" t="s">
        <v>2864</v>
      </c>
      <c r="D1310" t="s">
        <v>6401</v>
      </c>
      <c r="E1310" t="s">
        <v>6393</v>
      </c>
      <c r="G1310" t="s">
        <v>6394</v>
      </c>
      <c r="O1310" t="s">
        <v>6401</v>
      </c>
    </row>
    <row r="1311" spans="1:15" x14ac:dyDescent="0.25">
      <c r="A1311" t="s">
        <v>6402</v>
      </c>
      <c r="B1311" t="s">
        <v>2865</v>
      </c>
      <c r="D1311" t="s">
        <v>6403</v>
      </c>
      <c r="E1311" t="s">
        <v>6393</v>
      </c>
      <c r="G1311" t="s">
        <v>6394</v>
      </c>
      <c r="O1311" t="s">
        <v>6403</v>
      </c>
    </row>
    <row r="1312" spans="1:15" x14ac:dyDescent="0.25">
      <c r="A1312" t="s">
        <v>6404</v>
      </c>
      <c r="B1312" t="s">
        <v>2867</v>
      </c>
      <c r="D1312" t="s">
        <v>6405</v>
      </c>
      <c r="E1312" t="s">
        <v>6406</v>
      </c>
      <c r="G1312" t="s">
        <v>6407</v>
      </c>
      <c r="O1312" t="s">
        <v>6405</v>
      </c>
    </row>
    <row r="1313" spans="1:15" x14ac:dyDescent="0.25">
      <c r="A1313" t="s">
        <v>6408</v>
      </c>
      <c r="B1313" t="s">
        <v>2868</v>
      </c>
      <c r="D1313" t="s">
        <v>6405</v>
      </c>
      <c r="E1313" t="s">
        <v>6406</v>
      </c>
      <c r="G1313" t="s">
        <v>6407</v>
      </c>
      <c r="O1313" t="s">
        <v>6405</v>
      </c>
    </row>
    <row r="1314" spans="1:15" x14ac:dyDescent="0.25">
      <c r="A1314" t="s">
        <v>6409</v>
      </c>
      <c r="B1314" t="s">
        <v>2869</v>
      </c>
      <c r="D1314" t="s">
        <v>6410</v>
      </c>
      <c r="E1314" t="s">
        <v>6406</v>
      </c>
      <c r="G1314" t="s">
        <v>6407</v>
      </c>
      <c r="O1314" t="s">
        <v>6410</v>
      </c>
    </row>
    <row r="1315" spans="1:15" x14ac:dyDescent="0.25">
      <c r="A1315" t="s">
        <v>6411</v>
      </c>
      <c r="B1315" t="s">
        <v>2870</v>
      </c>
      <c r="D1315" t="s">
        <v>6412</v>
      </c>
      <c r="E1315" t="s">
        <v>6406</v>
      </c>
      <c r="G1315" t="s">
        <v>6407</v>
      </c>
      <c r="O1315" t="s">
        <v>6412</v>
      </c>
    </row>
    <row r="1316" spans="1:15" x14ac:dyDescent="0.25">
      <c r="A1316" t="s">
        <v>6413</v>
      </c>
      <c r="B1316" t="s">
        <v>2871</v>
      </c>
      <c r="D1316" t="s">
        <v>6414</v>
      </c>
      <c r="E1316" t="s">
        <v>6406</v>
      </c>
      <c r="G1316" t="s">
        <v>6407</v>
      </c>
      <c r="O1316" t="s">
        <v>6414</v>
      </c>
    </row>
    <row r="1317" spans="1:15" x14ac:dyDescent="0.25">
      <c r="A1317" t="s">
        <v>6415</v>
      </c>
      <c r="B1317" t="s">
        <v>2872</v>
      </c>
      <c r="D1317" t="s">
        <v>6416</v>
      </c>
      <c r="E1317" t="s">
        <v>6406</v>
      </c>
      <c r="G1317" t="s">
        <v>6407</v>
      </c>
      <c r="O1317" t="s">
        <v>6416</v>
      </c>
    </row>
    <row r="1318" spans="1:15" x14ac:dyDescent="0.25">
      <c r="A1318" t="s">
        <v>6417</v>
      </c>
      <c r="B1318" t="s">
        <v>2874</v>
      </c>
      <c r="D1318" t="s">
        <v>6418</v>
      </c>
      <c r="E1318" t="s">
        <v>6419</v>
      </c>
      <c r="G1318" t="s">
        <v>6420</v>
      </c>
      <c r="O1318" t="s">
        <v>6418</v>
      </c>
    </row>
    <row r="1319" spans="1:15" x14ac:dyDescent="0.25">
      <c r="A1319" t="s">
        <v>6421</v>
      </c>
      <c r="B1319" t="s">
        <v>2875</v>
      </c>
      <c r="D1319" t="s">
        <v>6418</v>
      </c>
      <c r="E1319" t="s">
        <v>6419</v>
      </c>
      <c r="G1319" t="s">
        <v>6420</v>
      </c>
      <c r="O1319" t="s">
        <v>6418</v>
      </c>
    </row>
    <row r="1320" spans="1:15" x14ac:dyDescent="0.25">
      <c r="A1320" t="s">
        <v>6422</v>
      </c>
      <c r="B1320" t="s">
        <v>2876</v>
      </c>
      <c r="D1320" t="s">
        <v>6423</v>
      </c>
      <c r="E1320" t="s">
        <v>6419</v>
      </c>
      <c r="G1320" t="s">
        <v>6420</v>
      </c>
      <c r="O1320" t="s">
        <v>6423</v>
      </c>
    </row>
    <row r="1321" spans="1:15" x14ac:dyDescent="0.25">
      <c r="A1321" t="s">
        <v>6424</v>
      </c>
      <c r="B1321" t="s">
        <v>2877</v>
      </c>
      <c r="D1321" t="s">
        <v>6425</v>
      </c>
      <c r="E1321" t="s">
        <v>6419</v>
      </c>
      <c r="G1321" t="s">
        <v>6420</v>
      </c>
      <c r="O1321" t="s">
        <v>6425</v>
      </c>
    </row>
    <row r="1322" spans="1:15" x14ac:dyDescent="0.25">
      <c r="A1322" t="s">
        <v>6426</v>
      </c>
      <c r="B1322" t="s">
        <v>2878</v>
      </c>
      <c r="D1322" t="s">
        <v>6427</v>
      </c>
      <c r="E1322" t="s">
        <v>6419</v>
      </c>
      <c r="G1322" t="s">
        <v>6420</v>
      </c>
      <c r="O1322" t="s">
        <v>6427</v>
      </c>
    </row>
    <row r="1323" spans="1:15" x14ac:dyDescent="0.25">
      <c r="A1323" t="s">
        <v>6428</v>
      </c>
      <c r="B1323" t="s">
        <v>2879</v>
      </c>
      <c r="D1323" t="s">
        <v>6429</v>
      </c>
      <c r="E1323" t="s">
        <v>6419</v>
      </c>
      <c r="G1323" t="s">
        <v>6420</v>
      </c>
      <c r="O1323" t="s">
        <v>6429</v>
      </c>
    </row>
    <row r="1324" spans="1:15" x14ac:dyDescent="0.25">
      <c r="A1324" t="s">
        <v>6430</v>
      </c>
      <c r="B1324" t="s">
        <v>2881</v>
      </c>
      <c r="D1324" t="s">
        <v>6431</v>
      </c>
      <c r="E1324" t="s">
        <v>6432</v>
      </c>
      <c r="G1324" t="s">
        <v>6433</v>
      </c>
      <c r="O1324" t="s">
        <v>6431</v>
      </c>
    </row>
    <row r="1325" spans="1:15" x14ac:dyDescent="0.25">
      <c r="A1325" t="s">
        <v>6434</v>
      </c>
      <c r="B1325" t="s">
        <v>2882</v>
      </c>
      <c r="D1325" t="s">
        <v>6431</v>
      </c>
      <c r="E1325" t="s">
        <v>6432</v>
      </c>
      <c r="G1325" t="s">
        <v>6433</v>
      </c>
      <c r="O1325" t="s">
        <v>6431</v>
      </c>
    </row>
    <row r="1326" spans="1:15" x14ac:dyDescent="0.25">
      <c r="A1326" t="s">
        <v>6435</v>
      </c>
      <c r="B1326" t="s">
        <v>2883</v>
      </c>
      <c r="D1326" t="s">
        <v>6436</v>
      </c>
      <c r="E1326" t="s">
        <v>6432</v>
      </c>
      <c r="G1326" t="s">
        <v>6433</v>
      </c>
      <c r="O1326" t="s">
        <v>6436</v>
      </c>
    </row>
    <row r="1327" spans="1:15" x14ac:dyDescent="0.25">
      <c r="A1327" t="s">
        <v>6437</v>
      </c>
      <c r="B1327" t="s">
        <v>2884</v>
      </c>
      <c r="D1327" t="s">
        <v>6438</v>
      </c>
      <c r="E1327" t="s">
        <v>6432</v>
      </c>
      <c r="G1327" t="s">
        <v>6433</v>
      </c>
      <c r="O1327" t="s">
        <v>6438</v>
      </c>
    </row>
    <row r="1328" spans="1:15" x14ac:dyDescent="0.25">
      <c r="A1328" t="s">
        <v>6439</v>
      </c>
      <c r="B1328" t="s">
        <v>2885</v>
      </c>
      <c r="D1328" t="s">
        <v>6440</v>
      </c>
      <c r="E1328" t="s">
        <v>6432</v>
      </c>
      <c r="G1328" t="s">
        <v>6433</v>
      </c>
      <c r="O1328" t="s">
        <v>6440</v>
      </c>
    </row>
    <row r="1329" spans="1:15" x14ac:dyDescent="0.25">
      <c r="A1329" t="s">
        <v>6441</v>
      </c>
      <c r="B1329" t="s">
        <v>2886</v>
      </c>
      <c r="D1329" t="s">
        <v>6442</v>
      </c>
      <c r="E1329" t="s">
        <v>6432</v>
      </c>
      <c r="G1329" t="s">
        <v>6433</v>
      </c>
      <c r="O1329" t="s">
        <v>6442</v>
      </c>
    </row>
    <row r="1330" spans="1:15" x14ac:dyDescent="0.25">
      <c r="A1330" t="s">
        <v>6443</v>
      </c>
      <c r="B1330" t="s">
        <v>2888</v>
      </c>
      <c r="D1330" t="s">
        <v>6444</v>
      </c>
      <c r="E1330" t="s">
        <v>6445</v>
      </c>
      <c r="G1330" t="s">
        <v>6446</v>
      </c>
      <c r="O1330" t="s">
        <v>6444</v>
      </c>
    </row>
    <row r="1331" spans="1:15" x14ac:dyDescent="0.25">
      <c r="A1331" t="s">
        <v>6447</v>
      </c>
      <c r="B1331" t="s">
        <v>2889</v>
      </c>
      <c r="D1331" t="s">
        <v>6444</v>
      </c>
      <c r="E1331" t="s">
        <v>6445</v>
      </c>
      <c r="G1331" t="s">
        <v>6446</v>
      </c>
      <c r="O1331" t="s">
        <v>6444</v>
      </c>
    </row>
    <row r="1332" spans="1:15" x14ac:dyDescent="0.25">
      <c r="A1332" t="s">
        <v>6448</v>
      </c>
      <c r="B1332" t="s">
        <v>2890</v>
      </c>
      <c r="D1332" t="s">
        <v>6449</v>
      </c>
      <c r="E1332" t="s">
        <v>6445</v>
      </c>
      <c r="G1332" t="s">
        <v>6446</v>
      </c>
      <c r="O1332" t="s">
        <v>6449</v>
      </c>
    </row>
    <row r="1333" spans="1:15" x14ac:dyDescent="0.25">
      <c r="A1333" t="s">
        <v>6450</v>
      </c>
      <c r="B1333" t="s">
        <v>2891</v>
      </c>
      <c r="D1333" t="s">
        <v>6451</v>
      </c>
      <c r="E1333" t="s">
        <v>6445</v>
      </c>
      <c r="G1333" t="s">
        <v>6446</v>
      </c>
      <c r="O1333" t="s">
        <v>6451</v>
      </c>
    </row>
    <row r="1334" spans="1:15" x14ac:dyDescent="0.25">
      <c r="A1334" t="s">
        <v>6452</v>
      </c>
      <c r="B1334" t="s">
        <v>2892</v>
      </c>
      <c r="D1334" t="s">
        <v>6453</v>
      </c>
      <c r="E1334" t="s">
        <v>6445</v>
      </c>
      <c r="G1334" t="s">
        <v>6446</v>
      </c>
      <c r="O1334" t="s">
        <v>6453</v>
      </c>
    </row>
    <row r="1335" spans="1:15" x14ac:dyDescent="0.25">
      <c r="A1335" t="s">
        <v>6454</v>
      </c>
      <c r="B1335" t="s">
        <v>2893</v>
      </c>
      <c r="D1335" t="s">
        <v>6455</v>
      </c>
      <c r="E1335" t="s">
        <v>6445</v>
      </c>
      <c r="G1335" t="s">
        <v>6446</v>
      </c>
      <c r="O1335" t="s">
        <v>6455</v>
      </c>
    </row>
    <row r="1336" spans="1:15" x14ac:dyDescent="0.25">
      <c r="A1336" t="s">
        <v>6456</v>
      </c>
      <c r="B1336" t="s">
        <v>2895</v>
      </c>
      <c r="D1336" t="s">
        <v>6457</v>
      </c>
      <c r="E1336" t="s">
        <v>6458</v>
      </c>
      <c r="G1336" t="s">
        <v>6459</v>
      </c>
      <c r="O1336" t="s">
        <v>6457</v>
      </c>
    </row>
    <row r="1337" spans="1:15" x14ac:dyDescent="0.25">
      <c r="A1337" t="s">
        <v>6460</v>
      </c>
      <c r="B1337" t="s">
        <v>2896</v>
      </c>
      <c r="D1337" t="s">
        <v>6457</v>
      </c>
      <c r="E1337" t="s">
        <v>6458</v>
      </c>
      <c r="G1337" t="s">
        <v>6459</v>
      </c>
      <c r="O1337" t="s">
        <v>6457</v>
      </c>
    </row>
    <row r="1338" spans="1:15" x14ac:dyDescent="0.25">
      <c r="A1338" t="s">
        <v>6461</v>
      </c>
      <c r="B1338" t="s">
        <v>2897</v>
      </c>
      <c r="D1338" t="s">
        <v>6462</v>
      </c>
      <c r="E1338" t="s">
        <v>6458</v>
      </c>
      <c r="G1338" t="s">
        <v>6459</v>
      </c>
      <c r="O1338" t="s">
        <v>6462</v>
      </c>
    </row>
    <row r="1339" spans="1:15" x14ac:dyDescent="0.25">
      <c r="A1339" t="s">
        <v>6463</v>
      </c>
      <c r="B1339" t="s">
        <v>2898</v>
      </c>
      <c r="D1339" t="s">
        <v>6464</v>
      </c>
      <c r="E1339" t="s">
        <v>6458</v>
      </c>
      <c r="G1339" t="s">
        <v>6459</v>
      </c>
      <c r="O1339" t="s">
        <v>6464</v>
      </c>
    </row>
    <row r="1340" spans="1:15" x14ac:dyDescent="0.25">
      <c r="A1340" t="s">
        <v>6465</v>
      </c>
      <c r="B1340" t="s">
        <v>2899</v>
      </c>
      <c r="D1340" t="s">
        <v>6466</v>
      </c>
      <c r="E1340" t="s">
        <v>6458</v>
      </c>
      <c r="G1340" t="s">
        <v>6459</v>
      </c>
      <c r="O1340" t="s">
        <v>6466</v>
      </c>
    </row>
    <row r="1341" spans="1:15" x14ac:dyDescent="0.25">
      <c r="A1341" t="s">
        <v>6467</v>
      </c>
      <c r="B1341" t="s">
        <v>2900</v>
      </c>
      <c r="D1341" t="s">
        <v>6468</v>
      </c>
      <c r="E1341" t="s">
        <v>6458</v>
      </c>
      <c r="G1341" t="s">
        <v>6459</v>
      </c>
      <c r="O1341" t="s">
        <v>6468</v>
      </c>
    </row>
    <row r="1342" spans="1:15" x14ac:dyDescent="0.25">
      <c r="A1342" t="s">
        <v>6469</v>
      </c>
      <c r="B1342" t="s">
        <v>2902</v>
      </c>
      <c r="D1342" t="s">
        <v>6470</v>
      </c>
      <c r="E1342" t="s">
        <v>6471</v>
      </c>
      <c r="G1342" t="s">
        <v>6472</v>
      </c>
      <c r="O1342" t="s">
        <v>6470</v>
      </c>
    </row>
    <row r="1343" spans="1:15" x14ac:dyDescent="0.25">
      <c r="A1343" t="s">
        <v>6473</v>
      </c>
      <c r="B1343" t="s">
        <v>2903</v>
      </c>
      <c r="D1343" t="s">
        <v>6470</v>
      </c>
      <c r="E1343" t="s">
        <v>6471</v>
      </c>
      <c r="G1343" t="s">
        <v>6472</v>
      </c>
      <c r="O1343" t="s">
        <v>6470</v>
      </c>
    </row>
    <row r="1344" spans="1:15" x14ac:dyDescent="0.25">
      <c r="A1344" t="s">
        <v>6474</v>
      </c>
      <c r="B1344" t="s">
        <v>2904</v>
      </c>
      <c r="D1344" t="s">
        <v>6475</v>
      </c>
      <c r="E1344" t="s">
        <v>6471</v>
      </c>
      <c r="G1344" t="s">
        <v>6472</v>
      </c>
      <c r="O1344" t="s">
        <v>6475</v>
      </c>
    </row>
    <row r="1345" spans="1:15" x14ac:dyDescent="0.25">
      <c r="A1345" t="s">
        <v>6476</v>
      </c>
      <c r="B1345" t="s">
        <v>2905</v>
      </c>
      <c r="D1345" t="s">
        <v>6477</v>
      </c>
      <c r="E1345" t="s">
        <v>6471</v>
      </c>
      <c r="G1345" t="s">
        <v>6472</v>
      </c>
      <c r="O1345" t="s">
        <v>6477</v>
      </c>
    </row>
    <row r="1346" spans="1:15" x14ac:dyDescent="0.25">
      <c r="A1346" t="s">
        <v>6478</v>
      </c>
      <c r="B1346" t="s">
        <v>2906</v>
      </c>
      <c r="D1346" t="s">
        <v>6479</v>
      </c>
      <c r="E1346" t="s">
        <v>6471</v>
      </c>
      <c r="G1346" t="s">
        <v>6472</v>
      </c>
      <c r="O1346" t="s">
        <v>6479</v>
      </c>
    </row>
    <row r="1347" spans="1:15" x14ac:dyDescent="0.25">
      <c r="A1347" t="s">
        <v>6480</v>
      </c>
      <c r="B1347" t="s">
        <v>2907</v>
      </c>
      <c r="D1347" t="s">
        <v>6481</v>
      </c>
      <c r="E1347" t="s">
        <v>6471</v>
      </c>
      <c r="G1347" t="s">
        <v>6472</v>
      </c>
      <c r="O1347" t="s">
        <v>6481</v>
      </c>
    </row>
    <row r="1348" spans="1:15" x14ac:dyDescent="0.25">
      <c r="A1348" t="s">
        <v>6482</v>
      </c>
      <c r="B1348" t="s">
        <v>2909</v>
      </c>
      <c r="D1348" t="s">
        <v>6483</v>
      </c>
      <c r="E1348" t="s">
        <v>6484</v>
      </c>
      <c r="G1348" t="s">
        <v>6485</v>
      </c>
      <c r="O1348" t="s">
        <v>6483</v>
      </c>
    </row>
    <row r="1349" spans="1:15" x14ac:dyDescent="0.25">
      <c r="A1349" t="s">
        <v>6486</v>
      </c>
      <c r="B1349" t="s">
        <v>2910</v>
      </c>
      <c r="D1349" t="s">
        <v>6483</v>
      </c>
      <c r="E1349" t="s">
        <v>6484</v>
      </c>
      <c r="G1349" t="s">
        <v>6485</v>
      </c>
      <c r="O1349" t="s">
        <v>6483</v>
      </c>
    </row>
    <row r="1350" spans="1:15" x14ac:dyDescent="0.25">
      <c r="A1350" t="s">
        <v>6487</v>
      </c>
      <c r="B1350" t="s">
        <v>2911</v>
      </c>
      <c r="D1350" t="s">
        <v>6488</v>
      </c>
      <c r="E1350" t="s">
        <v>6484</v>
      </c>
      <c r="G1350" t="s">
        <v>6485</v>
      </c>
      <c r="O1350" t="s">
        <v>6488</v>
      </c>
    </row>
    <row r="1351" spans="1:15" x14ac:dyDescent="0.25">
      <c r="A1351" t="s">
        <v>6489</v>
      </c>
      <c r="B1351" t="s">
        <v>2912</v>
      </c>
      <c r="D1351" t="s">
        <v>6490</v>
      </c>
      <c r="E1351" t="s">
        <v>6484</v>
      </c>
      <c r="G1351" t="s">
        <v>6485</v>
      </c>
      <c r="O1351" t="s">
        <v>6490</v>
      </c>
    </row>
    <row r="1352" spans="1:15" x14ac:dyDescent="0.25">
      <c r="A1352" t="s">
        <v>6491</v>
      </c>
      <c r="B1352" t="s">
        <v>2913</v>
      </c>
      <c r="D1352" t="s">
        <v>6492</v>
      </c>
      <c r="E1352" t="s">
        <v>6484</v>
      </c>
      <c r="G1352" t="s">
        <v>6485</v>
      </c>
      <c r="O1352" t="s">
        <v>6492</v>
      </c>
    </row>
    <row r="1353" spans="1:15" x14ac:dyDescent="0.25">
      <c r="A1353" t="s">
        <v>6493</v>
      </c>
      <c r="B1353" t="s">
        <v>2914</v>
      </c>
      <c r="D1353" t="s">
        <v>6494</v>
      </c>
      <c r="E1353" t="s">
        <v>6484</v>
      </c>
      <c r="G1353" t="s">
        <v>6485</v>
      </c>
      <c r="O1353" t="s">
        <v>6494</v>
      </c>
    </row>
    <row r="1354" spans="1:15" x14ac:dyDescent="0.25">
      <c r="A1354" t="s">
        <v>6495</v>
      </c>
      <c r="B1354" t="s">
        <v>2916</v>
      </c>
      <c r="D1354" t="s">
        <v>6496</v>
      </c>
      <c r="E1354" t="s">
        <v>6497</v>
      </c>
      <c r="G1354" t="s">
        <v>6498</v>
      </c>
      <c r="O1354" t="s">
        <v>6496</v>
      </c>
    </row>
    <row r="1355" spans="1:15" x14ac:dyDescent="0.25">
      <c r="A1355" t="s">
        <v>6499</v>
      </c>
      <c r="B1355" t="s">
        <v>2917</v>
      </c>
      <c r="D1355" t="s">
        <v>6496</v>
      </c>
      <c r="E1355" t="s">
        <v>6497</v>
      </c>
      <c r="G1355" t="s">
        <v>6498</v>
      </c>
      <c r="O1355" t="s">
        <v>6496</v>
      </c>
    </row>
    <row r="1356" spans="1:15" x14ac:dyDescent="0.25">
      <c r="A1356" t="s">
        <v>6500</v>
      </c>
      <c r="B1356" t="s">
        <v>2918</v>
      </c>
      <c r="D1356" t="s">
        <v>6501</v>
      </c>
      <c r="E1356" t="s">
        <v>6497</v>
      </c>
      <c r="G1356" t="s">
        <v>6498</v>
      </c>
      <c r="O1356" t="s">
        <v>6501</v>
      </c>
    </row>
    <row r="1357" spans="1:15" x14ac:dyDescent="0.25">
      <c r="A1357" t="s">
        <v>6502</v>
      </c>
      <c r="B1357" t="s">
        <v>2919</v>
      </c>
      <c r="D1357" t="s">
        <v>6503</v>
      </c>
      <c r="E1357" t="s">
        <v>6497</v>
      </c>
      <c r="G1357" t="s">
        <v>6498</v>
      </c>
      <c r="O1357" t="s">
        <v>6503</v>
      </c>
    </row>
    <row r="1358" spans="1:15" x14ac:dyDescent="0.25">
      <c r="A1358" t="s">
        <v>6504</v>
      </c>
      <c r="B1358" t="s">
        <v>2920</v>
      </c>
      <c r="D1358" t="s">
        <v>6505</v>
      </c>
      <c r="E1358" t="s">
        <v>6497</v>
      </c>
      <c r="G1358" t="s">
        <v>6498</v>
      </c>
      <c r="O1358" t="s">
        <v>6505</v>
      </c>
    </row>
    <row r="1359" spans="1:15" x14ac:dyDescent="0.25">
      <c r="A1359" t="s">
        <v>6506</v>
      </c>
      <c r="B1359" t="s">
        <v>2921</v>
      </c>
      <c r="D1359" t="s">
        <v>6507</v>
      </c>
      <c r="E1359" t="s">
        <v>6497</v>
      </c>
      <c r="G1359" t="s">
        <v>6498</v>
      </c>
      <c r="O1359" t="s">
        <v>6507</v>
      </c>
    </row>
    <row r="1360" spans="1:15" s="337" customFormat="1" x14ac:dyDescent="0.25">
      <c r="A1360" s="337" t="s">
        <v>6508</v>
      </c>
      <c r="B1360" s="337" t="s">
        <v>2916</v>
      </c>
      <c r="D1360" s="337" t="s">
        <v>6509</v>
      </c>
      <c r="E1360" s="337" t="s">
        <v>6510</v>
      </c>
      <c r="G1360" s="337" t="s">
        <v>6511</v>
      </c>
      <c r="O1360" s="337" t="s">
        <v>6509</v>
      </c>
    </row>
    <row r="1361" spans="1:15" s="337" customFormat="1" x14ac:dyDescent="0.25">
      <c r="A1361" s="337" t="s">
        <v>6512</v>
      </c>
      <c r="B1361" s="337" t="s">
        <v>2917</v>
      </c>
      <c r="D1361" s="337" t="s">
        <v>6509</v>
      </c>
      <c r="E1361" s="337" t="s">
        <v>6510</v>
      </c>
      <c r="G1361" s="337" t="s">
        <v>6511</v>
      </c>
      <c r="O1361" s="337" t="s">
        <v>6509</v>
      </c>
    </row>
    <row r="1362" spans="1:15" s="337" customFormat="1" x14ac:dyDescent="0.25">
      <c r="A1362" s="337" t="s">
        <v>6513</v>
      </c>
      <c r="B1362" s="337" t="s">
        <v>2918</v>
      </c>
      <c r="D1362" s="337" t="s">
        <v>6514</v>
      </c>
      <c r="E1362" s="337" t="s">
        <v>6510</v>
      </c>
      <c r="G1362" s="337" t="s">
        <v>6511</v>
      </c>
      <c r="O1362" s="337" t="s">
        <v>6514</v>
      </c>
    </row>
    <row r="1363" spans="1:15" s="337" customFormat="1" x14ac:dyDescent="0.25">
      <c r="A1363" s="337" t="s">
        <v>6515</v>
      </c>
      <c r="B1363" s="337" t="s">
        <v>2919</v>
      </c>
      <c r="D1363" s="337" t="s">
        <v>6516</v>
      </c>
      <c r="E1363" s="337" t="s">
        <v>6510</v>
      </c>
      <c r="G1363" s="337" t="s">
        <v>6511</v>
      </c>
      <c r="O1363" s="337" t="s">
        <v>6516</v>
      </c>
    </row>
    <row r="1364" spans="1:15" s="337" customFormat="1" x14ac:dyDescent="0.25">
      <c r="A1364" s="337" t="s">
        <v>6517</v>
      </c>
      <c r="B1364" s="337" t="s">
        <v>2920</v>
      </c>
      <c r="D1364" s="337" t="s">
        <v>6518</v>
      </c>
      <c r="E1364" s="337" t="s">
        <v>6510</v>
      </c>
      <c r="G1364" s="337" t="s">
        <v>6511</v>
      </c>
      <c r="O1364" s="337" t="s">
        <v>6518</v>
      </c>
    </row>
    <row r="1365" spans="1:15" s="337" customFormat="1" x14ac:dyDescent="0.25">
      <c r="A1365" s="337" t="s">
        <v>6519</v>
      </c>
      <c r="B1365" s="337" t="s">
        <v>2921</v>
      </c>
      <c r="D1365" s="337" t="s">
        <v>6520</v>
      </c>
      <c r="E1365" s="337" t="s">
        <v>6510</v>
      </c>
      <c r="G1365" s="337" t="s">
        <v>6511</v>
      </c>
      <c r="O1365" s="337" t="s">
        <v>6520</v>
      </c>
    </row>
    <row r="1366" spans="1:15" x14ac:dyDescent="0.25">
      <c r="A1366" t="s">
        <v>6521</v>
      </c>
      <c r="B1366" t="s">
        <v>2923</v>
      </c>
      <c r="D1366" t="s">
        <v>6522</v>
      </c>
      <c r="E1366" t="s">
        <v>6523</v>
      </c>
      <c r="G1366" t="s">
        <v>6524</v>
      </c>
      <c r="O1366" t="s">
        <v>6522</v>
      </c>
    </row>
    <row r="1367" spans="1:15" x14ac:dyDescent="0.25">
      <c r="A1367" t="s">
        <v>6525</v>
      </c>
      <c r="B1367" t="s">
        <v>2924</v>
      </c>
      <c r="D1367" t="s">
        <v>6522</v>
      </c>
      <c r="E1367" t="s">
        <v>6523</v>
      </c>
      <c r="G1367" t="s">
        <v>6524</v>
      </c>
      <c r="O1367" t="s">
        <v>6522</v>
      </c>
    </row>
    <row r="1368" spans="1:15" x14ac:dyDescent="0.25">
      <c r="A1368" t="s">
        <v>6526</v>
      </c>
      <c r="B1368" t="s">
        <v>2925</v>
      </c>
      <c r="D1368" t="s">
        <v>6527</v>
      </c>
      <c r="E1368" t="s">
        <v>6523</v>
      </c>
      <c r="G1368" t="s">
        <v>6524</v>
      </c>
      <c r="O1368" t="s">
        <v>6527</v>
      </c>
    </row>
    <row r="1369" spans="1:15" x14ac:dyDescent="0.25">
      <c r="A1369" t="s">
        <v>6528</v>
      </c>
      <c r="B1369" t="s">
        <v>2926</v>
      </c>
      <c r="D1369" t="s">
        <v>6529</v>
      </c>
      <c r="E1369" t="s">
        <v>6523</v>
      </c>
      <c r="G1369" t="s">
        <v>6524</v>
      </c>
      <c r="O1369" t="s">
        <v>6529</v>
      </c>
    </row>
    <row r="1370" spans="1:15" x14ac:dyDescent="0.25">
      <c r="A1370" t="s">
        <v>6530</v>
      </c>
      <c r="B1370" t="s">
        <v>2927</v>
      </c>
      <c r="D1370" t="s">
        <v>6531</v>
      </c>
      <c r="E1370" t="s">
        <v>6523</v>
      </c>
      <c r="G1370" t="s">
        <v>6524</v>
      </c>
      <c r="O1370" t="s">
        <v>6531</v>
      </c>
    </row>
    <row r="1371" spans="1:15" x14ac:dyDescent="0.25">
      <c r="A1371" t="s">
        <v>6532</v>
      </c>
      <c r="B1371" t="s">
        <v>2928</v>
      </c>
      <c r="D1371" t="s">
        <v>6533</v>
      </c>
      <c r="E1371" t="s">
        <v>6523</v>
      </c>
      <c r="G1371" t="s">
        <v>6524</v>
      </c>
      <c r="O1371" t="s">
        <v>6533</v>
      </c>
    </row>
    <row r="1372" spans="1:15" x14ac:dyDescent="0.25">
      <c r="A1372" t="s">
        <v>6534</v>
      </c>
      <c r="B1372" t="s">
        <v>2930</v>
      </c>
      <c r="D1372" t="s">
        <v>6535</v>
      </c>
      <c r="E1372" t="s">
        <v>6536</v>
      </c>
      <c r="G1372" t="s">
        <v>6537</v>
      </c>
      <c r="O1372" t="s">
        <v>6535</v>
      </c>
    </row>
    <row r="1373" spans="1:15" x14ac:dyDescent="0.25">
      <c r="A1373" t="s">
        <v>6538</v>
      </c>
      <c r="B1373" t="s">
        <v>2931</v>
      </c>
      <c r="D1373" t="s">
        <v>6535</v>
      </c>
      <c r="E1373" t="s">
        <v>6536</v>
      </c>
      <c r="G1373" t="s">
        <v>6537</v>
      </c>
      <c r="O1373" t="s">
        <v>6535</v>
      </c>
    </row>
    <row r="1374" spans="1:15" x14ac:dyDescent="0.25">
      <c r="A1374" t="s">
        <v>6539</v>
      </c>
      <c r="B1374" t="s">
        <v>2932</v>
      </c>
      <c r="D1374" t="s">
        <v>6540</v>
      </c>
      <c r="E1374" t="s">
        <v>6536</v>
      </c>
      <c r="G1374" t="s">
        <v>6537</v>
      </c>
      <c r="O1374" t="s">
        <v>6540</v>
      </c>
    </row>
    <row r="1375" spans="1:15" x14ac:dyDescent="0.25">
      <c r="A1375" t="s">
        <v>6541</v>
      </c>
      <c r="B1375" t="s">
        <v>2933</v>
      </c>
      <c r="D1375" t="s">
        <v>6542</v>
      </c>
      <c r="E1375" t="s">
        <v>6536</v>
      </c>
      <c r="G1375" t="s">
        <v>6537</v>
      </c>
      <c r="O1375" t="s">
        <v>6542</v>
      </c>
    </row>
    <row r="1376" spans="1:15" x14ac:dyDescent="0.25">
      <c r="A1376" t="s">
        <v>6543</v>
      </c>
      <c r="B1376" t="s">
        <v>2934</v>
      </c>
      <c r="D1376" t="s">
        <v>6544</v>
      </c>
      <c r="E1376" t="s">
        <v>6536</v>
      </c>
      <c r="G1376" t="s">
        <v>6537</v>
      </c>
      <c r="O1376" t="s">
        <v>6544</v>
      </c>
    </row>
    <row r="1377" spans="1:15" x14ac:dyDescent="0.25">
      <c r="A1377" t="s">
        <v>6545</v>
      </c>
      <c r="B1377" t="s">
        <v>2935</v>
      </c>
      <c r="D1377" t="s">
        <v>6546</v>
      </c>
      <c r="E1377" t="s">
        <v>6536</v>
      </c>
      <c r="G1377" t="s">
        <v>6537</v>
      </c>
      <c r="O1377" t="s">
        <v>6546</v>
      </c>
    </row>
    <row r="1378" spans="1:15" x14ac:dyDescent="0.25">
      <c r="A1378" t="s">
        <v>6547</v>
      </c>
      <c r="B1378" t="s">
        <v>2944</v>
      </c>
      <c r="D1378" t="s">
        <v>6548</v>
      </c>
      <c r="E1378" t="s">
        <v>6549</v>
      </c>
      <c r="G1378" t="s">
        <v>6550</v>
      </c>
      <c r="O1378" t="s">
        <v>6548</v>
      </c>
    </row>
    <row r="1379" spans="1:15" x14ac:dyDescent="0.25">
      <c r="A1379" t="s">
        <v>6551</v>
      </c>
      <c r="B1379" t="s">
        <v>2945</v>
      </c>
      <c r="D1379" t="s">
        <v>6548</v>
      </c>
      <c r="E1379" t="s">
        <v>6549</v>
      </c>
      <c r="G1379" t="s">
        <v>6550</v>
      </c>
      <c r="O1379" t="s">
        <v>6548</v>
      </c>
    </row>
    <row r="1380" spans="1:15" x14ac:dyDescent="0.25">
      <c r="A1380" t="s">
        <v>6552</v>
      </c>
      <c r="B1380" t="s">
        <v>2946</v>
      </c>
      <c r="D1380" t="s">
        <v>6553</v>
      </c>
      <c r="E1380" t="s">
        <v>6549</v>
      </c>
      <c r="G1380" t="s">
        <v>6550</v>
      </c>
      <c r="O1380" t="s">
        <v>6553</v>
      </c>
    </row>
    <row r="1381" spans="1:15" x14ac:dyDescent="0.25">
      <c r="A1381" t="s">
        <v>6554</v>
      </c>
      <c r="B1381" t="s">
        <v>2947</v>
      </c>
      <c r="D1381" t="s">
        <v>6555</v>
      </c>
      <c r="E1381" t="s">
        <v>6549</v>
      </c>
      <c r="G1381" t="s">
        <v>6550</v>
      </c>
      <c r="O1381" t="s">
        <v>6555</v>
      </c>
    </row>
    <row r="1382" spans="1:15" x14ac:dyDescent="0.25">
      <c r="A1382" t="s">
        <v>6556</v>
      </c>
      <c r="B1382" t="s">
        <v>2948</v>
      </c>
      <c r="D1382" t="s">
        <v>6557</v>
      </c>
      <c r="E1382" t="s">
        <v>6549</v>
      </c>
      <c r="G1382" t="s">
        <v>6550</v>
      </c>
      <c r="O1382" t="s">
        <v>6557</v>
      </c>
    </row>
    <row r="1383" spans="1:15" x14ac:dyDescent="0.25">
      <c r="A1383" t="s">
        <v>6558</v>
      </c>
      <c r="B1383" t="s">
        <v>2949</v>
      </c>
      <c r="D1383" t="s">
        <v>6559</v>
      </c>
      <c r="E1383" t="s">
        <v>6549</v>
      </c>
      <c r="G1383" t="s">
        <v>6550</v>
      </c>
      <c r="O1383" t="s">
        <v>6559</v>
      </c>
    </row>
    <row r="1384" spans="1:15" x14ac:dyDescent="0.25">
      <c r="A1384" t="s">
        <v>6560</v>
      </c>
      <c r="B1384" t="s">
        <v>2951</v>
      </c>
      <c r="D1384" t="s">
        <v>6561</v>
      </c>
      <c r="E1384" t="s">
        <v>6562</v>
      </c>
      <c r="G1384" t="s">
        <v>6563</v>
      </c>
      <c r="O1384" t="s">
        <v>6561</v>
      </c>
    </row>
    <row r="1385" spans="1:15" x14ac:dyDescent="0.25">
      <c r="A1385" t="s">
        <v>6564</v>
      </c>
      <c r="B1385" t="s">
        <v>2952</v>
      </c>
      <c r="D1385" t="s">
        <v>6561</v>
      </c>
      <c r="E1385" t="s">
        <v>6562</v>
      </c>
      <c r="G1385" t="s">
        <v>6563</v>
      </c>
      <c r="O1385" t="s">
        <v>6561</v>
      </c>
    </row>
    <row r="1386" spans="1:15" x14ac:dyDescent="0.25">
      <c r="A1386" t="s">
        <v>6565</v>
      </c>
      <c r="B1386" t="s">
        <v>2953</v>
      </c>
      <c r="D1386" t="s">
        <v>6566</v>
      </c>
      <c r="E1386" t="s">
        <v>6562</v>
      </c>
      <c r="G1386" t="s">
        <v>6563</v>
      </c>
      <c r="O1386" t="s">
        <v>6566</v>
      </c>
    </row>
    <row r="1387" spans="1:15" x14ac:dyDescent="0.25">
      <c r="A1387" t="s">
        <v>6567</v>
      </c>
      <c r="B1387" t="s">
        <v>2954</v>
      </c>
      <c r="D1387" t="s">
        <v>6568</v>
      </c>
      <c r="E1387" t="s">
        <v>6562</v>
      </c>
      <c r="G1387" t="s">
        <v>6563</v>
      </c>
      <c r="O1387" t="s">
        <v>6568</v>
      </c>
    </row>
    <row r="1388" spans="1:15" x14ac:dyDescent="0.25">
      <c r="A1388" t="s">
        <v>6569</v>
      </c>
      <c r="B1388" t="s">
        <v>2955</v>
      </c>
      <c r="D1388" t="s">
        <v>6570</v>
      </c>
      <c r="E1388" t="s">
        <v>6562</v>
      </c>
      <c r="G1388" t="s">
        <v>6563</v>
      </c>
      <c r="O1388" t="s">
        <v>6570</v>
      </c>
    </row>
    <row r="1389" spans="1:15" x14ac:dyDescent="0.25">
      <c r="A1389" t="s">
        <v>6571</v>
      </c>
      <c r="B1389" t="s">
        <v>2956</v>
      </c>
      <c r="D1389" t="s">
        <v>6572</v>
      </c>
      <c r="E1389" t="s">
        <v>6562</v>
      </c>
      <c r="G1389" t="s">
        <v>6563</v>
      </c>
      <c r="O1389" t="s">
        <v>6572</v>
      </c>
    </row>
    <row r="1390" spans="1:15" x14ac:dyDescent="0.25">
      <c r="A1390" t="s">
        <v>6573</v>
      </c>
      <c r="B1390" t="s">
        <v>6574</v>
      </c>
      <c r="D1390" t="s">
        <v>6575</v>
      </c>
      <c r="E1390" t="s">
        <v>6576</v>
      </c>
      <c r="G1390" t="s">
        <v>6577</v>
      </c>
      <c r="O1390" t="s">
        <v>6575</v>
      </c>
    </row>
    <row r="1391" spans="1:15" s="176" customFormat="1" x14ac:dyDescent="0.25">
      <c r="A1391" s="176" t="s">
        <v>6578</v>
      </c>
      <c r="B1391" s="176" t="s">
        <v>6579</v>
      </c>
      <c r="D1391" s="176" t="s">
        <v>6575</v>
      </c>
      <c r="E1391" s="176" t="s">
        <v>6576</v>
      </c>
      <c r="G1391" s="176" t="s">
        <v>6577</v>
      </c>
      <c r="O1391" s="176" t="s">
        <v>6575</v>
      </c>
    </row>
    <row r="1392" spans="1:15" x14ac:dyDescent="0.25">
      <c r="A1392" t="s">
        <v>6580</v>
      </c>
      <c r="B1392" t="s">
        <v>6581</v>
      </c>
      <c r="D1392" t="s">
        <v>6582</v>
      </c>
      <c r="E1392" t="s">
        <v>6576</v>
      </c>
      <c r="G1392" t="s">
        <v>6577</v>
      </c>
      <c r="O1392" t="s">
        <v>6582</v>
      </c>
    </row>
    <row r="1393" spans="1:15" x14ac:dyDescent="0.25">
      <c r="A1393" t="s">
        <v>6583</v>
      </c>
      <c r="B1393" t="s">
        <v>6584</v>
      </c>
      <c r="D1393" t="s">
        <v>6585</v>
      </c>
      <c r="E1393" t="s">
        <v>6576</v>
      </c>
      <c r="G1393" t="s">
        <v>6577</v>
      </c>
      <c r="O1393" t="s">
        <v>6585</v>
      </c>
    </row>
    <row r="1394" spans="1:15" x14ac:dyDescent="0.25">
      <c r="A1394" t="s">
        <v>6586</v>
      </c>
      <c r="B1394" t="s">
        <v>6587</v>
      </c>
      <c r="D1394" t="s">
        <v>6588</v>
      </c>
      <c r="E1394" t="s">
        <v>6576</v>
      </c>
      <c r="G1394" t="s">
        <v>6577</v>
      </c>
      <c r="O1394" t="s">
        <v>6588</v>
      </c>
    </row>
    <row r="1395" spans="1:15" x14ac:dyDescent="0.25">
      <c r="A1395" t="s">
        <v>6589</v>
      </c>
      <c r="B1395" t="s">
        <v>6590</v>
      </c>
      <c r="D1395" t="s">
        <v>6591</v>
      </c>
      <c r="E1395" t="s">
        <v>6576</v>
      </c>
      <c r="G1395" t="s">
        <v>6577</v>
      </c>
      <c r="O1395" t="s">
        <v>6591</v>
      </c>
    </row>
    <row r="1396" spans="1:15" x14ac:dyDescent="0.25">
      <c r="A1396" t="s">
        <v>6592</v>
      </c>
      <c r="B1396" t="s">
        <v>6593</v>
      </c>
      <c r="D1396" t="s">
        <v>6594</v>
      </c>
      <c r="E1396" t="s">
        <v>6595</v>
      </c>
      <c r="G1396" t="s">
        <v>6596</v>
      </c>
      <c r="O1396" t="s">
        <v>6594</v>
      </c>
    </row>
    <row r="1397" spans="1:15" x14ac:dyDescent="0.25">
      <c r="A1397" t="s">
        <v>6597</v>
      </c>
      <c r="B1397" t="s">
        <v>6598</v>
      </c>
      <c r="D1397" t="s">
        <v>6594</v>
      </c>
      <c r="E1397" t="s">
        <v>6595</v>
      </c>
      <c r="G1397" t="s">
        <v>6596</v>
      </c>
      <c r="O1397" t="s">
        <v>6594</v>
      </c>
    </row>
    <row r="1398" spans="1:15" x14ac:dyDescent="0.25">
      <c r="A1398" t="s">
        <v>6599</v>
      </c>
      <c r="B1398" t="s">
        <v>6600</v>
      </c>
      <c r="D1398" t="s">
        <v>6601</v>
      </c>
      <c r="E1398" t="s">
        <v>6595</v>
      </c>
      <c r="G1398" t="s">
        <v>6596</v>
      </c>
      <c r="O1398" t="s">
        <v>6601</v>
      </c>
    </row>
    <row r="1399" spans="1:15" x14ac:dyDescent="0.25">
      <c r="A1399" t="s">
        <v>6602</v>
      </c>
      <c r="B1399" t="s">
        <v>6603</v>
      </c>
      <c r="D1399" t="s">
        <v>6604</v>
      </c>
      <c r="E1399" t="s">
        <v>6595</v>
      </c>
      <c r="G1399" t="s">
        <v>6596</v>
      </c>
      <c r="O1399" t="s">
        <v>6604</v>
      </c>
    </row>
    <row r="1400" spans="1:15" x14ac:dyDescent="0.25">
      <c r="A1400" t="s">
        <v>6605</v>
      </c>
      <c r="B1400" t="s">
        <v>6606</v>
      </c>
      <c r="D1400" t="s">
        <v>6607</v>
      </c>
      <c r="E1400" t="s">
        <v>6595</v>
      </c>
      <c r="G1400" t="s">
        <v>6596</v>
      </c>
      <c r="O1400" t="s">
        <v>6607</v>
      </c>
    </row>
    <row r="1401" spans="1:15" x14ac:dyDescent="0.25">
      <c r="A1401" t="s">
        <v>6608</v>
      </c>
      <c r="B1401" t="s">
        <v>6609</v>
      </c>
      <c r="D1401" t="s">
        <v>6610</v>
      </c>
      <c r="E1401" t="s">
        <v>6595</v>
      </c>
      <c r="G1401" t="s">
        <v>6596</v>
      </c>
      <c r="O1401" t="s">
        <v>6610</v>
      </c>
    </row>
    <row r="1402" spans="1:15" s="337" customFormat="1" x14ac:dyDescent="0.25">
      <c r="A1402" s="337" t="s">
        <v>6611</v>
      </c>
      <c r="B1402" s="337" t="s">
        <v>6593</v>
      </c>
      <c r="D1402" s="337" t="s">
        <v>6612</v>
      </c>
      <c r="E1402" s="337" t="s">
        <v>6613</v>
      </c>
      <c r="G1402" s="337" t="s">
        <v>6614</v>
      </c>
      <c r="O1402" s="337" t="s">
        <v>6612</v>
      </c>
    </row>
    <row r="1403" spans="1:15" s="337" customFormat="1" x14ac:dyDescent="0.25">
      <c r="A1403" s="337" t="s">
        <v>6615</v>
      </c>
      <c r="B1403" s="337" t="s">
        <v>6598</v>
      </c>
      <c r="D1403" s="337" t="s">
        <v>6612</v>
      </c>
      <c r="E1403" s="337" t="s">
        <v>6613</v>
      </c>
      <c r="G1403" s="337" t="s">
        <v>6614</v>
      </c>
      <c r="O1403" s="337" t="s">
        <v>6612</v>
      </c>
    </row>
    <row r="1404" spans="1:15" s="337" customFormat="1" x14ac:dyDescent="0.25">
      <c r="A1404" s="337" t="s">
        <v>6616</v>
      </c>
      <c r="B1404" s="337" t="s">
        <v>6600</v>
      </c>
      <c r="D1404" s="337" t="s">
        <v>6617</v>
      </c>
      <c r="E1404" s="337" t="s">
        <v>6613</v>
      </c>
      <c r="G1404" s="337" t="s">
        <v>6614</v>
      </c>
      <c r="O1404" s="337" t="s">
        <v>6617</v>
      </c>
    </row>
    <row r="1405" spans="1:15" s="337" customFormat="1" x14ac:dyDescent="0.25">
      <c r="A1405" s="337" t="s">
        <v>6618</v>
      </c>
      <c r="B1405" s="337" t="s">
        <v>6603</v>
      </c>
      <c r="D1405" s="337" t="s">
        <v>6619</v>
      </c>
      <c r="E1405" s="337" t="s">
        <v>6613</v>
      </c>
      <c r="G1405" s="337" t="s">
        <v>6614</v>
      </c>
      <c r="O1405" s="337" t="s">
        <v>6619</v>
      </c>
    </row>
    <row r="1406" spans="1:15" s="337" customFormat="1" x14ac:dyDescent="0.25">
      <c r="A1406" s="337" t="s">
        <v>6620</v>
      </c>
      <c r="B1406" s="337" t="s">
        <v>6606</v>
      </c>
      <c r="D1406" s="337" t="s">
        <v>6621</v>
      </c>
      <c r="E1406" s="337" t="s">
        <v>6613</v>
      </c>
      <c r="G1406" s="337" t="s">
        <v>6614</v>
      </c>
      <c r="O1406" s="337" t="s">
        <v>6621</v>
      </c>
    </row>
    <row r="1407" spans="1:15" s="337" customFormat="1" x14ac:dyDescent="0.25">
      <c r="A1407" s="337" t="s">
        <v>6622</v>
      </c>
      <c r="B1407" s="337" t="s">
        <v>6609</v>
      </c>
      <c r="D1407" s="337" t="s">
        <v>6623</v>
      </c>
      <c r="E1407" s="337" t="s">
        <v>6613</v>
      </c>
      <c r="G1407" s="337" t="s">
        <v>6614</v>
      </c>
      <c r="O1407" s="337" t="s">
        <v>6623</v>
      </c>
    </row>
    <row r="1408" spans="1:15" s="355" customFormat="1" x14ac:dyDescent="0.25">
      <c r="A1408" s="355" t="s">
        <v>6624</v>
      </c>
      <c r="B1408" s="355" t="s">
        <v>3025</v>
      </c>
      <c r="D1408" s="355" t="s">
        <v>6625</v>
      </c>
      <c r="E1408" s="355" t="s">
        <v>6626</v>
      </c>
      <c r="G1408" s="355" t="s">
        <v>6627</v>
      </c>
      <c r="O1408" s="355" t="s">
        <v>6625</v>
      </c>
    </row>
    <row r="1409" spans="1:15" s="355" customFormat="1" x14ac:dyDescent="0.25">
      <c r="A1409" s="355" t="s">
        <v>6628</v>
      </c>
      <c r="B1409" s="355" t="s">
        <v>3027</v>
      </c>
      <c r="D1409" s="355" t="s">
        <v>6629</v>
      </c>
      <c r="E1409" s="355" t="s">
        <v>6626</v>
      </c>
      <c r="G1409" s="355" t="s">
        <v>6627</v>
      </c>
      <c r="O1409" s="355" t="s">
        <v>6629</v>
      </c>
    </row>
    <row r="1410" spans="1:15" s="355" customFormat="1" x14ac:dyDescent="0.25">
      <c r="A1410" s="355" t="s">
        <v>6630</v>
      </c>
      <c r="B1410" s="355" t="s">
        <v>3040</v>
      </c>
      <c r="D1410" s="355" t="s">
        <v>6631</v>
      </c>
      <c r="E1410" s="355" t="s">
        <v>6626</v>
      </c>
      <c r="G1410" s="355" t="s">
        <v>6627</v>
      </c>
      <c r="O1410" s="355" t="s">
        <v>6631</v>
      </c>
    </row>
    <row r="1411" spans="1:15" s="355" customFormat="1" x14ac:dyDescent="0.25">
      <c r="A1411" s="355" t="s">
        <v>6632</v>
      </c>
      <c r="B1411" s="355" t="s">
        <v>3041</v>
      </c>
      <c r="D1411" s="355" t="s">
        <v>6633</v>
      </c>
      <c r="E1411" s="355" t="s">
        <v>6626</v>
      </c>
      <c r="G1411" s="355" t="s">
        <v>6627</v>
      </c>
      <c r="O1411" s="355" t="s">
        <v>6633</v>
      </c>
    </row>
    <row r="1412" spans="1:15" s="355" customFormat="1" x14ac:dyDescent="0.25">
      <c r="A1412" s="355" t="s">
        <v>6634</v>
      </c>
      <c r="B1412" s="355" t="s">
        <v>3042</v>
      </c>
      <c r="D1412" s="355" t="s">
        <v>6635</v>
      </c>
      <c r="E1412" s="355" t="s">
        <v>6626</v>
      </c>
      <c r="G1412" s="355" t="s">
        <v>6627</v>
      </c>
      <c r="O1412" s="355" t="s">
        <v>6635</v>
      </c>
    </row>
    <row r="1413" spans="1:15" s="355" customFormat="1" x14ac:dyDescent="0.25">
      <c r="A1413" s="355" t="s">
        <v>6636</v>
      </c>
      <c r="B1413" s="355" t="s">
        <v>3043</v>
      </c>
      <c r="D1413" s="355" t="s">
        <v>6637</v>
      </c>
      <c r="E1413" s="355" t="s">
        <v>6626</v>
      </c>
      <c r="G1413" s="355" t="s">
        <v>6627</v>
      </c>
      <c r="O1413" s="355" t="s">
        <v>6637</v>
      </c>
    </row>
    <row r="1414" spans="1:15" s="355" customFormat="1" x14ac:dyDescent="0.25">
      <c r="A1414" s="355" t="s">
        <v>6638</v>
      </c>
      <c r="B1414" s="355" t="s">
        <v>3044</v>
      </c>
      <c r="D1414" s="355" t="s">
        <v>6639</v>
      </c>
      <c r="E1414" s="355" t="s">
        <v>6626</v>
      </c>
      <c r="G1414" s="355" t="s">
        <v>6627</v>
      </c>
      <c r="O1414" s="355" t="s">
        <v>6639</v>
      </c>
    </row>
    <row r="1415" spans="1:15" s="355" customFormat="1" x14ac:dyDescent="0.25">
      <c r="A1415" s="355" t="s">
        <v>6640</v>
      </c>
      <c r="B1415" s="355" t="s">
        <v>3045</v>
      </c>
      <c r="D1415" s="355" t="s">
        <v>6641</v>
      </c>
      <c r="E1415" s="355" t="s">
        <v>6626</v>
      </c>
      <c r="G1415" s="355" t="s">
        <v>6627</v>
      </c>
      <c r="O1415" s="355" t="s">
        <v>6641</v>
      </c>
    </row>
    <row r="1416" spans="1:15" s="355" customFormat="1" x14ac:dyDescent="0.25">
      <c r="A1416" s="355" t="s">
        <v>6642</v>
      </c>
      <c r="B1416" s="355" t="s">
        <v>3046</v>
      </c>
      <c r="D1416" s="355" t="s">
        <v>6643</v>
      </c>
      <c r="E1416" s="355" t="s">
        <v>6626</v>
      </c>
      <c r="G1416" s="355" t="s">
        <v>6627</v>
      </c>
      <c r="O1416" s="355" t="s">
        <v>6643</v>
      </c>
    </row>
    <row r="1417" spans="1:15" s="355" customFormat="1" x14ac:dyDescent="0.25">
      <c r="A1417" s="355" t="s">
        <v>6644</v>
      </c>
      <c r="B1417" s="355" t="s">
        <v>3028</v>
      </c>
      <c r="D1417" s="355" t="s">
        <v>6645</v>
      </c>
      <c r="E1417" s="355" t="s">
        <v>6626</v>
      </c>
      <c r="G1417" s="355" t="s">
        <v>6627</v>
      </c>
      <c r="O1417" s="355" t="s">
        <v>6645</v>
      </c>
    </row>
    <row r="1418" spans="1:15" s="355" customFormat="1" x14ac:dyDescent="0.25">
      <c r="A1418" s="355" t="s">
        <v>6646</v>
      </c>
      <c r="B1418" s="355" t="s">
        <v>3029</v>
      </c>
      <c r="D1418" s="355" t="s">
        <v>6647</v>
      </c>
      <c r="E1418" s="355" t="s">
        <v>6626</v>
      </c>
      <c r="G1418" s="355" t="s">
        <v>6627</v>
      </c>
      <c r="O1418" s="355" t="s">
        <v>6647</v>
      </c>
    </row>
    <row r="1419" spans="1:15" s="355" customFormat="1" x14ac:dyDescent="0.25">
      <c r="A1419" s="355" t="s">
        <v>6648</v>
      </c>
      <c r="B1419" s="355" t="s">
        <v>3037</v>
      </c>
      <c r="D1419" s="355" t="s">
        <v>6649</v>
      </c>
      <c r="E1419" s="355" t="s">
        <v>6626</v>
      </c>
      <c r="G1419" s="355" t="s">
        <v>6627</v>
      </c>
      <c r="O1419" s="355" t="s">
        <v>6649</v>
      </c>
    </row>
    <row r="1420" spans="1:15" s="355" customFormat="1" x14ac:dyDescent="0.25">
      <c r="A1420" s="355" t="s">
        <v>6650</v>
      </c>
      <c r="B1420" s="355" t="s">
        <v>3031</v>
      </c>
      <c r="D1420" s="355" t="s">
        <v>6651</v>
      </c>
      <c r="E1420" s="355" t="s">
        <v>6626</v>
      </c>
      <c r="G1420" s="355" t="s">
        <v>6627</v>
      </c>
      <c r="O1420" s="355" t="s">
        <v>6651</v>
      </c>
    </row>
    <row r="1421" spans="1:15" s="355" customFormat="1" x14ac:dyDescent="0.25">
      <c r="A1421" s="355" t="s">
        <v>6652</v>
      </c>
      <c r="B1421" s="355" t="s">
        <v>3032</v>
      </c>
      <c r="D1421" s="355" t="s">
        <v>6653</v>
      </c>
      <c r="E1421" s="355" t="s">
        <v>6626</v>
      </c>
      <c r="G1421" s="355" t="s">
        <v>6627</v>
      </c>
      <c r="O1421" s="355" t="s">
        <v>6653</v>
      </c>
    </row>
    <row r="1422" spans="1:15" s="355" customFormat="1" x14ac:dyDescent="0.25">
      <c r="A1422" s="355" t="s">
        <v>6654</v>
      </c>
      <c r="B1422" s="355" t="s">
        <v>3033</v>
      </c>
      <c r="D1422" s="355" t="s">
        <v>6655</v>
      </c>
      <c r="E1422" s="355" t="s">
        <v>6626</v>
      </c>
      <c r="G1422" s="355" t="s">
        <v>6627</v>
      </c>
      <c r="O1422" s="355" t="s">
        <v>6655</v>
      </c>
    </row>
    <row r="1423" spans="1:15" s="355" customFormat="1" x14ac:dyDescent="0.25">
      <c r="A1423" s="355" t="s">
        <v>6656</v>
      </c>
      <c r="B1423" s="355" t="s">
        <v>3034</v>
      </c>
      <c r="D1423" s="355" t="s">
        <v>6657</v>
      </c>
      <c r="E1423" s="355" t="s">
        <v>6626</v>
      </c>
      <c r="G1423" s="355" t="s">
        <v>6627</v>
      </c>
      <c r="O1423" s="355" t="s">
        <v>6657</v>
      </c>
    </row>
    <row r="1424" spans="1:15" s="355" customFormat="1" x14ac:dyDescent="0.25">
      <c r="A1424" s="355" t="s">
        <v>6658</v>
      </c>
      <c r="B1424" s="355" t="s">
        <v>3035</v>
      </c>
      <c r="D1424" s="355" t="s">
        <v>6659</v>
      </c>
      <c r="E1424" s="355" t="s">
        <v>6626</v>
      </c>
      <c r="G1424" s="355" t="s">
        <v>6627</v>
      </c>
      <c r="O1424" s="355" t="s">
        <v>6659</v>
      </c>
    </row>
    <row r="1425" spans="1:15" s="355" customFormat="1" x14ac:dyDescent="0.25">
      <c r="A1425" s="355" t="s">
        <v>6660</v>
      </c>
      <c r="B1425" s="355" t="s">
        <v>3036</v>
      </c>
      <c r="D1425" s="355" t="s">
        <v>6661</v>
      </c>
      <c r="E1425" s="355" t="s">
        <v>6626</v>
      </c>
      <c r="G1425" s="355" t="s">
        <v>6627</v>
      </c>
      <c r="O1425" s="355" t="s">
        <v>6661</v>
      </c>
    </row>
    <row r="1426" spans="1:15" s="355" customFormat="1" x14ac:dyDescent="0.25">
      <c r="A1426" s="355" t="s">
        <v>6662</v>
      </c>
      <c r="B1426" s="355" t="s">
        <v>3039</v>
      </c>
      <c r="D1426" s="355" t="s">
        <v>6663</v>
      </c>
      <c r="E1426" s="355" t="s">
        <v>6626</v>
      </c>
      <c r="G1426" s="355" t="s">
        <v>6627</v>
      </c>
      <c r="O1426" s="355" t="s">
        <v>6663</v>
      </c>
    </row>
    <row r="1427" spans="1:15" s="355" customFormat="1" x14ac:dyDescent="0.25">
      <c r="A1427" s="355" t="s">
        <v>6664</v>
      </c>
      <c r="B1427" s="355" t="s">
        <v>3025</v>
      </c>
      <c r="D1427" s="355" t="s">
        <v>6665</v>
      </c>
      <c r="E1427" s="355" t="s">
        <v>6666</v>
      </c>
      <c r="G1427" s="355" t="s">
        <v>6667</v>
      </c>
      <c r="O1427" s="355" t="s">
        <v>6665</v>
      </c>
    </row>
    <row r="1428" spans="1:15" s="355" customFormat="1" x14ac:dyDescent="0.25">
      <c r="A1428" s="355" t="s">
        <v>6668</v>
      </c>
      <c r="B1428" s="355" t="s">
        <v>3027</v>
      </c>
      <c r="D1428" s="355" t="s">
        <v>6669</v>
      </c>
      <c r="E1428" s="355" t="s">
        <v>6666</v>
      </c>
      <c r="G1428" s="355" t="s">
        <v>6667</v>
      </c>
      <c r="O1428" s="355" t="s">
        <v>6669</v>
      </c>
    </row>
    <row r="1429" spans="1:15" s="355" customFormat="1" x14ac:dyDescent="0.25">
      <c r="A1429" s="355" t="s">
        <v>6670</v>
      </c>
      <c r="B1429" s="355" t="s">
        <v>3040</v>
      </c>
      <c r="D1429" s="355" t="s">
        <v>6671</v>
      </c>
      <c r="E1429" s="355" t="s">
        <v>6666</v>
      </c>
      <c r="G1429" s="355" t="s">
        <v>6667</v>
      </c>
      <c r="O1429" s="355" t="s">
        <v>6671</v>
      </c>
    </row>
    <row r="1430" spans="1:15" s="355" customFormat="1" x14ac:dyDescent="0.25">
      <c r="A1430" s="355" t="s">
        <v>6672</v>
      </c>
      <c r="B1430" s="355" t="s">
        <v>3041</v>
      </c>
      <c r="D1430" s="355" t="s">
        <v>6673</v>
      </c>
      <c r="E1430" s="355" t="s">
        <v>6666</v>
      </c>
      <c r="G1430" s="355" t="s">
        <v>6667</v>
      </c>
      <c r="O1430" s="355" t="s">
        <v>6673</v>
      </c>
    </row>
    <row r="1431" spans="1:15" s="355" customFormat="1" x14ac:dyDescent="0.25">
      <c r="A1431" s="355" t="s">
        <v>6674</v>
      </c>
      <c r="B1431" s="355" t="s">
        <v>3042</v>
      </c>
      <c r="D1431" s="355" t="s">
        <v>6675</v>
      </c>
      <c r="E1431" s="355" t="s">
        <v>6666</v>
      </c>
      <c r="G1431" s="355" t="s">
        <v>6667</v>
      </c>
      <c r="O1431" s="355" t="s">
        <v>6675</v>
      </c>
    </row>
    <row r="1432" spans="1:15" s="355" customFormat="1" x14ac:dyDescent="0.25">
      <c r="A1432" s="355" t="s">
        <v>6676</v>
      </c>
      <c r="B1432" s="355" t="s">
        <v>3043</v>
      </c>
      <c r="D1432" s="355" t="s">
        <v>6677</v>
      </c>
      <c r="E1432" s="355" t="s">
        <v>6666</v>
      </c>
      <c r="G1432" s="355" t="s">
        <v>6667</v>
      </c>
      <c r="O1432" s="355" t="s">
        <v>6677</v>
      </c>
    </row>
    <row r="1433" spans="1:15" s="355" customFormat="1" x14ac:dyDescent="0.25">
      <c r="A1433" s="355" t="s">
        <v>6678</v>
      </c>
      <c r="B1433" s="355" t="s">
        <v>3044</v>
      </c>
      <c r="D1433" s="355" t="s">
        <v>6679</v>
      </c>
      <c r="E1433" s="355" t="s">
        <v>6666</v>
      </c>
      <c r="G1433" s="355" t="s">
        <v>6667</v>
      </c>
      <c r="O1433" s="355" t="s">
        <v>6679</v>
      </c>
    </row>
    <row r="1434" spans="1:15" s="355" customFormat="1" x14ac:dyDescent="0.25">
      <c r="A1434" s="355" t="s">
        <v>6680</v>
      </c>
      <c r="B1434" s="355" t="s">
        <v>3045</v>
      </c>
      <c r="D1434" s="355" t="s">
        <v>6681</v>
      </c>
      <c r="E1434" s="355" t="s">
        <v>6666</v>
      </c>
      <c r="G1434" s="355" t="s">
        <v>6667</v>
      </c>
      <c r="O1434" s="355" t="s">
        <v>6681</v>
      </c>
    </row>
    <row r="1435" spans="1:15" s="355" customFormat="1" x14ac:dyDescent="0.25">
      <c r="A1435" s="355" t="s">
        <v>6682</v>
      </c>
      <c r="B1435" s="355" t="s">
        <v>3046</v>
      </c>
      <c r="D1435" s="355" t="s">
        <v>6683</v>
      </c>
      <c r="E1435" s="355" t="s">
        <v>6666</v>
      </c>
      <c r="G1435" s="355" t="s">
        <v>6667</v>
      </c>
      <c r="O1435" s="355" t="s">
        <v>6683</v>
      </c>
    </row>
    <row r="1436" spans="1:15" s="355" customFormat="1" x14ac:dyDescent="0.25">
      <c r="A1436" s="355" t="s">
        <v>6684</v>
      </c>
      <c r="B1436" s="355" t="s">
        <v>3028</v>
      </c>
      <c r="D1436" s="355" t="s">
        <v>6685</v>
      </c>
      <c r="E1436" s="355" t="s">
        <v>6666</v>
      </c>
      <c r="G1436" s="355" t="s">
        <v>6667</v>
      </c>
      <c r="O1436" s="355" t="s">
        <v>6685</v>
      </c>
    </row>
    <row r="1437" spans="1:15" s="355" customFormat="1" x14ac:dyDescent="0.25">
      <c r="A1437" s="355" t="s">
        <v>6686</v>
      </c>
      <c r="B1437" s="355" t="s">
        <v>3029</v>
      </c>
      <c r="D1437" s="355" t="s">
        <v>6687</v>
      </c>
      <c r="E1437" s="355" t="s">
        <v>6666</v>
      </c>
      <c r="G1437" s="355" t="s">
        <v>6667</v>
      </c>
      <c r="O1437" s="355" t="s">
        <v>6687</v>
      </c>
    </row>
    <row r="1438" spans="1:15" s="355" customFormat="1" x14ac:dyDescent="0.25">
      <c r="A1438" s="355" t="s">
        <v>6688</v>
      </c>
      <c r="B1438" s="355" t="s">
        <v>3037</v>
      </c>
      <c r="D1438" s="355" t="s">
        <v>6689</v>
      </c>
      <c r="E1438" s="355" t="s">
        <v>6666</v>
      </c>
      <c r="G1438" s="355" t="s">
        <v>6667</v>
      </c>
      <c r="O1438" s="355" t="s">
        <v>6689</v>
      </c>
    </row>
    <row r="1439" spans="1:15" s="355" customFormat="1" x14ac:dyDescent="0.25">
      <c r="A1439" s="355" t="s">
        <v>6690</v>
      </c>
      <c r="B1439" s="355" t="s">
        <v>3031</v>
      </c>
      <c r="D1439" s="355" t="s">
        <v>6691</v>
      </c>
      <c r="E1439" s="355" t="s">
        <v>6666</v>
      </c>
      <c r="G1439" s="355" t="s">
        <v>6667</v>
      </c>
      <c r="O1439" s="355" t="s">
        <v>6691</v>
      </c>
    </row>
    <row r="1440" spans="1:15" s="355" customFormat="1" x14ac:dyDescent="0.25">
      <c r="A1440" s="355" t="s">
        <v>6692</v>
      </c>
      <c r="B1440" s="355" t="s">
        <v>3032</v>
      </c>
      <c r="D1440" s="355" t="s">
        <v>6693</v>
      </c>
      <c r="E1440" s="355" t="s">
        <v>6666</v>
      </c>
      <c r="G1440" s="355" t="s">
        <v>6667</v>
      </c>
      <c r="O1440" s="355" t="s">
        <v>6693</v>
      </c>
    </row>
    <row r="1441" spans="1:15" s="355" customFormat="1" x14ac:dyDescent="0.25">
      <c r="A1441" s="355" t="s">
        <v>6694</v>
      </c>
      <c r="B1441" s="355" t="s">
        <v>3033</v>
      </c>
      <c r="D1441" s="355" t="s">
        <v>6695</v>
      </c>
      <c r="E1441" s="355" t="s">
        <v>6666</v>
      </c>
      <c r="G1441" s="355" t="s">
        <v>6667</v>
      </c>
      <c r="O1441" s="355" t="s">
        <v>6695</v>
      </c>
    </row>
    <row r="1442" spans="1:15" s="355" customFormat="1" x14ac:dyDescent="0.25">
      <c r="A1442" s="355" t="s">
        <v>6696</v>
      </c>
      <c r="B1442" s="355" t="s">
        <v>3034</v>
      </c>
      <c r="D1442" s="355" t="s">
        <v>6697</v>
      </c>
      <c r="E1442" s="355" t="s">
        <v>6666</v>
      </c>
      <c r="G1442" s="355" t="s">
        <v>6667</v>
      </c>
      <c r="O1442" s="355" t="s">
        <v>6697</v>
      </c>
    </row>
    <row r="1443" spans="1:15" s="355" customFormat="1" x14ac:dyDescent="0.25">
      <c r="A1443" s="355" t="s">
        <v>6698</v>
      </c>
      <c r="B1443" s="355" t="s">
        <v>3035</v>
      </c>
      <c r="D1443" s="355" t="s">
        <v>6699</v>
      </c>
      <c r="E1443" s="355" t="s">
        <v>6666</v>
      </c>
      <c r="G1443" s="355" t="s">
        <v>6667</v>
      </c>
      <c r="O1443" s="355" t="s">
        <v>6699</v>
      </c>
    </row>
    <row r="1444" spans="1:15" s="355" customFormat="1" x14ac:dyDescent="0.25">
      <c r="A1444" s="355" t="s">
        <v>6700</v>
      </c>
      <c r="B1444" s="355" t="s">
        <v>3036</v>
      </c>
      <c r="D1444" s="355" t="s">
        <v>6701</v>
      </c>
      <c r="E1444" s="355" t="s">
        <v>6666</v>
      </c>
      <c r="G1444" s="355" t="s">
        <v>6667</v>
      </c>
      <c r="O1444" s="355" t="s">
        <v>6701</v>
      </c>
    </row>
    <row r="1445" spans="1:15" s="355" customFormat="1" x14ac:dyDescent="0.25">
      <c r="A1445" s="355" t="s">
        <v>6702</v>
      </c>
      <c r="B1445" s="355" t="s">
        <v>3039</v>
      </c>
      <c r="D1445" s="355" t="s">
        <v>6703</v>
      </c>
      <c r="E1445" s="355" t="s">
        <v>6666</v>
      </c>
      <c r="G1445" s="355" t="s">
        <v>6667</v>
      </c>
      <c r="O1445" s="355" t="s">
        <v>6703</v>
      </c>
    </row>
    <row r="1446" spans="1:15" s="355" customFormat="1" x14ac:dyDescent="0.25">
      <c r="A1446" s="355" t="s">
        <v>6704</v>
      </c>
      <c r="B1446" s="355" t="s">
        <v>3025</v>
      </c>
      <c r="D1446" s="355" t="s">
        <v>6705</v>
      </c>
      <c r="E1446" s="355" t="s">
        <v>6706</v>
      </c>
      <c r="G1446" s="355" t="s">
        <v>6707</v>
      </c>
      <c r="O1446" s="355" t="s">
        <v>6705</v>
      </c>
    </row>
    <row r="1447" spans="1:15" s="355" customFormat="1" x14ac:dyDescent="0.25">
      <c r="A1447" s="355" t="s">
        <v>6708</v>
      </c>
      <c r="B1447" s="355" t="s">
        <v>3027</v>
      </c>
      <c r="D1447" s="355" t="s">
        <v>6709</v>
      </c>
      <c r="E1447" s="355" t="s">
        <v>6706</v>
      </c>
      <c r="G1447" s="355" t="s">
        <v>6707</v>
      </c>
      <c r="O1447" s="355" t="s">
        <v>6709</v>
      </c>
    </row>
    <row r="1448" spans="1:15" s="355" customFormat="1" x14ac:dyDescent="0.25">
      <c r="A1448" s="355" t="s">
        <v>6710</v>
      </c>
      <c r="B1448" s="355" t="s">
        <v>3040</v>
      </c>
      <c r="D1448" s="355" t="s">
        <v>6711</v>
      </c>
      <c r="E1448" s="355" t="s">
        <v>6706</v>
      </c>
      <c r="G1448" s="355" t="s">
        <v>6707</v>
      </c>
      <c r="O1448" s="355" t="s">
        <v>6711</v>
      </c>
    </row>
    <row r="1449" spans="1:15" s="355" customFormat="1" x14ac:dyDescent="0.25">
      <c r="A1449" s="355" t="s">
        <v>6712</v>
      </c>
      <c r="B1449" s="355" t="s">
        <v>3041</v>
      </c>
      <c r="D1449" s="355" t="s">
        <v>6713</v>
      </c>
      <c r="E1449" s="355" t="s">
        <v>6706</v>
      </c>
      <c r="G1449" s="355" t="s">
        <v>6707</v>
      </c>
      <c r="O1449" s="355" t="s">
        <v>6713</v>
      </c>
    </row>
    <row r="1450" spans="1:15" s="355" customFormat="1" x14ac:dyDescent="0.25">
      <c r="A1450" s="355" t="s">
        <v>6714</v>
      </c>
      <c r="B1450" s="355" t="s">
        <v>3042</v>
      </c>
      <c r="D1450" s="355" t="s">
        <v>6715</v>
      </c>
      <c r="E1450" s="355" t="s">
        <v>6706</v>
      </c>
      <c r="G1450" s="355" t="s">
        <v>6707</v>
      </c>
      <c r="O1450" s="355" t="s">
        <v>6715</v>
      </c>
    </row>
    <row r="1451" spans="1:15" s="355" customFormat="1" x14ac:dyDescent="0.25">
      <c r="A1451" s="355" t="s">
        <v>6716</v>
      </c>
      <c r="B1451" s="355" t="s">
        <v>3043</v>
      </c>
      <c r="D1451" s="355" t="s">
        <v>6717</v>
      </c>
      <c r="E1451" s="355" t="s">
        <v>6706</v>
      </c>
      <c r="G1451" s="355" t="s">
        <v>6707</v>
      </c>
      <c r="O1451" s="355" t="s">
        <v>6717</v>
      </c>
    </row>
    <row r="1452" spans="1:15" s="355" customFormat="1" x14ac:dyDescent="0.25">
      <c r="A1452" s="355" t="s">
        <v>6718</v>
      </c>
      <c r="B1452" s="355" t="s">
        <v>3044</v>
      </c>
      <c r="D1452" s="355" t="s">
        <v>6719</v>
      </c>
      <c r="E1452" s="355" t="s">
        <v>6706</v>
      </c>
      <c r="G1452" s="355" t="s">
        <v>6707</v>
      </c>
      <c r="O1452" s="355" t="s">
        <v>6719</v>
      </c>
    </row>
    <row r="1453" spans="1:15" s="355" customFormat="1" x14ac:dyDescent="0.25">
      <c r="A1453" s="355" t="s">
        <v>6720</v>
      </c>
      <c r="B1453" s="355" t="s">
        <v>3045</v>
      </c>
      <c r="D1453" s="355" t="s">
        <v>6721</v>
      </c>
      <c r="E1453" s="355" t="s">
        <v>6706</v>
      </c>
      <c r="G1453" s="355" t="s">
        <v>6707</v>
      </c>
      <c r="O1453" s="355" t="s">
        <v>6721</v>
      </c>
    </row>
    <row r="1454" spans="1:15" s="355" customFormat="1" x14ac:dyDescent="0.25">
      <c r="A1454" s="355" t="s">
        <v>6722</v>
      </c>
      <c r="B1454" s="355" t="s">
        <v>3046</v>
      </c>
      <c r="D1454" s="355" t="s">
        <v>6723</v>
      </c>
      <c r="E1454" s="355" t="s">
        <v>6706</v>
      </c>
      <c r="G1454" s="355" t="s">
        <v>6707</v>
      </c>
      <c r="O1454" s="355" t="s">
        <v>6723</v>
      </c>
    </row>
    <row r="1455" spans="1:15" s="355" customFormat="1" x14ac:dyDescent="0.25">
      <c r="A1455" s="355" t="s">
        <v>6724</v>
      </c>
      <c r="B1455" s="355" t="s">
        <v>3028</v>
      </c>
      <c r="D1455" s="355" t="s">
        <v>6725</v>
      </c>
      <c r="E1455" s="355" t="s">
        <v>6706</v>
      </c>
      <c r="G1455" s="355" t="s">
        <v>6707</v>
      </c>
      <c r="O1455" s="355" t="s">
        <v>6725</v>
      </c>
    </row>
    <row r="1456" spans="1:15" s="355" customFormat="1" x14ac:dyDescent="0.25">
      <c r="A1456" s="355" t="s">
        <v>6726</v>
      </c>
      <c r="B1456" s="355" t="s">
        <v>3029</v>
      </c>
      <c r="D1456" s="355" t="s">
        <v>6727</v>
      </c>
      <c r="E1456" s="355" t="s">
        <v>6706</v>
      </c>
      <c r="G1456" s="355" t="s">
        <v>6707</v>
      </c>
      <c r="O1456" s="355" t="s">
        <v>6727</v>
      </c>
    </row>
    <row r="1457" spans="1:15" s="355" customFormat="1" x14ac:dyDescent="0.25">
      <c r="A1457" s="355" t="s">
        <v>6728</v>
      </c>
      <c r="B1457" s="355" t="s">
        <v>3037</v>
      </c>
      <c r="D1457" s="355" t="s">
        <v>6729</v>
      </c>
      <c r="E1457" s="355" t="s">
        <v>6706</v>
      </c>
      <c r="G1457" s="355" t="s">
        <v>6707</v>
      </c>
      <c r="O1457" s="355" t="s">
        <v>6729</v>
      </c>
    </row>
    <row r="1458" spans="1:15" s="355" customFormat="1" x14ac:dyDescent="0.25">
      <c r="A1458" s="355" t="s">
        <v>6730</v>
      </c>
      <c r="B1458" s="355" t="s">
        <v>3031</v>
      </c>
      <c r="D1458" s="355" t="s">
        <v>6731</v>
      </c>
      <c r="E1458" s="355" t="s">
        <v>6706</v>
      </c>
      <c r="G1458" s="355" t="s">
        <v>6707</v>
      </c>
      <c r="O1458" s="355" t="s">
        <v>6731</v>
      </c>
    </row>
    <row r="1459" spans="1:15" s="355" customFormat="1" x14ac:dyDescent="0.25">
      <c r="A1459" s="355" t="s">
        <v>6732</v>
      </c>
      <c r="B1459" s="355" t="s">
        <v>3032</v>
      </c>
      <c r="D1459" s="355" t="s">
        <v>6733</v>
      </c>
      <c r="E1459" s="355" t="s">
        <v>6706</v>
      </c>
      <c r="G1459" s="355" t="s">
        <v>6707</v>
      </c>
      <c r="O1459" s="355" t="s">
        <v>6733</v>
      </c>
    </row>
    <row r="1460" spans="1:15" s="355" customFormat="1" x14ac:dyDescent="0.25">
      <c r="A1460" s="355" t="s">
        <v>6734</v>
      </c>
      <c r="B1460" s="355" t="s">
        <v>3033</v>
      </c>
      <c r="D1460" s="355" t="s">
        <v>6735</v>
      </c>
      <c r="E1460" s="355" t="s">
        <v>6706</v>
      </c>
      <c r="G1460" s="355" t="s">
        <v>6707</v>
      </c>
      <c r="O1460" s="355" t="s">
        <v>6735</v>
      </c>
    </row>
    <row r="1461" spans="1:15" s="355" customFormat="1" x14ac:dyDescent="0.25">
      <c r="A1461" s="355" t="s">
        <v>6736</v>
      </c>
      <c r="B1461" s="355" t="s">
        <v>3034</v>
      </c>
      <c r="D1461" s="355" t="s">
        <v>6737</v>
      </c>
      <c r="E1461" s="355" t="s">
        <v>6706</v>
      </c>
      <c r="G1461" s="355" t="s">
        <v>6707</v>
      </c>
      <c r="O1461" s="355" t="s">
        <v>6737</v>
      </c>
    </row>
    <row r="1462" spans="1:15" s="355" customFormat="1" x14ac:dyDescent="0.25">
      <c r="A1462" s="355" t="s">
        <v>6738</v>
      </c>
      <c r="B1462" s="355" t="s">
        <v>3035</v>
      </c>
      <c r="D1462" s="355" t="s">
        <v>6739</v>
      </c>
      <c r="E1462" s="355" t="s">
        <v>6706</v>
      </c>
      <c r="G1462" s="355" t="s">
        <v>6707</v>
      </c>
      <c r="O1462" s="355" t="s">
        <v>6739</v>
      </c>
    </row>
    <row r="1463" spans="1:15" s="355" customFormat="1" x14ac:dyDescent="0.25">
      <c r="A1463" s="355" t="s">
        <v>6740</v>
      </c>
      <c r="B1463" s="355" t="s">
        <v>3036</v>
      </c>
      <c r="D1463" s="355" t="s">
        <v>6741</v>
      </c>
      <c r="E1463" s="355" t="s">
        <v>6706</v>
      </c>
      <c r="G1463" s="355" t="s">
        <v>6707</v>
      </c>
      <c r="O1463" s="355" t="s">
        <v>6741</v>
      </c>
    </row>
    <row r="1464" spans="1:15" s="355" customFormat="1" x14ac:dyDescent="0.25">
      <c r="A1464" s="355" t="s">
        <v>6742</v>
      </c>
      <c r="B1464" s="355" t="s">
        <v>3039</v>
      </c>
      <c r="D1464" s="355" t="s">
        <v>6743</v>
      </c>
      <c r="E1464" s="355" t="s">
        <v>6706</v>
      </c>
      <c r="G1464" s="355" t="s">
        <v>6707</v>
      </c>
      <c r="O1464" s="355" t="s">
        <v>6743</v>
      </c>
    </row>
    <row r="1465" spans="1:15" s="55" customFormat="1" x14ac:dyDescent="0.25">
      <c r="A1465" s="55" t="s">
        <v>6744</v>
      </c>
      <c r="B1465" s="55" t="s">
        <v>3025</v>
      </c>
      <c r="D1465" s="55" t="s">
        <v>6745</v>
      </c>
      <c r="E1465" s="55" t="s">
        <v>6746</v>
      </c>
      <c r="G1465" s="55" t="s">
        <v>6747</v>
      </c>
      <c r="O1465" s="55" t="s">
        <v>6745</v>
      </c>
    </row>
    <row r="1466" spans="1:15" s="55" customFormat="1" x14ac:dyDescent="0.25">
      <c r="A1466" s="55" t="s">
        <v>6748</v>
      </c>
      <c r="B1466" s="55" t="s">
        <v>3027</v>
      </c>
      <c r="D1466" s="55" t="s">
        <v>6749</v>
      </c>
      <c r="E1466" s="55" t="s">
        <v>6746</v>
      </c>
      <c r="G1466" s="55" t="s">
        <v>6747</v>
      </c>
      <c r="O1466" s="55" t="s">
        <v>6749</v>
      </c>
    </row>
    <row r="1467" spans="1:15" s="55" customFormat="1" x14ac:dyDescent="0.25">
      <c r="A1467" s="55" t="s">
        <v>6750</v>
      </c>
      <c r="B1467" s="55" t="s">
        <v>3040</v>
      </c>
      <c r="D1467" s="55" t="s">
        <v>6751</v>
      </c>
      <c r="E1467" s="55" t="s">
        <v>6746</v>
      </c>
      <c r="G1467" s="55" t="s">
        <v>6747</v>
      </c>
      <c r="O1467" s="55" t="s">
        <v>6751</v>
      </c>
    </row>
    <row r="1468" spans="1:15" s="55" customFormat="1" x14ac:dyDescent="0.25">
      <c r="A1468" s="55" t="s">
        <v>6752</v>
      </c>
      <c r="B1468" s="55" t="s">
        <v>3041</v>
      </c>
      <c r="D1468" s="55" t="s">
        <v>6753</v>
      </c>
      <c r="E1468" s="55" t="s">
        <v>6746</v>
      </c>
      <c r="G1468" s="55" t="s">
        <v>6747</v>
      </c>
      <c r="O1468" s="55" t="s">
        <v>6753</v>
      </c>
    </row>
    <row r="1469" spans="1:15" s="55" customFormat="1" x14ac:dyDescent="0.25">
      <c r="A1469" s="55" t="s">
        <v>6754</v>
      </c>
      <c r="B1469" s="55" t="s">
        <v>3042</v>
      </c>
      <c r="D1469" s="55" t="s">
        <v>6755</v>
      </c>
      <c r="E1469" s="55" t="s">
        <v>6746</v>
      </c>
      <c r="G1469" s="55" t="s">
        <v>6747</v>
      </c>
      <c r="O1469" s="55" t="s">
        <v>6755</v>
      </c>
    </row>
    <row r="1470" spans="1:15" s="55" customFormat="1" x14ac:dyDescent="0.25">
      <c r="A1470" s="55" t="s">
        <v>6756</v>
      </c>
      <c r="B1470" s="55" t="s">
        <v>3043</v>
      </c>
      <c r="D1470" s="55" t="s">
        <v>6757</v>
      </c>
      <c r="E1470" s="55" t="s">
        <v>6746</v>
      </c>
      <c r="G1470" s="55" t="s">
        <v>6747</v>
      </c>
      <c r="O1470" s="55" t="s">
        <v>6757</v>
      </c>
    </row>
    <row r="1471" spans="1:15" s="55" customFormat="1" x14ac:dyDescent="0.25">
      <c r="A1471" s="55" t="s">
        <v>6758</v>
      </c>
      <c r="B1471" s="55" t="s">
        <v>3044</v>
      </c>
      <c r="D1471" s="55" t="s">
        <v>6759</v>
      </c>
      <c r="E1471" s="55" t="s">
        <v>6746</v>
      </c>
      <c r="G1471" s="55" t="s">
        <v>6747</v>
      </c>
      <c r="O1471" s="55" t="s">
        <v>6759</v>
      </c>
    </row>
    <row r="1472" spans="1:15" s="55" customFormat="1" x14ac:dyDescent="0.25">
      <c r="A1472" s="55" t="s">
        <v>6760</v>
      </c>
      <c r="B1472" s="55" t="s">
        <v>3045</v>
      </c>
      <c r="D1472" s="55" t="s">
        <v>6761</v>
      </c>
      <c r="E1472" s="55" t="s">
        <v>6746</v>
      </c>
      <c r="G1472" s="55" t="s">
        <v>6747</v>
      </c>
      <c r="O1472" s="55" t="s">
        <v>6761</v>
      </c>
    </row>
    <row r="1473" spans="1:15" s="55" customFormat="1" x14ac:dyDescent="0.25">
      <c r="A1473" s="55" t="s">
        <v>6762</v>
      </c>
      <c r="B1473" s="55" t="s">
        <v>3046</v>
      </c>
      <c r="D1473" s="55" t="s">
        <v>6763</v>
      </c>
      <c r="E1473" s="55" t="s">
        <v>6746</v>
      </c>
      <c r="G1473" s="55" t="s">
        <v>6747</v>
      </c>
      <c r="O1473" s="55" t="s">
        <v>6763</v>
      </c>
    </row>
    <row r="1474" spans="1:15" s="55" customFormat="1" x14ac:dyDescent="0.25">
      <c r="A1474" s="55" t="s">
        <v>6764</v>
      </c>
      <c r="B1474" s="55" t="s">
        <v>3028</v>
      </c>
      <c r="D1474" s="55" t="s">
        <v>6765</v>
      </c>
      <c r="E1474" s="55" t="s">
        <v>6746</v>
      </c>
      <c r="G1474" s="55" t="s">
        <v>6747</v>
      </c>
      <c r="O1474" s="55" t="s">
        <v>6765</v>
      </c>
    </row>
    <row r="1475" spans="1:15" s="55" customFormat="1" x14ac:dyDescent="0.25">
      <c r="A1475" s="55" t="s">
        <v>6766</v>
      </c>
      <c r="B1475" s="55" t="s">
        <v>3029</v>
      </c>
      <c r="D1475" s="55" t="s">
        <v>6767</v>
      </c>
      <c r="E1475" s="55" t="s">
        <v>6746</v>
      </c>
      <c r="G1475" s="55" t="s">
        <v>6747</v>
      </c>
      <c r="O1475" s="55" t="s">
        <v>6767</v>
      </c>
    </row>
    <row r="1476" spans="1:15" s="55" customFormat="1" x14ac:dyDescent="0.25">
      <c r="A1476" s="55" t="s">
        <v>6768</v>
      </c>
      <c r="B1476" s="55" t="s">
        <v>3037</v>
      </c>
      <c r="D1476" s="55" t="s">
        <v>6769</v>
      </c>
      <c r="E1476" s="55" t="s">
        <v>6746</v>
      </c>
      <c r="G1476" s="55" t="s">
        <v>6747</v>
      </c>
      <c r="O1476" s="55" t="s">
        <v>6769</v>
      </c>
    </row>
    <row r="1477" spans="1:15" s="55" customFormat="1" x14ac:dyDescent="0.25">
      <c r="A1477" s="55" t="s">
        <v>6770</v>
      </c>
      <c r="B1477" s="55" t="s">
        <v>3031</v>
      </c>
      <c r="D1477" s="55" t="s">
        <v>6771</v>
      </c>
      <c r="E1477" s="55" t="s">
        <v>6746</v>
      </c>
      <c r="G1477" s="55" t="s">
        <v>6747</v>
      </c>
      <c r="O1477" s="55" t="s">
        <v>6771</v>
      </c>
    </row>
    <row r="1478" spans="1:15" s="55" customFormat="1" x14ac:dyDescent="0.25">
      <c r="A1478" s="55" t="s">
        <v>6772</v>
      </c>
      <c r="B1478" s="55" t="s">
        <v>3032</v>
      </c>
      <c r="D1478" s="55" t="s">
        <v>6773</v>
      </c>
      <c r="E1478" s="55" t="s">
        <v>6746</v>
      </c>
      <c r="G1478" s="55" t="s">
        <v>6747</v>
      </c>
      <c r="O1478" s="55" t="s">
        <v>6773</v>
      </c>
    </row>
    <row r="1479" spans="1:15" s="55" customFormat="1" x14ac:dyDescent="0.25">
      <c r="A1479" s="55" t="s">
        <v>6774</v>
      </c>
      <c r="B1479" s="55" t="s">
        <v>3033</v>
      </c>
      <c r="D1479" s="55" t="s">
        <v>6775</v>
      </c>
      <c r="E1479" s="55" t="s">
        <v>6746</v>
      </c>
      <c r="G1479" s="55" t="s">
        <v>6747</v>
      </c>
      <c r="O1479" s="55" t="s">
        <v>6775</v>
      </c>
    </row>
    <row r="1480" spans="1:15" s="55" customFormat="1" x14ac:dyDescent="0.25">
      <c r="A1480" s="55" t="s">
        <v>6776</v>
      </c>
      <c r="B1480" s="55" t="s">
        <v>3034</v>
      </c>
      <c r="D1480" s="55" t="s">
        <v>6777</v>
      </c>
      <c r="E1480" s="55" t="s">
        <v>6746</v>
      </c>
      <c r="G1480" s="55" t="s">
        <v>6747</v>
      </c>
      <c r="O1480" s="55" t="s">
        <v>6777</v>
      </c>
    </row>
    <row r="1481" spans="1:15" s="55" customFormat="1" x14ac:dyDescent="0.25">
      <c r="A1481" s="55" t="s">
        <v>6778</v>
      </c>
      <c r="B1481" s="55" t="s">
        <v>3035</v>
      </c>
      <c r="D1481" s="55" t="s">
        <v>6779</v>
      </c>
      <c r="E1481" s="55" t="s">
        <v>6746</v>
      </c>
      <c r="G1481" s="55" t="s">
        <v>6747</v>
      </c>
      <c r="O1481" s="55" t="s">
        <v>6779</v>
      </c>
    </row>
    <row r="1482" spans="1:15" s="55" customFormat="1" x14ac:dyDescent="0.25">
      <c r="A1482" s="55" t="s">
        <v>6780</v>
      </c>
      <c r="B1482" s="55" t="s">
        <v>3036</v>
      </c>
      <c r="D1482" s="55" t="s">
        <v>6781</v>
      </c>
      <c r="E1482" s="55" t="s">
        <v>6746</v>
      </c>
      <c r="G1482" s="55" t="s">
        <v>6747</v>
      </c>
      <c r="O1482" s="55" t="s">
        <v>6781</v>
      </c>
    </row>
    <row r="1483" spans="1:15" s="55" customFormat="1" x14ac:dyDescent="0.25">
      <c r="A1483" s="55" t="s">
        <v>6782</v>
      </c>
      <c r="B1483" s="55" t="s">
        <v>3039</v>
      </c>
      <c r="D1483" s="55" t="s">
        <v>6783</v>
      </c>
      <c r="E1483" s="55" t="s">
        <v>6746</v>
      </c>
      <c r="G1483" s="55" t="s">
        <v>6747</v>
      </c>
      <c r="O1483" s="55" t="s">
        <v>6783</v>
      </c>
    </row>
    <row r="1484" spans="1:15" s="355" customFormat="1" x14ac:dyDescent="0.25">
      <c r="A1484" s="355" t="s">
        <v>6784</v>
      </c>
      <c r="B1484" s="355" t="s">
        <v>3025</v>
      </c>
      <c r="D1484" s="355" t="s">
        <v>6785</v>
      </c>
      <c r="E1484" s="355" t="s">
        <v>6786</v>
      </c>
      <c r="G1484" s="355" t="s">
        <v>6787</v>
      </c>
      <c r="O1484" s="355" t="s">
        <v>6785</v>
      </c>
    </row>
    <row r="1485" spans="1:15" s="355" customFormat="1" x14ac:dyDescent="0.25">
      <c r="A1485" s="355" t="s">
        <v>6788</v>
      </c>
      <c r="B1485" s="355" t="s">
        <v>3027</v>
      </c>
      <c r="D1485" s="355" t="s">
        <v>6789</v>
      </c>
      <c r="E1485" s="355" t="s">
        <v>6786</v>
      </c>
      <c r="G1485" s="355" t="s">
        <v>6787</v>
      </c>
      <c r="O1485" s="355" t="s">
        <v>6789</v>
      </c>
    </row>
    <row r="1486" spans="1:15" s="355" customFormat="1" x14ac:dyDescent="0.25">
      <c r="A1486" s="355" t="s">
        <v>6790</v>
      </c>
      <c r="B1486" s="355" t="s">
        <v>3040</v>
      </c>
      <c r="D1486" s="355" t="s">
        <v>6791</v>
      </c>
      <c r="E1486" s="355" t="s">
        <v>6786</v>
      </c>
      <c r="G1486" s="355" t="s">
        <v>6787</v>
      </c>
      <c r="O1486" s="355" t="s">
        <v>6791</v>
      </c>
    </row>
    <row r="1487" spans="1:15" s="355" customFormat="1" x14ac:dyDescent="0.25">
      <c r="A1487" s="355" t="s">
        <v>6792</v>
      </c>
      <c r="B1487" s="355" t="s">
        <v>3041</v>
      </c>
      <c r="D1487" s="355" t="s">
        <v>6793</v>
      </c>
      <c r="E1487" s="355" t="s">
        <v>6786</v>
      </c>
      <c r="G1487" s="355" t="s">
        <v>6787</v>
      </c>
      <c r="O1487" s="355" t="s">
        <v>6793</v>
      </c>
    </row>
    <row r="1488" spans="1:15" s="355" customFormat="1" x14ac:dyDescent="0.25">
      <c r="A1488" s="355" t="s">
        <v>6794</v>
      </c>
      <c r="B1488" s="355" t="s">
        <v>3042</v>
      </c>
      <c r="D1488" s="355" t="s">
        <v>6795</v>
      </c>
      <c r="E1488" s="355" t="s">
        <v>6786</v>
      </c>
      <c r="G1488" s="355" t="s">
        <v>6787</v>
      </c>
      <c r="O1488" s="355" t="s">
        <v>6795</v>
      </c>
    </row>
    <row r="1489" spans="1:15" s="355" customFormat="1" x14ac:dyDescent="0.25">
      <c r="A1489" s="355" t="s">
        <v>6796</v>
      </c>
      <c r="B1489" s="355" t="s">
        <v>3043</v>
      </c>
      <c r="D1489" s="355" t="s">
        <v>6797</v>
      </c>
      <c r="E1489" s="355" t="s">
        <v>6786</v>
      </c>
      <c r="G1489" s="355" t="s">
        <v>6787</v>
      </c>
      <c r="O1489" s="355" t="s">
        <v>6797</v>
      </c>
    </row>
    <row r="1490" spans="1:15" s="355" customFormat="1" x14ac:dyDescent="0.25">
      <c r="A1490" s="355" t="s">
        <v>6798</v>
      </c>
      <c r="B1490" s="355" t="s">
        <v>3044</v>
      </c>
      <c r="D1490" s="355" t="s">
        <v>6799</v>
      </c>
      <c r="E1490" s="355" t="s">
        <v>6786</v>
      </c>
      <c r="G1490" s="355" t="s">
        <v>6787</v>
      </c>
      <c r="O1490" s="355" t="s">
        <v>6799</v>
      </c>
    </row>
    <row r="1491" spans="1:15" s="355" customFormat="1" x14ac:dyDescent="0.25">
      <c r="A1491" s="355" t="s">
        <v>6800</v>
      </c>
      <c r="B1491" s="355" t="s">
        <v>3045</v>
      </c>
      <c r="D1491" s="355" t="s">
        <v>6801</v>
      </c>
      <c r="E1491" s="355" t="s">
        <v>6786</v>
      </c>
      <c r="G1491" s="355" t="s">
        <v>6787</v>
      </c>
      <c r="O1491" s="355" t="s">
        <v>6801</v>
      </c>
    </row>
    <row r="1492" spans="1:15" s="355" customFormat="1" x14ac:dyDescent="0.25">
      <c r="A1492" s="355" t="s">
        <v>6802</v>
      </c>
      <c r="B1492" s="355" t="s">
        <v>3046</v>
      </c>
      <c r="D1492" s="355" t="s">
        <v>6803</v>
      </c>
      <c r="E1492" s="355" t="s">
        <v>6786</v>
      </c>
      <c r="G1492" s="355" t="s">
        <v>6787</v>
      </c>
      <c r="O1492" s="355" t="s">
        <v>6803</v>
      </c>
    </row>
    <row r="1493" spans="1:15" s="355" customFormat="1" x14ac:dyDescent="0.25">
      <c r="A1493" s="355" t="s">
        <v>6804</v>
      </c>
      <c r="B1493" s="355" t="s">
        <v>3028</v>
      </c>
      <c r="D1493" s="355" t="s">
        <v>6805</v>
      </c>
      <c r="E1493" s="355" t="s">
        <v>6786</v>
      </c>
      <c r="G1493" s="355" t="s">
        <v>6787</v>
      </c>
      <c r="O1493" s="355" t="s">
        <v>6805</v>
      </c>
    </row>
    <row r="1494" spans="1:15" s="355" customFormat="1" x14ac:dyDescent="0.25">
      <c r="A1494" s="355" t="s">
        <v>6806</v>
      </c>
      <c r="B1494" s="355" t="s">
        <v>3029</v>
      </c>
      <c r="D1494" s="355" t="s">
        <v>6807</v>
      </c>
      <c r="E1494" s="355" t="s">
        <v>6786</v>
      </c>
      <c r="G1494" s="355" t="s">
        <v>6787</v>
      </c>
      <c r="O1494" s="355" t="s">
        <v>6807</v>
      </c>
    </row>
    <row r="1495" spans="1:15" s="355" customFormat="1" x14ac:dyDescent="0.25">
      <c r="A1495" s="355" t="s">
        <v>6808</v>
      </c>
      <c r="B1495" s="355" t="s">
        <v>3037</v>
      </c>
      <c r="D1495" s="355" t="s">
        <v>6809</v>
      </c>
      <c r="E1495" s="355" t="s">
        <v>6786</v>
      </c>
      <c r="G1495" s="355" t="s">
        <v>6787</v>
      </c>
      <c r="O1495" s="355" t="s">
        <v>6809</v>
      </c>
    </row>
    <row r="1496" spans="1:15" s="355" customFormat="1" x14ac:dyDescent="0.25">
      <c r="A1496" s="355" t="s">
        <v>6810</v>
      </c>
      <c r="B1496" s="355" t="s">
        <v>3031</v>
      </c>
      <c r="D1496" s="355" t="s">
        <v>6811</v>
      </c>
      <c r="E1496" s="355" t="s">
        <v>6786</v>
      </c>
      <c r="G1496" s="355" t="s">
        <v>6787</v>
      </c>
      <c r="O1496" s="355" t="s">
        <v>6811</v>
      </c>
    </row>
    <row r="1497" spans="1:15" s="355" customFormat="1" x14ac:dyDescent="0.25">
      <c r="A1497" s="355" t="s">
        <v>6812</v>
      </c>
      <c r="B1497" s="355" t="s">
        <v>3032</v>
      </c>
      <c r="D1497" s="355" t="s">
        <v>6813</v>
      </c>
      <c r="E1497" s="355" t="s">
        <v>6786</v>
      </c>
      <c r="G1497" s="355" t="s">
        <v>6787</v>
      </c>
      <c r="O1497" s="355" t="s">
        <v>6813</v>
      </c>
    </row>
    <row r="1498" spans="1:15" s="355" customFormat="1" x14ac:dyDescent="0.25">
      <c r="A1498" s="355" t="s">
        <v>6814</v>
      </c>
      <c r="B1498" s="355" t="s">
        <v>3033</v>
      </c>
      <c r="D1498" s="355" t="s">
        <v>6815</v>
      </c>
      <c r="E1498" s="355" t="s">
        <v>6786</v>
      </c>
      <c r="G1498" s="355" t="s">
        <v>6787</v>
      </c>
      <c r="O1498" s="355" t="s">
        <v>6815</v>
      </c>
    </row>
    <row r="1499" spans="1:15" s="355" customFormat="1" x14ac:dyDescent="0.25">
      <c r="A1499" s="355" t="s">
        <v>6816</v>
      </c>
      <c r="B1499" s="355" t="s">
        <v>3034</v>
      </c>
      <c r="D1499" s="355" t="s">
        <v>6817</v>
      </c>
      <c r="E1499" s="355" t="s">
        <v>6786</v>
      </c>
      <c r="G1499" s="355" t="s">
        <v>6787</v>
      </c>
      <c r="O1499" s="355" t="s">
        <v>6817</v>
      </c>
    </row>
    <row r="1500" spans="1:15" s="355" customFormat="1" x14ac:dyDescent="0.25">
      <c r="A1500" s="355" t="s">
        <v>6818</v>
      </c>
      <c r="B1500" s="355" t="s">
        <v>3035</v>
      </c>
      <c r="D1500" s="355" t="s">
        <v>6819</v>
      </c>
      <c r="E1500" s="355" t="s">
        <v>6786</v>
      </c>
      <c r="G1500" s="355" t="s">
        <v>6787</v>
      </c>
      <c r="O1500" s="355" t="s">
        <v>6819</v>
      </c>
    </row>
    <row r="1501" spans="1:15" s="355" customFormat="1" x14ac:dyDescent="0.25">
      <c r="A1501" s="355" t="s">
        <v>6820</v>
      </c>
      <c r="B1501" s="355" t="s">
        <v>3036</v>
      </c>
      <c r="D1501" s="355" t="s">
        <v>6821</v>
      </c>
      <c r="E1501" s="355" t="s">
        <v>6786</v>
      </c>
      <c r="G1501" s="355" t="s">
        <v>6787</v>
      </c>
      <c r="O1501" s="355" t="s">
        <v>6821</v>
      </c>
    </row>
    <row r="1502" spans="1:15" s="355" customFormat="1" x14ac:dyDescent="0.25">
      <c r="A1502" s="355" t="s">
        <v>6822</v>
      </c>
      <c r="B1502" s="355" t="s">
        <v>3039</v>
      </c>
      <c r="D1502" s="355" t="s">
        <v>6823</v>
      </c>
      <c r="E1502" s="355" t="s">
        <v>6786</v>
      </c>
      <c r="G1502" s="355" t="s">
        <v>6787</v>
      </c>
      <c r="O1502" s="355" t="s">
        <v>6823</v>
      </c>
    </row>
    <row r="1503" spans="1:15" s="355" customFormat="1" x14ac:dyDescent="0.25">
      <c r="A1503" s="355" t="s">
        <v>6824</v>
      </c>
      <c r="B1503" s="355" t="s">
        <v>3025</v>
      </c>
      <c r="D1503" s="355" t="s">
        <v>6825</v>
      </c>
      <c r="E1503" s="355" t="s">
        <v>6826</v>
      </c>
      <c r="G1503" s="355" t="s">
        <v>6827</v>
      </c>
      <c r="O1503" s="355" t="s">
        <v>6825</v>
      </c>
    </row>
    <row r="1504" spans="1:15" s="355" customFormat="1" x14ac:dyDescent="0.25">
      <c r="A1504" s="355" t="s">
        <v>6828</v>
      </c>
      <c r="B1504" s="355" t="s">
        <v>3027</v>
      </c>
      <c r="D1504" s="355" t="s">
        <v>6829</v>
      </c>
      <c r="E1504" s="355" t="s">
        <v>6826</v>
      </c>
      <c r="G1504" s="355" t="s">
        <v>6827</v>
      </c>
      <c r="O1504" s="355" t="s">
        <v>6829</v>
      </c>
    </row>
    <row r="1505" spans="1:15" s="355" customFormat="1" x14ac:dyDescent="0.25">
      <c r="A1505" s="355" t="s">
        <v>6830</v>
      </c>
      <c r="B1505" s="355" t="s">
        <v>3040</v>
      </c>
      <c r="D1505" s="355" t="s">
        <v>6831</v>
      </c>
      <c r="E1505" s="355" t="s">
        <v>6826</v>
      </c>
      <c r="G1505" s="355" t="s">
        <v>6827</v>
      </c>
      <c r="O1505" s="355" t="s">
        <v>6831</v>
      </c>
    </row>
    <row r="1506" spans="1:15" s="355" customFormat="1" x14ac:dyDescent="0.25">
      <c r="A1506" s="355" t="s">
        <v>6832</v>
      </c>
      <c r="B1506" s="355" t="s">
        <v>3041</v>
      </c>
      <c r="D1506" s="355" t="s">
        <v>6833</v>
      </c>
      <c r="E1506" s="355" t="s">
        <v>6826</v>
      </c>
      <c r="G1506" s="355" t="s">
        <v>6827</v>
      </c>
      <c r="O1506" s="355" t="s">
        <v>6833</v>
      </c>
    </row>
    <row r="1507" spans="1:15" s="355" customFormat="1" x14ac:dyDescent="0.25">
      <c r="A1507" s="355" t="s">
        <v>6834</v>
      </c>
      <c r="B1507" s="355" t="s">
        <v>3042</v>
      </c>
      <c r="D1507" s="355" t="s">
        <v>6835</v>
      </c>
      <c r="E1507" s="355" t="s">
        <v>6826</v>
      </c>
      <c r="G1507" s="355" t="s">
        <v>6827</v>
      </c>
      <c r="O1507" s="355" t="s">
        <v>6835</v>
      </c>
    </row>
    <row r="1508" spans="1:15" s="355" customFormat="1" x14ac:dyDescent="0.25">
      <c r="A1508" s="355" t="s">
        <v>6836</v>
      </c>
      <c r="B1508" s="355" t="s">
        <v>3043</v>
      </c>
      <c r="D1508" s="355" t="s">
        <v>6837</v>
      </c>
      <c r="E1508" s="355" t="s">
        <v>6826</v>
      </c>
      <c r="G1508" s="355" t="s">
        <v>6827</v>
      </c>
      <c r="O1508" s="355" t="s">
        <v>6837</v>
      </c>
    </row>
    <row r="1509" spans="1:15" s="355" customFormat="1" x14ac:dyDescent="0.25">
      <c r="A1509" s="355" t="s">
        <v>6838</v>
      </c>
      <c r="B1509" s="355" t="s">
        <v>3044</v>
      </c>
      <c r="D1509" s="355" t="s">
        <v>6839</v>
      </c>
      <c r="E1509" s="355" t="s">
        <v>6826</v>
      </c>
      <c r="G1509" s="355" t="s">
        <v>6827</v>
      </c>
      <c r="O1509" s="355" t="s">
        <v>6839</v>
      </c>
    </row>
    <row r="1510" spans="1:15" s="355" customFormat="1" x14ac:dyDescent="0.25">
      <c r="A1510" s="355" t="s">
        <v>6840</v>
      </c>
      <c r="B1510" s="355" t="s">
        <v>3045</v>
      </c>
      <c r="D1510" s="355" t="s">
        <v>6841</v>
      </c>
      <c r="E1510" s="355" t="s">
        <v>6826</v>
      </c>
      <c r="G1510" s="355" t="s">
        <v>6827</v>
      </c>
      <c r="O1510" s="355" t="s">
        <v>6841</v>
      </c>
    </row>
    <row r="1511" spans="1:15" s="355" customFormat="1" x14ac:dyDescent="0.25">
      <c r="A1511" s="355" t="s">
        <v>6842</v>
      </c>
      <c r="B1511" s="355" t="s">
        <v>3046</v>
      </c>
      <c r="D1511" s="355" t="s">
        <v>6843</v>
      </c>
      <c r="E1511" s="355" t="s">
        <v>6826</v>
      </c>
      <c r="G1511" s="355" t="s">
        <v>6827</v>
      </c>
      <c r="O1511" s="355" t="s">
        <v>6843</v>
      </c>
    </row>
    <row r="1512" spans="1:15" s="355" customFormat="1" x14ac:dyDescent="0.25">
      <c r="A1512" s="355" t="s">
        <v>6844</v>
      </c>
      <c r="B1512" s="355" t="s">
        <v>3028</v>
      </c>
      <c r="D1512" s="355" t="s">
        <v>6845</v>
      </c>
      <c r="E1512" s="355" t="s">
        <v>6826</v>
      </c>
      <c r="G1512" s="355" t="s">
        <v>6827</v>
      </c>
      <c r="O1512" s="355" t="s">
        <v>6845</v>
      </c>
    </row>
    <row r="1513" spans="1:15" s="355" customFormat="1" x14ac:dyDescent="0.25">
      <c r="A1513" s="355" t="s">
        <v>6846</v>
      </c>
      <c r="B1513" s="355" t="s">
        <v>3029</v>
      </c>
      <c r="D1513" s="355" t="s">
        <v>6847</v>
      </c>
      <c r="E1513" s="355" t="s">
        <v>6826</v>
      </c>
      <c r="G1513" s="355" t="s">
        <v>6827</v>
      </c>
      <c r="O1513" s="355" t="s">
        <v>6847</v>
      </c>
    </row>
    <row r="1514" spans="1:15" s="355" customFormat="1" x14ac:dyDescent="0.25">
      <c r="A1514" s="355" t="s">
        <v>6848</v>
      </c>
      <c r="B1514" s="355" t="s">
        <v>3037</v>
      </c>
      <c r="D1514" s="355" t="s">
        <v>6849</v>
      </c>
      <c r="E1514" s="355" t="s">
        <v>6826</v>
      </c>
      <c r="G1514" s="355" t="s">
        <v>6827</v>
      </c>
      <c r="O1514" s="355" t="s">
        <v>6849</v>
      </c>
    </row>
    <row r="1515" spans="1:15" s="355" customFormat="1" x14ac:dyDescent="0.25">
      <c r="A1515" s="355" t="s">
        <v>6850</v>
      </c>
      <c r="B1515" s="355" t="s">
        <v>3031</v>
      </c>
      <c r="D1515" s="355" t="s">
        <v>6851</v>
      </c>
      <c r="E1515" s="355" t="s">
        <v>6826</v>
      </c>
      <c r="G1515" s="355" t="s">
        <v>6827</v>
      </c>
      <c r="O1515" s="355" t="s">
        <v>6851</v>
      </c>
    </row>
    <row r="1516" spans="1:15" s="355" customFormat="1" x14ac:dyDescent="0.25">
      <c r="A1516" s="355" t="s">
        <v>6852</v>
      </c>
      <c r="B1516" s="355" t="s">
        <v>3032</v>
      </c>
      <c r="D1516" s="355" t="s">
        <v>6853</v>
      </c>
      <c r="E1516" s="355" t="s">
        <v>6826</v>
      </c>
      <c r="G1516" s="355" t="s">
        <v>6827</v>
      </c>
      <c r="O1516" s="355" t="s">
        <v>6853</v>
      </c>
    </row>
    <row r="1517" spans="1:15" s="355" customFormat="1" x14ac:dyDescent="0.25">
      <c r="A1517" s="355" t="s">
        <v>6854</v>
      </c>
      <c r="B1517" s="355" t="s">
        <v>3033</v>
      </c>
      <c r="D1517" s="355" t="s">
        <v>6855</v>
      </c>
      <c r="E1517" s="355" t="s">
        <v>6826</v>
      </c>
      <c r="G1517" s="355" t="s">
        <v>6827</v>
      </c>
      <c r="O1517" s="355" t="s">
        <v>6855</v>
      </c>
    </row>
    <row r="1518" spans="1:15" s="355" customFormat="1" x14ac:dyDescent="0.25">
      <c r="A1518" s="355" t="s">
        <v>6856</v>
      </c>
      <c r="B1518" s="355" t="s">
        <v>3034</v>
      </c>
      <c r="D1518" s="355" t="s">
        <v>6857</v>
      </c>
      <c r="E1518" s="355" t="s">
        <v>6826</v>
      </c>
      <c r="G1518" s="355" t="s">
        <v>6827</v>
      </c>
      <c r="O1518" s="355" t="s">
        <v>6857</v>
      </c>
    </row>
    <row r="1519" spans="1:15" s="355" customFormat="1" x14ac:dyDescent="0.25">
      <c r="A1519" s="355" t="s">
        <v>6858</v>
      </c>
      <c r="B1519" s="355" t="s">
        <v>3035</v>
      </c>
      <c r="D1519" s="355" t="s">
        <v>6859</v>
      </c>
      <c r="E1519" s="355" t="s">
        <v>6826</v>
      </c>
      <c r="G1519" s="355" t="s">
        <v>6827</v>
      </c>
      <c r="O1519" s="355" t="s">
        <v>6859</v>
      </c>
    </row>
    <row r="1520" spans="1:15" s="355" customFormat="1" x14ac:dyDescent="0.25">
      <c r="A1520" s="355" t="s">
        <v>6860</v>
      </c>
      <c r="B1520" s="355" t="s">
        <v>3036</v>
      </c>
      <c r="D1520" s="355" t="s">
        <v>6861</v>
      </c>
      <c r="E1520" s="355" t="s">
        <v>6826</v>
      </c>
      <c r="G1520" s="355" t="s">
        <v>6827</v>
      </c>
      <c r="O1520" s="355" t="s">
        <v>6861</v>
      </c>
    </row>
    <row r="1521" spans="1:15" s="355" customFormat="1" x14ac:dyDescent="0.25">
      <c r="A1521" s="355" t="s">
        <v>6862</v>
      </c>
      <c r="B1521" s="355" t="s">
        <v>3039</v>
      </c>
      <c r="D1521" s="355" t="s">
        <v>6863</v>
      </c>
      <c r="E1521" s="355" t="s">
        <v>6826</v>
      </c>
      <c r="G1521" s="355" t="s">
        <v>6827</v>
      </c>
      <c r="O1521" s="355" t="s">
        <v>6863</v>
      </c>
    </row>
    <row r="1522" spans="1:15" s="55" customFormat="1" x14ac:dyDescent="0.25">
      <c r="A1522" s="55" t="s">
        <v>6864</v>
      </c>
      <c r="B1522" s="55" t="s">
        <v>3049</v>
      </c>
      <c r="D1522" s="55" t="s">
        <v>6865</v>
      </c>
      <c r="E1522" s="55" t="s">
        <v>6866</v>
      </c>
      <c r="G1522" s="55" t="s">
        <v>6867</v>
      </c>
      <c r="O1522" s="55" t="s">
        <v>6865</v>
      </c>
    </row>
    <row r="1523" spans="1:15" s="55" customFormat="1" x14ac:dyDescent="0.25">
      <c r="A1523" s="55" t="s">
        <v>6868</v>
      </c>
      <c r="B1523" s="55" t="s">
        <v>3051</v>
      </c>
      <c r="D1523" s="55" t="s">
        <v>6869</v>
      </c>
      <c r="E1523" s="55" t="s">
        <v>6866</v>
      </c>
      <c r="G1523" s="55" t="s">
        <v>6867</v>
      </c>
      <c r="O1523" s="55" t="s">
        <v>6869</v>
      </c>
    </row>
    <row r="1524" spans="1:15" s="55" customFormat="1" x14ac:dyDescent="0.25">
      <c r="A1524" s="55" t="s">
        <v>6870</v>
      </c>
      <c r="B1524" s="55" t="s">
        <v>3064</v>
      </c>
      <c r="D1524" s="55" t="s">
        <v>6871</v>
      </c>
      <c r="E1524" s="55" t="s">
        <v>6866</v>
      </c>
      <c r="G1524" s="55" t="s">
        <v>6867</v>
      </c>
      <c r="O1524" s="55" t="s">
        <v>6871</v>
      </c>
    </row>
    <row r="1525" spans="1:15" s="55" customFormat="1" x14ac:dyDescent="0.25">
      <c r="A1525" s="55" t="s">
        <v>6872</v>
      </c>
      <c r="B1525" s="55" t="s">
        <v>3065</v>
      </c>
      <c r="D1525" s="55" t="s">
        <v>6873</v>
      </c>
      <c r="E1525" s="55" t="s">
        <v>6866</v>
      </c>
      <c r="G1525" s="55" t="s">
        <v>6867</v>
      </c>
      <c r="O1525" s="55" t="s">
        <v>6873</v>
      </c>
    </row>
    <row r="1526" spans="1:15" s="55" customFormat="1" x14ac:dyDescent="0.25">
      <c r="A1526" s="55" t="s">
        <v>6874</v>
      </c>
      <c r="B1526" s="55" t="s">
        <v>3066</v>
      </c>
      <c r="D1526" s="55" t="s">
        <v>6875</v>
      </c>
      <c r="E1526" s="55" t="s">
        <v>6866</v>
      </c>
      <c r="G1526" s="55" t="s">
        <v>6867</v>
      </c>
      <c r="O1526" s="55" t="s">
        <v>6875</v>
      </c>
    </row>
    <row r="1527" spans="1:15" s="55" customFormat="1" x14ac:dyDescent="0.25">
      <c r="A1527" s="55" t="s">
        <v>6876</v>
      </c>
      <c r="B1527" s="55" t="s">
        <v>3067</v>
      </c>
      <c r="D1527" s="55" t="s">
        <v>6877</v>
      </c>
      <c r="E1527" s="55" t="s">
        <v>6866</v>
      </c>
      <c r="G1527" s="55" t="s">
        <v>6867</v>
      </c>
      <c r="O1527" s="55" t="s">
        <v>6877</v>
      </c>
    </row>
    <row r="1528" spans="1:15" s="55" customFormat="1" x14ac:dyDescent="0.25">
      <c r="A1528" s="55" t="s">
        <v>6878</v>
      </c>
      <c r="B1528" s="55" t="s">
        <v>3068</v>
      </c>
      <c r="D1528" s="55" t="s">
        <v>6879</v>
      </c>
      <c r="E1528" s="55" t="s">
        <v>6866</v>
      </c>
      <c r="G1528" s="55" t="s">
        <v>6867</v>
      </c>
      <c r="O1528" s="55" t="s">
        <v>6879</v>
      </c>
    </row>
    <row r="1529" spans="1:15" s="55" customFormat="1" x14ac:dyDescent="0.25">
      <c r="A1529" s="55" t="s">
        <v>6880</v>
      </c>
      <c r="B1529" s="55" t="s">
        <v>3069</v>
      </c>
      <c r="D1529" s="55" t="s">
        <v>6881</v>
      </c>
      <c r="E1529" s="55" t="s">
        <v>6866</v>
      </c>
      <c r="G1529" s="55" t="s">
        <v>6867</v>
      </c>
      <c r="O1529" s="55" t="s">
        <v>6881</v>
      </c>
    </row>
    <row r="1530" spans="1:15" s="55" customFormat="1" x14ac:dyDescent="0.25">
      <c r="A1530" s="55" t="s">
        <v>6882</v>
      </c>
      <c r="B1530" s="55" t="s">
        <v>3070</v>
      </c>
      <c r="D1530" s="55" t="s">
        <v>6883</v>
      </c>
      <c r="E1530" s="55" t="s">
        <v>6866</v>
      </c>
      <c r="G1530" s="55" t="s">
        <v>6867</v>
      </c>
      <c r="O1530" s="55" t="s">
        <v>6883</v>
      </c>
    </row>
    <row r="1531" spans="1:15" s="55" customFormat="1" x14ac:dyDescent="0.25">
      <c r="A1531" s="55" t="s">
        <v>6884</v>
      </c>
      <c r="B1531" s="55" t="s">
        <v>3052</v>
      </c>
      <c r="D1531" s="55" t="s">
        <v>6885</v>
      </c>
      <c r="E1531" s="55" t="s">
        <v>6866</v>
      </c>
      <c r="G1531" s="55" t="s">
        <v>6867</v>
      </c>
      <c r="O1531" s="55" t="s">
        <v>6885</v>
      </c>
    </row>
    <row r="1532" spans="1:15" s="55" customFormat="1" x14ac:dyDescent="0.25">
      <c r="A1532" s="55" t="s">
        <v>6886</v>
      </c>
      <c r="B1532" s="55" t="s">
        <v>3053</v>
      </c>
      <c r="D1532" s="55" t="s">
        <v>6887</v>
      </c>
      <c r="E1532" s="55" t="s">
        <v>6866</v>
      </c>
      <c r="G1532" s="55" t="s">
        <v>6867</v>
      </c>
      <c r="O1532" s="55" t="s">
        <v>6887</v>
      </c>
    </row>
    <row r="1533" spans="1:15" s="55" customFormat="1" x14ac:dyDescent="0.25">
      <c r="A1533" s="55" t="s">
        <v>6888</v>
      </c>
      <c r="B1533" s="55" t="s">
        <v>3061</v>
      </c>
      <c r="D1533" s="55" t="s">
        <v>6889</v>
      </c>
      <c r="E1533" s="55" t="s">
        <v>6866</v>
      </c>
      <c r="G1533" s="55" t="s">
        <v>6867</v>
      </c>
      <c r="O1533" s="55" t="s">
        <v>6889</v>
      </c>
    </row>
    <row r="1534" spans="1:15" s="55" customFormat="1" x14ac:dyDescent="0.25">
      <c r="A1534" s="55" t="s">
        <v>6890</v>
      </c>
      <c r="B1534" s="55" t="s">
        <v>3055</v>
      </c>
      <c r="D1534" s="55" t="s">
        <v>6891</v>
      </c>
      <c r="E1534" s="55" t="s">
        <v>6866</v>
      </c>
      <c r="G1534" s="55" t="s">
        <v>6867</v>
      </c>
      <c r="O1534" s="55" t="s">
        <v>6891</v>
      </c>
    </row>
    <row r="1535" spans="1:15" s="55" customFormat="1" x14ac:dyDescent="0.25">
      <c r="A1535" s="55" t="s">
        <v>6892</v>
      </c>
      <c r="B1535" s="55" t="s">
        <v>3056</v>
      </c>
      <c r="D1535" s="55" t="s">
        <v>6893</v>
      </c>
      <c r="E1535" s="55" t="s">
        <v>6866</v>
      </c>
      <c r="G1535" s="55" t="s">
        <v>6867</v>
      </c>
      <c r="O1535" s="55" t="s">
        <v>6893</v>
      </c>
    </row>
    <row r="1536" spans="1:15" s="55" customFormat="1" x14ac:dyDescent="0.25">
      <c r="A1536" s="55" t="s">
        <v>6894</v>
      </c>
      <c r="B1536" s="55" t="s">
        <v>3057</v>
      </c>
      <c r="D1536" s="55" t="s">
        <v>6895</v>
      </c>
      <c r="E1536" s="55" t="s">
        <v>6866</v>
      </c>
      <c r="G1536" s="55" t="s">
        <v>6867</v>
      </c>
      <c r="O1536" s="55" t="s">
        <v>6895</v>
      </c>
    </row>
    <row r="1537" spans="1:15" s="55" customFormat="1" x14ac:dyDescent="0.25">
      <c r="A1537" s="55" t="s">
        <v>6896</v>
      </c>
      <c r="B1537" s="55" t="s">
        <v>3058</v>
      </c>
      <c r="D1537" s="55" t="s">
        <v>6897</v>
      </c>
      <c r="E1537" s="55" t="s">
        <v>6866</v>
      </c>
      <c r="G1537" s="55" t="s">
        <v>6867</v>
      </c>
      <c r="O1537" s="55" t="s">
        <v>6897</v>
      </c>
    </row>
    <row r="1538" spans="1:15" s="55" customFormat="1" x14ac:dyDescent="0.25">
      <c r="A1538" s="55" t="s">
        <v>6898</v>
      </c>
      <c r="B1538" s="55" t="s">
        <v>3059</v>
      </c>
      <c r="D1538" s="55" t="s">
        <v>6899</v>
      </c>
      <c r="E1538" s="55" t="s">
        <v>6866</v>
      </c>
      <c r="G1538" s="55" t="s">
        <v>6867</v>
      </c>
      <c r="O1538" s="55" t="s">
        <v>6899</v>
      </c>
    </row>
    <row r="1539" spans="1:15" s="55" customFormat="1" x14ac:dyDescent="0.25">
      <c r="A1539" s="55" t="s">
        <v>6900</v>
      </c>
      <c r="B1539" s="55" t="s">
        <v>3060</v>
      </c>
      <c r="D1539" s="55" t="s">
        <v>6901</v>
      </c>
      <c r="E1539" s="55" t="s">
        <v>6866</v>
      </c>
      <c r="G1539" s="55" t="s">
        <v>6867</v>
      </c>
      <c r="O1539" s="55" t="s">
        <v>6901</v>
      </c>
    </row>
    <row r="1540" spans="1:15" s="55" customFormat="1" x14ac:dyDescent="0.25">
      <c r="A1540" s="55" t="s">
        <v>6902</v>
      </c>
      <c r="B1540" s="55" t="s">
        <v>3063</v>
      </c>
      <c r="D1540" s="55" t="s">
        <v>6903</v>
      </c>
      <c r="E1540" s="55" t="s">
        <v>6866</v>
      </c>
      <c r="G1540" s="55" t="s">
        <v>6867</v>
      </c>
      <c r="O1540" s="55" t="s">
        <v>6903</v>
      </c>
    </row>
    <row r="1541" spans="1:15" s="355" customFormat="1" x14ac:dyDescent="0.25">
      <c r="A1541" s="355" t="s">
        <v>6904</v>
      </c>
      <c r="B1541" s="355" t="s">
        <v>3049</v>
      </c>
      <c r="D1541" s="355" t="s">
        <v>6905</v>
      </c>
      <c r="E1541" s="355" t="s">
        <v>6906</v>
      </c>
      <c r="G1541" s="355" t="s">
        <v>6907</v>
      </c>
      <c r="O1541" s="355" t="s">
        <v>6905</v>
      </c>
    </row>
    <row r="1542" spans="1:15" s="355" customFormat="1" x14ac:dyDescent="0.25">
      <c r="A1542" s="355" t="s">
        <v>6908</v>
      </c>
      <c r="B1542" s="355" t="s">
        <v>3051</v>
      </c>
      <c r="D1542" s="355" t="s">
        <v>6909</v>
      </c>
      <c r="E1542" s="355" t="s">
        <v>6906</v>
      </c>
      <c r="G1542" s="355" t="s">
        <v>6907</v>
      </c>
      <c r="O1542" s="355" t="s">
        <v>6909</v>
      </c>
    </row>
    <row r="1543" spans="1:15" s="355" customFormat="1" x14ac:dyDescent="0.25">
      <c r="A1543" s="355" t="s">
        <v>6910</v>
      </c>
      <c r="B1543" s="355" t="s">
        <v>3064</v>
      </c>
      <c r="D1543" s="355" t="s">
        <v>6911</v>
      </c>
      <c r="E1543" s="355" t="s">
        <v>6906</v>
      </c>
      <c r="G1543" s="355" t="s">
        <v>6907</v>
      </c>
      <c r="O1543" s="355" t="s">
        <v>6911</v>
      </c>
    </row>
    <row r="1544" spans="1:15" s="355" customFormat="1" x14ac:dyDescent="0.25">
      <c r="A1544" s="355" t="s">
        <v>6912</v>
      </c>
      <c r="B1544" s="355" t="s">
        <v>3065</v>
      </c>
      <c r="D1544" s="355" t="s">
        <v>6913</v>
      </c>
      <c r="E1544" s="355" t="s">
        <v>6906</v>
      </c>
      <c r="G1544" s="355" t="s">
        <v>6907</v>
      </c>
      <c r="O1544" s="355" t="s">
        <v>6913</v>
      </c>
    </row>
    <row r="1545" spans="1:15" s="355" customFormat="1" x14ac:dyDescent="0.25">
      <c r="A1545" s="355" t="s">
        <v>6914</v>
      </c>
      <c r="B1545" s="355" t="s">
        <v>3066</v>
      </c>
      <c r="D1545" s="355" t="s">
        <v>6915</v>
      </c>
      <c r="E1545" s="355" t="s">
        <v>6906</v>
      </c>
      <c r="G1545" s="355" t="s">
        <v>6907</v>
      </c>
      <c r="O1545" s="355" t="s">
        <v>6915</v>
      </c>
    </row>
    <row r="1546" spans="1:15" s="355" customFormat="1" x14ac:dyDescent="0.25">
      <c r="A1546" s="355" t="s">
        <v>6916</v>
      </c>
      <c r="B1546" s="355" t="s">
        <v>3067</v>
      </c>
      <c r="D1546" s="355" t="s">
        <v>6917</v>
      </c>
      <c r="E1546" s="355" t="s">
        <v>6906</v>
      </c>
      <c r="G1546" s="355" t="s">
        <v>6907</v>
      </c>
      <c r="O1546" s="355" t="s">
        <v>6917</v>
      </c>
    </row>
    <row r="1547" spans="1:15" s="355" customFormat="1" x14ac:dyDescent="0.25">
      <c r="A1547" s="355" t="s">
        <v>6918</v>
      </c>
      <c r="B1547" s="355" t="s">
        <v>3068</v>
      </c>
      <c r="D1547" s="355" t="s">
        <v>6919</v>
      </c>
      <c r="E1547" s="355" t="s">
        <v>6906</v>
      </c>
      <c r="G1547" s="355" t="s">
        <v>6907</v>
      </c>
      <c r="O1547" s="355" t="s">
        <v>6919</v>
      </c>
    </row>
    <row r="1548" spans="1:15" s="355" customFormat="1" x14ac:dyDescent="0.25">
      <c r="A1548" s="355" t="s">
        <v>6920</v>
      </c>
      <c r="B1548" s="355" t="s">
        <v>3069</v>
      </c>
      <c r="D1548" s="355" t="s">
        <v>6921</v>
      </c>
      <c r="E1548" s="355" t="s">
        <v>6906</v>
      </c>
      <c r="G1548" s="355" t="s">
        <v>6907</v>
      </c>
      <c r="O1548" s="355" t="s">
        <v>6921</v>
      </c>
    </row>
    <row r="1549" spans="1:15" s="355" customFormat="1" x14ac:dyDescent="0.25">
      <c r="A1549" s="355" t="s">
        <v>6922</v>
      </c>
      <c r="B1549" s="355" t="s">
        <v>3070</v>
      </c>
      <c r="D1549" s="355" t="s">
        <v>6923</v>
      </c>
      <c r="E1549" s="355" t="s">
        <v>6906</v>
      </c>
      <c r="G1549" s="355" t="s">
        <v>6907</v>
      </c>
      <c r="O1549" s="355" t="s">
        <v>6923</v>
      </c>
    </row>
    <row r="1550" spans="1:15" s="355" customFormat="1" x14ac:dyDescent="0.25">
      <c r="A1550" s="355" t="s">
        <v>6924</v>
      </c>
      <c r="B1550" s="355" t="s">
        <v>3052</v>
      </c>
      <c r="D1550" s="355" t="s">
        <v>6925</v>
      </c>
      <c r="E1550" s="355" t="s">
        <v>6906</v>
      </c>
      <c r="G1550" s="355" t="s">
        <v>6907</v>
      </c>
      <c r="O1550" s="355" t="s">
        <v>6925</v>
      </c>
    </row>
    <row r="1551" spans="1:15" s="355" customFormat="1" x14ac:dyDescent="0.25">
      <c r="A1551" s="355" t="s">
        <v>6926</v>
      </c>
      <c r="B1551" s="355" t="s">
        <v>3053</v>
      </c>
      <c r="D1551" s="355" t="s">
        <v>6927</v>
      </c>
      <c r="E1551" s="355" t="s">
        <v>6906</v>
      </c>
      <c r="G1551" s="355" t="s">
        <v>6907</v>
      </c>
      <c r="O1551" s="355" t="s">
        <v>6927</v>
      </c>
    </row>
    <row r="1552" spans="1:15" s="355" customFormat="1" x14ac:dyDescent="0.25">
      <c r="A1552" s="355" t="s">
        <v>6928</v>
      </c>
      <c r="B1552" s="355" t="s">
        <v>3061</v>
      </c>
      <c r="D1552" s="355" t="s">
        <v>6929</v>
      </c>
      <c r="E1552" s="355" t="s">
        <v>6906</v>
      </c>
      <c r="G1552" s="355" t="s">
        <v>6907</v>
      </c>
      <c r="O1552" s="355" t="s">
        <v>6929</v>
      </c>
    </row>
    <row r="1553" spans="1:15" s="355" customFormat="1" x14ac:dyDescent="0.25">
      <c r="A1553" s="355" t="s">
        <v>6930</v>
      </c>
      <c r="B1553" s="355" t="s">
        <v>3055</v>
      </c>
      <c r="D1553" s="355" t="s">
        <v>6931</v>
      </c>
      <c r="E1553" s="355" t="s">
        <v>6906</v>
      </c>
      <c r="G1553" s="355" t="s">
        <v>6907</v>
      </c>
      <c r="O1553" s="355" t="s">
        <v>6931</v>
      </c>
    </row>
    <row r="1554" spans="1:15" s="355" customFormat="1" x14ac:dyDescent="0.25">
      <c r="A1554" s="355" t="s">
        <v>6932</v>
      </c>
      <c r="B1554" s="355" t="s">
        <v>3056</v>
      </c>
      <c r="D1554" s="355" t="s">
        <v>6933</v>
      </c>
      <c r="E1554" s="355" t="s">
        <v>6906</v>
      </c>
      <c r="G1554" s="355" t="s">
        <v>6907</v>
      </c>
      <c r="O1554" s="355" t="s">
        <v>6933</v>
      </c>
    </row>
    <row r="1555" spans="1:15" s="355" customFormat="1" x14ac:dyDescent="0.25">
      <c r="A1555" s="355" t="s">
        <v>6934</v>
      </c>
      <c r="B1555" s="355" t="s">
        <v>3057</v>
      </c>
      <c r="D1555" s="355" t="s">
        <v>6935</v>
      </c>
      <c r="E1555" s="355" t="s">
        <v>6906</v>
      </c>
      <c r="G1555" s="355" t="s">
        <v>6907</v>
      </c>
      <c r="O1555" s="355" t="s">
        <v>6935</v>
      </c>
    </row>
    <row r="1556" spans="1:15" s="355" customFormat="1" x14ac:dyDescent="0.25">
      <c r="A1556" s="355" t="s">
        <v>6936</v>
      </c>
      <c r="B1556" s="355" t="s">
        <v>3058</v>
      </c>
      <c r="D1556" s="355" t="s">
        <v>6937</v>
      </c>
      <c r="E1556" s="355" t="s">
        <v>6906</v>
      </c>
      <c r="G1556" s="355" t="s">
        <v>6907</v>
      </c>
      <c r="O1556" s="355" t="s">
        <v>6937</v>
      </c>
    </row>
    <row r="1557" spans="1:15" s="355" customFormat="1" x14ac:dyDescent="0.25">
      <c r="A1557" s="355" t="s">
        <v>6938</v>
      </c>
      <c r="B1557" s="355" t="s">
        <v>3059</v>
      </c>
      <c r="D1557" s="355" t="s">
        <v>6939</v>
      </c>
      <c r="E1557" s="355" t="s">
        <v>6906</v>
      </c>
      <c r="G1557" s="355" t="s">
        <v>6907</v>
      </c>
      <c r="O1557" s="355" t="s">
        <v>6939</v>
      </c>
    </row>
    <row r="1558" spans="1:15" s="355" customFormat="1" x14ac:dyDescent="0.25">
      <c r="A1558" s="355" t="s">
        <v>6940</v>
      </c>
      <c r="B1558" s="355" t="s">
        <v>3060</v>
      </c>
      <c r="D1558" s="355" t="s">
        <v>6941</v>
      </c>
      <c r="E1558" s="355" t="s">
        <v>6906</v>
      </c>
      <c r="G1558" s="355" t="s">
        <v>6907</v>
      </c>
      <c r="O1558" s="355" t="s">
        <v>6941</v>
      </c>
    </row>
    <row r="1559" spans="1:15" s="355" customFormat="1" x14ac:dyDescent="0.25">
      <c r="A1559" s="355" t="s">
        <v>6942</v>
      </c>
      <c r="B1559" s="355" t="s">
        <v>3063</v>
      </c>
      <c r="D1559" s="355" t="s">
        <v>6943</v>
      </c>
      <c r="E1559" s="355" t="s">
        <v>6906</v>
      </c>
      <c r="G1559" s="355" t="s">
        <v>6907</v>
      </c>
      <c r="O1559" s="355" t="s">
        <v>6943</v>
      </c>
    </row>
    <row r="1560" spans="1:15" s="355" customFormat="1" x14ac:dyDescent="0.25">
      <c r="A1560" s="355" t="s">
        <v>6944</v>
      </c>
      <c r="B1560" s="355" t="s">
        <v>3049</v>
      </c>
      <c r="D1560" s="355" t="s">
        <v>6945</v>
      </c>
      <c r="E1560" s="355" t="s">
        <v>6946</v>
      </c>
      <c r="G1560" s="355" t="s">
        <v>6947</v>
      </c>
      <c r="O1560" s="355" t="s">
        <v>6945</v>
      </c>
    </row>
    <row r="1561" spans="1:15" s="355" customFormat="1" x14ac:dyDescent="0.25">
      <c r="A1561" s="355" t="s">
        <v>6948</v>
      </c>
      <c r="B1561" s="355" t="s">
        <v>3051</v>
      </c>
      <c r="D1561" s="355" t="s">
        <v>6949</v>
      </c>
      <c r="E1561" s="355" t="s">
        <v>6946</v>
      </c>
      <c r="G1561" s="355" t="s">
        <v>6947</v>
      </c>
      <c r="O1561" s="355" t="s">
        <v>6949</v>
      </c>
    </row>
    <row r="1562" spans="1:15" s="355" customFormat="1" x14ac:dyDescent="0.25">
      <c r="A1562" s="355" t="s">
        <v>6950</v>
      </c>
      <c r="B1562" s="355" t="s">
        <v>3064</v>
      </c>
      <c r="D1562" s="355" t="s">
        <v>6951</v>
      </c>
      <c r="E1562" s="355" t="s">
        <v>6946</v>
      </c>
      <c r="G1562" s="355" t="s">
        <v>6947</v>
      </c>
      <c r="O1562" s="355" t="s">
        <v>6951</v>
      </c>
    </row>
    <row r="1563" spans="1:15" s="355" customFormat="1" x14ac:dyDescent="0.25">
      <c r="A1563" s="355" t="s">
        <v>6952</v>
      </c>
      <c r="B1563" s="355" t="s">
        <v>3065</v>
      </c>
      <c r="D1563" s="355" t="s">
        <v>6953</v>
      </c>
      <c r="E1563" s="355" t="s">
        <v>6946</v>
      </c>
      <c r="G1563" s="355" t="s">
        <v>6947</v>
      </c>
      <c r="O1563" s="355" t="s">
        <v>6953</v>
      </c>
    </row>
    <row r="1564" spans="1:15" s="355" customFormat="1" x14ac:dyDescent="0.25">
      <c r="A1564" s="355" t="s">
        <v>6954</v>
      </c>
      <c r="B1564" s="355" t="s">
        <v>3066</v>
      </c>
      <c r="D1564" s="355" t="s">
        <v>6955</v>
      </c>
      <c r="E1564" s="355" t="s">
        <v>6946</v>
      </c>
      <c r="G1564" s="355" t="s">
        <v>6947</v>
      </c>
      <c r="O1564" s="355" t="s">
        <v>6955</v>
      </c>
    </row>
    <row r="1565" spans="1:15" s="355" customFormat="1" x14ac:dyDescent="0.25">
      <c r="A1565" s="355" t="s">
        <v>6956</v>
      </c>
      <c r="B1565" s="355" t="s">
        <v>3067</v>
      </c>
      <c r="D1565" s="355" t="s">
        <v>6957</v>
      </c>
      <c r="E1565" s="355" t="s">
        <v>6946</v>
      </c>
      <c r="G1565" s="355" t="s">
        <v>6947</v>
      </c>
      <c r="O1565" s="355" t="s">
        <v>6957</v>
      </c>
    </row>
    <row r="1566" spans="1:15" s="355" customFormat="1" x14ac:dyDescent="0.25">
      <c r="A1566" s="355" t="s">
        <v>6958</v>
      </c>
      <c r="B1566" s="355" t="s">
        <v>3068</v>
      </c>
      <c r="D1566" s="355" t="s">
        <v>6959</v>
      </c>
      <c r="E1566" s="355" t="s">
        <v>6946</v>
      </c>
      <c r="G1566" s="355" t="s">
        <v>6947</v>
      </c>
      <c r="O1566" s="355" t="s">
        <v>6959</v>
      </c>
    </row>
    <row r="1567" spans="1:15" s="355" customFormat="1" x14ac:dyDescent="0.25">
      <c r="A1567" s="355" t="s">
        <v>6960</v>
      </c>
      <c r="B1567" s="355" t="s">
        <v>3069</v>
      </c>
      <c r="D1567" s="355" t="s">
        <v>6961</v>
      </c>
      <c r="E1567" s="355" t="s">
        <v>6946</v>
      </c>
      <c r="G1567" s="355" t="s">
        <v>6947</v>
      </c>
      <c r="O1567" s="355" t="s">
        <v>6961</v>
      </c>
    </row>
    <row r="1568" spans="1:15" s="355" customFormat="1" x14ac:dyDescent="0.25">
      <c r="A1568" s="355" t="s">
        <v>6962</v>
      </c>
      <c r="B1568" s="355" t="s">
        <v>3070</v>
      </c>
      <c r="D1568" s="355" t="s">
        <v>6963</v>
      </c>
      <c r="E1568" s="355" t="s">
        <v>6946</v>
      </c>
      <c r="G1568" s="355" t="s">
        <v>6947</v>
      </c>
      <c r="O1568" s="355" t="s">
        <v>6963</v>
      </c>
    </row>
    <row r="1569" spans="1:15" s="355" customFormat="1" x14ac:dyDescent="0.25">
      <c r="A1569" s="355" t="s">
        <v>6964</v>
      </c>
      <c r="B1569" s="355" t="s">
        <v>3052</v>
      </c>
      <c r="D1569" s="355" t="s">
        <v>6965</v>
      </c>
      <c r="E1569" s="355" t="s">
        <v>6946</v>
      </c>
      <c r="G1569" s="355" t="s">
        <v>6947</v>
      </c>
      <c r="O1569" s="355" t="s">
        <v>6965</v>
      </c>
    </row>
    <row r="1570" spans="1:15" s="355" customFormat="1" x14ac:dyDescent="0.25">
      <c r="A1570" s="355" t="s">
        <v>6966</v>
      </c>
      <c r="B1570" s="355" t="s">
        <v>3053</v>
      </c>
      <c r="D1570" s="355" t="s">
        <v>6967</v>
      </c>
      <c r="E1570" s="355" t="s">
        <v>6946</v>
      </c>
      <c r="G1570" s="355" t="s">
        <v>6947</v>
      </c>
      <c r="O1570" s="355" t="s">
        <v>6967</v>
      </c>
    </row>
    <row r="1571" spans="1:15" s="355" customFormat="1" x14ac:dyDescent="0.25">
      <c r="A1571" s="355" t="s">
        <v>6968</v>
      </c>
      <c r="B1571" s="355" t="s">
        <v>3061</v>
      </c>
      <c r="D1571" s="355" t="s">
        <v>6969</v>
      </c>
      <c r="E1571" s="355" t="s">
        <v>6946</v>
      </c>
      <c r="G1571" s="355" t="s">
        <v>6947</v>
      </c>
      <c r="O1571" s="355" t="s">
        <v>6969</v>
      </c>
    </row>
    <row r="1572" spans="1:15" s="355" customFormat="1" x14ac:dyDescent="0.25">
      <c r="A1572" s="355" t="s">
        <v>6970</v>
      </c>
      <c r="B1572" s="355" t="s">
        <v>3055</v>
      </c>
      <c r="D1572" s="355" t="s">
        <v>6971</v>
      </c>
      <c r="E1572" s="355" t="s">
        <v>6946</v>
      </c>
      <c r="G1572" s="355" t="s">
        <v>6947</v>
      </c>
      <c r="O1572" s="355" t="s">
        <v>6971</v>
      </c>
    </row>
    <row r="1573" spans="1:15" s="355" customFormat="1" x14ac:dyDescent="0.25">
      <c r="A1573" s="355" t="s">
        <v>6972</v>
      </c>
      <c r="B1573" s="355" t="s">
        <v>3056</v>
      </c>
      <c r="D1573" s="355" t="s">
        <v>6973</v>
      </c>
      <c r="E1573" s="355" t="s">
        <v>6946</v>
      </c>
      <c r="G1573" s="355" t="s">
        <v>6947</v>
      </c>
      <c r="O1573" s="355" t="s">
        <v>6973</v>
      </c>
    </row>
    <row r="1574" spans="1:15" s="355" customFormat="1" x14ac:dyDescent="0.25">
      <c r="A1574" s="355" t="s">
        <v>6974</v>
      </c>
      <c r="B1574" s="355" t="s">
        <v>3057</v>
      </c>
      <c r="D1574" s="355" t="s">
        <v>6975</v>
      </c>
      <c r="E1574" s="355" t="s">
        <v>6946</v>
      </c>
      <c r="G1574" s="355" t="s">
        <v>6947</v>
      </c>
      <c r="O1574" s="355" t="s">
        <v>6975</v>
      </c>
    </row>
    <row r="1575" spans="1:15" s="355" customFormat="1" x14ac:dyDescent="0.25">
      <c r="A1575" s="355" t="s">
        <v>6976</v>
      </c>
      <c r="B1575" s="355" t="s">
        <v>3058</v>
      </c>
      <c r="D1575" s="355" t="s">
        <v>6977</v>
      </c>
      <c r="E1575" s="355" t="s">
        <v>6946</v>
      </c>
      <c r="G1575" s="355" t="s">
        <v>6947</v>
      </c>
      <c r="O1575" s="355" t="s">
        <v>6977</v>
      </c>
    </row>
    <row r="1576" spans="1:15" s="355" customFormat="1" x14ac:dyDescent="0.25">
      <c r="A1576" s="355" t="s">
        <v>6978</v>
      </c>
      <c r="B1576" s="355" t="s">
        <v>3059</v>
      </c>
      <c r="D1576" s="355" t="s">
        <v>6979</v>
      </c>
      <c r="E1576" s="355" t="s">
        <v>6946</v>
      </c>
      <c r="G1576" s="355" t="s">
        <v>6947</v>
      </c>
      <c r="O1576" s="355" t="s">
        <v>6979</v>
      </c>
    </row>
    <row r="1577" spans="1:15" s="355" customFormat="1" x14ac:dyDescent="0.25">
      <c r="A1577" s="355" t="s">
        <v>6980</v>
      </c>
      <c r="B1577" s="355" t="s">
        <v>3060</v>
      </c>
      <c r="D1577" s="355" t="s">
        <v>6981</v>
      </c>
      <c r="E1577" s="355" t="s">
        <v>6946</v>
      </c>
      <c r="G1577" s="355" t="s">
        <v>6947</v>
      </c>
      <c r="O1577" s="355" t="s">
        <v>6981</v>
      </c>
    </row>
    <row r="1578" spans="1:15" s="355" customFormat="1" x14ac:dyDescent="0.25">
      <c r="A1578" s="355" t="s">
        <v>6982</v>
      </c>
      <c r="B1578" s="355" t="s">
        <v>3063</v>
      </c>
      <c r="D1578" s="355" t="s">
        <v>6983</v>
      </c>
      <c r="E1578" s="355" t="s">
        <v>6946</v>
      </c>
      <c r="G1578" s="355" t="s">
        <v>6947</v>
      </c>
      <c r="O1578" s="355" t="s">
        <v>6983</v>
      </c>
    </row>
    <row r="1579" spans="1:15" s="355" customFormat="1" x14ac:dyDescent="0.25">
      <c r="A1579" s="355" t="s">
        <v>6984</v>
      </c>
      <c r="B1579" s="355" t="s">
        <v>3049</v>
      </c>
      <c r="D1579" s="355" t="s">
        <v>6985</v>
      </c>
      <c r="E1579" s="355" t="s">
        <v>6986</v>
      </c>
      <c r="G1579" s="355" t="s">
        <v>6987</v>
      </c>
      <c r="O1579" s="355" t="s">
        <v>6985</v>
      </c>
    </row>
    <row r="1580" spans="1:15" s="355" customFormat="1" x14ac:dyDescent="0.25">
      <c r="A1580" s="355" t="s">
        <v>6988</v>
      </c>
      <c r="B1580" s="355" t="s">
        <v>3051</v>
      </c>
      <c r="D1580" s="355" t="s">
        <v>6989</v>
      </c>
      <c r="E1580" s="355" t="s">
        <v>6986</v>
      </c>
      <c r="G1580" s="355" t="s">
        <v>6987</v>
      </c>
      <c r="O1580" s="355" t="s">
        <v>6989</v>
      </c>
    </row>
    <row r="1581" spans="1:15" s="355" customFormat="1" x14ac:dyDescent="0.25">
      <c r="A1581" s="355" t="s">
        <v>6990</v>
      </c>
      <c r="B1581" s="355" t="s">
        <v>3064</v>
      </c>
      <c r="D1581" s="355" t="s">
        <v>6991</v>
      </c>
      <c r="E1581" s="355" t="s">
        <v>6986</v>
      </c>
      <c r="G1581" s="355" t="s">
        <v>6987</v>
      </c>
      <c r="O1581" s="355" t="s">
        <v>6991</v>
      </c>
    </row>
    <row r="1582" spans="1:15" s="355" customFormat="1" x14ac:dyDescent="0.25">
      <c r="A1582" s="355" t="s">
        <v>6992</v>
      </c>
      <c r="B1582" s="355" t="s">
        <v>3065</v>
      </c>
      <c r="D1582" s="355" t="s">
        <v>6993</v>
      </c>
      <c r="E1582" s="355" t="s">
        <v>6986</v>
      </c>
      <c r="G1582" s="355" t="s">
        <v>6987</v>
      </c>
      <c r="O1582" s="355" t="s">
        <v>6993</v>
      </c>
    </row>
    <row r="1583" spans="1:15" s="355" customFormat="1" x14ac:dyDescent="0.25">
      <c r="A1583" s="355" t="s">
        <v>6994</v>
      </c>
      <c r="B1583" s="355" t="s">
        <v>3066</v>
      </c>
      <c r="D1583" s="355" t="s">
        <v>6995</v>
      </c>
      <c r="E1583" s="355" t="s">
        <v>6986</v>
      </c>
      <c r="G1583" s="355" t="s">
        <v>6987</v>
      </c>
      <c r="O1583" s="355" t="s">
        <v>6995</v>
      </c>
    </row>
    <row r="1584" spans="1:15" s="355" customFormat="1" x14ac:dyDescent="0.25">
      <c r="A1584" s="355" t="s">
        <v>6996</v>
      </c>
      <c r="B1584" s="355" t="s">
        <v>3067</v>
      </c>
      <c r="D1584" s="355" t="s">
        <v>6997</v>
      </c>
      <c r="E1584" s="355" t="s">
        <v>6986</v>
      </c>
      <c r="G1584" s="355" t="s">
        <v>6987</v>
      </c>
      <c r="O1584" s="355" t="s">
        <v>6997</v>
      </c>
    </row>
    <row r="1585" spans="1:15" s="355" customFormat="1" x14ac:dyDescent="0.25">
      <c r="A1585" s="355" t="s">
        <v>6998</v>
      </c>
      <c r="B1585" s="355" t="s">
        <v>3068</v>
      </c>
      <c r="D1585" s="355" t="s">
        <v>6999</v>
      </c>
      <c r="E1585" s="355" t="s">
        <v>6986</v>
      </c>
      <c r="G1585" s="355" t="s">
        <v>6987</v>
      </c>
      <c r="O1585" s="355" t="s">
        <v>6999</v>
      </c>
    </row>
    <row r="1586" spans="1:15" s="355" customFormat="1" x14ac:dyDescent="0.25">
      <c r="A1586" s="355" t="s">
        <v>7000</v>
      </c>
      <c r="B1586" s="355" t="s">
        <v>3069</v>
      </c>
      <c r="D1586" s="355" t="s">
        <v>7001</v>
      </c>
      <c r="E1586" s="355" t="s">
        <v>6986</v>
      </c>
      <c r="G1586" s="355" t="s">
        <v>6987</v>
      </c>
      <c r="O1586" s="355" t="s">
        <v>7001</v>
      </c>
    </row>
    <row r="1587" spans="1:15" s="355" customFormat="1" x14ac:dyDescent="0.25">
      <c r="A1587" s="355" t="s">
        <v>7002</v>
      </c>
      <c r="B1587" s="355" t="s">
        <v>3070</v>
      </c>
      <c r="D1587" s="355" t="s">
        <v>7003</v>
      </c>
      <c r="E1587" s="355" t="s">
        <v>6986</v>
      </c>
      <c r="G1587" s="355" t="s">
        <v>6987</v>
      </c>
      <c r="O1587" s="355" t="s">
        <v>7003</v>
      </c>
    </row>
    <row r="1588" spans="1:15" s="355" customFormat="1" x14ac:dyDescent="0.25">
      <c r="A1588" s="355" t="s">
        <v>7004</v>
      </c>
      <c r="B1588" s="355" t="s">
        <v>3052</v>
      </c>
      <c r="D1588" s="355" t="s">
        <v>7005</v>
      </c>
      <c r="E1588" s="355" t="s">
        <v>6986</v>
      </c>
      <c r="G1588" s="355" t="s">
        <v>6987</v>
      </c>
      <c r="O1588" s="355" t="s">
        <v>7005</v>
      </c>
    </row>
    <row r="1589" spans="1:15" s="355" customFormat="1" x14ac:dyDescent="0.25">
      <c r="A1589" s="355" t="s">
        <v>7006</v>
      </c>
      <c r="B1589" s="355" t="s">
        <v>3053</v>
      </c>
      <c r="D1589" s="355" t="s">
        <v>7007</v>
      </c>
      <c r="E1589" s="355" t="s">
        <v>6986</v>
      </c>
      <c r="G1589" s="355" t="s">
        <v>6987</v>
      </c>
      <c r="O1589" s="355" t="s">
        <v>7007</v>
      </c>
    </row>
    <row r="1590" spans="1:15" s="355" customFormat="1" x14ac:dyDescent="0.25">
      <c r="A1590" s="355" t="s">
        <v>7008</v>
      </c>
      <c r="B1590" s="355" t="s">
        <v>3061</v>
      </c>
      <c r="D1590" s="355" t="s">
        <v>7009</v>
      </c>
      <c r="E1590" s="355" t="s">
        <v>6986</v>
      </c>
      <c r="G1590" s="355" t="s">
        <v>6987</v>
      </c>
      <c r="O1590" s="355" t="s">
        <v>7009</v>
      </c>
    </row>
    <row r="1591" spans="1:15" s="355" customFormat="1" x14ac:dyDescent="0.25">
      <c r="A1591" s="355" t="s">
        <v>7010</v>
      </c>
      <c r="B1591" s="355" t="s">
        <v>3055</v>
      </c>
      <c r="D1591" s="355" t="s">
        <v>7011</v>
      </c>
      <c r="E1591" s="355" t="s">
        <v>6986</v>
      </c>
      <c r="G1591" s="355" t="s">
        <v>6987</v>
      </c>
      <c r="O1591" s="355" t="s">
        <v>7011</v>
      </c>
    </row>
    <row r="1592" spans="1:15" s="355" customFormat="1" x14ac:dyDescent="0.25">
      <c r="A1592" s="355" t="s">
        <v>7012</v>
      </c>
      <c r="B1592" s="355" t="s">
        <v>3056</v>
      </c>
      <c r="D1592" s="355" t="s">
        <v>7013</v>
      </c>
      <c r="E1592" s="355" t="s">
        <v>6986</v>
      </c>
      <c r="G1592" s="355" t="s">
        <v>6987</v>
      </c>
      <c r="O1592" s="355" t="s">
        <v>7013</v>
      </c>
    </row>
    <row r="1593" spans="1:15" s="355" customFormat="1" x14ac:dyDescent="0.25">
      <c r="A1593" s="355" t="s">
        <v>7014</v>
      </c>
      <c r="B1593" s="355" t="s">
        <v>3057</v>
      </c>
      <c r="D1593" s="355" t="s">
        <v>7015</v>
      </c>
      <c r="E1593" s="355" t="s">
        <v>6986</v>
      </c>
      <c r="G1593" s="355" t="s">
        <v>6987</v>
      </c>
      <c r="O1593" s="355" t="s">
        <v>7015</v>
      </c>
    </row>
    <row r="1594" spans="1:15" s="355" customFormat="1" x14ac:dyDescent="0.25">
      <c r="A1594" s="355" t="s">
        <v>7016</v>
      </c>
      <c r="B1594" s="355" t="s">
        <v>3058</v>
      </c>
      <c r="D1594" s="355" t="s">
        <v>7017</v>
      </c>
      <c r="E1594" s="355" t="s">
        <v>6986</v>
      </c>
      <c r="G1594" s="355" t="s">
        <v>6987</v>
      </c>
      <c r="O1594" s="355" t="s">
        <v>7017</v>
      </c>
    </row>
    <row r="1595" spans="1:15" s="355" customFormat="1" x14ac:dyDescent="0.25">
      <c r="A1595" s="355" t="s">
        <v>7018</v>
      </c>
      <c r="B1595" s="355" t="s">
        <v>3059</v>
      </c>
      <c r="D1595" s="355" t="s">
        <v>7019</v>
      </c>
      <c r="E1595" s="355" t="s">
        <v>6986</v>
      </c>
      <c r="G1595" s="355" t="s">
        <v>6987</v>
      </c>
      <c r="O1595" s="355" t="s">
        <v>7019</v>
      </c>
    </row>
    <row r="1596" spans="1:15" s="355" customFormat="1" x14ac:dyDescent="0.25">
      <c r="A1596" s="355" t="s">
        <v>7020</v>
      </c>
      <c r="B1596" s="355" t="s">
        <v>3060</v>
      </c>
      <c r="D1596" s="355" t="s">
        <v>7021</v>
      </c>
      <c r="E1596" s="355" t="s">
        <v>6986</v>
      </c>
      <c r="G1596" s="355" t="s">
        <v>6987</v>
      </c>
      <c r="O1596" s="355" t="s">
        <v>7021</v>
      </c>
    </row>
    <row r="1597" spans="1:15" s="355" customFormat="1" x14ac:dyDescent="0.25">
      <c r="A1597" s="355" t="s">
        <v>7022</v>
      </c>
      <c r="B1597" s="355" t="s">
        <v>3063</v>
      </c>
      <c r="D1597" s="355" t="s">
        <v>7023</v>
      </c>
      <c r="E1597" s="355" t="s">
        <v>6986</v>
      </c>
      <c r="G1597" s="355" t="s">
        <v>6987</v>
      </c>
      <c r="O1597" s="355" t="s">
        <v>7023</v>
      </c>
    </row>
    <row r="1598" spans="1:15" s="355" customFormat="1" x14ac:dyDescent="0.25">
      <c r="A1598" s="355" t="s">
        <v>7024</v>
      </c>
      <c r="B1598" s="355" t="s">
        <v>3049</v>
      </c>
      <c r="D1598" s="355" t="s">
        <v>7025</v>
      </c>
      <c r="E1598" s="355" t="s">
        <v>7026</v>
      </c>
      <c r="G1598" s="355" t="s">
        <v>7027</v>
      </c>
      <c r="O1598" s="355" t="s">
        <v>7025</v>
      </c>
    </row>
    <row r="1599" spans="1:15" s="355" customFormat="1" x14ac:dyDescent="0.25">
      <c r="A1599" s="355" t="s">
        <v>7028</v>
      </c>
      <c r="B1599" s="355" t="s">
        <v>3051</v>
      </c>
      <c r="D1599" s="355" t="s">
        <v>7029</v>
      </c>
      <c r="E1599" s="355" t="s">
        <v>7026</v>
      </c>
      <c r="G1599" s="355" t="s">
        <v>7027</v>
      </c>
      <c r="O1599" s="355" t="s">
        <v>7029</v>
      </c>
    </row>
    <row r="1600" spans="1:15" s="355" customFormat="1" x14ac:dyDescent="0.25">
      <c r="A1600" s="355" t="s">
        <v>7030</v>
      </c>
      <c r="B1600" s="355" t="s">
        <v>3064</v>
      </c>
      <c r="D1600" s="355" t="s">
        <v>7031</v>
      </c>
      <c r="E1600" s="355" t="s">
        <v>7026</v>
      </c>
      <c r="G1600" s="355" t="s">
        <v>7027</v>
      </c>
      <c r="O1600" s="355" t="s">
        <v>7031</v>
      </c>
    </row>
    <row r="1601" spans="1:15" s="355" customFormat="1" x14ac:dyDescent="0.25">
      <c r="A1601" s="355" t="s">
        <v>7032</v>
      </c>
      <c r="B1601" s="355" t="s">
        <v>3065</v>
      </c>
      <c r="D1601" s="355" t="s">
        <v>7033</v>
      </c>
      <c r="E1601" s="355" t="s">
        <v>7026</v>
      </c>
      <c r="G1601" s="355" t="s">
        <v>7027</v>
      </c>
      <c r="O1601" s="355" t="s">
        <v>7033</v>
      </c>
    </row>
    <row r="1602" spans="1:15" s="355" customFormat="1" x14ac:dyDescent="0.25">
      <c r="A1602" s="355" t="s">
        <v>7034</v>
      </c>
      <c r="B1602" s="355" t="s">
        <v>3066</v>
      </c>
      <c r="D1602" s="355" t="s">
        <v>7035</v>
      </c>
      <c r="E1602" s="355" t="s">
        <v>7026</v>
      </c>
      <c r="G1602" s="355" t="s">
        <v>7027</v>
      </c>
      <c r="O1602" s="355" t="s">
        <v>7035</v>
      </c>
    </row>
    <row r="1603" spans="1:15" s="355" customFormat="1" x14ac:dyDescent="0.25">
      <c r="A1603" s="355" t="s">
        <v>7036</v>
      </c>
      <c r="B1603" s="355" t="s">
        <v>3067</v>
      </c>
      <c r="D1603" s="355" t="s">
        <v>7037</v>
      </c>
      <c r="E1603" s="355" t="s">
        <v>7026</v>
      </c>
      <c r="G1603" s="355" t="s">
        <v>7027</v>
      </c>
      <c r="O1603" s="355" t="s">
        <v>7037</v>
      </c>
    </row>
    <row r="1604" spans="1:15" s="355" customFormat="1" x14ac:dyDescent="0.25">
      <c r="A1604" s="355" t="s">
        <v>7038</v>
      </c>
      <c r="B1604" s="355" t="s">
        <v>3068</v>
      </c>
      <c r="D1604" s="355" t="s">
        <v>7039</v>
      </c>
      <c r="E1604" s="355" t="s">
        <v>7026</v>
      </c>
      <c r="G1604" s="355" t="s">
        <v>7027</v>
      </c>
      <c r="O1604" s="355" t="s">
        <v>7039</v>
      </c>
    </row>
    <row r="1605" spans="1:15" s="355" customFormat="1" x14ac:dyDescent="0.25">
      <c r="A1605" s="355" t="s">
        <v>7040</v>
      </c>
      <c r="B1605" s="355" t="s">
        <v>3069</v>
      </c>
      <c r="D1605" s="355" t="s">
        <v>7041</v>
      </c>
      <c r="E1605" s="355" t="s">
        <v>7026</v>
      </c>
      <c r="G1605" s="355" t="s">
        <v>7027</v>
      </c>
      <c r="O1605" s="355" t="s">
        <v>7041</v>
      </c>
    </row>
    <row r="1606" spans="1:15" s="355" customFormat="1" x14ac:dyDescent="0.25">
      <c r="A1606" s="355" t="s">
        <v>7042</v>
      </c>
      <c r="B1606" s="355" t="s">
        <v>3070</v>
      </c>
      <c r="D1606" s="355" t="s">
        <v>7043</v>
      </c>
      <c r="E1606" s="355" t="s">
        <v>7026</v>
      </c>
      <c r="G1606" s="355" t="s">
        <v>7027</v>
      </c>
      <c r="O1606" s="355" t="s">
        <v>7043</v>
      </c>
    </row>
    <row r="1607" spans="1:15" s="355" customFormat="1" x14ac:dyDescent="0.25">
      <c r="A1607" s="355" t="s">
        <v>7044</v>
      </c>
      <c r="B1607" s="355" t="s">
        <v>3052</v>
      </c>
      <c r="D1607" s="355" t="s">
        <v>7045</v>
      </c>
      <c r="E1607" s="355" t="s">
        <v>7026</v>
      </c>
      <c r="G1607" s="355" t="s">
        <v>7027</v>
      </c>
      <c r="O1607" s="355" t="s">
        <v>7045</v>
      </c>
    </row>
    <row r="1608" spans="1:15" s="355" customFormat="1" x14ac:dyDescent="0.25">
      <c r="A1608" s="355" t="s">
        <v>7046</v>
      </c>
      <c r="B1608" s="355" t="s">
        <v>3053</v>
      </c>
      <c r="D1608" s="355" t="s">
        <v>7047</v>
      </c>
      <c r="E1608" s="355" t="s">
        <v>7026</v>
      </c>
      <c r="G1608" s="355" t="s">
        <v>7027</v>
      </c>
      <c r="O1608" s="355" t="s">
        <v>7047</v>
      </c>
    </row>
    <row r="1609" spans="1:15" s="355" customFormat="1" x14ac:dyDescent="0.25">
      <c r="A1609" s="355" t="s">
        <v>7048</v>
      </c>
      <c r="B1609" s="355" t="s">
        <v>3061</v>
      </c>
      <c r="D1609" s="355" t="s">
        <v>7049</v>
      </c>
      <c r="E1609" s="355" t="s">
        <v>7026</v>
      </c>
      <c r="G1609" s="355" t="s">
        <v>7027</v>
      </c>
      <c r="O1609" s="355" t="s">
        <v>7049</v>
      </c>
    </row>
    <row r="1610" spans="1:15" s="355" customFormat="1" x14ac:dyDescent="0.25">
      <c r="A1610" s="355" t="s">
        <v>7050</v>
      </c>
      <c r="B1610" s="355" t="s">
        <v>3055</v>
      </c>
      <c r="D1610" s="355" t="s">
        <v>7051</v>
      </c>
      <c r="E1610" s="355" t="s">
        <v>7026</v>
      </c>
      <c r="G1610" s="355" t="s">
        <v>7027</v>
      </c>
      <c r="O1610" s="355" t="s">
        <v>7051</v>
      </c>
    </row>
    <row r="1611" spans="1:15" s="355" customFormat="1" x14ac:dyDescent="0.25">
      <c r="A1611" s="355" t="s">
        <v>7052</v>
      </c>
      <c r="B1611" s="355" t="s">
        <v>3056</v>
      </c>
      <c r="D1611" s="355" t="s">
        <v>7053</v>
      </c>
      <c r="E1611" s="355" t="s">
        <v>7026</v>
      </c>
      <c r="G1611" s="355" t="s">
        <v>7027</v>
      </c>
      <c r="O1611" s="355" t="s">
        <v>7053</v>
      </c>
    </row>
    <row r="1612" spans="1:15" s="355" customFormat="1" x14ac:dyDescent="0.25">
      <c r="A1612" s="355" t="s">
        <v>7054</v>
      </c>
      <c r="B1612" s="355" t="s">
        <v>3057</v>
      </c>
      <c r="D1612" s="355" t="s">
        <v>7055</v>
      </c>
      <c r="E1612" s="355" t="s">
        <v>7026</v>
      </c>
      <c r="G1612" s="355" t="s">
        <v>7027</v>
      </c>
      <c r="O1612" s="355" t="s">
        <v>7055</v>
      </c>
    </row>
    <row r="1613" spans="1:15" s="355" customFormat="1" x14ac:dyDescent="0.25">
      <c r="A1613" s="355" t="s">
        <v>7056</v>
      </c>
      <c r="B1613" s="355" t="s">
        <v>3058</v>
      </c>
      <c r="D1613" s="355" t="s">
        <v>7057</v>
      </c>
      <c r="E1613" s="355" t="s">
        <v>7026</v>
      </c>
      <c r="G1613" s="355" t="s">
        <v>7027</v>
      </c>
      <c r="O1613" s="355" t="s">
        <v>7057</v>
      </c>
    </row>
    <row r="1614" spans="1:15" s="355" customFormat="1" x14ac:dyDescent="0.25">
      <c r="A1614" s="355" t="s">
        <v>7058</v>
      </c>
      <c r="B1614" s="355" t="s">
        <v>3059</v>
      </c>
      <c r="D1614" s="355" t="s">
        <v>7059</v>
      </c>
      <c r="E1614" s="355" t="s">
        <v>7026</v>
      </c>
      <c r="G1614" s="355" t="s">
        <v>7027</v>
      </c>
      <c r="O1614" s="355" t="s">
        <v>7059</v>
      </c>
    </row>
    <row r="1615" spans="1:15" s="355" customFormat="1" x14ac:dyDescent="0.25">
      <c r="A1615" s="355" t="s">
        <v>7060</v>
      </c>
      <c r="B1615" s="355" t="s">
        <v>3060</v>
      </c>
      <c r="D1615" s="355" t="s">
        <v>7061</v>
      </c>
      <c r="E1615" s="355" t="s">
        <v>7026</v>
      </c>
      <c r="G1615" s="355" t="s">
        <v>7027</v>
      </c>
      <c r="O1615" s="355" t="s">
        <v>7061</v>
      </c>
    </row>
    <row r="1616" spans="1:15" s="355" customFormat="1" x14ac:dyDescent="0.25">
      <c r="A1616" s="355" t="s">
        <v>7062</v>
      </c>
      <c r="B1616" s="355" t="s">
        <v>3063</v>
      </c>
      <c r="D1616" s="355" t="s">
        <v>7063</v>
      </c>
      <c r="E1616" s="355" t="s">
        <v>7026</v>
      </c>
      <c r="G1616" s="355" t="s">
        <v>7027</v>
      </c>
      <c r="O1616" s="355" t="s">
        <v>7063</v>
      </c>
    </row>
    <row r="1617" spans="1:15" s="355" customFormat="1" x14ac:dyDescent="0.25">
      <c r="A1617" s="355" t="s">
        <v>7064</v>
      </c>
      <c r="B1617" s="355" t="s">
        <v>3049</v>
      </c>
      <c r="D1617" s="355" t="s">
        <v>7065</v>
      </c>
      <c r="E1617" s="355" t="s">
        <v>7066</v>
      </c>
      <c r="G1617" s="355" t="s">
        <v>7067</v>
      </c>
      <c r="O1617" s="355" t="s">
        <v>7065</v>
      </c>
    </row>
    <row r="1618" spans="1:15" s="355" customFormat="1" x14ac:dyDescent="0.25">
      <c r="A1618" s="355" t="s">
        <v>7068</v>
      </c>
      <c r="B1618" s="355" t="s">
        <v>3051</v>
      </c>
      <c r="D1618" s="355" t="s">
        <v>7069</v>
      </c>
      <c r="E1618" s="355" t="s">
        <v>7066</v>
      </c>
      <c r="G1618" s="355" t="s">
        <v>7067</v>
      </c>
      <c r="O1618" s="355" t="s">
        <v>7069</v>
      </c>
    </row>
    <row r="1619" spans="1:15" s="355" customFormat="1" x14ac:dyDescent="0.25">
      <c r="A1619" s="355" t="s">
        <v>7070</v>
      </c>
      <c r="B1619" s="355" t="s">
        <v>3064</v>
      </c>
      <c r="D1619" s="355" t="s">
        <v>7071</v>
      </c>
      <c r="E1619" s="355" t="s">
        <v>7066</v>
      </c>
      <c r="G1619" s="355" t="s">
        <v>7067</v>
      </c>
      <c r="O1619" s="355" t="s">
        <v>7071</v>
      </c>
    </row>
    <row r="1620" spans="1:15" s="355" customFormat="1" x14ac:dyDescent="0.25">
      <c r="A1620" s="355" t="s">
        <v>7072</v>
      </c>
      <c r="B1620" s="355" t="s">
        <v>3065</v>
      </c>
      <c r="D1620" s="355" t="s">
        <v>7073</v>
      </c>
      <c r="E1620" s="355" t="s">
        <v>7066</v>
      </c>
      <c r="G1620" s="355" t="s">
        <v>7067</v>
      </c>
      <c r="O1620" s="355" t="s">
        <v>7073</v>
      </c>
    </row>
    <row r="1621" spans="1:15" s="355" customFormat="1" x14ac:dyDescent="0.25">
      <c r="A1621" s="355" t="s">
        <v>7074</v>
      </c>
      <c r="B1621" s="355" t="s">
        <v>3066</v>
      </c>
      <c r="D1621" s="355" t="s">
        <v>7075</v>
      </c>
      <c r="E1621" s="355" t="s">
        <v>7066</v>
      </c>
      <c r="G1621" s="355" t="s">
        <v>7067</v>
      </c>
      <c r="O1621" s="355" t="s">
        <v>7075</v>
      </c>
    </row>
    <row r="1622" spans="1:15" s="355" customFormat="1" x14ac:dyDescent="0.25">
      <c r="A1622" s="355" t="s">
        <v>7076</v>
      </c>
      <c r="B1622" s="355" t="s">
        <v>3067</v>
      </c>
      <c r="D1622" s="355" t="s">
        <v>7077</v>
      </c>
      <c r="E1622" s="355" t="s">
        <v>7066</v>
      </c>
      <c r="G1622" s="355" t="s">
        <v>7067</v>
      </c>
      <c r="O1622" s="355" t="s">
        <v>7077</v>
      </c>
    </row>
    <row r="1623" spans="1:15" s="355" customFormat="1" x14ac:dyDescent="0.25">
      <c r="A1623" s="355" t="s">
        <v>7078</v>
      </c>
      <c r="B1623" s="355" t="s">
        <v>3068</v>
      </c>
      <c r="D1623" s="355" t="s">
        <v>7079</v>
      </c>
      <c r="E1623" s="355" t="s">
        <v>7066</v>
      </c>
      <c r="G1623" s="355" t="s">
        <v>7067</v>
      </c>
      <c r="O1623" s="355" t="s">
        <v>7079</v>
      </c>
    </row>
    <row r="1624" spans="1:15" s="355" customFormat="1" x14ac:dyDescent="0.25">
      <c r="A1624" s="355" t="s">
        <v>7080</v>
      </c>
      <c r="B1624" s="355" t="s">
        <v>3069</v>
      </c>
      <c r="D1624" s="355" t="s">
        <v>7081</v>
      </c>
      <c r="E1624" s="355" t="s">
        <v>7066</v>
      </c>
      <c r="G1624" s="355" t="s">
        <v>7067</v>
      </c>
      <c r="O1624" s="355" t="s">
        <v>7081</v>
      </c>
    </row>
    <row r="1625" spans="1:15" s="355" customFormat="1" x14ac:dyDescent="0.25">
      <c r="A1625" s="355" t="s">
        <v>7082</v>
      </c>
      <c r="B1625" s="355" t="s">
        <v>3070</v>
      </c>
      <c r="D1625" s="355" t="s">
        <v>7083</v>
      </c>
      <c r="E1625" s="355" t="s">
        <v>7066</v>
      </c>
      <c r="G1625" s="355" t="s">
        <v>7067</v>
      </c>
      <c r="O1625" s="355" t="s">
        <v>7083</v>
      </c>
    </row>
    <row r="1626" spans="1:15" s="355" customFormat="1" x14ac:dyDescent="0.25">
      <c r="A1626" s="355" t="s">
        <v>7084</v>
      </c>
      <c r="B1626" s="355" t="s">
        <v>3052</v>
      </c>
      <c r="D1626" s="355" t="s">
        <v>7085</v>
      </c>
      <c r="E1626" s="355" t="s">
        <v>7066</v>
      </c>
      <c r="G1626" s="355" t="s">
        <v>7067</v>
      </c>
      <c r="O1626" s="355" t="s">
        <v>7085</v>
      </c>
    </row>
    <row r="1627" spans="1:15" s="355" customFormat="1" x14ac:dyDescent="0.25">
      <c r="A1627" s="355" t="s">
        <v>7086</v>
      </c>
      <c r="B1627" s="355" t="s">
        <v>3053</v>
      </c>
      <c r="D1627" s="355" t="s">
        <v>7087</v>
      </c>
      <c r="E1627" s="355" t="s">
        <v>7066</v>
      </c>
      <c r="G1627" s="355" t="s">
        <v>7067</v>
      </c>
      <c r="O1627" s="355" t="s">
        <v>7087</v>
      </c>
    </row>
    <row r="1628" spans="1:15" s="355" customFormat="1" x14ac:dyDescent="0.25">
      <c r="A1628" s="355" t="s">
        <v>7088</v>
      </c>
      <c r="B1628" s="355" t="s">
        <v>3061</v>
      </c>
      <c r="D1628" s="355" t="s">
        <v>7089</v>
      </c>
      <c r="E1628" s="355" t="s">
        <v>7066</v>
      </c>
      <c r="G1628" s="355" t="s">
        <v>7067</v>
      </c>
      <c r="O1628" s="355" t="s">
        <v>7089</v>
      </c>
    </row>
    <row r="1629" spans="1:15" s="355" customFormat="1" x14ac:dyDescent="0.25">
      <c r="A1629" s="355" t="s">
        <v>7090</v>
      </c>
      <c r="B1629" s="355" t="s">
        <v>3055</v>
      </c>
      <c r="D1629" s="355" t="s">
        <v>7091</v>
      </c>
      <c r="E1629" s="355" t="s">
        <v>7066</v>
      </c>
      <c r="G1629" s="355" t="s">
        <v>7067</v>
      </c>
      <c r="O1629" s="355" t="s">
        <v>7091</v>
      </c>
    </row>
    <row r="1630" spans="1:15" s="355" customFormat="1" x14ac:dyDescent="0.25">
      <c r="A1630" s="355" t="s">
        <v>7092</v>
      </c>
      <c r="B1630" s="355" t="s">
        <v>3056</v>
      </c>
      <c r="D1630" s="355" t="s">
        <v>7093</v>
      </c>
      <c r="E1630" s="355" t="s">
        <v>7066</v>
      </c>
      <c r="G1630" s="355" t="s">
        <v>7067</v>
      </c>
      <c r="O1630" s="355" t="s">
        <v>7093</v>
      </c>
    </row>
    <row r="1631" spans="1:15" s="355" customFormat="1" x14ac:dyDescent="0.25">
      <c r="A1631" s="355" t="s">
        <v>7094</v>
      </c>
      <c r="B1631" s="355" t="s">
        <v>3057</v>
      </c>
      <c r="D1631" s="355" t="s">
        <v>7095</v>
      </c>
      <c r="E1631" s="355" t="s">
        <v>7066</v>
      </c>
      <c r="G1631" s="355" t="s">
        <v>7067</v>
      </c>
      <c r="O1631" s="355" t="s">
        <v>7095</v>
      </c>
    </row>
    <row r="1632" spans="1:15" s="355" customFormat="1" x14ac:dyDescent="0.25">
      <c r="A1632" s="355" t="s">
        <v>7096</v>
      </c>
      <c r="B1632" s="355" t="s">
        <v>3058</v>
      </c>
      <c r="D1632" s="355" t="s">
        <v>7097</v>
      </c>
      <c r="E1632" s="355" t="s">
        <v>7066</v>
      </c>
      <c r="G1632" s="355" t="s">
        <v>7067</v>
      </c>
      <c r="O1632" s="355" t="s">
        <v>7097</v>
      </c>
    </row>
    <row r="1633" spans="1:15" s="355" customFormat="1" x14ac:dyDescent="0.25">
      <c r="A1633" s="355" t="s">
        <v>7098</v>
      </c>
      <c r="B1633" s="355" t="s">
        <v>3059</v>
      </c>
      <c r="D1633" s="355" t="s">
        <v>7099</v>
      </c>
      <c r="E1633" s="355" t="s">
        <v>7066</v>
      </c>
      <c r="G1633" s="355" t="s">
        <v>7067</v>
      </c>
      <c r="O1633" s="355" t="s">
        <v>7099</v>
      </c>
    </row>
    <row r="1634" spans="1:15" s="355" customFormat="1" x14ac:dyDescent="0.25">
      <c r="A1634" s="355" t="s">
        <v>7100</v>
      </c>
      <c r="B1634" s="355" t="s">
        <v>3060</v>
      </c>
      <c r="D1634" s="355" t="s">
        <v>7101</v>
      </c>
      <c r="E1634" s="355" t="s">
        <v>7066</v>
      </c>
      <c r="G1634" s="355" t="s">
        <v>7067</v>
      </c>
      <c r="O1634" s="355" t="s">
        <v>7101</v>
      </c>
    </row>
    <row r="1635" spans="1:15" s="355" customFormat="1" x14ac:dyDescent="0.25">
      <c r="A1635" s="355" t="s">
        <v>7102</v>
      </c>
      <c r="B1635" s="355" t="s">
        <v>3063</v>
      </c>
      <c r="D1635" s="355" t="s">
        <v>7103</v>
      </c>
      <c r="E1635" s="355" t="s">
        <v>7066</v>
      </c>
      <c r="G1635" s="355" t="s">
        <v>7067</v>
      </c>
      <c r="O1635" s="355" t="s">
        <v>7103</v>
      </c>
    </row>
    <row r="1636" spans="1:15" s="355" customFormat="1" x14ac:dyDescent="0.25">
      <c r="A1636" s="355" t="s">
        <v>7104</v>
      </c>
      <c r="B1636" s="355" t="s">
        <v>3073</v>
      </c>
      <c r="D1636" s="355" t="s">
        <v>7105</v>
      </c>
      <c r="E1636" s="355" t="s">
        <v>7106</v>
      </c>
      <c r="G1636" s="355" t="s">
        <v>7107</v>
      </c>
      <c r="O1636" s="355" t="s">
        <v>7105</v>
      </c>
    </row>
    <row r="1637" spans="1:15" s="355" customFormat="1" x14ac:dyDescent="0.25">
      <c r="A1637" s="355" t="s">
        <v>7108</v>
      </c>
      <c r="B1637" s="355" t="s">
        <v>3075</v>
      </c>
      <c r="D1637" s="355" t="s">
        <v>7109</v>
      </c>
      <c r="E1637" s="355" t="s">
        <v>7106</v>
      </c>
      <c r="G1637" s="355" t="s">
        <v>7107</v>
      </c>
      <c r="O1637" s="355" t="s">
        <v>7109</v>
      </c>
    </row>
    <row r="1638" spans="1:15" s="355" customFormat="1" x14ac:dyDescent="0.25">
      <c r="A1638" s="355" t="s">
        <v>7110</v>
      </c>
      <c r="B1638" s="355" t="s">
        <v>3088</v>
      </c>
      <c r="D1638" s="355" t="s">
        <v>7111</v>
      </c>
      <c r="E1638" s="355" t="s">
        <v>7106</v>
      </c>
      <c r="G1638" s="355" t="s">
        <v>7107</v>
      </c>
      <c r="O1638" s="355" t="s">
        <v>7111</v>
      </c>
    </row>
    <row r="1639" spans="1:15" s="355" customFormat="1" x14ac:dyDescent="0.25">
      <c r="A1639" s="355" t="s">
        <v>7112</v>
      </c>
      <c r="B1639" s="355" t="s">
        <v>3089</v>
      </c>
      <c r="D1639" s="355" t="s">
        <v>7113</v>
      </c>
      <c r="E1639" s="355" t="s">
        <v>7106</v>
      </c>
      <c r="G1639" s="355" t="s">
        <v>7107</v>
      </c>
      <c r="O1639" s="355" t="s">
        <v>7113</v>
      </c>
    </row>
    <row r="1640" spans="1:15" s="355" customFormat="1" x14ac:dyDescent="0.25">
      <c r="A1640" s="355" t="s">
        <v>7114</v>
      </c>
      <c r="B1640" s="355" t="s">
        <v>3090</v>
      </c>
      <c r="D1640" s="355" t="s">
        <v>7115</v>
      </c>
      <c r="E1640" s="355" t="s">
        <v>7106</v>
      </c>
      <c r="G1640" s="355" t="s">
        <v>7107</v>
      </c>
      <c r="O1640" s="355" t="s">
        <v>7115</v>
      </c>
    </row>
    <row r="1641" spans="1:15" s="355" customFormat="1" x14ac:dyDescent="0.25">
      <c r="A1641" s="355" t="s">
        <v>7116</v>
      </c>
      <c r="B1641" s="355" t="s">
        <v>3091</v>
      </c>
      <c r="D1641" s="355" t="s">
        <v>7117</v>
      </c>
      <c r="E1641" s="355" t="s">
        <v>7106</v>
      </c>
      <c r="G1641" s="355" t="s">
        <v>7107</v>
      </c>
      <c r="O1641" s="355" t="s">
        <v>7117</v>
      </c>
    </row>
    <row r="1642" spans="1:15" s="355" customFormat="1" x14ac:dyDescent="0.25">
      <c r="A1642" s="355" t="s">
        <v>7118</v>
      </c>
      <c r="B1642" s="355" t="s">
        <v>3092</v>
      </c>
      <c r="D1642" s="355" t="s">
        <v>7119</v>
      </c>
      <c r="E1642" s="355" t="s">
        <v>7106</v>
      </c>
      <c r="G1642" s="355" t="s">
        <v>7107</v>
      </c>
      <c r="O1642" s="355" t="s">
        <v>7119</v>
      </c>
    </row>
    <row r="1643" spans="1:15" s="355" customFormat="1" x14ac:dyDescent="0.25">
      <c r="A1643" s="355" t="s">
        <v>7120</v>
      </c>
      <c r="B1643" s="355" t="s">
        <v>3093</v>
      </c>
      <c r="D1643" s="355" t="s">
        <v>7121</v>
      </c>
      <c r="E1643" s="355" t="s">
        <v>7106</v>
      </c>
      <c r="G1643" s="355" t="s">
        <v>7107</v>
      </c>
      <c r="O1643" s="355" t="s">
        <v>7121</v>
      </c>
    </row>
    <row r="1644" spans="1:15" s="355" customFormat="1" x14ac:dyDescent="0.25">
      <c r="A1644" s="355" t="s">
        <v>7122</v>
      </c>
      <c r="B1644" s="355" t="s">
        <v>3094</v>
      </c>
      <c r="D1644" s="355" t="s">
        <v>7123</v>
      </c>
      <c r="E1644" s="355" t="s">
        <v>7106</v>
      </c>
      <c r="G1644" s="355" t="s">
        <v>7107</v>
      </c>
      <c r="O1644" s="355" t="s">
        <v>7123</v>
      </c>
    </row>
    <row r="1645" spans="1:15" s="355" customFormat="1" x14ac:dyDescent="0.25">
      <c r="A1645" s="355" t="s">
        <v>7124</v>
      </c>
      <c r="B1645" s="355" t="s">
        <v>3076</v>
      </c>
      <c r="D1645" s="355" t="s">
        <v>7125</v>
      </c>
      <c r="E1645" s="355" t="s">
        <v>7106</v>
      </c>
      <c r="G1645" s="355" t="s">
        <v>7107</v>
      </c>
      <c r="O1645" s="355" t="s">
        <v>7125</v>
      </c>
    </row>
    <row r="1646" spans="1:15" s="355" customFormat="1" x14ac:dyDescent="0.25">
      <c r="A1646" s="355" t="s">
        <v>7126</v>
      </c>
      <c r="B1646" s="355" t="s">
        <v>3077</v>
      </c>
      <c r="D1646" s="355" t="s">
        <v>7127</v>
      </c>
      <c r="E1646" s="355" t="s">
        <v>7106</v>
      </c>
      <c r="G1646" s="355" t="s">
        <v>7107</v>
      </c>
      <c r="O1646" s="355" t="s">
        <v>7127</v>
      </c>
    </row>
    <row r="1647" spans="1:15" s="355" customFormat="1" x14ac:dyDescent="0.25">
      <c r="A1647" s="355" t="s">
        <v>7128</v>
      </c>
      <c r="B1647" s="355" t="s">
        <v>3085</v>
      </c>
      <c r="D1647" s="355" t="s">
        <v>7129</v>
      </c>
      <c r="E1647" s="355" t="s">
        <v>7106</v>
      </c>
      <c r="G1647" s="355" t="s">
        <v>7107</v>
      </c>
      <c r="O1647" s="355" t="s">
        <v>7129</v>
      </c>
    </row>
    <row r="1648" spans="1:15" s="355" customFormat="1" x14ac:dyDescent="0.25">
      <c r="A1648" s="355" t="s">
        <v>7130</v>
      </c>
      <c r="B1648" s="355" t="s">
        <v>3079</v>
      </c>
      <c r="D1648" s="355" t="s">
        <v>7131</v>
      </c>
      <c r="E1648" s="355" t="s">
        <v>7106</v>
      </c>
      <c r="G1648" s="355" t="s">
        <v>7107</v>
      </c>
      <c r="O1648" s="355" t="s">
        <v>7131</v>
      </c>
    </row>
    <row r="1649" spans="1:15" s="355" customFormat="1" x14ac:dyDescent="0.25">
      <c r="A1649" s="355" t="s">
        <v>7132</v>
      </c>
      <c r="B1649" s="355" t="s">
        <v>3080</v>
      </c>
      <c r="D1649" s="355" t="s">
        <v>7133</v>
      </c>
      <c r="E1649" s="355" t="s">
        <v>7106</v>
      </c>
      <c r="G1649" s="355" t="s">
        <v>7107</v>
      </c>
      <c r="O1649" s="355" t="s">
        <v>7133</v>
      </c>
    </row>
    <row r="1650" spans="1:15" s="355" customFormat="1" x14ac:dyDescent="0.25">
      <c r="A1650" s="355" t="s">
        <v>7134</v>
      </c>
      <c r="B1650" s="355" t="s">
        <v>3081</v>
      </c>
      <c r="D1650" s="355" t="s">
        <v>7135</v>
      </c>
      <c r="E1650" s="355" t="s">
        <v>7106</v>
      </c>
      <c r="G1650" s="355" t="s">
        <v>7107</v>
      </c>
      <c r="O1650" s="355" t="s">
        <v>7135</v>
      </c>
    </row>
    <row r="1651" spans="1:15" s="355" customFormat="1" x14ac:dyDescent="0.25">
      <c r="A1651" s="355" t="s">
        <v>7136</v>
      </c>
      <c r="B1651" s="355" t="s">
        <v>3082</v>
      </c>
      <c r="D1651" s="355" t="s">
        <v>7137</v>
      </c>
      <c r="E1651" s="355" t="s">
        <v>7106</v>
      </c>
      <c r="G1651" s="355" t="s">
        <v>7107</v>
      </c>
      <c r="O1651" s="355" t="s">
        <v>7137</v>
      </c>
    </row>
    <row r="1652" spans="1:15" s="355" customFormat="1" x14ac:dyDescent="0.25">
      <c r="A1652" s="355" t="s">
        <v>7138</v>
      </c>
      <c r="B1652" s="355" t="s">
        <v>3083</v>
      </c>
      <c r="D1652" s="355" t="s">
        <v>7139</v>
      </c>
      <c r="E1652" s="355" t="s">
        <v>7106</v>
      </c>
      <c r="G1652" s="355" t="s">
        <v>7107</v>
      </c>
      <c r="O1652" s="355" t="s">
        <v>7139</v>
      </c>
    </row>
    <row r="1653" spans="1:15" s="355" customFormat="1" x14ac:dyDescent="0.25">
      <c r="A1653" s="355" t="s">
        <v>7140</v>
      </c>
      <c r="B1653" s="355" t="s">
        <v>3084</v>
      </c>
      <c r="D1653" s="355" t="s">
        <v>7141</v>
      </c>
      <c r="E1653" s="355" t="s">
        <v>7106</v>
      </c>
      <c r="G1653" s="355" t="s">
        <v>7107</v>
      </c>
      <c r="O1653" s="355" t="s">
        <v>7141</v>
      </c>
    </row>
    <row r="1654" spans="1:15" s="355" customFormat="1" x14ac:dyDescent="0.25">
      <c r="A1654" s="355" t="s">
        <v>7142</v>
      </c>
      <c r="B1654" s="355" t="s">
        <v>3087</v>
      </c>
      <c r="D1654" s="355" t="s">
        <v>7143</v>
      </c>
      <c r="E1654" s="355" t="s">
        <v>7106</v>
      </c>
      <c r="G1654" s="355" t="s">
        <v>7107</v>
      </c>
      <c r="O1654" s="355" t="s">
        <v>7143</v>
      </c>
    </row>
    <row r="1655" spans="1:15" s="355" customFormat="1" x14ac:dyDescent="0.25">
      <c r="A1655" s="355" t="s">
        <v>7144</v>
      </c>
      <c r="B1655" s="355" t="s">
        <v>3098</v>
      </c>
      <c r="D1655" s="355" t="s">
        <v>7145</v>
      </c>
      <c r="E1655" s="355" t="s">
        <v>7146</v>
      </c>
      <c r="G1655" s="355" t="s">
        <v>7147</v>
      </c>
      <c r="O1655" s="355" t="s">
        <v>7145</v>
      </c>
    </row>
    <row r="1656" spans="1:15" s="355" customFormat="1" x14ac:dyDescent="0.25">
      <c r="A1656" s="355" t="s">
        <v>7148</v>
      </c>
      <c r="B1656" s="355" t="s">
        <v>3100</v>
      </c>
      <c r="D1656" s="355" t="s">
        <v>7149</v>
      </c>
      <c r="E1656" s="355" t="s">
        <v>7146</v>
      </c>
      <c r="G1656" s="355" t="s">
        <v>7147</v>
      </c>
      <c r="O1656" s="355" t="s">
        <v>7149</v>
      </c>
    </row>
    <row r="1657" spans="1:15" s="355" customFormat="1" x14ac:dyDescent="0.25">
      <c r="A1657" s="355" t="s">
        <v>7150</v>
      </c>
      <c r="B1657" s="355" t="s">
        <v>3113</v>
      </c>
      <c r="D1657" s="355" t="s">
        <v>7151</v>
      </c>
      <c r="E1657" s="355" t="s">
        <v>7146</v>
      </c>
      <c r="G1657" s="355" t="s">
        <v>7147</v>
      </c>
      <c r="O1657" s="355" t="s">
        <v>7151</v>
      </c>
    </row>
    <row r="1658" spans="1:15" s="355" customFormat="1" x14ac:dyDescent="0.25">
      <c r="A1658" s="355" t="s">
        <v>7152</v>
      </c>
      <c r="B1658" s="355" t="s">
        <v>3114</v>
      </c>
      <c r="D1658" s="355" t="s">
        <v>7153</v>
      </c>
      <c r="E1658" s="355" t="s">
        <v>7146</v>
      </c>
      <c r="G1658" s="355" t="s">
        <v>7147</v>
      </c>
      <c r="O1658" s="355" t="s">
        <v>7153</v>
      </c>
    </row>
    <row r="1659" spans="1:15" s="355" customFormat="1" x14ac:dyDescent="0.25">
      <c r="A1659" s="355" t="s">
        <v>7154</v>
      </c>
      <c r="B1659" s="355" t="s">
        <v>3115</v>
      </c>
      <c r="D1659" s="355" t="s">
        <v>7155</v>
      </c>
      <c r="E1659" s="355" t="s">
        <v>7146</v>
      </c>
      <c r="G1659" s="355" t="s">
        <v>7147</v>
      </c>
      <c r="O1659" s="355" t="s">
        <v>7155</v>
      </c>
    </row>
    <row r="1660" spans="1:15" s="355" customFormat="1" x14ac:dyDescent="0.25">
      <c r="A1660" s="355" t="s">
        <v>7156</v>
      </c>
      <c r="B1660" s="355" t="s">
        <v>3116</v>
      </c>
      <c r="D1660" s="355" t="s">
        <v>7157</v>
      </c>
      <c r="E1660" s="355" t="s">
        <v>7146</v>
      </c>
      <c r="G1660" s="355" t="s">
        <v>7147</v>
      </c>
      <c r="O1660" s="355" t="s">
        <v>7157</v>
      </c>
    </row>
    <row r="1661" spans="1:15" s="355" customFormat="1" x14ac:dyDescent="0.25">
      <c r="A1661" s="355" t="s">
        <v>7158</v>
      </c>
      <c r="B1661" s="355" t="s">
        <v>3117</v>
      </c>
      <c r="D1661" s="355" t="s">
        <v>7159</v>
      </c>
      <c r="E1661" s="355" t="s">
        <v>7146</v>
      </c>
      <c r="G1661" s="355" t="s">
        <v>7147</v>
      </c>
      <c r="O1661" s="355" t="s">
        <v>7159</v>
      </c>
    </row>
    <row r="1662" spans="1:15" s="355" customFormat="1" x14ac:dyDescent="0.25">
      <c r="A1662" s="355" t="s">
        <v>7160</v>
      </c>
      <c r="B1662" s="355" t="s">
        <v>3118</v>
      </c>
      <c r="D1662" s="355" t="s">
        <v>7161</v>
      </c>
      <c r="E1662" s="355" t="s">
        <v>7146</v>
      </c>
      <c r="G1662" s="355" t="s">
        <v>7147</v>
      </c>
      <c r="O1662" s="355" t="s">
        <v>7161</v>
      </c>
    </row>
    <row r="1663" spans="1:15" s="355" customFormat="1" x14ac:dyDescent="0.25">
      <c r="A1663" s="355" t="s">
        <v>7162</v>
      </c>
      <c r="B1663" s="355" t="s">
        <v>3119</v>
      </c>
      <c r="D1663" s="355" t="s">
        <v>7163</v>
      </c>
      <c r="E1663" s="355" t="s">
        <v>7146</v>
      </c>
      <c r="G1663" s="355" t="s">
        <v>7147</v>
      </c>
      <c r="O1663" s="355" t="s">
        <v>7163</v>
      </c>
    </row>
    <row r="1664" spans="1:15" s="355" customFormat="1" x14ac:dyDescent="0.25">
      <c r="A1664" s="355" t="s">
        <v>7164</v>
      </c>
      <c r="B1664" s="355" t="s">
        <v>3101</v>
      </c>
      <c r="D1664" s="355" t="s">
        <v>7165</v>
      </c>
      <c r="E1664" s="355" t="s">
        <v>7146</v>
      </c>
      <c r="G1664" s="355" t="s">
        <v>7147</v>
      </c>
      <c r="O1664" s="355" t="s">
        <v>7165</v>
      </c>
    </row>
    <row r="1665" spans="1:15" s="355" customFormat="1" x14ac:dyDescent="0.25">
      <c r="A1665" s="355" t="s">
        <v>7166</v>
      </c>
      <c r="B1665" s="355" t="s">
        <v>3102</v>
      </c>
      <c r="D1665" s="355" t="s">
        <v>7167</v>
      </c>
      <c r="E1665" s="355" t="s">
        <v>7146</v>
      </c>
      <c r="G1665" s="355" t="s">
        <v>7147</v>
      </c>
      <c r="O1665" s="355" t="s">
        <v>7167</v>
      </c>
    </row>
    <row r="1666" spans="1:15" s="355" customFormat="1" x14ac:dyDescent="0.25">
      <c r="A1666" s="355" t="s">
        <v>7168</v>
      </c>
      <c r="B1666" s="355" t="s">
        <v>3110</v>
      </c>
      <c r="D1666" s="355" t="s">
        <v>7169</v>
      </c>
      <c r="E1666" s="355" t="s">
        <v>7146</v>
      </c>
      <c r="G1666" s="355" t="s">
        <v>7147</v>
      </c>
      <c r="O1666" s="355" t="s">
        <v>7169</v>
      </c>
    </row>
    <row r="1667" spans="1:15" s="355" customFormat="1" x14ac:dyDescent="0.25">
      <c r="A1667" s="355" t="s">
        <v>7170</v>
      </c>
      <c r="B1667" s="355" t="s">
        <v>3104</v>
      </c>
      <c r="D1667" s="355" t="s">
        <v>7171</v>
      </c>
      <c r="E1667" s="355" t="s">
        <v>7146</v>
      </c>
      <c r="G1667" s="355" t="s">
        <v>7147</v>
      </c>
      <c r="O1667" s="355" t="s">
        <v>7171</v>
      </c>
    </row>
    <row r="1668" spans="1:15" s="355" customFormat="1" x14ac:dyDescent="0.25">
      <c r="A1668" s="355" t="s">
        <v>7172</v>
      </c>
      <c r="B1668" s="355" t="s">
        <v>3105</v>
      </c>
      <c r="D1668" s="355" t="s">
        <v>7173</v>
      </c>
      <c r="E1668" s="355" t="s">
        <v>7146</v>
      </c>
      <c r="G1668" s="355" t="s">
        <v>7147</v>
      </c>
      <c r="O1668" s="355" t="s">
        <v>7173</v>
      </c>
    </row>
    <row r="1669" spans="1:15" s="355" customFormat="1" x14ac:dyDescent="0.25">
      <c r="A1669" s="355" t="s">
        <v>7174</v>
      </c>
      <c r="B1669" s="355" t="s">
        <v>3106</v>
      </c>
      <c r="D1669" s="355" t="s">
        <v>7175</v>
      </c>
      <c r="E1669" s="355" t="s">
        <v>7146</v>
      </c>
      <c r="G1669" s="355" t="s">
        <v>7147</v>
      </c>
      <c r="O1669" s="355" t="s">
        <v>7175</v>
      </c>
    </row>
    <row r="1670" spans="1:15" s="355" customFormat="1" x14ac:dyDescent="0.25">
      <c r="A1670" s="355" t="s">
        <v>7176</v>
      </c>
      <c r="B1670" s="355" t="s">
        <v>3107</v>
      </c>
      <c r="D1670" s="355" t="s">
        <v>7177</v>
      </c>
      <c r="E1670" s="355" t="s">
        <v>7146</v>
      </c>
      <c r="G1670" s="355" t="s">
        <v>7147</v>
      </c>
      <c r="O1670" s="355" t="s">
        <v>7177</v>
      </c>
    </row>
    <row r="1671" spans="1:15" s="355" customFormat="1" x14ac:dyDescent="0.25">
      <c r="A1671" s="355" t="s">
        <v>7178</v>
      </c>
      <c r="B1671" s="355" t="s">
        <v>3108</v>
      </c>
      <c r="D1671" s="355" t="s">
        <v>7179</v>
      </c>
      <c r="E1671" s="355" t="s">
        <v>7146</v>
      </c>
      <c r="G1671" s="355" t="s">
        <v>7147</v>
      </c>
      <c r="O1671" s="355" t="s">
        <v>7179</v>
      </c>
    </row>
    <row r="1672" spans="1:15" s="355" customFormat="1" x14ac:dyDescent="0.25">
      <c r="A1672" s="355" t="s">
        <v>7180</v>
      </c>
      <c r="B1672" s="355" t="s">
        <v>3109</v>
      </c>
      <c r="D1672" s="355" t="s">
        <v>7181</v>
      </c>
      <c r="E1672" s="355" t="s">
        <v>7146</v>
      </c>
      <c r="G1672" s="355" t="s">
        <v>7147</v>
      </c>
      <c r="O1672" s="355" t="s">
        <v>7181</v>
      </c>
    </row>
    <row r="1673" spans="1:15" s="355" customFormat="1" x14ac:dyDescent="0.25">
      <c r="A1673" s="355" t="s">
        <v>7182</v>
      </c>
      <c r="B1673" s="355" t="s">
        <v>3112</v>
      </c>
      <c r="D1673" s="355" t="s">
        <v>7183</v>
      </c>
      <c r="E1673" s="355" t="s">
        <v>7146</v>
      </c>
      <c r="G1673" s="355" t="s">
        <v>7147</v>
      </c>
      <c r="O1673" s="355" t="s">
        <v>7183</v>
      </c>
    </row>
    <row r="1674" spans="1:15" s="355" customFormat="1" x14ac:dyDescent="0.25">
      <c r="A1674" s="355" t="s">
        <v>7184</v>
      </c>
      <c r="B1674" s="355" t="s">
        <v>3123</v>
      </c>
      <c r="D1674" s="355" t="s">
        <v>7185</v>
      </c>
      <c r="E1674" s="355" t="s">
        <v>7186</v>
      </c>
      <c r="G1674" s="355" t="s">
        <v>7187</v>
      </c>
      <c r="O1674" s="355" t="s">
        <v>7185</v>
      </c>
    </row>
    <row r="1675" spans="1:15" s="355" customFormat="1" x14ac:dyDescent="0.25">
      <c r="A1675" s="355" t="s">
        <v>7188</v>
      </c>
      <c r="B1675" s="355" t="s">
        <v>3125</v>
      </c>
      <c r="D1675" s="355" t="s">
        <v>7189</v>
      </c>
      <c r="E1675" s="355" t="s">
        <v>7186</v>
      </c>
      <c r="G1675" s="355" t="s">
        <v>7187</v>
      </c>
      <c r="O1675" s="355" t="s">
        <v>7189</v>
      </c>
    </row>
    <row r="1676" spans="1:15" s="355" customFormat="1" x14ac:dyDescent="0.25">
      <c r="A1676" s="355" t="s">
        <v>7190</v>
      </c>
      <c r="B1676" s="355" t="s">
        <v>3138</v>
      </c>
      <c r="D1676" s="355" t="s">
        <v>7191</v>
      </c>
      <c r="E1676" s="355" t="s">
        <v>7186</v>
      </c>
      <c r="G1676" s="355" t="s">
        <v>7187</v>
      </c>
      <c r="O1676" s="355" t="s">
        <v>7191</v>
      </c>
    </row>
    <row r="1677" spans="1:15" s="355" customFormat="1" x14ac:dyDescent="0.25">
      <c r="A1677" s="355" t="s">
        <v>7192</v>
      </c>
      <c r="B1677" s="355" t="s">
        <v>3139</v>
      </c>
      <c r="D1677" s="355" t="s">
        <v>7193</v>
      </c>
      <c r="E1677" s="355" t="s">
        <v>7186</v>
      </c>
      <c r="G1677" s="355" t="s">
        <v>7187</v>
      </c>
      <c r="O1677" s="355" t="s">
        <v>7193</v>
      </c>
    </row>
    <row r="1678" spans="1:15" s="355" customFormat="1" x14ac:dyDescent="0.25">
      <c r="A1678" s="355" t="s">
        <v>7194</v>
      </c>
      <c r="B1678" s="355" t="s">
        <v>3140</v>
      </c>
      <c r="D1678" s="355" t="s">
        <v>7195</v>
      </c>
      <c r="E1678" s="355" t="s">
        <v>7186</v>
      </c>
      <c r="G1678" s="355" t="s">
        <v>7187</v>
      </c>
      <c r="O1678" s="355" t="s">
        <v>7195</v>
      </c>
    </row>
    <row r="1679" spans="1:15" s="355" customFormat="1" x14ac:dyDescent="0.25">
      <c r="A1679" s="355" t="s">
        <v>7196</v>
      </c>
      <c r="B1679" s="355" t="s">
        <v>3141</v>
      </c>
      <c r="D1679" s="355" t="s">
        <v>7197</v>
      </c>
      <c r="E1679" s="355" t="s">
        <v>7186</v>
      </c>
      <c r="G1679" s="355" t="s">
        <v>7187</v>
      </c>
      <c r="O1679" s="355" t="s">
        <v>7197</v>
      </c>
    </row>
    <row r="1680" spans="1:15" s="355" customFormat="1" x14ac:dyDescent="0.25">
      <c r="A1680" s="355" t="s">
        <v>7198</v>
      </c>
      <c r="B1680" s="355" t="s">
        <v>3142</v>
      </c>
      <c r="D1680" s="355" t="s">
        <v>7199</v>
      </c>
      <c r="E1680" s="355" t="s">
        <v>7186</v>
      </c>
      <c r="G1680" s="355" t="s">
        <v>7187</v>
      </c>
      <c r="O1680" s="355" t="s">
        <v>7199</v>
      </c>
    </row>
    <row r="1681" spans="1:15" s="355" customFormat="1" x14ac:dyDescent="0.25">
      <c r="A1681" s="355" t="s">
        <v>7200</v>
      </c>
      <c r="B1681" s="355" t="s">
        <v>3143</v>
      </c>
      <c r="D1681" s="355" t="s">
        <v>7201</v>
      </c>
      <c r="E1681" s="355" t="s">
        <v>7186</v>
      </c>
      <c r="G1681" s="355" t="s">
        <v>7187</v>
      </c>
      <c r="O1681" s="355" t="s">
        <v>7201</v>
      </c>
    </row>
    <row r="1682" spans="1:15" s="355" customFormat="1" x14ac:dyDescent="0.25">
      <c r="A1682" s="355" t="s">
        <v>7202</v>
      </c>
      <c r="B1682" s="355" t="s">
        <v>3144</v>
      </c>
      <c r="D1682" s="355" t="s">
        <v>7203</v>
      </c>
      <c r="E1682" s="355" t="s">
        <v>7186</v>
      </c>
      <c r="G1682" s="355" t="s">
        <v>7187</v>
      </c>
      <c r="O1682" s="355" t="s">
        <v>7203</v>
      </c>
    </row>
    <row r="1683" spans="1:15" s="355" customFormat="1" x14ac:dyDescent="0.25">
      <c r="A1683" s="355" t="s">
        <v>7204</v>
      </c>
      <c r="B1683" s="355" t="s">
        <v>3126</v>
      </c>
      <c r="D1683" s="355" t="s">
        <v>7205</v>
      </c>
      <c r="E1683" s="355" t="s">
        <v>7186</v>
      </c>
      <c r="G1683" s="355" t="s">
        <v>7187</v>
      </c>
      <c r="O1683" s="355" t="s">
        <v>7205</v>
      </c>
    </row>
    <row r="1684" spans="1:15" s="355" customFormat="1" x14ac:dyDescent="0.25">
      <c r="A1684" s="355" t="s">
        <v>7206</v>
      </c>
      <c r="B1684" s="355" t="s">
        <v>3127</v>
      </c>
      <c r="D1684" s="355" t="s">
        <v>7207</v>
      </c>
      <c r="E1684" s="355" t="s">
        <v>7186</v>
      </c>
      <c r="G1684" s="355" t="s">
        <v>7187</v>
      </c>
      <c r="O1684" s="355" t="s">
        <v>7207</v>
      </c>
    </row>
    <row r="1685" spans="1:15" s="355" customFormat="1" x14ac:dyDescent="0.25">
      <c r="A1685" s="355" t="s">
        <v>7208</v>
      </c>
      <c r="B1685" s="355" t="s">
        <v>3135</v>
      </c>
      <c r="D1685" s="355" t="s">
        <v>7209</v>
      </c>
      <c r="E1685" s="355" t="s">
        <v>7186</v>
      </c>
      <c r="G1685" s="355" t="s">
        <v>7187</v>
      </c>
      <c r="O1685" s="355" t="s">
        <v>7209</v>
      </c>
    </row>
    <row r="1686" spans="1:15" s="355" customFormat="1" x14ac:dyDescent="0.25">
      <c r="A1686" s="355" t="s">
        <v>7210</v>
      </c>
      <c r="B1686" s="355" t="s">
        <v>3129</v>
      </c>
      <c r="D1686" s="355" t="s">
        <v>7211</v>
      </c>
      <c r="E1686" s="355" t="s">
        <v>7186</v>
      </c>
      <c r="G1686" s="355" t="s">
        <v>7187</v>
      </c>
      <c r="O1686" s="355" t="s">
        <v>7211</v>
      </c>
    </row>
    <row r="1687" spans="1:15" s="355" customFormat="1" x14ac:dyDescent="0.25">
      <c r="A1687" s="355" t="s">
        <v>7212</v>
      </c>
      <c r="B1687" s="355" t="s">
        <v>3130</v>
      </c>
      <c r="D1687" s="355" t="s">
        <v>7213</v>
      </c>
      <c r="E1687" s="355" t="s">
        <v>7186</v>
      </c>
      <c r="G1687" s="355" t="s">
        <v>7187</v>
      </c>
      <c r="O1687" s="355" t="s">
        <v>7213</v>
      </c>
    </row>
    <row r="1688" spans="1:15" s="355" customFormat="1" x14ac:dyDescent="0.25">
      <c r="A1688" s="355" t="s">
        <v>7214</v>
      </c>
      <c r="B1688" s="355" t="s">
        <v>3131</v>
      </c>
      <c r="D1688" s="355" t="s">
        <v>7215</v>
      </c>
      <c r="E1688" s="355" t="s">
        <v>7186</v>
      </c>
      <c r="G1688" s="355" t="s">
        <v>7187</v>
      </c>
      <c r="O1688" s="355" t="s">
        <v>7215</v>
      </c>
    </row>
    <row r="1689" spans="1:15" s="355" customFormat="1" x14ac:dyDescent="0.25">
      <c r="A1689" s="355" t="s">
        <v>7216</v>
      </c>
      <c r="B1689" s="355" t="s">
        <v>3132</v>
      </c>
      <c r="D1689" s="355" t="s">
        <v>7217</v>
      </c>
      <c r="E1689" s="355" t="s">
        <v>7186</v>
      </c>
      <c r="G1689" s="355" t="s">
        <v>7187</v>
      </c>
      <c r="O1689" s="355" t="s">
        <v>7217</v>
      </c>
    </row>
    <row r="1690" spans="1:15" s="355" customFormat="1" x14ac:dyDescent="0.25">
      <c r="A1690" s="355" t="s">
        <v>7218</v>
      </c>
      <c r="B1690" s="355" t="s">
        <v>3133</v>
      </c>
      <c r="D1690" s="355" t="s">
        <v>7219</v>
      </c>
      <c r="E1690" s="355" t="s">
        <v>7186</v>
      </c>
      <c r="G1690" s="355" t="s">
        <v>7187</v>
      </c>
      <c r="O1690" s="355" t="s">
        <v>7219</v>
      </c>
    </row>
    <row r="1691" spans="1:15" s="355" customFormat="1" x14ac:dyDescent="0.25">
      <c r="A1691" s="355" t="s">
        <v>7220</v>
      </c>
      <c r="B1691" s="355" t="s">
        <v>3134</v>
      </c>
      <c r="D1691" s="355" t="s">
        <v>7221</v>
      </c>
      <c r="E1691" s="355" t="s">
        <v>7186</v>
      </c>
      <c r="G1691" s="355" t="s">
        <v>7187</v>
      </c>
      <c r="O1691" s="355" t="s">
        <v>7221</v>
      </c>
    </row>
    <row r="1692" spans="1:15" s="355" customFormat="1" x14ac:dyDescent="0.25">
      <c r="A1692" s="355" t="s">
        <v>7222</v>
      </c>
      <c r="B1692" s="355" t="s">
        <v>3137</v>
      </c>
      <c r="D1692" s="355" t="s">
        <v>7223</v>
      </c>
      <c r="E1692" s="355" t="s">
        <v>7186</v>
      </c>
      <c r="G1692" s="355" t="s">
        <v>7187</v>
      </c>
      <c r="O1692" s="355" t="s">
        <v>7223</v>
      </c>
    </row>
    <row r="1693" spans="1:15" s="355" customFormat="1" x14ac:dyDescent="0.25">
      <c r="A1693" s="355" t="s">
        <v>7224</v>
      </c>
      <c r="B1693" s="355" t="s">
        <v>3123</v>
      </c>
      <c r="D1693" s="355" t="s">
        <v>7225</v>
      </c>
      <c r="E1693" s="355" t="s">
        <v>7226</v>
      </c>
      <c r="G1693" s="355" t="s">
        <v>7227</v>
      </c>
      <c r="O1693" s="355" t="s">
        <v>7225</v>
      </c>
    </row>
    <row r="1694" spans="1:15" s="355" customFormat="1" x14ac:dyDescent="0.25">
      <c r="A1694" s="355" t="s">
        <v>7228</v>
      </c>
      <c r="B1694" s="355" t="s">
        <v>3125</v>
      </c>
      <c r="D1694" s="355" t="s">
        <v>7229</v>
      </c>
      <c r="E1694" s="355" t="s">
        <v>7226</v>
      </c>
      <c r="G1694" s="355" t="s">
        <v>7227</v>
      </c>
      <c r="O1694" s="355" t="s">
        <v>7229</v>
      </c>
    </row>
    <row r="1695" spans="1:15" s="355" customFormat="1" x14ac:dyDescent="0.25">
      <c r="A1695" s="355" t="s">
        <v>7230</v>
      </c>
      <c r="B1695" s="355" t="s">
        <v>3138</v>
      </c>
      <c r="D1695" s="355" t="s">
        <v>7231</v>
      </c>
      <c r="E1695" s="355" t="s">
        <v>7226</v>
      </c>
      <c r="G1695" s="355" t="s">
        <v>7227</v>
      </c>
      <c r="O1695" s="355" t="s">
        <v>7231</v>
      </c>
    </row>
    <row r="1696" spans="1:15" s="355" customFormat="1" x14ac:dyDescent="0.25">
      <c r="A1696" s="355" t="s">
        <v>7232</v>
      </c>
      <c r="B1696" s="355" t="s">
        <v>3139</v>
      </c>
      <c r="D1696" s="355" t="s">
        <v>7233</v>
      </c>
      <c r="E1696" s="355" t="s">
        <v>7226</v>
      </c>
      <c r="G1696" s="355" t="s">
        <v>7227</v>
      </c>
      <c r="O1696" s="355" t="s">
        <v>7233</v>
      </c>
    </row>
    <row r="1697" spans="1:15" s="355" customFormat="1" x14ac:dyDescent="0.25">
      <c r="A1697" s="355" t="s">
        <v>7234</v>
      </c>
      <c r="B1697" s="355" t="s">
        <v>3140</v>
      </c>
      <c r="D1697" s="355" t="s">
        <v>7235</v>
      </c>
      <c r="E1697" s="355" t="s">
        <v>7226</v>
      </c>
      <c r="G1697" s="355" t="s">
        <v>7227</v>
      </c>
      <c r="O1697" s="355" t="s">
        <v>7235</v>
      </c>
    </row>
    <row r="1698" spans="1:15" s="355" customFormat="1" x14ac:dyDescent="0.25">
      <c r="A1698" s="355" t="s">
        <v>7236</v>
      </c>
      <c r="B1698" s="355" t="s">
        <v>3141</v>
      </c>
      <c r="D1698" s="355" t="s">
        <v>7237</v>
      </c>
      <c r="E1698" s="355" t="s">
        <v>7226</v>
      </c>
      <c r="G1698" s="355" t="s">
        <v>7227</v>
      </c>
      <c r="O1698" s="355" t="s">
        <v>7237</v>
      </c>
    </row>
    <row r="1699" spans="1:15" s="355" customFormat="1" x14ac:dyDescent="0.25">
      <c r="A1699" s="355" t="s">
        <v>7238</v>
      </c>
      <c r="B1699" s="355" t="s">
        <v>3142</v>
      </c>
      <c r="D1699" s="355" t="s">
        <v>7239</v>
      </c>
      <c r="E1699" s="355" t="s">
        <v>7226</v>
      </c>
      <c r="G1699" s="355" t="s">
        <v>7227</v>
      </c>
      <c r="O1699" s="355" t="s">
        <v>7239</v>
      </c>
    </row>
    <row r="1700" spans="1:15" s="355" customFormat="1" x14ac:dyDescent="0.25">
      <c r="A1700" s="355" t="s">
        <v>7240</v>
      </c>
      <c r="B1700" s="355" t="s">
        <v>3143</v>
      </c>
      <c r="D1700" s="355" t="s">
        <v>7241</v>
      </c>
      <c r="E1700" s="355" t="s">
        <v>7226</v>
      </c>
      <c r="G1700" s="355" t="s">
        <v>7227</v>
      </c>
      <c r="O1700" s="355" t="s">
        <v>7241</v>
      </c>
    </row>
    <row r="1701" spans="1:15" s="355" customFormat="1" x14ac:dyDescent="0.25">
      <c r="A1701" s="355" t="s">
        <v>7242</v>
      </c>
      <c r="B1701" s="355" t="s">
        <v>3144</v>
      </c>
      <c r="D1701" s="355" t="s">
        <v>7243</v>
      </c>
      <c r="E1701" s="355" t="s">
        <v>7226</v>
      </c>
      <c r="G1701" s="355" t="s">
        <v>7227</v>
      </c>
      <c r="O1701" s="355" t="s">
        <v>7243</v>
      </c>
    </row>
    <row r="1702" spans="1:15" s="355" customFormat="1" x14ac:dyDescent="0.25">
      <c r="A1702" s="355" t="s">
        <v>7244</v>
      </c>
      <c r="B1702" s="355" t="s">
        <v>3126</v>
      </c>
      <c r="D1702" s="355" t="s">
        <v>7245</v>
      </c>
      <c r="E1702" s="355" t="s">
        <v>7226</v>
      </c>
      <c r="G1702" s="355" t="s">
        <v>7227</v>
      </c>
      <c r="O1702" s="355" t="s">
        <v>7245</v>
      </c>
    </row>
    <row r="1703" spans="1:15" s="355" customFormat="1" x14ac:dyDescent="0.25">
      <c r="A1703" s="355" t="s">
        <v>7246</v>
      </c>
      <c r="B1703" s="355" t="s">
        <v>3127</v>
      </c>
      <c r="D1703" s="355" t="s">
        <v>7247</v>
      </c>
      <c r="E1703" s="355" t="s">
        <v>7226</v>
      </c>
      <c r="G1703" s="355" t="s">
        <v>7227</v>
      </c>
      <c r="O1703" s="355" t="s">
        <v>7247</v>
      </c>
    </row>
    <row r="1704" spans="1:15" s="355" customFormat="1" x14ac:dyDescent="0.25">
      <c r="A1704" s="355" t="s">
        <v>7248</v>
      </c>
      <c r="B1704" s="355" t="s">
        <v>3135</v>
      </c>
      <c r="D1704" s="355" t="s">
        <v>7249</v>
      </c>
      <c r="E1704" s="355" t="s">
        <v>7226</v>
      </c>
      <c r="G1704" s="355" t="s">
        <v>7227</v>
      </c>
      <c r="O1704" s="355" t="s">
        <v>7249</v>
      </c>
    </row>
    <row r="1705" spans="1:15" s="355" customFormat="1" x14ac:dyDescent="0.25">
      <c r="A1705" s="355" t="s">
        <v>7250</v>
      </c>
      <c r="B1705" s="355" t="s">
        <v>3129</v>
      </c>
      <c r="D1705" s="355" t="s">
        <v>7251</v>
      </c>
      <c r="E1705" s="355" t="s">
        <v>7226</v>
      </c>
      <c r="G1705" s="355" t="s">
        <v>7227</v>
      </c>
      <c r="O1705" s="355" t="s">
        <v>7251</v>
      </c>
    </row>
    <row r="1706" spans="1:15" s="355" customFormat="1" x14ac:dyDescent="0.25">
      <c r="A1706" s="355" t="s">
        <v>7252</v>
      </c>
      <c r="B1706" s="355" t="s">
        <v>3130</v>
      </c>
      <c r="D1706" s="355" t="s">
        <v>7253</v>
      </c>
      <c r="E1706" s="355" t="s">
        <v>7226</v>
      </c>
      <c r="G1706" s="355" t="s">
        <v>7227</v>
      </c>
      <c r="O1706" s="355" t="s">
        <v>7253</v>
      </c>
    </row>
    <row r="1707" spans="1:15" s="355" customFormat="1" x14ac:dyDescent="0.25">
      <c r="A1707" s="355" t="s">
        <v>7254</v>
      </c>
      <c r="B1707" s="355" t="s">
        <v>3131</v>
      </c>
      <c r="D1707" s="355" t="s">
        <v>7255</v>
      </c>
      <c r="E1707" s="355" t="s">
        <v>7226</v>
      </c>
      <c r="G1707" s="355" t="s">
        <v>7227</v>
      </c>
      <c r="O1707" s="355" t="s">
        <v>7255</v>
      </c>
    </row>
    <row r="1708" spans="1:15" s="355" customFormat="1" x14ac:dyDescent="0.25">
      <c r="A1708" s="355" t="s">
        <v>7256</v>
      </c>
      <c r="B1708" s="355" t="s">
        <v>3132</v>
      </c>
      <c r="D1708" s="355" t="s">
        <v>7257</v>
      </c>
      <c r="E1708" s="355" t="s">
        <v>7226</v>
      </c>
      <c r="G1708" s="355" t="s">
        <v>7227</v>
      </c>
      <c r="O1708" s="355" t="s">
        <v>7257</v>
      </c>
    </row>
    <row r="1709" spans="1:15" s="355" customFormat="1" x14ac:dyDescent="0.25">
      <c r="A1709" s="355" t="s">
        <v>7258</v>
      </c>
      <c r="B1709" s="355" t="s">
        <v>3133</v>
      </c>
      <c r="D1709" s="355" t="s">
        <v>7259</v>
      </c>
      <c r="E1709" s="355" t="s">
        <v>7226</v>
      </c>
      <c r="G1709" s="355" t="s">
        <v>7227</v>
      </c>
      <c r="O1709" s="355" t="s">
        <v>7259</v>
      </c>
    </row>
    <row r="1710" spans="1:15" s="355" customFormat="1" x14ac:dyDescent="0.25">
      <c r="A1710" s="355" t="s">
        <v>7260</v>
      </c>
      <c r="B1710" s="355" t="s">
        <v>3134</v>
      </c>
      <c r="D1710" s="355" t="s">
        <v>7261</v>
      </c>
      <c r="E1710" s="355" t="s">
        <v>7226</v>
      </c>
      <c r="G1710" s="355" t="s">
        <v>7227</v>
      </c>
      <c r="O1710" s="355" t="s">
        <v>7261</v>
      </c>
    </row>
    <row r="1711" spans="1:15" s="355" customFormat="1" x14ac:dyDescent="0.25">
      <c r="A1711" s="355" t="s">
        <v>7262</v>
      </c>
      <c r="B1711" s="355" t="s">
        <v>3137</v>
      </c>
      <c r="D1711" s="355" t="s">
        <v>7263</v>
      </c>
      <c r="E1711" s="355" t="s">
        <v>7226</v>
      </c>
      <c r="G1711" s="355" t="s">
        <v>7227</v>
      </c>
      <c r="O1711" s="355" t="s">
        <v>7263</v>
      </c>
    </row>
  </sheetData>
  <autoFilter ref="A1:P1711" xr:uid="{B7C0E02F-46D9-4194-BE2A-979210A77FAC}"/>
  <pageMargins left="0.75" right="0.75" top="1" bottom="1" header="0.5" footer="0.5"/>
  <customProperties>
    <customPr name="_pios_id" r:id="rId1"/>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FA29C-D91F-4006-9D07-60B06B6794A7}">
  <sheetPr codeName="Sheet100"/>
  <dimension ref="A1:BH1652"/>
  <sheetViews>
    <sheetView zoomScale="70" zoomScaleNormal="70" workbookViewId="0">
      <selection activeCell="T2" sqref="T2"/>
    </sheetView>
  </sheetViews>
  <sheetFormatPr defaultRowHeight="13.8" x14ac:dyDescent="0.25"/>
  <cols>
    <col min="1" max="1" width="21.796875" customWidth="1"/>
    <col min="2" max="2" width="25.5" customWidth="1"/>
    <col min="3" max="3" width="62" customWidth="1"/>
    <col min="5" max="5" width="16.796875" bestFit="1" customWidth="1"/>
    <col min="20" max="20" width="10.5" customWidth="1"/>
  </cols>
  <sheetData>
    <row r="1" spans="1:60" x14ac:dyDescent="0.25">
      <c r="C1" t="s">
        <v>7264</v>
      </c>
    </row>
    <row r="2" spans="1:60" x14ac:dyDescent="0.25">
      <c r="A2" s="285" t="s">
        <v>594</v>
      </c>
      <c r="B2" s="285" t="s">
        <v>595</v>
      </c>
      <c r="C2" s="285" t="s">
        <v>596</v>
      </c>
      <c r="D2" s="285" t="s">
        <v>597</v>
      </c>
      <c r="E2" s="285" t="s">
        <v>598</v>
      </c>
      <c r="F2" s="285" t="s">
        <v>1901</v>
      </c>
      <c r="G2" s="285" t="s">
        <v>381</v>
      </c>
      <c r="H2" s="285" t="s">
        <v>382</v>
      </c>
      <c r="I2" s="285" t="s">
        <v>383</v>
      </c>
      <c r="J2" s="285" t="s">
        <v>384</v>
      </c>
      <c r="K2" s="285" t="s">
        <v>385</v>
      </c>
      <c r="L2" s="285" t="s">
        <v>386</v>
      </c>
      <c r="M2" s="285" t="s">
        <v>387</v>
      </c>
      <c r="N2" s="285" t="s">
        <v>1047</v>
      </c>
      <c r="O2" s="285" t="s">
        <v>1048</v>
      </c>
      <c r="P2" s="285" t="s">
        <v>1049</v>
      </c>
      <c r="Q2" s="285" t="s">
        <v>1050</v>
      </c>
      <c r="R2" s="285" t="s">
        <v>1051</v>
      </c>
      <c r="S2" s="285" t="s">
        <v>1083</v>
      </c>
      <c r="T2" s="285" t="s">
        <v>1902</v>
      </c>
      <c r="U2" s="285" t="s">
        <v>1869</v>
      </c>
      <c r="V2" s="285" t="s">
        <v>1870</v>
      </c>
      <c r="W2" s="285" t="s">
        <v>1871</v>
      </c>
      <c r="X2" s="285" t="s">
        <v>1872</v>
      </c>
      <c r="Y2" s="285" t="s">
        <v>1873</v>
      </c>
      <c r="Z2" s="285" t="s">
        <v>1874</v>
      </c>
      <c r="AA2" s="285" t="s">
        <v>1875</v>
      </c>
      <c r="AB2" s="285" t="s">
        <v>1876</v>
      </c>
      <c r="AC2" s="285" t="s">
        <v>1877</v>
      </c>
      <c r="AD2" s="285" t="s">
        <v>1878</v>
      </c>
      <c r="AE2" s="285" t="s">
        <v>1879</v>
      </c>
      <c r="AF2" s="285" t="s">
        <v>1880</v>
      </c>
      <c r="AG2" s="285" t="s">
        <v>1881</v>
      </c>
      <c r="AH2" s="285" t="s">
        <v>1882</v>
      </c>
      <c r="AI2" s="285" t="s">
        <v>1883</v>
      </c>
      <c r="AJ2" s="285" t="s">
        <v>1884</v>
      </c>
      <c r="AK2" s="285" t="s">
        <v>1885</v>
      </c>
      <c r="AL2" s="285" t="s">
        <v>1886</v>
      </c>
      <c r="AM2" s="285" t="s">
        <v>1887</v>
      </c>
      <c r="AN2" s="285" t="s">
        <v>1888</v>
      </c>
      <c r="AO2" s="285" t="s">
        <v>3003</v>
      </c>
      <c r="AP2" s="285" t="s">
        <v>3004</v>
      </c>
      <c r="AQ2" s="285" t="s">
        <v>3005</v>
      </c>
      <c r="AR2" s="285" t="s">
        <v>3006</v>
      </c>
      <c r="AS2" s="285" t="s">
        <v>3007</v>
      </c>
      <c r="AT2" s="285" t="s">
        <v>3008</v>
      </c>
      <c r="AU2" s="285" t="s">
        <v>3009</v>
      </c>
      <c r="AV2" s="285" t="s">
        <v>3010</v>
      </c>
      <c r="AW2" s="285" t="s">
        <v>3011</v>
      </c>
      <c r="AX2" s="285" t="s">
        <v>3012</v>
      </c>
      <c r="AY2" s="285" t="s">
        <v>3013</v>
      </c>
      <c r="AZ2" s="285" t="s">
        <v>3014</v>
      </c>
      <c r="BA2" s="285" t="s">
        <v>3015</v>
      </c>
      <c r="BB2" s="285" t="s">
        <v>3016</v>
      </c>
      <c r="BC2" s="285" t="s">
        <v>3017</v>
      </c>
      <c r="BD2" s="285" t="s">
        <v>3018</v>
      </c>
      <c r="BE2" s="285" t="s">
        <v>3019</v>
      </c>
      <c r="BF2" s="285" t="s">
        <v>3020</v>
      </c>
      <c r="BG2" s="285" t="s">
        <v>3021</v>
      </c>
      <c r="BH2" s="285" t="s">
        <v>3022</v>
      </c>
    </row>
    <row r="3" spans="1:60" x14ac:dyDescent="0.25">
      <c r="A3" s="285"/>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row>
    <row r="4" spans="1:60" x14ac:dyDescent="0.25">
      <c r="A4" t="s">
        <v>7265</v>
      </c>
      <c r="B4" t="s">
        <v>3449</v>
      </c>
      <c r="C4" t="s">
        <v>3450</v>
      </c>
      <c r="D4" t="s">
        <v>3451</v>
      </c>
      <c r="E4" t="s">
        <v>7266</v>
      </c>
      <c r="I4" t="s">
        <v>7267</v>
      </c>
      <c r="J4" t="s">
        <v>7268</v>
      </c>
      <c r="K4" t="s">
        <v>7269</v>
      </c>
      <c r="L4" t="s">
        <v>7270</v>
      </c>
      <c r="M4" t="s">
        <v>7271</v>
      </c>
      <c r="N4" t="s">
        <v>7272</v>
      </c>
      <c r="O4" t="s">
        <v>7273</v>
      </c>
      <c r="P4" t="s">
        <v>7274</v>
      </c>
      <c r="Q4" t="s">
        <v>7275</v>
      </c>
      <c r="R4" t="s">
        <v>7276</v>
      </c>
    </row>
    <row r="5" spans="1:60" x14ac:dyDescent="0.25">
      <c r="A5" t="s">
        <v>7277</v>
      </c>
      <c r="B5" t="s">
        <v>3453</v>
      </c>
      <c r="C5" t="s">
        <v>3454</v>
      </c>
      <c r="D5" t="s">
        <v>3451</v>
      </c>
      <c r="E5" t="s">
        <v>7266</v>
      </c>
      <c r="M5" t="s">
        <v>7278</v>
      </c>
      <c r="R5" t="s">
        <v>7279</v>
      </c>
    </row>
    <row r="6" spans="1:60" x14ac:dyDescent="0.25">
      <c r="A6" t="s">
        <v>7280</v>
      </c>
      <c r="B6" t="s">
        <v>3455</v>
      </c>
      <c r="C6" t="s">
        <v>3456</v>
      </c>
      <c r="D6" t="s">
        <v>3451</v>
      </c>
      <c r="E6" t="s">
        <v>7266</v>
      </c>
      <c r="I6" t="s">
        <v>7281</v>
      </c>
      <c r="J6" t="s">
        <v>7282</v>
      </c>
      <c r="K6" t="s">
        <v>7283</v>
      </c>
      <c r="L6" t="s">
        <v>7284</v>
      </c>
      <c r="M6" t="s">
        <v>7285</v>
      </c>
      <c r="N6" t="s">
        <v>7286</v>
      </c>
      <c r="O6" t="s">
        <v>7287</v>
      </c>
      <c r="P6" t="s">
        <v>7288</v>
      </c>
      <c r="Q6" t="s">
        <v>7289</v>
      </c>
      <c r="R6" t="s">
        <v>7290</v>
      </c>
    </row>
    <row r="7" spans="1:60" x14ac:dyDescent="0.25">
      <c r="A7" t="s">
        <v>7291</v>
      </c>
      <c r="B7" t="s">
        <v>3457</v>
      </c>
      <c r="C7" t="s">
        <v>3458</v>
      </c>
      <c r="D7" t="s">
        <v>3451</v>
      </c>
      <c r="E7" t="s">
        <v>7266</v>
      </c>
      <c r="M7" t="s">
        <v>7292</v>
      </c>
      <c r="R7" t="s">
        <v>7293</v>
      </c>
    </row>
    <row r="8" spans="1:60" x14ac:dyDescent="0.25">
      <c r="A8" t="s">
        <v>7294</v>
      </c>
      <c r="B8" t="s">
        <v>3459</v>
      </c>
      <c r="C8" t="s">
        <v>3460</v>
      </c>
      <c r="D8" t="s">
        <v>3451</v>
      </c>
      <c r="E8" t="s">
        <v>7266</v>
      </c>
      <c r="M8" t="s">
        <v>7295</v>
      </c>
      <c r="R8" t="s">
        <v>7296</v>
      </c>
    </row>
    <row r="9" spans="1:60" x14ac:dyDescent="0.25">
      <c r="A9" t="s">
        <v>7297</v>
      </c>
      <c r="B9" t="s">
        <v>3461</v>
      </c>
      <c r="C9" t="s">
        <v>3462</v>
      </c>
      <c r="D9" t="s">
        <v>3463</v>
      </c>
      <c r="E9" t="s">
        <v>7266</v>
      </c>
      <c r="I9" t="s">
        <v>7298</v>
      </c>
      <c r="J9" t="s">
        <v>7299</v>
      </c>
      <c r="K9" t="s">
        <v>7300</v>
      </c>
      <c r="L9" t="s">
        <v>7301</v>
      </c>
      <c r="M9" t="s">
        <v>7302</v>
      </c>
      <c r="N9" t="s">
        <v>7303</v>
      </c>
      <c r="O9" t="s">
        <v>7304</v>
      </c>
      <c r="P9" t="s">
        <v>7305</v>
      </c>
      <c r="Q9" t="s">
        <v>7306</v>
      </c>
      <c r="R9" t="s">
        <v>7307</v>
      </c>
    </row>
    <row r="10" spans="1:60" x14ac:dyDescent="0.25">
      <c r="A10" t="s">
        <v>7308</v>
      </c>
      <c r="B10" t="s">
        <v>3465</v>
      </c>
      <c r="C10" t="s">
        <v>3466</v>
      </c>
      <c r="D10" t="s">
        <v>3463</v>
      </c>
      <c r="E10" t="s">
        <v>7266</v>
      </c>
      <c r="M10" t="s">
        <v>7309</v>
      </c>
      <c r="R10" t="s">
        <v>7310</v>
      </c>
    </row>
    <row r="11" spans="1:60" x14ac:dyDescent="0.25">
      <c r="A11" t="s">
        <v>7311</v>
      </c>
      <c r="B11" t="s">
        <v>3467</v>
      </c>
      <c r="C11" t="s">
        <v>3468</v>
      </c>
      <c r="D11" t="s">
        <v>3463</v>
      </c>
      <c r="E11" t="s">
        <v>7266</v>
      </c>
      <c r="I11" t="s">
        <v>7312</v>
      </c>
      <c r="J11" t="s">
        <v>7313</v>
      </c>
      <c r="K11" t="s">
        <v>7314</v>
      </c>
      <c r="L11" t="s">
        <v>7315</v>
      </c>
      <c r="M11" t="s">
        <v>7316</v>
      </c>
      <c r="N11" t="s">
        <v>7317</v>
      </c>
      <c r="O11" t="s">
        <v>7318</v>
      </c>
      <c r="P11" t="s">
        <v>7319</v>
      </c>
      <c r="Q11" t="s">
        <v>7320</v>
      </c>
      <c r="R11" t="s">
        <v>7321</v>
      </c>
    </row>
    <row r="12" spans="1:60" x14ac:dyDescent="0.25">
      <c r="A12" t="s">
        <v>7322</v>
      </c>
      <c r="B12" t="s">
        <v>3469</v>
      </c>
      <c r="C12" t="s">
        <v>3470</v>
      </c>
      <c r="D12" t="s">
        <v>3463</v>
      </c>
      <c r="E12" t="s">
        <v>7266</v>
      </c>
      <c r="M12" t="s">
        <v>7323</v>
      </c>
      <c r="R12" t="s">
        <v>7324</v>
      </c>
    </row>
    <row r="13" spans="1:60" x14ac:dyDescent="0.25">
      <c r="A13" t="s">
        <v>7325</v>
      </c>
      <c r="B13" t="s">
        <v>3471</v>
      </c>
      <c r="C13" t="s">
        <v>3472</v>
      </c>
      <c r="D13" t="s">
        <v>3463</v>
      </c>
      <c r="E13" t="s">
        <v>7266</v>
      </c>
      <c r="M13" t="s">
        <v>7326</v>
      </c>
      <c r="R13" t="s">
        <v>7327</v>
      </c>
    </row>
    <row r="14" spans="1:60" x14ac:dyDescent="0.25">
      <c r="A14" t="s">
        <v>7328</v>
      </c>
      <c r="B14" t="s">
        <v>3473</v>
      </c>
      <c r="C14" t="s">
        <v>3474</v>
      </c>
      <c r="D14" t="s">
        <v>3475</v>
      </c>
      <c r="E14" t="s">
        <v>7266</v>
      </c>
      <c r="I14" t="s">
        <v>7329</v>
      </c>
      <c r="J14" t="s">
        <v>7330</v>
      </c>
      <c r="K14" t="s">
        <v>7331</v>
      </c>
      <c r="L14" t="s">
        <v>7332</v>
      </c>
      <c r="M14" t="s">
        <v>7333</v>
      </c>
      <c r="N14" t="s">
        <v>7334</v>
      </c>
      <c r="O14" t="s">
        <v>7335</v>
      </c>
      <c r="P14" t="s">
        <v>7336</v>
      </c>
      <c r="Q14" t="s">
        <v>7337</v>
      </c>
      <c r="R14" t="s">
        <v>7338</v>
      </c>
    </row>
    <row r="15" spans="1:60" x14ac:dyDescent="0.25">
      <c r="A15" t="s">
        <v>7339</v>
      </c>
      <c r="B15" t="s">
        <v>3477</v>
      </c>
      <c r="C15" t="s">
        <v>3478</v>
      </c>
      <c r="D15" t="s">
        <v>3475</v>
      </c>
      <c r="E15" t="s">
        <v>7266</v>
      </c>
      <c r="M15" t="s">
        <v>7340</v>
      </c>
      <c r="R15" t="s">
        <v>7341</v>
      </c>
    </row>
    <row r="16" spans="1:60" x14ac:dyDescent="0.25">
      <c r="A16" t="s">
        <v>7342</v>
      </c>
      <c r="B16" t="s">
        <v>3479</v>
      </c>
      <c r="C16" t="s">
        <v>3480</v>
      </c>
      <c r="D16" t="s">
        <v>3475</v>
      </c>
      <c r="E16" t="s">
        <v>7266</v>
      </c>
      <c r="I16" t="s">
        <v>7343</v>
      </c>
      <c r="J16" t="s">
        <v>7344</v>
      </c>
      <c r="K16" t="s">
        <v>7345</v>
      </c>
      <c r="L16" t="s">
        <v>7346</v>
      </c>
      <c r="M16" t="s">
        <v>7347</v>
      </c>
      <c r="N16" t="s">
        <v>7348</v>
      </c>
      <c r="O16" t="s">
        <v>7349</v>
      </c>
      <c r="P16" t="s">
        <v>7350</v>
      </c>
      <c r="Q16" t="s">
        <v>7351</v>
      </c>
      <c r="R16" t="s">
        <v>7352</v>
      </c>
    </row>
    <row r="17" spans="1:18" x14ac:dyDescent="0.25">
      <c r="A17" t="s">
        <v>7353</v>
      </c>
      <c r="B17" t="s">
        <v>3481</v>
      </c>
      <c r="C17" t="s">
        <v>3482</v>
      </c>
      <c r="D17" t="s">
        <v>3475</v>
      </c>
      <c r="E17" t="s">
        <v>7266</v>
      </c>
      <c r="M17" t="s">
        <v>7354</v>
      </c>
      <c r="R17" t="s">
        <v>7355</v>
      </c>
    </row>
    <row r="18" spans="1:18" x14ac:dyDescent="0.25">
      <c r="A18" t="s">
        <v>7356</v>
      </c>
      <c r="B18" t="s">
        <v>3483</v>
      </c>
      <c r="C18" t="s">
        <v>3484</v>
      </c>
      <c r="D18" t="s">
        <v>3475</v>
      </c>
      <c r="E18" t="s">
        <v>7266</v>
      </c>
      <c r="M18" t="s">
        <v>7357</v>
      </c>
      <c r="R18" t="s">
        <v>7358</v>
      </c>
    </row>
    <row r="19" spans="1:18" x14ac:dyDescent="0.25">
      <c r="A19" t="s">
        <v>7359</v>
      </c>
      <c r="B19" t="s">
        <v>3485</v>
      </c>
      <c r="C19" t="s">
        <v>3486</v>
      </c>
      <c r="D19" t="s">
        <v>3487</v>
      </c>
      <c r="E19" t="s">
        <v>7266</v>
      </c>
      <c r="I19" t="s">
        <v>7360</v>
      </c>
      <c r="J19" t="s">
        <v>7361</v>
      </c>
      <c r="K19" t="s">
        <v>7362</v>
      </c>
      <c r="L19" t="s">
        <v>7363</v>
      </c>
      <c r="M19" t="s">
        <v>7364</v>
      </c>
      <c r="N19" t="s">
        <v>7365</v>
      </c>
      <c r="O19" t="s">
        <v>7366</v>
      </c>
      <c r="P19" t="s">
        <v>7367</v>
      </c>
      <c r="Q19" t="s">
        <v>7368</v>
      </c>
      <c r="R19" t="s">
        <v>7369</v>
      </c>
    </row>
    <row r="20" spans="1:18" x14ac:dyDescent="0.25">
      <c r="A20" t="s">
        <v>7370</v>
      </c>
      <c r="B20" t="s">
        <v>3489</v>
      </c>
      <c r="C20" t="s">
        <v>3490</v>
      </c>
      <c r="D20" t="s">
        <v>3487</v>
      </c>
      <c r="E20" t="s">
        <v>7266</v>
      </c>
      <c r="M20" t="s">
        <v>7371</v>
      </c>
      <c r="R20" t="s">
        <v>7372</v>
      </c>
    </row>
    <row r="21" spans="1:18" x14ac:dyDescent="0.25">
      <c r="A21" t="s">
        <v>7373</v>
      </c>
      <c r="B21" t="s">
        <v>3491</v>
      </c>
      <c r="C21" t="s">
        <v>3492</v>
      </c>
      <c r="D21" t="s">
        <v>3487</v>
      </c>
      <c r="E21" t="s">
        <v>7266</v>
      </c>
      <c r="I21" t="s">
        <v>7374</v>
      </c>
      <c r="J21" t="s">
        <v>7375</v>
      </c>
      <c r="K21" t="s">
        <v>7376</v>
      </c>
      <c r="L21" t="s">
        <v>7377</v>
      </c>
      <c r="M21" t="s">
        <v>7378</v>
      </c>
      <c r="N21" t="s">
        <v>7379</v>
      </c>
      <c r="O21" t="s">
        <v>7380</v>
      </c>
      <c r="P21" t="s">
        <v>7381</v>
      </c>
      <c r="Q21" t="s">
        <v>7382</v>
      </c>
      <c r="R21" t="s">
        <v>7383</v>
      </c>
    </row>
    <row r="22" spans="1:18" x14ac:dyDescent="0.25">
      <c r="A22" t="s">
        <v>7384</v>
      </c>
      <c r="B22" t="s">
        <v>3493</v>
      </c>
      <c r="C22" t="s">
        <v>3494</v>
      </c>
      <c r="D22" t="s">
        <v>3487</v>
      </c>
      <c r="E22" t="s">
        <v>7266</v>
      </c>
      <c r="M22" t="s">
        <v>7385</v>
      </c>
      <c r="R22" t="s">
        <v>7386</v>
      </c>
    </row>
    <row r="23" spans="1:18" x14ac:dyDescent="0.25">
      <c r="A23" t="s">
        <v>7387</v>
      </c>
      <c r="B23" t="s">
        <v>3495</v>
      </c>
      <c r="C23" t="s">
        <v>3496</v>
      </c>
      <c r="D23" t="s">
        <v>3487</v>
      </c>
      <c r="E23" t="s">
        <v>7266</v>
      </c>
      <c r="M23" t="s">
        <v>7388</v>
      </c>
      <c r="R23" t="s">
        <v>7389</v>
      </c>
    </row>
    <row r="24" spans="1:18" x14ac:dyDescent="0.25">
      <c r="A24" t="s">
        <v>7390</v>
      </c>
      <c r="B24" t="s">
        <v>3497</v>
      </c>
      <c r="C24" t="s">
        <v>3498</v>
      </c>
      <c r="D24" t="s">
        <v>3499</v>
      </c>
      <c r="E24" t="s">
        <v>7266</v>
      </c>
      <c r="I24" t="s">
        <v>7391</v>
      </c>
      <c r="J24" t="s">
        <v>7392</v>
      </c>
      <c r="K24" t="s">
        <v>7393</v>
      </c>
      <c r="L24" t="s">
        <v>7394</v>
      </c>
      <c r="M24" t="s">
        <v>7395</v>
      </c>
      <c r="N24" t="s">
        <v>7396</v>
      </c>
      <c r="O24" t="s">
        <v>7397</v>
      </c>
      <c r="P24" t="s">
        <v>7398</v>
      </c>
      <c r="Q24" t="s">
        <v>7399</v>
      </c>
      <c r="R24" t="s">
        <v>7400</v>
      </c>
    </row>
    <row r="25" spans="1:18" x14ac:dyDescent="0.25">
      <c r="A25" t="s">
        <v>7401</v>
      </c>
      <c r="B25" t="s">
        <v>3501</v>
      </c>
      <c r="C25" t="s">
        <v>3502</v>
      </c>
      <c r="D25" t="s">
        <v>3499</v>
      </c>
      <c r="E25" t="s">
        <v>7266</v>
      </c>
      <c r="M25" t="s">
        <v>7402</v>
      </c>
      <c r="R25" t="s">
        <v>7403</v>
      </c>
    </row>
    <row r="26" spans="1:18" x14ac:dyDescent="0.25">
      <c r="A26" t="s">
        <v>7404</v>
      </c>
      <c r="B26" t="s">
        <v>3503</v>
      </c>
      <c r="C26" t="s">
        <v>3504</v>
      </c>
      <c r="D26" t="s">
        <v>3499</v>
      </c>
      <c r="E26" t="s">
        <v>7266</v>
      </c>
      <c r="I26" t="s">
        <v>7405</v>
      </c>
      <c r="J26" t="s">
        <v>7406</v>
      </c>
      <c r="K26" t="s">
        <v>7407</v>
      </c>
      <c r="L26" t="s">
        <v>7408</v>
      </c>
      <c r="M26" t="s">
        <v>7409</v>
      </c>
      <c r="N26" t="s">
        <v>7410</v>
      </c>
      <c r="O26" t="s">
        <v>7411</v>
      </c>
      <c r="P26" t="s">
        <v>7412</v>
      </c>
      <c r="Q26" t="s">
        <v>7413</v>
      </c>
      <c r="R26" t="s">
        <v>7414</v>
      </c>
    </row>
    <row r="27" spans="1:18" x14ac:dyDescent="0.25">
      <c r="A27" t="s">
        <v>7415</v>
      </c>
      <c r="B27" t="s">
        <v>3505</v>
      </c>
      <c r="C27" t="s">
        <v>3506</v>
      </c>
      <c r="D27" t="s">
        <v>3499</v>
      </c>
      <c r="E27" t="s">
        <v>7266</v>
      </c>
      <c r="M27" t="s">
        <v>7416</v>
      </c>
      <c r="R27" t="s">
        <v>7417</v>
      </c>
    </row>
    <row r="28" spans="1:18" x14ac:dyDescent="0.25">
      <c r="A28" t="s">
        <v>7418</v>
      </c>
      <c r="B28" t="s">
        <v>3507</v>
      </c>
      <c r="C28" t="s">
        <v>3508</v>
      </c>
      <c r="D28" t="s">
        <v>3499</v>
      </c>
      <c r="E28" t="s">
        <v>7266</v>
      </c>
      <c r="M28" t="s">
        <v>7419</v>
      </c>
      <c r="R28" t="s">
        <v>7420</v>
      </c>
    </row>
    <row r="29" spans="1:18" x14ac:dyDescent="0.25">
      <c r="A29" t="s">
        <v>7421</v>
      </c>
      <c r="B29" t="s">
        <v>3509</v>
      </c>
      <c r="C29" t="s">
        <v>3510</v>
      </c>
      <c r="D29" t="s">
        <v>3511</v>
      </c>
      <c r="E29" t="s">
        <v>7266</v>
      </c>
      <c r="I29" t="s">
        <v>7422</v>
      </c>
      <c r="J29" t="s">
        <v>7423</v>
      </c>
      <c r="K29" t="s">
        <v>7424</v>
      </c>
      <c r="L29" t="s">
        <v>7425</v>
      </c>
      <c r="M29" t="s">
        <v>7426</v>
      </c>
      <c r="N29" t="s">
        <v>7427</v>
      </c>
      <c r="O29" t="s">
        <v>7428</v>
      </c>
      <c r="P29" t="s">
        <v>7429</v>
      </c>
      <c r="Q29" t="s">
        <v>7430</v>
      </c>
      <c r="R29" t="s">
        <v>7431</v>
      </c>
    </row>
    <row r="30" spans="1:18" x14ac:dyDescent="0.25">
      <c r="A30" t="s">
        <v>7432</v>
      </c>
      <c r="B30" t="s">
        <v>3513</v>
      </c>
      <c r="C30" t="s">
        <v>3514</v>
      </c>
      <c r="D30" t="s">
        <v>3511</v>
      </c>
      <c r="E30" t="s">
        <v>7266</v>
      </c>
      <c r="M30" t="s">
        <v>7433</v>
      </c>
      <c r="R30" t="s">
        <v>7434</v>
      </c>
    </row>
    <row r="31" spans="1:18" x14ac:dyDescent="0.25">
      <c r="A31" t="s">
        <v>7435</v>
      </c>
      <c r="B31" t="s">
        <v>3515</v>
      </c>
      <c r="C31" t="s">
        <v>3516</v>
      </c>
      <c r="D31" t="s">
        <v>3511</v>
      </c>
      <c r="E31" t="s">
        <v>7266</v>
      </c>
      <c r="I31" t="s">
        <v>7436</v>
      </c>
      <c r="J31" t="s">
        <v>7437</v>
      </c>
      <c r="K31" t="s">
        <v>7438</v>
      </c>
      <c r="L31" t="s">
        <v>7439</v>
      </c>
      <c r="M31" t="s">
        <v>7440</v>
      </c>
      <c r="N31" t="s">
        <v>7441</v>
      </c>
      <c r="O31" t="s">
        <v>7442</v>
      </c>
      <c r="P31" t="s">
        <v>7443</v>
      </c>
      <c r="Q31" t="s">
        <v>7444</v>
      </c>
      <c r="R31" t="s">
        <v>7445</v>
      </c>
    </row>
    <row r="32" spans="1:18" x14ac:dyDescent="0.25">
      <c r="A32" t="s">
        <v>7446</v>
      </c>
      <c r="B32" t="s">
        <v>3517</v>
      </c>
      <c r="C32" t="s">
        <v>3518</v>
      </c>
      <c r="D32" t="s">
        <v>3511</v>
      </c>
      <c r="E32" t="s">
        <v>7266</v>
      </c>
      <c r="M32" t="s">
        <v>7447</v>
      </c>
      <c r="R32" t="s">
        <v>7448</v>
      </c>
    </row>
    <row r="33" spans="1:18" x14ac:dyDescent="0.25">
      <c r="A33" t="s">
        <v>7449</v>
      </c>
      <c r="B33" t="s">
        <v>3519</v>
      </c>
      <c r="C33" t="s">
        <v>3520</v>
      </c>
      <c r="D33" t="s">
        <v>3511</v>
      </c>
      <c r="E33" t="s">
        <v>7266</v>
      </c>
      <c r="M33" t="s">
        <v>7450</v>
      </c>
      <c r="R33" t="s">
        <v>7451</v>
      </c>
    </row>
    <row r="34" spans="1:18" x14ac:dyDescent="0.25">
      <c r="A34" t="s">
        <v>7452</v>
      </c>
      <c r="B34" t="s">
        <v>3521</v>
      </c>
      <c r="C34" t="s">
        <v>3522</v>
      </c>
      <c r="D34" t="s">
        <v>3523</v>
      </c>
      <c r="E34" t="s">
        <v>7266</v>
      </c>
      <c r="I34" t="s">
        <v>7453</v>
      </c>
      <c r="J34" t="s">
        <v>7454</v>
      </c>
      <c r="K34" t="s">
        <v>7455</v>
      </c>
      <c r="L34" t="s">
        <v>7456</v>
      </c>
      <c r="M34" t="s">
        <v>7457</v>
      </c>
      <c r="N34" t="s">
        <v>7458</v>
      </c>
      <c r="O34" t="s">
        <v>7459</v>
      </c>
      <c r="P34" t="s">
        <v>7460</v>
      </c>
      <c r="Q34" t="s">
        <v>7461</v>
      </c>
      <c r="R34" t="s">
        <v>7462</v>
      </c>
    </row>
    <row r="35" spans="1:18" x14ac:dyDescent="0.25">
      <c r="A35" t="s">
        <v>7463</v>
      </c>
      <c r="B35" t="s">
        <v>3525</v>
      </c>
      <c r="C35" t="s">
        <v>3526</v>
      </c>
      <c r="D35" t="s">
        <v>3523</v>
      </c>
      <c r="E35" t="s">
        <v>7266</v>
      </c>
      <c r="M35" t="s">
        <v>7464</v>
      </c>
      <c r="R35" t="s">
        <v>7465</v>
      </c>
    </row>
    <row r="36" spans="1:18" x14ac:dyDescent="0.25">
      <c r="A36" t="s">
        <v>7466</v>
      </c>
      <c r="B36" t="s">
        <v>3527</v>
      </c>
      <c r="C36" t="s">
        <v>3528</v>
      </c>
      <c r="D36" t="s">
        <v>3523</v>
      </c>
      <c r="E36" t="s">
        <v>7266</v>
      </c>
      <c r="I36" t="s">
        <v>7467</v>
      </c>
      <c r="J36" t="s">
        <v>7468</v>
      </c>
      <c r="K36" t="s">
        <v>7469</v>
      </c>
      <c r="L36" t="s">
        <v>7470</v>
      </c>
      <c r="M36" t="s">
        <v>7471</v>
      </c>
      <c r="N36" t="s">
        <v>7472</v>
      </c>
      <c r="O36" t="s">
        <v>7473</v>
      </c>
      <c r="P36" t="s">
        <v>7474</v>
      </c>
      <c r="Q36" t="s">
        <v>7475</v>
      </c>
      <c r="R36" t="s">
        <v>7476</v>
      </c>
    </row>
    <row r="37" spans="1:18" x14ac:dyDescent="0.25">
      <c r="A37" t="s">
        <v>7477</v>
      </c>
      <c r="B37" t="s">
        <v>3529</v>
      </c>
      <c r="C37" t="s">
        <v>3530</v>
      </c>
      <c r="D37" t="s">
        <v>3523</v>
      </c>
      <c r="E37" t="s">
        <v>7266</v>
      </c>
      <c r="M37" t="s">
        <v>7478</v>
      </c>
      <c r="R37" t="s">
        <v>7479</v>
      </c>
    </row>
    <row r="38" spans="1:18" x14ac:dyDescent="0.25">
      <c r="A38" t="s">
        <v>7480</v>
      </c>
      <c r="B38" t="s">
        <v>3531</v>
      </c>
      <c r="C38" t="s">
        <v>3532</v>
      </c>
      <c r="D38" t="s">
        <v>3523</v>
      </c>
      <c r="E38" t="s">
        <v>7266</v>
      </c>
      <c r="M38" t="s">
        <v>7481</v>
      </c>
      <c r="R38" t="s">
        <v>7482</v>
      </c>
    </row>
    <row r="39" spans="1:18" x14ac:dyDescent="0.25">
      <c r="A39" t="s">
        <v>7483</v>
      </c>
      <c r="B39" t="s">
        <v>3533</v>
      </c>
      <c r="C39" t="s">
        <v>3534</v>
      </c>
      <c r="D39" t="s">
        <v>3535</v>
      </c>
      <c r="E39" t="s">
        <v>7266</v>
      </c>
      <c r="I39" t="s">
        <v>7484</v>
      </c>
      <c r="J39" t="s">
        <v>7485</v>
      </c>
      <c r="K39" t="s">
        <v>7486</v>
      </c>
      <c r="L39" t="s">
        <v>7487</v>
      </c>
      <c r="M39" t="s">
        <v>7488</v>
      </c>
      <c r="N39" t="s">
        <v>7489</v>
      </c>
      <c r="O39" t="s">
        <v>7490</v>
      </c>
      <c r="P39" t="s">
        <v>7491</v>
      </c>
      <c r="Q39" t="s">
        <v>7492</v>
      </c>
      <c r="R39" t="s">
        <v>7493</v>
      </c>
    </row>
    <row r="40" spans="1:18" x14ac:dyDescent="0.25">
      <c r="A40" t="s">
        <v>7494</v>
      </c>
      <c r="B40" t="s">
        <v>3537</v>
      </c>
      <c r="C40" t="s">
        <v>3538</v>
      </c>
      <c r="D40" t="s">
        <v>3535</v>
      </c>
      <c r="E40" t="s">
        <v>7266</v>
      </c>
      <c r="M40" t="s">
        <v>7495</v>
      </c>
      <c r="R40" t="s">
        <v>7496</v>
      </c>
    </row>
    <row r="41" spans="1:18" x14ac:dyDescent="0.25">
      <c r="A41" t="s">
        <v>7497</v>
      </c>
      <c r="B41" t="s">
        <v>3539</v>
      </c>
      <c r="C41" t="s">
        <v>3540</v>
      </c>
      <c r="D41" t="s">
        <v>3535</v>
      </c>
      <c r="E41" t="s">
        <v>7266</v>
      </c>
      <c r="I41" t="s">
        <v>7498</v>
      </c>
      <c r="J41" t="s">
        <v>7499</v>
      </c>
      <c r="K41" t="s">
        <v>7500</v>
      </c>
      <c r="L41" t="s">
        <v>7501</v>
      </c>
      <c r="M41" t="s">
        <v>7502</v>
      </c>
      <c r="N41" t="s">
        <v>7503</v>
      </c>
      <c r="O41" t="s">
        <v>7504</v>
      </c>
      <c r="P41" t="s">
        <v>7505</v>
      </c>
      <c r="Q41" t="s">
        <v>7506</v>
      </c>
      <c r="R41" t="s">
        <v>7507</v>
      </c>
    </row>
    <row r="42" spans="1:18" x14ac:dyDescent="0.25">
      <c r="A42" t="s">
        <v>7508</v>
      </c>
      <c r="B42" t="s">
        <v>3541</v>
      </c>
      <c r="C42" t="s">
        <v>3542</v>
      </c>
      <c r="D42" t="s">
        <v>3535</v>
      </c>
      <c r="E42" t="s">
        <v>7266</v>
      </c>
      <c r="M42" t="s">
        <v>7509</v>
      </c>
      <c r="R42" t="s">
        <v>7510</v>
      </c>
    </row>
    <row r="43" spans="1:18" x14ac:dyDescent="0.25">
      <c r="A43" t="s">
        <v>7511</v>
      </c>
      <c r="B43" t="s">
        <v>3543</v>
      </c>
      <c r="C43" t="s">
        <v>3544</v>
      </c>
      <c r="D43" t="s">
        <v>3535</v>
      </c>
      <c r="E43" t="s">
        <v>7266</v>
      </c>
      <c r="M43" t="s">
        <v>7512</v>
      </c>
      <c r="R43" t="s">
        <v>7513</v>
      </c>
    </row>
    <row r="44" spans="1:18" x14ac:dyDescent="0.25">
      <c r="A44" t="s">
        <v>7514</v>
      </c>
      <c r="B44" t="s">
        <v>3545</v>
      </c>
      <c r="C44" t="s">
        <v>3546</v>
      </c>
      <c r="D44" t="s">
        <v>3547</v>
      </c>
      <c r="E44" t="s">
        <v>7266</v>
      </c>
      <c r="H44" t="s">
        <v>7515</v>
      </c>
      <c r="I44" t="s">
        <v>7516</v>
      </c>
      <c r="J44" t="s">
        <v>7517</v>
      </c>
      <c r="K44" t="s">
        <v>7518</v>
      </c>
      <c r="L44" t="s">
        <v>7519</v>
      </c>
      <c r="M44" t="s">
        <v>7520</v>
      </c>
      <c r="N44" t="s">
        <v>7521</v>
      </c>
      <c r="O44" t="s">
        <v>7522</v>
      </c>
      <c r="P44" t="s">
        <v>7523</v>
      </c>
      <c r="Q44" t="s">
        <v>7524</v>
      </c>
      <c r="R44" t="s">
        <v>7525</v>
      </c>
    </row>
    <row r="45" spans="1:18" x14ac:dyDescent="0.25">
      <c r="A45" t="s">
        <v>7526</v>
      </c>
      <c r="B45" t="s">
        <v>3549</v>
      </c>
      <c r="C45" t="s">
        <v>3550</v>
      </c>
      <c r="D45" t="s">
        <v>3547</v>
      </c>
      <c r="E45" t="s">
        <v>7266</v>
      </c>
      <c r="M45" t="s">
        <v>7527</v>
      </c>
      <c r="R45" t="s">
        <v>7528</v>
      </c>
    </row>
    <row r="46" spans="1:18" x14ac:dyDescent="0.25">
      <c r="A46" t="s">
        <v>7529</v>
      </c>
      <c r="B46" t="s">
        <v>3551</v>
      </c>
      <c r="C46" t="s">
        <v>3552</v>
      </c>
      <c r="D46" t="s">
        <v>3547</v>
      </c>
      <c r="E46" t="s">
        <v>7266</v>
      </c>
      <c r="H46" t="s">
        <v>7530</v>
      </c>
      <c r="I46" t="s">
        <v>7531</v>
      </c>
      <c r="J46" t="s">
        <v>7532</v>
      </c>
      <c r="K46" t="s">
        <v>7533</v>
      </c>
      <c r="L46" t="s">
        <v>7534</v>
      </c>
      <c r="M46" t="s">
        <v>7535</v>
      </c>
      <c r="N46" t="s">
        <v>7536</v>
      </c>
      <c r="O46" t="s">
        <v>7537</v>
      </c>
      <c r="P46" t="s">
        <v>7538</v>
      </c>
      <c r="Q46" t="s">
        <v>7539</v>
      </c>
      <c r="R46" t="s">
        <v>7540</v>
      </c>
    </row>
    <row r="47" spans="1:18" x14ac:dyDescent="0.25">
      <c r="A47" t="s">
        <v>7541</v>
      </c>
      <c r="B47" t="s">
        <v>3553</v>
      </c>
      <c r="C47" t="s">
        <v>3554</v>
      </c>
      <c r="D47" t="s">
        <v>3547</v>
      </c>
      <c r="E47" t="s">
        <v>7266</v>
      </c>
      <c r="M47" t="s">
        <v>7542</v>
      </c>
      <c r="R47" t="s">
        <v>7543</v>
      </c>
    </row>
    <row r="48" spans="1:18" x14ac:dyDescent="0.25">
      <c r="A48" t="s">
        <v>7544</v>
      </c>
      <c r="B48" t="s">
        <v>3555</v>
      </c>
      <c r="C48" t="s">
        <v>3556</v>
      </c>
      <c r="D48" t="s">
        <v>3547</v>
      </c>
      <c r="E48" t="s">
        <v>7266</v>
      </c>
      <c r="M48" t="s">
        <v>7545</v>
      </c>
      <c r="R48" t="s">
        <v>7546</v>
      </c>
    </row>
    <row r="49" spans="1:18" x14ac:dyDescent="0.25">
      <c r="A49" t="s">
        <v>7547</v>
      </c>
      <c r="B49" t="s">
        <v>3557</v>
      </c>
      <c r="C49" t="s">
        <v>3558</v>
      </c>
      <c r="D49" t="s">
        <v>3559</v>
      </c>
      <c r="E49" t="s">
        <v>7266</v>
      </c>
      <c r="H49" t="s">
        <v>7548</v>
      </c>
      <c r="I49" t="s">
        <v>7549</v>
      </c>
      <c r="J49" t="s">
        <v>7550</v>
      </c>
      <c r="K49" t="s">
        <v>7551</v>
      </c>
      <c r="L49" t="s">
        <v>7552</v>
      </c>
      <c r="M49" t="s">
        <v>7553</v>
      </c>
      <c r="N49" t="s">
        <v>7554</v>
      </c>
      <c r="O49" t="s">
        <v>7555</v>
      </c>
      <c r="P49" t="s">
        <v>7556</v>
      </c>
      <c r="Q49" t="s">
        <v>7557</v>
      </c>
      <c r="R49" t="s">
        <v>7558</v>
      </c>
    </row>
    <row r="50" spans="1:18" x14ac:dyDescent="0.25">
      <c r="A50" t="s">
        <v>7559</v>
      </c>
      <c r="B50" t="s">
        <v>3561</v>
      </c>
      <c r="C50" t="s">
        <v>3562</v>
      </c>
      <c r="D50" t="s">
        <v>3559</v>
      </c>
      <c r="E50" t="s">
        <v>7266</v>
      </c>
      <c r="M50" t="s">
        <v>7560</v>
      </c>
      <c r="R50" t="s">
        <v>7561</v>
      </c>
    </row>
    <row r="51" spans="1:18" x14ac:dyDescent="0.25">
      <c r="A51" t="s">
        <v>7562</v>
      </c>
      <c r="B51" t="s">
        <v>3563</v>
      </c>
      <c r="C51" t="s">
        <v>3564</v>
      </c>
      <c r="D51" t="s">
        <v>3559</v>
      </c>
      <c r="E51" t="s">
        <v>7266</v>
      </c>
      <c r="H51" t="s">
        <v>7563</v>
      </c>
      <c r="I51" t="s">
        <v>7564</v>
      </c>
      <c r="J51" t="s">
        <v>7565</v>
      </c>
      <c r="K51" t="s">
        <v>7566</v>
      </c>
      <c r="L51" t="s">
        <v>7567</v>
      </c>
      <c r="M51" t="s">
        <v>7568</v>
      </c>
      <c r="N51" t="s">
        <v>7569</v>
      </c>
      <c r="O51" t="s">
        <v>7570</v>
      </c>
      <c r="P51" t="s">
        <v>7571</v>
      </c>
      <c r="Q51" t="s">
        <v>7572</v>
      </c>
      <c r="R51" t="s">
        <v>7573</v>
      </c>
    </row>
    <row r="52" spans="1:18" x14ac:dyDescent="0.25">
      <c r="A52" t="s">
        <v>7574</v>
      </c>
      <c r="B52" t="s">
        <v>3565</v>
      </c>
      <c r="C52" t="s">
        <v>3566</v>
      </c>
      <c r="D52" t="s">
        <v>3559</v>
      </c>
      <c r="E52" t="s">
        <v>7266</v>
      </c>
      <c r="M52" t="s">
        <v>7575</v>
      </c>
      <c r="R52" t="s">
        <v>7576</v>
      </c>
    </row>
    <row r="53" spans="1:18" x14ac:dyDescent="0.25">
      <c r="A53" t="s">
        <v>7577</v>
      </c>
      <c r="B53" t="s">
        <v>3567</v>
      </c>
      <c r="C53" t="s">
        <v>3568</v>
      </c>
      <c r="D53" t="s">
        <v>3559</v>
      </c>
      <c r="E53" t="s">
        <v>7266</v>
      </c>
      <c r="M53" t="s">
        <v>7578</v>
      </c>
      <c r="R53" t="s">
        <v>7579</v>
      </c>
    </row>
    <row r="54" spans="1:18" x14ac:dyDescent="0.25">
      <c r="A54" t="s">
        <v>7580</v>
      </c>
      <c r="B54" t="s">
        <v>3569</v>
      </c>
      <c r="C54" t="s">
        <v>3570</v>
      </c>
      <c r="D54" t="s">
        <v>3571</v>
      </c>
      <c r="E54" t="s">
        <v>7266</v>
      </c>
      <c r="H54" t="s">
        <v>7581</v>
      </c>
      <c r="I54" t="s">
        <v>7582</v>
      </c>
      <c r="J54" t="s">
        <v>7583</v>
      </c>
      <c r="K54" t="s">
        <v>7584</v>
      </c>
      <c r="L54" t="s">
        <v>7585</v>
      </c>
      <c r="M54" t="s">
        <v>7586</v>
      </c>
      <c r="N54" t="s">
        <v>7587</v>
      </c>
      <c r="O54" t="s">
        <v>7588</v>
      </c>
      <c r="P54" t="s">
        <v>7589</v>
      </c>
      <c r="Q54" t="s">
        <v>7590</v>
      </c>
      <c r="R54" t="s">
        <v>7591</v>
      </c>
    </row>
    <row r="55" spans="1:18" x14ac:dyDescent="0.25">
      <c r="A55" t="s">
        <v>7592</v>
      </c>
      <c r="B55" t="s">
        <v>3573</v>
      </c>
      <c r="C55" t="s">
        <v>3574</v>
      </c>
      <c r="D55" t="s">
        <v>3571</v>
      </c>
      <c r="E55" t="s">
        <v>7266</v>
      </c>
      <c r="M55" t="s">
        <v>7593</v>
      </c>
      <c r="R55" t="s">
        <v>7594</v>
      </c>
    </row>
    <row r="56" spans="1:18" x14ac:dyDescent="0.25">
      <c r="A56" t="s">
        <v>7595</v>
      </c>
      <c r="B56" t="s">
        <v>3575</v>
      </c>
      <c r="C56" t="s">
        <v>3576</v>
      </c>
      <c r="D56" t="s">
        <v>3571</v>
      </c>
      <c r="E56" t="s">
        <v>7266</v>
      </c>
      <c r="H56" t="s">
        <v>7596</v>
      </c>
      <c r="I56" t="s">
        <v>7597</v>
      </c>
      <c r="J56" t="s">
        <v>7598</v>
      </c>
      <c r="K56" t="s">
        <v>7599</v>
      </c>
      <c r="L56" t="s">
        <v>7600</v>
      </c>
      <c r="M56" t="s">
        <v>7601</v>
      </c>
      <c r="N56" t="s">
        <v>7602</v>
      </c>
      <c r="O56" t="s">
        <v>7603</v>
      </c>
      <c r="P56" t="s">
        <v>7604</v>
      </c>
      <c r="Q56" t="s">
        <v>7605</v>
      </c>
      <c r="R56" t="s">
        <v>7606</v>
      </c>
    </row>
    <row r="57" spans="1:18" x14ac:dyDescent="0.25">
      <c r="A57" t="s">
        <v>7607</v>
      </c>
      <c r="B57" t="s">
        <v>3577</v>
      </c>
      <c r="C57" t="s">
        <v>3578</v>
      </c>
      <c r="D57" t="s">
        <v>3571</v>
      </c>
      <c r="E57" t="s">
        <v>7266</v>
      </c>
      <c r="M57" t="s">
        <v>7608</v>
      </c>
      <c r="R57" t="s">
        <v>7609</v>
      </c>
    </row>
    <row r="58" spans="1:18" x14ac:dyDescent="0.25">
      <c r="A58" t="s">
        <v>7610</v>
      </c>
      <c r="B58" t="s">
        <v>3579</v>
      </c>
      <c r="C58" t="s">
        <v>3580</v>
      </c>
      <c r="D58" t="s">
        <v>3571</v>
      </c>
      <c r="E58" t="s">
        <v>7266</v>
      </c>
      <c r="M58" t="s">
        <v>7611</v>
      </c>
      <c r="R58" t="s">
        <v>7612</v>
      </c>
    </row>
    <row r="59" spans="1:18" x14ac:dyDescent="0.25">
      <c r="A59" t="s">
        <v>7613</v>
      </c>
      <c r="B59" t="s">
        <v>3581</v>
      </c>
      <c r="C59" t="s">
        <v>3582</v>
      </c>
      <c r="D59" t="s">
        <v>3583</v>
      </c>
      <c r="E59" t="s">
        <v>7266</v>
      </c>
      <c r="H59" t="s">
        <v>7614</v>
      </c>
      <c r="I59" t="s">
        <v>7615</v>
      </c>
      <c r="J59" t="s">
        <v>7616</v>
      </c>
      <c r="K59" t="s">
        <v>7617</v>
      </c>
      <c r="L59" t="s">
        <v>7618</v>
      </c>
      <c r="M59" t="s">
        <v>7619</v>
      </c>
      <c r="N59" t="s">
        <v>7620</v>
      </c>
      <c r="O59" t="s">
        <v>7621</v>
      </c>
      <c r="P59" t="s">
        <v>7622</v>
      </c>
      <c r="Q59" t="s">
        <v>7623</v>
      </c>
      <c r="R59" t="s">
        <v>7624</v>
      </c>
    </row>
    <row r="60" spans="1:18" x14ac:dyDescent="0.25">
      <c r="A60" t="s">
        <v>7625</v>
      </c>
      <c r="B60" t="s">
        <v>3585</v>
      </c>
      <c r="C60" t="s">
        <v>3586</v>
      </c>
      <c r="D60" t="s">
        <v>3583</v>
      </c>
      <c r="E60" t="s">
        <v>7266</v>
      </c>
      <c r="M60" t="s">
        <v>7626</v>
      </c>
      <c r="R60" t="s">
        <v>7627</v>
      </c>
    </row>
    <row r="61" spans="1:18" x14ac:dyDescent="0.25">
      <c r="A61" t="s">
        <v>7628</v>
      </c>
      <c r="B61" t="s">
        <v>3587</v>
      </c>
      <c r="C61" t="s">
        <v>3588</v>
      </c>
      <c r="D61" t="s">
        <v>3583</v>
      </c>
      <c r="E61" t="s">
        <v>7266</v>
      </c>
      <c r="H61" t="s">
        <v>7629</v>
      </c>
      <c r="I61" t="s">
        <v>7630</v>
      </c>
      <c r="J61" t="s">
        <v>7631</v>
      </c>
      <c r="K61" t="s">
        <v>7632</v>
      </c>
      <c r="L61" t="s">
        <v>7633</v>
      </c>
      <c r="M61" t="s">
        <v>7634</v>
      </c>
      <c r="N61" t="s">
        <v>7635</v>
      </c>
      <c r="O61" t="s">
        <v>7636</v>
      </c>
      <c r="P61" t="s">
        <v>7637</v>
      </c>
      <c r="Q61" t="s">
        <v>7638</v>
      </c>
      <c r="R61" t="s">
        <v>7639</v>
      </c>
    </row>
    <row r="62" spans="1:18" x14ac:dyDescent="0.25">
      <c r="A62" t="s">
        <v>7640</v>
      </c>
      <c r="B62" t="s">
        <v>3589</v>
      </c>
      <c r="C62" t="s">
        <v>3590</v>
      </c>
      <c r="D62" t="s">
        <v>3583</v>
      </c>
      <c r="E62" t="s">
        <v>7266</v>
      </c>
      <c r="M62" t="s">
        <v>7641</v>
      </c>
      <c r="R62" t="s">
        <v>7642</v>
      </c>
    </row>
    <row r="63" spans="1:18" x14ac:dyDescent="0.25">
      <c r="A63" t="s">
        <v>7643</v>
      </c>
      <c r="B63" t="s">
        <v>3591</v>
      </c>
      <c r="C63" t="s">
        <v>3592</v>
      </c>
      <c r="D63" t="s">
        <v>3583</v>
      </c>
      <c r="E63" t="s">
        <v>7266</v>
      </c>
      <c r="M63" t="s">
        <v>7644</v>
      </c>
      <c r="R63" t="s">
        <v>7645</v>
      </c>
    </row>
    <row r="64" spans="1:18" x14ac:dyDescent="0.25">
      <c r="A64" t="s">
        <v>7646</v>
      </c>
      <c r="B64" t="s">
        <v>3593</v>
      </c>
      <c r="C64" t="s">
        <v>3594</v>
      </c>
      <c r="D64" t="s">
        <v>3595</v>
      </c>
      <c r="E64" t="s">
        <v>7266</v>
      </c>
      <c r="H64" t="s">
        <v>7647</v>
      </c>
      <c r="I64" t="s">
        <v>7648</v>
      </c>
      <c r="J64" t="s">
        <v>7649</v>
      </c>
      <c r="K64" t="s">
        <v>7650</v>
      </c>
      <c r="L64" t="s">
        <v>7651</v>
      </c>
      <c r="M64" t="s">
        <v>7652</v>
      </c>
      <c r="N64" t="s">
        <v>7653</v>
      </c>
      <c r="O64" t="s">
        <v>7654</v>
      </c>
      <c r="P64" t="s">
        <v>7655</v>
      </c>
      <c r="Q64" t="s">
        <v>7656</v>
      </c>
      <c r="R64" t="s">
        <v>7657</v>
      </c>
    </row>
    <row r="65" spans="1:18" x14ac:dyDescent="0.25">
      <c r="A65" t="s">
        <v>7658</v>
      </c>
      <c r="B65" t="s">
        <v>3597</v>
      </c>
      <c r="C65" t="s">
        <v>3598</v>
      </c>
      <c r="D65" t="s">
        <v>3595</v>
      </c>
      <c r="E65" t="s">
        <v>7266</v>
      </c>
      <c r="M65" t="s">
        <v>7659</v>
      </c>
      <c r="R65" t="s">
        <v>7660</v>
      </c>
    </row>
    <row r="66" spans="1:18" x14ac:dyDescent="0.25">
      <c r="A66" t="s">
        <v>7661</v>
      </c>
      <c r="B66" t="s">
        <v>3599</v>
      </c>
      <c r="C66" t="s">
        <v>3600</v>
      </c>
      <c r="D66" t="s">
        <v>3595</v>
      </c>
      <c r="E66" t="s">
        <v>7266</v>
      </c>
      <c r="H66" t="s">
        <v>7662</v>
      </c>
      <c r="I66" t="s">
        <v>7663</v>
      </c>
      <c r="J66" t="s">
        <v>7664</v>
      </c>
      <c r="K66" t="s">
        <v>7665</v>
      </c>
      <c r="L66" t="s">
        <v>7666</v>
      </c>
      <c r="M66" t="s">
        <v>7667</v>
      </c>
      <c r="N66" t="s">
        <v>7668</v>
      </c>
      <c r="O66" t="s">
        <v>7669</v>
      </c>
      <c r="P66" t="s">
        <v>7670</v>
      </c>
      <c r="Q66" t="s">
        <v>7671</v>
      </c>
      <c r="R66" t="s">
        <v>7672</v>
      </c>
    </row>
    <row r="67" spans="1:18" x14ac:dyDescent="0.25">
      <c r="A67" t="s">
        <v>7673</v>
      </c>
      <c r="B67" t="s">
        <v>3601</v>
      </c>
      <c r="C67" t="s">
        <v>3602</v>
      </c>
      <c r="D67" t="s">
        <v>3595</v>
      </c>
      <c r="E67" t="s">
        <v>7266</v>
      </c>
      <c r="M67" t="s">
        <v>7674</v>
      </c>
      <c r="R67" t="s">
        <v>7675</v>
      </c>
    </row>
    <row r="68" spans="1:18" x14ac:dyDescent="0.25">
      <c r="A68" t="s">
        <v>7676</v>
      </c>
      <c r="B68" t="s">
        <v>3603</v>
      </c>
      <c r="C68" t="s">
        <v>3604</v>
      </c>
      <c r="D68" t="s">
        <v>3595</v>
      </c>
      <c r="E68" t="s">
        <v>7266</v>
      </c>
      <c r="M68" t="s">
        <v>7677</v>
      </c>
      <c r="R68" t="s">
        <v>7678</v>
      </c>
    </row>
    <row r="69" spans="1:18" x14ac:dyDescent="0.25">
      <c r="A69" t="s">
        <v>7679</v>
      </c>
      <c r="B69" t="s">
        <v>3605</v>
      </c>
      <c r="C69" t="s">
        <v>3606</v>
      </c>
      <c r="D69" t="s">
        <v>3607</v>
      </c>
      <c r="E69" t="s">
        <v>7266</v>
      </c>
      <c r="H69" t="s">
        <v>7680</v>
      </c>
      <c r="I69" t="s">
        <v>7681</v>
      </c>
      <c r="J69" t="s">
        <v>7682</v>
      </c>
      <c r="K69" t="s">
        <v>7683</v>
      </c>
      <c r="L69" t="s">
        <v>7684</v>
      </c>
      <c r="M69" t="s">
        <v>7685</v>
      </c>
      <c r="N69" t="s">
        <v>7686</v>
      </c>
      <c r="O69" t="s">
        <v>7687</v>
      </c>
      <c r="P69" t="s">
        <v>7688</v>
      </c>
      <c r="Q69" t="s">
        <v>7689</v>
      </c>
      <c r="R69" t="s">
        <v>7690</v>
      </c>
    </row>
    <row r="70" spans="1:18" x14ac:dyDescent="0.25">
      <c r="A70" t="s">
        <v>7691</v>
      </c>
      <c r="B70" t="s">
        <v>3609</v>
      </c>
      <c r="C70" t="s">
        <v>3610</v>
      </c>
      <c r="D70" t="s">
        <v>3607</v>
      </c>
      <c r="E70" t="s">
        <v>7266</v>
      </c>
      <c r="M70" t="s">
        <v>7692</v>
      </c>
      <c r="R70" t="s">
        <v>7693</v>
      </c>
    </row>
    <row r="71" spans="1:18" x14ac:dyDescent="0.25">
      <c r="A71" t="s">
        <v>7694</v>
      </c>
      <c r="B71" t="s">
        <v>3611</v>
      </c>
      <c r="C71" t="s">
        <v>3612</v>
      </c>
      <c r="D71" t="s">
        <v>3607</v>
      </c>
      <c r="E71" t="s">
        <v>7266</v>
      </c>
      <c r="H71" t="s">
        <v>7695</v>
      </c>
      <c r="I71" t="s">
        <v>7696</v>
      </c>
      <c r="J71" t="s">
        <v>7697</v>
      </c>
      <c r="K71" t="s">
        <v>7698</v>
      </c>
      <c r="L71" t="s">
        <v>7699</v>
      </c>
      <c r="M71" t="s">
        <v>7700</v>
      </c>
      <c r="N71" t="s">
        <v>7701</v>
      </c>
      <c r="O71" t="s">
        <v>7702</v>
      </c>
      <c r="P71" t="s">
        <v>7703</v>
      </c>
      <c r="Q71" t="s">
        <v>7704</v>
      </c>
      <c r="R71" t="s">
        <v>7705</v>
      </c>
    </row>
    <row r="72" spans="1:18" x14ac:dyDescent="0.25">
      <c r="A72" t="s">
        <v>7706</v>
      </c>
      <c r="B72" t="s">
        <v>3613</v>
      </c>
      <c r="C72" t="s">
        <v>3614</v>
      </c>
      <c r="D72" t="s">
        <v>3607</v>
      </c>
      <c r="E72" t="s">
        <v>7266</v>
      </c>
      <c r="M72" t="s">
        <v>7707</v>
      </c>
      <c r="R72" t="s">
        <v>7708</v>
      </c>
    </row>
    <row r="73" spans="1:18" x14ac:dyDescent="0.25">
      <c r="A73" t="s">
        <v>7709</v>
      </c>
      <c r="B73" t="s">
        <v>3615</v>
      </c>
      <c r="C73" t="s">
        <v>3616</v>
      </c>
      <c r="D73" t="s">
        <v>3607</v>
      </c>
      <c r="E73" t="s">
        <v>7266</v>
      </c>
      <c r="M73" t="s">
        <v>7710</v>
      </c>
      <c r="R73" t="s">
        <v>7711</v>
      </c>
    </row>
    <row r="74" spans="1:18" x14ac:dyDescent="0.25">
      <c r="A74" t="s">
        <v>7712</v>
      </c>
      <c r="B74" t="s">
        <v>3617</v>
      </c>
      <c r="C74" t="s">
        <v>3618</v>
      </c>
      <c r="D74" t="s">
        <v>3619</v>
      </c>
      <c r="E74" t="s">
        <v>7266</v>
      </c>
      <c r="H74" t="s">
        <v>7713</v>
      </c>
      <c r="I74" t="s">
        <v>7714</v>
      </c>
      <c r="J74" t="s">
        <v>7715</v>
      </c>
      <c r="K74" t="s">
        <v>7716</v>
      </c>
      <c r="L74" t="s">
        <v>7717</v>
      </c>
      <c r="M74" t="s">
        <v>7718</v>
      </c>
      <c r="N74" t="s">
        <v>7719</v>
      </c>
      <c r="O74" t="s">
        <v>7720</v>
      </c>
      <c r="P74" t="s">
        <v>7721</v>
      </c>
      <c r="Q74" t="s">
        <v>7722</v>
      </c>
      <c r="R74" t="s">
        <v>7723</v>
      </c>
    </row>
    <row r="75" spans="1:18" x14ac:dyDescent="0.25">
      <c r="A75" t="s">
        <v>7724</v>
      </c>
      <c r="B75" t="s">
        <v>3621</v>
      </c>
      <c r="C75" t="s">
        <v>3622</v>
      </c>
      <c r="D75" t="s">
        <v>3619</v>
      </c>
      <c r="E75" t="s">
        <v>7266</v>
      </c>
      <c r="M75" t="s">
        <v>7725</v>
      </c>
      <c r="R75" t="s">
        <v>7726</v>
      </c>
    </row>
    <row r="76" spans="1:18" x14ac:dyDescent="0.25">
      <c r="A76" t="s">
        <v>7727</v>
      </c>
      <c r="B76" t="s">
        <v>3623</v>
      </c>
      <c r="C76" t="s">
        <v>3624</v>
      </c>
      <c r="D76" t="s">
        <v>3619</v>
      </c>
      <c r="E76" t="s">
        <v>7266</v>
      </c>
      <c r="H76" t="s">
        <v>7728</v>
      </c>
      <c r="I76" t="s">
        <v>7729</v>
      </c>
      <c r="J76" t="s">
        <v>7730</v>
      </c>
      <c r="K76" t="s">
        <v>7731</v>
      </c>
      <c r="L76" t="s">
        <v>7732</v>
      </c>
      <c r="M76" t="s">
        <v>7733</v>
      </c>
      <c r="N76" t="s">
        <v>7734</v>
      </c>
      <c r="O76" t="s">
        <v>7735</v>
      </c>
      <c r="P76" t="s">
        <v>7736</v>
      </c>
      <c r="Q76" t="s">
        <v>7737</v>
      </c>
      <c r="R76" t="s">
        <v>7738</v>
      </c>
    </row>
    <row r="77" spans="1:18" x14ac:dyDescent="0.25">
      <c r="A77" t="s">
        <v>7739</v>
      </c>
      <c r="B77" t="s">
        <v>3625</v>
      </c>
      <c r="C77" t="s">
        <v>3626</v>
      </c>
      <c r="D77" t="s">
        <v>3619</v>
      </c>
      <c r="E77" t="s">
        <v>7266</v>
      </c>
      <c r="M77" t="s">
        <v>7740</v>
      </c>
      <c r="R77" t="s">
        <v>7741</v>
      </c>
    </row>
    <row r="78" spans="1:18" x14ac:dyDescent="0.25">
      <c r="A78" t="s">
        <v>7742</v>
      </c>
      <c r="B78" t="s">
        <v>3627</v>
      </c>
      <c r="C78" t="s">
        <v>3628</v>
      </c>
      <c r="D78" t="s">
        <v>3619</v>
      </c>
      <c r="E78" t="s">
        <v>7266</v>
      </c>
      <c r="M78" t="s">
        <v>7743</v>
      </c>
      <c r="R78" t="s">
        <v>7744</v>
      </c>
    </row>
    <row r="79" spans="1:18" x14ac:dyDescent="0.25">
      <c r="A79" t="s">
        <v>7745</v>
      </c>
      <c r="B79" t="s">
        <v>3629</v>
      </c>
      <c r="C79" t="s">
        <v>3630</v>
      </c>
      <c r="D79" t="s">
        <v>3631</v>
      </c>
      <c r="E79" t="s">
        <v>7266</v>
      </c>
      <c r="H79" t="s">
        <v>7746</v>
      </c>
      <c r="I79" t="s">
        <v>7747</v>
      </c>
      <c r="J79" t="s">
        <v>7748</v>
      </c>
      <c r="K79" t="s">
        <v>7749</v>
      </c>
      <c r="L79" t="s">
        <v>7750</v>
      </c>
      <c r="M79" t="s">
        <v>7751</v>
      </c>
      <c r="N79" t="s">
        <v>7752</v>
      </c>
      <c r="O79" t="s">
        <v>7753</v>
      </c>
      <c r="P79" t="s">
        <v>7754</v>
      </c>
      <c r="Q79" t="s">
        <v>7755</v>
      </c>
      <c r="R79" t="s">
        <v>7756</v>
      </c>
    </row>
    <row r="80" spans="1:18" x14ac:dyDescent="0.25">
      <c r="A80" t="s">
        <v>7757</v>
      </c>
      <c r="B80" t="s">
        <v>3633</v>
      </c>
      <c r="C80" t="s">
        <v>3634</v>
      </c>
      <c r="D80" t="s">
        <v>3631</v>
      </c>
      <c r="E80" t="s">
        <v>7266</v>
      </c>
      <c r="M80" t="s">
        <v>7758</v>
      </c>
      <c r="R80" t="s">
        <v>7759</v>
      </c>
    </row>
    <row r="81" spans="1:18" x14ac:dyDescent="0.25">
      <c r="A81" t="s">
        <v>7760</v>
      </c>
      <c r="B81" t="s">
        <v>3635</v>
      </c>
      <c r="C81" t="s">
        <v>3636</v>
      </c>
      <c r="D81" t="s">
        <v>3631</v>
      </c>
      <c r="E81" t="s">
        <v>7266</v>
      </c>
      <c r="H81" t="s">
        <v>7761</v>
      </c>
      <c r="I81" t="s">
        <v>7762</v>
      </c>
      <c r="J81" t="s">
        <v>7763</v>
      </c>
      <c r="K81" t="s">
        <v>7764</v>
      </c>
      <c r="L81" t="s">
        <v>7765</v>
      </c>
      <c r="M81" t="s">
        <v>7766</v>
      </c>
      <c r="N81" t="s">
        <v>7767</v>
      </c>
      <c r="O81" t="s">
        <v>7768</v>
      </c>
      <c r="P81" t="s">
        <v>7769</v>
      </c>
      <c r="Q81" t="s">
        <v>7770</v>
      </c>
      <c r="R81" t="s">
        <v>7771</v>
      </c>
    </row>
    <row r="82" spans="1:18" x14ac:dyDescent="0.25">
      <c r="A82" t="s">
        <v>7772</v>
      </c>
      <c r="B82" t="s">
        <v>3637</v>
      </c>
      <c r="C82" t="s">
        <v>3638</v>
      </c>
      <c r="D82" t="s">
        <v>3631</v>
      </c>
      <c r="E82" t="s">
        <v>7266</v>
      </c>
      <c r="M82" t="s">
        <v>7773</v>
      </c>
      <c r="R82" t="s">
        <v>7774</v>
      </c>
    </row>
    <row r="83" spans="1:18" x14ac:dyDescent="0.25">
      <c r="A83" t="s">
        <v>7775</v>
      </c>
      <c r="B83" t="s">
        <v>3639</v>
      </c>
      <c r="C83" t="s">
        <v>3640</v>
      </c>
      <c r="D83" t="s">
        <v>3631</v>
      </c>
      <c r="E83" t="s">
        <v>7266</v>
      </c>
      <c r="M83" t="s">
        <v>7776</v>
      </c>
      <c r="R83" t="s">
        <v>7777</v>
      </c>
    </row>
    <row r="84" spans="1:18" x14ac:dyDescent="0.25">
      <c r="A84" t="s">
        <v>7778</v>
      </c>
      <c r="B84" t="s">
        <v>3641</v>
      </c>
      <c r="C84" t="s">
        <v>3642</v>
      </c>
      <c r="D84" t="s">
        <v>3643</v>
      </c>
      <c r="E84" t="s">
        <v>7266</v>
      </c>
      <c r="H84" t="s">
        <v>7779</v>
      </c>
      <c r="I84" t="s">
        <v>7780</v>
      </c>
      <c r="J84" t="s">
        <v>7781</v>
      </c>
      <c r="K84" t="s">
        <v>7782</v>
      </c>
      <c r="L84" t="s">
        <v>7783</v>
      </c>
      <c r="M84" t="s">
        <v>7784</v>
      </c>
      <c r="N84" t="s">
        <v>7785</v>
      </c>
      <c r="O84" t="s">
        <v>7786</v>
      </c>
      <c r="P84" t="s">
        <v>7787</v>
      </c>
      <c r="Q84" t="s">
        <v>7788</v>
      </c>
      <c r="R84" t="s">
        <v>7789</v>
      </c>
    </row>
    <row r="85" spans="1:18" x14ac:dyDescent="0.25">
      <c r="A85" t="s">
        <v>7790</v>
      </c>
      <c r="B85" t="s">
        <v>3645</v>
      </c>
      <c r="C85" t="s">
        <v>3646</v>
      </c>
      <c r="D85" t="s">
        <v>3643</v>
      </c>
      <c r="E85" t="s">
        <v>7266</v>
      </c>
      <c r="M85" t="s">
        <v>7791</v>
      </c>
      <c r="R85" t="s">
        <v>7792</v>
      </c>
    </row>
    <row r="86" spans="1:18" x14ac:dyDescent="0.25">
      <c r="A86" t="s">
        <v>7793</v>
      </c>
      <c r="B86" t="s">
        <v>3647</v>
      </c>
      <c r="C86" t="s">
        <v>3648</v>
      </c>
      <c r="D86" t="s">
        <v>3643</v>
      </c>
      <c r="E86" t="s">
        <v>7266</v>
      </c>
      <c r="H86" t="s">
        <v>7794</v>
      </c>
      <c r="I86" t="s">
        <v>7795</v>
      </c>
      <c r="J86" t="s">
        <v>7796</v>
      </c>
      <c r="K86" t="s">
        <v>7797</v>
      </c>
      <c r="L86" t="s">
        <v>7798</v>
      </c>
      <c r="M86" t="s">
        <v>7799</v>
      </c>
      <c r="N86" t="s">
        <v>7800</v>
      </c>
      <c r="O86" t="s">
        <v>7801</v>
      </c>
      <c r="P86" t="s">
        <v>7802</v>
      </c>
      <c r="Q86" t="s">
        <v>7803</v>
      </c>
      <c r="R86" t="s">
        <v>7804</v>
      </c>
    </row>
    <row r="87" spans="1:18" x14ac:dyDescent="0.25">
      <c r="A87" t="s">
        <v>7805</v>
      </c>
      <c r="B87" t="s">
        <v>3649</v>
      </c>
      <c r="C87" t="s">
        <v>3650</v>
      </c>
      <c r="D87" t="s">
        <v>3643</v>
      </c>
      <c r="E87" t="s">
        <v>7266</v>
      </c>
      <c r="M87" t="s">
        <v>7806</v>
      </c>
      <c r="R87" t="s">
        <v>7807</v>
      </c>
    </row>
    <row r="88" spans="1:18" x14ac:dyDescent="0.25">
      <c r="A88" t="s">
        <v>7808</v>
      </c>
      <c r="B88" t="s">
        <v>3651</v>
      </c>
      <c r="C88" t="s">
        <v>3652</v>
      </c>
      <c r="D88" t="s">
        <v>3643</v>
      </c>
      <c r="E88" t="s">
        <v>7266</v>
      </c>
      <c r="M88" t="s">
        <v>7809</v>
      </c>
      <c r="R88" t="s">
        <v>7810</v>
      </c>
    </row>
    <row r="89" spans="1:18" x14ac:dyDescent="0.25">
      <c r="A89" t="s">
        <v>7811</v>
      </c>
      <c r="B89" t="s">
        <v>3653</v>
      </c>
      <c r="C89" t="s">
        <v>3654</v>
      </c>
      <c r="D89" t="s">
        <v>3655</v>
      </c>
      <c r="E89" t="s">
        <v>7266</v>
      </c>
      <c r="H89" t="s">
        <v>7812</v>
      </c>
      <c r="I89" t="s">
        <v>7813</v>
      </c>
      <c r="J89" t="s">
        <v>7814</v>
      </c>
      <c r="K89" t="s">
        <v>7815</v>
      </c>
      <c r="L89" t="s">
        <v>7816</v>
      </c>
      <c r="M89" t="s">
        <v>7817</v>
      </c>
      <c r="N89" t="s">
        <v>7818</v>
      </c>
      <c r="O89" t="s">
        <v>7819</v>
      </c>
      <c r="P89" t="s">
        <v>7820</v>
      </c>
      <c r="Q89" t="s">
        <v>7821</v>
      </c>
      <c r="R89" t="s">
        <v>7822</v>
      </c>
    </row>
    <row r="90" spans="1:18" x14ac:dyDescent="0.25">
      <c r="A90" t="s">
        <v>7823</v>
      </c>
      <c r="B90" t="s">
        <v>3657</v>
      </c>
      <c r="C90" t="s">
        <v>3658</v>
      </c>
      <c r="D90" t="s">
        <v>3655</v>
      </c>
      <c r="E90" t="s">
        <v>7266</v>
      </c>
      <c r="M90" t="s">
        <v>7824</v>
      </c>
      <c r="R90" t="s">
        <v>7825</v>
      </c>
    </row>
    <row r="91" spans="1:18" x14ac:dyDescent="0.25">
      <c r="A91" t="s">
        <v>7826</v>
      </c>
      <c r="B91" t="s">
        <v>3659</v>
      </c>
      <c r="C91" t="s">
        <v>3660</v>
      </c>
      <c r="D91" t="s">
        <v>3655</v>
      </c>
      <c r="E91" t="s">
        <v>7266</v>
      </c>
      <c r="H91" t="s">
        <v>7827</v>
      </c>
      <c r="I91" t="s">
        <v>7828</v>
      </c>
      <c r="J91" t="s">
        <v>7829</v>
      </c>
      <c r="K91" t="s">
        <v>7830</v>
      </c>
      <c r="L91" t="s">
        <v>7831</v>
      </c>
      <c r="M91" t="s">
        <v>7832</v>
      </c>
      <c r="N91" t="s">
        <v>7833</v>
      </c>
      <c r="O91" t="s">
        <v>7834</v>
      </c>
      <c r="P91" t="s">
        <v>7835</v>
      </c>
      <c r="Q91" t="s">
        <v>7836</v>
      </c>
      <c r="R91" t="s">
        <v>7837</v>
      </c>
    </row>
    <row r="92" spans="1:18" x14ac:dyDescent="0.25">
      <c r="A92" t="s">
        <v>7838</v>
      </c>
      <c r="B92" t="s">
        <v>3661</v>
      </c>
      <c r="C92" t="s">
        <v>3662</v>
      </c>
      <c r="D92" t="s">
        <v>3655</v>
      </c>
      <c r="E92" t="s">
        <v>7266</v>
      </c>
      <c r="M92" t="s">
        <v>7839</v>
      </c>
      <c r="R92" t="s">
        <v>7840</v>
      </c>
    </row>
    <row r="93" spans="1:18" x14ac:dyDescent="0.25">
      <c r="A93" t="s">
        <v>7841</v>
      </c>
      <c r="B93" t="s">
        <v>3663</v>
      </c>
      <c r="C93" t="s">
        <v>3664</v>
      </c>
      <c r="D93" t="s">
        <v>3655</v>
      </c>
      <c r="E93" t="s">
        <v>7266</v>
      </c>
      <c r="M93" t="s">
        <v>7842</v>
      </c>
      <c r="R93" t="s">
        <v>7843</v>
      </c>
    </row>
    <row r="94" spans="1:18" x14ac:dyDescent="0.25">
      <c r="A94" t="s">
        <v>7844</v>
      </c>
      <c r="B94" t="s">
        <v>3665</v>
      </c>
      <c r="C94" t="s">
        <v>3666</v>
      </c>
      <c r="D94" t="s">
        <v>3667</v>
      </c>
      <c r="E94" t="s">
        <v>7266</v>
      </c>
      <c r="H94" t="s">
        <v>7845</v>
      </c>
      <c r="I94" t="s">
        <v>7846</v>
      </c>
      <c r="J94" t="s">
        <v>7847</v>
      </c>
      <c r="K94" t="s">
        <v>7848</v>
      </c>
      <c r="L94" t="s">
        <v>7849</v>
      </c>
      <c r="M94" t="s">
        <v>7850</v>
      </c>
      <c r="N94" t="s">
        <v>7851</v>
      </c>
      <c r="O94" t="s">
        <v>7852</v>
      </c>
      <c r="P94" t="s">
        <v>7853</v>
      </c>
      <c r="Q94" t="s">
        <v>7854</v>
      </c>
      <c r="R94" t="s">
        <v>7855</v>
      </c>
    </row>
    <row r="95" spans="1:18" x14ac:dyDescent="0.25">
      <c r="A95" t="s">
        <v>7856</v>
      </c>
      <c r="B95" t="s">
        <v>3669</v>
      </c>
      <c r="C95" t="s">
        <v>3670</v>
      </c>
      <c r="D95" t="s">
        <v>3667</v>
      </c>
      <c r="E95" t="s">
        <v>7266</v>
      </c>
      <c r="M95" t="s">
        <v>7857</v>
      </c>
      <c r="R95" t="s">
        <v>7858</v>
      </c>
    </row>
    <row r="96" spans="1:18" x14ac:dyDescent="0.25">
      <c r="A96" t="s">
        <v>7859</v>
      </c>
      <c r="B96" t="s">
        <v>3671</v>
      </c>
      <c r="C96" t="s">
        <v>3672</v>
      </c>
      <c r="D96" t="s">
        <v>3667</v>
      </c>
      <c r="E96" t="s">
        <v>7266</v>
      </c>
      <c r="H96" t="s">
        <v>7860</v>
      </c>
      <c r="I96" t="s">
        <v>7861</v>
      </c>
      <c r="J96" t="s">
        <v>7862</v>
      </c>
      <c r="K96" t="s">
        <v>7863</v>
      </c>
      <c r="L96" t="s">
        <v>7864</v>
      </c>
      <c r="M96" t="s">
        <v>7865</v>
      </c>
      <c r="N96" t="s">
        <v>7866</v>
      </c>
      <c r="O96" t="s">
        <v>7867</v>
      </c>
      <c r="P96" t="s">
        <v>7868</v>
      </c>
      <c r="Q96" t="s">
        <v>7869</v>
      </c>
      <c r="R96" t="s">
        <v>7870</v>
      </c>
    </row>
    <row r="97" spans="1:18" x14ac:dyDescent="0.25">
      <c r="A97" t="s">
        <v>7871</v>
      </c>
      <c r="B97" t="s">
        <v>3673</v>
      </c>
      <c r="C97" t="s">
        <v>3674</v>
      </c>
      <c r="D97" t="s">
        <v>3667</v>
      </c>
      <c r="E97" t="s">
        <v>7266</v>
      </c>
      <c r="M97" t="s">
        <v>7872</v>
      </c>
      <c r="R97" t="s">
        <v>7873</v>
      </c>
    </row>
    <row r="98" spans="1:18" x14ac:dyDescent="0.25">
      <c r="A98" t="s">
        <v>7874</v>
      </c>
      <c r="B98" t="s">
        <v>3675</v>
      </c>
      <c r="C98" t="s">
        <v>3676</v>
      </c>
      <c r="D98" t="s">
        <v>3667</v>
      </c>
      <c r="E98" t="s">
        <v>7266</v>
      </c>
      <c r="M98" t="s">
        <v>7875</v>
      </c>
      <c r="R98" t="s">
        <v>7876</v>
      </c>
    </row>
    <row r="99" spans="1:18" x14ac:dyDescent="0.25">
      <c r="A99" t="s">
        <v>7877</v>
      </c>
      <c r="B99" t="s">
        <v>3677</v>
      </c>
      <c r="C99" t="s">
        <v>3678</v>
      </c>
      <c r="D99" t="s">
        <v>3679</v>
      </c>
      <c r="E99" t="s">
        <v>7266</v>
      </c>
      <c r="H99" t="s">
        <v>7878</v>
      </c>
      <c r="I99" t="s">
        <v>7879</v>
      </c>
      <c r="J99" t="s">
        <v>7880</v>
      </c>
      <c r="K99" t="s">
        <v>7881</v>
      </c>
      <c r="L99" t="s">
        <v>7882</v>
      </c>
      <c r="M99" t="s">
        <v>7883</v>
      </c>
      <c r="N99" t="s">
        <v>7884</v>
      </c>
      <c r="O99" t="s">
        <v>7885</v>
      </c>
      <c r="P99" t="s">
        <v>7886</v>
      </c>
      <c r="Q99" t="s">
        <v>7887</v>
      </c>
      <c r="R99" t="s">
        <v>7888</v>
      </c>
    </row>
    <row r="100" spans="1:18" x14ac:dyDescent="0.25">
      <c r="A100" t="s">
        <v>7889</v>
      </c>
      <c r="B100" t="s">
        <v>3681</v>
      </c>
      <c r="C100" t="s">
        <v>3682</v>
      </c>
      <c r="D100" t="s">
        <v>3679</v>
      </c>
      <c r="E100" t="s">
        <v>7266</v>
      </c>
      <c r="M100" t="s">
        <v>7890</v>
      </c>
      <c r="R100" t="s">
        <v>7891</v>
      </c>
    </row>
    <row r="101" spans="1:18" x14ac:dyDescent="0.25">
      <c r="A101" t="s">
        <v>7892</v>
      </c>
      <c r="B101" t="s">
        <v>3683</v>
      </c>
      <c r="C101" t="s">
        <v>3684</v>
      </c>
      <c r="D101" t="s">
        <v>3679</v>
      </c>
      <c r="E101" t="s">
        <v>7266</v>
      </c>
      <c r="H101" t="s">
        <v>7893</v>
      </c>
      <c r="I101" t="s">
        <v>7894</v>
      </c>
      <c r="J101" t="s">
        <v>7895</v>
      </c>
      <c r="K101" t="s">
        <v>7896</v>
      </c>
      <c r="L101" t="s">
        <v>7897</v>
      </c>
      <c r="M101" t="s">
        <v>7898</v>
      </c>
      <c r="N101" t="s">
        <v>7899</v>
      </c>
      <c r="O101" t="s">
        <v>7900</v>
      </c>
      <c r="P101" t="s">
        <v>7901</v>
      </c>
      <c r="Q101" t="s">
        <v>7902</v>
      </c>
      <c r="R101" t="s">
        <v>7903</v>
      </c>
    </row>
    <row r="102" spans="1:18" x14ac:dyDescent="0.25">
      <c r="A102" t="s">
        <v>7904</v>
      </c>
      <c r="B102" t="s">
        <v>3685</v>
      </c>
      <c r="C102" t="s">
        <v>3686</v>
      </c>
      <c r="D102" t="s">
        <v>3679</v>
      </c>
      <c r="E102" t="s">
        <v>7266</v>
      </c>
      <c r="M102" t="s">
        <v>7905</v>
      </c>
      <c r="R102" t="s">
        <v>7906</v>
      </c>
    </row>
    <row r="103" spans="1:18" x14ac:dyDescent="0.25">
      <c r="A103" t="s">
        <v>7907</v>
      </c>
      <c r="B103" t="s">
        <v>3687</v>
      </c>
      <c r="C103" t="s">
        <v>3688</v>
      </c>
      <c r="D103" t="s">
        <v>3679</v>
      </c>
      <c r="E103" t="s">
        <v>7266</v>
      </c>
      <c r="M103" t="s">
        <v>7908</v>
      </c>
      <c r="R103" t="s">
        <v>7909</v>
      </c>
    </row>
    <row r="104" spans="1:18" x14ac:dyDescent="0.25">
      <c r="A104" t="s">
        <v>7910</v>
      </c>
      <c r="B104" t="s">
        <v>3689</v>
      </c>
      <c r="C104" t="s">
        <v>3690</v>
      </c>
      <c r="D104" t="s">
        <v>3691</v>
      </c>
      <c r="E104" t="s">
        <v>7266</v>
      </c>
      <c r="H104" t="s">
        <v>7911</v>
      </c>
      <c r="I104" t="s">
        <v>7912</v>
      </c>
      <c r="J104" t="s">
        <v>7913</v>
      </c>
      <c r="K104" t="s">
        <v>7914</v>
      </c>
      <c r="L104" t="s">
        <v>7915</v>
      </c>
      <c r="M104" t="s">
        <v>7916</v>
      </c>
      <c r="N104" t="s">
        <v>7917</v>
      </c>
      <c r="O104" t="s">
        <v>7918</v>
      </c>
      <c r="P104" t="s">
        <v>7919</v>
      </c>
      <c r="Q104" t="s">
        <v>7920</v>
      </c>
      <c r="R104" t="s">
        <v>7921</v>
      </c>
    </row>
    <row r="105" spans="1:18" x14ac:dyDescent="0.25">
      <c r="A105" t="s">
        <v>7922</v>
      </c>
      <c r="B105" t="s">
        <v>3693</v>
      </c>
      <c r="C105" t="s">
        <v>3694</v>
      </c>
      <c r="D105" t="s">
        <v>3691</v>
      </c>
      <c r="E105" t="s">
        <v>7266</v>
      </c>
      <c r="M105" t="s">
        <v>7923</v>
      </c>
      <c r="R105" t="s">
        <v>7924</v>
      </c>
    </row>
    <row r="106" spans="1:18" x14ac:dyDescent="0.25">
      <c r="A106" t="s">
        <v>7925</v>
      </c>
      <c r="B106" t="s">
        <v>3695</v>
      </c>
      <c r="C106" t="s">
        <v>3696</v>
      </c>
      <c r="D106" t="s">
        <v>3691</v>
      </c>
      <c r="E106" t="s">
        <v>7266</v>
      </c>
      <c r="H106" t="s">
        <v>7926</v>
      </c>
      <c r="I106" t="s">
        <v>7927</v>
      </c>
      <c r="J106" t="s">
        <v>7928</v>
      </c>
      <c r="K106" t="s">
        <v>7929</v>
      </c>
      <c r="L106" t="s">
        <v>7930</v>
      </c>
      <c r="M106" t="s">
        <v>7931</v>
      </c>
      <c r="N106" t="s">
        <v>7932</v>
      </c>
      <c r="O106" t="s">
        <v>7933</v>
      </c>
      <c r="P106" t="s">
        <v>7934</v>
      </c>
      <c r="Q106" t="s">
        <v>7935</v>
      </c>
      <c r="R106" t="s">
        <v>7936</v>
      </c>
    </row>
    <row r="107" spans="1:18" x14ac:dyDescent="0.25">
      <c r="A107" t="s">
        <v>7937</v>
      </c>
      <c r="B107" t="s">
        <v>3697</v>
      </c>
      <c r="C107" t="s">
        <v>3698</v>
      </c>
      <c r="D107" t="s">
        <v>3691</v>
      </c>
      <c r="E107" t="s">
        <v>7266</v>
      </c>
      <c r="M107" t="s">
        <v>7938</v>
      </c>
      <c r="R107" t="s">
        <v>7939</v>
      </c>
    </row>
    <row r="108" spans="1:18" x14ac:dyDescent="0.25">
      <c r="A108" t="s">
        <v>7940</v>
      </c>
      <c r="B108" t="s">
        <v>3699</v>
      </c>
      <c r="C108" t="s">
        <v>3700</v>
      </c>
      <c r="D108" t="s">
        <v>3691</v>
      </c>
      <c r="E108" t="s">
        <v>7266</v>
      </c>
      <c r="M108" t="s">
        <v>7941</v>
      </c>
      <c r="R108" t="s">
        <v>7942</v>
      </c>
    </row>
    <row r="109" spans="1:18" x14ac:dyDescent="0.25">
      <c r="A109" t="s">
        <v>7943</v>
      </c>
      <c r="B109" t="s">
        <v>3701</v>
      </c>
      <c r="C109" t="s">
        <v>3702</v>
      </c>
      <c r="D109" t="s">
        <v>3703</v>
      </c>
      <c r="E109" t="s">
        <v>7266</v>
      </c>
      <c r="H109" t="s">
        <v>7944</v>
      </c>
      <c r="I109" t="s">
        <v>7945</v>
      </c>
      <c r="J109" t="s">
        <v>7946</v>
      </c>
      <c r="K109" t="s">
        <v>7947</v>
      </c>
      <c r="L109" t="s">
        <v>7948</v>
      </c>
      <c r="M109" t="s">
        <v>7949</v>
      </c>
      <c r="N109" t="s">
        <v>7950</v>
      </c>
      <c r="O109" t="s">
        <v>7951</v>
      </c>
      <c r="P109" t="s">
        <v>7952</v>
      </c>
      <c r="Q109" t="s">
        <v>7953</v>
      </c>
      <c r="R109" t="s">
        <v>7954</v>
      </c>
    </row>
    <row r="110" spans="1:18" x14ac:dyDescent="0.25">
      <c r="A110" t="s">
        <v>7955</v>
      </c>
      <c r="B110" t="s">
        <v>3705</v>
      </c>
      <c r="C110" t="s">
        <v>3706</v>
      </c>
      <c r="D110" t="s">
        <v>3703</v>
      </c>
      <c r="E110" t="s">
        <v>7266</v>
      </c>
      <c r="M110" t="s">
        <v>7956</v>
      </c>
      <c r="R110" t="s">
        <v>7957</v>
      </c>
    </row>
    <row r="111" spans="1:18" x14ac:dyDescent="0.25">
      <c r="A111" t="s">
        <v>7958</v>
      </c>
      <c r="B111" t="s">
        <v>3707</v>
      </c>
      <c r="C111" t="s">
        <v>3708</v>
      </c>
      <c r="D111" t="s">
        <v>3703</v>
      </c>
      <c r="E111" t="s">
        <v>7266</v>
      </c>
      <c r="H111" t="s">
        <v>7959</v>
      </c>
      <c r="I111" t="s">
        <v>7960</v>
      </c>
      <c r="J111" t="s">
        <v>7961</v>
      </c>
      <c r="K111" t="s">
        <v>7962</v>
      </c>
      <c r="L111" t="s">
        <v>7963</v>
      </c>
      <c r="M111" t="s">
        <v>7964</v>
      </c>
      <c r="N111" t="s">
        <v>7965</v>
      </c>
      <c r="O111" t="s">
        <v>7966</v>
      </c>
      <c r="P111" t="s">
        <v>7967</v>
      </c>
      <c r="Q111" t="s">
        <v>7968</v>
      </c>
      <c r="R111" t="s">
        <v>7969</v>
      </c>
    </row>
    <row r="112" spans="1:18" x14ac:dyDescent="0.25">
      <c r="A112" t="s">
        <v>7970</v>
      </c>
      <c r="B112" t="s">
        <v>3709</v>
      </c>
      <c r="C112" t="s">
        <v>3710</v>
      </c>
      <c r="D112" t="s">
        <v>3703</v>
      </c>
      <c r="E112" t="s">
        <v>7266</v>
      </c>
      <c r="M112" t="s">
        <v>7971</v>
      </c>
      <c r="R112" t="s">
        <v>7972</v>
      </c>
    </row>
    <row r="113" spans="1:18" x14ac:dyDescent="0.25">
      <c r="A113" t="s">
        <v>7973</v>
      </c>
      <c r="B113" t="s">
        <v>3711</v>
      </c>
      <c r="C113" t="s">
        <v>3712</v>
      </c>
      <c r="D113" t="s">
        <v>3703</v>
      </c>
      <c r="E113" t="s">
        <v>7266</v>
      </c>
      <c r="M113" t="s">
        <v>7974</v>
      </c>
      <c r="R113" t="s">
        <v>7975</v>
      </c>
    </row>
    <row r="114" spans="1:18" x14ac:dyDescent="0.25">
      <c r="A114" t="s">
        <v>7976</v>
      </c>
      <c r="B114" t="s">
        <v>3713</v>
      </c>
      <c r="C114" t="s">
        <v>3714</v>
      </c>
      <c r="D114" t="s">
        <v>3715</v>
      </c>
      <c r="E114" t="s">
        <v>7266</v>
      </c>
      <c r="H114" t="s">
        <v>7977</v>
      </c>
      <c r="I114" t="s">
        <v>7978</v>
      </c>
      <c r="J114" t="s">
        <v>7979</v>
      </c>
      <c r="K114" t="s">
        <v>7980</v>
      </c>
      <c r="L114" t="s">
        <v>7981</v>
      </c>
      <c r="M114" t="s">
        <v>7982</v>
      </c>
      <c r="N114" t="s">
        <v>7983</v>
      </c>
      <c r="O114" t="s">
        <v>7984</v>
      </c>
      <c r="P114" t="s">
        <v>7985</v>
      </c>
      <c r="Q114" t="s">
        <v>7986</v>
      </c>
      <c r="R114" t="s">
        <v>7987</v>
      </c>
    </row>
    <row r="115" spans="1:18" x14ac:dyDescent="0.25">
      <c r="A115" t="s">
        <v>7988</v>
      </c>
      <c r="B115" t="s">
        <v>3717</v>
      </c>
      <c r="C115" t="s">
        <v>3718</v>
      </c>
      <c r="D115" t="s">
        <v>3715</v>
      </c>
      <c r="E115" t="s">
        <v>7266</v>
      </c>
      <c r="M115" t="s">
        <v>7989</v>
      </c>
      <c r="R115" t="s">
        <v>7990</v>
      </c>
    </row>
    <row r="116" spans="1:18" x14ac:dyDescent="0.25">
      <c r="A116" t="s">
        <v>7991</v>
      </c>
      <c r="B116" t="s">
        <v>3719</v>
      </c>
      <c r="C116" t="s">
        <v>3720</v>
      </c>
      <c r="D116" t="s">
        <v>3715</v>
      </c>
      <c r="E116" t="s">
        <v>7266</v>
      </c>
      <c r="H116" t="s">
        <v>7992</v>
      </c>
      <c r="I116" t="s">
        <v>7993</v>
      </c>
      <c r="J116" t="s">
        <v>7994</v>
      </c>
      <c r="K116" t="s">
        <v>7995</v>
      </c>
      <c r="L116" t="s">
        <v>7996</v>
      </c>
      <c r="M116" t="s">
        <v>7997</v>
      </c>
      <c r="N116" t="s">
        <v>7998</v>
      </c>
      <c r="O116" t="s">
        <v>7999</v>
      </c>
      <c r="P116" t="s">
        <v>8000</v>
      </c>
      <c r="Q116" t="s">
        <v>8001</v>
      </c>
      <c r="R116" t="s">
        <v>8002</v>
      </c>
    </row>
    <row r="117" spans="1:18" x14ac:dyDescent="0.25">
      <c r="A117" t="s">
        <v>8003</v>
      </c>
      <c r="B117" t="s">
        <v>3721</v>
      </c>
      <c r="C117" t="s">
        <v>3722</v>
      </c>
      <c r="D117" t="s">
        <v>3715</v>
      </c>
      <c r="E117" t="s">
        <v>7266</v>
      </c>
      <c r="M117" t="s">
        <v>8004</v>
      </c>
      <c r="R117" t="s">
        <v>8005</v>
      </c>
    </row>
    <row r="118" spans="1:18" x14ac:dyDescent="0.25">
      <c r="A118" t="s">
        <v>8006</v>
      </c>
      <c r="B118" t="s">
        <v>3723</v>
      </c>
      <c r="C118" t="s">
        <v>3724</v>
      </c>
      <c r="D118" t="s">
        <v>3715</v>
      </c>
      <c r="E118" t="s">
        <v>7266</v>
      </c>
      <c r="M118" t="s">
        <v>8007</v>
      </c>
      <c r="R118" t="s">
        <v>8008</v>
      </c>
    </row>
    <row r="119" spans="1:18" x14ac:dyDescent="0.25">
      <c r="A119" t="s">
        <v>8009</v>
      </c>
      <c r="B119" t="s">
        <v>3725</v>
      </c>
      <c r="C119" t="s">
        <v>3726</v>
      </c>
      <c r="D119" t="s">
        <v>3727</v>
      </c>
      <c r="E119" t="s">
        <v>7266</v>
      </c>
      <c r="H119" t="s">
        <v>8010</v>
      </c>
      <c r="I119" t="s">
        <v>8011</v>
      </c>
      <c r="J119" t="s">
        <v>8012</v>
      </c>
      <c r="K119" t="s">
        <v>8013</v>
      </c>
      <c r="L119" t="s">
        <v>8014</v>
      </c>
      <c r="M119" t="s">
        <v>8015</v>
      </c>
      <c r="N119" t="s">
        <v>8016</v>
      </c>
      <c r="O119" t="s">
        <v>8017</v>
      </c>
      <c r="P119" t="s">
        <v>8018</v>
      </c>
      <c r="Q119" t="s">
        <v>8019</v>
      </c>
      <c r="R119" t="s">
        <v>8020</v>
      </c>
    </row>
    <row r="120" spans="1:18" x14ac:dyDescent="0.25">
      <c r="A120" t="s">
        <v>8021</v>
      </c>
      <c r="B120" t="s">
        <v>3729</v>
      </c>
      <c r="C120" t="s">
        <v>3730</v>
      </c>
      <c r="D120" t="s">
        <v>3727</v>
      </c>
      <c r="E120" t="s">
        <v>7266</v>
      </c>
      <c r="M120" t="s">
        <v>8022</v>
      </c>
      <c r="R120" t="s">
        <v>8023</v>
      </c>
    </row>
    <row r="121" spans="1:18" x14ac:dyDescent="0.25">
      <c r="A121" t="s">
        <v>8024</v>
      </c>
      <c r="B121" t="s">
        <v>3731</v>
      </c>
      <c r="C121" t="s">
        <v>3732</v>
      </c>
      <c r="D121" t="s">
        <v>3727</v>
      </c>
      <c r="E121" t="s">
        <v>7266</v>
      </c>
      <c r="H121" t="s">
        <v>8025</v>
      </c>
      <c r="I121" t="s">
        <v>8026</v>
      </c>
      <c r="J121" t="s">
        <v>8027</v>
      </c>
      <c r="K121" t="s">
        <v>8028</v>
      </c>
      <c r="L121" t="s">
        <v>8029</v>
      </c>
      <c r="M121" t="s">
        <v>8030</v>
      </c>
      <c r="N121" t="s">
        <v>8031</v>
      </c>
      <c r="O121" t="s">
        <v>8032</v>
      </c>
      <c r="P121" t="s">
        <v>8033</v>
      </c>
      <c r="Q121" t="s">
        <v>8034</v>
      </c>
      <c r="R121" t="s">
        <v>8035</v>
      </c>
    </row>
    <row r="122" spans="1:18" x14ac:dyDescent="0.25">
      <c r="A122" t="s">
        <v>8036</v>
      </c>
      <c r="B122" t="s">
        <v>3733</v>
      </c>
      <c r="C122" t="s">
        <v>3734</v>
      </c>
      <c r="D122" t="s">
        <v>3727</v>
      </c>
      <c r="E122" t="s">
        <v>7266</v>
      </c>
      <c r="M122" t="s">
        <v>8037</v>
      </c>
      <c r="R122" t="s">
        <v>8038</v>
      </c>
    </row>
    <row r="123" spans="1:18" x14ac:dyDescent="0.25">
      <c r="A123" t="s">
        <v>8039</v>
      </c>
      <c r="B123" t="s">
        <v>3735</v>
      </c>
      <c r="C123" t="s">
        <v>3736</v>
      </c>
      <c r="D123" t="s">
        <v>3727</v>
      </c>
      <c r="E123" t="s">
        <v>7266</v>
      </c>
      <c r="M123" t="s">
        <v>8040</v>
      </c>
      <c r="R123" t="s">
        <v>8041</v>
      </c>
    </row>
    <row r="124" spans="1:18" x14ac:dyDescent="0.25">
      <c r="A124" t="s">
        <v>8042</v>
      </c>
      <c r="B124" t="s">
        <v>3737</v>
      </c>
      <c r="C124" t="s">
        <v>3738</v>
      </c>
      <c r="D124" t="s">
        <v>3739</v>
      </c>
      <c r="E124" t="s">
        <v>7266</v>
      </c>
      <c r="H124" t="s">
        <v>8043</v>
      </c>
      <c r="I124" t="s">
        <v>8044</v>
      </c>
      <c r="J124" t="s">
        <v>8045</v>
      </c>
      <c r="K124" t="s">
        <v>8046</v>
      </c>
      <c r="L124" t="s">
        <v>8047</v>
      </c>
      <c r="M124" t="s">
        <v>8048</v>
      </c>
      <c r="N124" t="s">
        <v>8049</v>
      </c>
      <c r="O124" t="s">
        <v>8050</v>
      </c>
      <c r="P124" t="s">
        <v>8051</v>
      </c>
      <c r="Q124" t="s">
        <v>8052</v>
      </c>
      <c r="R124" t="s">
        <v>8053</v>
      </c>
    </row>
    <row r="125" spans="1:18" x14ac:dyDescent="0.25">
      <c r="A125" t="s">
        <v>8054</v>
      </c>
      <c r="B125" t="s">
        <v>3741</v>
      </c>
      <c r="C125" t="s">
        <v>3742</v>
      </c>
      <c r="D125" t="s">
        <v>3739</v>
      </c>
      <c r="E125" t="s">
        <v>7266</v>
      </c>
      <c r="M125" t="s">
        <v>8055</v>
      </c>
      <c r="R125" t="s">
        <v>8056</v>
      </c>
    </row>
    <row r="126" spans="1:18" x14ac:dyDescent="0.25">
      <c r="A126" t="s">
        <v>8057</v>
      </c>
      <c r="B126" t="s">
        <v>3743</v>
      </c>
      <c r="C126" t="s">
        <v>3744</v>
      </c>
      <c r="D126" t="s">
        <v>3739</v>
      </c>
      <c r="E126" t="s">
        <v>7266</v>
      </c>
      <c r="H126" t="s">
        <v>8058</v>
      </c>
      <c r="I126" t="s">
        <v>8059</v>
      </c>
      <c r="J126" t="s">
        <v>8060</v>
      </c>
      <c r="K126" t="s">
        <v>8061</v>
      </c>
      <c r="L126" t="s">
        <v>8062</v>
      </c>
      <c r="M126" t="s">
        <v>8063</v>
      </c>
      <c r="N126" t="s">
        <v>8064</v>
      </c>
      <c r="O126" t="s">
        <v>8065</v>
      </c>
      <c r="P126" t="s">
        <v>8066</v>
      </c>
      <c r="Q126" t="s">
        <v>8067</v>
      </c>
      <c r="R126" t="s">
        <v>8068</v>
      </c>
    </row>
    <row r="127" spans="1:18" x14ac:dyDescent="0.25">
      <c r="A127" t="s">
        <v>8069</v>
      </c>
      <c r="B127" t="s">
        <v>3745</v>
      </c>
      <c r="C127" t="s">
        <v>3746</v>
      </c>
      <c r="D127" t="s">
        <v>3739</v>
      </c>
      <c r="E127" t="s">
        <v>7266</v>
      </c>
      <c r="M127" t="s">
        <v>8070</v>
      </c>
      <c r="R127" t="s">
        <v>8071</v>
      </c>
    </row>
    <row r="128" spans="1:18" x14ac:dyDescent="0.25">
      <c r="A128" t="s">
        <v>8072</v>
      </c>
      <c r="B128" t="s">
        <v>3747</v>
      </c>
      <c r="C128" t="s">
        <v>3748</v>
      </c>
      <c r="D128" t="s">
        <v>3739</v>
      </c>
      <c r="E128" t="s">
        <v>7266</v>
      </c>
      <c r="M128" t="s">
        <v>8073</v>
      </c>
      <c r="R128" t="s">
        <v>8074</v>
      </c>
    </row>
    <row r="129" spans="1:18" x14ac:dyDescent="0.25">
      <c r="A129" t="s">
        <v>8075</v>
      </c>
      <c r="B129" t="s">
        <v>3749</v>
      </c>
      <c r="C129" t="s">
        <v>3750</v>
      </c>
      <c r="D129" t="s">
        <v>3751</v>
      </c>
      <c r="E129" t="s">
        <v>7266</v>
      </c>
      <c r="H129" t="s">
        <v>8076</v>
      </c>
      <c r="I129" t="s">
        <v>8077</v>
      </c>
      <c r="J129" t="s">
        <v>8078</v>
      </c>
      <c r="K129" t="s">
        <v>8079</v>
      </c>
      <c r="L129" t="s">
        <v>8080</v>
      </c>
      <c r="M129" t="s">
        <v>8081</v>
      </c>
      <c r="N129" t="s">
        <v>8082</v>
      </c>
      <c r="O129" t="s">
        <v>8083</v>
      </c>
      <c r="P129" t="s">
        <v>8084</v>
      </c>
      <c r="Q129" t="s">
        <v>8085</v>
      </c>
      <c r="R129" t="s">
        <v>8086</v>
      </c>
    </row>
    <row r="130" spans="1:18" x14ac:dyDescent="0.25">
      <c r="A130" t="s">
        <v>8087</v>
      </c>
      <c r="B130" t="s">
        <v>3753</v>
      </c>
      <c r="C130" t="s">
        <v>3754</v>
      </c>
      <c r="D130" t="s">
        <v>3751</v>
      </c>
      <c r="E130" t="s">
        <v>7266</v>
      </c>
      <c r="M130" t="s">
        <v>8088</v>
      </c>
      <c r="R130" t="s">
        <v>8089</v>
      </c>
    </row>
    <row r="131" spans="1:18" x14ac:dyDescent="0.25">
      <c r="A131" t="s">
        <v>8090</v>
      </c>
      <c r="B131" t="s">
        <v>3755</v>
      </c>
      <c r="C131" t="s">
        <v>3756</v>
      </c>
      <c r="D131" t="s">
        <v>3751</v>
      </c>
      <c r="E131" t="s">
        <v>7266</v>
      </c>
      <c r="H131" t="s">
        <v>8091</v>
      </c>
      <c r="I131" t="s">
        <v>8092</v>
      </c>
      <c r="J131" t="s">
        <v>8093</v>
      </c>
      <c r="K131" t="s">
        <v>8094</v>
      </c>
      <c r="L131" t="s">
        <v>8095</v>
      </c>
      <c r="M131" t="s">
        <v>8096</v>
      </c>
      <c r="N131" t="s">
        <v>8097</v>
      </c>
      <c r="O131" t="s">
        <v>8098</v>
      </c>
      <c r="P131" t="s">
        <v>8099</v>
      </c>
      <c r="Q131" t="s">
        <v>8100</v>
      </c>
      <c r="R131" t="s">
        <v>8101</v>
      </c>
    </row>
    <row r="132" spans="1:18" x14ac:dyDescent="0.25">
      <c r="A132" t="s">
        <v>8102</v>
      </c>
      <c r="B132" t="s">
        <v>3757</v>
      </c>
      <c r="C132" t="s">
        <v>3758</v>
      </c>
      <c r="D132" t="s">
        <v>3751</v>
      </c>
      <c r="E132" t="s">
        <v>7266</v>
      </c>
      <c r="M132" t="s">
        <v>8103</v>
      </c>
      <c r="R132" t="s">
        <v>8104</v>
      </c>
    </row>
    <row r="133" spans="1:18" x14ac:dyDescent="0.25">
      <c r="A133" t="s">
        <v>8105</v>
      </c>
      <c r="B133" t="s">
        <v>3759</v>
      </c>
      <c r="C133" t="s">
        <v>3760</v>
      </c>
      <c r="D133" t="s">
        <v>3751</v>
      </c>
      <c r="E133" t="s">
        <v>7266</v>
      </c>
      <c r="M133" t="s">
        <v>8106</v>
      </c>
      <c r="R133" t="s">
        <v>8107</v>
      </c>
    </row>
    <row r="134" spans="1:18" x14ac:dyDescent="0.25">
      <c r="A134" t="s">
        <v>8108</v>
      </c>
      <c r="B134" t="s">
        <v>3761</v>
      </c>
      <c r="C134" t="s">
        <v>3762</v>
      </c>
      <c r="D134" t="s">
        <v>3763</v>
      </c>
      <c r="E134" t="s">
        <v>7266</v>
      </c>
      <c r="H134" t="s">
        <v>8109</v>
      </c>
      <c r="I134" t="s">
        <v>8110</v>
      </c>
      <c r="J134" t="s">
        <v>8111</v>
      </c>
      <c r="K134" t="s">
        <v>8112</v>
      </c>
      <c r="L134" t="s">
        <v>8113</v>
      </c>
      <c r="M134" t="s">
        <v>8114</v>
      </c>
      <c r="N134" t="s">
        <v>8115</v>
      </c>
      <c r="O134" t="s">
        <v>8116</v>
      </c>
      <c r="P134" t="s">
        <v>8117</v>
      </c>
      <c r="Q134" t="s">
        <v>8118</v>
      </c>
      <c r="R134" t="s">
        <v>8119</v>
      </c>
    </row>
    <row r="135" spans="1:18" x14ac:dyDescent="0.25">
      <c r="A135" t="s">
        <v>8120</v>
      </c>
      <c r="B135" t="s">
        <v>3765</v>
      </c>
      <c r="C135" t="s">
        <v>3766</v>
      </c>
      <c r="D135" t="s">
        <v>3763</v>
      </c>
      <c r="E135" t="s">
        <v>7266</v>
      </c>
      <c r="M135" t="s">
        <v>8121</v>
      </c>
      <c r="R135" t="s">
        <v>8122</v>
      </c>
    </row>
    <row r="136" spans="1:18" x14ac:dyDescent="0.25">
      <c r="A136" t="s">
        <v>8123</v>
      </c>
      <c r="B136" t="s">
        <v>3767</v>
      </c>
      <c r="C136" t="s">
        <v>3768</v>
      </c>
      <c r="D136" t="s">
        <v>3763</v>
      </c>
      <c r="E136" t="s">
        <v>7266</v>
      </c>
      <c r="H136" t="s">
        <v>8124</v>
      </c>
      <c r="I136" t="s">
        <v>8125</v>
      </c>
      <c r="J136" t="s">
        <v>8126</v>
      </c>
      <c r="K136" t="s">
        <v>8127</v>
      </c>
      <c r="L136" t="s">
        <v>8128</v>
      </c>
      <c r="M136" t="s">
        <v>8129</v>
      </c>
      <c r="N136" t="s">
        <v>8130</v>
      </c>
      <c r="O136" t="s">
        <v>8131</v>
      </c>
      <c r="P136" t="s">
        <v>8132</v>
      </c>
      <c r="Q136" t="s">
        <v>8133</v>
      </c>
      <c r="R136" t="s">
        <v>8134</v>
      </c>
    </row>
    <row r="137" spans="1:18" x14ac:dyDescent="0.25">
      <c r="A137" t="s">
        <v>8135</v>
      </c>
      <c r="B137" t="s">
        <v>3769</v>
      </c>
      <c r="C137" t="s">
        <v>3770</v>
      </c>
      <c r="D137" t="s">
        <v>3763</v>
      </c>
      <c r="E137" t="s">
        <v>7266</v>
      </c>
      <c r="M137" t="s">
        <v>8136</v>
      </c>
      <c r="R137" t="s">
        <v>8137</v>
      </c>
    </row>
    <row r="138" spans="1:18" x14ac:dyDescent="0.25">
      <c r="A138" t="s">
        <v>8138</v>
      </c>
      <c r="B138" t="s">
        <v>3771</v>
      </c>
      <c r="C138" t="s">
        <v>3772</v>
      </c>
      <c r="D138" t="s">
        <v>3763</v>
      </c>
      <c r="E138" t="s">
        <v>7266</v>
      </c>
      <c r="M138" t="s">
        <v>8139</v>
      </c>
      <c r="R138" t="s">
        <v>8140</v>
      </c>
    </row>
    <row r="139" spans="1:18" x14ac:dyDescent="0.25">
      <c r="A139" t="s">
        <v>8141</v>
      </c>
      <c r="B139" t="s">
        <v>3773</v>
      </c>
      <c r="C139" t="s">
        <v>3774</v>
      </c>
      <c r="D139" t="s">
        <v>3775</v>
      </c>
      <c r="E139" t="s">
        <v>7266</v>
      </c>
      <c r="H139" t="s">
        <v>8142</v>
      </c>
      <c r="I139" t="s">
        <v>8143</v>
      </c>
      <c r="J139" t="s">
        <v>8144</v>
      </c>
      <c r="K139" t="s">
        <v>8145</v>
      </c>
      <c r="L139" t="s">
        <v>8146</v>
      </c>
      <c r="M139" t="s">
        <v>8147</v>
      </c>
      <c r="N139" t="s">
        <v>8148</v>
      </c>
      <c r="O139" t="s">
        <v>8149</v>
      </c>
      <c r="P139" t="s">
        <v>8150</v>
      </c>
      <c r="Q139" t="s">
        <v>8151</v>
      </c>
      <c r="R139" t="s">
        <v>8152</v>
      </c>
    </row>
    <row r="140" spans="1:18" x14ac:dyDescent="0.25">
      <c r="A140" t="s">
        <v>8153</v>
      </c>
      <c r="B140" t="s">
        <v>3777</v>
      </c>
      <c r="C140" t="s">
        <v>3778</v>
      </c>
      <c r="D140" t="s">
        <v>3775</v>
      </c>
      <c r="E140" t="s">
        <v>7266</v>
      </c>
      <c r="M140" t="s">
        <v>8154</v>
      </c>
      <c r="R140" t="s">
        <v>8155</v>
      </c>
    </row>
    <row r="141" spans="1:18" x14ac:dyDescent="0.25">
      <c r="A141" t="s">
        <v>8156</v>
      </c>
      <c r="B141" t="s">
        <v>3779</v>
      </c>
      <c r="C141" t="s">
        <v>3780</v>
      </c>
      <c r="D141" t="s">
        <v>3775</v>
      </c>
      <c r="E141" t="s">
        <v>7266</v>
      </c>
      <c r="H141" t="s">
        <v>8157</v>
      </c>
      <c r="I141" t="s">
        <v>8158</v>
      </c>
      <c r="J141" t="s">
        <v>8159</v>
      </c>
      <c r="K141" t="s">
        <v>8160</v>
      </c>
      <c r="L141" t="s">
        <v>8161</v>
      </c>
      <c r="M141" t="s">
        <v>8162</v>
      </c>
      <c r="N141" t="s">
        <v>8163</v>
      </c>
      <c r="O141" t="s">
        <v>8164</v>
      </c>
      <c r="P141" t="s">
        <v>8165</v>
      </c>
      <c r="Q141" t="s">
        <v>8166</v>
      </c>
      <c r="R141" t="s">
        <v>8167</v>
      </c>
    </row>
    <row r="142" spans="1:18" x14ac:dyDescent="0.25">
      <c r="A142" t="s">
        <v>8168</v>
      </c>
      <c r="B142" t="s">
        <v>3781</v>
      </c>
      <c r="C142" t="s">
        <v>3782</v>
      </c>
      <c r="D142" t="s">
        <v>3775</v>
      </c>
      <c r="E142" t="s">
        <v>7266</v>
      </c>
      <c r="M142" t="s">
        <v>8169</v>
      </c>
      <c r="R142" t="s">
        <v>8170</v>
      </c>
    </row>
    <row r="143" spans="1:18" x14ac:dyDescent="0.25">
      <c r="A143" t="s">
        <v>8171</v>
      </c>
      <c r="B143" t="s">
        <v>3783</v>
      </c>
      <c r="C143" t="s">
        <v>3784</v>
      </c>
      <c r="D143" t="s">
        <v>3775</v>
      </c>
      <c r="E143" t="s">
        <v>7266</v>
      </c>
      <c r="M143" t="s">
        <v>8172</v>
      </c>
      <c r="R143" t="s">
        <v>8173</v>
      </c>
    </row>
    <row r="144" spans="1:18" x14ac:dyDescent="0.25">
      <c r="A144" t="s">
        <v>8174</v>
      </c>
      <c r="B144" t="s">
        <v>3785</v>
      </c>
      <c r="C144" t="s">
        <v>3786</v>
      </c>
      <c r="D144" t="s">
        <v>3787</v>
      </c>
      <c r="E144" t="s">
        <v>7266</v>
      </c>
      <c r="H144" t="s">
        <v>8175</v>
      </c>
      <c r="I144" t="s">
        <v>8176</v>
      </c>
      <c r="J144" t="s">
        <v>8177</v>
      </c>
      <c r="K144" t="s">
        <v>8178</v>
      </c>
      <c r="L144" t="s">
        <v>8179</v>
      </c>
      <c r="M144" t="s">
        <v>8180</v>
      </c>
      <c r="N144" t="s">
        <v>8181</v>
      </c>
      <c r="O144" t="s">
        <v>8182</v>
      </c>
      <c r="P144" t="s">
        <v>8183</v>
      </c>
      <c r="Q144" t="s">
        <v>8184</v>
      </c>
      <c r="R144" t="s">
        <v>8185</v>
      </c>
    </row>
    <row r="145" spans="1:18" x14ac:dyDescent="0.25">
      <c r="A145" t="s">
        <v>8186</v>
      </c>
      <c r="B145" t="s">
        <v>3789</v>
      </c>
      <c r="C145" t="s">
        <v>3790</v>
      </c>
      <c r="D145" t="s">
        <v>3787</v>
      </c>
      <c r="E145" t="s">
        <v>7266</v>
      </c>
      <c r="M145" t="s">
        <v>8187</v>
      </c>
      <c r="R145" t="s">
        <v>8188</v>
      </c>
    </row>
    <row r="146" spans="1:18" x14ac:dyDescent="0.25">
      <c r="A146" t="s">
        <v>8189</v>
      </c>
      <c r="B146" t="s">
        <v>3791</v>
      </c>
      <c r="C146" t="s">
        <v>3792</v>
      </c>
      <c r="D146" t="s">
        <v>3787</v>
      </c>
      <c r="E146" t="s">
        <v>7266</v>
      </c>
      <c r="H146" t="s">
        <v>8190</v>
      </c>
      <c r="I146" t="s">
        <v>8191</v>
      </c>
      <c r="J146" t="s">
        <v>8192</v>
      </c>
      <c r="K146" t="s">
        <v>8193</v>
      </c>
      <c r="L146" t="s">
        <v>8194</v>
      </c>
      <c r="M146" t="s">
        <v>8195</v>
      </c>
      <c r="N146" t="s">
        <v>8196</v>
      </c>
      <c r="O146" t="s">
        <v>8197</v>
      </c>
      <c r="P146" t="s">
        <v>8198</v>
      </c>
      <c r="Q146" t="s">
        <v>8199</v>
      </c>
      <c r="R146" t="s">
        <v>8200</v>
      </c>
    </row>
    <row r="147" spans="1:18" x14ac:dyDescent="0.25">
      <c r="A147" t="s">
        <v>8201</v>
      </c>
      <c r="B147" t="s">
        <v>3793</v>
      </c>
      <c r="C147" t="s">
        <v>3794</v>
      </c>
      <c r="D147" t="s">
        <v>3787</v>
      </c>
      <c r="E147" t="s">
        <v>7266</v>
      </c>
      <c r="M147" t="s">
        <v>8202</v>
      </c>
      <c r="R147" t="s">
        <v>8203</v>
      </c>
    </row>
    <row r="148" spans="1:18" x14ac:dyDescent="0.25">
      <c r="A148" t="s">
        <v>8204</v>
      </c>
      <c r="B148" t="s">
        <v>3795</v>
      </c>
      <c r="C148" t="s">
        <v>3796</v>
      </c>
      <c r="D148" t="s">
        <v>3787</v>
      </c>
      <c r="E148" t="s">
        <v>7266</v>
      </c>
      <c r="M148" t="s">
        <v>8205</v>
      </c>
      <c r="R148" t="s">
        <v>8206</v>
      </c>
    </row>
    <row r="149" spans="1:18" x14ac:dyDescent="0.25">
      <c r="A149" t="s">
        <v>8207</v>
      </c>
      <c r="B149" t="s">
        <v>3797</v>
      </c>
      <c r="C149" t="s">
        <v>3798</v>
      </c>
      <c r="D149" t="s">
        <v>3799</v>
      </c>
      <c r="E149" t="s">
        <v>7266</v>
      </c>
      <c r="H149" t="s">
        <v>8208</v>
      </c>
      <c r="I149" t="s">
        <v>8209</v>
      </c>
      <c r="J149" t="s">
        <v>8210</v>
      </c>
      <c r="K149" t="s">
        <v>8211</v>
      </c>
      <c r="L149" t="s">
        <v>8212</v>
      </c>
      <c r="M149" t="s">
        <v>8213</v>
      </c>
      <c r="N149" t="s">
        <v>8214</v>
      </c>
      <c r="O149" t="s">
        <v>8215</v>
      </c>
      <c r="P149" t="s">
        <v>8216</v>
      </c>
      <c r="Q149" t="s">
        <v>8217</v>
      </c>
      <c r="R149" t="s">
        <v>8218</v>
      </c>
    </row>
    <row r="150" spans="1:18" x14ac:dyDescent="0.25">
      <c r="A150" t="s">
        <v>8219</v>
      </c>
      <c r="B150" t="s">
        <v>3801</v>
      </c>
      <c r="C150" t="s">
        <v>3802</v>
      </c>
      <c r="D150" t="s">
        <v>3799</v>
      </c>
      <c r="E150" t="s">
        <v>7266</v>
      </c>
      <c r="M150" t="s">
        <v>8220</v>
      </c>
      <c r="R150" t="s">
        <v>8221</v>
      </c>
    </row>
    <row r="151" spans="1:18" x14ac:dyDescent="0.25">
      <c r="A151" t="s">
        <v>8222</v>
      </c>
      <c r="B151" t="s">
        <v>3803</v>
      </c>
      <c r="C151" t="s">
        <v>3804</v>
      </c>
      <c r="D151" t="s">
        <v>3799</v>
      </c>
      <c r="E151" t="s">
        <v>7266</v>
      </c>
      <c r="H151" t="s">
        <v>8223</v>
      </c>
      <c r="I151" t="s">
        <v>8224</v>
      </c>
      <c r="J151" t="s">
        <v>8225</v>
      </c>
      <c r="K151" t="s">
        <v>8226</v>
      </c>
      <c r="L151" t="s">
        <v>8227</v>
      </c>
      <c r="M151" t="s">
        <v>8228</v>
      </c>
      <c r="N151" t="s">
        <v>8229</v>
      </c>
      <c r="O151" t="s">
        <v>8230</v>
      </c>
      <c r="P151" t="s">
        <v>8231</v>
      </c>
      <c r="Q151" t="s">
        <v>8232</v>
      </c>
      <c r="R151" t="s">
        <v>8233</v>
      </c>
    </row>
    <row r="152" spans="1:18" x14ac:dyDescent="0.25">
      <c r="A152" t="s">
        <v>8234</v>
      </c>
      <c r="B152" t="s">
        <v>3805</v>
      </c>
      <c r="C152" t="s">
        <v>3806</v>
      </c>
      <c r="D152" t="s">
        <v>3799</v>
      </c>
      <c r="E152" t="s">
        <v>7266</v>
      </c>
      <c r="M152" t="s">
        <v>8235</v>
      </c>
      <c r="R152" t="s">
        <v>8236</v>
      </c>
    </row>
    <row r="153" spans="1:18" x14ac:dyDescent="0.25">
      <c r="A153" t="s">
        <v>8237</v>
      </c>
      <c r="B153" t="s">
        <v>3807</v>
      </c>
      <c r="C153" t="s">
        <v>3808</v>
      </c>
      <c r="D153" t="s">
        <v>3799</v>
      </c>
      <c r="E153" t="s">
        <v>7266</v>
      </c>
      <c r="M153" t="s">
        <v>8238</v>
      </c>
      <c r="R153" t="s">
        <v>8239</v>
      </c>
    </row>
    <row r="154" spans="1:18" x14ac:dyDescent="0.25">
      <c r="A154" t="s">
        <v>8240</v>
      </c>
      <c r="B154" t="s">
        <v>3809</v>
      </c>
      <c r="C154" t="s">
        <v>3810</v>
      </c>
      <c r="D154" t="s">
        <v>3811</v>
      </c>
      <c r="E154" t="s">
        <v>7266</v>
      </c>
      <c r="H154" t="s">
        <v>8241</v>
      </c>
      <c r="I154" t="s">
        <v>8242</v>
      </c>
      <c r="J154" t="s">
        <v>8243</v>
      </c>
      <c r="K154" t="s">
        <v>8244</v>
      </c>
      <c r="L154" t="s">
        <v>8245</v>
      </c>
      <c r="M154" t="s">
        <v>8246</v>
      </c>
      <c r="N154" t="s">
        <v>8247</v>
      </c>
      <c r="O154" t="s">
        <v>8248</v>
      </c>
      <c r="P154" t="s">
        <v>8249</v>
      </c>
      <c r="Q154" t="s">
        <v>8250</v>
      </c>
      <c r="R154" t="s">
        <v>8251</v>
      </c>
    </row>
    <row r="155" spans="1:18" x14ac:dyDescent="0.25">
      <c r="A155" t="s">
        <v>8252</v>
      </c>
      <c r="B155" t="s">
        <v>3813</v>
      </c>
      <c r="C155" t="s">
        <v>3814</v>
      </c>
      <c r="D155" t="s">
        <v>3811</v>
      </c>
      <c r="E155" t="s">
        <v>7266</v>
      </c>
      <c r="M155" t="s">
        <v>8253</v>
      </c>
      <c r="R155" t="s">
        <v>8254</v>
      </c>
    </row>
    <row r="156" spans="1:18" x14ac:dyDescent="0.25">
      <c r="A156" t="s">
        <v>8255</v>
      </c>
      <c r="B156" t="s">
        <v>3815</v>
      </c>
      <c r="C156" t="s">
        <v>3816</v>
      </c>
      <c r="D156" t="s">
        <v>3811</v>
      </c>
      <c r="E156" t="s">
        <v>7266</v>
      </c>
      <c r="H156" t="s">
        <v>8256</v>
      </c>
      <c r="I156" t="s">
        <v>8257</v>
      </c>
      <c r="J156" t="s">
        <v>8258</v>
      </c>
      <c r="K156" t="s">
        <v>8259</v>
      </c>
      <c r="L156" t="s">
        <v>8260</v>
      </c>
      <c r="M156" t="s">
        <v>8261</v>
      </c>
      <c r="N156" t="s">
        <v>8262</v>
      </c>
      <c r="O156" t="s">
        <v>8263</v>
      </c>
      <c r="P156" t="s">
        <v>8264</v>
      </c>
      <c r="Q156" t="s">
        <v>8265</v>
      </c>
      <c r="R156" t="s">
        <v>8266</v>
      </c>
    </row>
    <row r="157" spans="1:18" x14ac:dyDescent="0.25">
      <c r="A157" t="s">
        <v>8267</v>
      </c>
      <c r="B157" t="s">
        <v>3817</v>
      </c>
      <c r="C157" t="s">
        <v>3818</v>
      </c>
      <c r="D157" t="s">
        <v>3811</v>
      </c>
      <c r="E157" t="s">
        <v>7266</v>
      </c>
      <c r="M157" t="s">
        <v>8268</v>
      </c>
      <c r="R157" t="s">
        <v>8269</v>
      </c>
    </row>
    <row r="158" spans="1:18" x14ac:dyDescent="0.25">
      <c r="A158" t="s">
        <v>8270</v>
      </c>
      <c r="B158" t="s">
        <v>3819</v>
      </c>
      <c r="C158" t="s">
        <v>3820</v>
      </c>
      <c r="D158" t="s">
        <v>3811</v>
      </c>
      <c r="E158" t="s">
        <v>7266</v>
      </c>
      <c r="M158" t="s">
        <v>8271</v>
      </c>
      <c r="R158" t="s">
        <v>8272</v>
      </c>
    </row>
    <row r="159" spans="1:18" x14ac:dyDescent="0.25">
      <c r="A159" t="s">
        <v>8273</v>
      </c>
      <c r="B159" t="s">
        <v>3821</v>
      </c>
      <c r="C159" t="s">
        <v>3822</v>
      </c>
      <c r="D159" t="s">
        <v>3823</v>
      </c>
      <c r="E159" t="s">
        <v>7266</v>
      </c>
      <c r="H159" t="s">
        <v>8274</v>
      </c>
      <c r="I159" t="s">
        <v>8275</v>
      </c>
      <c r="J159" t="s">
        <v>8276</v>
      </c>
      <c r="K159" t="s">
        <v>8277</v>
      </c>
      <c r="L159" t="s">
        <v>8278</v>
      </c>
      <c r="M159" t="s">
        <v>8279</v>
      </c>
      <c r="N159" t="s">
        <v>8280</v>
      </c>
      <c r="O159" t="s">
        <v>8281</v>
      </c>
      <c r="P159" t="s">
        <v>8282</v>
      </c>
      <c r="Q159" t="s">
        <v>8283</v>
      </c>
      <c r="R159" t="s">
        <v>8284</v>
      </c>
    </row>
    <row r="160" spans="1:18" x14ac:dyDescent="0.25">
      <c r="A160" t="s">
        <v>8285</v>
      </c>
      <c r="B160" t="s">
        <v>3825</v>
      </c>
      <c r="C160" t="s">
        <v>3826</v>
      </c>
      <c r="D160" t="s">
        <v>3823</v>
      </c>
      <c r="E160" t="s">
        <v>7266</v>
      </c>
      <c r="M160" t="s">
        <v>8286</v>
      </c>
      <c r="R160" t="s">
        <v>8287</v>
      </c>
    </row>
    <row r="161" spans="1:18" x14ac:dyDescent="0.25">
      <c r="A161" t="s">
        <v>8288</v>
      </c>
      <c r="B161" t="s">
        <v>3827</v>
      </c>
      <c r="C161" t="s">
        <v>3828</v>
      </c>
      <c r="D161" t="s">
        <v>3823</v>
      </c>
      <c r="E161" t="s">
        <v>7266</v>
      </c>
      <c r="H161" t="s">
        <v>8289</v>
      </c>
      <c r="I161" t="s">
        <v>8290</v>
      </c>
      <c r="J161" t="s">
        <v>8291</v>
      </c>
      <c r="K161" t="s">
        <v>8292</v>
      </c>
      <c r="L161" t="s">
        <v>8293</v>
      </c>
      <c r="M161" t="s">
        <v>8294</v>
      </c>
      <c r="N161" t="s">
        <v>8295</v>
      </c>
      <c r="O161" t="s">
        <v>8296</v>
      </c>
      <c r="P161" t="s">
        <v>8297</v>
      </c>
      <c r="Q161" t="s">
        <v>8298</v>
      </c>
      <c r="R161" t="s">
        <v>8299</v>
      </c>
    </row>
    <row r="162" spans="1:18" x14ac:dyDescent="0.25">
      <c r="A162" t="s">
        <v>8300</v>
      </c>
      <c r="B162" t="s">
        <v>3829</v>
      </c>
      <c r="C162" t="s">
        <v>3830</v>
      </c>
      <c r="D162" t="s">
        <v>3823</v>
      </c>
      <c r="E162" t="s">
        <v>7266</v>
      </c>
      <c r="M162" t="s">
        <v>8301</v>
      </c>
      <c r="R162" t="s">
        <v>8302</v>
      </c>
    </row>
    <row r="163" spans="1:18" x14ac:dyDescent="0.25">
      <c r="A163" t="s">
        <v>8303</v>
      </c>
      <c r="B163" t="s">
        <v>3831</v>
      </c>
      <c r="C163" t="s">
        <v>3832</v>
      </c>
      <c r="D163" t="s">
        <v>3823</v>
      </c>
      <c r="E163" t="s">
        <v>7266</v>
      </c>
      <c r="M163" t="s">
        <v>8304</v>
      </c>
      <c r="R163" t="s">
        <v>8305</v>
      </c>
    </row>
    <row r="164" spans="1:18" x14ac:dyDescent="0.25">
      <c r="A164" t="s">
        <v>8306</v>
      </c>
      <c r="B164" t="s">
        <v>3833</v>
      </c>
      <c r="C164" t="s">
        <v>3834</v>
      </c>
      <c r="D164" t="s">
        <v>3835</v>
      </c>
      <c r="E164" t="s">
        <v>7266</v>
      </c>
      <c r="H164" t="s">
        <v>8307</v>
      </c>
      <c r="I164" t="s">
        <v>8308</v>
      </c>
      <c r="J164" t="s">
        <v>8309</v>
      </c>
      <c r="K164" t="s">
        <v>8310</v>
      </c>
      <c r="L164" t="s">
        <v>8311</v>
      </c>
      <c r="M164" t="s">
        <v>8312</v>
      </c>
      <c r="N164" t="s">
        <v>8313</v>
      </c>
      <c r="O164" t="s">
        <v>8314</v>
      </c>
      <c r="P164" t="s">
        <v>8315</v>
      </c>
      <c r="Q164" t="s">
        <v>8316</v>
      </c>
      <c r="R164" t="s">
        <v>8317</v>
      </c>
    </row>
    <row r="165" spans="1:18" x14ac:dyDescent="0.25">
      <c r="A165" t="s">
        <v>8318</v>
      </c>
      <c r="B165" t="s">
        <v>3837</v>
      </c>
      <c r="C165" t="s">
        <v>3838</v>
      </c>
      <c r="D165" t="s">
        <v>3835</v>
      </c>
      <c r="E165" t="s">
        <v>7266</v>
      </c>
      <c r="M165" t="s">
        <v>8319</v>
      </c>
      <c r="R165" t="s">
        <v>8320</v>
      </c>
    </row>
    <row r="166" spans="1:18" x14ac:dyDescent="0.25">
      <c r="A166" t="s">
        <v>8321</v>
      </c>
      <c r="B166" t="s">
        <v>3839</v>
      </c>
      <c r="C166" t="s">
        <v>3840</v>
      </c>
      <c r="D166" t="s">
        <v>3835</v>
      </c>
      <c r="E166" t="s">
        <v>7266</v>
      </c>
      <c r="H166" t="s">
        <v>8322</v>
      </c>
      <c r="I166" t="s">
        <v>8323</v>
      </c>
      <c r="J166" t="s">
        <v>8324</v>
      </c>
      <c r="K166" t="s">
        <v>8325</v>
      </c>
      <c r="L166" t="s">
        <v>8326</v>
      </c>
      <c r="M166" t="s">
        <v>8327</v>
      </c>
      <c r="N166" t="s">
        <v>8328</v>
      </c>
      <c r="O166" t="s">
        <v>8329</v>
      </c>
      <c r="P166" t="s">
        <v>8330</v>
      </c>
      <c r="Q166" t="s">
        <v>8331</v>
      </c>
      <c r="R166" t="s">
        <v>8332</v>
      </c>
    </row>
    <row r="167" spans="1:18" x14ac:dyDescent="0.25">
      <c r="A167" t="s">
        <v>8333</v>
      </c>
      <c r="B167" t="s">
        <v>3841</v>
      </c>
      <c r="C167" t="s">
        <v>3842</v>
      </c>
      <c r="D167" t="s">
        <v>3835</v>
      </c>
      <c r="E167" t="s">
        <v>7266</v>
      </c>
      <c r="M167" t="s">
        <v>8334</v>
      </c>
      <c r="R167" t="s">
        <v>8335</v>
      </c>
    </row>
    <row r="168" spans="1:18" x14ac:dyDescent="0.25">
      <c r="A168" t="s">
        <v>8336</v>
      </c>
      <c r="B168" t="s">
        <v>3843</v>
      </c>
      <c r="C168" t="s">
        <v>3844</v>
      </c>
      <c r="D168" t="s">
        <v>3835</v>
      </c>
      <c r="E168" t="s">
        <v>7266</v>
      </c>
      <c r="M168" t="s">
        <v>8337</v>
      </c>
      <c r="R168" t="s">
        <v>8338</v>
      </c>
    </row>
    <row r="169" spans="1:18" x14ac:dyDescent="0.25">
      <c r="A169" t="s">
        <v>8339</v>
      </c>
      <c r="B169" t="s">
        <v>3845</v>
      </c>
      <c r="C169" t="s">
        <v>3846</v>
      </c>
      <c r="D169" t="s">
        <v>3847</v>
      </c>
      <c r="E169" t="s">
        <v>7266</v>
      </c>
      <c r="H169" t="s">
        <v>8340</v>
      </c>
      <c r="I169" t="s">
        <v>8341</v>
      </c>
      <c r="J169" t="s">
        <v>8342</v>
      </c>
      <c r="K169" t="s">
        <v>8343</v>
      </c>
      <c r="L169" t="s">
        <v>8344</v>
      </c>
      <c r="M169" t="s">
        <v>8345</v>
      </c>
      <c r="N169" t="s">
        <v>8346</v>
      </c>
      <c r="O169" t="s">
        <v>8347</v>
      </c>
      <c r="P169" t="s">
        <v>8348</v>
      </c>
      <c r="Q169" t="s">
        <v>8349</v>
      </c>
      <c r="R169" t="s">
        <v>8350</v>
      </c>
    </row>
    <row r="170" spans="1:18" x14ac:dyDescent="0.25">
      <c r="A170" t="s">
        <v>8351</v>
      </c>
      <c r="B170" t="s">
        <v>3849</v>
      </c>
      <c r="C170" t="s">
        <v>3850</v>
      </c>
      <c r="D170" t="s">
        <v>3847</v>
      </c>
      <c r="E170" t="s">
        <v>7266</v>
      </c>
      <c r="M170" t="s">
        <v>8352</v>
      </c>
      <c r="R170" t="s">
        <v>8353</v>
      </c>
    </row>
    <row r="171" spans="1:18" x14ac:dyDescent="0.25">
      <c r="A171" t="s">
        <v>8354</v>
      </c>
      <c r="B171" t="s">
        <v>3851</v>
      </c>
      <c r="C171" t="s">
        <v>3852</v>
      </c>
      <c r="D171" t="s">
        <v>3847</v>
      </c>
      <c r="E171" t="s">
        <v>7266</v>
      </c>
      <c r="H171" t="s">
        <v>8355</v>
      </c>
      <c r="I171" t="s">
        <v>8356</v>
      </c>
      <c r="J171" t="s">
        <v>8357</v>
      </c>
      <c r="K171" t="s">
        <v>8358</v>
      </c>
      <c r="L171" t="s">
        <v>8359</v>
      </c>
      <c r="M171" t="s">
        <v>8360</v>
      </c>
      <c r="N171" t="s">
        <v>8361</v>
      </c>
      <c r="O171" t="s">
        <v>8362</v>
      </c>
      <c r="P171" t="s">
        <v>8363</v>
      </c>
      <c r="Q171" t="s">
        <v>8364</v>
      </c>
      <c r="R171" t="s">
        <v>8365</v>
      </c>
    </row>
    <row r="172" spans="1:18" x14ac:dyDescent="0.25">
      <c r="A172" t="s">
        <v>8366</v>
      </c>
      <c r="B172" t="s">
        <v>3853</v>
      </c>
      <c r="C172" t="s">
        <v>3854</v>
      </c>
      <c r="D172" t="s">
        <v>3847</v>
      </c>
      <c r="E172" t="s">
        <v>7266</v>
      </c>
      <c r="M172" t="s">
        <v>8367</v>
      </c>
      <c r="R172" t="s">
        <v>8368</v>
      </c>
    </row>
    <row r="173" spans="1:18" x14ac:dyDescent="0.25">
      <c r="A173" t="s">
        <v>8369</v>
      </c>
      <c r="B173" t="s">
        <v>3855</v>
      </c>
      <c r="C173" t="s">
        <v>3856</v>
      </c>
      <c r="D173" t="s">
        <v>3847</v>
      </c>
      <c r="E173" t="s">
        <v>7266</v>
      </c>
      <c r="M173" t="s">
        <v>8370</v>
      </c>
      <c r="R173" t="s">
        <v>8371</v>
      </c>
    </row>
    <row r="174" spans="1:18" x14ac:dyDescent="0.25">
      <c r="A174" t="s">
        <v>8372</v>
      </c>
      <c r="B174" t="s">
        <v>3857</v>
      </c>
      <c r="C174" t="s">
        <v>3858</v>
      </c>
      <c r="D174" t="s">
        <v>3859</v>
      </c>
      <c r="E174" t="s">
        <v>7266</v>
      </c>
      <c r="H174" t="s">
        <v>8373</v>
      </c>
      <c r="I174" t="s">
        <v>8374</v>
      </c>
      <c r="J174" t="s">
        <v>8375</v>
      </c>
      <c r="K174" t="s">
        <v>8376</v>
      </c>
      <c r="L174" t="s">
        <v>8377</v>
      </c>
      <c r="M174" t="s">
        <v>8378</v>
      </c>
      <c r="N174" t="s">
        <v>8379</v>
      </c>
      <c r="O174" t="s">
        <v>8380</v>
      </c>
      <c r="P174" t="s">
        <v>8381</v>
      </c>
      <c r="Q174" t="s">
        <v>8382</v>
      </c>
      <c r="R174" t="s">
        <v>8383</v>
      </c>
    </row>
    <row r="175" spans="1:18" x14ac:dyDescent="0.25">
      <c r="A175" t="s">
        <v>8384</v>
      </c>
      <c r="B175" t="s">
        <v>3861</v>
      </c>
      <c r="C175" t="s">
        <v>3862</v>
      </c>
      <c r="D175" t="s">
        <v>3859</v>
      </c>
      <c r="E175" t="s">
        <v>7266</v>
      </c>
      <c r="M175" t="s">
        <v>8385</v>
      </c>
      <c r="R175" t="s">
        <v>8386</v>
      </c>
    </row>
    <row r="176" spans="1:18" x14ac:dyDescent="0.25">
      <c r="A176" t="s">
        <v>8387</v>
      </c>
      <c r="B176" t="s">
        <v>3863</v>
      </c>
      <c r="C176" t="s">
        <v>3864</v>
      </c>
      <c r="D176" t="s">
        <v>3859</v>
      </c>
      <c r="E176" t="s">
        <v>7266</v>
      </c>
      <c r="H176" t="s">
        <v>8388</v>
      </c>
      <c r="I176" t="s">
        <v>8389</v>
      </c>
      <c r="J176" t="s">
        <v>8390</v>
      </c>
      <c r="K176" t="s">
        <v>8391</v>
      </c>
      <c r="L176" t="s">
        <v>8392</v>
      </c>
      <c r="M176" t="s">
        <v>8393</v>
      </c>
      <c r="N176" t="s">
        <v>8394</v>
      </c>
      <c r="O176" t="s">
        <v>8395</v>
      </c>
      <c r="P176" t="s">
        <v>8396</v>
      </c>
      <c r="Q176" t="s">
        <v>8397</v>
      </c>
      <c r="R176" t="s">
        <v>8398</v>
      </c>
    </row>
    <row r="177" spans="1:18" x14ac:dyDescent="0.25">
      <c r="A177" t="s">
        <v>8399</v>
      </c>
      <c r="B177" t="s">
        <v>3865</v>
      </c>
      <c r="C177" t="s">
        <v>3866</v>
      </c>
      <c r="D177" t="s">
        <v>3859</v>
      </c>
      <c r="E177" t="s">
        <v>7266</v>
      </c>
      <c r="M177" t="s">
        <v>8400</v>
      </c>
      <c r="R177" t="s">
        <v>8401</v>
      </c>
    </row>
    <row r="178" spans="1:18" x14ac:dyDescent="0.25">
      <c r="A178" t="s">
        <v>8402</v>
      </c>
      <c r="B178" t="s">
        <v>3867</v>
      </c>
      <c r="C178" t="s">
        <v>3868</v>
      </c>
      <c r="D178" t="s">
        <v>3859</v>
      </c>
      <c r="E178" t="s">
        <v>7266</v>
      </c>
      <c r="M178" t="s">
        <v>8403</v>
      </c>
      <c r="R178" t="s">
        <v>8404</v>
      </c>
    </row>
    <row r="179" spans="1:18" x14ac:dyDescent="0.25">
      <c r="A179" t="s">
        <v>8405</v>
      </c>
      <c r="B179" t="s">
        <v>3869</v>
      </c>
      <c r="C179" t="s">
        <v>3870</v>
      </c>
      <c r="D179" t="s">
        <v>3871</v>
      </c>
      <c r="E179" t="s">
        <v>7266</v>
      </c>
      <c r="H179" t="s">
        <v>8406</v>
      </c>
      <c r="I179" t="s">
        <v>8407</v>
      </c>
      <c r="J179" t="s">
        <v>8408</v>
      </c>
      <c r="K179" t="s">
        <v>8409</v>
      </c>
      <c r="L179" t="s">
        <v>8410</v>
      </c>
      <c r="M179" t="s">
        <v>8411</v>
      </c>
      <c r="N179" t="s">
        <v>8412</v>
      </c>
      <c r="O179" t="s">
        <v>8413</v>
      </c>
      <c r="P179" t="s">
        <v>8414</v>
      </c>
      <c r="Q179" t="s">
        <v>8415</v>
      </c>
      <c r="R179" t="s">
        <v>8416</v>
      </c>
    </row>
    <row r="180" spans="1:18" x14ac:dyDescent="0.25">
      <c r="A180" t="s">
        <v>8417</v>
      </c>
      <c r="B180" t="s">
        <v>3873</v>
      </c>
      <c r="C180" t="s">
        <v>3874</v>
      </c>
      <c r="D180" t="s">
        <v>3871</v>
      </c>
      <c r="E180" t="s">
        <v>7266</v>
      </c>
      <c r="M180" t="s">
        <v>8418</v>
      </c>
      <c r="R180" t="s">
        <v>8419</v>
      </c>
    </row>
    <row r="181" spans="1:18" x14ac:dyDescent="0.25">
      <c r="A181" t="s">
        <v>8420</v>
      </c>
      <c r="B181" t="s">
        <v>3875</v>
      </c>
      <c r="C181" t="s">
        <v>3876</v>
      </c>
      <c r="D181" t="s">
        <v>3871</v>
      </c>
      <c r="E181" t="s">
        <v>7266</v>
      </c>
      <c r="H181" t="s">
        <v>8421</v>
      </c>
      <c r="I181" t="s">
        <v>8422</v>
      </c>
      <c r="J181" t="s">
        <v>8423</v>
      </c>
      <c r="K181" t="s">
        <v>8424</v>
      </c>
      <c r="L181" t="s">
        <v>8425</v>
      </c>
      <c r="M181" t="s">
        <v>8426</v>
      </c>
      <c r="N181" t="s">
        <v>8427</v>
      </c>
      <c r="O181" t="s">
        <v>8428</v>
      </c>
      <c r="P181" t="s">
        <v>8429</v>
      </c>
      <c r="Q181" t="s">
        <v>8430</v>
      </c>
      <c r="R181" t="s">
        <v>8431</v>
      </c>
    </row>
    <row r="182" spans="1:18" x14ac:dyDescent="0.25">
      <c r="A182" t="s">
        <v>8432</v>
      </c>
      <c r="B182" t="s">
        <v>3877</v>
      </c>
      <c r="C182" t="s">
        <v>3878</v>
      </c>
      <c r="D182" t="s">
        <v>3871</v>
      </c>
      <c r="E182" t="s">
        <v>7266</v>
      </c>
      <c r="M182" t="s">
        <v>8433</v>
      </c>
      <c r="R182" t="s">
        <v>8434</v>
      </c>
    </row>
    <row r="183" spans="1:18" x14ac:dyDescent="0.25">
      <c r="A183" t="s">
        <v>8435</v>
      </c>
      <c r="B183" t="s">
        <v>3879</v>
      </c>
      <c r="C183" t="s">
        <v>3880</v>
      </c>
      <c r="D183" t="s">
        <v>3871</v>
      </c>
      <c r="E183" t="s">
        <v>7266</v>
      </c>
      <c r="M183" t="s">
        <v>8436</v>
      </c>
      <c r="R183" t="s">
        <v>8437</v>
      </c>
    </row>
    <row r="184" spans="1:18" x14ac:dyDescent="0.25">
      <c r="A184" t="s">
        <v>8438</v>
      </c>
      <c r="B184" t="s">
        <v>3881</v>
      </c>
      <c r="C184" t="s">
        <v>3882</v>
      </c>
      <c r="D184" t="s">
        <v>3883</v>
      </c>
      <c r="E184" t="s">
        <v>7266</v>
      </c>
      <c r="H184" t="s">
        <v>8439</v>
      </c>
      <c r="I184" t="s">
        <v>8440</v>
      </c>
      <c r="J184" t="s">
        <v>8441</v>
      </c>
      <c r="K184" t="s">
        <v>8442</v>
      </c>
      <c r="L184" t="s">
        <v>8443</v>
      </c>
      <c r="M184" t="s">
        <v>8444</v>
      </c>
      <c r="N184" t="s">
        <v>8445</v>
      </c>
      <c r="O184" t="s">
        <v>8446</v>
      </c>
      <c r="P184" t="s">
        <v>8447</v>
      </c>
      <c r="Q184" t="s">
        <v>8448</v>
      </c>
      <c r="R184" t="s">
        <v>8449</v>
      </c>
    </row>
    <row r="185" spans="1:18" x14ac:dyDescent="0.25">
      <c r="A185" t="s">
        <v>8450</v>
      </c>
      <c r="B185" t="s">
        <v>3885</v>
      </c>
      <c r="C185" t="s">
        <v>3886</v>
      </c>
      <c r="D185" t="s">
        <v>3883</v>
      </c>
      <c r="E185" t="s">
        <v>7266</v>
      </c>
      <c r="M185" t="s">
        <v>8451</v>
      </c>
      <c r="R185" t="s">
        <v>8452</v>
      </c>
    </row>
    <row r="186" spans="1:18" x14ac:dyDescent="0.25">
      <c r="A186" t="s">
        <v>8453</v>
      </c>
      <c r="B186" t="s">
        <v>3887</v>
      </c>
      <c r="C186" t="s">
        <v>3888</v>
      </c>
      <c r="D186" t="s">
        <v>3883</v>
      </c>
      <c r="E186" t="s">
        <v>7266</v>
      </c>
      <c r="H186" t="s">
        <v>8454</v>
      </c>
      <c r="I186" t="s">
        <v>8455</v>
      </c>
      <c r="J186" t="s">
        <v>8456</v>
      </c>
      <c r="K186" t="s">
        <v>8457</v>
      </c>
      <c r="L186" t="s">
        <v>8458</v>
      </c>
      <c r="M186" t="s">
        <v>8459</v>
      </c>
      <c r="N186" t="s">
        <v>8460</v>
      </c>
      <c r="O186" t="s">
        <v>8461</v>
      </c>
      <c r="P186" t="s">
        <v>8462</v>
      </c>
      <c r="Q186" t="s">
        <v>8463</v>
      </c>
      <c r="R186" t="s">
        <v>8464</v>
      </c>
    </row>
    <row r="187" spans="1:18" x14ac:dyDescent="0.25">
      <c r="A187" t="s">
        <v>8465</v>
      </c>
      <c r="B187" t="s">
        <v>3889</v>
      </c>
      <c r="C187" t="s">
        <v>3890</v>
      </c>
      <c r="D187" t="s">
        <v>3883</v>
      </c>
      <c r="E187" t="s">
        <v>7266</v>
      </c>
      <c r="M187" t="s">
        <v>8466</v>
      </c>
      <c r="R187" t="s">
        <v>8467</v>
      </c>
    </row>
    <row r="188" spans="1:18" x14ac:dyDescent="0.25">
      <c r="A188" t="s">
        <v>8468</v>
      </c>
      <c r="B188" t="s">
        <v>3891</v>
      </c>
      <c r="C188" t="s">
        <v>3892</v>
      </c>
      <c r="D188" t="s">
        <v>3883</v>
      </c>
      <c r="E188" t="s">
        <v>7266</v>
      </c>
      <c r="M188" t="s">
        <v>8469</v>
      </c>
      <c r="R188" t="s">
        <v>8470</v>
      </c>
    </row>
    <row r="189" spans="1:18" x14ac:dyDescent="0.25">
      <c r="A189" t="s">
        <v>8471</v>
      </c>
      <c r="B189" t="s">
        <v>3893</v>
      </c>
      <c r="C189" t="s">
        <v>3894</v>
      </c>
      <c r="D189" t="s">
        <v>3895</v>
      </c>
      <c r="E189" t="s">
        <v>7266</v>
      </c>
      <c r="H189" t="s">
        <v>8472</v>
      </c>
      <c r="I189" t="s">
        <v>8473</v>
      </c>
      <c r="J189" t="s">
        <v>8474</v>
      </c>
      <c r="K189" t="s">
        <v>8475</v>
      </c>
      <c r="L189" t="s">
        <v>8476</v>
      </c>
      <c r="M189" t="s">
        <v>8477</v>
      </c>
      <c r="N189" t="s">
        <v>8478</v>
      </c>
      <c r="O189" t="s">
        <v>8479</v>
      </c>
      <c r="P189" t="s">
        <v>8480</v>
      </c>
      <c r="Q189" t="s">
        <v>8481</v>
      </c>
      <c r="R189" t="s">
        <v>8482</v>
      </c>
    </row>
    <row r="190" spans="1:18" x14ac:dyDescent="0.25">
      <c r="A190" t="s">
        <v>8483</v>
      </c>
      <c r="B190" t="s">
        <v>3897</v>
      </c>
      <c r="C190" t="s">
        <v>3898</v>
      </c>
      <c r="D190" t="s">
        <v>3895</v>
      </c>
      <c r="E190" t="s">
        <v>7266</v>
      </c>
      <c r="M190" t="s">
        <v>8484</v>
      </c>
      <c r="R190" t="s">
        <v>8485</v>
      </c>
    </row>
    <row r="191" spans="1:18" x14ac:dyDescent="0.25">
      <c r="A191" t="s">
        <v>8486</v>
      </c>
      <c r="B191" t="s">
        <v>3899</v>
      </c>
      <c r="C191" t="s">
        <v>3900</v>
      </c>
      <c r="D191" t="s">
        <v>3895</v>
      </c>
      <c r="E191" t="s">
        <v>7266</v>
      </c>
      <c r="H191" t="s">
        <v>8487</v>
      </c>
      <c r="I191" t="s">
        <v>8488</v>
      </c>
      <c r="J191" t="s">
        <v>8489</v>
      </c>
      <c r="K191" t="s">
        <v>8490</v>
      </c>
      <c r="L191" t="s">
        <v>8491</v>
      </c>
      <c r="M191" t="s">
        <v>8492</v>
      </c>
      <c r="N191" t="s">
        <v>8493</v>
      </c>
      <c r="O191" t="s">
        <v>8494</v>
      </c>
      <c r="P191" t="s">
        <v>8495</v>
      </c>
      <c r="Q191" t="s">
        <v>8496</v>
      </c>
      <c r="R191" t="s">
        <v>8497</v>
      </c>
    </row>
    <row r="192" spans="1:18" x14ac:dyDescent="0.25">
      <c r="A192" t="s">
        <v>8498</v>
      </c>
      <c r="B192" t="s">
        <v>3901</v>
      </c>
      <c r="C192" t="s">
        <v>3902</v>
      </c>
      <c r="D192" t="s">
        <v>3895</v>
      </c>
      <c r="E192" t="s">
        <v>7266</v>
      </c>
      <c r="M192" t="s">
        <v>8499</v>
      </c>
      <c r="R192" t="s">
        <v>8500</v>
      </c>
    </row>
    <row r="193" spans="1:18" x14ac:dyDescent="0.25">
      <c r="A193" t="s">
        <v>8501</v>
      </c>
      <c r="B193" t="s">
        <v>3903</v>
      </c>
      <c r="C193" t="s">
        <v>3904</v>
      </c>
      <c r="D193" t="s">
        <v>3895</v>
      </c>
      <c r="E193" t="s">
        <v>7266</v>
      </c>
      <c r="M193" t="s">
        <v>8502</v>
      </c>
      <c r="R193" t="s">
        <v>8503</v>
      </c>
    </row>
    <row r="194" spans="1:18" x14ac:dyDescent="0.25">
      <c r="A194" t="s">
        <v>8504</v>
      </c>
      <c r="B194" t="s">
        <v>3905</v>
      </c>
      <c r="C194" t="s">
        <v>3906</v>
      </c>
      <c r="D194" t="s">
        <v>3907</v>
      </c>
      <c r="E194" t="s">
        <v>7266</v>
      </c>
      <c r="H194" t="s">
        <v>8505</v>
      </c>
      <c r="I194" t="s">
        <v>8506</v>
      </c>
      <c r="J194" t="s">
        <v>8507</v>
      </c>
      <c r="K194" t="s">
        <v>8508</v>
      </c>
      <c r="L194" t="s">
        <v>8509</v>
      </c>
      <c r="M194" t="s">
        <v>8510</v>
      </c>
      <c r="N194" t="s">
        <v>8511</v>
      </c>
      <c r="O194" t="s">
        <v>8512</v>
      </c>
      <c r="P194" t="s">
        <v>8513</v>
      </c>
      <c r="Q194" t="s">
        <v>8514</v>
      </c>
      <c r="R194" t="s">
        <v>8515</v>
      </c>
    </row>
    <row r="195" spans="1:18" x14ac:dyDescent="0.25">
      <c r="A195" t="s">
        <v>8516</v>
      </c>
      <c r="B195" t="s">
        <v>3909</v>
      </c>
      <c r="C195" t="s">
        <v>3910</v>
      </c>
      <c r="D195" t="s">
        <v>3907</v>
      </c>
      <c r="E195" t="s">
        <v>7266</v>
      </c>
      <c r="M195" t="s">
        <v>8517</v>
      </c>
      <c r="R195" t="s">
        <v>8518</v>
      </c>
    </row>
    <row r="196" spans="1:18" x14ac:dyDescent="0.25">
      <c r="A196" t="s">
        <v>8519</v>
      </c>
      <c r="B196" t="s">
        <v>3911</v>
      </c>
      <c r="C196" t="s">
        <v>3912</v>
      </c>
      <c r="D196" t="s">
        <v>3907</v>
      </c>
      <c r="E196" t="s">
        <v>7266</v>
      </c>
      <c r="H196" t="s">
        <v>8520</v>
      </c>
      <c r="I196" t="s">
        <v>8521</v>
      </c>
      <c r="J196" t="s">
        <v>8522</v>
      </c>
      <c r="K196" t="s">
        <v>8523</v>
      </c>
      <c r="L196" t="s">
        <v>8524</v>
      </c>
      <c r="M196" t="s">
        <v>8525</v>
      </c>
      <c r="N196" t="s">
        <v>8526</v>
      </c>
      <c r="O196" t="s">
        <v>8527</v>
      </c>
      <c r="P196" t="s">
        <v>8528</v>
      </c>
      <c r="Q196" t="s">
        <v>8529</v>
      </c>
      <c r="R196" t="s">
        <v>8530</v>
      </c>
    </row>
    <row r="197" spans="1:18" x14ac:dyDescent="0.25">
      <c r="A197" t="s">
        <v>8531</v>
      </c>
      <c r="B197" t="s">
        <v>3913</v>
      </c>
      <c r="C197" t="s">
        <v>3914</v>
      </c>
      <c r="D197" t="s">
        <v>3907</v>
      </c>
      <c r="E197" t="s">
        <v>7266</v>
      </c>
      <c r="M197" t="s">
        <v>8532</v>
      </c>
      <c r="R197" t="s">
        <v>8533</v>
      </c>
    </row>
    <row r="198" spans="1:18" x14ac:dyDescent="0.25">
      <c r="A198" t="s">
        <v>8534</v>
      </c>
      <c r="B198" t="s">
        <v>3915</v>
      </c>
      <c r="C198" t="s">
        <v>3916</v>
      </c>
      <c r="D198" t="s">
        <v>3907</v>
      </c>
      <c r="E198" t="s">
        <v>7266</v>
      </c>
      <c r="M198" t="s">
        <v>8535</v>
      </c>
      <c r="R198" t="s">
        <v>8536</v>
      </c>
    </row>
    <row r="199" spans="1:18" x14ac:dyDescent="0.25">
      <c r="A199" t="s">
        <v>8537</v>
      </c>
      <c r="B199" t="s">
        <v>3917</v>
      </c>
      <c r="C199" t="s">
        <v>3918</v>
      </c>
      <c r="D199" t="s">
        <v>3919</v>
      </c>
      <c r="E199" t="s">
        <v>7266</v>
      </c>
      <c r="H199" t="s">
        <v>8538</v>
      </c>
      <c r="I199" t="s">
        <v>8539</v>
      </c>
      <c r="J199" t="s">
        <v>8540</v>
      </c>
      <c r="K199" t="s">
        <v>8541</v>
      </c>
      <c r="L199" t="s">
        <v>8542</v>
      </c>
      <c r="M199" t="s">
        <v>8543</v>
      </c>
      <c r="N199" t="s">
        <v>8544</v>
      </c>
      <c r="O199" t="s">
        <v>8545</v>
      </c>
      <c r="P199" t="s">
        <v>8546</v>
      </c>
      <c r="Q199" t="s">
        <v>8547</v>
      </c>
      <c r="R199" t="s">
        <v>8548</v>
      </c>
    </row>
    <row r="200" spans="1:18" x14ac:dyDescent="0.25">
      <c r="A200" t="s">
        <v>8549</v>
      </c>
      <c r="B200" t="s">
        <v>3921</v>
      </c>
      <c r="C200" t="s">
        <v>3922</v>
      </c>
      <c r="D200" t="s">
        <v>3919</v>
      </c>
      <c r="E200" t="s">
        <v>7266</v>
      </c>
      <c r="M200" t="s">
        <v>8550</v>
      </c>
      <c r="R200" t="s">
        <v>8551</v>
      </c>
    </row>
    <row r="201" spans="1:18" x14ac:dyDescent="0.25">
      <c r="A201" t="s">
        <v>8552</v>
      </c>
      <c r="B201" t="s">
        <v>3923</v>
      </c>
      <c r="C201" t="s">
        <v>3924</v>
      </c>
      <c r="D201" t="s">
        <v>3919</v>
      </c>
      <c r="E201" t="s">
        <v>7266</v>
      </c>
      <c r="H201" t="s">
        <v>8553</v>
      </c>
      <c r="I201" t="s">
        <v>8554</v>
      </c>
      <c r="J201" t="s">
        <v>8555</v>
      </c>
      <c r="K201" t="s">
        <v>8556</v>
      </c>
      <c r="L201" t="s">
        <v>8557</v>
      </c>
      <c r="M201" t="s">
        <v>8558</v>
      </c>
      <c r="N201" t="s">
        <v>8559</v>
      </c>
      <c r="O201" t="s">
        <v>8560</v>
      </c>
      <c r="P201" t="s">
        <v>8561</v>
      </c>
      <c r="Q201" t="s">
        <v>8562</v>
      </c>
      <c r="R201" t="s">
        <v>8563</v>
      </c>
    </row>
    <row r="202" spans="1:18" x14ac:dyDescent="0.25">
      <c r="A202" t="s">
        <v>8564</v>
      </c>
      <c r="B202" t="s">
        <v>3925</v>
      </c>
      <c r="C202" t="s">
        <v>3926</v>
      </c>
      <c r="D202" t="s">
        <v>3919</v>
      </c>
      <c r="E202" t="s">
        <v>7266</v>
      </c>
      <c r="M202" t="s">
        <v>8565</v>
      </c>
      <c r="R202" t="s">
        <v>8566</v>
      </c>
    </row>
    <row r="203" spans="1:18" x14ac:dyDescent="0.25">
      <c r="A203" t="s">
        <v>8567</v>
      </c>
      <c r="B203" t="s">
        <v>3927</v>
      </c>
      <c r="C203" t="s">
        <v>3928</v>
      </c>
      <c r="D203" t="s">
        <v>3919</v>
      </c>
      <c r="E203" t="s">
        <v>7266</v>
      </c>
      <c r="M203" t="s">
        <v>8568</v>
      </c>
      <c r="R203" t="s">
        <v>8569</v>
      </c>
    </row>
    <row r="204" spans="1:18" x14ac:dyDescent="0.25">
      <c r="A204" t="s">
        <v>8570</v>
      </c>
      <c r="B204" t="s">
        <v>3929</v>
      </c>
      <c r="C204" t="s">
        <v>3930</v>
      </c>
      <c r="D204" t="s">
        <v>3931</v>
      </c>
      <c r="E204" t="s">
        <v>7266</v>
      </c>
      <c r="H204" t="s">
        <v>8571</v>
      </c>
      <c r="I204" t="s">
        <v>8572</v>
      </c>
      <c r="J204" t="s">
        <v>8573</v>
      </c>
      <c r="K204" t="s">
        <v>8574</v>
      </c>
      <c r="L204" t="s">
        <v>8575</v>
      </c>
      <c r="M204" t="s">
        <v>8576</v>
      </c>
      <c r="N204" t="s">
        <v>8577</v>
      </c>
      <c r="O204" t="s">
        <v>8578</v>
      </c>
      <c r="P204" t="s">
        <v>8579</v>
      </c>
      <c r="Q204" t="s">
        <v>8580</v>
      </c>
      <c r="R204" t="s">
        <v>8581</v>
      </c>
    </row>
    <row r="205" spans="1:18" x14ac:dyDescent="0.25">
      <c r="A205" t="s">
        <v>8582</v>
      </c>
      <c r="B205" t="s">
        <v>3933</v>
      </c>
      <c r="C205" t="s">
        <v>3934</v>
      </c>
      <c r="D205" t="s">
        <v>3931</v>
      </c>
      <c r="E205" t="s">
        <v>7266</v>
      </c>
      <c r="M205" t="s">
        <v>8583</v>
      </c>
      <c r="R205" t="s">
        <v>8584</v>
      </c>
    </row>
    <row r="206" spans="1:18" x14ac:dyDescent="0.25">
      <c r="A206" t="s">
        <v>8585</v>
      </c>
      <c r="B206" t="s">
        <v>3935</v>
      </c>
      <c r="C206" t="s">
        <v>3936</v>
      </c>
      <c r="D206" t="s">
        <v>3931</v>
      </c>
      <c r="E206" t="s">
        <v>7266</v>
      </c>
      <c r="H206" t="s">
        <v>8586</v>
      </c>
      <c r="I206" t="s">
        <v>8587</v>
      </c>
      <c r="J206" t="s">
        <v>8588</v>
      </c>
      <c r="K206" t="s">
        <v>8589</v>
      </c>
      <c r="L206" t="s">
        <v>8590</v>
      </c>
      <c r="M206" t="s">
        <v>8591</v>
      </c>
      <c r="N206" t="s">
        <v>8592</v>
      </c>
      <c r="O206" t="s">
        <v>8593</v>
      </c>
      <c r="P206" t="s">
        <v>8594</v>
      </c>
      <c r="Q206" t="s">
        <v>8595</v>
      </c>
      <c r="R206" t="s">
        <v>8596</v>
      </c>
    </row>
    <row r="207" spans="1:18" x14ac:dyDescent="0.25">
      <c r="A207" t="s">
        <v>8597</v>
      </c>
      <c r="B207" t="s">
        <v>3937</v>
      </c>
      <c r="C207" t="s">
        <v>3938</v>
      </c>
      <c r="D207" t="s">
        <v>3931</v>
      </c>
      <c r="E207" t="s">
        <v>7266</v>
      </c>
      <c r="M207" t="s">
        <v>8598</v>
      </c>
      <c r="R207" t="s">
        <v>8599</v>
      </c>
    </row>
    <row r="208" spans="1:18" x14ac:dyDescent="0.25">
      <c r="A208" t="s">
        <v>8600</v>
      </c>
      <c r="B208" t="s">
        <v>3939</v>
      </c>
      <c r="C208" t="s">
        <v>3940</v>
      </c>
      <c r="D208" t="s">
        <v>3931</v>
      </c>
      <c r="E208" t="s">
        <v>7266</v>
      </c>
      <c r="M208" t="s">
        <v>8601</v>
      </c>
      <c r="R208" t="s">
        <v>8602</v>
      </c>
    </row>
    <row r="209" spans="1:18" x14ac:dyDescent="0.25">
      <c r="A209" t="s">
        <v>8603</v>
      </c>
      <c r="B209" t="s">
        <v>3941</v>
      </c>
      <c r="C209" t="s">
        <v>3942</v>
      </c>
      <c r="D209" t="s">
        <v>3943</v>
      </c>
      <c r="E209" t="s">
        <v>7266</v>
      </c>
      <c r="H209" t="s">
        <v>8604</v>
      </c>
      <c r="I209" t="s">
        <v>8605</v>
      </c>
      <c r="J209" t="s">
        <v>8606</v>
      </c>
      <c r="K209" t="s">
        <v>8607</v>
      </c>
      <c r="L209" t="s">
        <v>8608</v>
      </c>
      <c r="M209" t="s">
        <v>8609</v>
      </c>
      <c r="N209" t="s">
        <v>8610</v>
      </c>
      <c r="O209" t="s">
        <v>8611</v>
      </c>
      <c r="P209" t="s">
        <v>8612</v>
      </c>
      <c r="Q209" t="s">
        <v>8613</v>
      </c>
      <c r="R209" t="s">
        <v>8614</v>
      </c>
    </row>
    <row r="210" spans="1:18" x14ac:dyDescent="0.25">
      <c r="A210" t="s">
        <v>8615</v>
      </c>
      <c r="B210" t="s">
        <v>3945</v>
      </c>
      <c r="C210" t="s">
        <v>3946</v>
      </c>
      <c r="D210" t="s">
        <v>3943</v>
      </c>
      <c r="E210" t="s">
        <v>7266</v>
      </c>
      <c r="M210" t="s">
        <v>8616</v>
      </c>
      <c r="R210" t="s">
        <v>8617</v>
      </c>
    </row>
    <row r="211" spans="1:18" x14ac:dyDescent="0.25">
      <c r="A211" t="s">
        <v>8618</v>
      </c>
      <c r="B211" t="s">
        <v>3947</v>
      </c>
      <c r="C211" t="s">
        <v>3948</v>
      </c>
      <c r="D211" t="s">
        <v>3943</v>
      </c>
      <c r="E211" t="s">
        <v>7266</v>
      </c>
      <c r="H211" t="s">
        <v>8619</v>
      </c>
      <c r="I211" t="s">
        <v>8620</v>
      </c>
      <c r="J211" t="s">
        <v>8621</v>
      </c>
      <c r="K211" t="s">
        <v>8622</v>
      </c>
      <c r="L211" t="s">
        <v>8623</v>
      </c>
      <c r="M211" t="s">
        <v>8624</v>
      </c>
      <c r="N211" t="s">
        <v>8625</v>
      </c>
      <c r="O211" t="s">
        <v>8626</v>
      </c>
      <c r="P211" t="s">
        <v>8627</v>
      </c>
      <c r="Q211" t="s">
        <v>8628</v>
      </c>
      <c r="R211" t="s">
        <v>8629</v>
      </c>
    </row>
    <row r="212" spans="1:18" x14ac:dyDescent="0.25">
      <c r="A212" t="s">
        <v>8630</v>
      </c>
      <c r="B212" t="s">
        <v>3949</v>
      </c>
      <c r="C212" t="s">
        <v>3950</v>
      </c>
      <c r="D212" t="s">
        <v>3943</v>
      </c>
      <c r="E212" t="s">
        <v>7266</v>
      </c>
      <c r="M212" t="s">
        <v>8631</v>
      </c>
      <c r="R212" t="s">
        <v>8632</v>
      </c>
    </row>
    <row r="213" spans="1:18" x14ac:dyDescent="0.25">
      <c r="A213" t="s">
        <v>8633</v>
      </c>
      <c r="B213" t="s">
        <v>3951</v>
      </c>
      <c r="C213" t="s">
        <v>3952</v>
      </c>
      <c r="D213" t="s">
        <v>3943</v>
      </c>
      <c r="E213" t="s">
        <v>7266</v>
      </c>
      <c r="M213" t="s">
        <v>8634</v>
      </c>
      <c r="R213" t="s">
        <v>8635</v>
      </c>
    </row>
    <row r="214" spans="1:18" x14ac:dyDescent="0.25">
      <c r="A214" t="s">
        <v>8636</v>
      </c>
      <c r="B214" t="s">
        <v>3953</v>
      </c>
      <c r="C214" t="s">
        <v>3954</v>
      </c>
      <c r="D214" t="s">
        <v>3955</v>
      </c>
      <c r="E214" t="s">
        <v>7266</v>
      </c>
      <c r="H214" t="s">
        <v>8637</v>
      </c>
      <c r="I214" t="s">
        <v>8638</v>
      </c>
      <c r="J214" t="s">
        <v>8639</v>
      </c>
      <c r="K214" t="s">
        <v>8640</v>
      </c>
      <c r="L214" t="s">
        <v>8641</v>
      </c>
      <c r="M214" t="s">
        <v>8642</v>
      </c>
      <c r="N214" t="s">
        <v>8643</v>
      </c>
      <c r="O214" t="s">
        <v>8644</v>
      </c>
      <c r="P214" t="s">
        <v>8645</v>
      </c>
      <c r="Q214" t="s">
        <v>8646</v>
      </c>
      <c r="R214" t="s">
        <v>8647</v>
      </c>
    </row>
    <row r="215" spans="1:18" x14ac:dyDescent="0.25">
      <c r="A215" t="s">
        <v>8648</v>
      </c>
      <c r="B215" t="s">
        <v>3957</v>
      </c>
      <c r="C215" t="s">
        <v>3958</v>
      </c>
      <c r="D215" t="s">
        <v>3955</v>
      </c>
      <c r="E215" t="s">
        <v>7266</v>
      </c>
      <c r="M215" t="s">
        <v>8649</v>
      </c>
      <c r="R215" t="s">
        <v>8650</v>
      </c>
    </row>
    <row r="216" spans="1:18" x14ac:dyDescent="0.25">
      <c r="A216" t="s">
        <v>8651</v>
      </c>
      <c r="B216" t="s">
        <v>3959</v>
      </c>
      <c r="C216" t="s">
        <v>3960</v>
      </c>
      <c r="D216" t="s">
        <v>3955</v>
      </c>
      <c r="E216" t="s">
        <v>7266</v>
      </c>
      <c r="H216" t="s">
        <v>8652</v>
      </c>
      <c r="I216" t="s">
        <v>8653</v>
      </c>
      <c r="J216" t="s">
        <v>8654</v>
      </c>
      <c r="K216" t="s">
        <v>8655</v>
      </c>
      <c r="L216" t="s">
        <v>8656</v>
      </c>
      <c r="M216" t="s">
        <v>8657</v>
      </c>
      <c r="N216" t="s">
        <v>8658</v>
      </c>
      <c r="O216" t="s">
        <v>8659</v>
      </c>
      <c r="P216" t="s">
        <v>8660</v>
      </c>
      <c r="Q216" t="s">
        <v>8661</v>
      </c>
      <c r="R216" t="s">
        <v>8662</v>
      </c>
    </row>
    <row r="217" spans="1:18" x14ac:dyDescent="0.25">
      <c r="A217" t="s">
        <v>8663</v>
      </c>
      <c r="B217" t="s">
        <v>3961</v>
      </c>
      <c r="C217" t="s">
        <v>3962</v>
      </c>
      <c r="D217" t="s">
        <v>3955</v>
      </c>
      <c r="E217" t="s">
        <v>7266</v>
      </c>
      <c r="M217" t="s">
        <v>8664</v>
      </c>
      <c r="R217" t="s">
        <v>8665</v>
      </c>
    </row>
    <row r="218" spans="1:18" x14ac:dyDescent="0.25">
      <c r="A218" t="s">
        <v>8666</v>
      </c>
      <c r="B218" t="s">
        <v>3963</v>
      </c>
      <c r="C218" t="s">
        <v>3964</v>
      </c>
      <c r="D218" t="s">
        <v>3955</v>
      </c>
      <c r="E218" t="s">
        <v>7266</v>
      </c>
      <c r="M218" t="s">
        <v>8667</v>
      </c>
      <c r="R218" t="s">
        <v>8668</v>
      </c>
    </row>
    <row r="219" spans="1:18" x14ac:dyDescent="0.25">
      <c r="A219" t="s">
        <v>8669</v>
      </c>
      <c r="B219" t="s">
        <v>3965</v>
      </c>
      <c r="C219" t="s">
        <v>3966</v>
      </c>
      <c r="D219" t="s">
        <v>3967</v>
      </c>
      <c r="E219" t="s">
        <v>7266</v>
      </c>
      <c r="H219" t="s">
        <v>8670</v>
      </c>
      <c r="I219" t="s">
        <v>8671</v>
      </c>
      <c r="J219" t="s">
        <v>8672</v>
      </c>
      <c r="K219" t="s">
        <v>8673</v>
      </c>
      <c r="L219" t="s">
        <v>8674</v>
      </c>
      <c r="M219" t="s">
        <v>8675</v>
      </c>
      <c r="N219" t="s">
        <v>8676</v>
      </c>
      <c r="O219" t="s">
        <v>8677</v>
      </c>
      <c r="P219" t="s">
        <v>8678</v>
      </c>
      <c r="Q219" t="s">
        <v>8679</v>
      </c>
      <c r="R219" t="s">
        <v>8680</v>
      </c>
    </row>
    <row r="220" spans="1:18" x14ac:dyDescent="0.25">
      <c r="A220" t="s">
        <v>8681</v>
      </c>
      <c r="B220" t="s">
        <v>3969</v>
      </c>
      <c r="C220" t="s">
        <v>3970</v>
      </c>
      <c r="D220" t="s">
        <v>3967</v>
      </c>
      <c r="E220" t="s">
        <v>7266</v>
      </c>
      <c r="M220" t="s">
        <v>8682</v>
      </c>
      <c r="R220" t="s">
        <v>8683</v>
      </c>
    </row>
    <row r="221" spans="1:18" x14ac:dyDescent="0.25">
      <c r="A221" t="s">
        <v>8684</v>
      </c>
      <c r="B221" t="s">
        <v>3971</v>
      </c>
      <c r="C221" t="s">
        <v>3972</v>
      </c>
      <c r="D221" t="s">
        <v>3967</v>
      </c>
      <c r="E221" t="s">
        <v>7266</v>
      </c>
      <c r="H221" t="s">
        <v>8685</v>
      </c>
      <c r="I221" t="s">
        <v>8686</v>
      </c>
      <c r="J221" t="s">
        <v>8687</v>
      </c>
      <c r="K221" t="s">
        <v>8688</v>
      </c>
      <c r="L221" t="s">
        <v>8689</v>
      </c>
      <c r="M221" t="s">
        <v>8690</v>
      </c>
      <c r="N221" t="s">
        <v>8691</v>
      </c>
      <c r="O221" t="s">
        <v>8692</v>
      </c>
      <c r="P221" t="s">
        <v>8693</v>
      </c>
      <c r="Q221" t="s">
        <v>8694</v>
      </c>
      <c r="R221" t="s">
        <v>8695</v>
      </c>
    </row>
    <row r="222" spans="1:18" x14ac:dyDescent="0.25">
      <c r="A222" t="s">
        <v>8696</v>
      </c>
      <c r="B222" t="s">
        <v>3973</v>
      </c>
      <c r="C222" t="s">
        <v>3974</v>
      </c>
      <c r="D222" t="s">
        <v>3967</v>
      </c>
      <c r="E222" t="s">
        <v>7266</v>
      </c>
      <c r="M222" t="s">
        <v>8697</v>
      </c>
      <c r="R222" t="s">
        <v>8698</v>
      </c>
    </row>
    <row r="223" spans="1:18" x14ac:dyDescent="0.25">
      <c r="A223" t="s">
        <v>8699</v>
      </c>
      <c r="B223" t="s">
        <v>3975</v>
      </c>
      <c r="C223" t="s">
        <v>3976</v>
      </c>
      <c r="D223" t="s">
        <v>3967</v>
      </c>
      <c r="E223" t="s">
        <v>7266</v>
      </c>
      <c r="M223" t="s">
        <v>8700</v>
      </c>
      <c r="R223" t="s">
        <v>8701</v>
      </c>
    </row>
    <row r="224" spans="1:18" x14ac:dyDescent="0.25">
      <c r="A224" t="s">
        <v>8702</v>
      </c>
      <c r="B224" t="s">
        <v>3977</v>
      </c>
      <c r="C224" t="s">
        <v>3978</v>
      </c>
      <c r="D224" t="s">
        <v>3979</v>
      </c>
      <c r="E224" t="s">
        <v>7266</v>
      </c>
      <c r="H224" t="s">
        <v>8703</v>
      </c>
      <c r="I224" t="s">
        <v>8704</v>
      </c>
      <c r="J224" t="s">
        <v>8705</v>
      </c>
      <c r="K224" t="s">
        <v>8706</v>
      </c>
      <c r="L224" t="s">
        <v>8707</v>
      </c>
      <c r="M224" t="s">
        <v>8708</v>
      </c>
      <c r="N224" t="s">
        <v>8709</v>
      </c>
      <c r="O224" t="s">
        <v>8710</v>
      </c>
      <c r="P224" t="s">
        <v>8711</v>
      </c>
      <c r="Q224" t="s">
        <v>8712</v>
      </c>
      <c r="R224" t="s">
        <v>8713</v>
      </c>
    </row>
    <row r="225" spans="1:18" x14ac:dyDescent="0.25">
      <c r="A225" t="s">
        <v>8714</v>
      </c>
      <c r="B225" t="s">
        <v>3981</v>
      </c>
      <c r="C225" t="s">
        <v>3982</v>
      </c>
      <c r="D225" t="s">
        <v>3979</v>
      </c>
      <c r="E225" t="s">
        <v>7266</v>
      </c>
      <c r="M225" t="s">
        <v>8715</v>
      </c>
      <c r="R225" t="s">
        <v>8716</v>
      </c>
    </row>
    <row r="226" spans="1:18" x14ac:dyDescent="0.25">
      <c r="A226" t="s">
        <v>8717</v>
      </c>
      <c r="B226" t="s">
        <v>3983</v>
      </c>
      <c r="C226" t="s">
        <v>3984</v>
      </c>
      <c r="D226" t="s">
        <v>3979</v>
      </c>
      <c r="E226" t="s">
        <v>7266</v>
      </c>
      <c r="H226" t="s">
        <v>8718</v>
      </c>
      <c r="I226" t="s">
        <v>8719</v>
      </c>
      <c r="J226" t="s">
        <v>8720</v>
      </c>
      <c r="K226" t="s">
        <v>8721</v>
      </c>
      <c r="L226" t="s">
        <v>8722</v>
      </c>
      <c r="M226" t="s">
        <v>8723</v>
      </c>
      <c r="N226" t="s">
        <v>8724</v>
      </c>
      <c r="O226" t="s">
        <v>8725</v>
      </c>
      <c r="P226" t="s">
        <v>8726</v>
      </c>
      <c r="Q226" t="s">
        <v>8727</v>
      </c>
      <c r="R226" t="s">
        <v>8728</v>
      </c>
    </row>
    <row r="227" spans="1:18" x14ac:dyDescent="0.25">
      <c r="A227" t="s">
        <v>8729</v>
      </c>
      <c r="B227" t="s">
        <v>3985</v>
      </c>
      <c r="C227" t="s">
        <v>3986</v>
      </c>
      <c r="D227" t="s">
        <v>3979</v>
      </c>
      <c r="E227" t="s">
        <v>7266</v>
      </c>
      <c r="M227" t="s">
        <v>8730</v>
      </c>
      <c r="R227" t="s">
        <v>8731</v>
      </c>
    </row>
    <row r="228" spans="1:18" x14ac:dyDescent="0.25">
      <c r="A228" t="s">
        <v>8732</v>
      </c>
      <c r="B228" t="s">
        <v>3987</v>
      </c>
      <c r="C228" t="s">
        <v>3988</v>
      </c>
      <c r="D228" t="s">
        <v>3979</v>
      </c>
      <c r="E228" t="s">
        <v>7266</v>
      </c>
      <c r="M228" t="s">
        <v>8733</v>
      </c>
      <c r="R228" t="s">
        <v>8734</v>
      </c>
    </row>
    <row r="229" spans="1:18" x14ac:dyDescent="0.25">
      <c r="A229" t="s">
        <v>8735</v>
      </c>
      <c r="B229" t="s">
        <v>3989</v>
      </c>
      <c r="C229" t="s">
        <v>3990</v>
      </c>
      <c r="D229" t="s">
        <v>3991</v>
      </c>
      <c r="E229" t="s">
        <v>7266</v>
      </c>
      <c r="H229" t="s">
        <v>8736</v>
      </c>
      <c r="I229" t="s">
        <v>8737</v>
      </c>
      <c r="J229" t="s">
        <v>8738</v>
      </c>
      <c r="K229" t="s">
        <v>8739</v>
      </c>
      <c r="L229" t="s">
        <v>8740</v>
      </c>
      <c r="M229" t="s">
        <v>8741</v>
      </c>
      <c r="N229" t="s">
        <v>8742</v>
      </c>
      <c r="O229" t="s">
        <v>8743</v>
      </c>
      <c r="P229" t="s">
        <v>8744</v>
      </c>
      <c r="Q229" t="s">
        <v>8745</v>
      </c>
      <c r="R229" t="s">
        <v>8746</v>
      </c>
    </row>
    <row r="230" spans="1:18" x14ac:dyDescent="0.25">
      <c r="A230" t="s">
        <v>8747</v>
      </c>
      <c r="B230" t="s">
        <v>3993</v>
      </c>
      <c r="C230" t="s">
        <v>3994</v>
      </c>
      <c r="D230" t="s">
        <v>3991</v>
      </c>
      <c r="E230" t="s">
        <v>7266</v>
      </c>
      <c r="M230" t="s">
        <v>8748</v>
      </c>
      <c r="R230" t="s">
        <v>8749</v>
      </c>
    </row>
    <row r="231" spans="1:18" x14ac:dyDescent="0.25">
      <c r="A231" t="s">
        <v>8750</v>
      </c>
      <c r="B231" t="s">
        <v>3995</v>
      </c>
      <c r="C231" t="s">
        <v>3996</v>
      </c>
      <c r="D231" t="s">
        <v>3991</v>
      </c>
      <c r="E231" t="s">
        <v>7266</v>
      </c>
      <c r="H231" t="s">
        <v>8751</v>
      </c>
      <c r="I231" t="s">
        <v>8752</v>
      </c>
      <c r="J231" t="s">
        <v>8753</v>
      </c>
      <c r="K231" t="s">
        <v>8754</v>
      </c>
      <c r="L231" t="s">
        <v>8755</v>
      </c>
      <c r="M231" t="s">
        <v>8756</v>
      </c>
      <c r="N231" t="s">
        <v>8757</v>
      </c>
      <c r="O231" t="s">
        <v>8758</v>
      </c>
      <c r="P231" t="s">
        <v>8759</v>
      </c>
      <c r="Q231" t="s">
        <v>8760</v>
      </c>
      <c r="R231" t="s">
        <v>8761</v>
      </c>
    </row>
    <row r="232" spans="1:18" x14ac:dyDescent="0.25">
      <c r="A232" t="s">
        <v>8762</v>
      </c>
      <c r="B232" t="s">
        <v>3997</v>
      </c>
      <c r="C232" t="s">
        <v>3998</v>
      </c>
      <c r="D232" t="s">
        <v>3991</v>
      </c>
      <c r="E232" t="s">
        <v>7266</v>
      </c>
      <c r="M232" t="s">
        <v>8763</v>
      </c>
      <c r="R232" t="s">
        <v>8764</v>
      </c>
    </row>
    <row r="233" spans="1:18" x14ac:dyDescent="0.25">
      <c r="A233" t="s">
        <v>8765</v>
      </c>
      <c r="B233" t="s">
        <v>3999</v>
      </c>
      <c r="C233" t="s">
        <v>4000</v>
      </c>
      <c r="D233" t="s">
        <v>3991</v>
      </c>
      <c r="E233" t="s">
        <v>7266</v>
      </c>
      <c r="M233" t="s">
        <v>8766</v>
      </c>
      <c r="R233" t="s">
        <v>8767</v>
      </c>
    </row>
    <row r="234" spans="1:18" x14ac:dyDescent="0.25">
      <c r="A234" t="s">
        <v>8768</v>
      </c>
      <c r="B234" t="s">
        <v>4001</v>
      </c>
      <c r="C234" t="s">
        <v>4002</v>
      </c>
      <c r="D234" t="s">
        <v>4003</v>
      </c>
      <c r="E234" t="s">
        <v>7266</v>
      </c>
      <c r="H234" t="s">
        <v>8769</v>
      </c>
      <c r="I234" t="s">
        <v>8770</v>
      </c>
      <c r="J234" t="s">
        <v>8771</v>
      </c>
      <c r="K234" t="s">
        <v>8772</v>
      </c>
      <c r="L234" t="s">
        <v>8773</v>
      </c>
      <c r="M234" t="s">
        <v>8774</v>
      </c>
      <c r="N234" t="s">
        <v>8775</v>
      </c>
      <c r="O234" t="s">
        <v>8776</v>
      </c>
      <c r="P234" t="s">
        <v>8777</v>
      </c>
      <c r="Q234" t="s">
        <v>8778</v>
      </c>
      <c r="R234" t="s">
        <v>8779</v>
      </c>
    </row>
    <row r="235" spans="1:18" x14ac:dyDescent="0.25">
      <c r="A235" t="s">
        <v>8780</v>
      </c>
      <c r="B235" t="s">
        <v>4005</v>
      </c>
      <c r="C235" t="s">
        <v>4006</v>
      </c>
      <c r="D235" t="s">
        <v>4003</v>
      </c>
      <c r="E235" t="s">
        <v>7266</v>
      </c>
      <c r="M235" t="s">
        <v>8781</v>
      </c>
      <c r="R235" t="s">
        <v>8782</v>
      </c>
    </row>
    <row r="236" spans="1:18" x14ac:dyDescent="0.25">
      <c r="A236" t="s">
        <v>8783</v>
      </c>
      <c r="B236" t="s">
        <v>4007</v>
      </c>
      <c r="C236" t="s">
        <v>4008</v>
      </c>
      <c r="D236" t="s">
        <v>4003</v>
      </c>
      <c r="E236" t="s">
        <v>7266</v>
      </c>
      <c r="H236" t="s">
        <v>8784</v>
      </c>
      <c r="I236" t="s">
        <v>8785</v>
      </c>
      <c r="J236" t="s">
        <v>8786</v>
      </c>
      <c r="K236" t="s">
        <v>8787</v>
      </c>
      <c r="L236" t="s">
        <v>8788</v>
      </c>
      <c r="M236" t="s">
        <v>8789</v>
      </c>
      <c r="N236" t="s">
        <v>8790</v>
      </c>
      <c r="O236" t="s">
        <v>8791</v>
      </c>
      <c r="P236" t="s">
        <v>8792</v>
      </c>
      <c r="Q236" t="s">
        <v>8793</v>
      </c>
      <c r="R236" t="s">
        <v>8794</v>
      </c>
    </row>
    <row r="237" spans="1:18" x14ac:dyDescent="0.25">
      <c r="A237" t="s">
        <v>8795</v>
      </c>
      <c r="B237" t="s">
        <v>4009</v>
      </c>
      <c r="C237" t="s">
        <v>4010</v>
      </c>
      <c r="D237" t="s">
        <v>4003</v>
      </c>
      <c r="E237" t="s">
        <v>7266</v>
      </c>
      <c r="M237" t="s">
        <v>8796</v>
      </c>
      <c r="R237" t="s">
        <v>8797</v>
      </c>
    </row>
    <row r="238" spans="1:18" x14ac:dyDescent="0.25">
      <c r="A238" t="s">
        <v>8798</v>
      </c>
      <c r="B238" t="s">
        <v>4011</v>
      </c>
      <c r="C238" t="s">
        <v>4012</v>
      </c>
      <c r="D238" t="s">
        <v>4003</v>
      </c>
      <c r="E238" t="s">
        <v>7266</v>
      </c>
      <c r="M238" t="s">
        <v>8799</v>
      </c>
      <c r="R238" t="s">
        <v>8800</v>
      </c>
    </row>
    <row r="239" spans="1:18" x14ac:dyDescent="0.25">
      <c r="A239" t="s">
        <v>8801</v>
      </c>
      <c r="B239" t="s">
        <v>4013</v>
      </c>
      <c r="C239" t="s">
        <v>4014</v>
      </c>
      <c r="D239" t="s">
        <v>4015</v>
      </c>
      <c r="E239" t="s">
        <v>7266</v>
      </c>
      <c r="H239" t="s">
        <v>8802</v>
      </c>
      <c r="I239" t="s">
        <v>8803</v>
      </c>
      <c r="J239" t="s">
        <v>8804</v>
      </c>
      <c r="K239" t="s">
        <v>8805</v>
      </c>
      <c r="L239" t="s">
        <v>8806</v>
      </c>
      <c r="M239" t="s">
        <v>8807</v>
      </c>
      <c r="N239" t="s">
        <v>8808</v>
      </c>
      <c r="O239" t="s">
        <v>8809</v>
      </c>
      <c r="P239" t="s">
        <v>8810</v>
      </c>
      <c r="Q239" t="s">
        <v>8811</v>
      </c>
      <c r="R239" t="s">
        <v>8812</v>
      </c>
    </row>
    <row r="240" spans="1:18" x14ac:dyDescent="0.25">
      <c r="A240" t="s">
        <v>8813</v>
      </c>
      <c r="B240" t="s">
        <v>4017</v>
      </c>
      <c r="C240" t="s">
        <v>4018</v>
      </c>
      <c r="D240" t="s">
        <v>4015</v>
      </c>
      <c r="E240" t="s">
        <v>7266</v>
      </c>
      <c r="M240" t="s">
        <v>8814</v>
      </c>
      <c r="R240" t="s">
        <v>8815</v>
      </c>
    </row>
    <row r="241" spans="1:18" x14ac:dyDescent="0.25">
      <c r="A241" t="s">
        <v>8816</v>
      </c>
      <c r="B241" t="s">
        <v>4019</v>
      </c>
      <c r="C241" t="s">
        <v>4020</v>
      </c>
      <c r="D241" t="s">
        <v>4015</v>
      </c>
      <c r="E241" t="s">
        <v>7266</v>
      </c>
      <c r="H241" t="s">
        <v>8817</v>
      </c>
      <c r="I241" t="s">
        <v>8818</v>
      </c>
      <c r="J241" t="s">
        <v>8819</v>
      </c>
      <c r="K241" t="s">
        <v>8820</v>
      </c>
      <c r="L241" t="s">
        <v>8821</v>
      </c>
      <c r="M241" t="s">
        <v>8822</v>
      </c>
      <c r="N241" t="s">
        <v>8823</v>
      </c>
      <c r="O241" t="s">
        <v>8824</v>
      </c>
      <c r="P241" t="s">
        <v>8825</v>
      </c>
      <c r="Q241" t="s">
        <v>8826</v>
      </c>
      <c r="R241" t="s">
        <v>8827</v>
      </c>
    </row>
    <row r="242" spans="1:18" x14ac:dyDescent="0.25">
      <c r="A242" t="s">
        <v>8828</v>
      </c>
      <c r="B242" t="s">
        <v>4021</v>
      </c>
      <c r="C242" t="s">
        <v>4022</v>
      </c>
      <c r="D242" t="s">
        <v>4015</v>
      </c>
      <c r="E242" t="s">
        <v>7266</v>
      </c>
      <c r="M242" t="s">
        <v>8829</v>
      </c>
      <c r="R242" t="s">
        <v>8830</v>
      </c>
    </row>
    <row r="243" spans="1:18" x14ac:dyDescent="0.25">
      <c r="A243" t="s">
        <v>8831</v>
      </c>
      <c r="B243" t="s">
        <v>4023</v>
      </c>
      <c r="C243" t="s">
        <v>4024</v>
      </c>
      <c r="D243" t="s">
        <v>4015</v>
      </c>
      <c r="E243" t="s">
        <v>7266</v>
      </c>
      <c r="M243" t="s">
        <v>8832</v>
      </c>
      <c r="R243" t="s">
        <v>8833</v>
      </c>
    </row>
    <row r="244" spans="1:18" x14ac:dyDescent="0.25">
      <c r="A244" t="s">
        <v>8834</v>
      </c>
      <c r="B244" t="s">
        <v>4025</v>
      </c>
      <c r="C244" t="s">
        <v>4026</v>
      </c>
      <c r="D244" t="s">
        <v>4027</v>
      </c>
      <c r="E244" t="s">
        <v>7266</v>
      </c>
      <c r="H244" t="s">
        <v>8835</v>
      </c>
      <c r="I244" t="s">
        <v>8836</v>
      </c>
      <c r="J244" t="s">
        <v>8837</v>
      </c>
      <c r="K244" t="s">
        <v>8838</v>
      </c>
      <c r="L244" t="s">
        <v>8839</v>
      </c>
      <c r="M244" t="s">
        <v>8840</v>
      </c>
      <c r="N244" t="s">
        <v>8841</v>
      </c>
      <c r="O244" t="s">
        <v>8842</v>
      </c>
      <c r="P244" t="s">
        <v>8843</v>
      </c>
      <c r="Q244" t="s">
        <v>8844</v>
      </c>
      <c r="R244" t="s">
        <v>8845</v>
      </c>
    </row>
    <row r="245" spans="1:18" x14ac:dyDescent="0.25">
      <c r="A245" t="s">
        <v>8846</v>
      </c>
      <c r="B245" t="s">
        <v>4029</v>
      </c>
      <c r="C245" t="s">
        <v>4030</v>
      </c>
      <c r="D245" t="s">
        <v>4027</v>
      </c>
      <c r="E245" t="s">
        <v>7266</v>
      </c>
      <c r="M245" t="s">
        <v>8847</v>
      </c>
      <c r="R245" t="s">
        <v>8848</v>
      </c>
    </row>
    <row r="246" spans="1:18" x14ac:dyDescent="0.25">
      <c r="A246" t="s">
        <v>8849</v>
      </c>
      <c r="B246" t="s">
        <v>4031</v>
      </c>
      <c r="C246" t="s">
        <v>4032</v>
      </c>
      <c r="D246" t="s">
        <v>4027</v>
      </c>
      <c r="E246" t="s">
        <v>7266</v>
      </c>
      <c r="H246" t="s">
        <v>8850</v>
      </c>
      <c r="I246" t="s">
        <v>8851</v>
      </c>
      <c r="J246" t="s">
        <v>8852</v>
      </c>
      <c r="K246" t="s">
        <v>8853</v>
      </c>
      <c r="L246" t="s">
        <v>8854</v>
      </c>
      <c r="M246" t="s">
        <v>8855</v>
      </c>
      <c r="N246" t="s">
        <v>8856</v>
      </c>
      <c r="O246" t="s">
        <v>8857</v>
      </c>
      <c r="P246" t="s">
        <v>8858</v>
      </c>
      <c r="Q246" t="s">
        <v>8859</v>
      </c>
      <c r="R246" t="s">
        <v>8860</v>
      </c>
    </row>
    <row r="247" spans="1:18" x14ac:dyDescent="0.25">
      <c r="A247" t="s">
        <v>8861</v>
      </c>
      <c r="B247" t="s">
        <v>4033</v>
      </c>
      <c r="C247" t="s">
        <v>4034</v>
      </c>
      <c r="D247" t="s">
        <v>4027</v>
      </c>
      <c r="E247" t="s">
        <v>7266</v>
      </c>
      <c r="M247" t="s">
        <v>8862</v>
      </c>
      <c r="R247" t="s">
        <v>8863</v>
      </c>
    </row>
    <row r="248" spans="1:18" x14ac:dyDescent="0.25">
      <c r="A248" t="s">
        <v>8864</v>
      </c>
      <c r="B248" t="s">
        <v>4035</v>
      </c>
      <c r="C248" t="s">
        <v>4036</v>
      </c>
      <c r="D248" t="s">
        <v>4027</v>
      </c>
      <c r="E248" t="s">
        <v>7266</v>
      </c>
      <c r="M248" t="s">
        <v>8865</v>
      </c>
      <c r="R248" t="s">
        <v>8866</v>
      </c>
    </row>
    <row r="249" spans="1:18" x14ac:dyDescent="0.25">
      <c r="A249" t="s">
        <v>8867</v>
      </c>
      <c r="B249" t="s">
        <v>4037</v>
      </c>
      <c r="C249" t="s">
        <v>4038</v>
      </c>
      <c r="D249" t="s">
        <v>4039</v>
      </c>
      <c r="E249" t="s">
        <v>7266</v>
      </c>
      <c r="H249" t="s">
        <v>8868</v>
      </c>
      <c r="I249" t="s">
        <v>8869</v>
      </c>
      <c r="J249" t="s">
        <v>8870</v>
      </c>
      <c r="K249" t="s">
        <v>8871</v>
      </c>
      <c r="L249" t="s">
        <v>8872</v>
      </c>
      <c r="M249" t="s">
        <v>8873</v>
      </c>
      <c r="N249" t="s">
        <v>8874</v>
      </c>
      <c r="O249" t="s">
        <v>8875</v>
      </c>
      <c r="P249" t="s">
        <v>8876</v>
      </c>
      <c r="Q249" t="s">
        <v>8877</v>
      </c>
      <c r="R249" t="s">
        <v>8878</v>
      </c>
    </row>
    <row r="250" spans="1:18" x14ac:dyDescent="0.25">
      <c r="A250" t="s">
        <v>8879</v>
      </c>
      <c r="B250" t="s">
        <v>4041</v>
      </c>
      <c r="C250" t="s">
        <v>4042</v>
      </c>
      <c r="D250" t="s">
        <v>4039</v>
      </c>
      <c r="E250" t="s">
        <v>7266</v>
      </c>
      <c r="M250" t="s">
        <v>8880</v>
      </c>
      <c r="R250" t="s">
        <v>8881</v>
      </c>
    </row>
    <row r="251" spans="1:18" x14ac:dyDescent="0.25">
      <c r="A251" t="s">
        <v>8882</v>
      </c>
      <c r="B251" t="s">
        <v>4043</v>
      </c>
      <c r="C251" t="s">
        <v>4044</v>
      </c>
      <c r="D251" t="s">
        <v>4039</v>
      </c>
      <c r="E251" t="s">
        <v>7266</v>
      </c>
      <c r="H251" t="s">
        <v>8883</v>
      </c>
      <c r="I251" t="s">
        <v>8884</v>
      </c>
      <c r="J251" t="s">
        <v>8885</v>
      </c>
      <c r="K251" t="s">
        <v>8886</v>
      </c>
      <c r="L251" t="s">
        <v>8887</v>
      </c>
      <c r="M251" t="s">
        <v>8888</v>
      </c>
      <c r="N251" t="s">
        <v>8889</v>
      </c>
      <c r="O251" t="s">
        <v>8890</v>
      </c>
      <c r="P251" t="s">
        <v>8891</v>
      </c>
      <c r="Q251" t="s">
        <v>8892</v>
      </c>
      <c r="R251" t="s">
        <v>8893</v>
      </c>
    </row>
    <row r="252" spans="1:18" x14ac:dyDescent="0.25">
      <c r="A252" t="s">
        <v>8894</v>
      </c>
      <c r="B252" t="s">
        <v>4045</v>
      </c>
      <c r="C252" t="s">
        <v>4046</v>
      </c>
      <c r="D252" t="s">
        <v>4039</v>
      </c>
      <c r="E252" t="s">
        <v>7266</v>
      </c>
      <c r="M252" t="s">
        <v>8895</v>
      </c>
      <c r="R252" t="s">
        <v>8896</v>
      </c>
    </row>
    <row r="253" spans="1:18" x14ac:dyDescent="0.25">
      <c r="A253" t="s">
        <v>8897</v>
      </c>
      <c r="B253" t="s">
        <v>4047</v>
      </c>
      <c r="C253" t="s">
        <v>4048</v>
      </c>
      <c r="D253" t="s">
        <v>4039</v>
      </c>
      <c r="E253" t="s">
        <v>7266</v>
      </c>
      <c r="M253" t="s">
        <v>8898</v>
      </c>
      <c r="R253" t="s">
        <v>8899</v>
      </c>
    </row>
    <row r="254" spans="1:18" x14ac:dyDescent="0.25">
      <c r="A254" t="s">
        <v>8900</v>
      </c>
      <c r="B254" t="s">
        <v>4049</v>
      </c>
      <c r="C254" t="s">
        <v>4050</v>
      </c>
      <c r="D254" t="s">
        <v>4051</v>
      </c>
      <c r="E254" t="s">
        <v>7266</v>
      </c>
      <c r="H254" t="s">
        <v>8901</v>
      </c>
      <c r="I254" t="s">
        <v>8902</v>
      </c>
      <c r="J254" t="s">
        <v>8903</v>
      </c>
      <c r="K254" t="s">
        <v>8904</v>
      </c>
      <c r="L254" t="s">
        <v>8905</v>
      </c>
      <c r="M254" t="s">
        <v>8906</v>
      </c>
      <c r="N254" t="s">
        <v>8907</v>
      </c>
      <c r="O254" t="s">
        <v>8908</v>
      </c>
      <c r="P254" t="s">
        <v>8909</v>
      </c>
      <c r="Q254" t="s">
        <v>8910</v>
      </c>
      <c r="R254" t="s">
        <v>8911</v>
      </c>
    </row>
    <row r="255" spans="1:18" x14ac:dyDescent="0.25">
      <c r="A255" t="s">
        <v>8912</v>
      </c>
      <c r="B255" t="s">
        <v>4053</v>
      </c>
      <c r="C255" t="s">
        <v>4054</v>
      </c>
      <c r="D255" t="s">
        <v>4051</v>
      </c>
      <c r="E255" t="s">
        <v>7266</v>
      </c>
      <c r="M255" t="s">
        <v>8913</v>
      </c>
      <c r="R255" t="s">
        <v>8914</v>
      </c>
    </row>
    <row r="256" spans="1:18" x14ac:dyDescent="0.25">
      <c r="A256" t="s">
        <v>8915</v>
      </c>
      <c r="B256" t="s">
        <v>4055</v>
      </c>
      <c r="C256" t="s">
        <v>4056</v>
      </c>
      <c r="D256" t="s">
        <v>4051</v>
      </c>
      <c r="E256" t="s">
        <v>7266</v>
      </c>
      <c r="H256" t="s">
        <v>8916</v>
      </c>
      <c r="I256" t="s">
        <v>8917</v>
      </c>
      <c r="J256" t="s">
        <v>8918</v>
      </c>
      <c r="K256" t="s">
        <v>8919</v>
      </c>
      <c r="L256" t="s">
        <v>8920</v>
      </c>
      <c r="M256" t="s">
        <v>8921</v>
      </c>
      <c r="N256" t="s">
        <v>8922</v>
      </c>
      <c r="O256" t="s">
        <v>8923</v>
      </c>
      <c r="P256" t="s">
        <v>8924</v>
      </c>
      <c r="Q256" t="s">
        <v>8925</v>
      </c>
      <c r="R256" t="s">
        <v>8926</v>
      </c>
    </row>
    <row r="257" spans="1:18" x14ac:dyDescent="0.25">
      <c r="A257" t="s">
        <v>8927</v>
      </c>
      <c r="B257" t="s">
        <v>4057</v>
      </c>
      <c r="C257" t="s">
        <v>4058</v>
      </c>
      <c r="D257" t="s">
        <v>4051</v>
      </c>
      <c r="E257" t="s">
        <v>7266</v>
      </c>
      <c r="M257" t="s">
        <v>8928</v>
      </c>
      <c r="R257" t="s">
        <v>8929</v>
      </c>
    </row>
    <row r="258" spans="1:18" x14ac:dyDescent="0.25">
      <c r="A258" t="s">
        <v>8930</v>
      </c>
      <c r="B258" t="s">
        <v>4059</v>
      </c>
      <c r="C258" t="s">
        <v>4060</v>
      </c>
      <c r="D258" t="s">
        <v>4051</v>
      </c>
      <c r="E258" t="s">
        <v>7266</v>
      </c>
      <c r="M258" t="s">
        <v>8931</v>
      </c>
      <c r="R258" t="s">
        <v>8932</v>
      </c>
    </row>
    <row r="259" spans="1:18" x14ac:dyDescent="0.25">
      <c r="A259" t="s">
        <v>8933</v>
      </c>
      <c r="B259" t="s">
        <v>4061</v>
      </c>
      <c r="C259" t="s">
        <v>4062</v>
      </c>
      <c r="D259" t="s">
        <v>4063</v>
      </c>
      <c r="E259" t="s">
        <v>7266</v>
      </c>
      <c r="H259" t="s">
        <v>8934</v>
      </c>
      <c r="I259" t="s">
        <v>8935</v>
      </c>
      <c r="J259" t="s">
        <v>8936</v>
      </c>
      <c r="K259" t="s">
        <v>8937</v>
      </c>
      <c r="L259" t="s">
        <v>8938</v>
      </c>
      <c r="M259" t="s">
        <v>8939</v>
      </c>
      <c r="N259" t="s">
        <v>8940</v>
      </c>
      <c r="O259" t="s">
        <v>8941</v>
      </c>
      <c r="P259" t="s">
        <v>8942</v>
      </c>
      <c r="Q259" t="s">
        <v>8943</v>
      </c>
      <c r="R259" t="s">
        <v>8944</v>
      </c>
    </row>
    <row r="260" spans="1:18" x14ac:dyDescent="0.25">
      <c r="A260" t="s">
        <v>8945</v>
      </c>
      <c r="B260" t="s">
        <v>4065</v>
      </c>
      <c r="C260" t="s">
        <v>4066</v>
      </c>
      <c r="D260" t="s">
        <v>4063</v>
      </c>
      <c r="E260" t="s">
        <v>7266</v>
      </c>
      <c r="M260" t="s">
        <v>8946</v>
      </c>
      <c r="R260" t="s">
        <v>8947</v>
      </c>
    </row>
    <row r="261" spans="1:18" x14ac:dyDescent="0.25">
      <c r="A261" t="s">
        <v>8948</v>
      </c>
      <c r="B261" t="s">
        <v>4067</v>
      </c>
      <c r="C261" t="s">
        <v>4068</v>
      </c>
      <c r="D261" t="s">
        <v>4063</v>
      </c>
      <c r="E261" t="s">
        <v>7266</v>
      </c>
      <c r="H261" t="s">
        <v>8949</v>
      </c>
      <c r="I261" t="s">
        <v>8950</v>
      </c>
      <c r="J261" t="s">
        <v>8951</v>
      </c>
      <c r="K261" t="s">
        <v>8952</v>
      </c>
      <c r="L261" t="s">
        <v>8953</v>
      </c>
      <c r="M261" t="s">
        <v>8954</v>
      </c>
      <c r="N261" t="s">
        <v>8955</v>
      </c>
      <c r="O261" t="s">
        <v>8956</v>
      </c>
      <c r="P261" t="s">
        <v>8957</v>
      </c>
      <c r="Q261" t="s">
        <v>8958</v>
      </c>
      <c r="R261" t="s">
        <v>8959</v>
      </c>
    </row>
    <row r="262" spans="1:18" x14ac:dyDescent="0.25">
      <c r="A262" t="s">
        <v>8960</v>
      </c>
      <c r="B262" t="s">
        <v>4069</v>
      </c>
      <c r="C262" t="s">
        <v>4070</v>
      </c>
      <c r="D262" t="s">
        <v>4063</v>
      </c>
      <c r="E262" t="s">
        <v>7266</v>
      </c>
      <c r="M262" t="s">
        <v>8961</v>
      </c>
      <c r="R262" t="s">
        <v>8962</v>
      </c>
    </row>
    <row r="263" spans="1:18" x14ac:dyDescent="0.25">
      <c r="A263" t="s">
        <v>8963</v>
      </c>
      <c r="B263" t="s">
        <v>4071</v>
      </c>
      <c r="C263" t="s">
        <v>4072</v>
      </c>
      <c r="D263" t="s">
        <v>4063</v>
      </c>
      <c r="E263" t="s">
        <v>7266</v>
      </c>
      <c r="M263" t="s">
        <v>8964</v>
      </c>
      <c r="R263" t="s">
        <v>8965</v>
      </c>
    </row>
    <row r="264" spans="1:18" x14ac:dyDescent="0.25">
      <c r="A264" t="s">
        <v>8966</v>
      </c>
      <c r="B264" t="s">
        <v>4073</v>
      </c>
      <c r="C264" t="s">
        <v>4074</v>
      </c>
      <c r="D264" t="s">
        <v>4075</v>
      </c>
      <c r="E264" t="s">
        <v>7266</v>
      </c>
      <c r="H264" t="s">
        <v>8967</v>
      </c>
      <c r="I264" t="s">
        <v>8968</v>
      </c>
      <c r="J264" t="s">
        <v>8969</v>
      </c>
      <c r="K264" t="s">
        <v>8970</v>
      </c>
      <c r="L264" t="s">
        <v>8971</v>
      </c>
      <c r="M264" t="s">
        <v>8972</v>
      </c>
      <c r="N264" t="s">
        <v>8973</v>
      </c>
      <c r="O264" t="s">
        <v>8974</v>
      </c>
      <c r="P264" t="s">
        <v>8975</v>
      </c>
      <c r="Q264" t="s">
        <v>8976</v>
      </c>
      <c r="R264" t="s">
        <v>8977</v>
      </c>
    </row>
    <row r="265" spans="1:18" x14ac:dyDescent="0.25">
      <c r="A265" t="s">
        <v>8978</v>
      </c>
      <c r="B265" t="s">
        <v>4077</v>
      </c>
      <c r="C265" t="s">
        <v>4078</v>
      </c>
      <c r="D265" t="s">
        <v>4075</v>
      </c>
      <c r="E265" t="s">
        <v>7266</v>
      </c>
      <c r="M265" t="s">
        <v>8979</v>
      </c>
      <c r="R265" t="s">
        <v>8980</v>
      </c>
    </row>
    <row r="266" spans="1:18" x14ac:dyDescent="0.25">
      <c r="A266" t="s">
        <v>8981</v>
      </c>
      <c r="B266" t="s">
        <v>4079</v>
      </c>
      <c r="C266" t="s">
        <v>4080</v>
      </c>
      <c r="D266" t="s">
        <v>4075</v>
      </c>
      <c r="E266" t="s">
        <v>7266</v>
      </c>
      <c r="H266" t="s">
        <v>8982</v>
      </c>
      <c r="I266" t="s">
        <v>8983</v>
      </c>
      <c r="J266" t="s">
        <v>8984</v>
      </c>
      <c r="K266" t="s">
        <v>8985</v>
      </c>
      <c r="L266" t="s">
        <v>8986</v>
      </c>
      <c r="M266" t="s">
        <v>8987</v>
      </c>
      <c r="N266" t="s">
        <v>8988</v>
      </c>
      <c r="O266" t="s">
        <v>8989</v>
      </c>
      <c r="P266" t="s">
        <v>8990</v>
      </c>
      <c r="Q266" t="s">
        <v>8991</v>
      </c>
      <c r="R266" t="s">
        <v>8992</v>
      </c>
    </row>
    <row r="267" spans="1:18" x14ac:dyDescent="0.25">
      <c r="A267" t="s">
        <v>8993</v>
      </c>
      <c r="B267" t="s">
        <v>4081</v>
      </c>
      <c r="C267" t="s">
        <v>4082</v>
      </c>
      <c r="D267" t="s">
        <v>4075</v>
      </c>
      <c r="E267" t="s">
        <v>7266</v>
      </c>
      <c r="M267" t="s">
        <v>8994</v>
      </c>
      <c r="R267" t="s">
        <v>8995</v>
      </c>
    </row>
    <row r="268" spans="1:18" x14ac:dyDescent="0.25">
      <c r="A268" t="s">
        <v>8996</v>
      </c>
      <c r="B268" t="s">
        <v>4083</v>
      </c>
      <c r="C268" t="s">
        <v>4084</v>
      </c>
      <c r="D268" t="s">
        <v>4075</v>
      </c>
      <c r="E268" t="s">
        <v>7266</v>
      </c>
      <c r="M268" t="s">
        <v>8997</v>
      </c>
      <c r="R268" t="s">
        <v>8998</v>
      </c>
    </row>
    <row r="269" spans="1:18" x14ac:dyDescent="0.25">
      <c r="A269" t="s">
        <v>8999</v>
      </c>
      <c r="B269" t="s">
        <v>4097</v>
      </c>
      <c r="C269" t="s">
        <v>4098</v>
      </c>
      <c r="D269" t="s">
        <v>4099</v>
      </c>
      <c r="E269" t="s">
        <v>7266</v>
      </c>
      <c r="H269" t="s">
        <v>9000</v>
      </c>
      <c r="I269" t="s">
        <v>9001</v>
      </c>
      <c r="J269" t="s">
        <v>9002</v>
      </c>
      <c r="K269" t="s">
        <v>9003</v>
      </c>
      <c r="L269" t="s">
        <v>9004</v>
      </c>
      <c r="M269" t="s">
        <v>9005</v>
      </c>
      <c r="N269" t="s">
        <v>9006</v>
      </c>
      <c r="O269" t="s">
        <v>9007</v>
      </c>
      <c r="P269" t="s">
        <v>9008</v>
      </c>
      <c r="Q269" t="s">
        <v>9009</v>
      </c>
      <c r="R269" t="s">
        <v>9010</v>
      </c>
    </row>
    <row r="270" spans="1:18" x14ac:dyDescent="0.25">
      <c r="A270" t="s">
        <v>9011</v>
      </c>
      <c r="B270" t="s">
        <v>4101</v>
      </c>
      <c r="C270" t="s">
        <v>4102</v>
      </c>
      <c r="D270" t="s">
        <v>4099</v>
      </c>
      <c r="E270" t="s">
        <v>7266</v>
      </c>
      <c r="M270" t="s">
        <v>9012</v>
      </c>
      <c r="R270" t="s">
        <v>9013</v>
      </c>
    </row>
    <row r="271" spans="1:18" x14ac:dyDescent="0.25">
      <c r="A271" t="s">
        <v>9014</v>
      </c>
      <c r="B271" t="s">
        <v>4103</v>
      </c>
      <c r="C271" t="s">
        <v>4104</v>
      </c>
      <c r="D271" t="s">
        <v>4099</v>
      </c>
      <c r="E271" t="s">
        <v>7266</v>
      </c>
      <c r="H271" t="s">
        <v>9015</v>
      </c>
      <c r="I271" t="s">
        <v>9016</v>
      </c>
      <c r="J271" t="s">
        <v>9017</v>
      </c>
      <c r="K271" t="s">
        <v>9018</v>
      </c>
      <c r="L271" t="s">
        <v>9019</v>
      </c>
      <c r="M271" t="s">
        <v>9020</v>
      </c>
      <c r="N271" t="s">
        <v>9021</v>
      </c>
      <c r="O271" t="s">
        <v>9022</v>
      </c>
      <c r="P271" t="s">
        <v>9023</v>
      </c>
      <c r="Q271" t="s">
        <v>9024</v>
      </c>
      <c r="R271" t="s">
        <v>9025</v>
      </c>
    </row>
    <row r="272" spans="1:18" x14ac:dyDescent="0.25">
      <c r="A272" t="s">
        <v>9026</v>
      </c>
      <c r="B272" t="s">
        <v>4105</v>
      </c>
      <c r="C272" t="s">
        <v>4106</v>
      </c>
      <c r="D272" t="s">
        <v>4099</v>
      </c>
      <c r="E272" t="s">
        <v>7266</v>
      </c>
      <c r="M272" t="s">
        <v>9027</v>
      </c>
      <c r="R272" t="s">
        <v>9028</v>
      </c>
    </row>
    <row r="273" spans="1:18" x14ac:dyDescent="0.25">
      <c r="A273" t="s">
        <v>9029</v>
      </c>
      <c r="B273" t="s">
        <v>4107</v>
      </c>
      <c r="C273" t="s">
        <v>4108</v>
      </c>
      <c r="D273" t="s">
        <v>4099</v>
      </c>
      <c r="E273" t="s">
        <v>7266</v>
      </c>
      <c r="M273" t="s">
        <v>9030</v>
      </c>
      <c r="R273" t="s">
        <v>9031</v>
      </c>
    </row>
    <row r="274" spans="1:18" x14ac:dyDescent="0.25">
      <c r="A274" t="s">
        <v>9032</v>
      </c>
      <c r="B274" t="s">
        <v>4109</v>
      </c>
      <c r="C274" t="s">
        <v>4110</v>
      </c>
      <c r="D274" t="s">
        <v>4111</v>
      </c>
      <c r="E274" t="s">
        <v>7266</v>
      </c>
      <c r="H274" t="s">
        <v>9033</v>
      </c>
      <c r="I274" t="s">
        <v>9034</v>
      </c>
      <c r="J274" t="s">
        <v>9035</v>
      </c>
      <c r="K274" t="s">
        <v>9036</v>
      </c>
      <c r="L274" t="s">
        <v>9037</v>
      </c>
      <c r="M274" t="s">
        <v>9038</v>
      </c>
      <c r="N274" t="s">
        <v>9039</v>
      </c>
      <c r="O274" t="s">
        <v>9040</v>
      </c>
      <c r="P274" t="s">
        <v>9041</v>
      </c>
      <c r="Q274" t="s">
        <v>9042</v>
      </c>
      <c r="R274" t="s">
        <v>9043</v>
      </c>
    </row>
    <row r="275" spans="1:18" x14ac:dyDescent="0.25">
      <c r="A275" t="s">
        <v>9044</v>
      </c>
      <c r="B275" t="s">
        <v>4113</v>
      </c>
      <c r="C275" t="s">
        <v>4114</v>
      </c>
      <c r="D275" t="s">
        <v>4111</v>
      </c>
      <c r="E275" t="s">
        <v>7266</v>
      </c>
      <c r="M275" t="s">
        <v>9045</v>
      </c>
      <c r="R275" t="s">
        <v>9046</v>
      </c>
    </row>
    <row r="276" spans="1:18" x14ac:dyDescent="0.25">
      <c r="A276" t="s">
        <v>9047</v>
      </c>
      <c r="B276" t="s">
        <v>4115</v>
      </c>
      <c r="C276" t="s">
        <v>4116</v>
      </c>
      <c r="D276" t="s">
        <v>4111</v>
      </c>
      <c r="E276" t="s">
        <v>7266</v>
      </c>
      <c r="H276" t="s">
        <v>9048</v>
      </c>
      <c r="I276" t="s">
        <v>9049</v>
      </c>
      <c r="J276" t="s">
        <v>9050</v>
      </c>
      <c r="K276" t="s">
        <v>9051</v>
      </c>
      <c r="L276" t="s">
        <v>9052</v>
      </c>
      <c r="M276" t="s">
        <v>9053</v>
      </c>
      <c r="N276" t="s">
        <v>9054</v>
      </c>
      <c r="O276" t="s">
        <v>9055</v>
      </c>
      <c r="P276" t="s">
        <v>9056</v>
      </c>
      <c r="Q276" t="s">
        <v>9057</v>
      </c>
      <c r="R276" t="s">
        <v>9058</v>
      </c>
    </row>
    <row r="277" spans="1:18" x14ac:dyDescent="0.25">
      <c r="A277" t="s">
        <v>9059</v>
      </c>
      <c r="B277" t="s">
        <v>4117</v>
      </c>
      <c r="C277" t="s">
        <v>4118</v>
      </c>
      <c r="D277" t="s">
        <v>4111</v>
      </c>
      <c r="E277" t="s">
        <v>7266</v>
      </c>
      <c r="M277" t="s">
        <v>9060</v>
      </c>
      <c r="R277" t="s">
        <v>9061</v>
      </c>
    </row>
    <row r="278" spans="1:18" x14ac:dyDescent="0.25">
      <c r="A278" t="s">
        <v>9062</v>
      </c>
      <c r="B278" t="s">
        <v>4119</v>
      </c>
      <c r="C278" t="s">
        <v>4120</v>
      </c>
      <c r="D278" t="s">
        <v>4111</v>
      </c>
      <c r="E278" t="s">
        <v>7266</v>
      </c>
      <c r="M278" t="s">
        <v>9063</v>
      </c>
      <c r="R278" t="s">
        <v>9064</v>
      </c>
    </row>
    <row r="279" spans="1:18" x14ac:dyDescent="0.25">
      <c r="A279" t="s">
        <v>9065</v>
      </c>
      <c r="B279" t="s">
        <v>4121</v>
      </c>
      <c r="C279" t="s">
        <v>4122</v>
      </c>
      <c r="D279" t="s">
        <v>4123</v>
      </c>
      <c r="E279" t="s">
        <v>7266</v>
      </c>
      <c r="H279" t="s">
        <v>9066</v>
      </c>
      <c r="I279" t="s">
        <v>9067</v>
      </c>
      <c r="J279" t="s">
        <v>9068</v>
      </c>
      <c r="K279" t="s">
        <v>9069</v>
      </c>
      <c r="L279" t="s">
        <v>9070</v>
      </c>
      <c r="M279" t="s">
        <v>9071</v>
      </c>
      <c r="N279" t="s">
        <v>9072</v>
      </c>
      <c r="O279" t="s">
        <v>9073</v>
      </c>
      <c r="P279" t="s">
        <v>9074</v>
      </c>
      <c r="Q279" t="s">
        <v>9075</v>
      </c>
      <c r="R279" t="s">
        <v>9076</v>
      </c>
    </row>
    <row r="280" spans="1:18" x14ac:dyDescent="0.25">
      <c r="A280" t="s">
        <v>9077</v>
      </c>
      <c r="B280" t="s">
        <v>4125</v>
      </c>
      <c r="C280" t="s">
        <v>4126</v>
      </c>
      <c r="D280" t="s">
        <v>4123</v>
      </c>
      <c r="E280" t="s">
        <v>7266</v>
      </c>
      <c r="M280" t="s">
        <v>9078</v>
      </c>
      <c r="R280" t="s">
        <v>9079</v>
      </c>
    </row>
    <row r="281" spans="1:18" x14ac:dyDescent="0.25">
      <c r="A281" t="s">
        <v>9080</v>
      </c>
      <c r="B281" t="s">
        <v>4127</v>
      </c>
      <c r="C281" t="s">
        <v>4128</v>
      </c>
      <c r="D281" t="s">
        <v>4123</v>
      </c>
      <c r="E281" t="s">
        <v>7266</v>
      </c>
      <c r="H281" t="s">
        <v>9081</v>
      </c>
      <c r="I281" t="s">
        <v>9082</v>
      </c>
      <c r="J281" t="s">
        <v>9083</v>
      </c>
      <c r="K281" t="s">
        <v>9084</v>
      </c>
      <c r="L281" t="s">
        <v>9085</v>
      </c>
      <c r="M281" t="s">
        <v>9086</v>
      </c>
      <c r="N281" t="s">
        <v>9087</v>
      </c>
      <c r="O281" t="s">
        <v>9088</v>
      </c>
      <c r="P281" t="s">
        <v>9089</v>
      </c>
      <c r="Q281" t="s">
        <v>9090</v>
      </c>
      <c r="R281" t="s">
        <v>9091</v>
      </c>
    </row>
    <row r="282" spans="1:18" x14ac:dyDescent="0.25">
      <c r="A282" t="s">
        <v>9092</v>
      </c>
      <c r="B282" t="s">
        <v>4129</v>
      </c>
      <c r="C282" t="s">
        <v>4130</v>
      </c>
      <c r="D282" t="s">
        <v>4123</v>
      </c>
      <c r="E282" t="s">
        <v>7266</v>
      </c>
      <c r="M282" t="s">
        <v>9093</v>
      </c>
      <c r="R282" t="s">
        <v>9094</v>
      </c>
    </row>
    <row r="283" spans="1:18" x14ac:dyDescent="0.25">
      <c r="A283" t="s">
        <v>9095</v>
      </c>
      <c r="B283" t="s">
        <v>4131</v>
      </c>
      <c r="C283" t="s">
        <v>4132</v>
      </c>
      <c r="D283" t="s">
        <v>4123</v>
      </c>
      <c r="E283" t="s">
        <v>7266</v>
      </c>
      <c r="M283" t="s">
        <v>9096</v>
      </c>
      <c r="R283" t="s">
        <v>9097</v>
      </c>
    </row>
    <row r="284" spans="1:18" x14ac:dyDescent="0.25">
      <c r="A284" t="s">
        <v>9098</v>
      </c>
      <c r="B284" t="s">
        <v>4133</v>
      </c>
      <c r="C284" t="s">
        <v>4134</v>
      </c>
      <c r="D284" t="s">
        <v>4135</v>
      </c>
      <c r="E284" t="s">
        <v>7266</v>
      </c>
      <c r="H284" t="s">
        <v>9099</v>
      </c>
      <c r="I284" t="s">
        <v>9100</v>
      </c>
      <c r="J284" t="s">
        <v>9101</v>
      </c>
      <c r="K284" t="s">
        <v>9102</v>
      </c>
      <c r="L284" t="s">
        <v>9103</v>
      </c>
      <c r="M284" t="s">
        <v>9104</v>
      </c>
      <c r="N284" t="s">
        <v>9105</v>
      </c>
      <c r="O284" t="s">
        <v>9106</v>
      </c>
      <c r="P284" t="s">
        <v>9107</v>
      </c>
      <c r="Q284" t="s">
        <v>9108</v>
      </c>
      <c r="R284" t="s">
        <v>9109</v>
      </c>
    </row>
    <row r="285" spans="1:18" x14ac:dyDescent="0.25">
      <c r="A285" t="s">
        <v>9110</v>
      </c>
      <c r="B285" t="s">
        <v>4137</v>
      </c>
      <c r="C285" t="s">
        <v>4138</v>
      </c>
      <c r="D285" t="s">
        <v>4135</v>
      </c>
      <c r="E285" t="s">
        <v>7266</v>
      </c>
      <c r="M285" t="s">
        <v>9111</v>
      </c>
      <c r="R285" t="s">
        <v>9112</v>
      </c>
    </row>
    <row r="286" spans="1:18" x14ac:dyDescent="0.25">
      <c r="A286" t="s">
        <v>9113</v>
      </c>
      <c r="B286" t="s">
        <v>4139</v>
      </c>
      <c r="C286" t="s">
        <v>4140</v>
      </c>
      <c r="D286" t="s">
        <v>4135</v>
      </c>
      <c r="E286" t="s">
        <v>7266</v>
      </c>
      <c r="H286" t="s">
        <v>9114</v>
      </c>
      <c r="I286" t="s">
        <v>9115</v>
      </c>
      <c r="J286" t="s">
        <v>9116</v>
      </c>
      <c r="K286" t="s">
        <v>9117</v>
      </c>
      <c r="L286" t="s">
        <v>9118</v>
      </c>
      <c r="M286" t="s">
        <v>9119</v>
      </c>
      <c r="N286" t="s">
        <v>9120</v>
      </c>
      <c r="O286" t="s">
        <v>9121</v>
      </c>
      <c r="P286" t="s">
        <v>9122</v>
      </c>
      <c r="Q286" t="s">
        <v>9123</v>
      </c>
      <c r="R286" t="s">
        <v>9124</v>
      </c>
    </row>
    <row r="287" spans="1:18" x14ac:dyDescent="0.25">
      <c r="A287" t="s">
        <v>9125</v>
      </c>
      <c r="B287" t="s">
        <v>4141</v>
      </c>
      <c r="C287" t="s">
        <v>4142</v>
      </c>
      <c r="D287" t="s">
        <v>4135</v>
      </c>
      <c r="E287" t="s">
        <v>7266</v>
      </c>
      <c r="M287" t="s">
        <v>9126</v>
      </c>
      <c r="R287" t="s">
        <v>9127</v>
      </c>
    </row>
    <row r="288" spans="1:18" x14ac:dyDescent="0.25">
      <c r="A288" t="s">
        <v>9128</v>
      </c>
      <c r="B288" t="s">
        <v>4143</v>
      </c>
      <c r="C288" t="s">
        <v>4144</v>
      </c>
      <c r="D288" t="s">
        <v>4135</v>
      </c>
      <c r="E288" t="s">
        <v>7266</v>
      </c>
      <c r="M288" t="s">
        <v>9129</v>
      </c>
      <c r="R288" t="s">
        <v>9130</v>
      </c>
    </row>
    <row r="289" spans="1:18" x14ac:dyDescent="0.25">
      <c r="A289" t="s">
        <v>9131</v>
      </c>
      <c r="B289" t="s">
        <v>4145</v>
      </c>
      <c r="C289" t="s">
        <v>4146</v>
      </c>
      <c r="D289" t="s">
        <v>4147</v>
      </c>
      <c r="E289" t="s">
        <v>7266</v>
      </c>
      <c r="H289" t="s">
        <v>9132</v>
      </c>
      <c r="I289" t="s">
        <v>9133</v>
      </c>
      <c r="J289" t="s">
        <v>9134</v>
      </c>
      <c r="K289" t="s">
        <v>9135</v>
      </c>
      <c r="L289" t="s">
        <v>9136</v>
      </c>
      <c r="M289" t="s">
        <v>9137</v>
      </c>
      <c r="N289" t="s">
        <v>9138</v>
      </c>
      <c r="O289" t="s">
        <v>9139</v>
      </c>
      <c r="P289" t="s">
        <v>9140</v>
      </c>
      <c r="Q289" t="s">
        <v>9141</v>
      </c>
      <c r="R289" t="s">
        <v>9142</v>
      </c>
    </row>
    <row r="290" spans="1:18" x14ac:dyDescent="0.25">
      <c r="A290" t="s">
        <v>9143</v>
      </c>
      <c r="B290" t="s">
        <v>4149</v>
      </c>
      <c r="C290" t="s">
        <v>4150</v>
      </c>
      <c r="D290" t="s">
        <v>4147</v>
      </c>
      <c r="E290" t="s">
        <v>7266</v>
      </c>
      <c r="M290" t="s">
        <v>9144</v>
      </c>
      <c r="R290" t="s">
        <v>9145</v>
      </c>
    </row>
    <row r="291" spans="1:18" x14ac:dyDescent="0.25">
      <c r="A291" t="s">
        <v>9146</v>
      </c>
      <c r="B291" t="s">
        <v>4151</v>
      </c>
      <c r="C291" t="s">
        <v>4152</v>
      </c>
      <c r="D291" t="s">
        <v>4147</v>
      </c>
      <c r="E291" t="s">
        <v>7266</v>
      </c>
      <c r="H291" t="s">
        <v>9147</v>
      </c>
      <c r="I291" t="s">
        <v>9148</v>
      </c>
      <c r="J291" t="s">
        <v>9149</v>
      </c>
      <c r="K291" t="s">
        <v>9150</v>
      </c>
      <c r="L291" t="s">
        <v>9151</v>
      </c>
      <c r="M291" t="s">
        <v>9152</v>
      </c>
      <c r="N291" t="s">
        <v>9153</v>
      </c>
      <c r="O291" t="s">
        <v>9154</v>
      </c>
      <c r="P291" t="s">
        <v>9155</v>
      </c>
      <c r="Q291" t="s">
        <v>9156</v>
      </c>
      <c r="R291" t="s">
        <v>9157</v>
      </c>
    </row>
    <row r="292" spans="1:18" x14ac:dyDescent="0.25">
      <c r="A292" t="s">
        <v>9158</v>
      </c>
      <c r="B292" t="s">
        <v>4153</v>
      </c>
      <c r="C292" t="s">
        <v>4154</v>
      </c>
      <c r="D292" t="s">
        <v>4147</v>
      </c>
      <c r="E292" t="s">
        <v>7266</v>
      </c>
      <c r="M292" t="s">
        <v>9159</v>
      </c>
      <c r="R292" t="s">
        <v>9160</v>
      </c>
    </row>
    <row r="293" spans="1:18" x14ac:dyDescent="0.25">
      <c r="A293" t="s">
        <v>9161</v>
      </c>
      <c r="B293" t="s">
        <v>4155</v>
      </c>
      <c r="C293" t="s">
        <v>4156</v>
      </c>
      <c r="D293" t="s">
        <v>4147</v>
      </c>
      <c r="E293" t="s">
        <v>7266</v>
      </c>
      <c r="M293" t="s">
        <v>9162</v>
      </c>
      <c r="R293" t="s">
        <v>9163</v>
      </c>
    </row>
    <row r="294" spans="1:18" x14ac:dyDescent="0.25">
      <c r="A294" t="s">
        <v>9164</v>
      </c>
      <c r="B294" t="s">
        <v>4157</v>
      </c>
      <c r="C294" t="s">
        <v>4158</v>
      </c>
      <c r="D294" t="s">
        <v>4159</v>
      </c>
      <c r="E294" t="s">
        <v>7266</v>
      </c>
      <c r="H294" t="s">
        <v>9165</v>
      </c>
      <c r="I294" t="s">
        <v>9166</v>
      </c>
      <c r="J294" t="s">
        <v>9167</v>
      </c>
      <c r="K294" t="s">
        <v>9168</v>
      </c>
      <c r="L294" t="s">
        <v>9169</v>
      </c>
      <c r="M294" t="s">
        <v>9170</v>
      </c>
      <c r="N294" t="s">
        <v>9171</v>
      </c>
      <c r="O294" t="s">
        <v>9172</v>
      </c>
      <c r="P294" t="s">
        <v>9173</v>
      </c>
      <c r="Q294" t="s">
        <v>9174</v>
      </c>
      <c r="R294" t="s">
        <v>9175</v>
      </c>
    </row>
    <row r="295" spans="1:18" x14ac:dyDescent="0.25">
      <c r="A295" t="s">
        <v>9176</v>
      </c>
      <c r="B295" t="s">
        <v>4161</v>
      </c>
      <c r="C295" t="s">
        <v>4162</v>
      </c>
      <c r="D295" t="s">
        <v>4159</v>
      </c>
      <c r="E295" t="s">
        <v>7266</v>
      </c>
      <c r="M295" t="s">
        <v>9177</v>
      </c>
      <c r="R295" t="s">
        <v>9178</v>
      </c>
    </row>
    <row r="296" spans="1:18" x14ac:dyDescent="0.25">
      <c r="A296" t="s">
        <v>9179</v>
      </c>
      <c r="B296" t="s">
        <v>4163</v>
      </c>
      <c r="C296" t="s">
        <v>4164</v>
      </c>
      <c r="D296" t="s">
        <v>4159</v>
      </c>
      <c r="E296" t="s">
        <v>7266</v>
      </c>
      <c r="H296" t="s">
        <v>9180</v>
      </c>
      <c r="I296" t="s">
        <v>9181</v>
      </c>
      <c r="J296" t="s">
        <v>9182</v>
      </c>
      <c r="K296" t="s">
        <v>9183</v>
      </c>
      <c r="L296" t="s">
        <v>9184</v>
      </c>
      <c r="M296" t="s">
        <v>9185</v>
      </c>
      <c r="N296" t="s">
        <v>9186</v>
      </c>
      <c r="O296" t="s">
        <v>9187</v>
      </c>
      <c r="P296" t="s">
        <v>9188</v>
      </c>
      <c r="Q296" t="s">
        <v>9189</v>
      </c>
      <c r="R296" t="s">
        <v>9190</v>
      </c>
    </row>
    <row r="297" spans="1:18" x14ac:dyDescent="0.25">
      <c r="A297" t="s">
        <v>9191</v>
      </c>
      <c r="B297" t="s">
        <v>4165</v>
      </c>
      <c r="C297" t="s">
        <v>4166</v>
      </c>
      <c r="D297" t="s">
        <v>4159</v>
      </c>
      <c r="E297" t="s">
        <v>7266</v>
      </c>
      <c r="M297" t="s">
        <v>9192</v>
      </c>
      <c r="R297" t="s">
        <v>9193</v>
      </c>
    </row>
    <row r="298" spans="1:18" x14ac:dyDescent="0.25">
      <c r="A298" t="s">
        <v>9194</v>
      </c>
      <c r="B298" t="s">
        <v>4167</v>
      </c>
      <c r="C298" t="s">
        <v>4168</v>
      </c>
      <c r="D298" t="s">
        <v>4159</v>
      </c>
      <c r="E298" t="s">
        <v>7266</v>
      </c>
      <c r="M298" t="s">
        <v>9195</v>
      </c>
      <c r="R298" t="s">
        <v>9196</v>
      </c>
    </row>
    <row r="299" spans="1:18" x14ac:dyDescent="0.25">
      <c r="A299" t="s">
        <v>9197</v>
      </c>
      <c r="B299" t="s">
        <v>4169</v>
      </c>
      <c r="C299" t="s">
        <v>4170</v>
      </c>
      <c r="D299" t="s">
        <v>4171</v>
      </c>
      <c r="E299" t="s">
        <v>7266</v>
      </c>
      <c r="H299" t="s">
        <v>9198</v>
      </c>
      <c r="I299" t="s">
        <v>9199</v>
      </c>
      <c r="J299" t="s">
        <v>9200</v>
      </c>
      <c r="K299" t="s">
        <v>9201</v>
      </c>
      <c r="L299" t="s">
        <v>9202</v>
      </c>
      <c r="M299" t="s">
        <v>9203</v>
      </c>
      <c r="N299" t="s">
        <v>9204</v>
      </c>
      <c r="O299" t="s">
        <v>9205</v>
      </c>
      <c r="P299" t="s">
        <v>9206</v>
      </c>
      <c r="Q299" t="s">
        <v>9207</v>
      </c>
      <c r="R299" t="s">
        <v>9208</v>
      </c>
    </row>
    <row r="300" spans="1:18" x14ac:dyDescent="0.25">
      <c r="A300" t="s">
        <v>9209</v>
      </c>
      <c r="B300" t="s">
        <v>4173</v>
      </c>
      <c r="C300" t="s">
        <v>4174</v>
      </c>
      <c r="D300" t="s">
        <v>4171</v>
      </c>
      <c r="E300" t="s">
        <v>7266</v>
      </c>
      <c r="M300" t="s">
        <v>9210</v>
      </c>
      <c r="R300" t="s">
        <v>9211</v>
      </c>
    </row>
    <row r="301" spans="1:18" x14ac:dyDescent="0.25">
      <c r="A301" t="s">
        <v>9212</v>
      </c>
      <c r="B301" t="s">
        <v>4175</v>
      </c>
      <c r="C301" t="s">
        <v>4176</v>
      </c>
      <c r="D301" t="s">
        <v>4171</v>
      </c>
      <c r="E301" t="s">
        <v>7266</v>
      </c>
      <c r="H301" t="s">
        <v>9213</v>
      </c>
      <c r="I301" t="s">
        <v>9214</v>
      </c>
      <c r="J301" t="s">
        <v>9215</v>
      </c>
      <c r="K301" t="s">
        <v>9216</v>
      </c>
      <c r="L301" t="s">
        <v>9217</v>
      </c>
      <c r="M301" t="s">
        <v>9218</v>
      </c>
      <c r="N301" t="s">
        <v>9219</v>
      </c>
      <c r="O301" t="s">
        <v>9220</v>
      </c>
      <c r="P301" t="s">
        <v>9221</v>
      </c>
      <c r="Q301" t="s">
        <v>9222</v>
      </c>
      <c r="R301" t="s">
        <v>9223</v>
      </c>
    </row>
    <row r="302" spans="1:18" x14ac:dyDescent="0.25">
      <c r="A302" t="s">
        <v>9224</v>
      </c>
      <c r="B302" t="s">
        <v>4177</v>
      </c>
      <c r="C302" t="s">
        <v>4178</v>
      </c>
      <c r="D302" t="s">
        <v>4171</v>
      </c>
      <c r="E302" t="s">
        <v>7266</v>
      </c>
      <c r="M302" t="s">
        <v>9225</v>
      </c>
      <c r="R302" t="s">
        <v>9226</v>
      </c>
    </row>
    <row r="303" spans="1:18" x14ac:dyDescent="0.25">
      <c r="A303" t="s">
        <v>9227</v>
      </c>
      <c r="B303" t="s">
        <v>4179</v>
      </c>
      <c r="C303" t="s">
        <v>4180</v>
      </c>
      <c r="D303" t="s">
        <v>4171</v>
      </c>
      <c r="E303" t="s">
        <v>7266</v>
      </c>
      <c r="M303" t="s">
        <v>9228</v>
      </c>
      <c r="R303" t="s">
        <v>9229</v>
      </c>
    </row>
    <row r="304" spans="1:18" x14ac:dyDescent="0.25">
      <c r="A304" t="s">
        <v>9230</v>
      </c>
      <c r="B304" t="s">
        <v>4181</v>
      </c>
      <c r="C304" t="s">
        <v>4182</v>
      </c>
      <c r="D304" t="s">
        <v>4183</v>
      </c>
      <c r="E304" t="s">
        <v>7266</v>
      </c>
      <c r="H304" t="s">
        <v>9231</v>
      </c>
      <c r="I304" t="s">
        <v>9232</v>
      </c>
      <c r="J304" t="s">
        <v>9233</v>
      </c>
      <c r="K304" t="s">
        <v>9234</v>
      </c>
      <c r="L304" t="s">
        <v>9235</v>
      </c>
      <c r="M304" t="s">
        <v>9236</v>
      </c>
      <c r="N304" t="s">
        <v>9237</v>
      </c>
      <c r="O304" t="s">
        <v>9238</v>
      </c>
      <c r="P304" t="s">
        <v>9239</v>
      </c>
      <c r="Q304" t="s">
        <v>9240</v>
      </c>
      <c r="R304" t="s">
        <v>9241</v>
      </c>
    </row>
    <row r="305" spans="1:18" x14ac:dyDescent="0.25">
      <c r="A305" t="s">
        <v>9242</v>
      </c>
      <c r="B305" t="s">
        <v>4185</v>
      </c>
      <c r="C305" t="s">
        <v>4186</v>
      </c>
      <c r="D305" t="s">
        <v>4183</v>
      </c>
      <c r="E305" t="s">
        <v>7266</v>
      </c>
      <c r="M305" t="s">
        <v>9243</v>
      </c>
      <c r="R305" t="s">
        <v>9244</v>
      </c>
    </row>
    <row r="306" spans="1:18" x14ac:dyDescent="0.25">
      <c r="A306" t="s">
        <v>9245</v>
      </c>
      <c r="B306" t="s">
        <v>4187</v>
      </c>
      <c r="C306" t="s">
        <v>4188</v>
      </c>
      <c r="D306" t="s">
        <v>4183</v>
      </c>
      <c r="E306" t="s">
        <v>7266</v>
      </c>
      <c r="H306" t="s">
        <v>9246</v>
      </c>
      <c r="I306" t="s">
        <v>9247</v>
      </c>
      <c r="J306" t="s">
        <v>9248</v>
      </c>
      <c r="K306" t="s">
        <v>9249</v>
      </c>
      <c r="L306" t="s">
        <v>9250</v>
      </c>
      <c r="M306" t="s">
        <v>9251</v>
      </c>
      <c r="N306" t="s">
        <v>9252</v>
      </c>
      <c r="O306" t="s">
        <v>9253</v>
      </c>
      <c r="P306" t="s">
        <v>9254</v>
      </c>
      <c r="Q306" t="s">
        <v>9255</v>
      </c>
      <c r="R306" t="s">
        <v>9256</v>
      </c>
    </row>
    <row r="307" spans="1:18" x14ac:dyDescent="0.25">
      <c r="A307" t="s">
        <v>9257</v>
      </c>
      <c r="B307" t="s">
        <v>4189</v>
      </c>
      <c r="C307" t="s">
        <v>4190</v>
      </c>
      <c r="D307" t="s">
        <v>4183</v>
      </c>
      <c r="E307" t="s">
        <v>7266</v>
      </c>
      <c r="M307" t="s">
        <v>9258</v>
      </c>
      <c r="R307" t="s">
        <v>9259</v>
      </c>
    </row>
    <row r="308" spans="1:18" x14ac:dyDescent="0.25">
      <c r="A308" t="s">
        <v>9260</v>
      </c>
      <c r="B308" t="s">
        <v>4191</v>
      </c>
      <c r="C308" t="s">
        <v>4192</v>
      </c>
      <c r="D308" t="s">
        <v>4183</v>
      </c>
      <c r="E308" t="s">
        <v>7266</v>
      </c>
      <c r="M308" t="s">
        <v>9261</v>
      </c>
      <c r="R308" t="s">
        <v>9262</v>
      </c>
    </row>
    <row r="309" spans="1:18" x14ac:dyDescent="0.25">
      <c r="A309" t="s">
        <v>9263</v>
      </c>
      <c r="B309" t="s">
        <v>4193</v>
      </c>
      <c r="C309" t="s">
        <v>4194</v>
      </c>
      <c r="D309" t="s">
        <v>4195</v>
      </c>
      <c r="E309" t="s">
        <v>7266</v>
      </c>
      <c r="H309" t="s">
        <v>9264</v>
      </c>
      <c r="I309" t="s">
        <v>9265</v>
      </c>
      <c r="J309" t="s">
        <v>9266</v>
      </c>
      <c r="K309" t="s">
        <v>9267</v>
      </c>
      <c r="L309" t="s">
        <v>9268</v>
      </c>
      <c r="M309" t="s">
        <v>9269</v>
      </c>
      <c r="N309" t="s">
        <v>9270</v>
      </c>
      <c r="O309" t="s">
        <v>9271</v>
      </c>
      <c r="P309" t="s">
        <v>9272</v>
      </c>
      <c r="Q309" t="s">
        <v>9273</v>
      </c>
      <c r="R309" t="s">
        <v>9274</v>
      </c>
    </row>
    <row r="310" spans="1:18" x14ac:dyDescent="0.25">
      <c r="A310" t="s">
        <v>9275</v>
      </c>
      <c r="B310" t="s">
        <v>4197</v>
      </c>
      <c r="C310" t="s">
        <v>4198</v>
      </c>
      <c r="D310" t="s">
        <v>4195</v>
      </c>
      <c r="E310" t="s">
        <v>7266</v>
      </c>
      <c r="M310" t="s">
        <v>9276</v>
      </c>
      <c r="R310" t="s">
        <v>9277</v>
      </c>
    </row>
    <row r="311" spans="1:18" x14ac:dyDescent="0.25">
      <c r="A311" t="s">
        <v>9278</v>
      </c>
      <c r="B311" t="s">
        <v>4199</v>
      </c>
      <c r="C311" t="s">
        <v>4200</v>
      </c>
      <c r="D311" t="s">
        <v>4195</v>
      </c>
      <c r="E311" t="s">
        <v>7266</v>
      </c>
      <c r="H311" t="s">
        <v>9279</v>
      </c>
      <c r="I311" t="s">
        <v>9280</v>
      </c>
      <c r="J311" t="s">
        <v>9281</v>
      </c>
      <c r="K311" t="s">
        <v>9282</v>
      </c>
      <c r="L311" t="s">
        <v>9283</v>
      </c>
      <c r="M311" t="s">
        <v>9284</v>
      </c>
      <c r="N311" t="s">
        <v>9285</v>
      </c>
      <c r="O311" t="s">
        <v>9286</v>
      </c>
      <c r="P311" t="s">
        <v>9287</v>
      </c>
      <c r="Q311" t="s">
        <v>9288</v>
      </c>
      <c r="R311" t="s">
        <v>9289</v>
      </c>
    </row>
    <row r="312" spans="1:18" x14ac:dyDescent="0.25">
      <c r="A312" t="s">
        <v>9290</v>
      </c>
      <c r="B312" t="s">
        <v>4201</v>
      </c>
      <c r="C312" t="s">
        <v>4202</v>
      </c>
      <c r="D312" t="s">
        <v>4195</v>
      </c>
      <c r="E312" t="s">
        <v>7266</v>
      </c>
      <c r="M312" t="s">
        <v>9291</v>
      </c>
      <c r="R312" t="s">
        <v>9292</v>
      </c>
    </row>
    <row r="313" spans="1:18" x14ac:dyDescent="0.25">
      <c r="A313" t="s">
        <v>9293</v>
      </c>
      <c r="B313" t="s">
        <v>4203</v>
      </c>
      <c r="C313" t="s">
        <v>4204</v>
      </c>
      <c r="D313" t="s">
        <v>4195</v>
      </c>
      <c r="E313" t="s">
        <v>7266</v>
      </c>
      <c r="M313" t="s">
        <v>9294</v>
      </c>
      <c r="R313" t="s">
        <v>9295</v>
      </c>
    </row>
    <row r="314" spans="1:18" x14ac:dyDescent="0.25">
      <c r="A314" t="s">
        <v>9296</v>
      </c>
      <c r="B314" t="s">
        <v>4205</v>
      </c>
      <c r="C314" t="s">
        <v>4206</v>
      </c>
      <c r="D314" t="s">
        <v>4207</v>
      </c>
      <c r="E314" t="s">
        <v>7266</v>
      </c>
      <c r="H314" t="s">
        <v>9297</v>
      </c>
      <c r="I314" t="s">
        <v>9298</v>
      </c>
      <c r="J314" t="s">
        <v>9299</v>
      </c>
      <c r="K314" t="s">
        <v>9300</v>
      </c>
      <c r="L314" t="s">
        <v>9301</v>
      </c>
      <c r="M314" t="s">
        <v>9302</v>
      </c>
      <c r="N314" t="s">
        <v>9303</v>
      </c>
      <c r="O314" t="s">
        <v>9304</v>
      </c>
      <c r="P314" t="s">
        <v>9305</v>
      </c>
      <c r="Q314" t="s">
        <v>9306</v>
      </c>
      <c r="R314" t="s">
        <v>9307</v>
      </c>
    </row>
    <row r="315" spans="1:18" x14ac:dyDescent="0.25">
      <c r="A315" t="s">
        <v>9308</v>
      </c>
      <c r="B315" t="s">
        <v>4209</v>
      </c>
      <c r="C315" t="s">
        <v>4210</v>
      </c>
      <c r="D315" t="s">
        <v>4207</v>
      </c>
      <c r="E315" t="s">
        <v>7266</v>
      </c>
      <c r="M315" t="s">
        <v>9309</v>
      </c>
      <c r="R315" t="s">
        <v>9310</v>
      </c>
    </row>
    <row r="316" spans="1:18" x14ac:dyDescent="0.25">
      <c r="A316" t="s">
        <v>9311</v>
      </c>
      <c r="B316" t="s">
        <v>4211</v>
      </c>
      <c r="C316" t="s">
        <v>4212</v>
      </c>
      <c r="D316" t="s">
        <v>4207</v>
      </c>
      <c r="E316" t="s">
        <v>7266</v>
      </c>
      <c r="H316" t="s">
        <v>9312</v>
      </c>
      <c r="I316" t="s">
        <v>9313</v>
      </c>
      <c r="J316" t="s">
        <v>9314</v>
      </c>
      <c r="K316" t="s">
        <v>9315</v>
      </c>
      <c r="L316" t="s">
        <v>9316</v>
      </c>
      <c r="M316" t="s">
        <v>9317</v>
      </c>
      <c r="N316" t="s">
        <v>9318</v>
      </c>
      <c r="O316" t="s">
        <v>9319</v>
      </c>
      <c r="P316" t="s">
        <v>9320</v>
      </c>
      <c r="Q316" t="s">
        <v>9321</v>
      </c>
      <c r="R316" t="s">
        <v>9322</v>
      </c>
    </row>
    <row r="317" spans="1:18" x14ac:dyDescent="0.25">
      <c r="A317" t="s">
        <v>9323</v>
      </c>
      <c r="B317" t="s">
        <v>4213</v>
      </c>
      <c r="C317" t="s">
        <v>4214</v>
      </c>
      <c r="D317" t="s">
        <v>4207</v>
      </c>
      <c r="E317" t="s">
        <v>7266</v>
      </c>
      <c r="M317" t="s">
        <v>9324</v>
      </c>
      <c r="R317" t="s">
        <v>9325</v>
      </c>
    </row>
    <row r="318" spans="1:18" x14ac:dyDescent="0.25">
      <c r="A318" t="s">
        <v>9326</v>
      </c>
      <c r="B318" t="s">
        <v>4215</v>
      </c>
      <c r="C318" t="s">
        <v>4216</v>
      </c>
      <c r="D318" t="s">
        <v>4207</v>
      </c>
      <c r="E318" t="s">
        <v>7266</v>
      </c>
      <c r="M318" t="s">
        <v>9327</v>
      </c>
      <c r="R318" t="s">
        <v>9328</v>
      </c>
    </row>
    <row r="319" spans="1:18" x14ac:dyDescent="0.25">
      <c r="A319" t="s">
        <v>9329</v>
      </c>
      <c r="B319" t="s">
        <v>4217</v>
      </c>
      <c r="C319" t="s">
        <v>4218</v>
      </c>
      <c r="D319" t="s">
        <v>4219</v>
      </c>
      <c r="E319" t="s">
        <v>7266</v>
      </c>
      <c r="H319" t="s">
        <v>9330</v>
      </c>
      <c r="I319" t="s">
        <v>9331</v>
      </c>
      <c r="J319" t="s">
        <v>9332</v>
      </c>
      <c r="K319" t="s">
        <v>9333</v>
      </c>
      <c r="L319" t="s">
        <v>9334</v>
      </c>
      <c r="M319" t="s">
        <v>9335</v>
      </c>
      <c r="N319" t="s">
        <v>9336</v>
      </c>
      <c r="O319" t="s">
        <v>9337</v>
      </c>
      <c r="P319" t="s">
        <v>9338</v>
      </c>
      <c r="Q319" t="s">
        <v>9339</v>
      </c>
      <c r="R319" t="s">
        <v>9340</v>
      </c>
    </row>
    <row r="320" spans="1:18" x14ac:dyDescent="0.25">
      <c r="A320" t="s">
        <v>9341</v>
      </c>
      <c r="B320" t="s">
        <v>4221</v>
      </c>
      <c r="C320" t="s">
        <v>4222</v>
      </c>
      <c r="D320" t="s">
        <v>4219</v>
      </c>
      <c r="E320" t="s">
        <v>7266</v>
      </c>
      <c r="M320" t="s">
        <v>9342</v>
      </c>
      <c r="R320" t="s">
        <v>9343</v>
      </c>
    </row>
    <row r="321" spans="1:19" x14ac:dyDescent="0.25">
      <c r="A321" t="s">
        <v>9344</v>
      </c>
      <c r="B321" t="s">
        <v>4223</v>
      </c>
      <c r="C321" t="s">
        <v>4224</v>
      </c>
      <c r="D321" t="s">
        <v>4219</v>
      </c>
      <c r="E321" t="s">
        <v>7266</v>
      </c>
      <c r="H321" t="s">
        <v>9345</v>
      </c>
      <c r="I321" t="s">
        <v>9346</v>
      </c>
      <c r="J321" t="s">
        <v>9347</v>
      </c>
      <c r="K321" t="s">
        <v>9348</v>
      </c>
      <c r="L321" t="s">
        <v>9349</v>
      </c>
      <c r="M321" t="s">
        <v>9350</v>
      </c>
      <c r="N321" t="s">
        <v>9351</v>
      </c>
      <c r="O321" t="s">
        <v>9352</v>
      </c>
      <c r="P321" t="s">
        <v>9353</v>
      </c>
      <c r="Q321" t="s">
        <v>9354</v>
      </c>
      <c r="R321" t="s">
        <v>9355</v>
      </c>
    </row>
    <row r="322" spans="1:19" x14ac:dyDescent="0.25">
      <c r="A322" t="s">
        <v>9356</v>
      </c>
      <c r="B322" t="s">
        <v>4225</v>
      </c>
      <c r="C322" t="s">
        <v>4226</v>
      </c>
      <c r="D322" t="s">
        <v>4219</v>
      </c>
      <c r="E322" t="s">
        <v>7266</v>
      </c>
      <c r="M322" t="s">
        <v>9357</v>
      </c>
      <c r="R322" t="s">
        <v>9358</v>
      </c>
    </row>
    <row r="323" spans="1:19" x14ac:dyDescent="0.25">
      <c r="A323" t="s">
        <v>9359</v>
      </c>
      <c r="B323" t="s">
        <v>4227</v>
      </c>
      <c r="C323" t="s">
        <v>4228</v>
      </c>
      <c r="D323" t="s">
        <v>4219</v>
      </c>
      <c r="E323" t="s">
        <v>7266</v>
      </c>
      <c r="M323" t="s">
        <v>9360</v>
      </c>
      <c r="R323" t="s">
        <v>9361</v>
      </c>
    </row>
    <row r="324" spans="1:19" x14ac:dyDescent="0.25">
      <c r="A324" t="s">
        <v>9362</v>
      </c>
      <c r="B324" t="s">
        <v>4229</v>
      </c>
      <c r="C324" t="s">
        <v>4230</v>
      </c>
      <c r="D324" t="s">
        <v>4231</v>
      </c>
      <c r="E324" t="s">
        <v>7266</v>
      </c>
      <c r="S324" t="s">
        <v>9363</v>
      </c>
    </row>
    <row r="325" spans="1:19" x14ac:dyDescent="0.25">
      <c r="A325" t="s">
        <v>9364</v>
      </c>
      <c r="B325" t="s">
        <v>4233</v>
      </c>
      <c r="C325" t="s">
        <v>4230</v>
      </c>
      <c r="D325" t="s">
        <v>4231</v>
      </c>
      <c r="E325" t="s">
        <v>7266</v>
      </c>
      <c r="H325" t="s">
        <v>9365</v>
      </c>
      <c r="I325" t="s">
        <v>9366</v>
      </c>
      <c r="J325" t="s">
        <v>9367</v>
      </c>
      <c r="K325" t="s">
        <v>9368</v>
      </c>
      <c r="L325" t="s">
        <v>9369</v>
      </c>
      <c r="M325" t="s">
        <v>9370</v>
      </c>
      <c r="N325" t="s">
        <v>9371</v>
      </c>
      <c r="O325" t="s">
        <v>9372</v>
      </c>
      <c r="P325" t="s">
        <v>9373</v>
      </c>
      <c r="Q325" t="s">
        <v>9374</v>
      </c>
      <c r="R325" t="s">
        <v>9375</v>
      </c>
    </row>
    <row r="326" spans="1:19" x14ac:dyDescent="0.25">
      <c r="A326" t="s">
        <v>9376</v>
      </c>
      <c r="B326" t="s">
        <v>4234</v>
      </c>
      <c r="C326" t="s">
        <v>4235</v>
      </c>
      <c r="D326" t="s">
        <v>4231</v>
      </c>
      <c r="E326" t="s">
        <v>7266</v>
      </c>
      <c r="M326" t="s">
        <v>9377</v>
      </c>
      <c r="R326" t="s">
        <v>9378</v>
      </c>
    </row>
    <row r="327" spans="1:19" x14ac:dyDescent="0.25">
      <c r="A327" t="s">
        <v>9379</v>
      </c>
      <c r="B327" t="s">
        <v>4236</v>
      </c>
      <c r="C327" t="s">
        <v>4237</v>
      </c>
      <c r="D327" t="s">
        <v>4231</v>
      </c>
      <c r="E327" t="s">
        <v>7266</v>
      </c>
      <c r="H327" t="s">
        <v>9380</v>
      </c>
      <c r="I327" t="s">
        <v>9381</v>
      </c>
      <c r="J327" t="s">
        <v>9382</v>
      </c>
      <c r="K327" t="s">
        <v>9383</v>
      </c>
      <c r="L327" t="s">
        <v>9384</v>
      </c>
      <c r="M327" t="s">
        <v>9385</v>
      </c>
      <c r="N327" t="s">
        <v>9386</v>
      </c>
      <c r="O327" t="s">
        <v>9387</v>
      </c>
      <c r="P327" t="s">
        <v>9388</v>
      </c>
      <c r="Q327" t="s">
        <v>9389</v>
      </c>
      <c r="R327" t="s">
        <v>9390</v>
      </c>
    </row>
    <row r="328" spans="1:19" x14ac:dyDescent="0.25">
      <c r="A328" t="s">
        <v>9391</v>
      </c>
      <c r="B328" t="s">
        <v>4238</v>
      </c>
      <c r="C328" t="s">
        <v>4239</v>
      </c>
      <c r="D328" t="s">
        <v>4231</v>
      </c>
      <c r="E328" t="s">
        <v>7266</v>
      </c>
      <c r="M328" t="s">
        <v>9392</v>
      </c>
      <c r="R328" t="s">
        <v>9393</v>
      </c>
    </row>
    <row r="329" spans="1:19" x14ac:dyDescent="0.25">
      <c r="A329" t="s">
        <v>9394</v>
      </c>
      <c r="B329" t="s">
        <v>4240</v>
      </c>
      <c r="C329" t="s">
        <v>4241</v>
      </c>
      <c r="D329" t="s">
        <v>4231</v>
      </c>
      <c r="E329" t="s">
        <v>7266</v>
      </c>
      <c r="M329" t="s">
        <v>9395</v>
      </c>
      <c r="R329" t="s">
        <v>9396</v>
      </c>
    </row>
    <row r="330" spans="1:19" x14ac:dyDescent="0.25">
      <c r="A330" t="s">
        <v>9397</v>
      </c>
      <c r="B330" t="s">
        <v>4242</v>
      </c>
      <c r="C330" t="s">
        <v>4243</v>
      </c>
      <c r="D330" t="s">
        <v>4244</v>
      </c>
      <c r="E330" t="s">
        <v>7266</v>
      </c>
      <c r="S330" t="s">
        <v>9398</v>
      </c>
    </row>
    <row r="331" spans="1:19" x14ac:dyDescent="0.25">
      <c r="A331" t="s">
        <v>9399</v>
      </c>
      <c r="B331" t="s">
        <v>4246</v>
      </c>
      <c r="C331" t="s">
        <v>4243</v>
      </c>
      <c r="D331" t="s">
        <v>4244</v>
      </c>
      <c r="E331" t="s">
        <v>7266</v>
      </c>
      <c r="H331" t="s">
        <v>9400</v>
      </c>
      <c r="I331" t="s">
        <v>9401</v>
      </c>
      <c r="J331" t="s">
        <v>9402</v>
      </c>
      <c r="K331" t="s">
        <v>9403</v>
      </c>
      <c r="L331" t="s">
        <v>9404</v>
      </c>
      <c r="M331" t="s">
        <v>9405</v>
      </c>
      <c r="N331" t="s">
        <v>9406</v>
      </c>
      <c r="O331" t="s">
        <v>9407</v>
      </c>
      <c r="P331" t="s">
        <v>9408</v>
      </c>
      <c r="Q331" t="s">
        <v>9409</v>
      </c>
      <c r="R331" t="s">
        <v>9410</v>
      </c>
    </row>
    <row r="332" spans="1:19" x14ac:dyDescent="0.25">
      <c r="A332" t="s">
        <v>9411</v>
      </c>
      <c r="B332" t="s">
        <v>4247</v>
      </c>
      <c r="C332" t="s">
        <v>4248</v>
      </c>
      <c r="D332" t="s">
        <v>4244</v>
      </c>
      <c r="E332" t="s">
        <v>7266</v>
      </c>
      <c r="M332" t="s">
        <v>9412</v>
      </c>
      <c r="R332" t="s">
        <v>9413</v>
      </c>
    </row>
    <row r="333" spans="1:19" x14ac:dyDescent="0.25">
      <c r="A333" t="s">
        <v>9414</v>
      </c>
      <c r="B333" t="s">
        <v>4249</v>
      </c>
      <c r="C333" t="s">
        <v>4250</v>
      </c>
      <c r="D333" t="s">
        <v>4244</v>
      </c>
      <c r="E333" t="s">
        <v>7266</v>
      </c>
      <c r="H333" t="s">
        <v>9415</v>
      </c>
      <c r="I333" t="s">
        <v>9416</v>
      </c>
      <c r="J333" t="s">
        <v>9417</v>
      </c>
      <c r="K333" t="s">
        <v>9418</v>
      </c>
      <c r="L333" t="s">
        <v>9419</v>
      </c>
      <c r="M333" t="s">
        <v>9420</v>
      </c>
      <c r="N333" t="s">
        <v>9421</v>
      </c>
      <c r="O333" t="s">
        <v>9422</v>
      </c>
      <c r="P333" t="s">
        <v>9423</v>
      </c>
      <c r="Q333" t="s">
        <v>9424</v>
      </c>
      <c r="R333" t="s">
        <v>9425</v>
      </c>
    </row>
    <row r="334" spans="1:19" x14ac:dyDescent="0.25">
      <c r="A334" t="s">
        <v>9426</v>
      </c>
      <c r="B334" t="s">
        <v>4251</v>
      </c>
      <c r="C334" t="s">
        <v>4252</v>
      </c>
      <c r="D334" t="s">
        <v>4244</v>
      </c>
      <c r="E334" t="s">
        <v>7266</v>
      </c>
      <c r="M334" t="s">
        <v>9427</v>
      </c>
      <c r="R334" t="s">
        <v>9428</v>
      </c>
    </row>
    <row r="335" spans="1:19" x14ac:dyDescent="0.25">
      <c r="A335" t="s">
        <v>9429</v>
      </c>
      <c r="B335" t="s">
        <v>4253</v>
      </c>
      <c r="C335" t="s">
        <v>4254</v>
      </c>
      <c r="D335" t="s">
        <v>4244</v>
      </c>
      <c r="E335" t="s">
        <v>7266</v>
      </c>
      <c r="M335" t="s">
        <v>9430</v>
      </c>
      <c r="R335" t="s">
        <v>9431</v>
      </c>
    </row>
    <row r="336" spans="1:19" x14ac:dyDescent="0.25">
      <c r="A336" t="s">
        <v>9432</v>
      </c>
      <c r="B336" t="s">
        <v>4255</v>
      </c>
      <c r="C336" t="s">
        <v>4256</v>
      </c>
      <c r="D336" t="s">
        <v>4257</v>
      </c>
      <c r="E336" t="s">
        <v>7266</v>
      </c>
      <c r="S336" t="s">
        <v>9433</v>
      </c>
    </row>
    <row r="337" spans="1:19" x14ac:dyDescent="0.25">
      <c r="A337" t="s">
        <v>9434</v>
      </c>
      <c r="B337" t="s">
        <v>4259</v>
      </c>
      <c r="C337" t="s">
        <v>4256</v>
      </c>
      <c r="D337" t="s">
        <v>4257</v>
      </c>
      <c r="E337" t="s">
        <v>7266</v>
      </c>
      <c r="H337" t="s">
        <v>9435</v>
      </c>
      <c r="I337" t="s">
        <v>9436</v>
      </c>
      <c r="J337" t="s">
        <v>9437</v>
      </c>
      <c r="K337" t="s">
        <v>9438</v>
      </c>
      <c r="L337" t="s">
        <v>9439</v>
      </c>
      <c r="M337" t="s">
        <v>9440</v>
      </c>
      <c r="N337" t="s">
        <v>9441</v>
      </c>
      <c r="O337" t="s">
        <v>9442</v>
      </c>
      <c r="P337" t="s">
        <v>9443</v>
      </c>
      <c r="Q337" t="s">
        <v>9444</v>
      </c>
      <c r="R337" t="s">
        <v>9445</v>
      </c>
    </row>
    <row r="338" spans="1:19" x14ac:dyDescent="0.25">
      <c r="A338" t="s">
        <v>9446</v>
      </c>
      <c r="B338" t="s">
        <v>4260</v>
      </c>
      <c r="C338" t="s">
        <v>4261</v>
      </c>
      <c r="D338" t="s">
        <v>4257</v>
      </c>
      <c r="E338" t="s">
        <v>7266</v>
      </c>
      <c r="M338" t="s">
        <v>9447</v>
      </c>
      <c r="R338" t="s">
        <v>9448</v>
      </c>
    </row>
    <row r="339" spans="1:19" x14ac:dyDescent="0.25">
      <c r="A339" t="s">
        <v>9449</v>
      </c>
      <c r="B339" t="s">
        <v>4262</v>
      </c>
      <c r="C339" t="s">
        <v>4263</v>
      </c>
      <c r="D339" t="s">
        <v>4257</v>
      </c>
      <c r="E339" t="s">
        <v>7266</v>
      </c>
      <c r="H339" t="s">
        <v>9450</v>
      </c>
      <c r="I339" t="s">
        <v>9451</v>
      </c>
      <c r="J339" t="s">
        <v>9452</v>
      </c>
      <c r="K339" t="s">
        <v>9453</v>
      </c>
      <c r="L339" t="s">
        <v>9454</v>
      </c>
      <c r="M339" t="s">
        <v>9455</v>
      </c>
      <c r="N339" t="s">
        <v>9456</v>
      </c>
      <c r="O339" t="s">
        <v>9457</v>
      </c>
      <c r="P339" t="s">
        <v>9458</v>
      </c>
      <c r="Q339" t="s">
        <v>9459</v>
      </c>
      <c r="R339" t="s">
        <v>9460</v>
      </c>
    </row>
    <row r="340" spans="1:19" x14ac:dyDescent="0.25">
      <c r="A340" t="s">
        <v>9461</v>
      </c>
      <c r="B340" t="s">
        <v>4264</v>
      </c>
      <c r="C340" t="s">
        <v>4265</v>
      </c>
      <c r="D340" t="s">
        <v>4257</v>
      </c>
      <c r="E340" t="s">
        <v>7266</v>
      </c>
      <c r="M340" t="s">
        <v>9462</v>
      </c>
      <c r="R340" t="s">
        <v>9463</v>
      </c>
    </row>
    <row r="341" spans="1:19" x14ac:dyDescent="0.25">
      <c r="A341" t="s">
        <v>9464</v>
      </c>
      <c r="B341" t="s">
        <v>4266</v>
      </c>
      <c r="C341" t="s">
        <v>4267</v>
      </c>
      <c r="D341" t="s">
        <v>4257</v>
      </c>
      <c r="E341" t="s">
        <v>7266</v>
      </c>
      <c r="M341" t="s">
        <v>9465</v>
      </c>
      <c r="R341" t="s">
        <v>9466</v>
      </c>
    </row>
    <row r="342" spans="1:19" x14ac:dyDescent="0.25">
      <c r="A342" t="s">
        <v>9467</v>
      </c>
      <c r="B342" t="s">
        <v>4268</v>
      </c>
      <c r="C342" t="s">
        <v>4269</v>
      </c>
      <c r="D342" t="s">
        <v>4270</v>
      </c>
      <c r="E342" t="s">
        <v>7266</v>
      </c>
      <c r="S342" t="s">
        <v>9468</v>
      </c>
    </row>
    <row r="343" spans="1:19" x14ac:dyDescent="0.25">
      <c r="A343" t="s">
        <v>9469</v>
      </c>
      <c r="B343" t="s">
        <v>4272</v>
      </c>
      <c r="C343" t="s">
        <v>4269</v>
      </c>
      <c r="D343" t="s">
        <v>4270</v>
      </c>
      <c r="E343" t="s">
        <v>7266</v>
      </c>
      <c r="H343" t="s">
        <v>9470</v>
      </c>
      <c r="I343" t="s">
        <v>9471</v>
      </c>
      <c r="J343" t="s">
        <v>9472</v>
      </c>
      <c r="K343" t="s">
        <v>9473</v>
      </c>
      <c r="L343" t="s">
        <v>9474</v>
      </c>
      <c r="M343" t="s">
        <v>9475</v>
      </c>
      <c r="N343" t="s">
        <v>9476</v>
      </c>
      <c r="O343" t="s">
        <v>9477</v>
      </c>
      <c r="P343" t="s">
        <v>9478</v>
      </c>
      <c r="Q343" t="s">
        <v>9479</v>
      </c>
      <c r="R343" t="s">
        <v>9480</v>
      </c>
    </row>
    <row r="344" spans="1:19" x14ac:dyDescent="0.25">
      <c r="A344" t="s">
        <v>9481</v>
      </c>
      <c r="B344" t="s">
        <v>4273</v>
      </c>
      <c r="C344" t="s">
        <v>4274</v>
      </c>
      <c r="D344" t="s">
        <v>4270</v>
      </c>
      <c r="E344" t="s">
        <v>7266</v>
      </c>
      <c r="M344" t="s">
        <v>9482</v>
      </c>
      <c r="R344" t="s">
        <v>9483</v>
      </c>
    </row>
    <row r="345" spans="1:19" x14ac:dyDescent="0.25">
      <c r="A345" t="s">
        <v>9484</v>
      </c>
      <c r="B345" t="s">
        <v>4275</v>
      </c>
      <c r="C345" t="s">
        <v>4276</v>
      </c>
      <c r="D345" t="s">
        <v>4270</v>
      </c>
      <c r="E345" t="s">
        <v>7266</v>
      </c>
      <c r="H345" t="s">
        <v>9485</v>
      </c>
      <c r="I345" t="s">
        <v>9486</v>
      </c>
      <c r="J345" t="s">
        <v>9487</v>
      </c>
      <c r="K345" t="s">
        <v>9488</v>
      </c>
      <c r="L345" t="s">
        <v>9489</v>
      </c>
      <c r="M345" t="s">
        <v>9490</v>
      </c>
      <c r="N345" t="s">
        <v>9491</v>
      </c>
      <c r="O345" t="s">
        <v>9492</v>
      </c>
      <c r="P345" t="s">
        <v>9493</v>
      </c>
      <c r="Q345" t="s">
        <v>9494</v>
      </c>
      <c r="R345" t="s">
        <v>9495</v>
      </c>
    </row>
    <row r="346" spans="1:19" x14ac:dyDescent="0.25">
      <c r="A346" t="s">
        <v>9496</v>
      </c>
      <c r="B346" t="s">
        <v>4277</v>
      </c>
      <c r="C346" t="s">
        <v>4278</v>
      </c>
      <c r="D346" t="s">
        <v>4270</v>
      </c>
      <c r="E346" t="s">
        <v>7266</v>
      </c>
      <c r="M346" t="s">
        <v>9497</v>
      </c>
      <c r="R346" t="s">
        <v>9498</v>
      </c>
    </row>
    <row r="347" spans="1:19" x14ac:dyDescent="0.25">
      <c r="A347" t="s">
        <v>9499</v>
      </c>
      <c r="B347" t="s">
        <v>4279</v>
      </c>
      <c r="C347" t="s">
        <v>4280</v>
      </c>
      <c r="D347" t="s">
        <v>4270</v>
      </c>
      <c r="E347" t="s">
        <v>7266</v>
      </c>
      <c r="M347" t="s">
        <v>9500</v>
      </c>
      <c r="R347" t="s">
        <v>9501</v>
      </c>
    </row>
    <row r="348" spans="1:19" x14ac:dyDescent="0.25">
      <c r="A348" t="s">
        <v>9502</v>
      </c>
      <c r="B348" t="s">
        <v>4281</v>
      </c>
      <c r="C348" t="s">
        <v>4282</v>
      </c>
      <c r="D348" t="s">
        <v>4283</v>
      </c>
      <c r="E348" t="s">
        <v>7266</v>
      </c>
      <c r="S348" t="s">
        <v>9503</v>
      </c>
    </row>
    <row r="349" spans="1:19" x14ac:dyDescent="0.25">
      <c r="A349" t="s">
        <v>9504</v>
      </c>
      <c r="B349" t="s">
        <v>4285</v>
      </c>
      <c r="C349" t="s">
        <v>4282</v>
      </c>
      <c r="D349" t="s">
        <v>4283</v>
      </c>
      <c r="E349" t="s">
        <v>7266</v>
      </c>
      <c r="H349" t="s">
        <v>9505</v>
      </c>
      <c r="I349" t="s">
        <v>9506</v>
      </c>
      <c r="J349" t="s">
        <v>9507</v>
      </c>
      <c r="K349" t="s">
        <v>9508</v>
      </c>
      <c r="L349" t="s">
        <v>9509</v>
      </c>
      <c r="M349" t="s">
        <v>9510</v>
      </c>
      <c r="N349" t="s">
        <v>9511</v>
      </c>
      <c r="O349" t="s">
        <v>9512</v>
      </c>
      <c r="P349" t="s">
        <v>9513</v>
      </c>
      <c r="Q349" t="s">
        <v>9514</v>
      </c>
      <c r="R349" t="s">
        <v>9515</v>
      </c>
    </row>
    <row r="350" spans="1:19" x14ac:dyDescent="0.25">
      <c r="A350" t="s">
        <v>9516</v>
      </c>
      <c r="B350" t="s">
        <v>4286</v>
      </c>
      <c r="C350" t="s">
        <v>4287</v>
      </c>
      <c r="D350" t="s">
        <v>4283</v>
      </c>
      <c r="E350" t="s">
        <v>7266</v>
      </c>
      <c r="M350" t="s">
        <v>9517</v>
      </c>
      <c r="R350" t="s">
        <v>9518</v>
      </c>
    </row>
    <row r="351" spans="1:19" x14ac:dyDescent="0.25">
      <c r="A351" t="s">
        <v>9519</v>
      </c>
      <c r="B351" t="s">
        <v>4288</v>
      </c>
      <c r="C351" t="s">
        <v>4289</v>
      </c>
      <c r="D351" t="s">
        <v>4283</v>
      </c>
      <c r="E351" t="s">
        <v>7266</v>
      </c>
      <c r="H351" t="s">
        <v>9520</v>
      </c>
      <c r="I351" t="s">
        <v>9521</v>
      </c>
      <c r="J351" t="s">
        <v>9522</v>
      </c>
      <c r="K351" t="s">
        <v>9523</v>
      </c>
      <c r="L351" t="s">
        <v>9524</v>
      </c>
      <c r="M351" t="s">
        <v>9525</v>
      </c>
      <c r="N351" t="s">
        <v>9526</v>
      </c>
      <c r="O351" t="s">
        <v>9527</v>
      </c>
      <c r="P351" t="s">
        <v>9528</v>
      </c>
      <c r="Q351" t="s">
        <v>9529</v>
      </c>
      <c r="R351" t="s">
        <v>9530</v>
      </c>
    </row>
    <row r="352" spans="1:19" x14ac:dyDescent="0.25">
      <c r="A352" t="s">
        <v>9531</v>
      </c>
      <c r="B352" t="s">
        <v>4290</v>
      </c>
      <c r="C352" t="s">
        <v>4291</v>
      </c>
      <c r="D352" t="s">
        <v>4283</v>
      </c>
      <c r="E352" t="s">
        <v>7266</v>
      </c>
      <c r="M352" t="s">
        <v>9532</v>
      </c>
      <c r="R352" t="s">
        <v>9533</v>
      </c>
    </row>
    <row r="353" spans="1:19" x14ac:dyDescent="0.25">
      <c r="A353" t="s">
        <v>9534</v>
      </c>
      <c r="B353" t="s">
        <v>4292</v>
      </c>
      <c r="C353" t="s">
        <v>4293</v>
      </c>
      <c r="D353" t="s">
        <v>4283</v>
      </c>
      <c r="E353" t="s">
        <v>7266</v>
      </c>
      <c r="M353" t="s">
        <v>9535</v>
      </c>
      <c r="R353" t="s">
        <v>9536</v>
      </c>
    </row>
    <row r="354" spans="1:19" x14ac:dyDescent="0.25">
      <c r="A354" t="s">
        <v>9537</v>
      </c>
      <c r="B354" t="s">
        <v>4294</v>
      </c>
      <c r="C354" t="s">
        <v>4295</v>
      </c>
      <c r="D354" t="s">
        <v>4296</v>
      </c>
      <c r="E354" t="s">
        <v>7266</v>
      </c>
      <c r="S354" t="s">
        <v>9538</v>
      </c>
    </row>
    <row r="355" spans="1:19" x14ac:dyDescent="0.25">
      <c r="A355" t="s">
        <v>9539</v>
      </c>
      <c r="B355" t="s">
        <v>4298</v>
      </c>
      <c r="C355" t="s">
        <v>4295</v>
      </c>
      <c r="D355" t="s">
        <v>4296</v>
      </c>
      <c r="E355" t="s">
        <v>7266</v>
      </c>
      <c r="H355" t="s">
        <v>9540</v>
      </c>
      <c r="I355" t="s">
        <v>9541</v>
      </c>
      <c r="J355" t="s">
        <v>9542</v>
      </c>
      <c r="K355" t="s">
        <v>9543</v>
      </c>
      <c r="L355" t="s">
        <v>9544</v>
      </c>
      <c r="M355" t="s">
        <v>9545</v>
      </c>
      <c r="N355" t="s">
        <v>9546</v>
      </c>
      <c r="O355" t="s">
        <v>9547</v>
      </c>
      <c r="P355" t="s">
        <v>9548</v>
      </c>
      <c r="Q355" t="s">
        <v>9549</v>
      </c>
      <c r="R355" t="s">
        <v>9550</v>
      </c>
    </row>
    <row r="356" spans="1:19" x14ac:dyDescent="0.25">
      <c r="A356" t="s">
        <v>9551</v>
      </c>
      <c r="B356" t="s">
        <v>4299</v>
      </c>
      <c r="C356" t="s">
        <v>4300</v>
      </c>
      <c r="D356" t="s">
        <v>4296</v>
      </c>
      <c r="E356" t="s">
        <v>7266</v>
      </c>
      <c r="M356" t="s">
        <v>9552</v>
      </c>
      <c r="R356" t="s">
        <v>9553</v>
      </c>
    </row>
    <row r="357" spans="1:19" x14ac:dyDescent="0.25">
      <c r="A357" t="s">
        <v>9554</v>
      </c>
      <c r="B357" t="s">
        <v>4301</v>
      </c>
      <c r="C357" t="s">
        <v>4302</v>
      </c>
      <c r="D357" t="s">
        <v>4296</v>
      </c>
      <c r="E357" t="s">
        <v>7266</v>
      </c>
      <c r="H357" t="s">
        <v>9555</v>
      </c>
      <c r="I357" t="s">
        <v>9556</v>
      </c>
      <c r="J357" t="s">
        <v>9557</v>
      </c>
      <c r="K357" t="s">
        <v>9558</v>
      </c>
      <c r="L357" t="s">
        <v>9559</v>
      </c>
      <c r="M357" t="s">
        <v>9560</v>
      </c>
      <c r="N357" t="s">
        <v>9561</v>
      </c>
      <c r="O357" t="s">
        <v>9562</v>
      </c>
      <c r="P357" t="s">
        <v>9563</v>
      </c>
      <c r="Q357" t="s">
        <v>9564</v>
      </c>
      <c r="R357" t="s">
        <v>9565</v>
      </c>
    </row>
    <row r="358" spans="1:19" x14ac:dyDescent="0.25">
      <c r="A358" t="s">
        <v>9566</v>
      </c>
      <c r="B358" t="s">
        <v>4303</v>
      </c>
      <c r="C358" t="s">
        <v>4304</v>
      </c>
      <c r="D358" t="s">
        <v>4296</v>
      </c>
      <c r="E358" t="s">
        <v>7266</v>
      </c>
      <c r="M358" t="s">
        <v>9567</v>
      </c>
      <c r="R358" t="s">
        <v>9568</v>
      </c>
    </row>
    <row r="359" spans="1:19" x14ac:dyDescent="0.25">
      <c r="A359" t="s">
        <v>9569</v>
      </c>
      <c r="B359" t="s">
        <v>4305</v>
      </c>
      <c r="C359" t="s">
        <v>4306</v>
      </c>
      <c r="D359" t="s">
        <v>4296</v>
      </c>
      <c r="E359" t="s">
        <v>7266</v>
      </c>
      <c r="M359" t="s">
        <v>9570</v>
      </c>
      <c r="R359" t="s">
        <v>9571</v>
      </c>
    </row>
    <row r="360" spans="1:19" x14ac:dyDescent="0.25">
      <c r="A360" t="s">
        <v>9572</v>
      </c>
      <c r="B360" t="s">
        <v>4307</v>
      </c>
      <c r="C360" t="s">
        <v>4308</v>
      </c>
      <c r="D360" t="s">
        <v>4309</v>
      </c>
      <c r="E360" t="s">
        <v>7266</v>
      </c>
      <c r="S360" t="s">
        <v>9573</v>
      </c>
    </row>
    <row r="361" spans="1:19" x14ac:dyDescent="0.25">
      <c r="A361" t="s">
        <v>9574</v>
      </c>
      <c r="B361" t="s">
        <v>4311</v>
      </c>
      <c r="C361" t="s">
        <v>4308</v>
      </c>
      <c r="D361" t="s">
        <v>4309</v>
      </c>
      <c r="E361" t="s">
        <v>7266</v>
      </c>
      <c r="H361" t="s">
        <v>9575</v>
      </c>
      <c r="I361" t="s">
        <v>9576</v>
      </c>
      <c r="J361" t="s">
        <v>9577</v>
      </c>
      <c r="K361" t="s">
        <v>9578</v>
      </c>
      <c r="L361" t="s">
        <v>9579</v>
      </c>
      <c r="M361" t="s">
        <v>9580</v>
      </c>
      <c r="N361" t="s">
        <v>9581</v>
      </c>
      <c r="O361" t="s">
        <v>9582</v>
      </c>
      <c r="P361" t="s">
        <v>9583</v>
      </c>
      <c r="Q361" t="s">
        <v>9584</v>
      </c>
      <c r="R361" t="s">
        <v>9585</v>
      </c>
    </row>
    <row r="362" spans="1:19" x14ac:dyDescent="0.25">
      <c r="A362" t="s">
        <v>9586</v>
      </c>
      <c r="B362" t="s">
        <v>4312</v>
      </c>
      <c r="C362" t="s">
        <v>4313</v>
      </c>
      <c r="D362" t="s">
        <v>4309</v>
      </c>
      <c r="E362" t="s">
        <v>7266</v>
      </c>
      <c r="M362" t="s">
        <v>9587</v>
      </c>
      <c r="R362" t="s">
        <v>9588</v>
      </c>
    </row>
    <row r="363" spans="1:19" x14ac:dyDescent="0.25">
      <c r="A363" t="s">
        <v>9589</v>
      </c>
      <c r="B363" t="s">
        <v>4314</v>
      </c>
      <c r="C363" t="s">
        <v>4315</v>
      </c>
      <c r="D363" t="s">
        <v>4309</v>
      </c>
      <c r="E363" t="s">
        <v>7266</v>
      </c>
      <c r="H363" t="s">
        <v>9590</v>
      </c>
      <c r="I363" t="s">
        <v>9591</v>
      </c>
      <c r="J363" t="s">
        <v>9592</v>
      </c>
      <c r="K363" t="s">
        <v>9593</v>
      </c>
      <c r="L363" t="s">
        <v>9594</v>
      </c>
      <c r="M363" t="s">
        <v>9595</v>
      </c>
      <c r="N363" t="s">
        <v>9596</v>
      </c>
      <c r="O363" t="s">
        <v>9597</v>
      </c>
      <c r="P363" t="s">
        <v>9598</v>
      </c>
      <c r="Q363" t="s">
        <v>9599</v>
      </c>
      <c r="R363" t="s">
        <v>9600</v>
      </c>
    </row>
    <row r="364" spans="1:19" x14ac:dyDescent="0.25">
      <c r="A364" t="s">
        <v>9601</v>
      </c>
      <c r="B364" t="s">
        <v>4316</v>
      </c>
      <c r="C364" t="s">
        <v>4317</v>
      </c>
      <c r="D364" t="s">
        <v>4309</v>
      </c>
      <c r="E364" t="s">
        <v>7266</v>
      </c>
      <c r="M364" t="s">
        <v>9602</v>
      </c>
      <c r="R364" t="s">
        <v>9603</v>
      </c>
    </row>
    <row r="365" spans="1:19" x14ac:dyDescent="0.25">
      <c r="A365" t="s">
        <v>9604</v>
      </c>
      <c r="B365" t="s">
        <v>4318</v>
      </c>
      <c r="C365" t="s">
        <v>4319</v>
      </c>
      <c r="D365" t="s">
        <v>4309</v>
      </c>
      <c r="E365" t="s">
        <v>7266</v>
      </c>
      <c r="M365" t="s">
        <v>9605</v>
      </c>
      <c r="R365" t="s">
        <v>9606</v>
      </c>
    </row>
    <row r="366" spans="1:19" x14ac:dyDescent="0.25">
      <c r="A366" t="s">
        <v>9607</v>
      </c>
      <c r="B366" t="s">
        <v>4320</v>
      </c>
      <c r="C366" t="s">
        <v>4321</v>
      </c>
      <c r="D366" t="s">
        <v>4322</v>
      </c>
      <c r="E366" t="s">
        <v>7266</v>
      </c>
      <c r="S366" t="s">
        <v>9608</v>
      </c>
    </row>
    <row r="367" spans="1:19" x14ac:dyDescent="0.25">
      <c r="A367" t="s">
        <v>9609</v>
      </c>
      <c r="B367" t="s">
        <v>4324</v>
      </c>
      <c r="C367" t="s">
        <v>4321</v>
      </c>
      <c r="D367" t="s">
        <v>4322</v>
      </c>
      <c r="E367" t="s">
        <v>7266</v>
      </c>
      <c r="H367" t="s">
        <v>9610</v>
      </c>
      <c r="I367" t="s">
        <v>9611</v>
      </c>
      <c r="J367" t="s">
        <v>9612</v>
      </c>
      <c r="K367" t="s">
        <v>9613</v>
      </c>
      <c r="L367" t="s">
        <v>9614</v>
      </c>
      <c r="M367" t="s">
        <v>9615</v>
      </c>
      <c r="N367" t="s">
        <v>9616</v>
      </c>
      <c r="O367" t="s">
        <v>9617</v>
      </c>
      <c r="P367" t="s">
        <v>9618</v>
      </c>
      <c r="Q367" t="s">
        <v>9619</v>
      </c>
      <c r="R367" t="s">
        <v>9620</v>
      </c>
    </row>
    <row r="368" spans="1:19" x14ac:dyDescent="0.25">
      <c r="A368" t="s">
        <v>9621</v>
      </c>
      <c r="B368" t="s">
        <v>4325</v>
      </c>
      <c r="C368" t="s">
        <v>4326</v>
      </c>
      <c r="D368" t="s">
        <v>4322</v>
      </c>
      <c r="E368" t="s">
        <v>7266</v>
      </c>
      <c r="M368" t="s">
        <v>9622</v>
      </c>
      <c r="R368" t="s">
        <v>9623</v>
      </c>
    </row>
    <row r="369" spans="1:19" x14ac:dyDescent="0.25">
      <c r="A369" t="s">
        <v>9624</v>
      </c>
      <c r="B369" t="s">
        <v>4327</v>
      </c>
      <c r="C369" t="s">
        <v>4328</v>
      </c>
      <c r="D369" t="s">
        <v>4322</v>
      </c>
      <c r="E369" t="s">
        <v>7266</v>
      </c>
      <c r="H369" t="s">
        <v>9625</v>
      </c>
      <c r="I369" t="s">
        <v>9626</v>
      </c>
      <c r="J369" t="s">
        <v>9627</v>
      </c>
      <c r="K369" t="s">
        <v>9628</v>
      </c>
      <c r="L369" t="s">
        <v>9629</v>
      </c>
      <c r="M369" t="s">
        <v>9630</v>
      </c>
      <c r="N369" t="s">
        <v>9631</v>
      </c>
      <c r="O369" t="s">
        <v>9632</v>
      </c>
      <c r="P369" t="s">
        <v>9633</v>
      </c>
      <c r="Q369" t="s">
        <v>9634</v>
      </c>
      <c r="R369" t="s">
        <v>9635</v>
      </c>
    </row>
    <row r="370" spans="1:19" x14ac:dyDescent="0.25">
      <c r="A370" t="s">
        <v>9636</v>
      </c>
      <c r="B370" t="s">
        <v>4329</v>
      </c>
      <c r="C370" t="s">
        <v>4330</v>
      </c>
      <c r="D370" t="s">
        <v>4322</v>
      </c>
      <c r="E370" t="s">
        <v>7266</v>
      </c>
      <c r="M370" t="s">
        <v>9637</v>
      </c>
      <c r="R370" t="s">
        <v>9638</v>
      </c>
    </row>
    <row r="371" spans="1:19" x14ac:dyDescent="0.25">
      <c r="A371" t="s">
        <v>9639</v>
      </c>
      <c r="B371" t="s">
        <v>4331</v>
      </c>
      <c r="C371" t="s">
        <v>4332</v>
      </c>
      <c r="D371" t="s">
        <v>4322</v>
      </c>
      <c r="E371" t="s">
        <v>7266</v>
      </c>
      <c r="M371" t="s">
        <v>9640</v>
      </c>
      <c r="R371" t="s">
        <v>9641</v>
      </c>
    </row>
    <row r="372" spans="1:19" x14ac:dyDescent="0.25">
      <c r="A372" t="s">
        <v>9642</v>
      </c>
      <c r="B372" t="s">
        <v>4333</v>
      </c>
      <c r="C372" t="s">
        <v>4334</v>
      </c>
      <c r="D372" t="s">
        <v>4335</v>
      </c>
      <c r="E372" t="s">
        <v>7266</v>
      </c>
      <c r="S372" t="s">
        <v>9643</v>
      </c>
    </row>
    <row r="373" spans="1:19" x14ac:dyDescent="0.25">
      <c r="A373" t="s">
        <v>9644</v>
      </c>
      <c r="B373" t="s">
        <v>4337</v>
      </c>
      <c r="C373" t="s">
        <v>4334</v>
      </c>
      <c r="D373" t="s">
        <v>4335</v>
      </c>
      <c r="E373" t="s">
        <v>7266</v>
      </c>
      <c r="H373" t="s">
        <v>9645</v>
      </c>
      <c r="I373" t="s">
        <v>9646</v>
      </c>
      <c r="J373" t="s">
        <v>9647</v>
      </c>
      <c r="K373" t="s">
        <v>9648</v>
      </c>
      <c r="L373" t="s">
        <v>9649</v>
      </c>
      <c r="M373" t="s">
        <v>9650</v>
      </c>
      <c r="N373" t="s">
        <v>9651</v>
      </c>
      <c r="O373" t="s">
        <v>9652</v>
      </c>
      <c r="P373" t="s">
        <v>9653</v>
      </c>
      <c r="Q373" t="s">
        <v>9654</v>
      </c>
      <c r="R373" t="s">
        <v>9655</v>
      </c>
    </row>
    <row r="374" spans="1:19" x14ac:dyDescent="0.25">
      <c r="A374" t="s">
        <v>9656</v>
      </c>
      <c r="B374" t="s">
        <v>4338</v>
      </c>
      <c r="C374" t="s">
        <v>4339</v>
      </c>
      <c r="D374" t="s">
        <v>4335</v>
      </c>
      <c r="E374" t="s">
        <v>7266</v>
      </c>
      <c r="M374" t="s">
        <v>9657</v>
      </c>
      <c r="R374" t="s">
        <v>9658</v>
      </c>
    </row>
    <row r="375" spans="1:19" x14ac:dyDescent="0.25">
      <c r="A375" t="s">
        <v>9659</v>
      </c>
      <c r="B375" t="s">
        <v>4340</v>
      </c>
      <c r="C375" t="s">
        <v>4341</v>
      </c>
      <c r="D375" t="s">
        <v>4335</v>
      </c>
      <c r="E375" t="s">
        <v>7266</v>
      </c>
      <c r="H375" t="s">
        <v>9660</v>
      </c>
      <c r="I375" t="s">
        <v>9661</v>
      </c>
      <c r="J375" t="s">
        <v>9662</v>
      </c>
      <c r="K375" t="s">
        <v>9663</v>
      </c>
      <c r="L375" t="s">
        <v>9664</v>
      </c>
      <c r="M375" t="s">
        <v>9665</v>
      </c>
      <c r="N375" t="s">
        <v>9666</v>
      </c>
      <c r="O375" t="s">
        <v>9667</v>
      </c>
      <c r="P375" t="s">
        <v>9668</v>
      </c>
      <c r="Q375" t="s">
        <v>9669</v>
      </c>
      <c r="R375" t="s">
        <v>9670</v>
      </c>
    </row>
    <row r="376" spans="1:19" x14ac:dyDescent="0.25">
      <c r="A376" t="s">
        <v>9671</v>
      </c>
      <c r="B376" t="s">
        <v>4342</v>
      </c>
      <c r="C376" t="s">
        <v>4343</v>
      </c>
      <c r="D376" t="s">
        <v>4335</v>
      </c>
      <c r="E376" t="s">
        <v>7266</v>
      </c>
      <c r="M376" t="s">
        <v>9672</v>
      </c>
      <c r="R376" t="s">
        <v>9673</v>
      </c>
    </row>
    <row r="377" spans="1:19" x14ac:dyDescent="0.25">
      <c r="A377" t="s">
        <v>9674</v>
      </c>
      <c r="B377" t="s">
        <v>4344</v>
      </c>
      <c r="C377" t="s">
        <v>4345</v>
      </c>
      <c r="D377" t="s">
        <v>4335</v>
      </c>
      <c r="E377" t="s">
        <v>7266</v>
      </c>
      <c r="M377" t="s">
        <v>9675</v>
      </c>
      <c r="R377" t="s">
        <v>9676</v>
      </c>
    </row>
    <row r="378" spans="1:19" x14ac:dyDescent="0.25">
      <c r="A378" t="s">
        <v>9677</v>
      </c>
      <c r="B378" t="s">
        <v>4346</v>
      </c>
      <c r="C378" t="s">
        <v>4347</v>
      </c>
      <c r="D378" t="s">
        <v>4348</v>
      </c>
      <c r="E378" t="s">
        <v>7266</v>
      </c>
      <c r="S378" t="s">
        <v>9678</v>
      </c>
    </row>
    <row r="379" spans="1:19" x14ac:dyDescent="0.25">
      <c r="A379" t="s">
        <v>9679</v>
      </c>
      <c r="B379" t="s">
        <v>4350</v>
      </c>
      <c r="C379" t="s">
        <v>4347</v>
      </c>
      <c r="D379" t="s">
        <v>4348</v>
      </c>
      <c r="E379" t="s">
        <v>7266</v>
      </c>
      <c r="H379" t="s">
        <v>9680</v>
      </c>
      <c r="I379" t="s">
        <v>9681</v>
      </c>
      <c r="J379" t="s">
        <v>9682</v>
      </c>
      <c r="K379" t="s">
        <v>9683</v>
      </c>
      <c r="L379" t="s">
        <v>9684</v>
      </c>
      <c r="M379" t="s">
        <v>9685</v>
      </c>
      <c r="N379" t="s">
        <v>9686</v>
      </c>
      <c r="O379" t="s">
        <v>9687</v>
      </c>
      <c r="P379" t="s">
        <v>9688</v>
      </c>
      <c r="Q379" t="s">
        <v>9689</v>
      </c>
      <c r="R379" t="s">
        <v>9690</v>
      </c>
    </row>
    <row r="380" spans="1:19" x14ac:dyDescent="0.25">
      <c r="A380" t="s">
        <v>9691</v>
      </c>
      <c r="B380" t="s">
        <v>4351</v>
      </c>
      <c r="C380" t="s">
        <v>4352</v>
      </c>
      <c r="D380" t="s">
        <v>4348</v>
      </c>
      <c r="E380" t="s">
        <v>7266</v>
      </c>
      <c r="M380" t="s">
        <v>9692</v>
      </c>
      <c r="R380" t="s">
        <v>9693</v>
      </c>
    </row>
    <row r="381" spans="1:19" x14ac:dyDescent="0.25">
      <c r="A381" t="s">
        <v>9694</v>
      </c>
      <c r="B381" t="s">
        <v>4353</v>
      </c>
      <c r="C381" t="s">
        <v>4354</v>
      </c>
      <c r="D381" t="s">
        <v>4348</v>
      </c>
      <c r="E381" t="s">
        <v>7266</v>
      </c>
      <c r="H381" t="s">
        <v>9695</v>
      </c>
      <c r="I381" t="s">
        <v>9696</v>
      </c>
      <c r="J381" t="s">
        <v>9697</v>
      </c>
      <c r="K381" t="s">
        <v>9698</v>
      </c>
      <c r="L381" t="s">
        <v>9699</v>
      </c>
      <c r="M381" t="s">
        <v>9700</v>
      </c>
      <c r="N381" t="s">
        <v>9701</v>
      </c>
      <c r="O381" t="s">
        <v>9702</v>
      </c>
      <c r="P381" t="s">
        <v>9703</v>
      </c>
      <c r="Q381" t="s">
        <v>9704</v>
      </c>
      <c r="R381" t="s">
        <v>9705</v>
      </c>
    </row>
    <row r="382" spans="1:19" x14ac:dyDescent="0.25">
      <c r="A382" t="s">
        <v>9706</v>
      </c>
      <c r="B382" t="s">
        <v>4355</v>
      </c>
      <c r="C382" t="s">
        <v>4356</v>
      </c>
      <c r="D382" t="s">
        <v>4348</v>
      </c>
      <c r="E382" t="s">
        <v>7266</v>
      </c>
      <c r="M382" t="s">
        <v>9707</v>
      </c>
      <c r="R382" t="s">
        <v>9708</v>
      </c>
    </row>
    <row r="383" spans="1:19" x14ac:dyDescent="0.25">
      <c r="A383" t="s">
        <v>9709</v>
      </c>
      <c r="B383" t="s">
        <v>4357</v>
      </c>
      <c r="C383" t="s">
        <v>4358</v>
      </c>
      <c r="D383" t="s">
        <v>4348</v>
      </c>
      <c r="E383" t="s">
        <v>7266</v>
      </c>
      <c r="M383" t="s">
        <v>9710</v>
      </c>
      <c r="R383" t="s">
        <v>9711</v>
      </c>
    </row>
    <row r="384" spans="1:19" x14ac:dyDescent="0.25">
      <c r="A384" t="s">
        <v>9712</v>
      </c>
      <c r="B384" t="s">
        <v>4359</v>
      </c>
      <c r="C384" t="s">
        <v>4360</v>
      </c>
      <c r="D384" t="s">
        <v>4361</v>
      </c>
      <c r="E384" t="s">
        <v>7266</v>
      </c>
      <c r="S384" t="s">
        <v>9713</v>
      </c>
    </row>
    <row r="385" spans="1:19" x14ac:dyDescent="0.25">
      <c r="A385" t="s">
        <v>9714</v>
      </c>
      <c r="B385" t="s">
        <v>4363</v>
      </c>
      <c r="C385" t="s">
        <v>4360</v>
      </c>
      <c r="D385" t="s">
        <v>4361</v>
      </c>
      <c r="E385" t="s">
        <v>7266</v>
      </c>
      <c r="H385" t="s">
        <v>9715</v>
      </c>
      <c r="I385" t="s">
        <v>9716</v>
      </c>
      <c r="J385" t="s">
        <v>9717</v>
      </c>
      <c r="K385" t="s">
        <v>9718</v>
      </c>
      <c r="L385" t="s">
        <v>9719</v>
      </c>
      <c r="M385" t="s">
        <v>9720</v>
      </c>
      <c r="N385" t="s">
        <v>9721</v>
      </c>
      <c r="O385" t="s">
        <v>9722</v>
      </c>
      <c r="P385" t="s">
        <v>9723</v>
      </c>
      <c r="Q385" t="s">
        <v>9724</v>
      </c>
      <c r="R385" t="s">
        <v>9725</v>
      </c>
    </row>
    <row r="386" spans="1:19" x14ac:dyDescent="0.25">
      <c r="A386" t="s">
        <v>9726</v>
      </c>
      <c r="B386" t="s">
        <v>4364</v>
      </c>
      <c r="C386" t="s">
        <v>4365</v>
      </c>
      <c r="D386" t="s">
        <v>4361</v>
      </c>
      <c r="E386" t="s">
        <v>7266</v>
      </c>
      <c r="M386" t="s">
        <v>9727</v>
      </c>
      <c r="R386" t="s">
        <v>9728</v>
      </c>
    </row>
    <row r="387" spans="1:19" x14ac:dyDescent="0.25">
      <c r="A387" t="s">
        <v>9729</v>
      </c>
      <c r="B387" t="s">
        <v>4366</v>
      </c>
      <c r="C387" t="s">
        <v>4367</v>
      </c>
      <c r="D387" t="s">
        <v>4361</v>
      </c>
      <c r="E387" t="s">
        <v>7266</v>
      </c>
      <c r="H387" t="s">
        <v>9730</v>
      </c>
      <c r="I387" t="s">
        <v>9731</v>
      </c>
      <c r="J387" t="s">
        <v>9732</v>
      </c>
      <c r="K387" t="s">
        <v>9733</v>
      </c>
      <c r="L387" t="s">
        <v>9734</v>
      </c>
      <c r="M387" t="s">
        <v>9735</v>
      </c>
      <c r="N387" t="s">
        <v>9736</v>
      </c>
      <c r="O387" t="s">
        <v>9737</v>
      </c>
      <c r="P387" t="s">
        <v>9738</v>
      </c>
      <c r="Q387" t="s">
        <v>9739</v>
      </c>
      <c r="R387" t="s">
        <v>9740</v>
      </c>
    </row>
    <row r="388" spans="1:19" x14ac:dyDescent="0.25">
      <c r="A388" t="s">
        <v>9741</v>
      </c>
      <c r="B388" t="s">
        <v>4368</v>
      </c>
      <c r="C388" t="s">
        <v>4369</v>
      </c>
      <c r="D388" t="s">
        <v>4361</v>
      </c>
      <c r="E388" t="s">
        <v>7266</v>
      </c>
      <c r="M388" t="s">
        <v>9742</v>
      </c>
      <c r="R388" t="s">
        <v>9743</v>
      </c>
    </row>
    <row r="389" spans="1:19" x14ac:dyDescent="0.25">
      <c r="A389" t="s">
        <v>9744</v>
      </c>
      <c r="B389" t="s">
        <v>4370</v>
      </c>
      <c r="C389" t="s">
        <v>4371</v>
      </c>
      <c r="D389" t="s">
        <v>4361</v>
      </c>
      <c r="E389" t="s">
        <v>7266</v>
      </c>
      <c r="M389" t="s">
        <v>9745</v>
      </c>
      <c r="R389" t="s">
        <v>9746</v>
      </c>
    </row>
    <row r="390" spans="1:19" x14ac:dyDescent="0.25">
      <c r="A390" t="s">
        <v>9747</v>
      </c>
      <c r="B390" t="s">
        <v>4372</v>
      </c>
      <c r="C390" t="s">
        <v>4373</v>
      </c>
      <c r="D390" t="s">
        <v>4374</v>
      </c>
      <c r="E390" t="s">
        <v>7266</v>
      </c>
      <c r="S390" t="s">
        <v>9748</v>
      </c>
    </row>
    <row r="391" spans="1:19" x14ac:dyDescent="0.25">
      <c r="A391" t="s">
        <v>9749</v>
      </c>
      <c r="B391" t="s">
        <v>4376</v>
      </c>
      <c r="C391" t="s">
        <v>4373</v>
      </c>
      <c r="D391" t="s">
        <v>4374</v>
      </c>
      <c r="E391" t="s">
        <v>7266</v>
      </c>
      <c r="H391" t="s">
        <v>9750</v>
      </c>
      <c r="I391" t="s">
        <v>9751</v>
      </c>
      <c r="J391" t="s">
        <v>9752</v>
      </c>
      <c r="K391" t="s">
        <v>9753</v>
      </c>
      <c r="L391" t="s">
        <v>9754</v>
      </c>
      <c r="M391" t="s">
        <v>9755</v>
      </c>
      <c r="N391" t="s">
        <v>9756</v>
      </c>
      <c r="O391" t="s">
        <v>9757</v>
      </c>
      <c r="P391" t="s">
        <v>9758</v>
      </c>
      <c r="Q391" t="s">
        <v>9759</v>
      </c>
      <c r="R391" t="s">
        <v>9760</v>
      </c>
    </row>
    <row r="392" spans="1:19" x14ac:dyDescent="0.25">
      <c r="A392" t="s">
        <v>9761</v>
      </c>
      <c r="B392" t="s">
        <v>4377</v>
      </c>
      <c r="C392" t="s">
        <v>4378</v>
      </c>
      <c r="D392" t="s">
        <v>4374</v>
      </c>
      <c r="E392" t="s">
        <v>7266</v>
      </c>
      <c r="M392" t="s">
        <v>9762</v>
      </c>
      <c r="R392" t="s">
        <v>9763</v>
      </c>
    </row>
    <row r="393" spans="1:19" x14ac:dyDescent="0.25">
      <c r="A393" t="s">
        <v>9764</v>
      </c>
      <c r="B393" t="s">
        <v>4379</v>
      </c>
      <c r="C393" t="s">
        <v>4380</v>
      </c>
      <c r="D393" t="s">
        <v>4374</v>
      </c>
      <c r="E393" t="s">
        <v>7266</v>
      </c>
      <c r="H393" t="s">
        <v>9765</v>
      </c>
      <c r="I393" t="s">
        <v>9766</v>
      </c>
      <c r="J393" t="s">
        <v>9767</v>
      </c>
      <c r="K393" t="s">
        <v>9768</v>
      </c>
      <c r="L393" t="s">
        <v>9769</v>
      </c>
      <c r="M393" t="s">
        <v>9770</v>
      </c>
      <c r="N393" t="s">
        <v>9771</v>
      </c>
      <c r="O393" t="s">
        <v>9772</v>
      </c>
      <c r="P393" t="s">
        <v>9773</v>
      </c>
      <c r="Q393" t="s">
        <v>9774</v>
      </c>
      <c r="R393" t="s">
        <v>9775</v>
      </c>
    </row>
    <row r="394" spans="1:19" x14ac:dyDescent="0.25">
      <c r="A394" t="s">
        <v>9776</v>
      </c>
      <c r="B394" t="s">
        <v>4381</v>
      </c>
      <c r="C394" t="s">
        <v>4382</v>
      </c>
      <c r="D394" t="s">
        <v>4374</v>
      </c>
      <c r="E394" t="s">
        <v>7266</v>
      </c>
      <c r="M394" t="s">
        <v>9777</v>
      </c>
      <c r="R394" t="s">
        <v>9778</v>
      </c>
    </row>
    <row r="395" spans="1:19" x14ac:dyDescent="0.25">
      <c r="A395" t="s">
        <v>9779</v>
      </c>
      <c r="B395" t="s">
        <v>4383</v>
      </c>
      <c r="C395" t="s">
        <v>4384</v>
      </c>
      <c r="D395" t="s">
        <v>4374</v>
      </c>
      <c r="E395" t="s">
        <v>7266</v>
      </c>
      <c r="M395" t="s">
        <v>9780</v>
      </c>
      <c r="R395" t="s">
        <v>9781</v>
      </c>
    </row>
    <row r="396" spans="1:19" x14ac:dyDescent="0.25">
      <c r="A396" t="s">
        <v>9782</v>
      </c>
      <c r="B396" t="s">
        <v>4385</v>
      </c>
      <c r="C396" t="s">
        <v>4386</v>
      </c>
      <c r="D396" t="s">
        <v>4387</v>
      </c>
      <c r="E396" t="s">
        <v>7266</v>
      </c>
      <c r="S396" t="s">
        <v>9783</v>
      </c>
    </row>
    <row r="397" spans="1:19" x14ac:dyDescent="0.25">
      <c r="A397" t="s">
        <v>9784</v>
      </c>
      <c r="B397" t="s">
        <v>4389</v>
      </c>
      <c r="C397" t="s">
        <v>4386</v>
      </c>
      <c r="D397" t="s">
        <v>4387</v>
      </c>
      <c r="E397" t="s">
        <v>7266</v>
      </c>
      <c r="H397" t="s">
        <v>9785</v>
      </c>
      <c r="I397" t="s">
        <v>9786</v>
      </c>
      <c r="J397" t="s">
        <v>9787</v>
      </c>
      <c r="K397" t="s">
        <v>9788</v>
      </c>
      <c r="L397" t="s">
        <v>9789</v>
      </c>
      <c r="M397" t="s">
        <v>9790</v>
      </c>
      <c r="N397" t="s">
        <v>9791</v>
      </c>
      <c r="O397" t="s">
        <v>9792</v>
      </c>
      <c r="P397" t="s">
        <v>9793</v>
      </c>
      <c r="Q397" t="s">
        <v>9794</v>
      </c>
      <c r="R397" t="s">
        <v>9795</v>
      </c>
    </row>
    <row r="398" spans="1:19" x14ac:dyDescent="0.25">
      <c r="A398" t="s">
        <v>9796</v>
      </c>
      <c r="B398" t="s">
        <v>4390</v>
      </c>
      <c r="C398" t="s">
        <v>4391</v>
      </c>
      <c r="D398" t="s">
        <v>4387</v>
      </c>
      <c r="E398" t="s">
        <v>7266</v>
      </c>
      <c r="M398" t="s">
        <v>9797</v>
      </c>
      <c r="R398" t="s">
        <v>9798</v>
      </c>
    </row>
    <row r="399" spans="1:19" x14ac:dyDescent="0.25">
      <c r="A399" t="s">
        <v>9799</v>
      </c>
      <c r="B399" t="s">
        <v>4392</v>
      </c>
      <c r="C399" t="s">
        <v>4393</v>
      </c>
      <c r="D399" t="s">
        <v>4387</v>
      </c>
      <c r="E399" t="s">
        <v>7266</v>
      </c>
      <c r="H399" t="s">
        <v>9800</v>
      </c>
      <c r="I399" t="s">
        <v>9801</v>
      </c>
      <c r="J399" t="s">
        <v>9802</v>
      </c>
      <c r="K399" t="s">
        <v>9803</v>
      </c>
      <c r="L399" t="s">
        <v>9804</v>
      </c>
      <c r="M399" t="s">
        <v>9805</v>
      </c>
      <c r="N399" t="s">
        <v>9806</v>
      </c>
      <c r="O399" t="s">
        <v>9807</v>
      </c>
      <c r="P399" t="s">
        <v>9808</v>
      </c>
      <c r="Q399" t="s">
        <v>9809</v>
      </c>
      <c r="R399" t="s">
        <v>9810</v>
      </c>
    </row>
    <row r="400" spans="1:19" x14ac:dyDescent="0.25">
      <c r="A400" t="s">
        <v>9811</v>
      </c>
      <c r="B400" t="s">
        <v>4394</v>
      </c>
      <c r="C400" t="s">
        <v>4395</v>
      </c>
      <c r="D400" t="s">
        <v>4387</v>
      </c>
      <c r="E400" t="s">
        <v>7266</v>
      </c>
      <c r="M400" t="s">
        <v>9812</v>
      </c>
      <c r="R400" t="s">
        <v>9813</v>
      </c>
    </row>
    <row r="401" spans="1:19" x14ac:dyDescent="0.25">
      <c r="A401" t="s">
        <v>9814</v>
      </c>
      <c r="B401" t="s">
        <v>4396</v>
      </c>
      <c r="C401" t="s">
        <v>4397</v>
      </c>
      <c r="D401" t="s">
        <v>4387</v>
      </c>
      <c r="E401" t="s">
        <v>7266</v>
      </c>
      <c r="M401" t="s">
        <v>9815</v>
      </c>
      <c r="R401" t="s">
        <v>9816</v>
      </c>
    </row>
    <row r="402" spans="1:19" x14ac:dyDescent="0.25">
      <c r="A402" t="s">
        <v>9817</v>
      </c>
      <c r="B402" t="s">
        <v>4398</v>
      </c>
      <c r="C402" t="s">
        <v>4399</v>
      </c>
      <c r="D402" t="s">
        <v>4400</v>
      </c>
      <c r="E402" t="s">
        <v>7266</v>
      </c>
      <c r="S402" t="s">
        <v>9818</v>
      </c>
    </row>
    <row r="403" spans="1:19" x14ac:dyDescent="0.25">
      <c r="A403" t="s">
        <v>9819</v>
      </c>
      <c r="B403" t="s">
        <v>4402</v>
      </c>
      <c r="C403" t="s">
        <v>4399</v>
      </c>
      <c r="D403" t="s">
        <v>4400</v>
      </c>
      <c r="E403" t="s">
        <v>7266</v>
      </c>
      <c r="H403" t="s">
        <v>9820</v>
      </c>
      <c r="I403" t="s">
        <v>9821</v>
      </c>
      <c r="J403" t="s">
        <v>9822</v>
      </c>
      <c r="K403" t="s">
        <v>9823</v>
      </c>
      <c r="L403" t="s">
        <v>9824</v>
      </c>
      <c r="M403" t="s">
        <v>9825</v>
      </c>
      <c r="N403" t="s">
        <v>9826</v>
      </c>
      <c r="O403" t="s">
        <v>9827</v>
      </c>
      <c r="P403" t="s">
        <v>9828</v>
      </c>
      <c r="Q403" t="s">
        <v>9829</v>
      </c>
      <c r="R403" t="s">
        <v>9830</v>
      </c>
    </row>
    <row r="404" spans="1:19" x14ac:dyDescent="0.25">
      <c r="A404" t="s">
        <v>9831</v>
      </c>
      <c r="B404" t="s">
        <v>4403</v>
      </c>
      <c r="C404" t="s">
        <v>4404</v>
      </c>
      <c r="D404" t="s">
        <v>4400</v>
      </c>
      <c r="E404" t="s">
        <v>7266</v>
      </c>
      <c r="M404" t="s">
        <v>9832</v>
      </c>
      <c r="R404" t="s">
        <v>9833</v>
      </c>
    </row>
    <row r="405" spans="1:19" x14ac:dyDescent="0.25">
      <c r="A405" t="s">
        <v>9834</v>
      </c>
      <c r="B405" t="s">
        <v>4405</v>
      </c>
      <c r="C405" t="s">
        <v>4406</v>
      </c>
      <c r="D405" t="s">
        <v>4400</v>
      </c>
      <c r="E405" t="s">
        <v>7266</v>
      </c>
      <c r="H405" t="s">
        <v>9835</v>
      </c>
      <c r="I405" t="s">
        <v>9836</v>
      </c>
      <c r="J405" t="s">
        <v>9837</v>
      </c>
      <c r="K405" t="s">
        <v>9838</v>
      </c>
      <c r="L405" t="s">
        <v>9839</v>
      </c>
      <c r="M405" t="s">
        <v>9840</v>
      </c>
      <c r="N405" t="s">
        <v>9841</v>
      </c>
      <c r="O405" t="s">
        <v>9842</v>
      </c>
      <c r="P405" t="s">
        <v>9843</v>
      </c>
      <c r="Q405" t="s">
        <v>9844</v>
      </c>
      <c r="R405" t="s">
        <v>9845</v>
      </c>
    </row>
    <row r="406" spans="1:19" x14ac:dyDescent="0.25">
      <c r="A406" t="s">
        <v>9846</v>
      </c>
      <c r="B406" t="s">
        <v>4407</v>
      </c>
      <c r="C406" t="s">
        <v>4408</v>
      </c>
      <c r="D406" t="s">
        <v>4400</v>
      </c>
      <c r="E406" t="s">
        <v>7266</v>
      </c>
      <c r="M406" t="s">
        <v>9847</v>
      </c>
      <c r="R406" t="s">
        <v>9848</v>
      </c>
    </row>
    <row r="407" spans="1:19" x14ac:dyDescent="0.25">
      <c r="A407" t="s">
        <v>9849</v>
      </c>
      <c r="B407" t="s">
        <v>4409</v>
      </c>
      <c r="C407" t="s">
        <v>4410</v>
      </c>
      <c r="D407" t="s">
        <v>4400</v>
      </c>
      <c r="E407" t="s">
        <v>7266</v>
      </c>
      <c r="M407" t="s">
        <v>9850</v>
      </c>
      <c r="R407" t="s">
        <v>9851</v>
      </c>
    </row>
    <row r="408" spans="1:19" x14ac:dyDescent="0.25">
      <c r="A408" t="s">
        <v>9852</v>
      </c>
      <c r="B408" t="s">
        <v>4411</v>
      </c>
      <c r="C408" t="s">
        <v>4412</v>
      </c>
      <c r="D408" t="s">
        <v>4413</v>
      </c>
      <c r="E408" t="s">
        <v>7266</v>
      </c>
      <c r="S408" t="s">
        <v>9853</v>
      </c>
    </row>
    <row r="409" spans="1:19" x14ac:dyDescent="0.25">
      <c r="A409" t="s">
        <v>9854</v>
      </c>
      <c r="B409" t="s">
        <v>4415</v>
      </c>
      <c r="C409" t="s">
        <v>4412</v>
      </c>
      <c r="D409" t="s">
        <v>4413</v>
      </c>
      <c r="E409" t="s">
        <v>7266</v>
      </c>
      <c r="H409" t="s">
        <v>9855</v>
      </c>
      <c r="I409" t="s">
        <v>9856</v>
      </c>
      <c r="J409" t="s">
        <v>9857</v>
      </c>
      <c r="K409" t="s">
        <v>9858</v>
      </c>
      <c r="L409" t="s">
        <v>9859</v>
      </c>
      <c r="M409" t="s">
        <v>9860</v>
      </c>
      <c r="N409" t="s">
        <v>9861</v>
      </c>
      <c r="O409" t="s">
        <v>9862</v>
      </c>
      <c r="P409" t="s">
        <v>9863</v>
      </c>
      <c r="Q409" t="s">
        <v>9864</v>
      </c>
      <c r="R409" t="s">
        <v>9865</v>
      </c>
    </row>
    <row r="410" spans="1:19" x14ac:dyDescent="0.25">
      <c r="A410" t="s">
        <v>9866</v>
      </c>
      <c r="B410" t="s">
        <v>4416</v>
      </c>
      <c r="C410" t="s">
        <v>4417</v>
      </c>
      <c r="D410" t="s">
        <v>4413</v>
      </c>
      <c r="E410" t="s">
        <v>7266</v>
      </c>
      <c r="M410" t="s">
        <v>9867</v>
      </c>
      <c r="R410" t="s">
        <v>9868</v>
      </c>
    </row>
    <row r="411" spans="1:19" x14ac:dyDescent="0.25">
      <c r="A411" t="s">
        <v>9869</v>
      </c>
      <c r="B411" t="s">
        <v>4418</v>
      </c>
      <c r="C411" t="s">
        <v>4419</v>
      </c>
      <c r="D411" t="s">
        <v>4413</v>
      </c>
      <c r="E411" t="s">
        <v>7266</v>
      </c>
      <c r="H411" t="s">
        <v>9870</v>
      </c>
      <c r="I411" t="s">
        <v>9871</v>
      </c>
      <c r="J411" t="s">
        <v>9872</v>
      </c>
      <c r="K411" t="s">
        <v>9873</v>
      </c>
      <c r="L411" t="s">
        <v>9874</v>
      </c>
      <c r="M411" t="s">
        <v>9875</v>
      </c>
      <c r="N411" t="s">
        <v>9876</v>
      </c>
      <c r="O411" t="s">
        <v>9877</v>
      </c>
      <c r="P411" t="s">
        <v>9878</v>
      </c>
      <c r="Q411" t="s">
        <v>9879</v>
      </c>
      <c r="R411" t="s">
        <v>9880</v>
      </c>
    </row>
    <row r="412" spans="1:19" x14ac:dyDescent="0.25">
      <c r="A412" t="s">
        <v>9881</v>
      </c>
      <c r="B412" t="s">
        <v>4420</v>
      </c>
      <c r="C412" t="s">
        <v>4421</v>
      </c>
      <c r="D412" t="s">
        <v>4413</v>
      </c>
      <c r="E412" t="s">
        <v>7266</v>
      </c>
      <c r="M412" t="s">
        <v>9882</v>
      </c>
      <c r="R412" t="s">
        <v>9883</v>
      </c>
    </row>
    <row r="413" spans="1:19" x14ac:dyDescent="0.25">
      <c r="A413" t="s">
        <v>9884</v>
      </c>
      <c r="B413" t="s">
        <v>4422</v>
      </c>
      <c r="C413" t="s">
        <v>4423</v>
      </c>
      <c r="D413" t="s">
        <v>4413</v>
      </c>
      <c r="E413" t="s">
        <v>7266</v>
      </c>
      <c r="M413" t="s">
        <v>9885</v>
      </c>
      <c r="R413" t="s">
        <v>9886</v>
      </c>
    </row>
    <row r="414" spans="1:19" x14ac:dyDescent="0.25">
      <c r="A414" t="s">
        <v>9887</v>
      </c>
      <c r="B414" t="s">
        <v>4424</v>
      </c>
      <c r="C414" t="s">
        <v>4425</v>
      </c>
      <c r="D414" t="s">
        <v>4426</v>
      </c>
      <c r="E414" t="s">
        <v>7266</v>
      </c>
      <c r="S414" t="s">
        <v>9888</v>
      </c>
    </row>
    <row r="415" spans="1:19" x14ac:dyDescent="0.25">
      <c r="A415" t="s">
        <v>9889</v>
      </c>
      <c r="B415" t="s">
        <v>4428</v>
      </c>
      <c r="C415" t="s">
        <v>4425</v>
      </c>
      <c r="D415" t="s">
        <v>4426</v>
      </c>
      <c r="E415" t="s">
        <v>7266</v>
      </c>
      <c r="H415" t="s">
        <v>9890</v>
      </c>
      <c r="I415" t="s">
        <v>9891</v>
      </c>
      <c r="J415" t="s">
        <v>9892</v>
      </c>
      <c r="K415" t="s">
        <v>9893</v>
      </c>
      <c r="L415" t="s">
        <v>9894</v>
      </c>
      <c r="M415" t="s">
        <v>9895</v>
      </c>
      <c r="N415" t="s">
        <v>9896</v>
      </c>
      <c r="O415" t="s">
        <v>9897</v>
      </c>
      <c r="P415" t="s">
        <v>9898</v>
      </c>
      <c r="Q415" t="s">
        <v>9899</v>
      </c>
      <c r="R415" t="s">
        <v>9900</v>
      </c>
    </row>
    <row r="416" spans="1:19" x14ac:dyDescent="0.25">
      <c r="A416" t="s">
        <v>9901</v>
      </c>
      <c r="B416" t="s">
        <v>4429</v>
      </c>
      <c r="C416" t="s">
        <v>4430</v>
      </c>
      <c r="D416" t="s">
        <v>4426</v>
      </c>
      <c r="E416" t="s">
        <v>7266</v>
      </c>
      <c r="M416" t="s">
        <v>9902</v>
      </c>
      <c r="R416" t="s">
        <v>9903</v>
      </c>
    </row>
    <row r="417" spans="1:19" x14ac:dyDescent="0.25">
      <c r="A417" t="s">
        <v>9904</v>
      </c>
      <c r="B417" t="s">
        <v>4431</v>
      </c>
      <c r="C417" t="s">
        <v>4432</v>
      </c>
      <c r="D417" t="s">
        <v>4426</v>
      </c>
      <c r="E417" t="s">
        <v>7266</v>
      </c>
      <c r="H417" t="s">
        <v>9905</v>
      </c>
      <c r="I417" t="s">
        <v>9906</v>
      </c>
      <c r="J417" t="s">
        <v>9907</v>
      </c>
      <c r="K417" t="s">
        <v>9908</v>
      </c>
      <c r="L417" t="s">
        <v>9909</v>
      </c>
      <c r="M417" t="s">
        <v>9910</v>
      </c>
      <c r="N417" t="s">
        <v>9911</v>
      </c>
      <c r="O417" t="s">
        <v>9912</v>
      </c>
      <c r="P417" t="s">
        <v>9913</v>
      </c>
      <c r="Q417" t="s">
        <v>9914</v>
      </c>
      <c r="R417" t="s">
        <v>9915</v>
      </c>
    </row>
    <row r="418" spans="1:19" x14ac:dyDescent="0.25">
      <c r="A418" t="s">
        <v>9916</v>
      </c>
      <c r="B418" t="s">
        <v>4433</v>
      </c>
      <c r="C418" t="s">
        <v>4434</v>
      </c>
      <c r="D418" t="s">
        <v>4426</v>
      </c>
      <c r="E418" t="s">
        <v>7266</v>
      </c>
      <c r="M418" t="s">
        <v>9917</v>
      </c>
      <c r="R418" t="s">
        <v>9918</v>
      </c>
    </row>
    <row r="419" spans="1:19" x14ac:dyDescent="0.25">
      <c r="A419" t="s">
        <v>9919</v>
      </c>
      <c r="B419" t="s">
        <v>4435</v>
      </c>
      <c r="C419" t="s">
        <v>4436</v>
      </c>
      <c r="D419" t="s">
        <v>4426</v>
      </c>
      <c r="E419" t="s">
        <v>7266</v>
      </c>
      <c r="M419" t="s">
        <v>9920</v>
      </c>
      <c r="R419" t="s">
        <v>9921</v>
      </c>
    </row>
    <row r="420" spans="1:19" x14ac:dyDescent="0.25">
      <c r="A420" t="s">
        <v>9922</v>
      </c>
      <c r="B420" t="s">
        <v>4437</v>
      </c>
      <c r="C420" t="s">
        <v>4438</v>
      </c>
      <c r="D420" t="s">
        <v>4439</v>
      </c>
      <c r="E420" t="s">
        <v>7266</v>
      </c>
      <c r="S420" t="s">
        <v>9923</v>
      </c>
    </row>
    <row r="421" spans="1:19" x14ac:dyDescent="0.25">
      <c r="A421" t="s">
        <v>9924</v>
      </c>
      <c r="B421" t="s">
        <v>4441</v>
      </c>
      <c r="C421" t="s">
        <v>4438</v>
      </c>
      <c r="D421" t="s">
        <v>4439</v>
      </c>
      <c r="E421" t="s">
        <v>7266</v>
      </c>
      <c r="H421" t="s">
        <v>9925</v>
      </c>
      <c r="I421" t="s">
        <v>9926</v>
      </c>
      <c r="J421" t="s">
        <v>9927</v>
      </c>
      <c r="K421" t="s">
        <v>9928</v>
      </c>
      <c r="L421" t="s">
        <v>9929</v>
      </c>
      <c r="M421" t="s">
        <v>9930</v>
      </c>
      <c r="N421" t="s">
        <v>9931</v>
      </c>
      <c r="O421" t="s">
        <v>9932</v>
      </c>
      <c r="P421" t="s">
        <v>9933</v>
      </c>
      <c r="Q421" t="s">
        <v>9934</v>
      </c>
      <c r="R421" t="s">
        <v>9935</v>
      </c>
    </row>
    <row r="422" spans="1:19" x14ac:dyDescent="0.25">
      <c r="A422" t="s">
        <v>9936</v>
      </c>
      <c r="B422" t="s">
        <v>4442</v>
      </c>
      <c r="C422" t="s">
        <v>4443</v>
      </c>
      <c r="D422" t="s">
        <v>4439</v>
      </c>
      <c r="E422" t="s">
        <v>7266</v>
      </c>
      <c r="M422" t="s">
        <v>9937</v>
      </c>
      <c r="R422" t="s">
        <v>9938</v>
      </c>
    </row>
    <row r="423" spans="1:19" x14ac:dyDescent="0.25">
      <c r="A423" t="s">
        <v>9939</v>
      </c>
      <c r="B423" t="s">
        <v>4444</v>
      </c>
      <c r="C423" t="s">
        <v>4445</v>
      </c>
      <c r="D423" t="s">
        <v>4439</v>
      </c>
      <c r="E423" t="s">
        <v>7266</v>
      </c>
      <c r="H423" t="s">
        <v>9940</v>
      </c>
      <c r="I423" t="s">
        <v>9941</v>
      </c>
      <c r="J423" t="s">
        <v>9942</v>
      </c>
      <c r="K423" t="s">
        <v>9943</v>
      </c>
      <c r="L423" t="s">
        <v>9944</v>
      </c>
      <c r="M423" t="s">
        <v>9945</v>
      </c>
      <c r="N423" t="s">
        <v>9946</v>
      </c>
      <c r="O423" t="s">
        <v>9947</v>
      </c>
      <c r="P423" t="s">
        <v>9948</v>
      </c>
      <c r="Q423" t="s">
        <v>9949</v>
      </c>
      <c r="R423" t="s">
        <v>9950</v>
      </c>
    </row>
    <row r="424" spans="1:19" x14ac:dyDescent="0.25">
      <c r="A424" t="s">
        <v>9951</v>
      </c>
      <c r="B424" t="s">
        <v>4446</v>
      </c>
      <c r="C424" t="s">
        <v>4447</v>
      </c>
      <c r="D424" t="s">
        <v>4439</v>
      </c>
      <c r="E424" t="s">
        <v>7266</v>
      </c>
      <c r="M424" t="s">
        <v>9952</v>
      </c>
      <c r="R424" t="s">
        <v>9953</v>
      </c>
    </row>
    <row r="425" spans="1:19" x14ac:dyDescent="0.25">
      <c r="A425" t="s">
        <v>9954</v>
      </c>
      <c r="B425" t="s">
        <v>4448</v>
      </c>
      <c r="C425" t="s">
        <v>4449</v>
      </c>
      <c r="D425" t="s">
        <v>4439</v>
      </c>
      <c r="E425" t="s">
        <v>7266</v>
      </c>
      <c r="M425" t="s">
        <v>9955</v>
      </c>
      <c r="R425" t="s">
        <v>9956</v>
      </c>
    </row>
    <row r="426" spans="1:19" x14ac:dyDescent="0.25">
      <c r="A426" t="s">
        <v>9957</v>
      </c>
      <c r="B426" t="s">
        <v>4450</v>
      </c>
      <c r="C426" t="s">
        <v>4451</v>
      </c>
      <c r="D426" t="s">
        <v>4452</v>
      </c>
      <c r="E426" t="s">
        <v>7266</v>
      </c>
      <c r="S426" t="s">
        <v>9958</v>
      </c>
    </row>
    <row r="427" spans="1:19" x14ac:dyDescent="0.25">
      <c r="A427" t="s">
        <v>9959</v>
      </c>
      <c r="B427" t="s">
        <v>4454</v>
      </c>
      <c r="C427" t="s">
        <v>4451</v>
      </c>
      <c r="D427" t="s">
        <v>4452</v>
      </c>
      <c r="E427" t="s">
        <v>7266</v>
      </c>
      <c r="H427" t="s">
        <v>9960</v>
      </c>
      <c r="I427" t="s">
        <v>9961</v>
      </c>
      <c r="J427" t="s">
        <v>9962</v>
      </c>
      <c r="K427" t="s">
        <v>9963</v>
      </c>
      <c r="L427" t="s">
        <v>9964</v>
      </c>
      <c r="M427" t="s">
        <v>9965</v>
      </c>
      <c r="N427" t="s">
        <v>9966</v>
      </c>
      <c r="O427" t="s">
        <v>9967</v>
      </c>
      <c r="P427" t="s">
        <v>9968</v>
      </c>
      <c r="Q427" t="s">
        <v>9969</v>
      </c>
      <c r="R427" t="s">
        <v>9970</v>
      </c>
    </row>
    <row r="428" spans="1:19" x14ac:dyDescent="0.25">
      <c r="A428" t="s">
        <v>9971</v>
      </c>
      <c r="B428" t="s">
        <v>4455</v>
      </c>
      <c r="C428" t="s">
        <v>4456</v>
      </c>
      <c r="D428" t="s">
        <v>4452</v>
      </c>
      <c r="E428" t="s">
        <v>7266</v>
      </c>
      <c r="M428" t="s">
        <v>9972</v>
      </c>
      <c r="R428" t="s">
        <v>9973</v>
      </c>
    </row>
    <row r="429" spans="1:19" x14ac:dyDescent="0.25">
      <c r="A429" t="s">
        <v>9974</v>
      </c>
      <c r="B429" t="s">
        <v>4457</v>
      </c>
      <c r="C429" t="s">
        <v>4458</v>
      </c>
      <c r="D429" t="s">
        <v>4452</v>
      </c>
      <c r="E429" t="s">
        <v>7266</v>
      </c>
      <c r="H429" t="s">
        <v>9975</v>
      </c>
      <c r="I429" t="s">
        <v>9976</v>
      </c>
      <c r="J429" t="s">
        <v>9977</v>
      </c>
      <c r="K429" t="s">
        <v>9978</v>
      </c>
      <c r="L429" t="s">
        <v>9979</v>
      </c>
      <c r="M429" t="s">
        <v>9980</v>
      </c>
      <c r="N429" t="s">
        <v>9981</v>
      </c>
      <c r="O429" t="s">
        <v>9982</v>
      </c>
      <c r="P429" t="s">
        <v>9983</v>
      </c>
      <c r="Q429" t="s">
        <v>9984</v>
      </c>
      <c r="R429" t="s">
        <v>9985</v>
      </c>
    </row>
    <row r="430" spans="1:19" x14ac:dyDescent="0.25">
      <c r="A430" t="s">
        <v>9986</v>
      </c>
      <c r="B430" t="s">
        <v>4459</v>
      </c>
      <c r="C430" t="s">
        <v>4460</v>
      </c>
      <c r="D430" t="s">
        <v>4452</v>
      </c>
      <c r="E430" t="s">
        <v>7266</v>
      </c>
      <c r="M430" t="s">
        <v>9987</v>
      </c>
      <c r="R430" t="s">
        <v>9988</v>
      </c>
    </row>
    <row r="431" spans="1:19" x14ac:dyDescent="0.25">
      <c r="A431" t="s">
        <v>9989</v>
      </c>
      <c r="B431" t="s">
        <v>4461</v>
      </c>
      <c r="C431" t="s">
        <v>4462</v>
      </c>
      <c r="D431" t="s">
        <v>4452</v>
      </c>
      <c r="E431" t="s">
        <v>7266</v>
      </c>
      <c r="M431" t="s">
        <v>9990</v>
      </c>
      <c r="R431" t="s">
        <v>9991</v>
      </c>
    </row>
    <row r="432" spans="1:19" x14ac:dyDescent="0.25">
      <c r="A432" t="s">
        <v>9992</v>
      </c>
      <c r="B432" t="s">
        <v>4463</v>
      </c>
      <c r="C432" t="s">
        <v>4464</v>
      </c>
      <c r="D432" t="s">
        <v>4465</v>
      </c>
      <c r="E432" t="s">
        <v>7266</v>
      </c>
      <c r="S432" t="s">
        <v>9993</v>
      </c>
    </row>
    <row r="433" spans="1:19" x14ac:dyDescent="0.25">
      <c r="A433" t="s">
        <v>9994</v>
      </c>
      <c r="B433" t="s">
        <v>4467</v>
      </c>
      <c r="C433" t="s">
        <v>4464</v>
      </c>
      <c r="D433" t="s">
        <v>4465</v>
      </c>
      <c r="E433" t="s">
        <v>7266</v>
      </c>
      <c r="H433" t="s">
        <v>9995</v>
      </c>
      <c r="I433" t="s">
        <v>9996</v>
      </c>
      <c r="J433" t="s">
        <v>9997</v>
      </c>
      <c r="K433" t="s">
        <v>9998</v>
      </c>
      <c r="L433" t="s">
        <v>9999</v>
      </c>
      <c r="M433" t="s">
        <v>10000</v>
      </c>
      <c r="N433" t="s">
        <v>10001</v>
      </c>
      <c r="O433" t="s">
        <v>10002</v>
      </c>
      <c r="P433" t="s">
        <v>10003</v>
      </c>
      <c r="Q433" t="s">
        <v>10004</v>
      </c>
      <c r="R433" t="s">
        <v>10005</v>
      </c>
    </row>
    <row r="434" spans="1:19" x14ac:dyDescent="0.25">
      <c r="A434" t="s">
        <v>10006</v>
      </c>
      <c r="B434" t="s">
        <v>4468</v>
      </c>
      <c r="C434" t="s">
        <v>4469</v>
      </c>
      <c r="D434" t="s">
        <v>4465</v>
      </c>
      <c r="E434" t="s">
        <v>7266</v>
      </c>
      <c r="M434" t="s">
        <v>10007</v>
      </c>
      <c r="R434" t="s">
        <v>10008</v>
      </c>
    </row>
    <row r="435" spans="1:19" x14ac:dyDescent="0.25">
      <c r="A435" t="s">
        <v>10009</v>
      </c>
      <c r="B435" t="s">
        <v>4470</v>
      </c>
      <c r="C435" t="s">
        <v>4471</v>
      </c>
      <c r="D435" t="s">
        <v>4465</v>
      </c>
      <c r="E435" t="s">
        <v>7266</v>
      </c>
      <c r="H435" t="s">
        <v>10010</v>
      </c>
      <c r="I435" t="s">
        <v>10011</v>
      </c>
      <c r="J435" t="s">
        <v>10012</v>
      </c>
      <c r="K435" t="s">
        <v>10013</v>
      </c>
      <c r="L435" t="s">
        <v>10014</v>
      </c>
      <c r="M435" t="s">
        <v>10015</v>
      </c>
      <c r="N435" t="s">
        <v>10016</v>
      </c>
      <c r="O435" t="s">
        <v>10017</v>
      </c>
      <c r="P435" t="s">
        <v>10018</v>
      </c>
      <c r="Q435" t="s">
        <v>10019</v>
      </c>
      <c r="R435" t="s">
        <v>10020</v>
      </c>
    </row>
    <row r="436" spans="1:19" x14ac:dyDescent="0.25">
      <c r="A436" t="s">
        <v>10021</v>
      </c>
      <c r="B436" t="s">
        <v>4472</v>
      </c>
      <c r="C436" t="s">
        <v>4473</v>
      </c>
      <c r="D436" t="s">
        <v>4465</v>
      </c>
      <c r="E436" t="s">
        <v>7266</v>
      </c>
      <c r="M436" t="s">
        <v>10022</v>
      </c>
      <c r="R436" t="s">
        <v>10023</v>
      </c>
    </row>
    <row r="437" spans="1:19" x14ac:dyDescent="0.25">
      <c r="A437" t="s">
        <v>10024</v>
      </c>
      <c r="B437" t="s">
        <v>4474</v>
      </c>
      <c r="C437" t="s">
        <v>4475</v>
      </c>
      <c r="D437" t="s">
        <v>4465</v>
      </c>
      <c r="E437" t="s">
        <v>7266</v>
      </c>
      <c r="M437" t="s">
        <v>10025</v>
      </c>
      <c r="R437" t="s">
        <v>10026</v>
      </c>
    </row>
    <row r="438" spans="1:19" x14ac:dyDescent="0.25">
      <c r="A438" t="s">
        <v>10027</v>
      </c>
      <c r="B438" t="s">
        <v>4476</v>
      </c>
      <c r="C438" t="s">
        <v>4477</v>
      </c>
      <c r="D438" t="s">
        <v>4478</v>
      </c>
      <c r="E438" t="s">
        <v>7266</v>
      </c>
      <c r="S438" t="s">
        <v>10028</v>
      </c>
    </row>
    <row r="439" spans="1:19" x14ac:dyDescent="0.25">
      <c r="A439" t="s">
        <v>10029</v>
      </c>
      <c r="B439" t="s">
        <v>4480</v>
      </c>
      <c r="C439" t="s">
        <v>4477</v>
      </c>
      <c r="D439" t="s">
        <v>4478</v>
      </c>
      <c r="E439" t="s">
        <v>7266</v>
      </c>
      <c r="H439" t="s">
        <v>10030</v>
      </c>
      <c r="I439" t="s">
        <v>10031</v>
      </c>
      <c r="J439" t="s">
        <v>10032</v>
      </c>
      <c r="K439" t="s">
        <v>10033</v>
      </c>
      <c r="L439" t="s">
        <v>10034</v>
      </c>
      <c r="M439" t="s">
        <v>10035</v>
      </c>
      <c r="N439" t="s">
        <v>10036</v>
      </c>
      <c r="O439" t="s">
        <v>10037</v>
      </c>
      <c r="P439" t="s">
        <v>10038</v>
      </c>
      <c r="Q439" t="s">
        <v>10039</v>
      </c>
      <c r="R439" t="s">
        <v>10040</v>
      </c>
    </row>
    <row r="440" spans="1:19" x14ac:dyDescent="0.25">
      <c r="A440" t="s">
        <v>10041</v>
      </c>
      <c r="B440" t="s">
        <v>4481</v>
      </c>
      <c r="C440" t="s">
        <v>4482</v>
      </c>
      <c r="D440" t="s">
        <v>4478</v>
      </c>
      <c r="E440" t="s">
        <v>7266</v>
      </c>
      <c r="M440" t="s">
        <v>10042</v>
      </c>
      <c r="R440" t="s">
        <v>10043</v>
      </c>
    </row>
    <row r="441" spans="1:19" x14ac:dyDescent="0.25">
      <c r="A441" t="s">
        <v>10044</v>
      </c>
      <c r="B441" t="s">
        <v>4483</v>
      </c>
      <c r="C441" t="s">
        <v>4484</v>
      </c>
      <c r="D441" t="s">
        <v>4478</v>
      </c>
      <c r="E441" t="s">
        <v>7266</v>
      </c>
      <c r="H441" t="s">
        <v>10045</v>
      </c>
      <c r="I441" t="s">
        <v>10046</v>
      </c>
      <c r="J441" t="s">
        <v>10047</v>
      </c>
      <c r="K441" t="s">
        <v>10048</v>
      </c>
      <c r="L441" t="s">
        <v>10049</v>
      </c>
      <c r="M441" t="s">
        <v>10050</v>
      </c>
      <c r="N441" t="s">
        <v>10051</v>
      </c>
      <c r="O441" t="s">
        <v>10052</v>
      </c>
      <c r="P441" t="s">
        <v>10053</v>
      </c>
      <c r="Q441" t="s">
        <v>10054</v>
      </c>
      <c r="R441" t="s">
        <v>10055</v>
      </c>
    </row>
    <row r="442" spans="1:19" x14ac:dyDescent="0.25">
      <c r="A442" t="s">
        <v>10056</v>
      </c>
      <c r="B442" t="s">
        <v>4485</v>
      </c>
      <c r="C442" t="s">
        <v>4486</v>
      </c>
      <c r="D442" t="s">
        <v>4478</v>
      </c>
      <c r="E442" t="s">
        <v>7266</v>
      </c>
      <c r="M442" t="s">
        <v>10057</v>
      </c>
      <c r="R442" t="s">
        <v>10058</v>
      </c>
    </row>
    <row r="443" spans="1:19" x14ac:dyDescent="0.25">
      <c r="A443" t="s">
        <v>10059</v>
      </c>
      <c r="B443" t="s">
        <v>4487</v>
      </c>
      <c r="C443" t="s">
        <v>4488</v>
      </c>
      <c r="D443" t="s">
        <v>4478</v>
      </c>
      <c r="E443" t="s">
        <v>7266</v>
      </c>
      <c r="M443" t="s">
        <v>10060</v>
      </c>
      <c r="R443" t="s">
        <v>10061</v>
      </c>
    </row>
    <row r="444" spans="1:19" x14ac:dyDescent="0.25">
      <c r="A444" t="s">
        <v>10062</v>
      </c>
      <c r="B444" t="s">
        <v>4489</v>
      </c>
      <c r="C444" t="s">
        <v>4490</v>
      </c>
      <c r="D444" t="s">
        <v>4491</v>
      </c>
      <c r="E444" t="s">
        <v>7266</v>
      </c>
      <c r="S444" t="s">
        <v>10063</v>
      </c>
    </row>
    <row r="445" spans="1:19" x14ac:dyDescent="0.25">
      <c r="A445" t="s">
        <v>10064</v>
      </c>
      <c r="B445" t="s">
        <v>4493</v>
      </c>
      <c r="C445" t="s">
        <v>4490</v>
      </c>
      <c r="D445" t="s">
        <v>4491</v>
      </c>
      <c r="E445" t="s">
        <v>7266</v>
      </c>
      <c r="H445" t="s">
        <v>10065</v>
      </c>
      <c r="I445" t="s">
        <v>10066</v>
      </c>
      <c r="J445" t="s">
        <v>10067</v>
      </c>
      <c r="K445" t="s">
        <v>10068</v>
      </c>
      <c r="L445" t="s">
        <v>10069</v>
      </c>
      <c r="M445" t="s">
        <v>10070</v>
      </c>
      <c r="N445" t="s">
        <v>10071</v>
      </c>
      <c r="O445" t="s">
        <v>10072</v>
      </c>
      <c r="P445" t="s">
        <v>10073</v>
      </c>
      <c r="Q445" t="s">
        <v>10074</v>
      </c>
      <c r="R445" t="s">
        <v>10075</v>
      </c>
    </row>
    <row r="446" spans="1:19" x14ac:dyDescent="0.25">
      <c r="A446" t="s">
        <v>10076</v>
      </c>
      <c r="B446" t="s">
        <v>4494</v>
      </c>
      <c r="C446" t="s">
        <v>4495</v>
      </c>
      <c r="D446" t="s">
        <v>4491</v>
      </c>
      <c r="E446" t="s">
        <v>7266</v>
      </c>
      <c r="M446" t="s">
        <v>10077</v>
      </c>
      <c r="R446" t="s">
        <v>10078</v>
      </c>
    </row>
    <row r="447" spans="1:19" x14ac:dyDescent="0.25">
      <c r="A447" t="s">
        <v>10079</v>
      </c>
      <c r="B447" t="s">
        <v>4496</v>
      </c>
      <c r="C447" t="s">
        <v>4497</v>
      </c>
      <c r="D447" t="s">
        <v>4491</v>
      </c>
      <c r="E447" t="s">
        <v>7266</v>
      </c>
      <c r="H447" t="s">
        <v>10080</v>
      </c>
      <c r="I447" t="s">
        <v>10081</v>
      </c>
      <c r="J447" t="s">
        <v>10082</v>
      </c>
      <c r="K447" t="s">
        <v>10083</v>
      </c>
      <c r="L447" t="s">
        <v>10084</v>
      </c>
      <c r="M447" t="s">
        <v>10085</v>
      </c>
      <c r="N447" t="s">
        <v>10086</v>
      </c>
      <c r="O447" t="s">
        <v>10087</v>
      </c>
      <c r="P447" t="s">
        <v>10088</v>
      </c>
      <c r="Q447" t="s">
        <v>10089</v>
      </c>
      <c r="R447" t="s">
        <v>10090</v>
      </c>
    </row>
    <row r="448" spans="1:19" x14ac:dyDescent="0.25">
      <c r="A448" t="s">
        <v>10091</v>
      </c>
      <c r="B448" t="s">
        <v>4498</v>
      </c>
      <c r="C448" t="s">
        <v>4499</v>
      </c>
      <c r="D448" t="s">
        <v>4491</v>
      </c>
      <c r="E448" t="s">
        <v>7266</v>
      </c>
      <c r="M448" t="s">
        <v>10092</v>
      </c>
      <c r="R448" t="s">
        <v>10093</v>
      </c>
    </row>
    <row r="449" spans="1:19" x14ac:dyDescent="0.25">
      <c r="A449" t="s">
        <v>10094</v>
      </c>
      <c r="B449" t="s">
        <v>4500</v>
      </c>
      <c r="C449" t="s">
        <v>4501</v>
      </c>
      <c r="D449" t="s">
        <v>4491</v>
      </c>
      <c r="E449" t="s">
        <v>7266</v>
      </c>
      <c r="M449" t="s">
        <v>10095</v>
      </c>
      <c r="R449" t="s">
        <v>10096</v>
      </c>
    </row>
    <row r="450" spans="1:19" x14ac:dyDescent="0.25">
      <c r="A450" t="s">
        <v>10097</v>
      </c>
      <c r="B450" t="s">
        <v>4502</v>
      </c>
      <c r="C450" t="s">
        <v>4503</v>
      </c>
      <c r="D450" t="s">
        <v>4504</v>
      </c>
      <c r="E450" t="s">
        <v>7266</v>
      </c>
      <c r="S450" t="s">
        <v>10098</v>
      </c>
    </row>
    <row r="451" spans="1:19" x14ac:dyDescent="0.25">
      <c r="A451" t="s">
        <v>10099</v>
      </c>
      <c r="B451" t="s">
        <v>4506</v>
      </c>
      <c r="C451" t="s">
        <v>4503</v>
      </c>
      <c r="D451" t="s">
        <v>4504</v>
      </c>
      <c r="E451" t="s">
        <v>7266</v>
      </c>
      <c r="H451" t="s">
        <v>10100</v>
      </c>
      <c r="I451" t="s">
        <v>10101</v>
      </c>
      <c r="J451" t="s">
        <v>10102</v>
      </c>
      <c r="K451" t="s">
        <v>10103</v>
      </c>
      <c r="L451" t="s">
        <v>10104</v>
      </c>
      <c r="M451" t="s">
        <v>10105</v>
      </c>
      <c r="N451" t="s">
        <v>10106</v>
      </c>
      <c r="O451" t="s">
        <v>10107</v>
      </c>
      <c r="P451" t="s">
        <v>10108</v>
      </c>
      <c r="Q451" t="s">
        <v>10109</v>
      </c>
      <c r="R451" t="s">
        <v>10110</v>
      </c>
    </row>
    <row r="452" spans="1:19" x14ac:dyDescent="0.25">
      <c r="A452" t="s">
        <v>10111</v>
      </c>
      <c r="B452" t="s">
        <v>4507</v>
      </c>
      <c r="C452" t="s">
        <v>4508</v>
      </c>
      <c r="D452" t="s">
        <v>4504</v>
      </c>
      <c r="E452" t="s">
        <v>7266</v>
      </c>
      <c r="M452" t="s">
        <v>10112</v>
      </c>
      <c r="R452" t="s">
        <v>10113</v>
      </c>
    </row>
    <row r="453" spans="1:19" x14ac:dyDescent="0.25">
      <c r="A453" t="s">
        <v>10114</v>
      </c>
      <c r="B453" t="s">
        <v>4509</v>
      </c>
      <c r="C453" t="s">
        <v>4510</v>
      </c>
      <c r="D453" t="s">
        <v>4504</v>
      </c>
      <c r="E453" t="s">
        <v>7266</v>
      </c>
      <c r="H453" t="s">
        <v>10115</v>
      </c>
      <c r="I453" t="s">
        <v>10116</v>
      </c>
      <c r="J453" t="s">
        <v>10117</v>
      </c>
      <c r="K453" t="s">
        <v>10118</v>
      </c>
      <c r="L453" t="s">
        <v>10119</v>
      </c>
      <c r="M453" t="s">
        <v>10120</v>
      </c>
      <c r="N453" t="s">
        <v>10121</v>
      </c>
      <c r="O453" t="s">
        <v>10122</v>
      </c>
      <c r="P453" t="s">
        <v>10123</v>
      </c>
      <c r="Q453" t="s">
        <v>10124</v>
      </c>
      <c r="R453" t="s">
        <v>10125</v>
      </c>
    </row>
    <row r="454" spans="1:19" x14ac:dyDescent="0.25">
      <c r="A454" t="s">
        <v>10126</v>
      </c>
      <c r="B454" t="s">
        <v>4511</v>
      </c>
      <c r="C454" t="s">
        <v>4512</v>
      </c>
      <c r="D454" t="s">
        <v>4504</v>
      </c>
      <c r="E454" t="s">
        <v>7266</v>
      </c>
      <c r="M454" t="s">
        <v>10127</v>
      </c>
      <c r="R454" t="s">
        <v>10128</v>
      </c>
    </row>
    <row r="455" spans="1:19" x14ac:dyDescent="0.25">
      <c r="A455" t="s">
        <v>10129</v>
      </c>
      <c r="B455" t="s">
        <v>4513</v>
      </c>
      <c r="C455" t="s">
        <v>4514</v>
      </c>
      <c r="D455" t="s">
        <v>4504</v>
      </c>
      <c r="E455" t="s">
        <v>7266</v>
      </c>
      <c r="M455" t="s">
        <v>10130</v>
      </c>
      <c r="R455" t="s">
        <v>10131</v>
      </c>
    </row>
    <row r="456" spans="1:19" x14ac:dyDescent="0.25">
      <c r="A456" t="s">
        <v>10132</v>
      </c>
      <c r="B456" t="s">
        <v>4515</v>
      </c>
      <c r="C456" t="s">
        <v>4516</v>
      </c>
      <c r="D456" t="s">
        <v>4517</v>
      </c>
      <c r="E456" t="s">
        <v>7266</v>
      </c>
      <c r="S456" t="s">
        <v>10133</v>
      </c>
    </row>
    <row r="457" spans="1:19" x14ac:dyDescent="0.25">
      <c r="A457" t="s">
        <v>10134</v>
      </c>
      <c r="B457" t="s">
        <v>4519</v>
      </c>
      <c r="C457" t="s">
        <v>4516</v>
      </c>
      <c r="D457" t="s">
        <v>4517</v>
      </c>
      <c r="E457" t="s">
        <v>7266</v>
      </c>
      <c r="H457" t="s">
        <v>10135</v>
      </c>
      <c r="I457" t="s">
        <v>10136</v>
      </c>
      <c r="J457" t="s">
        <v>10137</v>
      </c>
      <c r="K457" t="s">
        <v>10138</v>
      </c>
      <c r="L457" t="s">
        <v>10139</v>
      </c>
      <c r="M457" t="s">
        <v>10140</v>
      </c>
      <c r="N457" t="s">
        <v>10141</v>
      </c>
      <c r="O457" t="s">
        <v>10142</v>
      </c>
      <c r="P457" t="s">
        <v>10143</v>
      </c>
      <c r="Q457" t="s">
        <v>10144</v>
      </c>
      <c r="R457" t="s">
        <v>10145</v>
      </c>
    </row>
    <row r="458" spans="1:19" x14ac:dyDescent="0.25">
      <c r="A458" t="s">
        <v>10146</v>
      </c>
      <c r="B458" t="s">
        <v>4520</v>
      </c>
      <c r="C458" t="s">
        <v>4521</v>
      </c>
      <c r="D458" t="s">
        <v>4517</v>
      </c>
      <c r="E458" t="s">
        <v>7266</v>
      </c>
      <c r="M458" t="s">
        <v>10147</v>
      </c>
      <c r="R458" t="s">
        <v>10148</v>
      </c>
    </row>
    <row r="459" spans="1:19" x14ac:dyDescent="0.25">
      <c r="A459" t="s">
        <v>10149</v>
      </c>
      <c r="B459" t="s">
        <v>4522</v>
      </c>
      <c r="C459" t="s">
        <v>4523</v>
      </c>
      <c r="D459" t="s">
        <v>4517</v>
      </c>
      <c r="E459" t="s">
        <v>7266</v>
      </c>
      <c r="H459" t="s">
        <v>10150</v>
      </c>
      <c r="I459" t="s">
        <v>10151</v>
      </c>
      <c r="J459" t="s">
        <v>10152</v>
      </c>
      <c r="K459" t="s">
        <v>10153</v>
      </c>
      <c r="L459" t="s">
        <v>10154</v>
      </c>
      <c r="M459" t="s">
        <v>10155</v>
      </c>
      <c r="N459" t="s">
        <v>10156</v>
      </c>
      <c r="O459" t="s">
        <v>10157</v>
      </c>
      <c r="P459" t="s">
        <v>10158</v>
      </c>
      <c r="Q459" t="s">
        <v>10159</v>
      </c>
      <c r="R459" t="s">
        <v>10160</v>
      </c>
    </row>
    <row r="460" spans="1:19" x14ac:dyDescent="0.25">
      <c r="A460" t="s">
        <v>10161</v>
      </c>
      <c r="B460" t="s">
        <v>4524</v>
      </c>
      <c r="C460" t="s">
        <v>4525</v>
      </c>
      <c r="D460" t="s">
        <v>4517</v>
      </c>
      <c r="E460" t="s">
        <v>7266</v>
      </c>
      <c r="M460" t="s">
        <v>10162</v>
      </c>
      <c r="R460" t="s">
        <v>10163</v>
      </c>
    </row>
    <row r="461" spans="1:19" x14ac:dyDescent="0.25">
      <c r="A461" t="s">
        <v>10164</v>
      </c>
      <c r="B461" t="s">
        <v>4526</v>
      </c>
      <c r="C461" t="s">
        <v>4527</v>
      </c>
      <c r="D461" t="s">
        <v>4517</v>
      </c>
      <c r="E461" t="s">
        <v>7266</v>
      </c>
      <c r="M461" t="s">
        <v>10165</v>
      </c>
      <c r="R461" t="s">
        <v>10166</v>
      </c>
    </row>
    <row r="462" spans="1:19" x14ac:dyDescent="0.25">
      <c r="A462" t="s">
        <v>10167</v>
      </c>
      <c r="B462" t="s">
        <v>4528</v>
      </c>
      <c r="C462" t="s">
        <v>4529</v>
      </c>
      <c r="D462" t="s">
        <v>4530</v>
      </c>
      <c r="E462" t="s">
        <v>7266</v>
      </c>
      <c r="S462" t="s">
        <v>10168</v>
      </c>
    </row>
    <row r="463" spans="1:19" x14ac:dyDescent="0.25">
      <c r="A463" t="s">
        <v>10169</v>
      </c>
      <c r="B463" t="s">
        <v>4532</v>
      </c>
      <c r="C463" t="s">
        <v>4529</v>
      </c>
      <c r="D463" t="s">
        <v>4530</v>
      </c>
      <c r="E463" t="s">
        <v>7266</v>
      </c>
      <c r="H463" t="s">
        <v>10170</v>
      </c>
      <c r="I463" t="s">
        <v>10171</v>
      </c>
      <c r="J463" t="s">
        <v>10172</v>
      </c>
      <c r="K463" t="s">
        <v>10173</v>
      </c>
      <c r="L463" t="s">
        <v>10174</v>
      </c>
      <c r="M463" t="s">
        <v>10175</v>
      </c>
      <c r="N463" t="s">
        <v>10176</v>
      </c>
      <c r="O463" t="s">
        <v>10177</v>
      </c>
      <c r="P463" t="s">
        <v>10178</v>
      </c>
      <c r="Q463" t="s">
        <v>10179</v>
      </c>
      <c r="R463" t="s">
        <v>10180</v>
      </c>
    </row>
    <row r="464" spans="1:19" x14ac:dyDescent="0.25">
      <c r="A464" t="s">
        <v>10181</v>
      </c>
      <c r="B464" t="s">
        <v>4533</v>
      </c>
      <c r="C464" t="s">
        <v>4534</v>
      </c>
      <c r="D464" t="s">
        <v>4530</v>
      </c>
      <c r="E464" t="s">
        <v>7266</v>
      </c>
      <c r="M464" t="s">
        <v>10182</v>
      </c>
      <c r="R464" t="s">
        <v>10183</v>
      </c>
    </row>
    <row r="465" spans="1:19" x14ac:dyDescent="0.25">
      <c r="A465" t="s">
        <v>10184</v>
      </c>
      <c r="B465" t="s">
        <v>4535</v>
      </c>
      <c r="C465" t="s">
        <v>4536</v>
      </c>
      <c r="D465" t="s">
        <v>4530</v>
      </c>
      <c r="E465" t="s">
        <v>7266</v>
      </c>
      <c r="H465" t="s">
        <v>10185</v>
      </c>
      <c r="I465" t="s">
        <v>10186</v>
      </c>
      <c r="J465" t="s">
        <v>10187</v>
      </c>
      <c r="K465" t="s">
        <v>10188</v>
      </c>
      <c r="L465" t="s">
        <v>10189</v>
      </c>
      <c r="M465" t="s">
        <v>10190</v>
      </c>
      <c r="N465" t="s">
        <v>10191</v>
      </c>
      <c r="O465" t="s">
        <v>10192</v>
      </c>
      <c r="P465" t="s">
        <v>10193</v>
      </c>
      <c r="Q465" t="s">
        <v>10194</v>
      </c>
      <c r="R465" t="s">
        <v>10195</v>
      </c>
    </row>
    <row r="466" spans="1:19" x14ac:dyDescent="0.25">
      <c r="A466" t="s">
        <v>10196</v>
      </c>
      <c r="B466" t="s">
        <v>4537</v>
      </c>
      <c r="C466" t="s">
        <v>4538</v>
      </c>
      <c r="D466" t="s">
        <v>4530</v>
      </c>
      <c r="E466" t="s">
        <v>7266</v>
      </c>
      <c r="M466" t="s">
        <v>10197</v>
      </c>
      <c r="R466" t="s">
        <v>10198</v>
      </c>
    </row>
    <row r="467" spans="1:19" x14ac:dyDescent="0.25">
      <c r="A467" t="s">
        <v>10199</v>
      </c>
      <c r="B467" t="s">
        <v>4539</v>
      </c>
      <c r="C467" t="s">
        <v>4540</v>
      </c>
      <c r="D467" t="s">
        <v>4530</v>
      </c>
      <c r="E467" t="s">
        <v>7266</v>
      </c>
      <c r="M467" t="s">
        <v>10200</v>
      </c>
      <c r="R467" t="s">
        <v>10201</v>
      </c>
    </row>
    <row r="468" spans="1:19" x14ac:dyDescent="0.25">
      <c r="A468" t="s">
        <v>10202</v>
      </c>
      <c r="B468" t="s">
        <v>4541</v>
      </c>
      <c r="C468" t="s">
        <v>4542</v>
      </c>
      <c r="D468" t="s">
        <v>4543</v>
      </c>
      <c r="E468" t="s">
        <v>7266</v>
      </c>
      <c r="S468" t="s">
        <v>10203</v>
      </c>
    </row>
    <row r="469" spans="1:19" x14ac:dyDescent="0.25">
      <c r="A469" t="s">
        <v>10204</v>
      </c>
      <c r="B469" t="s">
        <v>4545</v>
      </c>
      <c r="C469" t="s">
        <v>4542</v>
      </c>
      <c r="D469" t="s">
        <v>4543</v>
      </c>
      <c r="E469" t="s">
        <v>7266</v>
      </c>
      <c r="H469" t="s">
        <v>10205</v>
      </c>
      <c r="I469" t="s">
        <v>10206</v>
      </c>
      <c r="J469" t="s">
        <v>10207</v>
      </c>
      <c r="K469" t="s">
        <v>10208</v>
      </c>
      <c r="L469" t="s">
        <v>10209</v>
      </c>
      <c r="M469" t="s">
        <v>10210</v>
      </c>
      <c r="N469" t="s">
        <v>10211</v>
      </c>
      <c r="O469" t="s">
        <v>10212</v>
      </c>
      <c r="P469" t="s">
        <v>10213</v>
      </c>
      <c r="Q469" t="s">
        <v>10214</v>
      </c>
      <c r="R469" t="s">
        <v>10215</v>
      </c>
    </row>
    <row r="470" spans="1:19" x14ac:dyDescent="0.25">
      <c r="A470" t="s">
        <v>10216</v>
      </c>
      <c r="B470" t="s">
        <v>4546</v>
      </c>
      <c r="C470" t="s">
        <v>4547</v>
      </c>
      <c r="D470" t="s">
        <v>4543</v>
      </c>
      <c r="E470" t="s">
        <v>7266</v>
      </c>
      <c r="M470" t="s">
        <v>10217</v>
      </c>
      <c r="R470" t="s">
        <v>10218</v>
      </c>
    </row>
    <row r="471" spans="1:19" x14ac:dyDescent="0.25">
      <c r="A471" t="s">
        <v>10219</v>
      </c>
      <c r="B471" t="s">
        <v>4548</v>
      </c>
      <c r="C471" t="s">
        <v>4549</v>
      </c>
      <c r="D471" t="s">
        <v>4543</v>
      </c>
      <c r="E471" t="s">
        <v>7266</v>
      </c>
      <c r="H471" t="s">
        <v>10220</v>
      </c>
      <c r="I471" t="s">
        <v>10221</v>
      </c>
      <c r="J471" t="s">
        <v>10222</v>
      </c>
      <c r="K471" t="s">
        <v>10223</v>
      </c>
      <c r="L471" t="s">
        <v>10224</v>
      </c>
      <c r="M471" t="s">
        <v>10225</v>
      </c>
      <c r="N471" t="s">
        <v>10226</v>
      </c>
      <c r="O471" t="s">
        <v>10227</v>
      </c>
      <c r="P471" t="s">
        <v>10228</v>
      </c>
      <c r="Q471" t="s">
        <v>10229</v>
      </c>
      <c r="R471" t="s">
        <v>10230</v>
      </c>
    </row>
    <row r="472" spans="1:19" x14ac:dyDescent="0.25">
      <c r="A472" t="s">
        <v>10231</v>
      </c>
      <c r="B472" t="s">
        <v>4550</v>
      </c>
      <c r="C472" t="s">
        <v>4551</v>
      </c>
      <c r="D472" t="s">
        <v>4543</v>
      </c>
      <c r="E472" t="s">
        <v>7266</v>
      </c>
      <c r="M472" t="s">
        <v>10232</v>
      </c>
      <c r="R472" t="s">
        <v>10233</v>
      </c>
    </row>
    <row r="473" spans="1:19" x14ac:dyDescent="0.25">
      <c r="A473" t="s">
        <v>10234</v>
      </c>
      <c r="B473" t="s">
        <v>4552</v>
      </c>
      <c r="C473" t="s">
        <v>4553</v>
      </c>
      <c r="D473" t="s">
        <v>4543</v>
      </c>
      <c r="E473" t="s">
        <v>7266</v>
      </c>
      <c r="M473" t="s">
        <v>10235</v>
      </c>
      <c r="R473" t="s">
        <v>10236</v>
      </c>
    </row>
    <row r="474" spans="1:19" x14ac:dyDescent="0.25">
      <c r="A474" t="s">
        <v>10237</v>
      </c>
      <c r="B474" t="s">
        <v>4554</v>
      </c>
      <c r="C474" t="s">
        <v>4555</v>
      </c>
      <c r="D474" t="s">
        <v>4556</v>
      </c>
      <c r="E474" t="s">
        <v>7266</v>
      </c>
      <c r="S474" t="s">
        <v>10238</v>
      </c>
    </row>
    <row r="475" spans="1:19" x14ac:dyDescent="0.25">
      <c r="A475" t="s">
        <v>10239</v>
      </c>
      <c r="B475" t="s">
        <v>4558</v>
      </c>
      <c r="C475" t="s">
        <v>4555</v>
      </c>
      <c r="D475" t="s">
        <v>4556</v>
      </c>
      <c r="E475" t="s">
        <v>7266</v>
      </c>
      <c r="H475" t="s">
        <v>10240</v>
      </c>
      <c r="I475" t="s">
        <v>10241</v>
      </c>
      <c r="J475" t="s">
        <v>10242</v>
      </c>
      <c r="K475" t="s">
        <v>10243</v>
      </c>
      <c r="L475" t="s">
        <v>10244</v>
      </c>
      <c r="M475" t="s">
        <v>10245</v>
      </c>
      <c r="N475" t="s">
        <v>10246</v>
      </c>
      <c r="O475" t="s">
        <v>10247</v>
      </c>
      <c r="P475" t="s">
        <v>10248</v>
      </c>
      <c r="Q475" t="s">
        <v>10249</v>
      </c>
      <c r="R475" t="s">
        <v>10250</v>
      </c>
    </row>
    <row r="476" spans="1:19" x14ac:dyDescent="0.25">
      <c r="A476" t="s">
        <v>10251</v>
      </c>
      <c r="B476" t="s">
        <v>4559</v>
      </c>
      <c r="C476" t="s">
        <v>4560</v>
      </c>
      <c r="D476" t="s">
        <v>4556</v>
      </c>
      <c r="E476" t="s">
        <v>7266</v>
      </c>
      <c r="M476" t="s">
        <v>10252</v>
      </c>
      <c r="R476" t="s">
        <v>10253</v>
      </c>
    </row>
    <row r="477" spans="1:19" x14ac:dyDescent="0.25">
      <c r="A477" t="s">
        <v>10254</v>
      </c>
      <c r="B477" t="s">
        <v>4561</v>
      </c>
      <c r="C477" t="s">
        <v>4562</v>
      </c>
      <c r="D477" t="s">
        <v>4556</v>
      </c>
      <c r="E477" t="s">
        <v>7266</v>
      </c>
      <c r="H477" t="s">
        <v>10255</v>
      </c>
      <c r="I477" t="s">
        <v>10256</v>
      </c>
      <c r="J477" t="s">
        <v>10257</v>
      </c>
      <c r="K477" t="s">
        <v>10258</v>
      </c>
      <c r="L477" t="s">
        <v>10259</v>
      </c>
      <c r="M477" t="s">
        <v>10260</v>
      </c>
      <c r="N477" t="s">
        <v>10261</v>
      </c>
      <c r="O477" t="s">
        <v>10262</v>
      </c>
      <c r="P477" t="s">
        <v>10263</v>
      </c>
      <c r="Q477" t="s">
        <v>10264</v>
      </c>
      <c r="R477" t="s">
        <v>10265</v>
      </c>
    </row>
    <row r="478" spans="1:19" x14ac:dyDescent="0.25">
      <c r="A478" t="s">
        <v>10266</v>
      </c>
      <c r="B478" t="s">
        <v>4563</v>
      </c>
      <c r="C478" t="s">
        <v>4564</v>
      </c>
      <c r="D478" t="s">
        <v>4556</v>
      </c>
      <c r="E478" t="s">
        <v>7266</v>
      </c>
      <c r="M478" t="s">
        <v>10267</v>
      </c>
      <c r="R478" t="s">
        <v>10268</v>
      </c>
    </row>
    <row r="479" spans="1:19" x14ac:dyDescent="0.25">
      <c r="A479" t="s">
        <v>10269</v>
      </c>
      <c r="B479" t="s">
        <v>4565</v>
      </c>
      <c r="C479" t="s">
        <v>4566</v>
      </c>
      <c r="D479" t="s">
        <v>4556</v>
      </c>
      <c r="E479" t="s">
        <v>7266</v>
      </c>
      <c r="M479" t="s">
        <v>10270</v>
      </c>
      <c r="R479" t="s">
        <v>10271</v>
      </c>
    </row>
    <row r="480" spans="1:19" x14ac:dyDescent="0.25">
      <c r="A480" t="s">
        <v>10272</v>
      </c>
      <c r="B480" t="s">
        <v>4567</v>
      </c>
      <c r="C480" t="s">
        <v>4568</v>
      </c>
      <c r="D480" t="s">
        <v>4569</v>
      </c>
      <c r="E480" t="s">
        <v>7266</v>
      </c>
      <c r="S480" t="s">
        <v>10273</v>
      </c>
    </row>
    <row r="481" spans="1:19" x14ac:dyDescent="0.25">
      <c r="A481" t="s">
        <v>10274</v>
      </c>
      <c r="B481" t="s">
        <v>4571</v>
      </c>
      <c r="C481" t="s">
        <v>4568</v>
      </c>
      <c r="D481" t="s">
        <v>4569</v>
      </c>
      <c r="E481" t="s">
        <v>7266</v>
      </c>
      <c r="H481" t="s">
        <v>10275</v>
      </c>
      <c r="I481" t="s">
        <v>10276</v>
      </c>
      <c r="J481" t="s">
        <v>10277</v>
      </c>
      <c r="K481" t="s">
        <v>10278</v>
      </c>
      <c r="L481" t="s">
        <v>10279</v>
      </c>
      <c r="M481" t="s">
        <v>10280</v>
      </c>
      <c r="N481" t="s">
        <v>10281</v>
      </c>
      <c r="O481" t="s">
        <v>10282</v>
      </c>
      <c r="P481" t="s">
        <v>10283</v>
      </c>
      <c r="Q481" t="s">
        <v>10284</v>
      </c>
      <c r="R481" t="s">
        <v>10285</v>
      </c>
    </row>
    <row r="482" spans="1:19" x14ac:dyDescent="0.25">
      <c r="A482" t="s">
        <v>10286</v>
      </c>
      <c r="B482" t="s">
        <v>4572</v>
      </c>
      <c r="C482" t="s">
        <v>4573</v>
      </c>
      <c r="D482" t="s">
        <v>4569</v>
      </c>
      <c r="E482" t="s">
        <v>7266</v>
      </c>
      <c r="M482" t="s">
        <v>10287</v>
      </c>
      <c r="R482" t="s">
        <v>10288</v>
      </c>
    </row>
    <row r="483" spans="1:19" x14ac:dyDescent="0.25">
      <c r="A483" t="s">
        <v>10289</v>
      </c>
      <c r="B483" t="s">
        <v>4574</v>
      </c>
      <c r="C483" t="s">
        <v>4575</v>
      </c>
      <c r="D483" t="s">
        <v>4569</v>
      </c>
      <c r="E483" t="s">
        <v>7266</v>
      </c>
      <c r="H483" t="s">
        <v>10290</v>
      </c>
      <c r="I483" t="s">
        <v>10291</v>
      </c>
      <c r="J483" t="s">
        <v>10292</v>
      </c>
      <c r="K483" t="s">
        <v>10293</v>
      </c>
      <c r="L483" t="s">
        <v>10294</v>
      </c>
      <c r="M483" t="s">
        <v>10295</v>
      </c>
      <c r="N483" t="s">
        <v>10296</v>
      </c>
      <c r="O483" t="s">
        <v>10297</v>
      </c>
      <c r="P483" t="s">
        <v>10298</v>
      </c>
      <c r="Q483" t="s">
        <v>10299</v>
      </c>
      <c r="R483" t="s">
        <v>10300</v>
      </c>
    </row>
    <row r="484" spans="1:19" x14ac:dyDescent="0.25">
      <c r="A484" t="s">
        <v>10301</v>
      </c>
      <c r="B484" t="s">
        <v>4576</v>
      </c>
      <c r="C484" t="s">
        <v>4577</v>
      </c>
      <c r="D484" t="s">
        <v>4569</v>
      </c>
      <c r="E484" t="s">
        <v>7266</v>
      </c>
      <c r="M484" t="s">
        <v>10302</v>
      </c>
      <c r="R484" t="s">
        <v>10303</v>
      </c>
    </row>
    <row r="485" spans="1:19" x14ac:dyDescent="0.25">
      <c r="A485" t="s">
        <v>10304</v>
      </c>
      <c r="B485" t="s">
        <v>4578</v>
      </c>
      <c r="C485" t="s">
        <v>4579</v>
      </c>
      <c r="D485" t="s">
        <v>4569</v>
      </c>
      <c r="E485" t="s">
        <v>7266</v>
      </c>
      <c r="M485" t="s">
        <v>10305</v>
      </c>
      <c r="R485" t="s">
        <v>10306</v>
      </c>
    </row>
    <row r="486" spans="1:19" x14ac:dyDescent="0.25">
      <c r="A486" t="s">
        <v>10307</v>
      </c>
      <c r="B486" t="s">
        <v>4580</v>
      </c>
      <c r="C486" t="s">
        <v>4581</v>
      </c>
      <c r="D486" t="s">
        <v>4582</v>
      </c>
      <c r="E486" t="s">
        <v>7266</v>
      </c>
      <c r="S486" t="s">
        <v>10308</v>
      </c>
    </row>
    <row r="487" spans="1:19" x14ac:dyDescent="0.25">
      <c r="A487" t="s">
        <v>10309</v>
      </c>
      <c r="B487" t="s">
        <v>4584</v>
      </c>
      <c r="C487" t="s">
        <v>4581</v>
      </c>
      <c r="D487" t="s">
        <v>4582</v>
      </c>
      <c r="E487" t="s">
        <v>7266</v>
      </c>
      <c r="H487" t="s">
        <v>10310</v>
      </c>
      <c r="I487" t="s">
        <v>10311</v>
      </c>
      <c r="J487" t="s">
        <v>10312</v>
      </c>
      <c r="K487" t="s">
        <v>10313</v>
      </c>
      <c r="L487" t="s">
        <v>10314</v>
      </c>
      <c r="M487" t="s">
        <v>10315</v>
      </c>
      <c r="N487" t="s">
        <v>10316</v>
      </c>
      <c r="O487" t="s">
        <v>10317</v>
      </c>
      <c r="P487" t="s">
        <v>10318</v>
      </c>
      <c r="Q487" t="s">
        <v>10319</v>
      </c>
      <c r="R487" t="s">
        <v>10320</v>
      </c>
    </row>
    <row r="488" spans="1:19" x14ac:dyDescent="0.25">
      <c r="A488" t="s">
        <v>10321</v>
      </c>
      <c r="B488" t="s">
        <v>4585</v>
      </c>
      <c r="C488" t="s">
        <v>4586</v>
      </c>
      <c r="D488" t="s">
        <v>4582</v>
      </c>
      <c r="E488" t="s">
        <v>7266</v>
      </c>
      <c r="M488" t="s">
        <v>10322</v>
      </c>
      <c r="R488" t="s">
        <v>10323</v>
      </c>
    </row>
    <row r="489" spans="1:19" x14ac:dyDescent="0.25">
      <c r="A489" t="s">
        <v>10324</v>
      </c>
      <c r="B489" t="s">
        <v>4587</v>
      </c>
      <c r="C489" t="s">
        <v>4588</v>
      </c>
      <c r="D489" t="s">
        <v>4582</v>
      </c>
      <c r="E489" t="s">
        <v>7266</v>
      </c>
      <c r="H489" t="s">
        <v>10325</v>
      </c>
      <c r="I489" t="s">
        <v>10326</v>
      </c>
      <c r="J489" t="s">
        <v>10327</v>
      </c>
      <c r="K489" t="s">
        <v>10328</v>
      </c>
      <c r="L489" t="s">
        <v>10329</v>
      </c>
      <c r="M489" t="s">
        <v>10330</v>
      </c>
      <c r="N489" t="s">
        <v>10331</v>
      </c>
      <c r="O489" t="s">
        <v>10332</v>
      </c>
      <c r="P489" t="s">
        <v>10333</v>
      </c>
      <c r="Q489" t="s">
        <v>10334</v>
      </c>
      <c r="R489" t="s">
        <v>10335</v>
      </c>
    </row>
    <row r="490" spans="1:19" x14ac:dyDescent="0.25">
      <c r="A490" t="s">
        <v>10336</v>
      </c>
      <c r="B490" t="s">
        <v>4589</v>
      </c>
      <c r="C490" t="s">
        <v>4590</v>
      </c>
      <c r="D490" t="s">
        <v>4582</v>
      </c>
      <c r="E490" t="s">
        <v>7266</v>
      </c>
      <c r="M490" t="s">
        <v>10337</v>
      </c>
      <c r="R490" t="s">
        <v>10338</v>
      </c>
    </row>
    <row r="491" spans="1:19" x14ac:dyDescent="0.25">
      <c r="A491" t="s">
        <v>10339</v>
      </c>
      <c r="B491" t="s">
        <v>4591</v>
      </c>
      <c r="C491" t="s">
        <v>4592</v>
      </c>
      <c r="D491" t="s">
        <v>4582</v>
      </c>
      <c r="E491" t="s">
        <v>7266</v>
      </c>
      <c r="M491" t="s">
        <v>10340</v>
      </c>
      <c r="R491" t="s">
        <v>10341</v>
      </c>
    </row>
    <row r="492" spans="1:19" x14ac:dyDescent="0.25">
      <c r="A492" t="s">
        <v>10342</v>
      </c>
      <c r="B492" t="s">
        <v>4593</v>
      </c>
      <c r="C492" t="s">
        <v>4594</v>
      </c>
      <c r="D492" t="s">
        <v>4595</v>
      </c>
      <c r="E492" t="s">
        <v>7266</v>
      </c>
      <c r="S492" t="s">
        <v>10343</v>
      </c>
    </row>
    <row r="493" spans="1:19" x14ac:dyDescent="0.25">
      <c r="A493" t="s">
        <v>10344</v>
      </c>
      <c r="B493" t="s">
        <v>4597</v>
      </c>
      <c r="C493" t="s">
        <v>4594</v>
      </c>
      <c r="D493" t="s">
        <v>4595</v>
      </c>
      <c r="E493" t="s">
        <v>7266</v>
      </c>
      <c r="H493" t="s">
        <v>10345</v>
      </c>
      <c r="I493" t="s">
        <v>10346</v>
      </c>
      <c r="J493" t="s">
        <v>10347</v>
      </c>
      <c r="K493" t="s">
        <v>10348</v>
      </c>
      <c r="L493" t="s">
        <v>10349</v>
      </c>
      <c r="M493" t="s">
        <v>10350</v>
      </c>
      <c r="N493" t="s">
        <v>10351</v>
      </c>
      <c r="O493" t="s">
        <v>10352</v>
      </c>
      <c r="P493" t="s">
        <v>10353</v>
      </c>
      <c r="Q493" t="s">
        <v>10354</v>
      </c>
      <c r="R493" t="s">
        <v>10355</v>
      </c>
    </row>
    <row r="494" spans="1:19" x14ac:dyDescent="0.25">
      <c r="A494" t="s">
        <v>10356</v>
      </c>
      <c r="B494" t="s">
        <v>4598</v>
      </c>
      <c r="C494" t="s">
        <v>4599</v>
      </c>
      <c r="D494" t="s">
        <v>4595</v>
      </c>
      <c r="E494" t="s">
        <v>7266</v>
      </c>
      <c r="M494" t="s">
        <v>10357</v>
      </c>
      <c r="R494" t="s">
        <v>10358</v>
      </c>
    </row>
    <row r="495" spans="1:19" x14ac:dyDescent="0.25">
      <c r="A495" t="s">
        <v>10359</v>
      </c>
      <c r="B495" t="s">
        <v>4600</v>
      </c>
      <c r="C495" t="s">
        <v>4601</v>
      </c>
      <c r="D495" t="s">
        <v>4595</v>
      </c>
      <c r="E495" t="s">
        <v>7266</v>
      </c>
      <c r="H495" t="s">
        <v>10360</v>
      </c>
      <c r="I495" t="s">
        <v>10361</v>
      </c>
      <c r="J495" t="s">
        <v>10362</v>
      </c>
      <c r="K495" t="s">
        <v>10363</v>
      </c>
      <c r="L495" t="s">
        <v>10364</v>
      </c>
      <c r="M495" t="s">
        <v>10365</v>
      </c>
      <c r="N495" t="s">
        <v>10366</v>
      </c>
      <c r="O495" t="s">
        <v>10367</v>
      </c>
      <c r="P495" t="s">
        <v>10368</v>
      </c>
      <c r="Q495" t="s">
        <v>10369</v>
      </c>
      <c r="R495" t="s">
        <v>10370</v>
      </c>
    </row>
    <row r="496" spans="1:19" x14ac:dyDescent="0.25">
      <c r="A496" t="s">
        <v>10371</v>
      </c>
      <c r="B496" t="s">
        <v>4602</v>
      </c>
      <c r="C496" t="s">
        <v>4603</v>
      </c>
      <c r="D496" t="s">
        <v>4595</v>
      </c>
      <c r="E496" t="s">
        <v>7266</v>
      </c>
      <c r="M496" t="s">
        <v>10372</v>
      </c>
      <c r="R496" t="s">
        <v>10373</v>
      </c>
    </row>
    <row r="497" spans="1:19" x14ac:dyDescent="0.25">
      <c r="A497" t="s">
        <v>10374</v>
      </c>
      <c r="B497" t="s">
        <v>4604</v>
      </c>
      <c r="C497" t="s">
        <v>4605</v>
      </c>
      <c r="D497" t="s">
        <v>4595</v>
      </c>
      <c r="E497" t="s">
        <v>7266</v>
      </c>
      <c r="M497" t="s">
        <v>10375</v>
      </c>
      <c r="R497" t="s">
        <v>10376</v>
      </c>
    </row>
    <row r="498" spans="1:19" x14ac:dyDescent="0.25">
      <c r="A498" t="s">
        <v>10377</v>
      </c>
      <c r="B498" t="s">
        <v>4606</v>
      </c>
      <c r="C498" t="s">
        <v>4607</v>
      </c>
      <c r="D498" t="s">
        <v>4608</v>
      </c>
      <c r="E498" t="s">
        <v>7266</v>
      </c>
      <c r="S498" t="s">
        <v>10378</v>
      </c>
    </row>
    <row r="499" spans="1:19" x14ac:dyDescent="0.25">
      <c r="A499" t="s">
        <v>10379</v>
      </c>
      <c r="B499" t="s">
        <v>4610</v>
      </c>
      <c r="C499" t="s">
        <v>4607</v>
      </c>
      <c r="D499" t="s">
        <v>4608</v>
      </c>
      <c r="E499" t="s">
        <v>7266</v>
      </c>
      <c r="H499" t="s">
        <v>10380</v>
      </c>
      <c r="I499" t="s">
        <v>10381</v>
      </c>
      <c r="J499" t="s">
        <v>10382</v>
      </c>
      <c r="K499" t="s">
        <v>10383</v>
      </c>
      <c r="L499" t="s">
        <v>10384</v>
      </c>
      <c r="M499" t="s">
        <v>10385</v>
      </c>
      <c r="N499" t="s">
        <v>10386</v>
      </c>
      <c r="O499" t="s">
        <v>10387</v>
      </c>
      <c r="P499" t="s">
        <v>10388</v>
      </c>
      <c r="Q499" t="s">
        <v>10389</v>
      </c>
      <c r="R499" t="s">
        <v>10390</v>
      </c>
    </row>
    <row r="500" spans="1:19" x14ac:dyDescent="0.25">
      <c r="A500" t="s">
        <v>10391</v>
      </c>
      <c r="B500" t="s">
        <v>4611</v>
      </c>
      <c r="C500" t="s">
        <v>4612</v>
      </c>
      <c r="D500" t="s">
        <v>4608</v>
      </c>
      <c r="E500" t="s">
        <v>7266</v>
      </c>
      <c r="M500" t="s">
        <v>10392</v>
      </c>
      <c r="R500" t="s">
        <v>10393</v>
      </c>
    </row>
    <row r="501" spans="1:19" x14ac:dyDescent="0.25">
      <c r="A501" t="s">
        <v>10394</v>
      </c>
      <c r="B501" t="s">
        <v>4613</v>
      </c>
      <c r="C501" t="s">
        <v>4614</v>
      </c>
      <c r="D501" t="s">
        <v>4608</v>
      </c>
      <c r="E501" t="s">
        <v>7266</v>
      </c>
      <c r="H501" t="s">
        <v>10395</v>
      </c>
      <c r="I501" t="s">
        <v>10396</v>
      </c>
      <c r="J501" t="s">
        <v>10397</v>
      </c>
      <c r="K501" t="s">
        <v>10398</v>
      </c>
      <c r="L501" t="s">
        <v>10399</v>
      </c>
      <c r="M501" t="s">
        <v>10400</v>
      </c>
      <c r="N501" t="s">
        <v>10401</v>
      </c>
      <c r="O501" t="s">
        <v>10402</v>
      </c>
      <c r="P501" t="s">
        <v>10403</v>
      </c>
      <c r="Q501" t="s">
        <v>10404</v>
      </c>
      <c r="R501" t="s">
        <v>10405</v>
      </c>
    </row>
    <row r="502" spans="1:19" x14ac:dyDescent="0.25">
      <c r="A502" t="s">
        <v>10406</v>
      </c>
      <c r="B502" t="s">
        <v>4615</v>
      </c>
      <c r="C502" t="s">
        <v>4616</v>
      </c>
      <c r="D502" t="s">
        <v>4608</v>
      </c>
      <c r="E502" t="s">
        <v>7266</v>
      </c>
      <c r="M502" t="s">
        <v>10407</v>
      </c>
      <c r="R502" t="s">
        <v>10408</v>
      </c>
    </row>
    <row r="503" spans="1:19" x14ac:dyDescent="0.25">
      <c r="A503" t="s">
        <v>10409</v>
      </c>
      <c r="B503" t="s">
        <v>4617</v>
      </c>
      <c r="C503" t="s">
        <v>4618</v>
      </c>
      <c r="D503" t="s">
        <v>4608</v>
      </c>
      <c r="E503" t="s">
        <v>7266</v>
      </c>
      <c r="M503" t="s">
        <v>10410</v>
      </c>
      <c r="R503" t="s">
        <v>10411</v>
      </c>
    </row>
    <row r="504" spans="1:19" x14ac:dyDescent="0.25">
      <c r="A504" t="s">
        <v>10412</v>
      </c>
      <c r="B504" t="s">
        <v>4619</v>
      </c>
      <c r="C504" t="s">
        <v>4620</v>
      </c>
      <c r="D504" t="s">
        <v>4621</v>
      </c>
      <c r="E504" t="s">
        <v>7266</v>
      </c>
      <c r="S504" t="s">
        <v>10413</v>
      </c>
    </row>
    <row r="505" spans="1:19" x14ac:dyDescent="0.25">
      <c r="A505" t="s">
        <v>10414</v>
      </c>
      <c r="B505" t="s">
        <v>4623</v>
      </c>
      <c r="C505" t="s">
        <v>4620</v>
      </c>
      <c r="D505" t="s">
        <v>4621</v>
      </c>
      <c r="E505" t="s">
        <v>7266</v>
      </c>
      <c r="H505" t="s">
        <v>10415</v>
      </c>
      <c r="I505" t="s">
        <v>10416</v>
      </c>
      <c r="J505" t="s">
        <v>10417</v>
      </c>
      <c r="K505" t="s">
        <v>10418</v>
      </c>
      <c r="L505" t="s">
        <v>10419</v>
      </c>
      <c r="M505" t="s">
        <v>10420</v>
      </c>
      <c r="N505" t="s">
        <v>10421</v>
      </c>
      <c r="O505" t="s">
        <v>10422</v>
      </c>
      <c r="P505" t="s">
        <v>10423</v>
      </c>
      <c r="Q505" t="s">
        <v>10424</v>
      </c>
      <c r="R505" t="s">
        <v>10425</v>
      </c>
    </row>
    <row r="506" spans="1:19" x14ac:dyDescent="0.25">
      <c r="A506" t="s">
        <v>10426</v>
      </c>
      <c r="B506" t="s">
        <v>4624</v>
      </c>
      <c r="C506" t="s">
        <v>4625</v>
      </c>
      <c r="D506" t="s">
        <v>4621</v>
      </c>
      <c r="E506" t="s">
        <v>7266</v>
      </c>
      <c r="M506" t="s">
        <v>10427</v>
      </c>
      <c r="R506" t="s">
        <v>10428</v>
      </c>
    </row>
    <row r="507" spans="1:19" x14ac:dyDescent="0.25">
      <c r="A507" t="s">
        <v>10429</v>
      </c>
      <c r="B507" t="s">
        <v>4626</v>
      </c>
      <c r="C507" t="s">
        <v>4627</v>
      </c>
      <c r="D507" t="s">
        <v>4621</v>
      </c>
      <c r="E507" t="s">
        <v>7266</v>
      </c>
      <c r="H507" t="s">
        <v>10430</v>
      </c>
      <c r="I507" t="s">
        <v>10431</v>
      </c>
      <c r="J507" t="s">
        <v>10432</v>
      </c>
      <c r="K507" t="s">
        <v>10433</v>
      </c>
      <c r="L507" t="s">
        <v>10434</v>
      </c>
      <c r="M507" t="s">
        <v>10435</v>
      </c>
      <c r="N507" t="s">
        <v>10436</v>
      </c>
      <c r="O507" t="s">
        <v>10437</v>
      </c>
      <c r="P507" t="s">
        <v>10438</v>
      </c>
      <c r="Q507" t="s">
        <v>10439</v>
      </c>
      <c r="R507" t="s">
        <v>10440</v>
      </c>
    </row>
    <row r="508" spans="1:19" x14ac:dyDescent="0.25">
      <c r="A508" t="s">
        <v>10441</v>
      </c>
      <c r="B508" t="s">
        <v>4628</v>
      </c>
      <c r="C508" t="s">
        <v>4629</v>
      </c>
      <c r="D508" t="s">
        <v>4621</v>
      </c>
      <c r="E508" t="s">
        <v>7266</v>
      </c>
      <c r="M508" t="s">
        <v>10442</v>
      </c>
      <c r="R508" t="s">
        <v>10443</v>
      </c>
    </row>
    <row r="509" spans="1:19" x14ac:dyDescent="0.25">
      <c r="A509" t="s">
        <v>10444</v>
      </c>
      <c r="B509" t="s">
        <v>4630</v>
      </c>
      <c r="C509" t="s">
        <v>4631</v>
      </c>
      <c r="D509" t="s">
        <v>4621</v>
      </c>
      <c r="E509" t="s">
        <v>7266</v>
      </c>
      <c r="M509" t="s">
        <v>10445</v>
      </c>
      <c r="R509" t="s">
        <v>10446</v>
      </c>
    </row>
    <row r="510" spans="1:19" x14ac:dyDescent="0.25">
      <c r="A510" t="s">
        <v>10447</v>
      </c>
      <c r="B510" t="s">
        <v>4632</v>
      </c>
      <c r="C510" t="s">
        <v>4633</v>
      </c>
      <c r="D510" t="s">
        <v>4634</v>
      </c>
      <c r="E510" t="s">
        <v>7266</v>
      </c>
      <c r="S510" t="s">
        <v>10448</v>
      </c>
    </row>
    <row r="511" spans="1:19" x14ac:dyDescent="0.25">
      <c r="A511" t="s">
        <v>10449</v>
      </c>
      <c r="B511" t="s">
        <v>4636</v>
      </c>
      <c r="C511" t="s">
        <v>4633</v>
      </c>
      <c r="D511" t="s">
        <v>4634</v>
      </c>
      <c r="E511" t="s">
        <v>7266</v>
      </c>
      <c r="H511" t="s">
        <v>10450</v>
      </c>
      <c r="I511" t="s">
        <v>10451</v>
      </c>
      <c r="J511" t="s">
        <v>10452</v>
      </c>
      <c r="K511" t="s">
        <v>10453</v>
      </c>
      <c r="L511" t="s">
        <v>10454</v>
      </c>
      <c r="M511" t="s">
        <v>10455</v>
      </c>
      <c r="N511" t="s">
        <v>10456</v>
      </c>
      <c r="O511" t="s">
        <v>10457</v>
      </c>
      <c r="P511" t="s">
        <v>10458</v>
      </c>
      <c r="Q511" t="s">
        <v>10459</v>
      </c>
      <c r="R511" t="s">
        <v>10460</v>
      </c>
    </row>
    <row r="512" spans="1:19" x14ac:dyDescent="0.25">
      <c r="A512" t="s">
        <v>10461</v>
      </c>
      <c r="B512" t="s">
        <v>4637</v>
      </c>
      <c r="C512" t="s">
        <v>4638</v>
      </c>
      <c r="D512" t="s">
        <v>4634</v>
      </c>
      <c r="E512" t="s">
        <v>7266</v>
      </c>
      <c r="M512" t="s">
        <v>10462</v>
      </c>
      <c r="R512" t="s">
        <v>10463</v>
      </c>
    </row>
    <row r="513" spans="1:19" x14ac:dyDescent="0.25">
      <c r="A513" t="s">
        <v>10464</v>
      </c>
      <c r="B513" t="s">
        <v>4639</v>
      </c>
      <c r="C513" t="s">
        <v>4640</v>
      </c>
      <c r="D513" t="s">
        <v>4634</v>
      </c>
      <c r="E513" t="s">
        <v>7266</v>
      </c>
      <c r="H513" t="s">
        <v>10465</v>
      </c>
      <c r="I513" t="s">
        <v>10466</v>
      </c>
      <c r="J513" t="s">
        <v>10467</v>
      </c>
      <c r="K513" t="s">
        <v>10468</v>
      </c>
      <c r="L513" t="s">
        <v>10469</v>
      </c>
      <c r="M513" t="s">
        <v>10470</v>
      </c>
      <c r="N513" t="s">
        <v>10471</v>
      </c>
      <c r="O513" t="s">
        <v>10472</v>
      </c>
      <c r="P513" t="s">
        <v>10473</v>
      </c>
      <c r="Q513" t="s">
        <v>10474</v>
      </c>
      <c r="R513" t="s">
        <v>10475</v>
      </c>
    </row>
    <row r="514" spans="1:19" x14ac:dyDescent="0.25">
      <c r="A514" t="s">
        <v>10476</v>
      </c>
      <c r="B514" t="s">
        <v>4641</v>
      </c>
      <c r="C514" t="s">
        <v>4642</v>
      </c>
      <c r="D514" t="s">
        <v>4634</v>
      </c>
      <c r="E514" t="s">
        <v>7266</v>
      </c>
      <c r="M514" t="s">
        <v>10477</v>
      </c>
      <c r="R514" t="s">
        <v>10478</v>
      </c>
    </row>
    <row r="515" spans="1:19" x14ac:dyDescent="0.25">
      <c r="A515" t="s">
        <v>10479</v>
      </c>
      <c r="B515" t="s">
        <v>4643</v>
      </c>
      <c r="C515" t="s">
        <v>4644</v>
      </c>
      <c r="D515" t="s">
        <v>4634</v>
      </c>
      <c r="E515" t="s">
        <v>7266</v>
      </c>
      <c r="M515" t="s">
        <v>10480</v>
      </c>
      <c r="R515" t="s">
        <v>10481</v>
      </c>
    </row>
    <row r="516" spans="1:19" x14ac:dyDescent="0.25">
      <c r="A516" t="s">
        <v>10482</v>
      </c>
      <c r="B516" t="s">
        <v>4645</v>
      </c>
      <c r="C516" t="s">
        <v>4646</v>
      </c>
      <c r="D516" t="s">
        <v>4647</v>
      </c>
      <c r="E516" t="s">
        <v>7266</v>
      </c>
      <c r="S516" t="s">
        <v>10483</v>
      </c>
    </row>
    <row r="517" spans="1:19" x14ac:dyDescent="0.25">
      <c r="A517" t="s">
        <v>10484</v>
      </c>
      <c r="B517" t="s">
        <v>4649</v>
      </c>
      <c r="C517" t="s">
        <v>4646</v>
      </c>
      <c r="D517" t="s">
        <v>4647</v>
      </c>
      <c r="E517" t="s">
        <v>7266</v>
      </c>
      <c r="H517" t="s">
        <v>10485</v>
      </c>
      <c r="I517" t="s">
        <v>10486</v>
      </c>
      <c r="J517" t="s">
        <v>10487</v>
      </c>
      <c r="K517" t="s">
        <v>10488</v>
      </c>
      <c r="L517" t="s">
        <v>10489</v>
      </c>
      <c r="M517" t="s">
        <v>10490</v>
      </c>
      <c r="N517" t="s">
        <v>10491</v>
      </c>
      <c r="O517" t="s">
        <v>10492</v>
      </c>
      <c r="P517" t="s">
        <v>10493</v>
      </c>
      <c r="Q517" t="s">
        <v>10494</v>
      </c>
      <c r="R517" t="s">
        <v>10495</v>
      </c>
    </row>
    <row r="518" spans="1:19" x14ac:dyDescent="0.25">
      <c r="A518" t="s">
        <v>10496</v>
      </c>
      <c r="B518" t="s">
        <v>4650</v>
      </c>
      <c r="C518" t="s">
        <v>4651</v>
      </c>
      <c r="D518" t="s">
        <v>4647</v>
      </c>
      <c r="E518" t="s">
        <v>7266</v>
      </c>
      <c r="M518" t="s">
        <v>10497</v>
      </c>
      <c r="R518" t="s">
        <v>10498</v>
      </c>
    </row>
    <row r="519" spans="1:19" x14ac:dyDescent="0.25">
      <c r="A519" t="s">
        <v>10499</v>
      </c>
      <c r="B519" t="s">
        <v>4652</v>
      </c>
      <c r="C519" t="s">
        <v>4653</v>
      </c>
      <c r="D519" t="s">
        <v>4647</v>
      </c>
      <c r="E519" t="s">
        <v>7266</v>
      </c>
      <c r="H519" t="s">
        <v>10500</v>
      </c>
      <c r="I519" t="s">
        <v>10501</v>
      </c>
      <c r="J519" t="s">
        <v>10502</v>
      </c>
      <c r="K519" t="s">
        <v>10503</v>
      </c>
      <c r="L519" t="s">
        <v>10504</v>
      </c>
      <c r="M519" t="s">
        <v>10505</v>
      </c>
      <c r="N519" t="s">
        <v>10506</v>
      </c>
      <c r="O519" t="s">
        <v>10507</v>
      </c>
      <c r="P519" t="s">
        <v>10508</v>
      </c>
      <c r="Q519" t="s">
        <v>10509</v>
      </c>
      <c r="R519" t="s">
        <v>10510</v>
      </c>
    </row>
    <row r="520" spans="1:19" x14ac:dyDescent="0.25">
      <c r="A520" t="s">
        <v>10511</v>
      </c>
      <c r="B520" t="s">
        <v>4654</v>
      </c>
      <c r="C520" t="s">
        <v>4655</v>
      </c>
      <c r="D520" t="s">
        <v>4647</v>
      </c>
      <c r="E520" t="s">
        <v>7266</v>
      </c>
      <c r="M520" t="s">
        <v>10512</v>
      </c>
      <c r="R520" t="s">
        <v>10513</v>
      </c>
    </row>
    <row r="521" spans="1:19" x14ac:dyDescent="0.25">
      <c r="A521" t="s">
        <v>10514</v>
      </c>
      <c r="B521" t="s">
        <v>4656</v>
      </c>
      <c r="C521" t="s">
        <v>4657</v>
      </c>
      <c r="D521" t="s">
        <v>4647</v>
      </c>
      <c r="E521" t="s">
        <v>7266</v>
      </c>
      <c r="M521" t="s">
        <v>10515</v>
      </c>
      <c r="R521" t="s">
        <v>10516</v>
      </c>
    </row>
    <row r="522" spans="1:19" x14ac:dyDescent="0.25">
      <c r="A522" t="s">
        <v>10517</v>
      </c>
      <c r="B522" t="s">
        <v>4671</v>
      </c>
      <c r="C522" t="s">
        <v>4672</v>
      </c>
      <c r="D522" t="s">
        <v>4673</v>
      </c>
      <c r="E522" t="s">
        <v>7266</v>
      </c>
      <c r="S522" t="s">
        <v>10518</v>
      </c>
    </row>
    <row r="523" spans="1:19" x14ac:dyDescent="0.25">
      <c r="A523" t="s">
        <v>10519</v>
      </c>
      <c r="B523" t="s">
        <v>4675</v>
      </c>
      <c r="C523" t="s">
        <v>4672</v>
      </c>
      <c r="D523" t="s">
        <v>4673</v>
      </c>
      <c r="E523" t="s">
        <v>7266</v>
      </c>
      <c r="H523" t="s">
        <v>10520</v>
      </c>
      <c r="I523" t="s">
        <v>10521</v>
      </c>
      <c r="J523" t="s">
        <v>10522</v>
      </c>
      <c r="K523" t="s">
        <v>10523</v>
      </c>
      <c r="L523" t="s">
        <v>10524</v>
      </c>
      <c r="M523" t="s">
        <v>10525</v>
      </c>
      <c r="N523" t="s">
        <v>10526</v>
      </c>
      <c r="O523" t="s">
        <v>10527</v>
      </c>
      <c r="P523" t="s">
        <v>10528</v>
      </c>
      <c r="Q523" t="s">
        <v>10529</v>
      </c>
      <c r="R523" t="s">
        <v>10530</v>
      </c>
    </row>
    <row r="524" spans="1:19" x14ac:dyDescent="0.25">
      <c r="A524" t="s">
        <v>10531</v>
      </c>
      <c r="B524" t="s">
        <v>4676</v>
      </c>
      <c r="C524" t="s">
        <v>4677</v>
      </c>
      <c r="D524" t="s">
        <v>4673</v>
      </c>
      <c r="E524" t="s">
        <v>7266</v>
      </c>
      <c r="M524" t="s">
        <v>10532</v>
      </c>
      <c r="R524" t="s">
        <v>10533</v>
      </c>
    </row>
    <row r="525" spans="1:19" x14ac:dyDescent="0.25">
      <c r="A525" t="s">
        <v>10534</v>
      </c>
      <c r="B525" t="s">
        <v>4678</v>
      </c>
      <c r="C525" t="s">
        <v>4679</v>
      </c>
      <c r="D525" t="s">
        <v>4673</v>
      </c>
      <c r="E525" t="s">
        <v>7266</v>
      </c>
      <c r="H525" t="s">
        <v>10535</v>
      </c>
      <c r="I525" t="s">
        <v>10536</v>
      </c>
      <c r="J525" t="s">
        <v>10537</v>
      </c>
      <c r="K525" t="s">
        <v>10538</v>
      </c>
      <c r="L525" t="s">
        <v>10539</v>
      </c>
      <c r="M525" t="s">
        <v>10540</v>
      </c>
      <c r="N525" t="s">
        <v>10541</v>
      </c>
      <c r="O525" t="s">
        <v>10542</v>
      </c>
      <c r="P525" t="s">
        <v>10543</v>
      </c>
      <c r="Q525" t="s">
        <v>10544</v>
      </c>
      <c r="R525" t="s">
        <v>10545</v>
      </c>
    </row>
    <row r="526" spans="1:19" x14ac:dyDescent="0.25">
      <c r="A526" t="s">
        <v>10546</v>
      </c>
      <c r="B526" t="s">
        <v>4680</v>
      </c>
      <c r="C526" t="s">
        <v>4681</v>
      </c>
      <c r="D526" t="s">
        <v>4673</v>
      </c>
      <c r="E526" t="s">
        <v>7266</v>
      </c>
      <c r="M526" t="s">
        <v>10547</v>
      </c>
      <c r="R526" t="s">
        <v>10548</v>
      </c>
    </row>
    <row r="527" spans="1:19" x14ac:dyDescent="0.25">
      <c r="A527" t="s">
        <v>10549</v>
      </c>
      <c r="B527" t="s">
        <v>4682</v>
      </c>
      <c r="C527" t="s">
        <v>4683</v>
      </c>
      <c r="D527" t="s">
        <v>4673</v>
      </c>
      <c r="E527" t="s">
        <v>7266</v>
      </c>
      <c r="M527" t="s">
        <v>10550</v>
      </c>
      <c r="R527" t="s">
        <v>10551</v>
      </c>
    </row>
    <row r="528" spans="1:19" x14ac:dyDescent="0.25">
      <c r="A528" t="s">
        <v>10552</v>
      </c>
      <c r="B528" t="s">
        <v>4684</v>
      </c>
      <c r="C528" t="s">
        <v>4685</v>
      </c>
      <c r="D528" t="s">
        <v>4686</v>
      </c>
      <c r="E528" t="s">
        <v>7266</v>
      </c>
      <c r="S528" t="s">
        <v>10553</v>
      </c>
    </row>
    <row r="529" spans="1:19" x14ac:dyDescent="0.25">
      <c r="A529" t="s">
        <v>10554</v>
      </c>
      <c r="B529" t="s">
        <v>4688</v>
      </c>
      <c r="C529" t="s">
        <v>4685</v>
      </c>
      <c r="D529" t="s">
        <v>4686</v>
      </c>
      <c r="E529" t="s">
        <v>7266</v>
      </c>
      <c r="H529" t="s">
        <v>10555</v>
      </c>
      <c r="I529" t="s">
        <v>10556</v>
      </c>
      <c r="J529" t="s">
        <v>10557</v>
      </c>
      <c r="K529" t="s">
        <v>10558</v>
      </c>
      <c r="L529" t="s">
        <v>10559</v>
      </c>
      <c r="M529" t="s">
        <v>10560</v>
      </c>
      <c r="N529" t="s">
        <v>10561</v>
      </c>
      <c r="O529" t="s">
        <v>10562</v>
      </c>
      <c r="P529" t="s">
        <v>10563</v>
      </c>
      <c r="Q529" t="s">
        <v>10564</v>
      </c>
      <c r="R529" t="s">
        <v>10565</v>
      </c>
    </row>
    <row r="530" spans="1:19" x14ac:dyDescent="0.25">
      <c r="A530" t="s">
        <v>10566</v>
      </c>
      <c r="B530" t="s">
        <v>4689</v>
      </c>
      <c r="C530" t="s">
        <v>4690</v>
      </c>
      <c r="D530" t="s">
        <v>4686</v>
      </c>
      <c r="E530" t="s">
        <v>7266</v>
      </c>
      <c r="M530" t="s">
        <v>10567</v>
      </c>
      <c r="R530" t="s">
        <v>10568</v>
      </c>
    </row>
    <row r="531" spans="1:19" x14ac:dyDescent="0.25">
      <c r="A531" t="s">
        <v>10569</v>
      </c>
      <c r="B531" t="s">
        <v>4691</v>
      </c>
      <c r="C531" t="s">
        <v>4692</v>
      </c>
      <c r="D531" t="s">
        <v>4686</v>
      </c>
      <c r="E531" t="s">
        <v>7266</v>
      </c>
      <c r="H531" t="s">
        <v>10570</v>
      </c>
      <c r="I531" t="s">
        <v>10571</v>
      </c>
      <c r="J531" t="s">
        <v>10572</v>
      </c>
      <c r="K531" t="s">
        <v>10573</v>
      </c>
      <c r="L531" t="s">
        <v>10574</v>
      </c>
      <c r="M531" t="s">
        <v>10575</v>
      </c>
      <c r="N531" t="s">
        <v>10576</v>
      </c>
      <c r="O531" t="s">
        <v>10577</v>
      </c>
      <c r="P531" t="s">
        <v>10578</v>
      </c>
      <c r="Q531" t="s">
        <v>10579</v>
      </c>
      <c r="R531" t="s">
        <v>10580</v>
      </c>
    </row>
    <row r="532" spans="1:19" x14ac:dyDescent="0.25">
      <c r="A532" t="s">
        <v>10581</v>
      </c>
      <c r="B532" t="s">
        <v>4693</v>
      </c>
      <c r="C532" t="s">
        <v>4694</v>
      </c>
      <c r="D532" t="s">
        <v>4686</v>
      </c>
      <c r="E532" t="s">
        <v>7266</v>
      </c>
      <c r="M532" t="s">
        <v>10582</v>
      </c>
      <c r="R532" t="s">
        <v>10583</v>
      </c>
    </row>
    <row r="533" spans="1:19" x14ac:dyDescent="0.25">
      <c r="A533" t="s">
        <v>10584</v>
      </c>
      <c r="B533" t="s">
        <v>4695</v>
      </c>
      <c r="C533" t="s">
        <v>4696</v>
      </c>
      <c r="D533" t="s">
        <v>4686</v>
      </c>
      <c r="E533" t="s">
        <v>7266</v>
      </c>
      <c r="M533" t="s">
        <v>10585</v>
      </c>
      <c r="R533" t="s">
        <v>10586</v>
      </c>
    </row>
    <row r="534" spans="1:19" x14ac:dyDescent="0.25">
      <c r="A534" t="s">
        <v>10587</v>
      </c>
      <c r="B534" t="s">
        <v>4697</v>
      </c>
      <c r="C534" t="s">
        <v>4698</v>
      </c>
      <c r="D534" t="s">
        <v>4699</v>
      </c>
      <c r="E534" t="s">
        <v>7266</v>
      </c>
      <c r="S534" t="s">
        <v>10588</v>
      </c>
    </row>
    <row r="535" spans="1:19" x14ac:dyDescent="0.25">
      <c r="A535" t="s">
        <v>10589</v>
      </c>
      <c r="B535" t="s">
        <v>4701</v>
      </c>
      <c r="C535" t="s">
        <v>4698</v>
      </c>
      <c r="D535" t="s">
        <v>4699</v>
      </c>
      <c r="E535" t="s">
        <v>7266</v>
      </c>
      <c r="H535" t="s">
        <v>10590</v>
      </c>
      <c r="I535" t="s">
        <v>10591</v>
      </c>
      <c r="J535" t="s">
        <v>10592</v>
      </c>
      <c r="K535" t="s">
        <v>10593</v>
      </c>
      <c r="L535" t="s">
        <v>10594</v>
      </c>
      <c r="M535" t="s">
        <v>10595</v>
      </c>
      <c r="N535" t="s">
        <v>10596</v>
      </c>
      <c r="O535" t="s">
        <v>10597</v>
      </c>
      <c r="P535" t="s">
        <v>10598</v>
      </c>
      <c r="Q535" t="s">
        <v>10599</v>
      </c>
      <c r="R535" t="s">
        <v>10600</v>
      </c>
    </row>
    <row r="536" spans="1:19" x14ac:dyDescent="0.25">
      <c r="A536" t="s">
        <v>10601</v>
      </c>
      <c r="B536" t="s">
        <v>4702</v>
      </c>
      <c r="C536" t="s">
        <v>4703</v>
      </c>
      <c r="D536" t="s">
        <v>4699</v>
      </c>
      <c r="E536" t="s">
        <v>7266</v>
      </c>
      <c r="M536" t="s">
        <v>10602</v>
      </c>
      <c r="R536" t="s">
        <v>10603</v>
      </c>
    </row>
    <row r="537" spans="1:19" x14ac:dyDescent="0.25">
      <c r="A537" t="s">
        <v>10604</v>
      </c>
      <c r="B537" t="s">
        <v>4704</v>
      </c>
      <c r="C537" t="s">
        <v>4705</v>
      </c>
      <c r="D537" t="s">
        <v>4699</v>
      </c>
      <c r="E537" t="s">
        <v>7266</v>
      </c>
      <c r="H537" t="s">
        <v>10605</v>
      </c>
      <c r="I537" t="s">
        <v>10606</v>
      </c>
      <c r="J537" t="s">
        <v>10607</v>
      </c>
      <c r="K537" t="s">
        <v>10608</v>
      </c>
      <c r="L537" t="s">
        <v>10609</v>
      </c>
      <c r="M537" t="s">
        <v>10610</v>
      </c>
      <c r="N537" t="s">
        <v>10611</v>
      </c>
      <c r="O537" t="s">
        <v>10612</v>
      </c>
      <c r="P537" t="s">
        <v>10613</v>
      </c>
      <c r="Q537" t="s">
        <v>10614</v>
      </c>
      <c r="R537" t="s">
        <v>10615</v>
      </c>
    </row>
    <row r="538" spans="1:19" x14ac:dyDescent="0.25">
      <c r="A538" t="s">
        <v>10616</v>
      </c>
      <c r="B538" t="s">
        <v>4706</v>
      </c>
      <c r="C538" t="s">
        <v>4707</v>
      </c>
      <c r="D538" t="s">
        <v>4699</v>
      </c>
      <c r="E538" t="s">
        <v>7266</v>
      </c>
      <c r="M538" t="s">
        <v>10617</v>
      </c>
      <c r="R538" t="s">
        <v>10618</v>
      </c>
    </row>
    <row r="539" spans="1:19" x14ac:dyDescent="0.25">
      <c r="A539" t="s">
        <v>10619</v>
      </c>
      <c r="B539" t="s">
        <v>4708</v>
      </c>
      <c r="C539" t="s">
        <v>4709</v>
      </c>
      <c r="D539" t="s">
        <v>4699</v>
      </c>
      <c r="E539" t="s">
        <v>7266</v>
      </c>
      <c r="M539" t="s">
        <v>10620</v>
      </c>
      <c r="R539" t="s">
        <v>10621</v>
      </c>
    </row>
    <row r="540" spans="1:19" x14ac:dyDescent="0.25">
      <c r="A540" t="s">
        <v>10622</v>
      </c>
      <c r="B540" t="s">
        <v>4710</v>
      </c>
      <c r="C540" t="s">
        <v>4711</v>
      </c>
      <c r="D540" t="s">
        <v>4712</v>
      </c>
      <c r="E540" t="s">
        <v>7266</v>
      </c>
      <c r="S540" t="s">
        <v>10623</v>
      </c>
    </row>
    <row r="541" spans="1:19" x14ac:dyDescent="0.25">
      <c r="A541" t="s">
        <v>10624</v>
      </c>
      <c r="B541" t="s">
        <v>4714</v>
      </c>
      <c r="C541" t="s">
        <v>4711</v>
      </c>
      <c r="D541" t="s">
        <v>4712</v>
      </c>
      <c r="E541" t="s">
        <v>7266</v>
      </c>
      <c r="H541" t="s">
        <v>10625</v>
      </c>
      <c r="I541" t="s">
        <v>10626</v>
      </c>
      <c r="J541" t="s">
        <v>10627</v>
      </c>
      <c r="K541" t="s">
        <v>10628</v>
      </c>
      <c r="L541" t="s">
        <v>10629</v>
      </c>
      <c r="M541" t="s">
        <v>10630</v>
      </c>
      <c r="N541" t="s">
        <v>10631</v>
      </c>
      <c r="O541" t="s">
        <v>10632</v>
      </c>
      <c r="P541" t="s">
        <v>10633</v>
      </c>
      <c r="Q541" t="s">
        <v>10634</v>
      </c>
      <c r="R541" t="s">
        <v>10635</v>
      </c>
    </row>
    <row r="542" spans="1:19" x14ac:dyDescent="0.25">
      <c r="A542" t="s">
        <v>10636</v>
      </c>
      <c r="B542" t="s">
        <v>4715</v>
      </c>
      <c r="C542" t="s">
        <v>4716</v>
      </c>
      <c r="D542" t="s">
        <v>4712</v>
      </c>
      <c r="E542" t="s">
        <v>7266</v>
      </c>
      <c r="M542" t="s">
        <v>10637</v>
      </c>
      <c r="R542" t="s">
        <v>10638</v>
      </c>
    </row>
    <row r="543" spans="1:19" x14ac:dyDescent="0.25">
      <c r="A543" t="s">
        <v>10639</v>
      </c>
      <c r="B543" t="s">
        <v>4717</v>
      </c>
      <c r="C543" t="s">
        <v>4718</v>
      </c>
      <c r="D543" t="s">
        <v>4712</v>
      </c>
      <c r="E543" t="s">
        <v>7266</v>
      </c>
      <c r="H543" t="s">
        <v>10640</v>
      </c>
      <c r="I543" t="s">
        <v>10641</v>
      </c>
      <c r="J543" t="s">
        <v>10642</v>
      </c>
      <c r="K543" t="s">
        <v>10643</v>
      </c>
      <c r="L543" t="s">
        <v>10644</v>
      </c>
      <c r="M543" t="s">
        <v>10645</v>
      </c>
      <c r="N543" t="s">
        <v>10646</v>
      </c>
      <c r="O543" t="s">
        <v>10647</v>
      </c>
      <c r="P543" t="s">
        <v>10648</v>
      </c>
      <c r="Q543" t="s">
        <v>10649</v>
      </c>
      <c r="R543" t="s">
        <v>10650</v>
      </c>
    </row>
    <row r="544" spans="1:19" x14ac:dyDescent="0.25">
      <c r="A544" t="s">
        <v>10651</v>
      </c>
      <c r="B544" t="s">
        <v>4719</v>
      </c>
      <c r="C544" t="s">
        <v>4720</v>
      </c>
      <c r="D544" t="s">
        <v>4712</v>
      </c>
      <c r="E544" t="s">
        <v>7266</v>
      </c>
      <c r="M544" t="s">
        <v>10652</v>
      </c>
      <c r="R544" t="s">
        <v>10653</v>
      </c>
    </row>
    <row r="545" spans="1:19" x14ac:dyDescent="0.25">
      <c r="A545" t="s">
        <v>10654</v>
      </c>
      <c r="B545" t="s">
        <v>4721</v>
      </c>
      <c r="C545" t="s">
        <v>4722</v>
      </c>
      <c r="D545" t="s">
        <v>4712</v>
      </c>
      <c r="E545" t="s">
        <v>7266</v>
      </c>
      <c r="M545" t="s">
        <v>10655</v>
      </c>
      <c r="R545" t="s">
        <v>10656</v>
      </c>
    </row>
    <row r="546" spans="1:19" x14ac:dyDescent="0.25">
      <c r="A546" t="s">
        <v>10657</v>
      </c>
      <c r="B546" t="s">
        <v>4723</v>
      </c>
      <c r="C546" t="s">
        <v>4724</v>
      </c>
      <c r="D546" t="s">
        <v>4725</v>
      </c>
      <c r="E546" t="s">
        <v>7266</v>
      </c>
      <c r="S546" t="s">
        <v>10658</v>
      </c>
    </row>
    <row r="547" spans="1:19" x14ac:dyDescent="0.25">
      <c r="A547" t="s">
        <v>10659</v>
      </c>
      <c r="B547" t="s">
        <v>4727</v>
      </c>
      <c r="C547" t="s">
        <v>4724</v>
      </c>
      <c r="D547" t="s">
        <v>4725</v>
      </c>
      <c r="E547" t="s">
        <v>7266</v>
      </c>
      <c r="H547" t="s">
        <v>10660</v>
      </c>
      <c r="I547" t="s">
        <v>10661</v>
      </c>
      <c r="J547" t="s">
        <v>10662</v>
      </c>
      <c r="K547" t="s">
        <v>10663</v>
      </c>
      <c r="L547" t="s">
        <v>10664</v>
      </c>
      <c r="M547" t="s">
        <v>10665</v>
      </c>
      <c r="N547" t="s">
        <v>10666</v>
      </c>
      <c r="O547" t="s">
        <v>10667</v>
      </c>
      <c r="P547" t="s">
        <v>10668</v>
      </c>
      <c r="Q547" t="s">
        <v>10669</v>
      </c>
      <c r="R547" t="s">
        <v>10670</v>
      </c>
    </row>
    <row r="548" spans="1:19" x14ac:dyDescent="0.25">
      <c r="A548" t="s">
        <v>10671</v>
      </c>
      <c r="B548" t="s">
        <v>4728</v>
      </c>
      <c r="C548" t="s">
        <v>4729</v>
      </c>
      <c r="D548" t="s">
        <v>4725</v>
      </c>
      <c r="E548" t="s">
        <v>7266</v>
      </c>
      <c r="M548" t="s">
        <v>10672</v>
      </c>
      <c r="R548" t="s">
        <v>10673</v>
      </c>
    </row>
    <row r="549" spans="1:19" x14ac:dyDescent="0.25">
      <c r="A549" t="s">
        <v>10674</v>
      </c>
      <c r="B549" t="s">
        <v>4730</v>
      </c>
      <c r="C549" t="s">
        <v>4731</v>
      </c>
      <c r="D549" t="s">
        <v>4725</v>
      </c>
      <c r="E549" t="s">
        <v>7266</v>
      </c>
      <c r="H549" t="s">
        <v>10675</v>
      </c>
      <c r="I549" t="s">
        <v>10676</v>
      </c>
      <c r="J549" t="s">
        <v>10677</v>
      </c>
      <c r="K549" t="s">
        <v>10678</v>
      </c>
      <c r="L549" t="s">
        <v>10679</v>
      </c>
      <c r="M549" t="s">
        <v>10680</v>
      </c>
      <c r="N549" t="s">
        <v>10681</v>
      </c>
      <c r="O549" t="s">
        <v>10682</v>
      </c>
      <c r="P549" t="s">
        <v>10683</v>
      </c>
      <c r="Q549" t="s">
        <v>10684</v>
      </c>
      <c r="R549" t="s">
        <v>10685</v>
      </c>
    </row>
    <row r="550" spans="1:19" x14ac:dyDescent="0.25">
      <c r="A550" t="s">
        <v>10686</v>
      </c>
      <c r="B550" t="s">
        <v>4732</v>
      </c>
      <c r="C550" t="s">
        <v>4733</v>
      </c>
      <c r="D550" t="s">
        <v>4725</v>
      </c>
      <c r="E550" t="s">
        <v>7266</v>
      </c>
      <c r="M550" t="s">
        <v>10687</v>
      </c>
      <c r="R550" t="s">
        <v>10688</v>
      </c>
    </row>
    <row r="551" spans="1:19" x14ac:dyDescent="0.25">
      <c r="A551" t="s">
        <v>10689</v>
      </c>
      <c r="B551" t="s">
        <v>4734</v>
      </c>
      <c r="C551" t="s">
        <v>4735</v>
      </c>
      <c r="D551" t="s">
        <v>4725</v>
      </c>
      <c r="E551" t="s">
        <v>7266</v>
      </c>
      <c r="M551" t="s">
        <v>10690</v>
      </c>
      <c r="R551" t="s">
        <v>10691</v>
      </c>
    </row>
    <row r="552" spans="1:19" x14ac:dyDescent="0.25">
      <c r="A552" t="s">
        <v>10692</v>
      </c>
      <c r="B552" t="s">
        <v>4736</v>
      </c>
      <c r="C552" t="s">
        <v>4737</v>
      </c>
      <c r="D552" t="s">
        <v>4738</v>
      </c>
      <c r="E552" t="s">
        <v>7266</v>
      </c>
      <c r="S552" t="s">
        <v>10693</v>
      </c>
    </row>
    <row r="553" spans="1:19" x14ac:dyDescent="0.25">
      <c r="A553" t="s">
        <v>10694</v>
      </c>
      <c r="B553" t="s">
        <v>4740</v>
      </c>
      <c r="C553" t="s">
        <v>4737</v>
      </c>
      <c r="D553" t="s">
        <v>4738</v>
      </c>
      <c r="E553" t="s">
        <v>7266</v>
      </c>
      <c r="H553" t="s">
        <v>10695</v>
      </c>
      <c r="I553" t="s">
        <v>10696</v>
      </c>
      <c r="J553" t="s">
        <v>10697</v>
      </c>
      <c r="K553" t="s">
        <v>10698</v>
      </c>
      <c r="L553" t="s">
        <v>10699</v>
      </c>
      <c r="M553" t="s">
        <v>10700</v>
      </c>
      <c r="N553" t="s">
        <v>10701</v>
      </c>
      <c r="O553" t="s">
        <v>10702</v>
      </c>
      <c r="P553" t="s">
        <v>10703</v>
      </c>
      <c r="Q553" t="s">
        <v>10704</v>
      </c>
      <c r="R553" t="s">
        <v>10705</v>
      </c>
    </row>
    <row r="554" spans="1:19" x14ac:dyDescent="0.25">
      <c r="A554" t="s">
        <v>10706</v>
      </c>
      <c r="B554" t="s">
        <v>4741</v>
      </c>
      <c r="C554" t="s">
        <v>4742</v>
      </c>
      <c r="D554" t="s">
        <v>4738</v>
      </c>
      <c r="E554" t="s">
        <v>7266</v>
      </c>
      <c r="M554" t="s">
        <v>10707</v>
      </c>
      <c r="R554" t="s">
        <v>10708</v>
      </c>
    </row>
    <row r="555" spans="1:19" x14ac:dyDescent="0.25">
      <c r="A555" t="s">
        <v>10709</v>
      </c>
      <c r="B555" t="s">
        <v>4743</v>
      </c>
      <c r="C555" t="s">
        <v>4744</v>
      </c>
      <c r="D555" t="s">
        <v>4738</v>
      </c>
      <c r="E555" t="s">
        <v>7266</v>
      </c>
      <c r="H555" t="s">
        <v>10710</v>
      </c>
      <c r="I555" t="s">
        <v>10711</v>
      </c>
      <c r="J555" t="s">
        <v>10712</v>
      </c>
      <c r="K555" t="s">
        <v>10713</v>
      </c>
      <c r="L555" t="s">
        <v>10714</v>
      </c>
      <c r="M555" t="s">
        <v>10715</v>
      </c>
      <c r="N555" t="s">
        <v>10716</v>
      </c>
      <c r="O555" t="s">
        <v>10717</v>
      </c>
      <c r="P555" t="s">
        <v>10718</v>
      </c>
      <c r="Q555" t="s">
        <v>10719</v>
      </c>
      <c r="R555" t="s">
        <v>10720</v>
      </c>
    </row>
    <row r="556" spans="1:19" x14ac:dyDescent="0.25">
      <c r="A556" t="s">
        <v>10721</v>
      </c>
      <c r="B556" t="s">
        <v>4745</v>
      </c>
      <c r="C556" t="s">
        <v>4746</v>
      </c>
      <c r="D556" t="s">
        <v>4738</v>
      </c>
      <c r="E556" t="s">
        <v>7266</v>
      </c>
      <c r="M556" t="s">
        <v>10722</v>
      </c>
      <c r="R556" t="s">
        <v>10723</v>
      </c>
    </row>
    <row r="557" spans="1:19" x14ac:dyDescent="0.25">
      <c r="A557" t="s">
        <v>10724</v>
      </c>
      <c r="B557" t="s">
        <v>4747</v>
      </c>
      <c r="C557" t="s">
        <v>4748</v>
      </c>
      <c r="D557" t="s">
        <v>4738</v>
      </c>
      <c r="E557" t="s">
        <v>7266</v>
      </c>
      <c r="M557" t="s">
        <v>10725</v>
      </c>
      <c r="R557" t="s">
        <v>10726</v>
      </c>
    </row>
    <row r="558" spans="1:19" x14ac:dyDescent="0.25">
      <c r="A558" t="s">
        <v>10727</v>
      </c>
      <c r="B558" t="s">
        <v>4749</v>
      </c>
      <c r="C558" t="s">
        <v>4750</v>
      </c>
      <c r="D558" t="s">
        <v>4751</v>
      </c>
      <c r="E558" t="s">
        <v>7266</v>
      </c>
      <c r="S558" t="s">
        <v>10728</v>
      </c>
    </row>
    <row r="559" spans="1:19" x14ac:dyDescent="0.25">
      <c r="A559" t="s">
        <v>10729</v>
      </c>
      <c r="B559" t="s">
        <v>4753</v>
      </c>
      <c r="C559" t="s">
        <v>4750</v>
      </c>
      <c r="D559" t="s">
        <v>4751</v>
      </c>
      <c r="E559" t="s">
        <v>7266</v>
      </c>
      <c r="H559" t="s">
        <v>10730</v>
      </c>
      <c r="I559" t="s">
        <v>10731</v>
      </c>
      <c r="J559" t="s">
        <v>10732</v>
      </c>
      <c r="K559" t="s">
        <v>10733</v>
      </c>
      <c r="L559" t="s">
        <v>10734</v>
      </c>
      <c r="M559" t="s">
        <v>10735</v>
      </c>
      <c r="N559" t="s">
        <v>10736</v>
      </c>
      <c r="O559" t="s">
        <v>10737</v>
      </c>
      <c r="P559" t="s">
        <v>10738</v>
      </c>
      <c r="Q559" t="s">
        <v>10739</v>
      </c>
      <c r="R559" t="s">
        <v>10740</v>
      </c>
    </row>
    <row r="560" spans="1:19" x14ac:dyDescent="0.25">
      <c r="A560" t="s">
        <v>10741</v>
      </c>
      <c r="B560" t="s">
        <v>4754</v>
      </c>
      <c r="C560" t="s">
        <v>4755</v>
      </c>
      <c r="D560" t="s">
        <v>4751</v>
      </c>
      <c r="E560" t="s">
        <v>7266</v>
      </c>
      <c r="M560" t="s">
        <v>10742</v>
      </c>
      <c r="R560" t="s">
        <v>10743</v>
      </c>
    </row>
    <row r="561" spans="1:19" x14ac:dyDescent="0.25">
      <c r="A561" t="s">
        <v>10744</v>
      </c>
      <c r="B561" t="s">
        <v>4756</v>
      </c>
      <c r="C561" t="s">
        <v>4757</v>
      </c>
      <c r="D561" t="s">
        <v>4751</v>
      </c>
      <c r="E561" t="s">
        <v>7266</v>
      </c>
      <c r="H561" t="s">
        <v>10745</v>
      </c>
      <c r="I561" t="s">
        <v>10746</v>
      </c>
      <c r="J561" t="s">
        <v>10747</v>
      </c>
      <c r="K561" t="s">
        <v>10748</v>
      </c>
      <c r="L561" t="s">
        <v>10749</v>
      </c>
      <c r="M561" t="s">
        <v>10750</v>
      </c>
      <c r="N561" t="s">
        <v>10751</v>
      </c>
      <c r="O561" t="s">
        <v>10752</v>
      </c>
      <c r="P561" t="s">
        <v>10753</v>
      </c>
      <c r="Q561" t="s">
        <v>10754</v>
      </c>
      <c r="R561" t="s">
        <v>10755</v>
      </c>
    </row>
    <row r="562" spans="1:19" x14ac:dyDescent="0.25">
      <c r="A562" t="s">
        <v>10756</v>
      </c>
      <c r="B562" t="s">
        <v>4758</v>
      </c>
      <c r="C562" t="s">
        <v>4759</v>
      </c>
      <c r="D562" t="s">
        <v>4751</v>
      </c>
      <c r="E562" t="s">
        <v>7266</v>
      </c>
      <c r="M562" t="s">
        <v>10757</v>
      </c>
      <c r="R562" t="s">
        <v>10758</v>
      </c>
    </row>
    <row r="563" spans="1:19" x14ac:dyDescent="0.25">
      <c r="A563" t="s">
        <v>10759</v>
      </c>
      <c r="B563" t="s">
        <v>4760</v>
      </c>
      <c r="C563" t="s">
        <v>4761</v>
      </c>
      <c r="D563" t="s">
        <v>4751</v>
      </c>
      <c r="E563" t="s">
        <v>7266</v>
      </c>
      <c r="M563" t="s">
        <v>10760</v>
      </c>
      <c r="R563" t="s">
        <v>10761</v>
      </c>
    </row>
    <row r="564" spans="1:19" x14ac:dyDescent="0.25">
      <c r="A564" t="s">
        <v>10762</v>
      </c>
      <c r="B564" t="s">
        <v>4762</v>
      </c>
      <c r="C564" t="s">
        <v>4763</v>
      </c>
      <c r="D564" t="s">
        <v>4764</v>
      </c>
      <c r="E564" t="s">
        <v>7266</v>
      </c>
      <c r="S564" t="s">
        <v>10763</v>
      </c>
    </row>
    <row r="565" spans="1:19" x14ac:dyDescent="0.25">
      <c r="A565" t="s">
        <v>10764</v>
      </c>
      <c r="B565" t="s">
        <v>4766</v>
      </c>
      <c r="C565" t="s">
        <v>4763</v>
      </c>
      <c r="D565" t="s">
        <v>4764</v>
      </c>
      <c r="E565" t="s">
        <v>7266</v>
      </c>
      <c r="H565" t="s">
        <v>10765</v>
      </c>
      <c r="I565" t="s">
        <v>10766</v>
      </c>
      <c r="J565" t="s">
        <v>10767</v>
      </c>
      <c r="K565" t="s">
        <v>10768</v>
      </c>
      <c r="L565" t="s">
        <v>10769</v>
      </c>
      <c r="M565" t="s">
        <v>10770</v>
      </c>
      <c r="N565" t="s">
        <v>10771</v>
      </c>
      <c r="O565" t="s">
        <v>10772</v>
      </c>
      <c r="P565" t="s">
        <v>10773</v>
      </c>
      <c r="Q565" t="s">
        <v>10774</v>
      </c>
      <c r="R565" t="s">
        <v>10775</v>
      </c>
    </row>
    <row r="566" spans="1:19" x14ac:dyDescent="0.25">
      <c r="A566" t="s">
        <v>10776</v>
      </c>
      <c r="B566" t="s">
        <v>4767</v>
      </c>
      <c r="C566" t="s">
        <v>4768</v>
      </c>
      <c r="D566" t="s">
        <v>4764</v>
      </c>
      <c r="E566" t="s">
        <v>7266</v>
      </c>
      <c r="M566" t="s">
        <v>10777</v>
      </c>
      <c r="R566" t="s">
        <v>10778</v>
      </c>
    </row>
    <row r="567" spans="1:19" x14ac:dyDescent="0.25">
      <c r="A567" t="s">
        <v>10779</v>
      </c>
      <c r="B567" t="s">
        <v>4769</v>
      </c>
      <c r="C567" t="s">
        <v>4770</v>
      </c>
      <c r="D567" t="s">
        <v>4764</v>
      </c>
      <c r="E567" t="s">
        <v>7266</v>
      </c>
      <c r="H567" t="s">
        <v>10780</v>
      </c>
      <c r="I567" t="s">
        <v>10781</v>
      </c>
      <c r="J567" t="s">
        <v>10782</v>
      </c>
      <c r="K567" t="s">
        <v>10783</v>
      </c>
      <c r="L567" t="s">
        <v>10784</v>
      </c>
      <c r="M567" t="s">
        <v>10785</v>
      </c>
      <c r="N567" t="s">
        <v>10786</v>
      </c>
      <c r="O567" t="s">
        <v>10787</v>
      </c>
      <c r="P567" t="s">
        <v>10788</v>
      </c>
      <c r="Q567" t="s">
        <v>10789</v>
      </c>
      <c r="R567" t="s">
        <v>10790</v>
      </c>
    </row>
    <row r="568" spans="1:19" x14ac:dyDescent="0.25">
      <c r="A568" t="s">
        <v>10791</v>
      </c>
      <c r="B568" t="s">
        <v>4771</v>
      </c>
      <c r="C568" t="s">
        <v>4772</v>
      </c>
      <c r="D568" t="s">
        <v>4764</v>
      </c>
      <c r="E568" t="s">
        <v>7266</v>
      </c>
      <c r="M568" t="s">
        <v>10792</v>
      </c>
      <c r="R568" t="s">
        <v>10793</v>
      </c>
    </row>
    <row r="569" spans="1:19" x14ac:dyDescent="0.25">
      <c r="A569" t="s">
        <v>10794</v>
      </c>
      <c r="B569" t="s">
        <v>4773</v>
      </c>
      <c r="C569" t="s">
        <v>4774</v>
      </c>
      <c r="D569" t="s">
        <v>4764</v>
      </c>
      <c r="E569" t="s">
        <v>7266</v>
      </c>
      <c r="M569" t="s">
        <v>10795</v>
      </c>
      <c r="R569" t="s">
        <v>10796</v>
      </c>
    </row>
    <row r="570" spans="1:19" x14ac:dyDescent="0.25">
      <c r="A570" t="s">
        <v>10797</v>
      </c>
      <c r="B570" t="s">
        <v>4775</v>
      </c>
      <c r="C570" t="s">
        <v>4776</v>
      </c>
      <c r="D570" t="s">
        <v>4777</v>
      </c>
      <c r="E570" t="s">
        <v>7266</v>
      </c>
      <c r="S570" t="s">
        <v>10798</v>
      </c>
    </row>
    <row r="571" spans="1:19" x14ac:dyDescent="0.25">
      <c r="A571" t="s">
        <v>10799</v>
      </c>
      <c r="B571" t="s">
        <v>4779</v>
      </c>
      <c r="C571" t="s">
        <v>4776</v>
      </c>
      <c r="D571" t="s">
        <v>4777</v>
      </c>
      <c r="E571" t="s">
        <v>7266</v>
      </c>
      <c r="H571" t="s">
        <v>10800</v>
      </c>
      <c r="I571" t="s">
        <v>10801</v>
      </c>
      <c r="J571" t="s">
        <v>10802</v>
      </c>
      <c r="K571" t="s">
        <v>10803</v>
      </c>
      <c r="L571" t="s">
        <v>10804</v>
      </c>
      <c r="M571" t="s">
        <v>10805</v>
      </c>
      <c r="N571" t="s">
        <v>10806</v>
      </c>
      <c r="O571" t="s">
        <v>10807</v>
      </c>
      <c r="P571" t="s">
        <v>10808</v>
      </c>
      <c r="Q571" t="s">
        <v>10809</v>
      </c>
      <c r="R571" t="s">
        <v>10810</v>
      </c>
    </row>
    <row r="572" spans="1:19" x14ac:dyDescent="0.25">
      <c r="A572" t="s">
        <v>10811</v>
      </c>
      <c r="B572" t="s">
        <v>4780</v>
      </c>
      <c r="C572" t="s">
        <v>4781</v>
      </c>
      <c r="D572" t="s">
        <v>4777</v>
      </c>
      <c r="E572" t="s">
        <v>7266</v>
      </c>
      <c r="M572" t="s">
        <v>10812</v>
      </c>
      <c r="R572" t="s">
        <v>10813</v>
      </c>
    </row>
    <row r="573" spans="1:19" x14ac:dyDescent="0.25">
      <c r="A573" t="s">
        <v>10814</v>
      </c>
      <c r="B573" t="s">
        <v>4782</v>
      </c>
      <c r="C573" t="s">
        <v>4783</v>
      </c>
      <c r="D573" t="s">
        <v>4777</v>
      </c>
      <c r="E573" t="s">
        <v>7266</v>
      </c>
      <c r="H573" t="s">
        <v>10815</v>
      </c>
      <c r="I573" t="s">
        <v>10816</v>
      </c>
      <c r="J573" t="s">
        <v>10817</v>
      </c>
      <c r="K573" t="s">
        <v>10818</v>
      </c>
      <c r="L573" t="s">
        <v>10819</v>
      </c>
      <c r="M573" t="s">
        <v>10820</v>
      </c>
      <c r="N573" t="s">
        <v>10821</v>
      </c>
      <c r="O573" t="s">
        <v>10822</v>
      </c>
      <c r="P573" t="s">
        <v>10823</v>
      </c>
      <c r="Q573" t="s">
        <v>10824</v>
      </c>
      <c r="R573" t="s">
        <v>10825</v>
      </c>
    </row>
    <row r="574" spans="1:19" x14ac:dyDescent="0.25">
      <c r="A574" t="s">
        <v>10826</v>
      </c>
      <c r="B574" t="s">
        <v>4784</v>
      </c>
      <c r="C574" t="s">
        <v>4785</v>
      </c>
      <c r="D574" t="s">
        <v>4777</v>
      </c>
      <c r="E574" t="s">
        <v>7266</v>
      </c>
      <c r="M574" t="s">
        <v>10827</v>
      </c>
      <c r="R574" t="s">
        <v>10828</v>
      </c>
    </row>
    <row r="575" spans="1:19" x14ac:dyDescent="0.25">
      <c r="A575" t="s">
        <v>10829</v>
      </c>
      <c r="B575" t="s">
        <v>4786</v>
      </c>
      <c r="C575" t="s">
        <v>4787</v>
      </c>
      <c r="D575" t="s">
        <v>4777</v>
      </c>
      <c r="E575" t="s">
        <v>7266</v>
      </c>
      <c r="M575" t="s">
        <v>10830</v>
      </c>
      <c r="R575" t="s">
        <v>10831</v>
      </c>
    </row>
    <row r="576" spans="1:19" x14ac:dyDescent="0.25">
      <c r="A576" t="s">
        <v>10832</v>
      </c>
      <c r="B576" t="s">
        <v>4807</v>
      </c>
      <c r="C576" t="s">
        <v>4809</v>
      </c>
      <c r="D576" t="s">
        <v>4810</v>
      </c>
      <c r="E576" t="s">
        <v>7266</v>
      </c>
      <c r="S576" t="s">
        <v>10833</v>
      </c>
    </row>
    <row r="577" spans="1:40" x14ac:dyDescent="0.25">
      <c r="A577" t="s">
        <v>10834</v>
      </c>
      <c r="B577" t="s">
        <v>4812</v>
      </c>
      <c r="C577" t="s">
        <v>4809</v>
      </c>
      <c r="D577" t="s">
        <v>4810</v>
      </c>
      <c r="E577" t="s">
        <v>7266</v>
      </c>
      <c r="H577" t="s">
        <v>10835</v>
      </c>
      <c r="I577" t="s">
        <v>10836</v>
      </c>
      <c r="J577" t="s">
        <v>10837</v>
      </c>
      <c r="K577" t="s">
        <v>10838</v>
      </c>
      <c r="L577" t="s">
        <v>10839</v>
      </c>
      <c r="M577" t="s">
        <v>10840</v>
      </c>
      <c r="N577" t="s">
        <v>10841</v>
      </c>
      <c r="O577" t="s">
        <v>10842</v>
      </c>
      <c r="P577" t="s">
        <v>10843</v>
      </c>
      <c r="Q577" t="s">
        <v>10844</v>
      </c>
      <c r="R577" t="s">
        <v>10845</v>
      </c>
    </row>
    <row r="578" spans="1:40" x14ac:dyDescent="0.25">
      <c r="A578" t="s">
        <v>10846</v>
      </c>
      <c r="B578" t="s">
        <v>4814</v>
      </c>
      <c r="C578" t="s">
        <v>4816</v>
      </c>
      <c r="D578" t="s">
        <v>4810</v>
      </c>
      <c r="E578" t="s">
        <v>7266</v>
      </c>
      <c r="M578" t="s">
        <v>10847</v>
      </c>
      <c r="R578" t="s">
        <v>10848</v>
      </c>
    </row>
    <row r="579" spans="1:40" x14ac:dyDescent="0.25">
      <c r="A579" t="s">
        <v>10849</v>
      </c>
      <c r="B579" t="s">
        <v>4817</v>
      </c>
      <c r="C579" t="s">
        <v>4819</v>
      </c>
      <c r="D579" t="s">
        <v>4810</v>
      </c>
      <c r="E579" t="s">
        <v>7266</v>
      </c>
      <c r="H579" t="s">
        <v>10850</v>
      </c>
      <c r="I579" t="s">
        <v>10851</v>
      </c>
      <c r="J579" t="s">
        <v>10852</v>
      </c>
      <c r="K579" t="s">
        <v>10853</v>
      </c>
      <c r="L579" t="s">
        <v>10854</v>
      </c>
      <c r="M579" t="s">
        <v>10855</v>
      </c>
      <c r="N579" t="s">
        <v>10856</v>
      </c>
      <c r="O579" t="s">
        <v>10857</v>
      </c>
      <c r="P579" t="s">
        <v>10858</v>
      </c>
      <c r="Q579" t="s">
        <v>10859</v>
      </c>
      <c r="R579" t="s">
        <v>10860</v>
      </c>
    </row>
    <row r="580" spans="1:40" x14ac:dyDescent="0.25">
      <c r="A580" t="s">
        <v>10861</v>
      </c>
      <c r="B580" t="s">
        <v>4820</v>
      </c>
      <c r="C580" t="s">
        <v>4822</v>
      </c>
      <c r="D580" t="s">
        <v>4810</v>
      </c>
      <c r="E580" t="s">
        <v>7266</v>
      </c>
      <c r="M580" t="s">
        <v>10862</v>
      </c>
      <c r="R580" t="s">
        <v>10863</v>
      </c>
    </row>
    <row r="581" spans="1:40" x14ac:dyDescent="0.25">
      <c r="A581" t="s">
        <v>10864</v>
      </c>
      <c r="B581" t="s">
        <v>4823</v>
      </c>
      <c r="C581" t="s">
        <v>4825</v>
      </c>
      <c r="D581" t="s">
        <v>4810</v>
      </c>
      <c r="E581" t="s">
        <v>7266</v>
      </c>
      <c r="M581" t="s">
        <v>10865</v>
      </c>
      <c r="R581" t="s">
        <v>10866</v>
      </c>
    </row>
    <row r="582" spans="1:40" x14ac:dyDescent="0.25">
      <c r="A582" t="s">
        <v>10867</v>
      </c>
      <c r="B582" t="s">
        <v>4826</v>
      </c>
      <c r="C582" t="s">
        <v>4827</v>
      </c>
      <c r="D582" t="s">
        <v>4828</v>
      </c>
      <c r="E582" t="s">
        <v>7266</v>
      </c>
      <c r="S582" t="s">
        <v>10868</v>
      </c>
    </row>
    <row r="583" spans="1:40" x14ac:dyDescent="0.25">
      <c r="A583" t="s">
        <v>10869</v>
      </c>
      <c r="B583" t="s">
        <v>4830</v>
      </c>
      <c r="C583" t="s">
        <v>4827</v>
      </c>
      <c r="D583" t="s">
        <v>4828</v>
      </c>
      <c r="E583" t="s">
        <v>7266</v>
      </c>
      <c r="H583" t="s">
        <v>10870</v>
      </c>
      <c r="I583" t="s">
        <v>10871</v>
      </c>
      <c r="J583" t="s">
        <v>10872</v>
      </c>
      <c r="K583" t="s">
        <v>10873</v>
      </c>
      <c r="L583" t="s">
        <v>10874</v>
      </c>
      <c r="M583" t="s">
        <v>10875</v>
      </c>
      <c r="N583" t="s">
        <v>10876</v>
      </c>
      <c r="O583" t="s">
        <v>10877</v>
      </c>
      <c r="P583" t="s">
        <v>10878</v>
      </c>
      <c r="Q583" t="s">
        <v>10879</v>
      </c>
      <c r="R583" t="s">
        <v>10880</v>
      </c>
    </row>
    <row r="584" spans="1:40" x14ac:dyDescent="0.25">
      <c r="A584" t="s">
        <v>10881</v>
      </c>
      <c r="B584" t="s">
        <v>4831</v>
      </c>
      <c r="C584" t="s">
        <v>4832</v>
      </c>
      <c r="D584" t="s">
        <v>4828</v>
      </c>
      <c r="E584" t="s">
        <v>7266</v>
      </c>
      <c r="M584" t="s">
        <v>10882</v>
      </c>
      <c r="R584" t="s">
        <v>10883</v>
      </c>
    </row>
    <row r="585" spans="1:40" x14ac:dyDescent="0.25">
      <c r="A585" t="s">
        <v>10884</v>
      </c>
      <c r="B585" t="s">
        <v>4833</v>
      </c>
      <c r="C585" t="s">
        <v>4834</v>
      </c>
      <c r="D585" t="s">
        <v>4828</v>
      </c>
      <c r="E585" t="s">
        <v>7266</v>
      </c>
      <c r="H585" t="s">
        <v>10885</v>
      </c>
      <c r="I585" t="s">
        <v>10886</v>
      </c>
      <c r="J585" t="s">
        <v>10887</v>
      </c>
      <c r="K585" t="s">
        <v>10888</v>
      </c>
      <c r="L585" t="s">
        <v>10889</v>
      </c>
      <c r="M585" t="s">
        <v>10890</v>
      </c>
      <c r="N585" t="s">
        <v>10891</v>
      </c>
      <c r="O585" t="s">
        <v>10892</v>
      </c>
      <c r="P585" t="s">
        <v>10893</v>
      </c>
      <c r="Q585" t="s">
        <v>10894</v>
      </c>
      <c r="R585" t="s">
        <v>10895</v>
      </c>
    </row>
    <row r="586" spans="1:40" x14ac:dyDescent="0.25">
      <c r="A586" t="s">
        <v>10896</v>
      </c>
      <c r="B586" t="s">
        <v>4835</v>
      </c>
      <c r="C586" t="s">
        <v>4836</v>
      </c>
      <c r="D586" t="s">
        <v>4828</v>
      </c>
      <c r="E586" t="s">
        <v>7266</v>
      </c>
      <c r="M586" t="s">
        <v>10897</v>
      </c>
      <c r="R586" t="s">
        <v>10898</v>
      </c>
    </row>
    <row r="587" spans="1:40" x14ac:dyDescent="0.25">
      <c r="A587" t="s">
        <v>10899</v>
      </c>
      <c r="B587" t="s">
        <v>4837</v>
      </c>
      <c r="C587" t="s">
        <v>4838</v>
      </c>
      <c r="D587" t="s">
        <v>4828</v>
      </c>
      <c r="E587" t="s">
        <v>7266</v>
      </c>
      <c r="M587" t="s">
        <v>10900</v>
      </c>
      <c r="R587" t="s">
        <v>10901</v>
      </c>
    </row>
    <row r="588" spans="1:40" x14ac:dyDescent="0.25">
      <c r="A588" t="s">
        <v>10902</v>
      </c>
      <c r="B588" t="s">
        <v>4839</v>
      </c>
      <c r="C588" t="s">
        <v>4840</v>
      </c>
      <c r="D588" t="s">
        <v>4841</v>
      </c>
      <c r="E588" t="s">
        <v>7266</v>
      </c>
      <c r="F588" t="s">
        <v>10903</v>
      </c>
    </row>
    <row r="589" spans="1:40" x14ac:dyDescent="0.25">
      <c r="A589" t="s">
        <v>10904</v>
      </c>
      <c r="B589" t="s">
        <v>4843</v>
      </c>
      <c r="C589" t="s">
        <v>4844</v>
      </c>
      <c r="D589" t="s">
        <v>4841</v>
      </c>
      <c r="E589" t="s">
        <v>7266</v>
      </c>
      <c r="T589" t="s">
        <v>10905</v>
      </c>
      <c r="U589" t="s">
        <v>10906</v>
      </c>
      <c r="V589" t="s">
        <v>10907</v>
      </c>
      <c r="W589" t="s">
        <v>10908</v>
      </c>
      <c r="X589" t="s">
        <v>10909</v>
      </c>
      <c r="Y589" t="s">
        <v>10910</v>
      </c>
      <c r="Z589" t="s">
        <v>10911</v>
      </c>
      <c r="AA589" t="s">
        <v>10912</v>
      </c>
      <c r="AB589" t="s">
        <v>10913</v>
      </c>
      <c r="AC589" t="s">
        <v>10914</v>
      </c>
      <c r="AD589" t="s">
        <v>10915</v>
      </c>
      <c r="AE589" t="s">
        <v>10916</v>
      </c>
      <c r="AF589" t="s">
        <v>10917</v>
      </c>
      <c r="AG589" t="s">
        <v>10918</v>
      </c>
      <c r="AH589" t="s">
        <v>10919</v>
      </c>
      <c r="AI589" t="s">
        <v>10920</v>
      </c>
      <c r="AJ589" t="s">
        <v>10921</v>
      </c>
      <c r="AK589" t="s">
        <v>10922</v>
      </c>
      <c r="AL589" t="s">
        <v>10923</v>
      </c>
      <c r="AM589" t="s">
        <v>10924</v>
      </c>
      <c r="AN589" t="s">
        <v>10925</v>
      </c>
    </row>
    <row r="590" spans="1:40" x14ac:dyDescent="0.25">
      <c r="A590" t="s">
        <v>10926</v>
      </c>
      <c r="B590" t="s">
        <v>4845</v>
      </c>
      <c r="C590" t="s">
        <v>4846</v>
      </c>
      <c r="D590" t="s">
        <v>4841</v>
      </c>
      <c r="E590" t="s">
        <v>7266</v>
      </c>
      <c r="T590" t="s">
        <v>10927</v>
      </c>
      <c r="U590" t="s">
        <v>10928</v>
      </c>
      <c r="V590" t="s">
        <v>10929</v>
      </c>
      <c r="W590" t="s">
        <v>10930</v>
      </c>
      <c r="X590" t="s">
        <v>10931</v>
      </c>
      <c r="Y590" t="s">
        <v>10932</v>
      </c>
      <c r="Z590" t="s">
        <v>10933</v>
      </c>
      <c r="AA590" t="s">
        <v>10934</v>
      </c>
      <c r="AB590" t="s">
        <v>10935</v>
      </c>
      <c r="AC590" t="s">
        <v>10936</v>
      </c>
      <c r="AD590" t="s">
        <v>10937</v>
      </c>
      <c r="AE590" t="s">
        <v>10938</v>
      </c>
      <c r="AF590" t="s">
        <v>10939</v>
      </c>
      <c r="AG590" t="s">
        <v>10940</v>
      </c>
      <c r="AH590" t="s">
        <v>10941</v>
      </c>
      <c r="AI590" t="s">
        <v>10942</v>
      </c>
      <c r="AJ590" t="s">
        <v>10943</v>
      </c>
      <c r="AK590" t="s">
        <v>10944</v>
      </c>
      <c r="AL590" t="s">
        <v>10945</v>
      </c>
      <c r="AM590" t="s">
        <v>10946</v>
      </c>
      <c r="AN590" t="s">
        <v>10947</v>
      </c>
    </row>
    <row r="591" spans="1:40" x14ac:dyDescent="0.25">
      <c r="A591" t="s">
        <v>10948</v>
      </c>
      <c r="B591" t="s">
        <v>4847</v>
      </c>
      <c r="C591" t="s">
        <v>4848</v>
      </c>
      <c r="D591" t="s">
        <v>4841</v>
      </c>
      <c r="E591" t="s">
        <v>7266</v>
      </c>
      <c r="T591" t="s">
        <v>10949</v>
      </c>
      <c r="U591" t="s">
        <v>10950</v>
      </c>
      <c r="V591" t="s">
        <v>10951</v>
      </c>
      <c r="W591" t="s">
        <v>10952</v>
      </c>
      <c r="X591" t="s">
        <v>10953</v>
      </c>
      <c r="Y591" t="s">
        <v>10954</v>
      </c>
      <c r="Z591" t="s">
        <v>10955</v>
      </c>
      <c r="AA591" t="s">
        <v>10956</v>
      </c>
      <c r="AB591" t="s">
        <v>10957</v>
      </c>
      <c r="AC591" t="s">
        <v>10958</v>
      </c>
      <c r="AD591" t="s">
        <v>10959</v>
      </c>
      <c r="AE591" t="s">
        <v>10960</v>
      </c>
      <c r="AF591" t="s">
        <v>10961</v>
      </c>
      <c r="AG591" t="s">
        <v>10962</v>
      </c>
      <c r="AH591" t="s">
        <v>10963</v>
      </c>
      <c r="AI591" t="s">
        <v>10964</v>
      </c>
      <c r="AJ591" t="s">
        <v>10965</v>
      </c>
      <c r="AK591" t="s">
        <v>10966</v>
      </c>
      <c r="AL591" t="s">
        <v>10967</v>
      </c>
      <c r="AM591" t="s">
        <v>10968</v>
      </c>
      <c r="AN591" t="s">
        <v>10969</v>
      </c>
    </row>
    <row r="592" spans="1:40" x14ac:dyDescent="0.25">
      <c r="A592" t="s">
        <v>10970</v>
      </c>
      <c r="B592" t="s">
        <v>4849</v>
      </c>
      <c r="C592" t="s">
        <v>4850</v>
      </c>
      <c r="D592" t="s">
        <v>4841</v>
      </c>
      <c r="E592" t="s">
        <v>7266</v>
      </c>
      <c r="T592" t="s">
        <v>10971</v>
      </c>
      <c r="U592" t="s">
        <v>10972</v>
      </c>
      <c r="V592" t="s">
        <v>10973</v>
      </c>
      <c r="W592" t="s">
        <v>10974</v>
      </c>
      <c r="X592" t="s">
        <v>10975</v>
      </c>
      <c r="Y592" t="s">
        <v>10976</v>
      </c>
      <c r="Z592" t="s">
        <v>10977</v>
      </c>
      <c r="AA592" t="s">
        <v>10978</v>
      </c>
      <c r="AB592" t="s">
        <v>10979</v>
      </c>
      <c r="AC592" t="s">
        <v>10980</v>
      </c>
      <c r="AD592" t="s">
        <v>10981</v>
      </c>
      <c r="AE592" t="s">
        <v>10982</v>
      </c>
      <c r="AF592" t="s">
        <v>10983</v>
      </c>
      <c r="AG592" t="s">
        <v>10984</v>
      </c>
      <c r="AH592" t="s">
        <v>10985</v>
      </c>
      <c r="AI592" t="s">
        <v>10986</v>
      </c>
      <c r="AJ592" t="s">
        <v>10987</v>
      </c>
      <c r="AK592" t="s">
        <v>10988</v>
      </c>
      <c r="AL592" t="s">
        <v>10989</v>
      </c>
      <c r="AM592" t="s">
        <v>10990</v>
      </c>
      <c r="AN592" t="s">
        <v>10991</v>
      </c>
    </row>
    <row r="593" spans="1:40" x14ac:dyDescent="0.25">
      <c r="A593" t="s">
        <v>10992</v>
      </c>
      <c r="B593" t="s">
        <v>4851</v>
      </c>
      <c r="C593" t="s">
        <v>4852</v>
      </c>
      <c r="D593" t="s">
        <v>4841</v>
      </c>
      <c r="E593" t="s">
        <v>7266</v>
      </c>
      <c r="T593" t="s">
        <v>10993</v>
      </c>
      <c r="U593" t="s">
        <v>10994</v>
      </c>
      <c r="V593" t="s">
        <v>10995</v>
      </c>
      <c r="W593" t="s">
        <v>10996</v>
      </c>
      <c r="X593" t="s">
        <v>10997</v>
      </c>
      <c r="Y593" t="s">
        <v>10998</v>
      </c>
      <c r="Z593" t="s">
        <v>10999</v>
      </c>
      <c r="AA593" t="s">
        <v>11000</v>
      </c>
      <c r="AB593" t="s">
        <v>11001</v>
      </c>
      <c r="AC593" t="s">
        <v>11002</v>
      </c>
      <c r="AD593" t="s">
        <v>11003</v>
      </c>
      <c r="AE593" t="s">
        <v>11004</v>
      </c>
      <c r="AF593" t="s">
        <v>11005</v>
      </c>
      <c r="AG593" t="s">
        <v>11006</v>
      </c>
      <c r="AH593" t="s">
        <v>11007</v>
      </c>
      <c r="AI593" t="s">
        <v>11008</v>
      </c>
      <c r="AJ593" t="s">
        <v>11009</v>
      </c>
      <c r="AK593" t="s">
        <v>11010</v>
      </c>
      <c r="AL593" t="s">
        <v>11011</v>
      </c>
      <c r="AM593" t="s">
        <v>11012</v>
      </c>
      <c r="AN593" t="s">
        <v>11013</v>
      </c>
    </row>
    <row r="594" spans="1:40" x14ac:dyDescent="0.25">
      <c r="A594" t="s">
        <v>11014</v>
      </c>
      <c r="B594" t="s">
        <v>4853</v>
      </c>
      <c r="C594" t="s">
        <v>4854</v>
      </c>
      <c r="D594" t="s">
        <v>4841</v>
      </c>
      <c r="E594" t="s">
        <v>7266</v>
      </c>
      <c r="T594" t="s">
        <v>11015</v>
      </c>
      <c r="U594" t="s">
        <v>11016</v>
      </c>
      <c r="V594" t="s">
        <v>11017</v>
      </c>
      <c r="W594" t="s">
        <v>11018</v>
      </c>
      <c r="X594" t="s">
        <v>11019</v>
      </c>
      <c r="Y594" t="s">
        <v>11020</v>
      </c>
      <c r="Z594" t="s">
        <v>11021</v>
      </c>
      <c r="AA594" t="s">
        <v>11022</v>
      </c>
      <c r="AB594" t="s">
        <v>11023</v>
      </c>
      <c r="AC594" t="s">
        <v>11024</v>
      </c>
      <c r="AD594" t="s">
        <v>11025</v>
      </c>
      <c r="AE594" t="s">
        <v>11026</v>
      </c>
      <c r="AF594" t="s">
        <v>11027</v>
      </c>
      <c r="AG594" t="s">
        <v>11028</v>
      </c>
      <c r="AH594" t="s">
        <v>11029</v>
      </c>
      <c r="AI594" t="s">
        <v>11030</v>
      </c>
      <c r="AJ594" t="s">
        <v>11031</v>
      </c>
      <c r="AK594" t="s">
        <v>11032</v>
      </c>
      <c r="AL594" t="s">
        <v>11033</v>
      </c>
      <c r="AM594" t="s">
        <v>11034</v>
      </c>
      <c r="AN594" t="s">
        <v>11035</v>
      </c>
    </row>
    <row r="595" spans="1:40" x14ac:dyDescent="0.25">
      <c r="A595" t="s">
        <v>11036</v>
      </c>
      <c r="B595" t="s">
        <v>4855</v>
      </c>
      <c r="C595" t="s">
        <v>4856</v>
      </c>
      <c r="D595" t="s">
        <v>4841</v>
      </c>
      <c r="E595" t="s">
        <v>7266</v>
      </c>
      <c r="T595" t="s">
        <v>11037</v>
      </c>
      <c r="U595" t="s">
        <v>11038</v>
      </c>
      <c r="V595" t="s">
        <v>11039</v>
      </c>
      <c r="W595" t="s">
        <v>11040</v>
      </c>
      <c r="X595" t="s">
        <v>11041</v>
      </c>
      <c r="Y595" t="s">
        <v>11042</v>
      </c>
      <c r="Z595" t="s">
        <v>11043</v>
      </c>
      <c r="AA595" t="s">
        <v>11044</v>
      </c>
      <c r="AB595" t="s">
        <v>11045</v>
      </c>
      <c r="AC595" t="s">
        <v>11046</v>
      </c>
      <c r="AD595" t="s">
        <v>11047</v>
      </c>
      <c r="AE595" t="s">
        <v>11048</v>
      </c>
      <c r="AF595" t="s">
        <v>11049</v>
      </c>
      <c r="AG595" t="s">
        <v>11050</v>
      </c>
      <c r="AH595" t="s">
        <v>11051</v>
      </c>
      <c r="AI595" t="s">
        <v>11052</v>
      </c>
      <c r="AJ595" t="s">
        <v>11053</v>
      </c>
      <c r="AK595" t="s">
        <v>11054</v>
      </c>
      <c r="AL595" t="s">
        <v>11055</v>
      </c>
      <c r="AM595" t="s">
        <v>11056</v>
      </c>
      <c r="AN595" t="s">
        <v>11057</v>
      </c>
    </row>
    <row r="596" spans="1:40" x14ac:dyDescent="0.25">
      <c r="A596" t="s">
        <v>11058</v>
      </c>
      <c r="B596" t="s">
        <v>4857</v>
      </c>
      <c r="C596" t="s">
        <v>4858</v>
      </c>
      <c r="D596" t="s">
        <v>4841</v>
      </c>
      <c r="E596" t="s">
        <v>7266</v>
      </c>
      <c r="T596" t="s">
        <v>11059</v>
      </c>
      <c r="U596" t="s">
        <v>11060</v>
      </c>
      <c r="V596" t="s">
        <v>11061</v>
      </c>
      <c r="W596" t="s">
        <v>11062</v>
      </c>
      <c r="X596" t="s">
        <v>11063</v>
      </c>
      <c r="Y596" t="s">
        <v>11064</v>
      </c>
      <c r="Z596" t="s">
        <v>11065</v>
      </c>
      <c r="AA596" t="s">
        <v>11066</v>
      </c>
      <c r="AB596" t="s">
        <v>11067</v>
      </c>
      <c r="AC596" t="s">
        <v>11068</v>
      </c>
      <c r="AD596" t="s">
        <v>11069</v>
      </c>
      <c r="AE596" t="s">
        <v>11070</v>
      </c>
      <c r="AF596" t="s">
        <v>11071</v>
      </c>
      <c r="AG596" t="s">
        <v>11072</v>
      </c>
      <c r="AH596" t="s">
        <v>11073</v>
      </c>
      <c r="AI596" t="s">
        <v>11074</v>
      </c>
      <c r="AJ596" t="s">
        <v>11075</v>
      </c>
      <c r="AK596" t="s">
        <v>11076</v>
      </c>
      <c r="AL596" t="s">
        <v>11077</v>
      </c>
      <c r="AM596" t="s">
        <v>11078</v>
      </c>
      <c r="AN596" t="s">
        <v>11079</v>
      </c>
    </row>
    <row r="597" spans="1:40" x14ac:dyDescent="0.25">
      <c r="A597" t="s">
        <v>11080</v>
      </c>
      <c r="B597" t="s">
        <v>4859</v>
      </c>
      <c r="C597" t="s">
        <v>4860</v>
      </c>
      <c r="D597" t="s">
        <v>4841</v>
      </c>
      <c r="E597" t="s">
        <v>7266</v>
      </c>
      <c r="F597" t="s">
        <v>11081</v>
      </c>
    </row>
    <row r="598" spans="1:40" x14ac:dyDescent="0.25">
      <c r="A598" t="s">
        <v>11082</v>
      </c>
      <c r="B598" t="s">
        <v>4861</v>
      </c>
      <c r="C598" t="s">
        <v>4862</v>
      </c>
      <c r="D598" t="s">
        <v>4841</v>
      </c>
      <c r="E598" t="s">
        <v>7266</v>
      </c>
      <c r="F598" t="s">
        <v>11083</v>
      </c>
    </row>
    <row r="599" spans="1:40" x14ac:dyDescent="0.25">
      <c r="A599" t="s">
        <v>11084</v>
      </c>
      <c r="B599" t="s">
        <v>4863</v>
      </c>
      <c r="C599" t="s">
        <v>4864</v>
      </c>
      <c r="D599" t="s">
        <v>4841</v>
      </c>
      <c r="E599" t="s">
        <v>7266</v>
      </c>
      <c r="F599" t="s">
        <v>11085</v>
      </c>
    </row>
    <row r="600" spans="1:40" x14ac:dyDescent="0.25">
      <c r="A600" t="s">
        <v>11086</v>
      </c>
      <c r="B600" t="s">
        <v>4865</v>
      </c>
      <c r="C600" t="s">
        <v>4866</v>
      </c>
      <c r="D600" t="s">
        <v>4841</v>
      </c>
      <c r="E600" t="s">
        <v>7266</v>
      </c>
      <c r="F600" t="s">
        <v>11087</v>
      </c>
    </row>
    <row r="601" spans="1:40" x14ac:dyDescent="0.25">
      <c r="A601" t="s">
        <v>11088</v>
      </c>
      <c r="B601" t="s">
        <v>4867</v>
      </c>
      <c r="C601" t="s">
        <v>4868</v>
      </c>
      <c r="D601" t="s">
        <v>4841</v>
      </c>
      <c r="E601" t="s">
        <v>7266</v>
      </c>
      <c r="F601" t="s">
        <v>11089</v>
      </c>
    </row>
    <row r="602" spans="1:40" x14ac:dyDescent="0.25">
      <c r="A602" t="s">
        <v>11090</v>
      </c>
      <c r="B602" t="s">
        <v>4869</v>
      </c>
      <c r="C602" t="s">
        <v>4870</v>
      </c>
      <c r="D602" t="s">
        <v>4841</v>
      </c>
      <c r="E602" t="s">
        <v>7266</v>
      </c>
      <c r="F602" t="s">
        <v>11091</v>
      </c>
    </row>
    <row r="603" spans="1:40" x14ac:dyDescent="0.25">
      <c r="A603" t="s">
        <v>11092</v>
      </c>
      <c r="B603" t="s">
        <v>4871</v>
      </c>
      <c r="C603" t="s">
        <v>4872</v>
      </c>
      <c r="D603" t="s">
        <v>4841</v>
      </c>
      <c r="E603" t="s">
        <v>7266</v>
      </c>
      <c r="F603" t="s">
        <v>11093</v>
      </c>
    </row>
    <row r="604" spans="1:40" x14ac:dyDescent="0.25">
      <c r="A604" t="s">
        <v>11094</v>
      </c>
      <c r="B604" t="s">
        <v>4873</v>
      </c>
      <c r="C604" t="s">
        <v>4874</v>
      </c>
      <c r="D604" t="s">
        <v>4841</v>
      </c>
      <c r="E604" t="s">
        <v>7266</v>
      </c>
      <c r="F604" t="s">
        <v>11095</v>
      </c>
    </row>
    <row r="605" spans="1:40" x14ac:dyDescent="0.25">
      <c r="A605" t="s">
        <v>11096</v>
      </c>
      <c r="B605" t="s">
        <v>4875</v>
      </c>
      <c r="C605" t="s">
        <v>4876</v>
      </c>
      <c r="D605" t="s">
        <v>4841</v>
      </c>
      <c r="E605" t="s">
        <v>7266</v>
      </c>
      <c r="F605" t="s">
        <v>11097</v>
      </c>
    </row>
    <row r="606" spans="1:40" x14ac:dyDescent="0.25">
      <c r="A606" t="s">
        <v>11098</v>
      </c>
      <c r="B606" t="s">
        <v>4877</v>
      </c>
      <c r="C606" t="s">
        <v>4878</v>
      </c>
      <c r="D606" t="s">
        <v>4841</v>
      </c>
      <c r="E606" t="s">
        <v>7266</v>
      </c>
      <c r="F606" t="s">
        <v>11099</v>
      </c>
    </row>
    <row r="607" spans="1:40" x14ac:dyDescent="0.25">
      <c r="A607" t="s">
        <v>11100</v>
      </c>
      <c r="B607" t="s">
        <v>4879</v>
      </c>
      <c r="C607" t="s">
        <v>4880</v>
      </c>
      <c r="D607" t="s">
        <v>4841</v>
      </c>
      <c r="E607" t="s">
        <v>7266</v>
      </c>
      <c r="F607" t="s">
        <v>11101</v>
      </c>
    </row>
    <row r="608" spans="1:40" x14ac:dyDescent="0.25">
      <c r="A608" t="s">
        <v>11102</v>
      </c>
      <c r="B608" t="s">
        <v>4881</v>
      </c>
      <c r="C608" t="s">
        <v>4882</v>
      </c>
      <c r="D608" t="s">
        <v>4883</v>
      </c>
      <c r="E608" t="s">
        <v>7266</v>
      </c>
      <c r="F608" t="s">
        <v>11103</v>
      </c>
    </row>
    <row r="609" spans="1:40" x14ac:dyDescent="0.25">
      <c r="A609" t="s">
        <v>11104</v>
      </c>
      <c r="B609" t="s">
        <v>4885</v>
      </c>
      <c r="C609" t="s">
        <v>4886</v>
      </c>
      <c r="D609" t="s">
        <v>4883</v>
      </c>
      <c r="E609" t="s">
        <v>7266</v>
      </c>
      <c r="T609" t="s">
        <v>11105</v>
      </c>
      <c r="U609" t="s">
        <v>11106</v>
      </c>
      <c r="V609" t="s">
        <v>11107</v>
      </c>
      <c r="W609" t="s">
        <v>11108</v>
      </c>
      <c r="X609" t="s">
        <v>11109</v>
      </c>
      <c r="Y609" t="s">
        <v>11110</v>
      </c>
      <c r="Z609" t="s">
        <v>11111</v>
      </c>
      <c r="AA609" t="s">
        <v>11112</v>
      </c>
      <c r="AB609" t="s">
        <v>11113</v>
      </c>
      <c r="AC609" t="s">
        <v>11114</v>
      </c>
      <c r="AD609" t="s">
        <v>11115</v>
      </c>
      <c r="AE609" t="s">
        <v>11116</v>
      </c>
      <c r="AF609" t="s">
        <v>11117</v>
      </c>
      <c r="AG609" t="s">
        <v>11118</v>
      </c>
      <c r="AH609" t="s">
        <v>11119</v>
      </c>
      <c r="AI609" t="s">
        <v>11120</v>
      </c>
      <c r="AJ609" t="s">
        <v>11121</v>
      </c>
      <c r="AK609" t="s">
        <v>11122</v>
      </c>
      <c r="AL609" t="s">
        <v>11123</v>
      </c>
      <c r="AM609" t="s">
        <v>11124</v>
      </c>
      <c r="AN609" t="s">
        <v>11125</v>
      </c>
    </row>
    <row r="610" spans="1:40" x14ac:dyDescent="0.25">
      <c r="A610" t="s">
        <v>11126</v>
      </c>
      <c r="B610" t="s">
        <v>4887</v>
      </c>
      <c r="C610" t="s">
        <v>4888</v>
      </c>
      <c r="D610" t="s">
        <v>4883</v>
      </c>
      <c r="E610" t="s">
        <v>7266</v>
      </c>
      <c r="T610" t="s">
        <v>11127</v>
      </c>
      <c r="U610" t="s">
        <v>11128</v>
      </c>
      <c r="V610" t="s">
        <v>11129</v>
      </c>
      <c r="W610" t="s">
        <v>11130</v>
      </c>
      <c r="X610" t="s">
        <v>11131</v>
      </c>
      <c r="Y610" t="s">
        <v>11132</v>
      </c>
      <c r="Z610" t="s">
        <v>11133</v>
      </c>
      <c r="AA610" t="s">
        <v>11134</v>
      </c>
      <c r="AB610" t="s">
        <v>11135</v>
      </c>
      <c r="AC610" t="s">
        <v>11136</v>
      </c>
      <c r="AD610" t="s">
        <v>11137</v>
      </c>
      <c r="AE610" t="s">
        <v>11138</v>
      </c>
      <c r="AF610" t="s">
        <v>11139</v>
      </c>
      <c r="AG610" t="s">
        <v>11140</v>
      </c>
      <c r="AH610" t="s">
        <v>11141</v>
      </c>
      <c r="AI610" t="s">
        <v>11142</v>
      </c>
      <c r="AJ610" t="s">
        <v>11143</v>
      </c>
      <c r="AK610" t="s">
        <v>11144</v>
      </c>
      <c r="AL610" t="s">
        <v>11145</v>
      </c>
      <c r="AM610" t="s">
        <v>11146</v>
      </c>
      <c r="AN610" t="s">
        <v>11147</v>
      </c>
    </row>
    <row r="611" spans="1:40" x14ac:dyDescent="0.25">
      <c r="A611" t="s">
        <v>11148</v>
      </c>
      <c r="B611" t="s">
        <v>4889</v>
      </c>
      <c r="C611" t="s">
        <v>4890</v>
      </c>
      <c r="D611" t="s">
        <v>4883</v>
      </c>
      <c r="E611" t="s">
        <v>7266</v>
      </c>
      <c r="T611" t="s">
        <v>11149</v>
      </c>
      <c r="U611" t="s">
        <v>11150</v>
      </c>
      <c r="V611" t="s">
        <v>11151</v>
      </c>
      <c r="W611" t="s">
        <v>11152</v>
      </c>
      <c r="X611" t="s">
        <v>11153</v>
      </c>
      <c r="Y611" t="s">
        <v>11154</v>
      </c>
      <c r="Z611" t="s">
        <v>11155</v>
      </c>
      <c r="AA611" t="s">
        <v>11156</v>
      </c>
      <c r="AB611" t="s">
        <v>11157</v>
      </c>
      <c r="AC611" t="s">
        <v>11158</v>
      </c>
      <c r="AD611" t="s">
        <v>11159</v>
      </c>
      <c r="AE611" t="s">
        <v>11160</v>
      </c>
      <c r="AF611" t="s">
        <v>11161</v>
      </c>
      <c r="AG611" t="s">
        <v>11162</v>
      </c>
      <c r="AH611" t="s">
        <v>11163</v>
      </c>
      <c r="AI611" t="s">
        <v>11164</v>
      </c>
      <c r="AJ611" t="s">
        <v>11165</v>
      </c>
      <c r="AK611" t="s">
        <v>11166</v>
      </c>
      <c r="AL611" t="s">
        <v>11167</v>
      </c>
      <c r="AM611" t="s">
        <v>11168</v>
      </c>
      <c r="AN611" t="s">
        <v>11169</v>
      </c>
    </row>
    <row r="612" spans="1:40" x14ac:dyDescent="0.25">
      <c r="A612" t="s">
        <v>11170</v>
      </c>
      <c r="B612" t="s">
        <v>4891</v>
      </c>
      <c r="C612" t="s">
        <v>4892</v>
      </c>
      <c r="D612" t="s">
        <v>4883</v>
      </c>
      <c r="E612" t="s">
        <v>7266</v>
      </c>
      <c r="T612" t="s">
        <v>11171</v>
      </c>
      <c r="U612" t="s">
        <v>11172</v>
      </c>
      <c r="V612" t="s">
        <v>11173</v>
      </c>
      <c r="W612" t="s">
        <v>11174</v>
      </c>
      <c r="X612" t="s">
        <v>11175</v>
      </c>
      <c r="Y612" t="s">
        <v>11176</v>
      </c>
      <c r="Z612" t="s">
        <v>11177</v>
      </c>
      <c r="AA612" t="s">
        <v>11178</v>
      </c>
      <c r="AB612" t="s">
        <v>11179</v>
      </c>
      <c r="AC612" t="s">
        <v>11180</v>
      </c>
      <c r="AD612" t="s">
        <v>11181</v>
      </c>
      <c r="AE612" t="s">
        <v>11182</v>
      </c>
      <c r="AF612" t="s">
        <v>11183</v>
      </c>
      <c r="AG612" t="s">
        <v>11184</v>
      </c>
      <c r="AH612" t="s">
        <v>11185</v>
      </c>
      <c r="AI612" t="s">
        <v>11186</v>
      </c>
      <c r="AJ612" t="s">
        <v>11187</v>
      </c>
      <c r="AK612" t="s">
        <v>11188</v>
      </c>
      <c r="AL612" t="s">
        <v>11189</v>
      </c>
      <c r="AM612" t="s">
        <v>11190</v>
      </c>
      <c r="AN612" t="s">
        <v>11191</v>
      </c>
    </row>
    <row r="613" spans="1:40" x14ac:dyDescent="0.25">
      <c r="A613" t="s">
        <v>11192</v>
      </c>
      <c r="B613" t="s">
        <v>4893</v>
      </c>
      <c r="C613" t="s">
        <v>4894</v>
      </c>
      <c r="D613" t="s">
        <v>4883</v>
      </c>
      <c r="E613" t="s">
        <v>7266</v>
      </c>
      <c r="T613" t="s">
        <v>11193</v>
      </c>
      <c r="U613" t="s">
        <v>11194</v>
      </c>
      <c r="V613" t="s">
        <v>11195</v>
      </c>
      <c r="W613" t="s">
        <v>11196</v>
      </c>
      <c r="X613" t="s">
        <v>11197</v>
      </c>
      <c r="Y613" t="s">
        <v>11198</v>
      </c>
      <c r="Z613" t="s">
        <v>11199</v>
      </c>
      <c r="AA613" t="s">
        <v>11200</v>
      </c>
      <c r="AB613" t="s">
        <v>11201</v>
      </c>
      <c r="AC613" t="s">
        <v>11202</v>
      </c>
      <c r="AD613" t="s">
        <v>11203</v>
      </c>
      <c r="AE613" t="s">
        <v>11204</v>
      </c>
      <c r="AF613" t="s">
        <v>11205</v>
      </c>
      <c r="AG613" t="s">
        <v>11206</v>
      </c>
      <c r="AH613" t="s">
        <v>11207</v>
      </c>
      <c r="AI613" t="s">
        <v>11208</v>
      </c>
      <c r="AJ613" t="s">
        <v>11209</v>
      </c>
      <c r="AK613" t="s">
        <v>11210</v>
      </c>
      <c r="AL613" t="s">
        <v>11211</v>
      </c>
      <c r="AM613" t="s">
        <v>11212</v>
      </c>
      <c r="AN613" t="s">
        <v>11213</v>
      </c>
    </row>
    <row r="614" spans="1:40" x14ac:dyDescent="0.25">
      <c r="A614" t="s">
        <v>11214</v>
      </c>
      <c r="B614" t="s">
        <v>4895</v>
      </c>
      <c r="C614" t="s">
        <v>4896</v>
      </c>
      <c r="D614" t="s">
        <v>4883</v>
      </c>
      <c r="E614" t="s">
        <v>7266</v>
      </c>
      <c r="T614" t="s">
        <v>11215</v>
      </c>
      <c r="U614" t="s">
        <v>11216</v>
      </c>
      <c r="V614" t="s">
        <v>11217</v>
      </c>
      <c r="W614" t="s">
        <v>11218</v>
      </c>
      <c r="X614" t="s">
        <v>11219</v>
      </c>
      <c r="Y614" t="s">
        <v>11220</v>
      </c>
      <c r="Z614" t="s">
        <v>11221</v>
      </c>
      <c r="AA614" t="s">
        <v>11222</v>
      </c>
      <c r="AB614" t="s">
        <v>11223</v>
      </c>
      <c r="AC614" t="s">
        <v>11224</v>
      </c>
      <c r="AD614" t="s">
        <v>11225</v>
      </c>
      <c r="AE614" t="s">
        <v>11226</v>
      </c>
      <c r="AF614" t="s">
        <v>11227</v>
      </c>
      <c r="AG614" t="s">
        <v>11228</v>
      </c>
      <c r="AH614" t="s">
        <v>11229</v>
      </c>
      <c r="AI614" t="s">
        <v>11230</v>
      </c>
      <c r="AJ614" t="s">
        <v>11231</v>
      </c>
      <c r="AK614" t="s">
        <v>11232</v>
      </c>
      <c r="AL614" t="s">
        <v>11233</v>
      </c>
      <c r="AM614" t="s">
        <v>11234</v>
      </c>
      <c r="AN614" t="s">
        <v>11235</v>
      </c>
    </row>
    <row r="615" spans="1:40" x14ac:dyDescent="0.25">
      <c r="A615" t="s">
        <v>11236</v>
      </c>
      <c r="B615" t="s">
        <v>4897</v>
      </c>
      <c r="C615" t="s">
        <v>4898</v>
      </c>
      <c r="D615" t="s">
        <v>4883</v>
      </c>
      <c r="E615" t="s">
        <v>7266</v>
      </c>
      <c r="T615" t="s">
        <v>11237</v>
      </c>
      <c r="U615" t="s">
        <v>11238</v>
      </c>
      <c r="V615" t="s">
        <v>11239</v>
      </c>
      <c r="W615" t="s">
        <v>11240</v>
      </c>
      <c r="X615" t="s">
        <v>11241</v>
      </c>
      <c r="Y615" t="s">
        <v>11242</v>
      </c>
      <c r="Z615" t="s">
        <v>11243</v>
      </c>
      <c r="AA615" t="s">
        <v>11244</v>
      </c>
      <c r="AB615" t="s">
        <v>11245</v>
      </c>
      <c r="AC615" t="s">
        <v>11246</v>
      </c>
      <c r="AD615" t="s">
        <v>11247</v>
      </c>
      <c r="AE615" t="s">
        <v>11248</v>
      </c>
      <c r="AF615" t="s">
        <v>11249</v>
      </c>
      <c r="AG615" t="s">
        <v>11250</v>
      </c>
      <c r="AH615" t="s">
        <v>11251</v>
      </c>
      <c r="AI615" t="s">
        <v>11252</v>
      </c>
      <c r="AJ615" t="s">
        <v>11253</v>
      </c>
      <c r="AK615" t="s">
        <v>11254</v>
      </c>
      <c r="AL615" t="s">
        <v>11255</v>
      </c>
      <c r="AM615" t="s">
        <v>11256</v>
      </c>
      <c r="AN615" t="s">
        <v>11257</v>
      </c>
    </row>
    <row r="616" spans="1:40" x14ac:dyDescent="0.25">
      <c r="A616" t="s">
        <v>11258</v>
      </c>
      <c r="B616" t="s">
        <v>4899</v>
      </c>
      <c r="C616" t="s">
        <v>4900</v>
      </c>
      <c r="D616" t="s">
        <v>4883</v>
      </c>
      <c r="E616" t="s">
        <v>7266</v>
      </c>
      <c r="T616" t="s">
        <v>11259</v>
      </c>
      <c r="U616" t="s">
        <v>11260</v>
      </c>
      <c r="V616" t="s">
        <v>11261</v>
      </c>
      <c r="W616" t="s">
        <v>11262</v>
      </c>
      <c r="X616" t="s">
        <v>11263</v>
      </c>
      <c r="Y616" t="s">
        <v>11264</v>
      </c>
      <c r="Z616" t="s">
        <v>11265</v>
      </c>
      <c r="AA616" t="s">
        <v>11266</v>
      </c>
      <c r="AB616" t="s">
        <v>11267</v>
      </c>
      <c r="AC616" t="s">
        <v>11268</v>
      </c>
      <c r="AD616" t="s">
        <v>11269</v>
      </c>
      <c r="AE616" t="s">
        <v>11270</v>
      </c>
      <c r="AF616" t="s">
        <v>11271</v>
      </c>
      <c r="AG616" t="s">
        <v>11272</v>
      </c>
      <c r="AH616" t="s">
        <v>11273</v>
      </c>
      <c r="AI616" t="s">
        <v>11274</v>
      </c>
      <c r="AJ616" t="s">
        <v>11275</v>
      </c>
      <c r="AK616" t="s">
        <v>11276</v>
      </c>
      <c r="AL616" t="s">
        <v>11277</v>
      </c>
      <c r="AM616" t="s">
        <v>11278</v>
      </c>
      <c r="AN616" t="s">
        <v>11279</v>
      </c>
    </row>
    <row r="617" spans="1:40" x14ac:dyDescent="0.25">
      <c r="A617" t="s">
        <v>11280</v>
      </c>
      <c r="B617" t="s">
        <v>4901</v>
      </c>
      <c r="C617" t="s">
        <v>4902</v>
      </c>
      <c r="D617" t="s">
        <v>4883</v>
      </c>
      <c r="E617" t="s">
        <v>7266</v>
      </c>
      <c r="F617" t="s">
        <v>11281</v>
      </c>
    </row>
    <row r="618" spans="1:40" x14ac:dyDescent="0.25">
      <c r="A618" t="s">
        <v>11282</v>
      </c>
      <c r="B618" t="s">
        <v>4903</v>
      </c>
      <c r="C618" t="s">
        <v>4904</v>
      </c>
      <c r="D618" t="s">
        <v>4883</v>
      </c>
      <c r="E618" t="s">
        <v>7266</v>
      </c>
      <c r="F618" t="s">
        <v>11283</v>
      </c>
    </row>
    <row r="619" spans="1:40" x14ac:dyDescent="0.25">
      <c r="A619" t="s">
        <v>11284</v>
      </c>
      <c r="B619" t="s">
        <v>4905</v>
      </c>
      <c r="C619" t="s">
        <v>4906</v>
      </c>
      <c r="D619" t="s">
        <v>4883</v>
      </c>
      <c r="E619" t="s">
        <v>7266</v>
      </c>
      <c r="F619" t="s">
        <v>11285</v>
      </c>
    </row>
    <row r="620" spans="1:40" x14ac:dyDescent="0.25">
      <c r="A620" t="s">
        <v>11286</v>
      </c>
      <c r="B620" t="s">
        <v>4907</v>
      </c>
      <c r="C620" t="s">
        <v>4908</v>
      </c>
      <c r="D620" t="s">
        <v>4883</v>
      </c>
      <c r="E620" t="s">
        <v>7266</v>
      </c>
      <c r="F620" t="s">
        <v>11287</v>
      </c>
    </row>
    <row r="621" spans="1:40" x14ac:dyDescent="0.25">
      <c r="A621" t="s">
        <v>11288</v>
      </c>
      <c r="B621" t="s">
        <v>4909</v>
      </c>
      <c r="C621" t="s">
        <v>4910</v>
      </c>
      <c r="D621" t="s">
        <v>4883</v>
      </c>
      <c r="E621" t="s">
        <v>7266</v>
      </c>
      <c r="F621" t="s">
        <v>11289</v>
      </c>
    </row>
    <row r="622" spans="1:40" x14ac:dyDescent="0.25">
      <c r="A622" t="s">
        <v>11290</v>
      </c>
      <c r="B622" t="s">
        <v>4911</v>
      </c>
      <c r="C622" t="s">
        <v>4912</v>
      </c>
      <c r="D622" t="s">
        <v>4883</v>
      </c>
      <c r="E622" t="s">
        <v>7266</v>
      </c>
      <c r="F622" t="s">
        <v>11291</v>
      </c>
    </row>
    <row r="623" spans="1:40" x14ac:dyDescent="0.25">
      <c r="A623" t="s">
        <v>11292</v>
      </c>
      <c r="B623" t="s">
        <v>4913</v>
      </c>
      <c r="C623" t="s">
        <v>4914</v>
      </c>
      <c r="D623" t="s">
        <v>4883</v>
      </c>
      <c r="E623" t="s">
        <v>7266</v>
      </c>
      <c r="F623" t="s">
        <v>11293</v>
      </c>
    </row>
    <row r="624" spans="1:40" x14ac:dyDescent="0.25">
      <c r="A624" t="s">
        <v>11294</v>
      </c>
      <c r="B624" t="s">
        <v>4915</v>
      </c>
      <c r="C624" t="s">
        <v>4916</v>
      </c>
      <c r="D624" t="s">
        <v>4883</v>
      </c>
      <c r="E624" t="s">
        <v>7266</v>
      </c>
      <c r="F624" t="s">
        <v>11295</v>
      </c>
    </row>
    <row r="625" spans="1:40" x14ac:dyDescent="0.25">
      <c r="A625" t="s">
        <v>11296</v>
      </c>
      <c r="B625" t="s">
        <v>4917</v>
      </c>
      <c r="C625" t="s">
        <v>4918</v>
      </c>
      <c r="D625" t="s">
        <v>4883</v>
      </c>
      <c r="E625" t="s">
        <v>7266</v>
      </c>
      <c r="F625" t="s">
        <v>11297</v>
      </c>
    </row>
    <row r="626" spans="1:40" x14ac:dyDescent="0.25">
      <c r="A626" t="s">
        <v>11298</v>
      </c>
      <c r="B626" t="s">
        <v>4919</v>
      </c>
      <c r="C626" t="s">
        <v>4920</v>
      </c>
      <c r="D626" t="s">
        <v>4883</v>
      </c>
      <c r="E626" t="s">
        <v>7266</v>
      </c>
      <c r="F626" t="s">
        <v>11299</v>
      </c>
    </row>
    <row r="627" spans="1:40" x14ac:dyDescent="0.25">
      <c r="A627" t="s">
        <v>11300</v>
      </c>
      <c r="B627" t="s">
        <v>4921</v>
      </c>
      <c r="C627" t="s">
        <v>4922</v>
      </c>
      <c r="D627" t="s">
        <v>4883</v>
      </c>
      <c r="E627" t="s">
        <v>7266</v>
      </c>
      <c r="F627" t="s">
        <v>11301</v>
      </c>
    </row>
    <row r="628" spans="1:40" x14ac:dyDescent="0.25">
      <c r="A628" t="s">
        <v>11302</v>
      </c>
      <c r="B628" t="s">
        <v>4923</v>
      </c>
      <c r="C628" t="s">
        <v>4924</v>
      </c>
      <c r="D628" t="s">
        <v>4925</v>
      </c>
      <c r="E628" t="s">
        <v>7266</v>
      </c>
      <c r="F628" t="s">
        <v>11303</v>
      </c>
    </row>
    <row r="629" spans="1:40" x14ac:dyDescent="0.25">
      <c r="A629" t="s">
        <v>11304</v>
      </c>
      <c r="B629" t="s">
        <v>4927</v>
      </c>
      <c r="C629" t="s">
        <v>4928</v>
      </c>
      <c r="D629" t="s">
        <v>4925</v>
      </c>
      <c r="E629" t="s">
        <v>7266</v>
      </c>
      <c r="T629" t="s">
        <v>11305</v>
      </c>
      <c r="U629" t="s">
        <v>11306</v>
      </c>
      <c r="V629" t="s">
        <v>11307</v>
      </c>
      <c r="W629" t="s">
        <v>11308</v>
      </c>
      <c r="X629" t="s">
        <v>11309</v>
      </c>
      <c r="Y629" t="s">
        <v>11310</v>
      </c>
      <c r="Z629" t="s">
        <v>11311</v>
      </c>
      <c r="AA629" t="s">
        <v>11312</v>
      </c>
      <c r="AB629" t="s">
        <v>11313</v>
      </c>
      <c r="AC629" t="s">
        <v>11314</v>
      </c>
      <c r="AD629" t="s">
        <v>11315</v>
      </c>
      <c r="AE629" t="s">
        <v>11316</v>
      </c>
      <c r="AF629" t="s">
        <v>11317</v>
      </c>
      <c r="AG629" t="s">
        <v>11318</v>
      </c>
      <c r="AH629" t="s">
        <v>11319</v>
      </c>
      <c r="AI629" t="s">
        <v>11320</v>
      </c>
      <c r="AJ629" t="s">
        <v>11321</v>
      </c>
      <c r="AK629" t="s">
        <v>11322</v>
      </c>
      <c r="AL629" t="s">
        <v>11323</v>
      </c>
      <c r="AM629" t="s">
        <v>11324</v>
      </c>
      <c r="AN629" t="s">
        <v>11325</v>
      </c>
    </row>
    <row r="630" spans="1:40" x14ac:dyDescent="0.25">
      <c r="A630" t="s">
        <v>11326</v>
      </c>
      <c r="B630" t="s">
        <v>4929</v>
      </c>
      <c r="C630" t="s">
        <v>4930</v>
      </c>
      <c r="D630" t="s">
        <v>4925</v>
      </c>
      <c r="E630" t="s">
        <v>7266</v>
      </c>
      <c r="T630" t="s">
        <v>11327</v>
      </c>
      <c r="U630" t="s">
        <v>11328</v>
      </c>
      <c r="V630" t="s">
        <v>11329</v>
      </c>
      <c r="W630" t="s">
        <v>11330</v>
      </c>
      <c r="X630" t="s">
        <v>11331</v>
      </c>
      <c r="Y630" t="s">
        <v>11332</v>
      </c>
      <c r="Z630" t="s">
        <v>11333</v>
      </c>
      <c r="AA630" t="s">
        <v>11334</v>
      </c>
      <c r="AB630" t="s">
        <v>11335</v>
      </c>
      <c r="AC630" t="s">
        <v>11336</v>
      </c>
      <c r="AD630" t="s">
        <v>11337</v>
      </c>
      <c r="AE630" t="s">
        <v>11338</v>
      </c>
      <c r="AF630" t="s">
        <v>11339</v>
      </c>
      <c r="AG630" t="s">
        <v>11340</v>
      </c>
      <c r="AH630" t="s">
        <v>11341</v>
      </c>
      <c r="AI630" t="s">
        <v>11342</v>
      </c>
      <c r="AJ630" t="s">
        <v>11343</v>
      </c>
      <c r="AK630" t="s">
        <v>11344</v>
      </c>
      <c r="AL630" t="s">
        <v>11345</v>
      </c>
      <c r="AM630" t="s">
        <v>11346</v>
      </c>
      <c r="AN630" t="s">
        <v>11347</v>
      </c>
    </row>
    <row r="631" spans="1:40" x14ac:dyDescent="0.25">
      <c r="A631" t="s">
        <v>11348</v>
      </c>
      <c r="B631" t="s">
        <v>4931</v>
      </c>
      <c r="C631" t="s">
        <v>4932</v>
      </c>
      <c r="D631" t="s">
        <v>4925</v>
      </c>
      <c r="E631" t="s">
        <v>7266</v>
      </c>
      <c r="T631" t="s">
        <v>11349</v>
      </c>
      <c r="U631" t="s">
        <v>11350</v>
      </c>
      <c r="V631" t="s">
        <v>11351</v>
      </c>
      <c r="W631" t="s">
        <v>11352</v>
      </c>
      <c r="X631" t="s">
        <v>11353</v>
      </c>
      <c r="Y631" t="s">
        <v>11354</v>
      </c>
      <c r="Z631" t="s">
        <v>11355</v>
      </c>
      <c r="AA631" t="s">
        <v>11356</v>
      </c>
      <c r="AB631" t="s">
        <v>11357</v>
      </c>
      <c r="AC631" t="s">
        <v>11358</v>
      </c>
      <c r="AD631" t="s">
        <v>11359</v>
      </c>
      <c r="AE631" t="s">
        <v>11360</v>
      </c>
      <c r="AF631" t="s">
        <v>11361</v>
      </c>
      <c r="AG631" t="s">
        <v>11362</v>
      </c>
      <c r="AH631" t="s">
        <v>11363</v>
      </c>
      <c r="AI631" t="s">
        <v>11364</v>
      </c>
      <c r="AJ631" t="s">
        <v>11365</v>
      </c>
      <c r="AK631" t="s">
        <v>11366</v>
      </c>
      <c r="AL631" t="s">
        <v>11367</v>
      </c>
      <c r="AM631" t="s">
        <v>11368</v>
      </c>
      <c r="AN631" t="s">
        <v>11369</v>
      </c>
    </row>
    <row r="632" spans="1:40" x14ac:dyDescent="0.25">
      <c r="A632" t="s">
        <v>11370</v>
      </c>
      <c r="B632" t="s">
        <v>4933</v>
      </c>
      <c r="C632" t="s">
        <v>4934</v>
      </c>
      <c r="D632" t="s">
        <v>4925</v>
      </c>
      <c r="E632" t="s">
        <v>7266</v>
      </c>
      <c r="T632" t="s">
        <v>11371</v>
      </c>
      <c r="U632" t="s">
        <v>11372</v>
      </c>
      <c r="V632" t="s">
        <v>11373</v>
      </c>
      <c r="W632" t="s">
        <v>11374</v>
      </c>
      <c r="X632" t="s">
        <v>11375</v>
      </c>
      <c r="Y632" t="s">
        <v>11376</v>
      </c>
      <c r="Z632" t="s">
        <v>11377</v>
      </c>
      <c r="AA632" t="s">
        <v>11378</v>
      </c>
      <c r="AB632" t="s">
        <v>11379</v>
      </c>
      <c r="AC632" t="s">
        <v>11380</v>
      </c>
      <c r="AD632" t="s">
        <v>11381</v>
      </c>
      <c r="AE632" t="s">
        <v>11382</v>
      </c>
      <c r="AF632" t="s">
        <v>11383</v>
      </c>
      <c r="AG632" t="s">
        <v>11384</v>
      </c>
      <c r="AH632" t="s">
        <v>11385</v>
      </c>
      <c r="AI632" t="s">
        <v>11386</v>
      </c>
      <c r="AJ632" t="s">
        <v>11387</v>
      </c>
      <c r="AK632" t="s">
        <v>11388</v>
      </c>
      <c r="AL632" t="s">
        <v>11389</v>
      </c>
      <c r="AM632" t="s">
        <v>11390</v>
      </c>
      <c r="AN632" t="s">
        <v>11391</v>
      </c>
    </row>
    <row r="633" spans="1:40" x14ac:dyDescent="0.25">
      <c r="A633" t="s">
        <v>11392</v>
      </c>
      <c r="B633" t="s">
        <v>4935</v>
      </c>
      <c r="C633" t="s">
        <v>4936</v>
      </c>
      <c r="D633" t="s">
        <v>4925</v>
      </c>
      <c r="E633" t="s">
        <v>7266</v>
      </c>
      <c r="T633" t="s">
        <v>11393</v>
      </c>
      <c r="U633" t="s">
        <v>11394</v>
      </c>
      <c r="V633" t="s">
        <v>11395</v>
      </c>
      <c r="W633" t="s">
        <v>11396</v>
      </c>
      <c r="X633" t="s">
        <v>11397</v>
      </c>
      <c r="Y633" t="s">
        <v>11398</v>
      </c>
      <c r="Z633" t="s">
        <v>11399</v>
      </c>
      <c r="AA633" t="s">
        <v>11400</v>
      </c>
      <c r="AB633" t="s">
        <v>11401</v>
      </c>
      <c r="AC633" t="s">
        <v>11402</v>
      </c>
      <c r="AD633" t="s">
        <v>11403</v>
      </c>
      <c r="AE633" t="s">
        <v>11404</v>
      </c>
      <c r="AF633" t="s">
        <v>11405</v>
      </c>
      <c r="AG633" t="s">
        <v>11406</v>
      </c>
      <c r="AH633" t="s">
        <v>11407</v>
      </c>
      <c r="AI633" t="s">
        <v>11408</v>
      </c>
      <c r="AJ633" t="s">
        <v>11409</v>
      </c>
      <c r="AK633" t="s">
        <v>11410</v>
      </c>
      <c r="AL633" t="s">
        <v>11411</v>
      </c>
      <c r="AM633" t="s">
        <v>11412</v>
      </c>
      <c r="AN633" t="s">
        <v>11413</v>
      </c>
    </row>
    <row r="634" spans="1:40" x14ac:dyDescent="0.25">
      <c r="A634" t="s">
        <v>11414</v>
      </c>
      <c r="B634" t="s">
        <v>4937</v>
      </c>
      <c r="C634" t="s">
        <v>4938</v>
      </c>
      <c r="D634" t="s">
        <v>4925</v>
      </c>
      <c r="E634" t="s">
        <v>7266</v>
      </c>
      <c r="T634" t="s">
        <v>11415</v>
      </c>
      <c r="U634" t="s">
        <v>11416</v>
      </c>
      <c r="V634" t="s">
        <v>11417</v>
      </c>
      <c r="W634" t="s">
        <v>11418</v>
      </c>
      <c r="X634" t="s">
        <v>11419</v>
      </c>
      <c r="Y634" t="s">
        <v>11420</v>
      </c>
      <c r="Z634" t="s">
        <v>11421</v>
      </c>
      <c r="AA634" t="s">
        <v>11422</v>
      </c>
      <c r="AB634" t="s">
        <v>11423</v>
      </c>
      <c r="AC634" t="s">
        <v>11424</v>
      </c>
      <c r="AD634" t="s">
        <v>11425</v>
      </c>
      <c r="AE634" t="s">
        <v>11426</v>
      </c>
      <c r="AF634" t="s">
        <v>11427</v>
      </c>
      <c r="AG634" t="s">
        <v>11428</v>
      </c>
      <c r="AH634" t="s">
        <v>11429</v>
      </c>
      <c r="AI634" t="s">
        <v>11430</v>
      </c>
      <c r="AJ634" t="s">
        <v>11431</v>
      </c>
      <c r="AK634" t="s">
        <v>11432</v>
      </c>
      <c r="AL634" t="s">
        <v>11433</v>
      </c>
      <c r="AM634" t="s">
        <v>11434</v>
      </c>
      <c r="AN634" t="s">
        <v>11435</v>
      </c>
    </row>
    <row r="635" spans="1:40" x14ac:dyDescent="0.25">
      <c r="A635" t="s">
        <v>11436</v>
      </c>
      <c r="B635" t="s">
        <v>4939</v>
      </c>
      <c r="C635" t="s">
        <v>4940</v>
      </c>
      <c r="D635" t="s">
        <v>4925</v>
      </c>
      <c r="E635" t="s">
        <v>7266</v>
      </c>
      <c r="T635" t="s">
        <v>11437</v>
      </c>
      <c r="U635" t="s">
        <v>11438</v>
      </c>
      <c r="V635" t="s">
        <v>11439</v>
      </c>
      <c r="W635" t="s">
        <v>11440</v>
      </c>
      <c r="X635" t="s">
        <v>11441</v>
      </c>
      <c r="Y635" t="s">
        <v>11442</v>
      </c>
      <c r="Z635" t="s">
        <v>11443</v>
      </c>
      <c r="AA635" t="s">
        <v>11444</v>
      </c>
      <c r="AB635" t="s">
        <v>11445</v>
      </c>
      <c r="AC635" t="s">
        <v>11446</v>
      </c>
      <c r="AD635" t="s">
        <v>11447</v>
      </c>
      <c r="AE635" t="s">
        <v>11448</v>
      </c>
      <c r="AF635" t="s">
        <v>11449</v>
      </c>
      <c r="AG635" t="s">
        <v>11450</v>
      </c>
      <c r="AH635" t="s">
        <v>11451</v>
      </c>
      <c r="AI635" t="s">
        <v>11452</v>
      </c>
      <c r="AJ635" t="s">
        <v>11453</v>
      </c>
      <c r="AK635" t="s">
        <v>11454</v>
      </c>
      <c r="AL635" t="s">
        <v>11455</v>
      </c>
      <c r="AM635" t="s">
        <v>11456</v>
      </c>
      <c r="AN635" t="s">
        <v>11457</v>
      </c>
    </row>
    <row r="636" spans="1:40" x14ac:dyDescent="0.25">
      <c r="A636" t="s">
        <v>11458</v>
      </c>
      <c r="B636" t="s">
        <v>4941</v>
      </c>
      <c r="C636" t="s">
        <v>4942</v>
      </c>
      <c r="D636" t="s">
        <v>4925</v>
      </c>
      <c r="E636" t="s">
        <v>7266</v>
      </c>
      <c r="T636" t="s">
        <v>11459</v>
      </c>
      <c r="U636" t="s">
        <v>11460</v>
      </c>
      <c r="V636" t="s">
        <v>11461</v>
      </c>
      <c r="W636" t="s">
        <v>11462</v>
      </c>
      <c r="X636" t="s">
        <v>11463</v>
      </c>
      <c r="Y636" t="s">
        <v>11464</v>
      </c>
      <c r="Z636" t="s">
        <v>11465</v>
      </c>
      <c r="AA636" t="s">
        <v>11466</v>
      </c>
      <c r="AB636" t="s">
        <v>11467</v>
      </c>
      <c r="AC636" t="s">
        <v>11468</v>
      </c>
      <c r="AD636" t="s">
        <v>11469</v>
      </c>
      <c r="AE636" t="s">
        <v>11470</v>
      </c>
      <c r="AF636" t="s">
        <v>11471</v>
      </c>
      <c r="AG636" t="s">
        <v>11472</v>
      </c>
      <c r="AH636" t="s">
        <v>11473</v>
      </c>
      <c r="AI636" t="s">
        <v>11474</v>
      </c>
      <c r="AJ636" t="s">
        <v>11475</v>
      </c>
      <c r="AK636" t="s">
        <v>11476</v>
      </c>
      <c r="AL636" t="s">
        <v>11477</v>
      </c>
      <c r="AM636" t="s">
        <v>11478</v>
      </c>
      <c r="AN636" t="s">
        <v>11479</v>
      </c>
    </row>
    <row r="637" spans="1:40" x14ac:dyDescent="0.25">
      <c r="A637" t="s">
        <v>11480</v>
      </c>
      <c r="B637" t="s">
        <v>4943</v>
      </c>
      <c r="C637" t="s">
        <v>4944</v>
      </c>
      <c r="D637" t="s">
        <v>4925</v>
      </c>
      <c r="E637" t="s">
        <v>7266</v>
      </c>
      <c r="F637" t="s">
        <v>11481</v>
      </c>
    </row>
    <row r="638" spans="1:40" x14ac:dyDescent="0.25">
      <c r="A638" t="s">
        <v>11482</v>
      </c>
      <c r="B638" t="s">
        <v>4945</v>
      </c>
      <c r="C638" t="s">
        <v>4946</v>
      </c>
      <c r="D638" t="s">
        <v>4925</v>
      </c>
      <c r="E638" t="s">
        <v>7266</v>
      </c>
      <c r="F638" t="s">
        <v>11483</v>
      </c>
    </row>
    <row r="639" spans="1:40" x14ac:dyDescent="0.25">
      <c r="A639" t="s">
        <v>11484</v>
      </c>
      <c r="B639" t="s">
        <v>4947</v>
      </c>
      <c r="C639" t="s">
        <v>4948</v>
      </c>
      <c r="D639" t="s">
        <v>4925</v>
      </c>
      <c r="E639" t="s">
        <v>7266</v>
      </c>
      <c r="F639" t="s">
        <v>11485</v>
      </c>
    </row>
    <row r="640" spans="1:40" x14ac:dyDescent="0.25">
      <c r="A640" t="s">
        <v>11486</v>
      </c>
      <c r="B640" t="s">
        <v>4949</v>
      </c>
      <c r="C640" t="s">
        <v>4950</v>
      </c>
      <c r="D640" t="s">
        <v>4925</v>
      </c>
      <c r="E640" t="s">
        <v>7266</v>
      </c>
      <c r="F640" t="s">
        <v>11487</v>
      </c>
    </row>
    <row r="641" spans="1:40" x14ac:dyDescent="0.25">
      <c r="A641" t="s">
        <v>11488</v>
      </c>
      <c r="B641" t="s">
        <v>4951</v>
      </c>
      <c r="C641" t="s">
        <v>4952</v>
      </c>
      <c r="D641" t="s">
        <v>4925</v>
      </c>
      <c r="E641" t="s">
        <v>7266</v>
      </c>
      <c r="F641" t="s">
        <v>11489</v>
      </c>
    </row>
    <row r="642" spans="1:40" x14ac:dyDescent="0.25">
      <c r="A642" t="s">
        <v>11490</v>
      </c>
      <c r="B642" t="s">
        <v>4953</v>
      </c>
      <c r="C642" t="s">
        <v>4954</v>
      </c>
      <c r="D642" t="s">
        <v>4925</v>
      </c>
      <c r="E642" t="s">
        <v>7266</v>
      </c>
      <c r="F642" t="s">
        <v>11491</v>
      </c>
    </row>
    <row r="643" spans="1:40" x14ac:dyDescent="0.25">
      <c r="A643" t="s">
        <v>11492</v>
      </c>
      <c r="B643" t="s">
        <v>4955</v>
      </c>
      <c r="C643" t="s">
        <v>4956</v>
      </c>
      <c r="D643" t="s">
        <v>4925</v>
      </c>
      <c r="E643" t="s">
        <v>7266</v>
      </c>
      <c r="F643" t="s">
        <v>11493</v>
      </c>
    </row>
    <row r="644" spans="1:40" x14ac:dyDescent="0.25">
      <c r="A644" t="s">
        <v>11494</v>
      </c>
      <c r="B644" t="s">
        <v>4957</v>
      </c>
      <c r="C644" t="s">
        <v>4958</v>
      </c>
      <c r="D644" t="s">
        <v>4925</v>
      </c>
      <c r="E644" t="s">
        <v>7266</v>
      </c>
      <c r="F644" t="s">
        <v>11495</v>
      </c>
    </row>
    <row r="645" spans="1:40" x14ac:dyDescent="0.25">
      <c r="A645" t="s">
        <v>11496</v>
      </c>
      <c r="B645" t="s">
        <v>4959</v>
      </c>
      <c r="C645" t="s">
        <v>4960</v>
      </c>
      <c r="D645" t="s">
        <v>4925</v>
      </c>
      <c r="E645" t="s">
        <v>7266</v>
      </c>
      <c r="F645" t="s">
        <v>11497</v>
      </c>
    </row>
    <row r="646" spans="1:40" x14ac:dyDescent="0.25">
      <c r="A646" t="s">
        <v>11498</v>
      </c>
      <c r="B646" t="s">
        <v>4961</v>
      </c>
      <c r="C646" t="s">
        <v>4962</v>
      </c>
      <c r="D646" t="s">
        <v>4925</v>
      </c>
      <c r="E646" t="s">
        <v>7266</v>
      </c>
      <c r="F646" t="s">
        <v>11499</v>
      </c>
    </row>
    <row r="647" spans="1:40" x14ac:dyDescent="0.25">
      <c r="A647" t="s">
        <v>11500</v>
      </c>
      <c r="B647" t="s">
        <v>4963</v>
      </c>
      <c r="C647" t="s">
        <v>4964</v>
      </c>
      <c r="D647" t="s">
        <v>4925</v>
      </c>
      <c r="E647" t="s">
        <v>7266</v>
      </c>
      <c r="F647" t="s">
        <v>11501</v>
      </c>
    </row>
    <row r="648" spans="1:40" x14ac:dyDescent="0.25">
      <c r="A648" t="s">
        <v>11502</v>
      </c>
      <c r="B648" t="s">
        <v>4965</v>
      </c>
      <c r="C648" t="s">
        <v>4966</v>
      </c>
      <c r="D648" t="s">
        <v>4967</v>
      </c>
      <c r="E648" t="s">
        <v>7266</v>
      </c>
      <c r="F648" t="s">
        <v>11503</v>
      </c>
    </row>
    <row r="649" spans="1:40" x14ac:dyDescent="0.25">
      <c r="A649" t="s">
        <v>11504</v>
      </c>
      <c r="B649" t="s">
        <v>4969</v>
      </c>
      <c r="C649" t="s">
        <v>4970</v>
      </c>
      <c r="D649" t="s">
        <v>4967</v>
      </c>
      <c r="E649" t="s">
        <v>7266</v>
      </c>
      <c r="T649" t="s">
        <v>11505</v>
      </c>
      <c r="U649" t="s">
        <v>11506</v>
      </c>
      <c r="V649" t="s">
        <v>11507</v>
      </c>
      <c r="W649" t="s">
        <v>11508</v>
      </c>
      <c r="X649" t="s">
        <v>11509</v>
      </c>
      <c r="Y649" t="s">
        <v>11510</v>
      </c>
      <c r="Z649" t="s">
        <v>11511</v>
      </c>
      <c r="AA649" t="s">
        <v>11512</v>
      </c>
      <c r="AB649" t="s">
        <v>11513</v>
      </c>
      <c r="AC649" t="s">
        <v>11514</v>
      </c>
      <c r="AD649" t="s">
        <v>11515</v>
      </c>
      <c r="AE649" t="s">
        <v>11516</v>
      </c>
      <c r="AF649" t="s">
        <v>11517</v>
      </c>
      <c r="AG649" t="s">
        <v>11518</v>
      </c>
      <c r="AH649" t="s">
        <v>11519</v>
      </c>
      <c r="AI649" t="s">
        <v>11520</v>
      </c>
      <c r="AJ649" t="s">
        <v>11521</v>
      </c>
      <c r="AK649" t="s">
        <v>11522</v>
      </c>
      <c r="AL649" t="s">
        <v>11523</v>
      </c>
      <c r="AM649" t="s">
        <v>11524</v>
      </c>
      <c r="AN649" t="s">
        <v>11525</v>
      </c>
    </row>
    <row r="650" spans="1:40" x14ac:dyDescent="0.25">
      <c r="A650" t="s">
        <v>11526</v>
      </c>
      <c r="B650" t="s">
        <v>4971</v>
      </c>
      <c r="C650" t="s">
        <v>4972</v>
      </c>
      <c r="D650" t="s">
        <v>4967</v>
      </c>
      <c r="E650" t="s">
        <v>7266</v>
      </c>
      <c r="T650" t="s">
        <v>11527</v>
      </c>
      <c r="U650" t="s">
        <v>11528</v>
      </c>
      <c r="V650" t="s">
        <v>11529</v>
      </c>
      <c r="W650" t="s">
        <v>11530</v>
      </c>
      <c r="X650" t="s">
        <v>11531</v>
      </c>
      <c r="Y650" t="s">
        <v>11532</v>
      </c>
      <c r="Z650" t="s">
        <v>11533</v>
      </c>
      <c r="AA650" t="s">
        <v>11534</v>
      </c>
      <c r="AB650" t="s">
        <v>11535</v>
      </c>
      <c r="AC650" t="s">
        <v>11536</v>
      </c>
      <c r="AD650" t="s">
        <v>11537</v>
      </c>
      <c r="AE650" t="s">
        <v>11538</v>
      </c>
      <c r="AF650" t="s">
        <v>11539</v>
      </c>
      <c r="AG650" t="s">
        <v>11540</v>
      </c>
      <c r="AH650" t="s">
        <v>11541</v>
      </c>
      <c r="AI650" t="s">
        <v>11542</v>
      </c>
      <c r="AJ650" t="s">
        <v>11543</v>
      </c>
      <c r="AK650" t="s">
        <v>11544</v>
      </c>
      <c r="AL650" t="s">
        <v>11545</v>
      </c>
      <c r="AM650" t="s">
        <v>11546</v>
      </c>
      <c r="AN650" t="s">
        <v>11547</v>
      </c>
    </row>
    <row r="651" spans="1:40" x14ac:dyDescent="0.25">
      <c r="A651" t="s">
        <v>11548</v>
      </c>
      <c r="B651" t="s">
        <v>4973</v>
      </c>
      <c r="C651" t="s">
        <v>4974</v>
      </c>
      <c r="D651" t="s">
        <v>4967</v>
      </c>
      <c r="E651" t="s">
        <v>7266</v>
      </c>
      <c r="T651" t="s">
        <v>11549</v>
      </c>
      <c r="U651" t="s">
        <v>11550</v>
      </c>
      <c r="V651" t="s">
        <v>11551</v>
      </c>
      <c r="W651" t="s">
        <v>11552</v>
      </c>
      <c r="X651" t="s">
        <v>11553</v>
      </c>
      <c r="Y651" t="s">
        <v>11554</v>
      </c>
      <c r="Z651" t="s">
        <v>11555</v>
      </c>
      <c r="AA651" t="s">
        <v>11556</v>
      </c>
      <c r="AB651" t="s">
        <v>11557</v>
      </c>
      <c r="AC651" t="s">
        <v>11558</v>
      </c>
      <c r="AD651" t="s">
        <v>11559</v>
      </c>
      <c r="AE651" t="s">
        <v>11560</v>
      </c>
      <c r="AF651" t="s">
        <v>11561</v>
      </c>
      <c r="AG651" t="s">
        <v>11562</v>
      </c>
      <c r="AH651" t="s">
        <v>11563</v>
      </c>
      <c r="AI651" t="s">
        <v>11564</v>
      </c>
      <c r="AJ651" t="s">
        <v>11565</v>
      </c>
      <c r="AK651" t="s">
        <v>11566</v>
      </c>
      <c r="AL651" t="s">
        <v>11567</v>
      </c>
      <c r="AM651" t="s">
        <v>11568</v>
      </c>
      <c r="AN651" t="s">
        <v>11569</v>
      </c>
    </row>
    <row r="652" spans="1:40" x14ac:dyDescent="0.25">
      <c r="A652" t="s">
        <v>11570</v>
      </c>
      <c r="B652" t="s">
        <v>4975</v>
      </c>
      <c r="C652" t="s">
        <v>4976</v>
      </c>
      <c r="D652" t="s">
        <v>4967</v>
      </c>
      <c r="E652" t="s">
        <v>7266</v>
      </c>
      <c r="T652" t="s">
        <v>11571</v>
      </c>
      <c r="U652" t="s">
        <v>11572</v>
      </c>
      <c r="V652" t="s">
        <v>11573</v>
      </c>
      <c r="W652" t="s">
        <v>11574</v>
      </c>
      <c r="X652" t="s">
        <v>11575</v>
      </c>
      <c r="Y652" t="s">
        <v>11576</v>
      </c>
      <c r="Z652" t="s">
        <v>11577</v>
      </c>
      <c r="AA652" t="s">
        <v>11578</v>
      </c>
      <c r="AB652" t="s">
        <v>11579</v>
      </c>
      <c r="AC652" t="s">
        <v>11580</v>
      </c>
      <c r="AD652" t="s">
        <v>11581</v>
      </c>
      <c r="AE652" t="s">
        <v>11582</v>
      </c>
      <c r="AF652" t="s">
        <v>11583</v>
      </c>
      <c r="AG652" t="s">
        <v>11584</v>
      </c>
      <c r="AH652" t="s">
        <v>11585</v>
      </c>
      <c r="AI652" t="s">
        <v>11586</v>
      </c>
      <c r="AJ652" t="s">
        <v>11587</v>
      </c>
      <c r="AK652" t="s">
        <v>11588</v>
      </c>
      <c r="AL652" t="s">
        <v>11589</v>
      </c>
      <c r="AM652" t="s">
        <v>11590</v>
      </c>
      <c r="AN652" t="s">
        <v>11591</v>
      </c>
    </row>
    <row r="653" spans="1:40" x14ac:dyDescent="0.25">
      <c r="A653" t="s">
        <v>11592</v>
      </c>
      <c r="B653" t="s">
        <v>4977</v>
      </c>
      <c r="C653" t="s">
        <v>4978</v>
      </c>
      <c r="D653" t="s">
        <v>4967</v>
      </c>
      <c r="E653" t="s">
        <v>7266</v>
      </c>
      <c r="T653" t="s">
        <v>11593</v>
      </c>
      <c r="U653" t="s">
        <v>11594</v>
      </c>
      <c r="V653" t="s">
        <v>11595</v>
      </c>
      <c r="W653" t="s">
        <v>11596</v>
      </c>
      <c r="X653" t="s">
        <v>11597</v>
      </c>
      <c r="Y653" t="s">
        <v>11598</v>
      </c>
      <c r="Z653" t="s">
        <v>11599</v>
      </c>
      <c r="AA653" t="s">
        <v>11600</v>
      </c>
      <c r="AB653" t="s">
        <v>11601</v>
      </c>
      <c r="AC653" t="s">
        <v>11602</v>
      </c>
      <c r="AD653" t="s">
        <v>11603</v>
      </c>
      <c r="AE653" t="s">
        <v>11604</v>
      </c>
      <c r="AF653" t="s">
        <v>11605</v>
      </c>
      <c r="AG653" t="s">
        <v>11606</v>
      </c>
      <c r="AH653" t="s">
        <v>11607</v>
      </c>
      <c r="AI653" t="s">
        <v>11608</v>
      </c>
      <c r="AJ653" t="s">
        <v>11609</v>
      </c>
      <c r="AK653" t="s">
        <v>11610</v>
      </c>
      <c r="AL653" t="s">
        <v>11611</v>
      </c>
      <c r="AM653" t="s">
        <v>11612</v>
      </c>
      <c r="AN653" t="s">
        <v>11613</v>
      </c>
    </row>
    <row r="654" spans="1:40" x14ac:dyDescent="0.25">
      <c r="A654" t="s">
        <v>11614</v>
      </c>
      <c r="B654" t="s">
        <v>4979</v>
      </c>
      <c r="C654" t="s">
        <v>4980</v>
      </c>
      <c r="D654" t="s">
        <v>4967</v>
      </c>
      <c r="E654" t="s">
        <v>7266</v>
      </c>
      <c r="T654" t="s">
        <v>11615</v>
      </c>
      <c r="U654" t="s">
        <v>11616</v>
      </c>
      <c r="V654" t="s">
        <v>11617</v>
      </c>
      <c r="W654" t="s">
        <v>11618</v>
      </c>
      <c r="X654" t="s">
        <v>11619</v>
      </c>
      <c r="Y654" t="s">
        <v>11620</v>
      </c>
      <c r="Z654" t="s">
        <v>11621</v>
      </c>
      <c r="AA654" t="s">
        <v>11622</v>
      </c>
      <c r="AB654" t="s">
        <v>11623</v>
      </c>
      <c r="AC654" t="s">
        <v>11624</v>
      </c>
      <c r="AD654" t="s">
        <v>11625</v>
      </c>
      <c r="AE654" t="s">
        <v>11626</v>
      </c>
      <c r="AF654" t="s">
        <v>11627</v>
      </c>
      <c r="AG654" t="s">
        <v>11628</v>
      </c>
      <c r="AH654" t="s">
        <v>11629</v>
      </c>
      <c r="AI654" t="s">
        <v>11630</v>
      </c>
      <c r="AJ654" t="s">
        <v>11631</v>
      </c>
      <c r="AK654" t="s">
        <v>11632</v>
      </c>
      <c r="AL654" t="s">
        <v>11633</v>
      </c>
      <c r="AM654" t="s">
        <v>11634</v>
      </c>
      <c r="AN654" t="s">
        <v>11635</v>
      </c>
    </row>
    <row r="655" spans="1:40" x14ac:dyDescent="0.25">
      <c r="A655" t="s">
        <v>11636</v>
      </c>
      <c r="B655" t="s">
        <v>4981</v>
      </c>
      <c r="C655" t="s">
        <v>4982</v>
      </c>
      <c r="D655" t="s">
        <v>4967</v>
      </c>
      <c r="E655" t="s">
        <v>7266</v>
      </c>
      <c r="T655" t="s">
        <v>11637</v>
      </c>
      <c r="U655" t="s">
        <v>11638</v>
      </c>
      <c r="V655" t="s">
        <v>11639</v>
      </c>
      <c r="W655" t="s">
        <v>11640</v>
      </c>
      <c r="X655" t="s">
        <v>11641</v>
      </c>
      <c r="Y655" t="s">
        <v>11642</v>
      </c>
      <c r="Z655" t="s">
        <v>11643</v>
      </c>
      <c r="AA655" t="s">
        <v>11644</v>
      </c>
      <c r="AB655" t="s">
        <v>11645</v>
      </c>
      <c r="AC655" t="s">
        <v>11646</v>
      </c>
      <c r="AD655" t="s">
        <v>11647</v>
      </c>
      <c r="AE655" t="s">
        <v>11648</v>
      </c>
      <c r="AF655" t="s">
        <v>11649</v>
      </c>
      <c r="AG655" t="s">
        <v>11650</v>
      </c>
      <c r="AH655" t="s">
        <v>11651</v>
      </c>
      <c r="AI655" t="s">
        <v>11652</v>
      </c>
      <c r="AJ655" t="s">
        <v>11653</v>
      </c>
      <c r="AK655" t="s">
        <v>11654</v>
      </c>
      <c r="AL655" t="s">
        <v>11655</v>
      </c>
      <c r="AM655" t="s">
        <v>11656</v>
      </c>
      <c r="AN655" t="s">
        <v>11657</v>
      </c>
    </row>
    <row r="656" spans="1:40" x14ac:dyDescent="0.25">
      <c r="A656" t="s">
        <v>11658</v>
      </c>
      <c r="B656" t="s">
        <v>4983</v>
      </c>
      <c r="C656" t="s">
        <v>4984</v>
      </c>
      <c r="D656" t="s">
        <v>4967</v>
      </c>
      <c r="E656" t="s">
        <v>7266</v>
      </c>
      <c r="T656" t="s">
        <v>11659</v>
      </c>
      <c r="U656" t="s">
        <v>11660</v>
      </c>
      <c r="V656" t="s">
        <v>11661</v>
      </c>
      <c r="W656" t="s">
        <v>11662</v>
      </c>
      <c r="X656" t="s">
        <v>11663</v>
      </c>
      <c r="Y656" t="s">
        <v>11664</v>
      </c>
      <c r="Z656" t="s">
        <v>11665</v>
      </c>
      <c r="AA656" t="s">
        <v>11666</v>
      </c>
      <c r="AB656" t="s">
        <v>11667</v>
      </c>
      <c r="AC656" t="s">
        <v>11668</v>
      </c>
      <c r="AD656" t="s">
        <v>11669</v>
      </c>
      <c r="AE656" t="s">
        <v>11670</v>
      </c>
      <c r="AF656" t="s">
        <v>11671</v>
      </c>
      <c r="AG656" t="s">
        <v>11672</v>
      </c>
      <c r="AH656" t="s">
        <v>11673</v>
      </c>
      <c r="AI656" t="s">
        <v>11674</v>
      </c>
      <c r="AJ656" t="s">
        <v>11675</v>
      </c>
      <c r="AK656" t="s">
        <v>11676</v>
      </c>
      <c r="AL656" t="s">
        <v>11677</v>
      </c>
      <c r="AM656" t="s">
        <v>11678</v>
      </c>
      <c r="AN656" t="s">
        <v>11679</v>
      </c>
    </row>
    <row r="657" spans="1:40" x14ac:dyDescent="0.25">
      <c r="A657" t="s">
        <v>11680</v>
      </c>
      <c r="B657" t="s">
        <v>4985</v>
      </c>
      <c r="C657" t="s">
        <v>4986</v>
      </c>
      <c r="D657" t="s">
        <v>4967</v>
      </c>
      <c r="E657" t="s">
        <v>7266</v>
      </c>
      <c r="F657" t="s">
        <v>11681</v>
      </c>
    </row>
    <row r="658" spans="1:40" x14ac:dyDescent="0.25">
      <c r="A658" t="s">
        <v>11682</v>
      </c>
      <c r="B658" t="s">
        <v>4987</v>
      </c>
      <c r="C658" t="s">
        <v>4988</v>
      </c>
      <c r="D658" t="s">
        <v>4967</v>
      </c>
      <c r="E658" t="s">
        <v>7266</v>
      </c>
      <c r="F658" t="s">
        <v>11683</v>
      </c>
    </row>
    <row r="659" spans="1:40" x14ac:dyDescent="0.25">
      <c r="A659" t="s">
        <v>11684</v>
      </c>
      <c r="B659" t="s">
        <v>4989</v>
      </c>
      <c r="C659" t="s">
        <v>4990</v>
      </c>
      <c r="D659" t="s">
        <v>4967</v>
      </c>
      <c r="E659" t="s">
        <v>7266</v>
      </c>
      <c r="F659" t="s">
        <v>11685</v>
      </c>
    </row>
    <row r="660" spans="1:40" x14ac:dyDescent="0.25">
      <c r="A660" t="s">
        <v>11686</v>
      </c>
      <c r="B660" t="s">
        <v>4991</v>
      </c>
      <c r="C660" t="s">
        <v>4992</v>
      </c>
      <c r="D660" t="s">
        <v>4967</v>
      </c>
      <c r="E660" t="s">
        <v>7266</v>
      </c>
      <c r="F660" t="s">
        <v>11687</v>
      </c>
    </row>
    <row r="661" spans="1:40" x14ac:dyDescent="0.25">
      <c r="A661" t="s">
        <v>11688</v>
      </c>
      <c r="B661" t="s">
        <v>4993</v>
      </c>
      <c r="C661" t="s">
        <v>4994</v>
      </c>
      <c r="D661" t="s">
        <v>4967</v>
      </c>
      <c r="E661" t="s">
        <v>7266</v>
      </c>
      <c r="F661" t="s">
        <v>11689</v>
      </c>
    </row>
    <row r="662" spans="1:40" x14ac:dyDescent="0.25">
      <c r="A662" t="s">
        <v>11690</v>
      </c>
      <c r="B662" t="s">
        <v>4995</v>
      </c>
      <c r="C662" t="s">
        <v>4996</v>
      </c>
      <c r="D662" t="s">
        <v>4967</v>
      </c>
      <c r="E662" t="s">
        <v>7266</v>
      </c>
      <c r="F662" t="s">
        <v>11691</v>
      </c>
    </row>
    <row r="663" spans="1:40" x14ac:dyDescent="0.25">
      <c r="A663" t="s">
        <v>11692</v>
      </c>
      <c r="B663" t="s">
        <v>4997</v>
      </c>
      <c r="C663" t="s">
        <v>4998</v>
      </c>
      <c r="D663" t="s">
        <v>4967</v>
      </c>
      <c r="E663" t="s">
        <v>7266</v>
      </c>
      <c r="F663" t="s">
        <v>11693</v>
      </c>
    </row>
    <row r="664" spans="1:40" x14ac:dyDescent="0.25">
      <c r="A664" t="s">
        <v>11694</v>
      </c>
      <c r="B664" t="s">
        <v>4999</v>
      </c>
      <c r="C664" t="s">
        <v>5000</v>
      </c>
      <c r="D664" t="s">
        <v>4967</v>
      </c>
      <c r="E664" t="s">
        <v>7266</v>
      </c>
      <c r="F664" t="s">
        <v>11695</v>
      </c>
    </row>
    <row r="665" spans="1:40" x14ac:dyDescent="0.25">
      <c r="A665" t="s">
        <v>11696</v>
      </c>
      <c r="B665" t="s">
        <v>5001</v>
      </c>
      <c r="C665" t="s">
        <v>5002</v>
      </c>
      <c r="D665" t="s">
        <v>4967</v>
      </c>
      <c r="E665" t="s">
        <v>7266</v>
      </c>
      <c r="F665" t="s">
        <v>11697</v>
      </c>
    </row>
    <row r="666" spans="1:40" x14ac:dyDescent="0.25">
      <c r="A666" t="s">
        <v>11698</v>
      </c>
      <c r="B666" t="s">
        <v>5003</v>
      </c>
      <c r="C666" t="s">
        <v>5004</v>
      </c>
      <c r="D666" t="s">
        <v>4967</v>
      </c>
      <c r="E666" t="s">
        <v>7266</v>
      </c>
      <c r="F666" t="s">
        <v>11699</v>
      </c>
    </row>
    <row r="667" spans="1:40" x14ac:dyDescent="0.25">
      <c r="A667" t="s">
        <v>11700</v>
      </c>
      <c r="B667" t="s">
        <v>5005</v>
      </c>
      <c r="C667" t="s">
        <v>5006</v>
      </c>
      <c r="D667" t="s">
        <v>4967</v>
      </c>
      <c r="E667" t="s">
        <v>7266</v>
      </c>
      <c r="F667" t="s">
        <v>11701</v>
      </c>
    </row>
    <row r="668" spans="1:40" x14ac:dyDescent="0.25">
      <c r="A668" t="s">
        <v>11702</v>
      </c>
      <c r="B668" t="s">
        <v>5007</v>
      </c>
      <c r="C668" t="s">
        <v>5008</v>
      </c>
      <c r="D668" t="s">
        <v>5009</v>
      </c>
      <c r="E668" t="s">
        <v>7266</v>
      </c>
      <c r="F668" t="s">
        <v>11703</v>
      </c>
    </row>
    <row r="669" spans="1:40" x14ac:dyDescent="0.25">
      <c r="A669" t="s">
        <v>11704</v>
      </c>
      <c r="B669" t="s">
        <v>5011</v>
      </c>
      <c r="C669" t="s">
        <v>5012</v>
      </c>
      <c r="D669" t="s">
        <v>5009</v>
      </c>
      <c r="E669" t="s">
        <v>7266</v>
      </c>
      <c r="T669" t="s">
        <v>11705</v>
      </c>
      <c r="U669" t="s">
        <v>11706</v>
      </c>
      <c r="V669" t="s">
        <v>11707</v>
      </c>
      <c r="W669" t="s">
        <v>11708</v>
      </c>
      <c r="X669" t="s">
        <v>11709</v>
      </c>
      <c r="Y669" t="s">
        <v>11710</v>
      </c>
      <c r="Z669" t="s">
        <v>11711</v>
      </c>
      <c r="AA669" t="s">
        <v>11712</v>
      </c>
      <c r="AB669" t="s">
        <v>11713</v>
      </c>
      <c r="AC669" t="s">
        <v>11714</v>
      </c>
      <c r="AD669" t="s">
        <v>11715</v>
      </c>
      <c r="AE669" t="s">
        <v>11716</v>
      </c>
      <c r="AF669" t="s">
        <v>11717</v>
      </c>
      <c r="AG669" t="s">
        <v>11718</v>
      </c>
      <c r="AH669" t="s">
        <v>11719</v>
      </c>
      <c r="AI669" t="s">
        <v>11720</v>
      </c>
      <c r="AJ669" t="s">
        <v>11721</v>
      </c>
      <c r="AK669" t="s">
        <v>11722</v>
      </c>
      <c r="AL669" t="s">
        <v>11723</v>
      </c>
      <c r="AM669" t="s">
        <v>11724</v>
      </c>
      <c r="AN669" t="s">
        <v>11725</v>
      </c>
    </row>
    <row r="670" spans="1:40" x14ac:dyDescent="0.25">
      <c r="A670" t="s">
        <v>11726</v>
      </c>
      <c r="B670" t="s">
        <v>5013</v>
      </c>
      <c r="C670" t="s">
        <v>5014</v>
      </c>
      <c r="D670" t="s">
        <v>5009</v>
      </c>
      <c r="E670" t="s">
        <v>7266</v>
      </c>
      <c r="T670" t="s">
        <v>11727</v>
      </c>
      <c r="U670" t="s">
        <v>11728</v>
      </c>
      <c r="V670" t="s">
        <v>11729</v>
      </c>
      <c r="W670" t="s">
        <v>11730</v>
      </c>
      <c r="X670" t="s">
        <v>11731</v>
      </c>
      <c r="Y670" t="s">
        <v>11732</v>
      </c>
      <c r="Z670" t="s">
        <v>11733</v>
      </c>
      <c r="AA670" t="s">
        <v>11734</v>
      </c>
      <c r="AB670" t="s">
        <v>11735</v>
      </c>
      <c r="AC670" t="s">
        <v>11736</v>
      </c>
      <c r="AD670" t="s">
        <v>11737</v>
      </c>
      <c r="AE670" t="s">
        <v>11738</v>
      </c>
      <c r="AF670" t="s">
        <v>11739</v>
      </c>
      <c r="AG670" t="s">
        <v>11740</v>
      </c>
      <c r="AH670" t="s">
        <v>11741</v>
      </c>
      <c r="AI670" t="s">
        <v>11742</v>
      </c>
      <c r="AJ670" t="s">
        <v>11743</v>
      </c>
      <c r="AK670" t="s">
        <v>11744</v>
      </c>
      <c r="AL670" t="s">
        <v>11745</v>
      </c>
      <c r="AM670" t="s">
        <v>11746</v>
      </c>
      <c r="AN670" t="s">
        <v>11747</v>
      </c>
    </row>
    <row r="671" spans="1:40" x14ac:dyDescent="0.25">
      <c r="A671" t="s">
        <v>11748</v>
      </c>
      <c r="B671" t="s">
        <v>5015</v>
      </c>
      <c r="C671" t="s">
        <v>5016</v>
      </c>
      <c r="D671" t="s">
        <v>5009</v>
      </c>
      <c r="E671" t="s">
        <v>7266</v>
      </c>
      <c r="T671" t="s">
        <v>11749</v>
      </c>
      <c r="U671" t="s">
        <v>11750</v>
      </c>
      <c r="V671" t="s">
        <v>11751</v>
      </c>
      <c r="W671" t="s">
        <v>11752</v>
      </c>
      <c r="X671" t="s">
        <v>11753</v>
      </c>
      <c r="Y671" t="s">
        <v>11754</v>
      </c>
      <c r="Z671" t="s">
        <v>11755</v>
      </c>
      <c r="AA671" t="s">
        <v>11756</v>
      </c>
      <c r="AB671" t="s">
        <v>11757</v>
      </c>
      <c r="AC671" t="s">
        <v>11758</v>
      </c>
      <c r="AD671" t="s">
        <v>11759</v>
      </c>
      <c r="AE671" t="s">
        <v>11760</v>
      </c>
      <c r="AF671" t="s">
        <v>11761</v>
      </c>
      <c r="AG671" t="s">
        <v>11762</v>
      </c>
      <c r="AH671" t="s">
        <v>11763</v>
      </c>
      <c r="AI671" t="s">
        <v>11764</v>
      </c>
      <c r="AJ671" t="s">
        <v>11765</v>
      </c>
      <c r="AK671" t="s">
        <v>11766</v>
      </c>
      <c r="AL671" t="s">
        <v>11767</v>
      </c>
      <c r="AM671" t="s">
        <v>11768</v>
      </c>
      <c r="AN671" t="s">
        <v>11769</v>
      </c>
    </row>
    <row r="672" spans="1:40" x14ac:dyDescent="0.25">
      <c r="A672" t="s">
        <v>11770</v>
      </c>
      <c r="B672" t="s">
        <v>5017</v>
      </c>
      <c r="C672" t="s">
        <v>5018</v>
      </c>
      <c r="D672" t="s">
        <v>5009</v>
      </c>
      <c r="E672" t="s">
        <v>7266</v>
      </c>
      <c r="T672" t="s">
        <v>11771</v>
      </c>
      <c r="U672" t="s">
        <v>11772</v>
      </c>
      <c r="V672" t="s">
        <v>11773</v>
      </c>
      <c r="W672" t="s">
        <v>11774</v>
      </c>
      <c r="X672" t="s">
        <v>11775</v>
      </c>
      <c r="Y672" t="s">
        <v>11776</v>
      </c>
      <c r="Z672" t="s">
        <v>11777</v>
      </c>
      <c r="AA672" t="s">
        <v>11778</v>
      </c>
      <c r="AB672" t="s">
        <v>11779</v>
      </c>
      <c r="AC672" t="s">
        <v>11780</v>
      </c>
      <c r="AD672" t="s">
        <v>11781</v>
      </c>
      <c r="AE672" t="s">
        <v>11782</v>
      </c>
      <c r="AF672" t="s">
        <v>11783</v>
      </c>
      <c r="AG672" t="s">
        <v>11784</v>
      </c>
      <c r="AH672" t="s">
        <v>11785</v>
      </c>
      <c r="AI672" t="s">
        <v>11786</v>
      </c>
      <c r="AJ672" t="s">
        <v>11787</v>
      </c>
      <c r="AK672" t="s">
        <v>11788</v>
      </c>
      <c r="AL672" t="s">
        <v>11789</v>
      </c>
      <c r="AM672" t="s">
        <v>11790</v>
      </c>
      <c r="AN672" t="s">
        <v>11791</v>
      </c>
    </row>
    <row r="673" spans="1:40" x14ac:dyDescent="0.25">
      <c r="A673" t="s">
        <v>11792</v>
      </c>
      <c r="B673" t="s">
        <v>5019</v>
      </c>
      <c r="C673" t="s">
        <v>5020</v>
      </c>
      <c r="D673" t="s">
        <v>5009</v>
      </c>
      <c r="E673" t="s">
        <v>7266</v>
      </c>
      <c r="T673" t="s">
        <v>11793</v>
      </c>
      <c r="U673" t="s">
        <v>11794</v>
      </c>
      <c r="V673" t="s">
        <v>11795</v>
      </c>
      <c r="W673" t="s">
        <v>11796</v>
      </c>
      <c r="X673" t="s">
        <v>11797</v>
      </c>
      <c r="Y673" t="s">
        <v>11798</v>
      </c>
      <c r="Z673" t="s">
        <v>11799</v>
      </c>
      <c r="AA673" t="s">
        <v>11800</v>
      </c>
      <c r="AB673" t="s">
        <v>11801</v>
      </c>
      <c r="AC673" t="s">
        <v>11802</v>
      </c>
      <c r="AD673" t="s">
        <v>11803</v>
      </c>
      <c r="AE673" t="s">
        <v>11804</v>
      </c>
      <c r="AF673" t="s">
        <v>11805</v>
      </c>
      <c r="AG673" t="s">
        <v>11806</v>
      </c>
      <c r="AH673" t="s">
        <v>11807</v>
      </c>
      <c r="AI673" t="s">
        <v>11808</v>
      </c>
      <c r="AJ673" t="s">
        <v>11809</v>
      </c>
      <c r="AK673" t="s">
        <v>11810</v>
      </c>
      <c r="AL673" t="s">
        <v>11811</v>
      </c>
      <c r="AM673" t="s">
        <v>11812</v>
      </c>
      <c r="AN673" t="s">
        <v>11813</v>
      </c>
    </row>
    <row r="674" spans="1:40" x14ac:dyDescent="0.25">
      <c r="A674" t="s">
        <v>11814</v>
      </c>
      <c r="B674" t="s">
        <v>5021</v>
      </c>
      <c r="C674" t="s">
        <v>5022</v>
      </c>
      <c r="D674" t="s">
        <v>5009</v>
      </c>
      <c r="E674" t="s">
        <v>7266</v>
      </c>
      <c r="T674" t="s">
        <v>11815</v>
      </c>
      <c r="U674" t="s">
        <v>11816</v>
      </c>
      <c r="V674" t="s">
        <v>11817</v>
      </c>
      <c r="W674" t="s">
        <v>11818</v>
      </c>
      <c r="X674" t="s">
        <v>11819</v>
      </c>
      <c r="Y674" t="s">
        <v>11820</v>
      </c>
      <c r="Z674" t="s">
        <v>11821</v>
      </c>
      <c r="AA674" t="s">
        <v>11822</v>
      </c>
      <c r="AB674" t="s">
        <v>11823</v>
      </c>
      <c r="AC674" t="s">
        <v>11824</v>
      </c>
      <c r="AD674" t="s">
        <v>11825</v>
      </c>
      <c r="AE674" t="s">
        <v>11826</v>
      </c>
      <c r="AF674" t="s">
        <v>11827</v>
      </c>
      <c r="AG674" t="s">
        <v>11828</v>
      </c>
      <c r="AH674" t="s">
        <v>11829</v>
      </c>
      <c r="AI674" t="s">
        <v>11830</v>
      </c>
      <c r="AJ674" t="s">
        <v>11831</v>
      </c>
      <c r="AK674" t="s">
        <v>11832</v>
      </c>
      <c r="AL674" t="s">
        <v>11833</v>
      </c>
      <c r="AM674" t="s">
        <v>11834</v>
      </c>
      <c r="AN674" t="s">
        <v>11835</v>
      </c>
    </row>
    <row r="675" spans="1:40" x14ac:dyDescent="0.25">
      <c r="A675" t="s">
        <v>11836</v>
      </c>
      <c r="B675" t="s">
        <v>5023</v>
      </c>
      <c r="C675" t="s">
        <v>5024</v>
      </c>
      <c r="D675" t="s">
        <v>5009</v>
      </c>
      <c r="E675" t="s">
        <v>7266</v>
      </c>
      <c r="T675" t="s">
        <v>11837</v>
      </c>
      <c r="U675" t="s">
        <v>11838</v>
      </c>
      <c r="V675" t="s">
        <v>11839</v>
      </c>
      <c r="W675" t="s">
        <v>11840</v>
      </c>
      <c r="X675" t="s">
        <v>11841</v>
      </c>
      <c r="Y675" t="s">
        <v>11842</v>
      </c>
      <c r="Z675" t="s">
        <v>11843</v>
      </c>
      <c r="AA675" t="s">
        <v>11844</v>
      </c>
      <c r="AB675" t="s">
        <v>11845</v>
      </c>
      <c r="AC675" t="s">
        <v>11846</v>
      </c>
      <c r="AD675" t="s">
        <v>11847</v>
      </c>
      <c r="AE675" t="s">
        <v>11848</v>
      </c>
      <c r="AF675" t="s">
        <v>11849</v>
      </c>
      <c r="AG675" t="s">
        <v>11850</v>
      </c>
      <c r="AH675" t="s">
        <v>11851</v>
      </c>
      <c r="AI675" t="s">
        <v>11852</v>
      </c>
      <c r="AJ675" t="s">
        <v>11853</v>
      </c>
      <c r="AK675" t="s">
        <v>11854</v>
      </c>
      <c r="AL675" t="s">
        <v>11855</v>
      </c>
      <c r="AM675" t="s">
        <v>11856</v>
      </c>
      <c r="AN675" t="s">
        <v>11857</v>
      </c>
    </row>
    <row r="676" spans="1:40" x14ac:dyDescent="0.25">
      <c r="A676" t="s">
        <v>11858</v>
      </c>
      <c r="B676" t="s">
        <v>5025</v>
      </c>
      <c r="C676" t="s">
        <v>5026</v>
      </c>
      <c r="D676" t="s">
        <v>5009</v>
      </c>
      <c r="E676" t="s">
        <v>7266</v>
      </c>
      <c r="T676" t="s">
        <v>11859</v>
      </c>
      <c r="U676" t="s">
        <v>11860</v>
      </c>
      <c r="V676" t="s">
        <v>11861</v>
      </c>
      <c r="W676" t="s">
        <v>11862</v>
      </c>
      <c r="X676" t="s">
        <v>11863</v>
      </c>
      <c r="Y676" t="s">
        <v>11864</v>
      </c>
      <c r="Z676" t="s">
        <v>11865</v>
      </c>
      <c r="AA676" t="s">
        <v>11866</v>
      </c>
      <c r="AB676" t="s">
        <v>11867</v>
      </c>
      <c r="AC676" t="s">
        <v>11868</v>
      </c>
      <c r="AD676" t="s">
        <v>11869</v>
      </c>
      <c r="AE676" t="s">
        <v>11870</v>
      </c>
      <c r="AF676" t="s">
        <v>11871</v>
      </c>
      <c r="AG676" t="s">
        <v>11872</v>
      </c>
      <c r="AH676" t="s">
        <v>11873</v>
      </c>
      <c r="AI676" t="s">
        <v>11874</v>
      </c>
      <c r="AJ676" t="s">
        <v>11875</v>
      </c>
      <c r="AK676" t="s">
        <v>11876</v>
      </c>
      <c r="AL676" t="s">
        <v>11877</v>
      </c>
      <c r="AM676" t="s">
        <v>11878</v>
      </c>
      <c r="AN676" t="s">
        <v>11879</v>
      </c>
    </row>
    <row r="677" spans="1:40" x14ac:dyDescent="0.25">
      <c r="A677" t="s">
        <v>11880</v>
      </c>
      <c r="B677" t="s">
        <v>5027</v>
      </c>
      <c r="C677" t="s">
        <v>5028</v>
      </c>
      <c r="D677" t="s">
        <v>5009</v>
      </c>
      <c r="E677" t="s">
        <v>7266</v>
      </c>
      <c r="F677" t="s">
        <v>11881</v>
      </c>
    </row>
    <row r="678" spans="1:40" x14ac:dyDescent="0.25">
      <c r="A678" t="s">
        <v>11882</v>
      </c>
      <c r="B678" t="s">
        <v>5029</v>
      </c>
      <c r="C678" t="s">
        <v>5030</v>
      </c>
      <c r="D678" t="s">
        <v>5009</v>
      </c>
      <c r="E678" t="s">
        <v>7266</v>
      </c>
      <c r="F678" t="s">
        <v>11883</v>
      </c>
    </row>
    <row r="679" spans="1:40" x14ac:dyDescent="0.25">
      <c r="A679" t="s">
        <v>11884</v>
      </c>
      <c r="B679" t="s">
        <v>5031</v>
      </c>
      <c r="C679" t="s">
        <v>5032</v>
      </c>
      <c r="D679" t="s">
        <v>5009</v>
      </c>
      <c r="E679" t="s">
        <v>7266</v>
      </c>
      <c r="F679" t="s">
        <v>11885</v>
      </c>
    </row>
    <row r="680" spans="1:40" x14ac:dyDescent="0.25">
      <c r="A680" t="s">
        <v>11886</v>
      </c>
      <c r="B680" t="s">
        <v>5033</v>
      </c>
      <c r="C680" t="s">
        <v>5034</v>
      </c>
      <c r="D680" t="s">
        <v>5009</v>
      </c>
      <c r="E680" t="s">
        <v>7266</v>
      </c>
      <c r="F680" t="s">
        <v>11887</v>
      </c>
    </row>
    <row r="681" spans="1:40" x14ac:dyDescent="0.25">
      <c r="A681" t="s">
        <v>11888</v>
      </c>
      <c r="B681" t="s">
        <v>5035</v>
      </c>
      <c r="C681" t="s">
        <v>5036</v>
      </c>
      <c r="D681" t="s">
        <v>5009</v>
      </c>
      <c r="E681" t="s">
        <v>7266</v>
      </c>
      <c r="F681" t="s">
        <v>11889</v>
      </c>
    </row>
    <row r="682" spans="1:40" x14ac:dyDescent="0.25">
      <c r="A682" t="s">
        <v>11890</v>
      </c>
      <c r="B682" t="s">
        <v>5037</v>
      </c>
      <c r="C682" t="s">
        <v>5038</v>
      </c>
      <c r="D682" t="s">
        <v>5009</v>
      </c>
      <c r="E682" t="s">
        <v>7266</v>
      </c>
      <c r="F682" t="s">
        <v>11891</v>
      </c>
    </row>
    <row r="683" spans="1:40" x14ac:dyDescent="0.25">
      <c r="A683" t="s">
        <v>11892</v>
      </c>
      <c r="B683" t="s">
        <v>5039</v>
      </c>
      <c r="C683" t="s">
        <v>5040</v>
      </c>
      <c r="D683" t="s">
        <v>5009</v>
      </c>
      <c r="E683" t="s">
        <v>7266</v>
      </c>
      <c r="F683" t="s">
        <v>11893</v>
      </c>
    </row>
    <row r="684" spans="1:40" x14ac:dyDescent="0.25">
      <c r="A684" t="s">
        <v>11894</v>
      </c>
      <c r="B684" t="s">
        <v>5041</v>
      </c>
      <c r="C684" t="s">
        <v>5042</v>
      </c>
      <c r="D684" t="s">
        <v>5009</v>
      </c>
      <c r="E684" t="s">
        <v>7266</v>
      </c>
      <c r="F684" t="s">
        <v>11895</v>
      </c>
    </row>
    <row r="685" spans="1:40" x14ac:dyDescent="0.25">
      <c r="A685" t="s">
        <v>11896</v>
      </c>
      <c r="B685" t="s">
        <v>5043</v>
      </c>
      <c r="C685" t="s">
        <v>5044</v>
      </c>
      <c r="D685" t="s">
        <v>5009</v>
      </c>
      <c r="E685" t="s">
        <v>7266</v>
      </c>
      <c r="F685" t="s">
        <v>11897</v>
      </c>
    </row>
    <row r="686" spans="1:40" x14ac:dyDescent="0.25">
      <c r="A686" t="s">
        <v>11898</v>
      </c>
      <c r="B686" t="s">
        <v>5045</v>
      </c>
      <c r="C686" t="s">
        <v>5046</v>
      </c>
      <c r="D686" t="s">
        <v>5009</v>
      </c>
      <c r="E686" t="s">
        <v>7266</v>
      </c>
      <c r="F686" t="s">
        <v>11899</v>
      </c>
    </row>
    <row r="687" spans="1:40" x14ac:dyDescent="0.25">
      <c r="A687" t="s">
        <v>11900</v>
      </c>
      <c r="B687" t="s">
        <v>5047</v>
      </c>
      <c r="C687" t="s">
        <v>5048</v>
      </c>
      <c r="D687" t="s">
        <v>5009</v>
      </c>
      <c r="E687" t="s">
        <v>7266</v>
      </c>
      <c r="F687" t="s">
        <v>11901</v>
      </c>
    </row>
    <row r="688" spans="1:40" x14ac:dyDescent="0.25">
      <c r="A688" t="s">
        <v>11902</v>
      </c>
      <c r="B688" t="s">
        <v>5049</v>
      </c>
      <c r="C688" t="s">
        <v>5050</v>
      </c>
      <c r="D688" t="s">
        <v>5051</v>
      </c>
      <c r="E688" t="s">
        <v>7266</v>
      </c>
      <c r="F688" t="s">
        <v>11903</v>
      </c>
    </row>
    <row r="689" spans="1:40" x14ac:dyDescent="0.25">
      <c r="A689" t="s">
        <v>11904</v>
      </c>
      <c r="B689" t="s">
        <v>5053</v>
      </c>
      <c r="C689" t="s">
        <v>5054</v>
      </c>
      <c r="D689" t="s">
        <v>5051</v>
      </c>
      <c r="E689" t="s">
        <v>7266</v>
      </c>
      <c r="T689" t="s">
        <v>11905</v>
      </c>
      <c r="U689" t="s">
        <v>11906</v>
      </c>
      <c r="V689" t="s">
        <v>11907</v>
      </c>
      <c r="W689" t="s">
        <v>11908</v>
      </c>
      <c r="X689" t="s">
        <v>11909</v>
      </c>
      <c r="Y689" t="s">
        <v>11910</v>
      </c>
      <c r="Z689" t="s">
        <v>11911</v>
      </c>
      <c r="AA689" t="s">
        <v>11912</v>
      </c>
      <c r="AB689" t="s">
        <v>11913</v>
      </c>
      <c r="AC689" t="s">
        <v>11914</v>
      </c>
      <c r="AD689" t="s">
        <v>11915</v>
      </c>
      <c r="AE689" t="s">
        <v>11916</v>
      </c>
      <c r="AF689" t="s">
        <v>11917</v>
      </c>
      <c r="AG689" t="s">
        <v>11918</v>
      </c>
      <c r="AH689" t="s">
        <v>11919</v>
      </c>
      <c r="AI689" t="s">
        <v>11920</v>
      </c>
      <c r="AJ689" t="s">
        <v>11921</v>
      </c>
      <c r="AK689" t="s">
        <v>11922</v>
      </c>
      <c r="AL689" t="s">
        <v>11923</v>
      </c>
      <c r="AM689" t="s">
        <v>11924</v>
      </c>
      <c r="AN689" t="s">
        <v>11925</v>
      </c>
    </row>
    <row r="690" spans="1:40" x14ac:dyDescent="0.25">
      <c r="A690" t="s">
        <v>11926</v>
      </c>
      <c r="B690" t="s">
        <v>5055</v>
      </c>
      <c r="C690" t="s">
        <v>5056</v>
      </c>
      <c r="D690" t="s">
        <v>5051</v>
      </c>
      <c r="E690" t="s">
        <v>7266</v>
      </c>
      <c r="T690" t="s">
        <v>11927</v>
      </c>
      <c r="U690" t="s">
        <v>11928</v>
      </c>
      <c r="V690" t="s">
        <v>11929</v>
      </c>
      <c r="W690" t="s">
        <v>11930</v>
      </c>
      <c r="X690" t="s">
        <v>11931</v>
      </c>
      <c r="Y690" t="s">
        <v>11932</v>
      </c>
      <c r="Z690" t="s">
        <v>11933</v>
      </c>
      <c r="AA690" t="s">
        <v>11934</v>
      </c>
      <c r="AB690" t="s">
        <v>11935</v>
      </c>
      <c r="AC690" t="s">
        <v>11936</v>
      </c>
      <c r="AD690" t="s">
        <v>11937</v>
      </c>
      <c r="AE690" t="s">
        <v>11938</v>
      </c>
      <c r="AF690" t="s">
        <v>11939</v>
      </c>
      <c r="AG690" t="s">
        <v>11940</v>
      </c>
      <c r="AH690" t="s">
        <v>11941</v>
      </c>
      <c r="AI690" t="s">
        <v>11942</v>
      </c>
      <c r="AJ690" t="s">
        <v>11943</v>
      </c>
      <c r="AK690" t="s">
        <v>11944</v>
      </c>
      <c r="AL690" t="s">
        <v>11945</v>
      </c>
      <c r="AM690" t="s">
        <v>11946</v>
      </c>
      <c r="AN690" t="s">
        <v>11947</v>
      </c>
    </row>
    <row r="691" spans="1:40" x14ac:dyDescent="0.25">
      <c r="A691" t="s">
        <v>11948</v>
      </c>
      <c r="B691" t="s">
        <v>5057</v>
      </c>
      <c r="C691" t="s">
        <v>5058</v>
      </c>
      <c r="D691" t="s">
        <v>5051</v>
      </c>
      <c r="E691" t="s">
        <v>7266</v>
      </c>
      <c r="T691" t="s">
        <v>11949</v>
      </c>
      <c r="U691" t="s">
        <v>11950</v>
      </c>
      <c r="V691" t="s">
        <v>11951</v>
      </c>
      <c r="W691" t="s">
        <v>11952</v>
      </c>
      <c r="X691" t="s">
        <v>11953</v>
      </c>
      <c r="Y691" t="s">
        <v>11954</v>
      </c>
      <c r="Z691" t="s">
        <v>11955</v>
      </c>
      <c r="AA691" t="s">
        <v>11956</v>
      </c>
      <c r="AB691" t="s">
        <v>11957</v>
      </c>
      <c r="AC691" t="s">
        <v>11958</v>
      </c>
      <c r="AD691" t="s">
        <v>11959</v>
      </c>
      <c r="AE691" t="s">
        <v>11960</v>
      </c>
      <c r="AF691" t="s">
        <v>11961</v>
      </c>
      <c r="AG691" t="s">
        <v>11962</v>
      </c>
      <c r="AH691" t="s">
        <v>11963</v>
      </c>
      <c r="AI691" t="s">
        <v>11964</v>
      </c>
      <c r="AJ691" t="s">
        <v>11965</v>
      </c>
      <c r="AK691" t="s">
        <v>11966</v>
      </c>
      <c r="AL691" t="s">
        <v>11967</v>
      </c>
      <c r="AM691" t="s">
        <v>11968</v>
      </c>
      <c r="AN691" t="s">
        <v>11969</v>
      </c>
    </row>
    <row r="692" spans="1:40" x14ac:dyDescent="0.25">
      <c r="A692" t="s">
        <v>11970</v>
      </c>
      <c r="B692" t="s">
        <v>5059</v>
      </c>
      <c r="C692" t="s">
        <v>5060</v>
      </c>
      <c r="D692" t="s">
        <v>5051</v>
      </c>
      <c r="E692" t="s">
        <v>7266</v>
      </c>
      <c r="T692" t="s">
        <v>11971</v>
      </c>
      <c r="U692" t="s">
        <v>11972</v>
      </c>
      <c r="V692" t="s">
        <v>11973</v>
      </c>
      <c r="W692" t="s">
        <v>11974</v>
      </c>
      <c r="X692" t="s">
        <v>11975</v>
      </c>
      <c r="Y692" t="s">
        <v>11976</v>
      </c>
      <c r="Z692" t="s">
        <v>11977</v>
      </c>
      <c r="AA692" t="s">
        <v>11978</v>
      </c>
      <c r="AB692" t="s">
        <v>11979</v>
      </c>
      <c r="AC692" t="s">
        <v>11980</v>
      </c>
      <c r="AD692" t="s">
        <v>11981</v>
      </c>
      <c r="AE692" t="s">
        <v>11982</v>
      </c>
      <c r="AF692" t="s">
        <v>11983</v>
      </c>
      <c r="AG692" t="s">
        <v>11984</v>
      </c>
      <c r="AH692" t="s">
        <v>11985</v>
      </c>
      <c r="AI692" t="s">
        <v>11986</v>
      </c>
      <c r="AJ692" t="s">
        <v>11987</v>
      </c>
      <c r="AK692" t="s">
        <v>11988</v>
      </c>
      <c r="AL692" t="s">
        <v>11989</v>
      </c>
      <c r="AM692" t="s">
        <v>11990</v>
      </c>
      <c r="AN692" t="s">
        <v>11991</v>
      </c>
    </row>
    <row r="693" spans="1:40" x14ac:dyDescent="0.25">
      <c r="A693" t="s">
        <v>11992</v>
      </c>
      <c r="B693" t="s">
        <v>5061</v>
      </c>
      <c r="C693" t="s">
        <v>5062</v>
      </c>
      <c r="D693" t="s">
        <v>5051</v>
      </c>
      <c r="E693" t="s">
        <v>7266</v>
      </c>
      <c r="T693" t="s">
        <v>11993</v>
      </c>
      <c r="U693" t="s">
        <v>11994</v>
      </c>
      <c r="V693" t="s">
        <v>11995</v>
      </c>
      <c r="W693" t="s">
        <v>11996</v>
      </c>
      <c r="X693" t="s">
        <v>11997</v>
      </c>
      <c r="Y693" t="s">
        <v>11998</v>
      </c>
      <c r="Z693" t="s">
        <v>11999</v>
      </c>
      <c r="AA693" t="s">
        <v>12000</v>
      </c>
      <c r="AB693" t="s">
        <v>12001</v>
      </c>
      <c r="AC693" t="s">
        <v>12002</v>
      </c>
      <c r="AD693" t="s">
        <v>12003</v>
      </c>
      <c r="AE693" t="s">
        <v>12004</v>
      </c>
      <c r="AF693" t="s">
        <v>12005</v>
      </c>
      <c r="AG693" t="s">
        <v>12006</v>
      </c>
      <c r="AH693" t="s">
        <v>12007</v>
      </c>
      <c r="AI693" t="s">
        <v>12008</v>
      </c>
      <c r="AJ693" t="s">
        <v>12009</v>
      </c>
      <c r="AK693" t="s">
        <v>12010</v>
      </c>
      <c r="AL693" t="s">
        <v>12011</v>
      </c>
      <c r="AM693" t="s">
        <v>12012</v>
      </c>
      <c r="AN693" t="s">
        <v>12013</v>
      </c>
    </row>
    <row r="694" spans="1:40" x14ac:dyDescent="0.25">
      <c r="A694" t="s">
        <v>12014</v>
      </c>
      <c r="B694" t="s">
        <v>5063</v>
      </c>
      <c r="C694" t="s">
        <v>5064</v>
      </c>
      <c r="D694" t="s">
        <v>5051</v>
      </c>
      <c r="E694" t="s">
        <v>7266</v>
      </c>
      <c r="T694" t="s">
        <v>12015</v>
      </c>
      <c r="U694" t="s">
        <v>12016</v>
      </c>
      <c r="V694" t="s">
        <v>12017</v>
      </c>
      <c r="W694" t="s">
        <v>12018</v>
      </c>
      <c r="X694" t="s">
        <v>12019</v>
      </c>
      <c r="Y694" t="s">
        <v>12020</v>
      </c>
      <c r="Z694" t="s">
        <v>12021</v>
      </c>
      <c r="AA694" t="s">
        <v>12022</v>
      </c>
      <c r="AB694" t="s">
        <v>12023</v>
      </c>
      <c r="AC694" t="s">
        <v>12024</v>
      </c>
      <c r="AD694" t="s">
        <v>12025</v>
      </c>
      <c r="AE694" t="s">
        <v>12026</v>
      </c>
      <c r="AF694" t="s">
        <v>12027</v>
      </c>
      <c r="AG694" t="s">
        <v>12028</v>
      </c>
      <c r="AH694" t="s">
        <v>12029</v>
      </c>
      <c r="AI694" t="s">
        <v>12030</v>
      </c>
      <c r="AJ694" t="s">
        <v>12031</v>
      </c>
      <c r="AK694" t="s">
        <v>12032</v>
      </c>
      <c r="AL694" t="s">
        <v>12033</v>
      </c>
      <c r="AM694" t="s">
        <v>12034</v>
      </c>
      <c r="AN694" t="s">
        <v>12035</v>
      </c>
    </row>
    <row r="695" spans="1:40" x14ac:dyDescent="0.25">
      <c r="A695" t="s">
        <v>12036</v>
      </c>
      <c r="B695" t="s">
        <v>5065</v>
      </c>
      <c r="C695" t="s">
        <v>5066</v>
      </c>
      <c r="D695" t="s">
        <v>5051</v>
      </c>
      <c r="E695" t="s">
        <v>7266</v>
      </c>
      <c r="T695" t="s">
        <v>12037</v>
      </c>
      <c r="U695" t="s">
        <v>12038</v>
      </c>
      <c r="V695" t="s">
        <v>12039</v>
      </c>
      <c r="W695" t="s">
        <v>12040</v>
      </c>
      <c r="X695" t="s">
        <v>12041</v>
      </c>
      <c r="Y695" t="s">
        <v>12042</v>
      </c>
      <c r="Z695" t="s">
        <v>12043</v>
      </c>
      <c r="AA695" t="s">
        <v>12044</v>
      </c>
      <c r="AB695" t="s">
        <v>12045</v>
      </c>
      <c r="AC695" t="s">
        <v>12046</v>
      </c>
      <c r="AD695" t="s">
        <v>12047</v>
      </c>
      <c r="AE695" t="s">
        <v>12048</v>
      </c>
      <c r="AF695" t="s">
        <v>12049</v>
      </c>
      <c r="AG695" t="s">
        <v>12050</v>
      </c>
      <c r="AH695" t="s">
        <v>12051</v>
      </c>
      <c r="AI695" t="s">
        <v>12052</v>
      </c>
      <c r="AJ695" t="s">
        <v>12053</v>
      </c>
      <c r="AK695" t="s">
        <v>12054</v>
      </c>
      <c r="AL695" t="s">
        <v>12055</v>
      </c>
      <c r="AM695" t="s">
        <v>12056</v>
      </c>
      <c r="AN695" t="s">
        <v>12057</v>
      </c>
    </row>
    <row r="696" spans="1:40" x14ac:dyDescent="0.25">
      <c r="A696" t="s">
        <v>12058</v>
      </c>
      <c r="B696" t="s">
        <v>5067</v>
      </c>
      <c r="C696" t="s">
        <v>5068</v>
      </c>
      <c r="D696" t="s">
        <v>5051</v>
      </c>
      <c r="E696" t="s">
        <v>7266</v>
      </c>
      <c r="T696" t="s">
        <v>12059</v>
      </c>
      <c r="U696" t="s">
        <v>12060</v>
      </c>
      <c r="V696" t="s">
        <v>12061</v>
      </c>
      <c r="W696" t="s">
        <v>12062</v>
      </c>
      <c r="X696" t="s">
        <v>12063</v>
      </c>
      <c r="Y696" t="s">
        <v>12064</v>
      </c>
      <c r="Z696" t="s">
        <v>12065</v>
      </c>
      <c r="AA696" t="s">
        <v>12066</v>
      </c>
      <c r="AB696" t="s">
        <v>12067</v>
      </c>
      <c r="AC696" t="s">
        <v>12068</v>
      </c>
      <c r="AD696" t="s">
        <v>12069</v>
      </c>
      <c r="AE696" t="s">
        <v>12070</v>
      </c>
      <c r="AF696" t="s">
        <v>12071</v>
      </c>
      <c r="AG696" t="s">
        <v>12072</v>
      </c>
      <c r="AH696" t="s">
        <v>12073</v>
      </c>
      <c r="AI696" t="s">
        <v>12074</v>
      </c>
      <c r="AJ696" t="s">
        <v>12075</v>
      </c>
      <c r="AK696" t="s">
        <v>12076</v>
      </c>
      <c r="AL696" t="s">
        <v>12077</v>
      </c>
      <c r="AM696" t="s">
        <v>12078</v>
      </c>
      <c r="AN696" t="s">
        <v>12079</v>
      </c>
    </row>
    <row r="697" spans="1:40" x14ac:dyDescent="0.25">
      <c r="A697" t="s">
        <v>12080</v>
      </c>
      <c r="B697" t="s">
        <v>5069</v>
      </c>
      <c r="C697" t="s">
        <v>5070</v>
      </c>
      <c r="D697" t="s">
        <v>5051</v>
      </c>
      <c r="E697" t="s">
        <v>7266</v>
      </c>
      <c r="F697" t="s">
        <v>12081</v>
      </c>
    </row>
    <row r="698" spans="1:40" x14ac:dyDescent="0.25">
      <c r="A698" t="s">
        <v>12082</v>
      </c>
      <c r="B698" t="s">
        <v>5071</v>
      </c>
      <c r="C698" t="s">
        <v>5072</v>
      </c>
      <c r="D698" t="s">
        <v>5051</v>
      </c>
      <c r="E698" t="s">
        <v>7266</v>
      </c>
      <c r="F698" t="s">
        <v>12083</v>
      </c>
    </row>
    <row r="699" spans="1:40" x14ac:dyDescent="0.25">
      <c r="A699" t="s">
        <v>12084</v>
      </c>
      <c r="B699" t="s">
        <v>5073</v>
      </c>
      <c r="C699" t="s">
        <v>5074</v>
      </c>
      <c r="D699" t="s">
        <v>5051</v>
      </c>
      <c r="E699" t="s">
        <v>7266</v>
      </c>
      <c r="F699" t="s">
        <v>12085</v>
      </c>
    </row>
    <row r="700" spans="1:40" x14ac:dyDescent="0.25">
      <c r="A700" t="s">
        <v>12086</v>
      </c>
      <c r="B700" t="s">
        <v>5075</v>
      </c>
      <c r="C700" t="s">
        <v>5076</v>
      </c>
      <c r="D700" t="s">
        <v>5051</v>
      </c>
      <c r="E700" t="s">
        <v>7266</v>
      </c>
      <c r="F700" t="s">
        <v>12087</v>
      </c>
    </row>
    <row r="701" spans="1:40" x14ac:dyDescent="0.25">
      <c r="A701" t="s">
        <v>12088</v>
      </c>
      <c r="B701" t="s">
        <v>5077</v>
      </c>
      <c r="C701" t="s">
        <v>5078</v>
      </c>
      <c r="D701" t="s">
        <v>5051</v>
      </c>
      <c r="E701" t="s">
        <v>7266</v>
      </c>
      <c r="F701" t="s">
        <v>12089</v>
      </c>
    </row>
    <row r="702" spans="1:40" x14ac:dyDescent="0.25">
      <c r="A702" t="s">
        <v>12090</v>
      </c>
      <c r="B702" t="s">
        <v>5079</v>
      </c>
      <c r="C702" t="s">
        <v>5080</v>
      </c>
      <c r="D702" t="s">
        <v>5051</v>
      </c>
      <c r="E702" t="s">
        <v>7266</v>
      </c>
      <c r="F702" t="s">
        <v>12091</v>
      </c>
    </row>
    <row r="703" spans="1:40" x14ac:dyDescent="0.25">
      <c r="A703" t="s">
        <v>12092</v>
      </c>
      <c r="B703" t="s">
        <v>5081</v>
      </c>
      <c r="C703" t="s">
        <v>5082</v>
      </c>
      <c r="D703" t="s">
        <v>5051</v>
      </c>
      <c r="E703" t="s">
        <v>7266</v>
      </c>
      <c r="F703" t="s">
        <v>12093</v>
      </c>
    </row>
    <row r="704" spans="1:40" x14ac:dyDescent="0.25">
      <c r="A704" t="s">
        <v>12094</v>
      </c>
      <c r="B704" t="s">
        <v>5083</v>
      </c>
      <c r="C704" t="s">
        <v>5084</v>
      </c>
      <c r="D704" t="s">
        <v>5051</v>
      </c>
      <c r="E704" t="s">
        <v>7266</v>
      </c>
      <c r="F704" t="s">
        <v>12095</v>
      </c>
    </row>
    <row r="705" spans="1:40" x14ac:dyDescent="0.25">
      <c r="A705" t="s">
        <v>12096</v>
      </c>
      <c r="B705" t="s">
        <v>5085</v>
      </c>
      <c r="C705" t="s">
        <v>5086</v>
      </c>
      <c r="D705" t="s">
        <v>5051</v>
      </c>
      <c r="E705" t="s">
        <v>7266</v>
      </c>
      <c r="F705" t="s">
        <v>12097</v>
      </c>
    </row>
    <row r="706" spans="1:40" x14ac:dyDescent="0.25">
      <c r="A706" t="s">
        <v>12098</v>
      </c>
      <c r="B706" t="s">
        <v>5087</v>
      </c>
      <c r="C706" t="s">
        <v>5088</v>
      </c>
      <c r="D706" t="s">
        <v>5051</v>
      </c>
      <c r="E706" t="s">
        <v>7266</v>
      </c>
      <c r="F706" t="s">
        <v>12099</v>
      </c>
    </row>
    <row r="707" spans="1:40" x14ac:dyDescent="0.25">
      <c r="A707" t="s">
        <v>12100</v>
      </c>
      <c r="B707" t="s">
        <v>5089</v>
      </c>
      <c r="C707" t="s">
        <v>5090</v>
      </c>
      <c r="D707" t="s">
        <v>5051</v>
      </c>
      <c r="E707" t="s">
        <v>7266</v>
      </c>
      <c r="F707" t="s">
        <v>12101</v>
      </c>
    </row>
    <row r="708" spans="1:40" x14ac:dyDescent="0.25">
      <c r="A708" t="s">
        <v>12102</v>
      </c>
      <c r="B708" t="s">
        <v>5091</v>
      </c>
      <c r="C708" t="s">
        <v>5092</v>
      </c>
      <c r="D708" t="s">
        <v>5093</v>
      </c>
      <c r="E708" t="s">
        <v>7266</v>
      </c>
      <c r="F708" t="s">
        <v>12103</v>
      </c>
    </row>
    <row r="709" spans="1:40" x14ac:dyDescent="0.25">
      <c r="A709" t="s">
        <v>12104</v>
      </c>
      <c r="B709" t="s">
        <v>5095</v>
      </c>
      <c r="C709" t="s">
        <v>5096</v>
      </c>
      <c r="D709" t="s">
        <v>5093</v>
      </c>
      <c r="E709" t="s">
        <v>7266</v>
      </c>
      <c r="T709" t="s">
        <v>12105</v>
      </c>
      <c r="U709" t="s">
        <v>12106</v>
      </c>
      <c r="V709" t="s">
        <v>12107</v>
      </c>
      <c r="W709" t="s">
        <v>12108</v>
      </c>
      <c r="X709" t="s">
        <v>12109</v>
      </c>
      <c r="Y709" t="s">
        <v>12110</v>
      </c>
      <c r="Z709" t="s">
        <v>12111</v>
      </c>
      <c r="AA709" t="s">
        <v>12112</v>
      </c>
      <c r="AB709" t="s">
        <v>12113</v>
      </c>
      <c r="AC709" t="s">
        <v>12114</v>
      </c>
      <c r="AD709" t="s">
        <v>12115</v>
      </c>
      <c r="AE709" t="s">
        <v>12116</v>
      </c>
      <c r="AF709" t="s">
        <v>12117</v>
      </c>
      <c r="AG709" t="s">
        <v>12118</v>
      </c>
      <c r="AH709" t="s">
        <v>12119</v>
      </c>
      <c r="AI709" t="s">
        <v>12120</v>
      </c>
      <c r="AJ709" t="s">
        <v>12121</v>
      </c>
      <c r="AK709" t="s">
        <v>12122</v>
      </c>
      <c r="AL709" t="s">
        <v>12123</v>
      </c>
      <c r="AM709" t="s">
        <v>12124</v>
      </c>
      <c r="AN709" t="s">
        <v>12125</v>
      </c>
    </row>
    <row r="710" spans="1:40" x14ac:dyDescent="0.25">
      <c r="A710" t="s">
        <v>12126</v>
      </c>
      <c r="B710" t="s">
        <v>5097</v>
      </c>
      <c r="C710" t="s">
        <v>5098</v>
      </c>
      <c r="D710" t="s">
        <v>5093</v>
      </c>
      <c r="E710" t="s">
        <v>7266</v>
      </c>
      <c r="T710" t="s">
        <v>12127</v>
      </c>
      <c r="U710" t="s">
        <v>12128</v>
      </c>
      <c r="V710" t="s">
        <v>12129</v>
      </c>
      <c r="W710" t="s">
        <v>12130</v>
      </c>
      <c r="X710" t="s">
        <v>12131</v>
      </c>
      <c r="Y710" t="s">
        <v>12132</v>
      </c>
      <c r="Z710" t="s">
        <v>12133</v>
      </c>
      <c r="AA710" t="s">
        <v>12134</v>
      </c>
      <c r="AB710" t="s">
        <v>12135</v>
      </c>
      <c r="AC710" t="s">
        <v>12136</v>
      </c>
      <c r="AD710" t="s">
        <v>12137</v>
      </c>
      <c r="AE710" t="s">
        <v>12138</v>
      </c>
      <c r="AF710" t="s">
        <v>12139</v>
      </c>
      <c r="AG710" t="s">
        <v>12140</v>
      </c>
      <c r="AH710" t="s">
        <v>12141</v>
      </c>
      <c r="AI710" t="s">
        <v>12142</v>
      </c>
      <c r="AJ710" t="s">
        <v>12143</v>
      </c>
      <c r="AK710" t="s">
        <v>12144</v>
      </c>
      <c r="AL710" t="s">
        <v>12145</v>
      </c>
      <c r="AM710" t="s">
        <v>12146</v>
      </c>
      <c r="AN710" t="s">
        <v>12147</v>
      </c>
    </row>
    <row r="711" spans="1:40" x14ac:dyDescent="0.25">
      <c r="A711" t="s">
        <v>12148</v>
      </c>
      <c r="B711" t="s">
        <v>5099</v>
      </c>
      <c r="C711" t="s">
        <v>5100</v>
      </c>
      <c r="D711" t="s">
        <v>5093</v>
      </c>
      <c r="E711" t="s">
        <v>7266</v>
      </c>
      <c r="T711" t="s">
        <v>12149</v>
      </c>
      <c r="U711" t="s">
        <v>12150</v>
      </c>
      <c r="V711" t="s">
        <v>12151</v>
      </c>
      <c r="W711" t="s">
        <v>12152</v>
      </c>
      <c r="X711" t="s">
        <v>12153</v>
      </c>
      <c r="Y711" t="s">
        <v>12154</v>
      </c>
      <c r="Z711" t="s">
        <v>12155</v>
      </c>
      <c r="AA711" t="s">
        <v>12156</v>
      </c>
      <c r="AB711" t="s">
        <v>12157</v>
      </c>
      <c r="AC711" t="s">
        <v>12158</v>
      </c>
      <c r="AD711" t="s">
        <v>12159</v>
      </c>
      <c r="AE711" t="s">
        <v>12160</v>
      </c>
      <c r="AF711" t="s">
        <v>12161</v>
      </c>
      <c r="AG711" t="s">
        <v>12162</v>
      </c>
      <c r="AH711" t="s">
        <v>12163</v>
      </c>
      <c r="AI711" t="s">
        <v>12164</v>
      </c>
      <c r="AJ711" t="s">
        <v>12165</v>
      </c>
      <c r="AK711" t="s">
        <v>12166</v>
      </c>
      <c r="AL711" t="s">
        <v>12167</v>
      </c>
      <c r="AM711" t="s">
        <v>12168</v>
      </c>
      <c r="AN711" t="s">
        <v>12169</v>
      </c>
    </row>
    <row r="712" spans="1:40" x14ac:dyDescent="0.25">
      <c r="A712" t="s">
        <v>12170</v>
      </c>
      <c r="B712" t="s">
        <v>5101</v>
      </c>
      <c r="C712" t="s">
        <v>5102</v>
      </c>
      <c r="D712" t="s">
        <v>5093</v>
      </c>
      <c r="E712" t="s">
        <v>7266</v>
      </c>
      <c r="T712" t="s">
        <v>12171</v>
      </c>
      <c r="U712" t="s">
        <v>12172</v>
      </c>
      <c r="V712" t="s">
        <v>12173</v>
      </c>
      <c r="W712" t="s">
        <v>12174</v>
      </c>
      <c r="X712" t="s">
        <v>12175</v>
      </c>
      <c r="Y712" t="s">
        <v>12176</v>
      </c>
      <c r="Z712" t="s">
        <v>12177</v>
      </c>
      <c r="AA712" t="s">
        <v>12178</v>
      </c>
      <c r="AB712" t="s">
        <v>12179</v>
      </c>
      <c r="AC712" t="s">
        <v>12180</v>
      </c>
      <c r="AD712" t="s">
        <v>12181</v>
      </c>
      <c r="AE712" t="s">
        <v>12182</v>
      </c>
      <c r="AF712" t="s">
        <v>12183</v>
      </c>
      <c r="AG712" t="s">
        <v>12184</v>
      </c>
      <c r="AH712" t="s">
        <v>12185</v>
      </c>
      <c r="AI712" t="s">
        <v>12186</v>
      </c>
      <c r="AJ712" t="s">
        <v>12187</v>
      </c>
      <c r="AK712" t="s">
        <v>12188</v>
      </c>
      <c r="AL712" t="s">
        <v>12189</v>
      </c>
      <c r="AM712" t="s">
        <v>12190</v>
      </c>
      <c r="AN712" t="s">
        <v>12191</v>
      </c>
    </row>
    <row r="713" spans="1:40" x14ac:dyDescent="0.25">
      <c r="A713" t="s">
        <v>12192</v>
      </c>
      <c r="B713" t="s">
        <v>5103</v>
      </c>
      <c r="C713" t="s">
        <v>5104</v>
      </c>
      <c r="D713" t="s">
        <v>5093</v>
      </c>
      <c r="E713" t="s">
        <v>7266</v>
      </c>
      <c r="T713" t="s">
        <v>12193</v>
      </c>
      <c r="U713" t="s">
        <v>12194</v>
      </c>
      <c r="V713" t="s">
        <v>12195</v>
      </c>
      <c r="W713" t="s">
        <v>12196</v>
      </c>
      <c r="X713" t="s">
        <v>12197</v>
      </c>
      <c r="Y713" t="s">
        <v>12198</v>
      </c>
      <c r="Z713" t="s">
        <v>12199</v>
      </c>
      <c r="AA713" t="s">
        <v>12200</v>
      </c>
      <c r="AB713" t="s">
        <v>12201</v>
      </c>
      <c r="AC713" t="s">
        <v>12202</v>
      </c>
      <c r="AD713" t="s">
        <v>12203</v>
      </c>
      <c r="AE713" t="s">
        <v>12204</v>
      </c>
      <c r="AF713" t="s">
        <v>12205</v>
      </c>
      <c r="AG713" t="s">
        <v>12206</v>
      </c>
      <c r="AH713" t="s">
        <v>12207</v>
      </c>
      <c r="AI713" t="s">
        <v>12208</v>
      </c>
      <c r="AJ713" t="s">
        <v>12209</v>
      </c>
      <c r="AK713" t="s">
        <v>12210</v>
      </c>
      <c r="AL713" t="s">
        <v>12211</v>
      </c>
      <c r="AM713" t="s">
        <v>12212</v>
      </c>
      <c r="AN713" t="s">
        <v>12213</v>
      </c>
    </row>
    <row r="714" spans="1:40" x14ac:dyDescent="0.25">
      <c r="A714" t="s">
        <v>12214</v>
      </c>
      <c r="B714" t="s">
        <v>5105</v>
      </c>
      <c r="C714" t="s">
        <v>5106</v>
      </c>
      <c r="D714" t="s">
        <v>5093</v>
      </c>
      <c r="E714" t="s">
        <v>7266</v>
      </c>
      <c r="T714" t="s">
        <v>12215</v>
      </c>
      <c r="U714" t="s">
        <v>12216</v>
      </c>
      <c r="V714" t="s">
        <v>12217</v>
      </c>
      <c r="W714" t="s">
        <v>12218</v>
      </c>
      <c r="X714" t="s">
        <v>12219</v>
      </c>
      <c r="Y714" t="s">
        <v>12220</v>
      </c>
      <c r="Z714" t="s">
        <v>12221</v>
      </c>
      <c r="AA714" t="s">
        <v>12222</v>
      </c>
      <c r="AB714" t="s">
        <v>12223</v>
      </c>
      <c r="AC714" t="s">
        <v>12224</v>
      </c>
      <c r="AD714" t="s">
        <v>12225</v>
      </c>
      <c r="AE714" t="s">
        <v>12226</v>
      </c>
      <c r="AF714" t="s">
        <v>12227</v>
      </c>
      <c r="AG714" t="s">
        <v>12228</v>
      </c>
      <c r="AH714" t="s">
        <v>12229</v>
      </c>
      <c r="AI714" t="s">
        <v>12230</v>
      </c>
      <c r="AJ714" t="s">
        <v>12231</v>
      </c>
      <c r="AK714" t="s">
        <v>12232</v>
      </c>
      <c r="AL714" t="s">
        <v>12233</v>
      </c>
      <c r="AM714" t="s">
        <v>12234</v>
      </c>
      <c r="AN714" t="s">
        <v>12235</v>
      </c>
    </row>
    <row r="715" spans="1:40" x14ac:dyDescent="0.25">
      <c r="A715" t="s">
        <v>12236</v>
      </c>
      <c r="B715" t="s">
        <v>5107</v>
      </c>
      <c r="C715" t="s">
        <v>5108</v>
      </c>
      <c r="D715" t="s">
        <v>5093</v>
      </c>
      <c r="E715" t="s">
        <v>7266</v>
      </c>
      <c r="T715" t="s">
        <v>12237</v>
      </c>
      <c r="U715" t="s">
        <v>12238</v>
      </c>
      <c r="V715" t="s">
        <v>12239</v>
      </c>
      <c r="W715" t="s">
        <v>12240</v>
      </c>
      <c r="X715" t="s">
        <v>12241</v>
      </c>
      <c r="Y715" t="s">
        <v>12242</v>
      </c>
      <c r="Z715" t="s">
        <v>12243</v>
      </c>
      <c r="AA715" t="s">
        <v>12244</v>
      </c>
      <c r="AB715" t="s">
        <v>12245</v>
      </c>
      <c r="AC715" t="s">
        <v>12246</v>
      </c>
      <c r="AD715" t="s">
        <v>12247</v>
      </c>
      <c r="AE715" t="s">
        <v>12248</v>
      </c>
      <c r="AF715" t="s">
        <v>12249</v>
      </c>
      <c r="AG715" t="s">
        <v>12250</v>
      </c>
      <c r="AH715" t="s">
        <v>12251</v>
      </c>
      <c r="AI715" t="s">
        <v>12252</v>
      </c>
      <c r="AJ715" t="s">
        <v>12253</v>
      </c>
      <c r="AK715" t="s">
        <v>12254</v>
      </c>
      <c r="AL715" t="s">
        <v>12255</v>
      </c>
      <c r="AM715" t="s">
        <v>12256</v>
      </c>
      <c r="AN715" t="s">
        <v>12257</v>
      </c>
    </row>
    <row r="716" spans="1:40" x14ac:dyDescent="0.25">
      <c r="A716" t="s">
        <v>12258</v>
      </c>
      <c r="B716" t="s">
        <v>5109</v>
      </c>
      <c r="C716" t="s">
        <v>5110</v>
      </c>
      <c r="D716" t="s">
        <v>5093</v>
      </c>
      <c r="E716" t="s">
        <v>7266</v>
      </c>
      <c r="T716" t="s">
        <v>12259</v>
      </c>
      <c r="U716" t="s">
        <v>12260</v>
      </c>
      <c r="V716" t="s">
        <v>12261</v>
      </c>
      <c r="W716" t="s">
        <v>12262</v>
      </c>
      <c r="X716" t="s">
        <v>12263</v>
      </c>
      <c r="Y716" t="s">
        <v>12264</v>
      </c>
      <c r="Z716" t="s">
        <v>12265</v>
      </c>
      <c r="AA716" t="s">
        <v>12266</v>
      </c>
      <c r="AB716" t="s">
        <v>12267</v>
      </c>
      <c r="AC716" t="s">
        <v>12268</v>
      </c>
      <c r="AD716" t="s">
        <v>12269</v>
      </c>
      <c r="AE716" t="s">
        <v>12270</v>
      </c>
      <c r="AF716" t="s">
        <v>12271</v>
      </c>
      <c r="AG716" t="s">
        <v>12272</v>
      </c>
      <c r="AH716" t="s">
        <v>12273</v>
      </c>
      <c r="AI716" t="s">
        <v>12274</v>
      </c>
      <c r="AJ716" t="s">
        <v>12275</v>
      </c>
      <c r="AK716" t="s">
        <v>12276</v>
      </c>
      <c r="AL716" t="s">
        <v>12277</v>
      </c>
      <c r="AM716" t="s">
        <v>12278</v>
      </c>
      <c r="AN716" t="s">
        <v>12279</v>
      </c>
    </row>
    <row r="717" spans="1:40" x14ac:dyDescent="0.25">
      <c r="A717" t="s">
        <v>12280</v>
      </c>
      <c r="B717" t="s">
        <v>5111</v>
      </c>
      <c r="C717" t="s">
        <v>5112</v>
      </c>
      <c r="D717" t="s">
        <v>5093</v>
      </c>
      <c r="E717" t="s">
        <v>7266</v>
      </c>
      <c r="F717" t="s">
        <v>12281</v>
      </c>
    </row>
    <row r="718" spans="1:40" x14ac:dyDescent="0.25">
      <c r="A718" t="s">
        <v>12282</v>
      </c>
      <c r="B718" t="s">
        <v>5113</v>
      </c>
      <c r="C718" t="s">
        <v>5114</v>
      </c>
      <c r="D718" t="s">
        <v>5093</v>
      </c>
      <c r="E718" t="s">
        <v>7266</v>
      </c>
      <c r="F718" t="s">
        <v>12283</v>
      </c>
    </row>
    <row r="719" spans="1:40" x14ac:dyDescent="0.25">
      <c r="A719" t="s">
        <v>12284</v>
      </c>
      <c r="B719" t="s">
        <v>5115</v>
      </c>
      <c r="C719" t="s">
        <v>5116</v>
      </c>
      <c r="D719" t="s">
        <v>5093</v>
      </c>
      <c r="E719" t="s">
        <v>7266</v>
      </c>
      <c r="F719" t="s">
        <v>12285</v>
      </c>
    </row>
    <row r="720" spans="1:40" x14ac:dyDescent="0.25">
      <c r="A720" t="s">
        <v>12286</v>
      </c>
      <c r="B720" t="s">
        <v>5117</v>
      </c>
      <c r="C720" t="s">
        <v>5118</v>
      </c>
      <c r="D720" t="s">
        <v>5093</v>
      </c>
      <c r="E720" t="s">
        <v>7266</v>
      </c>
      <c r="F720" t="s">
        <v>12287</v>
      </c>
    </row>
    <row r="721" spans="1:40" x14ac:dyDescent="0.25">
      <c r="A721" t="s">
        <v>12288</v>
      </c>
      <c r="B721" t="s">
        <v>5119</v>
      </c>
      <c r="C721" t="s">
        <v>5120</v>
      </c>
      <c r="D721" t="s">
        <v>5093</v>
      </c>
      <c r="E721" t="s">
        <v>7266</v>
      </c>
      <c r="F721" t="s">
        <v>12289</v>
      </c>
    </row>
    <row r="722" spans="1:40" x14ac:dyDescent="0.25">
      <c r="A722" t="s">
        <v>12290</v>
      </c>
      <c r="B722" t="s">
        <v>5121</v>
      </c>
      <c r="C722" t="s">
        <v>5122</v>
      </c>
      <c r="D722" t="s">
        <v>5093</v>
      </c>
      <c r="E722" t="s">
        <v>7266</v>
      </c>
      <c r="F722" t="s">
        <v>12291</v>
      </c>
    </row>
    <row r="723" spans="1:40" x14ac:dyDescent="0.25">
      <c r="A723" t="s">
        <v>12292</v>
      </c>
      <c r="B723" t="s">
        <v>5123</v>
      </c>
      <c r="C723" t="s">
        <v>5124</v>
      </c>
      <c r="D723" t="s">
        <v>5093</v>
      </c>
      <c r="E723" t="s">
        <v>7266</v>
      </c>
      <c r="F723" t="s">
        <v>12293</v>
      </c>
    </row>
    <row r="724" spans="1:40" x14ac:dyDescent="0.25">
      <c r="A724" t="s">
        <v>12294</v>
      </c>
      <c r="B724" t="s">
        <v>5125</v>
      </c>
      <c r="C724" t="s">
        <v>5126</v>
      </c>
      <c r="D724" t="s">
        <v>5093</v>
      </c>
      <c r="E724" t="s">
        <v>7266</v>
      </c>
      <c r="F724" t="s">
        <v>12295</v>
      </c>
    </row>
    <row r="725" spans="1:40" x14ac:dyDescent="0.25">
      <c r="A725" t="s">
        <v>12296</v>
      </c>
      <c r="B725" t="s">
        <v>5127</v>
      </c>
      <c r="C725" t="s">
        <v>5128</v>
      </c>
      <c r="D725" t="s">
        <v>5093</v>
      </c>
      <c r="E725" t="s">
        <v>7266</v>
      </c>
      <c r="F725" t="s">
        <v>12297</v>
      </c>
    </row>
    <row r="726" spans="1:40" x14ac:dyDescent="0.25">
      <c r="A726" t="s">
        <v>12298</v>
      </c>
      <c r="B726" t="s">
        <v>5129</v>
      </c>
      <c r="C726" t="s">
        <v>5130</v>
      </c>
      <c r="D726" t="s">
        <v>5093</v>
      </c>
      <c r="E726" t="s">
        <v>7266</v>
      </c>
      <c r="F726" t="s">
        <v>12299</v>
      </c>
    </row>
    <row r="727" spans="1:40" x14ac:dyDescent="0.25">
      <c r="A727" t="s">
        <v>12300</v>
      </c>
      <c r="B727" t="s">
        <v>5131</v>
      </c>
      <c r="C727" t="s">
        <v>5132</v>
      </c>
      <c r="D727" t="s">
        <v>5093</v>
      </c>
      <c r="E727" t="s">
        <v>7266</v>
      </c>
      <c r="F727" t="s">
        <v>12301</v>
      </c>
    </row>
    <row r="728" spans="1:40" x14ac:dyDescent="0.25">
      <c r="A728" t="s">
        <v>12302</v>
      </c>
      <c r="B728" t="s">
        <v>5133</v>
      </c>
      <c r="C728" t="s">
        <v>5134</v>
      </c>
      <c r="D728" t="s">
        <v>5135</v>
      </c>
      <c r="E728" t="s">
        <v>7266</v>
      </c>
      <c r="F728" t="s">
        <v>12303</v>
      </c>
    </row>
    <row r="729" spans="1:40" x14ac:dyDescent="0.25">
      <c r="A729" t="s">
        <v>12304</v>
      </c>
      <c r="B729" t="s">
        <v>5137</v>
      </c>
      <c r="C729" t="s">
        <v>5138</v>
      </c>
      <c r="D729" t="s">
        <v>5135</v>
      </c>
      <c r="E729" t="s">
        <v>7266</v>
      </c>
      <c r="T729" t="s">
        <v>12305</v>
      </c>
      <c r="U729" t="s">
        <v>12306</v>
      </c>
      <c r="V729" t="s">
        <v>12307</v>
      </c>
      <c r="W729" t="s">
        <v>12308</v>
      </c>
      <c r="X729" t="s">
        <v>12309</v>
      </c>
      <c r="Y729" t="s">
        <v>12310</v>
      </c>
      <c r="Z729" t="s">
        <v>12311</v>
      </c>
      <c r="AA729" t="s">
        <v>12312</v>
      </c>
      <c r="AB729" t="s">
        <v>12313</v>
      </c>
      <c r="AC729" t="s">
        <v>12314</v>
      </c>
      <c r="AD729" t="s">
        <v>12315</v>
      </c>
      <c r="AE729" t="s">
        <v>12316</v>
      </c>
      <c r="AF729" t="s">
        <v>12317</v>
      </c>
      <c r="AG729" t="s">
        <v>12318</v>
      </c>
      <c r="AH729" t="s">
        <v>12319</v>
      </c>
      <c r="AI729" t="s">
        <v>12320</v>
      </c>
      <c r="AJ729" t="s">
        <v>12321</v>
      </c>
      <c r="AK729" t="s">
        <v>12322</v>
      </c>
      <c r="AL729" t="s">
        <v>12323</v>
      </c>
      <c r="AM729" t="s">
        <v>12324</v>
      </c>
      <c r="AN729" t="s">
        <v>12325</v>
      </c>
    </row>
    <row r="730" spans="1:40" x14ac:dyDescent="0.25">
      <c r="A730" t="s">
        <v>12326</v>
      </c>
      <c r="B730" t="s">
        <v>5139</v>
      </c>
      <c r="C730" t="s">
        <v>5140</v>
      </c>
      <c r="D730" t="s">
        <v>5135</v>
      </c>
      <c r="E730" t="s">
        <v>7266</v>
      </c>
      <c r="T730" t="s">
        <v>12327</v>
      </c>
      <c r="U730" t="s">
        <v>12328</v>
      </c>
      <c r="V730" t="s">
        <v>12329</v>
      </c>
      <c r="W730" t="s">
        <v>12330</v>
      </c>
      <c r="X730" t="s">
        <v>12331</v>
      </c>
      <c r="Y730" t="s">
        <v>12332</v>
      </c>
      <c r="Z730" t="s">
        <v>12333</v>
      </c>
      <c r="AA730" t="s">
        <v>12334</v>
      </c>
      <c r="AB730" t="s">
        <v>12335</v>
      </c>
      <c r="AC730" t="s">
        <v>12336</v>
      </c>
      <c r="AD730" t="s">
        <v>12337</v>
      </c>
      <c r="AE730" t="s">
        <v>12338</v>
      </c>
      <c r="AF730" t="s">
        <v>12339</v>
      </c>
      <c r="AG730" t="s">
        <v>12340</v>
      </c>
      <c r="AH730" t="s">
        <v>12341</v>
      </c>
      <c r="AI730" t="s">
        <v>12342</v>
      </c>
      <c r="AJ730" t="s">
        <v>12343</v>
      </c>
      <c r="AK730" t="s">
        <v>12344</v>
      </c>
      <c r="AL730" t="s">
        <v>12345</v>
      </c>
      <c r="AM730" t="s">
        <v>12346</v>
      </c>
      <c r="AN730" t="s">
        <v>12347</v>
      </c>
    </row>
    <row r="731" spans="1:40" x14ac:dyDescent="0.25">
      <c r="A731" t="s">
        <v>12348</v>
      </c>
      <c r="B731" t="s">
        <v>5141</v>
      </c>
      <c r="C731" t="s">
        <v>5142</v>
      </c>
      <c r="D731" t="s">
        <v>5135</v>
      </c>
      <c r="E731" t="s">
        <v>7266</v>
      </c>
      <c r="T731" t="s">
        <v>12349</v>
      </c>
      <c r="U731" t="s">
        <v>12350</v>
      </c>
      <c r="V731" t="s">
        <v>12351</v>
      </c>
      <c r="W731" t="s">
        <v>12352</v>
      </c>
      <c r="X731" t="s">
        <v>12353</v>
      </c>
      <c r="Y731" t="s">
        <v>12354</v>
      </c>
      <c r="Z731" t="s">
        <v>12355</v>
      </c>
      <c r="AA731" t="s">
        <v>12356</v>
      </c>
      <c r="AB731" t="s">
        <v>12357</v>
      </c>
      <c r="AC731" t="s">
        <v>12358</v>
      </c>
      <c r="AD731" t="s">
        <v>12359</v>
      </c>
      <c r="AE731" t="s">
        <v>12360</v>
      </c>
      <c r="AF731" t="s">
        <v>12361</v>
      </c>
      <c r="AG731" t="s">
        <v>12362</v>
      </c>
      <c r="AH731" t="s">
        <v>12363</v>
      </c>
      <c r="AI731" t="s">
        <v>12364</v>
      </c>
      <c r="AJ731" t="s">
        <v>12365</v>
      </c>
      <c r="AK731" t="s">
        <v>12366</v>
      </c>
      <c r="AL731" t="s">
        <v>12367</v>
      </c>
      <c r="AM731" t="s">
        <v>12368</v>
      </c>
      <c r="AN731" t="s">
        <v>12369</v>
      </c>
    </row>
    <row r="732" spans="1:40" x14ac:dyDescent="0.25">
      <c r="A732" t="s">
        <v>12370</v>
      </c>
      <c r="B732" t="s">
        <v>5143</v>
      </c>
      <c r="C732" t="s">
        <v>5144</v>
      </c>
      <c r="D732" t="s">
        <v>5135</v>
      </c>
      <c r="E732" t="s">
        <v>7266</v>
      </c>
      <c r="T732" t="s">
        <v>12371</v>
      </c>
      <c r="U732" t="s">
        <v>12372</v>
      </c>
      <c r="V732" t="s">
        <v>12373</v>
      </c>
      <c r="W732" t="s">
        <v>12374</v>
      </c>
      <c r="X732" t="s">
        <v>12375</v>
      </c>
      <c r="Y732" t="s">
        <v>12376</v>
      </c>
      <c r="Z732" t="s">
        <v>12377</v>
      </c>
      <c r="AA732" t="s">
        <v>12378</v>
      </c>
      <c r="AB732" t="s">
        <v>12379</v>
      </c>
      <c r="AC732" t="s">
        <v>12380</v>
      </c>
      <c r="AD732" t="s">
        <v>12381</v>
      </c>
      <c r="AE732" t="s">
        <v>12382</v>
      </c>
      <c r="AF732" t="s">
        <v>12383</v>
      </c>
      <c r="AG732" t="s">
        <v>12384</v>
      </c>
      <c r="AH732" t="s">
        <v>12385</v>
      </c>
      <c r="AI732" t="s">
        <v>12386</v>
      </c>
      <c r="AJ732" t="s">
        <v>12387</v>
      </c>
      <c r="AK732" t="s">
        <v>12388</v>
      </c>
      <c r="AL732" t="s">
        <v>12389</v>
      </c>
      <c r="AM732" t="s">
        <v>12390</v>
      </c>
      <c r="AN732" t="s">
        <v>12391</v>
      </c>
    </row>
    <row r="733" spans="1:40" x14ac:dyDescent="0.25">
      <c r="A733" t="s">
        <v>12392</v>
      </c>
      <c r="B733" t="s">
        <v>5145</v>
      </c>
      <c r="C733" t="s">
        <v>5146</v>
      </c>
      <c r="D733" t="s">
        <v>5135</v>
      </c>
      <c r="E733" t="s">
        <v>7266</v>
      </c>
      <c r="T733" t="s">
        <v>12393</v>
      </c>
      <c r="U733" t="s">
        <v>12394</v>
      </c>
      <c r="V733" t="s">
        <v>12395</v>
      </c>
      <c r="W733" t="s">
        <v>12396</v>
      </c>
      <c r="X733" t="s">
        <v>12397</v>
      </c>
      <c r="Y733" t="s">
        <v>12398</v>
      </c>
      <c r="Z733" t="s">
        <v>12399</v>
      </c>
      <c r="AA733" t="s">
        <v>12400</v>
      </c>
      <c r="AB733" t="s">
        <v>12401</v>
      </c>
      <c r="AC733" t="s">
        <v>12402</v>
      </c>
      <c r="AD733" t="s">
        <v>12403</v>
      </c>
      <c r="AE733" t="s">
        <v>12404</v>
      </c>
      <c r="AF733" t="s">
        <v>12405</v>
      </c>
      <c r="AG733" t="s">
        <v>12406</v>
      </c>
      <c r="AH733" t="s">
        <v>12407</v>
      </c>
      <c r="AI733" t="s">
        <v>12408</v>
      </c>
      <c r="AJ733" t="s">
        <v>12409</v>
      </c>
      <c r="AK733" t="s">
        <v>12410</v>
      </c>
      <c r="AL733" t="s">
        <v>12411</v>
      </c>
      <c r="AM733" t="s">
        <v>12412</v>
      </c>
      <c r="AN733" t="s">
        <v>12413</v>
      </c>
    </row>
    <row r="734" spans="1:40" x14ac:dyDescent="0.25">
      <c r="A734" t="s">
        <v>12414</v>
      </c>
      <c r="B734" t="s">
        <v>5147</v>
      </c>
      <c r="C734" t="s">
        <v>5148</v>
      </c>
      <c r="D734" t="s">
        <v>5135</v>
      </c>
      <c r="E734" t="s">
        <v>7266</v>
      </c>
      <c r="T734" t="s">
        <v>12415</v>
      </c>
      <c r="U734" t="s">
        <v>12416</v>
      </c>
      <c r="V734" t="s">
        <v>12417</v>
      </c>
      <c r="W734" t="s">
        <v>12418</v>
      </c>
      <c r="X734" t="s">
        <v>12419</v>
      </c>
      <c r="Y734" t="s">
        <v>12420</v>
      </c>
      <c r="Z734" t="s">
        <v>12421</v>
      </c>
      <c r="AA734" t="s">
        <v>12422</v>
      </c>
      <c r="AB734" t="s">
        <v>12423</v>
      </c>
      <c r="AC734" t="s">
        <v>12424</v>
      </c>
      <c r="AD734" t="s">
        <v>12425</v>
      </c>
      <c r="AE734" t="s">
        <v>12426</v>
      </c>
      <c r="AF734" t="s">
        <v>12427</v>
      </c>
      <c r="AG734" t="s">
        <v>12428</v>
      </c>
      <c r="AH734" t="s">
        <v>12429</v>
      </c>
      <c r="AI734" t="s">
        <v>12430</v>
      </c>
      <c r="AJ734" t="s">
        <v>12431</v>
      </c>
      <c r="AK734" t="s">
        <v>12432</v>
      </c>
      <c r="AL734" t="s">
        <v>12433</v>
      </c>
      <c r="AM734" t="s">
        <v>12434</v>
      </c>
      <c r="AN734" t="s">
        <v>12435</v>
      </c>
    </row>
    <row r="735" spans="1:40" x14ac:dyDescent="0.25">
      <c r="A735" t="s">
        <v>12436</v>
      </c>
      <c r="B735" t="s">
        <v>5149</v>
      </c>
      <c r="C735" t="s">
        <v>5150</v>
      </c>
      <c r="D735" t="s">
        <v>5135</v>
      </c>
      <c r="E735" t="s">
        <v>7266</v>
      </c>
      <c r="T735" t="s">
        <v>12437</v>
      </c>
      <c r="U735" t="s">
        <v>12438</v>
      </c>
      <c r="V735" t="s">
        <v>12439</v>
      </c>
      <c r="W735" t="s">
        <v>12440</v>
      </c>
      <c r="X735" t="s">
        <v>12441</v>
      </c>
      <c r="Y735" t="s">
        <v>12442</v>
      </c>
      <c r="Z735" t="s">
        <v>12443</v>
      </c>
      <c r="AA735" t="s">
        <v>12444</v>
      </c>
      <c r="AB735" t="s">
        <v>12445</v>
      </c>
      <c r="AC735" t="s">
        <v>12446</v>
      </c>
      <c r="AD735" t="s">
        <v>12447</v>
      </c>
      <c r="AE735" t="s">
        <v>12448</v>
      </c>
      <c r="AF735" t="s">
        <v>12449</v>
      </c>
      <c r="AG735" t="s">
        <v>12450</v>
      </c>
      <c r="AH735" t="s">
        <v>12451</v>
      </c>
      <c r="AI735" t="s">
        <v>12452</v>
      </c>
      <c r="AJ735" t="s">
        <v>12453</v>
      </c>
      <c r="AK735" t="s">
        <v>12454</v>
      </c>
      <c r="AL735" t="s">
        <v>12455</v>
      </c>
      <c r="AM735" t="s">
        <v>12456</v>
      </c>
      <c r="AN735" t="s">
        <v>12457</v>
      </c>
    </row>
    <row r="736" spans="1:40" x14ac:dyDescent="0.25">
      <c r="A736" t="s">
        <v>12458</v>
      </c>
      <c r="B736" t="s">
        <v>5151</v>
      </c>
      <c r="C736" t="s">
        <v>5152</v>
      </c>
      <c r="D736" t="s">
        <v>5135</v>
      </c>
      <c r="E736" t="s">
        <v>7266</v>
      </c>
      <c r="T736" t="s">
        <v>12459</v>
      </c>
      <c r="U736" t="s">
        <v>12460</v>
      </c>
      <c r="V736" t="s">
        <v>12461</v>
      </c>
      <c r="W736" t="s">
        <v>12462</v>
      </c>
      <c r="X736" t="s">
        <v>12463</v>
      </c>
      <c r="Y736" t="s">
        <v>12464</v>
      </c>
      <c r="Z736" t="s">
        <v>12465</v>
      </c>
      <c r="AA736" t="s">
        <v>12466</v>
      </c>
      <c r="AB736" t="s">
        <v>12467</v>
      </c>
      <c r="AC736" t="s">
        <v>12468</v>
      </c>
      <c r="AD736" t="s">
        <v>12469</v>
      </c>
      <c r="AE736" t="s">
        <v>12470</v>
      </c>
      <c r="AF736" t="s">
        <v>12471</v>
      </c>
      <c r="AG736" t="s">
        <v>12472</v>
      </c>
      <c r="AH736" t="s">
        <v>12473</v>
      </c>
      <c r="AI736" t="s">
        <v>12474</v>
      </c>
      <c r="AJ736" t="s">
        <v>12475</v>
      </c>
      <c r="AK736" t="s">
        <v>12476</v>
      </c>
      <c r="AL736" t="s">
        <v>12477</v>
      </c>
      <c r="AM736" t="s">
        <v>12478</v>
      </c>
      <c r="AN736" t="s">
        <v>12479</v>
      </c>
    </row>
    <row r="737" spans="1:40" x14ac:dyDescent="0.25">
      <c r="A737" t="s">
        <v>12480</v>
      </c>
      <c r="B737" t="s">
        <v>5153</v>
      </c>
      <c r="C737" t="s">
        <v>5154</v>
      </c>
      <c r="D737" t="s">
        <v>5135</v>
      </c>
      <c r="E737" t="s">
        <v>7266</v>
      </c>
      <c r="F737" t="s">
        <v>12481</v>
      </c>
    </row>
    <row r="738" spans="1:40" x14ac:dyDescent="0.25">
      <c r="A738" t="s">
        <v>12482</v>
      </c>
      <c r="B738" t="s">
        <v>5155</v>
      </c>
      <c r="C738" t="s">
        <v>5156</v>
      </c>
      <c r="D738" t="s">
        <v>5135</v>
      </c>
      <c r="E738" t="s">
        <v>7266</v>
      </c>
      <c r="F738" t="s">
        <v>12483</v>
      </c>
    </row>
    <row r="739" spans="1:40" x14ac:dyDescent="0.25">
      <c r="A739" t="s">
        <v>12484</v>
      </c>
      <c r="B739" t="s">
        <v>5157</v>
      </c>
      <c r="C739" t="s">
        <v>5158</v>
      </c>
      <c r="D739" t="s">
        <v>5135</v>
      </c>
      <c r="E739" t="s">
        <v>7266</v>
      </c>
      <c r="F739" t="s">
        <v>12485</v>
      </c>
    </row>
    <row r="740" spans="1:40" x14ac:dyDescent="0.25">
      <c r="A740" t="s">
        <v>12486</v>
      </c>
      <c r="B740" t="s">
        <v>5159</v>
      </c>
      <c r="C740" t="s">
        <v>5160</v>
      </c>
      <c r="D740" t="s">
        <v>5135</v>
      </c>
      <c r="E740" t="s">
        <v>7266</v>
      </c>
      <c r="F740" t="s">
        <v>12487</v>
      </c>
    </row>
    <row r="741" spans="1:40" x14ac:dyDescent="0.25">
      <c r="A741" t="s">
        <v>12488</v>
      </c>
      <c r="B741" t="s">
        <v>5161</v>
      </c>
      <c r="C741" t="s">
        <v>5162</v>
      </c>
      <c r="D741" t="s">
        <v>5135</v>
      </c>
      <c r="E741" t="s">
        <v>7266</v>
      </c>
      <c r="F741" t="s">
        <v>12489</v>
      </c>
    </row>
    <row r="742" spans="1:40" x14ac:dyDescent="0.25">
      <c r="A742" t="s">
        <v>12490</v>
      </c>
      <c r="B742" t="s">
        <v>5163</v>
      </c>
      <c r="C742" t="s">
        <v>5164</v>
      </c>
      <c r="D742" t="s">
        <v>5135</v>
      </c>
      <c r="E742" t="s">
        <v>7266</v>
      </c>
      <c r="F742" t="s">
        <v>12491</v>
      </c>
    </row>
    <row r="743" spans="1:40" x14ac:dyDescent="0.25">
      <c r="A743" t="s">
        <v>12492</v>
      </c>
      <c r="B743" t="s">
        <v>5165</v>
      </c>
      <c r="C743" t="s">
        <v>5166</v>
      </c>
      <c r="D743" t="s">
        <v>5135</v>
      </c>
      <c r="E743" t="s">
        <v>7266</v>
      </c>
      <c r="F743" t="s">
        <v>12493</v>
      </c>
    </row>
    <row r="744" spans="1:40" x14ac:dyDescent="0.25">
      <c r="A744" t="s">
        <v>12494</v>
      </c>
      <c r="B744" t="s">
        <v>5167</v>
      </c>
      <c r="C744" t="s">
        <v>5168</v>
      </c>
      <c r="D744" t="s">
        <v>5135</v>
      </c>
      <c r="E744" t="s">
        <v>7266</v>
      </c>
      <c r="F744" t="s">
        <v>12495</v>
      </c>
    </row>
    <row r="745" spans="1:40" x14ac:dyDescent="0.25">
      <c r="A745" t="s">
        <v>12496</v>
      </c>
      <c r="B745" t="s">
        <v>5169</v>
      </c>
      <c r="C745" t="s">
        <v>5170</v>
      </c>
      <c r="D745" t="s">
        <v>5135</v>
      </c>
      <c r="E745" t="s">
        <v>7266</v>
      </c>
      <c r="F745" t="s">
        <v>12497</v>
      </c>
    </row>
    <row r="746" spans="1:40" x14ac:dyDescent="0.25">
      <c r="A746" t="s">
        <v>12498</v>
      </c>
      <c r="B746" t="s">
        <v>5171</v>
      </c>
      <c r="C746" t="s">
        <v>5172</v>
      </c>
      <c r="D746" t="s">
        <v>5135</v>
      </c>
      <c r="E746" t="s">
        <v>7266</v>
      </c>
      <c r="F746" t="s">
        <v>12499</v>
      </c>
    </row>
    <row r="747" spans="1:40" x14ac:dyDescent="0.25">
      <c r="A747" t="s">
        <v>12500</v>
      </c>
      <c r="B747" t="s">
        <v>5173</v>
      </c>
      <c r="C747" t="s">
        <v>5174</v>
      </c>
      <c r="D747" t="s">
        <v>5135</v>
      </c>
      <c r="E747" t="s">
        <v>7266</v>
      </c>
      <c r="F747" t="s">
        <v>12501</v>
      </c>
    </row>
    <row r="748" spans="1:40" x14ac:dyDescent="0.25">
      <c r="A748" t="s">
        <v>12502</v>
      </c>
      <c r="B748" t="s">
        <v>5175</v>
      </c>
      <c r="C748" t="s">
        <v>5176</v>
      </c>
      <c r="D748" t="s">
        <v>5177</v>
      </c>
      <c r="E748" t="s">
        <v>7266</v>
      </c>
      <c r="F748" t="s">
        <v>12503</v>
      </c>
    </row>
    <row r="749" spans="1:40" x14ac:dyDescent="0.25">
      <c r="A749" t="s">
        <v>12504</v>
      </c>
      <c r="B749" t="s">
        <v>5179</v>
      </c>
      <c r="C749" t="s">
        <v>5180</v>
      </c>
      <c r="D749" t="s">
        <v>5177</v>
      </c>
      <c r="E749" t="s">
        <v>7266</v>
      </c>
      <c r="T749" t="s">
        <v>12505</v>
      </c>
      <c r="U749" t="s">
        <v>12506</v>
      </c>
      <c r="V749" t="s">
        <v>12507</v>
      </c>
      <c r="W749" t="s">
        <v>12508</v>
      </c>
      <c r="X749" t="s">
        <v>12509</v>
      </c>
      <c r="Y749" t="s">
        <v>12510</v>
      </c>
      <c r="Z749" t="s">
        <v>12511</v>
      </c>
      <c r="AA749" t="s">
        <v>12512</v>
      </c>
      <c r="AB749" t="s">
        <v>12513</v>
      </c>
      <c r="AC749" t="s">
        <v>12514</v>
      </c>
      <c r="AD749" t="s">
        <v>12515</v>
      </c>
      <c r="AE749" t="s">
        <v>12516</v>
      </c>
      <c r="AF749" t="s">
        <v>12517</v>
      </c>
      <c r="AG749" t="s">
        <v>12518</v>
      </c>
      <c r="AH749" t="s">
        <v>12519</v>
      </c>
      <c r="AI749" t="s">
        <v>12520</v>
      </c>
      <c r="AJ749" t="s">
        <v>12521</v>
      </c>
      <c r="AK749" t="s">
        <v>12522</v>
      </c>
      <c r="AL749" t="s">
        <v>12523</v>
      </c>
      <c r="AM749" t="s">
        <v>12524</v>
      </c>
      <c r="AN749" t="s">
        <v>12525</v>
      </c>
    </row>
    <row r="750" spans="1:40" x14ac:dyDescent="0.25">
      <c r="A750" t="s">
        <v>12526</v>
      </c>
      <c r="B750" t="s">
        <v>5181</v>
      </c>
      <c r="C750" t="s">
        <v>5182</v>
      </c>
      <c r="D750" t="s">
        <v>5177</v>
      </c>
      <c r="E750" t="s">
        <v>7266</v>
      </c>
      <c r="T750" t="s">
        <v>12527</v>
      </c>
      <c r="U750" t="s">
        <v>12528</v>
      </c>
      <c r="V750" t="s">
        <v>12529</v>
      </c>
      <c r="W750" t="s">
        <v>12530</v>
      </c>
      <c r="X750" t="s">
        <v>12531</v>
      </c>
      <c r="Y750" t="s">
        <v>12532</v>
      </c>
      <c r="Z750" t="s">
        <v>12533</v>
      </c>
      <c r="AA750" t="s">
        <v>12534</v>
      </c>
      <c r="AB750" t="s">
        <v>12535</v>
      </c>
      <c r="AC750" t="s">
        <v>12536</v>
      </c>
      <c r="AD750" t="s">
        <v>12537</v>
      </c>
      <c r="AE750" t="s">
        <v>12538</v>
      </c>
      <c r="AF750" t="s">
        <v>12539</v>
      </c>
      <c r="AG750" t="s">
        <v>12540</v>
      </c>
      <c r="AH750" t="s">
        <v>12541</v>
      </c>
      <c r="AI750" t="s">
        <v>12542</v>
      </c>
      <c r="AJ750" t="s">
        <v>12543</v>
      </c>
      <c r="AK750" t="s">
        <v>12544</v>
      </c>
      <c r="AL750" t="s">
        <v>12545</v>
      </c>
      <c r="AM750" t="s">
        <v>12546</v>
      </c>
      <c r="AN750" t="s">
        <v>12547</v>
      </c>
    </row>
    <row r="751" spans="1:40" x14ac:dyDescent="0.25">
      <c r="A751" t="s">
        <v>12548</v>
      </c>
      <c r="B751" t="s">
        <v>5183</v>
      </c>
      <c r="C751" t="s">
        <v>5184</v>
      </c>
      <c r="D751" t="s">
        <v>5177</v>
      </c>
      <c r="E751" t="s">
        <v>7266</v>
      </c>
      <c r="T751" t="s">
        <v>12549</v>
      </c>
      <c r="U751" t="s">
        <v>12550</v>
      </c>
      <c r="V751" t="s">
        <v>12551</v>
      </c>
      <c r="W751" t="s">
        <v>12552</v>
      </c>
      <c r="X751" t="s">
        <v>12553</v>
      </c>
      <c r="Y751" t="s">
        <v>12554</v>
      </c>
      <c r="Z751" t="s">
        <v>12555</v>
      </c>
      <c r="AA751" t="s">
        <v>12556</v>
      </c>
      <c r="AB751" t="s">
        <v>12557</v>
      </c>
      <c r="AC751" t="s">
        <v>12558</v>
      </c>
      <c r="AD751" t="s">
        <v>12559</v>
      </c>
      <c r="AE751" t="s">
        <v>12560</v>
      </c>
      <c r="AF751" t="s">
        <v>12561</v>
      </c>
      <c r="AG751" t="s">
        <v>12562</v>
      </c>
      <c r="AH751" t="s">
        <v>12563</v>
      </c>
      <c r="AI751" t="s">
        <v>12564</v>
      </c>
      <c r="AJ751" t="s">
        <v>12565</v>
      </c>
      <c r="AK751" t="s">
        <v>12566</v>
      </c>
      <c r="AL751" t="s">
        <v>12567</v>
      </c>
      <c r="AM751" t="s">
        <v>12568</v>
      </c>
      <c r="AN751" t="s">
        <v>12569</v>
      </c>
    </row>
    <row r="752" spans="1:40" x14ac:dyDescent="0.25">
      <c r="A752" t="s">
        <v>12570</v>
      </c>
      <c r="B752" t="s">
        <v>5185</v>
      </c>
      <c r="C752" t="s">
        <v>5186</v>
      </c>
      <c r="D752" t="s">
        <v>5177</v>
      </c>
      <c r="E752" t="s">
        <v>7266</v>
      </c>
      <c r="T752" t="s">
        <v>12571</v>
      </c>
      <c r="U752" t="s">
        <v>12572</v>
      </c>
      <c r="V752" t="s">
        <v>12573</v>
      </c>
      <c r="W752" t="s">
        <v>12574</v>
      </c>
      <c r="X752" t="s">
        <v>12575</v>
      </c>
      <c r="Y752" t="s">
        <v>12576</v>
      </c>
      <c r="Z752" t="s">
        <v>12577</v>
      </c>
      <c r="AA752" t="s">
        <v>12578</v>
      </c>
      <c r="AB752" t="s">
        <v>12579</v>
      </c>
      <c r="AC752" t="s">
        <v>12580</v>
      </c>
      <c r="AD752" t="s">
        <v>12581</v>
      </c>
      <c r="AE752" t="s">
        <v>12582</v>
      </c>
      <c r="AF752" t="s">
        <v>12583</v>
      </c>
      <c r="AG752" t="s">
        <v>12584</v>
      </c>
      <c r="AH752" t="s">
        <v>12585</v>
      </c>
      <c r="AI752" t="s">
        <v>12586</v>
      </c>
      <c r="AJ752" t="s">
        <v>12587</v>
      </c>
      <c r="AK752" t="s">
        <v>12588</v>
      </c>
      <c r="AL752" t="s">
        <v>12589</v>
      </c>
      <c r="AM752" t="s">
        <v>12590</v>
      </c>
      <c r="AN752" t="s">
        <v>12591</v>
      </c>
    </row>
    <row r="753" spans="1:40" x14ac:dyDescent="0.25">
      <c r="A753" t="s">
        <v>12592</v>
      </c>
      <c r="B753" t="s">
        <v>5187</v>
      </c>
      <c r="C753" t="s">
        <v>5188</v>
      </c>
      <c r="D753" t="s">
        <v>5177</v>
      </c>
      <c r="E753" t="s">
        <v>7266</v>
      </c>
      <c r="T753" t="s">
        <v>12593</v>
      </c>
      <c r="U753" t="s">
        <v>12594</v>
      </c>
      <c r="V753" t="s">
        <v>12595</v>
      </c>
      <c r="W753" t="s">
        <v>12596</v>
      </c>
      <c r="X753" t="s">
        <v>12597</v>
      </c>
      <c r="Y753" t="s">
        <v>12598</v>
      </c>
      <c r="Z753" t="s">
        <v>12599</v>
      </c>
      <c r="AA753" t="s">
        <v>12600</v>
      </c>
      <c r="AB753" t="s">
        <v>12601</v>
      </c>
      <c r="AC753" t="s">
        <v>12602</v>
      </c>
      <c r="AD753" t="s">
        <v>12603</v>
      </c>
      <c r="AE753" t="s">
        <v>12604</v>
      </c>
      <c r="AF753" t="s">
        <v>12605</v>
      </c>
      <c r="AG753" t="s">
        <v>12606</v>
      </c>
      <c r="AH753" t="s">
        <v>12607</v>
      </c>
      <c r="AI753" t="s">
        <v>12608</v>
      </c>
      <c r="AJ753" t="s">
        <v>12609</v>
      </c>
      <c r="AK753" t="s">
        <v>12610</v>
      </c>
      <c r="AL753" t="s">
        <v>12611</v>
      </c>
      <c r="AM753" t="s">
        <v>12612</v>
      </c>
      <c r="AN753" t="s">
        <v>12613</v>
      </c>
    </row>
    <row r="754" spans="1:40" x14ac:dyDescent="0.25">
      <c r="A754" t="s">
        <v>12614</v>
      </c>
      <c r="B754" t="s">
        <v>5189</v>
      </c>
      <c r="C754" t="s">
        <v>5190</v>
      </c>
      <c r="D754" t="s">
        <v>5177</v>
      </c>
      <c r="E754" t="s">
        <v>7266</v>
      </c>
      <c r="T754" t="s">
        <v>12615</v>
      </c>
      <c r="U754" t="s">
        <v>12616</v>
      </c>
      <c r="V754" t="s">
        <v>12617</v>
      </c>
      <c r="W754" t="s">
        <v>12618</v>
      </c>
      <c r="X754" t="s">
        <v>12619</v>
      </c>
      <c r="Y754" t="s">
        <v>12620</v>
      </c>
      <c r="Z754" t="s">
        <v>12621</v>
      </c>
      <c r="AA754" t="s">
        <v>12622</v>
      </c>
      <c r="AB754" t="s">
        <v>12623</v>
      </c>
      <c r="AC754" t="s">
        <v>12624</v>
      </c>
      <c r="AD754" t="s">
        <v>12625</v>
      </c>
      <c r="AE754" t="s">
        <v>12626</v>
      </c>
      <c r="AF754" t="s">
        <v>12627</v>
      </c>
      <c r="AG754" t="s">
        <v>12628</v>
      </c>
      <c r="AH754" t="s">
        <v>12629</v>
      </c>
      <c r="AI754" t="s">
        <v>12630</v>
      </c>
      <c r="AJ754" t="s">
        <v>12631</v>
      </c>
      <c r="AK754" t="s">
        <v>12632</v>
      </c>
      <c r="AL754" t="s">
        <v>12633</v>
      </c>
      <c r="AM754" t="s">
        <v>12634</v>
      </c>
      <c r="AN754" t="s">
        <v>12635</v>
      </c>
    </row>
    <row r="755" spans="1:40" x14ac:dyDescent="0.25">
      <c r="A755" t="s">
        <v>12636</v>
      </c>
      <c r="B755" t="s">
        <v>5191</v>
      </c>
      <c r="C755" t="s">
        <v>5192</v>
      </c>
      <c r="D755" t="s">
        <v>5177</v>
      </c>
      <c r="E755" t="s">
        <v>7266</v>
      </c>
      <c r="T755" t="s">
        <v>12637</v>
      </c>
      <c r="U755" t="s">
        <v>12638</v>
      </c>
      <c r="V755" t="s">
        <v>12639</v>
      </c>
      <c r="W755" t="s">
        <v>12640</v>
      </c>
      <c r="X755" t="s">
        <v>12641</v>
      </c>
      <c r="Y755" t="s">
        <v>12642</v>
      </c>
      <c r="Z755" t="s">
        <v>12643</v>
      </c>
      <c r="AA755" t="s">
        <v>12644</v>
      </c>
      <c r="AB755" t="s">
        <v>12645</v>
      </c>
      <c r="AC755" t="s">
        <v>12646</v>
      </c>
      <c r="AD755" t="s">
        <v>12647</v>
      </c>
      <c r="AE755" t="s">
        <v>12648</v>
      </c>
      <c r="AF755" t="s">
        <v>12649</v>
      </c>
      <c r="AG755" t="s">
        <v>12650</v>
      </c>
      <c r="AH755" t="s">
        <v>12651</v>
      </c>
      <c r="AI755" t="s">
        <v>12652</v>
      </c>
      <c r="AJ755" t="s">
        <v>12653</v>
      </c>
      <c r="AK755" t="s">
        <v>12654</v>
      </c>
      <c r="AL755" t="s">
        <v>12655</v>
      </c>
      <c r="AM755" t="s">
        <v>12656</v>
      </c>
      <c r="AN755" t="s">
        <v>12657</v>
      </c>
    </row>
    <row r="756" spans="1:40" x14ac:dyDescent="0.25">
      <c r="A756" t="s">
        <v>12658</v>
      </c>
      <c r="B756" t="s">
        <v>5193</v>
      </c>
      <c r="C756" t="s">
        <v>5194</v>
      </c>
      <c r="D756" t="s">
        <v>5177</v>
      </c>
      <c r="E756" t="s">
        <v>7266</v>
      </c>
      <c r="T756" t="s">
        <v>12659</v>
      </c>
      <c r="U756" t="s">
        <v>12660</v>
      </c>
      <c r="V756" t="s">
        <v>12661</v>
      </c>
      <c r="W756" t="s">
        <v>12662</v>
      </c>
      <c r="X756" t="s">
        <v>12663</v>
      </c>
      <c r="Y756" t="s">
        <v>12664</v>
      </c>
      <c r="Z756" t="s">
        <v>12665</v>
      </c>
      <c r="AA756" t="s">
        <v>12666</v>
      </c>
      <c r="AB756" t="s">
        <v>12667</v>
      </c>
      <c r="AC756" t="s">
        <v>12668</v>
      </c>
      <c r="AD756" t="s">
        <v>12669</v>
      </c>
      <c r="AE756" t="s">
        <v>12670</v>
      </c>
      <c r="AF756" t="s">
        <v>12671</v>
      </c>
      <c r="AG756" t="s">
        <v>12672</v>
      </c>
      <c r="AH756" t="s">
        <v>12673</v>
      </c>
      <c r="AI756" t="s">
        <v>12674</v>
      </c>
      <c r="AJ756" t="s">
        <v>12675</v>
      </c>
      <c r="AK756" t="s">
        <v>12676</v>
      </c>
      <c r="AL756" t="s">
        <v>12677</v>
      </c>
      <c r="AM756" t="s">
        <v>12678</v>
      </c>
      <c r="AN756" t="s">
        <v>12679</v>
      </c>
    </row>
    <row r="757" spans="1:40" x14ac:dyDescent="0.25">
      <c r="A757" t="s">
        <v>12680</v>
      </c>
      <c r="B757" t="s">
        <v>5195</v>
      </c>
      <c r="C757" t="s">
        <v>5196</v>
      </c>
      <c r="D757" t="s">
        <v>5177</v>
      </c>
      <c r="E757" t="s">
        <v>7266</v>
      </c>
      <c r="F757" t="s">
        <v>12681</v>
      </c>
    </row>
    <row r="758" spans="1:40" x14ac:dyDescent="0.25">
      <c r="A758" t="s">
        <v>12682</v>
      </c>
      <c r="B758" t="s">
        <v>5197</v>
      </c>
      <c r="C758" t="s">
        <v>5198</v>
      </c>
      <c r="D758" t="s">
        <v>5177</v>
      </c>
      <c r="E758" t="s">
        <v>7266</v>
      </c>
      <c r="F758" t="s">
        <v>12683</v>
      </c>
    </row>
    <row r="759" spans="1:40" x14ac:dyDescent="0.25">
      <c r="A759" t="s">
        <v>12684</v>
      </c>
      <c r="B759" t="s">
        <v>5199</v>
      </c>
      <c r="C759" t="s">
        <v>5200</v>
      </c>
      <c r="D759" t="s">
        <v>5177</v>
      </c>
      <c r="E759" t="s">
        <v>7266</v>
      </c>
      <c r="F759" t="s">
        <v>12685</v>
      </c>
    </row>
    <row r="760" spans="1:40" x14ac:dyDescent="0.25">
      <c r="A760" t="s">
        <v>12686</v>
      </c>
      <c r="B760" t="s">
        <v>5201</v>
      </c>
      <c r="C760" t="s">
        <v>5202</v>
      </c>
      <c r="D760" t="s">
        <v>5177</v>
      </c>
      <c r="E760" t="s">
        <v>7266</v>
      </c>
      <c r="F760" t="s">
        <v>12687</v>
      </c>
    </row>
    <row r="761" spans="1:40" x14ac:dyDescent="0.25">
      <c r="A761" t="s">
        <v>12688</v>
      </c>
      <c r="B761" t="s">
        <v>5203</v>
      </c>
      <c r="C761" t="s">
        <v>5204</v>
      </c>
      <c r="D761" t="s">
        <v>5177</v>
      </c>
      <c r="E761" t="s">
        <v>7266</v>
      </c>
      <c r="F761" t="s">
        <v>12689</v>
      </c>
    </row>
    <row r="762" spans="1:40" x14ac:dyDescent="0.25">
      <c r="A762" t="s">
        <v>12690</v>
      </c>
      <c r="B762" t="s">
        <v>5205</v>
      </c>
      <c r="C762" t="s">
        <v>5206</v>
      </c>
      <c r="D762" t="s">
        <v>5177</v>
      </c>
      <c r="E762" t="s">
        <v>7266</v>
      </c>
      <c r="F762" t="s">
        <v>12691</v>
      </c>
    </row>
    <row r="763" spans="1:40" x14ac:dyDescent="0.25">
      <c r="A763" t="s">
        <v>12692</v>
      </c>
      <c r="B763" t="s">
        <v>5207</v>
      </c>
      <c r="C763" t="s">
        <v>5208</v>
      </c>
      <c r="D763" t="s">
        <v>5177</v>
      </c>
      <c r="E763" t="s">
        <v>7266</v>
      </c>
      <c r="F763" t="s">
        <v>12693</v>
      </c>
    </row>
    <row r="764" spans="1:40" x14ac:dyDescent="0.25">
      <c r="A764" t="s">
        <v>12694</v>
      </c>
      <c r="B764" t="s">
        <v>5209</v>
      </c>
      <c r="C764" t="s">
        <v>5210</v>
      </c>
      <c r="D764" t="s">
        <v>5177</v>
      </c>
      <c r="E764" t="s">
        <v>7266</v>
      </c>
      <c r="F764" t="s">
        <v>12695</v>
      </c>
    </row>
    <row r="765" spans="1:40" x14ac:dyDescent="0.25">
      <c r="A765" t="s">
        <v>12696</v>
      </c>
      <c r="B765" t="s">
        <v>5211</v>
      </c>
      <c r="C765" t="s">
        <v>5212</v>
      </c>
      <c r="D765" t="s">
        <v>5177</v>
      </c>
      <c r="E765" t="s">
        <v>7266</v>
      </c>
      <c r="F765" t="s">
        <v>12697</v>
      </c>
    </row>
    <row r="766" spans="1:40" x14ac:dyDescent="0.25">
      <c r="A766" t="s">
        <v>12698</v>
      </c>
      <c r="B766" t="s">
        <v>5213</v>
      </c>
      <c r="C766" t="s">
        <v>5214</v>
      </c>
      <c r="D766" t="s">
        <v>5177</v>
      </c>
      <c r="E766" t="s">
        <v>7266</v>
      </c>
      <c r="F766" t="s">
        <v>12699</v>
      </c>
    </row>
    <row r="767" spans="1:40" x14ac:dyDescent="0.25">
      <c r="A767" t="s">
        <v>12700</v>
      </c>
      <c r="B767" t="s">
        <v>5215</v>
      </c>
      <c r="C767" t="s">
        <v>5216</v>
      </c>
      <c r="D767" t="s">
        <v>5177</v>
      </c>
      <c r="E767" t="s">
        <v>7266</v>
      </c>
      <c r="F767" t="s">
        <v>12701</v>
      </c>
    </row>
    <row r="768" spans="1:40" x14ac:dyDescent="0.25">
      <c r="A768" t="s">
        <v>12702</v>
      </c>
      <c r="B768" t="s">
        <v>5217</v>
      </c>
      <c r="C768" t="s">
        <v>5218</v>
      </c>
      <c r="D768" t="s">
        <v>5219</v>
      </c>
      <c r="E768" t="s">
        <v>7266</v>
      </c>
      <c r="F768" t="s">
        <v>12703</v>
      </c>
    </row>
    <row r="769" spans="1:40" x14ac:dyDescent="0.25">
      <c r="A769" t="s">
        <v>12704</v>
      </c>
      <c r="B769" t="s">
        <v>5221</v>
      </c>
      <c r="C769" t="s">
        <v>5222</v>
      </c>
      <c r="D769" t="s">
        <v>5219</v>
      </c>
      <c r="E769" t="s">
        <v>7266</v>
      </c>
      <c r="T769" t="s">
        <v>12705</v>
      </c>
      <c r="U769" t="s">
        <v>12706</v>
      </c>
      <c r="V769" t="s">
        <v>12707</v>
      </c>
      <c r="W769" t="s">
        <v>12708</v>
      </c>
      <c r="X769" t="s">
        <v>12709</v>
      </c>
      <c r="Y769" t="s">
        <v>12710</v>
      </c>
      <c r="Z769" t="s">
        <v>12711</v>
      </c>
      <c r="AA769" t="s">
        <v>12712</v>
      </c>
      <c r="AB769" t="s">
        <v>12713</v>
      </c>
      <c r="AC769" t="s">
        <v>12714</v>
      </c>
      <c r="AD769" t="s">
        <v>12715</v>
      </c>
      <c r="AE769" t="s">
        <v>12716</v>
      </c>
      <c r="AF769" t="s">
        <v>12717</v>
      </c>
      <c r="AG769" t="s">
        <v>12718</v>
      </c>
      <c r="AH769" t="s">
        <v>12719</v>
      </c>
      <c r="AI769" t="s">
        <v>12720</v>
      </c>
      <c r="AJ769" t="s">
        <v>12721</v>
      </c>
      <c r="AK769" t="s">
        <v>12722</v>
      </c>
      <c r="AL769" t="s">
        <v>12723</v>
      </c>
      <c r="AM769" t="s">
        <v>12724</v>
      </c>
      <c r="AN769" t="s">
        <v>12725</v>
      </c>
    </row>
    <row r="770" spans="1:40" x14ac:dyDescent="0.25">
      <c r="A770" t="s">
        <v>12726</v>
      </c>
      <c r="B770" t="s">
        <v>5223</v>
      </c>
      <c r="C770" t="s">
        <v>5224</v>
      </c>
      <c r="D770" t="s">
        <v>5219</v>
      </c>
      <c r="E770" t="s">
        <v>7266</v>
      </c>
      <c r="T770" t="s">
        <v>12727</v>
      </c>
      <c r="U770" t="s">
        <v>12728</v>
      </c>
      <c r="V770" t="s">
        <v>12729</v>
      </c>
      <c r="W770" t="s">
        <v>12730</v>
      </c>
      <c r="X770" t="s">
        <v>12731</v>
      </c>
      <c r="Y770" t="s">
        <v>12732</v>
      </c>
      <c r="Z770" t="s">
        <v>12733</v>
      </c>
      <c r="AA770" t="s">
        <v>12734</v>
      </c>
      <c r="AB770" t="s">
        <v>12735</v>
      </c>
      <c r="AC770" t="s">
        <v>12736</v>
      </c>
      <c r="AD770" t="s">
        <v>12737</v>
      </c>
      <c r="AE770" t="s">
        <v>12738</v>
      </c>
      <c r="AF770" t="s">
        <v>12739</v>
      </c>
      <c r="AG770" t="s">
        <v>12740</v>
      </c>
      <c r="AH770" t="s">
        <v>12741</v>
      </c>
      <c r="AI770" t="s">
        <v>12742</v>
      </c>
      <c r="AJ770" t="s">
        <v>12743</v>
      </c>
      <c r="AK770" t="s">
        <v>12744</v>
      </c>
      <c r="AL770" t="s">
        <v>12745</v>
      </c>
      <c r="AM770" t="s">
        <v>12746</v>
      </c>
      <c r="AN770" t="s">
        <v>12747</v>
      </c>
    </row>
    <row r="771" spans="1:40" x14ac:dyDescent="0.25">
      <c r="A771" t="s">
        <v>12748</v>
      </c>
      <c r="B771" t="s">
        <v>5225</v>
      </c>
      <c r="C771" t="s">
        <v>5226</v>
      </c>
      <c r="D771" t="s">
        <v>5219</v>
      </c>
      <c r="E771" t="s">
        <v>7266</v>
      </c>
      <c r="T771" t="s">
        <v>12749</v>
      </c>
      <c r="U771" t="s">
        <v>12750</v>
      </c>
      <c r="V771" t="s">
        <v>12751</v>
      </c>
      <c r="W771" t="s">
        <v>12752</v>
      </c>
      <c r="X771" t="s">
        <v>12753</v>
      </c>
      <c r="Y771" t="s">
        <v>12754</v>
      </c>
      <c r="Z771" t="s">
        <v>12755</v>
      </c>
      <c r="AA771" t="s">
        <v>12756</v>
      </c>
      <c r="AB771" t="s">
        <v>12757</v>
      </c>
      <c r="AC771" t="s">
        <v>12758</v>
      </c>
      <c r="AD771" t="s">
        <v>12759</v>
      </c>
      <c r="AE771" t="s">
        <v>12760</v>
      </c>
      <c r="AF771" t="s">
        <v>12761</v>
      </c>
      <c r="AG771" t="s">
        <v>12762</v>
      </c>
      <c r="AH771" t="s">
        <v>12763</v>
      </c>
      <c r="AI771" t="s">
        <v>12764</v>
      </c>
      <c r="AJ771" t="s">
        <v>12765</v>
      </c>
      <c r="AK771" t="s">
        <v>12766</v>
      </c>
      <c r="AL771" t="s">
        <v>12767</v>
      </c>
      <c r="AM771" t="s">
        <v>12768</v>
      </c>
      <c r="AN771" t="s">
        <v>12769</v>
      </c>
    </row>
    <row r="772" spans="1:40" x14ac:dyDescent="0.25">
      <c r="A772" t="s">
        <v>12770</v>
      </c>
      <c r="B772" t="s">
        <v>5227</v>
      </c>
      <c r="C772" t="s">
        <v>5228</v>
      </c>
      <c r="D772" t="s">
        <v>5219</v>
      </c>
      <c r="E772" t="s">
        <v>7266</v>
      </c>
      <c r="T772" t="s">
        <v>12771</v>
      </c>
      <c r="U772" t="s">
        <v>12772</v>
      </c>
      <c r="V772" t="s">
        <v>12773</v>
      </c>
      <c r="W772" t="s">
        <v>12774</v>
      </c>
      <c r="X772" t="s">
        <v>12775</v>
      </c>
      <c r="Y772" t="s">
        <v>12776</v>
      </c>
      <c r="Z772" t="s">
        <v>12777</v>
      </c>
      <c r="AA772" t="s">
        <v>12778</v>
      </c>
      <c r="AB772" t="s">
        <v>12779</v>
      </c>
      <c r="AC772" t="s">
        <v>12780</v>
      </c>
      <c r="AD772" t="s">
        <v>12781</v>
      </c>
      <c r="AE772" t="s">
        <v>12782</v>
      </c>
      <c r="AF772" t="s">
        <v>12783</v>
      </c>
      <c r="AG772" t="s">
        <v>12784</v>
      </c>
      <c r="AH772" t="s">
        <v>12785</v>
      </c>
      <c r="AI772" t="s">
        <v>12786</v>
      </c>
      <c r="AJ772" t="s">
        <v>12787</v>
      </c>
      <c r="AK772" t="s">
        <v>12788</v>
      </c>
      <c r="AL772" t="s">
        <v>12789</v>
      </c>
      <c r="AM772" t="s">
        <v>12790</v>
      </c>
      <c r="AN772" t="s">
        <v>12791</v>
      </c>
    </row>
    <row r="773" spans="1:40" x14ac:dyDescent="0.25">
      <c r="A773" t="s">
        <v>12792</v>
      </c>
      <c r="B773" t="s">
        <v>5229</v>
      </c>
      <c r="C773" t="s">
        <v>5230</v>
      </c>
      <c r="D773" t="s">
        <v>5219</v>
      </c>
      <c r="E773" t="s">
        <v>7266</v>
      </c>
      <c r="T773" t="s">
        <v>12793</v>
      </c>
      <c r="U773" t="s">
        <v>12794</v>
      </c>
      <c r="V773" t="s">
        <v>12795</v>
      </c>
      <c r="W773" t="s">
        <v>12796</v>
      </c>
      <c r="X773" t="s">
        <v>12797</v>
      </c>
      <c r="Y773" t="s">
        <v>12798</v>
      </c>
      <c r="Z773" t="s">
        <v>12799</v>
      </c>
      <c r="AA773" t="s">
        <v>12800</v>
      </c>
      <c r="AB773" t="s">
        <v>12801</v>
      </c>
      <c r="AC773" t="s">
        <v>12802</v>
      </c>
      <c r="AD773" t="s">
        <v>12803</v>
      </c>
      <c r="AE773" t="s">
        <v>12804</v>
      </c>
      <c r="AF773" t="s">
        <v>12805</v>
      </c>
      <c r="AG773" t="s">
        <v>12806</v>
      </c>
      <c r="AH773" t="s">
        <v>12807</v>
      </c>
      <c r="AI773" t="s">
        <v>12808</v>
      </c>
      <c r="AJ773" t="s">
        <v>12809</v>
      </c>
      <c r="AK773" t="s">
        <v>12810</v>
      </c>
      <c r="AL773" t="s">
        <v>12811</v>
      </c>
      <c r="AM773" t="s">
        <v>12812</v>
      </c>
      <c r="AN773" t="s">
        <v>12813</v>
      </c>
    </row>
    <row r="774" spans="1:40" x14ac:dyDescent="0.25">
      <c r="A774" t="s">
        <v>12814</v>
      </c>
      <c r="B774" t="s">
        <v>5231</v>
      </c>
      <c r="C774" t="s">
        <v>5232</v>
      </c>
      <c r="D774" t="s">
        <v>5219</v>
      </c>
      <c r="E774" t="s">
        <v>7266</v>
      </c>
      <c r="T774" t="s">
        <v>12815</v>
      </c>
      <c r="U774" t="s">
        <v>12816</v>
      </c>
      <c r="V774" t="s">
        <v>12817</v>
      </c>
      <c r="W774" t="s">
        <v>12818</v>
      </c>
      <c r="X774" t="s">
        <v>12819</v>
      </c>
      <c r="Y774" t="s">
        <v>12820</v>
      </c>
      <c r="Z774" t="s">
        <v>12821</v>
      </c>
      <c r="AA774" t="s">
        <v>12822</v>
      </c>
      <c r="AB774" t="s">
        <v>12823</v>
      </c>
      <c r="AC774" t="s">
        <v>12824</v>
      </c>
      <c r="AD774" t="s">
        <v>12825</v>
      </c>
      <c r="AE774" t="s">
        <v>12826</v>
      </c>
      <c r="AF774" t="s">
        <v>12827</v>
      </c>
      <c r="AG774" t="s">
        <v>12828</v>
      </c>
      <c r="AH774" t="s">
        <v>12829</v>
      </c>
      <c r="AI774" t="s">
        <v>12830</v>
      </c>
      <c r="AJ774" t="s">
        <v>12831</v>
      </c>
      <c r="AK774" t="s">
        <v>12832</v>
      </c>
      <c r="AL774" t="s">
        <v>12833</v>
      </c>
      <c r="AM774" t="s">
        <v>12834</v>
      </c>
      <c r="AN774" t="s">
        <v>12835</v>
      </c>
    </row>
    <row r="775" spans="1:40" x14ac:dyDescent="0.25">
      <c r="A775" t="s">
        <v>12836</v>
      </c>
      <c r="B775" t="s">
        <v>5233</v>
      </c>
      <c r="C775" t="s">
        <v>5234</v>
      </c>
      <c r="D775" t="s">
        <v>5219</v>
      </c>
      <c r="E775" t="s">
        <v>7266</v>
      </c>
      <c r="T775" t="s">
        <v>12837</v>
      </c>
      <c r="U775" t="s">
        <v>12838</v>
      </c>
      <c r="V775" t="s">
        <v>12839</v>
      </c>
      <c r="W775" t="s">
        <v>12840</v>
      </c>
      <c r="X775" t="s">
        <v>12841</v>
      </c>
      <c r="Y775" t="s">
        <v>12842</v>
      </c>
      <c r="Z775" t="s">
        <v>12843</v>
      </c>
      <c r="AA775" t="s">
        <v>12844</v>
      </c>
      <c r="AB775" t="s">
        <v>12845</v>
      </c>
      <c r="AC775" t="s">
        <v>12846</v>
      </c>
      <c r="AD775" t="s">
        <v>12847</v>
      </c>
      <c r="AE775" t="s">
        <v>12848</v>
      </c>
      <c r="AF775" t="s">
        <v>12849</v>
      </c>
      <c r="AG775" t="s">
        <v>12850</v>
      </c>
      <c r="AH775" t="s">
        <v>12851</v>
      </c>
      <c r="AI775" t="s">
        <v>12852</v>
      </c>
      <c r="AJ775" t="s">
        <v>12853</v>
      </c>
      <c r="AK775" t="s">
        <v>12854</v>
      </c>
      <c r="AL775" t="s">
        <v>12855</v>
      </c>
      <c r="AM775" t="s">
        <v>12856</v>
      </c>
      <c r="AN775" t="s">
        <v>12857</v>
      </c>
    </row>
    <row r="776" spans="1:40" x14ac:dyDescent="0.25">
      <c r="A776" t="s">
        <v>12858</v>
      </c>
      <c r="B776" t="s">
        <v>5235</v>
      </c>
      <c r="C776" t="s">
        <v>5236</v>
      </c>
      <c r="D776" t="s">
        <v>5219</v>
      </c>
      <c r="E776" t="s">
        <v>7266</v>
      </c>
      <c r="T776" t="s">
        <v>12859</v>
      </c>
      <c r="U776" t="s">
        <v>12860</v>
      </c>
      <c r="V776" t="s">
        <v>12861</v>
      </c>
      <c r="W776" t="s">
        <v>12862</v>
      </c>
      <c r="X776" t="s">
        <v>12863</v>
      </c>
      <c r="Y776" t="s">
        <v>12864</v>
      </c>
      <c r="Z776" t="s">
        <v>12865</v>
      </c>
      <c r="AA776" t="s">
        <v>12866</v>
      </c>
      <c r="AB776" t="s">
        <v>12867</v>
      </c>
      <c r="AC776" t="s">
        <v>12868</v>
      </c>
      <c r="AD776" t="s">
        <v>12869</v>
      </c>
      <c r="AE776" t="s">
        <v>12870</v>
      </c>
      <c r="AF776" t="s">
        <v>12871</v>
      </c>
      <c r="AG776" t="s">
        <v>12872</v>
      </c>
      <c r="AH776" t="s">
        <v>12873</v>
      </c>
      <c r="AI776" t="s">
        <v>12874</v>
      </c>
      <c r="AJ776" t="s">
        <v>12875</v>
      </c>
      <c r="AK776" t="s">
        <v>12876</v>
      </c>
      <c r="AL776" t="s">
        <v>12877</v>
      </c>
      <c r="AM776" t="s">
        <v>12878</v>
      </c>
      <c r="AN776" t="s">
        <v>12879</v>
      </c>
    </row>
    <row r="777" spans="1:40" x14ac:dyDescent="0.25">
      <c r="A777" t="s">
        <v>12880</v>
      </c>
      <c r="B777" t="s">
        <v>5237</v>
      </c>
      <c r="C777" t="s">
        <v>5238</v>
      </c>
      <c r="D777" t="s">
        <v>5219</v>
      </c>
      <c r="E777" t="s">
        <v>7266</v>
      </c>
      <c r="F777" t="s">
        <v>12881</v>
      </c>
    </row>
    <row r="778" spans="1:40" x14ac:dyDescent="0.25">
      <c r="A778" t="s">
        <v>12882</v>
      </c>
      <c r="B778" t="s">
        <v>5239</v>
      </c>
      <c r="C778" t="s">
        <v>5240</v>
      </c>
      <c r="D778" t="s">
        <v>5219</v>
      </c>
      <c r="E778" t="s">
        <v>7266</v>
      </c>
      <c r="F778" t="s">
        <v>12883</v>
      </c>
    </row>
    <row r="779" spans="1:40" x14ac:dyDescent="0.25">
      <c r="A779" t="s">
        <v>12884</v>
      </c>
      <c r="B779" t="s">
        <v>5241</v>
      </c>
      <c r="C779" t="s">
        <v>5242</v>
      </c>
      <c r="D779" t="s">
        <v>5219</v>
      </c>
      <c r="E779" t="s">
        <v>7266</v>
      </c>
      <c r="F779" t="s">
        <v>12885</v>
      </c>
    </row>
    <row r="780" spans="1:40" x14ac:dyDescent="0.25">
      <c r="A780" t="s">
        <v>12886</v>
      </c>
      <c r="B780" t="s">
        <v>5243</v>
      </c>
      <c r="C780" t="s">
        <v>5244</v>
      </c>
      <c r="D780" t="s">
        <v>5219</v>
      </c>
      <c r="E780" t="s">
        <v>7266</v>
      </c>
      <c r="F780" t="s">
        <v>12887</v>
      </c>
    </row>
    <row r="781" spans="1:40" x14ac:dyDescent="0.25">
      <c r="A781" t="s">
        <v>12888</v>
      </c>
      <c r="B781" t="s">
        <v>5245</v>
      </c>
      <c r="C781" t="s">
        <v>5246</v>
      </c>
      <c r="D781" t="s">
        <v>5219</v>
      </c>
      <c r="E781" t="s">
        <v>7266</v>
      </c>
      <c r="F781" t="s">
        <v>12889</v>
      </c>
    </row>
    <row r="782" spans="1:40" x14ac:dyDescent="0.25">
      <c r="A782" t="s">
        <v>12890</v>
      </c>
      <c r="B782" t="s">
        <v>5247</v>
      </c>
      <c r="C782" t="s">
        <v>5248</v>
      </c>
      <c r="D782" t="s">
        <v>5219</v>
      </c>
      <c r="E782" t="s">
        <v>7266</v>
      </c>
      <c r="F782" t="s">
        <v>12891</v>
      </c>
    </row>
    <row r="783" spans="1:40" x14ac:dyDescent="0.25">
      <c r="A783" t="s">
        <v>12892</v>
      </c>
      <c r="B783" t="s">
        <v>5249</v>
      </c>
      <c r="C783" t="s">
        <v>5250</v>
      </c>
      <c r="D783" t="s">
        <v>5219</v>
      </c>
      <c r="E783" t="s">
        <v>7266</v>
      </c>
      <c r="F783" t="s">
        <v>12893</v>
      </c>
    </row>
    <row r="784" spans="1:40" x14ac:dyDescent="0.25">
      <c r="A784" t="s">
        <v>12894</v>
      </c>
      <c r="B784" t="s">
        <v>5251</v>
      </c>
      <c r="C784" t="s">
        <v>5252</v>
      </c>
      <c r="D784" t="s">
        <v>5219</v>
      </c>
      <c r="E784" t="s">
        <v>7266</v>
      </c>
      <c r="F784" t="s">
        <v>12895</v>
      </c>
    </row>
    <row r="785" spans="1:40" x14ac:dyDescent="0.25">
      <c r="A785" t="s">
        <v>12896</v>
      </c>
      <c r="B785" t="s">
        <v>5253</v>
      </c>
      <c r="C785" t="s">
        <v>5254</v>
      </c>
      <c r="D785" t="s">
        <v>5219</v>
      </c>
      <c r="E785" t="s">
        <v>7266</v>
      </c>
      <c r="F785" t="s">
        <v>12897</v>
      </c>
    </row>
    <row r="786" spans="1:40" x14ac:dyDescent="0.25">
      <c r="A786" t="s">
        <v>12898</v>
      </c>
      <c r="B786" t="s">
        <v>5255</v>
      </c>
      <c r="C786" t="s">
        <v>5256</v>
      </c>
      <c r="D786" t="s">
        <v>5219</v>
      </c>
      <c r="E786" t="s">
        <v>7266</v>
      </c>
      <c r="F786" t="s">
        <v>12899</v>
      </c>
    </row>
    <row r="787" spans="1:40" x14ac:dyDescent="0.25">
      <c r="A787" t="s">
        <v>12900</v>
      </c>
      <c r="B787" t="s">
        <v>5257</v>
      </c>
      <c r="C787" t="s">
        <v>5258</v>
      </c>
      <c r="D787" t="s">
        <v>5219</v>
      </c>
      <c r="E787" t="s">
        <v>7266</v>
      </c>
      <c r="F787" t="s">
        <v>12901</v>
      </c>
    </row>
    <row r="788" spans="1:40" x14ac:dyDescent="0.25">
      <c r="A788" t="s">
        <v>12902</v>
      </c>
      <c r="B788" t="s">
        <v>5259</v>
      </c>
      <c r="C788" t="s">
        <v>5260</v>
      </c>
      <c r="D788" t="s">
        <v>5261</v>
      </c>
      <c r="E788" t="s">
        <v>7266</v>
      </c>
      <c r="F788" t="s">
        <v>12903</v>
      </c>
    </row>
    <row r="789" spans="1:40" x14ac:dyDescent="0.25">
      <c r="A789" t="s">
        <v>12904</v>
      </c>
      <c r="B789" t="s">
        <v>5263</v>
      </c>
      <c r="C789" t="s">
        <v>5264</v>
      </c>
      <c r="D789" t="s">
        <v>5261</v>
      </c>
      <c r="E789" t="s">
        <v>7266</v>
      </c>
      <c r="T789" t="s">
        <v>12905</v>
      </c>
      <c r="U789" t="s">
        <v>12906</v>
      </c>
      <c r="V789" t="s">
        <v>12907</v>
      </c>
      <c r="W789" t="s">
        <v>12908</v>
      </c>
      <c r="X789" t="s">
        <v>12909</v>
      </c>
      <c r="Y789" t="s">
        <v>12910</v>
      </c>
      <c r="Z789" t="s">
        <v>12911</v>
      </c>
      <c r="AA789" t="s">
        <v>12912</v>
      </c>
      <c r="AB789" t="s">
        <v>12913</v>
      </c>
      <c r="AC789" t="s">
        <v>12914</v>
      </c>
      <c r="AD789" t="s">
        <v>12915</v>
      </c>
      <c r="AE789" t="s">
        <v>12916</v>
      </c>
      <c r="AF789" t="s">
        <v>12917</v>
      </c>
      <c r="AG789" t="s">
        <v>12918</v>
      </c>
      <c r="AH789" t="s">
        <v>12919</v>
      </c>
      <c r="AI789" t="s">
        <v>12920</v>
      </c>
      <c r="AJ789" t="s">
        <v>12921</v>
      </c>
      <c r="AK789" t="s">
        <v>12922</v>
      </c>
      <c r="AL789" t="s">
        <v>12923</v>
      </c>
      <c r="AM789" t="s">
        <v>12924</v>
      </c>
      <c r="AN789" t="s">
        <v>12925</v>
      </c>
    </row>
    <row r="790" spans="1:40" x14ac:dyDescent="0.25">
      <c r="A790" t="s">
        <v>12926</v>
      </c>
      <c r="B790" t="s">
        <v>5265</v>
      </c>
      <c r="C790" t="s">
        <v>5266</v>
      </c>
      <c r="D790" t="s">
        <v>5261</v>
      </c>
      <c r="E790" t="s">
        <v>7266</v>
      </c>
      <c r="T790" t="s">
        <v>12927</v>
      </c>
      <c r="U790" t="s">
        <v>12928</v>
      </c>
      <c r="V790" t="s">
        <v>12929</v>
      </c>
      <c r="W790" t="s">
        <v>12930</v>
      </c>
      <c r="X790" t="s">
        <v>12931</v>
      </c>
      <c r="Y790" t="s">
        <v>12932</v>
      </c>
      <c r="Z790" t="s">
        <v>12933</v>
      </c>
      <c r="AA790" t="s">
        <v>12934</v>
      </c>
      <c r="AB790" t="s">
        <v>12935</v>
      </c>
      <c r="AC790" t="s">
        <v>12936</v>
      </c>
      <c r="AD790" t="s">
        <v>12937</v>
      </c>
      <c r="AE790" t="s">
        <v>12938</v>
      </c>
      <c r="AF790" t="s">
        <v>12939</v>
      </c>
      <c r="AG790" t="s">
        <v>12940</v>
      </c>
      <c r="AH790" t="s">
        <v>12941</v>
      </c>
      <c r="AI790" t="s">
        <v>12942</v>
      </c>
      <c r="AJ790" t="s">
        <v>12943</v>
      </c>
      <c r="AK790" t="s">
        <v>12944</v>
      </c>
      <c r="AL790" t="s">
        <v>12945</v>
      </c>
      <c r="AM790" t="s">
        <v>12946</v>
      </c>
      <c r="AN790" t="s">
        <v>12947</v>
      </c>
    </row>
    <row r="791" spans="1:40" x14ac:dyDescent="0.25">
      <c r="A791" t="s">
        <v>12948</v>
      </c>
      <c r="B791" t="s">
        <v>5267</v>
      </c>
      <c r="C791" t="s">
        <v>5268</v>
      </c>
      <c r="D791" t="s">
        <v>5261</v>
      </c>
      <c r="E791" t="s">
        <v>7266</v>
      </c>
      <c r="T791" t="s">
        <v>12949</v>
      </c>
      <c r="U791" t="s">
        <v>12950</v>
      </c>
      <c r="V791" t="s">
        <v>12951</v>
      </c>
      <c r="W791" t="s">
        <v>12952</v>
      </c>
      <c r="X791" t="s">
        <v>12953</v>
      </c>
      <c r="Y791" t="s">
        <v>12954</v>
      </c>
      <c r="Z791" t="s">
        <v>12955</v>
      </c>
      <c r="AA791" t="s">
        <v>12956</v>
      </c>
      <c r="AB791" t="s">
        <v>12957</v>
      </c>
      <c r="AC791" t="s">
        <v>12958</v>
      </c>
      <c r="AD791" t="s">
        <v>12959</v>
      </c>
      <c r="AE791" t="s">
        <v>12960</v>
      </c>
      <c r="AF791" t="s">
        <v>12961</v>
      </c>
      <c r="AG791" t="s">
        <v>12962</v>
      </c>
      <c r="AH791" t="s">
        <v>12963</v>
      </c>
      <c r="AI791" t="s">
        <v>12964</v>
      </c>
      <c r="AJ791" t="s">
        <v>12965</v>
      </c>
      <c r="AK791" t="s">
        <v>12966</v>
      </c>
      <c r="AL791" t="s">
        <v>12967</v>
      </c>
      <c r="AM791" t="s">
        <v>12968</v>
      </c>
      <c r="AN791" t="s">
        <v>12969</v>
      </c>
    </row>
    <row r="792" spans="1:40" x14ac:dyDescent="0.25">
      <c r="A792" t="s">
        <v>12970</v>
      </c>
      <c r="B792" t="s">
        <v>5269</v>
      </c>
      <c r="C792" t="s">
        <v>5270</v>
      </c>
      <c r="D792" t="s">
        <v>5261</v>
      </c>
      <c r="E792" t="s">
        <v>7266</v>
      </c>
      <c r="T792" t="s">
        <v>12971</v>
      </c>
      <c r="U792" t="s">
        <v>12972</v>
      </c>
      <c r="V792" t="s">
        <v>12973</v>
      </c>
      <c r="W792" t="s">
        <v>12974</v>
      </c>
      <c r="X792" t="s">
        <v>12975</v>
      </c>
      <c r="Y792" t="s">
        <v>12976</v>
      </c>
      <c r="Z792" t="s">
        <v>12977</v>
      </c>
      <c r="AA792" t="s">
        <v>12978</v>
      </c>
      <c r="AB792" t="s">
        <v>12979</v>
      </c>
      <c r="AC792" t="s">
        <v>12980</v>
      </c>
      <c r="AD792" t="s">
        <v>12981</v>
      </c>
      <c r="AE792" t="s">
        <v>12982</v>
      </c>
      <c r="AF792" t="s">
        <v>12983</v>
      </c>
      <c r="AG792" t="s">
        <v>12984</v>
      </c>
      <c r="AH792" t="s">
        <v>12985</v>
      </c>
      <c r="AI792" t="s">
        <v>12986</v>
      </c>
      <c r="AJ792" t="s">
        <v>12987</v>
      </c>
      <c r="AK792" t="s">
        <v>12988</v>
      </c>
      <c r="AL792" t="s">
        <v>12989</v>
      </c>
      <c r="AM792" t="s">
        <v>12990</v>
      </c>
      <c r="AN792" t="s">
        <v>12991</v>
      </c>
    </row>
    <row r="793" spans="1:40" x14ac:dyDescent="0.25">
      <c r="A793" t="s">
        <v>12992</v>
      </c>
      <c r="B793" t="s">
        <v>5271</v>
      </c>
      <c r="C793" t="s">
        <v>5272</v>
      </c>
      <c r="D793" t="s">
        <v>5261</v>
      </c>
      <c r="E793" t="s">
        <v>7266</v>
      </c>
      <c r="T793" t="s">
        <v>12993</v>
      </c>
      <c r="U793" t="s">
        <v>12994</v>
      </c>
      <c r="V793" t="s">
        <v>12995</v>
      </c>
      <c r="W793" t="s">
        <v>12996</v>
      </c>
      <c r="X793" t="s">
        <v>12997</v>
      </c>
      <c r="Y793" t="s">
        <v>12998</v>
      </c>
      <c r="Z793" t="s">
        <v>12999</v>
      </c>
      <c r="AA793" t="s">
        <v>13000</v>
      </c>
      <c r="AB793" t="s">
        <v>13001</v>
      </c>
      <c r="AC793" t="s">
        <v>13002</v>
      </c>
      <c r="AD793" t="s">
        <v>13003</v>
      </c>
      <c r="AE793" t="s">
        <v>13004</v>
      </c>
      <c r="AF793" t="s">
        <v>13005</v>
      </c>
      <c r="AG793" t="s">
        <v>13006</v>
      </c>
      <c r="AH793" t="s">
        <v>13007</v>
      </c>
      <c r="AI793" t="s">
        <v>13008</v>
      </c>
      <c r="AJ793" t="s">
        <v>13009</v>
      </c>
      <c r="AK793" t="s">
        <v>13010</v>
      </c>
      <c r="AL793" t="s">
        <v>13011</v>
      </c>
      <c r="AM793" t="s">
        <v>13012</v>
      </c>
      <c r="AN793" t="s">
        <v>13013</v>
      </c>
    </row>
    <row r="794" spans="1:40" x14ac:dyDescent="0.25">
      <c r="A794" t="s">
        <v>13014</v>
      </c>
      <c r="B794" t="s">
        <v>5273</v>
      </c>
      <c r="C794" t="s">
        <v>5274</v>
      </c>
      <c r="D794" t="s">
        <v>5261</v>
      </c>
      <c r="E794" t="s">
        <v>7266</v>
      </c>
      <c r="T794" t="s">
        <v>13015</v>
      </c>
      <c r="U794" t="s">
        <v>13016</v>
      </c>
      <c r="V794" t="s">
        <v>13017</v>
      </c>
      <c r="W794" t="s">
        <v>13018</v>
      </c>
      <c r="X794" t="s">
        <v>13019</v>
      </c>
      <c r="Y794" t="s">
        <v>13020</v>
      </c>
      <c r="Z794" t="s">
        <v>13021</v>
      </c>
      <c r="AA794" t="s">
        <v>13022</v>
      </c>
      <c r="AB794" t="s">
        <v>13023</v>
      </c>
      <c r="AC794" t="s">
        <v>13024</v>
      </c>
      <c r="AD794" t="s">
        <v>13025</v>
      </c>
      <c r="AE794" t="s">
        <v>13026</v>
      </c>
      <c r="AF794" t="s">
        <v>13027</v>
      </c>
      <c r="AG794" t="s">
        <v>13028</v>
      </c>
      <c r="AH794" t="s">
        <v>13029</v>
      </c>
      <c r="AI794" t="s">
        <v>13030</v>
      </c>
      <c r="AJ794" t="s">
        <v>13031</v>
      </c>
      <c r="AK794" t="s">
        <v>13032</v>
      </c>
      <c r="AL794" t="s">
        <v>13033</v>
      </c>
      <c r="AM794" t="s">
        <v>13034</v>
      </c>
      <c r="AN794" t="s">
        <v>13035</v>
      </c>
    </row>
    <row r="795" spans="1:40" x14ac:dyDescent="0.25">
      <c r="A795" t="s">
        <v>13036</v>
      </c>
      <c r="B795" t="s">
        <v>5275</v>
      </c>
      <c r="C795" t="s">
        <v>5276</v>
      </c>
      <c r="D795" t="s">
        <v>5261</v>
      </c>
      <c r="E795" t="s">
        <v>7266</v>
      </c>
      <c r="T795" t="s">
        <v>13037</v>
      </c>
      <c r="U795" t="s">
        <v>13038</v>
      </c>
      <c r="V795" t="s">
        <v>13039</v>
      </c>
      <c r="W795" t="s">
        <v>13040</v>
      </c>
      <c r="X795" t="s">
        <v>13041</v>
      </c>
      <c r="Y795" t="s">
        <v>13042</v>
      </c>
      <c r="Z795" t="s">
        <v>13043</v>
      </c>
      <c r="AA795" t="s">
        <v>13044</v>
      </c>
      <c r="AB795" t="s">
        <v>13045</v>
      </c>
      <c r="AC795" t="s">
        <v>13046</v>
      </c>
      <c r="AD795" t="s">
        <v>13047</v>
      </c>
      <c r="AE795" t="s">
        <v>13048</v>
      </c>
      <c r="AF795" t="s">
        <v>13049</v>
      </c>
      <c r="AG795" t="s">
        <v>13050</v>
      </c>
      <c r="AH795" t="s">
        <v>13051</v>
      </c>
      <c r="AI795" t="s">
        <v>13052</v>
      </c>
      <c r="AJ795" t="s">
        <v>13053</v>
      </c>
      <c r="AK795" t="s">
        <v>13054</v>
      </c>
      <c r="AL795" t="s">
        <v>13055</v>
      </c>
      <c r="AM795" t="s">
        <v>13056</v>
      </c>
      <c r="AN795" t="s">
        <v>13057</v>
      </c>
    </row>
    <row r="796" spans="1:40" x14ac:dyDescent="0.25">
      <c r="A796" t="s">
        <v>13058</v>
      </c>
      <c r="B796" t="s">
        <v>5277</v>
      </c>
      <c r="C796" t="s">
        <v>5278</v>
      </c>
      <c r="D796" t="s">
        <v>5261</v>
      </c>
      <c r="E796" t="s">
        <v>7266</v>
      </c>
      <c r="T796" t="s">
        <v>13059</v>
      </c>
      <c r="U796" t="s">
        <v>13060</v>
      </c>
      <c r="V796" t="s">
        <v>13061</v>
      </c>
      <c r="W796" t="s">
        <v>13062</v>
      </c>
      <c r="X796" t="s">
        <v>13063</v>
      </c>
      <c r="Y796" t="s">
        <v>13064</v>
      </c>
      <c r="Z796" t="s">
        <v>13065</v>
      </c>
      <c r="AA796" t="s">
        <v>13066</v>
      </c>
      <c r="AB796" t="s">
        <v>13067</v>
      </c>
      <c r="AC796" t="s">
        <v>13068</v>
      </c>
      <c r="AD796" t="s">
        <v>13069</v>
      </c>
      <c r="AE796" t="s">
        <v>13070</v>
      </c>
      <c r="AF796" t="s">
        <v>13071</v>
      </c>
      <c r="AG796" t="s">
        <v>13072</v>
      </c>
      <c r="AH796" t="s">
        <v>13073</v>
      </c>
      <c r="AI796" t="s">
        <v>13074</v>
      </c>
      <c r="AJ796" t="s">
        <v>13075</v>
      </c>
      <c r="AK796" t="s">
        <v>13076</v>
      </c>
      <c r="AL796" t="s">
        <v>13077</v>
      </c>
      <c r="AM796" t="s">
        <v>13078</v>
      </c>
      <c r="AN796" t="s">
        <v>13079</v>
      </c>
    </row>
    <row r="797" spans="1:40" x14ac:dyDescent="0.25">
      <c r="A797" t="s">
        <v>13080</v>
      </c>
      <c r="B797" t="s">
        <v>5279</v>
      </c>
      <c r="C797" t="s">
        <v>5280</v>
      </c>
      <c r="D797" t="s">
        <v>5261</v>
      </c>
      <c r="E797" t="s">
        <v>7266</v>
      </c>
      <c r="F797" t="s">
        <v>13081</v>
      </c>
    </row>
    <row r="798" spans="1:40" x14ac:dyDescent="0.25">
      <c r="A798" t="s">
        <v>13082</v>
      </c>
      <c r="B798" t="s">
        <v>5281</v>
      </c>
      <c r="C798" t="s">
        <v>5282</v>
      </c>
      <c r="D798" t="s">
        <v>5261</v>
      </c>
      <c r="E798" t="s">
        <v>7266</v>
      </c>
      <c r="F798" t="s">
        <v>13083</v>
      </c>
    </row>
    <row r="799" spans="1:40" x14ac:dyDescent="0.25">
      <c r="A799" t="s">
        <v>13084</v>
      </c>
      <c r="B799" t="s">
        <v>5283</v>
      </c>
      <c r="C799" t="s">
        <v>5284</v>
      </c>
      <c r="D799" t="s">
        <v>5261</v>
      </c>
      <c r="E799" t="s">
        <v>7266</v>
      </c>
      <c r="F799" t="s">
        <v>13085</v>
      </c>
    </row>
    <row r="800" spans="1:40" x14ac:dyDescent="0.25">
      <c r="A800" t="s">
        <v>13086</v>
      </c>
      <c r="B800" t="s">
        <v>5285</v>
      </c>
      <c r="C800" t="s">
        <v>5286</v>
      </c>
      <c r="D800" t="s">
        <v>5261</v>
      </c>
      <c r="E800" t="s">
        <v>7266</v>
      </c>
      <c r="F800" t="s">
        <v>13087</v>
      </c>
    </row>
    <row r="801" spans="1:40" x14ac:dyDescent="0.25">
      <c r="A801" t="s">
        <v>13088</v>
      </c>
      <c r="B801" t="s">
        <v>5287</v>
      </c>
      <c r="C801" t="s">
        <v>5288</v>
      </c>
      <c r="D801" t="s">
        <v>5261</v>
      </c>
      <c r="E801" t="s">
        <v>7266</v>
      </c>
      <c r="F801" t="s">
        <v>13089</v>
      </c>
    </row>
    <row r="802" spans="1:40" x14ac:dyDescent="0.25">
      <c r="A802" t="s">
        <v>13090</v>
      </c>
      <c r="B802" t="s">
        <v>5289</v>
      </c>
      <c r="C802" t="s">
        <v>5290</v>
      </c>
      <c r="D802" t="s">
        <v>5261</v>
      </c>
      <c r="E802" t="s">
        <v>7266</v>
      </c>
      <c r="F802" t="s">
        <v>13091</v>
      </c>
    </row>
    <row r="803" spans="1:40" x14ac:dyDescent="0.25">
      <c r="A803" t="s">
        <v>13092</v>
      </c>
      <c r="B803" t="s">
        <v>5291</v>
      </c>
      <c r="C803" t="s">
        <v>5292</v>
      </c>
      <c r="D803" t="s">
        <v>5261</v>
      </c>
      <c r="E803" t="s">
        <v>7266</v>
      </c>
      <c r="F803" t="s">
        <v>13093</v>
      </c>
    </row>
    <row r="804" spans="1:40" x14ac:dyDescent="0.25">
      <c r="A804" t="s">
        <v>13094</v>
      </c>
      <c r="B804" t="s">
        <v>5293</v>
      </c>
      <c r="C804" t="s">
        <v>5294</v>
      </c>
      <c r="D804" t="s">
        <v>5261</v>
      </c>
      <c r="E804" t="s">
        <v>7266</v>
      </c>
      <c r="F804" t="s">
        <v>13095</v>
      </c>
    </row>
    <row r="805" spans="1:40" x14ac:dyDescent="0.25">
      <c r="A805" t="s">
        <v>13096</v>
      </c>
      <c r="B805" t="s">
        <v>5295</v>
      </c>
      <c r="C805" t="s">
        <v>5296</v>
      </c>
      <c r="D805" t="s">
        <v>5261</v>
      </c>
      <c r="E805" t="s">
        <v>7266</v>
      </c>
      <c r="F805" t="s">
        <v>13097</v>
      </c>
    </row>
    <row r="806" spans="1:40" x14ac:dyDescent="0.25">
      <c r="A806" t="s">
        <v>13098</v>
      </c>
      <c r="B806" t="s">
        <v>5297</v>
      </c>
      <c r="C806" t="s">
        <v>5298</v>
      </c>
      <c r="D806" t="s">
        <v>5261</v>
      </c>
      <c r="E806" t="s">
        <v>7266</v>
      </c>
      <c r="F806" t="s">
        <v>13099</v>
      </c>
    </row>
    <row r="807" spans="1:40" x14ac:dyDescent="0.25">
      <c r="A807" t="s">
        <v>13100</v>
      </c>
      <c r="B807" t="s">
        <v>5299</v>
      </c>
      <c r="C807" t="s">
        <v>5300</v>
      </c>
      <c r="D807" t="s">
        <v>5261</v>
      </c>
      <c r="E807" t="s">
        <v>7266</v>
      </c>
      <c r="F807" t="s">
        <v>13101</v>
      </c>
    </row>
    <row r="808" spans="1:40" x14ac:dyDescent="0.25">
      <c r="A808" t="s">
        <v>13102</v>
      </c>
      <c r="B808" t="s">
        <v>5301</v>
      </c>
      <c r="C808" t="s">
        <v>5302</v>
      </c>
      <c r="D808" t="s">
        <v>5303</v>
      </c>
      <c r="E808" t="s">
        <v>7266</v>
      </c>
      <c r="F808" t="s">
        <v>13103</v>
      </c>
    </row>
    <row r="809" spans="1:40" x14ac:dyDescent="0.25">
      <c r="A809" t="s">
        <v>13104</v>
      </c>
      <c r="B809" t="s">
        <v>5305</v>
      </c>
      <c r="C809" t="s">
        <v>5306</v>
      </c>
      <c r="D809" t="s">
        <v>5303</v>
      </c>
      <c r="E809" t="s">
        <v>7266</v>
      </c>
      <c r="T809" t="s">
        <v>13105</v>
      </c>
      <c r="U809" t="s">
        <v>13106</v>
      </c>
      <c r="V809" t="s">
        <v>13107</v>
      </c>
      <c r="W809" t="s">
        <v>13108</v>
      </c>
      <c r="X809" t="s">
        <v>13109</v>
      </c>
      <c r="Y809" t="s">
        <v>13110</v>
      </c>
      <c r="Z809" t="s">
        <v>13111</v>
      </c>
      <c r="AA809" t="s">
        <v>13112</v>
      </c>
      <c r="AB809" t="s">
        <v>13113</v>
      </c>
      <c r="AC809" t="s">
        <v>13114</v>
      </c>
      <c r="AD809" t="s">
        <v>13115</v>
      </c>
      <c r="AE809" t="s">
        <v>13116</v>
      </c>
      <c r="AF809" t="s">
        <v>13117</v>
      </c>
      <c r="AG809" t="s">
        <v>13118</v>
      </c>
      <c r="AH809" t="s">
        <v>13119</v>
      </c>
      <c r="AI809" t="s">
        <v>13120</v>
      </c>
      <c r="AJ809" t="s">
        <v>13121</v>
      </c>
      <c r="AK809" t="s">
        <v>13122</v>
      </c>
      <c r="AL809" t="s">
        <v>13123</v>
      </c>
      <c r="AM809" t="s">
        <v>13124</v>
      </c>
      <c r="AN809" t="s">
        <v>13125</v>
      </c>
    </row>
    <row r="810" spans="1:40" x14ac:dyDescent="0.25">
      <c r="A810" t="s">
        <v>13126</v>
      </c>
      <c r="B810" t="s">
        <v>5307</v>
      </c>
      <c r="C810" t="s">
        <v>5308</v>
      </c>
      <c r="D810" t="s">
        <v>5303</v>
      </c>
      <c r="E810" t="s">
        <v>7266</v>
      </c>
      <c r="T810" t="s">
        <v>13127</v>
      </c>
      <c r="U810" t="s">
        <v>13128</v>
      </c>
      <c r="V810" t="s">
        <v>13129</v>
      </c>
      <c r="W810" t="s">
        <v>13130</v>
      </c>
      <c r="X810" t="s">
        <v>13131</v>
      </c>
      <c r="Y810" t="s">
        <v>13132</v>
      </c>
      <c r="Z810" t="s">
        <v>13133</v>
      </c>
      <c r="AA810" t="s">
        <v>13134</v>
      </c>
      <c r="AB810" t="s">
        <v>13135</v>
      </c>
      <c r="AC810" t="s">
        <v>13136</v>
      </c>
      <c r="AD810" t="s">
        <v>13137</v>
      </c>
      <c r="AE810" t="s">
        <v>13138</v>
      </c>
      <c r="AF810" t="s">
        <v>13139</v>
      </c>
      <c r="AG810" t="s">
        <v>13140</v>
      </c>
      <c r="AH810" t="s">
        <v>13141</v>
      </c>
      <c r="AI810" t="s">
        <v>13142</v>
      </c>
      <c r="AJ810" t="s">
        <v>13143</v>
      </c>
      <c r="AK810" t="s">
        <v>13144</v>
      </c>
      <c r="AL810" t="s">
        <v>13145</v>
      </c>
      <c r="AM810" t="s">
        <v>13146</v>
      </c>
      <c r="AN810" t="s">
        <v>13147</v>
      </c>
    </row>
    <row r="811" spans="1:40" x14ac:dyDescent="0.25">
      <c r="A811" t="s">
        <v>13148</v>
      </c>
      <c r="B811" t="s">
        <v>5309</v>
      </c>
      <c r="C811" t="s">
        <v>5310</v>
      </c>
      <c r="D811" t="s">
        <v>5303</v>
      </c>
      <c r="E811" t="s">
        <v>7266</v>
      </c>
      <c r="T811" t="s">
        <v>13149</v>
      </c>
      <c r="U811" t="s">
        <v>13150</v>
      </c>
      <c r="V811" t="s">
        <v>13151</v>
      </c>
      <c r="W811" t="s">
        <v>13152</v>
      </c>
      <c r="X811" t="s">
        <v>13153</v>
      </c>
      <c r="Y811" t="s">
        <v>13154</v>
      </c>
      <c r="Z811" t="s">
        <v>13155</v>
      </c>
      <c r="AA811" t="s">
        <v>13156</v>
      </c>
      <c r="AB811" t="s">
        <v>13157</v>
      </c>
      <c r="AC811" t="s">
        <v>13158</v>
      </c>
      <c r="AD811" t="s">
        <v>13159</v>
      </c>
      <c r="AE811" t="s">
        <v>13160</v>
      </c>
      <c r="AF811" t="s">
        <v>13161</v>
      </c>
      <c r="AG811" t="s">
        <v>13162</v>
      </c>
      <c r="AH811" t="s">
        <v>13163</v>
      </c>
      <c r="AI811" t="s">
        <v>13164</v>
      </c>
      <c r="AJ811" t="s">
        <v>13165</v>
      </c>
      <c r="AK811" t="s">
        <v>13166</v>
      </c>
      <c r="AL811" t="s">
        <v>13167</v>
      </c>
      <c r="AM811" t="s">
        <v>13168</v>
      </c>
      <c r="AN811" t="s">
        <v>13169</v>
      </c>
    </row>
    <row r="812" spans="1:40" x14ac:dyDescent="0.25">
      <c r="A812" t="s">
        <v>13170</v>
      </c>
      <c r="B812" t="s">
        <v>5311</v>
      </c>
      <c r="C812" t="s">
        <v>5312</v>
      </c>
      <c r="D812" t="s">
        <v>5303</v>
      </c>
      <c r="E812" t="s">
        <v>7266</v>
      </c>
      <c r="T812" t="s">
        <v>13171</v>
      </c>
      <c r="U812" t="s">
        <v>13172</v>
      </c>
      <c r="V812" t="s">
        <v>13173</v>
      </c>
      <c r="W812" t="s">
        <v>13174</v>
      </c>
      <c r="X812" t="s">
        <v>13175</v>
      </c>
      <c r="Y812" t="s">
        <v>13176</v>
      </c>
      <c r="Z812" t="s">
        <v>13177</v>
      </c>
      <c r="AA812" t="s">
        <v>13178</v>
      </c>
      <c r="AB812" t="s">
        <v>13179</v>
      </c>
      <c r="AC812" t="s">
        <v>13180</v>
      </c>
      <c r="AD812" t="s">
        <v>13181</v>
      </c>
      <c r="AE812" t="s">
        <v>13182</v>
      </c>
      <c r="AF812" t="s">
        <v>13183</v>
      </c>
      <c r="AG812" t="s">
        <v>13184</v>
      </c>
      <c r="AH812" t="s">
        <v>13185</v>
      </c>
      <c r="AI812" t="s">
        <v>13186</v>
      </c>
      <c r="AJ812" t="s">
        <v>13187</v>
      </c>
      <c r="AK812" t="s">
        <v>13188</v>
      </c>
      <c r="AL812" t="s">
        <v>13189</v>
      </c>
      <c r="AM812" t="s">
        <v>13190</v>
      </c>
      <c r="AN812" t="s">
        <v>13191</v>
      </c>
    </row>
    <row r="813" spans="1:40" x14ac:dyDescent="0.25">
      <c r="A813" t="s">
        <v>13192</v>
      </c>
      <c r="B813" t="s">
        <v>5313</v>
      </c>
      <c r="C813" t="s">
        <v>5314</v>
      </c>
      <c r="D813" t="s">
        <v>5303</v>
      </c>
      <c r="E813" t="s">
        <v>7266</v>
      </c>
      <c r="T813" t="s">
        <v>13193</v>
      </c>
      <c r="U813" t="s">
        <v>13194</v>
      </c>
      <c r="V813" t="s">
        <v>13195</v>
      </c>
      <c r="W813" t="s">
        <v>13196</v>
      </c>
      <c r="X813" t="s">
        <v>13197</v>
      </c>
      <c r="Y813" t="s">
        <v>13198</v>
      </c>
      <c r="Z813" t="s">
        <v>13199</v>
      </c>
      <c r="AA813" t="s">
        <v>13200</v>
      </c>
      <c r="AB813" t="s">
        <v>13201</v>
      </c>
      <c r="AC813" t="s">
        <v>13202</v>
      </c>
      <c r="AD813" t="s">
        <v>13203</v>
      </c>
      <c r="AE813" t="s">
        <v>13204</v>
      </c>
      <c r="AF813" t="s">
        <v>13205</v>
      </c>
      <c r="AG813" t="s">
        <v>13206</v>
      </c>
      <c r="AH813" t="s">
        <v>13207</v>
      </c>
      <c r="AI813" t="s">
        <v>13208</v>
      </c>
      <c r="AJ813" t="s">
        <v>13209</v>
      </c>
      <c r="AK813" t="s">
        <v>13210</v>
      </c>
      <c r="AL813" t="s">
        <v>13211</v>
      </c>
      <c r="AM813" t="s">
        <v>13212</v>
      </c>
      <c r="AN813" t="s">
        <v>13213</v>
      </c>
    </row>
    <row r="814" spans="1:40" x14ac:dyDescent="0.25">
      <c r="A814" t="s">
        <v>13214</v>
      </c>
      <c r="B814" t="s">
        <v>5315</v>
      </c>
      <c r="C814" t="s">
        <v>5316</v>
      </c>
      <c r="D814" t="s">
        <v>5303</v>
      </c>
      <c r="E814" t="s">
        <v>7266</v>
      </c>
      <c r="T814" t="s">
        <v>13215</v>
      </c>
      <c r="U814" t="s">
        <v>13216</v>
      </c>
      <c r="V814" t="s">
        <v>13217</v>
      </c>
      <c r="W814" t="s">
        <v>13218</v>
      </c>
      <c r="X814" t="s">
        <v>13219</v>
      </c>
      <c r="Y814" t="s">
        <v>13220</v>
      </c>
      <c r="Z814" t="s">
        <v>13221</v>
      </c>
      <c r="AA814" t="s">
        <v>13222</v>
      </c>
      <c r="AB814" t="s">
        <v>13223</v>
      </c>
      <c r="AC814" t="s">
        <v>13224</v>
      </c>
      <c r="AD814" t="s">
        <v>13225</v>
      </c>
      <c r="AE814" t="s">
        <v>13226</v>
      </c>
      <c r="AF814" t="s">
        <v>13227</v>
      </c>
      <c r="AG814" t="s">
        <v>13228</v>
      </c>
      <c r="AH814" t="s">
        <v>13229</v>
      </c>
      <c r="AI814" t="s">
        <v>13230</v>
      </c>
      <c r="AJ814" t="s">
        <v>13231</v>
      </c>
      <c r="AK814" t="s">
        <v>13232</v>
      </c>
      <c r="AL814" t="s">
        <v>13233</v>
      </c>
      <c r="AM814" t="s">
        <v>13234</v>
      </c>
      <c r="AN814" t="s">
        <v>13235</v>
      </c>
    </row>
    <row r="815" spans="1:40" x14ac:dyDescent="0.25">
      <c r="A815" t="s">
        <v>13236</v>
      </c>
      <c r="B815" t="s">
        <v>5317</v>
      </c>
      <c r="C815" t="s">
        <v>5318</v>
      </c>
      <c r="D815" t="s">
        <v>5303</v>
      </c>
      <c r="E815" t="s">
        <v>7266</v>
      </c>
      <c r="T815" t="s">
        <v>13237</v>
      </c>
      <c r="U815" t="s">
        <v>13238</v>
      </c>
      <c r="V815" t="s">
        <v>13239</v>
      </c>
      <c r="W815" t="s">
        <v>13240</v>
      </c>
      <c r="X815" t="s">
        <v>13241</v>
      </c>
      <c r="Y815" t="s">
        <v>13242</v>
      </c>
      <c r="Z815" t="s">
        <v>13243</v>
      </c>
      <c r="AA815" t="s">
        <v>13244</v>
      </c>
      <c r="AB815" t="s">
        <v>13245</v>
      </c>
      <c r="AC815" t="s">
        <v>13246</v>
      </c>
      <c r="AD815" t="s">
        <v>13247</v>
      </c>
      <c r="AE815" t="s">
        <v>13248</v>
      </c>
      <c r="AF815" t="s">
        <v>13249</v>
      </c>
      <c r="AG815" t="s">
        <v>13250</v>
      </c>
      <c r="AH815" t="s">
        <v>13251</v>
      </c>
      <c r="AI815" t="s">
        <v>13252</v>
      </c>
      <c r="AJ815" t="s">
        <v>13253</v>
      </c>
      <c r="AK815" t="s">
        <v>13254</v>
      </c>
      <c r="AL815" t="s">
        <v>13255</v>
      </c>
      <c r="AM815" t="s">
        <v>13256</v>
      </c>
      <c r="AN815" t="s">
        <v>13257</v>
      </c>
    </row>
    <row r="816" spans="1:40" x14ac:dyDescent="0.25">
      <c r="A816" t="s">
        <v>13258</v>
      </c>
      <c r="B816" t="s">
        <v>5319</v>
      </c>
      <c r="C816" t="s">
        <v>5320</v>
      </c>
      <c r="D816" t="s">
        <v>5303</v>
      </c>
      <c r="E816" t="s">
        <v>7266</v>
      </c>
      <c r="T816" t="s">
        <v>13259</v>
      </c>
      <c r="U816" t="s">
        <v>13260</v>
      </c>
      <c r="V816" t="s">
        <v>13261</v>
      </c>
      <c r="W816" t="s">
        <v>13262</v>
      </c>
      <c r="X816" t="s">
        <v>13263</v>
      </c>
      <c r="Y816" t="s">
        <v>13264</v>
      </c>
      <c r="Z816" t="s">
        <v>13265</v>
      </c>
      <c r="AA816" t="s">
        <v>13266</v>
      </c>
      <c r="AB816" t="s">
        <v>13267</v>
      </c>
      <c r="AC816" t="s">
        <v>13268</v>
      </c>
      <c r="AD816" t="s">
        <v>13269</v>
      </c>
      <c r="AE816" t="s">
        <v>13270</v>
      </c>
      <c r="AF816" t="s">
        <v>13271</v>
      </c>
      <c r="AG816" t="s">
        <v>13272</v>
      </c>
      <c r="AH816" t="s">
        <v>13273</v>
      </c>
      <c r="AI816" t="s">
        <v>13274</v>
      </c>
      <c r="AJ816" t="s">
        <v>13275</v>
      </c>
      <c r="AK816" t="s">
        <v>13276</v>
      </c>
      <c r="AL816" t="s">
        <v>13277</v>
      </c>
      <c r="AM816" t="s">
        <v>13278</v>
      </c>
      <c r="AN816" t="s">
        <v>13279</v>
      </c>
    </row>
    <row r="817" spans="1:40" x14ac:dyDescent="0.25">
      <c r="A817" t="s">
        <v>13280</v>
      </c>
      <c r="B817" t="s">
        <v>5321</v>
      </c>
      <c r="C817" t="s">
        <v>5322</v>
      </c>
      <c r="D817" t="s">
        <v>5303</v>
      </c>
      <c r="E817" t="s">
        <v>7266</v>
      </c>
      <c r="F817" t="s">
        <v>13281</v>
      </c>
    </row>
    <row r="818" spans="1:40" x14ac:dyDescent="0.25">
      <c r="A818" t="s">
        <v>13282</v>
      </c>
      <c r="B818" t="s">
        <v>5323</v>
      </c>
      <c r="C818" t="s">
        <v>5324</v>
      </c>
      <c r="D818" t="s">
        <v>5303</v>
      </c>
      <c r="E818" t="s">
        <v>7266</v>
      </c>
      <c r="F818" t="s">
        <v>13283</v>
      </c>
    </row>
    <row r="819" spans="1:40" x14ac:dyDescent="0.25">
      <c r="A819" t="s">
        <v>13284</v>
      </c>
      <c r="B819" t="s">
        <v>5325</v>
      </c>
      <c r="C819" t="s">
        <v>5326</v>
      </c>
      <c r="D819" t="s">
        <v>5303</v>
      </c>
      <c r="E819" t="s">
        <v>7266</v>
      </c>
      <c r="F819" t="s">
        <v>13285</v>
      </c>
    </row>
    <row r="820" spans="1:40" x14ac:dyDescent="0.25">
      <c r="A820" t="s">
        <v>13286</v>
      </c>
      <c r="B820" t="s">
        <v>5327</v>
      </c>
      <c r="C820" t="s">
        <v>5328</v>
      </c>
      <c r="D820" t="s">
        <v>5303</v>
      </c>
      <c r="E820" t="s">
        <v>7266</v>
      </c>
      <c r="F820" t="s">
        <v>13287</v>
      </c>
    </row>
    <row r="821" spans="1:40" x14ac:dyDescent="0.25">
      <c r="A821" t="s">
        <v>13288</v>
      </c>
      <c r="B821" t="s">
        <v>5329</v>
      </c>
      <c r="C821" t="s">
        <v>5330</v>
      </c>
      <c r="D821" t="s">
        <v>5303</v>
      </c>
      <c r="E821" t="s">
        <v>7266</v>
      </c>
      <c r="F821" t="s">
        <v>13289</v>
      </c>
    </row>
    <row r="822" spans="1:40" x14ac:dyDescent="0.25">
      <c r="A822" t="s">
        <v>13290</v>
      </c>
      <c r="B822" t="s">
        <v>5331</v>
      </c>
      <c r="C822" t="s">
        <v>5332</v>
      </c>
      <c r="D822" t="s">
        <v>5303</v>
      </c>
      <c r="E822" t="s">
        <v>7266</v>
      </c>
      <c r="F822" t="s">
        <v>13291</v>
      </c>
    </row>
    <row r="823" spans="1:40" x14ac:dyDescent="0.25">
      <c r="A823" t="s">
        <v>13292</v>
      </c>
      <c r="B823" t="s">
        <v>5333</v>
      </c>
      <c r="C823" t="s">
        <v>5334</v>
      </c>
      <c r="D823" t="s">
        <v>5303</v>
      </c>
      <c r="E823" t="s">
        <v>7266</v>
      </c>
      <c r="F823" t="s">
        <v>13293</v>
      </c>
    </row>
    <row r="824" spans="1:40" x14ac:dyDescent="0.25">
      <c r="A824" t="s">
        <v>13294</v>
      </c>
      <c r="B824" t="s">
        <v>5335</v>
      </c>
      <c r="C824" t="s">
        <v>5336</v>
      </c>
      <c r="D824" t="s">
        <v>5303</v>
      </c>
      <c r="E824" t="s">
        <v>7266</v>
      </c>
      <c r="F824" t="s">
        <v>13295</v>
      </c>
    </row>
    <row r="825" spans="1:40" x14ac:dyDescent="0.25">
      <c r="A825" t="s">
        <v>13296</v>
      </c>
      <c r="B825" t="s">
        <v>5337</v>
      </c>
      <c r="C825" t="s">
        <v>5338</v>
      </c>
      <c r="D825" t="s">
        <v>5303</v>
      </c>
      <c r="E825" t="s">
        <v>7266</v>
      </c>
      <c r="F825" t="s">
        <v>13297</v>
      </c>
    </row>
    <row r="826" spans="1:40" x14ac:dyDescent="0.25">
      <c r="A826" t="s">
        <v>13298</v>
      </c>
      <c r="B826" t="s">
        <v>5339</v>
      </c>
      <c r="C826" t="s">
        <v>5340</v>
      </c>
      <c r="D826" t="s">
        <v>5303</v>
      </c>
      <c r="E826" t="s">
        <v>7266</v>
      </c>
      <c r="F826" t="s">
        <v>13299</v>
      </c>
    </row>
    <row r="827" spans="1:40" x14ac:dyDescent="0.25">
      <c r="A827" t="s">
        <v>13300</v>
      </c>
      <c r="B827" t="s">
        <v>5341</v>
      </c>
      <c r="C827" t="s">
        <v>5342</v>
      </c>
      <c r="D827" t="s">
        <v>5303</v>
      </c>
      <c r="E827" t="s">
        <v>7266</v>
      </c>
      <c r="F827" t="s">
        <v>13301</v>
      </c>
    </row>
    <row r="828" spans="1:40" x14ac:dyDescent="0.25">
      <c r="A828" t="s">
        <v>13302</v>
      </c>
      <c r="B828" t="s">
        <v>5343</v>
      </c>
      <c r="C828" t="s">
        <v>5344</v>
      </c>
      <c r="D828" t="s">
        <v>5345</v>
      </c>
      <c r="E828" t="s">
        <v>7266</v>
      </c>
      <c r="F828" t="s">
        <v>13303</v>
      </c>
    </row>
    <row r="829" spans="1:40" x14ac:dyDescent="0.25">
      <c r="A829" t="s">
        <v>13304</v>
      </c>
      <c r="B829" t="s">
        <v>5347</v>
      </c>
      <c r="C829" t="s">
        <v>5348</v>
      </c>
      <c r="D829" t="s">
        <v>5345</v>
      </c>
      <c r="E829" t="s">
        <v>7266</v>
      </c>
      <c r="T829" t="s">
        <v>13305</v>
      </c>
      <c r="U829" t="s">
        <v>13306</v>
      </c>
      <c r="V829" t="s">
        <v>13307</v>
      </c>
      <c r="W829" t="s">
        <v>13308</v>
      </c>
      <c r="X829" t="s">
        <v>13309</v>
      </c>
      <c r="Y829" t="s">
        <v>13310</v>
      </c>
      <c r="Z829" t="s">
        <v>13311</v>
      </c>
      <c r="AA829" t="s">
        <v>13312</v>
      </c>
      <c r="AB829" t="s">
        <v>13313</v>
      </c>
      <c r="AC829" t="s">
        <v>13314</v>
      </c>
      <c r="AD829" t="s">
        <v>13315</v>
      </c>
      <c r="AE829" t="s">
        <v>13316</v>
      </c>
      <c r="AF829" t="s">
        <v>13317</v>
      </c>
      <c r="AG829" t="s">
        <v>13318</v>
      </c>
      <c r="AH829" t="s">
        <v>13319</v>
      </c>
      <c r="AI829" t="s">
        <v>13320</v>
      </c>
      <c r="AJ829" t="s">
        <v>13321</v>
      </c>
      <c r="AK829" t="s">
        <v>13322</v>
      </c>
      <c r="AL829" t="s">
        <v>13323</v>
      </c>
      <c r="AM829" t="s">
        <v>13324</v>
      </c>
      <c r="AN829" t="s">
        <v>13325</v>
      </c>
    </row>
    <row r="830" spans="1:40" x14ac:dyDescent="0.25">
      <c r="A830" t="s">
        <v>13326</v>
      </c>
      <c r="B830" t="s">
        <v>5349</v>
      </c>
      <c r="C830" t="s">
        <v>5350</v>
      </c>
      <c r="D830" t="s">
        <v>5345</v>
      </c>
      <c r="E830" t="s">
        <v>7266</v>
      </c>
      <c r="T830" t="s">
        <v>13327</v>
      </c>
      <c r="U830" t="s">
        <v>13328</v>
      </c>
      <c r="V830" t="s">
        <v>13329</v>
      </c>
      <c r="W830" t="s">
        <v>13330</v>
      </c>
      <c r="X830" t="s">
        <v>13331</v>
      </c>
      <c r="Y830" t="s">
        <v>13332</v>
      </c>
      <c r="Z830" t="s">
        <v>13333</v>
      </c>
      <c r="AA830" t="s">
        <v>13334</v>
      </c>
      <c r="AB830" t="s">
        <v>13335</v>
      </c>
      <c r="AC830" t="s">
        <v>13336</v>
      </c>
      <c r="AD830" t="s">
        <v>13337</v>
      </c>
      <c r="AE830" t="s">
        <v>13338</v>
      </c>
      <c r="AF830" t="s">
        <v>13339</v>
      </c>
      <c r="AG830" t="s">
        <v>13340</v>
      </c>
      <c r="AH830" t="s">
        <v>13341</v>
      </c>
      <c r="AI830" t="s">
        <v>13342</v>
      </c>
      <c r="AJ830" t="s">
        <v>13343</v>
      </c>
      <c r="AK830" t="s">
        <v>13344</v>
      </c>
      <c r="AL830" t="s">
        <v>13345</v>
      </c>
      <c r="AM830" t="s">
        <v>13346</v>
      </c>
      <c r="AN830" t="s">
        <v>13347</v>
      </c>
    </row>
    <row r="831" spans="1:40" x14ac:dyDescent="0.25">
      <c r="A831" t="s">
        <v>13348</v>
      </c>
      <c r="B831" t="s">
        <v>5351</v>
      </c>
      <c r="C831" t="s">
        <v>5352</v>
      </c>
      <c r="D831" t="s">
        <v>5345</v>
      </c>
      <c r="E831" t="s">
        <v>7266</v>
      </c>
      <c r="T831" t="s">
        <v>13349</v>
      </c>
      <c r="U831" t="s">
        <v>13350</v>
      </c>
      <c r="V831" t="s">
        <v>13351</v>
      </c>
      <c r="W831" t="s">
        <v>13352</v>
      </c>
      <c r="X831" t="s">
        <v>13353</v>
      </c>
      <c r="Y831" t="s">
        <v>13354</v>
      </c>
      <c r="Z831" t="s">
        <v>13355</v>
      </c>
      <c r="AA831" t="s">
        <v>13356</v>
      </c>
      <c r="AB831" t="s">
        <v>13357</v>
      </c>
      <c r="AC831" t="s">
        <v>13358</v>
      </c>
      <c r="AD831" t="s">
        <v>13359</v>
      </c>
      <c r="AE831" t="s">
        <v>13360</v>
      </c>
      <c r="AF831" t="s">
        <v>13361</v>
      </c>
      <c r="AG831" t="s">
        <v>13362</v>
      </c>
      <c r="AH831" t="s">
        <v>13363</v>
      </c>
      <c r="AI831" t="s">
        <v>13364</v>
      </c>
      <c r="AJ831" t="s">
        <v>13365</v>
      </c>
      <c r="AK831" t="s">
        <v>13366</v>
      </c>
      <c r="AL831" t="s">
        <v>13367</v>
      </c>
      <c r="AM831" t="s">
        <v>13368</v>
      </c>
      <c r="AN831" t="s">
        <v>13369</v>
      </c>
    </row>
    <row r="832" spans="1:40" x14ac:dyDescent="0.25">
      <c r="A832" t="s">
        <v>13370</v>
      </c>
      <c r="B832" t="s">
        <v>5353</v>
      </c>
      <c r="C832" t="s">
        <v>5354</v>
      </c>
      <c r="D832" t="s">
        <v>5345</v>
      </c>
      <c r="E832" t="s">
        <v>7266</v>
      </c>
      <c r="T832" t="s">
        <v>13371</v>
      </c>
      <c r="U832" t="s">
        <v>13372</v>
      </c>
      <c r="V832" t="s">
        <v>13373</v>
      </c>
      <c r="W832" t="s">
        <v>13374</v>
      </c>
      <c r="X832" t="s">
        <v>13375</v>
      </c>
      <c r="Y832" t="s">
        <v>13376</v>
      </c>
      <c r="Z832" t="s">
        <v>13377</v>
      </c>
      <c r="AA832" t="s">
        <v>13378</v>
      </c>
      <c r="AB832" t="s">
        <v>13379</v>
      </c>
      <c r="AC832" t="s">
        <v>13380</v>
      </c>
      <c r="AD832" t="s">
        <v>13381</v>
      </c>
      <c r="AE832" t="s">
        <v>13382</v>
      </c>
      <c r="AF832" t="s">
        <v>13383</v>
      </c>
      <c r="AG832" t="s">
        <v>13384</v>
      </c>
      <c r="AH832" t="s">
        <v>13385</v>
      </c>
      <c r="AI832" t="s">
        <v>13386</v>
      </c>
      <c r="AJ832" t="s">
        <v>13387</v>
      </c>
      <c r="AK832" t="s">
        <v>13388</v>
      </c>
      <c r="AL832" t="s">
        <v>13389</v>
      </c>
      <c r="AM832" t="s">
        <v>13390</v>
      </c>
      <c r="AN832" t="s">
        <v>13391</v>
      </c>
    </row>
    <row r="833" spans="1:40" x14ac:dyDescent="0.25">
      <c r="A833" t="s">
        <v>13392</v>
      </c>
      <c r="B833" t="s">
        <v>5355</v>
      </c>
      <c r="C833" t="s">
        <v>5356</v>
      </c>
      <c r="D833" t="s">
        <v>5345</v>
      </c>
      <c r="E833" t="s">
        <v>7266</v>
      </c>
      <c r="T833" t="s">
        <v>13393</v>
      </c>
      <c r="U833" t="s">
        <v>13394</v>
      </c>
      <c r="V833" t="s">
        <v>13395</v>
      </c>
      <c r="W833" t="s">
        <v>13396</v>
      </c>
      <c r="X833" t="s">
        <v>13397</v>
      </c>
      <c r="Y833" t="s">
        <v>13398</v>
      </c>
      <c r="Z833" t="s">
        <v>13399</v>
      </c>
      <c r="AA833" t="s">
        <v>13400</v>
      </c>
      <c r="AB833" t="s">
        <v>13401</v>
      </c>
      <c r="AC833" t="s">
        <v>13402</v>
      </c>
      <c r="AD833" t="s">
        <v>13403</v>
      </c>
      <c r="AE833" t="s">
        <v>13404</v>
      </c>
      <c r="AF833" t="s">
        <v>13405</v>
      </c>
      <c r="AG833" t="s">
        <v>13406</v>
      </c>
      <c r="AH833" t="s">
        <v>13407</v>
      </c>
      <c r="AI833" t="s">
        <v>13408</v>
      </c>
      <c r="AJ833" t="s">
        <v>13409</v>
      </c>
      <c r="AK833" t="s">
        <v>13410</v>
      </c>
      <c r="AL833" t="s">
        <v>13411</v>
      </c>
      <c r="AM833" t="s">
        <v>13412</v>
      </c>
      <c r="AN833" t="s">
        <v>13413</v>
      </c>
    </row>
    <row r="834" spans="1:40" x14ac:dyDescent="0.25">
      <c r="A834" t="s">
        <v>13414</v>
      </c>
      <c r="B834" t="s">
        <v>5357</v>
      </c>
      <c r="C834" t="s">
        <v>5358</v>
      </c>
      <c r="D834" t="s">
        <v>5345</v>
      </c>
      <c r="E834" t="s">
        <v>7266</v>
      </c>
      <c r="T834" t="s">
        <v>13415</v>
      </c>
      <c r="U834" t="s">
        <v>13416</v>
      </c>
      <c r="V834" t="s">
        <v>13417</v>
      </c>
      <c r="W834" t="s">
        <v>13418</v>
      </c>
      <c r="X834" t="s">
        <v>13419</v>
      </c>
      <c r="Y834" t="s">
        <v>13420</v>
      </c>
      <c r="Z834" t="s">
        <v>13421</v>
      </c>
      <c r="AA834" t="s">
        <v>13422</v>
      </c>
      <c r="AB834" t="s">
        <v>13423</v>
      </c>
      <c r="AC834" t="s">
        <v>13424</v>
      </c>
      <c r="AD834" t="s">
        <v>13425</v>
      </c>
      <c r="AE834" t="s">
        <v>13426</v>
      </c>
      <c r="AF834" t="s">
        <v>13427</v>
      </c>
      <c r="AG834" t="s">
        <v>13428</v>
      </c>
      <c r="AH834" t="s">
        <v>13429</v>
      </c>
      <c r="AI834" t="s">
        <v>13430</v>
      </c>
      <c r="AJ834" t="s">
        <v>13431</v>
      </c>
      <c r="AK834" t="s">
        <v>13432</v>
      </c>
      <c r="AL834" t="s">
        <v>13433</v>
      </c>
      <c r="AM834" t="s">
        <v>13434</v>
      </c>
      <c r="AN834" t="s">
        <v>13435</v>
      </c>
    </row>
    <row r="835" spans="1:40" x14ac:dyDescent="0.25">
      <c r="A835" t="s">
        <v>13436</v>
      </c>
      <c r="B835" t="s">
        <v>5359</v>
      </c>
      <c r="C835" t="s">
        <v>5360</v>
      </c>
      <c r="D835" t="s">
        <v>5345</v>
      </c>
      <c r="E835" t="s">
        <v>7266</v>
      </c>
      <c r="T835" t="s">
        <v>13437</v>
      </c>
      <c r="U835" t="s">
        <v>13438</v>
      </c>
      <c r="V835" t="s">
        <v>13439</v>
      </c>
      <c r="W835" t="s">
        <v>13440</v>
      </c>
      <c r="X835" t="s">
        <v>13441</v>
      </c>
      <c r="Y835" t="s">
        <v>13442</v>
      </c>
      <c r="Z835" t="s">
        <v>13443</v>
      </c>
      <c r="AA835" t="s">
        <v>13444</v>
      </c>
      <c r="AB835" t="s">
        <v>13445</v>
      </c>
      <c r="AC835" t="s">
        <v>13446</v>
      </c>
      <c r="AD835" t="s">
        <v>13447</v>
      </c>
      <c r="AE835" t="s">
        <v>13448</v>
      </c>
      <c r="AF835" t="s">
        <v>13449</v>
      </c>
      <c r="AG835" t="s">
        <v>13450</v>
      </c>
      <c r="AH835" t="s">
        <v>13451</v>
      </c>
      <c r="AI835" t="s">
        <v>13452</v>
      </c>
      <c r="AJ835" t="s">
        <v>13453</v>
      </c>
      <c r="AK835" t="s">
        <v>13454</v>
      </c>
      <c r="AL835" t="s">
        <v>13455</v>
      </c>
      <c r="AM835" t="s">
        <v>13456</v>
      </c>
      <c r="AN835" t="s">
        <v>13457</v>
      </c>
    </row>
    <row r="836" spans="1:40" x14ac:dyDescent="0.25">
      <c r="A836" t="s">
        <v>13458</v>
      </c>
      <c r="B836" t="s">
        <v>5361</v>
      </c>
      <c r="C836" t="s">
        <v>5362</v>
      </c>
      <c r="D836" t="s">
        <v>5345</v>
      </c>
      <c r="E836" t="s">
        <v>7266</v>
      </c>
      <c r="T836" t="s">
        <v>13459</v>
      </c>
      <c r="U836" t="s">
        <v>13460</v>
      </c>
      <c r="V836" t="s">
        <v>13461</v>
      </c>
      <c r="W836" t="s">
        <v>13462</v>
      </c>
      <c r="X836" t="s">
        <v>13463</v>
      </c>
      <c r="Y836" t="s">
        <v>13464</v>
      </c>
      <c r="Z836" t="s">
        <v>13465</v>
      </c>
      <c r="AA836" t="s">
        <v>13466</v>
      </c>
      <c r="AB836" t="s">
        <v>13467</v>
      </c>
      <c r="AC836" t="s">
        <v>13468</v>
      </c>
      <c r="AD836" t="s">
        <v>13469</v>
      </c>
      <c r="AE836" t="s">
        <v>13470</v>
      </c>
      <c r="AF836" t="s">
        <v>13471</v>
      </c>
      <c r="AG836" t="s">
        <v>13472</v>
      </c>
      <c r="AH836" t="s">
        <v>13473</v>
      </c>
      <c r="AI836" t="s">
        <v>13474</v>
      </c>
      <c r="AJ836" t="s">
        <v>13475</v>
      </c>
      <c r="AK836" t="s">
        <v>13476</v>
      </c>
      <c r="AL836" t="s">
        <v>13477</v>
      </c>
      <c r="AM836" t="s">
        <v>13478</v>
      </c>
      <c r="AN836" t="s">
        <v>13479</v>
      </c>
    </row>
    <row r="837" spans="1:40" x14ac:dyDescent="0.25">
      <c r="A837" t="s">
        <v>13480</v>
      </c>
      <c r="B837" t="s">
        <v>5363</v>
      </c>
      <c r="C837" t="s">
        <v>5364</v>
      </c>
      <c r="D837" t="s">
        <v>5345</v>
      </c>
      <c r="E837" t="s">
        <v>7266</v>
      </c>
      <c r="F837" t="s">
        <v>13481</v>
      </c>
    </row>
    <row r="838" spans="1:40" x14ac:dyDescent="0.25">
      <c r="A838" t="s">
        <v>13482</v>
      </c>
      <c r="B838" t="s">
        <v>5365</v>
      </c>
      <c r="C838" t="s">
        <v>5366</v>
      </c>
      <c r="D838" t="s">
        <v>5345</v>
      </c>
      <c r="E838" t="s">
        <v>7266</v>
      </c>
      <c r="F838" t="s">
        <v>13483</v>
      </c>
    </row>
    <row r="839" spans="1:40" x14ac:dyDescent="0.25">
      <c r="A839" t="s">
        <v>13484</v>
      </c>
      <c r="B839" t="s">
        <v>5367</v>
      </c>
      <c r="C839" t="s">
        <v>5368</v>
      </c>
      <c r="D839" t="s">
        <v>5345</v>
      </c>
      <c r="E839" t="s">
        <v>7266</v>
      </c>
      <c r="F839" t="s">
        <v>13485</v>
      </c>
    </row>
    <row r="840" spans="1:40" x14ac:dyDescent="0.25">
      <c r="A840" t="s">
        <v>13486</v>
      </c>
      <c r="B840" t="s">
        <v>5369</v>
      </c>
      <c r="C840" t="s">
        <v>5370</v>
      </c>
      <c r="D840" t="s">
        <v>5345</v>
      </c>
      <c r="E840" t="s">
        <v>7266</v>
      </c>
      <c r="F840" t="s">
        <v>13487</v>
      </c>
    </row>
    <row r="841" spans="1:40" x14ac:dyDescent="0.25">
      <c r="A841" t="s">
        <v>13488</v>
      </c>
      <c r="B841" t="s">
        <v>5371</v>
      </c>
      <c r="C841" t="s">
        <v>5372</v>
      </c>
      <c r="D841" t="s">
        <v>5345</v>
      </c>
      <c r="E841" t="s">
        <v>7266</v>
      </c>
      <c r="F841" t="s">
        <v>13489</v>
      </c>
    </row>
    <row r="842" spans="1:40" x14ac:dyDescent="0.25">
      <c r="A842" t="s">
        <v>13490</v>
      </c>
      <c r="B842" t="s">
        <v>5373</v>
      </c>
      <c r="C842" t="s">
        <v>5374</v>
      </c>
      <c r="D842" t="s">
        <v>5345</v>
      </c>
      <c r="E842" t="s">
        <v>7266</v>
      </c>
      <c r="F842" t="s">
        <v>13491</v>
      </c>
    </row>
    <row r="843" spans="1:40" x14ac:dyDescent="0.25">
      <c r="A843" t="s">
        <v>13492</v>
      </c>
      <c r="B843" t="s">
        <v>5375</v>
      </c>
      <c r="C843" t="s">
        <v>5376</v>
      </c>
      <c r="D843" t="s">
        <v>5345</v>
      </c>
      <c r="E843" t="s">
        <v>7266</v>
      </c>
      <c r="F843" t="s">
        <v>13493</v>
      </c>
    </row>
    <row r="844" spans="1:40" x14ac:dyDescent="0.25">
      <c r="A844" t="s">
        <v>13494</v>
      </c>
      <c r="B844" t="s">
        <v>5377</v>
      </c>
      <c r="C844" t="s">
        <v>5378</v>
      </c>
      <c r="D844" t="s">
        <v>5345</v>
      </c>
      <c r="E844" t="s">
        <v>7266</v>
      </c>
      <c r="F844" t="s">
        <v>13495</v>
      </c>
    </row>
    <row r="845" spans="1:40" x14ac:dyDescent="0.25">
      <c r="A845" t="s">
        <v>13496</v>
      </c>
      <c r="B845" t="s">
        <v>5379</v>
      </c>
      <c r="C845" t="s">
        <v>5380</v>
      </c>
      <c r="D845" t="s">
        <v>5345</v>
      </c>
      <c r="E845" t="s">
        <v>7266</v>
      </c>
      <c r="F845" t="s">
        <v>13497</v>
      </c>
    </row>
    <row r="846" spans="1:40" x14ac:dyDescent="0.25">
      <c r="A846" t="s">
        <v>13498</v>
      </c>
      <c r="B846" t="s">
        <v>5381</v>
      </c>
      <c r="C846" t="s">
        <v>5382</v>
      </c>
      <c r="D846" t="s">
        <v>5345</v>
      </c>
      <c r="E846" t="s">
        <v>7266</v>
      </c>
      <c r="F846" t="s">
        <v>13499</v>
      </c>
    </row>
    <row r="847" spans="1:40" x14ac:dyDescent="0.25">
      <c r="A847" t="s">
        <v>13500</v>
      </c>
      <c r="B847" t="s">
        <v>5383</v>
      </c>
      <c r="C847" t="s">
        <v>5384</v>
      </c>
      <c r="D847" t="s">
        <v>5345</v>
      </c>
      <c r="E847" t="s">
        <v>7266</v>
      </c>
      <c r="F847" t="s">
        <v>13501</v>
      </c>
    </row>
    <row r="848" spans="1:40" x14ac:dyDescent="0.25">
      <c r="A848" t="s">
        <v>13502</v>
      </c>
      <c r="B848" t="s">
        <v>5385</v>
      </c>
      <c r="C848" t="s">
        <v>5386</v>
      </c>
      <c r="D848" t="s">
        <v>5387</v>
      </c>
      <c r="E848" t="s">
        <v>7266</v>
      </c>
      <c r="F848" t="s">
        <v>13503</v>
      </c>
    </row>
    <row r="849" spans="1:40" x14ac:dyDescent="0.25">
      <c r="A849" t="s">
        <v>13504</v>
      </c>
      <c r="B849" t="s">
        <v>5389</v>
      </c>
      <c r="C849" t="s">
        <v>5390</v>
      </c>
      <c r="D849" t="s">
        <v>5387</v>
      </c>
      <c r="E849" t="s">
        <v>7266</v>
      </c>
      <c r="T849" t="s">
        <v>13505</v>
      </c>
      <c r="U849" t="s">
        <v>13506</v>
      </c>
      <c r="V849" t="s">
        <v>13507</v>
      </c>
      <c r="W849" t="s">
        <v>13508</v>
      </c>
      <c r="X849" t="s">
        <v>13509</v>
      </c>
      <c r="Y849" t="s">
        <v>13510</v>
      </c>
      <c r="Z849" t="s">
        <v>13511</v>
      </c>
      <c r="AA849" t="s">
        <v>13512</v>
      </c>
      <c r="AB849" t="s">
        <v>13513</v>
      </c>
      <c r="AC849" t="s">
        <v>13514</v>
      </c>
      <c r="AD849" t="s">
        <v>13515</v>
      </c>
      <c r="AE849" t="s">
        <v>13516</v>
      </c>
      <c r="AF849" t="s">
        <v>13517</v>
      </c>
      <c r="AG849" t="s">
        <v>13518</v>
      </c>
      <c r="AH849" t="s">
        <v>13519</v>
      </c>
      <c r="AI849" t="s">
        <v>13520</v>
      </c>
      <c r="AJ849" t="s">
        <v>13521</v>
      </c>
      <c r="AK849" t="s">
        <v>13522</v>
      </c>
      <c r="AL849" t="s">
        <v>13523</v>
      </c>
      <c r="AM849" t="s">
        <v>13524</v>
      </c>
      <c r="AN849" t="s">
        <v>13525</v>
      </c>
    </row>
    <row r="850" spans="1:40" x14ac:dyDescent="0.25">
      <c r="A850" t="s">
        <v>13526</v>
      </c>
      <c r="B850" t="s">
        <v>5391</v>
      </c>
      <c r="C850" t="s">
        <v>5392</v>
      </c>
      <c r="D850" t="s">
        <v>5387</v>
      </c>
      <c r="E850" t="s">
        <v>7266</v>
      </c>
      <c r="T850" t="s">
        <v>13527</v>
      </c>
      <c r="U850" t="s">
        <v>13528</v>
      </c>
      <c r="V850" t="s">
        <v>13529</v>
      </c>
      <c r="W850" t="s">
        <v>13530</v>
      </c>
      <c r="X850" t="s">
        <v>13531</v>
      </c>
      <c r="Y850" t="s">
        <v>13532</v>
      </c>
      <c r="Z850" t="s">
        <v>13533</v>
      </c>
      <c r="AA850" t="s">
        <v>13534</v>
      </c>
      <c r="AB850" t="s">
        <v>13535</v>
      </c>
      <c r="AC850" t="s">
        <v>13536</v>
      </c>
      <c r="AD850" t="s">
        <v>13537</v>
      </c>
      <c r="AE850" t="s">
        <v>13538</v>
      </c>
      <c r="AF850" t="s">
        <v>13539</v>
      </c>
      <c r="AG850" t="s">
        <v>13540</v>
      </c>
      <c r="AH850" t="s">
        <v>13541</v>
      </c>
      <c r="AI850" t="s">
        <v>13542</v>
      </c>
      <c r="AJ850" t="s">
        <v>13543</v>
      </c>
      <c r="AK850" t="s">
        <v>13544</v>
      </c>
      <c r="AL850" t="s">
        <v>13545</v>
      </c>
      <c r="AM850" t="s">
        <v>13546</v>
      </c>
      <c r="AN850" t="s">
        <v>13547</v>
      </c>
    </row>
    <row r="851" spans="1:40" x14ac:dyDescent="0.25">
      <c r="A851" t="s">
        <v>13548</v>
      </c>
      <c r="B851" t="s">
        <v>5393</v>
      </c>
      <c r="C851" t="s">
        <v>5394</v>
      </c>
      <c r="D851" t="s">
        <v>5387</v>
      </c>
      <c r="E851" t="s">
        <v>7266</v>
      </c>
      <c r="T851" t="s">
        <v>13549</v>
      </c>
      <c r="U851" t="s">
        <v>13550</v>
      </c>
      <c r="V851" t="s">
        <v>13551</v>
      </c>
      <c r="W851" t="s">
        <v>13552</v>
      </c>
      <c r="X851" t="s">
        <v>13553</v>
      </c>
      <c r="Y851" t="s">
        <v>13554</v>
      </c>
      <c r="Z851" t="s">
        <v>13555</v>
      </c>
      <c r="AA851" t="s">
        <v>13556</v>
      </c>
      <c r="AB851" t="s">
        <v>13557</v>
      </c>
      <c r="AC851" t="s">
        <v>13558</v>
      </c>
      <c r="AD851" t="s">
        <v>13559</v>
      </c>
      <c r="AE851" t="s">
        <v>13560</v>
      </c>
      <c r="AF851" t="s">
        <v>13561</v>
      </c>
      <c r="AG851" t="s">
        <v>13562</v>
      </c>
      <c r="AH851" t="s">
        <v>13563</v>
      </c>
      <c r="AI851" t="s">
        <v>13564</v>
      </c>
      <c r="AJ851" t="s">
        <v>13565</v>
      </c>
      <c r="AK851" t="s">
        <v>13566</v>
      </c>
      <c r="AL851" t="s">
        <v>13567</v>
      </c>
      <c r="AM851" t="s">
        <v>13568</v>
      </c>
      <c r="AN851" t="s">
        <v>13569</v>
      </c>
    </row>
    <row r="852" spans="1:40" x14ac:dyDescent="0.25">
      <c r="A852" t="s">
        <v>13570</v>
      </c>
      <c r="B852" t="s">
        <v>5395</v>
      </c>
      <c r="C852" t="s">
        <v>5396</v>
      </c>
      <c r="D852" t="s">
        <v>5387</v>
      </c>
      <c r="E852" t="s">
        <v>7266</v>
      </c>
      <c r="T852" t="s">
        <v>13571</v>
      </c>
      <c r="U852" t="s">
        <v>13572</v>
      </c>
      <c r="V852" t="s">
        <v>13573</v>
      </c>
      <c r="W852" t="s">
        <v>13574</v>
      </c>
      <c r="X852" t="s">
        <v>13575</v>
      </c>
      <c r="Y852" t="s">
        <v>13576</v>
      </c>
      <c r="Z852" t="s">
        <v>13577</v>
      </c>
      <c r="AA852" t="s">
        <v>13578</v>
      </c>
      <c r="AB852" t="s">
        <v>13579</v>
      </c>
      <c r="AC852" t="s">
        <v>13580</v>
      </c>
      <c r="AD852" t="s">
        <v>13581</v>
      </c>
      <c r="AE852" t="s">
        <v>13582</v>
      </c>
      <c r="AF852" t="s">
        <v>13583</v>
      </c>
      <c r="AG852" t="s">
        <v>13584</v>
      </c>
      <c r="AH852" t="s">
        <v>13585</v>
      </c>
      <c r="AI852" t="s">
        <v>13586</v>
      </c>
      <c r="AJ852" t="s">
        <v>13587</v>
      </c>
      <c r="AK852" t="s">
        <v>13588</v>
      </c>
      <c r="AL852" t="s">
        <v>13589</v>
      </c>
      <c r="AM852" t="s">
        <v>13590</v>
      </c>
      <c r="AN852" t="s">
        <v>13591</v>
      </c>
    </row>
    <row r="853" spans="1:40" x14ac:dyDescent="0.25">
      <c r="A853" t="s">
        <v>13592</v>
      </c>
      <c r="B853" t="s">
        <v>5397</v>
      </c>
      <c r="C853" t="s">
        <v>5398</v>
      </c>
      <c r="D853" t="s">
        <v>5387</v>
      </c>
      <c r="E853" t="s">
        <v>7266</v>
      </c>
      <c r="T853" t="s">
        <v>13593</v>
      </c>
      <c r="U853" t="s">
        <v>13594</v>
      </c>
      <c r="V853" t="s">
        <v>13595</v>
      </c>
      <c r="W853" t="s">
        <v>13596</v>
      </c>
      <c r="X853" t="s">
        <v>13597</v>
      </c>
      <c r="Y853" t="s">
        <v>13598</v>
      </c>
      <c r="Z853" t="s">
        <v>13599</v>
      </c>
      <c r="AA853" t="s">
        <v>13600</v>
      </c>
      <c r="AB853" t="s">
        <v>13601</v>
      </c>
      <c r="AC853" t="s">
        <v>13602</v>
      </c>
      <c r="AD853" t="s">
        <v>13603</v>
      </c>
      <c r="AE853" t="s">
        <v>13604</v>
      </c>
      <c r="AF853" t="s">
        <v>13605</v>
      </c>
      <c r="AG853" t="s">
        <v>13606</v>
      </c>
      <c r="AH853" t="s">
        <v>13607</v>
      </c>
      <c r="AI853" t="s">
        <v>13608</v>
      </c>
      <c r="AJ853" t="s">
        <v>13609</v>
      </c>
      <c r="AK853" t="s">
        <v>13610</v>
      </c>
      <c r="AL853" t="s">
        <v>13611</v>
      </c>
      <c r="AM853" t="s">
        <v>13612</v>
      </c>
      <c r="AN853" t="s">
        <v>13613</v>
      </c>
    </row>
    <row r="854" spans="1:40" x14ac:dyDescent="0.25">
      <c r="A854" t="s">
        <v>13614</v>
      </c>
      <c r="B854" t="s">
        <v>5399</v>
      </c>
      <c r="C854" t="s">
        <v>5400</v>
      </c>
      <c r="D854" t="s">
        <v>5387</v>
      </c>
      <c r="E854" t="s">
        <v>7266</v>
      </c>
      <c r="T854" t="s">
        <v>13615</v>
      </c>
      <c r="U854" t="s">
        <v>13616</v>
      </c>
      <c r="V854" t="s">
        <v>13617</v>
      </c>
      <c r="W854" t="s">
        <v>13618</v>
      </c>
      <c r="X854" t="s">
        <v>13619</v>
      </c>
      <c r="Y854" t="s">
        <v>13620</v>
      </c>
      <c r="Z854" t="s">
        <v>13621</v>
      </c>
      <c r="AA854" t="s">
        <v>13622</v>
      </c>
      <c r="AB854" t="s">
        <v>13623</v>
      </c>
      <c r="AC854" t="s">
        <v>13624</v>
      </c>
      <c r="AD854" t="s">
        <v>13625</v>
      </c>
      <c r="AE854" t="s">
        <v>13626</v>
      </c>
      <c r="AF854" t="s">
        <v>13627</v>
      </c>
      <c r="AG854" t="s">
        <v>13628</v>
      </c>
      <c r="AH854" t="s">
        <v>13629</v>
      </c>
      <c r="AI854" t="s">
        <v>13630</v>
      </c>
      <c r="AJ854" t="s">
        <v>13631</v>
      </c>
      <c r="AK854" t="s">
        <v>13632</v>
      </c>
      <c r="AL854" t="s">
        <v>13633</v>
      </c>
      <c r="AM854" t="s">
        <v>13634</v>
      </c>
      <c r="AN854" t="s">
        <v>13635</v>
      </c>
    </row>
    <row r="855" spans="1:40" x14ac:dyDescent="0.25">
      <c r="A855" t="s">
        <v>13636</v>
      </c>
      <c r="B855" t="s">
        <v>5401</v>
      </c>
      <c r="C855" t="s">
        <v>5402</v>
      </c>
      <c r="D855" t="s">
        <v>5387</v>
      </c>
      <c r="E855" t="s">
        <v>7266</v>
      </c>
      <c r="T855" t="s">
        <v>13637</v>
      </c>
      <c r="U855" t="s">
        <v>13638</v>
      </c>
      <c r="V855" t="s">
        <v>13639</v>
      </c>
      <c r="W855" t="s">
        <v>13640</v>
      </c>
      <c r="X855" t="s">
        <v>13641</v>
      </c>
      <c r="Y855" t="s">
        <v>13642</v>
      </c>
      <c r="Z855" t="s">
        <v>13643</v>
      </c>
      <c r="AA855" t="s">
        <v>13644</v>
      </c>
      <c r="AB855" t="s">
        <v>13645</v>
      </c>
      <c r="AC855" t="s">
        <v>13646</v>
      </c>
      <c r="AD855" t="s">
        <v>13647</v>
      </c>
      <c r="AE855" t="s">
        <v>13648</v>
      </c>
      <c r="AF855" t="s">
        <v>13649</v>
      </c>
      <c r="AG855" t="s">
        <v>13650</v>
      </c>
      <c r="AH855" t="s">
        <v>13651</v>
      </c>
      <c r="AI855" t="s">
        <v>13652</v>
      </c>
      <c r="AJ855" t="s">
        <v>13653</v>
      </c>
      <c r="AK855" t="s">
        <v>13654</v>
      </c>
      <c r="AL855" t="s">
        <v>13655</v>
      </c>
      <c r="AM855" t="s">
        <v>13656</v>
      </c>
      <c r="AN855" t="s">
        <v>13657</v>
      </c>
    </row>
    <row r="856" spans="1:40" x14ac:dyDescent="0.25">
      <c r="A856" t="s">
        <v>13658</v>
      </c>
      <c r="B856" t="s">
        <v>5403</v>
      </c>
      <c r="C856" t="s">
        <v>5404</v>
      </c>
      <c r="D856" t="s">
        <v>5387</v>
      </c>
      <c r="E856" t="s">
        <v>7266</v>
      </c>
      <c r="T856" t="s">
        <v>13659</v>
      </c>
      <c r="U856" t="s">
        <v>13660</v>
      </c>
      <c r="V856" t="s">
        <v>13661</v>
      </c>
      <c r="W856" t="s">
        <v>13662</v>
      </c>
      <c r="X856" t="s">
        <v>13663</v>
      </c>
      <c r="Y856" t="s">
        <v>13664</v>
      </c>
      <c r="Z856" t="s">
        <v>13665</v>
      </c>
      <c r="AA856" t="s">
        <v>13666</v>
      </c>
      <c r="AB856" t="s">
        <v>13667</v>
      </c>
      <c r="AC856" t="s">
        <v>13668</v>
      </c>
      <c r="AD856" t="s">
        <v>13669</v>
      </c>
      <c r="AE856" t="s">
        <v>13670</v>
      </c>
      <c r="AF856" t="s">
        <v>13671</v>
      </c>
      <c r="AG856" t="s">
        <v>13672</v>
      </c>
      <c r="AH856" t="s">
        <v>13673</v>
      </c>
      <c r="AI856" t="s">
        <v>13674</v>
      </c>
      <c r="AJ856" t="s">
        <v>13675</v>
      </c>
      <c r="AK856" t="s">
        <v>13676</v>
      </c>
      <c r="AL856" t="s">
        <v>13677</v>
      </c>
      <c r="AM856" t="s">
        <v>13678</v>
      </c>
      <c r="AN856" t="s">
        <v>13679</v>
      </c>
    </row>
    <row r="857" spans="1:40" x14ac:dyDescent="0.25">
      <c r="A857" t="s">
        <v>13680</v>
      </c>
      <c r="B857" t="s">
        <v>5405</v>
      </c>
      <c r="C857" t="s">
        <v>5406</v>
      </c>
      <c r="D857" t="s">
        <v>5387</v>
      </c>
      <c r="E857" t="s">
        <v>7266</v>
      </c>
      <c r="F857" t="s">
        <v>13681</v>
      </c>
    </row>
    <row r="858" spans="1:40" x14ac:dyDescent="0.25">
      <c r="A858" t="s">
        <v>13682</v>
      </c>
      <c r="B858" t="s">
        <v>5407</v>
      </c>
      <c r="C858" t="s">
        <v>5408</v>
      </c>
      <c r="D858" t="s">
        <v>5387</v>
      </c>
      <c r="E858" t="s">
        <v>7266</v>
      </c>
      <c r="F858" t="s">
        <v>13683</v>
      </c>
    </row>
    <row r="859" spans="1:40" x14ac:dyDescent="0.25">
      <c r="A859" t="s">
        <v>13684</v>
      </c>
      <c r="B859" t="s">
        <v>5409</v>
      </c>
      <c r="C859" t="s">
        <v>5410</v>
      </c>
      <c r="D859" t="s">
        <v>5387</v>
      </c>
      <c r="E859" t="s">
        <v>7266</v>
      </c>
      <c r="F859" t="s">
        <v>13685</v>
      </c>
    </row>
    <row r="860" spans="1:40" x14ac:dyDescent="0.25">
      <c r="A860" t="s">
        <v>13686</v>
      </c>
      <c r="B860" t="s">
        <v>5411</v>
      </c>
      <c r="C860" t="s">
        <v>5412</v>
      </c>
      <c r="D860" t="s">
        <v>5387</v>
      </c>
      <c r="E860" t="s">
        <v>7266</v>
      </c>
      <c r="F860" t="s">
        <v>13687</v>
      </c>
    </row>
    <row r="861" spans="1:40" x14ac:dyDescent="0.25">
      <c r="A861" t="s">
        <v>13688</v>
      </c>
      <c r="B861" t="s">
        <v>5413</v>
      </c>
      <c r="C861" t="s">
        <v>5414</v>
      </c>
      <c r="D861" t="s">
        <v>5387</v>
      </c>
      <c r="E861" t="s">
        <v>7266</v>
      </c>
      <c r="F861" t="s">
        <v>13689</v>
      </c>
    </row>
    <row r="862" spans="1:40" x14ac:dyDescent="0.25">
      <c r="A862" t="s">
        <v>13690</v>
      </c>
      <c r="B862" t="s">
        <v>5415</v>
      </c>
      <c r="C862" t="s">
        <v>5416</v>
      </c>
      <c r="D862" t="s">
        <v>5387</v>
      </c>
      <c r="E862" t="s">
        <v>7266</v>
      </c>
      <c r="F862" t="s">
        <v>13691</v>
      </c>
    </row>
    <row r="863" spans="1:40" x14ac:dyDescent="0.25">
      <c r="A863" t="s">
        <v>13692</v>
      </c>
      <c r="B863" t="s">
        <v>5417</v>
      </c>
      <c r="C863" t="s">
        <v>5418</v>
      </c>
      <c r="D863" t="s">
        <v>5387</v>
      </c>
      <c r="E863" t="s">
        <v>7266</v>
      </c>
      <c r="F863" t="s">
        <v>13693</v>
      </c>
    </row>
    <row r="864" spans="1:40" x14ac:dyDescent="0.25">
      <c r="A864" t="s">
        <v>13694</v>
      </c>
      <c r="B864" t="s">
        <v>5419</v>
      </c>
      <c r="C864" t="s">
        <v>5420</v>
      </c>
      <c r="D864" t="s">
        <v>5387</v>
      </c>
      <c r="E864" t="s">
        <v>7266</v>
      </c>
      <c r="F864" t="s">
        <v>13695</v>
      </c>
    </row>
    <row r="865" spans="1:40" x14ac:dyDescent="0.25">
      <c r="A865" t="s">
        <v>13696</v>
      </c>
      <c r="B865" t="s">
        <v>5421</v>
      </c>
      <c r="C865" t="s">
        <v>5422</v>
      </c>
      <c r="D865" t="s">
        <v>5387</v>
      </c>
      <c r="E865" t="s">
        <v>7266</v>
      </c>
      <c r="F865" t="s">
        <v>13697</v>
      </c>
    </row>
    <row r="866" spans="1:40" x14ac:dyDescent="0.25">
      <c r="A866" t="s">
        <v>13698</v>
      </c>
      <c r="B866" t="s">
        <v>5423</v>
      </c>
      <c r="C866" t="s">
        <v>5424</v>
      </c>
      <c r="D866" t="s">
        <v>5387</v>
      </c>
      <c r="E866" t="s">
        <v>7266</v>
      </c>
      <c r="F866" t="s">
        <v>13699</v>
      </c>
    </row>
    <row r="867" spans="1:40" x14ac:dyDescent="0.25">
      <c r="A867" t="s">
        <v>13700</v>
      </c>
      <c r="B867" t="s">
        <v>5425</v>
      </c>
      <c r="C867" t="s">
        <v>5426</v>
      </c>
      <c r="D867" t="s">
        <v>5387</v>
      </c>
      <c r="E867" t="s">
        <v>7266</v>
      </c>
      <c r="F867" t="s">
        <v>13701</v>
      </c>
    </row>
    <row r="868" spans="1:40" x14ac:dyDescent="0.25">
      <c r="A868" t="s">
        <v>13702</v>
      </c>
      <c r="B868" t="s">
        <v>5427</v>
      </c>
      <c r="C868" t="s">
        <v>5428</v>
      </c>
      <c r="D868" t="s">
        <v>5429</v>
      </c>
      <c r="E868" t="s">
        <v>7266</v>
      </c>
      <c r="F868" t="s">
        <v>13703</v>
      </c>
    </row>
    <row r="869" spans="1:40" x14ac:dyDescent="0.25">
      <c r="A869" t="s">
        <v>13704</v>
      </c>
      <c r="B869" t="s">
        <v>5431</v>
      </c>
      <c r="C869" t="s">
        <v>5432</v>
      </c>
      <c r="D869" t="s">
        <v>5429</v>
      </c>
      <c r="E869" t="s">
        <v>7266</v>
      </c>
      <c r="T869" t="s">
        <v>13705</v>
      </c>
      <c r="U869" t="s">
        <v>13706</v>
      </c>
      <c r="V869" t="s">
        <v>13707</v>
      </c>
      <c r="W869" t="s">
        <v>13708</v>
      </c>
      <c r="X869" t="s">
        <v>13709</v>
      </c>
      <c r="Y869" t="s">
        <v>13710</v>
      </c>
      <c r="Z869" t="s">
        <v>13711</v>
      </c>
      <c r="AA869" t="s">
        <v>13712</v>
      </c>
      <c r="AB869" t="s">
        <v>13713</v>
      </c>
      <c r="AC869" t="s">
        <v>13714</v>
      </c>
      <c r="AD869" t="s">
        <v>13715</v>
      </c>
      <c r="AE869" t="s">
        <v>13716</v>
      </c>
      <c r="AF869" t="s">
        <v>13717</v>
      </c>
      <c r="AG869" t="s">
        <v>13718</v>
      </c>
      <c r="AH869" t="s">
        <v>13719</v>
      </c>
      <c r="AI869" t="s">
        <v>13720</v>
      </c>
      <c r="AJ869" t="s">
        <v>13721</v>
      </c>
      <c r="AK869" t="s">
        <v>13722</v>
      </c>
      <c r="AL869" t="s">
        <v>13723</v>
      </c>
      <c r="AM869" t="s">
        <v>13724</v>
      </c>
      <c r="AN869" t="s">
        <v>13725</v>
      </c>
    </row>
    <row r="870" spans="1:40" x14ac:dyDescent="0.25">
      <c r="A870" t="s">
        <v>13726</v>
      </c>
      <c r="B870" t="s">
        <v>5433</v>
      </c>
      <c r="C870" t="s">
        <v>5434</v>
      </c>
      <c r="D870" t="s">
        <v>5429</v>
      </c>
      <c r="E870" t="s">
        <v>7266</v>
      </c>
      <c r="T870" t="s">
        <v>13727</v>
      </c>
      <c r="U870" t="s">
        <v>13728</v>
      </c>
      <c r="V870" t="s">
        <v>13729</v>
      </c>
      <c r="W870" t="s">
        <v>13730</v>
      </c>
      <c r="X870" t="s">
        <v>13731</v>
      </c>
      <c r="Y870" t="s">
        <v>13732</v>
      </c>
      <c r="Z870" t="s">
        <v>13733</v>
      </c>
      <c r="AA870" t="s">
        <v>13734</v>
      </c>
      <c r="AB870" t="s">
        <v>13735</v>
      </c>
      <c r="AC870" t="s">
        <v>13736</v>
      </c>
      <c r="AD870" t="s">
        <v>13737</v>
      </c>
      <c r="AE870" t="s">
        <v>13738</v>
      </c>
      <c r="AF870" t="s">
        <v>13739</v>
      </c>
      <c r="AG870" t="s">
        <v>13740</v>
      </c>
      <c r="AH870" t="s">
        <v>13741</v>
      </c>
      <c r="AI870" t="s">
        <v>13742</v>
      </c>
      <c r="AJ870" t="s">
        <v>13743</v>
      </c>
      <c r="AK870" t="s">
        <v>13744</v>
      </c>
      <c r="AL870" t="s">
        <v>13745</v>
      </c>
      <c r="AM870" t="s">
        <v>13746</v>
      </c>
      <c r="AN870" t="s">
        <v>13747</v>
      </c>
    </row>
    <row r="871" spans="1:40" x14ac:dyDescent="0.25">
      <c r="A871" t="s">
        <v>13748</v>
      </c>
      <c r="B871" t="s">
        <v>5435</v>
      </c>
      <c r="C871" t="s">
        <v>5436</v>
      </c>
      <c r="D871" t="s">
        <v>5429</v>
      </c>
      <c r="E871" t="s">
        <v>7266</v>
      </c>
      <c r="T871" t="s">
        <v>13749</v>
      </c>
      <c r="U871" t="s">
        <v>13750</v>
      </c>
      <c r="V871" t="s">
        <v>13751</v>
      </c>
      <c r="W871" t="s">
        <v>13752</v>
      </c>
      <c r="X871" t="s">
        <v>13753</v>
      </c>
      <c r="Y871" t="s">
        <v>13754</v>
      </c>
      <c r="Z871" t="s">
        <v>13755</v>
      </c>
      <c r="AA871" t="s">
        <v>13756</v>
      </c>
      <c r="AB871" t="s">
        <v>13757</v>
      </c>
      <c r="AC871" t="s">
        <v>13758</v>
      </c>
      <c r="AD871" t="s">
        <v>13759</v>
      </c>
      <c r="AE871" t="s">
        <v>13760</v>
      </c>
      <c r="AF871" t="s">
        <v>13761</v>
      </c>
      <c r="AG871" t="s">
        <v>13762</v>
      </c>
      <c r="AH871" t="s">
        <v>13763</v>
      </c>
      <c r="AI871" t="s">
        <v>13764</v>
      </c>
      <c r="AJ871" t="s">
        <v>13765</v>
      </c>
      <c r="AK871" t="s">
        <v>13766</v>
      </c>
      <c r="AL871" t="s">
        <v>13767</v>
      </c>
      <c r="AM871" t="s">
        <v>13768</v>
      </c>
      <c r="AN871" t="s">
        <v>13769</v>
      </c>
    </row>
    <row r="872" spans="1:40" x14ac:dyDescent="0.25">
      <c r="A872" t="s">
        <v>13770</v>
      </c>
      <c r="B872" t="s">
        <v>5437</v>
      </c>
      <c r="C872" t="s">
        <v>5438</v>
      </c>
      <c r="D872" t="s">
        <v>5429</v>
      </c>
      <c r="E872" t="s">
        <v>7266</v>
      </c>
      <c r="T872" t="s">
        <v>13771</v>
      </c>
      <c r="U872" t="s">
        <v>13772</v>
      </c>
      <c r="V872" t="s">
        <v>13773</v>
      </c>
      <c r="W872" t="s">
        <v>13774</v>
      </c>
      <c r="X872" t="s">
        <v>13775</v>
      </c>
      <c r="Y872" t="s">
        <v>13776</v>
      </c>
      <c r="Z872" t="s">
        <v>13777</v>
      </c>
      <c r="AA872" t="s">
        <v>13778</v>
      </c>
      <c r="AB872" t="s">
        <v>13779</v>
      </c>
      <c r="AC872" t="s">
        <v>13780</v>
      </c>
      <c r="AD872" t="s">
        <v>13781</v>
      </c>
      <c r="AE872" t="s">
        <v>13782</v>
      </c>
      <c r="AF872" t="s">
        <v>13783</v>
      </c>
      <c r="AG872" t="s">
        <v>13784</v>
      </c>
      <c r="AH872" t="s">
        <v>13785</v>
      </c>
      <c r="AI872" t="s">
        <v>13786</v>
      </c>
      <c r="AJ872" t="s">
        <v>13787</v>
      </c>
      <c r="AK872" t="s">
        <v>13788</v>
      </c>
      <c r="AL872" t="s">
        <v>13789</v>
      </c>
      <c r="AM872" t="s">
        <v>13790</v>
      </c>
      <c r="AN872" t="s">
        <v>13791</v>
      </c>
    </row>
    <row r="873" spans="1:40" x14ac:dyDescent="0.25">
      <c r="A873" t="s">
        <v>13792</v>
      </c>
      <c r="B873" t="s">
        <v>5439</v>
      </c>
      <c r="C873" t="s">
        <v>5440</v>
      </c>
      <c r="D873" t="s">
        <v>5429</v>
      </c>
      <c r="E873" t="s">
        <v>7266</v>
      </c>
      <c r="T873" t="s">
        <v>13793</v>
      </c>
      <c r="U873" t="s">
        <v>13794</v>
      </c>
      <c r="V873" t="s">
        <v>13795</v>
      </c>
      <c r="W873" t="s">
        <v>13796</v>
      </c>
      <c r="X873" t="s">
        <v>13797</v>
      </c>
      <c r="Y873" t="s">
        <v>13798</v>
      </c>
      <c r="Z873" t="s">
        <v>13799</v>
      </c>
      <c r="AA873" t="s">
        <v>13800</v>
      </c>
      <c r="AB873" t="s">
        <v>13801</v>
      </c>
      <c r="AC873" t="s">
        <v>13802</v>
      </c>
      <c r="AD873" t="s">
        <v>13803</v>
      </c>
      <c r="AE873" t="s">
        <v>13804</v>
      </c>
      <c r="AF873" t="s">
        <v>13805</v>
      </c>
      <c r="AG873" t="s">
        <v>13806</v>
      </c>
      <c r="AH873" t="s">
        <v>13807</v>
      </c>
      <c r="AI873" t="s">
        <v>13808</v>
      </c>
      <c r="AJ873" t="s">
        <v>13809</v>
      </c>
      <c r="AK873" t="s">
        <v>13810</v>
      </c>
      <c r="AL873" t="s">
        <v>13811</v>
      </c>
      <c r="AM873" t="s">
        <v>13812</v>
      </c>
      <c r="AN873" t="s">
        <v>13813</v>
      </c>
    </row>
    <row r="874" spans="1:40" x14ac:dyDescent="0.25">
      <c r="A874" t="s">
        <v>13814</v>
      </c>
      <c r="B874" t="s">
        <v>5441</v>
      </c>
      <c r="C874" t="s">
        <v>5442</v>
      </c>
      <c r="D874" t="s">
        <v>5429</v>
      </c>
      <c r="E874" t="s">
        <v>7266</v>
      </c>
      <c r="T874" t="s">
        <v>13815</v>
      </c>
      <c r="U874" t="s">
        <v>13816</v>
      </c>
      <c r="V874" t="s">
        <v>13817</v>
      </c>
      <c r="W874" t="s">
        <v>13818</v>
      </c>
      <c r="X874" t="s">
        <v>13819</v>
      </c>
      <c r="Y874" t="s">
        <v>13820</v>
      </c>
      <c r="Z874" t="s">
        <v>13821</v>
      </c>
      <c r="AA874" t="s">
        <v>13822</v>
      </c>
      <c r="AB874" t="s">
        <v>13823</v>
      </c>
      <c r="AC874" t="s">
        <v>13824</v>
      </c>
      <c r="AD874" t="s">
        <v>13825</v>
      </c>
      <c r="AE874" t="s">
        <v>13826</v>
      </c>
      <c r="AF874" t="s">
        <v>13827</v>
      </c>
      <c r="AG874" t="s">
        <v>13828</v>
      </c>
      <c r="AH874" t="s">
        <v>13829</v>
      </c>
      <c r="AI874" t="s">
        <v>13830</v>
      </c>
      <c r="AJ874" t="s">
        <v>13831</v>
      </c>
      <c r="AK874" t="s">
        <v>13832</v>
      </c>
      <c r="AL874" t="s">
        <v>13833</v>
      </c>
      <c r="AM874" t="s">
        <v>13834</v>
      </c>
      <c r="AN874" t="s">
        <v>13835</v>
      </c>
    </row>
    <row r="875" spans="1:40" x14ac:dyDescent="0.25">
      <c r="A875" t="s">
        <v>13836</v>
      </c>
      <c r="B875" t="s">
        <v>5443</v>
      </c>
      <c r="C875" t="s">
        <v>5444</v>
      </c>
      <c r="D875" t="s">
        <v>5429</v>
      </c>
      <c r="E875" t="s">
        <v>7266</v>
      </c>
      <c r="T875" t="s">
        <v>13837</v>
      </c>
      <c r="U875" t="s">
        <v>13838</v>
      </c>
      <c r="V875" t="s">
        <v>13839</v>
      </c>
      <c r="W875" t="s">
        <v>13840</v>
      </c>
      <c r="X875" t="s">
        <v>13841</v>
      </c>
      <c r="Y875" t="s">
        <v>13842</v>
      </c>
      <c r="Z875" t="s">
        <v>13843</v>
      </c>
      <c r="AA875" t="s">
        <v>13844</v>
      </c>
      <c r="AB875" t="s">
        <v>13845</v>
      </c>
      <c r="AC875" t="s">
        <v>13846</v>
      </c>
      <c r="AD875" t="s">
        <v>13847</v>
      </c>
      <c r="AE875" t="s">
        <v>13848</v>
      </c>
      <c r="AF875" t="s">
        <v>13849</v>
      </c>
      <c r="AG875" t="s">
        <v>13850</v>
      </c>
      <c r="AH875" t="s">
        <v>13851</v>
      </c>
      <c r="AI875" t="s">
        <v>13852</v>
      </c>
      <c r="AJ875" t="s">
        <v>13853</v>
      </c>
      <c r="AK875" t="s">
        <v>13854</v>
      </c>
      <c r="AL875" t="s">
        <v>13855</v>
      </c>
      <c r="AM875" t="s">
        <v>13856</v>
      </c>
      <c r="AN875" t="s">
        <v>13857</v>
      </c>
    </row>
    <row r="876" spans="1:40" x14ac:dyDescent="0.25">
      <c r="A876" t="s">
        <v>13858</v>
      </c>
      <c r="B876" t="s">
        <v>5445</v>
      </c>
      <c r="C876" t="s">
        <v>5446</v>
      </c>
      <c r="D876" t="s">
        <v>5429</v>
      </c>
      <c r="E876" t="s">
        <v>7266</v>
      </c>
      <c r="T876" t="s">
        <v>13859</v>
      </c>
      <c r="U876" t="s">
        <v>13860</v>
      </c>
      <c r="V876" t="s">
        <v>13861</v>
      </c>
      <c r="W876" t="s">
        <v>13862</v>
      </c>
      <c r="X876" t="s">
        <v>13863</v>
      </c>
      <c r="Y876" t="s">
        <v>13864</v>
      </c>
      <c r="Z876" t="s">
        <v>13865</v>
      </c>
      <c r="AA876" t="s">
        <v>13866</v>
      </c>
      <c r="AB876" t="s">
        <v>13867</v>
      </c>
      <c r="AC876" t="s">
        <v>13868</v>
      </c>
      <c r="AD876" t="s">
        <v>13869</v>
      </c>
      <c r="AE876" t="s">
        <v>13870</v>
      </c>
      <c r="AF876" t="s">
        <v>13871</v>
      </c>
      <c r="AG876" t="s">
        <v>13872</v>
      </c>
      <c r="AH876" t="s">
        <v>13873</v>
      </c>
      <c r="AI876" t="s">
        <v>13874</v>
      </c>
      <c r="AJ876" t="s">
        <v>13875</v>
      </c>
      <c r="AK876" t="s">
        <v>13876</v>
      </c>
      <c r="AL876" t="s">
        <v>13877</v>
      </c>
      <c r="AM876" t="s">
        <v>13878</v>
      </c>
      <c r="AN876" t="s">
        <v>13879</v>
      </c>
    </row>
    <row r="877" spans="1:40" x14ac:dyDescent="0.25">
      <c r="A877" t="s">
        <v>13880</v>
      </c>
      <c r="B877" t="s">
        <v>5447</v>
      </c>
      <c r="C877" t="s">
        <v>5448</v>
      </c>
      <c r="D877" t="s">
        <v>5429</v>
      </c>
      <c r="E877" t="s">
        <v>7266</v>
      </c>
      <c r="F877" t="s">
        <v>13881</v>
      </c>
    </row>
    <row r="878" spans="1:40" x14ac:dyDescent="0.25">
      <c r="A878" t="s">
        <v>13882</v>
      </c>
      <c r="B878" t="s">
        <v>5449</v>
      </c>
      <c r="C878" t="s">
        <v>5450</v>
      </c>
      <c r="D878" t="s">
        <v>5429</v>
      </c>
      <c r="E878" t="s">
        <v>7266</v>
      </c>
      <c r="F878" t="s">
        <v>13883</v>
      </c>
    </row>
    <row r="879" spans="1:40" x14ac:dyDescent="0.25">
      <c r="A879" t="s">
        <v>13884</v>
      </c>
      <c r="B879" t="s">
        <v>5451</v>
      </c>
      <c r="C879" t="s">
        <v>5452</v>
      </c>
      <c r="D879" t="s">
        <v>5429</v>
      </c>
      <c r="E879" t="s">
        <v>7266</v>
      </c>
      <c r="F879" t="s">
        <v>13885</v>
      </c>
    </row>
    <row r="880" spans="1:40" x14ac:dyDescent="0.25">
      <c r="A880" t="s">
        <v>13886</v>
      </c>
      <c r="B880" t="s">
        <v>5453</v>
      </c>
      <c r="C880" t="s">
        <v>5454</v>
      </c>
      <c r="D880" t="s">
        <v>5429</v>
      </c>
      <c r="E880" t="s">
        <v>7266</v>
      </c>
      <c r="F880" t="s">
        <v>13887</v>
      </c>
    </row>
    <row r="881" spans="1:40" x14ac:dyDescent="0.25">
      <c r="A881" t="s">
        <v>13888</v>
      </c>
      <c r="B881" t="s">
        <v>5455</v>
      </c>
      <c r="C881" t="s">
        <v>5456</v>
      </c>
      <c r="D881" t="s">
        <v>5429</v>
      </c>
      <c r="E881" t="s">
        <v>7266</v>
      </c>
      <c r="F881" t="s">
        <v>13889</v>
      </c>
    </row>
    <row r="882" spans="1:40" x14ac:dyDescent="0.25">
      <c r="A882" t="s">
        <v>13890</v>
      </c>
      <c r="B882" t="s">
        <v>5457</v>
      </c>
      <c r="C882" t="s">
        <v>5458</v>
      </c>
      <c r="D882" t="s">
        <v>5429</v>
      </c>
      <c r="E882" t="s">
        <v>7266</v>
      </c>
      <c r="F882" t="s">
        <v>13891</v>
      </c>
    </row>
    <row r="883" spans="1:40" x14ac:dyDescent="0.25">
      <c r="A883" t="s">
        <v>13892</v>
      </c>
      <c r="B883" t="s">
        <v>5459</v>
      </c>
      <c r="C883" t="s">
        <v>5460</v>
      </c>
      <c r="D883" t="s">
        <v>5429</v>
      </c>
      <c r="E883" t="s">
        <v>7266</v>
      </c>
      <c r="F883" t="s">
        <v>13893</v>
      </c>
    </row>
    <row r="884" spans="1:40" x14ac:dyDescent="0.25">
      <c r="A884" t="s">
        <v>13894</v>
      </c>
      <c r="B884" t="s">
        <v>5461</v>
      </c>
      <c r="C884" t="s">
        <v>5462</v>
      </c>
      <c r="D884" t="s">
        <v>5429</v>
      </c>
      <c r="E884" t="s">
        <v>7266</v>
      </c>
      <c r="F884" t="s">
        <v>13895</v>
      </c>
    </row>
    <row r="885" spans="1:40" x14ac:dyDescent="0.25">
      <c r="A885" t="s">
        <v>13896</v>
      </c>
      <c r="B885" t="s">
        <v>5463</v>
      </c>
      <c r="C885" t="s">
        <v>5464</v>
      </c>
      <c r="D885" t="s">
        <v>5429</v>
      </c>
      <c r="E885" t="s">
        <v>7266</v>
      </c>
      <c r="F885" t="s">
        <v>13897</v>
      </c>
    </row>
    <row r="886" spans="1:40" x14ac:dyDescent="0.25">
      <c r="A886" t="s">
        <v>13898</v>
      </c>
      <c r="B886" t="s">
        <v>5465</v>
      </c>
      <c r="C886" t="s">
        <v>5466</v>
      </c>
      <c r="D886" t="s">
        <v>5429</v>
      </c>
      <c r="E886" t="s">
        <v>7266</v>
      </c>
      <c r="F886" t="s">
        <v>13899</v>
      </c>
    </row>
    <row r="887" spans="1:40" x14ac:dyDescent="0.25">
      <c r="A887" t="s">
        <v>13900</v>
      </c>
      <c r="B887" t="s">
        <v>5467</v>
      </c>
      <c r="C887" t="s">
        <v>5468</v>
      </c>
      <c r="D887" t="s">
        <v>5429</v>
      </c>
      <c r="E887" t="s">
        <v>7266</v>
      </c>
      <c r="F887" t="s">
        <v>13901</v>
      </c>
    </row>
    <row r="888" spans="1:40" x14ac:dyDescent="0.25">
      <c r="A888" t="s">
        <v>13902</v>
      </c>
      <c r="B888" t="s">
        <v>5469</v>
      </c>
      <c r="C888" t="s">
        <v>5470</v>
      </c>
      <c r="D888" t="s">
        <v>5471</v>
      </c>
      <c r="E888" t="s">
        <v>7266</v>
      </c>
      <c r="F888" t="s">
        <v>13903</v>
      </c>
    </row>
    <row r="889" spans="1:40" x14ac:dyDescent="0.25">
      <c r="A889" t="s">
        <v>13904</v>
      </c>
      <c r="B889" t="s">
        <v>5473</v>
      </c>
      <c r="C889" t="s">
        <v>5474</v>
      </c>
      <c r="D889" t="s">
        <v>5471</v>
      </c>
      <c r="E889" t="s">
        <v>7266</v>
      </c>
      <c r="T889" t="s">
        <v>13905</v>
      </c>
      <c r="U889" t="s">
        <v>13906</v>
      </c>
      <c r="V889" t="s">
        <v>13907</v>
      </c>
      <c r="W889" t="s">
        <v>13908</v>
      </c>
      <c r="X889" t="s">
        <v>13909</v>
      </c>
      <c r="Y889" t="s">
        <v>13910</v>
      </c>
      <c r="Z889" t="s">
        <v>13911</v>
      </c>
      <c r="AA889" t="s">
        <v>13912</v>
      </c>
      <c r="AB889" t="s">
        <v>13913</v>
      </c>
      <c r="AC889" t="s">
        <v>13914</v>
      </c>
      <c r="AD889" t="s">
        <v>13915</v>
      </c>
      <c r="AE889" t="s">
        <v>13916</v>
      </c>
      <c r="AF889" t="s">
        <v>13917</v>
      </c>
      <c r="AG889" t="s">
        <v>13918</v>
      </c>
      <c r="AH889" t="s">
        <v>13919</v>
      </c>
      <c r="AI889" t="s">
        <v>13920</v>
      </c>
      <c r="AJ889" t="s">
        <v>13921</v>
      </c>
      <c r="AK889" t="s">
        <v>13922</v>
      </c>
      <c r="AL889" t="s">
        <v>13923</v>
      </c>
      <c r="AM889" t="s">
        <v>13924</v>
      </c>
      <c r="AN889" t="s">
        <v>13925</v>
      </c>
    </row>
    <row r="890" spans="1:40" x14ac:dyDescent="0.25">
      <c r="A890" t="s">
        <v>13926</v>
      </c>
      <c r="B890" t="s">
        <v>5475</v>
      </c>
      <c r="C890" t="s">
        <v>5476</v>
      </c>
      <c r="D890" t="s">
        <v>5471</v>
      </c>
      <c r="E890" t="s">
        <v>7266</v>
      </c>
      <c r="T890" t="s">
        <v>13927</v>
      </c>
      <c r="U890" t="s">
        <v>13928</v>
      </c>
      <c r="V890" t="s">
        <v>13929</v>
      </c>
      <c r="W890" t="s">
        <v>13930</v>
      </c>
      <c r="X890" t="s">
        <v>13931</v>
      </c>
      <c r="Y890" t="s">
        <v>13932</v>
      </c>
      <c r="Z890" t="s">
        <v>13933</v>
      </c>
      <c r="AA890" t="s">
        <v>13934</v>
      </c>
      <c r="AB890" t="s">
        <v>13935</v>
      </c>
      <c r="AC890" t="s">
        <v>13936</v>
      </c>
      <c r="AD890" t="s">
        <v>13937</v>
      </c>
      <c r="AE890" t="s">
        <v>13938</v>
      </c>
      <c r="AF890" t="s">
        <v>13939</v>
      </c>
      <c r="AG890" t="s">
        <v>13940</v>
      </c>
      <c r="AH890" t="s">
        <v>13941</v>
      </c>
      <c r="AI890" t="s">
        <v>13942</v>
      </c>
      <c r="AJ890" t="s">
        <v>13943</v>
      </c>
      <c r="AK890" t="s">
        <v>13944</v>
      </c>
      <c r="AL890" t="s">
        <v>13945</v>
      </c>
      <c r="AM890" t="s">
        <v>13946</v>
      </c>
      <c r="AN890" t="s">
        <v>13947</v>
      </c>
    </row>
    <row r="891" spans="1:40" x14ac:dyDescent="0.25">
      <c r="A891" t="s">
        <v>13948</v>
      </c>
      <c r="B891" t="s">
        <v>5477</v>
      </c>
      <c r="C891" t="s">
        <v>5478</v>
      </c>
      <c r="D891" t="s">
        <v>5471</v>
      </c>
      <c r="E891" t="s">
        <v>7266</v>
      </c>
      <c r="T891" t="s">
        <v>13949</v>
      </c>
      <c r="U891" t="s">
        <v>13950</v>
      </c>
      <c r="V891" t="s">
        <v>13951</v>
      </c>
      <c r="W891" t="s">
        <v>13952</v>
      </c>
      <c r="X891" t="s">
        <v>13953</v>
      </c>
      <c r="Y891" t="s">
        <v>13954</v>
      </c>
      <c r="Z891" t="s">
        <v>13955</v>
      </c>
      <c r="AA891" t="s">
        <v>13956</v>
      </c>
      <c r="AB891" t="s">
        <v>13957</v>
      </c>
      <c r="AC891" t="s">
        <v>13958</v>
      </c>
      <c r="AD891" t="s">
        <v>13959</v>
      </c>
      <c r="AE891" t="s">
        <v>13960</v>
      </c>
      <c r="AF891" t="s">
        <v>13961</v>
      </c>
      <c r="AG891" t="s">
        <v>13962</v>
      </c>
      <c r="AH891" t="s">
        <v>13963</v>
      </c>
      <c r="AI891" t="s">
        <v>13964</v>
      </c>
      <c r="AJ891" t="s">
        <v>13965</v>
      </c>
      <c r="AK891" t="s">
        <v>13966</v>
      </c>
      <c r="AL891" t="s">
        <v>13967</v>
      </c>
      <c r="AM891" t="s">
        <v>13968</v>
      </c>
      <c r="AN891" t="s">
        <v>13969</v>
      </c>
    </row>
    <row r="892" spans="1:40" x14ac:dyDescent="0.25">
      <c r="A892" t="s">
        <v>13970</v>
      </c>
      <c r="B892" t="s">
        <v>5479</v>
      </c>
      <c r="C892" t="s">
        <v>5480</v>
      </c>
      <c r="D892" t="s">
        <v>5471</v>
      </c>
      <c r="E892" t="s">
        <v>7266</v>
      </c>
      <c r="T892" t="s">
        <v>13971</v>
      </c>
      <c r="U892" t="s">
        <v>13972</v>
      </c>
      <c r="V892" t="s">
        <v>13973</v>
      </c>
      <c r="W892" t="s">
        <v>13974</v>
      </c>
      <c r="X892" t="s">
        <v>13975</v>
      </c>
      <c r="Y892" t="s">
        <v>13976</v>
      </c>
      <c r="Z892" t="s">
        <v>13977</v>
      </c>
      <c r="AA892" t="s">
        <v>13978</v>
      </c>
      <c r="AB892" t="s">
        <v>13979</v>
      </c>
      <c r="AC892" t="s">
        <v>13980</v>
      </c>
      <c r="AD892" t="s">
        <v>13981</v>
      </c>
      <c r="AE892" t="s">
        <v>13982</v>
      </c>
      <c r="AF892" t="s">
        <v>13983</v>
      </c>
      <c r="AG892" t="s">
        <v>13984</v>
      </c>
      <c r="AH892" t="s">
        <v>13985</v>
      </c>
      <c r="AI892" t="s">
        <v>13986</v>
      </c>
      <c r="AJ892" t="s">
        <v>13987</v>
      </c>
      <c r="AK892" t="s">
        <v>13988</v>
      </c>
      <c r="AL892" t="s">
        <v>13989</v>
      </c>
      <c r="AM892" t="s">
        <v>13990</v>
      </c>
      <c r="AN892" t="s">
        <v>13991</v>
      </c>
    </row>
    <row r="893" spans="1:40" x14ac:dyDescent="0.25">
      <c r="A893" t="s">
        <v>13992</v>
      </c>
      <c r="B893" t="s">
        <v>5481</v>
      </c>
      <c r="C893" t="s">
        <v>5482</v>
      </c>
      <c r="D893" t="s">
        <v>5471</v>
      </c>
      <c r="E893" t="s">
        <v>7266</v>
      </c>
      <c r="T893" t="s">
        <v>13993</v>
      </c>
      <c r="U893" t="s">
        <v>13994</v>
      </c>
      <c r="V893" t="s">
        <v>13995</v>
      </c>
      <c r="W893" t="s">
        <v>13996</v>
      </c>
      <c r="X893" t="s">
        <v>13997</v>
      </c>
      <c r="Y893" t="s">
        <v>13998</v>
      </c>
      <c r="Z893" t="s">
        <v>13999</v>
      </c>
      <c r="AA893" t="s">
        <v>14000</v>
      </c>
      <c r="AB893" t="s">
        <v>14001</v>
      </c>
      <c r="AC893" t="s">
        <v>14002</v>
      </c>
      <c r="AD893" t="s">
        <v>14003</v>
      </c>
      <c r="AE893" t="s">
        <v>14004</v>
      </c>
      <c r="AF893" t="s">
        <v>14005</v>
      </c>
      <c r="AG893" t="s">
        <v>14006</v>
      </c>
      <c r="AH893" t="s">
        <v>14007</v>
      </c>
      <c r="AI893" t="s">
        <v>14008</v>
      </c>
      <c r="AJ893" t="s">
        <v>14009</v>
      </c>
      <c r="AK893" t="s">
        <v>14010</v>
      </c>
      <c r="AL893" t="s">
        <v>14011</v>
      </c>
      <c r="AM893" t="s">
        <v>14012</v>
      </c>
      <c r="AN893" t="s">
        <v>14013</v>
      </c>
    </row>
    <row r="894" spans="1:40" x14ac:dyDescent="0.25">
      <c r="A894" t="s">
        <v>14014</v>
      </c>
      <c r="B894" t="s">
        <v>5483</v>
      </c>
      <c r="C894" t="s">
        <v>5484</v>
      </c>
      <c r="D894" t="s">
        <v>5471</v>
      </c>
      <c r="E894" t="s">
        <v>7266</v>
      </c>
      <c r="T894" t="s">
        <v>14015</v>
      </c>
      <c r="U894" t="s">
        <v>14016</v>
      </c>
      <c r="V894" t="s">
        <v>14017</v>
      </c>
      <c r="W894" t="s">
        <v>14018</v>
      </c>
      <c r="X894" t="s">
        <v>14019</v>
      </c>
      <c r="Y894" t="s">
        <v>14020</v>
      </c>
      <c r="Z894" t="s">
        <v>14021</v>
      </c>
      <c r="AA894" t="s">
        <v>14022</v>
      </c>
      <c r="AB894" t="s">
        <v>14023</v>
      </c>
      <c r="AC894" t="s">
        <v>14024</v>
      </c>
      <c r="AD894" t="s">
        <v>14025</v>
      </c>
      <c r="AE894" t="s">
        <v>14026</v>
      </c>
      <c r="AF894" t="s">
        <v>14027</v>
      </c>
      <c r="AG894" t="s">
        <v>14028</v>
      </c>
      <c r="AH894" t="s">
        <v>14029</v>
      </c>
      <c r="AI894" t="s">
        <v>14030</v>
      </c>
      <c r="AJ894" t="s">
        <v>14031</v>
      </c>
      <c r="AK894" t="s">
        <v>14032</v>
      </c>
      <c r="AL894" t="s">
        <v>14033</v>
      </c>
      <c r="AM894" t="s">
        <v>14034</v>
      </c>
      <c r="AN894" t="s">
        <v>14035</v>
      </c>
    </row>
    <row r="895" spans="1:40" x14ac:dyDescent="0.25">
      <c r="A895" t="s">
        <v>14036</v>
      </c>
      <c r="B895" t="s">
        <v>5485</v>
      </c>
      <c r="C895" t="s">
        <v>5486</v>
      </c>
      <c r="D895" t="s">
        <v>5471</v>
      </c>
      <c r="E895" t="s">
        <v>7266</v>
      </c>
      <c r="T895" t="s">
        <v>14037</v>
      </c>
      <c r="U895" t="s">
        <v>14038</v>
      </c>
      <c r="V895" t="s">
        <v>14039</v>
      </c>
      <c r="W895" t="s">
        <v>14040</v>
      </c>
      <c r="X895" t="s">
        <v>14041</v>
      </c>
      <c r="Y895" t="s">
        <v>14042</v>
      </c>
      <c r="Z895" t="s">
        <v>14043</v>
      </c>
      <c r="AA895" t="s">
        <v>14044</v>
      </c>
      <c r="AB895" t="s">
        <v>14045</v>
      </c>
      <c r="AC895" t="s">
        <v>14046</v>
      </c>
      <c r="AD895" t="s">
        <v>14047</v>
      </c>
      <c r="AE895" t="s">
        <v>14048</v>
      </c>
      <c r="AF895" t="s">
        <v>14049</v>
      </c>
      <c r="AG895" t="s">
        <v>14050</v>
      </c>
      <c r="AH895" t="s">
        <v>14051</v>
      </c>
      <c r="AI895" t="s">
        <v>14052</v>
      </c>
      <c r="AJ895" t="s">
        <v>14053</v>
      </c>
      <c r="AK895" t="s">
        <v>14054</v>
      </c>
      <c r="AL895" t="s">
        <v>14055</v>
      </c>
      <c r="AM895" t="s">
        <v>14056</v>
      </c>
      <c r="AN895" t="s">
        <v>14057</v>
      </c>
    </row>
    <row r="896" spans="1:40" x14ac:dyDescent="0.25">
      <c r="A896" t="s">
        <v>14058</v>
      </c>
      <c r="B896" t="s">
        <v>5487</v>
      </c>
      <c r="C896" t="s">
        <v>5488</v>
      </c>
      <c r="D896" t="s">
        <v>5471</v>
      </c>
      <c r="E896" t="s">
        <v>7266</v>
      </c>
      <c r="T896" t="s">
        <v>14059</v>
      </c>
      <c r="U896" t="s">
        <v>14060</v>
      </c>
      <c r="V896" t="s">
        <v>14061</v>
      </c>
      <c r="W896" t="s">
        <v>14062</v>
      </c>
      <c r="X896" t="s">
        <v>14063</v>
      </c>
      <c r="Y896" t="s">
        <v>14064</v>
      </c>
      <c r="Z896" t="s">
        <v>14065</v>
      </c>
      <c r="AA896" t="s">
        <v>14066</v>
      </c>
      <c r="AB896" t="s">
        <v>14067</v>
      </c>
      <c r="AC896" t="s">
        <v>14068</v>
      </c>
      <c r="AD896" t="s">
        <v>14069</v>
      </c>
      <c r="AE896" t="s">
        <v>14070</v>
      </c>
      <c r="AF896" t="s">
        <v>14071</v>
      </c>
      <c r="AG896" t="s">
        <v>14072</v>
      </c>
      <c r="AH896" t="s">
        <v>14073</v>
      </c>
      <c r="AI896" t="s">
        <v>14074</v>
      </c>
      <c r="AJ896" t="s">
        <v>14075</v>
      </c>
      <c r="AK896" t="s">
        <v>14076</v>
      </c>
      <c r="AL896" t="s">
        <v>14077</v>
      </c>
      <c r="AM896" t="s">
        <v>14078</v>
      </c>
      <c r="AN896" t="s">
        <v>14079</v>
      </c>
    </row>
    <row r="897" spans="1:18" x14ac:dyDescent="0.25">
      <c r="A897" t="s">
        <v>14080</v>
      </c>
      <c r="B897" t="s">
        <v>5489</v>
      </c>
      <c r="C897" t="s">
        <v>5490</v>
      </c>
      <c r="D897" t="s">
        <v>5471</v>
      </c>
      <c r="E897" t="s">
        <v>7266</v>
      </c>
      <c r="F897" t="s">
        <v>14081</v>
      </c>
    </row>
    <row r="898" spans="1:18" x14ac:dyDescent="0.25">
      <c r="A898" t="s">
        <v>14082</v>
      </c>
      <c r="B898" t="s">
        <v>5491</v>
      </c>
      <c r="C898" t="s">
        <v>5492</v>
      </c>
      <c r="D898" t="s">
        <v>5471</v>
      </c>
      <c r="E898" t="s">
        <v>7266</v>
      </c>
      <c r="F898" t="s">
        <v>14083</v>
      </c>
    </row>
    <row r="899" spans="1:18" x14ac:dyDescent="0.25">
      <c r="A899" t="s">
        <v>14084</v>
      </c>
      <c r="B899" t="s">
        <v>5493</v>
      </c>
      <c r="C899" t="s">
        <v>5494</v>
      </c>
      <c r="D899" t="s">
        <v>5471</v>
      </c>
      <c r="E899" t="s">
        <v>7266</v>
      </c>
      <c r="F899" t="s">
        <v>14085</v>
      </c>
    </row>
    <row r="900" spans="1:18" x14ac:dyDescent="0.25">
      <c r="A900" t="s">
        <v>14086</v>
      </c>
      <c r="B900" t="s">
        <v>5495</v>
      </c>
      <c r="C900" t="s">
        <v>5496</v>
      </c>
      <c r="D900" t="s">
        <v>5471</v>
      </c>
      <c r="E900" t="s">
        <v>7266</v>
      </c>
      <c r="F900" t="s">
        <v>14087</v>
      </c>
    </row>
    <row r="901" spans="1:18" x14ac:dyDescent="0.25">
      <c r="A901" t="s">
        <v>14088</v>
      </c>
      <c r="B901" t="s">
        <v>5497</v>
      </c>
      <c r="C901" t="s">
        <v>5498</v>
      </c>
      <c r="D901" t="s">
        <v>5471</v>
      </c>
      <c r="E901" t="s">
        <v>7266</v>
      </c>
      <c r="F901" t="s">
        <v>14089</v>
      </c>
    </row>
    <row r="902" spans="1:18" x14ac:dyDescent="0.25">
      <c r="A902" t="s">
        <v>14090</v>
      </c>
      <c r="B902" t="s">
        <v>5499</v>
      </c>
      <c r="C902" t="s">
        <v>5500</v>
      </c>
      <c r="D902" t="s">
        <v>5471</v>
      </c>
      <c r="E902" t="s">
        <v>7266</v>
      </c>
      <c r="F902" t="s">
        <v>14091</v>
      </c>
    </row>
    <row r="903" spans="1:18" x14ac:dyDescent="0.25">
      <c r="A903" t="s">
        <v>14092</v>
      </c>
      <c r="B903" t="s">
        <v>5501</v>
      </c>
      <c r="C903" t="s">
        <v>5502</v>
      </c>
      <c r="D903" t="s">
        <v>5471</v>
      </c>
      <c r="E903" t="s">
        <v>7266</v>
      </c>
      <c r="F903" t="s">
        <v>14093</v>
      </c>
    </row>
    <row r="904" spans="1:18" x14ac:dyDescent="0.25">
      <c r="A904" t="s">
        <v>14094</v>
      </c>
      <c r="B904" t="s">
        <v>5503</v>
      </c>
      <c r="C904" t="s">
        <v>5504</v>
      </c>
      <c r="D904" t="s">
        <v>5471</v>
      </c>
      <c r="E904" t="s">
        <v>7266</v>
      </c>
      <c r="F904" t="s">
        <v>14095</v>
      </c>
    </row>
    <row r="905" spans="1:18" x14ac:dyDescent="0.25">
      <c r="A905" t="s">
        <v>14096</v>
      </c>
      <c r="B905" t="s">
        <v>5505</v>
      </c>
      <c r="C905" t="s">
        <v>5506</v>
      </c>
      <c r="D905" t="s">
        <v>5471</v>
      </c>
      <c r="E905" t="s">
        <v>7266</v>
      </c>
      <c r="F905" t="s">
        <v>14097</v>
      </c>
    </row>
    <row r="906" spans="1:18" x14ac:dyDescent="0.25">
      <c r="A906" t="s">
        <v>14098</v>
      </c>
      <c r="B906" t="s">
        <v>5507</v>
      </c>
      <c r="C906" t="s">
        <v>5508</v>
      </c>
      <c r="D906" t="s">
        <v>5471</v>
      </c>
      <c r="E906" t="s">
        <v>7266</v>
      </c>
      <c r="F906" t="s">
        <v>14099</v>
      </c>
    </row>
    <row r="907" spans="1:18" x14ac:dyDescent="0.25">
      <c r="A907" t="s">
        <v>14100</v>
      </c>
      <c r="B907" t="s">
        <v>5509</v>
      </c>
      <c r="C907" t="s">
        <v>5510</v>
      </c>
      <c r="D907" t="s">
        <v>5471</v>
      </c>
      <c r="E907" t="s">
        <v>7266</v>
      </c>
      <c r="F907" t="s">
        <v>14101</v>
      </c>
    </row>
    <row r="908" spans="1:18" x14ac:dyDescent="0.25">
      <c r="A908" t="s">
        <v>14102</v>
      </c>
      <c r="B908" t="s">
        <v>5511</v>
      </c>
      <c r="C908" t="s">
        <v>5512</v>
      </c>
      <c r="D908" t="s">
        <v>5513</v>
      </c>
      <c r="E908" t="s">
        <v>7266</v>
      </c>
      <c r="G908" t="s">
        <v>14103</v>
      </c>
      <c r="H908" t="s">
        <v>14104</v>
      </c>
      <c r="I908" t="s">
        <v>14105</v>
      </c>
      <c r="J908" t="s">
        <v>14106</v>
      </c>
      <c r="K908" t="s">
        <v>14107</v>
      </c>
      <c r="L908" t="s">
        <v>14108</v>
      </c>
      <c r="M908" t="s">
        <v>14109</v>
      </c>
      <c r="N908" t="s">
        <v>14110</v>
      </c>
      <c r="O908" t="s">
        <v>14111</v>
      </c>
      <c r="P908" t="s">
        <v>14112</v>
      </c>
      <c r="Q908" t="s">
        <v>14113</v>
      </c>
      <c r="R908" t="s">
        <v>14114</v>
      </c>
    </row>
    <row r="909" spans="1:18" x14ac:dyDescent="0.25">
      <c r="A909" t="s">
        <v>14115</v>
      </c>
      <c r="B909" t="s">
        <v>5515</v>
      </c>
      <c r="C909" t="s">
        <v>5516</v>
      </c>
      <c r="D909" t="s">
        <v>5513</v>
      </c>
      <c r="E909" t="s">
        <v>7266</v>
      </c>
      <c r="M909" t="s">
        <v>14116</v>
      </c>
      <c r="R909" t="s">
        <v>14117</v>
      </c>
    </row>
    <row r="910" spans="1:18" x14ac:dyDescent="0.25">
      <c r="A910" t="s">
        <v>14118</v>
      </c>
      <c r="B910" t="s">
        <v>5517</v>
      </c>
      <c r="C910" t="s">
        <v>5518</v>
      </c>
      <c r="D910" t="s">
        <v>5513</v>
      </c>
      <c r="E910" t="s">
        <v>7266</v>
      </c>
      <c r="G910" t="s">
        <v>14119</v>
      </c>
      <c r="H910" t="s">
        <v>14120</v>
      </c>
      <c r="I910" t="s">
        <v>14121</v>
      </c>
      <c r="J910" t="s">
        <v>14122</v>
      </c>
      <c r="K910" t="s">
        <v>14123</v>
      </c>
      <c r="L910" t="s">
        <v>14124</v>
      </c>
      <c r="M910" t="s">
        <v>14125</v>
      </c>
      <c r="N910" t="s">
        <v>14126</v>
      </c>
      <c r="O910" t="s">
        <v>14127</v>
      </c>
      <c r="P910" t="s">
        <v>14128</v>
      </c>
      <c r="Q910" t="s">
        <v>14129</v>
      </c>
      <c r="R910" t="s">
        <v>14130</v>
      </c>
    </row>
    <row r="911" spans="1:18" x14ac:dyDescent="0.25">
      <c r="A911" t="s">
        <v>14131</v>
      </c>
      <c r="B911" t="s">
        <v>5519</v>
      </c>
      <c r="C911" t="s">
        <v>5520</v>
      </c>
      <c r="D911" t="s">
        <v>5513</v>
      </c>
      <c r="E911" t="s">
        <v>7266</v>
      </c>
      <c r="M911" t="s">
        <v>14132</v>
      </c>
      <c r="R911" t="s">
        <v>14133</v>
      </c>
    </row>
    <row r="912" spans="1:18" x14ac:dyDescent="0.25">
      <c r="A912" t="s">
        <v>14134</v>
      </c>
      <c r="B912" t="s">
        <v>5521</v>
      </c>
      <c r="C912" t="s">
        <v>5522</v>
      </c>
      <c r="D912" t="s">
        <v>5513</v>
      </c>
      <c r="E912" t="s">
        <v>7266</v>
      </c>
      <c r="M912" t="s">
        <v>14135</v>
      </c>
      <c r="R912" t="s">
        <v>14136</v>
      </c>
    </row>
    <row r="913" spans="1:18" x14ac:dyDescent="0.25">
      <c r="A913" t="s">
        <v>14137</v>
      </c>
      <c r="B913" t="s">
        <v>5523</v>
      </c>
      <c r="C913" t="s">
        <v>5524</v>
      </c>
      <c r="D913" t="s">
        <v>5525</v>
      </c>
      <c r="E913" t="s">
        <v>7266</v>
      </c>
      <c r="G913" t="s">
        <v>14138</v>
      </c>
      <c r="H913" t="s">
        <v>14139</v>
      </c>
      <c r="I913" t="s">
        <v>14140</v>
      </c>
      <c r="J913" t="s">
        <v>14141</v>
      </c>
      <c r="K913" t="s">
        <v>14142</v>
      </c>
      <c r="L913" t="s">
        <v>14143</v>
      </c>
      <c r="M913" t="s">
        <v>14144</v>
      </c>
      <c r="N913" t="s">
        <v>14145</v>
      </c>
      <c r="O913" t="s">
        <v>14146</v>
      </c>
      <c r="P913" t="s">
        <v>14147</v>
      </c>
      <c r="Q913" t="s">
        <v>14148</v>
      </c>
      <c r="R913" t="s">
        <v>14149</v>
      </c>
    </row>
    <row r="914" spans="1:18" x14ac:dyDescent="0.25">
      <c r="A914" t="s">
        <v>14150</v>
      </c>
      <c r="B914" t="s">
        <v>5527</v>
      </c>
      <c r="C914" t="s">
        <v>5528</v>
      </c>
      <c r="D914" t="s">
        <v>5525</v>
      </c>
      <c r="E914" t="s">
        <v>7266</v>
      </c>
      <c r="M914" t="s">
        <v>14151</v>
      </c>
      <c r="R914" t="s">
        <v>14152</v>
      </c>
    </row>
    <row r="915" spans="1:18" x14ac:dyDescent="0.25">
      <c r="A915" t="s">
        <v>14153</v>
      </c>
      <c r="B915" t="s">
        <v>5529</v>
      </c>
      <c r="C915" t="s">
        <v>5530</v>
      </c>
      <c r="D915" t="s">
        <v>5525</v>
      </c>
      <c r="E915" t="s">
        <v>7266</v>
      </c>
      <c r="G915" t="s">
        <v>14154</v>
      </c>
      <c r="H915" t="s">
        <v>14155</v>
      </c>
      <c r="I915" t="s">
        <v>14156</v>
      </c>
      <c r="J915" t="s">
        <v>14157</v>
      </c>
      <c r="K915" t="s">
        <v>14158</v>
      </c>
      <c r="L915" t="s">
        <v>14159</v>
      </c>
      <c r="M915" t="s">
        <v>14160</v>
      </c>
      <c r="N915" t="s">
        <v>14161</v>
      </c>
      <c r="O915" t="s">
        <v>14162</v>
      </c>
      <c r="P915" t="s">
        <v>14163</v>
      </c>
      <c r="Q915" t="s">
        <v>14164</v>
      </c>
      <c r="R915" t="s">
        <v>14165</v>
      </c>
    </row>
    <row r="916" spans="1:18" x14ac:dyDescent="0.25">
      <c r="A916" t="s">
        <v>14166</v>
      </c>
      <c r="B916" t="s">
        <v>5531</v>
      </c>
      <c r="C916" t="s">
        <v>5532</v>
      </c>
      <c r="D916" t="s">
        <v>5525</v>
      </c>
      <c r="E916" t="s">
        <v>7266</v>
      </c>
      <c r="M916" t="s">
        <v>14167</v>
      </c>
      <c r="R916" t="s">
        <v>14168</v>
      </c>
    </row>
    <row r="917" spans="1:18" x14ac:dyDescent="0.25">
      <c r="A917" t="s">
        <v>14169</v>
      </c>
      <c r="B917" t="s">
        <v>5533</v>
      </c>
      <c r="C917" t="s">
        <v>5534</v>
      </c>
      <c r="D917" t="s">
        <v>5525</v>
      </c>
      <c r="E917" t="s">
        <v>7266</v>
      </c>
      <c r="M917" t="s">
        <v>14170</v>
      </c>
      <c r="R917" t="s">
        <v>14171</v>
      </c>
    </row>
    <row r="918" spans="1:18" x14ac:dyDescent="0.25">
      <c r="A918" t="s">
        <v>14172</v>
      </c>
      <c r="B918" t="s">
        <v>5535</v>
      </c>
      <c r="C918" t="s">
        <v>5536</v>
      </c>
      <c r="D918" t="s">
        <v>5537</v>
      </c>
      <c r="E918" t="s">
        <v>7266</v>
      </c>
      <c r="G918" t="s">
        <v>14173</v>
      </c>
      <c r="H918" t="s">
        <v>14174</v>
      </c>
      <c r="I918" t="s">
        <v>14175</v>
      </c>
      <c r="J918" t="s">
        <v>14176</v>
      </c>
      <c r="K918" t="s">
        <v>14177</v>
      </c>
      <c r="L918" t="s">
        <v>14178</v>
      </c>
      <c r="M918" t="s">
        <v>14179</v>
      </c>
      <c r="N918" t="s">
        <v>14180</v>
      </c>
      <c r="O918" t="s">
        <v>14181</v>
      </c>
      <c r="P918" t="s">
        <v>14182</v>
      </c>
      <c r="Q918" t="s">
        <v>14183</v>
      </c>
      <c r="R918" t="s">
        <v>14184</v>
      </c>
    </row>
    <row r="919" spans="1:18" x14ac:dyDescent="0.25">
      <c r="A919" t="s">
        <v>14185</v>
      </c>
      <c r="B919" t="s">
        <v>5539</v>
      </c>
      <c r="C919" t="s">
        <v>5540</v>
      </c>
      <c r="D919" t="s">
        <v>5537</v>
      </c>
      <c r="E919" t="s">
        <v>7266</v>
      </c>
      <c r="M919" t="s">
        <v>14186</v>
      </c>
      <c r="R919" t="s">
        <v>14187</v>
      </c>
    </row>
    <row r="920" spans="1:18" x14ac:dyDescent="0.25">
      <c r="A920" t="s">
        <v>14188</v>
      </c>
      <c r="B920" t="s">
        <v>5541</v>
      </c>
      <c r="C920" t="s">
        <v>5542</v>
      </c>
      <c r="D920" t="s">
        <v>5537</v>
      </c>
      <c r="E920" t="s">
        <v>7266</v>
      </c>
      <c r="G920" t="s">
        <v>14189</v>
      </c>
      <c r="H920" t="s">
        <v>14190</v>
      </c>
      <c r="I920" t="s">
        <v>14191</v>
      </c>
      <c r="J920" t="s">
        <v>14192</v>
      </c>
      <c r="K920" t="s">
        <v>14193</v>
      </c>
      <c r="L920" t="s">
        <v>14194</v>
      </c>
      <c r="M920" t="s">
        <v>14195</v>
      </c>
      <c r="N920" t="s">
        <v>14196</v>
      </c>
      <c r="O920" t="s">
        <v>14197</v>
      </c>
      <c r="P920" t="s">
        <v>14198</v>
      </c>
      <c r="Q920" t="s">
        <v>14199</v>
      </c>
      <c r="R920" t="s">
        <v>14200</v>
      </c>
    </row>
    <row r="921" spans="1:18" x14ac:dyDescent="0.25">
      <c r="A921" t="s">
        <v>14201</v>
      </c>
      <c r="B921" t="s">
        <v>5543</v>
      </c>
      <c r="C921" t="s">
        <v>5544</v>
      </c>
      <c r="D921" t="s">
        <v>5537</v>
      </c>
      <c r="E921" t="s">
        <v>7266</v>
      </c>
      <c r="M921" t="s">
        <v>14202</v>
      </c>
      <c r="R921" t="s">
        <v>14203</v>
      </c>
    </row>
    <row r="922" spans="1:18" x14ac:dyDescent="0.25">
      <c r="A922" t="s">
        <v>14204</v>
      </c>
      <c r="B922" t="s">
        <v>5545</v>
      </c>
      <c r="C922" t="s">
        <v>5546</v>
      </c>
      <c r="D922" t="s">
        <v>5537</v>
      </c>
      <c r="E922" t="s">
        <v>7266</v>
      </c>
      <c r="M922" t="s">
        <v>14205</v>
      </c>
      <c r="R922" t="s">
        <v>14206</v>
      </c>
    </row>
    <row r="923" spans="1:18" x14ac:dyDescent="0.25">
      <c r="A923" t="s">
        <v>14207</v>
      </c>
      <c r="B923" t="s">
        <v>5547</v>
      </c>
      <c r="C923" t="s">
        <v>5548</v>
      </c>
      <c r="D923" t="s">
        <v>5549</v>
      </c>
      <c r="E923" t="s">
        <v>7266</v>
      </c>
      <c r="G923" t="s">
        <v>14208</v>
      </c>
      <c r="H923" t="s">
        <v>14209</v>
      </c>
      <c r="I923" t="s">
        <v>14210</v>
      </c>
      <c r="J923" t="s">
        <v>14211</v>
      </c>
      <c r="K923" t="s">
        <v>14212</v>
      </c>
      <c r="L923" t="s">
        <v>14213</v>
      </c>
      <c r="M923" t="s">
        <v>14214</v>
      </c>
      <c r="N923" t="s">
        <v>14215</v>
      </c>
      <c r="O923" t="s">
        <v>14216</v>
      </c>
      <c r="P923" t="s">
        <v>14217</v>
      </c>
      <c r="Q923" t="s">
        <v>14218</v>
      </c>
      <c r="R923" t="s">
        <v>14219</v>
      </c>
    </row>
    <row r="924" spans="1:18" x14ac:dyDescent="0.25">
      <c r="A924" t="s">
        <v>14220</v>
      </c>
      <c r="B924" t="s">
        <v>5551</v>
      </c>
      <c r="C924" t="s">
        <v>5552</v>
      </c>
      <c r="D924" t="s">
        <v>5549</v>
      </c>
      <c r="E924" t="s">
        <v>7266</v>
      </c>
      <c r="M924" t="s">
        <v>14221</v>
      </c>
      <c r="R924" t="s">
        <v>14222</v>
      </c>
    </row>
    <row r="925" spans="1:18" x14ac:dyDescent="0.25">
      <c r="A925" t="s">
        <v>14223</v>
      </c>
      <c r="B925" t="s">
        <v>5553</v>
      </c>
      <c r="C925" t="s">
        <v>5554</v>
      </c>
      <c r="D925" t="s">
        <v>5549</v>
      </c>
      <c r="E925" t="s">
        <v>7266</v>
      </c>
      <c r="G925" t="s">
        <v>14224</v>
      </c>
      <c r="H925" t="s">
        <v>14225</v>
      </c>
      <c r="I925" t="s">
        <v>14226</v>
      </c>
      <c r="J925" t="s">
        <v>14227</v>
      </c>
      <c r="K925" t="s">
        <v>14228</v>
      </c>
      <c r="L925" t="s">
        <v>14229</v>
      </c>
      <c r="M925" t="s">
        <v>14230</v>
      </c>
      <c r="N925" t="s">
        <v>14231</v>
      </c>
      <c r="O925" t="s">
        <v>14232</v>
      </c>
      <c r="P925" t="s">
        <v>14233</v>
      </c>
      <c r="Q925" t="s">
        <v>14234</v>
      </c>
      <c r="R925" t="s">
        <v>14235</v>
      </c>
    </row>
    <row r="926" spans="1:18" x14ac:dyDescent="0.25">
      <c r="A926" t="s">
        <v>14236</v>
      </c>
      <c r="B926" t="s">
        <v>5555</v>
      </c>
      <c r="C926" t="s">
        <v>5556</v>
      </c>
      <c r="D926" t="s">
        <v>5549</v>
      </c>
      <c r="E926" t="s">
        <v>7266</v>
      </c>
      <c r="M926" t="s">
        <v>14237</v>
      </c>
      <c r="R926" t="s">
        <v>14238</v>
      </c>
    </row>
    <row r="927" spans="1:18" x14ac:dyDescent="0.25">
      <c r="A927" t="s">
        <v>14239</v>
      </c>
      <c r="B927" t="s">
        <v>5557</v>
      </c>
      <c r="C927" t="s">
        <v>5558</v>
      </c>
      <c r="D927" t="s">
        <v>5549</v>
      </c>
      <c r="E927" t="s">
        <v>7266</v>
      </c>
      <c r="M927" t="s">
        <v>14240</v>
      </c>
      <c r="R927" t="s">
        <v>14241</v>
      </c>
    </row>
    <row r="928" spans="1:18" x14ac:dyDescent="0.25">
      <c r="A928" t="s">
        <v>14242</v>
      </c>
      <c r="B928" t="s">
        <v>5559</v>
      </c>
      <c r="C928" t="s">
        <v>5560</v>
      </c>
      <c r="D928" t="s">
        <v>5561</v>
      </c>
      <c r="E928" t="s">
        <v>7266</v>
      </c>
      <c r="G928" t="s">
        <v>14243</v>
      </c>
      <c r="H928" t="s">
        <v>14244</v>
      </c>
      <c r="I928" t="s">
        <v>14245</v>
      </c>
      <c r="J928" t="s">
        <v>14246</v>
      </c>
      <c r="K928" t="s">
        <v>14247</v>
      </c>
      <c r="L928" t="s">
        <v>14248</v>
      </c>
      <c r="M928" t="s">
        <v>14249</v>
      </c>
      <c r="N928" t="s">
        <v>14250</v>
      </c>
      <c r="O928" t="s">
        <v>14251</v>
      </c>
      <c r="P928" t="s">
        <v>14252</v>
      </c>
      <c r="Q928" t="s">
        <v>14253</v>
      </c>
      <c r="R928" t="s">
        <v>14254</v>
      </c>
    </row>
    <row r="929" spans="1:18" x14ac:dyDescent="0.25">
      <c r="A929" t="s">
        <v>14255</v>
      </c>
      <c r="B929" t="s">
        <v>5563</v>
      </c>
      <c r="C929" t="s">
        <v>5564</v>
      </c>
      <c r="D929" t="s">
        <v>5561</v>
      </c>
      <c r="E929" t="s">
        <v>7266</v>
      </c>
      <c r="M929" t="s">
        <v>14256</v>
      </c>
      <c r="R929" t="s">
        <v>14257</v>
      </c>
    </row>
    <row r="930" spans="1:18" x14ac:dyDescent="0.25">
      <c r="A930" t="s">
        <v>14258</v>
      </c>
      <c r="B930" t="s">
        <v>5565</v>
      </c>
      <c r="C930" t="s">
        <v>5566</v>
      </c>
      <c r="D930" t="s">
        <v>5561</v>
      </c>
      <c r="E930" t="s">
        <v>7266</v>
      </c>
      <c r="G930" t="s">
        <v>14259</v>
      </c>
      <c r="H930" t="s">
        <v>14260</v>
      </c>
      <c r="I930" t="s">
        <v>14261</v>
      </c>
      <c r="J930" t="s">
        <v>14262</v>
      </c>
      <c r="K930" t="s">
        <v>14263</v>
      </c>
      <c r="L930" t="s">
        <v>14264</v>
      </c>
      <c r="M930" t="s">
        <v>14265</v>
      </c>
      <c r="N930" t="s">
        <v>14266</v>
      </c>
      <c r="O930" t="s">
        <v>14267</v>
      </c>
      <c r="P930" t="s">
        <v>14268</v>
      </c>
      <c r="Q930" t="s">
        <v>14269</v>
      </c>
      <c r="R930" t="s">
        <v>14270</v>
      </c>
    </row>
    <row r="931" spans="1:18" x14ac:dyDescent="0.25">
      <c r="A931" t="s">
        <v>14271</v>
      </c>
      <c r="B931" t="s">
        <v>5567</v>
      </c>
      <c r="C931" t="s">
        <v>5568</v>
      </c>
      <c r="D931" t="s">
        <v>5561</v>
      </c>
      <c r="E931" t="s">
        <v>7266</v>
      </c>
      <c r="M931" t="s">
        <v>14272</v>
      </c>
      <c r="R931" t="s">
        <v>14273</v>
      </c>
    </row>
    <row r="932" spans="1:18" x14ac:dyDescent="0.25">
      <c r="A932" t="s">
        <v>14274</v>
      </c>
      <c r="B932" t="s">
        <v>5569</v>
      </c>
      <c r="C932" t="s">
        <v>5570</v>
      </c>
      <c r="D932" t="s">
        <v>5561</v>
      </c>
      <c r="E932" t="s">
        <v>7266</v>
      </c>
      <c r="M932" t="s">
        <v>14275</v>
      </c>
      <c r="R932" t="s">
        <v>14276</v>
      </c>
    </row>
    <row r="933" spans="1:18" x14ac:dyDescent="0.25">
      <c r="A933" t="s">
        <v>14277</v>
      </c>
      <c r="B933" t="s">
        <v>5571</v>
      </c>
      <c r="C933" t="s">
        <v>5572</v>
      </c>
      <c r="D933" t="s">
        <v>5573</v>
      </c>
      <c r="E933" t="s">
        <v>7266</v>
      </c>
      <c r="G933" t="s">
        <v>14278</v>
      </c>
      <c r="H933" t="s">
        <v>14279</v>
      </c>
      <c r="I933" t="s">
        <v>14280</v>
      </c>
      <c r="J933" t="s">
        <v>14281</v>
      </c>
      <c r="K933" t="s">
        <v>14282</v>
      </c>
      <c r="L933" t="s">
        <v>14283</v>
      </c>
      <c r="M933" t="s">
        <v>14284</v>
      </c>
      <c r="N933" t="s">
        <v>14285</v>
      </c>
      <c r="O933" t="s">
        <v>14286</v>
      </c>
      <c r="P933" t="s">
        <v>14287</v>
      </c>
      <c r="Q933" t="s">
        <v>14288</v>
      </c>
      <c r="R933" t="s">
        <v>14289</v>
      </c>
    </row>
    <row r="934" spans="1:18" x14ac:dyDescent="0.25">
      <c r="A934" t="s">
        <v>14290</v>
      </c>
      <c r="B934" t="s">
        <v>5575</v>
      </c>
      <c r="C934" t="s">
        <v>5576</v>
      </c>
      <c r="D934" t="s">
        <v>5573</v>
      </c>
      <c r="E934" t="s">
        <v>7266</v>
      </c>
      <c r="M934" t="s">
        <v>14291</v>
      </c>
      <c r="R934" t="s">
        <v>14292</v>
      </c>
    </row>
    <row r="935" spans="1:18" x14ac:dyDescent="0.25">
      <c r="A935" t="s">
        <v>14293</v>
      </c>
      <c r="B935" t="s">
        <v>5577</v>
      </c>
      <c r="C935" t="s">
        <v>5578</v>
      </c>
      <c r="D935" t="s">
        <v>5573</v>
      </c>
      <c r="E935" t="s">
        <v>7266</v>
      </c>
      <c r="G935" t="s">
        <v>14294</v>
      </c>
      <c r="H935" t="s">
        <v>14295</v>
      </c>
      <c r="I935" t="s">
        <v>14296</v>
      </c>
      <c r="J935" t="s">
        <v>14297</v>
      </c>
      <c r="K935" t="s">
        <v>14298</v>
      </c>
      <c r="L935" t="s">
        <v>14299</v>
      </c>
      <c r="M935" t="s">
        <v>14300</v>
      </c>
      <c r="N935" t="s">
        <v>14301</v>
      </c>
      <c r="O935" t="s">
        <v>14302</v>
      </c>
      <c r="P935" t="s">
        <v>14303</v>
      </c>
      <c r="Q935" t="s">
        <v>14304</v>
      </c>
      <c r="R935" t="s">
        <v>14305</v>
      </c>
    </row>
    <row r="936" spans="1:18" x14ac:dyDescent="0.25">
      <c r="A936" t="s">
        <v>14306</v>
      </c>
      <c r="B936" t="s">
        <v>5579</v>
      </c>
      <c r="C936" t="s">
        <v>5580</v>
      </c>
      <c r="D936" t="s">
        <v>5573</v>
      </c>
      <c r="E936" t="s">
        <v>7266</v>
      </c>
      <c r="M936" t="s">
        <v>14307</v>
      </c>
      <c r="R936" t="s">
        <v>14308</v>
      </c>
    </row>
    <row r="937" spans="1:18" x14ac:dyDescent="0.25">
      <c r="A937" t="s">
        <v>14309</v>
      </c>
      <c r="B937" t="s">
        <v>5581</v>
      </c>
      <c r="C937" t="s">
        <v>5582</v>
      </c>
      <c r="D937" t="s">
        <v>5573</v>
      </c>
      <c r="E937" t="s">
        <v>7266</v>
      </c>
      <c r="M937" t="s">
        <v>14310</v>
      </c>
      <c r="R937" t="s">
        <v>14311</v>
      </c>
    </row>
    <row r="938" spans="1:18" x14ac:dyDescent="0.25">
      <c r="A938" t="s">
        <v>14312</v>
      </c>
      <c r="B938" t="s">
        <v>5583</v>
      </c>
      <c r="C938" t="s">
        <v>5584</v>
      </c>
      <c r="D938" t="s">
        <v>5585</v>
      </c>
      <c r="E938" t="s">
        <v>7266</v>
      </c>
      <c r="G938" t="s">
        <v>14313</v>
      </c>
      <c r="H938" t="s">
        <v>14314</v>
      </c>
      <c r="I938" t="s">
        <v>14315</v>
      </c>
      <c r="J938" t="s">
        <v>14316</v>
      </c>
      <c r="K938" t="s">
        <v>14317</v>
      </c>
      <c r="L938" t="s">
        <v>14318</v>
      </c>
      <c r="M938" t="s">
        <v>14319</v>
      </c>
      <c r="N938" t="s">
        <v>14320</v>
      </c>
      <c r="O938" t="s">
        <v>14321</v>
      </c>
      <c r="P938" t="s">
        <v>14322</v>
      </c>
      <c r="Q938" t="s">
        <v>14323</v>
      </c>
      <c r="R938" t="s">
        <v>14324</v>
      </c>
    </row>
    <row r="939" spans="1:18" x14ac:dyDescent="0.25">
      <c r="A939" t="s">
        <v>14325</v>
      </c>
      <c r="B939" t="s">
        <v>5587</v>
      </c>
      <c r="C939" t="s">
        <v>5588</v>
      </c>
      <c r="D939" t="s">
        <v>5585</v>
      </c>
      <c r="E939" t="s">
        <v>7266</v>
      </c>
      <c r="M939" t="s">
        <v>14326</v>
      </c>
      <c r="R939" t="s">
        <v>14327</v>
      </c>
    </row>
    <row r="940" spans="1:18" x14ac:dyDescent="0.25">
      <c r="A940" t="s">
        <v>14328</v>
      </c>
      <c r="B940" t="s">
        <v>5589</v>
      </c>
      <c r="C940" t="s">
        <v>5590</v>
      </c>
      <c r="D940" t="s">
        <v>5585</v>
      </c>
      <c r="E940" t="s">
        <v>7266</v>
      </c>
      <c r="G940" t="s">
        <v>14329</v>
      </c>
      <c r="H940" t="s">
        <v>14330</v>
      </c>
      <c r="I940" t="s">
        <v>14331</v>
      </c>
      <c r="J940" t="s">
        <v>14332</v>
      </c>
      <c r="K940" t="s">
        <v>14333</v>
      </c>
      <c r="L940" t="s">
        <v>14334</v>
      </c>
      <c r="M940" t="s">
        <v>14335</v>
      </c>
      <c r="N940" t="s">
        <v>14336</v>
      </c>
      <c r="O940" t="s">
        <v>14337</v>
      </c>
      <c r="P940" t="s">
        <v>14338</v>
      </c>
      <c r="Q940" t="s">
        <v>14339</v>
      </c>
      <c r="R940" t="s">
        <v>14340</v>
      </c>
    </row>
    <row r="941" spans="1:18" x14ac:dyDescent="0.25">
      <c r="A941" t="s">
        <v>14341</v>
      </c>
      <c r="B941" t="s">
        <v>5591</v>
      </c>
      <c r="C941" t="s">
        <v>5592</v>
      </c>
      <c r="D941" t="s">
        <v>5585</v>
      </c>
      <c r="E941" t="s">
        <v>7266</v>
      </c>
      <c r="M941" t="s">
        <v>14342</v>
      </c>
      <c r="R941" t="s">
        <v>14343</v>
      </c>
    </row>
    <row r="942" spans="1:18" x14ac:dyDescent="0.25">
      <c r="A942" t="s">
        <v>14344</v>
      </c>
      <c r="B942" t="s">
        <v>5593</v>
      </c>
      <c r="C942" t="s">
        <v>5594</v>
      </c>
      <c r="D942" t="s">
        <v>5585</v>
      </c>
      <c r="E942" t="s">
        <v>7266</v>
      </c>
      <c r="M942" t="s">
        <v>14345</v>
      </c>
      <c r="R942" t="s">
        <v>14346</v>
      </c>
    </row>
    <row r="943" spans="1:18" x14ac:dyDescent="0.25">
      <c r="A943" t="s">
        <v>14347</v>
      </c>
      <c r="B943" t="s">
        <v>5595</v>
      </c>
      <c r="C943" t="s">
        <v>5596</v>
      </c>
      <c r="D943" t="s">
        <v>5597</v>
      </c>
      <c r="E943" t="s">
        <v>7266</v>
      </c>
      <c r="G943" t="s">
        <v>14348</v>
      </c>
      <c r="H943" t="s">
        <v>14349</v>
      </c>
      <c r="I943" t="s">
        <v>14350</v>
      </c>
      <c r="J943" t="s">
        <v>14351</v>
      </c>
      <c r="K943" t="s">
        <v>14352</v>
      </c>
      <c r="L943" t="s">
        <v>14353</v>
      </c>
      <c r="M943" t="s">
        <v>14354</v>
      </c>
      <c r="N943" t="s">
        <v>14355</v>
      </c>
      <c r="O943" t="s">
        <v>14356</v>
      </c>
      <c r="P943" t="s">
        <v>14357</v>
      </c>
      <c r="Q943" t="s">
        <v>14358</v>
      </c>
      <c r="R943" t="s">
        <v>14359</v>
      </c>
    </row>
    <row r="944" spans="1:18" x14ac:dyDescent="0.25">
      <c r="A944" t="s">
        <v>14360</v>
      </c>
      <c r="B944" t="s">
        <v>5599</v>
      </c>
      <c r="C944" t="s">
        <v>5600</v>
      </c>
      <c r="D944" t="s">
        <v>5597</v>
      </c>
      <c r="E944" t="s">
        <v>7266</v>
      </c>
      <c r="M944" t="s">
        <v>14361</v>
      </c>
      <c r="R944" t="s">
        <v>14362</v>
      </c>
    </row>
    <row r="945" spans="1:18" x14ac:dyDescent="0.25">
      <c r="A945" t="s">
        <v>14363</v>
      </c>
      <c r="B945" t="s">
        <v>5601</v>
      </c>
      <c r="C945" t="s">
        <v>5602</v>
      </c>
      <c r="D945" t="s">
        <v>5597</v>
      </c>
      <c r="E945" t="s">
        <v>7266</v>
      </c>
      <c r="G945" t="s">
        <v>14364</v>
      </c>
      <c r="H945" t="s">
        <v>14365</v>
      </c>
      <c r="I945" t="s">
        <v>14366</v>
      </c>
      <c r="J945" t="s">
        <v>14367</v>
      </c>
      <c r="K945" t="s">
        <v>14368</v>
      </c>
      <c r="L945" t="s">
        <v>14369</v>
      </c>
      <c r="M945" t="s">
        <v>14370</v>
      </c>
      <c r="N945" t="s">
        <v>14371</v>
      </c>
      <c r="O945" t="s">
        <v>14372</v>
      </c>
      <c r="P945" t="s">
        <v>14373</v>
      </c>
      <c r="Q945" t="s">
        <v>14374</v>
      </c>
      <c r="R945" t="s">
        <v>14375</v>
      </c>
    </row>
    <row r="946" spans="1:18" x14ac:dyDescent="0.25">
      <c r="A946" t="s">
        <v>14376</v>
      </c>
      <c r="B946" t="s">
        <v>5603</v>
      </c>
      <c r="C946" t="s">
        <v>5604</v>
      </c>
      <c r="D946" t="s">
        <v>5597</v>
      </c>
      <c r="E946" t="s">
        <v>7266</v>
      </c>
      <c r="M946" t="s">
        <v>14377</v>
      </c>
      <c r="R946" t="s">
        <v>14378</v>
      </c>
    </row>
    <row r="947" spans="1:18" x14ac:dyDescent="0.25">
      <c r="A947" t="s">
        <v>14379</v>
      </c>
      <c r="B947" t="s">
        <v>5605</v>
      </c>
      <c r="C947" t="s">
        <v>5606</v>
      </c>
      <c r="D947" t="s">
        <v>5597</v>
      </c>
      <c r="E947" t="s">
        <v>7266</v>
      </c>
      <c r="M947" t="s">
        <v>14380</v>
      </c>
      <c r="R947" t="s">
        <v>14381</v>
      </c>
    </row>
    <row r="948" spans="1:18" x14ac:dyDescent="0.25">
      <c r="A948" t="s">
        <v>14382</v>
      </c>
      <c r="B948" t="s">
        <v>5607</v>
      </c>
      <c r="C948" t="s">
        <v>5608</v>
      </c>
      <c r="D948" t="s">
        <v>5609</v>
      </c>
      <c r="E948" t="s">
        <v>7266</v>
      </c>
      <c r="G948" t="s">
        <v>14383</v>
      </c>
      <c r="H948" t="s">
        <v>14384</v>
      </c>
      <c r="I948" t="s">
        <v>14385</v>
      </c>
      <c r="J948" t="s">
        <v>14386</v>
      </c>
      <c r="K948" t="s">
        <v>14387</v>
      </c>
      <c r="L948" t="s">
        <v>14388</v>
      </c>
      <c r="M948" t="s">
        <v>14389</v>
      </c>
      <c r="N948" t="s">
        <v>14390</v>
      </c>
      <c r="O948" t="s">
        <v>14391</v>
      </c>
      <c r="P948" t="s">
        <v>14392</v>
      </c>
      <c r="Q948" t="s">
        <v>14393</v>
      </c>
      <c r="R948" t="s">
        <v>14394</v>
      </c>
    </row>
    <row r="949" spans="1:18" x14ac:dyDescent="0.25">
      <c r="A949" t="s">
        <v>14395</v>
      </c>
      <c r="B949" t="s">
        <v>5611</v>
      </c>
      <c r="C949" t="s">
        <v>5612</v>
      </c>
      <c r="D949" t="s">
        <v>5609</v>
      </c>
      <c r="E949" t="s">
        <v>7266</v>
      </c>
      <c r="M949" t="s">
        <v>14396</v>
      </c>
      <c r="R949" t="s">
        <v>14397</v>
      </c>
    </row>
    <row r="950" spans="1:18" x14ac:dyDescent="0.25">
      <c r="A950" t="s">
        <v>14398</v>
      </c>
      <c r="B950" t="s">
        <v>5613</v>
      </c>
      <c r="C950" t="s">
        <v>5614</v>
      </c>
      <c r="D950" t="s">
        <v>5609</v>
      </c>
      <c r="E950" t="s">
        <v>7266</v>
      </c>
      <c r="G950" t="s">
        <v>14399</v>
      </c>
      <c r="H950" t="s">
        <v>14400</v>
      </c>
      <c r="I950" t="s">
        <v>14401</v>
      </c>
      <c r="J950" t="s">
        <v>14402</v>
      </c>
      <c r="K950" t="s">
        <v>14403</v>
      </c>
      <c r="L950" t="s">
        <v>14404</v>
      </c>
      <c r="M950" t="s">
        <v>14405</v>
      </c>
      <c r="N950" t="s">
        <v>14406</v>
      </c>
      <c r="O950" t="s">
        <v>14407</v>
      </c>
      <c r="P950" t="s">
        <v>14408</v>
      </c>
      <c r="Q950" t="s">
        <v>14409</v>
      </c>
      <c r="R950" t="s">
        <v>14410</v>
      </c>
    </row>
    <row r="951" spans="1:18" x14ac:dyDescent="0.25">
      <c r="A951" t="s">
        <v>14411</v>
      </c>
      <c r="B951" t="s">
        <v>5615</v>
      </c>
      <c r="C951" t="s">
        <v>5616</v>
      </c>
      <c r="D951" t="s">
        <v>5609</v>
      </c>
      <c r="E951" t="s">
        <v>7266</v>
      </c>
      <c r="M951" t="s">
        <v>14412</v>
      </c>
      <c r="R951" t="s">
        <v>14413</v>
      </c>
    </row>
    <row r="952" spans="1:18" x14ac:dyDescent="0.25">
      <c r="A952" t="s">
        <v>14414</v>
      </c>
      <c r="B952" t="s">
        <v>5617</v>
      </c>
      <c r="C952" t="s">
        <v>5618</v>
      </c>
      <c r="D952" t="s">
        <v>5609</v>
      </c>
      <c r="E952" t="s">
        <v>7266</v>
      </c>
      <c r="M952" t="s">
        <v>14415</v>
      </c>
      <c r="R952" t="s">
        <v>14416</v>
      </c>
    </row>
    <row r="953" spans="1:18" x14ac:dyDescent="0.25">
      <c r="A953" t="s">
        <v>14417</v>
      </c>
      <c r="B953" t="s">
        <v>5619</v>
      </c>
      <c r="C953" t="s">
        <v>5620</v>
      </c>
      <c r="D953" t="s">
        <v>5621</v>
      </c>
      <c r="E953" t="s">
        <v>7266</v>
      </c>
      <c r="G953" t="s">
        <v>14418</v>
      </c>
      <c r="H953" t="s">
        <v>14419</v>
      </c>
      <c r="I953" t="s">
        <v>14420</v>
      </c>
      <c r="J953" t="s">
        <v>14421</v>
      </c>
      <c r="K953" t="s">
        <v>14422</v>
      </c>
      <c r="L953" t="s">
        <v>14423</v>
      </c>
      <c r="M953" t="s">
        <v>14424</v>
      </c>
      <c r="N953" t="s">
        <v>14425</v>
      </c>
      <c r="O953" t="s">
        <v>14426</v>
      </c>
      <c r="P953" t="s">
        <v>14427</v>
      </c>
      <c r="Q953" t="s">
        <v>14428</v>
      </c>
      <c r="R953" t="s">
        <v>14429</v>
      </c>
    </row>
    <row r="954" spans="1:18" x14ac:dyDescent="0.25">
      <c r="A954" t="s">
        <v>14430</v>
      </c>
      <c r="B954" t="s">
        <v>5623</v>
      </c>
      <c r="C954" t="s">
        <v>5624</v>
      </c>
      <c r="D954" t="s">
        <v>5621</v>
      </c>
      <c r="E954" t="s">
        <v>7266</v>
      </c>
      <c r="M954" t="s">
        <v>14431</v>
      </c>
      <c r="R954" t="s">
        <v>14432</v>
      </c>
    </row>
    <row r="955" spans="1:18" x14ac:dyDescent="0.25">
      <c r="A955" t="s">
        <v>14433</v>
      </c>
      <c r="B955" t="s">
        <v>5625</v>
      </c>
      <c r="C955" t="s">
        <v>5626</v>
      </c>
      <c r="D955" t="s">
        <v>5621</v>
      </c>
      <c r="E955" t="s">
        <v>7266</v>
      </c>
      <c r="G955" t="s">
        <v>14434</v>
      </c>
      <c r="H955" t="s">
        <v>14435</v>
      </c>
      <c r="I955" t="s">
        <v>14436</v>
      </c>
      <c r="J955" t="s">
        <v>14437</v>
      </c>
      <c r="K955" t="s">
        <v>14438</v>
      </c>
      <c r="L955" t="s">
        <v>14439</v>
      </c>
      <c r="M955" t="s">
        <v>14440</v>
      </c>
      <c r="N955" t="s">
        <v>14441</v>
      </c>
      <c r="O955" t="s">
        <v>14442</v>
      </c>
      <c r="P955" t="s">
        <v>14443</v>
      </c>
      <c r="Q955" t="s">
        <v>14444</v>
      </c>
      <c r="R955" t="s">
        <v>14445</v>
      </c>
    </row>
    <row r="956" spans="1:18" x14ac:dyDescent="0.25">
      <c r="A956" t="s">
        <v>14446</v>
      </c>
      <c r="B956" t="s">
        <v>5627</v>
      </c>
      <c r="C956" t="s">
        <v>5628</v>
      </c>
      <c r="D956" t="s">
        <v>5621</v>
      </c>
      <c r="E956" t="s">
        <v>7266</v>
      </c>
      <c r="M956" t="s">
        <v>14447</v>
      </c>
      <c r="R956" t="s">
        <v>14448</v>
      </c>
    </row>
    <row r="957" spans="1:18" x14ac:dyDescent="0.25">
      <c r="A957" t="s">
        <v>14449</v>
      </c>
      <c r="B957" t="s">
        <v>5629</v>
      </c>
      <c r="C957" t="s">
        <v>5630</v>
      </c>
      <c r="D957" t="s">
        <v>5621</v>
      </c>
      <c r="E957" t="s">
        <v>7266</v>
      </c>
      <c r="M957" t="s">
        <v>14450</v>
      </c>
      <c r="R957" t="s">
        <v>14451</v>
      </c>
    </row>
    <row r="958" spans="1:18" x14ac:dyDescent="0.25">
      <c r="A958" t="s">
        <v>14452</v>
      </c>
      <c r="B958" t="s">
        <v>5631</v>
      </c>
      <c r="C958" t="s">
        <v>5632</v>
      </c>
      <c r="D958" t="s">
        <v>5633</v>
      </c>
      <c r="E958" t="s">
        <v>7266</v>
      </c>
      <c r="G958" t="s">
        <v>14453</v>
      </c>
      <c r="H958" t="s">
        <v>14454</v>
      </c>
      <c r="I958" t="s">
        <v>14455</v>
      </c>
      <c r="J958" t="s">
        <v>14456</v>
      </c>
      <c r="K958" t="s">
        <v>14457</v>
      </c>
      <c r="L958" t="s">
        <v>14458</v>
      </c>
      <c r="M958" t="s">
        <v>14459</v>
      </c>
      <c r="N958" t="s">
        <v>14460</v>
      </c>
      <c r="O958" t="s">
        <v>14461</v>
      </c>
      <c r="P958" t="s">
        <v>14462</v>
      </c>
      <c r="Q958" t="s">
        <v>14463</v>
      </c>
      <c r="R958" t="s">
        <v>14464</v>
      </c>
    </row>
    <row r="959" spans="1:18" x14ac:dyDescent="0.25">
      <c r="A959" t="s">
        <v>14465</v>
      </c>
      <c r="B959" t="s">
        <v>5635</v>
      </c>
      <c r="C959" t="s">
        <v>5636</v>
      </c>
      <c r="D959" t="s">
        <v>5633</v>
      </c>
      <c r="E959" t="s">
        <v>7266</v>
      </c>
      <c r="M959" t="s">
        <v>14466</v>
      </c>
      <c r="R959" t="s">
        <v>14467</v>
      </c>
    </row>
    <row r="960" spans="1:18" x14ac:dyDescent="0.25">
      <c r="A960" t="s">
        <v>14468</v>
      </c>
      <c r="B960" t="s">
        <v>5637</v>
      </c>
      <c r="C960" t="s">
        <v>5638</v>
      </c>
      <c r="D960" t="s">
        <v>5633</v>
      </c>
      <c r="E960" t="s">
        <v>7266</v>
      </c>
      <c r="G960" t="s">
        <v>14469</v>
      </c>
      <c r="H960" t="s">
        <v>14470</v>
      </c>
      <c r="I960" t="s">
        <v>14471</v>
      </c>
      <c r="J960" t="s">
        <v>14472</v>
      </c>
      <c r="K960" t="s">
        <v>14473</v>
      </c>
      <c r="L960" t="s">
        <v>14474</v>
      </c>
      <c r="M960" t="s">
        <v>14475</v>
      </c>
      <c r="N960" t="s">
        <v>14476</v>
      </c>
      <c r="O960" t="s">
        <v>14477</v>
      </c>
      <c r="P960" t="s">
        <v>14478</v>
      </c>
      <c r="Q960" t="s">
        <v>14479</v>
      </c>
      <c r="R960" t="s">
        <v>14480</v>
      </c>
    </row>
    <row r="961" spans="1:18" x14ac:dyDescent="0.25">
      <c r="A961" t="s">
        <v>14481</v>
      </c>
      <c r="B961" t="s">
        <v>5639</v>
      </c>
      <c r="C961" t="s">
        <v>5640</v>
      </c>
      <c r="D961" t="s">
        <v>5633</v>
      </c>
      <c r="E961" t="s">
        <v>7266</v>
      </c>
      <c r="M961" t="s">
        <v>14482</v>
      </c>
      <c r="R961" t="s">
        <v>14483</v>
      </c>
    </row>
    <row r="962" spans="1:18" x14ac:dyDescent="0.25">
      <c r="A962" t="s">
        <v>14484</v>
      </c>
      <c r="B962" t="s">
        <v>5641</v>
      </c>
      <c r="C962" t="s">
        <v>5642</v>
      </c>
      <c r="D962" t="s">
        <v>5633</v>
      </c>
      <c r="E962" t="s">
        <v>7266</v>
      </c>
      <c r="M962" t="s">
        <v>14485</v>
      </c>
      <c r="R962" t="s">
        <v>14486</v>
      </c>
    </row>
    <row r="963" spans="1:18" x14ac:dyDescent="0.25">
      <c r="A963" t="s">
        <v>14487</v>
      </c>
      <c r="B963" t="s">
        <v>5643</v>
      </c>
      <c r="C963" t="s">
        <v>5644</v>
      </c>
      <c r="D963" t="s">
        <v>5645</v>
      </c>
      <c r="E963" t="s">
        <v>7266</v>
      </c>
      <c r="G963" t="s">
        <v>14488</v>
      </c>
      <c r="H963" t="s">
        <v>14489</v>
      </c>
      <c r="I963" t="s">
        <v>14490</v>
      </c>
      <c r="J963" t="s">
        <v>14491</v>
      </c>
      <c r="K963" t="s">
        <v>14492</v>
      </c>
      <c r="L963" t="s">
        <v>14493</v>
      </c>
      <c r="M963" t="s">
        <v>14494</v>
      </c>
      <c r="N963" t="s">
        <v>14495</v>
      </c>
      <c r="O963" t="s">
        <v>14496</v>
      </c>
      <c r="P963" t="s">
        <v>14497</v>
      </c>
      <c r="Q963" t="s">
        <v>14498</v>
      </c>
      <c r="R963" t="s">
        <v>14499</v>
      </c>
    </row>
    <row r="964" spans="1:18" x14ac:dyDescent="0.25">
      <c r="A964" t="s">
        <v>14500</v>
      </c>
      <c r="B964" t="s">
        <v>5647</v>
      </c>
      <c r="C964" t="s">
        <v>5648</v>
      </c>
      <c r="D964" t="s">
        <v>5645</v>
      </c>
      <c r="E964" t="s">
        <v>7266</v>
      </c>
      <c r="M964" t="s">
        <v>14501</v>
      </c>
      <c r="R964" t="s">
        <v>14502</v>
      </c>
    </row>
    <row r="965" spans="1:18" x14ac:dyDescent="0.25">
      <c r="A965" t="s">
        <v>14503</v>
      </c>
      <c r="B965" t="s">
        <v>5649</v>
      </c>
      <c r="C965" t="s">
        <v>5650</v>
      </c>
      <c r="D965" t="s">
        <v>5645</v>
      </c>
      <c r="E965" t="s">
        <v>7266</v>
      </c>
      <c r="G965" t="s">
        <v>14504</v>
      </c>
      <c r="H965" t="s">
        <v>14505</v>
      </c>
      <c r="I965" t="s">
        <v>14506</v>
      </c>
      <c r="J965" t="s">
        <v>14507</v>
      </c>
      <c r="K965" t="s">
        <v>14508</v>
      </c>
      <c r="L965" t="s">
        <v>14509</v>
      </c>
      <c r="M965" t="s">
        <v>14510</v>
      </c>
      <c r="N965" t="s">
        <v>14511</v>
      </c>
      <c r="O965" t="s">
        <v>14512</v>
      </c>
      <c r="P965" t="s">
        <v>14513</v>
      </c>
      <c r="Q965" t="s">
        <v>14514</v>
      </c>
      <c r="R965" t="s">
        <v>14515</v>
      </c>
    </row>
    <row r="966" spans="1:18" x14ac:dyDescent="0.25">
      <c r="A966" t="s">
        <v>14516</v>
      </c>
      <c r="B966" t="s">
        <v>5651</v>
      </c>
      <c r="C966" t="s">
        <v>5652</v>
      </c>
      <c r="D966" t="s">
        <v>5645</v>
      </c>
      <c r="E966" t="s">
        <v>7266</v>
      </c>
      <c r="M966" t="s">
        <v>14517</v>
      </c>
      <c r="R966" t="s">
        <v>14518</v>
      </c>
    </row>
    <row r="967" spans="1:18" x14ac:dyDescent="0.25">
      <c r="A967" t="s">
        <v>14519</v>
      </c>
      <c r="B967" t="s">
        <v>5653</v>
      </c>
      <c r="C967" t="s">
        <v>5654</v>
      </c>
      <c r="D967" t="s">
        <v>5645</v>
      </c>
      <c r="E967" t="s">
        <v>7266</v>
      </c>
      <c r="M967" t="s">
        <v>14520</v>
      </c>
      <c r="R967" t="s">
        <v>14521</v>
      </c>
    </row>
    <row r="968" spans="1:18" x14ac:dyDescent="0.25">
      <c r="A968" t="s">
        <v>14522</v>
      </c>
      <c r="B968" t="s">
        <v>5655</v>
      </c>
      <c r="C968" t="s">
        <v>5656</v>
      </c>
      <c r="D968" t="s">
        <v>5657</v>
      </c>
      <c r="E968" t="s">
        <v>7266</v>
      </c>
      <c r="G968" t="s">
        <v>14523</v>
      </c>
      <c r="H968" t="s">
        <v>14524</v>
      </c>
      <c r="I968" t="s">
        <v>14525</v>
      </c>
      <c r="J968" t="s">
        <v>14526</v>
      </c>
      <c r="K968" t="s">
        <v>14527</v>
      </c>
      <c r="L968" t="s">
        <v>14528</v>
      </c>
      <c r="M968" t="s">
        <v>14529</v>
      </c>
      <c r="N968" t="s">
        <v>14530</v>
      </c>
      <c r="O968" t="s">
        <v>14531</v>
      </c>
      <c r="P968" t="s">
        <v>14532</v>
      </c>
      <c r="Q968" t="s">
        <v>14533</v>
      </c>
      <c r="R968" t="s">
        <v>14534</v>
      </c>
    </row>
    <row r="969" spans="1:18" x14ac:dyDescent="0.25">
      <c r="A969" t="s">
        <v>14535</v>
      </c>
      <c r="B969" t="s">
        <v>5659</v>
      </c>
      <c r="C969" t="s">
        <v>5660</v>
      </c>
      <c r="D969" t="s">
        <v>5657</v>
      </c>
      <c r="E969" t="s">
        <v>7266</v>
      </c>
      <c r="M969" t="s">
        <v>14536</v>
      </c>
      <c r="R969" t="s">
        <v>14537</v>
      </c>
    </row>
    <row r="970" spans="1:18" x14ac:dyDescent="0.25">
      <c r="A970" t="s">
        <v>14538</v>
      </c>
      <c r="B970" t="s">
        <v>5661</v>
      </c>
      <c r="C970" t="s">
        <v>5662</v>
      </c>
      <c r="D970" t="s">
        <v>5657</v>
      </c>
      <c r="E970" t="s">
        <v>7266</v>
      </c>
      <c r="G970" t="s">
        <v>14539</v>
      </c>
      <c r="H970" t="s">
        <v>14540</v>
      </c>
      <c r="I970" t="s">
        <v>14541</v>
      </c>
      <c r="J970" t="s">
        <v>14542</v>
      </c>
      <c r="K970" t="s">
        <v>14543</v>
      </c>
      <c r="L970" t="s">
        <v>14544</v>
      </c>
      <c r="M970" t="s">
        <v>14545</v>
      </c>
      <c r="N970" t="s">
        <v>14546</v>
      </c>
      <c r="O970" t="s">
        <v>14547</v>
      </c>
      <c r="P970" t="s">
        <v>14548</v>
      </c>
      <c r="Q970" t="s">
        <v>14549</v>
      </c>
      <c r="R970" t="s">
        <v>14550</v>
      </c>
    </row>
    <row r="971" spans="1:18" x14ac:dyDescent="0.25">
      <c r="A971" t="s">
        <v>14551</v>
      </c>
      <c r="B971" t="s">
        <v>5663</v>
      </c>
      <c r="C971" t="s">
        <v>5664</v>
      </c>
      <c r="D971" t="s">
        <v>5657</v>
      </c>
      <c r="E971" t="s">
        <v>7266</v>
      </c>
      <c r="M971" t="s">
        <v>14552</v>
      </c>
      <c r="R971" t="s">
        <v>14553</v>
      </c>
    </row>
    <row r="972" spans="1:18" x14ac:dyDescent="0.25">
      <c r="A972" t="s">
        <v>14554</v>
      </c>
      <c r="B972" t="s">
        <v>5665</v>
      </c>
      <c r="C972" t="s">
        <v>5666</v>
      </c>
      <c r="D972" t="s">
        <v>5657</v>
      </c>
      <c r="E972" t="s">
        <v>7266</v>
      </c>
      <c r="M972" t="s">
        <v>14555</v>
      </c>
      <c r="R972" t="s">
        <v>14556</v>
      </c>
    </row>
    <row r="973" spans="1:18" x14ac:dyDescent="0.25">
      <c r="A973" t="s">
        <v>14557</v>
      </c>
      <c r="B973" t="s">
        <v>5667</v>
      </c>
      <c r="C973" t="s">
        <v>5668</v>
      </c>
      <c r="D973" t="s">
        <v>5669</v>
      </c>
      <c r="E973" t="s">
        <v>7266</v>
      </c>
      <c r="G973" t="s">
        <v>14558</v>
      </c>
      <c r="H973" t="s">
        <v>14559</v>
      </c>
      <c r="I973" t="s">
        <v>14560</v>
      </c>
      <c r="J973" t="s">
        <v>14561</v>
      </c>
      <c r="K973" t="s">
        <v>14562</v>
      </c>
      <c r="L973" t="s">
        <v>14563</v>
      </c>
      <c r="M973" t="s">
        <v>14564</v>
      </c>
      <c r="N973" t="s">
        <v>14565</v>
      </c>
      <c r="O973" t="s">
        <v>14566</v>
      </c>
      <c r="P973" t="s">
        <v>14567</v>
      </c>
      <c r="Q973" t="s">
        <v>14568</v>
      </c>
      <c r="R973" t="s">
        <v>14569</v>
      </c>
    </row>
    <row r="974" spans="1:18" x14ac:dyDescent="0.25">
      <c r="A974" t="s">
        <v>14570</v>
      </c>
      <c r="B974" t="s">
        <v>5671</v>
      </c>
      <c r="C974" t="s">
        <v>5672</v>
      </c>
      <c r="D974" t="s">
        <v>5669</v>
      </c>
      <c r="E974" t="s">
        <v>7266</v>
      </c>
      <c r="M974" t="s">
        <v>14571</v>
      </c>
      <c r="R974" t="s">
        <v>14572</v>
      </c>
    </row>
    <row r="975" spans="1:18" x14ac:dyDescent="0.25">
      <c r="A975" t="s">
        <v>14573</v>
      </c>
      <c r="B975" t="s">
        <v>5673</v>
      </c>
      <c r="C975" t="s">
        <v>5674</v>
      </c>
      <c r="D975" t="s">
        <v>5669</v>
      </c>
      <c r="E975" t="s">
        <v>7266</v>
      </c>
      <c r="G975" t="s">
        <v>14574</v>
      </c>
      <c r="H975" t="s">
        <v>14575</v>
      </c>
      <c r="I975" t="s">
        <v>14576</v>
      </c>
      <c r="J975" t="s">
        <v>14577</v>
      </c>
      <c r="K975" t="s">
        <v>14578</v>
      </c>
      <c r="L975" t="s">
        <v>14579</v>
      </c>
      <c r="M975" t="s">
        <v>14580</v>
      </c>
      <c r="N975" t="s">
        <v>14581</v>
      </c>
      <c r="O975" t="s">
        <v>14582</v>
      </c>
      <c r="P975" t="s">
        <v>14583</v>
      </c>
      <c r="Q975" t="s">
        <v>14584</v>
      </c>
      <c r="R975" t="s">
        <v>14585</v>
      </c>
    </row>
    <row r="976" spans="1:18" x14ac:dyDescent="0.25">
      <c r="A976" t="s">
        <v>14586</v>
      </c>
      <c r="B976" t="s">
        <v>5675</v>
      </c>
      <c r="C976" t="s">
        <v>5676</v>
      </c>
      <c r="D976" t="s">
        <v>5669</v>
      </c>
      <c r="E976" t="s">
        <v>7266</v>
      </c>
      <c r="M976" t="s">
        <v>14587</v>
      </c>
      <c r="R976" t="s">
        <v>14588</v>
      </c>
    </row>
    <row r="977" spans="1:18" x14ac:dyDescent="0.25">
      <c r="A977" t="s">
        <v>14589</v>
      </c>
      <c r="B977" t="s">
        <v>5677</v>
      </c>
      <c r="C977" t="s">
        <v>5678</v>
      </c>
      <c r="D977" t="s">
        <v>5669</v>
      </c>
      <c r="E977" t="s">
        <v>7266</v>
      </c>
      <c r="M977" t="s">
        <v>14590</v>
      </c>
      <c r="R977" t="s">
        <v>14591</v>
      </c>
    </row>
    <row r="978" spans="1:18" x14ac:dyDescent="0.25">
      <c r="A978" t="s">
        <v>14592</v>
      </c>
      <c r="B978" t="s">
        <v>5679</v>
      </c>
      <c r="C978" t="s">
        <v>5680</v>
      </c>
      <c r="D978" t="s">
        <v>5681</v>
      </c>
      <c r="E978" t="s">
        <v>7266</v>
      </c>
      <c r="G978" t="s">
        <v>14593</v>
      </c>
      <c r="H978" t="s">
        <v>14594</v>
      </c>
      <c r="I978" t="s">
        <v>14595</v>
      </c>
      <c r="J978" t="s">
        <v>14596</v>
      </c>
      <c r="K978" t="s">
        <v>14597</v>
      </c>
      <c r="L978" t="s">
        <v>14598</v>
      </c>
      <c r="M978" t="s">
        <v>14599</v>
      </c>
      <c r="N978" t="s">
        <v>14600</v>
      </c>
      <c r="O978" t="s">
        <v>14601</v>
      </c>
      <c r="P978" t="s">
        <v>14602</v>
      </c>
      <c r="Q978" t="s">
        <v>14603</v>
      </c>
      <c r="R978" t="s">
        <v>14604</v>
      </c>
    </row>
    <row r="979" spans="1:18" x14ac:dyDescent="0.25">
      <c r="A979" t="s">
        <v>14605</v>
      </c>
      <c r="B979" t="s">
        <v>5683</v>
      </c>
      <c r="C979" t="s">
        <v>5684</v>
      </c>
      <c r="D979" t="s">
        <v>5681</v>
      </c>
      <c r="E979" t="s">
        <v>7266</v>
      </c>
      <c r="M979" t="s">
        <v>14606</v>
      </c>
      <c r="R979" t="s">
        <v>14607</v>
      </c>
    </row>
    <row r="980" spans="1:18" x14ac:dyDescent="0.25">
      <c r="A980" t="s">
        <v>14608</v>
      </c>
      <c r="B980" t="s">
        <v>5685</v>
      </c>
      <c r="C980" t="s">
        <v>5686</v>
      </c>
      <c r="D980" t="s">
        <v>5681</v>
      </c>
      <c r="E980" t="s">
        <v>7266</v>
      </c>
      <c r="G980" t="s">
        <v>14609</v>
      </c>
      <c r="H980" t="s">
        <v>14610</v>
      </c>
      <c r="I980" t="s">
        <v>14611</v>
      </c>
      <c r="J980" t="s">
        <v>14612</v>
      </c>
      <c r="K980" t="s">
        <v>14613</v>
      </c>
      <c r="L980" t="s">
        <v>14614</v>
      </c>
      <c r="M980" t="s">
        <v>14615</v>
      </c>
      <c r="N980" t="s">
        <v>14616</v>
      </c>
      <c r="O980" t="s">
        <v>14617</v>
      </c>
      <c r="P980" t="s">
        <v>14618</v>
      </c>
      <c r="Q980" t="s">
        <v>14619</v>
      </c>
      <c r="R980" t="s">
        <v>14620</v>
      </c>
    </row>
    <row r="981" spans="1:18" x14ac:dyDescent="0.25">
      <c r="A981" t="s">
        <v>14621</v>
      </c>
      <c r="B981" t="s">
        <v>5687</v>
      </c>
      <c r="C981" t="s">
        <v>5688</v>
      </c>
      <c r="D981" t="s">
        <v>5681</v>
      </c>
      <c r="E981" t="s">
        <v>7266</v>
      </c>
      <c r="M981" t="s">
        <v>14622</v>
      </c>
      <c r="R981" t="s">
        <v>14623</v>
      </c>
    </row>
    <row r="982" spans="1:18" x14ac:dyDescent="0.25">
      <c r="A982" t="s">
        <v>14624</v>
      </c>
      <c r="B982" t="s">
        <v>5689</v>
      </c>
      <c r="C982" t="s">
        <v>5690</v>
      </c>
      <c r="D982" t="s">
        <v>5681</v>
      </c>
      <c r="E982" t="s">
        <v>7266</v>
      </c>
      <c r="M982" t="s">
        <v>14625</v>
      </c>
      <c r="R982" t="s">
        <v>14626</v>
      </c>
    </row>
    <row r="983" spans="1:18" x14ac:dyDescent="0.25">
      <c r="A983" t="s">
        <v>14627</v>
      </c>
      <c r="B983" t="s">
        <v>5691</v>
      </c>
      <c r="C983" t="s">
        <v>5692</v>
      </c>
      <c r="D983" t="s">
        <v>5693</v>
      </c>
      <c r="E983" t="s">
        <v>7266</v>
      </c>
      <c r="G983" t="s">
        <v>14628</v>
      </c>
      <c r="H983" t="s">
        <v>14629</v>
      </c>
      <c r="I983" t="s">
        <v>14630</v>
      </c>
      <c r="J983" t="s">
        <v>14631</v>
      </c>
      <c r="K983" t="s">
        <v>14632</v>
      </c>
      <c r="L983" t="s">
        <v>14633</v>
      </c>
      <c r="M983" t="s">
        <v>14634</v>
      </c>
      <c r="N983" t="s">
        <v>14635</v>
      </c>
      <c r="O983" t="s">
        <v>14636</v>
      </c>
      <c r="P983" t="s">
        <v>14637</v>
      </c>
      <c r="Q983" t="s">
        <v>14638</v>
      </c>
      <c r="R983" t="s">
        <v>14639</v>
      </c>
    </row>
    <row r="984" spans="1:18" x14ac:dyDescent="0.25">
      <c r="A984" t="s">
        <v>14640</v>
      </c>
      <c r="B984" t="s">
        <v>5695</v>
      </c>
      <c r="C984" t="s">
        <v>5696</v>
      </c>
      <c r="D984" t="s">
        <v>5693</v>
      </c>
      <c r="E984" t="s">
        <v>7266</v>
      </c>
      <c r="M984" t="s">
        <v>14641</v>
      </c>
      <c r="R984" t="s">
        <v>14642</v>
      </c>
    </row>
    <row r="985" spans="1:18" x14ac:dyDescent="0.25">
      <c r="A985" t="s">
        <v>14643</v>
      </c>
      <c r="B985" t="s">
        <v>5697</v>
      </c>
      <c r="C985" t="s">
        <v>5698</v>
      </c>
      <c r="D985" t="s">
        <v>5693</v>
      </c>
      <c r="E985" t="s">
        <v>7266</v>
      </c>
      <c r="G985" t="s">
        <v>14644</v>
      </c>
      <c r="H985" t="s">
        <v>14645</v>
      </c>
      <c r="I985" t="s">
        <v>14646</v>
      </c>
      <c r="J985" t="s">
        <v>14647</v>
      </c>
      <c r="K985" t="s">
        <v>14648</v>
      </c>
      <c r="L985" t="s">
        <v>14649</v>
      </c>
      <c r="M985" t="s">
        <v>14650</v>
      </c>
      <c r="N985" t="s">
        <v>14651</v>
      </c>
      <c r="O985" t="s">
        <v>14652</v>
      </c>
      <c r="P985" t="s">
        <v>14653</v>
      </c>
      <c r="Q985" t="s">
        <v>14654</v>
      </c>
      <c r="R985" t="s">
        <v>14655</v>
      </c>
    </row>
    <row r="986" spans="1:18" x14ac:dyDescent="0.25">
      <c r="A986" t="s">
        <v>14656</v>
      </c>
      <c r="B986" t="s">
        <v>5699</v>
      </c>
      <c r="C986" t="s">
        <v>5700</v>
      </c>
      <c r="D986" t="s">
        <v>5693</v>
      </c>
      <c r="E986" t="s">
        <v>7266</v>
      </c>
      <c r="M986" t="s">
        <v>14657</v>
      </c>
      <c r="R986" t="s">
        <v>14658</v>
      </c>
    </row>
    <row r="987" spans="1:18" x14ac:dyDescent="0.25">
      <c r="A987" t="s">
        <v>14659</v>
      </c>
      <c r="B987" t="s">
        <v>5701</v>
      </c>
      <c r="C987" t="s">
        <v>5702</v>
      </c>
      <c r="D987" t="s">
        <v>5693</v>
      </c>
      <c r="E987" t="s">
        <v>7266</v>
      </c>
      <c r="M987" t="s">
        <v>14660</v>
      </c>
      <c r="R987" t="s">
        <v>14661</v>
      </c>
    </row>
    <row r="988" spans="1:18" x14ac:dyDescent="0.25">
      <c r="A988" t="s">
        <v>14662</v>
      </c>
      <c r="B988" t="s">
        <v>5703</v>
      </c>
      <c r="C988" t="s">
        <v>5704</v>
      </c>
      <c r="D988" t="s">
        <v>5705</v>
      </c>
      <c r="E988" t="s">
        <v>7266</v>
      </c>
      <c r="G988" t="s">
        <v>14663</v>
      </c>
      <c r="H988" t="s">
        <v>14664</v>
      </c>
      <c r="I988" t="s">
        <v>14665</v>
      </c>
      <c r="J988" t="s">
        <v>14666</v>
      </c>
      <c r="K988" t="s">
        <v>14667</v>
      </c>
      <c r="L988" t="s">
        <v>14668</v>
      </c>
      <c r="M988" t="s">
        <v>14669</v>
      </c>
      <c r="N988" t="s">
        <v>14670</v>
      </c>
      <c r="O988" t="s">
        <v>14671</v>
      </c>
      <c r="P988" t="s">
        <v>14672</v>
      </c>
      <c r="Q988" t="s">
        <v>14673</v>
      </c>
      <c r="R988" t="s">
        <v>14674</v>
      </c>
    </row>
    <row r="989" spans="1:18" x14ac:dyDescent="0.25">
      <c r="A989" t="s">
        <v>14675</v>
      </c>
      <c r="B989" t="s">
        <v>5707</v>
      </c>
      <c r="C989" t="s">
        <v>5708</v>
      </c>
      <c r="D989" t="s">
        <v>5705</v>
      </c>
      <c r="E989" t="s">
        <v>7266</v>
      </c>
      <c r="M989" t="s">
        <v>14676</v>
      </c>
      <c r="R989" t="s">
        <v>14677</v>
      </c>
    </row>
    <row r="990" spans="1:18" x14ac:dyDescent="0.25">
      <c r="A990" t="s">
        <v>14678</v>
      </c>
      <c r="B990" t="s">
        <v>5709</v>
      </c>
      <c r="C990" t="s">
        <v>5710</v>
      </c>
      <c r="D990" t="s">
        <v>5705</v>
      </c>
      <c r="E990" t="s">
        <v>7266</v>
      </c>
      <c r="G990" t="s">
        <v>14679</v>
      </c>
      <c r="H990" t="s">
        <v>14680</v>
      </c>
      <c r="I990" t="s">
        <v>14681</v>
      </c>
      <c r="J990" t="s">
        <v>14682</v>
      </c>
      <c r="K990" t="s">
        <v>14683</v>
      </c>
      <c r="L990" t="s">
        <v>14684</v>
      </c>
      <c r="M990" t="s">
        <v>14685</v>
      </c>
      <c r="N990" t="s">
        <v>14686</v>
      </c>
      <c r="O990" t="s">
        <v>14687</v>
      </c>
      <c r="P990" t="s">
        <v>14688</v>
      </c>
      <c r="Q990" t="s">
        <v>14689</v>
      </c>
      <c r="R990" t="s">
        <v>14690</v>
      </c>
    </row>
    <row r="991" spans="1:18" x14ac:dyDescent="0.25">
      <c r="A991" t="s">
        <v>14691</v>
      </c>
      <c r="B991" t="s">
        <v>5711</v>
      </c>
      <c r="C991" t="s">
        <v>5712</v>
      </c>
      <c r="D991" t="s">
        <v>5705</v>
      </c>
      <c r="E991" t="s">
        <v>7266</v>
      </c>
      <c r="M991" t="s">
        <v>14692</v>
      </c>
      <c r="R991" t="s">
        <v>14693</v>
      </c>
    </row>
    <row r="992" spans="1:18" x14ac:dyDescent="0.25">
      <c r="A992" t="s">
        <v>14694</v>
      </c>
      <c r="B992" t="s">
        <v>5713</v>
      </c>
      <c r="C992" t="s">
        <v>5714</v>
      </c>
      <c r="D992" t="s">
        <v>5705</v>
      </c>
      <c r="E992" t="s">
        <v>7266</v>
      </c>
      <c r="M992" t="s">
        <v>14695</v>
      </c>
      <c r="R992" t="s">
        <v>14696</v>
      </c>
    </row>
    <row r="993" spans="1:18" x14ac:dyDescent="0.25">
      <c r="A993" t="s">
        <v>14697</v>
      </c>
      <c r="B993" t="s">
        <v>5715</v>
      </c>
      <c r="C993" t="s">
        <v>5716</v>
      </c>
      <c r="D993" t="s">
        <v>5717</v>
      </c>
      <c r="E993" t="s">
        <v>7266</v>
      </c>
      <c r="G993" t="s">
        <v>14698</v>
      </c>
      <c r="H993" t="s">
        <v>14699</v>
      </c>
      <c r="I993" t="s">
        <v>14700</v>
      </c>
      <c r="J993" t="s">
        <v>14701</v>
      </c>
      <c r="K993" t="s">
        <v>14702</v>
      </c>
      <c r="L993" t="s">
        <v>14703</v>
      </c>
      <c r="M993" t="s">
        <v>14704</v>
      </c>
      <c r="N993" t="s">
        <v>14705</v>
      </c>
      <c r="O993" t="s">
        <v>14706</v>
      </c>
      <c r="P993" t="s">
        <v>14707</v>
      </c>
      <c r="Q993" t="s">
        <v>14708</v>
      </c>
      <c r="R993" t="s">
        <v>14709</v>
      </c>
    </row>
    <row r="994" spans="1:18" x14ac:dyDescent="0.25">
      <c r="A994" t="s">
        <v>14710</v>
      </c>
      <c r="B994" t="s">
        <v>5719</v>
      </c>
      <c r="C994" t="s">
        <v>5720</v>
      </c>
      <c r="D994" t="s">
        <v>5717</v>
      </c>
      <c r="E994" t="s">
        <v>7266</v>
      </c>
      <c r="M994" t="s">
        <v>14711</v>
      </c>
      <c r="R994" t="s">
        <v>14712</v>
      </c>
    </row>
    <row r="995" spans="1:18" x14ac:dyDescent="0.25">
      <c r="A995" t="s">
        <v>14713</v>
      </c>
      <c r="B995" t="s">
        <v>5721</v>
      </c>
      <c r="C995" t="s">
        <v>5722</v>
      </c>
      <c r="D995" t="s">
        <v>5717</v>
      </c>
      <c r="E995" t="s">
        <v>7266</v>
      </c>
      <c r="G995" t="s">
        <v>14714</v>
      </c>
      <c r="H995" t="s">
        <v>14715</v>
      </c>
      <c r="I995" t="s">
        <v>14716</v>
      </c>
      <c r="J995" t="s">
        <v>14717</v>
      </c>
      <c r="K995" t="s">
        <v>14718</v>
      </c>
      <c r="L995" t="s">
        <v>14719</v>
      </c>
      <c r="M995" t="s">
        <v>14720</v>
      </c>
      <c r="N995" t="s">
        <v>14721</v>
      </c>
      <c r="O995" t="s">
        <v>14722</v>
      </c>
      <c r="P995" t="s">
        <v>14723</v>
      </c>
      <c r="Q995" t="s">
        <v>14724</v>
      </c>
      <c r="R995" t="s">
        <v>14725</v>
      </c>
    </row>
    <row r="996" spans="1:18" x14ac:dyDescent="0.25">
      <c r="A996" t="s">
        <v>14726</v>
      </c>
      <c r="B996" t="s">
        <v>5723</v>
      </c>
      <c r="C996" t="s">
        <v>5724</v>
      </c>
      <c r="D996" t="s">
        <v>5717</v>
      </c>
      <c r="E996" t="s">
        <v>7266</v>
      </c>
      <c r="M996" t="s">
        <v>14727</v>
      </c>
      <c r="R996" t="s">
        <v>14728</v>
      </c>
    </row>
    <row r="997" spans="1:18" x14ac:dyDescent="0.25">
      <c r="A997" t="s">
        <v>14729</v>
      </c>
      <c r="B997" t="s">
        <v>5725</v>
      </c>
      <c r="C997" t="s">
        <v>5726</v>
      </c>
      <c r="D997" t="s">
        <v>5717</v>
      </c>
      <c r="E997" t="s">
        <v>7266</v>
      </c>
      <c r="M997" t="s">
        <v>14730</v>
      </c>
      <c r="R997" t="s">
        <v>14731</v>
      </c>
    </row>
    <row r="998" spans="1:18" x14ac:dyDescent="0.25">
      <c r="A998" t="s">
        <v>14732</v>
      </c>
      <c r="B998" t="s">
        <v>5727</v>
      </c>
      <c r="C998" t="s">
        <v>5728</v>
      </c>
      <c r="D998" t="s">
        <v>5729</v>
      </c>
      <c r="E998" t="s">
        <v>7266</v>
      </c>
      <c r="G998" t="s">
        <v>14733</v>
      </c>
      <c r="H998" t="s">
        <v>14734</v>
      </c>
      <c r="I998" t="s">
        <v>14735</v>
      </c>
      <c r="J998" t="s">
        <v>14736</v>
      </c>
      <c r="K998" t="s">
        <v>14737</v>
      </c>
      <c r="L998" t="s">
        <v>14738</v>
      </c>
      <c r="M998" t="s">
        <v>14739</v>
      </c>
      <c r="N998" t="s">
        <v>14740</v>
      </c>
      <c r="O998" t="s">
        <v>14741</v>
      </c>
      <c r="P998" t="s">
        <v>14742</v>
      </c>
      <c r="Q998" t="s">
        <v>14743</v>
      </c>
      <c r="R998" t="s">
        <v>14744</v>
      </c>
    </row>
    <row r="999" spans="1:18" x14ac:dyDescent="0.25">
      <c r="A999" t="s">
        <v>14745</v>
      </c>
      <c r="B999" t="s">
        <v>5731</v>
      </c>
      <c r="C999" t="s">
        <v>5732</v>
      </c>
      <c r="D999" t="s">
        <v>5729</v>
      </c>
      <c r="E999" t="s">
        <v>7266</v>
      </c>
      <c r="M999" t="s">
        <v>14746</v>
      </c>
      <c r="R999" t="s">
        <v>14747</v>
      </c>
    </row>
    <row r="1000" spans="1:18" x14ac:dyDescent="0.25">
      <c r="A1000" t="s">
        <v>14748</v>
      </c>
      <c r="B1000" t="s">
        <v>5733</v>
      </c>
      <c r="C1000" t="s">
        <v>5734</v>
      </c>
      <c r="D1000" t="s">
        <v>5729</v>
      </c>
      <c r="E1000" t="s">
        <v>7266</v>
      </c>
      <c r="G1000" t="s">
        <v>14749</v>
      </c>
      <c r="H1000" t="s">
        <v>14750</v>
      </c>
      <c r="I1000" t="s">
        <v>14751</v>
      </c>
      <c r="J1000" t="s">
        <v>14752</v>
      </c>
      <c r="K1000" t="s">
        <v>14753</v>
      </c>
      <c r="L1000" t="s">
        <v>14754</v>
      </c>
      <c r="M1000" t="s">
        <v>14755</v>
      </c>
      <c r="N1000" t="s">
        <v>14756</v>
      </c>
      <c r="O1000" t="s">
        <v>14757</v>
      </c>
      <c r="P1000" t="s">
        <v>14758</v>
      </c>
      <c r="Q1000" t="s">
        <v>14759</v>
      </c>
      <c r="R1000" t="s">
        <v>14760</v>
      </c>
    </row>
    <row r="1001" spans="1:18" x14ac:dyDescent="0.25">
      <c r="A1001" t="s">
        <v>14761</v>
      </c>
      <c r="B1001" t="s">
        <v>5735</v>
      </c>
      <c r="C1001" t="s">
        <v>5736</v>
      </c>
      <c r="D1001" t="s">
        <v>5729</v>
      </c>
      <c r="E1001" t="s">
        <v>7266</v>
      </c>
      <c r="M1001" t="s">
        <v>14762</v>
      </c>
      <c r="R1001" t="s">
        <v>14763</v>
      </c>
    </row>
    <row r="1002" spans="1:18" x14ac:dyDescent="0.25">
      <c r="A1002" t="s">
        <v>14764</v>
      </c>
      <c r="B1002" t="s">
        <v>5737</v>
      </c>
      <c r="C1002" t="s">
        <v>5738</v>
      </c>
      <c r="D1002" t="s">
        <v>5729</v>
      </c>
      <c r="E1002" t="s">
        <v>7266</v>
      </c>
      <c r="M1002" t="s">
        <v>14765</v>
      </c>
      <c r="R1002" t="s">
        <v>14766</v>
      </c>
    </row>
    <row r="1003" spans="1:18" x14ac:dyDescent="0.25">
      <c r="A1003" t="s">
        <v>14767</v>
      </c>
      <c r="B1003" t="s">
        <v>5739</v>
      </c>
      <c r="C1003" t="s">
        <v>5740</v>
      </c>
      <c r="D1003" t="s">
        <v>5741</v>
      </c>
      <c r="E1003" t="s">
        <v>7266</v>
      </c>
      <c r="G1003" t="s">
        <v>14768</v>
      </c>
      <c r="H1003" t="s">
        <v>14769</v>
      </c>
      <c r="I1003" t="s">
        <v>14770</v>
      </c>
      <c r="J1003" t="s">
        <v>14771</v>
      </c>
      <c r="K1003" t="s">
        <v>14772</v>
      </c>
      <c r="L1003" t="s">
        <v>14773</v>
      </c>
      <c r="M1003" t="s">
        <v>14774</v>
      </c>
      <c r="N1003" t="s">
        <v>14775</v>
      </c>
      <c r="O1003" t="s">
        <v>14776</v>
      </c>
      <c r="P1003" t="s">
        <v>14777</v>
      </c>
      <c r="Q1003" t="s">
        <v>14778</v>
      </c>
      <c r="R1003" t="s">
        <v>14779</v>
      </c>
    </row>
    <row r="1004" spans="1:18" x14ac:dyDescent="0.25">
      <c r="A1004" t="s">
        <v>14780</v>
      </c>
      <c r="B1004" t="s">
        <v>5743</v>
      </c>
      <c r="C1004" t="s">
        <v>5744</v>
      </c>
      <c r="D1004" t="s">
        <v>5741</v>
      </c>
      <c r="E1004" t="s">
        <v>7266</v>
      </c>
      <c r="M1004" t="s">
        <v>14781</v>
      </c>
      <c r="R1004" t="s">
        <v>14782</v>
      </c>
    </row>
    <row r="1005" spans="1:18" x14ac:dyDescent="0.25">
      <c r="A1005" t="s">
        <v>14783</v>
      </c>
      <c r="B1005" t="s">
        <v>5745</v>
      </c>
      <c r="C1005" t="s">
        <v>5746</v>
      </c>
      <c r="D1005" t="s">
        <v>5741</v>
      </c>
      <c r="E1005" t="s">
        <v>7266</v>
      </c>
      <c r="G1005" t="s">
        <v>14784</v>
      </c>
      <c r="H1005" t="s">
        <v>14785</v>
      </c>
      <c r="I1005" t="s">
        <v>14786</v>
      </c>
      <c r="J1005" t="s">
        <v>14787</v>
      </c>
      <c r="K1005" t="s">
        <v>14788</v>
      </c>
      <c r="L1005" t="s">
        <v>14789</v>
      </c>
      <c r="M1005" t="s">
        <v>14790</v>
      </c>
      <c r="N1005" t="s">
        <v>14791</v>
      </c>
      <c r="O1005" t="s">
        <v>14792</v>
      </c>
      <c r="P1005" t="s">
        <v>14793</v>
      </c>
      <c r="Q1005" t="s">
        <v>14794</v>
      </c>
      <c r="R1005" t="s">
        <v>14795</v>
      </c>
    </row>
    <row r="1006" spans="1:18" x14ac:dyDescent="0.25">
      <c r="A1006" t="s">
        <v>14796</v>
      </c>
      <c r="B1006" t="s">
        <v>5747</v>
      </c>
      <c r="C1006" t="s">
        <v>5748</v>
      </c>
      <c r="D1006" t="s">
        <v>5741</v>
      </c>
      <c r="E1006" t="s">
        <v>7266</v>
      </c>
      <c r="M1006" t="s">
        <v>14797</v>
      </c>
      <c r="R1006" t="s">
        <v>14798</v>
      </c>
    </row>
    <row r="1007" spans="1:18" x14ac:dyDescent="0.25">
      <c r="A1007" t="s">
        <v>14799</v>
      </c>
      <c r="B1007" t="s">
        <v>5749</v>
      </c>
      <c r="C1007" t="s">
        <v>5750</v>
      </c>
      <c r="D1007" t="s">
        <v>5741</v>
      </c>
      <c r="E1007" t="s">
        <v>7266</v>
      </c>
      <c r="M1007" t="s">
        <v>14800</v>
      </c>
      <c r="R1007" t="s">
        <v>14801</v>
      </c>
    </row>
    <row r="1008" spans="1:18" x14ac:dyDescent="0.25">
      <c r="A1008" t="s">
        <v>14802</v>
      </c>
      <c r="B1008" t="s">
        <v>5751</v>
      </c>
      <c r="C1008" t="s">
        <v>5752</v>
      </c>
      <c r="D1008" t="s">
        <v>5753</v>
      </c>
      <c r="E1008" t="s">
        <v>7266</v>
      </c>
      <c r="G1008" t="s">
        <v>14803</v>
      </c>
      <c r="H1008" t="s">
        <v>14804</v>
      </c>
      <c r="I1008" t="s">
        <v>14805</v>
      </c>
      <c r="J1008" t="s">
        <v>14806</v>
      </c>
      <c r="K1008" t="s">
        <v>14807</v>
      </c>
      <c r="L1008" t="s">
        <v>14808</v>
      </c>
      <c r="M1008" t="s">
        <v>14809</v>
      </c>
      <c r="N1008" t="s">
        <v>14810</v>
      </c>
      <c r="O1008" t="s">
        <v>14811</v>
      </c>
      <c r="P1008" t="s">
        <v>14812</v>
      </c>
      <c r="Q1008" t="s">
        <v>14813</v>
      </c>
      <c r="R1008" t="s">
        <v>14814</v>
      </c>
    </row>
    <row r="1009" spans="1:18" x14ac:dyDescent="0.25">
      <c r="A1009" t="s">
        <v>14815</v>
      </c>
      <c r="B1009" t="s">
        <v>5755</v>
      </c>
      <c r="C1009" t="s">
        <v>5756</v>
      </c>
      <c r="D1009" t="s">
        <v>5753</v>
      </c>
      <c r="E1009" t="s">
        <v>7266</v>
      </c>
      <c r="M1009" t="s">
        <v>14816</v>
      </c>
      <c r="R1009" t="s">
        <v>14817</v>
      </c>
    </row>
    <row r="1010" spans="1:18" x14ac:dyDescent="0.25">
      <c r="A1010" t="s">
        <v>14818</v>
      </c>
      <c r="B1010" t="s">
        <v>5757</v>
      </c>
      <c r="C1010" t="s">
        <v>5758</v>
      </c>
      <c r="D1010" t="s">
        <v>5753</v>
      </c>
      <c r="E1010" t="s">
        <v>7266</v>
      </c>
      <c r="G1010" t="s">
        <v>14819</v>
      </c>
      <c r="H1010" t="s">
        <v>14820</v>
      </c>
      <c r="I1010" t="s">
        <v>14821</v>
      </c>
      <c r="J1010" t="s">
        <v>14822</v>
      </c>
      <c r="K1010" t="s">
        <v>14823</v>
      </c>
      <c r="L1010" t="s">
        <v>14824</v>
      </c>
      <c r="M1010" t="s">
        <v>14825</v>
      </c>
      <c r="N1010" t="s">
        <v>14826</v>
      </c>
      <c r="O1010" t="s">
        <v>14827</v>
      </c>
      <c r="P1010" t="s">
        <v>14828</v>
      </c>
      <c r="Q1010" t="s">
        <v>14829</v>
      </c>
      <c r="R1010" t="s">
        <v>14830</v>
      </c>
    </row>
    <row r="1011" spans="1:18" x14ac:dyDescent="0.25">
      <c r="A1011" t="s">
        <v>14831</v>
      </c>
      <c r="B1011" t="s">
        <v>5759</v>
      </c>
      <c r="C1011" t="s">
        <v>5760</v>
      </c>
      <c r="D1011" t="s">
        <v>5753</v>
      </c>
      <c r="E1011" t="s">
        <v>7266</v>
      </c>
      <c r="M1011" t="s">
        <v>14832</v>
      </c>
      <c r="R1011" t="s">
        <v>14833</v>
      </c>
    </row>
    <row r="1012" spans="1:18" x14ac:dyDescent="0.25">
      <c r="A1012" t="s">
        <v>14834</v>
      </c>
      <c r="B1012" t="s">
        <v>5761</v>
      </c>
      <c r="C1012" t="s">
        <v>5762</v>
      </c>
      <c r="D1012" t="s">
        <v>5753</v>
      </c>
      <c r="E1012" t="s">
        <v>7266</v>
      </c>
      <c r="M1012" t="s">
        <v>14835</v>
      </c>
      <c r="R1012" t="s">
        <v>14836</v>
      </c>
    </row>
    <row r="1013" spans="1:18" x14ac:dyDescent="0.25">
      <c r="A1013" t="s">
        <v>14837</v>
      </c>
      <c r="B1013" t="s">
        <v>5763</v>
      </c>
      <c r="C1013" t="s">
        <v>5764</v>
      </c>
      <c r="D1013" t="s">
        <v>5765</v>
      </c>
      <c r="E1013" t="s">
        <v>7266</v>
      </c>
      <c r="G1013" t="s">
        <v>14838</v>
      </c>
      <c r="H1013" t="s">
        <v>14839</v>
      </c>
      <c r="I1013" t="s">
        <v>14840</v>
      </c>
      <c r="J1013" t="s">
        <v>14841</v>
      </c>
      <c r="K1013" t="s">
        <v>14842</v>
      </c>
      <c r="L1013" t="s">
        <v>14843</v>
      </c>
      <c r="M1013" t="s">
        <v>14844</v>
      </c>
      <c r="N1013" t="s">
        <v>14845</v>
      </c>
      <c r="O1013" t="s">
        <v>14846</v>
      </c>
      <c r="P1013" t="s">
        <v>14847</v>
      </c>
      <c r="Q1013" t="s">
        <v>14848</v>
      </c>
      <c r="R1013" t="s">
        <v>14849</v>
      </c>
    </row>
    <row r="1014" spans="1:18" x14ac:dyDescent="0.25">
      <c r="A1014" t="s">
        <v>14850</v>
      </c>
      <c r="B1014" t="s">
        <v>5767</v>
      </c>
      <c r="C1014" t="s">
        <v>5768</v>
      </c>
      <c r="D1014" t="s">
        <v>5765</v>
      </c>
      <c r="E1014" t="s">
        <v>7266</v>
      </c>
      <c r="M1014" t="s">
        <v>14851</v>
      </c>
      <c r="R1014" t="s">
        <v>14852</v>
      </c>
    </row>
    <row r="1015" spans="1:18" x14ac:dyDescent="0.25">
      <c r="A1015" t="s">
        <v>14853</v>
      </c>
      <c r="B1015" t="s">
        <v>5769</v>
      </c>
      <c r="C1015" t="s">
        <v>5770</v>
      </c>
      <c r="D1015" t="s">
        <v>5765</v>
      </c>
      <c r="E1015" t="s">
        <v>7266</v>
      </c>
      <c r="G1015" t="s">
        <v>14854</v>
      </c>
      <c r="H1015" t="s">
        <v>14855</v>
      </c>
      <c r="I1015" t="s">
        <v>14856</v>
      </c>
      <c r="J1015" t="s">
        <v>14857</v>
      </c>
      <c r="K1015" t="s">
        <v>14858</v>
      </c>
      <c r="L1015" t="s">
        <v>14859</v>
      </c>
      <c r="M1015" t="s">
        <v>14860</v>
      </c>
      <c r="N1015" t="s">
        <v>14861</v>
      </c>
      <c r="O1015" t="s">
        <v>14862</v>
      </c>
      <c r="P1015" t="s">
        <v>14863</v>
      </c>
      <c r="Q1015" t="s">
        <v>14864</v>
      </c>
      <c r="R1015" t="s">
        <v>14865</v>
      </c>
    </row>
    <row r="1016" spans="1:18" x14ac:dyDescent="0.25">
      <c r="A1016" t="s">
        <v>14866</v>
      </c>
      <c r="B1016" t="s">
        <v>5771</v>
      </c>
      <c r="C1016" t="s">
        <v>5772</v>
      </c>
      <c r="D1016" t="s">
        <v>5765</v>
      </c>
      <c r="E1016" t="s">
        <v>7266</v>
      </c>
      <c r="M1016" t="s">
        <v>14867</v>
      </c>
      <c r="R1016" t="s">
        <v>14868</v>
      </c>
    </row>
    <row r="1017" spans="1:18" x14ac:dyDescent="0.25">
      <c r="A1017" t="s">
        <v>14869</v>
      </c>
      <c r="B1017" t="s">
        <v>5773</v>
      </c>
      <c r="C1017" t="s">
        <v>5774</v>
      </c>
      <c r="D1017" t="s">
        <v>5765</v>
      </c>
      <c r="E1017" t="s">
        <v>7266</v>
      </c>
      <c r="M1017" t="s">
        <v>14870</v>
      </c>
      <c r="R1017" t="s">
        <v>14871</v>
      </c>
    </row>
    <row r="1018" spans="1:18" x14ac:dyDescent="0.25">
      <c r="A1018" t="s">
        <v>14872</v>
      </c>
      <c r="B1018" t="s">
        <v>5775</v>
      </c>
      <c r="C1018" t="s">
        <v>5776</v>
      </c>
      <c r="D1018" t="s">
        <v>5777</v>
      </c>
      <c r="E1018" t="s">
        <v>7266</v>
      </c>
      <c r="G1018" t="s">
        <v>14873</v>
      </c>
      <c r="H1018" t="s">
        <v>14874</v>
      </c>
      <c r="I1018" t="s">
        <v>14875</v>
      </c>
      <c r="J1018" t="s">
        <v>14876</v>
      </c>
      <c r="K1018" t="s">
        <v>14877</v>
      </c>
      <c r="L1018" t="s">
        <v>14878</v>
      </c>
      <c r="M1018" t="s">
        <v>14879</v>
      </c>
      <c r="N1018" t="s">
        <v>14880</v>
      </c>
      <c r="O1018" t="s">
        <v>14881</v>
      </c>
      <c r="P1018" t="s">
        <v>14882</v>
      </c>
      <c r="Q1018" t="s">
        <v>14883</v>
      </c>
      <c r="R1018" t="s">
        <v>14884</v>
      </c>
    </row>
    <row r="1019" spans="1:18" x14ac:dyDescent="0.25">
      <c r="A1019" t="s">
        <v>14885</v>
      </c>
      <c r="B1019" t="s">
        <v>5779</v>
      </c>
      <c r="C1019" t="s">
        <v>5780</v>
      </c>
      <c r="D1019" t="s">
        <v>5777</v>
      </c>
      <c r="E1019" t="s">
        <v>7266</v>
      </c>
      <c r="M1019" t="s">
        <v>14886</v>
      </c>
      <c r="R1019" t="s">
        <v>14887</v>
      </c>
    </row>
    <row r="1020" spans="1:18" x14ac:dyDescent="0.25">
      <c r="A1020" t="s">
        <v>14888</v>
      </c>
      <c r="B1020" t="s">
        <v>5781</v>
      </c>
      <c r="C1020" t="s">
        <v>5782</v>
      </c>
      <c r="D1020" t="s">
        <v>5777</v>
      </c>
      <c r="E1020" t="s">
        <v>7266</v>
      </c>
      <c r="G1020" t="s">
        <v>14889</v>
      </c>
      <c r="H1020" t="s">
        <v>14890</v>
      </c>
      <c r="I1020" t="s">
        <v>14891</v>
      </c>
      <c r="J1020" t="s">
        <v>14892</v>
      </c>
      <c r="K1020" t="s">
        <v>14893</v>
      </c>
      <c r="L1020" t="s">
        <v>14894</v>
      </c>
      <c r="M1020" t="s">
        <v>14895</v>
      </c>
      <c r="N1020" t="s">
        <v>14896</v>
      </c>
      <c r="O1020" t="s">
        <v>14897</v>
      </c>
      <c r="P1020" t="s">
        <v>14898</v>
      </c>
      <c r="Q1020" t="s">
        <v>14899</v>
      </c>
      <c r="R1020" t="s">
        <v>14900</v>
      </c>
    </row>
    <row r="1021" spans="1:18" x14ac:dyDescent="0.25">
      <c r="A1021" t="s">
        <v>14901</v>
      </c>
      <c r="B1021" t="s">
        <v>5783</v>
      </c>
      <c r="C1021" t="s">
        <v>5784</v>
      </c>
      <c r="D1021" t="s">
        <v>5777</v>
      </c>
      <c r="E1021" t="s">
        <v>7266</v>
      </c>
      <c r="M1021" t="s">
        <v>14902</v>
      </c>
      <c r="R1021" t="s">
        <v>14903</v>
      </c>
    </row>
    <row r="1022" spans="1:18" x14ac:dyDescent="0.25">
      <c r="A1022" t="s">
        <v>14904</v>
      </c>
      <c r="B1022" t="s">
        <v>5785</v>
      </c>
      <c r="C1022" t="s">
        <v>5786</v>
      </c>
      <c r="D1022" t="s">
        <v>5777</v>
      </c>
      <c r="E1022" t="s">
        <v>7266</v>
      </c>
      <c r="M1022" t="s">
        <v>14905</v>
      </c>
      <c r="R1022" t="s">
        <v>14906</v>
      </c>
    </row>
    <row r="1023" spans="1:18" x14ac:dyDescent="0.25">
      <c r="A1023" t="s">
        <v>14907</v>
      </c>
      <c r="B1023" t="s">
        <v>5787</v>
      </c>
      <c r="C1023" t="s">
        <v>5788</v>
      </c>
      <c r="D1023" t="s">
        <v>5789</v>
      </c>
      <c r="E1023" t="s">
        <v>7266</v>
      </c>
      <c r="G1023" t="s">
        <v>14908</v>
      </c>
      <c r="H1023" t="s">
        <v>14909</v>
      </c>
      <c r="I1023" t="s">
        <v>14910</v>
      </c>
      <c r="J1023" t="s">
        <v>14911</v>
      </c>
      <c r="K1023" t="s">
        <v>14912</v>
      </c>
      <c r="L1023" t="s">
        <v>14913</v>
      </c>
      <c r="M1023" t="s">
        <v>14914</v>
      </c>
      <c r="N1023" t="s">
        <v>14915</v>
      </c>
      <c r="O1023" t="s">
        <v>14916</v>
      </c>
      <c r="P1023" t="s">
        <v>14917</v>
      </c>
      <c r="Q1023" t="s">
        <v>14918</v>
      </c>
      <c r="R1023" t="s">
        <v>14919</v>
      </c>
    </row>
    <row r="1024" spans="1:18" x14ac:dyDescent="0.25">
      <c r="A1024" t="s">
        <v>14920</v>
      </c>
      <c r="B1024" t="s">
        <v>5791</v>
      </c>
      <c r="C1024" t="s">
        <v>5792</v>
      </c>
      <c r="D1024" t="s">
        <v>5789</v>
      </c>
      <c r="E1024" t="s">
        <v>7266</v>
      </c>
      <c r="M1024" t="s">
        <v>14921</v>
      </c>
      <c r="R1024" t="s">
        <v>14922</v>
      </c>
    </row>
    <row r="1025" spans="1:18" x14ac:dyDescent="0.25">
      <c r="A1025" t="s">
        <v>14923</v>
      </c>
      <c r="B1025" t="s">
        <v>5793</v>
      </c>
      <c r="C1025" t="s">
        <v>5794</v>
      </c>
      <c r="D1025" t="s">
        <v>5789</v>
      </c>
      <c r="E1025" t="s">
        <v>7266</v>
      </c>
      <c r="G1025" t="s">
        <v>14924</v>
      </c>
      <c r="H1025" t="s">
        <v>14925</v>
      </c>
      <c r="I1025" t="s">
        <v>14926</v>
      </c>
      <c r="J1025" t="s">
        <v>14927</v>
      </c>
      <c r="K1025" t="s">
        <v>14928</v>
      </c>
      <c r="L1025" t="s">
        <v>14929</v>
      </c>
      <c r="M1025" t="s">
        <v>14930</v>
      </c>
      <c r="N1025" t="s">
        <v>14931</v>
      </c>
      <c r="O1025" t="s">
        <v>14932</v>
      </c>
      <c r="P1025" t="s">
        <v>14933</v>
      </c>
      <c r="Q1025" t="s">
        <v>14934</v>
      </c>
      <c r="R1025" t="s">
        <v>14935</v>
      </c>
    </row>
    <row r="1026" spans="1:18" x14ac:dyDescent="0.25">
      <c r="A1026" t="s">
        <v>14936</v>
      </c>
      <c r="B1026" t="s">
        <v>5795</v>
      </c>
      <c r="C1026" t="s">
        <v>5796</v>
      </c>
      <c r="D1026" t="s">
        <v>5789</v>
      </c>
      <c r="E1026" t="s">
        <v>7266</v>
      </c>
      <c r="M1026" t="s">
        <v>14937</v>
      </c>
      <c r="R1026" t="s">
        <v>14938</v>
      </c>
    </row>
    <row r="1027" spans="1:18" x14ac:dyDescent="0.25">
      <c r="A1027" t="s">
        <v>14939</v>
      </c>
      <c r="B1027" t="s">
        <v>5797</v>
      </c>
      <c r="C1027" t="s">
        <v>5798</v>
      </c>
      <c r="D1027" t="s">
        <v>5789</v>
      </c>
      <c r="E1027" t="s">
        <v>7266</v>
      </c>
      <c r="M1027" t="s">
        <v>14940</v>
      </c>
      <c r="R1027" t="s">
        <v>14941</v>
      </c>
    </row>
    <row r="1028" spans="1:18" x14ac:dyDescent="0.25">
      <c r="A1028" t="s">
        <v>14942</v>
      </c>
      <c r="B1028" t="s">
        <v>5799</v>
      </c>
      <c r="C1028" t="s">
        <v>5800</v>
      </c>
      <c r="D1028" t="s">
        <v>5801</v>
      </c>
      <c r="E1028" t="s">
        <v>7266</v>
      </c>
      <c r="G1028" t="s">
        <v>14943</v>
      </c>
      <c r="H1028" t="s">
        <v>14944</v>
      </c>
      <c r="I1028" t="s">
        <v>14945</v>
      </c>
      <c r="J1028" t="s">
        <v>14946</v>
      </c>
      <c r="K1028" t="s">
        <v>14947</v>
      </c>
      <c r="L1028" t="s">
        <v>14948</v>
      </c>
      <c r="M1028" t="s">
        <v>14949</v>
      </c>
      <c r="N1028" t="s">
        <v>14950</v>
      </c>
      <c r="O1028" t="s">
        <v>14951</v>
      </c>
      <c r="P1028" t="s">
        <v>14952</v>
      </c>
      <c r="Q1028" t="s">
        <v>14953</v>
      </c>
      <c r="R1028" t="s">
        <v>14954</v>
      </c>
    </row>
    <row r="1029" spans="1:18" x14ac:dyDescent="0.25">
      <c r="A1029" t="s">
        <v>14955</v>
      </c>
      <c r="B1029" t="s">
        <v>5803</v>
      </c>
      <c r="C1029" t="s">
        <v>5804</v>
      </c>
      <c r="D1029" t="s">
        <v>5801</v>
      </c>
      <c r="E1029" t="s">
        <v>7266</v>
      </c>
      <c r="M1029" t="s">
        <v>14956</v>
      </c>
      <c r="R1029" t="s">
        <v>14957</v>
      </c>
    </row>
    <row r="1030" spans="1:18" x14ac:dyDescent="0.25">
      <c r="A1030" t="s">
        <v>14958</v>
      </c>
      <c r="B1030" t="s">
        <v>5805</v>
      </c>
      <c r="C1030" t="s">
        <v>5806</v>
      </c>
      <c r="D1030" t="s">
        <v>5801</v>
      </c>
      <c r="E1030" t="s">
        <v>7266</v>
      </c>
      <c r="G1030" t="s">
        <v>14959</v>
      </c>
      <c r="H1030" t="s">
        <v>14960</v>
      </c>
      <c r="I1030" t="s">
        <v>14961</v>
      </c>
      <c r="J1030" t="s">
        <v>14962</v>
      </c>
      <c r="K1030" t="s">
        <v>14963</v>
      </c>
      <c r="L1030" t="s">
        <v>14964</v>
      </c>
      <c r="M1030" t="s">
        <v>14965</v>
      </c>
      <c r="N1030" t="s">
        <v>14966</v>
      </c>
      <c r="O1030" t="s">
        <v>14967</v>
      </c>
      <c r="P1030" t="s">
        <v>14968</v>
      </c>
      <c r="Q1030" t="s">
        <v>14969</v>
      </c>
      <c r="R1030" t="s">
        <v>14970</v>
      </c>
    </row>
    <row r="1031" spans="1:18" x14ac:dyDescent="0.25">
      <c r="A1031" t="s">
        <v>14971</v>
      </c>
      <c r="B1031" t="s">
        <v>5807</v>
      </c>
      <c r="C1031" t="s">
        <v>5808</v>
      </c>
      <c r="D1031" t="s">
        <v>5801</v>
      </c>
      <c r="E1031" t="s">
        <v>7266</v>
      </c>
      <c r="M1031" t="s">
        <v>14972</v>
      </c>
      <c r="R1031" t="s">
        <v>14973</v>
      </c>
    </row>
    <row r="1032" spans="1:18" x14ac:dyDescent="0.25">
      <c r="A1032" t="s">
        <v>14974</v>
      </c>
      <c r="B1032" t="s">
        <v>5809</v>
      </c>
      <c r="C1032" t="s">
        <v>5810</v>
      </c>
      <c r="D1032" t="s">
        <v>5801</v>
      </c>
      <c r="E1032" t="s">
        <v>7266</v>
      </c>
      <c r="M1032" t="s">
        <v>14975</v>
      </c>
      <c r="R1032" t="s">
        <v>14976</v>
      </c>
    </row>
    <row r="1033" spans="1:18" x14ac:dyDescent="0.25">
      <c r="A1033" t="s">
        <v>14977</v>
      </c>
      <c r="B1033" t="s">
        <v>5811</v>
      </c>
      <c r="C1033" t="s">
        <v>5812</v>
      </c>
      <c r="D1033" t="s">
        <v>5813</v>
      </c>
      <c r="E1033" t="s">
        <v>7266</v>
      </c>
      <c r="G1033" t="s">
        <v>14978</v>
      </c>
      <c r="H1033" t="s">
        <v>14979</v>
      </c>
      <c r="I1033" t="s">
        <v>14980</v>
      </c>
      <c r="J1033" t="s">
        <v>14981</v>
      </c>
      <c r="K1033" t="s">
        <v>14982</v>
      </c>
      <c r="L1033" t="s">
        <v>14983</v>
      </c>
      <c r="M1033" t="s">
        <v>14984</v>
      </c>
      <c r="N1033" t="s">
        <v>14985</v>
      </c>
      <c r="O1033" t="s">
        <v>14986</v>
      </c>
      <c r="P1033" t="s">
        <v>14987</v>
      </c>
      <c r="Q1033" t="s">
        <v>14988</v>
      </c>
      <c r="R1033" t="s">
        <v>14989</v>
      </c>
    </row>
    <row r="1034" spans="1:18" x14ac:dyDescent="0.25">
      <c r="A1034" t="s">
        <v>14990</v>
      </c>
      <c r="B1034" t="s">
        <v>5815</v>
      </c>
      <c r="C1034" t="s">
        <v>5816</v>
      </c>
      <c r="D1034" t="s">
        <v>5813</v>
      </c>
      <c r="E1034" t="s">
        <v>7266</v>
      </c>
      <c r="M1034" t="s">
        <v>14991</v>
      </c>
      <c r="R1034" t="s">
        <v>14992</v>
      </c>
    </row>
    <row r="1035" spans="1:18" x14ac:dyDescent="0.25">
      <c r="A1035" t="s">
        <v>14993</v>
      </c>
      <c r="B1035" t="s">
        <v>5817</v>
      </c>
      <c r="C1035" t="s">
        <v>5818</v>
      </c>
      <c r="D1035" t="s">
        <v>5813</v>
      </c>
      <c r="E1035" t="s">
        <v>7266</v>
      </c>
      <c r="G1035" t="s">
        <v>14994</v>
      </c>
      <c r="H1035" t="s">
        <v>14995</v>
      </c>
      <c r="I1035" t="s">
        <v>14996</v>
      </c>
      <c r="J1035" t="s">
        <v>14997</v>
      </c>
      <c r="K1035" t="s">
        <v>14998</v>
      </c>
      <c r="L1035" t="s">
        <v>14999</v>
      </c>
      <c r="M1035" t="s">
        <v>15000</v>
      </c>
      <c r="N1035" t="s">
        <v>15001</v>
      </c>
      <c r="O1035" t="s">
        <v>15002</v>
      </c>
      <c r="P1035" t="s">
        <v>15003</v>
      </c>
      <c r="Q1035" t="s">
        <v>15004</v>
      </c>
      <c r="R1035" t="s">
        <v>15005</v>
      </c>
    </row>
    <row r="1036" spans="1:18" x14ac:dyDescent="0.25">
      <c r="A1036" t="s">
        <v>15006</v>
      </c>
      <c r="B1036" t="s">
        <v>5819</v>
      </c>
      <c r="C1036" t="s">
        <v>5820</v>
      </c>
      <c r="D1036" t="s">
        <v>5813</v>
      </c>
      <c r="E1036" t="s">
        <v>7266</v>
      </c>
      <c r="M1036" t="s">
        <v>15007</v>
      </c>
      <c r="R1036" t="s">
        <v>15008</v>
      </c>
    </row>
    <row r="1037" spans="1:18" x14ac:dyDescent="0.25">
      <c r="A1037" t="s">
        <v>15009</v>
      </c>
      <c r="B1037" t="s">
        <v>5821</v>
      </c>
      <c r="C1037" t="s">
        <v>5822</v>
      </c>
      <c r="D1037" t="s">
        <v>5813</v>
      </c>
      <c r="E1037" t="s">
        <v>7266</v>
      </c>
      <c r="M1037" t="s">
        <v>15010</v>
      </c>
      <c r="R1037" t="s">
        <v>15011</v>
      </c>
    </row>
    <row r="1038" spans="1:18" x14ac:dyDescent="0.25">
      <c r="A1038" t="s">
        <v>15012</v>
      </c>
      <c r="B1038" t="s">
        <v>5823</v>
      </c>
      <c r="C1038" t="s">
        <v>5824</v>
      </c>
      <c r="D1038" t="s">
        <v>5825</v>
      </c>
      <c r="E1038" t="s">
        <v>7266</v>
      </c>
      <c r="G1038" t="s">
        <v>15013</v>
      </c>
      <c r="H1038" t="s">
        <v>15014</v>
      </c>
      <c r="I1038" t="s">
        <v>15015</v>
      </c>
      <c r="J1038" t="s">
        <v>15016</v>
      </c>
      <c r="K1038" t="s">
        <v>15017</v>
      </c>
      <c r="L1038" t="s">
        <v>15018</v>
      </c>
      <c r="M1038" t="s">
        <v>15019</v>
      </c>
      <c r="N1038" t="s">
        <v>15020</v>
      </c>
      <c r="O1038" t="s">
        <v>15021</v>
      </c>
      <c r="P1038" t="s">
        <v>15022</v>
      </c>
      <c r="Q1038" t="s">
        <v>15023</v>
      </c>
      <c r="R1038" t="s">
        <v>15024</v>
      </c>
    </row>
    <row r="1039" spans="1:18" x14ac:dyDescent="0.25">
      <c r="A1039" t="s">
        <v>15025</v>
      </c>
      <c r="B1039" t="s">
        <v>5827</v>
      </c>
      <c r="C1039" t="s">
        <v>5828</v>
      </c>
      <c r="D1039" t="s">
        <v>5825</v>
      </c>
      <c r="E1039" t="s">
        <v>7266</v>
      </c>
      <c r="M1039" t="s">
        <v>15026</v>
      </c>
      <c r="R1039" t="s">
        <v>15027</v>
      </c>
    </row>
    <row r="1040" spans="1:18" x14ac:dyDescent="0.25">
      <c r="A1040" t="s">
        <v>15028</v>
      </c>
      <c r="B1040" t="s">
        <v>5829</v>
      </c>
      <c r="C1040" t="s">
        <v>5830</v>
      </c>
      <c r="D1040" t="s">
        <v>5825</v>
      </c>
      <c r="E1040" t="s">
        <v>7266</v>
      </c>
      <c r="G1040" t="s">
        <v>15029</v>
      </c>
      <c r="H1040" t="s">
        <v>15030</v>
      </c>
      <c r="I1040" t="s">
        <v>15031</v>
      </c>
      <c r="J1040" t="s">
        <v>15032</v>
      </c>
      <c r="K1040" t="s">
        <v>15033</v>
      </c>
      <c r="L1040" t="s">
        <v>15034</v>
      </c>
      <c r="M1040" t="s">
        <v>15035</v>
      </c>
      <c r="N1040" t="s">
        <v>15036</v>
      </c>
      <c r="O1040" t="s">
        <v>15037</v>
      </c>
      <c r="P1040" t="s">
        <v>15038</v>
      </c>
      <c r="Q1040" t="s">
        <v>15039</v>
      </c>
      <c r="R1040" t="s">
        <v>15040</v>
      </c>
    </row>
    <row r="1041" spans="1:18" x14ac:dyDescent="0.25">
      <c r="A1041" t="s">
        <v>15041</v>
      </c>
      <c r="B1041" t="s">
        <v>5831</v>
      </c>
      <c r="C1041" t="s">
        <v>5832</v>
      </c>
      <c r="D1041" t="s">
        <v>5825</v>
      </c>
      <c r="E1041" t="s">
        <v>7266</v>
      </c>
      <c r="M1041" t="s">
        <v>15042</v>
      </c>
      <c r="R1041" t="s">
        <v>15043</v>
      </c>
    </row>
    <row r="1042" spans="1:18" x14ac:dyDescent="0.25">
      <c r="A1042" t="s">
        <v>15044</v>
      </c>
      <c r="B1042" t="s">
        <v>5833</v>
      </c>
      <c r="C1042" t="s">
        <v>5834</v>
      </c>
      <c r="D1042" t="s">
        <v>5825</v>
      </c>
      <c r="E1042" t="s">
        <v>7266</v>
      </c>
      <c r="M1042" t="s">
        <v>15045</v>
      </c>
      <c r="R1042" t="s">
        <v>15046</v>
      </c>
    </row>
    <row r="1043" spans="1:18" x14ac:dyDescent="0.25">
      <c r="A1043" t="s">
        <v>15047</v>
      </c>
      <c r="B1043" t="s">
        <v>5835</v>
      </c>
      <c r="C1043" t="s">
        <v>5836</v>
      </c>
      <c r="D1043" t="s">
        <v>5837</v>
      </c>
      <c r="E1043" t="s">
        <v>7266</v>
      </c>
      <c r="G1043" t="s">
        <v>15048</v>
      </c>
      <c r="H1043" t="s">
        <v>15049</v>
      </c>
      <c r="I1043" t="s">
        <v>15050</v>
      </c>
      <c r="J1043" t="s">
        <v>15051</v>
      </c>
      <c r="K1043" t="s">
        <v>15052</v>
      </c>
      <c r="L1043" t="s">
        <v>15053</v>
      </c>
      <c r="M1043" t="s">
        <v>15054</v>
      </c>
      <c r="N1043" t="s">
        <v>15055</v>
      </c>
      <c r="O1043" t="s">
        <v>15056</v>
      </c>
      <c r="P1043" t="s">
        <v>15057</v>
      </c>
      <c r="Q1043" t="s">
        <v>15058</v>
      </c>
      <c r="R1043" t="s">
        <v>15059</v>
      </c>
    </row>
    <row r="1044" spans="1:18" x14ac:dyDescent="0.25">
      <c r="A1044" t="s">
        <v>15060</v>
      </c>
      <c r="B1044" t="s">
        <v>5839</v>
      </c>
      <c r="C1044" t="s">
        <v>5840</v>
      </c>
      <c r="D1044" t="s">
        <v>5837</v>
      </c>
      <c r="E1044" t="s">
        <v>7266</v>
      </c>
      <c r="M1044" t="s">
        <v>15061</v>
      </c>
      <c r="R1044" t="s">
        <v>15062</v>
      </c>
    </row>
    <row r="1045" spans="1:18" x14ac:dyDescent="0.25">
      <c r="A1045" t="s">
        <v>15063</v>
      </c>
      <c r="B1045" t="s">
        <v>5841</v>
      </c>
      <c r="C1045" t="s">
        <v>5842</v>
      </c>
      <c r="D1045" t="s">
        <v>5837</v>
      </c>
      <c r="E1045" t="s">
        <v>7266</v>
      </c>
      <c r="G1045" t="s">
        <v>15064</v>
      </c>
      <c r="H1045" t="s">
        <v>15065</v>
      </c>
      <c r="I1045" t="s">
        <v>15066</v>
      </c>
      <c r="J1045" t="s">
        <v>15067</v>
      </c>
      <c r="K1045" t="s">
        <v>15068</v>
      </c>
      <c r="L1045" t="s">
        <v>15069</v>
      </c>
      <c r="M1045" t="s">
        <v>15070</v>
      </c>
      <c r="N1045" t="s">
        <v>15071</v>
      </c>
      <c r="O1045" t="s">
        <v>15072</v>
      </c>
      <c r="P1045" t="s">
        <v>15073</v>
      </c>
      <c r="Q1045" t="s">
        <v>15074</v>
      </c>
      <c r="R1045" t="s">
        <v>15075</v>
      </c>
    </row>
    <row r="1046" spans="1:18" x14ac:dyDescent="0.25">
      <c r="A1046" t="s">
        <v>15076</v>
      </c>
      <c r="B1046" t="s">
        <v>5843</v>
      </c>
      <c r="C1046" t="s">
        <v>5844</v>
      </c>
      <c r="D1046" t="s">
        <v>5837</v>
      </c>
      <c r="E1046" t="s">
        <v>7266</v>
      </c>
      <c r="M1046" t="s">
        <v>15077</v>
      </c>
      <c r="R1046" t="s">
        <v>15078</v>
      </c>
    </row>
    <row r="1047" spans="1:18" x14ac:dyDescent="0.25">
      <c r="A1047" t="s">
        <v>15079</v>
      </c>
      <c r="B1047" t="s">
        <v>5845</v>
      </c>
      <c r="C1047" t="s">
        <v>5846</v>
      </c>
      <c r="D1047" t="s">
        <v>5837</v>
      </c>
      <c r="E1047" t="s">
        <v>7266</v>
      </c>
      <c r="M1047" t="s">
        <v>15080</v>
      </c>
      <c r="R1047" t="s">
        <v>15081</v>
      </c>
    </row>
    <row r="1048" spans="1:18" x14ac:dyDescent="0.25">
      <c r="A1048" t="s">
        <v>15082</v>
      </c>
      <c r="B1048" t="s">
        <v>5847</v>
      </c>
      <c r="C1048" t="s">
        <v>5848</v>
      </c>
      <c r="D1048" t="s">
        <v>5849</v>
      </c>
      <c r="E1048" t="s">
        <v>7266</v>
      </c>
      <c r="G1048" t="s">
        <v>15083</v>
      </c>
      <c r="H1048" t="s">
        <v>15084</v>
      </c>
      <c r="I1048" t="s">
        <v>15085</v>
      </c>
      <c r="J1048" t="s">
        <v>15086</v>
      </c>
      <c r="K1048" t="s">
        <v>15087</v>
      </c>
      <c r="L1048" t="s">
        <v>15088</v>
      </c>
      <c r="M1048" t="s">
        <v>15089</v>
      </c>
      <c r="N1048" t="s">
        <v>15090</v>
      </c>
      <c r="O1048" t="s">
        <v>15091</v>
      </c>
      <c r="P1048" t="s">
        <v>15092</v>
      </c>
      <c r="Q1048" t="s">
        <v>15093</v>
      </c>
      <c r="R1048" t="s">
        <v>15094</v>
      </c>
    </row>
    <row r="1049" spans="1:18" x14ac:dyDescent="0.25">
      <c r="A1049" t="s">
        <v>15095</v>
      </c>
      <c r="B1049" t="s">
        <v>5851</v>
      </c>
      <c r="C1049" t="s">
        <v>5852</v>
      </c>
      <c r="D1049" t="s">
        <v>5849</v>
      </c>
      <c r="E1049" t="s">
        <v>7266</v>
      </c>
      <c r="M1049" t="s">
        <v>15096</v>
      </c>
      <c r="R1049" t="s">
        <v>15097</v>
      </c>
    </row>
    <row r="1050" spans="1:18" x14ac:dyDescent="0.25">
      <c r="A1050" t="s">
        <v>15098</v>
      </c>
      <c r="B1050" t="s">
        <v>5853</v>
      </c>
      <c r="C1050" t="s">
        <v>5854</v>
      </c>
      <c r="D1050" t="s">
        <v>5849</v>
      </c>
      <c r="E1050" t="s">
        <v>7266</v>
      </c>
      <c r="G1050" t="s">
        <v>15099</v>
      </c>
      <c r="H1050" t="s">
        <v>15100</v>
      </c>
      <c r="I1050" t="s">
        <v>15101</v>
      </c>
      <c r="J1050" t="s">
        <v>15102</v>
      </c>
      <c r="K1050" t="s">
        <v>15103</v>
      </c>
      <c r="L1050" t="s">
        <v>15104</v>
      </c>
      <c r="M1050" t="s">
        <v>15105</v>
      </c>
      <c r="N1050" t="s">
        <v>15106</v>
      </c>
      <c r="O1050" t="s">
        <v>15107</v>
      </c>
      <c r="P1050" t="s">
        <v>15108</v>
      </c>
      <c r="Q1050" t="s">
        <v>15109</v>
      </c>
      <c r="R1050" t="s">
        <v>15110</v>
      </c>
    </row>
    <row r="1051" spans="1:18" x14ac:dyDescent="0.25">
      <c r="A1051" t="s">
        <v>15111</v>
      </c>
      <c r="B1051" t="s">
        <v>5855</v>
      </c>
      <c r="C1051" t="s">
        <v>5856</v>
      </c>
      <c r="D1051" t="s">
        <v>5849</v>
      </c>
      <c r="E1051" t="s">
        <v>7266</v>
      </c>
      <c r="M1051" t="s">
        <v>15112</v>
      </c>
      <c r="R1051" t="s">
        <v>15113</v>
      </c>
    </row>
    <row r="1052" spans="1:18" x14ac:dyDescent="0.25">
      <c r="A1052" t="s">
        <v>15114</v>
      </c>
      <c r="B1052" t="s">
        <v>5857</v>
      </c>
      <c r="C1052" t="s">
        <v>5858</v>
      </c>
      <c r="D1052" t="s">
        <v>5849</v>
      </c>
      <c r="E1052" t="s">
        <v>7266</v>
      </c>
      <c r="M1052" t="s">
        <v>15115</v>
      </c>
      <c r="R1052" t="s">
        <v>15116</v>
      </c>
    </row>
    <row r="1053" spans="1:18" x14ac:dyDescent="0.25">
      <c r="A1053" t="s">
        <v>15117</v>
      </c>
      <c r="B1053" t="s">
        <v>5859</v>
      </c>
      <c r="C1053" t="s">
        <v>5860</v>
      </c>
      <c r="D1053" t="s">
        <v>5861</v>
      </c>
      <c r="E1053" t="s">
        <v>7266</v>
      </c>
      <c r="G1053" t="s">
        <v>15118</v>
      </c>
      <c r="H1053" t="s">
        <v>15119</v>
      </c>
      <c r="I1053" t="s">
        <v>15120</v>
      </c>
      <c r="J1053" t="s">
        <v>15121</v>
      </c>
      <c r="K1053" t="s">
        <v>15122</v>
      </c>
      <c r="L1053" t="s">
        <v>15123</v>
      </c>
      <c r="M1053" t="s">
        <v>15124</v>
      </c>
      <c r="N1053" t="s">
        <v>15125</v>
      </c>
      <c r="O1053" t="s">
        <v>15126</v>
      </c>
      <c r="P1053" t="s">
        <v>15127</v>
      </c>
      <c r="Q1053" t="s">
        <v>15128</v>
      </c>
      <c r="R1053" t="s">
        <v>15129</v>
      </c>
    </row>
    <row r="1054" spans="1:18" x14ac:dyDescent="0.25">
      <c r="A1054" t="s">
        <v>15130</v>
      </c>
      <c r="B1054" t="s">
        <v>5863</v>
      </c>
      <c r="C1054" t="s">
        <v>5864</v>
      </c>
      <c r="D1054" t="s">
        <v>5861</v>
      </c>
      <c r="E1054" t="s">
        <v>7266</v>
      </c>
      <c r="M1054" t="s">
        <v>15131</v>
      </c>
      <c r="R1054" t="s">
        <v>15132</v>
      </c>
    </row>
    <row r="1055" spans="1:18" x14ac:dyDescent="0.25">
      <c r="A1055" t="s">
        <v>15133</v>
      </c>
      <c r="B1055" t="s">
        <v>5865</v>
      </c>
      <c r="C1055" t="s">
        <v>5866</v>
      </c>
      <c r="D1055" t="s">
        <v>5861</v>
      </c>
      <c r="E1055" t="s">
        <v>7266</v>
      </c>
      <c r="G1055" t="s">
        <v>15134</v>
      </c>
      <c r="H1055" t="s">
        <v>15135</v>
      </c>
      <c r="I1055" t="s">
        <v>15136</v>
      </c>
      <c r="J1055" t="s">
        <v>15137</v>
      </c>
      <c r="K1055" t="s">
        <v>15138</v>
      </c>
      <c r="L1055" t="s">
        <v>15139</v>
      </c>
      <c r="M1055" t="s">
        <v>15140</v>
      </c>
      <c r="N1055" t="s">
        <v>15141</v>
      </c>
      <c r="O1055" t="s">
        <v>15142</v>
      </c>
      <c r="P1055" t="s">
        <v>15143</v>
      </c>
      <c r="Q1055" t="s">
        <v>15144</v>
      </c>
      <c r="R1055" t="s">
        <v>15145</v>
      </c>
    </row>
    <row r="1056" spans="1:18" x14ac:dyDescent="0.25">
      <c r="A1056" t="s">
        <v>15146</v>
      </c>
      <c r="B1056" t="s">
        <v>5867</v>
      </c>
      <c r="C1056" t="s">
        <v>5868</v>
      </c>
      <c r="D1056" t="s">
        <v>5861</v>
      </c>
      <c r="E1056" t="s">
        <v>7266</v>
      </c>
      <c r="M1056" t="s">
        <v>15147</v>
      </c>
      <c r="R1056" t="s">
        <v>15148</v>
      </c>
    </row>
    <row r="1057" spans="1:18" x14ac:dyDescent="0.25">
      <c r="A1057" t="s">
        <v>15149</v>
      </c>
      <c r="B1057" t="s">
        <v>5869</v>
      </c>
      <c r="C1057" t="s">
        <v>5870</v>
      </c>
      <c r="D1057" t="s">
        <v>5861</v>
      </c>
      <c r="E1057" t="s">
        <v>7266</v>
      </c>
      <c r="M1057" t="s">
        <v>15150</v>
      </c>
      <c r="R1057" t="s">
        <v>15151</v>
      </c>
    </row>
    <row r="1058" spans="1:18" x14ac:dyDescent="0.25">
      <c r="A1058" t="s">
        <v>15152</v>
      </c>
      <c r="B1058" t="s">
        <v>5871</v>
      </c>
      <c r="C1058" t="s">
        <v>5872</v>
      </c>
      <c r="D1058" t="s">
        <v>5873</v>
      </c>
      <c r="E1058" t="s">
        <v>7266</v>
      </c>
      <c r="G1058" t="s">
        <v>15153</v>
      </c>
      <c r="H1058" t="s">
        <v>15154</v>
      </c>
      <c r="I1058" t="s">
        <v>15155</v>
      </c>
      <c r="J1058" t="s">
        <v>15156</v>
      </c>
      <c r="K1058" t="s">
        <v>15157</v>
      </c>
      <c r="L1058" t="s">
        <v>15158</v>
      </c>
      <c r="M1058" t="s">
        <v>15159</v>
      </c>
      <c r="N1058" t="s">
        <v>15160</v>
      </c>
      <c r="O1058" t="s">
        <v>15161</v>
      </c>
      <c r="P1058" t="s">
        <v>15162</v>
      </c>
      <c r="Q1058" t="s">
        <v>15163</v>
      </c>
      <c r="R1058" t="s">
        <v>15164</v>
      </c>
    </row>
    <row r="1059" spans="1:18" x14ac:dyDescent="0.25">
      <c r="A1059" t="s">
        <v>15165</v>
      </c>
      <c r="B1059" t="s">
        <v>5875</v>
      </c>
      <c r="C1059" t="s">
        <v>5876</v>
      </c>
      <c r="D1059" t="s">
        <v>5873</v>
      </c>
      <c r="E1059" t="s">
        <v>7266</v>
      </c>
      <c r="M1059" t="s">
        <v>15166</v>
      </c>
      <c r="R1059" t="s">
        <v>15167</v>
      </c>
    </row>
    <row r="1060" spans="1:18" x14ac:dyDescent="0.25">
      <c r="A1060" t="s">
        <v>15168</v>
      </c>
      <c r="B1060" t="s">
        <v>5877</v>
      </c>
      <c r="C1060" t="s">
        <v>5878</v>
      </c>
      <c r="D1060" t="s">
        <v>5873</v>
      </c>
      <c r="E1060" t="s">
        <v>7266</v>
      </c>
      <c r="G1060" t="s">
        <v>15169</v>
      </c>
      <c r="H1060" t="s">
        <v>15170</v>
      </c>
      <c r="I1060" t="s">
        <v>15171</v>
      </c>
      <c r="J1060" t="s">
        <v>15172</v>
      </c>
      <c r="K1060" t="s">
        <v>15173</v>
      </c>
      <c r="L1060" t="s">
        <v>15174</v>
      </c>
      <c r="M1060" t="s">
        <v>15175</v>
      </c>
      <c r="N1060" t="s">
        <v>15176</v>
      </c>
      <c r="O1060" t="s">
        <v>15177</v>
      </c>
      <c r="P1060" t="s">
        <v>15178</v>
      </c>
      <c r="Q1060" t="s">
        <v>15179</v>
      </c>
      <c r="R1060" t="s">
        <v>15180</v>
      </c>
    </row>
    <row r="1061" spans="1:18" x14ac:dyDescent="0.25">
      <c r="A1061" t="s">
        <v>15181</v>
      </c>
      <c r="B1061" t="s">
        <v>5879</v>
      </c>
      <c r="C1061" t="s">
        <v>5880</v>
      </c>
      <c r="D1061" t="s">
        <v>5873</v>
      </c>
      <c r="E1061" t="s">
        <v>7266</v>
      </c>
      <c r="M1061" t="s">
        <v>15182</v>
      </c>
      <c r="R1061" t="s">
        <v>15183</v>
      </c>
    </row>
    <row r="1062" spans="1:18" x14ac:dyDescent="0.25">
      <c r="A1062" t="s">
        <v>15184</v>
      </c>
      <c r="B1062" t="s">
        <v>5881</v>
      </c>
      <c r="C1062" t="s">
        <v>5882</v>
      </c>
      <c r="D1062" t="s">
        <v>5873</v>
      </c>
      <c r="E1062" t="s">
        <v>7266</v>
      </c>
      <c r="M1062" t="s">
        <v>15185</v>
      </c>
      <c r="R1062" t="s">
        <v>15186</v>
      </c>
    </row>
    <row r="1063" spans="1:18" x14ac:dyDescent="0.25">
      <c r="A1063" t="s">
        <v>15187</v>
      </c>
      <c r="B1063" t="s">
        <v>5883</v>
      </c>
      <c r="C1063" t="s">
        <v>5884</v>
      </c>
      <c r="D1063" t="s">
        <v>5885</v>
      </c>
      <c r="E1063" t="s">
        <v>7266</v>
      </c>
      <c r="G1063" t="s">
        <v>15188</v>
      </c>
      <c r="H1063" t="s">
        <v>15189</v>
      </c>
      <c r="I1063" t="s">
        <v>15190</v>
      </c>
      <c r="J1063" t="s">
        <v>15191</v>
      </c>
      <c r="K1063" t="s">
        <v>15192</v>
      </c>
      <c r="L1063" t="s">
        <v>15193</v>
      </c>
      <c r="M1063" t="s">
        <v>15194</v>
      </c>
      <c r="N1063" t="s">
        <v>15195</v>
      </c>
      <c r="O1063" t="s">
        <v>15196</v>
      </c>
      <c r="P1063" t="s">
        <v>15197</v>
      </c>
      <c r="Q1063" t="s">
        <v>15198</v>
      </c>
      <c r="R1063" t="s">
        <v>15199</v>
      </c>
    </row>
    <row r="1064" spans="1:18" x14ac:dyDescent="0.25">
      <c r="A1064" t="s">
        <v>15200</v>
      </c>
      <c r="B1064" t="s">
        <v>5887</v>
      </c>
      <c r="C1064" t="s">
        <v>5888</v>
      </c>
      <c r="D1064" t="s">
        <v>5885</v>
      </c>
      <c r="E1064" t="s">
        <v>7266</v>
      </c>
      <c r="M1064" t="s">
        <v>15201</v>
      </c>
      <c r="R1064" t="s">
        <v>15202</v>
      </c>
    </row>
    <row r="1065" spans="1:18" x14ac:dyDescent="0.25">
      <c r="A1065" t="s">
        <v>15203</v>
      </c>
      <c r="B1065" t="s">
        <v>5889</v>
      </c>
      <c r="C1065" t="s">
        <v>5890</v>
      </c>
      <c r="D1065" t="s">
        <v>5885</v>
      </c>
      <c r="E1065" t="s">
        <v>7266</v>
      </c>
      <c r="G1065" t="s">
        <v>15204</v>
      </c>
      <c r="H1065" t="s">
        <v>15205</v>
      </c>
      <c r="I1065" t="s">
        <v>15206</v>
      </c>
      <c r="J1065" t="s">
        <v>15207</v>
      </c>
      <c r="K1065" t="s">
        <v>15208</v>
      </c>
      <c r="L1065" t="s">
        <v>15209</v>
      </c>
      <c r="M1065" t="s">
        <v>15210</v>
      </c>
      <c r="N1065" t="s">
        <v>15211</v>
      </c>
      <c r="O1065" t="s">
        <v>15212</v>
      </c>
      <c r="P1065" t="s">
        <v>15213</v>
      </c>
      <c r="Q1065" t="s">
        <v>15214</v>
      </c>
      <c r="R1065" t="s">
        <v>15215</v>
      </c>
    </row>
    <row r="1066" spans="1:18" x14ac:dyDescent="0.25">
      <c r="A1066" t="s">
        <v>15216</v>
      </c>
      <c r="B1066" t="s">
        <v>5891</v>
      </c>
      <c r="C1066" t="s">
        <v>5892</v>
      </c>
      <c r="D1066" t="s">
        <v>5885</v>
      </c>
      <c r="E1066" t="s">
        <v>7266</v>
      </c>
      <c r="M1066" t="s">
        <v>15217</v>
      </c>
      <c r="R1066" t="s">
        <v>15218</v>
      </c>
    </row>
    <row r="1067" spans="1:18" x14ac:dyDescent="0.25">
      <c r="A1067" t="s">
        <v>15219</v>
      </c>
      <c r="B1067" t="s">
        <v>5893</v>
      </c>
      <c r="C1067" t="s">
        <v>5894</v>
      </c>
      <c r="D1067" t="s">
        <v>5885</v>
      </c>
      <c r="E1067" t="s">
        <v>7266</v>
      </c>
      <c r="M1067" t="s">
        <v>15220</v>
      </c>
      <c r="R1067" t="s">
        <v>15221</v>
      </c>
    </row>
    <row r="1068" spans="1:18" x14ac:dyDescent="0.25">
      <c r="A1068" t="s">
        <v>15222</v>
      </c>
      <c r="B1068" t="s">
        <v>5895</v>
      </c>
      <c r="C1068" t="s">
        <v>5896</v>
      </c>
      <c r="D1068" t="s">
        <v>5897</v>
      </c>
      <c r="E1068" t="s">
        <v>7266</v>
      </c>
      <c r="G1068" t="s">
        <v>15223</v>
      </c>
      <c r="H1068" t="s">
        <v>15224</v>
      </c>
      <c r="I1068" t="s">
        <v>15225</v>
      </c>
      <c r="J1068" t="s">
        <v>15226</v>
      </c>
      <c r="K1068" t="s">
        <v>15227</v>
      </c>
      <c r="L1068" t="s">
        <v>15228</v>
      </c>
      <c r="M1068" t="s">
        <v>15229</v>
      </c>
      <c r="N1068" t="s">
        <v>15230</v>
      </c>
      <c r="O1068" t="s">
        <v>15231</v>
      </c>
      <c r="P1068" t="s">
        <v>15232</v>
      </c>
      <c r="Q1068" t="s">
        <v>15233</v>
      </c>
      <c r="R1068" t="s">
        <v>15234</v>
      </c>
    </row>
    <row r="1069" spans="1:18" x14ac:dyDescent="0.25">
      <c r="A1069" t="s">
        <v>15235</v>
      </c>
      <c r="B1069" t="s">
        <v>5899</v>
      </c>
      <c r="C1069" t="s">
        <v>5900</v>
      </c>
      <c r="D1069" t="s">
        <v>5897</v>
      </c>
      <c r="E1069" t="s">
        <v>7266</v>
      </c>
      <c r="M1069" t="s">
        <v>15236</v>
      </c>
      <c r="R1069" t="s">
        <v>15237</v>
      </c>
    </row>
    <row r="1070" spans="1:18" x14ac:dyDescent="0.25">
      <c r="A1070" t="s">
        <v>15238</v>
      </c>
      <c r="B1070" t="s">
        <v>5901</v>
      </c>
      <c r="C1070" t="s">
        <v>5902</v>
      </c>
      <c r="D1070" t="s">
        <v>5897</v>
      </c>
      <c r="E1070" t="s">
        <v>7266</v>
      </c>
      <c r="G1070" t="s">
        <v>15239</v>
      </c>
      <c r="H1070" t="s">
        <v>15240</v>
      </c>
      <c r="I1070" t="s">
        <v>15241</v>
      </c>
      <c r="J1070" t="s">
        <v>15242</v>
      </c>
      <c r="K1070" t="s">
        <v>15243</v>
      </c>
      <c r="L1070" t="s">
        <v>15244</v>
      </c>
      <c r="M1070" t="s">
        <v>15245</v>
      </c>
      <c r="N1070" t="s">
        <v>15246</v>
      </c>
      <c r="O1070" t="s">
        <v>15247</v>
      </c>
      <c r="P1070" t="s">
        <v>15248</v>
      </c>
      <c r="Q1070" t="s">
        <v>15249</v>
      </c>
      <c r="R1070" t="s">
        <v>15250</v>
      </c>
    </row>
    <row r="1071" spans="1:18" x14ac:dyDescent="0.25">
      <c r="A1071" t="s">
        <v>15251</v>
      </c>
      <c r="B1071" t="s">
        <v>5903</v>
      </c>
      <c r="C1071" t="s">
        <v>5904</v>
      </c>
      <c r="D1071" t="s">
        <v>5897</v>
      </c>
      <c r="E1071" t="s">
        <v>7266</v>
      </c>
      <c r="M1071" t="s">
        <v>15252</v>
      </c>
      <c r="R1071" t="s">
        <v>15253</v>
      </c>
    </row>
    <row r="1072" spans="1:18" x14ac:dyDescent="0.25">
      <c r="A1072" t="s">
        <v>15254</v>
      </c>
      <c r="B1072" t="s">
        <v>5905</v>
      </c>
      <c r="C1072" t="s">
        <v>5906</v>
      </c>
      <c r="D1072" t="s">
        <v>5897</v>
      </c>
      <c r="E1072" t="s">
        <v>7266</v>
      </c>
      <c r="M1072" t="s">
        <v>15255</v>
      </c>
      <c r="R1072" t="s">
        <v>15256</v>
      </c>
    </row>
    <row r="1073" spans="1:18" x14ac:dyDescent="0.25">
      <c r="A1073" t="s">
        <v>15257</v>
      </c>
      <c r="B1073" t="s">
        <v>5907</v>
      </c>
      <c r="C1073" t="s">
        <v>5908</v>
      </c>
      <c r="D1073" t="s">
        <v>5909</v>
      </c>
      <c r="E1073" t="s">
        <v>7266</v>
      </c>
      <c r="G1073" t="s">
        <v>15258</v>
      </c>
      <c r="H1073" t="s">
        <v>15259</v>
      </c>
      <c r="I1073" t="s">
        <v>15260</v>
      </c>
      <c r="J1073" t="s">
        <v>15261</v>
      </c>
      <c r="K1073" t="s">
        <v>15262</v>
      </c>
      <c r="L1073" t="s">
        <v>15263</v>
      </c>
      <c r="M1073" t="s">
        <v>15264</v>
      </c>
      <c r="N1073" t="s">
        <v>15265</v>
      </c>
      <c r="O1073" t="s">
        <v>15266</v>
      </c>
      <c r="P1073" t="s">
        <v>15267</v>
      </c>
      <c r="Q1073" t="s">
        <v>15268</v>
      </c>
      <c r="R1073" t="s">
        <v>15269</v>
      </c>
    </row>
    <row r="1074" spans="1:18" x14ac:dyDescent="0.25">
      <c r="A1074" t="s">
        <v>15270</v>
      </c>
      <c r="B1074" t="s">
        <v>5911</v>
      </c>
      <c r="C1074" t="s">
        <v>5912</v>
      </c>
      <c r="D1074" t="s">
        <v>5909</v>
      </c>
      <c r="E1074" t="s">
        <v>7266</v>
      </c>
      <c r="M1074" t="s">
        <v>15271</v>
      </c>
      <c r="R1074" t="s">
        <v>15272</v>
      </c>
    </row>
    <row r="1075" spans="1:18" x14ac:dyDescent="0.25">
      <c r="A1075" t="s">
        <v>15273</v>
      </c>
      <c r="B1075" t="s">
        <v>5913</v>
      </c>
      <c r="C1075" t="s">
        <v>5914</v>
      </c>
      <c r="D1075" t="s">
        <v>5909</v>
      </c>
      <c r="E1075" t="s">
        <v>7266</v>
      </c>
      <c r="G1075" t="s">
        <v>15274</v>
      </c>
      <c r="H1075" t="s">
        <v>15275</v>
      </c>
      <c r="I1075" t="s">
        <v>15276</v>
      </c>
      <c r="J1075" t="s">
        <v>15277</v>
      </c>
      <c r="K1075" t="s">
        <v>15278</v>
      </c>
      <c r="L1075" t="s">
        <v>15279</v>
      </c>
      <c r="M1075" t="s">
        <v>15280</v>
      </c>
      <c r="N1075" t="s">
        <v>15281</v>
      </c>
      <c r="O1075" t="s">
        <v>15282</v>
      </c>
      <c r="P1075" t="s">
        <v>15283</v>
      </c>
      <c r="Q1075" t="s">
        <v>15284</v>
      </c>
      <c r="R1075" t="s">
        <v>15285</v>
      </c>
    </row>
    <row r="1076" spans="1:18" x14ac:dyDescent="0.25">
      <c r="A1076" t="s">
        <v>15286</v>
      </c>
      <c r="B1076" t="s">
        <v>5915</v>
      </c>
      <c r="C1076" t="s">
        <v>5916</v>
      </c>
      <c r="D1076" t="s">
        <v>5909</v>
      </c>
      <c r="E1076" t="s">
        <v>7266</v>
      </c>
      <c r="M1076" t="s">
        <v>15287</v>
      </c>
      <c r="R1076" t="s">
        <v>15288</v>
      </c>
    </row>
    <row r="1077" spans="1:18" x14ac:dyDescent="0.25">
      <c r="A1077" t="s">
        <v>15289</v>
      </c>
      <c r="B1077" t="s">
        <v>5917</v>
      </c>
      <c r="C1077" t="s">
        <v>5918</v>
      </c>
      <c r="D1077" t="s">
        <v>5909</v>
      </c>
      <c r="E1077" t="s">
        <v>7266</v>
      </c>
      <c r="M1077" t="s">
        <v>15290</v>
      </c>
      <c r="R1077" t="s">
        <v>15291</v>
      </c>
    </row>
    <row r="1078" spans="1:18" x14ac:dyDescent="0.25">
      <c r="A1078" t="s">
        <v>15292</v>
      </c>
      <c r="B1078" t="s">
        <v>5919</v>
      </c>
      <c r="C1078" t="s">
        <v>5920</v>
      </c>
      <c r="D1078" t="s">
        <v>5921</v>
      </c>
      <c r="E1078" t="s">
        <v>7266</v>
      </c>
      <c r="G1078" t="s">
        <v>15293</v>
      </c>
      <c r="H1078" t="s">
        <v>15294</v>
      </c>
      <c r="I1078" t="s">
        <v>15295</v>
      </c>
      <c r="J1078" t="s">
        <v>15296</v>
      </c>
      <c r="K1078" t="s">
        <v>15297</v>
      </c>
      <c r="L1078" t="s">
        <v>15298</v>
      </c>
      <c r="M1078" t="s">
        <v>15299</v>
      </c>
      <c r="N1078" t="s">
        <v>15300</v>
      </c>
      <c r="O1078" t="s">
        <v>15301</v>
      </c>
      <c r="P1078" t="s">
        <v>15302</v>
      </c>
      <c r="Q1078" t="s">
        <v>15303</v>
      </c>
      <c r="R1078" t="s">
        <v>15304</v>
      </c>
    </row>
    <row r="1079" spans="1:18" x14ac:dyDescent="0.25">
      <c r="A1079" t="s">
        <v>15305</v>
      </c>
      <c r="B1079" t="s">
        <v>5923</v>
      </c>
      <c r="C1079" t="s">
        <v>5924</v>
      </c>
      <c r="D1079" t="s">
        <v>5921</v>
      </c>
      <c r="E1079" t="s">
        <v>7266</v>
      </c>
      <c r="M1079" t="s">
        <v>15306</v>
      </c>
      <c r="R1079" t="s">
        <v>15307</v>
      </c>
    </row>
    <row r="1080" spans="1:18" x14ac:dyDescent="0.25">
      <c r="A1080" t="s">
        <v>15308</v>
      </c>
      <c r="B1080" t="s">
        <v>5925</v>
      </c>
      <c r="C1080" t="s">
        <v>5926</v>
      </c>
      <c r="D1080" t="s">
        <v>5921</v>
      </c>
      <c r="E1080" t="s">
        <v>7266</v>
      </c>
      <c r="G1080" t="s">
        <v>15309</v>
      </c>
      <c r="H1080" t="s">
        <v>15310</v>
      </c>
      <c r="I1080" t="s">
        <v>15311</v>
      </c>
      <c r="J1080" t="s">
        <v>15312</v>
      </c>
      <c r="K1080" t="s">
        <v>15313</v>
      </c>
      <c r="L1080" t="s">
        <v>15314</v>
      </c>
      <c r="M1080" t="s">
        <v>15315</v>
      </c>
      <c r="N1080" t="s">
        <v>15316</v>
      </c>
      <c r="O1080" t="s">
        <v>15317</v>
      </c>
      <c r="P1080" t="s">
        <v>15318</v>
      </c>
      <c r="Q1080" t="s">
        <v>15319</v>
      </c>
      <c r="R1080" t="s">
        <v>15320</v>
      </c>
    </row>
    <row r="1081" spans="1:18" x14ac:dyDescent="0.25">
      <c r="A1081" t="s">
        <v>15321</v>
      </c>
      <c r="B1081" t="s">
        <v>5927</v>
      </c>
      <c r="C1081" t="s">
        <v>5928</v>
      </c>
      <c r="D1081" t="s">
        <v>5921</v>
      </c>
      <c r="E1081" t="s">
        <v>7266</v>
      </c>
      <c r="M1081" t="s">
        <v>15322</v>
      </c>
      <c r="R1081" t="s">
        <v>15323</v>
      </c>
    </row>
    <row r="1082" spans="1:18" x14ac:dyDescent="0.25">
      <c r="A1082" t="s">
        <v>15324</v>
      </c>
      <c r="B1082" t="s">
        <v>5929</v>
      </c>
      <c r="C1082" t="s">
        <v>5930</v>
      </c>
      <c r="D1082" t="s">
        <v>5921</v>
      </c>
      <c r="E1082" t="s">
        <v>7266</v>
      </c>
      <c r="M1082" t="s">
        <v>15325</v>
      </c>
      <c r="R1082" t="s">
        <v>15326</v>
      </c>
    </row>
    <row r="1083" spans="1:18" x14ac:dyDescent="0.25">
      <c r="A1083" t="s">
        <v>15327</v>
      </c>
      <c r="B1083" t="s">
        <v>5931</v>
      </c>
      <c r="C1083" t="s">
        <v>5932</v>
      </c>
      <c r="D1083" t="s">
        <v>5933</v>
      </c>
      <c r="E1083" t="s">
        <v>7266</v>
      </c>
      <c r="G1083" t="s">
        <v>15328</v>
      </c>
      <c r="H1083" t="s">
        <v>15329</v>
      </c>
      <c r="I1083" t="s">
        <v>15330</v>
      </c>
      <c r="J1083" t="s">
        <v>15331</v>
      </c>
      <c r="K1083" t="s">
        <v>15332</v>
      </c>
      <c r="L1083" t="s">
        <v>15333</v>
      </c>
      <c r="M1083" t="s">
        <v>15334</v>
      </c>
      <c r="N1083" t="s">
        <v>15335</v>
      </c>
      <c r="O1083" t="s">
        <v>15336</v>
      </c>
      <c r="P1083" t="s">
        <v>15337</v>
      </c>
      <c r="Q1083" t="s">
        <v>15338</v>
      </c>
      <c r="R1083" t="s">
        <v>15339</v>
      </c>
    </row>
    <row r="1084" spans="1:18" x14ac:dyDescent="0.25">
      <c r="A1084" t="s">
        <v>15340</v>
      </c>
      <c r="B1084" t="s">
        <v>5935</v>
      </c>
      <c r="C1084" t="s">
        <v>5936</v>
      </c>
      <c r="D1084" t="s">
        <v>5933</v>
      </c>
      <c r="E1084" t="s">
        <v>7266</v>
      </c>
      <c r="M1084" t="s">
        <v>15341</v>
      </c>
      <c r="R1084" t="s">
        <v>15342</v>
      </c>
    </row>
    <row r="1085" spans="1:18" x14ac:dyDescent="0.25">
      <c r="A1085" t="s">
        <v>15343</v>
      </c>
      <c r="B1085" t="s">
        <v>5937</v>
      </c>
      <c r="C1085" t="s">
        <v>5938</v>
      </c>
      <c r="D1085" t="s">
        <v>5933</v>
      </c>
      <c r="E1085" t="s">
        <v>7266</v>
      </c>
      <c r="G1085" t="s">
        <v>15344</v>
      </c>
      <c r="H1085" t="s">
        <v>15345</v>
      </c>
      <c r="I1085" t="s">
        <v>15346</v>
      </c>
      <c r="J1085" t="s">
        <v>15347</v>
      </c>
      <c r="K1085" t="s">
        <v>15348</v>
      </c>
      <c r="L1085" t="s">
        <v>15349</v>
      </c>
      <c r="M1085" t="s">
        <v>15350</v>
      </c>
      <c r="N1085" t="s">
        <v>15351</v>
      </c>
      <c r="O1085" t="s">
        <v>15352</v>
      </c>
      <c r="P1085" t="s">
        <v>15353</v>
      </c>
      <c r="Q1085" t="s">
        <v>15354</v>
      </c>
      <c r="R1085" t="s">
        <v>15355</v>
      </c>
    </row>
    <row r="1086" spans="1:18" x14ac:dyDescent="0.25">
      <c r="A1086" t="s">
        <v>15356</v>
      </c>
      <c r="B1086" t="s">
        <v>5939</v>
      </c>
      <c r="C1086" t="s">
        <v>5940</v>
      </c>
      <c r="D1086" t="s">
        <v>5933</v>
      </c>
      <c r="E1086" t="s">
        <v>7266</v>
      </c>
      <c r="M1086" t="s">
        <v>15357</v>
      </c>
      <c r="R1086" t="s">
        <v>15358</v>
      </c>
    </row>
    <row r="1087" spans="1:18" x14ac:dyDescent="0.25">
      <c r="A1087" t="s">
        <v>15359</v>
      </c>
      <c r="B1087" t="s">
        <v>5941</v>
      </c>
      <c r="C1087" t="s">
        <v>5942</v>
      </c>
      <c r="D1087" t="s">
        <v>5933</v>
      </c>
      <c r="E1087" t="s">
        <v>7266</v>
      </c>
      <c r="M1087" t="s">
        <v>15360</v>
      </c>
      <c r="R1087" t="s">
        <v>15361</v>
      </c>
    </row>
    <row r="1088" spans="1:18" x14ac:dyDescent="0.25">
      <c r="A1088" t="s">
        <v>15362</v>
      </c>
      <c r="B1088" t="s">
        <v>5943</v>
      </c>
      <c r="C1088" t="s">
        <v>5944</v>
      </c>
      <c r="D1088" t="s">
        <v>5945</v>
      </c>
      <c r="E1088" t="s">
        <v>7266</v>
      </c>
      <c r="G1088" t="s">
        <v>15363</v>
      </c>
      <c r="H1088" t="s">
        <v>15364</v>
      </c>
      <c r="I1088" t="s">
        <v>15365</v>
      </c>
      <c r="J1088" t="s">
        <v>15366</v>
      </c>
      <c r="K1088" t="s">
        <v>15367</v>
      </c>
      <c r="L1088" t="s">
        <v>15368</v>
      </c>
      <c r="M1088" t="s">
        <v>15369</v>
      </c>
      <c r="N1088" t="s">
        <v>15370</v>
      </c>
      <c r="O1088" t="s">
        <v>15371</v>
      </c>
      <c r="P1088" t="s">
        <v>15372</v>
      </c>
      <c r="Q1088" t="s">
        <v>15373</v>
      </c>
      <c r="R1088" t="s">
        <v>15374</v>
      </c>
    </row>
    <row r="1089" spans="1:18" x14ac:dyDescent="0.25">
      <c r="A1089" t="s">
        <v>15375</v>
      </c>
      <c r="B1089" t="s">
        <v>5947</v>
      </c>
      <c r="C1089" t="s">
        <v>5948</v>
      </c>
      <c r="D1089" t="s">
        <v>5945</v>
      </c>
      <c r="E1089" t="s">
        <v>7266</v>
      </c>
      <c r="M1089" t="s">
        <v>15376</v>
      </c>
      <c r="R1089" t="s">
        <v>15377</v>
      </c>
    </row>
    <row r="1090" spans="1:18" x14ac:dyDescent="0.25">
      <c r="A1090" t="s">
        <v>15378</v>
      </c>
      <c r="B1090" t="s">
        <v>5949</v>
      </c>
      <c r="C1090" t="s">
        <v>5950</v>
      </c>
      <c r="D1090" t="s">
        <v>5945</v>
      </c>
      <c r="E1090" t="s">
        <v>7266</v>
      </c>
      <c r="G1090" t="s">
        <v>15379</v>
      </c>
      <c r="H1090" t="s">
        <v>15380</v>
      </c>
      <c r="I1090" t="s">
        <v>15381</v>
      </c>
      <c r="J1090" t="s">
        <v>15382</v>
      </c>
      <c r="K1090" t="s">
        <v>15383</v>
      </c>
      <c r="L1090" t="s">
        <v>15384</v>
      </c>
      <c r="M1090" t="s">
        <v>15385</v>
      </c>
      <c r="N1090" t="s">
        <v>15386</v>
      </c>
      <c r="O1090" t="s">
        <v>15387</v>
      </c>
      <c r="P1090" t="s">
        <v>15388</v>
      </c>
      <c r="Q1090" t="s">
        <v>15389</v>
      </c>
      <c r="R1090" t="s">
        <v>15390</v>
      </c>
    </row>
    <row r="1091" spans="1:18" x14ac:dyDescent="0.25">
      <c r="A1091" t="s">
        <v>15391</v>
      </c>
      <c r="B1091" t="s">
        <v>5951</v>
      </c>
      <c r="C1091" t="s">
        <v>5952</v>
      </c>
      <c r="D1091" t="s">
        <v>5945</v>
      </c>
      <c r="E1091" t="s">
        <v>7266</v>
      </c>
      <c r="M1091" t="s">
        <v>15392</v>
      </c>
      <c r="R1091" t="s">
        <v>15393</v>
      </c>
    </row>
    <row r="1092" spans="1:18" x14ac:dyDescent="0.25">
      <c r="A1092" t="s">
        <v>15394</v>
      </c>
      <c r="B1092" t="s">
        <v>5953</v>
      </c>
      <c r="C1092" t="s">
        <v>5954</v>
      </c>
      <c r="D1092" t="s">
        <v>5945</v>
      </c>
      <c r="E1092" t="s">
        <v>7266</v>
      </c>
      <c r="M1092" t="s">
        <v>15395</v>
      </c>
      <c r="R1092" t="s">
        <v>15396</v>
      </c>
    </row>
    <row r="1093" spans="1:18" x14ac:dyDescent="0.25">
      <c r="A1093" t="s">
        <v>15397</v>
      </c>
      <c r="B1093" t="s">
        <v>5967</v>
      </c>
      <c r="C1093" t="s">
        <v>5968</v>
      </c>
      <c r="D1093" t="s">
        <v>5969</v>
      </c>
      <c r="E1093" t="s">
        <v>7266</v>
      </c>
      <c r="G1093" t="s">
        <v>15398</v>
      </c>
      <c r="H1093" t="s">
        <v>15399</v>
      </c>
      <c r="I1093" t="s">
        <v>15400</v>
      </c>
      <c r="J1093" t="s">
        <v>15401</v>
      </c>
      <c r="K1093" t="s">
        <v>15402</v>
      </c>
      <c r="L1093" t="s">
        <v>15403</v>
      </c>
      <c r="M1093" t="s">
        <v>15404</v>
      </c>
      <c r="N1093" t="s">
        <v>15405</v>
      </c>
      <c r="O1093" t="s">
        <v>15406</v>
      </c>
      <c r="P1093" t="s">
        <v>15407</v>
      </c>
      <c r="Q1093" t="s">
        <v>15408</v>
      </c>
      <c r="R1093" t="s">
        <v>15409</v>
      </c>
    </row>
    <row r="1094" spans="1:18" x14ac:dyDescent="0.25">
      <c r="A1094" t="s">
        <v>15410</v>
      </c>
      <c r="B1094" t="s">
        <v>5971</v>
      </c>
      <c r="C1094" t="s">
        <v>5972</v>
      </c>
      <c r="D1094" t="s">
        <v>5969</v>
      </c>
      <c r="E1094" t="s">
        <v>7266</v>
      </c>
      <c r="M1094" t="s">
        <v>15411</v>
      </c>
      <c r="R1094" t="s">
        <v>15412</v>
      </c>
    </row>
    <row r="1095" spans="1:18" x14ac:dyDescent="0.25">
      <c r="A1095" t="s">
        <v>15413</v>
      </c>
      <c r="B1095" t="s">
        <v>5973</v>
      </c>
      <c r="C1095" t="s">
        <v>5974</v>
      </c>
      <c r="D1095" t="s">
        <v>5969</v>
      </c>
      <c r="E1095" t="s">
        <v>7266</v>
      </c>
      <c r="G1095" t="s">
        <v>15414</v>
      </c>
      <c r="H1095" t="s">
        <v>15415</v>
      </c>
      <c r="I1095" t="s">
        <v>15416</v>
      </c>
      <c r="J1095" t="s">
        <v>15417</v>
      </c>
      <c r="K1095" t="s">
        <v>15418</v>
      </c>
      <c r="L1095" t="s">
        <v>15419</v>
      </c>
      <c r="M1095" t="s">
        <v>15420</v>
      </c>
      <c r="N1095" t="s">
        <v>15421</v>
      </c>
      <c r="O1095" t="s">
        <v>15422</v>
      </c>
      <c r="P1095" t="s">
        <v>15423</v>
      </c>
      <c r="Q1095" t="s">
        <v>15424</v>
      </c>
      <c r="R1095" t="s">
        <v>15425</v>
      </c>
    </row>
    <row r="1096" spans="1:18" x14ac:dyDescent="0.25">
      <c r="A1096" t="s">
        <v>15426</v>
      </c>
      <c r="B1096" t="s">
        <v>5975</v>
      </c>
      <c r="C1096" t="s">
        <v>5976</v>
      </c>
      <c r="D1096" t="s">
        <v>5969</v>
      </c>
      <c r="E1096" t="s">
        <v>7266</v>
      </c>
      <c r="M1096" t="s">
        <v>15427</v>
      </c>
      <c r="R1096" t="s">
        <v>15428</v>
      </c>
    </row>
    <row r="1097" spans="1:18" x14ac:dyDescent="0.25">
      <c r="A1097" t="s">
        <v>15429</v>
      </c>
      <c r="B1097" t="s">
        <v>5977</v>
      </c>
      <c r="C1097" t="s">
        <v>5978</v>
      </c>
      <c r="D1097" t="s">
        <v>5969</v>
      </c>
      <c r="E1097" t="s">
        <v>7266</v>
      </c>
      <c r="M1097" t="s">
        <v>15430</v>
      </c>
      <c r="R1097" t="s">
        <v>15431</v>
      </c>
    </row>
    <row r="1098" spans="1:18" x14ac:dyDescent="0.25">
      <c r="A1098" t="s">
        <v>15432</v>
      </c>
      <c r="B1098" t="s">
        <v>5979</v>
      </c>
      <c r="C1098" t="s">
        <v>5980</v>
      </c>
      <c r="D1098" t="s">
        <v>5981</v>
      </c>
      <c r="E1098" t="s">
        <v>7266</v>
      </c>
      <c r="G1098" t="s">
        <v>15433</v>
      </c>
      <c r="H1098" t="s">
        <v>15434</v>
      </c>
      <c r="I1098" t="s">
        <v>15435</v>
      </c>
      <c r="J1098" t="s">
        <v>15436</v>
      </c>
      <c r="K1098" t="s">
        <v>15437</v>
      </c>
      <c r="L1098" t="s">
        <v>15438</v>
      </c>
      <c r="M1098" t="s">
        <v>15439</v>
      </c>
      <c r="N1098" t="s">
        <v>15440</v>
      </c>
      <c r="O1098" t="s">
        <v>15441</v>
      </c>
      <c r="P1098" t="s">
        <v>15442</v>
      </c>
      <c r="Q1098" t="s">
        <v>15443</v>
      </c>
      <c r="R1098" t="s">
        <v>15444</v>
      </c>
    </row>
    <row r="1099" spans="1:18" x14ac:dyDescent="0.25">
      <c r="A1099" t="s">
        <v>15445</v>
      </c>
      <c r="B1099" t="s">
        <v>5983</v>
      </c>
      <c r="C1099" t="s">
        <v>5984</v>
      </c>
      <c r="D1099" t="s">
        <v>5981</v>
      </c>
      <c r="E1099" t="s">
        <v>7266</v>
      </c>
      <c r="M1099" t="s">
        <v>15446</v>
      </c>
      <c r="R1099" t="s">
        <v>15447</v>
      </c>
    </row>
    <row r="1100" spans="1:18" x14ac:dyDescent="0.25">
      <c r="A1100" t="s">
        <v>15448</v>
      </c>
      <c r="B1100" t="s">
        <v>5985</v>
      </c>
      <c r="C1100" t="s">
        <v>5986</v>
      </c>
      <c r="D1100" t="s">
        <v>5981</v>
      </c>
      <c r="E1100" t="s">
        <v>7266</v>
      </c>
      <c r="G1100" t="s">
        <v>15449</v>
      </c>
      <c r="H1100" t="s">
        <v>15450</v>
      </c>
      <c r="I1100" t="s">
        <v>15451</v>
      </c>
      <c r="J1100" t="s">
        <v>15452</v>
      </c>
      <c r="K1100" t="s">
        <v>15453</v>
      </c>
      <c r="L1100" t="s">
        <v>15454</v>
      </c>
      <c r="M1100" t="s">
        <v>15455</v>
      </c>
      <c r="N1100" t="s">
        <v>15456</v>
      </c>
      <c r="O1100" t="s">
        <v>15457</v>
      </c>
      <c r="P1100" t="s">
        <v>15458</v>
      </c>
      <c r="Q1100" t="s">
        <v>15459</v>
      </c>
      <c r="R1100" t="s">
        <v>15460</v>
      </c>
    </row>
    <row r="1101" spans="1:18" x14ac:dyDescent="0.25">
      <c r="A1101" t="s">
        <v>15461</v>
      </c>
      <c r="B1101" t="s">
        <v>5987</v>
      </c>
      <c r="C1101" t="s">
        <v>5988</v>
      </c>
      <c r="D1101" t="s">
        <v>5981</v>
      </c>
      <c r="E1101" t="s">
        <v>7266</v>
      </c>
      <c r="M1101" t="s">
        <v>15462</v>
      </c>
      <c r="R1101" t="s">
        <v>15463</v>
      </c>
    </row>
    <row r="1102" spans="1:18" x14ac:dyDescent="0.25">
      <c r="A1102" t="s">
        <v>15464</v>
      </c>
      <c r="B1102" t="s">
        <v>5989</v>
      </c>
      <c r="C1102" t="s">
        <v>5990</v>
      </c>
      <c r="D1102" t="s">
        <v>5981</v>
      </c>
      <c r="E1102" t="s">
        <v>7266</v>
      </c>
      <c r="M1102" t="s">
        <v>15465</v>
      </c>
      <c r="R1102" t="s">
        <v>15466</v>
      </c>
    </row>
    <row r="1103" spans="1:18" x14ac:dyDescent="0.25">
      <c r="A1103" t="s">
        <v>15467</v>
      </c>
      <c r="B1103" t="s">
        <v>5991</v>
      </c>
      <c r="C1103" t="s">
        <v>5992</v>
      </c>
      <c r="D1103" t="s">
        <v>5993</v>
      </c>
      <c r="E1103" t="s">
        <v>7266</v>
      </c>
      <c r="G1103" t="s">
        <v>15468</v>
      </c>
      <c r="H1103" t="s">
        <v>15469</v>
      </c>
      <c r="I1103" t="s">
        <v>15470</v>
      </c>
      <c r="J1103" t="s">
        <v>15471</v>
      </c>
      <c r="K1103" t="s">
        <v>15472</v>
      </c>
      <c r="L1103" t="s">
        <v>15473</v>
      </c>
      <c r="M1103" t="s">
        <v>15474</v>
      </c>
      <c r="N1103" t="s">
        <v>15475</v>
      </c>
      <c r="O1103" t="s">
        <v>15476</v>
      </c>
      <c r="P1103" t="s">
        <v>15477</v>
      </c>
      <c r="Q1103" t="s">
        <v>15478</v>
      </c>
      <c r="R1103" t="s">
        <v>15479</v>
      </c>
    </row>
    <row r="1104" spans="1:18" x14ac:dyDescent="0.25">
      <c r="A1104" t="s">
        <v>15480</v>
      </c>
      <c r="B1104" t="s">
        <v>5995</v>
      </c>
      <c r="C1104" t="s">
        <v>5996</v>
      </c>
      <c r="D1104" t="s">
        <v>5993</v>
      </c>
      <c r="E1104" t="s">
        <v>7266</v>
      </c>
      <c r="M1104" t="s">
        <v>15481</v>
      </c>
      <c r="R1104" t="s">
        <v>15482</v>
      </c>
    </row>
    <row r="1105" spans="1:19" x14ac:dyDescent="0.25">
      <c r="A1105" t="s">
        <v>15483</v>
      </c>
      <c r="B1105" t="s">
        <v>5997</v>
      </c>
      <c r="C1105" t="s">
        <v>5998</v>
      </c>
      <c r="D1105" t="s">
        <v>5993</v>
      </c>
      <c r="E1105" t="s">
        <v>7266</v>
      </c>
      <c r="G1105" t="s">
        <v>15484</v>
      </c>
      <c r="H1105" t="s">
        <v>15485</v>
      </c>
      <c r="I1105" t="s">
        <v>15486</v>
      </c>
      <c r="J1105" t="s">
        <v>15487</v>
      </c>
      <c r="K1105" t="s">
        <v>15488</v>
      </c>
      <c r="L1105" t="s">
        <v>15489</v>
      </c>
      <c r="M1105" t="s">
        <v>15490</v>
      </c>
      <c r="N1105" t="s">
        <v>15491</v>
      </c>
      <c r="O1105" t="s">
        <v>15492</v>
      </c>
      <c r="P1105" t="s">
        <v>15493</v>
      </c>
      <c r="Q1105" t="s">
        <v>15494</v>
      </c>
      <c r="R1105" t="s">
        <v>15495</v>
      </c>
    </row>
    <row r="1106" spans="1:19" x14ac:dyDescent="0.25">
      <c r="A1106" t="s">
        <v>15496</v>
      </c>
      <c r="B1106" t="s">
        <v>5999</v>
      </c>
      <c r="C1106" t="s">
        <v>6000</v>
      </c>
      <c r="D1106" t="s">
        <v>5993</v>
      </c>
      <c r="E1106" t="s">
        <v>7266</v>
      </c>
      <c r="M1106" t="s">
        <v>15497</v>
      </c>
      <c r="R1106" t="s">
        <v>15498</v>
      </c>
    </row>
    <row r="1107" spans="1:19" x14ac:dyDescent="0.25">
      <c r="A1107" t="s">
        <v>15499</v>
      </c>
      <c r="B1107" t="s">
        <v>6001</v>
      </c>
      <c r="C1107" t="s">
        <v>6002</v>
      </c>
      <c r="D1107" t="s">
        <v>5993</v>
      </c>
      <c r="E1107" t="s">
        <v>7266</v>
      </c>
      <c r="M1107" t="s">
        <v>15500</v>
      </c>
      <c r="R1107" t="s">
        <v>15501</v>
      </c>
    </row>
    <row r="1108" spans="1:19" x14ac:dyDescent="0.25">
      <c r="A1108" t="s">
        <v>15502</v>
      </c>
      <c r="B1108" t="s">
        <v>6003</v>
      </c>
      <c r="C1108" t="s">
        <v>6004</v>
      </c>
      <c r="D1108" t="s">
        <v>6005</v>
      </c>
      <c r="E1108" t="s">
        <v>7266</v>
      </c>
      <c r="G1108" t="s">
        <v>15503</v>
      </c>
      <c r="H1108" t="s">
        <v>15504</v>
      </c>
      <c r="I1108" t="s">
        <v>15505</v>
      </c>
      <c r="J1108" t="s">
        <v>15506</v>
      </c>
      <c r="K1108" t="s">
        <v>15507</v>
      </c>
      <c r="L1108" t="s">
        <v>15508</v>
      </c>
      <c r="M1108" t="s">
        <v>15509</v>
      </c>
      <c r="N1108" t="s">
        <v>15510</v>
      </c>
      <c r="O1108" t="s">
        <v>15511</v>
      </c>
      <c r="P1108" t="s">
        <v>15512</v>
      </c>
      <c r="Q1108" t="s">
        <v>15513</v>
      </c>
      <c r="R1108" t="s">
        <v>15514</v>
      </c>
    </row>
    <row r="1109" spans="1:19" x14ac:dyDescent="0.25">
      <c r="A1109" t="s">
        <v>15515</v>
      </c>
      <c r="B1109" t="s">
        <v>6007</v>
      </c>
      <c r="C1109" t="s">
        <v>6008</v>
      </c>
      <c r="D1109" t="s">
        <v>6005</v>
      </c>
      <c r="E1109" t="s">
        <v>7266</v>
      </c>
      <c r="M1109" t="s">
        <v>15516</v>
      </c>
      <c r="R1109" t="s">
        <v>15517</v>
      </c>
    </row>
    <row r="1110" spans="1:19" x14ac:dyDescent="0.25">
      <c r="A1110" t="s">
        <v>15518</v>
      </c>
      <c r="B1110" t="s">
        <v>6009</v>
      </c>
      <c r="C1110" t="s">
        <v>6010</v>
      </c>
      <c r="D1110" t="s">
        <v>6005</v>
      </c>
      <c r="E1110" t="s">
        <v>7266</v>
      </c>
      <c r="G1110" t="s">
        <v>15519</v>
      </c>
      <c r="H1110" t="s">
        <v>15520</v>
      </c>
      <c r="I1110" t="s">
        <v>15521</v>
      </c>
      <c r="J1110" t="s">
        <v>15522</v>
      </c>
      <c r="K1110" t="s">
        <v>15523</v>
      </c>
      <c r="L1110" t="s">
        <v>15524</v>
      </c>
      <c r="M1110" t="s">
        <v>15525</v>
      </c>
      <c r="N1110" t="s">
        <v>15526</v>
      </c>
      <c r="O1110" t="s">
        <v>15527</v>
      </c>
      <c r="P1110" t="s">
        <v>15528</v>
      </c>
      <c r="Q1110" t="s">
        <v>15529</v>
      </c>
      <c r="R1110" t="s">
        <v>15530</v>
      </c>
    </row>
    <row r="1111" spans="1:19" x14ac:dyDescent="0.25">
      <c r="A1111" t="s">
        <v>15531</v>
      </c>
      <c r="B1111" t="s">
        <v>6011</v>
      </c>
      <c r="C1111" t="s">
        <v>6012</v>
      </c>
      <c r="D1111" t="s">
        <v>6005</v>
      </c>
      <c r="E1111" t="s">
        <v>7266</v>
      </c>
      <c r="M1111" t="s">
        <v>15532</v>
      </c>
      <c r="R1111" t="s">
        <v>15533</v>
      </c>
    </row>
    <row r="1112" spans="1:19" x14ac:dyDescent="0.25">
      <c r="A1112" t="s">
        <v>15534</v>
      </c>
      <c r="B1112" t="s">
        <v>6013</v>
      </c>
      <c r="C1112" t="s">
        <v>6014</v>
      </c>
      <c r="D1112" t="s">
        <v>6005</v>
      </c>
      <c r="E1112" t="s">
        <v>7266</v>
      </c>
      <c r="M1112" t="s">
        <v>15535</v>
      </c>
      <c r="R1112" t="s">
        <v>15536</v>
      </c>
    </row>
    <row r="1113" spans="1:19" x14ac:dyDescent="0.25">
      <c r="A1113" t="s">
        <v>15537</v>
      </c>
      <c r="B1113" t="s">
        <v>6027</v>
      </c>
      <c r="C1113" t="s">
        <v>6028</v>
      </c>
      <c r="D1113" t="s">
        <v>6029</v>
      </c>
      <c r="E1113" t="s">
        <v>7266</v>
      </c>
      <c r="S1113" t="s">
        <v>15538</v>
      </c>
    </row>
    <row r="1114" spans="1:19" x14ac:dyDescent="0.25">
      <c r="A1114" t="s">
        <v>15539</v>
      </c>
      <c r="B1114" t="s">
        <v>6031</v>
      </c>
      <c r="C1114" t="s">
        <v>6028</v>
      </c>
      <c r="D1114" t="s">
        <v>6029</v>
      </c>
      <c r="E1114" t="s">
        <v>7266</v>
      </c>
      <c r="G1114" t="s">
        <v>15540</v>
      </c>
      <c r="H1114" t="s">
        <v>15541</v>
      </c>
      <c r="I1114" t="s">
        <v>15542</v>
      </c>
      <c r="J1114" t="s">
        <v>15543</v>
      </c>
      <c r="K1114" t="s">
        <v>15544</v>
      </c>
      <c r="L1114" t="s">
        <v>15545</v>
      </c>
      <c r="M1114" t="s">
        <v>15546</v>
      </c>
      <c r="N1114" t="s">
        <v>15547</v>
      </c>
      <c r="O1114" t="s">
        <v>15548</v>
      </c>
      <c r="P1114" t="s">
        <v>15549</v>
      </c>
      <c r="Q1114" t="s">
        <v>15550</v>
      </c>
      <c r="R1114" t="s">
        <v>15551</v>
      </c>
    </row>
    <row r="1115" spans="1:19" x14ac:dyDescent="0.25">
      <c r="A1115" t="s">
        <v>15552</v>
      </c>
      <c r="B1115" t="s">
        <v>6032</v>
      </c>
      <c r="C1115" t="s">
        <v>6033</v>
      </c>
      <c r="D1115" t="s">
        <v>6029</v>
      </c>
      <c r="E1115" t="s">
        <v>7266</v>
      </c>
      <c r="M1115" t="s">
        <v>15553</v>
      </c>
      <c r="R1115" t="s">
        <v>15554</v>
      </c>
    </row>
    <row r="1116" spans="1:19" x14ac:dyDescent="0.25">
      <c r="A1116" t="s">
        <v>15555</v>
      </c>
      <c r="B1116" t="s">
        <v>6034</v>
      </c>
      <c r="C1116" t="s">
        <v>6035</v>
      </c>
      <c r="D1116" t="s">
        <v>6029</v>
      </c>
      <c r="E1116" t="s">
        <v>7266</v>
      </c>
      <c r="G1116" t="s">
        <v>15556</v>
      </c>
      <c r="H1116" t="s">
        <v>15557</v>
      </c>
      <c r="I1116" t="s">
        <v>15558</v>
      </c>
      <c r="J1116" t="s">
        <v>15559</v>
      </c>
      <c r="K1116" t="s">
        <v>15560</v>
      </c>
      <c r="L1116" t="s">
        <v>15561</v>
      </c>
      <c r="M1116" t="s">
        <v>15562</v>
      </c>
      <c r="N1116" t="s">
        <v>15563</v>
      </c>
      <c r="O1116" t="s">
        <v>15564</v>
      </c>
      <c r="P1116" t="s">
        <v>15565</v>
      </c>
      <c r="Q1116" t="s">
        <v>15566</v>
      </c>
      <c r="R1116" t="s">
        <v>15567</v>
      </c>
    </row>
    <row r="1117" spans="1:19" x14ac:dyDescent="0.25">
      <c r="A1117" t="s">
        <v>15568</v>
      </c>
      <c r="B1117" t="s">
        <v>6036</v>
      </c>
      <c r="C1117" t="s">
        <v>6037</v>
      </c>
      <c r="D1117" t="s">
        <v>6029</v>
      </c>
      <c r="E1117" t="s">
        <v>7266</v>
      </c>
      <c r="M1117" t="s">
        <v>15569</v>
      </c>
      <c r="R1117" t="s">
        <v>15570</v>
      </c>
    </row>
    <row r="1118" spans="1:19" x14ac:dyDescent="0.25">
      <c r="A1118" t="s">
        <v>15571</v>
      </c>
      <c r="B1118" t="s">
        <v>6038</v>
      </c>
      <c r="C1118" t="s">
        <v>6039</v>
      </c>
      <c r="D1118" t="s">
        <v>6029</v>
      </c>
      <c r="E1118" t="s">
        <v>7266</v>
      </c>
      <c r="M1118" t="s">
        <v>15572</v>
      </c>
      <c r="R1118" t="s">
        <v>15573</v>
      </c>
    </row>
    <row r="1119" spans="1:19" x14ac:dyDescent="0.25">
      <c r="A1119" t="s">
        <v>15574</v>
      </c>
      <c r="B1119" t="s">
        <v>6040</v>
      </c>
      <c r="C1119" t="s">
        <v>6041</v>
      </c>
      <c r="D1119" t="s">
        <v>6042</v>
      </c>
      <c r="E1119" t="s">
        <v>7266</v>
      </c>
      <c r="S1119" t="s">
        <v>15575</v>
      </c>
    </row>
    <row r="1120" spans="1:19" x14ac:dyDescent="0.25">
      <c r="A1120" t="s">
        <v>15576</v>
      </c>
      <c r="B1120" t="s">
        <v>6044</v>
      </c>
      <c r="C1120" t="s">
        <v>6041</v>
      </c>
      <c r="D1120" t="s">
        <v>6042</v>
      </c>
      <c r="E1120" t="s">
        <v>7266</v>
      </c>
      <c r="G1120" t="s">
        <v>15577</v>
      </c>
      <c r="H1120" t="s">
        <v>15578</v>
      </c>
      <c r="I1120" t="s">
        <v>15579</v>
      </c>
      <c r="J1120" t="s">
        <v>15580</v>
      </c>
      <c r="K1120" t="s">
        <v>15581</v>
      </c>
      <c r="L1120" t="s">
        <v>15582</v>
      </c>
      <c r="M1120" t="s">
        <v>15583</v>
      </c>
      <c r="N1120" t="s">
        <v>15584</v>
      </c>
      <c r="O1120" t="s">
        <v>15585</v>
      </c>
      <c r="P1120" t="s">
        <v>15586</v>
      </c>
      <c r="Q1120" t="s">
        <v>15587</v>
      </c>
      <c r="R1120" t="s">
        <v>15588</v>
      </c>
    </row>
    <row r="1121" spans="1:19" x14ac:dyDescent="0.25">
      <c r="A1121" t="s">
        <v>15589</v>
      </c>
      <c r="B1121" t="s">
        <v>6045</v>
      </c>
      <c r="C1121" t="s">
        <v>6046</v>
      </c>
      <c r="D1121" t="s">
        <v>6042</v>
      </c>
      <c r="E1121" t="s">
        <v>7266</v>
      </c>
      <c r="M1121" t="s">
        <v>15590</v>
      </c>
      <c r="R1121" t="s">
        <v>15591</v>
      </c>
    </row>
    <row r="1122" spans="1:19" x14ac:dyDescent="0.25">
      <c r="A1122" t="s">
        <v>15592</v>
      </c>
      <c r="B1122" t="s">
        <v>6047</v>
      </c>
      <c r="C1122" t="s">
        <v>6048</v>
      </c>
      <c r="D1122" t="s">
        <v>6042</v>
      </c>
      <c r="E1122" t="s">
        <v>7266</v>
      </c>
      <c r="G1122" t="s">
        <v>15593</v>
      </c>
      <c r="H1122" t="s">
        <v>15594</v>
      </c>
      <c r="I1122" t="s">
        <v>15595</v>
      </c>
      <c r="J1122" t="s">
        <v>15596</v>
      </c>
      <c r="K1122" t="s">
        <v>15597</v>
      </c>
      <c r="L1122" t="s">
        <v>15598</v>
      </c>
      <c r="M1122" t="s">
        <v>15599</v>
      </c>
      <c r="N1122" t="s">
        <v>15600</v>
      </c>
      <c r="O1122" t="s">
        <v>15601</v>
      </c>
      <c r="P1122" t="s">
        <v>15602</v>
      </c>
      <c r="Q1122" t="s">
        <v>15603</v>
      </c>
      <c r="R1122" t="s">
        <v>15604</v>
      </c>
    </row>
    <row r="1123" spans="1:19" x14ac:dyDescent="0.25">
      <c r="A1123" t="s">
        <v>15605</v>
      </c>
      <c r="B1123" t="s">
        <v>6049</v>
      </c>
      <c r="C1123" t="s">
        <v>6050</v>
      </c>
      <c r="D1123" t="s">
        <v>6042</v>
      </c>
      <c r="E1123" t="s">
        <v>7266</v>
      </c>
      <c r="M1123" t="s">
        <v>15606</v>
      </c>
      <c r="R1123" t="s">
        <v>15607</v>
      </c>
    </row>
    <row r="1124" spans="1:19" x14ac:dyDescent="0.25">
      <c r="A1124" t="s">
        <v>15608</v>
      </c>
      <c r="B1124" t="s">
        <v>6051</v>
      </c>
      <c r="C1124" t="s">
        <v>6052</v>
      </c>
      <c r="D1124" t="s">
        <v>6042</v>
      </c>
      <c r="E1124" t="s">
        <v>7266</v>
      </c>
      <c r="M1124" t="s">
        <v>15609</v>
      </c>
      <c r="R1124" t="s">
        <v>15610</v>
      </c>
    </row>
    <row r="1125" spans="1:19" x14ac:dyDescent="0.25">
      <c r="A1125" t="s">
        <v>15611</v>
      </c>
      <c r="B1125" t="s">
        <v>6053</v>
      </c>
      <c r="C1125" t="s">
        <v>6054</v>
      </c>
      <c r="D1125" t="s">
        <v>6055</v>
      </c>
      <c r="E1125" t="s">
        <v>7266</v>
      </c>
      <c r="S1125" t="s">
        <v>15612</v>
      </c>
    </row>
    <row r="1126" spans="1:19" x14ac:dyDescent="0.25">
      <c r="A1126" t="s">
        <v>15613</v>
      </c>
      <c r="B1126" t="s">
        <v>6057</v>
      </c>
      <c r="C1126" t="s">
        <v>6054</v>
      </c>
      <c r="D1126" t="s">
        <v>6055</v>
      </c>
      <c r="E1126" t="s">
        <v>7266</v>
      </c>
      <c r="G1126" t="s">
        <v>15614</v>
      </c>
      <c r="H1126" t="s">
        <v>15615</v>
      </c>
      <c r="I1126" t="s">
        <v>15616</v>
      </c>
      <c r="J1126" t="s">
        <v>15617</v>
      </c>
      <c r="K1126" t="s">
        <v>15618</v>
      </c>
      <c r="L1126" t="s">
        <v>15619</v>
      </c>
      <c r="M1126" t="s">
        <v>15620</v>
      </c>
      <c r="N1126" t="s">
        <v>15621</v>
      </c>
      <c r="O1126" t="s">
        <v>15622</v>
      </c>
      <c r="P1126" t="s">
        <v>15623</v>
      </c>
      <c r="Q1126" t="s">
        <v>15624</v>
      </c>
      <c r="R1126" t="s">
        <v>15625</v>
      </c>
    </row>
    <row r="1127" spans="1:19" x14ac:dyDescent="0.25">
      <c r="A1127" t="s">
        <v>15626</v>
      </c>
      <c r="B1127" t="s">
        <v>6058</v>
      </c>
      <c r="C1127" t="s">
        <v>6059</v>
      </c>
      <c r="D1127" t="s">
        <v>6055</v>
      </c>
      <c r="E1127" t="s">
        <v>7266</v>
      </c>
      <c r="M1127" t="s">
        <v>15627</v>
      </c>
      <c r="R1127" t="s">
        <v>15628</v>
      </c>
    </row>
    <row r="1128" spans="1:19" x14ac:dyDescent="0.25">
      <c r="A1128" t="s">
        <v>15629</v>
      </c>
      <c r="B1128" t="s">
        <v>6060</v>
      </c>
      <c r="C1128" t="s">
        <v>6061</v>
      </c>
      <c r="D1128" t="s">
        <v>6055</v>
      </c>
      <c r="E1128" t="s">
        <v>7266</v>
      </c>
      <c r="G1128" t="s">
        <v>15630</v>
      </c>
      <c r="H1128" t="s">
        <v>15631</v>
      </c>
      <c r="I1128" t="s">
        <v>15632</v>
      </c>
      <c r="J1128" t="s">
        <v>15633</v>
      </c>
      <c r="K1128" t="s">
        <v>15634</v>
      </c>
      <c r="L1128" t="s">
        <v>15635</v>
      </c>
      <c r="M1128" t="s">
        <v>15636</v>
      </c>
      <c r="N1128" t="s">
        <v>15637</v>
      </c>
      <c r="O1128" t="s">
        <v>15638</v>
      </c>
      <c r="P1128" t="s">
        <v>15639</v>
      </c>
      <c r="Q1128" t="s">
        <v>15640</v>
      </c>
      <c r="R1128" t="s">
        <v>15641</v>
      </c>
    </row>
    <row r="1129" spans="1:19" x14ac:dyDescent="0.25">
      <c r="A1129" t="s">
        <v>15642</v>
      </c>
      <c r="B1129" t="s">
        <v>6062</v>
      </c>
      <c r="C1129" t="s">
        <v>6063</v>
      </c>
      <c r="D1129" t="s">
        <v>6055</v>
      </c>
      <c r="E1129" t="s">
        <v>7266</v>
      </c>
      <c r="M1129" t="s">
        <v>15643</v>
      </c>
      <c r="R1129" t="s">
        <v>15644</v>
      </c>
    </row>
    <row r="1130" spans="1:19" x14ac:dyDescent="0.25">
      <c r="A1130" t="s">
        <v>15645</v>
      </c>
      <c r="B1130" t="s">
        <v>6064</v>
      </c>
      <c r="C1130" t="s">
        <v>6065</v>
      </c>
      <c r="D1130" t="s">
        <v>6055</v>
      </c>
      <c r="E1130" t="s">
        <v>7266</v>
      </c>
      <c r="M1130" t="s">
        <v>15646</v>
      </c>
      <c r="R1130" t="s">
        <v>15647</v>
      </c>
    </row>
    <row r="1131" spans="1:19" x14ac:dyDescent="0.25">
      <c r="A1131" t="s">
        <v>15648</v>
      </c>
      <c r="B1131" t="s">
        <v>6066</v>
      </c>
      <c r="C1131" t="s">
        <v>6067</v>
      </c>
      <c r="D1131" t="s">
        <v>6068</v>
      </c>
      <c r="E1131" t="s">
        <v>7266</v>
      </c>
      <c r="S1131" t="s">
        <v>15649</v>
      </c>
    </row>
    <row r="1132" spans="1:19" x14ac:dyDescent="0.25">
      <c r="A1132" t="s">
        <v>15650</v>
      </c>
      <c r="B1132" t="s">
        <v>6070</v>
      </c>
      <c r="C1132" t="s">
        <v>6067</v>
      </c>
      <c r="D1132" t="s">
        <v>6068</v>
      </c>
      <c r="E1132" t="s">
        <v>7266</v>
      </c>
      <c r="G1132" t="s">
        <v>15651</v>
      </c>
      <c r="H1132" t="s">
        <v>15652</v>
      </c>
      <c r="I1132" t="s">
        <v>15653</v>
      </c>
      <c r="J1132" t="s">
        <v>15654</v>
      </c>
      <c r="K1132" t="s">
        <v>15655</v>
      </c>
      <c r="L1132" t="s">
        <v>15656</v>
      </c>
      <c r="M1132" t="s">
        <v>15657</v>
      </c>
      <c r="N1132" t="s">
        <v>15658</v>
      </c>
      <c r="O1132" t="s">
        <v>15659</v>
      </c>
      <c r="P1132" t="s">
        <v>15660</v>
      </c>
      <c r="Q1132" t="s">
        <v>15661</v>
      </c>
      <c r="R1132" t="s">
        <v>15662</v>
      </c>
    </row>
    <row r="1133" spans="1:19" x14ac:dyDescent="0.25">
      <c r="A1133" t="s">
        <v>15663</v>
      </c>
      <c r="B1133" t="s">
        <v>6071</v>
      </c>
      <c r="C1133" t="s">
        <v>6072</v>
      </c>
      <c r="D1133" t="s">
        <v>6068</v>
      </c>
      <c r="E1133" t="s">
        <v>7266</v>
      </c>
      <c r="M1133" t="s">
        <v>15664</v>
      </c>
      <c r="R1133" t="s">
        <v>15665</v>
      </c>
    </row>
    <row r="1134" spans="1:19" x14ac:dyDescent="0.25">
      <c r="A1134" t="s">
        <v>15666</v>
      </c>
      <c r="B1134" t="s">
        <v>6073</v>
      </c>
      <c r="C1134" t="s">
        <v>6074</v>
      </c>
      <c r="D1134" t="s">
        <v>6068</v>
      </c>
      <c r="E1134" t="s">
        <v>7266</v>
      </c>
      <c r="G1134" t="s">
        <v>15667</v>
      </c>
      <c r="H1134" t="s">
        <v>15668</v>
      </c>
      <c r="I1134" t="s">
        <v>15669</v>
      </c>
      <c r="J1134" t="s">
        <v>15670</v>
      </c>
      <c r="K1134" t="s">
        <v>15671</v>
      </c>
      <c r="L1134" t="s">
        <v>15672</v>
      </c>
      <c r="M1134" t="s">
        <v>15673</v>
      </c>
      <c r="N1134" t="s">
        <v>15674</v>
      </c>
      <c r="O1134" t="s">
        <v>15675</v>
      </c>
      <c r="P1134" t="s">
        <v>15676</v>
      </c>
      <c r="Q1134" t="s">
        <v>15677</v>
      </c>
      <c r="R1134" t="s">
        <v>15678</v>
      </c>
    </row>
    <row r="1135" spans="1:19" x14ac:dyDescent="0.25">
      <c r="A1135" t="s">
        <v>15679</v>
      </c>
      <c r="B1135" t="s">
        <v>6075</v>
      </c>
      <c r="C1135" t="s">
        <v>6076</v>
      </c>
      <c r="D1135" t="s">
        <v>6068</v>
      </c>
      <c r="E1135" t="s">
        <v>7266</v>
      </c>
      <c r="M1135" t="s">
        <v>15680</v>
      </c>
      <c r="R1135" t="s">
        <v>15681</v>
      </c>
    </row>
    <row r="1136" spans="1:19" x14ac:dyDescent="0.25">
      <c r="A1136" t="s">
        <v>15682</v>
      </c>
      <c r="B1136" t="s">
        <v>6077</v>
      </c>
      <c r="C1136" t="s">
        <v>6078</v>
      </c>
      <c r="D1136" t="s">
        <v>6068</v>
      </c>
      <c r="E1136" t="s">
        <v>7266</v>
      </c>
      <c r="M1136" t="s">
        <v>15683</v>
      </c>
      <c r="R1136" t="s">
        <v>15684</v>
      </c>
    </row>
    <row r="1137" spans="1:19" x14ac:dyDescent="0.25">
      <c r="A1137" t="s">
        <v>15685</v>
      </c>
      <c r="B1137" t="s">
        <v>6079</v>
      </c>
      <c r="C1137" t="s">
        <v>6080</v>
      </c>
      <c r="D1137" t="s">
        <v>6081</v>
      </c>
      <c r="E1137" t="s">
        <v>7266</v>
      </c>
      <c r="S1137" t="s">
        <v>15686</v>
      </c>
    </row>
    <row r="1138" spans="1:19" x14ac:dyDescent="0.25">
      <c r="A1138" t="s">
        <v>15687</v>
      </c>
      <c r="B1138" t="s">
        <v>6083</v>
      </c>
      <c r="C1138" t="s">
        <v>6080</v>
      </c>
      <c r="D1138" t="s">
        <v>6081</v>
      </c>
      <c r="E1138" t="s">
        <v>7266</v>
      </c>
      <c r="G1138" t="s">
        <v>15688</v>
      </c>
      <c r="H1138" t="s">
        <v>15689</v>
      </c>
      <c r="I1138" t="s">
        <v>15690</v>
      </c>
      <c r="J1138" t="s">
        <v>15691</v>
      </c>
      <c r="K1138" t="s">
        <v>15692</v>
      </c>
      <c r="L1138" t="s">
        <v>15693</v>
      </c>
      <c r="M1138" t="s">
        <v>15694</v>
      </c>
      <c r="N1138" t="s">
        <v>15695</v>
      </c>
      <c r="O1138" t="s">
        <v>15696</v>
      </c>
      <c r="P1138" t="s">
        <v>15697</v>
      </c>
      <c r="Q1138" t="s">
        <v>15698</v>
      </c>
      <c r="R1138" t="s">
        <v>15699</v>
      </c>
    </row>
    <row r="1139" spans="1:19" x14ac:dyDescent="0.25">
      <c r="A1139" t="s">
        <v>15700</v>
      </c>
      <c r="B1139" t="s">
        <v>6084</v>
      </c>
      <c r="C1139" t="s">
        <v>6085</v>
      </c>
      <c r="D1139" t="s">
        <v>6081</v>
      </c>
      <c r="E1139" t="s">
        <v>7266</v>
      </c>
      <c r="M1139" t="s">
        <v>15701</v>
      </c>
      <c r="R1139" t="s">
        <v>15702</v>
      </c>
    </row>
    <row r="1140" spans="1:19" x14ac:dyDescent="0.25">
      <c r="A1140" t="s">
        <v>15703</v>
      </c>
      <c r="B1140" t="s">
        <v>6086</v>
      </c>
      <c r="C1140" t="s">
        <v>6087</v>
      </c>
      <c r="D1140" t="s">
        <v>6081</v>
      </c>
      <c r="E1140" t="s">
        <v>7266</v>
      </c>
      <c r="G1140" t="s">
        <v>15704</v>
      </c>
      <c r="H1140" t="s">
        <v>15705</v>
      </c>
      <c r="I1140" t="s">
        <v>15706</v>
      </c>
      <c r="J1140" t="s">
        <v>15707</v>
      </c>
      <c r="K1140" t="s">
        <v>15708</v>
      </c>
      <c r="L1140" t="s">
        <v>15709</v>
      </c>
      <c r="M1140" t="s">
        <v>15710</v>
      </c>
      <c r="N1140" t="s">
        <v>15711</v>
      </c>
      <c r="O1140" t="s">
        <v>15712</v>
      </c>
      <c r="P1140" t="s">
        <v>15713</v>
      </c>
      <c r="Q1140" t="s">
        <v>15714</v>
      </c>
      <c r="R1140" t="s">
        <v>15715</v>
      </c>
    </row>
    <row r="1141" spans="1:19" x14ac:dyDescent="0.25">
      <c r="A1141" t="s">
        <v>15716</v>
      </c>
      <c r="B1141" t="s">
        <v>6088</v>
      </c>
      <c r="C1141" t="s">
        <v>6089</v>
      </c>
      <c r="D1141" t="s">
        <v>6081</v>
      </c>
      <c r="E1141" t="s">
        <v>7266</v>
      </c>
      <c r="M1141" t="s">
        <v>15717</v>
      </c>
      <c r="R1141" t="s">
        <v>15718</v>
      </c>
    </row>
    <row r="1142" spans="1:19" x14ac:dyDescent="0.25">
      <c r="A1142" t="s">
        <v>15719</v>
      </c>
      <c r="B1142" t="s">
        <v>6090</v>
      </c>
      <c r="C1142" t="s">
        <v>6091</v>
      </c>
      <c r="D1142" t="s">
        <v>6081</v>
      </c>
      <c r="E1142" t="s">
        <v>7266</v>
      </c>
      <c r="M1142" t="s">
        <v>15720</v>
      </c>
      <c r="R1142" t="s">
        <v>15721</v>
      </c>
    </row>
    <row r="1143" spans="1:19" x14ac:dyDescent="0.25">
      <c r="A1143" t="s">
        <v>15722</v>
      </c>
      <c r="B1143" t="s">
        <v>6092</v>
      </c>
      <c r="C1143" t="s">
        <v>6093</v>
      </c>
      <c r="D1143" t="s">
        <v>6094</v>
      </c>
      <c r="E1143" t="s">
        <v>7266</v>
      </c>
      <c r="S1143" t="s">
        <v>15723</v>
      </c>
    </row>
    <row r="1144" spans="1:19" x14ac:dyDescent="0.25">
      <c r="A1144" t="s">
        <v>15724</v>
      </c>
      <c r="B1144" t="s">
        <v>6096</v>
      </c>
      <c r="C1144" t="s">
        <v>6093</v>
      </c>
      <c r="D1144" t="s">
        <v>6094</v>
      </c>
      <c r="E1144" t="s">
        <v>7266</v>
      </c>
      <c r="G1144" t="s">
        <v>15725</v>
      </c>
      <c r="H1144" t="s">
        <v>15726</v>
      </c>
      <c r="I1144" t="s">
        <v>15727</v>
      </c>
      <c r="J1144" t="s">
        <v>15728</v>
      </c>
      <c r="K1144" t="s">
        <v>15729</v>
      </c>
      <c r="L1144" t="s">
        <v>15730</v>
      </c>
      <c r="M1144" t="s">
        <v>15731</v>
      </c>
      <c r="N1144" t="s">
        <v>15732</v>
      </c>
      <c r="O1144" t="s">
        <v>15733</v>
      </c>
      <c r="P1144" t="s">
        <v>15734</v>
      </c>
      <c r="Q1144" t="s">
        <v>15735</v>
      </c>
      <c r="R1144" t="s">
        <v>15736</v>
      </c>
    </row>
    <row r="1145" spans="1:19" x14ac:dyDescent="0.25">
      <c r="A1145" t="s">
        <v>15737</v>
      </c>
      <c r="B1145" t="s">
        <v>6097</v>
      </c>
      <c r="C1145" t="s">
        <v>6098</v>
      </c>
      <c r="D1145" t="s">
        <v>6094</v>
      </c>
      <c r="E1145" t="s">
        <v>7266</v>
      </c>
      <c r="M1145" t="s">
        <v>15738</v>
      </c>
      <c r="R1145" t="s">
        <v>15739</v>
      </c>
    </row>
    <row r="1146" spans="1:19" x14ac:dyDescent="0.25">
      <c r="A1146" t="s">
        <v>15740</v>
      </c>
      <c r="B1146" t="s">
        <v>6099</v>
      </c>
      <c r="C1146" t="s">
        <v>6100</v>
      </c>
      <c r="D1146" t="s">
        <v>6094</v>
      </c>
      <c r="E1146" t="s">
        <v>7266</v>
      </c>
      <c r="G1146" t="s">
        <v>15741</v>
      </c>
      <c r="H1146" t="s">
        <v>15742</v>
      </c>
      <c r="I1146" t="s">
        <v>15743</v>
      </c>
      <c r="J1146" t="s">
        <v>15744</v>
      </c>
      <c r="K1146" t="s">
        <v>15745</v>
      </c>
      <c r="L1146" t="s">
        <v>15746</v>
      </c>
      <c r="M1146" t="s">
        <v>15747</v>
      </c>
      <c r="N1146" t="s">
        <v>15748</v>
      </c>
      <c r="O1146" t="s">
        <v>15749</v>
      </c>
      <c r="P1146" t="s">
        <v>15750</v>
      </c>
      <c r="Q1146" t="s">
        <v>15751</v>
      </c>
      <c r="R1146" t="s">
        <v>15752</v>
      </c>
    </row>
    <row r="1147" spans="1:19" x14ac:dyDescent="0.25">
      <c r="A1147" t="s">
        <v>15753</v>
      </c>
      <c r="B1147" t="s">
        <v>6101</v>
      </c>
      <c r="C1147" t="s">
        <v>6102</v>
      </c>
      <c r="D1147" t="s">
        <v>6094</v>
      </c>
      <c r="E1147" t="s">
        <v>7266</v>
      </c>
      <c r="M1147" t="s">
        <v>15754</v>
      </c>
      <c r="R1147" t="s">
        <v>15755</v>
      </c>
    </row>
    <row r="1148" spans="1:19" x14ac:dyDescent="0.25">
      <c r="A1148" t="s">
        <v>15756</v>
      </c>
      <c r="B1148" t="s">
        <v>6103</v>
      </c>
      <c r="C1148" t="s">
        <v>6104</v>
      </c>
      <c r="D1148" t="s">
        <v>6094</v>
      </c>
      <c r="E1148" t="s">
        <v>7266</v>
      </c>
      <c r="M1148" t="s">
        <v>15757</v>
      </c>
      <c r="R1148" t="s">
        <v>15758</v>
      </c>
    </row>
    <row r="1149" spans="1:19" x14ac:dyDescent="0.25">
      <c r="A1149" t="s">
        <v>15759</v>
      </c>
      <c r="B1149" t="s">
        <v>6105</v>
      </c>
      <c r="C1149" t="s">
        <v>6106</v>
      </c>
      <c r="D1149" t="s">
        <v>6107</v>
      </c>
      <c r="E1149" t="s">
        <v>7266</v>
      </c>
      <c r="S1149" t="s">
        <v>15760</v>
      </c>
    </row>
    <row r="1150" spans="1:19" x14ac:dyDescent="0.25">
      <c r="A1150" t="s">
        <v>15761</v>
      </c>
      <c r="B1150" t="s">
        <v>6109</v>
      </c>
      <c r="C1150" t="s">
        <v>6106</v>
      </c>
      <c r="D1150" t="s">
        <v>6107</v>
      </c>
      <c r="E1150" t="s">
        <v>7266</v>
      </c>
      <c r="G1150" t="s">
        <v>15762</v>
      </c>
      <c r="H1150" t="s">
        <v>15763</v>
      </c>
      <c r="I1150" t="s">
        <v>15764</v>
      </c>
      <c r="J1150" t="s">
        <v>15765</v>
      </c>
      <c r="K1150" t="s">
        <v>15766</v>
      </c>
      <c r="L1150" t="s">
        <v>15767</v>
      </c>
      <c r="M1150" t="s">
        <v>15768</v>
      </c>
      <c r="N1150" t="s">
        <v>15769</v>
      </c>
      <c r="O1150" t="s">
        <v>15770</v>
      </c>
      <c r="P1150" t="s">
        <v>15771</v>
      </c>
      <c r="Q1150" t="s">
        <v>15772</v>
      </c>
      <c r="R1150" t="s">
        <v>15773</v>
      </c>
    </row>
    <row r="1151" spans="1:19" x14ac:dyDescent="0.25">
      <c r="A1151" t="s">
        <v>15774</v>
      </c>
      <c r="B1151" t="s">
        <v>6110</v>
      </c>
      <c r="C1151" t="s">
        <v>6111</v>
      </c>
      <c r="D1151" t="s">
        <v>6107</v>
      </c>
      <c r="E1151" t="s">
        <v>7266</v>
      </c>
      <c r="M1151" t="s">
        <v>15775</v>
      </c>
      <c r="R1151" t="s">
        <v>15776</v>
      </c>
    </row>
    <row r="1152" spans="1:19" x14ac:dyDescent="0.25">
      <c r="A1152" t="s">
        <v>15777</v>
      </c>
      <c r="B1152" t="s">
        <v>6112</v>
      </c>
      <c r="C1152" t="s">
        <v>6113</v>
      </c>
      <c r="D1152" t="s">
        <v>6107</v>
      </c>
      <c r="E1152" t="s">
        <v>7266</v>
      </c>
      <c r="G1152" t="s">
        <v>15778</v>
      </c>
      <c r="H1152" t="s">
        <v>15779</v>
      </c>
      <c r="I1152" t="s">
        <v>15780</v>
      </c>
      <c r="J1152" t="s">
        <v>15781</v>
      </c>
      <c r="K1152" t="s">
        <v>15782</v>
      </c>
      <c r="L1152" t="s">
        <v>15783</v>
      </c>
      <c r="M1152" t="s">
        <v>15784</v>
      </c>
      <c r="N1152" t="s">
        <v>15785</v>
      </c>
      <c r="O1152" t="s">
        <v>15786</v>
      </c>
      <c r="P1152" t="s">
        <v>15787</v>
      </c>
      <c r="Q1152" t="s">
        <v>15788</v>
      </c>
      <c r="R1152" t="s">
        <v>15789</v>
      </c>
    </row>
    <row r="1153" spans="1:19" x14ac:dyDescent="0.25">
      <c r="A1153" t="s">
        <v>15790</v>
      </c>
      <c r="B1153" t="s">
        <v>6114</v>
      </c>
      <c r="C1153" t="s">
        <v>6115</v>
      </c>
      <c r="D1153" t="s">
        <v>6107</v>
      </c>
      <c r="E1153" t="s">
        <v>7266</v>
      </c>
      <c r="M1153" t="s">
        <v>15791</v>
      </c>
      <c r="R1153" t="s">
        <v>15792</v>
      </c>
    </row>
    <row r="1154" spans="1:19" x14ac:dyDescent="0.25">
      <c r="A1154" t="s">
        <v>15793</v>
      </c>
      <c r="B1154" t="s">
        <v>6116</v>
      </c>
      <c r="C1154" t="s">
        <v>6117</v>
      </c>
      <c r="D1154" t="s">
        <v>6107</v>
      </c>
      <c r="E1154" t="s">
        <v>7266</v>
      </c>
      <c r="M1154" t="s">
        <v>15794</v>
      </c>
      <c r="R1154" t="s">
        <v>15795</v>
      </c>
    </row>
    <row r="1155" spans="1:19" x14ac:dyDescent="0.25">
      <c r="A1155" t="s">
        <v>15796</v>
      </c>
      <c r="B1155" t="s">
        <v>6118</v>
      </c>
      <c r="C1155" t="s">
        <v>6119</v>
      </c>
      <c r="D1155" t="s">
        <v>6120</v>
      </c>
      <c r="E1155" t="s">
        <v>7266</v>
      </c>
      <c r="S1155" t="s">
        <v>15797</v>
      </c>
    </row>
    <row r="1156" spans="1:19" x14ac:dyDescent="0.25">
      <c r="A1156" t="s">
        <v>15798</v>
      </c>
      <c r="B1156" t="s">
        <v>6122</v>
      </c>
      <c r="C1156" t="s">
        <v>6119</v>
      </c>
      <c r="D1156" t="s">
        <v>6120</v>
      </c>
      <c r="E1156" t="s">
        <v>7266</v>
      </c>
      <c r="G1156" t="s">
        <v>15799</v>
      </c>
      <c r="H1156" t="s">
        <v>15800</v>
      </c>
      <c r="I1156" t="s">
        <v>15801</v>
      </c>
      <c r="J1156" t="s">
        <v>15802</v>
      </c>
      <c r="K1156" t="s">
        <v>15803</v>
      </c>
      <c r="L1156" t="s">
        <v>15804</v>
      </c>
      <c r="M1156" t="s">
        <v>15805</v>
      </c>
      <c r="N1156" t="s">
        <v>15806</v>
      </c>
      <c r="O1156" t="s">
        <v>15807</v>
      </c>
      <c r="P1156" t="s">
        <v>15808</v>
      </c>
      <c r="Q1156" t="s">
        <v>15809</v>
      </c>
      <c r="R1156" t="s">
        <v>15810</v>
      </c>
    </row>
    <row r="1157" spans="1:19" x14ac:dyDescent="0.25">
      <c r="A1157" t="s">
        <v>15811</v>
      </c>
      <c r="B1157" t="s">
        <v>6123</v>
      </c>
      <c r="C1157" t="s">
        <v>6124</v>
      </c>
      <c r="D1157" t="s">
        <v>6120</v>
      </c>
      <c r="E1157" t="s">
        <v>7266</v>
      </c>
      <c r="M1157" t="s">
        <v>15812</v>
      </c>
      <c r="R1157" t="s">
        <v>15813</v>
      </c>
    </row>
    <row r="1158" spans="1:19" x14ac:dyDescent="0.25">
      <c r="A1158" t="s">
        <v>15814</v>
      </c>
      <c r="B1158" t="s">
        <v>6125</v>
      </c>
      <c r="C1158" t="s">
        <v>6126</v>
      </c>
      <c r="D1158" t="s">
        <v>6120</v>
      </c>
      <c r="E1158" t="s">
        <v>7266</v>
      </c>
      <c r="G1158" t="s">
        <v>15815</v>
      </c>
      <c r="H1158" t="s">
        <v>15816</v>
      </c>
      <c r="I1158" t="s">
        <v>15817</v>
      </c>
      <c r="J1158" t="s">
        <v>15818</v>
      </c>
      <c r="K1158" t="s">
        <v>15819</v>
      </c>
      <c r="L1158" t="s">
        <v>15820</v>
      </c>
      <c r="M1158" t="s">
        <v>15821</v>
      </c>
      <c r="N1158" t="s">
        <v>15822</v>
      </c>
      <c r="O1158" t="s">
        <v>15823</v>
      </c>
      <c r="P1158" t="s">
        <v>15824</v>
      </c>
      <c r="Q1158" t="s">
        <v>15825</v>
      </c>
      <c r="R1158" t="s">
        <v>15826</v>
      </c>
    </row>
    <row r="1159" spans="1:19" x14ac:dyDescent="0.25">
      <c r="A1159" t="s">
        <v>15827</v>
      </c>
      <c r="B1159" t="s">
        <v>6127</v>
      </c>
      <c r="C1159" t="s">
        <v>6128</v>
      </c>
      <c r="D1159" t="s">
        <v>6120</v>
      </c>
      <c r="E1159" t="s">
        <v>7266</v>
      </c>
      <c r="M1159" t="s">
        <v>15828</v>
      </c>
      <c r="R1159" t="s">
        <v>15829</v>
      </c>
    </row>
    <row r="1160" spans="1:19" x14ac:dyDescent="0.25">
      <c r="A1160" t="s">
        <v>15830</v>
      </c>
      <c r="B1160" t="s">
        <v>6129</v>
      </c>
      <c r="C1160" t="s">
        <v>6130</v>
      </c>
      <c r="D1160" t="s">
        <v>6120</v>
      </c>
      <c r="E1160" t="s">
        <v>7266</v>
      </c>
      <c r="M1160" t="s">
        <v>15831</v>
      </c>
      <c r="R1160" t="s">
        <v>15832</v>
      </c>
    </row>
    <row r="1161" spans="1:19" x14ac:dyDescent="0.25">
      <c r="A1161" t="s">
        <v>15833</v>
      </c>
      <c r="B1161" t="s">
        <v>6131</v>
      </c>
      <c r="C1161" t="s">
        <v>6132</v>
      </c>
      <c r="D1161" t="s">
        <v>6133</v>
      </c>
      <c r="E1161" t="s">
        <v>7266</v>
      </c>
      <c r="S1161" t="s">
        <v>15834</v>
      </c>
    </row>
    <row r="1162" spans="1:19" x14ac:dyDescent="0.25">
      <c r="A1162" t="s">
        <v>15835</v>
      </c>
      <c r="B1162" t="s">
        <v>6135</v>
      </c>
      <c r="C1162" t="s">
        <v>6132</v>
      </c>
      <c r="D1162" t="s">
        <v>6133</v>
      </c>
      <c r="E1162" t="s">
        <v>7266</v>
      </c>
      <c r="G1162" t="s">
        <v>15836</v>
      </c>
      <c r="H1162" t="s">
        <v>15837</v>
      </c>
      <c r="I1162" t="s">
        <v>15838</v>
      </c>
      <c r="J1162" t="s">
        <v>15839</v>
      </c>
      <c r="K1162" t="s">
        <v>15840</v>
      </c>
      <c r="L1162" t="s">
        <v>15841</v>
      </c>
      <c r="M1162" t="s">
        <v>15842</v>
      </c>
      <c r="N1162" t="s">
        <v>15843</v>
      </c>
      <c r="O1162" t="s">
        <v>15844</v>
      </c>
      <c r="P1162" t="s">
        <v>15845</v>
      </c>
      <c r="Q1162" t="s">
        <v>15846</v>
      </c>
      <c r="R1162" t="s">
        <v>15847</v>
      </c>
    </row>
    <row r="1163" spans="1:19" x14ac:dyDescent="0.25">
      <c r="A1163" t="s">
        <v>15848</v>
      </c>
      <c r="B1163" t="s">
        <v>6136</v>
      </c>
      <c r="C1163" t="s">
        <v>6137</v>
      </c>
      <c r="D1163" t="s">
        <v>6133</v>
      </c>
      <c r="E1163" t="s">
        <v>7266</v>
      </c>
      <c r="M1163" t="s">
        <v>15849</v>
      </c>
      <c r="R1163" t="s">
        <v>15850</v>
      </c>
    </row>
    <row r="1164" spans="1:19" x14ac:dyDescent="0.25">
      <c r="A1164" t="s">
        <v>15851</v>
      </c>
      <c r="B1164" t="s">
        <v>6138</v>
      </c>
      <c r="C1164" t="s">
        <v>6139</v>
      </c>
      <c r="D1164" t="s">
        <v>6133</v>
      </c>
      <c r="E1164" t="s">
        <v>7266</v>
      </c>
      <c r="G1164" t="s">
        <v>15852</v>
      </c>
      <c r="H1164" t="s">
        <v>15853</v>
      </c>
      <c r="I1164" t="s">
        <v>15854</v>
      </c>
      <c r="J1164" t="s">
        <v>15855</v>
      </c>
      <c r="K1164" t="s">
        <v>15856</v>
      </c>
      <c r="L1164" t="s">
        <v>15857</v>
      </c>
      <c r="M1164" t="s">
        <v>15858</v>
      </c>
      <c r="N1164" t="s">
        <v>15859</v>
      </c>
      <c r="O1164" t="s">
        <v>15860</v>
      </c>
      <c r="P1164" t="s">
        <v>15861</v>
      </c>
      <c r="Q1164" t="s">
        <v>15862</v>
      </c>
      <c r="R1164" t="s">
        <v>15863</v>
      </c>
    </row>
    <row r="1165" spans="1:19" x14ac:dyDescent="0.25">
      <c r="A1165" t="s">
        <v>15864</v>
      </c>
      <c r="B1165" t="s">
        <v>6140</v>
      </c>
      <c r="C1165" t="s">
        <v>6141</v>
      </c>
      <c r="D1165" t="s">
        <v>6133</v>
      </c>
      <c r="E1165" t="s">
        <v>7266</v>
      </c>
      <c r="M1165" t="s">
        <v>15865</v>
      </c>
      <c r="R1165" t="s">
        <v>15866</v>
      </c>
    </row>
    <row r="1166" spans="1:19" x14ac:dyDescent="0.25">
      <c r="A1166" t="s">
        <v>15867</v>
      </c>
      <c r="B1166" t="s">
        <v>6142</v>
      </c>
      <c r="C1166" t="s">
        <v>6143</v>
      </c>
      <c r="D1166" t="s">
        <v>6133</v>
      </c>
      <c r="E1166" t="s">
        <v>7266</v>
      </c>
      <c r="M1166" t="s">
        <v>15868</v>
      </c>
      <c r="R1166" t="s">
        <v>15869</v>
      </c>
    </row>
    <row r="1167" spans="1:19" x14ac:dyDescent="0.25">
      <c r="A1167" t="s">
        <v>15870</v>
      </c>
      <c r="B1167" t="s">
        <v>6144</v>
      </c>
      <c r="C1167" t="s">
        <v>6145</v>
      </c>
      <c r="D1167" t="s">
        <v>6146</v>
      </c>
      <c r="E1167" t="s">
        <v>7266</v>
      </c>
      <c r="S1167" t="s">
        <v>15871</v>
      </c>
    </row>
    <row r="1168" spans="1:19" x14ac:dyDescent="0.25">
      <c r="A1168" t="s">
        <v>15872</v>
      </c>
      <c r="B1168" t="s">
        <v>6148</v>
      </c>
      <c r="C1168" t="s">
        <v>6145</v>
      </c>
      <c r="D1168" t="s">
        <v>6146</v>
      </c>
      <c r="E1168" t="s">
        <v>7266</v>
      </c>
      <c r="G1168" t="s">
        <v>15873</v>
      </c>
      <c r="H1168" t="s">
        <v>15874</v>
      </c>
      <c r="I1168" t="s">
        <v>15875</v>
      </c>
      <c r="J1168" t="s">
        <v>15876</v>
      </c>
      <c r="K1168" t="s">
        <v>15877</v>
      </c>
      <c r="L1168" t="s">
        <v>15878</v>
      </c>
      <c r="M1168" t="s">
        <v>15879</v>
      </c>
      <c r="N1168" t="s">
        <v>15880</v>
      </c>
      <c r="O1168" t="s">
        <v>15881</v>
      </c>
      <c r="P1168" t="s">
        <v>15882</v>
      </c>
      <c r="Q1168" t="s">
        <v>15883</v>
      </c>
      <c r="R1168" t="s">
        <v>15884</v>
      </c>
    </row>
    <row r="1169" spans="1:19" x14ac:dyDescent="0.25">
      <c r="A1169" t="s">
        <v>15885</v>
      </c>
      <c r="B1169" t="s">
        <v>6149</v>
      </c>
      <c r="C1169" t="s">
        <v>6150</v>
      </c>
      <c r="D1169" t="s">
        <v>6146</v>
      </c>
      <c r="E1169" t="s">
        <v>7266</v>
      </c>
      <c r="M1169" t="s">
        <v>15886</v>
      </c>
      <c r="R1169" t="s">
        <v>15887</v>
      </c>
    </row>
    <row r="1170" spans="1:19" x14ac:dyDescent="0.25">
      <c r="A1170" t="s">
        <v>15888</v>
      </c>
      <c r="B1170" t="s">
        <v>6151</v>
      </c>
      <c r="C1170" s="176" t="s">
        <v>6152</v>
      </c>
      <c r="D1170" s="176" t="s">
        <v>6146</v>
      </c>
      <c r="E1170" t="s">
        <v>7266</v>
      </c>
      <c r="G1170" t="s">
        <v>15889</v>
      </c>
      <c r="H1170" t="s">
        <v>15890</v>
      </c>
      <c r="I1170" t="s">
        <v>15891</v>
      </c>
      <c r="J1170" t="s">
        <v>15892</v>
      </c>
      <c r="K1170" t="s">
        <v>15893</v>
      </c>
      <c r="L1170" t="s">
        <v>15894</v>
      </c>
      <c r="M1170" s="55" t="s">
        <v>15895</v>
      </c>
      <c r="N1170" t="s">
        <v>15896</v>
      </c>
      <c r="O1170" t="s">
        <v>15897</v>
      </c>
      <c r="P1170" t="s">
        <v>15898</v>
      </c>
      <c r="Q1170" t="s">
        <v>15899</v>
      </c>
      <c r="R1170" s="55" t="s">
        <v>15900</v>
      </c>
    </row>
    <row r="1171" spans="1:19" x14ac:dyDescent="0.25">
      <c r="A1171" t="s">
        <v>15901</v>
      </c>
      <c r="B1171" t="s">
        <v>6153</v>
      </c>
      <c r="C1171" t="s">
        <v>6154</v>
      </c>
      <c r="D1171" t="s">
        <v>6146</v>
      </c>
      <c r="E1171" t="s">
        <v>7266</v>
      </c>
      <c r="M1171" t="s">
        <v>15902</v>
      </c>
      <c r="R1171" t="s">
        <v>15903</v>
      </c>
    </row>
    <row r="1172" spans="1:19" x14ac:dyDescent="0.25">
      <c r="A1172" t="s">
        <v>15904</v>
      </c>
      <c r="B1172" t="s">
        <v>6155</v>
      </c>
      <c r="C1172" t="s">
        <v>6156</v>
      </c>
      <c r="D1172" t="s">
        <v>6146</v>
      </c>
      <c r="E1172" t="s">
        <v>7266</v>
      </c>
      <c r="M1172" t="s">
        <v>15905</v>
      </c>
      <c r="R1172" t="s">
        <v>15906</v>
      </c>
    </row>
    <row r="1173" spans="1:19" x14ac:dyDescent="0.25">
      <c r="A1173" t="s">
        <v>15907</v>
      </c>
      <c r="B1173" t="s">
        <v>6157</v>
      </c>
      <c r="C1173" t="s">
        <v>6158</v>
      </c>
      <c r="D1173" t="s">
        <v>6159</v>
      </c>
      <c r="E1173" t="s">
        <v>7266</v>
      </c>
      <c r="S1173" t="s">
        <v>15908</v>
      </c>
    </row>
    <row r="1174" spans="1:19" x14ac:dyDescent="0.25">
      <c r="A1174" t="s">
        <v>15909</v>
      </c>
      <c r="B1174" t="s">
        <v>6161</v>
      </c>
      <c r="C1174" t="s">
        <v>6158</v>
      </c>
      <c r="D1174" t="s">
        <v>6159</v>
      </c>
      <c r="E1174" t="s">
        <v>7266</v>
      </c>
      <c r="G1174" t="s">
        <v>15910</v>
      </c>
      <c r="H1174" t="s">
        <v>15911</v>
      </c>
      <c r="I1174" t="s">
        <v>15912</v>
      </c>
      <c r="J1174" t="s">
        <v>15913</v>
      </c>
      <c r="K1174" t="s">
        <v>15914</v>
      </c>
      <c r="L1174" t="s">
        <v>15915</v>
      </c>
      <c r="M1174" t="s">
        <v>15916</v>
      </c>
      <c r="N1174" t="s">
        <v>15917</v>
      </c>
      <c r="O1174" t="s">
        <v>15918</v>
      </c>
      <c r="P1174" t="s">
        <v>15919</v>
      </c>
      <c r="Q1174" t="s">
        <v>15920</v>
      </c>
      <c r="R1174" t="s">
        <v>15921</v>
      </c>
    </row>
    <row r="1175" spans="1:19" x14ac:dyDescent="0.25">
      <c r="A1175" t="s">
        <v>15922</v>
      </c>
      <c r="B1175" t="s">
        <v>6162</v>
      </c>
      <c r="C1175" t="s">
        <v>6163</v>
      </c>
      <c r="D1175" t="s">
        <v>6159</v>
      </c>
      <c r="E1175" t="s">
        <v>7266</v>
      </c>
      <c r="M1175" t="s">
        <v>15923</v>
      </c>
      <c r="R1175" t="s">
        <v>15924</v>
      </c>
    </row>
    <row r="1176" spans="1:19" x14ac:dyDescent="0.25">
      <c r="A1176" t="s">
        <v>15925</v>
      </c>
      <c r="B1176" t="s">
        <v>6164</v>
      </c>
      <c r="C1176" t="s">
        <v>6165</v>
      </c>
      <c r="D1176" t="s">
        <v>6159</v>
      </c>
      <c r="E1176" t="s">
        <v>7266</v>
      </c>
      <c r="G1176" t="s">
        <v>15926</v>
      </c>
      <c r="H1176" t="s">
        <v>15927</v>
      </c>
      <c r="I1176" t="s">
        <v>15928</v>
      </c>
      <c r="J1176" t="s">
        <v>15929</v>
      </c>
      <c r="K1176" t="s">
        <v>15930</v>
      </c>
      <c r="L1176" t="s">
        <v>15931</v>
      </c>
      <c r="M1176" t="s">
        <v>15932</v>
      </c>
      <c r="N1176" t="s">
        <v>15933</v>
      </c>
      <c r="O1176" t="s">
        <v>15934</v>
      </c>
      <c r="P1176" t="s">
        <v>15935</v>
      </c>
      <c r="Q1176" t="s">
        <v>15936</v>
      </c>
      <c r="R1176" t="s">
        <v>15937</v>
      </c>
    </row>
    <row r="1177" spans="1:19" x14ac:dyDescent="0.25">
      <c r="A1177" t="s">
        <v>15938</v>
      </c>
      <c r="B1177" t="s">
        <v>6166</v>
      </c>
      <c r="C1177" t="s">
        <v>6167</v>
      </c>
      <c r="D1177" t="s">
        <v>6159</v>
      </c>
      <c r="E1177" t="s">
        <v>7266</v>
      </c>
      <c r="M1177" t="s">
        <v>15939</v>
      </c>
      <c r="R1177" t="s">
        <v>15940</v>
      </c>
    </row>
    <row r="1178" spans="1:19" x14ac:dyDescent="0.25">
      <c r="A1178" t="s">
        <v>15941</v>
      </c>
      <c r="B1178" t="s">
        <v>6168</v>
      </c>
      <c r="C1178" t="s">
        <v>6169</v>
      </c>
      <c r="D1178" t="s">
        <v>6159</v>
      </c>
      <c r="E1178" t="s">
        <v>7266</v>
      </c>
      <c r="M1178" t="s">
        <v>15942</v>
      </c>
      <c r="R1178" t="s">
        <v>15943</v>
      </c>
    </row>
    <row r="1179" spans="1:19" x14ac:dyDescent="0.25">
      <c r="A1179" t="s">
        <v>15944</v>
      </c>
      <c r="B1179" t="s">
        <v>6170</v>
      </c>
      <c r="C1179" t="s">
        <v>6171</v>
      </c>
      <c r="D1179" t="s">
        <v>6172</v>
      </c>
      <c r="E1179" t="s">
        <v>7266</v>
      </c>
      <c r="S1179" t="s">
        <v>15945</v>
      </c>
    </row>
    <row r="1180" spans="1:19" x14ac:dyDescent="0.25">
      <c r="A1180" t="s">
        <v>15946</v>
      </c>
      <c r="B1180" t="s">
        <v>6174</v>
      </c>
      <c r="C1180" t="s">
        <v>6171</v>
      </c>
      <c r="D1180" t="s">
        <v>6172</v>
      </c>
      <c r="E1180" t="s">
        <v>7266</v>
      </c>
      <c r="G1180" t="s">
        <v>15947</v>
      </c>
      <c r="H1180" t="s">
        <v>15948</v>
      </c>
      <c r="I1180" t="s">
        <v>15949</v>
      </c>
      <c r="J1180" t="s">
        <v>15950</v>
      </c>
      <c r="K1180" t="s">
        <v>15951</v>
      </c>
      <c r="L1180" t="s">
        <v>15952</v>
      </c>
      <c r="M1180" t="s">
        <v>15953</v>
      </c>
      <c r="N1180" t="s">
        <v>15954</v>
      </c>
      <c r="O1180" t="s">
        <v>15955</v>
      </c>
      <c r="P1180" t="s">
        <v>15956</v>
      </c>
      <c r="Q1180" t="s">
        <v>15957</v>
      </c>
      <c r="R1180" t="s">
        <v>15958</v>
      </c>
    </row>
    <row r="1181" spans="1:19" x14ac:dyDescent="0.25">
      <c r="A1181" t="s">
        <v>15959</v>
      </c>
      <c r="B1181" t="s">
        <v>6175</v>
      </c>
      <c r="C1181" t="s">
        <v>6176</v>
      </c>
      <c r="D1181" t="s">
        <v>6172</v>
      </c>
      <c r="E1181" t="s">
        <v>7266</v>
      </c>
      <c r="M1181" t="s">
        <v>15960</v>
      </c>
      <c r="R1181" t="s">
        <v>15961</v>
      </c>
    </row>
    <row r="1182" spans="1:19" x14ac:dyDescent="0.25">
      <c r="A1182" t="s">
        <v>15962</v>
      </c>
      <c r="B1182" t="s">
        <v>6177</v>
      </c>
      <c r="C1182" t="s">
        <v>6178</v>
      </c>
      <c r="D1182" t="s">
        <v>6172</v>
      </c>
      <c r="E1182" t="s">
        <v>7266</v>
      </c>
      <c r="G1182" t="s">
        <v>15963</v>
      </c>
      <c r="H1182" t="s">
        <v>15964</v>
      </c>
      <c r="I1182" t="s">
        <v>15965</v>
      </c>
      <c r="J1182" t="s">
        <v>15966</v>
      </c>
      <c r="K1182" t="s">
        <v>15967</v>
      </c>
      <c r="L1182" t="s">
        <v>15968</v>
      </c>
      <c r="M1182" t="s">
        <v>15969</v>
      </c>
      <c r="N1182" t="s">
        <v>15970</v>
      </c>
      <c r="O1182" t="s">
        <v>15971</v>
      </c>
      <c r="P1182" t="s">
        <v>15972</v>
      </c>
      <c r="Q1182" t="s">
        <v>15973</v>
      </c>
      <c r="R1182" t="s">
        <v>15974</v>
      </c>
    </row>
    <row r="1183" spans="1:19" x14ac:dyDescent="0.25">
      <c r="A1183" t="s">
        <v>15975</v>
      </c>
      <c r="B1183" t="s">
        <v>6179</v>
      </c>
      <c r="C1183" t="s">
        <v>6180</v>
      </c>
      <c r="D1183" t="s">
        <v>6172</v>
      </c>
      <c r="E1183" t="s">
        <v>7266</v>
      </c>
      <c r="M1183" t="s">
        <v>15976</v>
      </c>
      <c r="R1183" t="s">
        <v>15977</v>
      </c>
    </row>
    <row r="1184" spans="1:19" x14ac:dyDescent="0.25">
      <c r="A1184" t="s">
        <v>15978</v>
      </c>
      <c r="B1184" t="s">
        <v>6181</v>
      </c>
      <c r="C1184" t="s">
        <v>6182</v>
      </c>
      <c r="D1184" t="s">
        <v>6172</v>
      </c>
      <c r="E1184" t="s">
        <v>7266</v>
      </c>
      <c r="M1184" t="s">
        <v>15979</v>
      </c>
      <c r="R1184" t="s">
        <v>15980</v>
      </c>
    </row>
    <row r="1185" spans="1:19" x14ac:dyDescent="0.25">
      <c r="A1185" t="s">
        <v>15981</v>
      </c>
      <c r="B1185" t="s">
        <v>6183</v>
      </c>
      <c r="C1185" t="s">
        <v>6184</v>
      </c>
      <c r="D1185" t="s">
        <v>6185</v>
      </c>
      <c r="E1185" t="s">
        <v>7266</v>
      </c>
      <c r="S1185" t="s">
        <v>15982</v>
      </c>
    </row>
    <row r="1186" spans="1:19" x14ac:dyDescent="0.25">
      <c r="A1186" t="s">
        <v>15983</v>
      </c>
      <c r="B1186" t="s">
        <v>6187</v>
      </c>
      <c r="C1186" t="s">
        <v>6184</v>
      </c>
      <c r="D1186" t="s">
        <v>6185</v>
      </c>
      <c r="E1186" t="s">
        <v>7266</v>
      </c>
      <c r="G1186" t="s">
        <v>15984</v>
      </c>
      <c r="H1186" t="s">
        <v>15985</v>
      </c>
      <c r="I1186" t="s">
        <v>15986</v>
      </c>
      <c r="J1186" t="s">
        <v>15987</v>
      </c>
      <c r="K1186" t="s">
        <v>15988</v>
      </c>
      <c r="L1186" t="s">
        <v>15989</v>
      </c>
      <c r="M1186" t="s">
        <v>15990</v>
      </c>
      <c r="N1186" t="s">
        <v>15991</v>
      </c>
      <c r="O1186" t="s">
        <v>15992</v>
      </c>
      <c r="P1186" t="s">
        <v>15993</v>
      </c>
      <c r="Q1186" t="s">
        <v>15994</v>
      </c>
      <c r="R1186" t="s">
        <v>15995</v>
      </c>
    </row>
    <row r="1187" spans="1:19" x14ac:dyDescent="0.25">
      <c r="A1187" t="s">
        <v>15996</v>
      </c>
      <c r="B1187" t="s">
        <v>6188</v>
      </c>
      <c r="C1187" t="s">
        <v>6189</v>
      </c>
      <c r="D1187" t="s">
        <v>6185</v>
      </c>
      <c r="E1187" t="s">
        <v>7266</v>
      </c>
      <c r="M1187" t="s">
        <v>15997</v>
      </c>
      <c r="R1187" t="s">
        <v>15998</v>
      </c>
    </row>
    <row r="1188" spans="1:19" x14ac:dyDescent="0.25">
      <c r="A1188" t="s">
        <v>15999</v>
      </c>
      <c r="B1188" t="s">
        <v>6190</v>
      </c>
      <c r="C1188" t="s">
        <v>6191</v>
      </c>
      <c r="D1188" t="s">
        <v>6185</v>
      </c>
      <c r="E1188" t="s">
        <v>7266</v>
      </c>
      <c r="G1188" t="s">
        <v>16000</v>
      </c>
      <c r="H1188" t="s">
        <v>16001</v>
      </c>
      <c r="I1188" t="s">
        <v>16002</v>
      </c>
      <c r="J1188" t="s">
        <v>16003</v>
      </c>
      <c r="K1188" t="s">
        <v>16004</v>
      </c>
      <c r="L1188" t="s">
        <v>16005</v>
      </c>
      <c r="M1188" t="s">
        <v>16006</v>
      </c>
      <c r="N1188" t="s">
        <v>16007</v>
      </c>
      <c r="O1188" t="s">
        <v>16008</v>
      </c>
      <c r="P1188" t="s">
        <v>16009</v>
      </c>
      <c r="Q1188" t="s">
        <v>16010</v>
      </c>
      <c r="R1188" t="s">
        <v>16011</v>
      </c>
    </row>
    <row r="1189" spans="1:19" x14ac:dyDescent="0.25">
      <c r="A1189" t="s">
        <v>16012</v>
      </c>
      <c r="B1189" t="s">
        <v>6192</v>
      </c>
      <c r="C1189" t="s">
        <v>6193</v>
      </c>
      <c r="D1189" t="s">
        <v>6185</v>
      </c>
      <c r="E1189" t="s">
        <v>7266</v>
      </c>
      <c r="M1189" t="s">
        <v>16013</v>
      </c>
      <c r="R1189" t="s">
        <v>16014</v>
      </c>
    </row>
    <row r="1190" spans="1:19" x14ac:dyDescent="0.25">
      <c r="A1190" t="s">
        <v>16015</v>
      </c>
      <c r="B1190" t="s">
        <v>6194</v>
      </c>
      <c r="C1190" t="s">
        <v>6195</v>
      </c>
      <c r="D1190" t="s">
        <v>6185</v>
      </c>
      <c r="E1190" t="s">
        <v>7266</v>
      </c>
      <c r="M1190" t="s">
        <v>16016</v>
      </c>
      <c r="R1190" t="s">
        <v>16017</v>
      </c>
    </row>
    <row r="1191" spans="1:19" x14ac:dyDescent="0.25">
      <c r="A1191" t="s">
        <v>16018</v>
      </c>
      <c r="B1191" t="s">
        <v>6196</v>
      </c>
      <c r="C1191" t="s">
        <v>6197</v>
      </c>
      <c r="D1191" t="s">
        <v>6198</v>
      </c>
      <c r="E1191" t="s">
        <v>7266</v>
      </c>
      <c r="S1191" t="s">
        <v>16019</v>
      </c>
    </row>
    <row r="1192" spans="1:19" x14ac:dyDescent="0.25">
      <c r="A1192" t="s">
        <v>16020</v>
      </c>
      <c r="B1192" t="s">
        <v>6200</v>
      </c>
      <c r="C1192" t="s">
        <v>6197</v>
      </c>
      <c r="D1192" t="s">
        <v>6198</v>
      </c>
      <c r="E1192" t="s">
        <v>7266</v>
      </c>
      <c r="G1192" t="s">
        <v>16021</v>
      </c>
      <c r="H1192" t="s">
        <v>16022</v>
      </c>
      <c r="I1192" t="s">
        <v>16023</v>
      </c>
      <c r="J1192" t="s">
        <v>16024</v>
      </c>
      <c r="K1192" t="s">
        <v>16025</v>
      </c>
      <c r="L1192" t="s">
        <v>16026</v>
      </c>
      <c r="M1192" t="s">
        <v>16027</v>
      </c>
      <c r="N1192" t="s">
        <v>16028</v>
      </c>
      <c r="O1192" t="s">
        <v>16029</v>
      </c>
      <c r="P1192" t="s">
        <v>16030</v>
      </c>
      <c r="Q1192" t="s">
        <v>16031</v>
      </c>
      <c r="R1192" t="s">
        <v>16032</v>
      </c>
    </row>
    <row r="1193" spans="1:19" x14ac:dyDescent="0.25">
      <c r="A1193" t="s">
        <v>16033</v>
      </c>
      <c r="B1193" t="s">
        <v>6201</v>
      </c>
      <c r="C1193" t="s">
        <v>6202</v>
      </c>
      <c r="D1193" t="s">
        <v>6198</v>
      </c>
      <c r="E1193" t="s">
        <v>7266</v>
      </c>
      <c r="M1193" t="s">
        <v>16034</v>
      </c>
      <c r="R1193" t="s">
        <v>16035</v>
      </c>
    </row>
    <row r="1194" spans="1:19" x14ac:dyDescent="0.25">
      <c r="A1194" t="s">
        <v>16036</v>
      </c>
      <c r="B1194" t="s">
        <v>6203</v>
      </c>
      <c r="C1194" t="s">
        <v>6204</v>
      </c>
      <c r="D1194" t="s">
        <v>6198</v>
      </c>
      <c r="E1194" t="s">
        <v>7266</v>
      </c>
      <c r="G1194" t="s">
        <v>16037</v>
      </c>
      <c r="H1194" t="s">
        <v>16038</v>
      </c>
      <c r="I1194" t="s">
        <v>16039</v>
      </c>
      <c r="J1194" t="s">
        <v>16040</v>
      </c>
      <c r="K1194" t="s">
        <v>16041</v>
      </c>
      <c r="L1194" t="s">
        <v>16042</v>
      </c>
      <c r="M1194" t="s">
        <v>16043</v>
      </c>
      <c r="N1194" t="s">
        <v>16044</v>
      </c>
      <c r="O1194" t="s">
        <v>16045</v>
      </c>
      <c r="P1194" t="s">
        <v>16046</v>
      </c>
      <c r="Q1194" t="s">
        <v>16047</v>
      </c>
      <c r="R1194" t="s">
        <v>16048</v>
      </c>
    </row>
    <row r="1195" spans="1:19" x14ac:dyDescent="0.25">
      <c r="A1195" t="s">
        <v>16049</v>
      </c>
      <c r="B1195" t="s">
        <v>6205</v>
      </c>
      <c r="C1195" t="s">
        <v>6206</v>
      </c>
      <c r="D1195" t="s">
        <v>6198</v>
      </c>
      <c r="E1195" t="s">
        <v>7266</v>
      </c>
      <c r="M1195" t="s">
        <v>16050</v>
      </c>
      <c r="R1195" t="s">
        <v>16051</v>
      </c>
    </row>
    <row r="1196" spans="1:19" x14ac:dyDescent="0.25">
      <c r="A1196" t="s">
        <v>16052</v>
      </c>
      <c r="B1196" t="s">
        <v>6207</v>
      </c>
      <c r="C1196" t="s">
        <v>6208</v>
      </c>
      <c r="D1196" t="s">
        <v>6198</v>
      </c>
      <c r="E1196" t="s">
        <v>7266</v>
      </c>
      <c r="M1196" t="s">
        <v>16053</v>
      </c>
      <c r="R1196" t="s">
        <v>16054</v>
      </c>
    </row>
    <row r="1197" spans="1:19" x14ac:dyDescent="0.25">
      <c r="A1197" t="s">
        <v>16055</v>
      </c>
      <c r="B1197" t="s">
        <v>6209</v>
      </c>
      <c r="C1197" t="s">
        <v>6210</v>
      </c>
      <c r="D1197" t="s">
        <v>6211</v>
      </c>
      <c r="E1197" t="s">
        <v>7266</v>
      </c>
      <c r="S1197" t="s">
        <v>16056</v>
      </c>
    </row>
    <row r="1198" spans="1:19" x14ac:dyDescent="0.25">
      <c r="A1198" t="s">
        <v>16057</v>
      </c>
      <c r="B1198" t="s">
        <v>6213</v>
      </c>
      <c r="C1198" t="s">
        <v>6210</v>
      </c>
      <c r="D1198" t="s">
        <v>6211</v>
      </c>
      <c r="E1198" t="s">
        <v>7266</v>
      </c>
      <c r="G1198" t="s">
        <v>16058</v>
      </c>
      <c r="H1198" t="s">
        <v>16059</v>
      </c>
      <c r="I1198" t="s">
        <v>16060</v>
      </c>
      <c r="J1198" t="s">
        <v>16061</v>
      </c>
      <c r="K1198" t="s">
        <v>16062</v>
      </c>
      <c r="L1198" t="s">
        <v>16063</v>
      </c>
      <c r="M1198" t="s">
        <v>16064</v>
      </c>
      <c r="N1198" t="s">
        <v>16065</v>
      </c>
      <c r="O1198" t="s">
        <v>16066</v>
      </c>
      <c r="P1198" t="s">
        <v>16067</v>
      </c>
      <c r="Q1198" t="s">
        <v>16068</v>
      </c>
      <c r="R1198" t="s">
        <v>16069</v>
      </c>
    </row>
    <row r="1199" spans="1:19" x14ac:dyDescent="0.25">
      <c r="A1199" t="s">
        <v>16070</v>
      </c>
      <c r="B1199" t="s">
        <v>6214</v>
      </c>
      <c r="C1199" t="s">
        <v>6215</v>
      </c>
      <c r="D1199" t="s">
        <v>6211</v>
      </c>
      <c r="E1199" t="s">
        <v>7266</v>
      </c>
      <c r="M1199" t="s">
        <v>16071</v>
      </c>
      <c r="R1199" t="s">
        <v>16072</v>
      </c>
    </row>
    <row r="1200" spans="1:19" x14ac:dyDescent="0.25">
      <c r="A1200" t="s">
        <v>16073</v>
      </c>
      <c r="B1200" t="s">
        <v>6216</v>
      </c>
      <c r="C1200" t="s">
        <v>6217</v>
      </c>
      <c r="D1200" t="s">
        <v>6211</v>
      </c>
      <c r="E1200" t="s">
        <v>7266</v>
      </c>
      <c r="G1200" t="s">
        <v>16074</v>
      </c>
      <c r="H1200" t="s">
        <v>16075</v>
      </c>
      <c r="I1200" t="s">
        <v>16076</v>
      </c>
      <c r="J1200" t="s">
        <v>16077</v>
      </c>
      <c r="K1200" t="s">
        <v>16078</v>
      </c>
      <c r="L1200" t="s">
        <v>16079</v>
      </c>
      <c r="M1200" t="s">
        <v>16080</v>
      </c>
      <c r="N1200" t="s">
        <v>16081</v>
      </c>
      <c r="O1200" t="s">
        <v>16082</v>
      </c>
      <c r="P1200" t="s">
        <v>16083</v>
      </c>
      <c r="Q1200" t="s">
        <v>16084</v>
      </c>
      <c r="R1200" t="s">
        <v>16085</v>
      </c>
    </row>
    <row r="1201" spans="1:19" x14ac:dyDescent="0.25">
      <c r="A1201" t="s">
        <v>16086</v>
      </c>
      <c r="B1201" t="s">
        <v>6218</v>
      </c>
      <c r="C1201" t="s">
        <v>6219</v>
      </c>
      <c r="D1201" t="s">
        <v>6211</v>
      </c>
      <c r="E1201" t="s">
        <v>7266</v>
      </c>
      <c r="M1201" t="s">
        <v>16087</v>
      </c>
      <c r="R1201" t="s">
        <v>16088</v>
      </c>
    </row>
    <row r="1202" spans="1:19" x14ac:dyDescent="0.25">
      <c r="A1202" t="s">
        <v>16089</v>
      </c>
      <c r="B1202" t="s">
        <v>6220</v>
      </c>
      <c r="C1202" t="s">
        <v>6221</v>
      </c>
      <c r="D1202" t="s">
        <v>6211</v>
      </c>
      <c r="E1202" t="s">
        <v>7266</v>
      </c>
      <c r="M1202" t="s">
        <v>16090</v>
      </c>
      <c r="R1202" t="s">
        <v>16091</v>
      </c>
    </row>
    <row r="1203" spans="1:19" x14ac:dyDescent="0.25">
      <c r="A1203" t="s">
        <v>16092</v>
      </c>
      <c r="B1203" t="s">
        <v>6222</v>
      </c>
      <c r="C1203" t="s">
        <v>6223</v>
      </c>
      <c r="D1203" t="s">
        <v>6224</v>
      </c>
      <c r="E1203" t="s">
        <v>7266</v>
      </c>
      <c r="S1203" t="s">
        <v>16093</v>
      </c>
    </row>
    <row r="1204" spans="1:19" x14ac:dyDescent="0.25">
      <c r="A1204" t="s">
        <v>16094</v>
      </c>
      <c r="B1204" t="s">
        <v>6226</v>
      </c>
      <c r="C1204" t="s">
        <v>6223</v>
      </c>
      <c r="D1204" t="s">
        <v>6224</v>
      </c>
      <c r="E1204" t="s">
        <v>7266</v>
      </c>
      <c r="G1204" t="s">
        <v>16095</v>
      </c>
      <c r="H1204" t="s">
        <v>16096</v>
      </c>
      <c r="I1204" t="s">
        <v>16097</v>
      </c>
      <c r="J1204" t="s">
        <v>16098</v>
      </c>
      <c r="K1204" t="s">
        <v>16099</v>
      </c>
      <c r="L1204" t="s">
        <v>16100</v>
      </c>
      <c r="M1204" t="s">
        <v>16101</v>
      </c>
      <c r="N1204" t="s">
        <v>16102</v>
      </c>
      <c r="O1204" t="s">
        <v>16103</v>
      </c>
      <c r="P1204" t="s">
        <v>16104</v>
      </c>
      <c r="Q1204" t="s">
        <v>16105</v>
      </c>
      <c r="R1204" t="s">
        <v>16106</v>
      </c>
    </row>
    <row r="1205" spans="1:19" x14ac:dyDescent="0.25">
      <c r="A1205" t="s">
        <v>16107</v>
      </c>
      <c r="B1205" t="s">
        <v>6227</v>
      </c>
      <c r="C1205" t="s">
        <v>6228</v>
      </c>
      <c r="D1205" t="s">
        <v>6224</v>
      </c>
      <c r="E1205" t="s">
        <v>7266</v>
      </c>
      <c r="M1205" t="s">
        <v>16108</v>
      </c>
      <c r="R1205" t="s">
        <v>16109</v>
      </c>
    </row>
    <row r="1206" spans="1:19" x14ac:dyDescent="0.25">
      <c r="A1206" t="s">
        <v>16110</v>
      </c>
      <c r="B1206" t="s">
        <v>6229</v>
      </c>
      <c r="C1206" t="s">
        <v>6230</v>
      </c>
      <c r="D1206" t="s">
        <v>6224</v>
      </c>
      <c r="E1206" t="s">
        <v>7266</v>
      </c>
      <c r="G1206" t="s">
        <v>16111</v>
      </c>
      <c r="H1206" t="s">
        <v>16112</v>
      </c>
      <c r="I1206" t="s">
        <v>16113</v>
      </c>
      <c r="J1206" t="s">
        <v>16114</v>
      </c>
      <c r="K1206" t="s">
        <v>16115</v>
      </c>
      <c r="L1206" t="s">
        <v>16116</v>
      </c>
      <c r="M1206" t="s">
        <v>16117</v>
      </c>
      <c r="N1206" t="s">
        <v>16118</v>
      </c>
      <c r="O1206" t="s">
        <v>16119</v>
      </c>
      <c r="P1206" t="s">
        <v>16120</v>
      </c>
      <c r="Q1206" t="s">
        <v>16121</v>
      </c>
      <c r="R1206" t="s">
        <v>16122</v>
      </c>
    </row>
    <row r="1207" spans="1:19" x14ac:dyDescent="0.25">
      <c r="A1207" t="s">
        <v>16123</v>
      </c>
      <c r="B1207" t="s">
        <v>6231</v>
      </c>
      <c r="C1207" t="s">
        <v>6232</v>
      </c>
      <c r="D1207" t="s">
        <v>6224</v>
      </c>
      <c r="E1207" t="s">
        <v>7266</v>
      </c>
      <c r="M1207" t="s">
        <v>16124</v>
      </c>
      <c r="R1207" t="s">
        <v>16125</v>
      </c>
    </row>
    <row r="1208" spans="1:19" x14ac:dyDescent="0.25">
      <c r="A1208" t="s">
        <v>16126</v>
      </c>
      <c r="B1208" t="s">
        <v>6233</v>
      </c>
      <c r="C1208" t="s">
        <v>6234</v>
      </c>
      <c r="D1208" t="s">
        <v>6224</v>
      </c>
      <c r="E1208" t="s">
        <v>7266</v>
      </c>
      <c r="M1208" t="s">
        <v>16127</v>
      </c>
      <c r="R1208" t="s">
        <v>16128</v>
      </c>
    </row>
    <row r="1209" spans="1:19" x14ac:dyDescent="0.25">
      <c r="A1209" t="s">
        <v>16129</v>
      </c>
      <c r="B1209" t="s">
        <v>6235</v>
      </c>
      <c r="C1209" t="s">
        <v>6236</v>
      </c>
      <c r="D1209" t="s">
        <v>6237</v>
      </c>
      <c r="E1209" t="s">
        <v>7266</v>
      </c>
      <c r="S1209" t="s">
        <v>16130</v>
      </c>
    </row>
    <row r="1210" spans="1:19" x14ac:dyDescent="0.25">
      <c r="A1210" t="s">
        <v>16131</v>
      </c>
      <c r="B1210" t="s">
        <v>6239</v>
      </c>
      <c r="C1210" t="s">
        <v>6236</v>
      </c>
      <c r="D1210" t="s">
        <v>6237</v>
      </c>
      <c r="E1210" t="s">
        <v>7266</v>
      </c>
      <c r="G1210" t="s">
        <v>16132</v>
      </c>
      <c r="H1210" t="s">
        <v>16133</v>
      </c>
      <c r="I1210" t="s">
        <v>16134</v>
      </c>
      <c r="J1210" t="s">
        <v>16135</v>
      </c>
      <c r="K1210" t="s">
        <v>16136</v>
      </c>
      <c r="L1210" t="s">
        <v>16137</v>
      </c>
      <c r="M1210" t="s">
        <v>16138</v>
      </c>
      <c r="N1210" t="s">
        <v>16139</v>
      </c>
      <c r="O1210" t="s">
        <v>16140</v>
      </c>
      <c r="P1210" t="s">
        <v>16141</v>
      </c>
      <c r="Q1210" t="s">
        <v>16142</v>
      </c>
      <c r="R1210" t="s">
        <v>16143</v>
      </c>
    </row>
    <row r="1211" spans="1:19" x14ac:dyDescent="0.25">
      <c r="A1211" t="s">
        <v>16144</v>
      </c>
      <c r="B1211" t="s">
        <v>6240</v>
      </c>
      <c r="C1211" t="s">
        <v>6241</v>
      </c>
      <c r="D1211" t="s">
        <v>6237</v>
      </c>
      <c r="E1211" t="s">
        <v>7266</v>
      </c>
      <c r="M1211" t="s">
        <v>16145</v>
      </c>
      <c r="R1211" t="s">
        <v>16146</v>
      </c>
    </row>
    <row r="1212" spans="1:19" x14ac:dyDescent="0.25">
      <c r="A1212" t="s">
        <v>16147</v>
      </c>
      <c r="B1212" t="s">
        <v>6242</v>
      </c>
      <c r="C1212" t="s">
        <v>6243</v>
      </c>
      <c r="D1212" t="s">
        <v>6237</v>
      </c>
      <c r="E1212" t="s">
        <v>7266</v>
      </c>
      <c r="G1212" t="s">
        <v>16148</v>
      </c>
      <c r="H1212" t="s">
        <v>16149</v>
      </c>
      <c r="I1212" t="s">
        <v>16150</v>
      </c>
      <c r="J1212" t="s">
        <v>16151</v>
      </c>
      <c r="K1212" t="s">
        <v>16152</v>
      </c>
      <c r="L1212" t="s">
        <v>16153</v>
      </c>
      <c r="M1212" t="s">
        <v>16154</v>
      </c>
      <c r="N1212" t="s">
        <v>16155</v>
      </c>
      <c r="O1212" t="s">
        <v>16156</v>
      </c>
      <c r="P1212" t="s">
        <v>16157</v>
      </c>
      <c r="Q1212" t="s">
        <v>16158</v>
      </c>
      <c r="R1212" t="s">
        <v>16159</v>
      </c>
    </row>
    <row r="1213" spans="1:19" x14ac:dyDescent="0.25">
      <c r="A1213" t="s">
        <v>16160</v>
      </c>
      <c r="B1213" t="s">
        <v>6244</v>
      </c>
      <c r="C1213" t="s">
        <v>6245</v>
      </c>
      <c r="D1213" t="s">
        <v>6237</v>
      </c>
      <c r="E1213" t="s">
        <v>7266</v>
      </c>
      <c r="M1213" t="s">
        <v>16161</v>
      </c>
      <c r="R1213" t="s">
        <v>16162</v>
      </c>
    </row>
    <row r="1214" spans="1:19" x14ac:dyDescent="0.25">
      <c r="A1214" t="s">
        <v>16163</v>
      </c>
      <c r="B1214" t="s">
        <v>6246</v>
      </c>
      <c r="C1214" t="s">
        <v>6247</v>
      </c>
      <c r="D1214" t="s">
        <v>6237</v>
      </c>
      <c r="E1214" t="s">
        <v>7266</v>
      </c>
      <c r="M1214" t="s">
        <v>16164</v>
      </c>
      <c r="R1214" t="s">
        <v>16165</v>
      </c>
    </row>
    <row r="1215" spans="1:19" x14ac:dyDescent="0.25">
      <c r="A1215" t="s">
        <v>16166</v>
      </c>
      <c r="B1215" t="s">
        <v>6248</v>
      </c>
      <c r="C1215" t="s">
        <v>6249</v>
      </c>
      <c r="D1215" t="s">
        <v>6250</v>
      </c>
      <c r="E1215" t="s">
        <v>7266</v>
      </c>
      <c r="S1215" t="s">
        <v>16167</v>
      </c>
    </row>
    <row r="1216" spans="1:19" x14ac:dyDescent="0.25">
      <c r="A1216" t="s">
        <v>16168</v>
      </c>
      <c r="B1216" t="s">
        <v>6252</v>
      </c>
      <c r="C1216" t="s">
        <v>6249</v>
      </c>
      <c r="D1216" t="s">
        <v>6250</v>
      </c>
      <c r="E1216" t="s">
        <v>7266</v>
      </c>
      <c r="G1216" t="s">
        <v>16169</v>
      </c>
      <c r="H1216" t="s">
        <v>16170</v>
      </c>
      <c r="I1216" t="s">
        <v>16171</v>
      </c>
      <c r="J1216" t="s">
        <v>16172</v>
      </c>
      <c r="K1216" t="s">
        <v>16173</v>
      </c>
      <c r="L1216" t="s">
        <v>16174</v>
      </c>
      <c r="M1216" t="s">
        <v>16175</v>
      </c>
      <c r="N1216" t="s">
        <v>16176</v>
      </c>
      <c r="O1216" t="s">
        <v>16177</v>
      </c>
      <c r="P1216" t="s">
        <v>16178</v>
      </c>
      <c r="Q1216" t="s">
        <v>16179</v>
      </c>
      <c r="R1216" t="s">
        <v>16180</v>
      </c>
    </row>
    <row r="1217" spans="1:19" x14ac:dyDescent="0.25">
      <c r="A1217" t="s">
        <v>16181</v>
      </c>
      <c r="B1217" t="s">
        <v>6253</v>
      </c>
      <c r="C1217" t="s">
        <v>6254</v>
      </c>
      <c r="D1217" t="s">
        <v>6250</v>
      </c>
      <c r="E1217" t="s">
        <v>7266</v>
      </c>
      <c r="M1217" t="s">
        <v>16182</v>
      </c>
      <c r="R1217" t="s">
        <v>16183</v>
      </c>
    </row>
    <row r="1218" spans="1:19" x14ac:dyDescent="0.25">
      <c r="A1218" t="s">
        <v>16184</v>
      </c>
      <c r="B1218" t="s">
        <v>6255</v>
      </c>
      <c r="C1218" t="s">
        <v>6256</v>
      </c>
      <c r="D1218" t="s">
        <v>6250</v>
      </c>
      <c r="E1218" t="s">
        <v>7266</v>
      </c>
      <c r="G1218" t="s">
        <v>16185</v>
      </c>
      <c r="H1218" t="s">
        <v>16186</v>
      </c>
      <c r="I1218" t="s">
        <v>16187</v>
      </c>
      <c r="J1218" t="s">
        <v>16188</v>
      </c>
      <c r="K1218" t="s">
        <v>16189</v>
      </c>
      <c r="L1218" t="s">
        <v>16190</v>
      </c>
      <c r="M1218" t="s">
        <v>16191</v>
      </c>
      <c r="N1218" t="s">
        <v>16192</v>
      </c>
      <c r="O1218" t="s">
        <v>16193</v>
      </c>
      <c r="P1218" t="s">
        <v>16194</v>
      </c>
      <c r="Q1218" t="s">
        <v>16195</v>
      </c>
      <c r="R1218" t="s">
        <v>16196</v>
      </c>
    </row>
    <row r="1219" spans="1:19" x14ac:dyDescent="0.25">
      <c r="A1219" t="s">
        <v>16197</v>
      </c>
      <c r="B1219" t="s">
        <v>6257</v>
      </c>
      <c r="C1219" t="s">
        <v>6258</v>
      </c>
      <c r="D1219" t="s">
        <v>6250</v>
      </c>
      <c r="E1219" t="s">
        <v>7266</v>
      </c>
      <c r="M1219" t="s">
        <v>16198</v>
      </c>
      <c r="R1219" t="s">
        <v>16199</v>
      </c>
    </row>
    <row r="1220" spans="1:19" x14ac:dyDescent="0.25">
      <c r="A1220" t="s">
        <v>16200</v>
      </c>
      <c r="B1220" t="s">
        <v>6259</v>
      </c>
      <c r="C1220" t="s">
        <v>6260</v>
      </c>
      <c r="D1220" t="s">
        <v>6250</v>
      </c>
      <c r="E1220" t="s">
        <v>7266</v>
      </c>
      <c r="M1220" t="s">
        <v>16201</v>
      </c>
      <c r="R1220" t="s">
        <v>16202</v>
      </c>
    </row>
    <row r="1221" spans="1:19" x14ac:dyDescent="0.25">
      <c r="A1221" t="s">
        <v>16203</v>
      </c>
      <c r="B1221" t="s">
        <v>6261</v>
      </c>
      <c r="C1221" t="s">
        <v>6262</v>
      </c>
      <c r="D1221" t="s">
        <v>6263</v>
      </c>
      <c r="E1221" t="s">
        <v>7266</v>
      </c>
      <c r="S1221" t="s">
        <v>16204</v>
      </c>
    </row>
    <row r="1222" spans="1:19" x14ac:dyDescent="0.25">
      <c r="A1222" t="s">
        <v>16205</v>
      </c>
      <c r="B1222" t="s">
        <v>6265</v>
      </c>
      <c r="C1222" t="s">
        <v>6262</v>
      </c>
      <c r="D1222" t="s">
        <v>6263</v>
      </c>
      <c r="E1222" t="s">
        <v>7266</v>
      </c>
      <c r="G1222" t="s">
        <v>16206</v>
      </c>
      <c r="H1222" t="s">
        <v>16207</v>
      </c>
      <c r="I1222" t="s">
        <v>16208</v>
      </c>
      <c r="J1222" t="s">
        <v>16209</v>
      </c>
      <c r="K1222" t="s">
        <v>16210</v>
      </c>
      <c r="L1222" t="s">
        <v>16211</v>
      </c>
      <c r="M1222" t="s">
        <v>16212</v>
      </c>
      <c r="N1222" t="s">
        <v>16213</v>
      </c>
      <c r="O1222" t="s">
        <v>16214</v>
      </c>
      <c r="P1222" t="s">
        <v>16215</v>
      </c>
      <c r="Q1222" t="s">
        <v>16216</v>
      </c>
      <c r="R1222" t="s">
        <v>16217</v>
      </c>
    </row>
    <row r="1223" spans="1:19" x14ac:dyDescent="0.25">
      <c r="A1223" t="s">
        <v>16218</v>
      </c>
      <c r="B1223" t="s">
        <v>6266</v>
      </c>
      <c r="C1223" t="s">
        <v>6267</v>
      </c>
      <c r="D1223" t="s">
        <v>6263</v>
      </c>
      <c r="E1223" t="s">
        <v>7266</v>
      </c>
      <c r="M1223" t="s">
        <v>16219</v>
      </c>
      <c r="R1223" t="s">
        <v>16220</v>
      </c>
    </row>
    <row r="1224" spans="1:19" x14ac:dyDescent="0.25">
      <c r="A1224" t="s">
        <v>16221</v>
      </c>
      <c r="B1224" t="s">
        <v>6268</v>
      </c>
      <c r="C1224" t="s">
        <v>6269</v>
      </c>
      <c r="D1224" t="s">
        <v>6263</v>
      </c>
      <c r="E1224" t="s">
        <v>7266</v>
      </c>
      <c r="G1224" t="s">
        <v>16222</v>
      </c>
      <c r="H1224" t="s">
        <v>16223</v>
      </c>
      <c r="I1224" t="s">
        <v>16224</v>
      </c>
      <c r="J1224" t="s">
        <v>16225</v>
      </c>
      <c r="K1224" t="s">
        <v>16226</v>
      </c>
      <c r="L1224" t="s">
        <v>16227</v>
      </c>
      <c r="M1224" t="s">
        <v>16228</v>
      </c>
      <c r="N1224" t="s">
        <v>16229</v>
      </c>
      <c r="O1224" t="s">
        <v>16230</v>
      </c>
      <c r="P1224" t="s">
        <v>16231</v>
      </c>
      <c r="Q1224" t="s">
        <v>16232</v>
      </c>
      <c r="R1224" t="s">
        <v>16233</v>
      </c>
    </row>
    <row r="1225" spans="1:19" x14ac:dyDescent="0.25">
      <c r="A1225" t="s">
        <v>16234</v>
      </c>
      <c r="B1225" t="s">
        <v>6270</v>
      </c>
      <c r="C1225" t="s">
        <v>6271</v>
      </c>
      <c r="D1225" t="s">
        <v>6263</v>
      </c>
      <c r="E1225" t="s">
        <v>7266</v>
      </c>
      <c r="M1225" t="s">
        <v>16235</v>
      </c>
      <c r="R1225" t="s">
        <v>16236</v>
      </c>
    </row>
    <row r="1226" spans="1:19" x14ac:dyDescent="0.25">
      <c r="A1226" t="s">
        <v>16237</v>
      </c>
      <c r="B1226" t="s">
        <v>6272</v>
      </c>
      <c r="C1226" t="s">
        <v>6273</v>
      </c>
      <c r="D1226" t="s">
        <v>6263</v>
      </c>
      <c r="E1226" t="s">
        <v>7266</v>
      </c>
      <c r="M1226" t="s">
        <v>16238</v>
      </c>
      <c r="R1226" t="s">
        <v>16239</v>
      </c>
    </row>
    <row r="1227" spans="1:19" x14ac:dyDescent="0.25">
      <c r="A1227" t="s">
        <v>16240</v>
      </c>
      <c r="B1227" t="s">
        <v>6274</v>
      </c>
      <c r="C1227" t="s">
        <v>6275</v>
      </c>
      <c r="D1227" t="s">
        <v>6276</v>
      </c>
      <c r="E1227" t="s">
        <v>7266</v>
      </c>
      <c r="S1227" t="s">
        <v>16241</v>
      </c>
    </row>
    <row r="1228" spans="1:19" x14ac:dyDescent="0.25">
      <c r="A1228" t="s">
        <v>16242</v>
      </c>
      <c r="B1228" t="s">
        <v>6278</v>
      </c>
      <c r="C1228" t="s">
        <v>6275</v>
      </c>
      <c r="D1228" t="s">
        <v>6276</v>
      </c>
      <c r="E1228" t="s">
        <v>7266</v>
      </c>
      <c r="G1228" t="s">
        <v>16243</v>
      </c>
      <c r="H1228" t="s">
        <v>16244</v>
      </c>
      <c r="I1228" t="s">
        <v>16245</v>
      </c>
      <c r="J1228" t="s">
        <v>16246</v>
      </c>
      <c r="K1228" t="s">
        <v>16247</v>
      </c>
      <c r="L1228" t="s">
        <v>16248</v>
      </c>
      <c r="M1228" t="s">
        <v>16249</v>
      </c>
      <c r="N1228" t="s">
        <v>16250</v>
      </c>
      <c r="O1228" t="s">
        <v>16251</v>
      </c>
      <c r="P1228" t="s">
        <v>16252</v>
      </c>
      <c r="Q1228" t="s">
        <v>16253</v>
      </c>
      <c r="R1228" t="s">
        <v>16254</v>
      </c>
    </row>
    <row r="1229" spans="1:19" x14ac:dyDescent="0.25">
      <c r="A1229" t="s">
        <v>16255</v>
      </c>
      <c r="B1229" t="s">
        <v>6279</v>
      </c>
      <c r="C1229" t="s">
        <v>6280</v>
      </c>
      <c r="D1229" t="s">
        <v>6276</v>
      </c>
      <c r="E1229" t="s">
        <v>7266</v>
      </c>
      <c r="M1229" t="s">
        <v>16256</v>
      </c>
      <c r="R1229" t="s">
        <v>16257</v>
      </c>
    </row>
    <row r="1230" spans="1:19" x14ac:dyDescent="0.25">
      <c r="A1230" t="s">
        <v>16258</v>
      </c>
      <c r="B1230" t="s">
        <v>6281</v>
      </c>
      <c r="C1230" t="s">
        <v>6282</v>
      </c>
      <c r="D1230" t="s">
        <v>6276</v>
      </c>
      <c r="E1230" t="s">
        <v>7266</v>
      </c>
      <c r="G1230" t="s">
        <v>16259</v>
      </c>
      <c r="H1230" t="s">
        <v>16260</v>
      </c>
      <c r="I1230" t="s">
        <v>16261</v>
      </c>
      <c r="J1230" t="s">
        <v>16262</v>
      </c>
      <c r="K1230" t="s">
        <v>16263</v>
      </c>
      <c r="L1230" t="s">
        <v>16264</v>
      </c>
      <c r="M1230" t="s">
        <v>16265</v>
      </c>
      <c r="N1230" t="s">
        <v>16266</v>
      </c>
      <c r="O1230" t="s">
        <v>16267</v>
      </c>
      <c r="P1230" t="s">
        <v>16268</v>
      </c>
      <c r="Q1230" t="s">
        <v>16269</v>
      </c>
      <c r="R1230" t="s">
        <v>16270</v>
      </c>
    </row>
    <row r="1231" spans="1:19" x14ac:dyDescent="0.25">
      <c r="A1231" t="s">
        <v>16271</v>
      </c>
      <c r="B1231" t="s">
        <v>6283</v>
      </c>
      <c r="C1231" t="s">
        <v>6284</v>
      </c>
      <c r="D1231" t="s">
        <v>6276</v>
      </c>
      <c r="E1231" t="s">
        <v>7266</v>
      </c>
      <c r="M1231" t="s">
        <v>16272</v>
      </c>
      <c r="R1231" t="s">
        <v>16273</v>
      </c>
    </row>
    <row r="1232" spans="1:19" x14ac:dyDescent="0.25">
      <c r="A1232" t="s">
        <v>16274</v>
      </c>
      <c r="B1232" t="s">
        <v>6285</v>
      </c>
      <c r="C1232" t="s">
        <v>6286</v>
      </c>
      <c r="D1232" t="s">
        <v>6276</v>
      </c>
      <c r="E1232" t="s">
        <v>7266</v>
      </c>
      <c r="M1232" t="s">
        <v>16275</v>
      </c>
      <c r="R1232" t="s">
        <v>16276</v>
      </c>
    </row>
    <row r="1233" spans="1:19" x14ac:dyDescent="0.25">
      <c r="A1233" t="s">
        <v>16277</v>
      </c>
      <c r="B1233" t="s">
        <v>6287</v>
      </c>
      <c r="C1233" t="s">
        <v>6288</v>
      </c>
      <c r="D1233" t="s">
        <v>6289</v>
      </c>
      <c r="E1233" t="s">
        <v>7266</v>
      </c>
      <c r="S1233" t="s">
        <v>16278</v>
      </c>
    </row>
    <row r="1234" spans="1:19" x14ac:dyDescent="0.25">
      <c r="A1234" t="s">
        <v>16279</v>
      </c>
      <c r="B1234" t="s">
        <v>6291</v>
      </c>
      <c r="C1234" t="s">
        <v>6288</v>
      </c>
      <c r="D1234" t="s">
        <v>6289</v>
      </c>
      <c r="E1234" t="s">
        <v>7266</v>
      </c>
      <c r="G1234" t="s">
        <v>16280</v>
      </c>
      <c r="H1234" t="s">
        <v>16281</v>
      </c>
      <c r="I1234" t="s">
        <v>16282</v>
      </c>
      <c r="J1234" t="s">
        <v>16283</v>
      </c>
      <c r="K1234" t="s">
        <v>16284</v>
      </c>
      <c r="L1234" t="s">
        <v>16285</v>
      </c>
      <c r="M1234" t="s">
        <v>16286</v>
      </c>
      <c r="N1234" t="s">
        <v>16287</v>
      </c>
      <c r="O1234" t="s">
        <v>16288</v>
      </c>
      <c r="P1234" t="s">
        <v>16289</v>
      </c>
      <c r="Q1234" t="s">
        <v>16290</v>
      </c>
      <c r="R1234" t="s">
        <v>16291</v>
      </c>
    </row>
    <row r="1235" spans="1:19" x14ac:dyDescent="0.25">
      <c r="A1235" t="s">
        <v>16292</v>
      </c>
      <c r="B1235" t="s">
        <v>6292</v>
      </c>
      <c r="C1235" t="s">
        <v>6293</v>
      </c>
      <c r="D1235" t="s">
        <v>6289</v>
      </c>
      <c r="E1235" t="s">
        <v>7266</v>
      </c>
      <c r="M1235" t="s">
        <v>16293</v>
      </c>
      <c r="R1235" t="s">
        <v>16294</v>
      </c>
    </row>
    <row r="1236" spans="1:19" x14ac:dyDescent="0.25">
      <c r="A1236" t="s">
        <v>16295</v>
      </c>
      <c r="B1236" t="s">
        <v>6294</v>
      </c>
      <c r="C1236" t="s">
        <v>6295</v>
      </c>
      <c r="D1236" t="s">
        <v>6289</v>
      </c>
      <c r="E1236" t="s">
        <v>7266</v>
      </c>
      <c r="G1236" t="s">
        <v>16296</v>
      </c>
      <c r="H1236" t="s">
        <v>16297</v>
      </c>
      <c r="I1236" t="s">
        <v>16298</v>
      </c>
      <c r="J1236" t="s">
        <v>16299</v>
      </c>
      <c r="K1236" t="s">
        <v>16300</v>
      </c>
      <c r="L1236" t="s">
        <v>16301</v>
      </c>
      <c r="M1236" t="s">
        <v>16302</v>
      </c>
      <c r="N1236" t="s">
        <v>16303</v>
      </c>
      <c r="O1236" t="s">
        <v>16304</v>
      </c>
      <c r="P1236" t="s">
        <v>16305</v>
      </c>
      <c r="Q1236" t="s">
        <v>16306</v>
      </c>
      <c r="R1236" t="s">
        <v>16307</v>
      </c>
    </row>
    <row r="1237" spans="1:19" x14ac:dyDescent="0.25">
      <c r="A1237" t="s">
        <v>16308</v>
      </c>
      <c r="B1237" t="s">
        <v>6296</v>
      </c>
      <c r="C1237" t="s">
        <v>6297</v>
      </c>
      <c r="D1237" t="s">
        <v>6289</v>
      </c>
      <c r="E1237" t="s">
        <v>7266</v>
      </c>
      <c r="M1237" t="s">
        <v>16309</v>
      </c>
      <c r="R1237" t="s">
        <v>16310</v>
      </c>
    </row>
    <row r="1238" spans="1:19" x14ac:dyDescent="0.25">
      <c r="A1238" t="s">
        <v>16311</v>
      </c>
      <c r="B1238" t="s">
        <v>6298</v>
      </c>
      <c r="C1238" t="s">
        <v>6299</v>
      </c>
      <c r="D1238" t="s">
        <v>6289</v>
      </c>
      <c r="E1238" t="s">
        <v>7266</v>
      </c>
      <c r="M1238" t="s">
        <v>16312</v>
      </c>
      <c r="R1238" t="s">
        <v>16313</v>
      </c>
    </row>
    <row r="1239" spans="1:19" x14ac:dyDescent="0.25">
      <c r="A1239" t="s">
        <v>16314</v>
      </c>
      <c r="B1239" t="s">
        <v>6300</v>
      </c>
      <c r="C1239" t="s">
        <v>6301</v>
      </c>
      <c r="D1239" t="s">
        <v>6302</v>
      </c>
      <c r="E1239" t="s">
        <v>7266</v>
      </c>
      <c r="S1239" t="s">
        <v>16315</v>
      </c>
    </row>
    <row r="1240" spans="1:19" x14ac:dyDescent="0.25">
      <c r="A1240" t="s">
        <v>16316</v>
      </c>
      <c r="B1240" t="s">
        <v>6304</v>
      </c>
      <c r="C1240" t="s">
        <v>6301</v>
      </c>
      <c r="D1240" t="s">
        <v>6302</v>
      </c>
      <c r="E1240" t="s">
        <v>7266</v>
      </c>
      <c r="G1240" t="s">
        <v>16317</v>
      </c>
      <c r="H1240" t="s">
        <v>16318</v>
      </c>
      <c r="I1240" t="s">
        <v>16319</v>
      </c>
      <c r="J1240" t="s">
        <v>16320</v>
      </c>
      <c r="K1240" t="s">
        <v>16321</v>
      </c>
      <c r="L1240" t="s">
        <v>16322</v>
      </c>
      <c r="M1240" t="s">
        <v>16323</v>
      </c>
      <c r="N1240" t="s">
        <v>16324</v>
      </c>
      <c r="O1240" t="s">
        <v>16325</v>
      </c>
      <c r="P1240" t="s">
        <v>16326</v>
      </c>
      <c r="Q1240" t="s">
        <v>16327</v>
      </c>
      <c r="R1240" t="s">
        <v>16328</v>
      </c>
    </row>
    <row r="1241" spans="1:19" x14ac:dyDescent="0.25">
      <c r="A1241" t="s">
        <v>16329</v>
      </c>
      <c r="B1241" t="s">
        <v>6305</v>
      </c>
      <c r="C1241" t="s">
        <v>6306</v>
      </c>
      <c r="D1241" t="s">
        <v>6302</v>
      </c>
      <c r="E1241" t="s">
        <v>7266</v>
      </c>
      <c r="M1241" t="s">
        <v>16330</v>
      </c>
      <c r="R1241" t="s">
        <v>16331</v>
      </c>
    </row>
    <row r="1242" spans="1:19" x14ac:dyDescent="0.25">
      <c r="A1242" t="s">
        <v>16332</v>
      </c>
      <c r="B1242" t="s">
        <v>6307</v>
      </c>
      <c r="C1242" t="s">
        <v>6308</v>
      </c>
      <c r="D1242" t="s">
        <v>6302</v>
      </c>
      <c r="E1242" t="s">
        <v>7266</v>
      </c>
      <c r="G1242" t="s">
        <v>16333</v>
      </c>
      <c r="H1242" t="s">
        <v>16334</v>
      </c>
      <c r="I1242" t="s">
        <v>16335</v>
      </c>
      <c r="J1242" t="s">
        <v>16336</v>
      </c>
      <c r="K1242" t="s">
        <v>16337</v>
      </c>
      <c r="L1242" t="s">
        <v>16338</v>
      </c>
      <c r="M1242" t="s">
        <v>16339</v>
      </c>
      <c r="N1242" t="s">
        <v>16340</v>
      </c>
      <c r="O1242" t="s">
        <v>16341</v>
      </c>
      <c r="P1242" t="s">
        <v>16342</v>
      </c>
      <c r="Q1242" t="s">
        <v>16343</v>
      </c>
      <c r="R1242" t="s">
        <v>16344</v>
      </c>
    </row>
    <row r="1243" spans="1:19" x14ac:dyDescent="0.25">
      <c r="A1243" t="s">
        <v>16345</v>
      </c>
      <c r="B1243" t="s">
        <v>6309</v>
      </c>
      <c r="C1243" t="s">
        <v>6310</v>
      </c>
      <c r="D1243" t="s">
        <v>6302</v>
      </c>
      <c r="E1243" t="s">
        <v>7266</v>
      </c>
      <c r="M1243" t="s">
        <v>16346</v>
      </c>
      <c r="R1243" t="s">
        <v>16347</v>
      </c>
    </row>
    <row r="1244" spans="1:19" x14ac:dyDescent="0.25">
      <c r="A1244" t="s">
        <v>16348</v>
      </c>
      <c r="B1244" t="s">
        <v>6311</v>
      </c>
      <c r="C1244" t="s">
        <v>6312</v>
      </c>
      <c r="D1244" t="s">
        <v>6302</v>
      </c>
      <c r="E1244" t="s">
        <v>7266</v>
      </c>
      <c r="M1244" t="s">
        <v>16349</v>
      </c>
      <c r="R1244" t="s">
        <v>16350</v>
      </c>
    </row>
    <row r="1245" spans="1:19" x14ac:dyDescent="0.25">
      <c r="A1245" t="s">
        <v>16351</v>
      </c>
      <c r="B1245" t="s">
        <v>6313</v>
      </c>
      <c r="C1245" t="s">
        <v>6314</v>
      </c>
      <c r="D1245" t="s">
        <v>6315</v>
      </c>
      <c r="E1245" t="s">
        <v>7266</v>
      </c>
      <c r="S1245" t="s">
        <v>16352</v>
      </c>
    </row>
    <row r="1246" spans="1:19" x14ac:dyDescent="0.25">
      <c r="A1246" t="s">
        <v>16353</v>
      </c>
      <c r="B1246" t="s">
        <v>6317</v>
      </c>
      <c r="C1246" t="s">
        <v>6314</v>
      </c>
      <c r="D1246" t="s">
        <v>6315</v>
      </c>
      <c r="E1246" t="s">
        <v>7266</v>
      </c>
      <c r="G1246" t="s">
        <v>16354</v>
      </c>
      <c r="H1246" t="s">
        <v>16355</v>
      </c>
      <c r="I1246" t="s">
        <v>16356</v>
      </c>
      <c r="J1246" t="s">
        <v>16357</v>
      </c>
      <c r="K1246" t="s">
        <v>16358</v>
      </c>
      <c r="L1246" t="s">
        <v>16359</v>
      </c>
      <c r="M1246" t="s">
        <v>16360</v>
      </c>
      <c r="N1246" t="s">
        <v>16361</v>
      </c>
      <c r="O1246" t="s">
        <v>16362</v>
      </c>
      <c r="P1246" t="s">
        <v>16363</v>
      </c>
      <c r="Q1246" t="s">
        <v>16364</v>
      </c>
      <c r="R1246" t="s">
        <v>16365</v>
      </c>
    </row>
    <row r="1247" spans="1:19" x14ac:dyDescent="0.25">
      <c r="A1247" t="s">
        <v>16366</v>
      </c>
      <c r="B1247" t="s">
        <v>6318</v>
      </c>
      <c r="C1247" t="s">
        <v>6319</v>
      </c>
      <c r="D1247" t="s">
        <v>6315</v>
      </c>
      <c r="E1247" t="s">
        <v>7266</v>
      </c>
      <c r="M1247" t="s">
        <v>16367</v>
      </c>
      <c r="R1247" t="s">
        <v>16368</v>
      </c>
    </row>
    <row r="1248" spans="1:19" x14ac:dyDescent="0.25">
      <c r="A1248" t="s">
        <v>16369</v>
      </c>
      <c r="B1248" t="s">
        <v>6320</v>
      </c>
      <c r="C1248" t="s">
        <v>6321</v>
      </c>
      <c r="D1248" t="s">
        <v>6315</v>
      </c>
      <c r="E1248" t="s">
        <v>7266</v>
      </c>
      <c r="G1248" t="s">
        <v>16370</v>
      </c>
      <c r="H1248" t="s">
        <v>16371</v>
      </c>
      <c r="I1248" t="s">
        <v>16372</v>
      </c>
      <c r="J1248" t="s">
        <v>16373</v>
      </c>
      <c r="K1248" t="s">
        <v>16374</v>
      </c>
      <c r="L1248" t="s">
        <v>16375</v>
      </c>
      <c r="M1248" t="s">
        <v>16376</v>
      </c>
      <c r="N1248" t="s">
        <v>16377</v>
      </c>
      <c r="O1248" t="s">
        <v>16378</v>
      </c>
      <c r="P1248" t="s">
        <v>16379</v>
      </c>
      <c r="Q1248" t="s">
        <v>16380</v>
      </c>
      <c r="R1248" t="s">
        <v>16381</v>
      </c>
    </row>
    <row r="1249" spans="1:19" x14ac:dyDescent="0.25">
      <c r="A1249" t="s">
        <v>16382</v>
      </c>
      <c r="B1249" t="s">
        <v>6322</v>
      </c>
      <c r="C1249" t="s">
        <v>6323</v>
      </c>
      <c r="D1249" t="s">
        <v>6315</v>
      </c>
      <c r="E1249" t="s">
        <v>7266</v>
      </c>
      <c r="M1249" t="s">
        <v>16383</v>
      </c>
      <c r="R1249" t="s">
        <v>16384</v>
      </c>
    </row>
    <row r="1250" spans="1:19" x14ac:dyDescent="0.25">
      <c r="A1250" t="s">
        <v>16385</v>
      </c>
      <c r="B1250" t="s">
        <v>6324</v>
      </c>
      <c r="C1250" t="s">
        <v>6325</v>
      </c>
      <c r="D1250" t="s">
        <v>6315</v>
      </c>
      <c r="E1250" t="s">
        <v>7266</v>
      </c>
      <c r="M1250" t="s">
        <v>16386</v>
      </c>
      <c r="R1250" t="s">
        <v>16387</v>
      </c>
    </row>
    <row r="1251" spans="1:19" x14ac:dyDescent="0.25">
      <c r="A1251" t="s">
        <v>16388</v>
      </c>
      <c r="B1251" t="s">
        <v>6326</v>
      </c>
      <c r="C1251" t="s">
        <v>6327</v>
      </c>
      <c r="D1251" t="s">
        <v>6328</v>
      </c>
      <c r="E1251" t="s">
        <v>7266</v>
      </c>
      <c r="S1251" t="s">
        <v>16389</v>
      </c>
    </row>
    <row r="1252" spans="1:19" x14ac:dyDescent="0.25">
      <c r="A1252" t="s">
        <v>16390</v>
      </c>
      <c r="B1252" t="s">
        <v>6330</v>
      </c>
      <c r="C1252" t="s">
        <v>6327</v>
      </c>
      <c r="D1252" t="s">
        <v>6328</v>
      </c>
      <c r="E1252" t="s">
        <v>7266</v>
      </c>
      <c r="G1252" t="s">
        <v>16391</v>
      </c>
      <c r="H1252" t="s">
        <v>16392</v>
      </c>
      <c r="I1252" t="s">
        <v>16393</v>
      </c>
      <c r="J1252" t="s">
        <v>16394</v>
      </c>
      <c r="K1252" t="s">
        <v>16395</v>
      </c>
      <c r="L1252" t="s">
        <v>16396</v>
      </c>
      <c r="M1252" t="s">
        <v>16397</v>
      </c>
      <c r="N1252" t="s">
        <v>16398</v>
      </c>
      <c r="O1252" t="s">
        <v>16399</v>
      </c>
      <c r="P1252" t="s">
        <v>16400</v>
      </c>
      <c r="Q1252" t="s">
        <v>16401</v>
      </c>
      <c r="R1252" t="s">
        <v>16402</v>
      </c>
    </row>
    <row r="1253" spans="1:19" x14ac:dyDescent="0.25">
      <c r="A1253" t="s">
        <v>16403</v>
      </c>
      <c r="B1253" t="s">
        <v>6331</v>
      </c>
      <c r="C1253" t="s">
        <v>6332</v>
      </c>
      <c r="D1253" t="s">
        <v>6328</v>
      </c>
      <c r="E1253" t="s">
        <v>7266</v>
      </c>
      <c r="M1253" t="s">
        <v>16404</v>
      </c>
      <c r="R1253" t="s">
        <v>16405</v>
      </c>
    </row>
    <row r="1254" spans="1:19" x14ac:dyDescent="0.25">
      <c r="A1254" t="s">
        <v>16406</v>
      </c>
      <c r="B1254" t="s">
        <v>6333</v>
      </c>
      <c r="C1254" t="s">
        <v>6334</v>
      </c>
      <c r="D1254" t="s">
        <v>6328</v>
      </c>
      <c r="E1254" t="s">
        <v>7266</v>
      </c>
      <c r="G1254" t="s">
        <v>16407</v>
      </c>
      <c r="H1254" t="s">
        <v>16408</v>
      </c>
      <c r="I1254" t="s">
        <v>16409</v>
      </c>
      <c r="J1254" t="s">
        <v>16410</v>
      </c>
      <c r="K1254" t="s">
        <v>16411</v>
      </c>
      <c r="L1254" t="s">
        <v>16412</v>
      </c>
      <c r="M1254" t="s">
        <v>16413</v>
      </c>
      <c r="N1254" t="s">
        <v>16414</v>
      </c>
      <c r="O1254" t="s">
        <v>16415</v>
      </c>
      <c r="P1254" t="s">
        <v>16416</v>
      </c>
      <c r="Q1254" t="s">
        <v>16417</v>
      </c>
      <c r="R1254" t="s">
        <v>16418</v>
      </c>
    </row>
    <row r="1255" spans="1:19" x14ac:dyDescent="0.25">
      <c r="A1255" t="s">
        <v>16419</v>
      </c>
      <c r="B1255" t="s">
        <v>6335</v>
      </c>
      <c r="C1255" t="s">
        <v>6336</v>
      </c>
      <c r="D1255" t="s">
        <v>6328</v>
      </c>
      <c r="E1255" t="s">
        <v>7266</v>
      </c>
      <c r="M1255" t="s">
        <v>16420</v>
      </c>
      <c r="R1255" t="s">
        <v>16421</v>
      </c>
    </row>
    <row r="1256" spans="1:19" x14ac:dyDescent="0.25">
      <c r="A1256" t="s">
        <v>16422</v>
      </c>
      <c r="B1256" t="s">
        <v>6337</v>
      </c>
      <c r="C1256" t="s">
        <v>6338</v>
      </c>
      <c r="D1256" t="s">
        <v>6328</v>
      </c>
      <c r="E1256" t="s">
        <v>7266</v>
      </c>
      <c r="M1256" t="s">
        <v>16423</v>
      </c>
      <c r="R1256" t="s">
        <v>16424</v>
      </c>
    </row>
    <row r="1257" spans="1:19" x14ac:dyDescent="0.25">
      <c r="A1257" t="s">
        <v>16425</v>
      </c>
      <c r="B1257" t="s">
        <v>6339</v>
      </c>
      <c r="C1257" t="s">
        <v>6340</v>
      </c>
      <c r="D1257" t="s">
        <v>6341</v>
      </c>
      <c r="E1257" t="s">
        <v>7266</v>
      </c>
      <c r="S1257" t="s">
        <v>16426</v>
      </c>
    </row>
    <row r="1258" spans="1:19" x14ac:dyDescent="0.25">
      <c r="A1258" t="s">
        <v>16427</v>
      </c>
      <c r="B1258" t="s">
        <v>6343</v>
      </c>
      <c r="C1258" t="s">
        <v>6340</v>
      </c>
      <c r="D1258" t="s">
        <v>6341</v>
      </c>
      <c r="E1258" t="s">
        <v>7266</v>
      </c>
      <c r="G1258" t="s">
        <v>16428</v>
      </c>
      <c r="H1258" t="s">
        <v>16429</v>
      </c>
      <c r="I1258" t="s">
        <v>16430</v>
      </c>
      <c r="J1258" t="s">
        <v>16431</v>
      </c>
      <c r="K1258" t="s">
        <v>16432</v>
      </c>
      <c r="L1258" t="s">
        <v>16433</v>
      </c>
      <c r="M1258" t="s">
        <v>16434</v>
      </c>
      <c r="N1258" t="s">
        <v>16435</v>
      </c>
      <c r="O1258" t="s">
        <v>16436</v>
      </c>
      <c r="P1258" t="s">
        <v>16437</v>
      </c>
      <c r="Q1258" t="s">
        <v>16438</v>
      </c>
      <c r="R1258" t="s">
        <v>16439</v>
      </c>
    </row>
    <row r="1259" spans="1:19" x14ac:dyDescent="0.25">
      <c r="A1259" t="s">
        <v>16440</v>
      </c>
      <c r="B1259" t="s">
        <v>6344</v>
      </c>
      <c r="C1259" t="s">
        <v>6345</v>
      </c>
      <c r="D1259" t="s">
        <v>6341</v>
      </c>
      <c r="E1259" t="s">
        <v>7266</v>
      </c>
      <c r="M1259" t="s">
        <v>16441</v>
      </c>
      <c r="R1259" t="s">
        <v>16442</v>
      </c>
    </row>
    <row r="1260" spans="1:19" x14ac:dyDescent="0.25">
      <c r="A1260" t="s">
        <v>16443</v>
      </c>
      <c r="B1260" t="s">
        <v>6346</v>
      </c>
      <c r="C1260" t="s">
        <v>6347</v>
      </c>
      <c r="D1260" t="s">
        <v>6341</v>
      </c>
      <c r="E1260" t="s">
        <v>7266</v>
      </c>
      <c r="G1260" t="s">
        <v>16444</v>
      </c>
      <c r="H1260" t="s">
        <v>16445</v>
      </c>
      <c r="I1260" t="s">
        <v>16446</v>
      </c>
      <c r="J1260" t="s">
        <v>16447</v>
      </c>
      <c r="K1260" t="s">
        <v>16448</v>
      </c>
      <c r="L1260" t="s">
        <v>16449</v>
      </c>
      <c r="M1260" t="s">
        <v>16450</v>
      </c>
      <c r="N1260" t="s">
        <v>16451</v>
      </c>
      <c r="O1260" t="s">
        <v>16452</v>
      </c>
      <c r="P1260" t="s">
        <v>16453</v>
      </c>
      <c r="Q1260" t="s">
        <v>16454</v>
      </c>
      <c r="R1260" t="s">
        <v>16455</v>
      </c>
    </row>
    <row r="1261" spans="1:19" x14ac:dyDescent="0.25">
      <c r="A1261" t="s">
        <v>16456</v>
      </c>
      <c r="B1261" t="s">
        <v>6348</v>
      </c>
      <c r="C1261" t="s">
        <v>6349</v>
      </c>
      <c r="D1261" t="s">
        <v>6341</v>
      </c>
      <c r="E1261" t="s">
        <v>7266</v>
      </c>
      <c r="M1261" t="s">
        <v>16457</v>
      </c>
      <c r="R1261" t="s">
        <v>16458</v>
      </c>
    </row>
    <row r="1262" spans="1:19" x14ac:dyDescent="0.25">
      <c r="A1262" t="s">
        <v>16459</v>
      </c>
      <c r="B1262" t="s">
        <v>6350</v>
      </c>
      <c r="C1262" t="s">
        <v>6351</v>
      </c>
      <c r="D1262" t="s">
        <v>6341</v>
      </c>
      <c r="E1262" t="s">
        <v>7266</v>
      </c>
      <c r="M1262" t="s">
        <v>16460</v>
      </c>
      <c r="R1262" t="s">
        <v>16461</v>
      </c>
    </row>
    <row r="1263" spans="1:19" x14ac:dyDescent="0.25">
      <c r="A1263" t="s">
        <v>16462</v>
      </c>
      <c r="B1263" t="s">
        <v>6352</v>
      </c>
      <c r="C1263" t="s">
        <v>6353</v>
      </c>
      <c r="D1263" t="s">
        <v>6354</v>
      </c>
      <c r="E1263" t="s">
        <v>7266</v>
      </c>
      <c r="S1263" t="s">
        <v>16463</v>
      </c>
    </row>
    <row r="1264" spans="1:19" x14ac:dyDescent="0.25">
      <c r="A1264" t="s">
        <v>16464</v>
      </c>
      <c r="B1264" t="s">
        <v>6356</v>
      </c>
      <c r="C1264" t="s">
        <v>6353</v>
      </c>
      <c r="D1264" t="s">
        <v>6354</v>
      </c>
      <c r="E1264" t="s">
        <v>7266</v>
      </c>
      <c r="G1264" t="s">
        <v>16465</v>
      </c>
      <c r="H1264" t="s">
        <v>16466</v>
      </c>
      <c r="I1264" t="s">
        <v>16467</v>
      </c>
      <c r="J1264" t="s">
        <v>16468</v>
      </c>
      <c r="K1264" t="s">
        <v>16469</v>
      </c>
      <c r="L1264" t="s">
        <v>16470</v>
      </c>
      <c r="M1264" t="s">
        <v>16471</v>
      </c>
      <c r="N1264" t="s">
        <v>16472</v>
      </c>
      <c r="O1264" t="s">
        <v>16473</v>
      </c>
      <c r="P1264" t="s">
        <v>16474</v>
      </c>
      <c r="Q1264" t="s">
        <v>16475</v>
      </c>
      <c r="R1264" t="s">
        <v>16476</v>
      </c>
    </row>
    <row r="1265" spans="1:19" x14ac:dyDescent="0.25">
      <c r="A1265" t="s">
        <v>16477</v>
      </c>
      <c r="B1265" t="s">
        <v>6357</v>
      </c>
      <c r="C1265" t="s">
        <v>6358</v>
      </c>
      <c r="D1265" t="s">
        <v>6354</v>
      </c>
      <c r="E1265" t="s">
        <v>7266</v>
      </c>
      <c r="M1265" t="s">
        <v>16478</v>
      </c>
      <c r="R1265" t="s">
        <v>16479</v>
      </c>
    </row>
    <row r="1266" spans="1:19" x14ac:dyDescent="0.25">
      <c r="A1266" t="s">
        <v>16480</v>
      </c>
      <c r="B1266" t="s">
        <v>6359</v>
      </c>
      <c r="C1266" t="s">
        <v>6360</v>
      </c>
      <c r="D1266" t="s">
        <v>6354</v>
      </c>
      <c r="E1266" t="s">
        <v>7266</v>
      </c>
      <c r="G1266" t="s">
        <v>16481</v>
      </c>
      <c r="H1266" t="s">
        <v>16482</v>
      </c>
      <c r="I1266" t="s">
        <v>16483</v>
      </c>
      <c r="J1266" t="s">
        <v>16484</v>
      </c>
      <c r="K1266" t="s">
        <v>16485</v>
      </c>
      <c r="L1266" t="s">
        <v>16486</v>
      </c>
      <c r="M1266" t="s">
        <v>16487</v>
      </c>
      <c r="N1266" t="s">
        <v>16488</v>
      </c>
      <c r="O1266" t="s">
        <v>16489</v>
      </c>
      <c r="P1266" t="s">
        <v>16490</v>
      </c>
      <c r="Q1266" t="s">
        <v>16491</v>
      </c>
      <c r="R1266" t="s">
        <v>16492</v>
      </c>
    </row>
    <row r="1267" spans="1:19" x14ac:dyDescent="0.25">
      <c r="A1267" t="s">
        <v>16493</v>
      </c>
      <c r="B1267" t="s">
        <v>6361</v>
      </c>
      <c r="C1267" t="s">
        <v>6362</v>
      </c>
      <c r="D1267" t="s">
        <v>6354</v>
      </c>
      <c r="E1267" t="s">
        <v>7266</v>
      </c>
      <c r="M1267" t="s">
        <v>16494</v>
      </c>
      <c r="R1267" t="s">
        <v>16495</v>
      </c>
    </row>
    <row r="1268" spans="1:19" x14ac:dyDescent="0.25">
      <c r="A1268" t="s">
        <v>16496</v>
      </c>
      <c r="B1268" t="s">
        <v>6363</v>
      </c>
      <c r="C1268" t="s">
        <v>6364</v>
      </c>
      <c r="D1268" t="s">
        <v>6354</v>
      </c>
      <c r="E1268" t="s">
        <v>7266</v>
      </c>
      <c r="M1268" t="s">
        <v>16497</v>
      </c>
      <c r="R1268" t="s">
        <v>16498</v>
      </c>
    </row>
    <row r="1269" spans="1:19" x14ac:dyDescent="0.25">
      <c r="A1269" t="s">
        <v>16499</v>
      </c>
      <c r="B1269" t="s">
        <v>6365</v>
      </c>
      <c r="C1269" t="s">
        <v>6366</v>
      </c>
      <c r="D1269" t="s">
        <v>6367</v>
      </c>
      <c r="E1269" t="s">
        <v>7266</v>
      </c>
      <c r="S1269" t="s">
        <v>16500</v>
      </c>
    </row>
    <row r="1270" spans="1:19" x14ac:dyDescent="0.25">
      <c r="A1270" t="s">
        <v>16501</v>
      </c>
      <c r="B1270" t="s">
        <v>6369</v>
      </c>
      <c r="C1270" t="s">
        <v>6366</v>
      </c>
      <c r="D1270" t="s">
        <v>6367</v>
      </c>
      <c r="E1270" t="s">
        <v>7266</v>
      </c>
      <c r="G1270" t="s">
        <v>16502</v>
      </c>
      <c r="H1270" t="s">
        <v>16503</v>
      </c>
      <c r="I1270" t="s">
        <v>16504</v>
      </c>
      <c r="J1270" t="s">
        <v>16505</v>
      </c>
      <c r="K1270" t="s">
        <v>16506</v>
      </c>
      <c r="L1270" t="s">
        <v>16507</v>
      </c>
      <c r="M1270" t="s">
        <v>16508</v>
      </c>
      <c r="N1270" t="s">
        <v>16509</v>
      </c>
      <c r="O1270" t="s">
        <v>16510</v>
      </c>
      <c r="P1270" t="s">
        <v>16511</v>
      </c>
      <c r="Q1270" t="s">
        <v>16512</v>
      </c>
      <c r="R1270" t="s">
        <v>16513</v>
      </c>
    </row>
    <row r="1271" spans="1:19" x14ac:dyDescent="0.25">
      <c r="A1271" t="s">
        <v>16514</v>
      </c>
      <c r="B1271" t="s">
        <v>6370</v>
      </c>
      <c r="C1271" t="s">
        <v>6371</v>
      </c>
      <c r="D1271" t="s">
        <v>6367</v>
      </c>
      <c r="E1271" t="s">
        <v>7266</v>
      </c>
      <c r="M1271" t="s">
        <v>16515</v>
      </c>
      <c r="R1271" t="s">
        <v>16516</v>
      </c>
    </row>
    <row r="1272" spans="1:19" x14ac:dyDescent="0.25">
      <c r="A1272" t="s">
        <v>16517</v>
      </c>
      <c r="B1272" t="s">
        <v>6372</v>
      </c>
      <c r="C1272" t="s">
        <v>6373</v>
      </c>
      <c r="D1272" t="s">
        <v>6367</v>
      </c>
      <c r="E1272" t="s">
        <v>7266</v>
      </c>
      <c r="G1272" t="s">
        <v>16518</v>
      </c>
      <c r="H1272" t="s">
        <v>16519</v>
      </c>
      <c r="I1272" t="s">
        <v>16520</v>
      </c>
      <c r="J1272" t="s">
        <v>16521</v>
      </c>
      <c r="K1272" t="s">
        <v>16522</v>
      </c>
      <c r="L1272" t="s">
        <v>16523</v>
      </c>
      <c r="M1272" t="s">
        <v>16524</v>
      </c>
      <c r="N1272" t="s">
        <v>16525</v>
      </c>
      <c r="O1272" t="s">
        <v>16526</v>
      </c>
      <c r="P1272" t="s">
        <v>16527</v>
      </c>
      <c r="Q1272" t="s">
        <v>16528</v>
      </c>
      <c r="R1272" t="s">
        <v>16529</v>
      </c>
    </row>
    <row r="1273" spans="1:19" x14ac:dyDescent="0.25">
      <c r="A1273" t="s">
        <v>16530</v>
      </c>
      <c r="B1273" t="s">
        <v>6374</v>
      </c>
      <c r="C1273" t="s">
        <v>6375</v>
      </c>
      <c r="D1273" t="s">
        <v>6367</v>
      </c>
      <c r="E1273" t="s">
        <v>7266</v>
      </c>
      <c r="M1273" t="s">
        <v>16531</v>
      </c>
      <c r="R1273" t="s">
        <v>16532</v>
      </c>
    </row>
    <row r="1274" spans="1:19" x14ac:dyDescent="0.25">
      <c r="A1274" t="s">
        <v>16533</v>
      </c>
      <c r="B1274" t="s">
        <v>6376</v>
      </c>
      <c r="C1274" t="s">
        <v>6377</v>
      </c>
      <c r="D1274" t="s">
        <v>6367</v>
      </c>
      <c r="E1274" t="s">
        <v>7266</v>
      </c>
      <c r="M1274" t="s">
        <v>16534</v>
      </c>
      <c r="R1274" t="s">
        <v>16535</v>
      </c>
    </row>
    <row r="1275" spans="1:19" x14ac:dyDescent="0.25">
      <c r="A1275" t="s">
        <v>16536</v>
      </c>
      <c r="B1275" t="s">
        <v>6378</v>
      </c>
      <c r="C1275" t="s">
        <v>6379</v>
      </c>
      <c r="D1275" t="s">
        <v>6380</v>
      </c>
      <c r="E1275" t="s">
        <v>7266</v>
      </c>
      <c r="S1275" t="s">
        <v>16537</v>
      </c>
    </row>
    <row r="1276" spans="1:19" x14ac:dyDescent="0.25">
      <c r="A1276" t="s">
        <v>16538</v>
      </c>
      <c r="B1276" t="s">
        <v>6382</v>
      </c>
      <c r="C1276" t="s">
        <v>6379</v>
      </c>
      <c r="D1276" t="s">
        <v>6380</v>
      </c>
      <c r="E1276" t="s">
        <v>7266</v>
      </c>
      <c r="G1276" t="s">
        <v>16539</v>
      </c>
      <c r="H1276" t="s">
        <v>16540</v>
      </c>
      <c r="I1276" t="s">
        <v>16541</v>
      </c>
      <c r="J1276" t="s">
        <v>16542</v>
      </c>
      <c r="K1276" t="s">
        <v>16543</v>
      </c>
      <c r="L1276" t="s">
        <v>16544</v>
      </c>
      <c r="M1276" t="s">
        <v>16545</v>
      </c>
      <c r="N1276" t="s">
        <v>16546</v>
      </c>
      <c r="O1276" t="s">
        <v>16547</v>
      </c>
      <c r="P1276" t="s">
        <v>16548</v>
      </c>
      <c r="Q1276" t="s">
        <v>16549</v>
      </c>
      <c r="R1276" t="s">
        <v>16550</v>
      </c>
    </row>
    <row r="1277" spans="1:19" x14ac:dyDescent="0.25">
      <c r="A1277" t="s">
        <v>16551</v>
      </c>
      <c r="B1277" t="s">
        <v>6383</v>
      </c>
      <c r="C1277" t="s">
        <v>6384</v>
      </c>
      <c r="D1277" t="s">
        <v>6380</v>
      </c>
      <c r="E1277" t="s">
        <v>7266</v>
      </c>
      <c r="M1277" t="s">
        <v>16552</v>
      </c>
      <c r="R1277" t="s">
        <v>16553</v>
      </c>
    </row>
    <row r="1278" spans="1:19" x14ac:dyDescent="0.25">
      <c r="A1278" t="s">
        <v>16554</v>
      </c>
      <c r="B1278" t="s">
        <v>6385</v>
      </c>
      <c r="C1278" t="s">
        <v>6386</v>
      </c>
      <c r="D1278" t="s">
        <v>6380</v>
      </c>
      <c r="E1278" t="s">
        <v>7266</v>
      </c>
      <c r="G1278" t="s">
        <v>16555</v>
      </c>
      <c r="H1278" t="s">
        <v>16556</v>
      </c>
      <c r="I1278" t="s">
        <v>16557</v>
      </c>
      <c r="J1278" t="s">
        <v>16558</v>
      </c>
      <c r="K1278" t="s">
        <v>16559</v>
      </c>
      <c r="L1278" t="s">
        <v>16560</v>
      </c>
      <c r="M1278" t="s">
        <v>16561</v>
      </c>
      <c r="N1278" t="s">
        <v>16562</v>
      </c>
      <c r="O1278" t="s">
        <v>16563</v>
      </c>
      <c r="P1278" t="s">
        <v>16564</v>
      </c>
      <c r="Q1278" t="s">
        <v>16565</v>
      </c>
      <c r="R1278" t="s">
        <v>16566</v>
      </c>
    </row>
    <row r="1279" spans="1:19" x14ac:dyDescent="0.25">
      <c r="A1279" t="s">
        <v>16567</v>
      </c>
      <c r="B1279" t="s">
        <v>6387</v>
      </c>
      <c r="C1279" t="s">
        <v>6388</v>
      </c>
      <c r="D1279" t="s">
        <v>6380</v>
      </c>
      <c r="E1279" t="s">
        <v>7266</v>
      </c>
      <c r="M1279" t="s">
        <v>16568</v>
      </c>
      <c r="R1279" t="s">
        <v>16569</v>
      </c>
    </row>
    <row r="1280" spans="1:19" x14ac:dyDescent="0.25">
      <c r="A1280" t="s">
        <v>16570</v>
      </c>
      <c r="B1280" t="s">
        <v>6389</v>
      </c>
      <c r="C1280" t="s">
        <v>6390</v>
      </c>
      <c r="D1280" t="s">
        <v>6380</v>
      </c>
      <c r="E1280" t="s">
        <v>7266</v>
      </c>
      <c r="M1280" t="s">
        <v>16571</v>
      </c>
      <c r="R1280" t="s">
        <v>16572</v>
      </c>
    </row>
    <row r="1281" spans="1:19" x14ac:dyDescent="0.25">
      <c r="A1281" t="s">
        <v>16573</v>
      </c>
      <c r="B1281" t="s">
        <v>6391</v>
      </c>
      <c r="C1281" t="s">
        <v>6392</v>
      </c>
      <c r="D1281" t="s">
        <v>6393</v>
      </c>
      <c r="E1281" t="s">
        <v>7266</v>
      </c>
      <c r="S1281" t="s">
        <v>16574</v>
      </c>
    </row>
    <row r="1282" spans="1:19" x14ac:dyDescent="0.25">
      <c r="A1282" t="s">
        <v>16575</v>
      </c>
      <c r="B1282" t="s">
        <v>6395</v>
      </c>
      <c r="C1282" t="s">
        <v>6392</v>
      </c>
      <c r="D1282" t="s">
        <v>6393</v>
      </c>
      <c r="E1282" t="s">
        <v>7266</v>
      </c>
      <c r="G1282" t="s">
        <v>16576</v>
      </c>
      <c r="H1282" t="s">
        <v>16577</v>
      </c>
      <c r="I1282" t="s">
        <v>16578</v>
      </c>
      <c r="J1282" t="s">
        <v>16579</v>
      </c>
      <c r="K1282" t="s">
        <v>16580</v>
      </c>
      <c r="L1282" t="s">
        <v>16581</v>
      </c>
      <c r="M1282" t="s">
        <v>16582</v>
      </c>
      <c r="N1282" t="s">
        <v>16583</v>
      </c>
      <c r="O1282" t="s">
        <v>16584</v>
      </c>
      <c r="P1282" t="s">
        <v>16585</v>
      </c>
      <c r="Q1282" t="s">
        <v>16586</v>
      </c>
      <c r="R1282" t="s">
        <v>16587</v>
      </c>
    </row>
    <row r="1283" spans="1:19" x14ac:dyDescent="0.25">
      <c r="A1283" t="s">
        <v>16588</v>
      </c>
      <c r="B1283" t="s">
        <v>6396</v>
      </c>
      <c r="C1283" t="s">
        <v>6397</v>
      </c>
      <c r="D1283" t="s">
        <v>6393</v>
      </c>
      <c r="E1283" t="s">
        <v>7266</v>
      </c>
      <c r="M1283" t="s">
        <v>16589</v>
      </c>
      <c r="R1283" t="s">
        <v>16590</v>
      </c>
    </row>
    <row r="1284" spans="1:19" x14ac:dyDescent="0.25">
      <c r="A1284" t="s">
        <v>16591</v>
      </c>
      <c r="B1284" t="s">
        <v>6398</v>
      </c>
      <c r="C1284" t="s">
        <v>6399</v>
      </c>
      <c r="D1284" t="s">
        <v>6393</v>
      </c>
      <c r="E1284" t="s">
        <v>7266</v>
      </c>
      <c r="G1284" t="s">
        <v>16592</v>
      </c>
      <c r="H1284" t="s">
        <v>16593</v>
      </c>
      <c r="I1284" t="s">
        <v>16594</v>
      </c>
      <c r="J1284" t="s">
        <v>16595</v>
      </c>
      <c r="K1284" t="s">
        <v>16596</v>
      </c>
      <c r="L1284" t="s">
        <v>16597</v>
      </c>
      <c r="M1284" t="s">
        <v>16598</v>
      </c>
      <c r="N1284" t="s">
        <v>16599</v>
      </c>
      <c r="O1284" t="s">
        <v>16600</v>
      </c>
      <c r="P1284" t="s">
        <v>16601</v>
      </c>
      <c r="Q1284" t="s">
        <v>16602</v>
      </c>
      <c r="R1284" t="s">
        <v>16603</v>
      </c>
    </row>
    <row r="1285" spans="1:19" x14ac:dyDescent="0.25">
      <c r="A1285" t="s">
        <v>16604</v>
      </c>
      <c r="B1285" t="s">
        <v>6400</v>
      </c>
      <c r="C1285" t="s">
        <v>6401</v>
      </c>
      <c r="D1285" t="s">
        <v>6393</v>
      </c>
      <c r="E1285" t="s">
        <v>7266</v>
      </c>
      <c r="M1285" t="s">
        <v>16605</v>
      </c>
      <c r="R1285" t="s">
        <v>16606</v>
      </c>
    </row>
    <row r="1286" spans="1:19" x14ac:dyDescent="0.25">
      <c r="A1286" t="s">
        <v>16607</v>
      </c>
      <c r="B1286" t="s">
        <v>6402</v>
      </c>
      <c r="C1286" t="s">
        <v>6403</v>
      </c>
      <c r="D1286" t="s">
        <v>6393</v>
      </c>
      <c r="E1286" t="s">
        <v>7266</v>
      </c>
      <c r="M1286" t="s">
        <v>16608</v>
      </c>
      <c r="R1286" t="s">
        <v>16609</v>
      </c>
    </row>
    <row r="1287" spans="1:19" x14ac:dyDescent="0.25">
      <c r="A1287" t="s">
        <v>16610</v>
      </c>
      <c r="B1287" t="s">
        <v>6404</v>
      </c>
      <c r="C1287" t="s">
        <v>6405</v>
      </c>
      <c r="D1287" t="s">
        <v>6406</v>
      </c>
      <c r="E1287" t="s">
        <v>7266</v>
      </c>
      <c r="S1287" t="s">
        <v>16611</v>
      </c>
    </row>
    <row r="1288" spans="1:19" x14ac:dyDescent="0.25">
      <c r="A1288" t="s">
        <v>16612</v>
      </c>
      <c r="B1288" t="s">
        <v>6408</v>
      </c>
      <c r="C1288" t="s">
        <v>6405</v>
      </c>
      <c r="D1288" t="s">
        <v>6406</v>
      </c>
      <c r="E1288" t="s">
        <v>7266</v>
      </c>
      <c r="G1288" t="s">
        <v>16613</v>
      </c>
      <c r="H1288" t="s">
        <v>16614</v>
      </c>
      <c r="I1288" t="s">
        <v>16615</v>
      </c>
      <c r="J1288" t="s">
        <v>16616</v>
      </c>
      <c r="K1288" t="s">
        <v>16617</v>
      </c>
      <c r="L1288" t="s">
        <v>16618</v>
      </c>
      <c r="M1288" t="s">
        <v>16619</v>
      </c>
      <c r="N1288" t="s">
        <v>16620</v>
      </c>
      <c r="O1288" t="s">
        <v>16621</v>
      </c>
      <c r="P1288" t="s">
        <v>16622</v>
      </c>
      <c r="Q1288" t="s">
        <v>16623</v>
      </c>
      <c r="R1288" t="s">
        <v>16624</v>
      </c>
    </row>
    <row r="1289" spans="1:19" x14ac:dyDescent="0.25">
      <c r="A1289" t="s">
        <v>16625</v>
      </c>
      <c r="B1289" t="s">
        <v>6409</v>
      </c>
      <c r="C1289" t="s">
        <v>6410</v>
      </c>
      <c r="D1289" t="s">
        <v>6406</v>
      </c>
      <c r="E1289" t="s">
        <v>7266</v>
      </c>
      <c r="M1289" t="s">
        <v>16626</v>
      </c>
      <c r="R1289" t="s">
        <v>16627</v>
      </c>
    </row>
    <row r="1290" spans="1:19" x14ac:dyDescent="0.25">
      <c r="A1290" t="s">
        <v>16628</v>
      </c>
      <c r="B1290" t="s">
        <v>6411</v>
      </c>
      <c r="C1290" t="s">
        <v>6412</v>
      </c>
      <c r="D1290" t="s">
        <v>6406</v>
      </c>
      <c r="E1290" t="s">
        <v>7266</v>
      </c>
      <c r="G1290" t="s">
        <v>16629</v>
      </c>
      <c r="H1290" t="s">
        <v>16630</v>
      </c>
      <c r="I1290" t="s">
        <v>16631</v>
      </c>
      <c r="J1290" t="s">
        <v>16632</v>
      </c>
      <c r="K1290" t="s">
        <v>16633</v>
      </c>
      <c r="L1290" t="s">
        <v>16634</v>
      </c>
      <c r="M1290" t="s">
        <v>16635</v>
      </c>
      <c r="N1290" t="s">
        <v>16636</v>
      </c>
      <c r="O1290" t="s">
        <v>16637</v>
      </c>
      <c r="P1290" t="s">
        <v>16638</v>
      </c>
      <c r="Q1290" t="s">
        <v>16639</v>
      </c>
      <c r="R1290" t="s">
        <v>16640</v>
      </c>
    </row>
    <row r="1291" spans="1:19" x14ac:dyDescent="0.25">
      <c r="A1291" t="s">
        <v>16641</v>
      </c>
      <c r="B1291" t="s">
        <v>6413</v>
      </c>
      <c r="C1291" t="s">
        <v>6414</v>
      </c>
      <c r="D1291" t="s">
        <v>6406</v>
      </c>
      <c r="E1291" t="s">
        <v>7266</v>
      </c>
      <c r="M1291" t="s">
        <v>16642</v>
      </c>
      <c r="R1291" t="s">
        <v>16643</v>
      </c>
    </row>
    <row r="1292" spans="1:19" x14ac:dyDescent="0.25">
      <c r="A1292" t="s">
        <v>16644</v>
      </c>
      <c r="B1292" t="s">
        <v>6415</v>
      </c>
      <c r="C1292" t="s">
        <v>6416</v>
      </c>
      <c r="D1292" t="s">
        <v>6406</v>
      </c>
      <c r="E1292" t="s">
        <v>7266</v>
      </c>
      <c r="M1292" t="s">
        <v>16645</v>
      </c>
      <c r="R1292" t="s">
        <v>16646</v>
      </c>
    </row>
    <row r="1293" spans="1:19" x14ac:dyDescent="0.25">
      <c r="A1293" t="s">
        <v>16647</v>
      </c>
      <c r="B1293" t="s">
        <v>6417</v>
      </c>
      <c r="C1293" t="s">
        <v>6418</v>
      </c>
      <c r="D1293" t="s">
        <v>6419</v>
      </c>
      <c r="E1293" t="s">
        <v>7266</v>
      </c>
      <c r="S1293" t="s">
        <v>16648</v>
      </c>
    </row>
    <row r="1294" spans="1:19" x14ac:dyDescent="0.25">
      <c r="A1294" t="s">
        <v>16649</v>
      </c>
      <c r="B1294" t="s">
        <v>6421</v>
      </c>
      <c r="C1294" t="s">
        <v>6418</v>
      </c>
      <c r="D1294" t="s">
        <v>6419</v>
      </c>
      <c r="E1294" t="s">
        <v>7266</v>
      </c>
      <c r="G1294" t="s">
        <v>16650</v>
      </c>
      <c r="H1294" t="s">
        <v>16651</v>
      </c>
      <c r="I1294" t="s">
        <v>16652</v>
      </c>
      <c r="J1294" t="s">
        <v>16653</v>
      </c>
      <c r="K1294" t="s">
        <v>16654</v>
      </c>
      <c r="L1294" t="s">
        <v>16655</v>
      </c>
      <c r="M1294" t="s">
        <v>16656</v>
      </c>
      <c r="N1294" t="s">
        <v>16657</v>
      </c>
      <c r="O1294" t="s">
        <v>16658</v>
      </c>
      <c r="P1294" t="s">
        <v>16659</v>
      </c>
      <c r="Q1294" t="s">
        <v>16660</v>
      </c>
      <c r="R1294" t="s">
        <v>16661</v>
      </c>
    </row>
    <row r="1295" spans="1:19" x14ac:dyDescent="0.25">
      <c r="A1295" t="s">
        <v>16662</v>
      </c>
      <c r="B1295" t="s">
        <v>6422</v>
      </c>
      <c r="C1295" t="s">
        <v>6423</v>
      </c>
      <c r="D1295" t="s">
        <v>6419</v>
      </c>
      <c r="E1295" t="s">
        <v>7266</v>
      </c>
      <c r="M1295" t="s">
        <v>16663</v>
      </c>
      <c r="R1295" t="s">
        <v>16664</v>
      </c>
    </row>
    <row r="1296" spans="1:19" x14ac:dyDescent="0.25">
      <c r="A1296" t="s">
        <v>16665</v>
      </c>
      <c r="B1296" t="s">
        <v>6424</v>
      </c>
      <c r="C1296" t="s">
        <v>6425</v>
      </c>
      <c r="D1296" t="s">
        <v>6419</v>
      </c>
      <c r="E1296" t="s">
        <v>7266</v>
      </c>
      <c r="G1296" t="s">
        <v>16666</v>
      </c>
      <c r="H1296" t="s">
        <v>16667</v>
      </c>
      <c r="I1296" t="s">
        <v>16668</v>
      </c>
      <c r="J1296" t="s">
        <v>16669</v>
      </c>
      <c r="K1296" t="s">
        <v>16670</v>
      </c>
      <c r="L1296" t="s">
        <v>16671</v>
      </c>
      <c r="M1296" t="s">
        <v>16672</v>
      </c>
      <c r="N1296" t="s">
        <v>16673</v>
      </c>
      <c r="O1296" t="s">
        <v>16674</v>
      </c>
      <c r="P1296" t="s">
        <v>16675</v>
      </c>
      <c r="Q1296" t="s">
        <v>16676</v>
      </c>
      <c r="R1296" t="s">
        <v>16677</v>
      </c>
    </row>
    <row r="1297" spans="1:19" x14ac:dyDescent="0.25">
      <c r="A1297" t="s">
        <v>16678</v>
      </c>
      <c r="B1297" t="s">
        <v>6426</v>
      </c>
      <c r="C1297" t="s">
        <v>6427</v>
      </c>
      <c r="D1297" t="s">
        <v>6419</v>
      </c>
      <c r="E1297" t="s">
        <v>7266</v>
      </c>
      <c r="M1297" t="s">
        <v>16679</v>
      </c>
      <c r="R1297" t="s">
        <v>16680</v>
      </c>
    </row>
    <row r="1298" spans="1:19" x14ac:dyDescent="0.25">
      <c r="A1298" t="s">
        <v>16681</v>
      </c>
      <c r="B1298" t="s">
        <v>6428</v>
      </c>
      <c r="C1298" t="s">
        <v>6429</v>
      </c>
      <c r="D1298" t="s">
        <v>6419</v>
      </c>
      <c r="E1298" t="s">
        <v>7266</v>
      </c>
      <c r="M1298" t="s">
        <v>16682</v>
      </c>
      <c r="R1298" t="s">
        <v>16683</v>
      </c>
    </row>
    <row r="1299" spans="1:19" x14ac:dyDescent="0.25">
      <c r="A1299" t="s">
        <v>16684</v>
      </c>
      <c r="B1299" t="s">
        <v>6430</v>
      </c>
      <c r="C1299" t="s">
        <v>6431</v>
      </c>
      <c r="D1299" t="s">
        <v>6432</v>
      </c>
      <c r="E1299" t="s">
        <v>7266</v>
      </c>
      <c r="S1299" t="s">
        <v>16685</v>
      </c>
    </row>
    <row r="1300" spans="1:19" x14ac:dyDescent="0.25">
      <c r="A1300" t="s">
        <v>16686</v>
      </c>
      <c r="B1300" t="s">
        <v>6434</v>
      </c>
      <c r="C1300" t="s">
        <v>6431</v>
      </c>
      <c r="D1300" t="s">
        <v>6432</v>
      </c>
      <c r="E1300" t="s">
        <v>7266</v>
      </c>
      <c r="G1300" t="s">
        <v>16687</v>
      </c>
      <c r="H1300" t="s">
        <v>16688</v>
      </c>
      <c r="I1300" t="s">
        <v>16689</v>
      </c>
      <c r="J1300" t="s">
        <v>16690</v>
      </c>
      <c r="K1300" t="s">
        <v>16691</v>
      </c>
      <c r="L1300" t="s">
        <v>16692</v>
      </c>
      <c r="M1300" t="s">
        <v>16693</v>
      </c>
      <c r="N1300" t="s">
        <v>16694</v>
      </c>
      <c r="O1300" t="s">
        <v>16695</v>
      </c>
      <c r="P1300" t="s">
        <v>16696</v>
      </c>
      <c r="Q1300" t="s">
        <v>16697</v>
      </c>
      <c r="R1300" t="s">
        <v>16698</v>
      </c>
    </row>
    <row r="1301" spans="1:19" x14ac:dyDescent="0.25">
      <c r="A1301" t="s">
        <v>16699</v>
      </c>
      <c r="B1301" t="s">
        <v>6435</v>
      </c>
      <c r="C1301" t="s">
        <v>6436</v>
      </c>
      <c r="D1301" t="s">
        <v>6432</v>
      </c>
      <c r="E1301" t="s">
        <v>7266</v>
      </c>
      <c r="M1301" t="s">
        <v>16700</v>
      </c>
      <c r="R1301" t="s">
        <v>16701</v>
      </c>
    </row>
    <row r="1302" spans="1:19" x14ac:dyDescent="0.25">
      <c r="A1302" t="s">
        <v>16702</v>
      </c>
      <c r="B1302" t="s">
        <v>6437</v>
      </c>
      <c r="C1302" t="s">
        <v>6438</v>
      </c>
      <c r="D1302" t="s">
        <v>6432</v>
      </c>
      <c r="E1302" t="s">
        <v>7266</v>
      </c>
      <c r="G1302" t="s">
        <v>16703</v>
      </c>
      <c r="H1302" t="s">
        <v>16704</v>
      </c>
      <c r="I1302" t="s">
        <v>16705</v>
      </c>
      <c r="J1302" t="s">
        <v>16706</v>
      </c>
      <c r="K1302" t="s">
        <v>16707</v>
      </c>
      <c r="L1302" t="s">
        <v>16708</v>
      </c>
      <c r="M1302" t="s">
        <v>16709</v>
      </c>
      <c r="N1302" t="s">
        <v>16710</v>
      </c>
      <c r="O1302" t="s">
        <v>16711</v>
      </c>
      <c r="P1302" t="s">
        <v>16712</v>
      </c>
      <c r="Q1302" t="s">
        <v>16713</v>
      </c>
      <c r="R1302" t="s">
        <v>16714</v>
      </c>
    </row>
    <row r="1303" spans="1:19" x14ac:dyDescent="0.25">
      <c r="A1303" t="s">
        <v>16715</v>
      </c>
      <c r="B1303" t="s">
        <v>6439</v>
      </c>
      <c r="C1303" t="s">
        <v>6440</v>
      </c>
      <c r="D1303" t="s">
        <v>6432</v>
      </c>
      <c r="E1303" t="s">
        <v>7266</v>
      </c>
      <c r="M1303" t="s">
        <v>16716</v>
      </c>
      <c r="R1303" t="s">
        <v>16717</v>
      </c>
    </row>
    <row r="1304" spans="1:19" x14ac:dyDescent="0.25">
      <c r="A1304" t="s">
        <v>16718</v>
      </c>
      <c r="B1304" t="s">
        <v>6441</v>
      </c>
      <c r="C1304" t="s">
        <v>6442</v>
      </c>
      <c r="D1304" t="s">
        <v>6432</v>
      </c>
      <c r="E1304" t="s">
        <v>7266</v>
      </c>
      <c r="M1304" t="s">
        <v>16719</v>
      </c>
      <c r="R1304" t="s">
        <v>16720</v>
      </c>
    </row>
    <row r="1305" spans="1:19" x14ac:dyDescent="0.25">
      <c r="A1305" t="s">
        <v>16721</v>
      </c>
      <c r="B1305" t="s">
        <v>6443</v>
      </c>
      <c r="C1305" t="s">
        <v>6444</v>
      </c>
      <c r="D1305" t="s">
        <v>6445</v>
      </c>
      <c r="E1305" t="s">
        <v>7266</v>
      </c>
      <c r="S1305" t="s">
        <v>16722</v>
      </c>
    </row>
    <row r="1306" spans="1:19" x14ac:dyDescent="0.25">
      <c r="A1306" t="s">
        <v>16723</v>
      </c>
      <c r="B1306" t="s">
        <v>6447</v>
      </c>
      <c r="C1306" t="s">
        <v>6444</v>
      </c>
      <c r="D1306" t="s">
        <v>6445</v>
      </c>
      <c r="E1306" t="s">
        <v>7266</v>
      </c>
      <c r="G1306" t="s">
        <v>16724</v>
      </c>
      <c r="H1306" t="s">
        <v>16725</v>
      </c>
      <c r="I1306" t="s">
        <v>16726</v>
      </c>
      <c r="J1306" t="s">
        <v>16727</v>
      </c>
      <c r="K1306" t="s">
        <v>16728</v>
      </c>
      <c r="L1306" t="s">
        <v>16729</v>
      </c>
      <c r="M1306" t="s">
        <v>16730</v>
      </c>
      <c r="N1306" t="s">
        <v>16731</v>
      </c>
      <c r="O1306" t="s">
        <v>16732</v>
      </c>
      <c r="P1306" t="s">
        <v>16733</v>
      </c>
      <c r="Q1306" t="s">
        <v>16734</v>
      </c>
      <c r="R1306" t="s">
        <v>16735</v>
      </c>
    </row>
    <row r="1307" spans="1:19" x14ac:dyDescent="0.25">
      <c r="A1307" t="s">
        <v>16736</v>
      </c>
      <c r="B1307" t="s">
        <v>6448</v>
      </c>
      <c r="C1307" t="s">
        <v>6449</v>
      </c>
      <c r="D1307" t="s">
        <v>6445</v>
      </c>
      <c r="E1307" t="s">
        <v>7266</v>
      </c>
      <c r="M1307" t="s">
        <v>16737</v>
      </c>
      <c r="R1307" t="s">
        <v>16738</v>
      </c>
    </row>
    <row r="1308" spans="1:19" x14ac:dyDescent="0.25">
      <c r="A1308" t="s">
        <v>16739</v>
      </c>
      <c r="B1308" t="s">
        <v>6450</v>
      </c>
      <c r="C1308" t="s">
        <v>6451</v>
      </c>
      <c r="D1308" t="s">
        <v>6445</v>
      </c>
      <c r="E1308" t="s">
        <v>7266</v>
      </c>
      <c r="G1308" t="s">
        <v>16740</v>
      </c>
      <c r="H1308" t="s">
        <v>16741</v>
      </c>
      <c r="I1308" t="s">
        <v>16742</v>
      </c>
      <c r="J1308" t="s">
        <v>16743</v>
      </c>
      <c r="K1308" t="s">
        <v>16744</v>
      </c>
      <c r="L1308" t="s">
        <v>16745</v>
      </c>
      <c r="M1308" t="s">
        <v>16746</v>
      </c>
      <c r="N1308" t="s">
        <v>16747</v>
      </c>
      <c r="O1308" t="s">
        <v>16748</v>
      </c>
      <c r="P1308" t="s">
        <v>16749</v>
      </c>
      <c r="Q1308" t="s">
        <v>16750</v>
      </c>
      <c r="R1308" t="s">
        <v>16751</v>
      </c>
    </row>
    <row r="1309" spans="1:19" x14ac:dyDescent="0.25">
      <c r="A1309" t="s">
        <v>16752</v>
      </c>
      <c r="B1309" t="s">
        <v>6452</v>
      </c>
      <c r="C1309" t="s">
        <v>6453</v>
      </c>
      <c r="D1309" t="s">
        <v>6445</v>
      </c>
      <c r="E1309" t="s">
        <v>7266</v>
      </c>
      <c r="M1309" t="s">
        <v>16753</v>
      </c>
      <c r="R1309" t="s">
        <v>16754</v>
      </c>
    </row>
    <row r="1310" spans="1:19" x14ac:dyDescent="0.25">
      <c r="A1310" t="s">
        <v>16755</v>
      </c>
      <c r="B1310" t="s">
        <v>6454</v>
      </c>
      <c r="C1310" t="s">
        <v>6455</v>
      </c>
      <c r="D1310" t="s">
        <v>6445</v>
      </c>
      <c r="E1310" t="s">
        <v>7266</v>
      </c>
      <c r="M1310" t="s">
        <v>16756</v>
      </c>
      <c r="R1310" t="s">
        <v>16757</v>
      </c>
    </row>
    <row r="1311" spans="1:19" x14ac:dyDescent="0.25">
      <c r="A1311" t="s">
        <v>16758</v>
      </c>
      <c r="B1311" t="s">
        <v>6456</v>
      </c>
      <c r="C1311" t="s">
        <v>6457</v>
      </c>
      <c r="D1311" t="s">
        <v>6458</v>
      </c>
      <c r="E1311" t="s">
        <v>7266</v>
      </c>
      <c r="S1311" t="s">
        <v>16759</v>
      </c>
    </row>
    <row r="1312" spans="1:19" x14ac:dyDescent="0.25">
      <c r="A1312" t="s">
        <v>16760</v>
      </c>
      <c r="B1312" t="s">
        <v>6460</v>
      </c>
      <c r="C1312" t="s">
        <v>6457</v>
      </c>
      <c r="D1312" t="s">
        <v>6458</v>
      </c>
      <c r="E1312" t="s">
        <v>7266</v>
      </c>
      <c r="G1312" t="s">
        <v>16761</v>
      </c>
      <c r="H1312" t="s">
        <v>16762</v>
      </c>
      <c r="I1312" t="s">
        <v>16763</v>
      </c>
      <c r="J1312" t="s">
        <v>16764</v>
      </c>
      <c r="K1312" t="s">
        <v>16765</v>
      </c>
      <c r="L1312" t="s">
        <v>16766</v>
      </c>
      <c r="M1312" t="s">
        <v>16767</v>
      </c>
      <c r="N1312" t="s">
        <v>16768</v>
      </c>
      <c r="O1312" t="s">
        <v>16769</v>
      </c>
      <c r="P1312" t="s">
        <v>16770</v>
      </c>
      <c r="Q1312" t="s">
        <v>16771</v>
      </c>
      <c r="R1312" t="s">
        <v>16772</v>
      </c>
    </row>
    <row r="1313" spans="1:19" x14ac:dyDescent="0.25">
      <c r="A1313" t="s">
        <v>16773</v>
      </c>
      <c r="B1313" t="s">
        <v>6461</v>
      </c>
      <c r="C1313" t="s">
        <v>6462</v>
      </c>
      <c r="D1313" t="s">
        <v>6458</v>
      </c>
      <c r="E1313" t="s">
        <v>7266</v>
      </c>
      <c r="M1313" t="s">
        <v>16774</v>
      </c>
      <c r="R1313" t="s">
        <v>16775</v>
      </c>
    </row>
    <row r="1314" spans="1:19" x14ac:dyDescent="0.25">
      <c r="A1314" t="s">
        <v>16776</v>
      </c>
      <c r="B1314" t="s">
        <v>6463</v>
      </c>
      <c r="C1314" t="s">
        <v>6464</v>
      </c>
      <c r="D1314" t="s">
        <v>6458</v>
      </c>
      <c r="E1314" t="s">
        <v>7266</v>
      </c>
      <c r="G1314" t="s">
        <v>16777</v>
      </c>
      <c r="H1314" t="s">
        <v>16778</v>
      </c>
      <c r="I1314" t="s">
        <v>16779</v>
      </c>
      <c r="J1314" t="s">
        <v>16780</v>
      </c>
      <c r="K1314" t="s">
        <v>16781</v>
      </c>
      <c r="L1314" t="s">
        <v>16782</v>
      </c>
      <c r="M1314" t="s">
        <v>16783</v>
      </c>
      <c r="N1314" t="s">
        <v>16784</v>
      </c>
      <c r="O1314" t="s">
        <v>16785</v>
      </c>
      <c r="P1314" t="s">
        <v>16786</v>
      </c>
      <c r="Q1314" t="s">
        <v>16787</v>
      </c>
      <c r="R1314" t="s">
        <v>16788</v>
      </c>
    </row>
    <row r="1315" spans="1:19" x14ac:dyDescent="0.25">
      <c r="A1315" t="s">
        <v>16789</v>
      </c>
      <c r="B1315" t="s">
        <v>6465</v>
      </c>
      <c r="C1315" t="s">
        <v>6466</v>
      </c>
      <c r="D1315" t="s">
        <v>6458</v>
      </c>
      <c r="E1315" t="s">
        <v>7266</v>
      </c>
      <c r="M1315" t="s">
        <v>16790</v>
      </c>
      <c r="R1315" t="s">
        <v>16791</v>
      </c>
    </row>
    <row r="1316" spans="1:19" x14ac:dyDescent="0.25">
      <c r="A1316" t="s">
        <v>16792</v>
      </c>
      <c r="B1316" t="s">
        <v>6467</v>
      </c>
      <c r="C1316" t="s">
        <v>6468</v>
      </c>
      <c r="D1316" t="s">
        <v>6458</v>
      </c>
      <c r="E1316" t="s">
        <v>7266</v>
      </c>
      <c r="M1316" t="s">
        <v>16793</v>
      </c>
      <c r="R1316" t="s">
        <v>16794</v>
      </c>
    </row>
    <row r="1317" spans="1:19" x14ac:dyDescent="0.25">
      <c r="A1317" t="s">
        <v>16795</v>
      </c>
      <c r="B1317" t="s">
        <v>6469</v>
      </c>
      <c r="C1317" t="s">
        <v>6470</v>
      </c>
      <c r="D1317" t="s">
        <v>6471</v>
      </c>
      <c r="E1317" t="s">
        <v>7266</v>
      </c>
      <c r="S1317" t="s">
        <v>16796</v>
      </c>
    </row>
    <row r="1318" spans="1:19" x14ac:dyDescent="0.25">
      <c r="A1318" t="s">
        <v>16797</v>
      </c>
      <c r="B1318" t="s">
        <v>6473</v>
      </c>
      <c r="C1318" t="s">
        <v>6470</v>
      </c>
      <c r="D1318" t="s">
        <v>6471</v>
      </c>
      <c r="E1318" t="s">
        <v>7266</v>
      </c>
      <c r="G1318" t="s">
        <v>16798</v>
      </c>
      <c r="H1318" t="s">
        <v>16799</v>
      </c>
      <c r="I1318" t="s">
        <v>16800</v>
      </c>
      <c r="J1318" t="s">
        <v>16801</v>
      </c>
      <c r="K1318" t="s">
        <v>16802</v>
      </c>
      <c r="L1318" t="s">
        <v>16803</v>
      </c>
      <c r="M1318" t="s">
        <v>16804</v>
      </c>
      <c r="N1318" t="s">
        <v>16805</v>
      </c>
      <c r="O1318" t="s">
        <v>16806</v>
      </c>
      <c r="P1318" t="s">
        <v>16807</v>
      </c>
      <c r="Q1318" t="s">
        <v>16808</v>
      </c>
      <c r="R1318" t="s">
        <v>16809</v>
      </c>
    </row>
    <row r="1319" spans="1:19" x14ac:dyDescent="0.25">
      <c r="A1319" t="s">
        <v>16810</v>
      </c>
      <c r="B1319" t="s">
        <v>6474</v>
      </c>
      <c r="C1319" t="s">
        <v>6475</v>
      </c>
      <c r="D1319" t="s">
        <v>6471</v>
      </c>
      <c r="E1319" t="s">
        <v>7266</v>
      </c>
      <c r="M1319" t="s">
        <v>16811</v>
      </c>
      <c r="R1319" t="s">
        <v>16812</v>
      </c>
    </row>
    <row r="1320" spans="1:19" x14ac:dyDescent="0.25">
      <c r="A1320" t="s">
        <v>16813</v>
      </c>
      <c r="B1320" t="s">
        <v>6476</v>
      </c>
      <c r="C1320" t="s">
        <v>6477</v>
      </c>
      <c r="D1320" t="s">
        <v>6471</v>
      </c>
      <c r="E1320" t="s">
        <v>7266</v>
      </c>
      <c r="G1320" t="s">
        <v>16814</v>
      </c>
      <c r="H1320" t="s">
        <v>16815</v>
      </c>
      <c r="I1320" t="s">
        <v>16816</v>
      </c>
      <c r="J1320" t="s">
        <v>16817</v>
      </c>
      <c r="K1320" t="s">
        <v>16818</v>
      </c>
      <c r="L1320" t="s">
        <v>16819</v>
      </c>
      <c r="M1320" t="s">
        <v>16820</v>
      </c>
      <c r="N1320" t="s">
        <v>16821</v>
      </c>
      <c r="O1320" t="s">
        <v>16822</v>
      </c>
      <c r="P1320" t="s">
        <v>16823</v>
      </c>
      <c r="Q1320" t="s">
        <v>16824</v>
      </c>
      <c r="R1320" t="s">
        <v>16825</v>
      </c>
    </row>
    <row r="1321" spans="1:19" x14ac:dyDescent="0.25">
      <c r="A1321" t="s">
        <v>16826</v>
      </c>
      <c r="B1321" t="s">
        <v>6478</v>
      </c>
      <c r="C1321" t="s">
        <v>6479</v>
      </c>
      <c r="D1321" t="s">
        <v>6471</v>
      </c>
      <c r="E1321" t="s">
        <v>7266</v>
      </c>
      <c r="M1321" t="s">
        <v>16827</v>
      </c>
      <c r="R1321" t="s">
        <v>16828</v>
      </c>
    </row>
    <row r="1322" spans="1:19" x14ac:dyDescent="0.25">
      <c r="A1322" t="s">
        <v>16829</v>
      </c>
      <c r="B1322" t="s">
        <v>6480</v>
      </c>
      <c r="C1322" t="s">
        <v>6481</v>
      </c>
      <c r="D1322" t="s">
        <v>6471</v>
      </c>
      <c r="E1322" t="s">
        <v>7266</v>
      </c>
      <c r="M1322" t="s">
        <v>16830</v>
      </c>
      <c r="R1322" t="s">
        <v>16831</v>
      </c>
    </row>
    <row r="1323" spans="1:19" x14ac:dyDescent="0.25">
      <c r="A1323" t="s">
        <v>16832</v>
      </c>
      <c r="B1323" t="s">
        <v>6482</v>
      </c>
      <c r="C1323" t="s">
        <v>6483</v>
      </c>
      <c r="D1323" t="s">
        <v>6484</v>
      </c>
      <c r="E1323" t="s">
        <v>7266</v>
      </c>
      <c r="S1323" t="s">
        <v>16833</v>
      </c>
    </row>
    <row r="1324" spans="1:19" x14ac:dyDescent="0.25">
      <c r="A1324" t="s">
        <v>16834</v>
      </c>
      <c r="B1324" t="s">
        <v>6486</v>
      </c>
      <c r="C1324" t="s">
        <v>6483</v>
      </c>
      <c r="D1324" t="s">
        <v>6484</v>
      </c>
      <c r="E1324" t="s">
        <v>7266</v>
      </c>
      <c r="G1324" t="s">
        <v>16835</v>
      </c>
      <c r="H1324" t="s">
        <v>16836</v>
      </c>
      <c r="I1324" t="s">
        <v>16837</v>
      </c>
      <c r="J1324" t="s">
        <v>16838</v>
      </c>
      <c r="K1324" t="s">
        <v>16839</v>
      </c>
      <c r="L1324" t="s">
        <v>16840</v>
      </c>
      <c r="M1324" t="s">
        <v>16841</v>
      </c>
      <c r="N1324" t="s">
        <v>16842</v>
      </c>
      <c r="O1324" t="s">
        <v>16843</v>
      </c>
      <c r="P1324" t="s">
        <v>16844</v>
      </c>
      <c r="Q1324" t="s">
        <v>16845</v>
      </c>
      <c r="R1324" t="s">
        <v>16846</v>
      </c>
    </row>
    <row r="1325" spans="1:19" x14ac:dyDescent="0.25">
      <c r="A1325" t="s">
        <v>16847</v>
      </c>
      <c r="B1325" t="s">
        <v>6487</v>
      </c>
      <c r="C1325" t="s">
        <v>6488</v>
      </c>
      <c r="D1325" t="s">
        <v>6484</v>
      </c>
      <c r="E1325" t="s">
        <v>7266</v>
      </c>
      <c r="M1325" t="s">
        <v>16848</v>
      </c>
      <c r="R1325" t="s">
        <v>16849</v>
      </c>
    </row>
    <row r="1326" spans="1:19" x14ac:dyDescent="0.25">
      <c r="A1326" t="s">
        <v>16850</v>
      </c>
      <c r="B1326" t="s">
        <v>6489</v>
      </c>
      <c r="C1326" t="s">
        <v>6490</v>
      </c>
      <c r="D1326" t="s">
        <v>6484</v>
      </c>
      <c r="E1326" t="s">
        <v>7266</v>
      </c>
      <c r="G1326" t="s">
        <v>16851</v>
      </c>
      <c r="H1326" t="s">
        <v>16852</v>
      </c>
      <c r="I1326" t="s">
        <v>16853</v>
      </c>
      <c r="J1326" t="s">
        <v>16854</v>
      </c>
      <c r="K1326" t="s">
        <v>16855</v>
      </c>
      <c r="L1326" t="s">
        <v>16856</v>
      </c>
      <c r="M1326" t="s">
        <v>16857</v>
      </c>
      <c r="N1326" t="s">
        <v>16858</v>
      </c>
      <c r="O1326" t="s">
        <v>16859</v>
      </c>
      <c r="P1326" t="s">
        <v>16860</v>
      </c>
      <c r="Q1326" t="s">
        <v>16861</v>
      </c>
      <c r="R1326" t="s">
        <v>16862</v>
      </c>
    </row>
    <row r="1327" spans="1:19" x14ac:dyDescent="0.25">
      <c r="A1327" t="s">
        <v>16863</v>
      </c>
      <c r="B1327" t="s">
        <v>6491</v>
      </c>
      <c r="C1327" t="s">
        <v>6492</v>
      </c>
      <c r="D1327" t="s">
        <v>6484</v>
      </c>
      <c r="E1327" t="s">
        <v>7266</v>
      </c>
      <c r="M1327" t="s">
        <v>16864</v>
      </c>
      <c r="R1327" t="s">
        <v>16865</v>
      </c>
    </row>
    <row r="1328" spans="1:19" x14ac:dyDescent="0.25">
      <c r="A1328" t="s">
        <v>16866</v>
      </c>
      <c r="B1328" t="s">
        <v>6493</v>
      </c>
      <c r="C1328" t="s">
        <v>6494</v>
      </c>
      <c r="D1328" t="s">
        <v>6484</v>
      </c>
      <c r="E1328" t="s">
        <v>7266</v>
      </c>
      <c r="M1328" t="s">
        <v>16867</v>
      </c>
      <c r="R1328" t="s">
        <v>16868</v>
      </c>
    </row>
    <row r="1329" spans="1:19" x14ac:dyDescent="0.25">
      <c r="A1329" t="s">
        <v>16869</v>
      </c>
      <c r="B1329" t="s">
        <v>6495</v>
      </c>
      <c r="C1329" t="s">
        <v>6496</v>
      </c>
      <c r="D1329" t="s">
        <v>6497</v>
      </c>
      <c r="E1329" t="s">
        <v>7266</v>
      </c>
      <c r="S1329" t="s">
        <v>16870</v>
      </c>
    </row>
    <row r="1330" spans="1:19" x14ac:dyDescent="0.25">
      <c r="A1330" t="s">
        <v>16871</v>
      </c>
      <c r="B1330" t="s">
        <v>6499</v>
      </c>
      <c r="C1330" t="s">
        <v>6496</v>
      </c>
      <c r="D1330" t="s">
        <v>6497</v>
      </c>
      <c r="E1330" t="s">
        <v>7266</v>
      </c>
      <c r="G1330" t="s">
        <v>16872</v>
      </c>
      <c r="H1330" t="s">
        <v>16873</v>
      </c>
      <c r="I1330" t="s">
        <v>16874</v>
      </c>
      <c r="J1330" t="s">
        <v>16875</v>
      </c>
      <c r="K1330" t="s">
        <v>16876</v>
      </c>
      <c r="L1330" t="s">
        <v>16877</v>
      </c>
      <c r="M1330" t="s">
        <v>16878</v>
      </c>
      <c r="N1330" t="s">
        <v>16879</v>
      </c>
      <c r="O1330" t="s">
        <v>16880</v>
      </c>
      <c r="P1330" t="s">
        <v>16881</v>
      </c>
      <c r="Q1330" t="s">
        <v>16882</v>
      </c>
      <c r="R1330" t="s">
        <v>16883</v>
      </c>
    </row>
    <row r="1331" spans="1:19" x14ac:dyDescent="0.25">
      <c r="A1331" t="s">
        <v>16884</v>
      </c>
      <c r="B1331" t="s">
        <v>6500</v>
      </c>
      <c r="C1331" t="s">
        <v>6501</v>
      </c>
      <c r="D1331" t="s">
        <v>6497</v>
      </c>
      <c r="E1331" t="s">
        <v>7266</v>
      </c>
      <c r="M1331" t="s">
        <v>16885</v>
      </c>
      <c r="R1331" t="s">
        <v>16886</v>
      </c>
    </row>
    <row r="1332" spans="1:19" x14ac:dyDescent="0.25">
      <c r="A1332" t="s">
        <v>16887</v>
      </c>
      <c r="B1332" t="s">
        <v>6502</v>
      </c>
      <c r="C1332" t="s">
        <v>6503</v>
      </c>
      <c r="D1332" t="s">
        <v>6497</v>
      </c>
      <c r="E1332" t="s">
        <v>7266</v>
      </c>
      <c r="G1332" t="s">
        <v>16888</v>
      </c>
      <c r="H1332" t="s">
        <v>16889</v>
      </c>
      <c r="I1332" t="s">
        <v>16890</v>
      </c>
      <c r="J1332" t="s">
        <v>16891</v>
      </c>
      <c r="K1332" t="s">
        <v>16892</v>
      </c>
      <c r="L1332" t="s">
        <v>16893</v>
      </c>
      <c r="M1332" t="s">
        <v>16894</v>
      </c>
      <c r="N1332" t="s">
        <v>16895</v>
      </c>
      <c r="O1332" t="s">
        <v>16896</v>
      </c>
      <c r="P1332" t="s">
        <v>16897</v>
      </c>
      <c r="Q1332" t="s">
        <v>16898</v>
      </c>
      <c r="R1332" t="s">
        <v>16899</v>
      </c>
    </row>
    <row r="1333" spans="1:19" x14ac:dyDescent="0.25">
      <c r="A1333" t="s">
        <v>16900</v>
      </c>
      <c r="B1333" t="s">
        <v>6504</v>
      </c>
      <c r="C1333" t="s">
        <v>6505</v>
      </c>
      <c r="D1333" t="s">
        <v>6497</v>
      </c>
      <c r="E1333" t="s">
        <v>7266</v>
      </c>
      <c r="M1333" t="s">
        <v>16901</v>
      </c>
      <c r="R1333" t="s">
        <v>16902</v>
      </c>
    </row>
    <row r="1334" spans="1:19" x14ac:dyDescent="0.25">
      <c r="A1334" t="s">
        <v>16903</v>
      </c>
      <c r="B1334" t="s">
        <v>6506</v>
      </c>
      <c r="C1334" t="s">
        <v>6507</v>
      </c>
      <c r="D1334" t="s">
        <v>6497</v>
      </c>
      <c r="E1334" t="s">
        <v>7266</v>
      </c>
      <c r="M1334" t="s">
        <v>16904</v>
      </c>
      <c r="R1334" t="s">
        <v>16905</v>
      </c>
    </row>
    <row r="1335" spans="1:19" x14ac:dyDescent="0.25">
      <c r="A1335" t="s">
        <v>16906</v>
      </c>
      <c r="B1335" t="s">
        <v>6521</v>
      </c>
      <c r="C1335" t="s">
        <v>6522</v>
      </c>
      <c r="D1335" t="s">
        <v>6523</v>
      </c>
      <c r="E1335" t="s">
        <v>7266</v>
      </c>
      <c r="S1335" t="s">
        <v>16907</v>
      </c>
    </row>
    <row r="1336" spans="1:19" x14ac:dyDescent="0.25">
      <c r="A1336" t="s">
        <v>16908</v>
      </c>
      <c r="B1336" t="s">
        <v>6525</v>
      </c>
      <c r="C1336" t="s">
        <v>6522</v>
      </c>
      <c r="D1336" t="s">
        <v>6523</v>
      </c>
      <c r="E1336" t="s">
        <v>7266</v>
      </c>
      <c r="G1336" t="s">
        <v>16909</v>
      </c>
      <c r="H1336" t="s">
        <v>16910</v>
      </c>
      <c r="I1336" t="s">
        <v>16911</v>
      </c>
      <c r="J1336" t="s">
        <v>16912</v>
      </c>
      <c r="K1336" t="s">
        <v>16913</v>
      </c>
      <c r="L1336" t="s">
        <v>16914</v>
      </c>
      <c r="M1336" t="s">
        <v>16915</v>
      </c>
      <c r="N1336" t="s">
        <v>16916</v>
      </c>
      <c r="O1336" t="s">
        <v>16917</v>
      </c>
      <c r="P1336" t="s">
        <v>16918</v>
      </c>
      <c r="Q1336" t="s">
        <v>16919</v>
      </c>
      <c r="R1336" t="s">
        <v>16920</v>
      </c>
    </row>
    <row r="1337" spans="1:19" x14ac:dyDescent="0.25">
      <c r="A1337" t="s">
        <v>16921</v>
      </c>
      <c r="B1337" t="s">
        <v>6526</v>
      </c>
      <c r="C1337" t="s">
        <v>6527</v>
      </c>
      <c r="D1337" t="s">
        <v>6523</v>
      </c>
      <c r="E1337" t="s">
        <v>7266</v>
      </c>
      <c r="M1337" t="s">
        <v>16922</v>
      </c>
      <c r="R1337" t="s">
        <v>16923</v>
      </c>
    </row>
    <row r="1338" spans="1:19" x14ac:dyDescent="0.25">
      <c r="A1338" t="s">
        <v>16924</v>
      </c>
      <c r="B1338" t="s">
        <v>6528</v>
      </c>
      <c r="C1338" t="s">
        <v>6529</v>
      </c>
      <c r="D1338" t="s">
        <v>6523</v>
      </c>
      <c r="E1338" t="s">
        <v>7266</v>
      </c>
      <c r="G1338" t="s">
        <v>16925</v>
      </c>
      <c r="H1338" t="s">
        <v>16926</v>
      </c>
      <c r="I1338" t="s">
        <v>16927</v>
      </c>
      <c r="J1338" t="s">
        <v>16928</v>
      </c>
      <c r="K1338" t="s">
        <v>16929</v>
      </c>
      <c r="L1338" t="s">
        <v>16930</v>
      </c>
      <c r="M1338" t="s">
        <v>16931</v>
      </c>
      <c r="N1338" t="s">
        <v>16932</v>
      </c>
      <c r="O1338" t="s">
        <v>16933</v>
      </c>
      <c r="P1338" t="s">
        <v>16934</v>
      </c>
      <c r="Q1338" t="s">
        <v>16935</v>
      </c>
      <c r="R1338" t="s">
        <v>16936</v>
      </c>
    </row>
    <row r="1339" spans="1:19" x14ac:dyDescent="0.25">
      <c r="A1339" t="s">
        <v>16937</v>
      </c>
      <c r="B1339" t="s">
        <v>6530</v>
      </c>
      <c r="C1339" t="s">
        <v>6531</v>
      </c>
      <c r="D1339" t="s">
        <v>6523</v>
      </c>
      <c r="E1339" t="s">
        <v>7266</v>
      </c>
      <c r="M1339" t="s">
        <v>16938</v>
      </c>
      <c r="R1339" t="s">
        <v>16939</v>
      </c>
    </row>
    <row r="1340" spans="1:19" x14ac:dyDescent="0.25">
      <c r="A1340" t="s">
        <v>16940</v>
      </c>
      <c r="B1340" t="s">
        <v>6532</v>
      </c>
      <c r="C1340" t="s">
        <v>6533</v>
      </c>
      <c r="D1340" t="s">
        <v>6523</v>
      </c>
      <c r="E1340" t="s">
        <v>7266</v>
      </c>
      <c r="M1340" t="s">
        <v>16941</v>
      </c>
      <c r="R1340" t="s">
        <v>16942</v>
      </c>
    </row>
    <row r="1341" spans="1:19" x14ac:dyDescent="0.25">
      <c r="A1341" t="s">
        <v>16943</v>
      </c>
      <c r="B1341" t="s">
        <v>6534</v>
      </c>
      <c r="C1341" t="s">
        <v>6535</v>
      </c>
      <c r="D1341" t="s">
        <v>6536</v>
      </c>
      <c r="E1341" t="s">
        <v>7266</v>
      </c>
      <c r="S1341" t="s">
        <v>16944</v>
      </c>
    </row>
    <row r="1342" spans="1:19" x14ac:dyDescent="0.25">
      <c r="A1342" t="s">
        <v>16945</v>
      </c>
      <c r="B1342" t="s">
        <v>6538</v>
      </c>
      <c r="C1342" t="s">
        <v>6535</v>
      </c>
      <c r="D1342" t="s">
        <v>6536</v>
      </c>
      <c r="E1342" t="s">
        <v>7266</v>
      </c>
      <c r="G1342" t="s">
        <v>16946</v>
      </c>
      <c r="H1342" t="s">
        <v>16947</v>
      </c>
      <c r="I1342" t="s">
        <v>16948</v>
      </c>
      <c r="J1342" t="s">
        <v>16949</v>
      </c>
      <c r="K1342" t="s">
        <v>16950</v>
      </c>
      <c r="L1342" t="s">
        <v>16951</v>
      </c>
      <c r="M1342" t="s">
        <v>16952</v>
      </c>
      <c r="N1342" t="s">
        <v>16953</v>
      </c>
      <c r="O1342" t="s">
        <v>16954</v>
      </c>
      <c r="P1342" t="s">
        <v>16955</v>
      </c>
      <c r="Q1342" t="s">
        <v>16956</v>
      </c>
      <c r="R1342" t="s">
        <v>16957</v>
      </c>
    </row>
    <row r="1343" spans="1:19" x14ac:dyDescent="0.25">
      <c r="A1343" t="s">
        <v>16958</v>
      </c>
      <c r="B1343" t="s">
        <v>6539</v>
      </c>
      <c r="C1343" t="s">
        <v>6540</v>
      </c>
      <c r="D1343" t="s">
        <v>6536</v>
      </c>
      <c r="E1343" t="s">
        <v>7266</v>
      </c>
      <c r="M1343" t="s">
        <v>16959</v>
      </c>
      <c r="R1343" t="s">
        <v>16960</v>
      </c>
    </row>
    <row r="1344" spans="1:19" x14ac:dyDescent="0.25">
      <c r="A1344" t="s">
        <v>16961</v>
      </c>
      <c r="B1344" t="s">
        <v>6541</v>
      </c>
      <c r="C1344" t="s">
        <v>6542</v>
      </c>
      <c r="D1344" t="s">
        <v>6536</v>
      </c>
      <c r="E1344" t="s">
        <v>7266</v>
      </c>
      <c r="G1344" t="s">
        <v>16962</v>
      </c>
      <c r="H1344" t="s">
        <v>16963</v>
      </c>
      <c r="I1344" t="s">
        <v>16964</v>
      </c>
      <c r="J1344" t="s">
        <v>16965</v>
      </c>
      <c r="K1344" t="s">
        <v>16966</v>
      </c>
      <c r="L1344" t="s">
        <v>16967</v>
      </c>
      <c r="M1344" t="s">
        <v>16968</v>
      </c>
      <c r="N1344" t="s">
        <v>16969</v>
      </c>
      <c r="O1344" t="s">
        <v>16970</v>
      </c>
      <c r="P1344" t="s">
        <v>16971</v>
      </c>
      <c r="Q1344" t="s">
        <v>16972</v>
      </c>
      <c r="R1344" t="s">
        <v>16973</v>
      </c>
    </row>
    <row r="1345" spans="1:19" x14ac:dyDescent="0.25">
      <c r="A1345" t="s">
        <v>16974</v>
      </c>
      <c r="B1345" t="s">
        <v>6543</v>
      </c>
      <c r="C1345" t="s">
        <v>6544</v>
      </c>
      <c r="D1345" t="s">
        <v>6536</v>
      </c>
      <c r="E1345" t="s">
        <v>7266</v>
      </c>
      <c r="M1345" t="s">
        <v>16975</v>
      </c>
      <c r="R1345" t="s">
        <v>16976</v>
      </c>
    </row>
    <row r="1346" spans="1:19" x14ac:dyDescent="0.25">
      <c r="A1346" t="s">
        <v>16977</v>
      </c>
      <c r="B1346" t="s">
        <v>6545</v>
      </c>
      <c r="C1346" t="s">
        <v>6546</v>
      </c>
      <c r="D1346" t="s">
        <v>6536</v>
      </c>
      <c r="E1346" t="s">
        <v>7266</v>
      </c>
      <c r="M1346" t="s">
        <v>16978</v>
      </c>
      <c r="R1346" t="s">
        <v>16979</v>
      </c>
    </row>
    <row r="1347" spans="1:19" x14ac:dyDescent="0.25">
      <c r="A1347" t="s">
        <v>16980</v>
      </c>
      <c r="B1347" t="s">
        <v>6547</v>
      </c>
      <c r="C1347" t="s">
        <v>6548</v>
      </c>
      <c r="D1347" t="s">
        <v>6549</v>
      </c>
      <c r="E1347" t="s">
        <v>7266</v>
      </c>
      <c r="S1347" t="s">
        <v>16981</v>
      </c>
    </row>
    <row r="1348" spans="1:19" x14ac:dyDescent="0.25">
      <c r="A1348" t="s">
        <v>16982</v>
      </c>
      <c r="B1348" t="s">
        <v>6551</v>
      </c>
      <c r="C1348" t="s">
        <v>6548</v>
      </c>
      <c r="D1348" t="s">
        <v>6549</v>
      </c>
      <c r="E1348" t="s">
        <v>7266</v>
      </c>
      <c r="G1348" t="s">
        <v>16983</v>
      </c>
      <c r="H1348" t="s">
        <v>16984</v>
      </c>
      <c r="I1348" t="s">
        <v>16985</v>
      </c>
      <c r="J1348" t="s">
        <v>16986</v>
      </c>
      <c r="K1348" t="s">
        <v>16987</v>
      </c>
      <c r="L1348" t="s">
        <v>16988</v>
      </c>
      <c r="M1348" t="s">
        <v>16989</v>
      </c>
      <c r="N1348" t="s">
        <v>16990</v>
      </c>
      <c r="O1348" t="s">
        <v>16991</v>
      </c>
      <c r="P1348" t="s">
        <v>16992</v>
      </c>
      <c r="Q1348" t="s">
        <v>16993</v>
      </c>
      <c r="R1348" t="s">
        <v>16994</v>
      </c>
    </row>
    <row r="1349" spans="1:19" x14ac:dyDescent="0.25">
      <c r="A1349" t="s">
        <v>16995</v>
      </c>
      <c r="B1349" t="s">
        <v>6552</v>
      </c>
      <c r="C1349" t="s">
        <v>6553</v>
      </c>
      <c r="D1349" t="s">
        <v>6549</v>
      </c>
      <c r="E1349" t="s">
        <v>7266</v>
      </c>
      <c r="M1349" t="s">
        <v>16996</v>
      </c>
      <c r="R1349" t="s">
        <v>16997</v>
      </c>
    </row>
    <row r="1350" spans="1:19" x14ac:dyDescent="0.25">
      <c r="A1350" t="s">
        <v>16998</v>
      </c>
      <c r="B1350" t="s">
        <v>6554</v>
      </c>
      <c r="C1350" t="s">
        <v>6555</v>
      </c>
      <c r="D1350" t="s">
        <v>6549</v>
      </c>
      <c r="E1350" t="s">
        <v>7266</v>
      </c>
      <c r="G1350" t="s">
        <v>16999</v>
      </c>
      <c r="H1350" t="s">
        <v>17000</v>
      </c>
      <c r="I1350" t="s">
        <v>17001</v>
      </c>
      <c r="J1350" t="s">
        <v>17002</v>
      </c>
      <c r="K1350" t="s">
        <v>17003</v>
      </c>
      <c r="L1350" t="s">
        <v>17004</v>
      </c>
      <c r="M1350" t="s">
        <v>17005</v>
      </c>
      <c r="N1350" t="s">
        <v>17006</v>
      </c>
      <c r="O1350" t="s">
        <v>17007</v>
      </c>
      <c r="P1350" t="s">
        <v>17008</v>
      </c>
      <c r="Q1350" t="s">
        <v>17009</v>
      </c>
      <c r="R1350" t="s">
        <v>17010</v>
      </c>
    </row>
    <row r="1351" spans="1:19" x14ac:dyDescent="0.25">
      <c r="A1351" t="s">
        <v>17011</v>
      </c>
      <c r="B1351" t="s">
        <v>6556</v>
      </c>
      <c r="C1351" t="s">
        <v>6557</v>
      </c>
      <c r="D1351" t="s">
        <v>6549</v>
      </c>
      <c r="E1351" t="s">
        <v>7266</v>
      </c>
      <c r="M1351" t="s">
        <v>17012</v>
      </c>
      <c r="R1351" t="s">
        <v>17013</v>
      </c>
    </row>
    <row r="1352" spans="1:19" x14ac:dyDescent="0.25">
      <c r="A1352" t="s">
        <v>17014</v>
      </c>
      <c r="B1352" t="s">
        <v>6558</v>
      </c>
      <c r="C1352" t="s">
        <v>6559</v>
      </c>
      <c r="D1352" t="s">
        <v>6549</v>
      </c>
      <c r="E1352" t="s">
        <v>7266</v>
      </c>
      <c r="M1352" t="s">
        <v>17015</v>
      </c>
      <c r="R1352" t="s">
        <v>17016</v>
      </c>
    </row>
    <row r="1353" spans="1:19" x14ac:dyDescent="0.25">
      <c r="A1353" t="s">
        <v>17017</v>
      </c>
      <c r="B1353" t="s">
        <v>6560</v>
      </c>
      <c r="C1353" t="s">
        <v>6561</v>
      </c>
      <c r="D1353" t="s">
        <v>6562</v>
      </c>
      <c r="E1353" t="s">
        <v>7266</v>
      </c>
      <c r="S1353" t="s">
        <v>17018</v>
      </c>
    </row>
    <row r="1354" spans="1:19" x14ac:dyDescent="0.25">
      <c r="A1354" t="s">
        <v>17019</v>
      </c>
      <c r="B1354" t="s">
        <v>6564</v>
      </c>
      <c r="C1354" t="s">
        <v>6561</v>
      </c>
      <c r="D1354" t="s">
        <v>6562</v>
      </c>
      <c r="E1354" t="s">
        <v>7266</v>
      </c>
      <c r="G1354" t="s">
        <v>17020</v>
      </c>
      <c r="H1354" t="s">
        <v>17021</v>
      </c>
      <c r="I1354" t="s">
        <v>17022</v>
      </c>
      <c r="J1354" t="s">
        <v>17023</v>
      </c>
      <c r="K1354" t="s">
        <v>17024</v>
      </c>
      <c r="L1354" t="s">
        <v>17025</v>
      </c>
      <c r="M1354" t="s">
        <v>17026</v>
      </c>
      <c r="N1354" t="s">
        <v>17027</v>
      </c>
      <c r="O1354" t="s">
        <v>17028</v>
      </c>
      <c r="P1354" t="s">
        <v>17029</v>
      </c>
      <c r="Q1354" t="s">
        <v>17030</v>
      </c>
      <c r="R1354" t="s">
        <v>17031</v>
      </c>
    </row>
    <row r="1355" spans="1:19" x14ac:dyDescent="0.25">
      <c r="A1355" t="s">
        <v>17032</v>
      </c>
      <c r="B1355" t="s">
        <v>6565</v>
      </c>
      <c r="C1355" t="s">
        <v>6566</v>
      </c>
      <c r="D1355" t="s">
        <v>6562</v>
      </c>
      <c r="E1355" t="s">
        <v>7266</v>
      </c>
      <c r="M1355" t="s">
        <v>17033</v>
      </c>
      <c r="R1355" t="s">
        <v>17034</v>
      </c>
    </row>
    <row r="1356" spans="1:19" x14ac:dyDescent="0.25">
      <c r="A1356" t="s">
        <v>17035</v>
      </c>
      <c r="B1356" t="s">
        <v>6567</v>
      </c>
      <c r="C1356" t="s">
        <v>6568</v>
      </c>
      <c r="D1356" t="s">
        <v>6562</v>
      </c>
      <c r="E1356" t="s">
        <v>7266</v>
      </c>
      <c r="G1356" t="s">
        <v>17036</v>
      </c>
      <c r="H1356" t="s">
        <v>17037</v>
      </c>
      <c r="I1356" t="s">
        <v>17038</v>
      </c>
      <c r="J1356" t="s">
        <v>17039</v>
      </c>
      <c r="K1356" t="s">
        <v>17040</v>
      </c>
      <c r="L1356" t="s">
        <v>17041</v>
      </c>
      <c r="M1356" t="s">
        <v>17042</v>
      </c>
      <c r="N1356" t="s">
        <v>17043</v>
      </c>
      <c r="O1356" t="s">
        <v>17044</v>
      </c>
      <c r="P1356" t="s">
        <v>17045</v>
      </c>
      <c r="Q1356" t="s">
        <v>17046</v>
      </c>
      <c r="R1356" t="s">
        <v>17047</v>
      </c>
    </row>
    <row r="1357" spans="1:19" x14ac:dyDescent="0.25">
      <c r="A1357" t="s">
        <v>17048</v>
      </c>
      <c r="B1357" t="s">
        <v>6569</v>
      </c>
      <c r="C1357" t="s">
        <v>6570</v>
      </c>
      <c r="D1357" t="s">
        <v>6562</v>
      </c>
      <c r="E1357" t="s">
        <v>7266</v>
      </c>
      <c r="M1357" t="s">
        <v>17049</v>
      </c>
      <c r="R1357" t="s">
        <v>17050</v>
      </c>
    </row>
    <row r="1358" spans="1:19" x14ac:dyDescent="0.25">
      <c r="A1358" t="s">
        <v>17051</v>
      </c>
      <c r="B1358" t="s">
        <v>6571</v>
      </c>
      <c r="C1358" t="s">
        <v>6572</v>
      </c>
      <c r="D1358" t="s">
        <v>6562</v>
      </c>
      <c r="E1358" t="s">
        <v>7266</v>
      </c>
      <c r="M1358" t="s">
        <v>17052</v>
      </c>
      <c r="R1358" t="s">
        <v>17053</v>
      </c>
    </row>
    <row r="1359" spans="1:19" x14ac:dyDescent="0.25">
      <c r="A1359" t="s">
        <v>17054</v>
      </c>
      <c r="B1359" t="s">
        <v>6573</v>
      </c>
      <c r="C1359" t="s">
        <v>6575</v>
      </c>
      <c r="D1359" t="s">
        <v>6576</v>
      </c>
      <c r="E1359" t="s">
        <v>7266</v>
      </c>
      <c r="S1359" t="s">
        <v>17055</v>
      </c>
    </row>
    <row r="1360" spans="1:19" x14ac:dyDescent="0.25">
      <c r="A1360" t="s">
        <v>17056</v>
      </c>
      <c r="B1360" t="s">
        <v>6578</v>
      </c>
      <c r="C1360" t="s">
        <v>6575</v>
      </c>
      <c r="D1360" t="s">
        <v>6576</v>
      </c>
      <c r="E1360" t="s">
        <v>7266</v>
      </c>
      <c r="G1360" t="s">
        <v>17057</v>
      </c>
      <c r="H1360" t="s">
        <v>17058</v>
      </c>
      <c r="I1360" t="s">
        <v>17059</v>
      </c>
      <c r="J1360" t="s">
        <v>17060</v>
      </c>
      <c r="K1360" t="s">
        <v>17061</v>
      </c>
      <c r="L1360" t="s">
        <v>17062</v>
      </c>
      <c r="M1360" t="s">
        <v>17063</v>
      </c>
      <c r="N1360" t="s">
        <v>17064</v>
      </c>
      <c r="O1360" t="s">
        <v>17065</v>
      </c>
      <c r="P1360" t="s">
        <v>17066</v>
      </c>
      <c r="Q1360" t="s">
        <v>17067</v>
      </c>
      <c r="R1360" t="s">
        <v>17068</v>
      </c>
    </row>
    <row r="1361" spans="1:60" x14ac:dyDescent="0.25">
      <c r="A1361" t="s">
        <v>17069</v>
      </c>
      <c r="B1361" t="s">
        <v>6580</v>
      </c>
      <c r="C1361" t="s">
        <v>6582</v>
      </c>
      <c r="D1361" t="s">
        <v>6576</v>
      </c>
      <c r="E1361" t="s">
        <v>7266</v>
      </c>
      <c r="M1361" t="s">
        <v>17070</v>
      </c>
      <c r="R1361" t="s">
        <v>17071</v>
      </c>
    </row>
    <row r="1362" spans="1:60" x14ac:dyDescent="0.25">
      <c r="A1362" t="s">
        <v>17072</v>
      </c>
      <c r="B1362" t="s">
        <v>6583</v>
      </c>
      <c r="C1362" t="s">
        <v>6585</v>
      </c>
      <c r="D1362" t="s">
        <v>6576</v>
      </c>
      <c r="E1362" t="s">
        <v>7266</v>
      </c>
      <c r="G1362" t="s">
        <v>17073</v>
      </c>
      <c r="H1362" t="s">
        <v>17074</v>
      </c>
      <c r="I1362" t="s">
        <v>17075</v>
      </c>
      <c r="J1362" t="s">
        <v>17076</v>
      </c>
      <c r="K1362" t="s">
        <v>17077</v>
      </c>
      <c r="L1362" t="s">
        <v>17078</v>
      </c>
      <c r="M1362" t="s">
        <v>17079</v>
      </c>
      <c r="N1362" t="s">
        <v>17080</v>
      </c>
      <c r="O1362" t="s">
        <v>17081</v>
      </c>
      <c r="P1362" t="s">
        <v>17082</v>
      </c>
      <c r="Q1362" t="s">
        <v>17083</v>
      </c>
      <c r="R1362" t="s">
        <v>17084</v>
      </c>
    </row>
    <row r="1363" spans="1:60" x14ac:dyDescent="0.25">
      <c r="A1363" t="s">
        <v>17085</v>
      </c>
      <c r="B1363" t="s">
        <v>6586</v>
      </c>
      <c r="C1363" t="s">
        <v>6588</v>
      </c>
      <c r="D1363" t="s">
        <v>6576</v>
      </c>
      <c r="E1363" t="s">
        <v>7266</v>
      </c>
      <c r="M1363" t="s">
        <v>17086</v>
      </c>
      <c r="R1363" t="s">
        <v>17087</v>
      </c>
    </row>
    <row r="1364" spans="1:60" x14ac:dyDescent="0.25">
      <c r="A1364" t="s">
        <v>17088</v>
      </c>
      <c r="B1364" t="s">
        <v>6589</v>
      </c>
      <c r="C1364" t="s">
        <v>6591</v>
      </c>
      <c r="D1364" t="s">
        <v>6576</v>
      </c>
      <c r="E1364" t="s">
        <v>7266</v>
      </c>
      <c r="M1364" t="s">
        <v>17089</v>
      </c>
      <c r="R1364" t="s">
        <v>17090</v>
      </c>
    </row>
    <row r="1365" spans="1:60" x14ac:dyDescent="0.25">
      <c r="A1365" t="s">
        <v>17091</v>
      </c>
      <c r="B1365" t="s">
        <v>6624</v>
      </c>
      <c r="C1365" t="s">
        <v>17092</v>
      </c>
      <c r="D1365" t="s">
        <v>6626</v>
      </c>
      <c r="E1365" t="s">
        <v>7266</v>
      </c>
      <c r="F1365" t="s">
        <v>17093</v>
      </c>
    </row>
    <row r="1366" spans="1:60" x14ac:dyDescent="0.25">
      <c r="A1366" t="s">
        <v>17094</v>
      </c>
      <c r="B1366" t="s">
        <v>6628</v>
      </c>
      <c r="C1366" t="s">
        <v>17095</v>
      </c>
      <c r="D1366" t="s">
        <v>6626</v>
      </c>
      <c r="E1366" t="s">
        <v>7266</v>
      </c>
      <c r="U1366" t="s">
        <v>17096</v>
      </c>
      <c r="V1366" t="s">
        <v>17097</v>
      </c>
      <c r="W1366" t="s">
        <v>17098</v>
      </c>
      <c r="X1366" t="s">
        <v>17099</v>
      </c>
      <c r="Y1366" t="s">
        <v>17100</v>
      </c>
      <c r="Z1366" t="s">
        <v>17101</v>
      </c>
      <c r="AA1366" t="s">
        <v>17102</v>
      </c>
      <c r="AB1366" t="s">
        <v>17103</v>
      </c>
      <c r="AC1366" t="s">
        <v>17104</v>
      </c>
      <c r="AD1366" t="s">
        <v>17105</v>
      </c>
      <c r="AE1366" t="s">
        <v>17106</v>
      </c>
      <c r="AF1366" t="s">
        <v>17107</v>
      </c>
      <c r="AG1366" t="s">
        <v>17108</v>
      </c>
      <c r="AH1366" t="s">
        <v>17109</v>
      </c>
      <c r="AI1366" t="s">
        <v>17110</v>
      </c>
      <c r="AJ1366" t="s">
        <v>17111</v>
      </c>
      <c r="AK1366" t="s">
        <v>17112</v>
      </c>
      <c r="AL1366" t="s">
        <v>17113</v>
      </c>
      <c r="AM1366" t="s">
        <v>17114</v>
      </c>
      <c r="AN1366" t="s">
        <v>17115</v>
      </c>
      <c r="AO1366" t="s">
        <v>17116</v>
      </c>
      <c r="AP1366" t="s">
        <v>17117</v>
      </c>
      <c r="AQ1366" t="s">
        <v>17118</v>
      </c>
      <c r="AR1366" t="s">
        <v>17119</v>
      </c>
      <c r="AS1366" t="s">
        <v>17120</v>
      </c>
      <c r="AT1366" t="s">
        <v>17121</v>
      </c>
      <c r="AU1366" t="s">
        <v>17122</v>
      </c>
      <c r="AV1366" t="s">
        <v>17123</v>
      </c>
      <c r="AW1366" t="s">
        <v>17124</v>
      </c>
      <c r="AX1366" t="s">
        <v>17125</v>
      </c>
      <c r="AY1366" t="s">
        <v>17126</v>
      </c>
      <c r="AZ1366" t="s">
        <v>17127</v>
      </c>
      <c r="BA1366" t="s">
        <v>17128</v>
      </c>
      <c r="BB1366" t="s">
        <v>17129</v>
      </c>
      <c r="BC1366" t="s">
        <v>17130</v>
      </c>
      <c r="BD1366" t="s">
        <v>17131</v>
      </c>
      <c r="BE1366" t="s">
        <v>17132</v>
      </c>
      <c r="BF1366" t="s">
        <v>17133</v>
      </c>
      <c r="BG1366" t="s">
        <v>17134</v>
      </c>
      <c r="BH1366" t="s">
        <v>17135</v>
      </c>
    </row>
    <row r="1367" spans="1:60" x14ac:dyDescent="0.25">
      <c r="A1367" t="s">
        <v>17136</v>
      </c>
      <c r="B1367" t="s">
        <v>6630</v>
      </c>
      <c r="C1367" t="s">
        <v>17137</v>
      </c>
      <c r="D1367" t="s">
        <v>6626</v>
      </c>
      <c r="E1367" t="s">
        <v>7266</v>
      </c>
      <c r="U1367" t="s">
        <v>17138</v>
      </c>
      <c r="V1367" t="s">
        <v>17139</v>
      </c>
      <c r="W1367" t="s">
        <v>17140</v>
      </c>
      <c r="X1367" t="s">
        <v>17141</v>
      </c>
      <c r="Y1367" t="s">
        <v>17142</v>
      </c>
      <c r="Z1367" t="s">
        <v>17143</v>
      </c>
      <c r="AA1367" t="s">
        <v>17144</v>
      </c>
      <c r="AB1367" t="s">
        <v>17145</v>
      </c>
      <c r="AC1367" t="s">
        <v>17146</v>
      </c>
      <c r="AD1367" t="s">
        <v>17147</v>
      </c>
      <c r="AE1367" t="s">
        <v>17148</v>
      </c>
      <c r="AF1367" t="s">
        <v>17149</v>
      </c>
      <c r="AG1367" t="s">
        <v>17150</v>
      </c>
      <c r="AH1367" t="s">
        <v>17151</v>
      </c>
      <c r="AI1367" t="s">
        <v>17152</v>
      </c>
      <c r="AJ1367" t="s">
        <v>17153</v>
      </c>
      <c r="AK1367" t="s">
        <v>17154</v>
      </c>
      <c r="AL1367" t="s">
        <v>17155</v>
      </c>
      <c r="AM1367" t="s">
        <v>17156</v>
      </c>
      <c r="AN1367" t="s">
        <v>17157</v>
      </c>
      <c r="AO1367" t="s">
        <v>17158</v>
      </c>
      <c r="AP1367" t="s">
        <v>17159</v>
      </c>
      <c r="AQ1367" t="s">
        <v>17160</v>
      </c>
      <c r="AR1367" t="s">
        <v>17161</v>
      </c>
      <c r="AS1367" t="s">
        <v>17162</v>
      </c>
      <c r="AT1367" t="s">
        <v>17163</v>
      </c>
      <c r="AU1367" t="s">
        <v>17164</v>
      </c>
      <c r="AV1367" t="s">
        <v>17165</v>
      </c>
      <c r="AW1367" t="s">
        <v>17166</v>
      </c>
      <c r="AX1367" t="s">
        <v>17167</v>
      </c>
      <c r="AY1367" t="s">
        <v>17168</v>
      </c>
      <c r="AZ1367" t="s">
        <v>17169</v>
      </c>
      <c r="BA1367" t="s">
        <v>17170</v>
      </c>
      <c r="BB1367" t="s">
        <v>17171</v>
      </c>
      <c r="BC1367" t="s">
        <v>17172</v>
      </c>
      <c r="BD1367" t="s">
        <v>17173</v>
      </c>
      <c r="BE1367" t="s">
        <v>17174</v>
      </c>
      <c r="BF1367" t="s">
        <v>17175</v>
      </c>
      <c r="BG1367" t="s">
        <v>17176</v>
      </c>
      <c r="BH1367" t="s">
        <v>17177</v>
      </c>
    </row>
    <row r="1368" spans="1:60" x14ac:dyDescent="0.25">
      <c r="A1368" t="s">
        <v>17178</v>
      </c>
      <c r="B1368" t="s">
        <v>6632</v>
      </c>
      <c r="C1368" t="s">
        <v>17179</v>
      </c>
      <c r="D1368" t="s">
        <v>6626</v>
      </c>
      <c r="E1368" t="s">
        <v>7266</v>
      </c>
      <c r="U1368" t="s">
        <v>17180</v>
      </c>
      <c r="V1368" t="s">
        <v>17181</v>
      </c>
      <c r="W1368" t="s">
        <v>17182</v>
      </c>
      <c r="X1368" t="s">
        <v>17183</v>
      </c>
      <c r="Y1368" t="s">
        <v>17184</v>
      </c>
      <c r="Z1368" t="s">
        <v>17185</v>
      </c>
      <c r="AA1368" t="s">
        <v>17186</v>
      </c>
      <c r="AB1368" t="s">
        <v>17187</v>
      </c>
      <c r="AC1368" t="s">
        <v>17188</v>
      </c>
      <c r="AD1368" t="s">
        <v>17189</v>
      </c>
      <c r="AE1368" t="s">
        <v>17190</v>
      </c>
      <c r="AF1368" t="s">
        <v>17191</v>
      </c>
      <c r="AG1368" t="s">
        <v>17192</v>
      </c>
      <c r="AH1368" t="s">
        <v>17193</v>
      </c>
      <c r="AI1368" t="s">
        <v>17194</v>
      </c>
      <c r="AJ1368" t="s">
        <v>17195</v>
      </c>
      <c r="AK1368" t="s">
        <v>17196</v>
      </c>
      <c r="AL1368" t="s">
        <v>17197</v>
      </c>
      <c r="AM1368" t="s">
        <v>17198</v>
      </c>
      <c r="AN1368" t="s">
        <v>17199</v>
      </c>
      <c r="AO1368" t="s">
        <v>17200</v>
      </c>
      <c r="AP1368" t="s">
        <v>17201</v>
      </c>
      <c r="AQ1368" t="s">
        <v>17202</v>
      </c>
      <c r="AR1368" t="s">
        <v>17203</v>
      </c>
      <c r="AS1368" t="s">
        <v>17204</v>
      </c>
      <c r="AT1368" t="s">
        <v>17205</v>
      </c>
      <c r="AU1368" t="s">
        <v>17206</v>
      </c>
      <c r="AV1368" t="s">
        <v>17207</v>
      </c>
      <c r="AW1368" t="s">
        <v>17208</v>
      </c>
      <c r="AX1368" t="s">
        <v>17209</v>
      </c>
      <c r="AY1368" t="s">
        <v>17210</v>
      </c>
      <c r="AZ1368" t="s">
        <v>17211</v>
      </c>
      <c r="BA1368" t="s">
        <v>17212</v>
      </c>
      <c r="BB1368" t="s">
        <v>17213</v>
      </c>
      <c r="BC1368" t="s">
        <v>17214</v>
      </c>
      <c r="BD1368" t="s">
        <v>17215</v>
      </c>
      <c r="BE1368" t="s">
        <v>17216</v>
      </c>
      <c r="BF1368" t="s">
        <v>17217</v>
      </c>
      <c r="BG1368" t="s">
        <v>17218</v>
      </c>
      <c r="BH1368" t="s">
        <v>17219</v>
      </c>
    </row>
    <row r="1369" spans="1:60" x14ac:dyDescent="0.25">
      <c r="A1369" t="s">
        <v>17220</v>
      </c>
      <c r="B1369" t="s">
        <v>6634</v>
      </c>
      <c r="C1369" t="s">
        <v>17221</v>
      </c>
      <c r="D1369" t="s">
        <v>6626</v>
      </c>
      <c r="E1369" t="s">
        <v>7266</v>
      </c>
      <c r="U1369" t="s">
        <v>17222</v>
      </c>
      <c r="V1369" t="s">
        <v>17223</v>
      </c>
      <c r="W1369" t="s">
        <v>17224</v>
      </c>
      <c r="X1369" t="s">
        <v>17225</v>
      </c>
      <c r="Y1369" t="s">
        <v>17226</v>
      </c>
      <c r="Z1369" t="s">
        <v>17227</v>
      </c>
      <c r="AA1369" t="s">
        <v>17228</v>
      </c>
      <c r="AB1369" t="s">
        <v>17229</v>
      </c>
      <c r="AC1369" t="s">
        <v>17230</v>
      </c>
      <c r="AD1369" t="s">
        <v>17231</v>
      </c>
      <c r="AE1369" t="s">
        <v>17232</v>
      </c>
      <c r="AF1369" t="s">
        <v>17233</v>
      </c>
      <c r="AG1369" t="s">
        <v>17234</v>
      </c>
      <c r="AH1369" t="s">
        <v>17235</v>
      </c>
      <c r="AI1369" t="s">
        <v>17236</v>
      </c>
      <c r="AJ1369" t="s">
        <v>17237</v>
      </c>
      <c r="AK1369" t="s">
        <v>17238</v>
      </c>
      <c r="AL1369" t="s">
        <v>17239</v>
      </c>
      <c r="AM1369" t="s">
        <v>17240</v>
      </c>
      <c r="AN1369" t="s">
        <v>17241</v>
      </c>
      <c r="AO1369" t="s">
        <v>17242</v>
      </c>
      <c r="AP1369" t="s">
        <v>17243</v>
      </c>
      <c r="AQ1369" t="s">
        <v>17244</v>
      </c>
      <c r="AR1369" t="s">
        <v>17245</v>
      </c>
      <c r="AS1369" t="s">
        <v>17246</v>
      </c>
      <c r="AT1369" t="s">
        <v>17247</v>
      </c>
      <c r="AU1369" t="s">
        <v>17248</v>
      </c>
      <c r="AV1369" t="s">
        <v>17249</v>
      </c>
      <c r="AW1369" t="s">
        <v>17250</v>
      </c>
      <c r="AX1369" t="s">
        <v>17251</v>
      </c>
      <c r="AY1369" t="s">
        <v>17252</v>
      </c>
      <c r="AZ1369" t="s">
        <v>17253</v>
      </c>
      <c r="BA1369" t="s">
        <v>17254</v>
      </c>
      <c r="BB1369" t="s">
        <v>17255</v>
      </c>
      <c r="BC1369" t="s">
        <v>17256</v>
      </c>
      <c r="BD1369" t="s">
        <v>17257</v>
      </c>
      <c r="BE1369" t="s">
        <v>17258</v>
      </c>
      <c r="BF1369" t="s">
        <v>17259</v>
      </c>
      <c r="BG1369" t="s">
        <v>17260</v>
      </c>
      <c r="BH1369" t="s">
        <v>17261</v>
      </c>
    </row>
    <row r="1370" spans="1:60" x14ac:dyDescent="0.25">
      <c r="A1370" t="s">
        <v>17262</v>
      </c>
      <c r="B1370" t="s">
        <v>6636</v>
      </c>
      <c r="C1370" t="s">
        <v>17263</v>
      </c>
      <c r="D1370" t="s">
        <v>6626</v>
      </c>
      <c r="E1370" t="s">
        <v>7266</v>
      </c>
      <c r="U1370" t="s">
        <v>17264</v>
      </c>
      <c r="V1370" t="s">
        <v>17265</v>
      </c>
      <c r="W1370" t="s">
        <v>17266</v>
      </c>
      <c r="X1370" t="s">
        <v>17267</v>
      </c>
      <c r="Y1370" t="s">
        <v>17268</v>
      </c>
      <c r="Z1370" t="s">
        <v>17269</v>
      </c>
      <c r="AA1370" t="s">
        <v>17270</v>
      </c>
      <c r="AB1370" t="s">
        <v>17271</v>
      </c>
      <c r="AC1370" t="s">
        <v>17272</v>
      </c>
      <c r="AD1370" t="s">
        <v>17273</v>
      </c>
      <c r="AE1370" t="s">
        <v>17274</v>
      </c>
      <c r="AF1370" t="s">
        <v>17275</v>
      </c>
      <c r="AG1370" t="s">
        <v>17276</v>
      </c>
      <c r="AH1370" t="s">
        <v>17277</v>
      </c>
      <c r="AI1370" t="s">
        <v>17278</v>
      </c>
      <c r="AJ1370" t="s">
        <v>17279</v>
      </c>
      <c r="AK1370" t="s">
        <v>17280</v>
      </c>
      <c r="AL1370" t="s">
        <v>17281</v>
      </c>
      <c r="AM1370" t="s">
        <v>17282</v>
      </c>
      <c r="AN1370" t="s">
        <v>17283</v>
      </c>
      <c r="AO1370" t="s">
        <v>17284</v>
      </c>
      <c r="AP1370" t="s">
        <v>17285</v>
      </c>
      <c r="AQ1370" t="s">
        <v>17286</v>
      </c>
      <c r="AR1370" t="s">
        <v>17287</v>
      </c>
      <c r="AS1370" t="s">
        <v>17288</v>
      </c>
      <c r="AT1370" t="s">
        <v>17289</v>
      </c>
      <c r="AU1370" t="s">
        <v>17290</v>
      </c>
      <c r="AV1370" t="s">
        <v>17291</v>
      </c>
      <c r="AW1370" t="s">
        <v>17292</v>
      </c>
      <c r="AX1370" t="s">
        <v>17293</v>
      </c>
      <c r="AY1370" t="s">
        <v>17294</v>
      </c>
      <c r="AZ1370" t="s">
        <v>17295</v>
      </c>
      <c r="BA1370" t="s">
        <v>17296</v>
      </c>
      <c r="BB1370" t="s">
        <v>17297</v>
      </c>
      <c r="BC1370" t="s">
        <v>17298</v>
      </c>
      <c r="BD1370" t="s">
        <v>17299</v>
      </c>
      <c r="BE1370" t="s">
        <v>17300</v>
      </c>
      <c r="BF1370" t="s">
        <v>17301</v>
      </c>
      <c r="BG1370" t="s">
        <v>17302</v>
      </c>
      <c r="BH1370" t="s">
        <v>17303</v>
      </c>
    </row>
    <row r="1371" spans="1:60" x14ac:dyDescent="0.25">
      <c r="A1371" t="s">
        <v>17304</v>
      </c>
      <c r="B1371" t="s">
        <v>6638</v>
      </c>
      <c r="C1371" t="s">
        <v>17305</v>
      </c>
      <c r="D1371" t="s">
        <v>6626</v>
      </c>
      <c r="E1371" t="s">
        <v>7266</v>
      </c>
      <c r="U1371" t="s">
        <v>17306</v>
      </c>
      <c r="V1371" t="s">
        <v>17307</v>
      </c>
      <c r="W1371" t="s">
        <v>17308</v>
      </c>
      <c r="X1371" t="s">
        <v>17309</v>
      </c>
      <c r="Y1371" t="s">
        <v>17310</v>
      </c>
      <c r="Z1371" t="s">
        <v>17311</v>
      </c>
      <c r="AA1371" t="s">
        <v>17312</v>
      </c>
      <c r="AB1371" t="s">
        <v>17313</v>
      </c>
      <c r="AC1371" t="s">
        <v>17314</v>
      </c>
      <c r="AD1371" t="s">
        <v>17315</v>
      </c>
      <c r="AE1371" t="s">
        <v>17316</v>
      </c>
      <c r="AF1371" t="s">
        <v>17317</v>
      </c>
      <c r="AG1371" t="s">
        <v>17318</v>
      </c>
      <c r="AH1371" t="s">
        <v>17319</v>
      </c>
      <c r="AI1371" t="s">
        <v>17320</v>
      </c>
      <c r="AJ1371" t="s">
        <v>17321</v>
      </c>
      <c r="AK1371" t="s">
        <v>17322</v>
      </c>
      <c r="AL1371" t="s">
        <v>17323</v>
      </c>
      <c r="AM1371" t="s">
        <v>17324</v>
      </c>
      <c r="AN1371" t="s">
        <v>17325</v>
      </c>
      <c r="AO1371" t="s">
        <v>17326</v>
      </c>
      <c r="AP1371" t="s">
        <v>17327</v>
      </c>
      <c r="AQ1371" t="s">
        <v>17328</v>
      </c>
      <c r="AR1371" t="s">
        <v>17329</v>
      </c>
      <c r="AS1371" t="s">
        <v>17330</v>
      </c>
      <c r="AT1371" t="s">
        <v>17331</v>
      </c>
      <c r="AU1371" t="s">
        <v>17332</v>
      </c>
      <c r="AV1371" t="s">
        <v>17333</v>
      </c>
      <c r="AW1371" t="s">
        <v>17334</v>
      </c>
      <c r="AX1371" t="s">
        <v>17335</v>
      </c>
      <c r="AY1371" t="s">
        <v>17336</v>
      </c>
      <c r="AZ1371" t="s">
        <v>17337</v>
      </c>
      <c r="BA1371" t="s">
        <v>17338</v>
      </c>
      <c r="BB1371" t="s">
        <v>17339</v>
      </c>
      <c r="BC1371" t="s">
        <v>17340</v>
      </c>
      <c r="BD1371" t="s">
        <v>17341</v>
      </c>
      <c r="BE1371" t="s">
        <v>17342</v>
      </c>
      <c r="BF1371" t="s">
        <v>17343</v>
      </c>
      <c r="BG1371" t="s">
        <v>17344</v>
      </c>
      <c r="BH1371" t="s">
        <v>17345</v>
      </c>
    </row>
    <row r="1372" spans="1:60" x14ac:dyDescent="0.25">
      <c r="A1372" t="s">
        <v>17346</v>
      </c>
      <c r="B1372" t="s">
        <v>6640</v>
      </c>
      <c r="C1372" t="s">
        <v>17347</v>
      </c>
      <c r="D1372" t="s">
        <v>6626</v>
      </c>
      <c r="E1372" t="s">
        <v>7266</v>
      </c>
      <c r="U1372" t="s">
        <v>17348</v>
      </c>
      <c r="V1372" t="s">
        <v>17349</v>
      </c>
      <c r="W1372" t="s">
        <v>17350</v>
      </c>
      <c r="X1372" t="s">
        <v>17351</v>
      </c>
      <c r="Y1372" t="s">
        <v>17352</v>
      </c>
      <c r="Z1372" t="s">
        <v>17353</v>
      </c>
      <c r="AA1372" t="s">
        <v>17354</v>
      </c>
      <c r="AB1372" t="s">
        <v>17355</v>
      </c>
      <c r="AC1372" t="s">
        <v>17356</v>
      </c>
      <c r="AD1372" t="s">
        <v>17357</v>
      </c>
      <c r="AE1372" t="s">
        <v>17358</v>
      </c>
      <c r="AF1372" t="s">
        <v>17359</v>
      </c>
      <c r="AG1372" t="s">
        <v>17360</v>
      </c>
      <c r="AH1372" t="s">
        <v>17361</v>
      </c>
      <c r="AI1372" t="s">
        <v>17362</v>
      </c>
      <c r="AJ1372" t="s">
        <v>17363</v>
      </c>
      <c r="AK1372" t="s">
        <v>17364</v>
      </c>
      <c r="AL1372" t="s">
        <v>17365</v>
      </c>
      <c r="AM1372" t="s">
        <v>17366</v>
      </c>
      <c r="AN1372" t="s">
        <v>17367</v>
      </c>
      <c r="AO1372" t="s">
        <v>17368</v>
      </c>
      <c r="AP1372" t="s">
        <v>17369</v>
      </c>
      <c r="AQ1372" t="s">
        <v>17370</v>
      </c>
      <c r="AR1372" t="s">
        <v>17371</v>
      </c>
      <c r="AS1372" t="s">
        <v>17372</v>
      </c>
      <c r="AT1372" t="s">
        <v>17373</v>
      </c>
      <c r="AU1372" t="s">
        <v>17374</v>
      </c>
      <c r="AV1372" t="s">
        <v>17375</v>
      </c>
      <c r="AW1372" t="s">
        <v>17376</v>
      </c>
      <c r="AX1372" t="s">
        <v>17377</v>
      </c>
      <c r="AY1372" t="s">
        <v>17378</v>
      </c>
      <c r="AZ1372" t="s">
        <v>17379</v>
      </c>
      <c r="BA1372" t="s">
        <v>17380</v>
      </c>
      <c r="BB1372" t="s">
        <v>17381</v>
      </c>
      <c r="BC1372" t="s">
        <v>17382</v>
      </c>
      <c r="BD1372" t="s">
        <v>17383</v>
      </c>
      <c r="BE1372" t="s">
        <v>17384</v>
      </c>
      <c r="BF1372" t="s">
        <v>17385</v>
      </c>
      <c r="BG1372" t="s">
        <v>17386</v>
      </c>
      <c r="BH1372" t="s">
        <v>17387</v>
      </c>
    </row>
    <row r="1373" spans="1:60" x14ac:dyDescent="0.25">
      <c r="A1373" t="s">
        <v>17388</v>
      </c>
      <c r="B1373" t="s">
        <v>6642</v>
      </c>
      <c r="C1373" t="s">
        <v>17389</v>
      </c>
      <c r="D1373" t="s">
        <v>6626</v>
      </c>
      <c r="E1373" t="s">
        <v>7266</v>
      </c>
      <c r="U1373" t="s">
        <v>17390</v>
      </c>
      <c r="V1373" t="s">
        <v>17391</v>
      </c>
      <c r="W1373" t="s">
        <v>17392</v>
      </c>
      <c r="X1373" t="s">
        <v>17393</v>
      </c>
      <c r="Y1373" t="s">
        <v>17394</v>
      </c>
      <c r="Z1373" t="s">
        <v>17395</v>
      </c>
      <c r="AA1373" t="s">
        <v>17396</v>
      </c>
      <c r="AB1373" t="s">
        <v>17397</v>
      </c>
      <c r="AC1373" t="s">
        <v>17398</v>
      </c>
      <c r="AD1373" t="s">
        <v>17399</v>
      </c>
      <c r="AE1373" t="s">
        <v>17400</v>
      </c>
      <c r="AF1373" t="s">
        <v>17401</v>
      </c>
      <c r="AG1373" t="s">
        <v>17402</v>
      </c>
      <c r="AH1373" t="s">
        <v>17403</v>
      </c>
      <c r="AI1373" t="s">
        <v>17404</v>
      </c>
      <c r="AJ1373" t="s">
        <v>17405</v>
      </c>
      <c r="AK1373" t="s">
        <v>17406</v>
      </c>
      <c r="AL1373" t="s">
        <v>17407</v>
      </c>
      <c r="AM1373" t="s">
        <v>17408</v>
      </c>
      <c r="AN1373" t="s">
        <v>17409</v>
      </c>
      <c r="AO1373" t="s">
        <v>17410</v>
      </c>
      <c r="AP1373" t="s">
        <v>17411</v>
      </c>
      <c r="AQ1373" t="s">
        <v>17412</v>
      </c>
      <c r="AR1373" t="s">
        <v>17413</v>
      </c>
      <c r="AS1373" t="s">
        <v>17414</v>
      </c>
      <c r="AT1373" t="s">
        <v>17415</v>
      </c>
      <c r="AU1373" t="s">
        <v>17416</v>
      </c>
      <c r="AV1373" t="s">
        <v>17417</v>
      </c>
      <c r="AW1373" t="s">
        <v>17418</v>
      </c>
      <c r="AX1373" t="s">
        <v>17419</v>
      </c>
      <c r="AY1373" t="s">
        <v>17420</v>
      </c>
      <c r="AZ1373" t="s">
        <v>17421</v>
      </c>
      <c r="BA1373" t="s">
        <v>17422</v>
      </c>
      <c r="BB1373" t="s">
        <v>17423</v>
      </c>
      <c r="BC1373" t="s">
        <v>17424</v>
      </c>
      <c r="BD1373" t="s">
        <v>17425</v>
      </c>
      <c r="BE1373" t="s">
        <v>17426</v>
      </c>
      <c r="BF1373" t="s">
        <v>17427</v>
      </c>
      <c r="BG1373" t="s">
        <v>17428</v>
      </c>
      <c r="BH1373" t="s">
        <v>17429</v>
      </c>
    </row>
    <row r="1374" spans="1:60" x14ac:dyDescent="0.25">
      <c r="A1374" t="s">
        <v>17430</v>
      </c>
      <c r="B1374" t="s">
        <v>6644</v>
      </c>
      <c r="C1374" t="s">
        <v>17431</v>
      </c>
      <c r="D1374" t="s">
        <v>6626</v>
      </c>
      <c r="E1374" t="s">
        <v>7266</v>
      </c>
      <c r="F1374" t="s">
        <v>17432</v>
      </c>
    </row>
    <row r="1375" spans="1:60" x14ac:dyDescent="0.25">
      <c r="A1375" t="s">
        <v>17433</v>
      </c>
      <c r="B1375" t="s">
        <v>6646</v>
      </c>
      <c r="C1375" t="s">
        <v>17434</v>
      </c>
      <c r="D1375" t="s">
        <v>6626</v>
      </c>
      <c r="E1375" t="s">
        <v>7266</v>
      </c>
      <c r="F1375" t="s">
        <v>17435</v>
      </c>
    </row>
    <row r="1376" spans="1:60" x14ac:dyDescent="0.25">
      <c r="A1376" t="s">
        <v>17436</v>
      </c>
      <c r="B1376" t="s">
        <v>6648</v>
      </c>
      <c r="C1376" t="s">
        <v>17437</v>
      </c>
      <c r="D1376" t="s">
        <v>6626</v>
      </c>
      <c r="E1376" t="s">
        <v>7266</v>
      </c>
      <c r="F1376" t="s">
        <v>17438</v>
      </c>
    </row>
    <row r="1377" spans="1:60" x14ac:dyDescent="0.25">
      <c r="A1377" t="s">
        <v>17439</v>
      </c>
      <c r="B1377" t="s">
        <v>6650</v>
      </c>
      <c r="C1377" t="s">
        <v>17440</v>
      </c>
      <c r="D1377" t="s">
        <v>6626</v>
      </c>
      <c r="E1377" t="s">
        <v>7266</v>
      </c>
      <c r="F1377" t="s">
        <v>17441</v>
      </c>
    </row>
    <row r="1378" spans="1:60" x14ac:dyDescent="0.25">
      <c r="A1378" t="s">
        <v>17442</v>
      </c>
      <c r="B1378" t="s">
        <v>6652</v>
      </c>
      <c r="C1378" t="s">
        <v>17443</v>
      </c>
      <c r="D1378" t="s">
        <v>6626</v>
      </c>
      <c r="E1378" t="s">
        <v>7266</v>
      </c>
      <c r="F1378" t="s">
        <v>17444</v>
      </c>
    </row>
    <row r="1379" spans="1:60" x14ac:dyDescent="0.25">
      <c r="A1379" t="s">
        <v>17445</v>
      </c>
      <c r="B1379" t="s">
        <v>6654</v>
      </c>
      <c r="C1379" t="s">
        <v>17446</v>
      </c>
      <c r="D1379" t="s">
        <v>6626</v>
      </c>
      <c r="E1379" t="s">
        <v>7266</v>
      </c>
      <c r="F1379" t="s">
        <v>17447</v>
      </c>
    </row>
    <row r="1380" spans="1:60" x14ac:dyDescent="0.25">
      <c r="A1380" t="s">
        <v>17448</v>
      </c>
      <c r="B1380" t="s">
        <v>6656</v>
      </c>
      <c r="C1380" t="s">
        <v>17449</v>
      </c>
      <c r="D1380" t="s">
        <v>6626</v>
      </c>
      <c r="E1380" t="s">
        <v>7266</v>
      </c>
      <c r="F1380" t="s">
        <v>17450</v>
      </c>
    </row>
    <row r="1381" spans="1:60" x14ac:dyDescent="0.25">
      <c r="A1381" t="s">
        <v>17451</v>
      </c>
      <c r="B1381" t="s">
        <v>6658</v>
      </c>
      <c r="C1381" t="s">
        <v>17452</v>
      </c>
      <c r="D1381" t="s">
        <v>6626</v>
      </c>
      <c r="E1381" t="s">
        <v>7266</v>
      </c>
      <c r="F1381" t="s">
        <v>17453</v>
      </c>
    </row>
    <row r="1382" spans="1:60" x14ac:dyDescent="0.25">
      <c r="A1382" t="s">
        <v>17454</v>
      </c>
      <c r="B1382" t="s">
        <v>6660</v>
      </c>
      <c r="C1382" t="s">
        <v>17455</v>
      </c>
      <c r="D1382" t="s">
        <v>6626</v>
      </c>
      <c r="E1382" t="s">
        <v>7266</v>
      </c>
      <c r="F1382" t="s">
        <v>17456</v>
      </c>
    </row>
    <row r="1383" spans="1:60" x14ac:dyDescent="0.25">
      <c r="A1383" t="s">
        <v>17457</v>
      </c>
      <c r="B1383" t="s">
        <v>6662</v>
      </c>
      <c r="C1383" t="s">
        <v>17458</v>
      </c>
      <c r="D1383" t="s">
        <v>6626</v>
      </c>
      <c r="E1383" t="s">
        <v>7266</v>
      </c>
      <c r="F1383" t="s">
        <v>17459</v>
      </c>
    </row>
    <row r="1384" spans="1:60" x14ac:dyDescent="0.25">
      <c r="A1384" t="s">
        <v>17460</v>
      </c>
      <c r="B1384" t="s">
        <v>6664</v>
      </c>
      <c r="C1384" t="s">
        <v>17461</v>
      </c>
      <c r="D1384" t="s">
        <v>6666</v>
      </c>
      <c r="E1384" t="s">
        <v>7266</v>
      </c>
      <c r="F1384" t="s">
        <v>17462</v>
      </c>
    </row>
    <row r="1385" spans="1:60" x14ac:dyDescent="0.25">
      <c r="A1385" t="s">
        <v>17463</v>
      </c>
      <c r="B1385" t="s">
        <v>6668</v>
      </c>
      <c r="C1385" t="s">
        <v>17464</v>
      </c>
      <c r="D1385" t="s">
        <v>6666</v>
      </c>
      <c r="E1385" t="s">
        <v>7266</v>
      </c>
      <c r="U1385" t="s">
        <v>17465</v>
      </c>
      <c r="V1385" t="s">
        <v>17466</v>
      </c>
      <c r="W1385" t="s">
        <v>17467</v>
      </c>
      <c r="X1385" t="s">
        <v>17468</v>
      </c>
      <c r="Y1385" t="s">
        <v>17469</v>
      </c>
      <c r="Z1385" t="s">
        <v>17470</v>
      </c>
      <c r="AA1385" t="s">
        <v>17471</v>
      </c>
      <c r="AB1385" t="s">
        <v>17472</v>
      </c>
      <c r="AC1385" t="s">
        <v>17473</v>
      </c>
      <c r="AD1385" t="s">
        <v>17474</v>
      </c>
      <c r="AE1385" t="s">
        <v>17475</v>
      </c>
      <c r="AF1385" t="s">
        <v>17476</v>
      </c>
      <c r="AG1385" t="s">
        <v>17477</v>
      </c>
      <c r="AH1385" t="s">
        <v>17478</v>
      </c>
      <c r="AI1385" t="s">
        <v>17479</v>
      </c>
      <c r="AJ1385" t="s">
        <v>17480</v>
      </c>
      <c r="AK1385" t="s">
        <v>17481</v>
      </c>
      <c r="AL1385" t="s">
        <v>17482</v>
      </c>
      <c r="AM1385" t="s">
        <v>17483</v>
      </c>
      <c r="AN1385" t="s">
        <v>17484</v>
      </c>
      <c r="AO1385" t="s">
        <v>17485</v>
      </c>
      <c r="AP1385" t="s">
        <v>17486</v>
      </c>
      <c r="AQ1385" t="s">
        <v>17487</v>
      </c>
      <c r="AR1385" t="s">
        <v>17488</v>
      </c>
      <c r="AS1385" t="s">
        <v>17489</v>
      </c>
      <c r="AT1385" t="s">
        <v>17490</v>
      </c>
      <c r="AU1385" t="s">
        <v>17491</v>
      </c>
      <c r="AV1385" t="s">
        <v>17492</v>
      </c>
      <c r="AW1385" t="s">
        <v>17493</v>
      </c>
      <c r="AX1385" t="s">
        <v>17494</v>
      </c>
      <c r="AY1385" t="s">
        <v>17495</v>
      </c>
      <c r="AZ1385" t="s">
        <v>17496</v>
      </c>
      <c r="BA1385" t="s">
        <v>17497</v>
      </c>
      <c r="BB1385" t="s">
        <v>17498</v>
      </c>
      <c r="BC1385" t="s">
        <v>17499</v>
      </c>
      <c r="BD1385" t="s">
        <v>17500</v>
      </c>
      <c r="BE1385" t="s">
        <v>17501</v>
      </c>
      <c r="BF1385" t="s">
        <v>17502</v>
      </c>
      <c r="BG1385" t="s">
        <v>17503</v>
      </c>
      <c r="BH1385" t="s">
        <v>17504</v>
      </c>
    </row>
    <row r="1386" spans="1:60" x14ac:dyDescent="0.25">
      <c r="A1386" t="s">
        <v>17505</v>
      </c>
      <c r="B1386" t="s">
        <v>6670</v>
      </c>
      <c r="C1386" t="s">
        <v>17506</v>
      </c>
      <c r="D1386" t="s">
        <v>6666</v>
      </c>
      <c r="E1386" t="s">
        <v>7266</v>
      </c>
      <c r="U1386" t="s">
        <v>17507</v>
      </c>
      <c r="V1386" t="s">
        <v>17508</v>
      </c>
      <c r="W1386" t="s">
        <v>17509</v>
      </c>
      <c r="X1386" t="s">
        <v>17510</v>
      </c>
      <c r="Y1386" t="s">
        <v>17511</v>
      </c>
      <c r="Z1386" t="s">
        <v>17512</v>
      </c>
      <c r="AA1386" t="s">
        <v>17513</v>
      </c>
      <c r="AB1386" t="s">
        <v>17514</v>
      </c>
      <c r="AC1386" t="s">
        <v>17515</v>
      </c>
      <c r="AD1386" t="s">
        <v>17516</v>
      </c>
      <c r="AE1386" t="s">
        <v>17517</v>
      </c>
      <c r="AF1386" t="s">
        <v>17518</v>
      </c>
      <c r="AG1386" t="s">
        <v>17519</v>
      </c>
      <c r="AH1386" t="s">
        <v>17520</v>
      </c>
      <c r="AI1386" t="s">
        <v>17521</v>
      </c>
      <c r="AJ1386" t="s">
        <v>17522</v>
      </c>
      <c r="AK1386" t="s">
        <v>17523</v>
      </c>
      <c r="AL1386" t="s">
        <v>17524</v>
      </c>
      <c r="AM1386" t="s">
        <v>17525</v>
      </c>
      <c r="AN1386" t="s">
        <v>17526</v>
      </c>
      <c r="AO1386" t="s">
        <v>17527</v>
      </c>
      <c r="AP1386" t="s">
        <v>17528</v>
      </c>
      <c r="AQ1386" t="s">
        <v>17529</v>
      </c>
      <c r="AR1386" t="s">
        <v>17530</v>
      </c>
      <c r="AS1386" t="s">
        <v>17531</v>
      </c>
      <c r="AT1386" t="s">
        <v>17532</v>
      </c>
      <c r="AU1386" t="s">
        <v>17533</v>
      </c>
      <c r="AV1386" t="s">
        <v>17534</v>
      </c>
      <c r="AW1386" t="s">
        <v>17535</v>
      </c>
      <c r="AX1386" t="s">
        <v>17536</v>
      </c>
      <c r="AY1386" t="s">
        <v>17537</v>
      </c>
      <c r="AZ1386" t="s">
        <v>17538</v>
      </c>
      <c r="BA1386" t="s">
        <v>17539</v>
      </c>
      <c r="BB1386" t="s">
        <v>17540</v>
      </c>
      <c r="BC1386" t="s">
        <v>17541</v>
      </c>
      <c r="BD1386" t="s">
        <v>17542</v>
      </c>
      <c r="BE1386" t="s">
        <v>17543</v>
      </c>
      <c r="BF1386" t="s">
        <v>17544</v>
      </c>
      <c r="BG1386" t="s">
        <v>17545</v>
      </c>
      <c r="BH1386" t="s">
        <v>17546</v>
      </c>
    </row>
    <row r="1387" spans="1:60" x14ac:dyDescent="0.25">
      <c r="A1387" t="s">
        <v>17547</v>
      </c>
      <c r="B1387" t="s">
        <v>6672</v>
      </c>
      <c r="C1387" t="s">
        <v>17548</v>
      </c>
      <c r="D1387" t="s">
        <v>6666</v>
      </c>
      <c r="E1387" t="s">
        <v>7266</v>
      </c>
      <c r="U1387" t="s">
        <v>17549</v>
      </c>
      <c r="V1387" t="s">
        <v>17550</v>
      </c>
      <c r="W1387" t="s">
        <v>17551</v>
      </c>
      <c r="X1387" t="s">
        <v>17552</v>
      </c>
      <c r="Y1387" t="s">
        <v>17553</v>
      </c>
      <c r="Z1387" t="s">
        <v>17554</v>
      </c>
      <c r="AA1387" t="s">
        <v>17555</v>
      </c>
      <c r="AB1387" t="s">
        <v>17556</v>
      </c>
      <c r="AC1387" t="s">
        <v>17557</v>
      </c>
      <c r="AD1387" t="s">
        <v>17558</v>
      </c>
      <c r="AE1387" t="s">
        <v>17559</v>
      </c>
      <c r="AF1387" t="s">
        <v>17560</v>
      </c>
      <c r="AG1387" t="s">
        <v>17561</v>
      </c>
      <c r="AH1387" t="s">
        <v>17562</v>
      </c>
      <c r="AI1387" t="s">
        <v>17563</v>
      </c>
      <c r="AJ1387" t="s">
        <v>17564</v>
      </c>
      <c r="AK1387" t="s">
        <v>17565</v>
      </c>
      <c r="AL1387" t="s">
        <v>17566</v>
      </c>
      <c r="AM1387" t="s">
        <v>17567</v>
      </c>
      <c r="AN1387" t="s">
        <v>17568</v>
      </c>
      <c r="AO1387" t="s">
        <v>17569</v>
      </c>
      <c r="AP1387" t="s">
        <v>17570</v>
      </c>
      <c r="AQ1387" t="s">
        <v>17571</v>
      </c>
      <c r="AR1387" t="s">
        <v>17572</v>
      </c>
      <c r="AS1387" t="s">
        <v>17573</v>
      </c>
      <c r="AT1387" t="s">
        <v>17574</v>
      </c>
      <c r="AU1387" t="s">
        <v>17575</v>
      </c>
      <c r="AV1387" t="s">
        <v>17576</v>
      </c>
      <c r="AW1387" t="s">
        <v>17577</v>
      </c>
      <c r="AX1387" t="s">
        <v>17578</v>
      </c>
      <c r="AY1387" t="s">
        <v>17579</v>
      </c>
      <c r="AZ1387" t="s">
        <v>17580</v>
      </c>
      <c r="BA1387" t="s">
        <v>17581</v>
      </c>
      <c r="BB1387" t="s">
        <v>17582</v>
      </c>
      <c r="BC1387" t="s">
        <v>17583</v>
      </c>
      <c r="BD1387" t="s">
        <v>17584</v>
      </c>
      <c r="BE1387" t="s">
        <v>17585</v>
      </c>
      <c r="BF1387" t="s">
        <v>17586</v>
      </c>
      <c r="BG1387" t="s">
        <v>17587</v>
      </c>
      <c r="BH1387" t="s">
        <v>17588</v>
      </c>
    </row>
    <row r="1388" spans="1:60" x14ac:dyDescent="0.25">
      <c r="A1388" t="s">
        <v>17589</v>
      </c>
      <c r="B1388" t="s">
        <v>6674</v>
      </c>
      <c r="C1388" t="s">
        <v>17590</v>
      </c>
      <c r="D1388" t="s">
        <v>6666</v>
      </c>
      <c r="E1388" t="s">
        <v>7266</v>
      </c>
      <c r="U1388" t="s">
        <v>17591</v>
      </c>
      <c r="V1388" t="s">
        <v>17592</v>
      </c>
      <c r="W1388" t="s">
        <v>17593</v>
      </c>
      <c r="X1388" t="s">
        <v>17594</v>
      </c>
      <c r="Y1388" t="s">
        <v>17595</v>
      </c>
      <c r="Z1388" t="s">
        <v>17596</v>
      </c>
      <c r="AA1388" t="s">
        <v>17597</v>
      </c>
      <c r="AB1388" t="s">
        <v>17598</v>
      </c>
      <c r="AC1388" t="s">
        <v>17599</v>
      </c>
      <c r="AD1388" t="s">
        <v>17600</v>
      </c>
      <c r="AE1388" t="s">
        <v>17601</v>
      </c>
      <c r="AF1388" t="s">
        <v>17602</v>
      </c>
      <c r="AG1388" t="s">
        <v>17603</v>
      </c>
      <c r="AH1388" t="s">
        <v>17604</v>
      </c>
      <c r="AI1388" t="s">
        <v>17605</v>
      </c>
      <c r="AJ1388" t="s">
        <v>17606</v>
      </c>
      <c r="AK1388" t="s">
        <v>17607</v>
      </c>
      <c r="AL1388" t="s">
        <v>17608</v>
      </c>
      <c r="AM1388" t="s">
        <v>17609</v>
      </c>
      <c r="AN1388" t="s">
        <v>17610</v>
      </c>
      <c r="AO1388" t="s">
        <v>17611</v>
      </c>
      <c r="AP1388" t="s">
        <v>17612</v>
      </c>
      <c r="AQ1388" t="s">
        <v>17613</v>
      </c>
      <c r="AR1388" t="s">
        <v>17614</v>
      </c>
      <c r="AS1388" t="s">
        <v>17615</v>
      </c>
      <c r="AT1388" t="s">
        <v>17616</v>
      </c>
      <c r="AU1388" t="s">
        <v>17617</v>
      </c>
      <c r="AV1388" t="s">
        <v>17618</v>
      </c>
      <c r="AW1388" t="s">
        <v>17619</v>
      </c>
      <c r="AX1388" t="s">
        <v>17620</v>
      </c>
      <c r="AY1388" t="s">
        <v>17621</v>
      </c>
      <c r="AZ1388" t="s">
        <v>17622</v>
      </c>
      <c r="BA1388" t="s">
        <v>17623</v>
      </c>
      <c r="BB1388" t="s">
        <v>17624</v>
      </c>
      <c r="BC1388" t="s">
        <v>17625</v>
      </c>
      <c r="BD1388" t="s">
        <v>17626</v>
      </c>
      <c r="BE1388" t="s">
        <v>17627</v>
      </c>
      <c r="BF1388" t="s">
        <v>17628</v>
      </c>
      <c r="BG1388" t="s">
        <v>17629</v>
      </c>
      <c r="BH1388" t="s">
        <v>17630</v>
      </c>
    </row>
    <row r="1389" spans="1:60" x14ac:dyDescent="0.25">
      <c r="A1389" t="s">
        <v>17631</v>
      </c>
      <c r="B1389" t="s">
        <v>6676</v>
      </c>
      <c r="C1389" t="s">
        <v>17632</v>
      </c>
      <c r="D1389" t="s">
        <v>6666</v>
      </c>
      <c r="E1389" t="s">
        <v>7266</v>
      </c>
      <c r="U1389" t="s">
        <v>17633</v>
      </c>
      <c r="V1389" t="s">
        <v>17634</v>
      </c>
      <c r="W1389" t="s">
        <v>17635</v>
      </c>
      <c r="X1389" t="s">
        <v>17636</v>
      </c>
      <c r="Y1389" t="s">
        <v>17637</v>
      </c>
      <c r="Z1389" t="s">
        <v>17638</v>
      </c>
      <c r="AA1389" t="s">
        <v>17639</v>
      </c>
      <c r="AB1389" t="s">
        <v>17640</v>
      </c>
      <c r="AC1389" t="s">
        <v>17641</v>
      </c>
      <c r="AD1389" t="s">
        <v>17642</v>
      </c>
      <c r="AE1389" t="s">
        <v>17643</v>
      </c>
      <c r="AF1389" t="s">
        <v>17644</v>
      </c>
      <c r="AG1389" t="s">
        <v>17645</v>
      </c>
      <c r="AH1389" t="s">
        <v>17646</v>
      </c>
      <c r="AI1389" t="s">
        <v>17647</v>
      </c>
      <c r="AJ1389" t="s">
        <v>17648</v>
      </c>
      <c r="AK1389" t="s">
        <v>17649</v>
      </c>
      <c r="AL1389" t="s">
        <v>17650</v>
      </c>
      <c r="AM1389" t="s">
        <v>17651</v>
      </c>
      <c r="AN1389" t="s">
        <v>17652</v>
      </c>
      <c r="AO1389" t="s">
        <v>17653</v>
      </c>
      <c r="AP1389" t="s">
        <v>17654</v>
      </c>
      <c r="AQ1389" t="s">
        <v>17655</v>
      </c>
      <c r="AR1389" t="s">
        <v>17656</v>
      </c>
      <c r="AS1389" t="s">
        <v>17657</v>
      </c>
      <c r="AT1389" t="s">
        <v>17658</v>
      </c>
      <c r="AU1389" t="s">
        <v>17659</v>
      </c>
      <c r="AV1389" t="s">
        <v>17660</v>
      </c>
      <c r="AW1389" t="s">
        <v>17661</v>
      </c>
      <c r="AX1389" t="s">
        <v>17662</v>
      </c>
      <c r="AY1389" t="s">
        <v>17663</v>
      </c>
      <c r="AZ1389" t="s">
        <v>17664</v>
      </c>
      <c r="BA1389" t="s">
        <v>17665</v>
      </c>
      <c r="BB1389" t="s">
        <v>17666</v>
      </c>
      <c r="BC1389" t="s">
        <v>17667</v>
      </c>
      <c r="BD1389" t="s">
        <v>17668</v>
      </c>
      <c r="BE1389" t="s">
        <v>17669</v>
      </c>
      <c r="BF1389" t="s">
        <v>17670</v>
      </c>
      <c r="BG1389" t="s">
        <v>17671</v>
      </c>
      <c r="BH1389" t="s">
        <v>17672</v>
      </c>
    </row>
    <row r="1390" spans="1:60" x14ac:dyDescent="0.25">
      <c r="A1390" t="s">
        <v>17673</v>
      </c>
      <c r="B1390" t="s">
        <v>6678</v>
      </c>
      <c r="C1390" t="s">
        <v>17674</v>
      </c>
      <c r="D1390" t="s">
        <v>6666</v>
      </c>
      <c r="E1390" t="s">
        <v>7266</v>
      </c>
      <c r="U1390" t="s">
        <v>17675</v>
      </c>
      <c r="V1390" t="s">
        <v>17676</v>
      </c>
      <c r="W1390" t="s">
        <v>17677</v>
      </c>
      <c r="X1390" t="s">
        <v>17678</v>
      </c>
      <c r="Y1390" t="s">
        <v>17679</v>
      </c>
      <c r="Z1390" t="s">
        <v>17680</v>
      </c>
      <c r="AA1390" t="s">
        <v>17681</v>
      </c>
      <c r="AB1390" t="s">
        <v>17682</v>
      </c>
      <c r="AC1390" t="s">
        <v>17683</v>
      </c>
      <c r="AD1390" t="s">
        <v>17684</v>
      </c>
      <c r="AE1390" t="s">
        <v>17685</v>
      </c>
      <c r="AF1390" t="s">
        <v>17686</v>
      </c>
      <c r="AG1390" t="s">
        <v>17687</v>
      </c>
      <c r="AH1390" t="s">
        <v>17688</v>
      </c>
      <c r="AI1390" t="s">
        <v>17689</v>
      </c>
      <c r="AJ1390" t="s">
        <v>17690</v>
      </c>
      <c r="AK1390" t="s">
        <v>17691</v>
      </c>
      <c r="AL1390" t="s">
        <v>17692</v>
      </c>
      <c r="AM1390" t="s">
        <v>17693</v>
      </c>
      <c r="AN1390" t="s">
        <v>17694</v>
      </c>
      <c r="AO1390" t="s">
        <v>17695</v>
      </c>
      <c r="AP1390" t="s">
        <v>17696</v>
      </c>
      <c r="AQ1390" t="s">
        <v>17697</v>
      </c>
      <c r="AR1390" t="s">
        <v>17698</v>
      </c>
      <c r="AS1390" t="s">
        <v>17699</v>
      </c>
      <c r="AT1390" t="s">
        <v>17700</v>
      </c>
      <c r="AU1390" t="s">
        <v>17701</v>
      </c>
      <c r="AV1390" t="s">
        <v>17702</v>
      </c>
      <c r="AW1390" t="s">
        <v>17703</v>
      </c>
      <c r="AX1390" t="s">
        <v>17704</v>
      </c>
      <c r="AY1390" t="s">
        <v>17705</v>
      </c>
      <c r="AZ1390" t="s">
        <v>17706</v>
      </c>
      <c r="BA1390" t="s">
        <v>17707</v>
      </c>
      <c r="BB1390" t="s">
        <v>17708</v>
      </c>
      <c r="BC1390" t="s">
        <v>17709</v>
      </c>
      <c r="BD1390" t="s">
        <v>17710</v>
      </c>
      <c r="BE1390" t="s">
        <v>17711</v>
      </c>
      <c r="BF1390" t="s">
        <v>17712</v>
      </c>
      <c r="BG1390" t="s">
        <v>17713</v>
      </c>
      <c r="BH1390" t="s">
        <v>17714</v>
      </c>
    </row>
    <row r="1391" spans="1:60" x14ac:dyDescent="0.25">
      <c r="A1391" t="s">
        <v>17715</v>
      </c>
      <c r="B1391" t="s">
        <v>6680</v>
      </c>
      <c r="C1391" t="s">
        <v>17716</v>
      </c>
      <c r="D1391" t="s">
        <v>6666</v>
      </c>
      <c r="E1391" t="s">
        <v>7266</v>
      </c>
      <c r="U1391" t="s">
        <v>17717</v>
      </c>
      <c r="V1391" t="s">
        <v>17718</v>
      </c>
      <c r="W1391" t="s">
        <v>17719</v>
      </c>
      <c r="X1391" t="s">
        <v>17720</v>
      </c>
      <c r="Y1391" t="s">
        <v>17721</v>
      </c>
      <c r="Z1391" t="s">
        <v>17722</v>
      </c>
      <c r="AA1391" t="s">
        <v>17723</v>
      </c>
      <c r="AB1391" t="s">
        <v>17724</v>
      </c>
      <c r="AC1391" t="s">
        <v>17725</v>
      </c>
      <c r="AD1391" t="s">
        <v>17726</v>
      </c>
      <c r="AE1391" t="s">
        <v>17727</v>
      </c>
      <c r="AF1391" t="s">
        <v>17728</v>
      </c>
      <c r="AG1391" t="s">
        <v>17729</v>
      </c>
      <c r="AH1391" t="s">
        <v>17730</v>
      </c>
      <c r="AI1391" t="s">
        <v>17731</v>
      </c>
      <c r="AJ1391" t="s">
        <v>17732</v>
      </c>
      <c r="AK1391" t="s">
        <v>17733</v>
      </c>
      <c r="AL1391" t="s">
        <v>17734</v>
      </c>
      <c r="AM1391" t="s">
        <v>17735</v>
      </c>
      <c r="AN1391" t="s">
        <v>17736</v>
      </c>
      <c r="AO1391" t="s">
        <v>17737</v>
      </c>
      <c r="AP1391" t="s">
        <v>17738</v>
      </c>
      <c r="AQ1391" t="s">
        <v>17739</v>
      </c>
      <c r="AR1391" t="s">
        <v>17740</v>
      </c>
      <c r="AS1391" t="s">
        <v>17741</v>
      </c>
      <c r="AT1391" t="s">
        <v>17742</v>
      </c>
      <c r="AU1391" t="s">
        <v>17743</v>
      </c>
      <c r="AV1391" t="s">
        <v>17744</v>
      </c>
      <c r="AW1391" t="s">
        <v>17745</v>
      </c>
      <c r="AX1391" t="s">
        <v>17746</v>
      </c>
      <c r="AY1391" t="s">
        <v>17747</v>
      </c>
      <c r="AZ1391" t="s">
        <v>17748</v>
      </c>
      <c r="BA1391" t="s">
        <v>17749</v>
      </c>
      <c r="BB1391" t="s">
        <v>17750</v>
      </c>
      <c r="BC1391" t="s">
        <v>17751</v>
      </c>
      <c r="BD1391" t="s">
        <v>17752</v>
      </c>
      <c r="BE1391" t="s">
        <v>17753</v>
      </c>
      <c r="BF1391" t="s">
        <v>17754</v>
      </c>
      <c r="BG1391" t="s">
        <v>17755</v>
      </c>
      <c r="BH1391" t="s">
        <v>17756</v>
      </c>
    </row>
    <row r="1392" spans="1:60" x14ac:dyDescent="0.25">
      <c r="A1392" t="s">
        <v>17757</v>
      </c>
      <c r="B1392" t="s">
        <v>6682</v>
      </c>
      <c r="C1392" t="s">
        <v>17758</v>
      </c>
      <c r="D1392" t="s">
        <v>6666</v>
      </c>
      <c r="E1392" t="s">
        <v>7266</v>
      </c>
      <c r="U1392" t="s">
        <v>17759</v>
      </c>
      <c r="V1392" t="s">
        <v>17760</v>
      </c>
      <c r="W1392" t="s">
        <v>17761</v>
      </c>
      <c r="X1392" t="s">
        <v>17762</v>
      </c>
      <c r="Y1392" t="s">
        <v>17763</v>
      </c>
      <c r="Z1392" t="s">
        <v>17764</v>
      </c>
      <c r="AA1392" t="s">
        <v>17765</v>
      </c>
      <c r="AB1392" t="s">
        <v>17766</v>
      </c>
      <c r="AC1392" t="s">
        <v>17767</v>
      </c>
      <c r="AD1392" t="s">
        <v>17768</v>
      </c>
      <c r="AE1392" t="s">
        <v>17769</v>
      </c>
      <c r="AF1392" t="s">
        <v>17770</v>
      </c>
      <c r="AG1392" t="s">
        <v>17771</v>
      </c>
      <c r="AH1392" t="s">
        <v>17772</v>
      </c>
      <c r="AI1392" t="s">
        <v>17773</v>
      </c>
      <c r="AJ1392" t="s">
        <v>17774</v>
      </c>
      <c r="AK1392" t="s">
        <v>17775</v>
      </c>
      <c r="AL1392" t="s">
        <v>17776</v>
      </c>
      <c r="AM1392" t="s">
        <v>17777</v>
      </c>
      <c r="AN1392" t="s">
        <v>17778</v>
      </c>
      <c r="AO1392" t="s">
        <v>17779</v>
      </c>
      <c r="AP1392" t="s">
        <v>17780</v>
      </c>
      <c r="AQ1392" t="s">
        <v>17781</v>
      </c>
      <c r="AR1392" t="s">
        <v>17782</v>
      </c>
      <c r="AS1392" t="s">
        <v>17783</v>
      </c>
      <c r="AT1392" t="s">
        <v>17784</v>
      </c>
      <c r="AU1392" t="s">
        <v>17785</v>
      </c>
      <c r="AV1392" t="s">
        <v>17786</v>
      </c>
      <c r="AW1392" t="s">
        <v>17787</v>
      </c>
      <c r="AX1392" t="s">
        <v>17788</v>
      </c>
      <c r="AY1392" t="s">
        <v>17789</v>
      </c>
      <c r="AZ1392" t="s">
        <v>17790</v>
      </c>
      <c r="BA1392" t="s">
        <v>17791</v>
      </c>
      <c r="BB1392" t="s">
        <v>17792</v>
      </c>
      <c r="BC1392" t="s">
        <v>17793</v>
      </c>
      <c r="BD1392" t="s">
        <v>17794</v>
      </c>
      <c r="BE1392" t="s">
        <v>17795</v>
      </c>
      <c r="BF1392" t="s">
        <v>17796</v>
      </c>
      <c r="BG1392" t="s">
        <v>17797</v>
      </c>
      <c r="BH1392" t="s">
        <v>17798</v>
      </c>
    </row>
    <row r="1393" spans="1:60" x14ac:dyDescent="0.25">
      <c r="A1393" t="s">
        <v>17799</v>
      </c>
      <c r="B1393" t="s">
        <v>6684</v>
      </c>
      <c r="C1393" t="s">
        <v>17800</v>
      </c>
      <c r="D1393" t="s">
        <v>6666</v>
      </c>
      <c r="E1393" t="s">
        <v>7266</v>
      </c>
      <c r="F1393" t="s">
        <v>17801</v>
      </c>
    </row>
    <row r="1394" spans="1:60" x14ac:dyDescent="0.25">
      <c r="A1394" t="s">
        <v>17802</v>
      </c>
      <c r="B1394" t="s">
        <v>6686</v>
      </c>
      <c r="C1394" t="s">
        <v>17803</v>
      </c>
      <c r="D1394" t="s">
        <v>6666</v>
      </c>
      <c r="E1394" t="s">
        <v>7266</v>
      </c>
      <c r="F1394" t="s">
        <v>17804</v>
      </c>
    </row>
    <row r="1395" spans="1:60" x14ac:dyDescent="0.25">
      <c r="A1395" t="s">
        <v>17805</v>
      </c>
      <c r="B1395" t="s">
        <v>6688</v>
      </c>
      <c r="C1395" t="s">
        <v>17806</v>
      </c>
      <c r="D1395" t="s">
        <v>6666</v>
      </c>
      <c r="E1395" t="s">
        <v>7266</v>
      </c>
      <c r="F1395" t="s">
        <v>17807</v>
      </c>
    </row>
    <row r="1396" spans="1:60" x14ac:dyDescent="0.25">
      <c r="A1396" t="s">
        <v>17808</v>
      </c>
      <c r="B1396" t="s">
        <v>6690</v>
      </c>
      <c r="C1396" t="s">
        <v>17809</v>
      </c>
      <c r="D1396" t="s">
        <v>6666</v>
      </c>
      <c r="E1396" t="s">
        <v>7266</v>
      </c>
      <c r="F1396" t="s">
        <v>17810</v>
      </c>
    </row>
    <row r="1397" spans="1:60" x14ac:dyDescent="0.25">
      <c r="A1397" t="s">
        <v>17811</v>
      </c>
      <c r="B1397" t="s">
        <v>6692</v>
      </c>
      <c r="C1397" t="s">
        <v>17812</v>
      </c>
      <c r="D1397" t="s">
        <v>6666</v>
      </c>
      <c r="E1397" t="s">
        <v>7266</v>
      </c>
      <c r="F1397" t="s">
        <v>17813</v>
      </c>
    </row>
    <row r="1398" spans="1:60" x14ac:dyDescent="0.25">
      <c r="A1398" t="s">
        <v>17814</v>
      </c>
      <c r="B1398" t="s">
        <v>6694</v>
      </c>
      <c r="C1398" t="s">
        <v>17815</v>
      </c>
      <c r="D1398" t="s">
        <v>6666</v>
      </c>
      <c r="E1398" t="s">
        <v>7266</v>
      </c>
      <c r="F1398" t="s">
        <v>17816</v>
      </c>
    </row>
    <row r="1399" spans="1:60" x14ac:dyDescent="0.25">
      <c r="A1399" t="s">
        <v>17817</v>
      </c>
      <c r="B1399" t="s">
        <v>6696</v>
      </c>
      <c r="C1399" t="s">
        <v>17818</v>
      </c>
      <c r="D1399" t="s">
        <v>6666</v>
      </c>
      <c r="E1399" t="s">
        <v>7266</v>
      </c>
      <c r="F1399" t="s">
        <v>17819</v>
      </c>
    </row>
    <row r="1400" spans="1:60" x14ac:dyDescent="0.25">
      <c r="A1400" t="s">
        <v>17820</v>
      </c>
      <c r="B1400" t="s">
        <v>6698</v>
      </c>
      <c r="C1400" t="s">
        <v>17821</v>
      </c>
      <c r="D1400" t="s">
        <v>6666</v>
      </c>
      <c r="E1400" t="s">
        <v>7266</v>
      </c>
      <c r="F1400" t="s">
        <v>17822</v>
      </c>
    </row>
    <row r="1401" spans="1:60" x14ac:dyDescent="0.25">
      <c r="A1401" t="s">
        <v>17823</v>
      </c>
      <c r="B1401" t="s">
        <v>6700</v>
      </c>
      <c r="C1401" t="s">
        <v>17824</v>
      </c>
      <c r="D1401" t="s">
        <v>6666</v>
      </c>
      <c r="E1401" t="s">
        <v>7266</v>
      </c>
      <c r="F1401" t="s">
        <v>17825</v>
      </c>
    </row>
    <row r="1402" spans="1:60" x14ac:dyDescent="0.25">
      <c r="A1402" t="s">
        <v>17826</v>
      </c>
      <c r="B1402" t="s">
        <v>6702</v>
      </c>
      <c r="C1402" t="s">
        <v>17827</v>
      </c>
      <c r="D1402" t="s">
        <v>6666</v>
      </c>
      <c r="E1402" t="s">
        <v>7266</v>
      </c>
      <c r="F1402" t="s">
        <v>17828</v>
      </c>
    </row>
    <row r="1403" spans="1:60" x14ac:dyDescent="0.25">
      <c r="A1403" t="s">
        <v>17829</v>
      </c>
      <c r="B1403" t="s">
        <v>6704</v>
      </c>
      <c r="C1403" t="s">
        <v>17830</v>
      </c>
      <c r="D1403" t="s">
        <v>6706</v>
      </c>
      <c r="E1403" t="s">
        <v>7266</v>
      </c>
      <c r="F1403" t="s">
        <v>17831</v>
      </c>
    </row>
    <row r="1404" spans="1:60" x14ac:dyDescent="0.25">
      <c r="A1404" t="s">
        <v>17832</v>
      </c>
      <c r="B1404" t="s">
        <v>6708</v>
      </c>
      <c r="C1404" t="s">
        <v>17833</v>
      </c>
      <c r="D1404" t="s">
        <v>6706</v>
      </c>
      <c r="E1404" t="s">
        <v>7266</v>
      </c>
      <c r="U1404" t="s">
        <v>17834</v>
      </c>
      <c r="V1404" t="s">
        <v>17835</v>
      </c>
      <c r="W1404" t="s">
        <v>17836</v>
      </c>
      <c r="X1404" t="s">
        <v>17837</v>
      </c>
      <c r="Y1404" t="s">
        <v>17838</v>
      </c>
      <c r="Z1404" t="s">
        <v>17839</v>
      </c>
      <c r="AA1404" t="s">
        <v>17840</v>
      </c>
      <c r="AB1404" t="s">
        <v>17841</v>
      </c>
      <c r="AC1404" t="s">
        <v>17842</v>
      </c>
      <c r="AD1404" t="s">
        <v>17843</v>
      </c>
      <c r="AE1404" t="s">
        <v>17844</v>
      </c>
      <c r="AF1404" t="s">
        <v>17845</v>
      </c>
      <c r="AG1404" t="s">
        <v>17846</v>
      </c>
      <c r="AH1404" t="s">
        <v>17847</v>
      </c>
      <c r="AI1404" t="s">
        <v>17848</v>
      </c>
      <c r="AJ1404" t="s">
        <v>17849</v>
      </c>
      <c r="AK1404" t="s">
        <v>17850</v>
      </c>
      <c r="AL1404" t="s">
        <v>17851</v>
      </c>
      <c r="AM1404" t="s">
        <v>17852</v>
      </c>
      <c r="AN1404" t="s">
        <v>17853</v>
      </c>
      <c r="AO1404" t="s">
        <v>17854</v>
      </c>
      <c r="AP1404" t="s">
        <v>17855</v>
      </c>
      <c r="AQ1404" t="s">
        <v>17856</v>
      </c>
      <c r="AR1404" t="s">
        <v>17857</v>
      </c>
      <c r="AS1404" t="s">
        <v>17858</v>
      </c>
      <c r="AT1404" t="s">
        <v>17859</v>
      </c>
      <c r="AU1404" t="s">
        <v>17860</v>
      </c>
      <c r="AV1404" t="s">
        <v>17861</v>
      </c>
      <c r="AW1404" t="s">
        <v>17862</v>
      </c>
      <c r="AX1404" t="s">
        <v>17863</v>
      </c>
      <c r="AY1404" t="s">
        <v>17864</v>
      </c>
      <c r="AZ1404" t="s">
        <v>17865</v>
      </c>
      <c r="BA1404" t="s">
        <v>17866</v>
      </c>
      <c r="BB1404" t="s">
        <v>17867</v>
      </c>
      <c r="BC1404" t="s">
        <v>17868</v>
      </c>
      <c r="BD1404" t="s">
        <v>17869</v>
      </c>
      <c r="BE1404" t="s">
        <v>17870</v>
      </c>
      <c r="BF1404" t="s">
        <v>17871</v>
      </c>
      <c r="BG1404" t="s">
        <v>17872</v>
      </c>
      <c r="BH1404" t="s">
        <v>17873</v>
      </c>
    </row>
    <row r="1405" spans="1:60" x14ac:dyDescent="0.25">
      <c r="A1405" t="s">
        <v>17874</v>
      </c>
      <c r="B1405" t="s">
        <v>6710</v>
      </c>
      <c r="C1405" t="s">
        <v>17875</v>
      </c>
      <c r="D1405" t="s">
        <v>6706</v>
      </c>
      <c r="E1405" t="s">
        <v>7266</v>
      </c>
      <c r="U1405" t="s">
        <v>17876</v>
      </c>
      <c r="V1405" t="s">
        <v>17877</v>
      </c>
      <c r="W1405" t="s">
        <v>17878</v>
      </c>
      <c r="X1405" t="s">
        <v>17879</v>
      </c>
      <c r="Y1405" t="s">
        <v>17880</v>
      </c>
      <c r="Z1405" t="s">
        <v>17881</v>
      </c>
      <c r="AA1405" t="s">
        <v>17882</v>
      </c>
      <c r="AB1405" t="s">
        <v>17883</v>
      </c>
      <c r="AC1405" t="s">
        <v>17884</v>
      </c>
      <c r="AD1405" t="s">
        <v>17885</v>
      </c>
      <c r="AE1405" t="s">
        <v>17886</v>
      </c>
      <c r="AF1405" t="s">
        <v>17887</v>
      </c>
      <c r="AG1405" t="s">
        <v>17888</v>
      </c>
      <c r="AH1405" t="s">
        <v>17889</v>
      </c>
      <c r="AI1405" t="s">
        <v>17890</v>
      </c>
      <c r="AJ1405" t="s">
        <v>17891</v>
      </c>
      <c r="AK1405" t="s">
        <v>17892</v>
      </c>
      <c r="AL1405" t="s">
        <v>17893</v>
      </c>
      <c r="AM1405" t="s">
        <v>17894</v>
      </c>
      <c r="AN1405" t="s">
        <v>17895</v>
      </c>
      <c r="AO1405" t="s">
        <v>17896</v>
      </c>
      <c r="AP1405" t="s">
        <v>17897</v>
      </c>
      <c r="AQ1405" t="s">
        <v>17898</v>
      </c>
      <c r="AR1405" t="s">
        <v>17899</v>
      </c>
      <c r="AS1405" t="s">
        <v>17900</v>
      </c>
      <c r="AT1405" t="s">
        <v>17901</v>
      </c>
      <c r="AU1405" t="s">
        <v>17902</v>
      </c>
      <c r="AV1405" t="s">
        <v>17903</v>
      </c>
      <c r="AW1405" t="s">
        <v>17904</v>
      </c>
      <c r="AX1405" t="s">
        <v>17905</v>
      </c>
      <c r="AY1405" t="s">
        <v>17906</v>
      </c>
      <c r="AZ1405" t="s">
        <v>17907</v>
      </c>
      <c r="BA1405" t="s">
        <v>17908</v>
      </c>
      <c r="BB1405" t="s">
        <v>17909</v>
      </c>
      <c r="BC1405" t="s">
        <v>17910</v>
      </c>
      <c r="BD1405" t="s">
        <v>17911</v>
      </c>
      <c r="BE1405" t="s">
        <v>17912</v>
      </c>
      <c r="BF1405" t="s">
        <v>17913</v>
      </c>
      <c r="BG1405" t="s">
        <v>17914</v>
      </c>
      <c r="BH1405" t="s">
        <v>17915</v>
      </c>
    </row>
    <row r="1406" spans="1:60" x14ac:dyDescent="0.25">
      <c r="A1406" t="s">
        <v>17916</v>
      </c>
      <c r="B1406" t="s">
        <v>6712</v>
      </c>
      <c r="C1406" t="s">
        <v>17917</v>
      </c>
      <c r="D1406" t="s">
        <v>6706</v>
      </c>
      <c r="E1406" t="s">
        <v>7266</v>
      </c>
      <c r="U1406" t="s">
        <v>17918</v>
      </c>
      <c r="V1406" t="s">
        <v>17919</v>
      </c>
      <c r="W1406" t="s">
        <v>17920</v>
      </c>
      <c r="X1406" t="s">
        <v>17921</v>
      </c>
      <c r="Y1406" t="s">
        <v>17922</v>
      </c>
      <c r="Z1406" t="s">
        <v>17923</v>
      </c>
      <c r="AA1406" t="s">
        <v>17924</v>
      </c>
      <c r="AB1406" t="s">
        <v>17925</v>
      </c>
      <c r="AC1406" t="s">
        <v>17926</v>
      </c>
      <c r="AD1406" t="s">
        <v>17927</v>
      </c>
      <c r="AE1406" t="s">
        <v>17928</v>
      </c>
      <c r="AF1406" t="s">
        <v>17929</v>
      </c>
      <c r="AG1406" t="s">
        <v>17930</v>
      </c>
      <c r="AH1406" t="s">
        <v>17931</v>
      </c>
      <c r="AI1406" t="s">
        <v>17932</v>
      </c>
      <c r="AJ1406" t="s">
        <v>17933</v>
      </c>
      <c r="AK1406" t="s">
        <v>17934</v>
      </c>
      <c r="AL1406" t="s">
        <v>17935</v>
      </c>
      <c r="AM1406" t="s">
        <v>17936</v>
      </c>
      <c r="AN1406" t="s">
        <v>17937</v>
      </c>
      <c r="AO1406" t="s">
        <v>17938</v>
      </c>
      <c r="AP1406" t="s">
        <v>17939</v>
      </c>
      <c r="AQ1406" t="s">
        <v>17940</v>
      </c>
      <c r="AR1406" t="s">
        <v>17941</v>
      </c>
      <c r="AS1406" t="s">
        <v>17942</v>
      </c>
      <c r="AT1406" t="s">
        <v>17943</v>
      </c>
      <c r="AU1406" t="s">
        <v>17944</v>
      </c>
      <c r="AV1406" t="s">
        <v>17945</v>
      </c>
      <c r="AW1406" t="s">
        <v>17946</v>
      </c>
      <c r="AX1406" t="s">
        <v>17947</v>
      </c>
      <c r="AY1406" t="s">
        <v>17948</v>
      </c>
      <c r="AZ1406" t="s">
        <v>17949</v>
      </c>
      <c r="BA1406" t="s">
        <v>17950</v>
      </c>
      <c r="BB1406" t="s">
        <v>17951</v>
      </c>
      <c r="BC1406" t="s">
        <v>17952</v>
      </c>
      <c r="BD1406" t="s">
        <v>17953</v>
      </c>
      <c r="BE1406" t="s">
        <v>17954</v>
      </c>
      <c r="BF1406" t="s">
        <v>17955</v>
      </c>
      <c r="BG1406" t="s">
        <v>17956</v>
      </c>
      <c r="BH1406" t="s">
        <v>17957</v>
      </c>
    </row>
    <row r="1407" spans="1:60" x14ac:dyDescent="0.25">
      <c r="A1407" t="s">
        <v>17958</v>
      </c>
      <c r="B1407" t="s">
        <v>6714</v>
      </c>
      <c r="C1407" t="s">
        <v>17959</v>
      </c>
      <c r="D1407" t="s">
        <v>6706</v>
      </c>
      <c r="E1407" t="s">
        <v>7266</v>
      </c>
      <c r="U1407" t="s">
        <v>17960</v>
      </c>
      <c r="V1407" t="s">
        <v>17961</v>
      </c>
      <c r="W1407" t="s">
        <v>17962</v>
      </c>
      <c r="X1407" t="s">
        <v>17963</v>
      </c>
      <c r="Y1407" t="s">
        <v>17964</v>
      </c>
      <c r="Z1407" t="s">
        <v>17965</v>
      </c>
      <c r="AA1407" t="s">
        <v>17966</v>
      </c>
      <c r="AB1407" t="s">
        <v>17967</v>
      </c>
      <c r="AC1407" t="s">
        <v>17968</v>
      </c>
      <c r="AD1407" t="s">
        <v>17969</v>
      </c>
      <c r="AE1407" t="s">
        <v>17970</v>
      </c>
      <c r="AF1407" t="s">
        <v>17971</v>
      </c>
      <c r="AG1407" t="s">
        <v>17972</v>
      </c>
      <c r="AH1407" t="s">
        <v>17973</v>
      </c>
      <c r="AI1407" t="s">
        <v>17974</v>
      </c>
      <c r="AJ1407" t="s">
        <v>17975</v>
      </c>
      <c r="AK1407" t="s">
        <v>17976</v>
      </c>
      <c r="AL1407" t="s">
        <v>17977</v>
      </c>
      <c r="AM1407" t="s">
        <v>17978</v>
      </c>
      <c r="AN1407" t="s">
        <v>17979</v>
      </c>
      <c r="AO1407" t="s">
        <v>17980</v>
      </c>
      <c r="AP1407" t="s">
        <v>17981</v>
      </c>
      <c r="AQ1407" t="s">
        <v>17982</v>
      </c>
      <c r="AR1407" t="s">
        <v>17983</v>
      </c>
      <c r="AS1407" t="s">
        <v>17984</v>
      </c>
      <c r="AT1407" t="s">
        <v>17985</v>
      </c>
      <c r="AU1407" t="s">
        <v>17986</v>
      </c>
      <c r="AV1407" t="s">
        <v>17987</v>
      </c>
      <c r="AW1407" t="s">
        <v>17988</v>
      </c>
      <c r="AX1407" t="s">
        <v>17989</v>
      </c>
      <c r="AY1407" t="s">
        <v>17990</v>
      </c>
      <c r="AZ1407" t="s">
        <v>17991</v>
      </c>
      <c r="BA1407" t="s">
        <v>17992</v>
      </c>
      <c r="BB1407" t="s">
        <v>17993</v>
      </c>
      <c r="BC1407" t="s">
        <v>17994</v>
      </c>
      <c r="BD1407" t="s">
        <v>17995</v>
      </c>
      <c r="BE1407" t="s">
        <v>17996</v>
      </c>
      <c r="BF1407" t="s">
        <v>17997</v>
      </c>
      <c r="BG1407" t="s">
        <v>17998</v>
      </c>
      <c r="BH1407" t="s">
        <v>17999</v>
      </c>
    </row>
    <row r="1408" spans="1:60" x14ac:dyDescent="0.25">
      <c r="A1408" t="s">
        <v>18000</v>
      </c>
      <c r="B1408" t="s">
        <v>6716</v>
      </c>
      <c r="C1408" t="s">
        <v>18001</v>
      </c>
      <c r="D1408" t="s">
        <v>6706</v>
      </c>
      <c r="E1408" t="s">
        <v>7266</v>
      </c>
      <c r="U1408" t="s">
        <v>18002</v>
      </c>
      <c r="V1408" t="s">
        <v>18003</v>
      </c>
      <c r="W1408" t="s">
        <v>18004</v>
      </c>
      <c r="X1408" t="s">
        <v>18005</v>
      </c>
      <c r="Y1408" t="s">
        <v>18006</v>
      </c>
      <c r="Z1408" t="s">
        <v>18007</v>
      </c>
      <c r="AA1408" t="s">
        <v>18008</v>
      </c>
      <c r="AB1408" t="s">
        <v>18009</v>
      </c>
      <c r="AC1408" t="s">
        <v>18010</v>
      </c>
      <c r="AD1408" t="s">
        <v>18011</v>
      </c>
      <c r="AE1408" t="s">
        <v>18012</v>
      </c>
      <c r="AF1408" t="s">
        <v>18013</v>
      </c>
      <c r="AG1408" t="s">
        <v>18014</v>
      </c>
      <c r="AH1408" t="s">
        <v>18015</v>
      </c>
      <c r="AI1408" t="s">
        <v>18016</v>
      </c>
      <c r="AJ1408" t="s">
        <v>18017</v>
      </c>
      <c r="AK1408" t="s">
        <v>18018</v>
      </c>
      <c r="AL1408" t="s">
        <v>18019</v>
      </c>
      <c r="AM1408" t="s">
        <v>18020</v>
      </c>
      <c r="AN1408" t="s">
        <v>18021</v>
      </c>
      <c r="AO1408" t="s">
        <v>18022</v>
      </c>
      <c r="AP1408" t="s">
        <v>18023</v>
      </c>
      <c r="AQ1408" t="s">
        <v>18024</v>
      </c>
      <c r="AR1408" t="s">
        <v>18025</v>
      </c>
      <c r="AS1408" t="s">
        <v>18026</v>
      </c>
      <c r="AT1408" t="s">
        <v>18027</v>
      </c>
      <c r="AU1408" t="s">
        <v>18028</v>
      </c>
      <c r="AV1408" t="s">
        <v>18029</v>
      </c>
      <c r="AW1408" t="s">
        <v>18030</v>
      </c>
      <c r="AX1408" t="s">
        <v>18031</v>
      </c>
      <c r="AY1408" t="s">
        <v>18032</v>
      </c>
      <c r="AZ1408" t="s">
        <v>18033</v>
      </c>
      <c r="BA1408" t="s">
        <v>18034</v>
      </c>
      <c r="BB1408" t="s">
        <v>18035</v>
      </c>
      <c r="BC1408" t="s">
        <v>18036</v>
      </c>
      <c r="BD1408" t="s">
        <v>18037</v>
      </c>
      <c r="BE1408" t="s">
        <v>18038</v>
      </c>
      <c r="BF1408" t="s">
        <v>18039</v>
      </c>
      <c r="BG1408" t="s">
        <v>18040</v>
      </c>
      <c r="BH1408" t="s">
        <v>18041</v>
      </c>
    </row>
    <row r="1409" spans="1:60" x14ac:dyDescent="0.25">
      <c r="A1409" t="s">
        <v>18042</v>
      </c>
      <c r="B1409" t="s">
        <v>6718</v>
      </c>
      <c r="C1409" t="s">
        <v>18043</v>
      </c>
      <c r="D1409" t="s">
        <v>6706</v>
      </c>
      <c r="E1409" t="s">
        <v>7266</v>
      </c>
      <c r="U1409" t="s">
        <v>18044</v>
      </c>
      <c r="V1409" t="s">
        <v>18045</v>
      </c>
      <c r="W1409" t="s">
        <v>18046</v>
      </c>
      <c r="X1409" t="s">
        <v>18047</v>
      </c>
      <c r="Y1409" t="s">
        <v>18048</v>
      </c>
      <c r="Z1409" t="s">
        <v>18049</v>
      </c>
      <c r="AA1409" t="s">
        <v>18050</v>
      </c>
      <c r="AB1409" t="s">
        <v>18051</v>
      </c>
      <c r="AC1409" t="s">
        <v>18052</v>
      </c>
      <c r="AD1409" t="s">
        <v>18053</v>
      </c>
      <c r="AE1409" t="s">
        <v>18054</v>
      </c>
      <c r="AF1409" t="s">
        <v>18055</v>
      </c>
      <c r="AG1409" t="s">
        <v>18056</v>
      </c>
      <c r="AH1409" t="s">
        <v>18057</v>
      </c>
      <c r="AI1409" t="s">
        <v>18058</v>
      </c>
      <c r="AJ1409" t="s">
        <v>18059</v>
      </c>
      <c r="AK1409" t="s">
        <v>18060</v>
      </c>
      <c r="AL1409" t="s">
        <v>18061</v>
      </c>
      <c r="AM1409" t="s">
        <v>18062</v>
      </c>
      <c r="AN1409" t="s">
        <v>18063</v>
      </c>
      <c r="AO1409" t="s">
        <v>18064</v>
      </c>
      <c r="AP1409" t="s">
        <v>18065</v>
      </c>
      <c r="AQ1409" t="s">
        <v>18066</v>
      </c>
      <c r="AR1409" t="s">
        <v>18067</v>
      </c>
      <c r="AS1409" t="s">
        <v>18068</v>
      </c>
      <c r="AT1409" t="s">
        <v>18069</v>
      </c>
      <c r="AU1409" t="s">
        <v>18070</v>
      </c>
      <c r="AV1409" t="s">
        <v>18071</v>
      </c>
      <c r="AW1409" t="s">
        <v>18072</v>
      </c>
      <c r="AX1409" t="s">
        <v>18073</v>
      </c>
      <c r="AY1409" t="s">
        <v>18074</v>
      </c>
      <c r="AZ1409" t="s">
        <v>18075</v>
      </c>
      <c r="BA1409" t="s">
        <v>18076</v>
      </c>
      <c r="BB1409" t="s">
        <v>18077</v>
      </c>
      <c r="BC1409" t="s">
        <v>18078</v>
      </c>
      <c r="BD1409" t="s">
        <v>18079</v>
      </c>
      <c r="BE1409" t="s">
        <v>18080</v>
      </c>
      <c r="BF1409" t="s">
        <v>18081</v>
      </c>
      <c r="BG1409" t="s">
        <v>18082</v>
      </c>
      <c r="BH1409" t="s">
        <v>18083</v>
      </c>
    </row>
    <row r="1410" spans="1:60" x14ac:dyDescent="0.25">
      <c r="A1410" t="s">
        <v>18084</v>
      </c>
      <c r="B1410" t="s">
        <v>6720</v>
      </c>
      <c r="C1410" t="s">
        <v>18085</v>
      </c>
      <c r="D1410" t="s">
        <v>6706</v>
      </c>
      <c r="E1410" t="s">
        <v>7266</v>
      </c>
      <c r="U1410" t="s">
        <v>18086</v>
      </c>
      <c r="V1410" t="s">
        <v>18087</v>
      </c>
      <c r="W1410" t="s">
        <v>18088</v>
      </c>
      <c r="X1410" t="s">
        <v>18089</v>
      </c>
      <c r="Y1410" t="s">
        <v>18090</v>
      </c>
      <c r="Z1410" t="s">
        <v>18091</v>
      </c>
      <c r="AA1410" t="s">
        <v>18092</v>
      </c>
      <c r="AB1410" t="s">
        <v>18093</v>
      </c>
      <c r="AC1410" t="s">
        <v>18094</v>
      </c>
      <c r="AD1410" t="s">
        <v>18095</v>
      </c>
      <c r="AE1410" t="s">
        <v>18096</v>
      </c>
      <c r="AF1410" t="s">
        <v>18097</v>
      </c>
      <c r="AG1410" t="s">
        <v>18098</v>
      </c>
      <c r="AH1410" t="s">
        <v>18099</v>
      </c>
      <c r="AI1410" t="s">
        <v>18100</v>
      </c>
      <c r="AJ1410" t="s">
        <v>18101</v>
      </c>
      <c r="AK1410" t="s">
        <v>18102</v>
      </c>
      <c r="AL1410" t="s">
        <v>18103</v>
      </c>
      <c r="AM1410" t="s">
        <v>18104</v>
      </c>
      <c r="AN1410" t="s">
        <v>18105</v>
      </c>
      <c r="AO1410" t="s">
        <v>18106</v>
      </c>
      <c r="AP1410" t="s">
        <v>18107</v>
      </c>
      <c r="AQ1410" t="s">
        <v>18108</v>
      </c>
      <c r="AR1410" t="s">
        <v>18109</v>
      </c>
      <c r="AS1410" t="s">
        <v>18110</v>
      </c>
      <c r="AT1410" t="s">
        <v>18111</v>
      </c>
      <c r="AU1410" t="s">
        <v>18112</v>
      </c>
      <c r="AV1410" t="s">
        <v>18113</v>
      </c>
      <c r="AW1410" t="s">
        <v>18114</v>
      </c>
      <c r="AX1410" t="s">
        <v>18115</v>
      </c>
      <c r="AY1410" t="s">
        <v>18116</v>
      </c>
      <c r="AZ1410" t="s">
        <v>18117</v>
      </c>
      <c r="BA1410" t="s">
        <v>18118</v>
      </c>
      <c r="BB1410" t="s">
        <v>18119</v>
      </c>
      <c r="BC1410" t="s">
        <v>18120</v>
      </c>
      <c r="BD1410" t="s">
        <v>18121</v>
      </c>
      <c r="BE1410" t="s">
        <v>18122</v>
      </c>
      <c r="BF1410" t="s">
        <v>18123</v>
      </c>
      <c r="BG1410" t="s">
        <v>18124</v>
      </c>
      <c r="BH1410" t="s">
        <v>18125</v>
      </c>
    </row>
    <row r="1411" spans="1:60" x14ac:dyDescent="0.25">
      <c r="A1411" t="s">
        <v>18126</v>
      </c>
      <c r="B1411" t="s">
        <v>6722</v>
      </c>
      <c r="C1411" t="s">
        <v>18127</v>
      </c>
      <c r="D1411" t="s">
        <v>6706</v>
      </c>
      <c r="E1411" t="s">
        <v>7266</v>
      </c>
      <c r="U1411" t="s">
        <v>18128</v>
      </c>
      <c r="V1411" t="s">
        <v>18129</v>
      </c>
      <c r="W1411" t="s">
        <v>18130</v>
      </c>
      <c r="X1411" t="s">
        <v>18131</v>
      </c>
      <c r="Y1411" t="s">
        <v>18132</v>
      </c>
      <c r="Z1411" t="s">
        <v>18133</v>
      </c>
      <c r="AA1411" t="s">
        <v>18134</v>
      </c>
      <c r="AB1411" t="s">
        <v>18135</v>
      </c>
      <c r="AC1411" t="s">
        <v>18136</v>
      </c>
      <c r="AD1411" t="s">
        <v>18137</v>
      </c>
      <c r="AE1411" t="s">
        <v>18138</v>
      </c>
      <c r="AF1411" t="s">
        <v>18139</v>
      </c>
      <c r="AG1411" t="s">
        <v>18140</v>
      </c>
      <c r="AH1411" t="s">
        <v>18141</v>
      </c>
      <c r="AI1411" t="s">
        <v>18142</v>
      </c>
      <c r="AJ1411" t="s">
        <v>18143</v>
      </c>
      <c r="AK1411" t="s">
        <v>18144</v>
      </c>
      <c r="AL1411" t="s">
        <v>18145</v>
      </c>
      <c r="AM1411" t="s">
        <v>18146</v>
      </c>
      <c r="AN1411" t="s">
        <v>18147</v>
      </c>
      <c r="AO1411" t="s">
        <v>18148</v>
      </c>
      <c r="AP1411" t="s">
        <v>18149</v>
      </c>
      <c r="AQ1411" t="s">
        <v>18150</v>
      </c>
      <c r="AR1411" t="s">
        <v>18151</v>
      </c>
      <c r="AS1411" t="s">
        <v>18152</v>
      </c>
      <c r="AT1411" t="s">
        <v>18153</v>
      </c>
      <c r="AU1411" t="s">
        <v>18154</v>
      </c>
      <c r="AV1411" t="s">
        <v>18155</v>
      </c>
      <c r="AW1411" t="s">
        <v>18156</v>
      </c>
      <c r="AX1411" t="s">
        <v>18157</v>
      </c>
      <c r="AY1411" t="s">
        <v>18158</v>
      </c>
      <c r="AZ1411" t="s">
        <v>18159</v>
      </c>
      <c r="BA1411" t="s">
        <v>18160</v>
      </c>
      <c r="BB1411" t="s">
        <v>18161</v>
      </c>
      <c r="BC1411" t="s">
        <v>18162</v>
      </c>
      <c r="BD1411" t="s">
        <v>18163</v>
      </c>
      <c r="BE1411" t="s">
        <v>18164</v>
      </c>
      <c r="BF1411" t="s">
        <v>18165</v>
      </c>
      <c r="BG1411" t="s">
        <v>18166</v>
      </c>
      <c r="BH1411" t="s">
        <v>18167</v>
      </c>
    </row>
    <row r="1412" spans="1:60" x14ac:dyDescent="0.25">
      <c r="A1412" t="s">
        <v>18168</v>
      </c>
      <c r="B1412" t="s">
        <v>6724</v>
      </c>
      <c r="C1412" t="s">
        <v>18169</v>
      </c>
      <c r="D1412" t="s">
        <v>6706</v>
      </c>
      <c r="E1412" t="s">
        <v>7266</v>
      </c>
      <c r="F1412" t="s">
        <v>18170</v>
      </c>
    </row>
    <row r="1413" spans="1:60" x14ac:dyDescent="0.25">
      <c r="A1413" t="s">
        <v>18171</v>
      </c>
      <c r="B1413" t="s">
        <v>6726</v>
      </c>
      <c r="C1413" t="s">
        <v>18172</v>
      </c>
      <c r="D1413" t="s">
        <v>6706</v>
      </c>
      <c r="E1413" t="s">
        <v>7266</v>
      </c>
      <c r="F1413" t="s">
        <v>18173</v>
      </c>
    </row>
    <row r="1414" spans="1:60" x14ac:dyDescent="0.25">
      <c r="A1414" t="s">
        <v>18174</v>
      </c>
      <c r="B1414" t="s">
        <v>6728</v>
      </c>
      <c r="C1414" t="s">
        <v>18175</v>
      </c>
      <c r="D1414" t="s">
        <v>6706</v>
      </c>
      <c r="E1414" t="s">
        <v>7266</v>
      </c>
      <c r="F1414" t="s">
        <v>18176</v>
      </c>
    </row>
    <row r="1415" spans="1:60" x14ac:dyDescent="0.25">
      <c r="A1415" t="s">
        <v>18177</v>
      </c>
      <c r="B1415" t="s">
        <v>6730</v>
      </c>
      <c r="C1415" t="s">
        <v>18178</v>
      </c>
      <c r="D1415" t="s">
        <v>6706</v>
      </c>
      <c r="E1415" t="s">
        <v>7266</v>
      </c>
      <c r="F1415" t="s">
        <v>18179</v>
      </c>
    </row>
    <row r="1416" spans="1:60" x14ac:dyDescent="0.25">
      <c r="A1416" t="s">
        <v>18180</v>
      </c>
      <c r="B1416" t="s">
        <v>6732</v>
      </c>
      <c r="C1416" t="s">
        <v>18181</v>
      </c>
      <c r="D1416" t="s">
        <v>6706</v>
      </c>
      <c r="E1416" t="s">
        <v>7266</v>
      </c>
      <c r="F1416" t="s">
        <v>18182</v>
      </c>
    </row>
    <row r="1417" spans="1:60" x14ac:dyDescent="0.25">
      <c r="A1417" t="s">
        <v>18183</v>
      </c>
      <c r="B1417" t="s">
        <v>6734</v>
      </c>
      <c r="C1417" s="176" t="s">
        <v>18184</v>
      </c>
      <c r="D1417" s="176" t="s">
        <v>6706</v>
      </c>
      <c r="E1417" t="s">
        <v>7266</v>
      </c>
      <c r="F1417" t="s">
        <v>18185</v>
      </c>
      <c r="M1417" s="55"/>
      <c r="R1417" s="55"/>
    </row>
    <row r="1418" spans="1:60" x14ac:dyDescent="0.25">
      <c r="A1418" t="s">
        <v>18186</v>
      </c>
      <c r="B1418" t="s">
        <v>6736</v>
      </c>
      <c r="C1418" t="s">
        <v>18187</v>
      </c>
      <c r="D1418" t="s">
        <v>6706</v>
      </c>
      <c r="E1418" t="s">
        <v>7266</v>
      </c>
      <c r="F1418" t="s">
        <v>18188</v>
      </c>
    </row>
    <row r="1419" spans="1:60" x14ac:dyDescent="0.25">
      <c r="A1419" t="s">
        <v>18189</v>
      </c>
      <c r="B1419" t="s">
        <v>6738</v>
      </c>
      <c r="C1419" t="s">
        <v>18190</v>
      </c>
      <c r="D1419" t="s">
        <v>6706</v>
      </c>
      <c r="E1419" t="s">
        <v>7266</v>
      </c>
      <c r="F1419" t="s">
        <v>18191</v>
      </c>
    </row>
    <row r="1420" spans="1:60" x14ac:dyDescent="0.25">
      <c r="A1420" t="s">
        <v>18192</v>
      </c>
      <c r="B1420" t="s">
        <v>6740</v>
      </c>
      <c r="C1420" t="s">
        <v>18193</v>
      </c>
      <c r="D1420" t="s">
        <v>6706</v>
      </c>
      <c r="E1420" t="s">
        <v>7266</v>
      </c>
      <c r="F1420" t="s">
        <v>18194</v>
      </c>
    </row>
    <row r="1421" spans="1:60" x14ac:dyDescent="0.25">
      <c r="A1421" t="s">
        <v>18195</v>
      </c>
      <c r="B1421" t="s">
        <v>6742</v>
      </c>
      <c r="C1421" t="s">
        <v>18196</v>
      </c>
      <c r="D1421" t="s">
        <v>6706</v>
      </c>
      <c r="E1421" t="s">
        <v>7266</v>
      </c>
      <c r="F1421" t="s">
        <v>18197</v>
      </c>
    </row>
    <row r="1422" spans="1:60" x14ac:dyDescent="0.25">
      <c r="A1422" t="s">
        <v>18198</v>
      </c>
      <c r="B1422" t="s">
        <v>6744</v>
      </c>
      <c r="C1422" t="s">
        <v>18199</v>
      </c>
      <c r="D1422" t="s">
        <v>6746</v>
      </c>
      <c r="E1422" t="s">
        <v>7266</v>
      </c>
      <c r="F1422" t="s">
        <v>18200</v>
      </c>
    </row>
    <row r="1423" spans="1:60" x14ac:dyDescent="0.25">
      <c r="A1423" t="s">
        <v>18201</v>
      </c>
      <c r="B1423" t="s">
        <v>6748</v>
      </c>
      <c r="C1423" t="s">
        <v>18202</v>
      </c>
      <c r="D1423" t="s">
        <v>6746</v>
      </c>
      <c r="E1423" t="s">
        <v>7266</v>
      </c>
      <c r="U1423" t="s">
        <v>18203</v>
      </c>
      <c r="V1423" t="s">
        <v>18204</v>
      </c>
      <c r="W1423" t="s">
        <v>18205</v>
      </c>
      <c r="X1423" t="s">
        <v>18206</v>
      </c>
      <c r="Y1423" t="s">
        <v>18207</v>
      </c>
      <c r="Z1423" t="s">
        <v>18208</v>
      </c>
      <c r="AA1423" t="s">
        <v>18209</v>
      </c>
      <c r="AB1423" t="s">
        <v>18210</v>
      </c>
      <c r="AC1423" t="s">
        <v>18211</v>
      </c>
      <c r="AD1423" t="s">
        <v>18212</v>
      </c>
      <c r="AE1423" t="s">
        <v>18213</v>
      </c>
      <c r="AF1423" t="s">
        <v>18214</v>
      </c>
      <c r="AG1423" t="s">
        <v>18215</v>
      </c>
      <c r="AH1423" t="s">
        <v>18216</v>
      </c>
      <c r="AI1423" t="s">
        <v>18217</v>
      </c>
      <c r="AJ1423" t="s">
        <v>18218</v>
      </c>
      <c r="AK1423" t="s">
        <v>18219</v>
      </c>
      <c r="AL1423" t="s">
        <v>18220</v>
      </c>
      <c r="AM1423" t="s">
        <v>18221</v>
      </c>
      <c r="AN1423" t="s">
        <v>18222</v>
      </c>
      <c r="AO1423" t="s">
        <v>18223</v>
      </c>
      <c r="AP1423" t="s">
        <v>18224</v>
      </c>
      <c r="AQ1423" t="s">
        <v>18225</v>
      </c>
      <c r="AR1423" t="s">
        <v>18226</v>
      </c>
      <c r="AS1423" t="s">
        <v>18227</v>
      </c>
      <c r="AT1423" t="s">
        <v>18228</v>
      </c>
      <c r="AU1423" t="s">
        <v>18229</v>
      </c>
      <c r="AV1423" t="s">
        <v>18230</v>
      </c>
      <c r="AW1423" t="s">
        <v>18231</v>
      </c>
      <c r="AX1423" t="s">
        <v>18232</v>
      </c>
      <c r="AY1423" t="s">
        <v>18233</v>
      </c>
      <c r="AZ1423" t="s">
        <v>18234</v>
      </c>
      <c r="BA1423" t="s">
        <v>18235</v>
      </c>
      <c r="BB1423" t="s">
        <v>18236</v>
      </c>
      <c r="BC1423" t="s">
        <v>18237</v>
      </c>
      <c r="BD1423" t="s">
        <v>18238</v>
      </c>
      <c r="BE1423" t="s">
        <v>18239</v>
      </c>
      <c r="BF1423" t="s">
        <v>18240</v>
      </c>
      <c r="BG1423" t="s">
        <v>18241</v>
      </c>
      <c r="BH1423" t="s">
        <v>18242</v>
      </c>
    </row>
    <row r="1424" spans="1:60" x14ac:dyDescent="0.25">
      <c r="A1424" t="s">
        <v>18243</v>
      </c>
      <c r="B1424" t="s">
        <v>6750</v>
      </c>
      <c r="C1424" t="s">
        <v>18244</v>
      </c>
      <c r="D1424" t="s">
        <v>6746</v>
      </c>
      <c r="E1424" t="s">
        <v>7266</v>
      </c>
      <c r="U1424" t="s">
        <v>18245</v>
      </c>
      <c r="V1424" t="s">
        <v>18246</v>
      </c>
      <c r="W1424" t="s">
        <v>18247</v>
      </c>
      <c r="X1424" t="s">
        <v>18248</v>
      </c>
      <c r="Y1424" t="s">
        <v>18249</v>
      </c>
      <c r="Z1424" t="s">
        <v>18250</v>
      </c>
      <c r="AA1424" t="s">
        <v>18251</v>
      </c>
      <c r="AB1424" t="s">
        <v>18252</v>
      </c>
      <c r="AC1424" t="s">
        <v>18253</v>
      </c>
      <c r="AD1424" t="s">
        <v>18254</v>
      </c>
      <c r="AE1424" t="s">
        <v>18255</v>
      </c>
      <c r="AF1424" t="s">
        <v>18256</v>
      </c>
      <c r="AG1424" t="s">
        <v>18257</v>
      </c>
      <c r="AH1424" t="s">
        <v>18258</v>
      </c>
      <c r="AI1424" t="s">
        <v>18259</v>
      </c>
      <c r="AJ1424" t="s">
        <v>18260</v>
      </c>
      <c r="AK1424" t="s">
        <v>18261</v>
      </c>
      <c r="AL1424" t="s">
        <v>18262</v>
      </c>
      <c r="AM1424" t="s">
        <v>18263</v>
      </c>
      <c r="AN1424" t="s">
        <v>18264</v>
      </c>
      <c r="AO1424" t="s">
        <v>18265</v>
      </c>
      <c r="AP1424" t="s">
        <v>18266</v>
      </c>
      <c r="AQ1424" t="s">
        <v>18267</v>
      </c>
      <c r="AR1424" t="s">
        <v>18268</v>
      </c>
      <c r="AS1424" t="s">
        <v>18269</v>
      </c>
      <c r="AT1424" t="s">
        <v>18270</v>
      </c>
      <c r="AU1424" t="s">
        <v>18271</v>
      </c>
      <c r="AV1424" t="s">
        <v>18272</v>
      </c>
      <c r="AW1424" t="s">
        <v>18273</v>
      </c>
      <c r="AX1424" t="s">
        <v>18274</v>
      </c>
      <c r="AY1424" t="s">
        <v>18275</v>
      </c>
      <c r="AZ1424" t="s">
        <v>18276</v>
      </c>
      <c r="BA1424" t="s">
        <v>18277</v>
      </c>
      <c r="BB1424" t="s">
        <v>18278</v>
      </c>
      <c r="BC1424" t="s">
        <v>18279</v>
      </c>
      <c r="BD1424" t="s">
        <v>18280</v>
      </c>
      <c r="BE1424" t="s">
        <v>18281</v>
      </c>
      <c r="BF1424" t="s">
        <v>18282</v>
      </c>
      <c r="BG1424" t="s">
        <v>18283</v>
      </c>
      <c r="BH1424" t="s">
        <v>18284</v>
      </c>
    </row>
    <row r="1425" spans="1:60" x14ac:dyDescent="0.25">
      <c r="A1425" t="s">
        <v>18285</v>
      </c>
      <c r="B1425" t="s">
        <v>6752</v>
      </c>
      <c r="C1425" t="s">
        <v>18286</v>
      </c>
      <c r="D1425" t="s">
        <v>6746</v>
      </c>
      <c r="E1425" t="s">
        <v>7266</v>
      </c>
      <c r="U1425" t="s">
        <v>18287</v>
      </c>
      <c r="V1425" t="s">
        <v>18288</v>
      </c>
      <c r="W1425" t="s">
        <v>18289</v>
      </c>
      <c r="X1425" t="s">
        <v>18290</v>
      </c>
      <c r="Y1425" t="s">
        <v>18291</v>
      </c>
      <c r="Z1425" t="s">
        <v>18292</v>
      </c>
      <c r="AA1425" t="s">
        <v>18293</v>
      </c>
      <c r="AB1425" t="s">
        <v>18294</v>
      </c>
      <c r="AC1425" t="s">
        <v>18295</v>
      </c>
      <c r="AD1425" t="s">
        <v>18296</v>
      </c>
      <c r="AE1425" t="s">
        <v>18297</v>
      </c>
      <c r="AF1425" t="s">
        <v>18298</v>
      </c>
      <c r="AG1425" t="s">
        <v>18299</v>
      </c>
      <c r="AH1425" t="s">
        <v>18300</v>
      </c>
      <c r="AI1425" t="s">
        <v>18301</v>
      </c>
      <c r="AJ1425" t="s">
        <v>18302</v>
      </c>
      <c r="AK1425" t="s">
        <v>18303</v>
      </c>
      <c r="AL1425" t="s">
        <v>18304</v>
      </c>
      <c r="AM1425" t="s">
        <v>18305</v>
      </c>
      <c r="AN1425" t="s">
        <v>18306</v>
      </c>
      <c r="AO1425" t="s">
        <v>18307</v>
      </c>
      <c r="AP1425" t="s">
        <v>18308</v>
      </c>
      <c r="AQ1425" t="s">
        <v>18309</v>
      </c>
      <c r="AR1425" t="s">
        <v>18310</v>
      </c>
      <c r="AS1425" t="s">
        <v>18311</v>
      </c>
      <c r="AT1425" t="s">
        <v>18312</v>
      </c>
      <c r="AU1425" t="s">
        <v>18313</v>
      </c>
      <c r="AV1425" t="s">
        <v>18314</v>
      </c>
      <c r="AW1425" t="s">
        <v>18315</v>
      </c>
      <c r="AX1425" t="s">
        <v>18316</v>
      </c>
      <c r="AY1425" t="s">
        <v>18317</v>
      </c>
      <c r="AZ1425" t="s">
        <v>18318</v>
      </c>
      <c r="BA1425" t="s">
        <v>18319</v>
      </c>
      <c r="BB1425" t="s">
        <v>18320</v>
      </c>
      <c r="BC1425" t="s">
        <v>18321</v>
      </c>
      <c r="BD1425" t="s">
        <v>18322</v>
      </c>
      <c r="BE1425" t="s">
        <v>18323</v>
      </c>
      <c r="BF1425" t="s">
        <v>18324</v>
      </c>
      <c r="BG1425" t="s">
        <v>18325</v>
      </c>
      <c r="BH1425" t="s">
        <v>18326</v>
      </c>
    </row>
    <row r="1426" spans="1:60" x14ac:dyDescent="0.25">
      <c r="A1426" t="s">
        <v>18327</v>
      </c>
      <c r="B1426" t="s">
        <v>6754</v>
      </c>
      <c r="C1426" t="s">
        <v>18328</v>
      </c>
      <c r="D1426" t="s">
        <v>6746</v>
      </c>
      <c r="E1426" t="s">
        <v>7266</v>
      </c>
      <c r="U1426" t="s">
        <v>18329</v>
      </c>
      <c r="V1426" t="s">
        <v>18330</v>
      </c>
      <c r="W1426" t="s">
        <v>18331</v>
      </c>
      <c r="X1426" t="s">
        <v>18332</v>
      </c>
      <c r="Y1426" t="s">
        <v>18333</v>
      </c>
      <c r="Z1426" t="s">
        <v>18334</v>
      </c>
      <c r="AA1426" t="s">
        <v>18335</v>
      </c>
      <c r="AB1426" t="s">
        <v>18336</v>
      </c>
      <c r="AC1426" t="s">
        <v>18337</v>
      </c>
      <c r="AD1426" t="s">
        <v>18338</v>
      </c>
      <c r="AE1426" t="s">
        <v>18339</v>
      </c>
      <c r="AF1426" t="s">
        <v>18340</v>
      </c>
      <c r="AG1426" t="s">
        <v>18341</v>
      </c>
      <c r="AH1426" t="s">
        <v>18342</v>
      </c>
      <c r="AI1426" t="s">
        <v>18343</v>
      </c>
      <c r="AJ1426" t="s">
        <v>18344</v>
      </c>
      <c r="AK1426" t="s">
        <v>18345</v>
      </c>
      <c r="AL1426" t="s">
        <v>18346</v>
      </c>
      <c r="AM1426" t="s">
        <v>18347</v>
      </c>
      <c r="AN1426" t="s">
        <v>18348</v>
      </c>
      <c r="AO1426" t="s">
        <v>18349</v>
      </c>
      <c r="AP1426" t="s">
        <v>18350</v>
      </c>
      <c r="AQ1426" t="s">
        <v>18351</v>
      </c>
      <c r="AR1426" t="s">
        <v>18352</v>
      </c>
      <c r="AS1426" t="s">
        <v>18353</v>
      </c>
      <c r="AT1426" t="s">
        <v>18354</v>
      </c>
      <c r="AU1426" t="s">
        <v>18355</v>
      </c>
      <c r="AV1426" t="s">
        <v>18356</v>
      </c>
      <c r="AW1426" t="s">
        <v>18357</v>
      </c>
      <c r="AX1426" t="s">
        <v>18358</v>
      </c>
      <c r="AY1426" t="s">
        <v>18359</v>
      </c>
      <c r="AZ1426" t="s">
        <v>18360</v>
      </c>
      <c r="BA1426" t="s">
        <v>18361</v>
      </c>
      <c r="BB1426" t="s">
        <v>18362</v>
      </c>
      <c r="BC1426" t="s">
        <v>18363</v>
      </c>
      <c r="BD1426" t="s">
        <v>18364</v>
      </c>
      <c r="BE1426" t="s">
        <v>18365</v>
      </c>
      <c r="BF1426" t="s">
        <v>18366</v>
      </c>
      <c r="BG1426" t="s">
        <v>18367</v>
      </c>
      <c r="BH1426" t="s">
        <v>18368</v>
      </c>
    </row>
    <row r="1427" spans="1:60" x14ac:dyDescent="0.25">
      <c r="A1427" t="s">
        <v>18369</v>
      </c>
      <c r="B1427" t="s">
        <v>6756</v>
      </c>
      <c r="C1427" t="s">
        <v>18370</v>
      </c>
      <c r="D1427" t="s">
        <v>6746</v>
      </c>
      <c r="E1427" t="s">
        <v>7266</v>
      </c>
      <c r="U1427" t="s">
        <v>18371</v>
      </c>
      <c r="V1427" t="s">
        <v>18372</v>
      </c>
      <c r="W1427" t="s">
        <v>18373</v>
      </c>
      <c r="X1427" t="s">
        <v>18374</v>
      </c>
      <c r="Y1427" t="s">
        <v>18375</v>
      </c>
      <c r="Z1427" t="s">
        <v>18376</v>
      </c>
      <c r="AA1427" t="s">
        <v>18377</v>
      </c>
      <c r="AB1427" t="s">
        <v>18378</v>
      </c>
      <c r="AC1427" t="s">
        <v>18379</v>
      </c>
      <c r="AD1427" t="s">
        <v>18380</v>
      </c>
      <c r="AE1427" t="s">
        <v>18381</v>
      </c>
      <c r="AF1427" t="s">
        <v>18382</v>
      </c>
      <c r="AG1427" t="s">
        <v>18383</v>
      </c>
      <c r="AH1427" t="s">
        <v>18384</v>
      </c>
      <c r="AI1427" t="s">
        <v>18385</v>
      </c>
      <c r="AJ1427" t="s">
        <v>18386</v>
      </c>
      <c r="AK1427" t="s">
        <v>18387</v>
      </c>
      <c r="AL1427" t="s">
        <v>18388</v>
      </c>
      <c r="AM1427" t="s">
        <v>18389</v>
      </c>
      <c r="AN1427" t="s">
        <v>18390</v>
      </c>
      <c r="AO1427" t="s">
        <v>18391</v>
      </c>
      <c r="AP1427" t="s">
        <v>18392</v>
      </c>
      <c r="AQ1427" t="s">
        <v>18393</v>
      </c>
      <c r="AR1427" t="s">
        <v>18394</v>
      </c>
      <c r="AS1427" t="s">
        <v>18395</v>
      </c>
      <c r="AT1427" t="s">
        <v>18396</v>
      </c>
      <c r="AU1427" t="s">
        <v>18397</v>
      </c>
      <c r="AV1427" t="s">
        <v>18398</v>
      </c>
      <c r="AW1427" t="s">
        <v>18399</v>
      </c>
      <c r="AX1427" t="s">
        <v>18400</v>
      </c>
      <c r="AY1427" t="s">
        <v>18401</v>
      </c>
      <c r="AZ1427" t="s">
        <v>18402</v>
      </c>
      <c r="BA1427" t="s">
        <v>18403</v>
      </c>
      <c r="BB1427" t="s">
        <v>18404</v>
      </c>
      <c r="BC1427" t="s">
        <v>18405</v>
      </c>
      <c r="BD1427" t="s">
        <v>18406</v>
      </c>
      <c r="BE1427" t="s">
        <v>18407</v>
      </c>
      <c r="BF1427" t="s">
        <v>18408</v>
      </c>
      <c r="BG1427" t="s">
        <v>18409</v>
      </c>
      <c r="BH1427" t="s">
        <v>18410</v>
      </c>
    </row>
    <row r="1428" spans="1:60" x14ac:dyDescent="0.25">
      <c r="A1428" t="s">
        <v>18411</v>
      </c>
      <c r="B1428" t="s">
        <v>6758</v>
      </c>
      <c r="C1428" t="s">
        <v>18412</v>
      </c>
      <c r="D1428" t="s">
        <v>6746</v>
      </c>
      <c r="E1428" t="s">
        <v>7266</v>
      </c>
      <c r="U1428" t="s">
        <v>18413</v>
      </c>
      <c r="V1428" t="s">
        <v>18414</v>
      </c>
      <c r="W1428" t="s">
        <v>18415</v>
      </c>
      <c r="X1428" t="s">
        <v>18416</v>
      </c>
      <c r="Y1428" t="s">
        <v>18417</v>
      </c>
      <c r="Z1428" t="s">
        <v>18418</v>
      </c>
      <c r="AA1428" t="s">
        <v>18419</v>
      </c>
      <c r="AB1428" t="s">
        <v>18420</v>
      </c>
      <c r="AC1428" t="s">
        <v>18421</v>
      </c>
      <c r="AD1428" t="s">
        <v>18422</v>
      </c>
      <c r="AE1428" t="s">
        <v>18423</v>
      </c>
      <c r="AF1428" t="s">
        <v>18424</v>
      </c>
      <c r="AG1428" t="s">
        <v>18425</v>
      </c>
      <c r="AH1428" t="s">
        <v>18426</v>
      </c>
      <c r="AI1428" t="s">
        <v>18427</v>
      </c>
      <c r="AJ1428" t="s">
        <v>18428</v>
      </c>
      <c r="AK1428" t="s">
        <v>18429</v>
      </c>
      <c r="AL1428" t="s">
        <v>18430</v>
      </c>
      <c r="AM1428" t="s">
        <v>18431</v>
      </c>
      <c r="AN1428" t="s">
        <v>18432</v>
      </c>
      <c r="AO1428" t="s">
        <v>18433</v>
      </c>
      <c r="AP1428" t="s">
        <v>18434</v>
      </c>
      <c r="AQ1428" t="s">
        <v>18435</v>
      </c>
      <c r="AR1428" t="s">
        <v>18436</v>
      </c>
      <c r="AS1428" t="s">
        <v>18437</v>
      </c>
      <c r="AT1428" t="s">
        <v>18438</v>
      </c>
      <c r="AU1428" t="s">
        <v>18439</v>
      </c>
      <c r="AV1428" t="s">
        <v>18440</v>
      </c>
      <c r="AW1428" t="s">
        <v>18441</v>
      </c>
      <c r="AX1428" t="s">
        <v>18442</v>
      </c>
      <c r="AY1428" t="s">
        <v>18443</v>
      </c>
      <c r="AZ1428" t="s">
        <v>18444</v>
      </c>
      <c r="BA1428" t="s">
        <v>18445</v>
      </c>
      <c r="BB1428" t="s">
        <v>18446</v>
      </c>
      <c r="BC1428" t="s">
        <v>18447</v>
      </c>
      <c r="BD1428" t="s">
        <v>18448</v>
      </c>
      <c r="BE1428" t="s">
        <v>18449</v>
      </c>
      <c r="BF1428" t="s">
        <v>18450</v>
      </c>
      <c r="BG1428" t="s">
        <v>18451</v>
      </c>
      <c r="BH1428" t="s">
        <v>18452</v>
      </c>
    </row>
    <row r="1429" spans="1:60" x14ac:dyDescent="0.25">
      <c r="A1429" t="s">
        <v>18453</v>
      </c>
      <c r="B1429" t="s">
        <v>6760</v>
      </c>
      <c r="C1429" t="s">
        <v>18454</v>
      </c>
      <c r="D1429" t="s">
        <v>6746</v>
      </c>
      <c r="E1429" t="s">
        <v>7266</v>
      </c>
      <c r="U1429" t="s">
        <v>18455</v>
      </c>
      <c r="V1429" t="s">
        <v>18456</v>
      </c>
      <c r="W1429" t="s">
        <v>18457</v>
      </c>
      <c r="X1429" t="s">
        <v>18458</v>
      </c>
      <c r="Y1429" t="s">
        <v>18459</v>
      </c>
      <c r="Z1429" t="s">
        <v>18460</v>
      </c>
      <c r="AA1429" t="s">
        <v>18461</v>
      </c>
      <c r="AB1429" t="s">
        <v>18462</v>
      </c>
      <c r="AC1429" t="s">
        <v>18463</v>
      </c>
      <c r="AD1429" t="s">
        <v>18464</v>
      </c>
      <c r="AE1429" t="s">
        <v>18465</v>
      </c>
      <c r="AF1429" t="s">
        <v>18466</v>
      </c>
      <c r="AG1429" t="s">
        <v>18467</v>
      </c>
      <c r="AH1429" t="s">
        <v>18468</v>
      </c>
      <c r="AI1429" t="s">
        <v>18469</v>
      </c>
      <c r="AJ1429" t="s">
        <v>18470</v>
      </c>
      <c r="AK1429" t="s">
        <v>18471</v>
      </c>
      <c r="AL1429" t="s">
        <v>18472</v>
      </c>
      <c r="AM1429" t="s">
        <v>18473</v>
      </c>
      <c r="AN1429" t="s">
        <v>18474</v>
      </c>
      <c r="AO1429" t="s">
        <v>18475</v>
      </c>
      <c r="AP1429" t="s">
        <v>18476</v>
      </c>
      <c r="AQ1429" t="s">
        <v>18477</v>
      </c>
      <c r="AR1429" t="s">
        <v>18478</v>
      </c>
      <c r="AS1429" t="s">
        <v>18479</v>
      </c>
      <c r="AT1429" t="s">
        <v>18480</v>
      </c>
      <c r="AU1429" t="s">
        <v>18481</v>
      </c>
      <c r="AV1429" t="s">
        <v>18482</v>
      </c>
      <c r="AW1429" t="s">
        <v>18483</v>
      </c>
      <c r="AX1429" t="s">
        <v>18484</v>
      </c>
      <c r="AY1429" t="s">
        <v>18485</v>
      </c>
      <c r="AZ1429" t="s">
        <v>18486</v>
      </c>
      <c r="BA1429" t="s">
        <v>18487</v>
      </c>
      <c r="BB1429" t="s">
        <v>18488</v>
      </c>
      <c r="BC1429" t="s">
        <v>18489</v>
      </c>
      <c r="BD1429" t="s">
        <v>18490</v>
      </c>
      <c r="BE1429" t="s">
        <v>18491</v>
      </c>
      <c r="BF1429" t="s">
        <v>18492</v>
      </c>
      <c r="BG1429" t="s">
        <v>18493</v>
      </c>
      <c r="BH1429" t="s">
        <v>18494</v>
      </c>
    </row>
    <row r="1430" spans="1:60" x14ac:dyDescent="0.25">
      <c r="A1430" t="s">
        <v>18495</v>
      </c>
      <c r="B1430" t="s">
        <v>6762</v>
      </c>
      <c r="C1430" t="s">
        <v>18496</v>
      </c>
      <c r="D1430" t="s">
        <v>6746</v>
      </c>
      <c r="E1430" t="s">
        <v>7266</v>
      </c>
      <c r="U1430" t="s">
        <v>18497</v>
      </c>
      <c r="V1430" t="s">
        <v>18498</v>
      </c>
      <c r="W1430" t="s">
        <v>18499</v>
      </c>
      <c r="X1430" t="s">
        <v>18500</v>
      </c>
      <c r="Y1430" t="s">
        <v>18501</v>
      </c>
      <c r="Z1430" t="s">
        <v>18502</v>
      </c>
      <c r="AA1430" t="s">
        <v>18503</v>
      </c>
      <c r="AB1430" t="s">
        <v>18504</v>
      </c>
      <c r="AC1430" t="s">
        <v>18505</v>
      </c>
      <c r="AD1430" t="s">
        <v>18506</v>
      </c>
      <c r="AE1430" t="s">
        <v>18507</v>
      </c>
      <c r="AF1430" t="s">
        <v>18508</v>
      </c>
      <c r="AG1430" t="s">
        <v>18509</v>
      </c>
      <c r="AH1430" t="s">
        <v>18510</v>
      </c>
      <c r="AI1430" t="s">
        <v>18511</v>
      </c>
      <c r="AJ1430" t="s">
        <v>18512</v>
      </c>
      <c r="AK1430" t="s">
        <v>18513</v>
      </c>
      <c r="AL1430" t="s">
        <v>18514</v>
      </c>
      <c r="AM1430" t="s">
        <v>18515</v>
      </c>
      <c r="AN1430" t="s">
        <v>18516</v>
      </c>
      <c r="AO1430" t="s">
        <v>18517</v>
      </c>
      <c r="AP1430" t="s">
        <v>18518</v>
      </c>
      <c r="AQ1430" t="s">
        <v>18519</v>
      </c>
      <c r="AR1430" t="s">
        <v>18520</v>
      </c>
      <c r="AS1430" t="s">
        <v>18521</v>
      </c>
      <c r="AT1430" t="s">
        <v>18522</v>
      </c>
      <c r="AU1430" t="s">
        <v>18523</v>
      </c>
      <c r="AV1430" t="s">
        <v>18524</v>
      </c>
      <c r="AW1430" t="s">
        <v>18525</v>
      </c>
      <c r="AX1430" t="s">
        <v>18526</v>
      </c>
      <c r="AY1430" t="s">
        <v>18527</v>
      </c>
      <c r="AZ1430" t="s">
        <v>18528</v>
      </c>
      <c r="BA1430" t="s">
        <v>18529</v>
      </c>
      <c r="BB1430" t="s">
        <v>18530</v>
      </c>
      <c r="BC1430" t="s">
        <v>18531</v>
      </c>
      <c r="BD1430" t="s">
        <v>18532</v>
      </c>
      <c r="BE1430" t="s">
        <v>18533</v>
      </c>
      <c r="BF1430" t="s">
        <v>18534</v>
      </c>
      <c r="BG1430" t="s">
        <v>18535</v>
      </c>
      <c r="BH1430" t="s">
        <v>18536</v>
      </c>
    </row>
    <row r="1431" spans="1:60" x14ac:dyDescent="0.25">
      <c r="A1431" t="s">
        <v>18537</v>
      </c>
      <c r="B1431" t="s">
        <v>6764</v>
      </c>
      <c r="C1431" t="s">
        <v>18538</v>
      </c>
      <c r="D1431" t="s">
        <v>6746</v>
      </c>
      <c r="E1431" t="s">
        <v>7266</v>
      </c>
      <c r="F1431" t="s">
        <v>18539</v>
      </c>
    </row>
    <row r="1432" spans="1:60" x14ac:dyDescent="0.25">
      <c r="A1432" t="s">
        <v>18540</v>
      </c>
      <c r="B1432" t="s">
        <v>6766</v>
      </c>
      <c r="C1432" t="s">
        <v>18541</v>
      </c>
      <c r="D1432" t="s">
        <v>6746</v>
      </c>
      <c r="E1432" t="s">
        <v>7266</v>
      </c>
      <c r="F1432" t="s">
        <v>18542</v>
      </c>
    </row>
    <row r="1433" spans="1:60" x14ac:dyDescent="0.25">
      <c r="A1433" t="s">
        <v>18543</v>
      </c>
      <c r="B1433" t="s">
        <v>6768</v>
      </c>
      <c r="C1433" t="s">
        <v>18544</v>
      </c>
      <c r="D1433" t="s">
        <v>6746</v>
      </c>
      <c r="E1433" t="s">
        <v>7266</v>
      </c>
      <c r="F1433" t="s">
        <v>18545</v>
      </c>
    </row>
    <row r="1434" spans="1:60" x14ac:dyDescent="0.25">
      <c r="A1434" t="s">
        <v>18546</v>
      </c>
      <c r="B1434" t="s">
        <v>6770</v>
      </c>
      <c r="C1434" t="s">
        <v>18547</v>
      </c>
      <c r="D1434" t="s">
        <v>6746</v>
      </c>
      <c r="E1434" t="s">
        <v>7266</v>
      </c>
      <c r="F1434" t="s">
        <v>18548</v>
      </c>
    </row>
    <row r="1435" spans="1:60" x14ac:dyDescent="0.25">
      <c r="A1435" t="s">
        <v>18549</v>
      </c>
      <c r="B1435" t="s">
        <v>6772</v>
      </c>
      <c r="C1435" t="s">
        <v>18550</v>
      </c>
      <c r="D1435" t="s">
        <v>6746</v>
      </c>
      <c r="E1435" t="s">
        <v>7266</v>
      </c>
      <c r="F1435" t="s">
        <v>18551</v>
      </c>
    </row>
    <row r="1436" spans="1:60" x14ac:dyDescent="0.25">
      <c r="A1436" t="s">
        <v>18552</v>
      </c>
      <c r="B1436" t="s">
        <v>6774</v>
      </c>
      <c r="C1436" t="s">
        <v>18553</v>
      </c>
      <c r="D1436" t="s">
        <v>6746</v>
      </c>
      <c r="E1436" t="s">
        <v>7266</v>
      </c>
      <c r="F1436" t="s">
        <v>18554</v>
      </c>
    </row>
    <row r="1437" spans="1:60" x14ac:dyDescent="0.25">
      <c r="A1437" t="s">
        <v>18555</v>
      </c>
      <c r="B1437" t="s">
        <v>6776</v>
      </c>
      <c r="C1437" t="s">
        <v>18556</v>
      </c>
      <c r="D1437" t="s">
        <v>6746</v>
      </c>
      <c r="E1437" t="s">
        <v>7266</v>
      </c>
      <c r="F1437" t="s">
        <v>18557</v>
      </c>
    </row>
    <row r="1438" spans="1:60" x14ac:dyDescent="0.25">
      <c r="A1438" t="s">
        <v>18558</v>
      </c>
      <c r="B1438" t="s">
        <v>6778</v>
      </c>
      <c r="C1438" t="s">
        <v>18559</v>
      </c>
      <c r="D1438" t="s">
        <v>6746</v>
      </c>
      <c r="E1438" t="s">
        <v>7266</v>
      </c>
      <c r="F1438" t="s">
        <v>18560</v>
      </c>
    </row>
    <row r="1439" spans="1:60" x14ac:dyDescent="0.25">
      <c r="A1439" t="s">
        <v>18561</v>
      </c>
      <c r="B1439" t="s">
        <v>6780</v>
      </c>
      <c r="C1439" t="s">
        <v>18562</v>
      </c>
      <c r="D1439" t="s">
        <v>6746</v>
      </c>
      <c r="E1439" t="s">
        <v>7266</v>
      </c>
      <c r="F1439" t="s">
        <v>18563</v>
      </c>
    </row>
    <row r="1440" spans="1:60" x14ac:dyDescent="0.25">
      <c r="A1440" t="s">
        <v>18564</v>
      </c>
      <c r="B1440" t="s">
        <v>6782</v>
      </c>
      <c r="C1440" t="s">
        <v>18565</v>
      </c>
      <c r="D1440" t="s">
        <v>6746</v>
      </c>
      <c r="E1440" t="s">
        <v>7266</v>
      </c>
      <c r="F1440" t="s">
        <v>18566</v>
      </c>
    </row>
    <row r="1441" spans="1:60" x14ac:dyDescent="0.25">
      <c r="A1441" t="s">
        <v>18567</v>
      </c>
      <c r="B1441" t="s">
        <v>6784</v>
      </c>
      <c r="C1441" t="s">
        <v>18568</v>
      </c>
      <c r="D1441" t="s">
        <v>6786</v>
      </c>
      <c r="E1441" t="s">
        <v>7266</v>
      </c>
      <c r="F1441" t="s">
        <v>18569</v>
      </c>
    </row>
    <row r="1442" spans="1:60" x14ac:dyDescent="0.25">
      <c r="A1442" t="s">
        <v>18570</v>
      </c>
      <c r="B1442" t="s">
        <v>6788</v>
      </c>
      <c r="C1442" t="s">
        <v>18571</v>
      </c>
      <c r="D1442" t="s">
        <v>6786</v>
      </c>
      <c r="E1442" t="s">
        <v>7266</v>
      </c>
      <c r="U1442" t="s">
        <v>18572</v>
      </c>
      <c r="V1442" t="s">
        <v>18573</v>
      </c>
      <c r="W1442" t="s">
        <v>18574</v>
      </c>
      <c r="X1442" t="s">
        <v>18575</v>
      </c>
      <c r="Y1442" t="s">
        <v>18576</v>
      </c>
      <c r="Z1442" t="s">
        <v>18577</v>
      </c>
      <c r="AA1442" t="s">
        <v>18578</v>
      </c>
      <c r="AB1442" t="s">
        <v>18579</v>
      </c>
      <c r="AC1442" t="s">
        <v>18580</v>
      </c>
      <c r="AD1442" t="s">
        <v>18581</v>
      </c>
      <c r="AE1442" t="s">
        <v>18582</v>
      </c>
      <c r="AF1442" t="s">
        <v>18583</v>
      </c>
      <c r="AG1442" t="s">
        <v>18584</v>
      </c>
      <c r="AH1442" t="s">
        <v>18585</v>
      </c>
      <c r="AI1442" t="s">
        <v>18586</v>
      </c>
      <c r="AJ1442" t="s">
        <v>18587</v>
      </c>
      <c r="AK1442" t="s">
        <v>18588</v>
      </c>
      <c r="AL1442" t="s">
        <v>18589</v>
      </c>
      <c r="AM1442" t="s">
        <v>18590</v>
      </c>
      <c r="AN1442" t="s">
        <v>18591</v>
      </c>
      <c r="AO1442" t="s">
        <v>18592</v>
      </c>
      <c r="AP1442" t="s">
        <v>18593</v>
      </c>
      <c r="AQ1442" t="s">
        <v>18594</v>
      </c>
      <c r="AR1442" t="s">
        <v>18595</v>
      </c>
      <c r="AS1442" t="s">
        <v>18596</v>
      </c>
      <c r="AT1442" t="s">
        <v>18597</v>
      </c>
      <c r="AU1442" t="s">
        <v>18598</v>
      </c>
      <c r="AV1442" t="s">
        <v>18599</v>
      </c>
      <c r="AW1442" t="s">
        <v>18600</v>
      </c>
      <c r="AX1442" t="s">
        <v>18601</v>
      </c>
      <c r="AY1442" t="s">
        <v>18602</v>
      </c>
      <c r="AZ1442" t="s">
        <v>18603</v>
      </c>
      <c r="BA1442" t="s">
        <v>18604</v>
      </c>
      <c r="BB1442" t="s">
        <v>18605</v>
      </c>
      <c r="BC1442" t="s">
        <v>18606</v>
      </c>
      <c r="BD1442" t="s">
        <v>18607</v>
      </c>
      <c r="BE1442" t="s">
        <v>18608</v>
      </c>
      <c r="BF1442" t="s">
        <v>18609</v>
      </c>
      <c r="BG1442" t="s">
        <v>18610</v>
      </c>
      <c r="BH1442" t="s">
        <v>18611</v>
      </c>
    </row>
    <row r="1443" spans="1:60" x14ac:dyDescent="0.25">
      <c r="A1443" t="s">
        <v>18612</v>
      </c>
      <c r="B1443" t="s">
        <v>6790</v>
      </c>
      <c r="C1443" t="s">
        <v>18613</v>
      </c>
      <c r="D1443" t="s">
        <v>6786</v>
      </c>
      <c r="E1443" t="s">
        <v>7266</v>
      </c>
      <c r="U1443" t="s">
        <v>18614</v>
      </c>
      <c r="V1443" t="s">
        <v>18615</v>
      </c>
      <c r="W1443" t="s">
        <v>18616</v>
      </c>
      <c r="X1443" t="s">
        <v>18617</v>
      </c>
      <c r="Y1443" t="s">
        <v>18618</v>
      </c>
      <c r="Z1443" t="s">
        <v>18619</v>
      </c>
      <c r="AA1443" t="s">
        <v>18620</v>
      </c>
      <c r="AB1443" t="s">
        <v>18621</v>
      </c>
      <c r="AC1443" t="s">
        <v>18622</v>
      </c>
      <c r="AD1443" t="s">
        <v>18623</v>
      </c>
      <c r="AE1443" t="s">
        <v>18624</v>
      </c>
      <c r="AF1443" t="s">
        <v>18625</v>
      </c>
      <c r="AG1443" t="s">
        <v>18626</v>
      </c>
      <c r="AH1443" t="s">
        <v>18627</v>
      </c>
      <c r="AI1443" t="s">
        <v>18628</v>
      </c>
      <c r="AJ1443" t="s">
        <v>18629</v>
      </c>
      <c r="AK1443" t="s">
        <v>18630</v>
      </c>
      <c r="AL1443" t="s">
        <v>18631</v>
      </c>
      <c r="AM1443" t="s">
        <v>18632</v>
      </c>
      <c r="AN1443" t="s">
        <v>18633</v>
      </c>
      <c r="AO1443" t="s">
        <v>18634</v>
      </c>
      <c r="AP1443" t="s">
        <v>18635</v>
      </c>
      <c r="AQ1443" t="s">
        <v>18636</v>
      </c>
      <c r="AR1443" t="s">
        <v>18637</v>
      </c>
      <c r="AS1443" t="s">
        <v>18638</v>
      </c>
      <c r="AT1443" t="s">
        <v>18639</v>
      </c>
      <c r="AU1443" t="s">
        <v>18640</v>
      </c>
      <c r="AV1443" t="s">
        <v>18641</v>
      </c>
      <c r="AW1443" t="s">
        <v>18642</v>
      </c>
      <c r="AX1443" t="s">
        <v>18643</v>
      </c>
      <c r="AY1443" t="s">
        <v>18644</v>
      </c>
      <c r="AZ1443" t="s">
        <v>18645</v>
      </c>
      <c r="BA1443" t="s">
        <v>18646</v>
      </c>
      <c r="BB1443" t="s">
        <v>18647</v>
      </c>
      <c r="BC1443" t="s">
        <v>18648</v>
      </c>
      <c r="BD1443" t="s">
        <v>18649</v>
      </c>
      <c r="BE1443" t="s">
        <v>18650</v>
      </c>
      <c r="BF1443" t="s">
        <v>18651</v>
      </c>
      <c r="BG1443" t="s">
        <v>18652</v>
      </c>
      <c r="BH1443" t="s">
        <v>18653</v>
      </c>
    </row>
    <row r="1444" spans="1:60" x14ac:dyDescent="0.25">
      <c r="A1444" t="s">
        <v>18654</v>
      </c>
      <c r="B1444" t="s">
        <v>6792</v>
      </c>
      <c r="C1444" t="s">
        <v>18655</v>
      </c>
      <c r="D1444" t="s">
        <v>6786</v>
      </c>
      <c r="E1444" t="s">
        <v>7266</v>
      </c>
      <c r="U1444" t="s">
        <v>18656</v>
      </c>
      <c r="V1444" t="s">
        <v>18657</v>
      </c>
      <c r="W1444" t="s">
        <v>18658</v>
      </c>
      <c r="X1444" t="s">
        <v>18659</v>
      </c>
      <c r="Y1444" t="s">
        <v>18660</v>
      </c>
      <c r="Z1444" t="s">
        <v>18661</v>
      </c>
      <c r="AA1444" t="s">
        <v>18662</v>
      </c>
      <c r="AB1444" t="s">
        <v>18663</v>
      </c>
      <c r="AC1444" t="s">
        <v>18664</v>
      </c>
      <c r="AD1444" t="s">
        <v>18665</v>
      </c>
      <c r="AE1444" t="s">
        <v>18666</v>
      </c>
      <c r="AF1444" t="s">
        <v>18667</v>
      </c>
      <c r="AG1444" t="s">
        <v>18668</v>
      </c>
      <c r="AH1444" t="s">
        <v>18669</v>
      </c>
      <c r="AI1444" t="s">
        <v>18670</v>
      </c>
      <c r="AJ1444" t="s">
        <v>18671</v>
      </c>
      <c r="AK1444" t="s">
        <v>18672</v>
      </c>
      <c r="AL1444" t="s">
        <v>18673</v>
      </c>
      <c r="AM1444" t="s">
        <v>18674</v>
      </c>
      <c r="AN1444" t="s">
        <v>18675</v>
      </c>
      <c r="AO1444" t="s">
        <v>18676</v>
      </c>
      <c r="AP1444" t="s">
        <v>18677</v>
      </c>
      <c r="AQ1444" t="s">
        <v>18678</v>
      </c>
      <c r="AR1444" t="s">
        <v>18679</v>
      </c>
      <c r="AS1444" t="s">
        <v>18680</v>
      </c>
      <c r="AT1444" t="s">
        <v>18681</v>
      </c>
      <c r="AU1444" t="s">
        <v>18682</v>
      </c>
      <c r="AV1444" t="s">
        <v>18683</v>
      </c>
      <c r="AW1444" t="s">
        <v>18684</v>
      </c>
      <c r="AX1444" t="s">
        <v>18685</v>
      </c>
      <c r="AY1444" t="s">
        <v>18686</v>
      </c>
      <c r="AZ1444" t="s">
        <v>18687</v>
      </c>
      <c r="BA1444" t="s">
        <v>18688</v>
      </c>
      <c r="BB1444" t="s">
        <v>18689</v>
      </c>
      <c r="BC1444" t="s">
        <v>18690</v>
      </c>
      <c r="BD1444" t="s">
        <v>18691</v>
      </c>
      <c r="BE1444" t="s">
        <v>18692</v>
      </c>
      <c r="BF1444" t="s">
        <v>18693</v>
      </c>
      <c r="BG1444" t="s">
        <v>18694</v>
      </c>
      <c r="BH1444" t="s">
        <v>18695</v>
      </c>
    </row>
    <row r="1445" spans="1:60" x14ac:dyDescent="0.25">
      <c r="A1445" t="s">
        <v>18696</v>
      </c>
      <c r="B1445" t="s">
        <v>6794</v>
      </c>
      <c r="C1445" t="s">
        <v>18697</v>
      </c>
      <c r="D1445" t="s">
        <v>6786</v>
      </c>
      <c r="E1445" t="s">
        <v>7266</v>
      </c>
      <c r="U1445" t="s">
        <v>18698</v>
      </c>
      <c r="V1445" t="s">
        <v>18699</v>
      </c>
      <c r="W1445" t="s">
        <v>18700</v>
      </c>
      <c r="X1445" t="s">
        <v>18701</v>
      </c>
      <c r="Y1445" t="s">
        <v>18702</v>
      </c>
      <c r="Z1445" t="s">
        <v>18703</v>
      </c>
      <c r="AA1445" t="s">
        <v>18704</v>
      </c>
      <c r="AB1445" t="s">
        <v>18705</v>
      </c>
      <c r="AC1445" t="s">
        <v>18706</v>
      </c>
      <c r="AD1445" t="s">
        <v>18707</v>
      </c>
      <c r="AE1445" t="s">
        <v>18708</v>
      </c>
      <c r="AF1445" t="s">
        <v>18709</v>
      </c>
      <c r="AG1445" t="s">
        <v>18710</v>
      </c>
      <c r="AH1445" t="s">
        <v>18711</v>
      </c>
      <c r="AI1445" t="s">
        <v>18712</v>
      </c>
      <c r="AJ1445" t="s">
        <v>18713</v>
      </c>
      <c r="AK1445" t="s">
        <v>18714</v>
      </c>
      <c r="AL1445" t="s">
        <v>18715</v>
      </c>
      <c r="AM1445" t="s">
        <v>18716</v>
      </c>
      <c r="AN1445" t="s">
        <v>18717</v>
      </c>
      <c r="AO1445" t="s">
        <v>18718</v>
      </c>
      <c r="AP1445" t="s">
        <v>18719</v>
      </c>
      <c r="AQ1445" t="s">
        <v>18720</v>
      </c>
      <c r="AR1445" t="s">
        <v>18721</v>
      </c>
      <c r="AS1445" t="s">
        <v>18722</v>
      </c>
      <c r="AT1445" t="s">
        <v>18723</v>
      </c>
      <c r="AU1445" t="s">
        <v>18724</v>
      </c>
      <c r="AV1445" t="s">
        <v>18725</v>
      </c>
      <c r="AW1445" t="s">
        <v>18726</v>
      </c>
      <c r="AX1445" t="s">
        <v>18727</v>
      </c>
      <c r="AY1445" t="s">
        <v>18728</v>
      </c>
      <c r="AZ1445" t="s">
        <v>18729</v>
      </c>
      <c r="BA1445" t="s">
        <v>18730</v>
      </c>
      <c r="BB1445" t="s">
        <v>18731</v>
      </c>
      <c r="BC1445" t="s">
        <v>18732</v>
      </c>
      <c r="BD1445" t="s">
        <v>18733</v>
      </c>
      <c r="BE1445" t="s">
        <v>18734</v>
      </c>
      <c r="BF1445" t="s">
        <v>18735</v>
      </c>
      <c r="BG1445" t="s">
        <v>18736</v>
      </c>
      <c r="BH1445" t="s">
        <v>18737</v>
      </c>
    </row>
    <row r="1446" spans="1:60" x14ac:dyDescent="0.25">
      <c r="A1446" t="s">
        <v>18738</v>
      </c>
      <c r="B1446" t="s">
        <v>6796</v>
      </c>
      <c r="C1446" t="s">
        <v>18739</v>
      </c>
      <c r="D1446" t="s">
        <v>6786</v>
      </c>
      <c r="E1446" t="s">
        <v>7266</v>
      </c>
      <c r="U1446" t="s">
        <v>18740</v>
      </c>
      <c r="V1446" t="s">
        <v>18741</v>
      </c>
      <c r="W1446" t="s">
        <v>18742</v>
      </c>
      <c r="X1446" t="s">
        <v>18743</v>
      </c>
      <c r="Y1446" t="s">
        <v>18744</v>
      </c>
      <c r="Z1446" t="s">
        <v>18745</v>
      </c>
      <c r="AA1446" t="s">
        <v>18746</v>
      </c>
      <c r="AB1446" t="s">
        <v>18747</v>
      </c>
      <c r="AC1446" t="s">
        <v>18748</v>
      </c>
      <c r="AD1446" t="s">
        <v>18749</v>
      </c>
      <c r="AE1446" t="s">
        <v>18750</v>
      </c>
      <c r="AF1446" t="s">
        <v>18751</v>
      </c>
      <c r="AG1446" t="s">
        <v>18752</v>
      </c>
      <c r="AH1446" t="s">
        <v>18753</v>
      </c>
      <c r="AI1446" t="s">
        <v>18754</v>
      </c>
      <c r="AJ1446" t="s">
        <v>18755</v>
      </c>
      <c r="AK1446" t="s">
        <v>18756</v>
      </c>
      <c r="AL1446" t="s">
        <v>18757</v>
      </c>
      <c r="AM1446" t="s">
        <v>18758</v>
      </c>
      <c r="AN1446" t="s">
        <v>18759</v>
      </c>
      <c r="AO1446" t="s">
        <v>18760</v>
      </c>
      <c r="AP1446" t="s">
        <v>18761</v>
      </c>
      <c r="AQ1446" t="s">
        <v>18762</v>
      </c>
      <c r="AR1446" t="s">
        <v>18763</v>
      </c>
      <c r="AS1446" t="s">
        <v>18764</v>
      </c>
      <c r="AT1446" t="s">
        <v>18765</v>
      </c>
      <c r="AU1446" t="s">
        <v>18766</v>
      </c>
      <c r="AV1446" t="s">
        <v>18767</v>
      </c>
      <c r="AW1446" t="s">
        <v>18768</v>
      </c>
      <c r="AX1446" t="s">
        <v>18769</v>
      </c>
      <c r="AY1446" t="s">
        <v>18770</v>
      </c>
      <c r="AZ1446" t="s">
        <v>18771</v>
      </c>
      <c r="BA1446" t="s">
        <v>18772</v>
      </c>
      <c r="BB1446" t="s">
        <v>18773</v>
      </c>
      <c r="BC1446" t="s">
        <v>18774</v>
      </c>
      <c r="BD1446" t="s">
        <v>18775</v>
      </c>
      <c r="BE1446" t="s">
        <v>18776</v>
      </c>
      <c r="BF1446" t="s">
        <v>18777</v>
      </c>
      <c r="BG1446" t="s">
        <v>18778</v>
      </c>
      <c r="BH1446" t="s">
        <v>18779</v>
      </c>
    </row>
    <row r="1447" spans="1:60" x14ac:dyDescent="0.25">
      <c r="A1447" t="s">
        <v>18780</v>
      </c>
      <c r="B1447" t="s">
        <v>6798</v>
      </c>
      <c r="C1447" t="s">
        <v>18781</v>
      </c>
      <c r="D1447" t="s">
        <v>6786</v>
      </c>
      <c r="E1447" t="s">
        <v>7266</v>
      </c>
      <c r="U1447" t="s">
        <v>18782</v>
      </c>
      <c r="V1447" t="s">
        <v>18783</v>
      </c>
      <c r="W1447" t="s">
        <v>18784</v>
      </c>
      <c r="X1447" t="s">
        <v>18785</v>
      </c>
      <c r="Y1447" t="s">
        <v>18786</v>
      </c>
      <c r="Z1447" t="s">
        <v>18787</v>
      </c>
      <c r="AA1447" t="s">
        <v>18788</v>
      </c>
      <c r="AB1447" t="s">
        <v>18789</v>
      </c>
      <c r="AC1447" t="s">
        <v>18790</v>
      </c>
      <c r="AD1447" t="s">
        <v>18791</v>
      </c>
      <c r="AE1447" t="s">
        <v>18792</v>
      </c>
      <c r="AF1447" t="s">
        <v>18793</v>
      </c>
      <c r="AG1447" t="s">
        <v>18794</v>
      </c>
      <c r="AH1447" t="s">
        <v>18795</v>
      </c>
      <c r="AI1447" t="s">
        <v>18796</v>
      </c>
      <c r="AJ1447" t="s">
        <v>18797</v>
      </c>
      <c r="AK1447" t="s">
        <v>18798</v>
      </c>
      <c r="AL1447" t="s">
        <v>18799</v>
      </c>
      <c r="AM1447" t="s">
        <v>18800</v>
      </c>
      <c r="AN1447" t="s">
        <v>18801</v>
      </c>
      <c r="AO1447" t="s">
        <v>18802</v>
      </c>
      <c r="AP1447" t="s">
        <v>18803</v>
      </c>
      <c r="AQ1447" t="s">
        <v>18804</v>
      </c>
      <c r="AR1447" t="s">
        <v>18805</v>
      </c>
      <c r="AS1447" t="s">
        <v>18806</v>
      </c>
      <c r="AT1447" t="s">
        <v>18807</v>
      </c>
      <c r="AU1447" t="s">
        <v>18808</v>
      </c>
      <c r="AV1447" t="s">
        <v>18809</v>
      </c>
      <c r="AW1447" t="s">
        <v>18810</v>
      </c>
      <c r="AX1447" t="s">
        <v>18811</v>
      </c>
      <c r="AY1447" t="s">
        <v>18812</v>
      </c>
      <c r="AZ1447" t="s">
        <v>18813</v>
      </c>
      <c r="BA1447" t="s">
        <v>18814</v>
      </c>
      <c r="BB1447" t="s">
        <v>18815</v>
      </c>
      <c r="BC1447" t="s">
        <v>18816</v>
      </c>
      <c r="BD1447" t="s">
        <v>18817</v>
      </c>
      <c r="BE1447" t="s">
        <v>18818</v>
      </c>
      <c r="BF1447" t="s">
        <v>18819</v>
      </c>
      <c r="BG1447" t="s">
        <v>18820</v>
      </c>
      <c r="BH1447" t="s">
        <v>18821</v>
      </c>
    </row>
    <row r="1448" spans="1:60" x14ac:dyDescent="0.25">
      <c r="A1448" t="s">
        <v>18822</v>
      </c>
      <c r="B1448" t="s">
        <v>6800</v>
      </c>
      <c r="C1448" t="s">
        <v>18823</v>
      </c>
      <c r="D1448" t="s">
        <v>6786</v>
      </c>
      <c r="E1448" t="s">
        <v>7266</v>
      </c>
      <c r="U1448" t="s">
        <v>18824</v>
      </c>
      <c r="V1448" t="s">
        <v>18825</v>
      </c>
      <c r="W1448" t="s">
        <v>18826</v>
      </c>
      <c r="X1448" t="s">
        <v>18827</v>
      </c>
      <c r="Y1448" t="s">
        <v>18828</v>
      </c>
      <c r="Z1448" t="s">
        <v>18829</v>
      </c>
      <c r="AA1448" t="s">
        <v>18830</v>
      </c>
      <c r="AB1448" t="s">
        <v>18831</v>
      </c>
      <c r="AC1448" t="s">
        <v>18832</v>
      </c>
      <c r="AD1448" t="s">
        <v>18833</v>
      </c>
      <c r="AE1448" t="s">
        <v>18834</v>
      </c>
      <c r="AF1448" t="s">
        <v>18835</v>
      </c>
      <c r="AG1448" t="s">
        <v>18836</v>
      </c>
      <c r="AH1448" t="s">
        <v>18837</v>
      </c>
      <c r="AI1448" t="s">
        <v>18838</v>
      </c>
      <c r="AJ1448" t="s">
        <v>18839</v>
      </c>
      <c r="AK1448" t="s">
        <v>18840</v>
      </c>
      <c r="AL1448" t="s">
        <v>18841</v>
      </c>
      <c r="AM1448" t="s">
        <v>18842</v>
      </c>
      <c r="AN1448" t="s">
        <v>18843</v>
      </c>
      <c r="AO1448" t="s">
        <v>18844</v>
      </c>
      <c r="AP1448" t="s">
        <v>18845</v>
      </c>
      <c r="AQ1448" t="s">
        <v>18846</v>
      </c>
      <c r="AR1448" t="s">
        <v>18847</v>
      </c>
      <c r="AS1448" t="s">
        <v>18848</v>
      </c>
      <c r="AT1448" t="s">
        <v>18849</v>
      </c>
      <c r="AU1448" t="s">
        <v>18850</v>
      </c>
      <c r="AV1448" t="s">
        <v>18851</v>
      </c>
      <c r="AW1448" t="s">
        <v>18852</v>
      </c>
      <c r="AX1448" t="s">
        <v>18853</v>
      </c>
      <c r="AY1448" t="s">
        <v>18854</v>
      </c>
      <c r="AZ1448" t="s">
        <v>18855</v>
      </c>
      <c r="BA1448" t="s">
        <v>18856</v>
      </c>
      <c r="BB1448" t="s">
        <v>18857</v>
      </c>
      <c r="BC1448" t="s">
        <v>18858</v>
      </c>
      <c r="BD1448" t="s">
        <v>18859</v>
      </c>
      <c r="BE1448" t="s">
        <v>18860</v>
      </c>
      <c r="BF1448" t="s">
        <v>18861</v>
      </c>
      <c r="BG1448" t="s">
        <v>18862</v>
      </c>
      <c r="BH1448" t="s">
        <v>18863</v>
      </c>
    </row>
    <row r="1449" spans="1:60" x14ac:dyDescent="0.25">
      <c r="A1449" t="s">
        <v>18864</v>
      </c>
      <c r="B1449" t="s">
        <v>6802</v>
      </c>
      <c r="C1449" t="s">
        <v>18865</v>
      </c>
      <c r="D1449" t="s">
        <v>6786</v>
      </c>
      <c r="E1449" t="s">
        <v>7266</v>
      </c>
      <c r="U1449" t="s">
        <v>18866</v>
      </c>
      <c r="V1449" t="s">
        <v>18867</v>
      </c>
      <c r="W1449" t="s">
        <v>18868</v>
      </c>
      <c r="X1449" t="s">
        <v>18869</v>
      </c>
      <c r="Y1449" t="s">
        <v>18870</v>
      </c>
      <c r="Z1449" t="s">
        <v>18871</v>
      </c>
      <c r="AA1449" t="s">
        <v>18872</v>
      </c>
      <c r="AB1449" t="s">
        <v>18873</v>
      </c>
      <c r="AC1449" t="s">
        <v>18874</v>
      </c>
      <c r="AD1449" t="s">
        <v>18875</v>
      </c>
      <c r="AE1449" t="s">
        <v>18876</v>
      </c>
      <c r="AF1449" t="s">
        <v>18877</v>
      </c>
      <c r="AG1449" t="s">
        <v>18878</v>
      </c>
      <c r="AH1449" t="s">
        <v>18879</v>
      </c>
      <c r="AI1449" t="s">
        <v>18880</v>
      </c>
      <c r="AJ1449" t="s">
        <v>18881</v>
      </c>
      <c r="AK1449" t="s">
        <v>18882</v>
      </c>
      <c r="AL1449" t="s">
        <v>18883</v>
      </c>
      <c r="AM1449" t="s">
        <v>18884</v>
      </c>
      <c r="AN1449" t="s">
        <v>18885</v>
      </c>
      <c r="AO1449" t="s">
        <v>18886</v>
      </c>
      <c r="AP1449" t="s">
        <v>18887</v>
      </c>
      <c r="AQ1449" t="s">
        <v>18888</v>
      </c>
      <c r="AR1449" t="s">
        <v>18889</v>
      </c>
      <c r="AS1449" t="s">
        <v>18890</v>
      </c>
      <c r="AT1449" t="s">
        <v>18891</v>
      </c>
      <c r="AU1449" t="s">
        <v>18892</v>
      </c>
      <c r="AV1449" t="s">
        <v>18893</v>
      </c>
      <c r="AW1449" t="s">
        <v>18894</v>
      </c>
      <c r="AX1449" t="s">
        <v>18895</v>
      </c>
      <c r="AY1449" t="s">
        <v>18896</v>
      </c>
      <c r="AZ1449" t="s">
        <v>18897</v>
      </c>
      <c r="BA1449" t="s">
        <v>18898</v>
      </c>
      <c r="BB1449" t="s">
        <v>18899</v>
      </c>
      <c r="BC1449" t="s">
        <v>18900</v>
      </c>
      <c r="BD1449" t="s">
        <v>18901</v>
      </c>
      <c r="BE1449" t="s">
        <v>18902</v>
      </c>
      <c r="BF1449" t="s">
        <v>18903</v>
      </c>
      <c r="BG1449" t="s">
        <v>18904</v>
      </c>
      <c r="BH1449" t="s">
        <v>18905</v>
      </c>
    </row>
    <row r="1450" spans="1:60" x14ac:dyDescent="0.25">
      <c r="A1450" t="s">
        <v>18906</v>
      </c>
      <c r="B1450" t="s">
        <v>6804</v>
      </c>
      <c r="C1450" t="s">
        <v>18907</v>
      </c>
      <c r="D1450" t="s">
        <v>6786</v>
      </c>
      <c r="E1450" t="s">
        <v>7266</v>
      </c>
      <c r="F1450" t="s">
        <v>18908</v>
      </c>
    </row>
    <row r="1451" spans="1:60" x14ac:dyDescent="0.25">
      <c r="A1451" t="s">
        <v>18909</v>
      </c>
      <c r="B1451" t="s">
        <v>6806</v>
      </c>
      <c r="C1451" t="s">
        <v>18910</v>
      </c>
      <c r="D1451" t="s">
        <v>6786</v>
      </c>
      <c r="E1451" t="s">
        <v>7266</v>
      </c>
      <c r="F1451" t="s">
        <v>18911</v>
      </c>
    </row>
    <row r="1452" spans="1:60" x14ac:dyDescent="0.25">
      <c r="A1452" t="s">
        <v>18912</v>
      </c>
      <c r="B1452" t="s">
        <v>6808</v>
      </c>
      <c r="C1452" t="s">
        <v>18913</v>
      </c>
      <c r="D1452" t="s">
        <v>6786</v>
      </c>
      <c r="E1452" t="s">
        <v>7266</v>
      </c>
      <c r="F1452" t="s">
        <v>18914</v>
      </c>
    </row>
    <row r="1453" spans="1:60" x14ac:dyDescent="0.25">
      <c r="A1453" t="s">
        <v>18915</v>
      </c>
      <c r="B1453" t="s">
        <v>6810</v>
      </c>
      <c r="C1453" t="s">
        <v>18916</v>
      </c>
      <c r="D1453" t="s">
        <v>6786</v>
      </c>
      <c r="E1453" t="s">
        <v>7266</v>
      </c>
      <c r="F1453" t="s">
        <v>18917</v>
      </c>
    </row>
    <row r="1454" spans="1:60" x14ac:dyDescent="0.25">
      <c r="A1454" t="s">
        <v>18918</v>
      </c>
      <c r="B1454" t="s">
        <v>6812</v>
      </c>
      <c r="C1454" t="s">
        <v>18919</v>
      </c>
      <c r="D1454" t="s">
        <v>6786</v>
      </c>
      <c r="E1454" t="s">
        <v>7266</v>
      </c>
      <c r="F1454" t="s">
        <v>18920</v>
      </c>
    </row>
    <row r="1455" spans="1:60" x14ac:dyDescent="0.25">
      <c r="A1455" t="s">
        <v>18921</v>
      </c>
      <c r="B1455" t="s">
        <v>6814</v>
      </c>
      <c r="C1455" t="s">
        <v>18922</v>
      </c>
      <c r="D1455" t="s">
        <v>6786</v>
      </c>
      <c r="E1455" t="s">
        <v>7266</v>
      </c>
      <c r="F1455" t="s">
        <v>18923</v>
      </c>
    </row>
    <row r="1456" spans="1:60" x14ac:dyDescent="0.25">
      <c r="A1456" t="s">
        <v>18924</v>
      </c>
      <c r="B1456" t="s">
        <v>6816</v>
      </c>
      <c r="C1456" t="s">
        <v>18925</v>
      </c>
      <c r="D1456" t="s">
        <v>6786</v>
      </c>
      <c r="E1456" t="s">
        <v>7266</v>
      </c>
      <c r="F1456" t="s">
        <v>18926</v>
      </c>
    </row>
    <row r="1457" spans="1:60" x14ac:dyDescent="0.25">
      <c r="A1457" t="s">
        <v>18927</v>
      </c>
      <c r="B1457" t="s">
        <v>6818</v>
      </c>
      <c r="C1457" t="s">
        <v>18928</v>
      </c>
      <c r="D1457" t="s">
        <v>6786</v>
      </c>
      <c r="E1457" t="s">
        <v>7266</v>
      </c>
      <c r="F1457" t="s">
        <v>18929</v>
      </c>
    </row>
    <row r="1458" spans="1:60" x14ac:dyDescent="0.25">
      <c r="A1458" t="s">
        <v>18930</v>
      </c>
      <c r="B1458" t="s">
        <v>6820</v>
      </c>
      <c r="C1458" t="s">
        <v>18931</v>
      </c>
      <c r="D1458" t="s">
        <v>6786</v>
      </c>
      <c r="E1458" t="s">
        <v>7266</v>
      </c>
      <c r="F1458" t="s">
        <v>18932</v>
      </c>
    </row>
    <row r="1459" spans="1:60" x14ac:dyDescent="0.25">
      <c r="A1459" t="s">
        <v>18933</v>
      </c>
      <c r="B1459" t="s">
        <v>6822</v>
      </c>
      <c r="C1459" t="s">
        <v>18934</v>
      </c>
      <c r="D1459" t="s">
        <v>6786</v>
      </c>
      <c r="E1459" t="s">
        <v>7266</v>
      </c>
      <c r="F1459" t="s">
        <v>18935</v>
      </c>
    </row>
    <row r="1460" spans="1:60" x14ac:dyDescent="0.25">
      <c r="A1460" t="s">
        <v>18936</v>
      </c>
      <c r="B1460" t="s">
        <v>6824</v>
      </c>
      <c r="C1460" t="s">
        <v>18937</v>
      </c>
      <c r="D1460" t="s">
        <v>6826</v>
      </c>
      <c r="E1460" t="s">
        <v>7266</v>
      </c>
      <c r="F1460" t="s">
        <v>18938</v>
      </c>
    </row>
    <row r="1461" spans="1:60" x14ac:dyDescent="0.25">
      <c r="A1461" t="s">
        <v>18939</v>
      </c>
      <c r="B1461" t="s">
        <v>6828</v>
      </c>
      <c r="C1461" t="s">
        <v>18940</v>
      </c>
      <c r="D1461" t="s">
        <v>6826</v>
      </c>
      <c r="E1461" t="s">
        <v>7266</v>
      </c>
      <c r="U1461" t="s">
        <v>18941</v>
      </c>
      <c r="V1461" t="s">
        <v>18942</v>
      </c>
      <c r="W1461" t="s">
        <v>18943</v>
      </c>
      <c r="X1461" t="s">
        <v>18944</v>
      </c>
      <c r="Y1461" t="s">
        <v>18945</v>
      </c>
      <c r="Z1461" t="s">
        <v>18946</v>
      </c>
      <c r="AA1461" t="s">
        <v>18947</v>
      </c>
      <c r="AB1461" t="s">
        <v>18948</v>
      </c>
      <c r="AC1461" t="s">
        <v>18949</v>
      </c>
      <c r="AD1461" t="s">
        <v>18950</v>
      </c>
      <c r="AE1461" t="s">
        <v>18951</v>
      </c>
      <c r="AF1461" t="s">
        <v>18952</v>
      </c>
      <c r="AG1461" t="s">
        <v>18953</v>
      </c>
      <c r="AH1461" t="s">
        <v>18954</v>
      </c>
      <c r="AI1461" t="s">
        <v>18955</v>
      </c>
      <c r="AJ1461" t="s">
        <v>18956</v>
      </c>
      <c r="AK1461" t="s">
        <v>18957</v>
      </c>
      <c r="AL1461" t="s">
        <v>18958</v>
      </c>
      <c r="AM1461" t="s">
        <v>18959</v>
      </c>
      <c r="AN1461" t="s">
        <v>18960</v>
      </c>
      <c r="AO1461" t="s">
        <v>18961</v>
      </c>
      <c r="AP1461" t="s">
        <v>18962</v>
      </c>
      <c r="AQ1461" t="s">
        <v>18963</v>
      </c>
      <c r="AR1461" t="s">
        <v>18964</v>
      </c>
      <c r="AS1461" t="s">
        <v>18965</v>
      </c>
      <c r="AT1461" t="s">
        <v>18966</v>
      </c>
      <c r="AU1461" t="s">
        <v>18967</v>
      </c>
      <c r="AV1461" t="s">
        <v>18968</v>
      </c>
      <c r="AW1461" t="s">
        <v>18969</v>
      </c>
      <c r="AX1461" t="s">
        <v>18970</v>
      </c>
      <c r="AY1461" t="s">
        <v>18971</v>
      </c>
      <c r="AZ1461" t="s">
        <v>18972</v>
      </c>
      <c r="BA1461" t="s">
        <v>18973</v>
      </c>
      <c r="BB1461" t="s">
        <v>18974</v>
      </c>
      <c r="BC1461" t="s">
        <v>18975</v>
      </c>
      <c r="BD1461" t="s">
        <v>18976</v>
      </c>
      <c r="BE1461" t="s">
        <v>18977</v>
      </c>
      <c r="BF1461" t="s">
        <v>18978</v>
      </c>
      <c r="BG1461" t="s">
        <v>18979</v>
      </c>
      <c r="BH1461" t="s">
        <v>18980</v>
      </c>
    </row>
    <row r="1462" spans="1:60" x14ac:dyDescent="0.25">
      <c r="A1462" t="s">
        <v>18981</v>
      </c>
      <c r="B1462" t="s">
        <v>6830</v>
      </c>
      <c r="C1462" t="s">
        <v>18982</v>
      </c>
      <c r="D1462" t="s">
        <v>6826</v>
      </c>
      <c r="E1462" t="s">
        <v>7266</v>
      </c>
      <c r="U1462" t="s">
        <v>18983</v>
      </c>
      <c r="V1462" t="s">
        <v>18984</v>
      </c>
      <c r="W1462" t="s">
        <v>18985</v>
      </c>
      <c r="X1462" t="s">
        <v>18986</v>
      </c>
      <c r="Y1462" t="s">
        <v>18987</v>
      </c>
      <c r="Z1462" t="s">
        <v>18988</v>
      </c>
      <c r="AA1462" t="s">
        <v>18989</v>
      </c>
      <c r="AB1462" t="s">
        <v>18990</v>
      </c>
      <c r="AC1462" t="s">
        <v>18991</v>
      </c>
      <c r="AD1462" t="s">
        <v>18992</v>
      </c>
      <c r="AE1462" t="s">
        <v>18993</v>
      </c>
      <c r="AF1462" t="s">
        <v>18994</v>
      </c>
      <c r="AG1462" t="s">
        <v>18995</v>
      </c>
      <c r="AH1462" t="s">
        <v>18996</v>
      </c>
      <c r="AI1462" t="s">
        <v>18997</v>
      </c>
      <c r="AJ1462" t="s">
        <v>18998</v>
      </c>
      <c r="AK1462" t="s">
        <v>18999</v>
      </c>
      <c r="AL1462" t="s">
        <v>19000</v>
      </c>
      <c r="AM1462" t="s">
        <v>19001</v>
      </c>
      <c r="AN1462" t="s">
        <v>19002</v>
      </c>
      <c r="AO1462" t="s">
        <v>19003</v>
      </c>
      <c r="AP1462" t="s">
        <v>19004</v>
      </c>
      <c r="AQ1462" t="s">
        <v>19005</v>
      </c>
      <c r="AR1462" t="s">
        <v>19006</v>
      </c>
      <c r="AS1462" t="s">
        <v>19007</v>
      </c>
      <c r="AT1462" t="s">
        <v>19008</v>
      </c>
      <c r="AU1462" t="s">
        <v>19009</v>
      </c>
      <c r="AV1462" t="s">
        <v>19010</v>
      </c>
      <c r="AW1462" t="s">
        <v>19011</v>
      </c>
      <c r="AX1462" t="s">
        <v>19012</v>
      </c>
      <c r="AY1462" t="s">
        <v>19013</v>
      </c>
      <c r="AZ1462" t="s">
        <v>19014</v>
      </c>
      <c r="BA1462" t="s">
        <v>19015</v>
      </c>
      <c r="BB1462" t="s">
        <v>19016</v>
      </c>
      <c r="BC1462" t="s">
        <v>19017</v>
      </c>
      <c r="BD1462" t="s">
        <v>19018</v>
      </c>
      <c r="BE1462" t="s">
        <v>19019</v>
      </c>
      <c r="BF1462" t="s">
        <v>19020</v>
      </c>
      <c r="BG1462" t="s">
        <v>19021</v>
      </c>
      <c r="BH1462" t="s">
        <v>19022</v>
      </c>
    </row>
    <row r="1463" spans="1:60" x14ac:dyDescent="0.25">
      <c r="A1463" t="s">
        <v>19023</v>
      </c>
      <c r="B1463" t="s">
        <v>6832</v>
      </c>
      <c r="C1463" t="s">
        <v>19024</v>
      </c>
      <c r="D1463" t="s">
        <v>6826</v>
      </c>
      <c r="E1463" t="s">
        <v>7266</v>
      </c>
      <c r="U1463" t="s">
        <v>19025</v>
      </c>
      <c r="V1463" t="s">
        <v>19026</v>
      </c>
      <c r="W1463" t="s">
        <v>19027</v>
      </c>
      <c r="X1463" t="s">
        <v>19028</v>
      </c>
      <c r="Y1463" t="s">
        <v>19029</v>
      </c>
      <c r="Z1463" t="s">
        <v>19030</v>
      </c>
      <c r="AA1463" t="s">
        <v>19031</v>
      </c>
      <c r="AB1463" t="s">
        <v>19032</v>
      </c>
      <c r="AC1463" t="s">
        <v>19033</v>
      </c>
      <c r="AD1463" t="s">
        <v>19034</v>
      </c>
      <c r="AE1463" t="s">
        <v>19035</v>
      </c>
      <c r="AF1463" t="s">
        <v>19036</v>
      </c>
      <c r="AG1463" t="s">
        <v>19037</v>
      </c>
      <c r="AH1463" t="s">
        <v>19038</v>
      </c>
      <c r="AI1463" t="s">
        <v>19039</v>
      </c>
      <c r="AJ1463" t="s">
        <v>19040</v>
      </c>
      <c r="AK1463" t="s">
        <v>19041</v>
      </c>
      <c r="AL1463" t="s">
        <v>19042</v>
      </c>
      <c r="AM1463" t="s">
        <v>19043</v>
      </c>
      <c r="AN1463" t="s">
        <v>19044</v>
      </c>
      <c r="AO1463" t="s">
        <v>19045</v>
      </c>
      <c r="AP1463" t="s">
        <v>19046</v>
      </c>
      <c r="AQ1463" t="s">
        <v>19047</v>
      </c>
      <c r="AR1463" t="s">
        <v>19048</v>
      </c>
      <c r="AS1463" t="s">
        <v>19049</v>
      </c>
      <c r="AT1463" t="s">
        <v>19050</v>
      </c>
      <c r="AU1463" t="s">
        <v>19051</v>
      </c>
      <c r="AV1463" t="s">
        <v>19052</v>
      </c>
      <c r="AW1463" t="s">
        <v>19053</v>
      </c>
      <c r="AX1463" t="s">
        <v>19054</v>
      </c>
      <c r="AY1463" t="s">
        <v>19055</v>
      </c>
      <c r="AZ1463" t="s">
        <v>19056</v>
      </c>
      <c r="BA1463" t="s">
        <v>19057</v>
      </c>
      <c r="BB1463" t="s">
        <v>19058</v>
      </c>
      <c r="BC1463" t="s">
        <v>19059</v>
      </c>
      <c r="BD1463" t="s">
        <v>19060</v>
      </c>
      <c r="BE1463" t="s">
        <v>19061</v>
      </c>
      <c r="BF1463" t="s">
        <v>19062</v>
      </c>
      <c r="BG1463" t="s">
        <v>19063</v>
      </c>
      <c r="BH1463" t="s">
        <v>19064</v>
      </c>
    </row>
    <row r="1464" spans="1:60" x14ac:dyDescent="0.25">
      <c r="A1464" t="s">
        <v>19065</v>
      </c>
      <c r="B1464" t="s">
        <v>6834</v>
      </c>
      <c r="C1464" t="s">
        <v>19066</v>
      </c>
      <c r="D1464" t="s">
        <v>6826</v>
      </c>
      <c r="E1464" t="s">
        <v>7266</v>
      </c>
      <c r="U1464" t="s">
        <v>19067</v>
      </c>
      <c r="V1464" t="s">
        <v>19068</v>
      </c>
      <c r="W1464" t="s">
        <v>19069</v>
      </c>
      <c r="X1464" t="s">
        <v>19070</v>
      </c>
      <c r="Y1464" t="s">
        <v>19071</v>
      </c>
      <c r="Z1464" t="s">
        <v>19072</v>
      </c>
      <c r="AA1464" t="s">
        <v>19073</v>
      </c>
      <c r="AB1464" t="s">
        <v>19074</v>
      </c>
      <c r="AC1464" t="s">
        <v>19075</v>
      </c>
      <c r="AD1464" t="s">
        <v>19076</v>
      </c>
      <c r="AE1464" t="s">
        <v>19077</v>
      </c>
      <c r="AF1464" t="s">
        <v>19078</v>
      </c>
      <c r="AG1464" t="s">
        <v>19079</v>
      </c>
      <c r="AH1464" t="s">
        <v>19080</v>
      </c>
      <c r="AI1464" t="s">
        <v>19081</v>
      </c>
      <c r="AJ1464" t="s">
        <v>19082</v>
      </c>
      <c r="AK1464" t="s">
        <v>19083</v>
      </c>
      <c r="AL1464" t="s">
        <v>19084</v>
      </c>
      <c r="AM1464" t="s">
        <v>19085</v>
      </c>
      <c r="AN1464" t="s">
        <v>19086</v>
      </c>
      <c r="AO1464" t="s">
        <v>19087</v>
      </c>
      <c r="AP1464" t="s">
        <v>19088</v>
      </c>
      <c r="AQ1464" t="s">
        <v>19089</v>
      </c>
      <c r="AR1464" t="s">
        <v>19090</v>
      </c>
      <c r="AS1464" t="s">
        <v>19091</v>
      </c>
      <c r="AT1464" t="s">
        <v>19092</v>
      </c>
      <c r="AU1464" t="s">
        <v>19093</v>
      </c>
      <c r="AV1464" t="s">
        <v>19094</v>
      </c>
      <c r="AW1464" t="s">
        <v>19095</v>
      </c>
      <c r="AX1464" t="s">
        <v>19096</v>
      </c>
      <c r="AY1464" t="s">
        <v>19097</v>
      </c>
      <c r="AZ1464" t="s">
        <v>19098</v>
      </c>
      <c r="BA1464" t="s">
        <v>19099</v>
      </c>
      <c r="BB1464" t="s">
        <v>19100</v>
      </c>
      <c r="BC1464" t="s">
        <v>19101</v>
      </c>
      <c r="BD1464" t="s">
        <v>19102</v>
      </c>
      <c r="BE1464" t="s">
        <v>19103</v>
      </c>
      <c r="BF1464" t="s">
        <v>19104</v>
      </c>
      <c r="BG1464" t="s">
        <v>19105</v>
      </c>
      <c r="BH1464" t="s">
        <v>19106</v>
      </c>
    </row>
    <row r="1465" spans="1:60" x14ac:dyDescent="0.25">
      <c r="A1465" t="s">
        <v>19107</v>
      </c>
      <c r="B1465" t="s">
        <v>6836</v>
      </c>
      <c r="C1465" t="s">
        <v>19108</v>
      </c>
      <c r="D1465" t="s">
        <v>6826</v>
      </c>
      <c r="E1465" t="s">
        <v>7266</v>
      </c>
      <c r="U1465" t="s">
        <v>19109</v>
      </c>
      <c r="V1465" t="s">
        <v>19110</v>
      </c>
      <c r="W1465" t="s">
        <v>19111</v>
      </c>
      <c r="X1465" t="s">
        <v>19112</v>
      </c>
      <c r="Y1465" t="s">
        <v>19113</v>
      </c>
      <c r="Z1465" t="s">
        <v>19114</v>
      </c>
      <c r="AA1465" t="s">
        <v>19115</v>
      </c>
      <c r="AB1465" t="s">
        <v>19116</v>
      </c>
      <c r="AC1465" t="s">
        <v>19117</v>
      </c>
      <c r="AD1465" t="s">
        <v>19118</v>
      </c>
      <c r="AE1465" t="s">
        <v>19119</v>
      </c>
      <c r="AF1465" t="s">
        <v>19120</v>
      </c>
      <c r="AG1465" t="s">
        <v>19121</v>
      </c>
      <c r="AH1465" t="s">
        <v>19122</v>
      </c>
      <c r="AI1465" t="s">
        <v>19123</v>
      </c>
      <c r="AJ1465" t="s">
        <v>19124</v>
      </c>
      <c r="AK1465" t="s">
        <v>19125</v>
      </c>
      <c r="AL1465" t="s">
        <v>19126</v>
      </c>
      <c r="AM1465" t="s">
        <v>19127</v>
      </c>
      <c r="AN1465" t="s">
        <v>19128</v>
      </c>
      <c r="AO1465" t="s">
        <v>19129</v>
      </c>
      <c r="AP1465" t="s">
        <v>19130</v>
      </c>
      <c r="AQ1465" t="s">
        <v>19131</v>
      </c>
      <c r="AR1465" t="s">
        <v>19132</v>
      </c>
      <c r="AS1465" t="s">
        <v>19133</v>
      </c>
      <c r="AT1465" t="s">
        <v>19134</v>
      </c>
      <c r="AU1465" t="s">
        <v>19135</v>
      </c>
      <c r="AV1465" t="s">
        <v>19136</v>
      </c>
      <c r="AW1465" t="s">
        <v>19137</v>
      </c>
      <c r="AX1465" t="s">
        <v>19138</v>
      </c>
      <c r="AY1465" t="s">
        <v>19139</v>
      </c>
      <c r="AZ1465" t="s">
        <v>19140</v>
      </c>
      <c r="BA1465" t="s">
        <v>19141</v>
      </c>
      <c r="BB1465" t="s">
        <v>19142</v>
      </c>
      <c r="BC1465" t="s">
        <v>19143</v>
      </c>
      <c r="BD1465" t="s">
        <v>19144</v>
      </c>
      <c r="BE1465" t="s">
        <v>19145</v>
      </c>
      <c r="BF1465" t="s">
        <v>19146</v>
      </c>
      <c r="BG1465" t="s">
        <v>19147</v>
      </c>
      <c r="BH1465" t="s">
        <v>19148</v>
      </c>
    </row>
    <row r="1466" spans="1:60" x14ac:dyDescent="0.25">
      <c r="A1466" t="s">
        <v>19149</v>
      </c>
      <c r="B1466" t="s">
        <v>6838</v>
      </c>
      <c r="C1466" t="s">
        <v>19150</v>
      </c>
      <c r="D1466" t="s">
        <v>6826</v>
      </c>
      <c r="E1466" t="s">
        <v>7266</v>
      </c>
      <c r="U1466" t="s">
        <v>19151</v>
      </c>
      <c r="V1466" t="s">
        <v>19152</v>
      </c>
      <c r="W1466" t="s">
        <v>19153</v>
      </c>
      <c r="X1466" t="s">
        <v>19154</v>
      </c>
      <c r="Y1466" t="s">
        <v>19155</v>
      </c>
      <c r="Z1466" t="s">
        <v>19156</v>
      </c>
      <c r="AA1466" t="s">
        <v>19157</v>
      </c>
      <c r="AB1466" t="s">
        <v>19158</v>
      </c>
      <c r="AC1466" t="s">
        <v>19159</v>
      </c>
      <c r="AD1466" t="s">
        <v>19160</v>
      </c>
      <c r="AE1466" t="s">
        <v>19161</v>
      </c>
      <c r="AF1466" t="s">
        <v>19162</v>
      </c>
      <c r="AG1466" t="s">
        <v>19163</v>
      </c>
      <c r="AH1466" t="s">
        <v>19164</v>
      </c>
      <c r="AI1466" t="s">
        <v>19165</v>
      </c>
      <c r="AJ1466" t="s">
        <v>19166</v>
      </c>
      <c r="AK1466" t="s">
        <v>19167</v>
      </c>
      <c r="AL1466" t="s">
        <v>19168</v>
      </c>
      <c r="AM1466" t="s">
        <v>19169</v>
      </c>
      <c r="AN1466" t="s">
        <v>19170</v>
      </c>
      <c r="AO1466" t="s">
        <v>19171</v>
      </c>
      <c r="AP1466" t="s">
        <v>19172</v>
      </c>
      <c r="AQ1466" t="s">
        <v>19173</v>
      </c>
      <c r="AR1466" t="s">
        <v>19174</v>
      </c>
      <c r="AS1466" t="s">
        <v>19175</v>
      </c>
      <c r="AT1466" t="s">
        <v>19176</v>
      </c>
      <c r="AU1466" t="s">
        <v>19177</v>
      </c>
      <c r="AV1466" t="s">
        <v>19178</v>
      </c>
      <c r="AW1466" t="s">
        <v>19179</v>
      </c>
      <c r="AX1466" t="s">
        <v>19180</v>
      </c>
      <c r="AY1466" t="s">
        <v>19181</v>
      </c>
      <c r="AZ1466" t="s">
        <v>19182</v>
      </c>
      <c r="BA1466" t="s">
        <v>19183</v>
      </c>
      <c r="BB1466" t="s">
        <v>19184</v>
      </c>
      <c r="BC1466" t="s">
        <v>19185</v>
      </c>
      <c r="BD1466" t="s">
        <v>19186</v>
      </c>
      <c r="BE1466" t="s">
        <v>19187</v>
      </c>
      <c r="BF1466" t="s">
        <v>19188</v>
      </c>
      <c r="BG1466" t="s">
        <v>19189</v>
      </c>
      <c r="BH1466" t="s">
        <v>19190</v>
      </c>
    </row>
    <row r="1467" spans="1:60" x14ac:dyDescent="0.25">
      <c r="A1467" t="s">
        <v>19191</v>
      </c>
      <c r="B1467" t="s">
        <v>6840</v>
      </c>
      <c r="C1467" t="s">
        <v>19192</v>
      </c>
      <c r="D1467" t="s">
        <v>6826</v>
      </c>
      <c r="E1467" t="s">
        <v>7266</v>
      </c>
      <c r="U1467" t="s">
        <v>19193</v>
      </c>
      <c r="V1467" t="s">
        <v>19194</v>
      </c>
      <c r="W1467" t="s">
        <v>19195</v>
      </c>
      <c r="X1467" t="s">
        <v>19196</v>
      </c>
      <c r="Y1467" t="s">
        <v>19197</v>
      </c>
      <c r="Z1467" t="s">
        <v>19198</v>
      </c>
      <c r="AA1467" t="s">
        <v>19199</v>
      </c>
      <c r="AB1467" t="s">
        <v>19200</v>
      </c>
      <c r="AC1467" t="s">
        <v>19201</v>
      </c>
      <c r="AD1467" t="s">
        <v>19202</v>
      </c>
      <c r="AE1467" t="s">
        <v>19203</v>
      </c>
      <c r="AF1467" t="s">
        <v>19204</v>
      </c>
      <c r="AG1467" t="s">
        <v>19205</v>
      </c>
      <c r="AH1467" t="s">
        <v>19206</v>
      </c>
      <c r="AI1467" t="s">
        <v>19207</v>
      </c>
      <c r="AJ1467" t="s">
        <v>19208</v>
      </c>
      <c r="AK1467" t="s">
        <v>19209</v>
      </c>
      <c r="AL1467" t="s">
        <v>19210</v>
      </c>
      <c r="AM1467" t="s">
        <v>19211</v>
      </c>
      <c r="AN1467" t="s">
        <v>19212</v>
      </c>
      <c r="AO1467" t="s">
        <v>19213</v>
      </c>
      <c r="AP1467" t="s">
        <v>19214</v>
      </c>
      <c r="AQ1467" t="s">
        <v>19215</v>
      </c>
      <c r="AR1467" t="s">
        <v>19216</v>
      </c>
      <c r="AS1467" t="s">
        <v>19217</v>
      </c>
      <c r="AT1467" t="s">
        <v>19218</v>
      </c>
      <c r="AU1467" t="s">
        <v>19219</v>
      </c>
      <c r="AV1467" t="s">
        <v>19220</v>
      </c>
      <c r="AW1467" t="s">
        <v>19221</v>
      </c>
      <c r="AX1467" t="s">
        <v>19222</v>
      </c>
      <c r="AY1467" t="s">
        <v>19223</v>
      </c>
      <c r="AZ1467" t="s">
        <v>19224</v>
      </c>
      <c r="BA1467" t="s">
        <v>19225</v>
      </c>
      <c r="BB1467" t="s">
        <v>19226</v>
      </c>
      <c r="BC1467" t="s">
        <v>19227</v>
      </c>
      <c r="BD1467" t="s">
        <v>19228</v>
      </c>
      <c r="BE1467" t="s">
        <v>19229</v>
      </c>
      <c r="BF1467" t="s">
        <v>19230</v>
      </c>
      <c r="BG1467" t="s">
        <v>19231</v>
      </c>
      <c r="BH1467" t="s">
        <v>19232</v>
      </c>
    </row>
    <row r="1468" spans="1:60" x14ac:dyDescent="0.25">
      <c r="A1468" t="s">
        <v>19233</v>
      </c>
      <c r="B1468" t="s">
        <v>6842</v>
      </c>
      <c r="C1468" t="s">
        <v>19234</v>
      </c>
      <c r="D1468" t="s">
        <v>6826</v>
      </c>
      <c r="E1468" t="s">
        <v>7266</v>
      </c>
      <c r="U1468" t="s">
        <v>19235</v>
      </c>
      <c r="V1468" t="s">
        <v>19236</v>
      </c>
      <c r="W1468" t="s">
        <v>19237</v>
      </c>
      <c r="X1468" t="s">
        <v>19238</v>
      </c>
      <c r="Y1468" t="s">
        <v>19239</v>
      </c>
      <c r="Z1468" t="s">
        <v>19240</v>
      </c>
      <c r="AA1468" t="s">
        <v>19241</v>
      </c>
      <c r="AB1468" t="s">
        <v>19242</v>
      </c>
      <c r="AC1468" t="s">
        <v>19243</v>
      </c>
      <c r="AD1468" t="s">
        <v>19244</v>
      </c>
      <c r="AE1468" t="s">
        <v>19245</v>
      </c>
      <c r="AF1468" t="s">
        <v>19246</v>
      </c>
      <c r="AG1468" t="s">
        <v>19247</v>
      </c>
      <c r="AH1468" t="s">
        <v>19248</v>
      </c>
      <c r="AI1468" t="s">
        <v>19249</v>
      </c>
      <c r="AJ1468" t="s">
        <v>19250</v>
      </c>
      <c r="AK1468" t="s">
        <v>19251</v>
      </c>
      <c r="AL1468" t="s">
        <v>19252</v>
      </c>
      <c r="AM1468" t="s">
        <v>19253</v>
      </c>
      <c r="AN1468" t="s">
        <v>19254</v>
      </c>
      <c r="AO1468" t="s">
        <v>19255</v>
      </c>
      <c r="AP1468" t="s">
        <v>19256</v>
      </c>
      <c r="AQ1468" t="s">
        <v>19257</v>
      </c>
      <c r="AR1468" t="s">
        <v>19258</v>
      </c>
      <c r="AS1468" t="s">
        <v>19259</v>
      </c>
      <c r="AT1468" t="s">
        <v>19260</v>
      </c>
      <c r="AU1468" t="s">
        <v>19261</v>
      </c>
      <c r="AV1468" t="s">
        <v>19262</v>
      </c>
      <c r="AW1468" t="s">
        <v>19263</v>
      </c>
      <c r="AX1468" t="s">
        <v>19264</v>
      </c>
      <c r="AY1468" t="s">
        <v>19265</v>
      </c>
      <c r="AZ1468" t="s">
        <v>19266</v>
      </c>
      <c r="BA1468" t="s">
        <v>19267</v>
      </c>
      <c r="BB1468" t="s">
        <v>19268</v>
      </c>
      <c r="BC1468" t="s">
        <v>19269</v>
      </c>
      <c r="BD1468" t="s">
        <v>19270</v>
      </c>
      <c r="BE1468" t="s">
        <v>19271</v>
      </c>
      <c r="BF1468" t="s">
        <v>19272</v>
      </c>
      <c r="BG1468" t="s">
        <v>19273</v>
      </c>
      <c r="BH1468" t="s">
        <v>19274</v>
      </c>
    </row>
    <row r="1469" spans="1:60" x14ac:dyDescent="0.25">
      <c r="A1469" t="s">
        <v>19275</v>
      </c>
      <c r="B1469" t="s">
        <v>6844</v>
      </c>
      <c r="C1469" t="s">
        <v>19276</v>
      </c>
      <c r="D1469" t="s">
        <v>6826</v>
      </c>
      <c r="E1469" t="s">
        <v>7266</v>
      </c>
      <c r="F1469" t="s">
        <v>19277</v>
      </c>
    </row>
    <row r="1470" spans="1:60" x14ac:dyDescent="0.25">
      <c r="A1470" t="s">
        <v>19278</v>
      </c>
      <c r="B1470" t="s">
        <v>6846</v>
      </c>
      <c r="C1470" t="s">
        <v>19279</v>
      </c>
      <c r="D1470" t="s">
        <v>6826</v>
      </c>
      <c r="E1470" t="s">
        <v>7266</v>
      </c>
      <c r="F1470" t="s">
        <v>19280</v>
      </c>
    </row>
    <row r="1471" spans="1:60" x14ac:dyDescent="0.25">
      <c r="A1471" t="s">
        <v>19281</v>
      </c>
      <c r="B1471" t="s">
        <v>6848</v>
      </c>
      <c r="C1471" t="s">
        <v>19282</v>
      </c>
      <c r="D1471" t="s">
        <v>6826</v>
      </c>
      <c r="E1471" t="s">
        <v>7266</v>
      </c>
      <c r="F1471" t="s">
        <v>19283</v>
      </c>
    </row>
    <row r="1472" spans="1:60" x14ac:dyDescent="0.25">
      <c r="A1472" t="s">
        <v>19284</v>
      </c>
      <c r="B1472" t="s">
        <v>6850</v>
      </c>
      <c r="C1472" t="s">
        <v>19285</v>
      </c>
      <c r="D1472" t="s">
        <v>6826</v>
      </c>
      <c r="E1472" t="s">
        <v>7266</v>
      </c>
      <c r="F1472" t="s">
        <v>19286</v>
      </c>
    </row>
    <row r="1473" spans="1:60" x14ac:dyDescent="0.25">
      <c r="A1473" t="s">
        <v>19287</v>
      </c>
      <c r="B1473" t="s">
        <v>6852</v>
      </c>
      <c r="C1473" t="s">
        <v>19288</v>
      </c>
      <c r="D1473" t="s">
        <v>6826</v>
      </c>
      <c r="E1473" t="s">
        <v>7266</v>
      </c>
      <c r="F1473" t="s">
        <v>19289</v>
      </c>
    </row>
    <row r="1474" spans="1:60" x14ac:dyDescent="0.25">
      <c r="A1474" t="s">
        <v>19290</v>
      </c>
      <c r="B1474" t="s">
        <v>6854</v>
      </c>
      <c r="C1474" t="s">
        <v>19291</v>
      </c>
      <c r="D1474" t="s">
        <v>6826</v>
      </c>
      <c r="E1474" t="s">
        <v>7266</v>
      </c>
      <c r="F1474" t="s">
        <v>19292</v>
      </c>
    </row>
    <row r="1475" spans="1:60" x14ac:dyDescent="0.25">
      <c r="A1475" t="s">
        <v>19293</v>
      </c>
      <c r="B1475" t="s">
        <v>6856</v>
      </c>
      <c r="C1475" t="s">
        <v>19294</v>
      </c>
      <c r="D1475" t="s">
        <v>6826</v>
      </c>
      <c r="E1475" t="s">
        <v>7266</v>
      </c>
      <c r="F1475" t="s">
        <v>19295</v>
      </c>
    </row>
    <row r="1476" spans="1:60" x14ac:dyDescent="0.25">
      <c r="A1476" t="s">
        <v>19296</v>
      </c>
      <c r="B1476" t="s">
        <v>6858</v>
      </c>
      <c r="C1476" t="s">
        <v>19297</v>
      </c>
      <c r="D1476" t="s">
        <v>6826</v>
      </c>
      <c r="E1476" t="s">
        <v>7266</v>
      </c>
      <c r="F1476" t="s">
        <v>19298</v>
      </c>
    </row>
    <row r="1477" spans="1:60" x14ac:dyDescent="0.25">
      <c r="A1477" t="s">
        <v>19299</v>
      </c>
      <c r="B1477" t="s">
        <v>6860</v>
      </c>
      <c r="C1477" t="s">
        <v>19300</v>
      </c>
      <c r="D1477" t="s">
        <v>6826</v>
      </c>
      <c r="E1477" t="s">
        <v>7266</v>
      </c>
      <c r="F1477" t="s">
        <v>19301</v>
      </c>
    </row>
    <row r="1478" spans="1:60" x14ac:dyDescent="0.25">
      <c r="A1478" t="s">
        <v>19302</v>
      </c>
      <c r="B1478" t="s">
        <v>6862</v>
      </c>
      <c r="C1478" t="s">
        <v>19303</v>
      </c>
      <c r="D1478" t="s">
        <v>6826</v>
      </c>
      <c r="E1478" t="s">
        <v>7266</v>
      </c>
      <c r="F1478" t="s">
        <v>19304</v>
      </c>
    </row>
    <row r="1479" spans="1:60" x14ac:dyDescent="0.25">
      <c r="A1479" t="s">
        <v>19305</v>
      </c>
      <c r="B1479" t="s">
        <v>6864</v>
      </c>
      <c r="C1479" t="s">
        <v>19306</v>
      </c>
      <c r="D1479" t="s">
        <v>6866</v>
      </c>
      <c r="E1479" t="s">
        <v>7266</v>
      </c>
      <c r="F1479" t="s">
        <v>19307</v>
      </c>
    </row>
    <row r="1480" spans="1:60" x14ac:dyDescent="0.25">
      <c r="A1480" t="s">
        <v>19308</v>
      </c>
      <c r="B1480" t="s">
        <v>6868</v>
      </c>
      <c r="C1480" t="s">
        <v>19309</v>
      </c>
      <c r="D1480" t="s">
        <v>6866</v>
      </c>
      <c r="E1480" t="s">
        <v>7266</v>
      </c>
      <c r="U1480" t="s">
        <v>19310</v>
      </c>
      <c r="V1480" t="s">
        <v>19311</v>
      </c>
      <c r="W1480" t="s">
        <v>19312</v>
      </c>
      <c r="X1480" t="s">
        <v>19313</v>
      </c>
      <c r="Y1480" t="s">
        <v>19314</v>
      </c>
      <c r="Z1480" t="s">
        <v>19315</v>
      </c>
      <c r="AA1480" t="s">
        <v>19316</v>
      </c>
      <c r="AB1480" t="s">
        <v>19317</v>
      </c>
      <c r="AC1480" t="s">
        <v>19318</v>
      </c>
      <c r="AD1480" t="s">
        <v>19319</v>
      </c>
      <c r="AE1480" t="s">
        <v>19320</v>
      </c>
      <c r="AF1480" t="s">
        <v>19321</v>
      </c>
      <c r="AG1480" t="s">
        <v>19322</v>
      </c>
      <c r="AH1480" t="s">
        <v>19323</v>
      </c>
      <c r="AI1480" t="s">
        <v>19324</v>
      </c>
      <c r="AJ1480" t="s">
        <v>19325</v>
      </c>
      <c r="AK1480" t="s">
        <v>19326</v>
      </c>
      <c r="AL1480" t="s">
        <v>19327</v>
      </c>
      <c r="AM1480" t="s">
        <v>19328</v>
      </c>
      <c r="AN1480" t="s">
        <v>19329</v>
      </c>
      <c r="AO1480" t="s">
        <v>19330</v>
      </c>
      <c r="AP1480" t="s">
        <v>19331</v>
      </c>
      <c r="AQ1480" t="s">
        <v>19332</v>
      </c>
      <c r="AR1480" t="s">
        <v>19333</v>
      </c>
      <c r="AS1480" t="s">
        <v>19334</v>
      </c>
      <c r="AT1480" t="s">
        <v>19335</v>
      </c>
      <c r="AU1480" t="s">
        <v>19336</v>
      </c>
      <c r="AV1480" t="s">
        <v>19337</v>
      </c>
      <c r="AW1480" t="s">
        <v>19338</v>
      </c>
      <c r="AX1480" t="s">
        <v>19339</v>
      </c>
      <c r="AY1480" t="s">
        <v>19340</v>
      </c>
      <c r="AZ1480" t="s">
        <v>19341</v>
      </c>
      <c r="BA1480" t="s">
        <v>19342</v>
      </c>
      <c r="BB1480" t="s">
        <v>19343</v>
      </c>
      <c r="BC1480" t="s">
        <v>19344</v>
      </c>
      <c r="BD1480" t="s">
        <v>19345</v>
      </c>
      <c r="BE1480" t="s">
        <v>19346</v>
      </c>
      <c r="BF1480" t="s">
        <v>19347</v>
      </c>
      <c r="BG1480" t="s">
        <v>19348</v>
      </c>
      <c r="BH1480" t="s">
        <v>19349</v>
      </c>
    </row>
    <row r="1481" spans="1:60" x14ac:dyDescent="0.25">
      <c r="A1481" t="s">
        <v>19350</v>
      </c>
      <c r="B1481" t="s">
        <v>6870</v>
      </c>
      <c r="C1481" t="s">
        <v>19351</v>
      </c>
      <c r="D1481" t="s">
        <v>6866</v>
      </c>
      <c r="E1481" t="s">
        <v>7266</v>
      </c>
      <c r="U1481" t="s">
        <v>19352</v>
      </c>
      <c r="V1481" t="s">
        <v>19353</v>
      </c>
      <c r="W1481" t="s">
        <v>19354</v>
      </c>
      <c r="X1481" t="s">
        <v>19355</v>
      </c>
      <c r="Y1481" t="s">
        <v>19356</v>
      </c>
      <c r="Z1481" t="s">
        <v>19357</v>
      </c>
      <c r="AA1481" t="s">
        <v>19358</v>
      </c>
      <c r="AB1481" t="s">
        <v>19359</v>
      </c>
      <c r="AC1481" t="s">
        <v>19360</v>
      </c>
      <c r="AD1481" t="s">
        <v>19361</v>
      </c>
      <c r="AE1481" t="s">
        <v>19362</v>
      </c>
      <c r="AF1481" t="s">
        <v>19363</v>
      </c>
      <c r="AG1481" t="s">
        <v>19364</v>
      </c>
      <c r="AH1481" t="s">
        <v>19365</v>
      </c>
      <c r="AI1481" t="s">
        <v>19366</v>
      </c>
      <c r="AJ1481" t="s">
        <v>19367</v>
      </c>
      <c r="AK1481" t="s">
        <v>19368</v>
      </c>
      <c r="AL1481" t="s">
        <v>19369</v>
      </c>
      <c r="AM1481" t="s">
        <v>19370</v>
      </c>
      <c r="AN1481" t="s">
        <v>19371</v>
      </c>
      <c r="AO1481" t="s">
        <v>19372</v>
      </c>
      <c r="AP1481" t="s">
        <v>19373</v>
      </c>
      <c r="AQ1481" t="s">
        <v>19374</v>
      </c>
      <c r="AR1481" t="s">
        <v>19375</v>
      </c>
      <c r="AS1481" t="s">
        <v>19376</v>
      </c>
      <c r="AT1481" t="s">
        <v>19377</v>
      </c>
      <c r="AU1481" t="s">
        <v>19378</v>
      </c>
      <c r="AV1481" t="s">
        <v>19379</v>
      </c>
      <c r="AW1481" t="s">
        <v>19380</v>
      </c>
      <c r="AX1481" t="s">
        <v>19381</v>
      </c>
      <c r="AY1481" t="s">
        <v>19382</v>
      </c>
      <c r="AZ1481" t="s">
        <v>19383</v>
      </c>
      <c r="BA1481" t="s">
        <v>19384</v>
      </c>
      <c r="BB1481" t="s">
        <v>19385</v>
      </c>
      <c r="BC1481" t="s">
        <v>19386</v>
      </c>
      <c r="BD1481" t="s">
        <v>19387</v>
      </c>
      <c r="BE1481" t="s">
        <v>19388</v>
      </c>
      <c r="BF1481" t="s">
        <v>19389</v>
      </c>
      <c r="BG1481" t="s">
        <v>19390</v>
      </c>
      <c r="BH1481" t="s">
        <v>19391</v>
      </c>
    </row>
    <row r="1482" spans="1:60" x14ac:dyDescent="0.25">
      <c r="A1482" t="s">
        <v>19392</v>
      </c>
      <c r="B1482" t="s">
        <v>6872</v>
      </c>
      <c r="C1482" t="s">
        <v>19393</v>
      </c>
      <c r="D1482" t="s">
        <v>6866</v>
      </c>
      <c r="E1482" t="s">
        <v>7266</v>
      </c>
      <c r="U1482" t="s">
        <v>19394</v>
      </c>
      <c r="V1482" t="s">
        <v>19395</v>
      </c>
      <c r="W1482" t="s">
        <v>19396</v>
      </c>
      <c r="X1482" t="s">
        <v>19397</v>
      </c>
      <c r="Y1482" t="s">
        <v>19398</v>
      </c>
      <c r="Z1482" t="s">
        <v>19399</v>
      </c>
      <c r="AA1482" t="s">
        <v>19400</v>
      </c>
      <c r="AB1482" t="s">
        <v>19401</v>
      </c>
      <c r="AC1482" t="s">
        <v>19402</v>
      </c>
      <c r="AD1482" t="s">
        <v>19403</v>
      </c>
      <c r="AE1482" t="s">
        <v>19404</v>
      </c>
      <c r="AF1482" t="s">
        <v>19405</v>
      </c>
      <c r="AG1482" t="s">
        <v>19406</v>
      </c>
      <c r="AH1482" t="s">
        <v>19407</v>
      </c>
      <c r="AI1482" t="s">
        <v>19408</v>
      </c>
      <c r="AJ1482" t="s">
        <v>19409</v>
      </c>
      <c r="AK1482" t="s">
        <v>19410</v>
      </c>
      <c r="AL1482" t="s">
        <v>19411</v>
      </c>
      <c r="AM1482" t="s">
        <v>19412</v>
      </c>
      <c r="AN1482" t="s">
        <v>19413</v>
      </c>
      <c r="AO1482" t="s">
        <v>19414</v>
      </c>
      <c r="AP1482" t="s">
        <v>19415</v>
      </c>
      <c r="AQ1482" t="s">
        <v>19416</v>
      </c>
      <c r="AR1482" t="s">
        <v>19417</v>
      </c>
      <c r="AS1482" t="s">
        <v>19418</v>
      </c>
      <c r="AT1482" t="s">
        <v>19419</v>
      </c>
      <c r="AU1482" t="s">
        <v>19420</v>
      </c>
      <c r="AV1482" t="s">
        <v>19421</v>
      </c>
      <c r="AW1482" t="s">
        <v>19422</v>
      </c>
      <c r="AX1482" t="s">
        <v>19423</v>
      </c>
      <c r="AY1482" t="s">
        <v>19424</v>
      </c>
      <c r="AZ1482" t="s">
        <v>19425</v>
      </c>
      <c r="BA1482" t="s">
        <v>19426</v>
      </c>
      <c r="BB1482" t="s">
        <v>19427</v>
      </c>
      <c r="BC1482" t="s">
        <v>19428</v>
      </c>
      <c r="BD1482" t="s">
        <v>19429</v>
      </c>
      <c r="BE1482" t="s">
        <v>19430</v>
      </c>
      <c r="BF1482" t="s">
        <v>19431</v>
      </c>
      <c r="BG1482" t="s">
        <v>19432</v>
      </c>
      <c r="BH1482" t="s">
        <v>19433</v>
      </c>
    </row>
    <row r="1483" spans="1:60" x14ac:dyDescent="0.25">
      <c r="A1483" t="s">
        <v>19434</v>
      </c>
      <c r="B1483" t="s">
        <v>6874</v>
      </c>
      <c r="C1483" t="s">
        <v>19435</v>
      </c>
      <c r="D1483" t="s">
        <v>6866</v>
      </c>
      <c r="E1483" t="s">
        <v>7266</v>
      </c>
      <c r="U1483" t="s">
        <v>19436</v>
      </c>
      <c r="V1483" t="s">
        <v>19437</v>
      </c>
      <c r="W1483" t="s">
        <v>19438</v>
      </c>
      <c r="X1483" t="s">
        <v>19439</v>
      </c>
      <c r="Y1483" t="s">
        <v>19440</v>
      </c>
      <c r="Z1483" t="s">
        <v>19441</v>
      </c>
      <c r="AA1483" t="s">
        <v>19442</v>
      </c>
      <c r="AB1483" t="s">
        <v>19443</v>
      </c>
      <c r="AC1483" t="s">
        <v>19444</v>
      </c>
      <c r="AD1483" t="s">
        <v>19445</v>
      </c>
      <c r="AE1483" t="s">
        <v>19446</v>
      </c>
      <c r="AF1483" t="s">
        <v>19447</v>
      </c>
      <c r="AG1483" t="s">
        <v>19448</v>
      </c>
      <c r="AH1483" t="s">
        <v>19449</v>
      </c>
      <c r="AI1483" t="s">
        <v>19450</v>
      </c>
      <c r="AJ1483" t="s">
        <v>19451</v>
      </c>
      <c r="AK1483" t="s">
        <v>19452</v>
      </c>
      <c r="AL1483" t="s">
        <v>19453</v>
      </c>
      <c r="AM1483" t="s">
        <v>19454</v>
      </c>
      <c r="AN1483" t="s">
        <v>19455</v>
      </c>
      <c r="AO1483" t="s">
        <v>19456</v>
      </c>
      <c r="AP1483" t="s">
        <v>19457</v>
      </c>
      <c r="AQ1483" t="s">
        <v>19458</v>
      </c>
      <c r="AR1483" t="s">
        <v>19459</v>
      </c>
      <c r="AS1483" t="s">
        <v>19460</v>
      </c>
      <c r="AT1483" t="s">
        <v>19461</v>
      </c>
      <c r="AU1483" t="s">
        <v>19462</v>
      </c>
      <c r="AV1483" t="s">
        <v>19463</v>
      </c>
      <c r="AW1483" t="s">
        <v>19464</v>
      </c>
      <c r="AX1483" t="s">
        <v>19465</v>
      </c>
      <c r="AY1483" t="s">
        <v>19466</v>
      </c>
      <c r="AZ1483" t="s">
        <v>19467</v>
      </c>
      <c r="BA1483" t="s">
        <v>19468</v>
      </c>
      <c r="BB1483" t="s">
        <v>19469</v>
      </c>
      <c r="BC1483" t="s">
        <v>19470</v>
      </c>
      <c r="BD1483" t="s">
        <v>19471</v>
      </c>
      <c r="BE1483" t="s">
        <v>19472</v>
      </c>
      <c r="BF1483" t="s">
        <v>19473</v>
      </c>
      <c r="BG1483" t="s">
        <v>19474</v>
      </c>
      <c r="BH1483" t="s">
        <v>19475</v>
      </c>
    </row>
    <row r="1484" spans="1:60" x14ac:dyDescent="0.25">
      <c r="A1484" t="s">
        <v>19476</v>
      </c>
      <c r="B1484" t="s">
        <v>6876</v>
      </c>
      <c r="C1484" t="s">
        <v>19477</v>
      </c>
      <c r="D1484" t="s">
        <v>6866</v>
      </c>
      <c r="E1484" t="s">
        <v>7266</v>
      </c>
      <c r="U1484" t="s">
        <v>19478</v>
      </c>
      <c r="V1484" t="s">
        <v>19479</v>
      </c>
      <c r="W1484" t="s">
        <v>19480</v>
      </c>
      <c r="X1484" t="s">
        <v>19481</v>
      </c>
      <c r="Y1484" t="s">
        <v>19482</v>
      </c>
      <c r="Z1484" t="s">
        <v>19483</v>
      </c>
      <c r="AA1484" t="s">
        <v>19484</v>
      </c>
      <c r="AB1484" t="s">
        <v>19485</v>
      </c>
      <c r="AC1484" t="s">
        <v>19486</v>
      </c>
      <c r="AD1484" t="s">
        <v>19487</v>
      </c>
      <c r="AE1484" t="s">
        <v>19488</v>
      </c>
      <c r="AF1484" t="s">
        <v>19489</v>
      </c>
      <c r="AG1484" t="s">
        <v>19490</v>
      </c>
      <c r="AH1484" t="s">
        <v>19491</v>
      </c>
      <c r="AI1484" t="s">
        <v>19492</v>
      </c>
      <c r="AJ1484" t="s">
        <v>19493</v>
      </c>
      <c r="AK1484" t="s">
        <v>19494</v>
      </c>
      <c r="AL1484" t="s">
        <v>19495</v>
      </c>
      <c r="AM1484" t="s">
        <v>19496</v>
      </c>
      <c r="AN1484" t="s">
        <v>19497</v>
      </c>
      <c r="AO1484" t="s">
        <v>19498</v>
      </c>
      <c r="AP1484" t="s">
        <v>19499</v>
      </c>
      <c r="AQ1484" t="s">
        <v>19500</v>
      </c>
      <c r="AR1484" t="s">
        <v>19501</v>
      </c>
      <c r="AS1484" t="s">
        <v>19502</v>
      </c>
      <c r="AT1484" t="s">
        <v>19503</v>
      </c>
      <c r="AU1484" t="s">
        <v>19504</v>
      </c>
      <c r="AV1484" t="s">
        <v>19505</v>
      </c>
      <c r="AW1484" t="s">
        <v>19506</v>
      </c>
      <c r="AX1484" t="s">
        <v>19507</v>
      </c>
      <c r="AY1484" t="s">
        <v>19508</v>
      </c>
      <c r="AZ1484" t="s">
        <v>19509</v>
      </c>
      <c r="BA1484" t="s">
        <v>19510</v>
      </c>
      <c r="BB1484" t="s">
        <v>19511</v>
      </c>
      <c r="BC1484" t="s">
        <v>19512</v>
      </c>
      <c r="BD1484" t="s">
        <v>19513</v>
      </c>
      <c r="BE1484" t="s">
        <v>19514</v>
      </c>
      <c r="BF1484" t="s">
        <v>19515</v>
      </c>
      <c r="BG1484" t="s">
        <v>19516</v>
      </c>
      <c r="BH1484" t="s">
        <v>19517</v>
      </c>
    </row>
    <row r="1485" spans="1:60" x14ac:dyDescent="0.25">
      <c r="A1485" t="s">
        <v>19518</v>
      </c>
      <c r="B1485" t="s">
        <v>6878</v>
      </c>
      <c r="C1485" t="s">
        <v>19519</v>
      </c>
      <c r="D1485" t="s">
        <v>6866</v>
      </c>
      <c r="E1485" t="s">
        <v>7266</v>
      </c>
      <c r="U1485" t="s">
        <v>19520</v>
      </c>
      <c r="V1485" t="s">
        <v>19521</v>
      </c>
      <c r="W1485" t="s">
        <v>19522</v>
      </c>
      <c r="X1485" t="s">
        <v>19523</v>
      </c>
      <c r="Y1485" t="s">
        <v>19524</v>
      </c>
      <c r="Z1485" t="s">
        <v>19525</v>
      </c>
      <c r="AA1485" t="s">
        <v>19526</v>
      </c>
      <c r="AB1485" t="s">
        <v>19527</v>
      </c>
      <c r="AC1485" t="s">
        <v>19528</v>
      </c>
      <c r="AD1485" t="s">
        <v>19529</v>
      </c>
      <c r="AE1485" t="s">
        <v>19530</v>
      </c>
      <c r="AF1485" t="s">
        <v>19531</v>
      </c>
      <c r="AG1485" t="s">
        <v>19532</v>
      </c>
      <c r="AH1485" t="s">
        <v>19533</v>
      </c>
      <c r="AI1485" t="s">
        <v>19534</v>
      </c>
      <c r="AJ1485" t="s">
        <v>19535</v>
      </c>
      <c r="AK1485" t="s">
        <v>19536</v>
      </c>
      <c r="AL1485" t="s">
        <v>19537</v>
      </c>
      <c r="AM1485" t="s">
        <v>19538</v>
      </c>
      <c r="AN1485" t="s">
        <v>19539</v>
      </c>
      <c r="AO1485" t="s">
        <v>19540</v>
      </c>
      <c r="AP1485" t="s">
        <v>19541</v>
      </c>
      <c r="AQ1485" t="s">
        <v>19542</v>
      </c>
      <c r="AR1485" t="s">
        <v>19543</v>
      </c>
      <c r="AS1485" t="s">
        <v>19544</v>
      </c>
      <c r="AT1485" t="s">
        <v>19545</v>
      </c>
      <c r="AU1485" t="s">
        <v>19546</v>
      </c>
      <c r="AV1485" t="s">
        <v>19547</v>
      </c>
      <c r="AW1485" t="s">
        <v>19548</v>
      </c>
      <c r="AX1485" t="s">
        <v>19549</v>
      </c>
      <c r="AY1485" t="s">
        <v>19550</v>
      </c>
      <c r="AZ1485" t="s">
        <v>19551</v>
      </c>
      <c r="BA1485" t="s">
        <v>19552</v>
      </c>
      <c r="BB1485" t="s">
        <v>19553</v>
      </c>
      <c r="BC1485" t="s">
        <v>19554</v>
      </c>
      <c r="BD1485" t="s">
        <v>19555</v>
      </c>
      <c r="BE1485" t="s">
        <v>19556</v>
      </c>
      <c r="BF1485" t="s">
        <v>19557</v>
      </c>
      <c r="BG1485" t="s">
        <v>19558</v>
      </c>
      <c r="BH1485" t="s">
        <v>19559</v>
      </c>
    </row>
    <row r="1486" spans="1:60" x14ac:dyDescent="0.25">
      <c r="A1486" t="s">
        <v>19560</v>
      </c>
      <c r="B1486" t="s">
        <v>6880</v>
      </c>
      <c r="C1486" t="s">
        <v>19561</v>
      </c>
      <c r="D1486" t="s">
        <v>6866</v>
      </c>
      <c r="E1486" t="s">
        <v>7266</v>
      </c>
      <c r="U1486" t="s">
        <v>19562</v>
      </c>
      <c r="V1486" t="s">
        <v>19563</v>
      </c>
      <c r="W1486" t="s">
        <v>19564</v>
      </c>
      <c r="X1486" t="s">
        <v>19565</v>
      </c>
      <c r="Y1486" t="s">
        <v>19566</v>
      </c>
      <c r="Z1486" t="s">
        <v>19567</v>
      </c>
      <c r="AA1486" t="s">
        <v>19568</v>
      </c>
      <c r="AB1486" t="s">
        <v>19569</v>
      </c>
      <c r="AC1486" t="s">
        <v>19570</v>
      </c>
      <c r="AD1486" t="s">
        <v>19571</v>
      </c>
      <c r="AE1486" t="s">
        <v>19572</v>
      </c>
      <c r="AF1486" t="s">
        <v>19573</v>
      </c>
      <c r="AG1486" t="s">
        <v>19574</v>
      </c>
      <c r="AH1486" t="s">
        <v>19575</v>
      </c>
      <c r="AI1486" t="s">
        <v>19576</v>
      </c>
      <c r="AJ1486" t="s">
        <v>19577</v>
      </c>
      <c r="AK1486" t="s">
        <v>19578</v>
      </c>
      <c r="AL1486" t="s">
        <v>19579</v>
      </c>
      <c r="AM1486" t="s">
        <v>19580</v>
      </c>
      <c r="AN1486" t="s">
        <v>19581</v>
      </c>
      <c r="AO1486" t="s">
        <v>19582</v>
      </c>
      <c r="AP1486" t="s">
        <v>19583</v>
      </c>
      <c r="AQ1486" t="s">
        <v>19584</v>
      </c>
      <c r="AR1486" t="s">
        <v>19585</v>
      </c>
      <c r="AS1486" t="s">
        <v>19586</v>
      </c>
      <c r="AT1486" t="s">
        <v>19587</v>
      </c>
      <c r="AU1486" t="s">
        <v>19588</v>
      </c>
      <c r="AV1486" t="s">
        <v>19589</v>
      </c>
      <c r="AW1486" t="s">
        <v>19590</v>
      </c>
      <c r="AX1486" t="s">
        <v>19591</v>
      </c>
      <c r="AY1486" t="s">
        <v>19592</v>
      </c>
      <c r="AZ1486" t="s">
        <v>19593</v>
      </c>
      <c r="BA1486" t="s">
        <v>19594</v>
      </c>
      <c r="BB1486" t="s">
        <v>19595</v>
      </c>
      <c r="BC1486" t="s">
        <v>19596</v>
      </c>
      <c r="BD1486" t="s">
        <v>19597</v>
      </c>
      <c r="BE1486" t="s">
        <v>19598</v>
      </c>
      <c r="BF1486" t="s">
        <v>19599</v>
      </c>
      <c r="BG1486" t="s">
        <v>19600</v>
      </c>
      <c r="BH1486" t="s">
        <v>19601</v>
      </c>
    </row>
    <row r="1487" spans="1:60" x14ac:dyDescent="0.25">
      <c r="A1487" t="s">
        <v>19602</v>
      </c>
      <c r="B1487" t="s">
        <v>6882</v>
      </c>
      <c r="C1487" t="s">
        <v>19603</v>
      </c>
      <c r="D1487" t="s">
        <v>6866</v>
      </c>
      <c r="E1487" t="s">
        <v>7266</v>
      </c>
      <c r="U1487" t="s">
        <v>19604</v>
      </c>
      <c r="V1487" t="s">
        <v>19605</v>
      </c>
      <c r="W1487" t="s">
        <v>19606</v>
      </c>
      <c r="X1487" t="s">
        <v>19607</v>
      </c>
      <c r="Y1487" t="s">
        <v>19608</v>
      </c>
      <c r="Z1487" t="s">
        <v>19609</v>
      </c>
      <c r="AA1487" t="s">
        <v>19610</v>
      </c>
      <c r="AB1487" t="s">
        <v>19611</v>
      </c>
      <c r="AC1487" t="s">
        <v>19612</v>
      </c>
      <c r="AD1487" t="s">
        <v>19613</v>
      </c>
      <c r="AE1487" t="s">
        <v>19614</v>
      </c>
      <c r="AF1487" t="s">
        <v>19615</v>
      </c>
      <c r="AG1487" t="s">
        <v>19616</v>
      </c>
      <c r="AH1487" t="s">
        <v>19617</v>
      </c>
      <c r="AI1487" t="s">
        <v>19618</v>
      </c>
      <c r="AJ1487" t="s">
        <v>19619</v>
      </c>
      <c r="AK1487" t="s">
        <v>19620</v>
      </c>
      <c r="AL1487" t="s">
        <v>19621</v>
      </c>
      <c r="AM1487" t="s">
        <v>19622</v>
      </c>
      <c r="AN1487" t="s">
        <v>19623</v>
      </c>
      <c r="AO1487" t="s">
        <v>19624</v>
      </c>
      <c r="AP1487" t="s">
        <v>19625</v>
      </c>
      <c r="AQ1487" t="s">
        <v>19626</v>
      </c>
      <c r="AR1487" t="s">
        <v>19627</v>
      </c>
      <c r="AS1487" t="s">
        <v>19628</v>
      </c>
      <c r="AT1487" t="s">
        <v>19629</v>
      </c>
      <c r="AU1487" t="s">
        <v>19630</v>
      </c>
      <c r="AV1487" t="s">
        <v>19631</v>
      </c>
      <c r="AW1487" t="s">
        <v>19632</v>
      </c>
      <c r="AX1487" t="s">
        <v>19633</v>
      </c>
      <c r="AY1487" t="s">
        <v>19634</v>
      </c>
      <c r="AZ1487" t="s">
        <v>19635</v>
      </c>
      <c r="BA1487" t="s">
        <v>19636</v>
      </c>
      <c r="BB1487" t="s">
        <v>19637</v>
      </c>
      <c r="BC1487" t="s">
        <v>19638</v>
      </c>
      <c r="BD1487" t="s">
        <v>19639</v>
      </c>
      <c r="BE1487" t="s">
        <v>19640</v>
      </c>
      <c r="BF1487" t="s">
        <v>19641</v>
      </c>
      <c r="BG1487" t="s">
        <v>19642</v>
      </c>
      <c r="BH1487" t="s">
        <v>19643</v>
      </c>
    </row>
    <row r="1488" spans="1:60" x14ac:dyDescent="0.25">
      <c r="A1488" t="s">
        <v>19644</v>
      </c>
      <c r="B1488" t="s">
        <v>6884</v>
      </c>
      <c r="C1488" t="s">
        <v>19645</v>
      </c>
      <c r="D1488" t="s">
        <v>6866</v>
      </c>
      <c r="E1488" t="s">
        <v>7266</v>
      </c>
      <c r="F1488" t="s">
        <v>19646</v>
      </c>
    </row>
    <row r="1489" spans="1:60" x14ac:dyDescent="0.25">
      <c r="A1489" t="s">
        <v>19647</v>
      </c>
      <c r="B1489" t="s">
        <v>6886</v>
      </c>
      <c r="C1489" t="s">
        <v>19648</v>
      </c>
      <c r="D1489" t="s">
        <v>6866</v>
      </c>
      <c r="E1489" t="s">
        <v>7266</v>
      </c>
      <c r="F1489" t="s">
        <v>19649</v>
      </c>
    </row>
    <row r="1490" spans="1:60" x14ac:dyDescent="0.25">
      <c r="A1490" t="s">
        <v>19650</v>
      </c>
      <c r="B1490" t="s">
        <v>6888</v>
      </c>
      <c r="C1490" t="s">
        <v>19651</v>
      </c>
      <c r="D1490" t="s">
        <v>6866</v>
      </c>
      <c r="E1490" t="s">
        <v>7266</v>
      </c>
      <c r="F1490" t="s">
        <v>19652</v>
      </c>
    </row>
    <row r="1491" spans="1:60" x14ac:dyDescent="0.25">
      <c r="A1491" t="s">
        <v>19653</v>
      </c>
      <c r="B1491" t="s">
        <v>6890</v>
      </c>
      <c r="C1491" t="s">
        <v>19654</v>
      </c>
      <c r="D1491" t="s">
        <v>6866</v>
      </c>
      <c r="E1491" t="s">
        <v>7266</v>
      </c>
      <c r="F1491" t="s">
        <v>19655</v>
      </c>
    </row>
    <row r="1492" spans="1:60" x14ac:dyDescent="0.25">
      <c r="A1492" t="s">
        <v>19656</v>
      </c>
      <c r="B1492" t="s">
        <v>6892</v>
      </c>
      <c r="C1492" t="s">
        <v>19657</v>
      </c>
      <c r="D1492" t="s">
        <v>6866</v>
      </c>
      <c r="E1492" t="s">
        <v>7266</v>
      </c>
      <c r="F1492" t="s">
        <v>19658</v>
      </c>
    </row>
    <row r="1493" spans="1:60" x14ac:dyDescent="0.25">
      <c r="A1493" t="s">
        <v>19659</v>
      </c>
      <c r="B1493" t="s">
        <v>6894</v>
      </c>
      <c r="C1493" t="s">
        <v>19660</v>
      </c>
      <c r="D1493" t="s">
        <v>6866</v>
      </c>
      <c r="E1493" t="s">
        <v>7266</v>
      </c>
      <c r="F1493" t="s">
        <v>19661</v>
      </c>
    </row>
    <row r="1494" spans="1:60" x14ac:dyDescent="0.25">
      <c r="A1494" t="s">
        <v>19662</v>
      </c>
      <c r="B1494" t="s">
        <v>6896</v>
      </c>
      <c r="C1494" t="s">
        <v>19663</v>
      </c>
      <c r="D1494" t="s">
        <v>6866</v>
      </c>
      <c r="E1494" t="s">
        <v>7266</v>
      </c>
      <c r="F1494" t="s">
        <v>19664</v>
      </c>
    </row>
    <row r="1495" spans="1:60" x14ac:dyDescent="0.25">
      <c r="A1495" t="s">
        <v>19665</v>
      </c>
      <c r="B1495" t="s">
        <v>6898</v>
      </c>
      <c r="C1495" t="s">
        <v>19666</v>
      </c>
      <c r="D1495" t="s">
        <v>6866</v>
      </c>
      <c r="E1495" t="s">
        <v>7266</v>
      </c>
      <c r="F1495" t="s">
        <v>19667</v>
      </c>
    </row>
    <row r="1496" spans="1:60" x14ac:dyDescent="0.25">
      <c r="A1496" t="s">
        <v>19668</v>
      </c>
      <c r="B1496" t="s">
        <v>6900</v>
      </c>
      <c r="C1496" t="s">
        <v>19669</v>
      </c>
      <c r="D1496" t="s">
        <v>6866</v>
      </c>
      <c r="E1496" t="s">
        <v>7266</v>
      </c>
      <c r="F1496" t="s">
        <v>19670</v>
      </c>
    </row>
    <row r="1497" spans="1:60" x14ac:dyDescent="0.25">
      <c r="A1497" t="s">
        <v>19671</v>
      </c>
      <c r="B1497" t="s">
        <v>6902</v>
      </c>
      <c r="C1497" t="s">
        <v>19672</v>
      </c>
      <c r="D1497" t="s">
        <v>6866</v>
      </c>
      <c r="E1497" t="s">
        <v>7266</v>
      </c>
      <c r="F1497" t="s">
        <v>19673</v>
      </c>
    </row>
    <row r="1498" spans="1:60" x14ac:dyDescent="0.25">
      <c r="A1498" t="s">
        <v>19674</v>
      </c>
      <c r="B1498" t="s">
        <v>6904</v>
      </c>
      <c r="C1498" t="s">
        <v>19675</v>
      </c>
      <c r="D1498" t="s">
        <v>6906</v>
      </c>
      <c r="E1498" t="s">
        <v>7266</v>
      </c>
      <c r="F1498" t="s">
        <v>19676</v>
      </c>
    </row>
    <row r="1499" spans="1:60" x14ac:dyDescent="0.25">
      <c r="A1499" t="s">
        <v>19677</v>
      </c>
      <c r="B1499" t="s">
        <v>6908</v>
      </c>
      <c r="C1499" t="s">
        <v>19678</v>
      </c>
      <c r="D1499" t="s">
        <v>6906</v>
      </c>
      <c r="E1499" t="s">
        <v>7266</v>
      </c>
      <c r="U1499" t="s">
        <v>19679</v>
      </c>
      <c r="V1499" t="s">
        <v>19680</v>
      </c>
      <c r="W1499" t="s">
        <v>19681</v>
      </c>
      <c r="X1499" t="s">
        <v>19682</v>
      </c>
      <c r="Y1499" t="s">
        <v>19683</v>
      </c>
      <c r="Z1499" t="s">
        <v>19684</v>
      </c>
      <c r="AA1499" t="s">
        <v>19685</v>
      </c>
      <c r="AB1499" t="s">
        <v>19686</v>
      </c>
      <c r="AC1499" t="s">
        <v>19687</v>
      </c>
      <c r="AD1499" t="s">
        <v>19688</v>
      </c>
      <c r="AE1499" t="s">
        <v>19689</v>
      </c>
      <c r="AF1499" t="s">
        <v>19690</v>
      </c>
      <c r="AG1499" t="s">
        <v>19691</v>
      </c>
      <c r="AH1499" t="s">
        <v>19692</v>
      </c>
      <c r="AI1499" t="s">
        <v>19693</v>
      </c>
      <c r="AJ1499" t="s">
        <v>19694</v>
      </c>
      <c r="AK1499" t="s">
        <v>19695</v>
      </c>
      <c r="AL1499" t="s">
        <v>19696</v>
      </c>
      <c r="AM1499" t="s">
        <v>19697</v>
      </c>
      <c r="AN1499" t="s">
        <v>19698</v>
      </c>
      <c r="AO1499" t="s">
        <v>19699</v>
      </c>
      <c r="AP1499" t="s">
        <v>19700</v>
      </c>
      <c r="AQ1499" t="s">
        <v>19701</v>
      </c>
      <c r="AR1499" t="s">
        <v>19702</v>
      </c>
      <c r="AS1499" t="s">
        <v>19703</v>
      </c>
      <c r="AT1499" t="s">
        <v>19704</v>
      </c>
      <c r="AU1499" t="s">
        <v>19705</v>
      </c>
      <c r="AV1499" t="s">
        <v>19706</v>
      </c>
      <c r="AW1499" t="s">
        <v>19707</v>
      </c>
      <c r="AX1499" t="s">
        <v>19708</v>
      </c>
      <c r="AY1499" t="s">
        <v>19709</v>
      </c>
      <c r="AZ1499" t="s">
        <v>19710</v>
      </c>
      <c r="BA1499" t="s">
        <v>19711</v>
      </c>
      <c r="BB1499" t="s">
        <v>19712</v>
      </c>
      <c r="BC1499" t="s">
        <v>19713</v>
      </c>
      <c r="BD1499" t="s">
        <v>19714</v>
      </c>
      <c r="BE1499" t="s">
        <v>19715</v>
      </c>
      <c r="BF1499" t="s">
        <v>19716</v>
      </c>
      <c r="BG1499" t="s">
        <v>19717</v>
      </c>
      <c r="BH1499" t="s">
        <v>19718</v>
      </c>
    </row>
    <row r="1500" spans="1:60" x14ac:dyDescent="0.25">
      <c r="A1500" t="s">
        <v>19719</v>
      </c>
      <c r="B1500" t="s">
        <v>6910</v>
      </c>
      <c r="C1500" t="s">
        <v>19720</v>
      </c>
      <c r="D1500" t="s">
        <v>6906</v>
      </c>
      <c r="E1500" t="s">
        <v>7266</v>
      </c>
      <c r="U1500" t="s">
        <v>19721</v>
      </c>
      <c r="V1500" t="s">
        <v>19722</v>
      </c>
      <c r="W1500" t="s">
        <v>19723</v>
      </c>
      <c r="X1500" t="s">
        <v>19724</v>
      </c>
      <c r="Y1500" t="s">
        <v>19725</v>
      </c>
      <c r="Z1500" t="s">
        <v>19726</v>
      </c>
      <c r="AA1500" t="s">
        <v>19727</v>
      </c>
      <c r="AB1500" t="s">
        <v>19728</v>
      </c>
      <c r="AC1500" t="s">
        <v>19729</v>
      </c>
      <c r="AD1500" t="s">
        <v>19730</v>
      </c>
      <c r="AE1500" t="s">
        <v>19731</v>
      </c>
      <c r="AF1500" t="s">
        <v>19732</v>
      </c>
      <c r="AG1500" t="s">
        <v>19733</v>
      </c>
      <c r="AH1500" t="s">
        <v>19734</v>
      </c>
      <c r="AI1500" t="s">
        <v>19735</v>
      </c>
      <c r="AJ1500" t="s">
        <v>19736</v>
      </c>
      <c r="AK1500" t="s">
        <v>19737</v>
      </c>
      <c r="AL1500" t="s">
        <v>19738</v>
      </c>
      <c r="AM1500" t="s">
        <v>19739</v>
      </c>
      <c r="AN1500" t="s">
        <v>19740</v>
      </c>
      <c r="AO1500" t="s">
        <v>19741</v>
      </c>
      <c r="AP1500" t="s">
        <v>19742</v>
      </c>
      <c r="AQ1500" t="s">
        <v>19743</v>
      </c>
      <c r="AR1500" t="s">
        <v>19744</v>
      </c>
      <c r="AS1500" t="s">
        <v>19745</v>
      </c>
      <c r="AT1500" t="s">
        <v>19746</v>
      </c>
      <c r="AU1500" t="s">
        <v>19747</v>
      </c>
      <c r="AV1500" t="s">
        <v>19748</v>
      </c>
      <c r="AW1500" t="s">
        <v>19749</v>
      </c>
      <c r="AX1500" t="s">
        <v>19750</v>
      </c>
      <c r="AY1500" t="s">
        <v>19751</v>
      </c>
      <c r="AZ1500" t="s">
        <v>19752</v>
      </c>
      <c r="BA1500" t="s">
        <v>19753</v>
      </c>
      <c r="BB1500" t="s">
        <v>19754</v>
      </c>
      <c r="BC1500" t="s">
        <v>19755</v>
      </c>
      <c r="BD1500" t="s">
        <v>19756</v>
      </c>
      <c r="BE1500" t="s">
        <v>19757</v>
      </c>
      <c r="BF1500" t="s">
        <v>19758</v>
      </c>
      <c r="BG1500" t="s">
        <v>19759</v>
      </c>
      <c r="BH1500" t="s">
        <v>19760</v>
      </c>
    </row>
    <row r="1501" spans="1:60" x14ac:dyDescent="0.25">
      <c r="A1501" t="s">
        <v>19761</v>
      </c>
      <c r="B1501" t="s">
        <v>6912</v>
      </c>
      <c r="C1501" t="s">
        <v>19762</v>
      </c>
      <c r="D1501" t="s">
        <v>6906</v>
      </c>
      <c r="E1501" t="s">
        <v>7266</v>
      </c>
      <c r="U1501" t="s">
        <v>19763</v>
      </c>
      <c r="V1501" t="s">
        <v>19764</v>
      </c>
      <c r="W1501" t="s">
        <v>19765</v>
      </c>
      <c r="X1501" t="s">
        <v>19766</v>
      </c>
      <c r="Y1501" t="s">
        <v>19767</v>
      </c>
      <c r="Z1501" t="s">
        <v>19768</v>
      </c>
      <c r="AA1501" t="s">
        <v>19769</v>
      </c>
      <c r="AB1501" t="s">
        <v>19770</v>
      </c>
      <c r="AC1501" t="s">
        <v>19771</v>
      </c>
      <c r="AD1501" t="s">
        <v>19772</v>
      </c>
      <c r="AE1501" t="s">
        <v>19773</v>
      </c>
      <c r="AF1501" t="s">
        <v>19774</v>
      </c>
      <c r="AG1501" t="s">
        <v>19775</v>
      </c>
      <c r="AH1501" t="s">
        <v>19776</v>
      </c>
      <c r="AI1501" t="s">
        <v>19777</v>
      </c>
      <c r="AJ1501" t="s">
        <v>19778</v>
      </c>
      <c r="AK1501" t="s">
        <v>19779</v>
      </c>
      <c r="AL1501" t="s">
        <v>19780</v>
      </c>
      <c r="AM1501" t="s">
        <v>19781</v>
      </c>
      <c r="AN1501" t="s">
        <v>19782</v>
      </c>
      <c r="AO1501" t="s">
        <v>19783</v>
      </c>
      <c r="AP1501" t="s">
        <v>19784</v>
      </c>
      <c r="AQ1501" t="s">
        <v>19785</v>
      </c>
      <c r="AR1501" t="s">
        <v>19786</v>
      </c>
      <c r="AS1501" t="s">
        <v>19787</v>
      </c>
      <c r="AT1501" t="s">
        <v>19788</v>
      </c>
      <c r="AU1501" t="s">
        <v>19789</v>
      </c>
      <c r="AV1501" t="s">
        <v>19790</v>
      </c>
      <c r="AW1501" t="s">
        <v>19791</v>
      </c>
      <c r="AX1501" t="s">
        <v>19792</v>
      </c>
      <c r="AY1501" t="s">
        <v>19793</v>
      </c>
      <c r="AZ1501" t="s">
        <v>19794</v>
      </c>
      <c r="BA1501" t="s">
        <v>19795</v>
      </c>
      <c r="BB1501" t="s">
        <v>19796</v>
      </c>
      <c r="BC1501" t="s">
        <v>19797</v>
      </c>
      <c r="BD1501" t="s">
        <v>19798</v>
      </c>
      <c r="BE1501" t="s">
        <v>19799</v>
      </c>
      <c r="BF1501" t="s">
        <v>19800</v>
      </c>
      <c r="BG1501" t="s">
        <v>19801</v>
      </c>
      <c r="BH1501" t="s">
        <v>19802</v>
      </c>
    </row>
    <row r="1502" spans="1:60" x14ac:dyDescent="0.25">
      <c r="A1502" t="s">
        <v>19803</v>
      </c>
      <c r="B1502" t="s">
        <v>6914</v>
      </c>
      <c r="C1502" t="s">
        <v>19804</v>
      </c>
      <c r="D1502" t="s">
        <v>6906</v>
      </c>
      <c r="E1502" t="s">
        <v>7266</v>
      </c>
      <c r="U1502" t="s">
        <v>19805</v>
      </c>
      <c r="V1502" t="s">
        <v>19806</v>
      </c>
      <c r="W1502" t="s">
        <v>19807</v>
      </c>
      <c r="X1502" t="s">
        <v>19808</v>
      </c>
      <c r="Y1502" t="s">
        <v>19809</v>
      </c>
      <c r="Z1502" t="s">
        <v>19810</v>
      </c>
      <c r="AA1502" t="s">
        <v>19811</v>
      </c>
      <c r="AB1502" t="s">
        <v>19812</v>
      </c>
      <c r="AC1502" t="s">
        <v>19813</v>
      </c>
      <c r="AD1502" t="s">
        <v>19814</v>
      </c>
      <c r="AE1502" t="s">
        <v>19815</v>
      </c>
      <c r="AF1502" t="s">
        <v>19816</v>
      </c>
      <c r="AG1502" t="s">
        <v>19817</v>
      </c>
      <c r="AH1502" t="s">
        <v>19818</v>
      </c>
      <c r="AI1502" t="s">
        <v>19819</v>
      </c>
      <c r="AJ1502" t="s">
        <v>19820</v>
      </c>
      <c r="AK1502" t="s">
        <v>19821</v>
      </c>
      <c r="AL1502" t="s">
        <v>19822</v>
      </c>
      <c r="AM1502" t="s">
        <v>19823</v>
      </c>
      <c r="AN1502" t="s">
        <v>19824</v>
      </c>
      <c r="AO1502" t="s">
        <v>19825</v>
      </c>
      <c r="AP1502" t="s">
        <v>19826</v>
      </c>
      <c r="AQ1502" t="s">
        <v>19827</v>
      </c>
      <c r="AR1502" t="s">
        <v>19828</v>
      </c>
      <c r="AS1502" t="s">
        <v>19829</v>
      </c>
      <c r="AT1502" t="s">
        <v>19830</v>
      </c>
      <c r="AU1502" t="s">
        <v>19831</v>
      </c>
      <c r="AV1502" t="s">
        <v>19832</v>
      </c>
      <c r="AW1502" t="s">
        <v>19833</v>
      </c>
      <c r="AX1502" t="s">
        <v>19834</v>
      </c>
      <c r="AY1502" t="s">
        <v>19835</v>
      </c>
      <c r="AZ1502" t="s">
        <v>19836</v>
      </c>
      <c r="BA1502" t="s">
        <v>19837</v>
      </c>
      <c r="BB1502" t="s">
        <v>19838</v>
      </c>
      <c r="BC1502" t="s">
        <v>19839</v>
      </c>
      <c r="BD1502" t="s">
        <v>19840</v>
      </c>
      <c r="BE1502" t="s">
        <v>19841</v>
      </c>
      <c r="BF1502" t="s">
        <v>19842</v>
      </c>
      <c r="BG1502" t="s">
        <v>19843</v>
      </c>
      <c r="BH1502" t="s">
        <v>19844</v>
      </c>
    </row>
    <row r="1503" spans="1:60" x14ac:dyDescent="0.25">
      <c r="A1503" t="s">
        <v>19845</v>
      </c>
      <c r="B1503" t="s">
        <v>6916</v>
      </c>
      <c r="C1503" t="s">
        <v>19846</v>
      </c>
      <c r="D1503" t="s">
        <v>6906</v>
      </c>
      <c r="E1503" t="s">
        <v>7266</v>
      </c>
      <c r="U1503" t="s">
        <v>19847</v>
      </c>
      <c r="V1503" t="s">
        <v>19848</v>
      </c>
      <c r="W1503" t="s">
        <v>19849</v>
      </c>
      <c r="X1503" t="s">
        <v>19850</v>
      </c>
      <c r="Y1503" t="s">
        <v>19851</v>
      </c>
      <c r="Z1503" t="s">
        <v>19852</v>
      </c>
      <c r="AA1503" t="s">
        <v>19853</v>
      </c>
      <c r="AB1503" t="s">
        <v>19854</v>
      </c>
      <c r="AC1503" t="s">
        <v>19855</v>
      </c>
      <c r="AD1503" t="s">
        <v>19856</v>
      </c>
      <c r="AE1503" t="s">
        <v>19857</v>
      </c>
      <c r="AF1503" t="s">
        <v>19858</v>
      </c>
      <c r="AG1503" t="s">
        <v>19859</v>
      </c>
      <c r="AH1503" t="s">
        <v>19860</v>
      </c>
      <c r="AI1503" t="s">
        <v>19861</v>
      </c>
      <c r="AJ1503" t="s">
        <v>19862</v>
      </c>
      <c r="AK1503" t="s">
        <v>19863</v>
      </c>
      <c r="AL1503" t="s">
        <v>19864</v>
      </c>
      <c r="AM1503" t="s">
        <v>19865</v>
      </c>
      <c r="AN1503" t="s">
        <v>19866</v>
      </c>
      <c r="AO1503" t="s">
        <v>19867</v>
      </c>
      <c r="AP1503" t="s">
        <v>19868</v>
      </c>
      <c r="AQ1503" t="s">
        <v>19869</v>
      </c>
      <c r="AR1503" t="s">
        <v>19870</v>
      </c>
      <c r="AS1503" t="s">
        <v>19871</v>
      </c>
      <c r="AT1503" t="s">
        <v>19872</v>
      </c>
      <c r="AU1503" t="s">
        <v>19873</v>
      </c>
      <c r="AV1503" t="s">
        <v>19874</v>
      </c>
      <c r="AW1503" t="s">
        <v>19875</v>
      </c>
      <c r="AX1503" t="s">
        <v>19876</v>
      </c>
      <c r="AY1503" t="s">
        <v>19877</v>
      </c>
      <c r="AZ1503" t="s">
        <v>19878</v>
      </c>
      <c r="BA1503" t="s">
        <v>19879</v>
      </c>
      <c r="BB1503" t="s">
        <v>19880</v>
      </c>
      <c r="BC1503" t="s">
        <v>19881</v>
      </c>
      <c r="BD1503" t="s">
        <v>19882</v>
      </c>
      <c r="BE1503" t="s">
        <v>19883</v>
      </c>
      <c r="BF1503" t="s">
        <v>19884</v>
      </c>
      <c r="BG1503" t="s">
        <v>19885</v>
      </c>
      <c r="BH1503" t="s">
        <v>19886</v>
      </c>
    </row>
    <row r="1504" spans="1:60" x14ac:dyDescent="0.25">
      <c r="A1504" t="s">
        <v>19887</v>
      </c>
      <c r="B1504" t="s">
        <v>6918</v>
      </c>
      <c r="C1504" t="s">
        <v>19888</v>
      </c>
      <c r="D1504" t="s">
        <v>6906</v>
      </c>
      <c r="E1504" t="s">
        <v>7266</v>
      </c>
      <c r="U1504" t="s">
        <v>19889</v>
      </c>
      <c r="V1504" t="s">
        <v>19890</v>
      </c>
      <c r="W1504" t="s">
        <v>19891</v>
      </c>
      <c r="X1504" t="s">
        <v>19892</v>
      </c>
      <c r="Y1504" t="s">
        <v>19893</v>
      </c>
      <c r="Z1504" t="s">
        <v>19894</v>
      </c>
      <c r="AA1504" t="s">
        <v>19895</v>
      </c>
      <c r="AB1504" t="s">
        <v>19896</v>
      </c>
      <c r="AC1504" t="s">
        <v>19897</v>
      </c>
      <c r="AD1504" t="s">
        <v>19898</v>
      </c>
      <c r="AE1504" t="s">
        <v>19899</v>
      </c>
      <c r="AF1504" t="s">
        <v>19900</v>
      </c>
      <c r="AG1504" t="s">
        <v>19901</v>
      </c>
      <c r="AH1504" t="s">
        <v>19902</v>
      </c>
      <c r="AI1504" t="s">
        <v>19903</v>
      </c>
      <c r="AJ1504" t="s">
        <v>19904</v>
      </c>
      <c r="AK1504" t="s">
        <v>19905</v>
      </c>
      <c r="AL1504" t="s">
        <v>19906</v>
      </c>
      <c r="AM1504" t="s">
        <v>19907</v>
      </c>
      <c r="AN1504" t="s">
        <v>19908</v>
      </c>
      <c r="AO1504" t="s">
        <v>19909</v>
      </c>
      <c r="AP1504" t="s">
        <v>19910</v>
      </c>
      <c r="AQ1504" t="s">
        <v>19911</v>
      </c>
      <c r="AR1504" t="s">
        <v>19912</v>
      </c>
      <c r="AS1504" t="s">
        <v>19913</v>
      </c>
      <c r="AT1504" t="s">
        <v>19914</v>
      </c>
      <c r="AU1504" t="s">
        <v>19915</v>
      </c>
      <c r="AV1504" t="s">
        <v>19916</v>
      </c>
      <c r="AW1504" t="s">
        <v>19917</v>
      </c>
      <c r="AX1504" t="s">
        <v>19918</v>
      </c>
      <c r="AY1504" t="s">
        <v>19919</v>
      </c>
      <c r="AZ1504" t="s">
        <v>19920</v>
      </c>
      <c r="BA1504" t="s">
        <v>19921</v>
      </c>
      <c r="BB1504" t="s">
        <v>19922</v>
      </c>
      <c r="BC1504" t="s">
        <v>19923</v>
      </c>
      <c r="BD1504" t="s">
        <v>19924</v>
      </c>
      <c r="BE1504" t="s">
        <v>19925</v>
      </c>
      <c r="BF1504" t="s">
        <v>19926</v>
      </c>
      <c r="BG1504" t="s">
        <v>19927</v>
      </c>
      <c r="BH1504" t="s">
        <v>19928</v>
      </c>
    </row>
    <row r="1505" spans="1:60" x14ac:dyDescent="0.25">
      <c r="A1505" t="s">
        <v>19929</v>
      </c>
      <c r="B1505" t="s">
        <v>6920</v>
      </c>
      <c r="C1505" t="s">
        <v>19930</v>
      </c>
      <c r="D1505" t="s">
        <v>6906</v>
      </c>
      <c r="E1505" t="s">
        <v>7266</v>
      </c>
      <c r="U1505" t="s">
        <v>19931</v>
      </c>
      <c r="V1505" t="s">
        <v>19932</v>
      </c>
      <c r="W1505" t="s">
        <v>19933</v>
      </c>
      <c r="X1505" t="s">
        <v>19934</v>
      </c>
      <c r="Y1505" t="s">
        <v>19935</v>
      </c>
      <c r="Z1505" t="s">
        <v>19936</v>
      </c>
      <c r="AA1505" t="s">
        <v>19937</v>
      </c>
      <c r="AB1505" t="s">
        <v>19938</v>
      </c>
      <c r="AC1505" t="s">
        <v>19939</v>
      </c>
      <c r="AD1505" t="s">
        <v>19940</v>
      </c>
      <c r="AE1505" t="s">
        <v>19941</v>
      </c>
      <c r="AF1505" t="s">
        <v>19942</v>
      </c>
      <c r="AG1505" t="s">
        <v>19943</v>
      </c>
      <c r="AH1505" t="s">
        <v>19944</v>
      </c>
      <c r="AI1505" t="s">
        <v>19945</v>
      </c>
      <c r="AJ1505" t="s">
        <v>19946</v>
      </c>
      <c r="AK1505" t="s">
        <v>19947</v>
      </c>
      <c r="AL1505" t="s">
        <v>19948</v>
      </c>
      <c r="AM1505" t="s">
        <v>19949</v>
      </c>
      <c r="AN1505" t="s">
        <v>19950</v>
      </c>
      <c r="AO1505" t="s">
        <v>19951</v>
      </c>
      <c r="AP1505" t="s">
        <v>19952</v>
      </c>
      <c r="AQ1505" t="s">
        <v>19953</v>
      </c>
      <c r="AR1505" t="s">
        <v>19954</v>
      </c>
      <c r="AS1505" t="s">
        <v>19955</v>
      </c>
      <c r="AT1505" t="s">
        <v>19956</v>
      </c>
      <c r="AU1505" t="s">
        <v>19957</v>
      </c>
      <c r="AV1505" t="s">
        <v>19958</v>
      </c>
      <c r="AW1505" t="s">
        <v>19959</v>
      </c>
      <c r="AX1505" t="s">
        <v>19960</v>
      </c>
      <c r="AY1505" t="s">
        <v>19961</v>
      </c>
      <c r="AZ1505" t="s">
        <v>19962</v>
      </c>
      <c r="BA1505" t="s">
        <v>19963</v>
      </c>
      <c r="BB1505" t="s">
        <v>19964</v>
      </c>
      <c r="BC1505" t="s">
        <v>19965</v>
      </c>
      <c r="BD1505" t="s">
        <v>19966</v>
      </c>
      <c r="BE1505" t="s">
        <v>19967</v>
      </c>
      <c r="BF1505" t="s">
        <v>19968</v>
      </c>
      <c r="BG1505" t="s">
        <v>19969</v>
      </c>
      <c r="BH1505" t="s">
        <v>19970</v>
      </c>
    </row>
    <row r="1506" spans="1:60" x14ac:dyDescent="0.25">
      <c r="A1506" t="s">
        <v>19971</v>
      </c>
      <c r="B1506" t="s">
        <v>6922</v>
      </c>
      <c r="C1506" t="s">
        <v>19972</v>
      </c>
      <c r="D1506" t="s">
        <v>6906</v>
      </c>
      <c r="E1506" t="s">
        <v>7266</v>
      </c>
      <c r="U1506" t="s">
        <v>19973</v>
      </c>
      <c r="V1506" t="s">
        <v>19974</v>
      </c>
      <c r="W1506" t="s">
        <v>19975</v>
      </c>
      <c r="X1506" t="s">
        <v>19976</v>
      </c>
      <c r="Y1506" t="s">
        <v>19977</v>
      </c>
      <c r="Z1506" t="s">
        <v>19978</v>
      </c>
      <c r="AA1506" t="s">
        <v>19979</v>
      </c>
      <c r="AB1506" t="s">
        <v>19980</v>
      </c>
      <c r="AC1506" t="s">
        <v>19981</v>
      </c>
      <c r="AD1506" t="s">
        <v>19982</v>
      </c>
      <c r="AE1506" t="s">
        <v>19983</v>
      </c>
      <c r="AF1506" t="s">
        <v>19984</v>
      </c>
      <c r="AG1506" t="s">
        <v>19985</v>
      </c>
      <c r="AH1506" t="s">
        <v>19986</v>
      </c>
      <c r="AI1506" t="s">
        <v>19987</v>
      </c>
      <c r="AJ1506" t="s">
        <v>19988</v>
      </c>
      <c r="AK1506" t="s">
        <v>19989</v>
      </c>
      <c r="AL1506" t="s">
        <v>19990</v>
      </c>
      <c r="AM1506" t="s">
        <v>19991</v>
      </c>
      <c r="AN1506" t="s">
        <v>19992</v>
      </c>
      <c r="AO1506" t="s">
        <v>19993</v>
      </c>
      <c r="AP1506" t="s">
        <v>19994</v>
      </c>
      <c r="AQ1506" t="s">
        <v>19995</v>
      </c>
      <c r="AR1506" t="s">
        <v>19996</v>
      </c>
      <c r="AS1506" t="s">
        <v>19997</v>
      </c>
      <c r="AT1506" t="s">
        <v>19998</v>
      </c>
      <c r="AU1506" t="s">
        <v>19999</v>
      </c>
      <c r="AV1506" t="s">
        <v>20000</v>
      </c>
      <c r="AW1506" t="s">
        <v>20001</v>
      </c>
      <c r="AX1506" t="s">
        <v>20002</v>
      </c>
      <c r="AY1506" t="s">
        <v>20003</v>
      </c>
      <c r="AZ1506" t="s">
        <v>20004</v>
      </c>
      <c r="BA1506" t="s">
        <v>20005</v>
      </c>
      <c r="BB1506" t="s">
        <v>20006</v>
      </c>
      <c r="BC1506" t="s">
        <v>20007</v>
      </c>
      <c r="BD1506" t="s">
        <v>20008</v>
      </c>
      <c r="BE1506" t="s">
        <v>20009</v>
      </c>
      <c r="BF1506" t="s">
        <v>20010</v>
      </c>
      <c r="BG1506" t="s">
        <v>20011</v>
      </c>
      <c r="BH1506" t="s">
        <v>20012</v>
      </c>
    </row>
    <row r="1507" spans="1:60" x14ac:dyDescent="0.25">
      <c r="A1507" t="s">
        <v>20013</v>
      </c>
      <c r="B1507" t="s">
        <v>6924</v>
      </c>
      <c r="C1507" t="s">
        <v>20014</v>
      </c>
      <c r="D1507" t="s">
        <v>6906</v>
      </c>
      <c r="E1507" t="s">
        <v>7266</v>
      </c>
      <c r="F1507" t="s">
        <v>20015</v>
      </c>
    </row>
    <row r="1508" spans="1:60" x14ac:dyDescent="0.25">
      <c r="A1508" t="s">
        <v>20016</v>
      </c>
      <c r="B1508" t="s">
        <v>6926</v>
      </c>
      <c r="C1508" t="s">
        <v>20017</v>
      </c>
      <c r="D1508" t="s">
        <v>6906</v>
      </c>
      <c r="E1508" t="s">
        <v>7266</v>
      </c>
      <c r="F1508" t="s">
        <v>20018</v>
      </c>
    </row>
    <row r="1509" spans="1:60" x14ac:dyDescent="0.25">
      <c r="A1509" t="s">
        <v>20019</v>
      </c>
      <c r="B1509" t="s">
        <v>6928</v>
      </c>
      <c r="C1509" t="s">
        <v>20020</v>
      </c>
      <c r="D1509" t="s">
        <v>6906</v>
      </c>
      <c r="E1509" t="s">
        <v>7266</v>
      </c>
      <c r="F1509" t="s">
        <v>20021</v>
      </c>
    </row>
    <row r="1510" spans="1:60" x14ac:dyDescent="0.25">
      <c r="A1510" t="s">
        <v>20022</v>
      </c>
      <c r="B1510" t="s">
        <v>6930</v>
      </c>
      <c r="C1510" t="s">
        <v>20023</v>
      </c>
      <c r="D1510" t="s">
        <v>6906</v>
      </c>
      <c r="E1510" t="s">
        <v>7266</v>
      </c>
      <c r="F1510" t="s">
        <v>20024</v>
      </c>
    </row>
    <row r="1511" spans="1:60" x14ac:dyDescent="0.25">
      <c r="A1511" t="s">
        <v>20025</v>
      </c>
      <c r="B1511" t="s">
        <v>6932</v>
      </c>
      <c r="C1511" t="s">
        <v>20026</v>
      </c>
      <c r="D1511" t="s">
        <v>6906</v>
      </c>
      <c r="E1511" t="s">
        <v>7266</v>
      </c>
      <c r="F1511" t="s">
        <v>20027</v>
      </c>
    </row>
    <row r="1512" spans="1:60" x14ac:dyDescent="0.25">
      <c r="A1512" t="s">
        <v>20028</v>
      </c>
      <c r="B1512" t="s">
        <v>6934</v>
      </c>
      <c r="C1512" t="s">
        <v>20029</v>
      </c>
      <c r="D1512" t="s">
        <v>6906</v>
      </c>
      <c r="E1512" t="s">
        <v>7266</v>
      </c>
      <c r="F1512" t="s">
        <v>20030</v>
      </c>
    </row>
    <row r="1513" spans="1:60" x14ac:dyDescent="0.25">
      <c r="A1513" t="s">
        <v>20031</v>
      </c>
      <c r="B1513" t="s">
        <v>6936</v>
      </c>
      <c r="C1513" t="s">
        <v>20032</v>
      </c>
      <c r="D1513" t="s">
        <v>6906</v>
      </c>
      <c r="E1513" t="s">
        <v>7266</v>
      </c>
      <c r="F1513" t="s">
        <v>20033</v>
      </c>
    </row>
    <row r="1514" spans="1:60" x14ac:dyDescent="0.25">
      <c r="A1514" t="s">
        <v>20034</v>
      </c>
      <c r="B1514" t="s">
        <v>6938</v>
      </c>
      <c r="C1514" t="s">
        <v>20035</v>
      </c>
      <c r="D1514" t="s">
        <v>6906</v>
      </c>
      <c r="E1514" t="s">
        <v>7266</v>
      </c>
      <c r="F1514" t="s">
        <v>20036</v>
      </c>
    </row>
    <row r="1515" spans="1:60" x14ac:dyDescent="0.25">
      <c r="A1515" t="s">
        <v>20037</v>
      </c>
      <c r="B1515" t="s">
        <v>6940</v>
      </c>
      <c r="C1515" t="s">
        <v>20038</v>
      </c>
      <c r="D1515" t="s">
        <v>6906</v>
      </c>
      <c r="E1515" t="s">
        <v>7266</v>
      </c>
      <c r="F1515" t="s">
        <v>20039</v>
      </c>
    </row>
    <row r="1516" spans="1:60" x14ac:dyDescent="0.25">
      <c r="A1516" t="s">
        <v>20040</v>
      </c>
      <c r="B1516" t="s">
        <v>6942</v>
      </c>
      <c r="C1516" t="s">
        <v>20041</v>
      </c>
      <c r="D1516" t="s">
        <v>6906</v>
      </c>
      <c r="E1516" t="s">
        <v>7266</v>
      </c>
      <c r="F1516" t="s">
        <v>20042</v>
      </c>
    </row>
    <row r="1517" spans="1:60" x14ac:dyDescent="0.25">
      <c r="A1517" t="s">
        <v>20043</v>
      </c>
      <c r="B1517" t="s">
        <v>6944</v>
      </c>
      <c r="C1517" t="s">
        <v>20044</v>
      </c>
      <c r="D1517" t="s">
        <v>6946</v>
      </c>
      <c r="E1517" t="s">
        <v>7266</v>
      </c>
      <c r="F1517" t="s">
        <v>20045</v>
      </c>
    </row>
    <row r="1518" spans="1:60" x14ac:dyDescent="0.25">
      <c r="A1518" t="s">
        <v>20046</v>
      </c>
      <c r="B1518" t="s">
        <v>6948</v>
      </c>
      <c r="C1518" t="s">
        <v>20047</v>
      </c>
      <c r="D1518" t="s">
        <v>6946</v>
      </c>
      <c r="E1518" t="s">
        <v>7266</v>
      </c>
      <c r="U1518" t="s">
        <v>20048</v>
      </c>
      <c r="V1518" t="s">
        <v>20049</v>
      </c>
      <c r="W1518" t="s">
        <v>20050</v>
      </c>
      <c r="X1518" t="s">
        <v>20051</v>
      </c>
      <c r="Y1518" t="s">
        <v>20052</v>
      </c>
      <c r="Z1518" t="s">
        <v>20053</v>
      </c>
      <c r="AA1518" t="s">
        <v>20054</v>
      </c>
      <c r="AB1518" t="s">
        <v>20055</v>
      </c>
      <c r="AC1518" t="s">
        <v>20056</v>
      </c>
      <c r="AD1518" t="s">
        <v>20057</v>
      </c>
      <c r="AE1518" t="s">
        <v>20058</v>
      </c>
      <c r="AF1518" t="s">
        <v>20059</v>
      </c>
      <c r="AG1518" t="s">
        <v>20060</v>
      </c>
      <c r="AH1518" t="s">
        <v>20061</v>
      </c>
      <c r="AI1518" t="s">
        <v>20062</v>
      </c>
      <c r="AJ1518" t="s">
        <v>20063</v>
      </c>
      <c r="AK1518" t="s">
        <v>20064</v>
      </c>
      <c r="AL1518" t="s">
        <v>20065</v>
      </c>
      <c r="AM1518" t="s">
        <v>20066</v>
      </c>
      <c r="AN1518" t="s">
        <v>20067</v>
      </c>
      <c r="AO1518" t="s">
        <v>20068</v>
      </c>
      <c r="AP1518" t="s">
        <v>20069</v>
      </c>
      <c r="AQ1518" t="s">
        <v>20070</v>
      </c>
      <c r="AR1518" t="s">
        <v>20071</v>
      </c>
      <c r="AS1518" t="s">
        <v>20072</v>
      </c>
      <c r="AT1518" t="s">
        <v>20073</v>
      </c>
      <c r="AU1518" t="s">
        <v>20074</v>
      </c>
      <c r="AV1518" t="s">
        <v>20075</v>
      </c>
      <c r="AW1518" t="s">
        <v>20076</v>
      </c>
      <c r="AX1518" t="s">
        <v>20077</v>
      </c>
      <c r="AY1518" t="s">
        <v>20078</v>
      </c>
      <c r="AZ1518" t="s">
        <v>20079</v>
      </c>
      <c r="BA1518" t="s">
        <v>20080</v>
      </c>
      <c r="BB1518" t="s">
        <v>20081</v>
      </c>
      <c r="BC1518" t="s">
        <v>20082</v>
      </c>
      <c r="BD1518" t="s">
        <v>20083</v>
      </c>
      <c r="BE1518" t="s">
        <v>20084</v>
      </c>
      <c r="BF1518" t="s">
        <v>20085</v>
      </c>
      <c r="BG1518" t="s">
        <v>20086</v>
      </c>
      <c r="BH1518" t="s">
        <v>20087</v>
      </c>
    </row>
    <row r="1519" spans="1:60" x14ac:dyDescent="0.25">
      <c r="A1519" t="s">
        <v>20088</v>
      </c>
      <c r="B1519" t="s">
        <v>6950</v>
      </c>
      <c r="C1519" t="s">
        <v>20089</v>
      </c>
      <c r="D1519" t="s">
        <v>6946</v>
      </c>
      <c r="E1519" t="s">
        <v>7266</v>
      </c>
      <c r="U1519" t="s">
        <v>20090</v>
      </c>
      <c r="V1519" t="s">
        <v>20091</v>
      </c>
      <c r="W1519" t="s">
        <v>20092</v>
      </c>
      <c r="X1519" t="s">
        <v>20093</v>
      </c>
      <c r="Y1519" t="s">
        <v>20094</v>
      </c>
      <c r="Z1519" t="s">
        <v>20095</v>
      </c>
      <c r="AA1519" t="s">
        <v>20096</v>
      </c>
      <c r="AB1519" t="s">
        <v>20097</v>
      </c>
      <c r="AC1519" t="s">
        <v>20098</v>
      </c>
      <c r="AD1519" t="s">
        <v>20099</v>
      </c>
      <c r="AE1519" t="s">
        <v>20100</v>
      </c>
      <c r="AF1519" t="s">
        <v>20101</v>
      </c>
      <c r="AG1519" t="s">
        <v>20102</v>
      </c>
      <c r="AH1519" t="s">
        <v>20103</v>
      </c>
      <c r="AI1519" t="s">
        <v>20104</v>
      </c>
      <c r="AJ1519" t="s">
        <v>20105</v>
      </c>
      <c r="AK1519" t="s">
        <v>20106</v>
      </c>
      <c r="AL1519" t="s">
        <v>20107</v>
      </c>
      <c r="AM1519" t="s">
        <v>20108</v>
      </c>
      <c r="AN1519" t="s">
        <v>20109</v>
      </c>
      <c r="AO1519" t="s">
        <v>20110</v>
      </c>
      <c r="AP1519" t="s">
        <v>20111</v>
      </c>
      <c r="AQ1519" t="s">
        <v>20112</v>
      </c>
      <c r="AR1519" t="s">
        <v>20113</v>
      </c>
      <c r="AS1519" t="s">
        <v>20114</v>
      </c>
      <c r="AT1519" t="s">
        <v>20115</v>
      </c>
      <c r="AU1519" t="s">
        <v>20116</v>
      </c>
      <c r="AV1519" t="s">
        <v>20117</v>
      </c>
      <c r="AW1519" t="s">
        <v>20118</v>
      </c>
      <c r="AX1519" t="s">
        <v>20119</v>
      </c>
      <c r="AY1519" t="s">
        <v>20120</v>
      </c>
      <c r="AZ1519" t="s">
        <v>20121</v>
      </c>
      <c r="BA1519" t="s">
        <v>20122</v>
      </c>
      <c r="BB1519" t="s">
        <v>20123</v>
      </c>
      <c r="BC1519" t="s">
        <v>20124</v>
      </c>
      <c r="BD1519" t="s">
        <v>20125</v>
      </c>
      <c r="BE1519" t="s">
        <v>20126</v>
      </c>
      <c r="BF1519" t="s">
        <v>20127</v>
      </c>
      <c r="BG1519" t="s">
        <v>20128</v>
      </c>
      <c r="BH1519" t="s">
        <v>20129</v>
      </c>
    </row>
    <row r="1520" spans="1:60" x14ac:dyDescent="0.25">
      <c r="A1520" t="s">
        <v>20130</v>
      </c>
      <c r="B1520" t="s">
        <v>6952</v>
      </c>
      <c r="C1520" t="s">
        <v>20131</v>
      </c>
      <c r="D1520" t="s">
        <v>6946</v>
      </c>
      <c r="E1520" t="s">
        <v>7266</v>
      </c>
      <c r="U1520" t="s">
        <v>20132</v>
      </c>
      <c r="V1520" t="s">
        <v>20133</v>
      </c>
      <c r="W1520" t="s">
        <v>20134</v>
      </c>
      <c r="X1520" t="s">
        <v>20135</v>
      </c>
      <c r="Y1520" t="s">
        <v>20136</v>
      </c>
      <c r="Z1520" t="s">
        <v>20137</v>
      </c>
      <c r="AA1520" t="s">
        <v>20138</v>
      </c>
      <c r="AB1520" t="s">
        <v>20139</v>
      </c>
      <c r="AC1520" t="s">
        <v>20140</v>
      </c>
      <c r="AD1520" t="s">
        <v>20141</v>
      </c>
      <c r="AE1520" t="s">
        <v>20142</v>
      </c>
      <c r="AF1520" t="s">
        <v>20143</v>
      </c>
      <c r="AG1520" t="s">
        <v>20144</v>
      </c>
      <c r="AH1520" t="s">
        <v>20145</v>
      </c>
      <c r="AI1520" t="s">
        <v>20146</v>
      </c>
      <c r="AJ1520" t="s">
        <v>20147</v>
      </c>
      <c r="AK1520" t="s">
        <v>20148</v>
      </c>
      <c r="AL1520" t="s">
        <v>20149</v>
      </c>
      <c r="AM1520" t="s">
        <v>20150</v>
      </c>
      <c r="AN1520" t="s">
        <v>20151</v>
      </c>
      <c r="AO1520" t="s">
        <v>20152</v>
      </c>
      <c r="AP1520" t="s">
        <v>20153</v>
      </c>
      <c r="AQ1520" t="s">
        <v>20154</v>
      </c>
      <c r="AR1520" t="s">
        <v>20155</v>
      </c>
      <c r="AS1520" t="s">
        <v>20156</v>
      </c>
      <c r="AT1520" t="s">
        <v>20157</v>
      </c>
      <c r="AU1520" t="s">
        <v>20158</v>
      </c>
      <c r="AV1520" t="s">
        <v>20159</v>
      </c>
      <c r="AW1520" t="s">
        <v>20160</v>
      </c>
      <c r="AX1520" t="s">
        <v>20161</v>
      </c>
      <c r="AY1520" t="s">
        <v>20162</v>
      </c>
      <c r="AZ1520" t="s">
        <v>20163</v>
      </c>
      <c r="BA1520" t="s">
        <v>20164</v>
      </c>
      <c r="BB1520" t="s">
        <v>20165</v>
      </c>
      <c r="BC1520" t="s">
        <v>20166</v>
      </c>
      <c r="BD1520" t="s">
        <v>20167</v>
      </c>
      <c r="BE1520" t="s">
        <v>20168</v>
      </c>
      <c r="BF1520" t="s">
        <v>20169</v>
      </c>
      <c r="BG1520" t="s">
        <v>20170</v>
      </c>
      <c r="BH1520" t="s">
        <v>20171</v>
      </c>
    </row>
    <row r="1521" spans="1:60" x14ac:dyDescent="0.25">
      <c r="A1521" t="s">
        <v>20172</v>
      </c>
      <c r="B1521" t="s">
        <v>6954</v>
      </c>
      <c r="C1521" t="s">
        <v>20173</v>
      </c>
      <c r="D1521" t="s">
        <v>6946</v>
      </c>
      <c r="E1521" t="s">
        <v>7266</v>
      </c>
      <c r="U1521" t="s">
        <v>20174</v>
      </c>
      <c r="V1521" t="s">
        <v>20175</v>
      </c>
      <c r="W1521" t="s">
        <v>20176</v>
      </c>
      <c r="X1521" t="s">
        <v>20177</v>
      </c>
      <c r="Y1521" t="s">
        <v>20178</v>
      </c>
      <c r="Z1521" t="s">
        <v>20179</v>
      </c>
      <c r="AA1521" t="s">
        <v>20180</v>
      </c>
      <c r="AB1521" t="s">
        <v>20181</v>
      </c>
      <c r="AC1521" t="s">
        <v>20182</v>
      </c>
      <c r="AD1521" t="s">
        <v>20183</v>
      </c>
      <c r="AE1521" t="s">
        <v>20184</v>
      </c>
      <c r="AF1521" t="s">
        <v>20185</v>
      </c>
      <c r="AG1521" t="s">
        <v>20186</v>
      </c>
      <c r="AH1521" t="s">
        <v>20187</v>
      </c>
      <c r="AI1521" t="s">
        <v>20188</v>
      </c>
      <c r="AJ1521" t="s">
        <v>20189</v>
      </c>
      <c r="AK1521" t="s">
        <v>20190</v>
      </c>
      <c r="AL1521" t="s">
        <v>20191</v>
      </c>
      <c r="AM1521" t="s">
        <v>20192</v>
      </c>
      <c r="AN1521" t="s">
        <v>20193</v>
      </c>
      <c r="AO1521" t="s">
        <v>20194</v>
      </c>
      <c r="AP1521" t="s">
        <v>20195</v>
      </c>
      <c r="AQ1521" t="s">
        <v>20196</v>
      </c>
      <c r="AR1521" t="s">
        <v>20197</v>
      </c>
      <c r="AS1521" t="s">
        <v>20198</v>
      </c>
      <c r="AT1521" t="s">
        <v>20199</v>
      </c>
      <c r="AU1521" t="s">
        <v>20200</v>
      </c>
      <c r="AV1521" t="s">
        <v>20201</v>
      </c>
      <c r="AW1521" t="s">
        <v>20202</v>
      </c>
      <c r="AX1521" t="s">
        <v>20203</v>
      </c>
      <c r="AY1521" t="s">
        <v>20204</v>
      </c>
      <c r="AZ1521" t="s">
        <v>20205</v>
      </c>
      <c r="BA1521" t="s">
        <v>20206</v>
      </c>
      <c r="BB1521" t="s">
        <v>20207</v>
      </c>
      <c r="BC1521" t="s">
        <v>20208</v>
      </c>
      <c r="BD1521" t="s">
        <v>20209</v>
      </c>
      <c r="BE1521" t="s">
        <v>20210</v>
      </c>
      <c r="BF1521" t="s">
        <v>20211</v>
      </c>
      <c r="BG1521" t="s">
        <v>20212</v>
      </c>
      <c r="BH1521" t="s">
        <v>20213</v>
      </c>
    </row>
    <row r="1522" spans="1:60" x14ac:dyDescent="0.25">
      <c r="A1522" t="s">
        <v>20214</v>
      </c>
      <c r="B1522" t="s">
        <v>6956</v>
      </c>
      <c r="C1522" t="s">
        <v>20215</v>
      </c>
      <c r="D1522" t="s">
        <v>6946</v>
      </c>
      <c r="E1522" t="s">
        <v>7266</v>
      </c>
      <c r="U1522" t="s">
        <v>20216</v>
      </c>
      <c r="V1522" t="s">
        <v>20217</v>
      </c>
      <c r="W1522" t="s">
        <v>20218</v>
      </c>
      <c r="X1522" t="s">
        <v>20219</v>
      </c>
      <c r="Y1522" t="s">
        <v>20220</v>
      </c>
      <c r="Z1522" t="s">
        <v>20221</v>
      </c>
      <c r="AA1522" t="s">
        <v>20222</v>
      </c>
      <c r="AB1522" t="s">
        <v>20223</v>
      </c>
      <c r="AC1522" t="s">
        <v>20224</v>
      </c>
      <c r="AD1522" t="s">
        <v>20225</v>
      </c>
      <c r="AE1522" t="s">
        <v>20226</v>
      </c>
      <c r="AF1522" t="s">
        <v>20227</v>
      </c>
      <c r="AG1522" t="s">
        <v>20228</v>
      </c>
      <c r="AH1522" t="s">
        <v>20229</v>
      </c>
      <c r="AI1522" t="s">
        <v>20230</v>
      </c>
      <c r="AJ1522" t="s">
        <v>20231</v>
      </c>
      <c r="AK1522" t="s">
        <v>20232</v>
      </c>
      <c r="AL1522" t="s">
        <v>20233</v>
      </c>
      <c r="AM1522" t="s">
        <v>20234</v>
      </c>
      <c r="AN1522" t="s">
        <v>20235</v>
      </c>
      <c r="AO1522" t="s">
        <v>20236</v>
      </c>
      <c r="AP1522" t="s">
        <v>20237</v>
      </c>
      <c r="AQ1522" t="s">
        <v>20238</v>
      </c>
      <c r="AR1522" t="s">
        <v>20239</v>
      </c>
      <c r="AS1522" t="s">
        <v>20240</v>
      </c>
      <c r="AT1522" t="s">
        <v>20241</v>
      </c>
      <c r="AU1522" t="s">
        <v>20242</v>
      </c>
      <c r="AV1522" t="s">
        <v>20243</v>
      </c>
      <c r="AW1522" t="s">
        <v>20244</v>
      </c>
      <c r="AX1522" t="s">
        <v>20245</v>
      </c>
      <c r="AY1522" t="s">
        <v>20246</v>
      </c>
      <c r="AZ1522" t="s">
        <v>20247</v>
      </c>
      <c r="BA1522" t="s">
        <v>20248</v>
      </c>
      <c r="BB1522" t="s">
        <v>20249</v>
      </c>
      <c r="BC1522" t="s">
        <v>20250</v>
      </c>
      <c r="BD1522" t="s">
        <v>20251</v>
      </c>
      <c r="BE1522" t="s">
        <v>20252</v>
      </c>
      <c r="BF1522" t="s">
        <v>20253</v>
      </c>
      <c r="BG1522" t="s">
        <v>20254</v>
      </c>
      <c r="BH1522" t="s">
        <v>20255</v>
      </c>
    </row>
    <row r="1523" spans="1:60" x14ac:dyDescent="0.25">
      <c r="A1523" t="s">
        <v>20256</v>
      </c>
      <c r="B1523" t="s">
        <v>6958</v>
      </c>
      <c r="C1523" t="s">
        <v>20257</v>
      </c>
      <c r="D1523" t="s">
        <v>6946</v>
      </c>
      <c r="E1523" t="s">
        <v>7266</v>
      </c>
      <c r="U1523" t="s">
        <v>20258</v>
      </c>
      <c r="V1523" t="s">
        <v>20259</v>
      </c>
      <c r="W1523" t="s">
        <v>20260</v>
      </c>
      <c r="X1523" t="s">
        <v>20261</v>
      </c>
      <c r="Y1523" t="s">
        <v>20262</v>
      </c>
      <c r="Z1523" t="s">
        <v>20263</v>
      </c>
      <c r="AA1523" t="s">
        <v>20264</v>
      </c>
      <c r="AB1523" t="s">
        <v>20265</v>
      </c>
      <c r="AC1523" t="s">
        <v>20266</v>
      </c>
      <c r="AD1523" t="s">
        <v>20267</v>
      </c>
      <c r="AE1523" t="s">
        <v>20268</v>
      </c>
      <c r="AF1523" t="s">
        <v>20269</v>
      </c>
      <c r="AG1523" t="s">
        <v>20270</v>
      </c>
      <c r="AH1523" t="s">
        <v>20271</v>
      </c>
      <c r="AI1523" t="s">
        <v>20272</v>
      </c>
      <c r="AJ1523" t="s">
        <v>20273</v>
      </c>
      <c r="AK1523" t="s">
        <v>20274</v>
      </c>
      <c r="AL1523" t="s">
        <v>20275</v>
      </c>
      <c r="AM1523" t="s">
        <v>20276</v>
      </c>
      <c r="AN1523" t="s">
        <v>20277</v>
      </c>
      <c r="AO1523" t="s">
        <v>20278</v>
      </c>
      <c r="AP1523" t="s">
        <v>20279</v>
      </c>
      <c r="AQ1523" t="s">
        <v>20280</v>
      </c>
      <c r="AR1523" t="s">
        <v>20281</v>
      </c>
      <c r="AS1523" t="s">
        <v>20282</v>
      </c>
      <c r="AT1523" t="s">
        <v>20283</v>
      </c>
      <c r="AU1523" t="s">
        <v>20284</v>
      </c>
      <c r="AV1523" t="s">
        <v>20285</v>
      </c>
      <c r="AW1523" t="s">
        <v>20286</v>
      </c>
      <c r="AX1523" t="s">
        <v>20287</v>
      </c>
      <c r="AY1523" t="s">
        <v>20288</v>
      </c>
      <c r="AZ1523" t="s">
        <v>20289</v>
      </c>
      <c r="BA1523" t="s">
        <v>20290</v>
      </c>
      <c r="BB1523" t="s">
        <v>20291</v>
      </c>
      <c r="BC1523" t="s">
        <v>20292</v>
      </c>
      <c r="BD1523" t="s">
        <v>20293</v>
      </c>
      <c r="BE1523" t="s">
        <v>20294</v>
      </c>
      <c r="BF1523" t="s">
        <v>20295</v>
      </c>
      <c r="BG1523" t="s">
        <v>20296</v>
      </c>
      <c r="BH1523" t="s">
        <v>20297</v>
      </c>
    </row>
    <row r="1524" spans="1:60" x14ac:dyDescent="0.25">
      <c r="A1524" t="s">
        <v>20298</v>
      </c>
      <c r="B1524" t="s">
        <v>6960</v>
      </c>
      <c r="C1524" t="s">
        <v>20299</v>
      </c>
      <c r="D1524" t="s">
        <v>6946</v>
      </c>
      <c r="E1524" t="s">
        <v>7266</v>
      </c>
      <c r="U1524" t="s">
        <v>20300</v>
      </c>
      <c r="V1524" t="s">
        <v>20301</v>
      </c>
      <c r="W1524" t="s">
        <v>20302</v>
      </c>
      <c r="X1524" t="s">
        <v>20303</v>
      </c>
      <c r="Y1524" t="s">
        <v>20304</v>
      </c>
      <c r="Z1524" t="s">
        <v>20305</v>
      </c>
      <c r="AA1524" t="s">
        <v>20306</v>
      </c>
      <c r="AB1524" t="s">
        <v>20307</v>
      </c>
      <c r="AC1524" t="s">
        <v>20308</v>
      </c>
      <c r="AD1524" t="s">
        <v>20309</v>
      </c>
      <c r="AE1524" t="s">
        <v>20310</v>
      </c>
      <c r="AF1524" t="s">
        <v>20311</v>
      </c>
      <c r="AG1524" t="s">
        <v>20312</v>
      </c>
      <c r="AH1524" t="s">
        <v>20313</v>
      </c>
      <c r="AI1524" t="s">
        <v>20314</v>
      </c>
      <c r="AJ1524" t="s">
        <v>20315</v>
      </c>
      <c r="AK1524" t="s">
        <v>20316</v>
      </c>
      <c r="AL1524" t="s">
        <v>20317</v>
      </c>
      <c r="AM1524" t="s">
        <v>20318</v>
      </c>
      <c r="AN1524" t="s">
        <v>20319</v>
      </c>
      <c r="AO1524" t="s">
        <v>20320</v>
      </c>
      <c r="AP1524" t="s">
        <v>20321</v>
      </c>
      <c r="AQ1524" t="s">
        <v>20322</v>
      </c>
      <c r="AR1524" t="s">
        <v>20323</v>
      </c>
      <c r="AS1524" t="s">
        <v>20324</v>
      </c>
      <c r="AT1524" t="s">
        <v>20325</v>
      </c>
      <c r="AU1524" t="s">
        <v>20326</v>
      </c>
      <c r="AV1524" t="s">
        <v>20327</v>
      </c>
      <c r="AW1524" t="s">
        <v>20328</v>
      </c>
      <c r="AX1524" t="s">
        <v>20329</v>
      </c>
      <c r="AY1524" t="s">
        <v>20330</v>
      </c>
      <c r="AZ1524" t="s">
        <v>20331</v>
      </c>
      <c r="BA1524" t="s">
        <v>20332</v>
      </c>
      <c r="BB1524" t="s">
        <v>20333</v>
      </c>
      <c r="BC1524" t="s">
        <v>20334</v>
      </c>
      <c r="BD1524" t="s">
        <v>20335</v>
      </c>
      <c r="BE1524" t="s">
        <v>20336</v>
      </c>
      <c r="BF1524" t="s">
        <v>20337</v>
      </c>
      <c r="BG1524" t="s">
        <v>20338</v>
      </c>
      <c r="BH1524" t="s">
        <v>20339</v>
      </c>
    </row>
    <row r="1525" spans="1:60" x14ac:dyDescent="0.25">
      <c r="A1525" t="s">
        <v>20340</v>
      </c>
      <c r="B1525" t="s">
        <v>6962</v>
      </c>
      <c r="C1525" t="s">
        <v>20341</v>
      </c>
      <c r="D1525" t="s">
        <v>6946</v>
      </c>
      <c r="E1525" t="s">
        <v>7266</v>
      </c>
      <c r="U1525" t="s">
        <v>20342</v>
      </c>
      <c r="V1525" t="s">
        <v>20343</v>
      </c>
      <c r="W1525" t="s">
        <v>20344</v>
      </c>
      <c r="X1525" t="s">
        <v>20345</v>
      </c>
      <c r="Y1525" t="s">
        <v>20346</v>
      </c>
      <c r="Z1525" t="s">
        <v>20347</v>
      </c>
      <c r="AA1525" t="s">
        <v>20348</v>
      </c>
      <c r="AB1525" t="s">
        <v>20349</v>
      </c>
      <c r="AC1525" t="s">
        <v>20350</v>
      </c>
      <c r="AD1525" t="s">
        <v>20351</v>
      </c>
      <c r="AE1525" t="s">
        <v>20352</v>
      </c>
      <c r="AF1525" t="s">
        <v>20353</v>
      </c>
      <c r="AG1525" t="s">
        <v>20354</v>
      </c>
      <c r="AH1525" t="s">
        <v>20355</v>
      </c>
      <c r="AI1525" t="s">
        <v>20356</v>
      </c>
      <c r="AJ1525" t="s">
        <v>20357</v>
      </c>
      <c r="AK1525" t="s">
        <v>20358</v>
      </c>
      <c r="AL1525" t="s">
        <v>20359</v>
      </c>
      <c r="AM1525" t="s">
        <v>20360</v>
      </c>
      <c r="AN1525" t="s">
        <v>20361</v>
      </c>
      <c r="AO1525" t="s">
        <v>20362</v>
      </c>
      <c r="AP1525" t="s">
        <v>20363</v>
      </c>
      <c r="AQ1525" t="s">
        <v>20364</v>
      </c>
      <c r="AR1525" t="s">
        <v>20365</v>
      </c>
      <c r="AS1525" t="s">
        <v>20366</v>
      </c>
      <c r="AT1525" t="s">
        <v>20367</v>
      </c>
      <c r="AU1525" t="s">
        <v>20368</v>
      </c>
      <c r="AV1525" t="s">
        <v>20369</v>
      </c>
      <c r="AW1525" t="s">
        <v>20370</v>
      </c>
      <c r="AX1525" t="s">
        <v>20371</v>
      </c>
      <c r="AY1525" t="s">
        <v>20372</v>
      </c>
      <c r="AZ1525" t="s">
        <v>20373</v>
      </c>
      <c r="BA1525" t="s">
        <v>20374</v>
      </c>
      <c r="BB1525" t="s">
        <v>20375</v>
      </c>
      <c r="BC1525" t="s">
        <v>20376</v>
      </c>
      <c r="BD1525" t="s">
        <v>20377</v>
      </c>
      <c r="BE1525" t="s">
        <v>20378</v>
      </c>
      <c r="BF1525" t="s">
        <v>20379</v>
      </c>
      <c r="BG1525" t="s">
        <v>20380</v>
      </c>
      <c r="BH1525" t="s">
        <v>20381</v>
      </c>
    </row>
    <row r="1526" spans="1:60" x14ac:dyDescent="0.25">
      <c r="A1526" t="s">
        <v>20382</v>
      </c>
      <c r="B1526" t="s">
        <v>6964</v>
      </c>
      <c r="C1526" t="s">
        <v>20383</v>
      </c>
      <c r="D1526" t="s">
        <v>6946</v>
      </c>
      <c r="E1526" t="s">
        <v>7266</v>
      </c>
      <c r="F1526" t="s">
        <v>20384</v>
      </c>
    </row>
    <row r="1527" spans="1:60" x14ac:dyDescent="0.25">
      <c r="A1527" t="s">
        <v>20385</v>
      </c>
      <c r="B1527" t="s">
        <v>6966</v>
      </c>
      <c r="C1527" t="s">
        <v>20386</v>
      </c>
      <c r="D1527" t="s">
        <v>6946</v>
      </c>
      <c r="E1527" t="s">
        <v>7266</v>
      </c>
      <c r="F1527" t="s">
        <v>20387</v>
      </c>
    </row>
    <row r="1528" spans="1:60" x14ac:dyDescent="0.25">
      <c r="A1528" t="s">
        <v>20388</v>
      </c>
      <c r="B1528" t="s">
        <v>6968</v>
      </c>
      <c r="C1528" t="s">
        <v>20389</v>
      </c>
      <c r="D1528" t="s">
        <v>6946</v>
      </c>
      <c r="E1528" t="s">
        <v>7266</v>
      </c>
      <c r="F1528" t="s">
        <v>20390</v>
      </c>
    </row>
    <row r="1529" spans="1:60" x14ac:dyDescent="0.25">
      <c r="A1529" t="s">
        <v>20391</v>
      </c>
      <c r="B1529" t="s">
        <v>6970</v>
      </c>
      <c r="C1529" t="s">
        <v>20392</v>
      </c>
      <c r="D1529" t="s">
        <v>6946</v>
      </c>
      <c r="E1529" t="s">
        <v>7266</v>
      </c>
      <c r="F1529" t="s">
        <v>20393</v>
      </c>
    </row>
    <row r="1530" spans="1:60" x14ac:dyDescent="0.25">
      <c r="A1530" t="s">
        <v>20394</v>
      </c>
      <c r="B1530" t="s">
        <v>6972</v>
      </c>
      <c r="C1530" t="s">
        <v>20395</v>
      </c>
      <c r="D1530" t="s">
        <v>6946</v>
      </c>
      <c r="E1530" t="s">
        <v>7266</v>
      </c>
      <c r="F1530" t="s">
        <v>20396</v>
      </c>
    </row>
    <row r="1531" spans="1:60" x14ac:dyDescent="0.25">
      <c r="A1531" t="s">
        <v>20397</v>
      </c>
      <c r="B1531" t="s">
        <v>6974</v>
      </c>
      <c r="C1531" t="s">
        <v>20398</v>
      </c>
      <c r="D1531" t="s">
        <v>6946</v>
      </c>
      <c r="E1531" t="s">
        <v>7266</v>
      </c>
      <c r="F1531" t="s">
        <v>20399</v>
      </c>
    </row>
    <row r="1532" spans="1:60" x14ac:dyDescent="0.25">
      <c r="A1532" t="s">
        <v>20400</v>
      </c>
      <c r="B1532" t="s">
        <v>6976</v>
      </c>
      <c r="C1532" t="s">
        <v>20401</v>
      </c>
      <c r="D1532" t="s">
        <v>6946</v>
      </c>
      <c r="E1532" t="s">
        <v>7266</v>
      </c>
      <c r="F1532" t="s">
        <v>20402</v>
      </c>
    </row>
    <row r="1533" spans="1:60" x14ac:dyDescent="0.25">
      <c r="A1533" t="s">
        <v>20403</v>
      </c>
      <c r="B1533" t="s">
        <v>6978</v>
      </c>
      <c r="C1533" t="s">
        <v>20404</v>
      </c>
      <c r="D1533" t="s">
        <v>6946</v>
      </c>
      <c r="E1533" t="s">
        <v>7266</v>
      </c>
      <c r="F1533" t="s">
        <v>20405</v>
      </c>
    </row>
    <row r="1534" spans="1:60" x14ac:dyDescent="0.25">
      <c r="A1534" t="s">
        <v>20406</v>
      </c>
      <c r="B1534" t="s">
        <v>6980</v>
      </c>
      <c r="C1534" t="s">
        <v>20407</v>
      </c>
      <c r="D1534" t="s">
        <v>6946</v>
      </c>
      <c r="E1534" t="s">
        <v>7266</v>
      </c>
      <c r="F1534" t="s">
        <v>20408</v>
      </c>
    </row>
    <row r="1535" spans="1:60" x14ac:dyDescent="0.25">
      <c r="A1535" t="s">
        <v>20409</v>
      </c>
      <c r="B1535" t="s">
        <v>6982</v>
      </c>
      <c r="C1535" t="s">
        <v>20410</v>
      </c>
      <c r="D1535" t="s">
        <v>6946</v>
      </c>
      <c r="E1535" t="s">
        <v>7266</v>
      </c>
      <c r="F1535" t="s">
        <v>20411</v>
      </c>
    </row>
    <row r="1536" spans="1:60" x14ac:dyDescent="0.25">
      <c r="A1536" t="s">
        <v>20412</v>
      </c>
      <c r="B1536" t="s">
        <v>6984</v>
      </c>
      <c r="C1536" t="s">
        <v>20413</v>
      </c>
      <c r="D1536" t="s">
        <v>6986</v>
      </c>
      <c r="E1536" t="s">
        <v>7266</v>
      </c>
      <c r="F1536" t="s">
        <v>20414</v>
      </c>
    </row>
    <row r="1537" spans="1:60" x14ac:dyDescent="0.25">
      <c r="A1537" t="s">
        <v>20415</v>
      </c>
      <c r="B1537" t="s">
        <v>6988</v>
      </c>
      <c r="C1537" t="s">
        <v>20416</v>
      </c>
      <c r="D1537" t="s">
        <v>6986</v>
      </c>
      <c r="E1537" t="s">
        <v>7266</v>
      </c>
      <c r="U1537" t="s">
        <v>20417</v>
      </c>
      <c r="V1537" t="s">
        <v>20418</v>
      </c>
      <c r="W1537" t="s">
        <v>20419</v>
      </c>
      <c r="X1537" t="s">
        <v>20420</v>
      </c>
      <c r="Y1537" t="s">
        <v>20421</v>
      </c>
      <c r="Z1537" t="s">
        <v>20422</v>
      </c>
      <c r="AA1537" t="s">
        <v>20423</v>
      </c>
      <c r="AB1537" t="s">
        <v>20424</v>
      </c>
      <c r="AC1537" t="s">
        <v>20425</v>
      </c>
      <c r="AD1537" t="s">
        <v>20426</v>
      </c>
      <c r="AE1537" t="s">
        <v>20427</v>
      </c>
      <c r="AF1537" t="s">
        <v>20428</v>
      </c>
      <c r="AG1537" t="s">
        <v>20429</v>
      </c>
      <c r="AH1537" t="s">
        <v>20430</v>
      </c>
      <c r="AI1537" t="s">
        <v>20431</v>
      </c>
      <c r="AJ1537" t="s">
        <v>20432</v>
      </c>
      <c r="AK1537" t="s">
        <v>20433</v>
      </c>
      <c r="AL1537" t="s">
        <v>20434</v>
      </c>
      <c r="AM1537" t="s">
        <v>20435</v>
      </c>
      <c r="AN1537" t="s">
        <v>20436</v>
      </c>
      <c r="AO1537" t="s">
        <v>20437</v>
      </c>
      <c r="AP1537" t="s">
        <v>20438</v>
      </c>
      <c r="AQ1537" t="s">
        <v>20439</v>
      </c>
      <c r="AR1537" t="s">
        <v>20440</v>
      </c>
      <c r="AS1537" t="s">
        <v>20441</v>
      </c>
      <c r="AT1537" t="s">
        <v>20442</v>
      </c>
      <c r="AU1537" t="s">
        <v>20443</v>
      </c>
      <c r="AV1537" t="s">
        <v>20444</v>
      </c>
      <c r="AW1537" t="s">
        <v>20445</v>
      </c>
      <c r="AX1537" t="s">
        <v>20446</v>
      </c>
      <c r="AY1537" t="s">
        <v>20447</v>
      </c>
      <c r="AZ1537" t="s">
        <v>20448</v>
      </c>
      <c r="BA1537" t="s">
        <v>20449</v>
      </c>
      <c r="BB1537" t="s">
        <v>20450</v>
      </c>
      <c r="BC1537" t="s">
        <v>20451</v>
      </c>
      <c r="BD1537" t="s">
        <v>20452</v>
      </c>
      <c r="BE1537" t="s">
        <v>20453</v>
      </c>
      <c r="BF1537" t="s">
        <v>20454</v>
      </c>
      <c r="BG1537" t="s">
        <v>20455</v>
      </c>
      <c r="BH1537" t="s">
        <v>20456</v>
      </c>
    </row>
    <row r="1538" spans="1:60" x14ac:dyDescent="0.25">
      <c r="A1538" t="s">
        <v>20457</v>
      </c>
      <c r="B1538" t="s">
        <v>6990</v>
      </c>
      <c r="C1538" t="s">
        <v>20458</v>
      </c>
      <c r="D1538" t="s">
        <v>6986</v>
      </c>
      <c r="E1538" t="s">
        <v>7266</v>
      </c>
      <c r="U1538" t="s">
        <v>20459</v>
      </c>
      <c r="V1538" t="s">
        <v>20460</v>
      </c>
      <c r="W1538" t="s">
        <v>20461</v>
      </c>
      <c r="X1538" t="s">
        <v>20462</v>
      </c>
      <c r="Y1538" t="s">
        <v>20463</v>
      </c>
      <c r="Z1538" t="s">
        <v>20464</v>
      </c>
      <c r="AA1538" t="s">
        <v>20465</v>
      </c>
      <c r="AB1538" t="s">
        <v>20466</v>
      </c>
      <c r="AC1538" t="s">
        <v>20467</v>
      </c>
      <c r="AD1538" t="s">
        <v>20468</v>
      </c>
      <c r="AE1538" t="s">
        <v>20469</v>
      </c>
      <c r="AF1538" t="s">
        <v>20470</v>
      </c>
      <c r="AG1538" t="s">
        <v>20471</v>
      </c>
      <c r="AH1538" t="s">
        <v>20472</v>
      </c>
      <c r="AI1538" t="s">
        <v>20473</v>
      </c>
      <c r="AJ1538" t="s">
        <v>20474</v>
      </c>
      <c r="AK1538" t="s">
        <v>20475</v>
      </c>
      <c r="AL1538" t="s">
        <v>20476</v>
      </c>
      <c r="AM1538" t="s">
        <v>20477</v>
      </c>
      <c r="AN1538" t="s">
        <v>20478</v>
      </c>
      <c r="AO1538" t="s">
        <v>20479</v>
      </c>
      <c r="AP1538" t="s">
        <v>20480</v>
      </c>
      <c r="AQ1538" t="s">
        <v>20481</v>
      </c>
      <c r="AR1538" t="s">
        <v>20482</v>
      </c>
      <c r="AS1538" t="s">
        <v>20483</v>
      </c>
      <c r="AT1538" t="s">
        <v>20484</v>
      </c>
      <c r="AU1538" t="s">
        <v>20485</v>
      </c>
      <c r="AV1538" t="s">
        <v>20486</v>
      </c>
      <c r="AW1538" t="s">
        <v>20487</v>
      </c>
      <c r="AX1538" t="s">
        <v>20488</v>
      </c>
      <c r="AY1538" t="s">
        <v>20489</v>
      </c>
      <c r="AZ1538" t="s">
        <v>20490</v>
      </c>
      <c r="BA1538" t="s">
        <v>20491</v>
      </c>
      <c r="BB1538" t="s">
        <v>20492</v>
      </c>
      <c r="BC1538" t="s">
        <v>20493</v>
      </c>
      <c r="BD1538" t="s">
        <v>20494</v>
      </c>
      <c r="BE1538" t="s">
        <v>20495</v>
      </c>
      <c r="BF1538" t="s">
        <v>20496</v>
      </c>
      <c r="BG1538" t="s">
        <v>20497</v>
      </c>
      <c r="BH1538" t="s">
        <v>20498</v>
      </c>
    </row>
    <row r="1539" spans="1:60" x14ac:dyDescent="0.25">
      <c r="A1539" t="s">
        <v>20499</v>
      </c>
      <c r="B1539" t="s">
        <v>6992</v>
      </c>
      <c r="C1539" t="s">
        <v>20500</v>
      </c>
      <c r="D1539" t="s">
        <v>6986</v>
      </c>
      <c r="E1539" t="s">
        <v>7266</v>
      </c>
      <c r="U1539" t="s">
        <v>20501</v>
      </c>
      <c r="V1539" t="s">
        <v>20502</v>
      </c>
      <c r="W1539" t="s">
        <v>20503</v>
      </c>
      <c r="X1539" t="s">
        <v>20504</v>
      </c>
      <c r="Y1539" t="s">
        <v>20505</v>
      </c>
      <c r="Z1539" t="s">
        <v>20506</v>
      </c>
      <c r="AA1539" t="s">
        <v>20507</v>
      </c>
      <c r="AB1539" t="s">
        <v>20508</v>
      </c>
      <c r="AC1539" t="s">
        <v>20509</v>
      </c>
      <c r="AD1539" t="s">
        <v>20510</v>
      </c>
      <c r="AE1539" t="s">
        <v>20511</v>
      </c>
      <c r="AF1539" t="s">
        <v>20512</v>
      </c>
      <c r="AG1539" t="s">
        <v>20513</v>
      </c>
      <c r="AH1539" t="s">
        <v>20514</v>
      </c>
      <c r="AI1539" t="s">
        <v>20515</v>
      </c>
      <c r="AJ1539" t="s">
        <v>20516</v>
      </c>
      <c r="AK1539" t="s">
        <v>20517</v>
      </c>
      <c r="AL1539" t="s">
        <v>20518</v>
      </c>
      <c r="AM1539" t="s">
        <v>20519</v>
      </c>
      <c r="AN1539" t="s">
        <v>20520</v>
      </c>
      <c r="AO1539" t="s">
        <v>20521</v>
      </c>
      <c r="AP1539" t="s">
        <v>20522</v>
      </c>
      <c r="AQ1539" t="s">
        <v>20523</v>
      </c>
      <c r="AR1539" t="s">
        <v>20524</v>
      </c>
      <c r="AS1539" t="s">
        <v>20525</v>
      </c>
      <c r="AT1539" t="s">
        <v>20526</v>
      </c>
      <c r="AU1539" t="s">
        <v>20527</v>
      </c>
      <c r="AV1539" t="s">
        <v>20528</v>
      </c>
      <c r="AW1539" t="s">
        <v>20529</v>
      </c>
      <c r="AX1539" t="s">
        <v>20530</v>
      </c>
      <c r="AY1539" t="s">
        <v>20531</v>
      </c>
      <c r="AZ1539" t="s">
        <v>20532</v>
      </c>
      <c r="BA1539" t="s">
        <v>20533</v>
      </c>
      <c r="BB1539" t="s">
        <v>20534</v>
      </c>
      <c r="BC1539" t="s">
        <v>20535</v>
      </c>
      <c r="BD1539" t="s">
        <v>20536</v>
      </c>
      <c r="BE1539" t="s">
        <v>20537</v>
      </c>
      <c r="BF1539" t="s">
        <v>20538</v>
      </c>
      <c r="BG1539" t="s">
        <v>20539</v>
      </c>
      <c r="BH1539" t="s">
        <v>20540</v>
      </c>
    </row>
    <row r="1540" spans="1:60" x14ac:dyDescent="0.25">
      <c r="A1540" t="s">
        <v>20541</v>
      </c>
      <c r="B1540" t="s">
        <v>6994</v>
      </c>
      <c r="C1540" t="s">
        <v>20542</v>
      </c>
      <c r="D1540" t="s">
        <v>6986</v>
      </c>
      <c r="E1540" t="s">
        <v>7266</v>
      </c>
      <c r="U1540" t="s">
        <v>20543</v>
      </c>
      <c r="V1540" t="s">
        <v>20544</v>
      </c>
      <c r="W1540" t="s">
        <v>20545</v>
      </c>
      <c r="X1540" t="s">
        <v>20546</v>
      </c>
      <c r="Y1540" t="s">
        <v>20547</v>
      </c>
      <c r="Z1540" t="s">
        <v>20548</v>
      </c>
      <c r="AA1540" t="s">
        <v>20549</v>
      </c>
      <c r="AB1540" t="s">
        <v>20550</v>
      </c>
      <c r="AC1540" t="s">
        <v>20551</v>
      </c>
      <c r="AD1540" t="s">
        <v>20552</v>
      </c>
      <c r="AE1540" t="s">
        <v>20553</v>
      </c>
      <c r="AF1540" t="s">
        <v>20554</v>
      </c>
      <c r="AG1540" t="s">
        <v>20555</v>
      </c>
      <c r="AH1540" t="s">
        <v>20556</v>
      </c>
      <c r="AI1540" t="s">
        <v>20557</v>
      </c>
      <c r="AJ1540" t="s">
        <v>20558</v>
      </c>
      <c r="AK1540" t="s">
        <v>20559</v>
      </c>
      <c r="AL1540" t="s">
        <v>20560</v>
      </c>
      <c r="AM1540" t="s">
        <v>20561</v>
      </c>
      <c r="AN1540" t="s">
        <v>20562</v>
      </c>
      <c r="AO1540" t="s">
        <v>20563</v>
      </c>
      <c r="AP1540" t="s">
        <v>20564</v>
      </c>
      <c r="AQ1540" t="s">
        <v>20565</v>
      </c>
      <c r="AR1540" t="s">
        <v>20566</v>
      </c>
      <c r="AS1540" t="s">
        <v>20567</v>
      </c>
      <c r="AT1540" t="s">
        <v>20568</v>
      </c>
      <c r="AU1540" t="s">
        <v>20569</v>
      </c>
      <c r="AV1540" t="s">
        <v>20570</v>
      </c>
      <c r="AW1540" t="s">
        <v>20571</v>
      </c>
      <c r="AX1540" t="s">
        <v>20572</v>
      </c>
      <c r="AY1540" t="s">
        <v>20573</v>
      </c>
      <c r="AZ1540" t="s">
        <v>20574</v>
      </c>
      <c r="BA1540" t="s">
        <v>20575</v>
      </c>
      <c r="BB1540" t="s">
        <v>20576</v>
      </c>
      <c r="BC1540" t="s">
        <v>20577</v>
      </c>
      <c r="BD1540" t="s">
        <v>20578</v>
      </c>
      <c r="BE1540" t="s">
        <v>20579</v>
      </c>
      <c r="BF1540" t="s">
        <v>20580</v>
      </c>
      <c r="BG1540" t="s">
        <v>20581</v>
      </c>
      <c r="BH1540" t="s">
        <v>20582</v>
      </c>
    </row>
    <row r="1541" spans="1:60" x14ac:dyDescent="0.25">
      <c r="A1541" t="s">
        <v>20583</v>
      </c>
      <c r="B1541" t="s">
        <v>6996</v>
      </c>
      <c r="C1541" t="s">
        <v>20584</v>
      </c>
      <c r="D1541" t="s">
        <v>6986</v>
      </c>
      <c r="E1541" t="s">
        <v>7266</v>
      </c>
      <c r="U1541" t="s">
        <v>20585</v>
      </c>
      <c r="V1541" t="s">
        <v>20586</v>
      </c>
      <c r="W1541" t="s">
        <v>20587</v>
      </c>
      <c r="X1541" t="s">
        <v>20588</v>
      </c>
      <c r="Y1541" t="s">
        <v>20589</v>
      </c>
      <c r="Z1541" t="s">
        <v>20590</v>
      </c>
      <c r="AA1541" t="s">
        <v>20591</v>
      </c>
      <c r="AB1541" t="s">
        <v>20592</v>
      </c>
      <c r="AC1541" t="s">
        <v>20593</v>
      </c>
      <c r="AD1541" t="s">
        <v>20594</v>
      </c>
      <c r="AE1541" t="s">
        <v>20595</v>
      </c>
      <c r="AF1541" t="s">
        <v>20596</v>
      </c>
      <c r="AG1541" t="s">
        <v>20597</v>
      </c>
      <c r="AH1541" t="s">
        <v>20598</v>
      </c>
      <c r="AI1541" t="s">
        <v>20599</v>
      </c>
      <c r="AJ1541" t="s">
        <v>20600</v>
      </c>
      <c r="AK1541" t="s">
        <v>20601</v>
      </c>
      <c r="AL1541" t="s">
        <v>20602</v>
      </c>
      <c r="AM1541" t="s">
        <v>20603</v>
      </c>
      <c r="AN1541" t="s">
        <v>20604</v>
      </c>
      <c r="AO1541" t="s">
        <v>20605</v>
      </c>
      <c r="AP1541" t="s">
        <v>20606</v>
      </c>
      <c r="AQ1541" t="s">
        <v>20607</v>
      </c>
      <c r="AR1541" t="s">
        <v>20608</v>
      </c>
      <c r="AS1541" t="s">
        <v>20609</v>
      </c>
      <c r="AT1541" t="s">
        <v>20610</v>
      </c>
      <c r="AU1541" t="s">
        <v>20611</v>
      </c>
      <c r="AV1541" t="s">
        <v>20612</v>
      </c>
      <c r="AW1541" t="s">
        <v>20613</v>
      </c>
      <c r="AX1541" t="s">
        <v>20614</v>
      </c>
      <c r="AY1541" t="s">
        <v>20615</v>
      </c>
      <c r="AZ1541" t="s">
        <v>20616</v>
      </c>
      <c r="BA1541" t="s">
        <v>20617</v>
      </c>
      <c r="BB1541" t="s">
        <v>20618</v>
      </c>
      <c r="BC1541" t="s">
        <v>20619</v>
      </c>
      <c r="BD1541" t="s">
        <v>20620</v>
      </c>
      <c r="BE1541" t="s">
        <v>20621</v>
      </c>
      <c r="BF1541" t="s">
        <v>20622</v>
      </c>
      <c r="BG1541" t="s">
        <v>20623</v>
      </c>
      <c r="BH1541" t="s">
        <v>20624</v>
      </c>
    </row>
    <row r="1542" spans="1:60" x14ac:dyDescent="0.25">
      <c r="A1542" t="s">
        <v>20625</v>
      </c>
      <c r="B1542" t="s">
        <v>6998</v>
      </c>
      <c r="C1542" t="s">
        <v>20626</v>
      </c>
      <c r="D1542" t="s">
        <v>6986</v>
      </c>
      <c r="E1542" t="s">
        <v>7266</v>
      </c>
      <c r="U1542" t="s">
        <v>20627</v>
      </c>
      <c r="V1542" t="s">
        <v>20628</v>
      </c>
      <c r="W1542" t="s">
        <v>20629</v>
      </c>
      <c r="X1542" t="s">
        <v>20630</v>
      </c>
      <c r="Y1542" t="s">
        <v>20631</v>
      </c>
      <c r="Z1542" t="s">
        <v>20632</v>
      </c>
      <c r="AA1542" t="s">
        <v>20633</v>
      </c>
      <c r="AB1542" t="s">
        <v>20634</v>
      </c>
      <c r="AC1542" t="s">
        <v>20635</v>
      </c>
      <c r="AD1542" t="s">
        <v>20636</v>
      </c>
      <c r="AE1542" t="s">
        <v>20637</v>
      </c>
      <c r="AF1542" t="s">
        <v>20638</v>
      </c>
      <c r="AG1542" t="s">
        <v>20639</v>
      </c>
      <c r="AH1542" t="s">
        <v>20640</v>
      </c>
      <c r="AI1542" t="s">
        <v>20641</v>
      </c>
      <c r="AJ1542" t="s">
        <v>20642</v>
      </c>
      <c r="AK1542" t="s">
        <v>20643</v>
      </c>
      <c r="AL1542" t="s">
        <v>20644</v>
      </c>
      <c r="AM1542" t="s">
        <v>20645</v>
      </c>
      <c r="AN1542" t="s">
        <v>20646</v>
      </c>
      <c r="AO1542" t="s">
        <v>20647</v>
      </c>
      <c r="AP1542" t="s">
        <v>20648</v>
      </c>
      <c r="AQ1542" t="s">
        <v>20649</v>
      </c>
      <c r="AR1542" t="s">
        <v>20650</v>
      </c>
      <c r="AS1542" t="s">
        <v>20651</v>
      </c>
      <c r="AT1542" t="s">
        <v>20652</v>
      </c>
      <c r="AU1542" t="s">
        <v>20653</v>
      </c>
      <c r="AV1542" t="s">
        <v>20654</v>
      </c>
      <c r="AW1542" t="s">
        <v>20655</v>
      </c>
      <c r="AX1542" t="s">
        <v>20656</v>
      </c>
      <c r="AY1542" t="s">
        <v>20657</v>
      </c>
      <c r="AZ1542" t="s">
        <v>20658</v>
      </c>
      <c r="BA1542" t="s">
        <v>20659</v>
      </c>
      <c r="BB1542" t="s">
        <v>20660</v>
      </c>
      <c r="BC1542" t="s">
        <v>20661</v>
      </c>
      <c r="BD1542" t="s">
        <v>20662</v>
      </c>
      <c r="BE1542" t="s">
        <v>20663</v>
      </c>
      <c r="BF1542" t="s">
        <v>20664</v>
      </c>
      <c r="BG1542" t="s">
        <v>20665</v>
      </c>
      <c r="BH1542" t="s">
        <v>20666</v>
      </c>
    </row>
    <row r="1543" spans="1:60" x14ac:dyDescent="0.25">
      <c r="A1543" t="s">
        <v>20667</v>
      </c>
      <c r="B1543" t="s">
        <v>7000</v>
      </c>
      <c r="C1543" t="s">
        <v>20668</v>
      </c>
      <c r="D1543" t="s">
        <v>6986</v>
      </c>
      <c r="E1543" t="s">
        <v>7266</v>
      </c>
      <c r="U1543" t="s">
        <v>20669</v>
      </c>
      <c r="V1543" t="s">
        <v>20670</v>
      </c>
      <c r="W1543" t="s">
        <v>20671</v>
      </c>
      <c r="X1543" t="s">
        <v>20672</v>
      </c>
      <c r="Y1543" t="s">
        <v>20673</v>
      </c>
      <c r="Z1543" t="s">
        <v>20674</v>
      </c>
      <c r="AA1543" t="s">
        <v>20675</v>
      </c>
      <c r="AB1543" t="s">
        <v>20676</v>
      </c>
      <c r="AC1543" t="s">
        <v>20677</v>
      </c>
      <c r="AD1543" t="s">
        <v>20678</v>
      </c>
      <c r="AE1543" t="s">
        <v>20679</v>
      </c>
      <c r="AF1543" t="s">
        <v>20680</v>
      </c>
      <c r="AG1543" t="s">
        <v>20681</v>
      </c>
      <c r="AH1543" t="s">
        <v>20682</v>
      </c>
      <c r="AI1543" t="s">
        <v>20683</v>
      </c>
      <c r="AJ1543" t="s">
        <v>20684</v>
      </c>
      <c r="AK1543" t="s">
        <v>20685</v>
      </c>
      <c r="AL1543" t="s">
        <v>20686</v>
      </c>
      <c r="AM1543" t="s">
        <v>20687</v>
      </c>
      <c r="AN1543" t="s">
        <v>20688</v>
      </c>
      <c r="AO1543" t="s">
        <v>20689</v>
      </c>
      <c r="AP1543" t="s">
        <v>20690</v>
      </c>
      <c r="AQ1543" t="s">
        <v>20691</v>
      </c>
      <c r="AR1543" t="s">
        <v>20692</v>
      </c>
      <c r="AS1543" t="s">
        <v>20693</v>
      </c>
      <c r="AT1543" t="s">
        <v>20694</v>
      </c>
      <c r="AU1543" t="s">
        <v>20695</v>
      </c>
      <c r="AV1543" t="s">
        <v>20696</v>
      </c>
      <c r="AW1543" t="s">
        <v>20697</v>
      </c>
      <c r="AX1543" t="s">
        <v>20698</v>
      </c>
      <c r="AY1543" t="s">
        <v>20699</v>
      </c>
      <c r="AZ1543" t="s">
        <v>20700</v>
      </c>
      <c r="BA1543" t="s">
        <v>20701</v>
      </c>
      <c r="BB1543" t="s">
        <v>20702</v>
      </c>
      <c r="BC1543" t="s">
        <v>20703</v>
      </c>
      <c r="BD1543" t="s">
        <v>20704</v>
      </c>
      <c r="BE1543" t="s">
        <v>20705</v>
      </c>
      <c r="BF1543" t="s">
        <v>20706</v>
      </c>
      <c r="BG1543" t="s">
        <v>20707</v>
      </c>
      <c r="BH1543" t="s">
        <v>20708</v>
      </c>
    </row>
    <row r="1544" spans="1:60" x14ac:dyDescent="0.25">
      <c r="A1544" t="s">
        <v>20709</v>
      </c>
      <c r="B1544" t="s">
        <v>7002</v>
      </c>
      <c r="C1544" t="s">
        <v>20710</v>
      </c>
      <c r="D1544" t="s">
        <v>6986</v>
      </c>
      <c r="E1544" t="s">
        <v>7266</v>
      </c>
      <c r="U1544" t="s">
        <v>20711</v>
      </c>
      <c r="V1544" t="s">
        <v>20712</v>
      </c>
      <c r="W1544" t="s">
        <v>20713</v>
      </c>
      <c r="X1544" t="s">
        <v>20714</v>
      </c>
      <c r="Y1544" t="s">
        <v>20715</v>
      </c>
      <c r="Z1544" t="s">
        <v>20716</v>
      </c>
      <c r="AA1544" t="s">
        <v>20717</v>
      </c>
      <c r="AB1544" t="s">
        <v>20718</v>
      </c>
      <c r="AC1544" t="s">
        <v>20719</v>
      </c>
      <c r="AD1544" t="s">
        <v>20720</v>
      </c>
      <c r="AE1544" t="s">
        <v>20721</v>
      </c>
      <c r="AF1544" t="s">
        <v>20722</v>
      </c>
      <c r="AG1544" t="s">
        <v>20723</v>
      </c>
      <c r="AH1544" t="s">
        <v>20724</v>
      </c>
      <c r="AI1544" t="s">
        <v>20725</v>
      </c>
      <c r="AJ1544" t="s">
        <v>20726</v>
      </c>
      <c r="AK1544" t="s">
        <v>20727</v>
      </c>
      <c r="AL1544" t="s">
        <v>20728</v>
      </c>
      <c r="AM1544" t="s">
        <v>20729</v>
      </c>
      <c r="AN1544" t="s">
        <v>20730</v>
      </c>
      <c r="AO1544" t="s">
        <v>20731</v>
      </c>
      <c r="AP1544" t="s">
        <v>20732</v>
      </c>
      <c r="AQ1544" t="s">
        <v>20733</v>
      </c>
      <c r="AR1544" t="s">
        <v>20734</v>
      </c>
      <c r="AS1544" t="s">
        <v>20735</v>
      </c>
      <c r="AT1544" t="s">
        <v>20736</v>
      </c>
      <c r="AU1544" t="s">
        <v>20737</v>
      </c>
      <c r="AV1544" t="s">
        <v>20738</v>
      </c>
      <c r="AW1544" t="s">
        <v>20739</v>
      </c>
      <c r="AX1544" t="s">
        <v>20740</v>
      </c>
      <c r="AY1544" t="s">
        <v>20741</v>
      </c>
      <c r="AZ1544" t="s">
        <v>20742</v>
      </c>
      <c r="BA1544" t="s">
        <v>20743</v>
      </c>
      <c r="BB1544" t="s">
        <v>20744</v>
      </c>
      <c r="BC1544" t="s">
        <v>20745</v>
      </c>
      <c r="BD1544" t="s">
        <v>20746</v>
      </c>
      <c r="BE1544" t="s">
        <v>20747</v>
      </c>
      <c r="BF1544" t="s">
        <v>20748</v>
      </c>
      <c r="BG1544" t="s">
        <v>20749</v>
      </c>
      <c r="BH1544" t="s">
        <v>20750</v>
      </c>
    </row>
    <row r="1545" spans="1:60" x14ac:dyDescent="0.25">
      <c r="A1545" t="s">
        <v>20751</v>
      </c>
      <c r="B1545" t="s">
        <v>7004</v>
      </c>
      <c r="C1545" t="s">
        <v>20752</v>
      </c>
      <c r="D1545" t="s">
        <v>6986</v>
      </c>
      <c r="E1545" t="s">
        <v>7266</v>
      </c>
      <c r="F1545" t="s">
        <v>20753</v>
      </c>
    </row>
    <row r="1546" spans="1:60" x14ac:dyDescent="0.25">
      <c r="A1546" t="s">
        <v>20754</v>
      </c>
      <c r="B1546" t="s">
        <v>7006</v>
      </c>
      <c r="C1546" t="s">
        <v>20755</v>
      </c>
      <c r="D1546" t="s">
        <v>6986</v>
      </c>
      <c r="E1546" t="s">
        <v>7266</v>
      </c>
      <c r="F1546" t="s">
        <v>20756</v>
      </c>
    </row>
    <row r="1547" spans="1:60" x14ac:dyDescent="0.25">
      <c r="A1547" t="s">
        <v>20757</v>
      </c>
      <c r="B1547" t="s">
        <v>7008</v>
      </c>
      <c r="C1547" t="s">
        <v>20758</v>
      </c>
      <c r="D1547" t="s">
        <v>6986</v>
      </c>
      <c r="E1547" t="s">
        <v>7266</v>
      </c>
      <c r="F1547" t="s">
        <v>20759</v>
      </c>
    </row>
    <row r="1548" spans="1:60" x14ac:dyDescent="0.25">
      <c r="A1548" t="s">
        <v>20760</v>
      </c>
      <c r="B1548" t="s">
        <v>7010</v>
      </c>
      <c r="C1548" t="s">
        <v>20761</v>
      </c>
      <c r="D1548" t="s">
        <v>6986</v>
      </c>
      <c r="E1548" t="s">
        <v>7266</v>
      </c>
      <c r="F1548" t="s">
        <v>20762</v>
      </c>
    </row>
    <row r="1549" spans="1:60" x14ac:dyDescent="0.25">
      <c r="A1549" t="s">
        <v>20763</v>
      </c>
      <c r="B1549" t="s">
        <v>7012</v>
      </c>
      <c r="C1549" t="s">
        <v>20764</v>
      </c>
      <c r="D1549" t="s">
        <v>6986</v>
      </c>
      <c r="E1549" t="s">
        <v>7266</v>
      </c>
      <c r="F1549" t="s">
        <v>20765</v>
      </c>
    </row>
    <row r="1550" spans="1:60" x14ac:dyDescent="0.25">
      <c r="A1550" t="s">
        <v>20766</v>
      </c>
      <c r="B1550" t="s">
        <v>7014</v>
      </c>
      <c r="C1550" t="s">
        <v>20767</v>
      </c>
      <c r="D1550" t="s">
        <v>6986</v>
      </c>
      <c r="E1550" t="s">
        <v>7266</v>
      </c>
      <c r="F1550" t="s">
        <v>20768</v>
      </c>
    </row>
    <row r="1551" spans="1:60" x14ac:dyDescent="0.25">
      <c r="A1551" t="s">
        <v>20769</v>
      </c>
      <c r="B1551" t="s">
        <v>7016</v>
      </c>
      <c r="C1551" t="s">
        <v>20770</v>
      </c>
      <c r="D1551" t="s">
        <v>6986</v>
      </c>
      <c r="E1551" t="s">
        <v>7266</v>
      </c>
      <c r="F1551" t="s">
        <v>20771</v>
      </c>
    </row>
    <row r="1552" spans="1:60" x14ac:dyDescent="0.25">
      <c r="A1552" t="s">
        <v>20772</v>
      </c>
      <c r="B1552" t="s">
        <v>7018</v>
      </c>
      <c r="C1552" t="s">
        <v>20773</v>
      </c>
      <c r="D1552" t="s">
        <v>6986</v>
      </c>
      <c r="E1552" t="s">
        <v>7266</v>
      </c>
      <c r="F1552" t="s">
        <v>20774</v>
      </c>
    </row>
    <row r="1553" spans="1:60" x14ac:dyDescent="0.25">
      <c r="A1553" t="s">
        <v>20775</v>
      </c>
      <c r="B1553" t="s">
        <v>7020</v>
      </c>
      <c r="C1553" t="s">
        <v>20776</v>
      </c>
      <c r="D1553" t="s">
        <v>6986</v>
      </c>
      <c r="E1553" t="s">
        <v>7266</v>
      </c>
      <c r="F1553" t="s">
        <v>20777</v>
      </c>
    </row>
    <row r="1554" spans="1:60" x14ac:dyDescent="0.25">
      <c r="A1554" t="s">
        <v>20778</v>
      </c>
      <c r="B1554" t="s">
        <v>7022</v>
      </c>
      <c r="C1554" t="s">
        <v>20779</v>
      </c>
      <c r="D1554" t="s">
        <v>6986</v>
      </c>
      <c r="E1554" t="s">
        <v>7266</v>
      </c>
      <c r="F1554" t="s">
        <v>20780</v>
      </c>
    </row>
    <row r="1555" spans="1:60" x14ac:dyDescent="0.25">
      <c r="A1555" t="s">
        <v>20781</v>
      </c>
      <c r="B1555" t="s">
        <v>7024</v>
      </c>
      <c r="C1555" t="s">
        <v>20782</v>
      </c>
      <c r="D1555" t="s">
        <v>7026</v>
      </c>
      <c r="E1555" t="s">
        <v>7266</v>
      </c>
      <c r="F1555" t="s">
        <v>20783</v>
      </c>
    </row>
    <row r="1556" spans="1:60" x14ac:dyDescent="0.25">
      <c r="A1556" t="s">
        <v>20784</v>
      </c>
      <c r="B1556" t="s">
        <v>7028</v>
      </c>
      <c r="C1556" t="s">
        <v>20785</v>
      </c>
      <c r="D1556" t="s">
        <v>7026</v>
      </c>
      <c r="E1556" t="s">
        <v>7266</v>
      </c>
      <c r="U1556" t="s">
        <v>20786</v>
      </c>
      <c r="V1556" t="s">
        <v>20787</v>
      </c>
      <c r="W1556" t="s">
        <v>20788</v>
      </c>
      <c r="X1556" t="s">
        <v>20789</v>
      </c>
      <c r="Y1556" t="s">
        <v>20790</v>
      </c>
      <c r="Z1556" t="s">
        <v>20791</v>
      </c>
      <c r="AA1556" t="s">
        <v>20792</v>
      </c>
      <c r="AB1556" t="s">
        <v>20793</v>
      </c>
      <c r="AC1556" t="s">
        <v>20794</v>
      </c>
      <c r="AD1556" t="s">
        <v>20795</v>
      </c>
      <c r="AE1556" t="s">
        <v>20796</v>
      </c>
      <c r="AF1556" t="s">
        <v>20797</v>
      </c>
      <c r="AG1556" t="s">
        <v>20798</v>
      </c>
      <c r="AH1556" t="s">
        <v>20799</v>
      </c>
      <c r="AI1556" t="s">
        <v>20800</v>
      </c>
      <c r="AJ1556" t="s">
        <v>20801</v>
      </c>
      <c r="AK1556" t="s">
        <v>20802</v>
      </c>
      <c r="AL1556" t="s">
        <v>20803</v>
      </c>
      <c r="AM1556" t="s">
        <v>20804</v>
      </c>
      <c r="AN1556" t="s">
        <v>20805</v>
      </c>
      <c r="AO1556" t="s">
        <v>20806</v>
      </c>
      <c r="AP1556" t="s">
        <v>20807</v>
      </c>
      <c r="AQ1556" t="s">
        <v>20808</v>
      </c>
      <c r="AR1556" t="s">
        <v>20809</v>
      </c>
      <c r="AS1556" t="s">
        <v>20810</v>
      </c>
      <c r="AT1556" t="s">
        <v>20811</v>
      </c>
      <c r="AU1556" t="s">
        <v>20812</v>
      </c>
      <c r="AV1556" t="s">
        <v>20813</v>
      </c>
      <c r="AW1556" t="s">
        <v>20814</v>
      </c>
      <c r="AX1556" t="s">
        <v>20815</v>
      </c>
      <c r="AY1556" t="s">
        <v>20816</v>
      </c>
      <c r="AZ1556" t="s">
        <v>20817</v>
      </c>
      <c r="BA1556" t="s">
        <v>20818</v>
      </c>
      <c r="BB1556" t="s">
        <v>20819</v>
      </c>
      <c r="BC1556" t="s">
        <v>20820</v>
      </c>
      <c r="BD1556" t="s">
        <v>20821</v>
      </c>
      <c r="BE1556" t="s">
        <v>20822</v>
      </c>
      <c r="BF1556" t="s">
        <v>20823</v>
      </c>
      <c r="BG1556" t="s">
        <v>20824</v>
      </c>
      <c r="BH1556" t="s">
        <v>20825</v>
      </c>
    </row>
    <row r="1557" spans="1:60" x14ac:dyDescent="0.25">
      <c r="A1557" t="s">
        <v>20826</v>
      </c>
      <c r="B1557" t="s">
        <v>7030</v>
      </c>
      <c r="C1557" t="s">
        <v>20827</v>
      </c>
      <c r="D1557" t="s">
        <v>7026</v>
      </c>
      <c r="E1557" t="s">
        <v>7266</v>
      </c>
      <c r="U1557" t="s">
        <v>20828</v>
      </c>
      <c r="V1557" t="s">
        <v>20829</v>
      </c>
      <c r="W1557" t="s">
        <v>20830</v>
      </c>
      <c r="X1557" t="s">
        <v>20831</v>
      </c>
      <c r="Y1557" t="s">
        <v>20832</v>
      </c>
      <c r="Z1557" t="s">
        <v>20833</v>
      </c>
      <c r="AA1557" t="s">
        <v>20834</v>
      </c>
      <c r="AB1557" t="s">
        <v>20835</v>
      </c>
      <c r="AC1557" t="s">
        <v>20836</v>
      </c>
      <c r="AD1557" t="s">
        <v>20837</v>
      </c>
      <c r="AE1557" t="s">
        <v>20838</v>
      </c>
      <c r="AF1557" t="s">
        <v>20839</v>
      </c>
      <c r="AG1557" t="s">
        <v>20840</v>
      </c>
      <c r="AH1557" t="s">
        <v>20841</v>
      </c>
      <c r="AI1557" t="s">
        <v>20842</v>
      </c>
      <c r="AJ1557" t="s">
        <v>20843</v>
      </c>
      <c r="AK1557" t="s">
        <v>20844</v>
      </c>
      <c r="AL1557" t="s">
        <v>20845</v>
      </c>
      <c r="AM1557" t="s">
        <v>20846</v>
      </c>
      <c r="AN1557" t="s">
        <v>20847</v>
      </c>
      <c r="AO1557" t="s">
        <v>20848</v>
      </c>
      <c r="AP1557" t="s">
        <v>20849</v>
      </c>
      <c r="AQ1557" t="s">
        <v>20850</v>
      </c>
      <c r="AR1557" t="s">
        <v>20851</v>
      </c>
      <c r="AS1557" t="s">
        <v>20852</v>
      </c>
      <c r="AT1557" t="s">
        <v>20853</v>
      </c>
      <c r="AU1557" t="s">
        <v>20854</v>
      </c>
      <c r="AV1557" t="s">
        <v>20855</v>
      </c>
      <c r="AW1557" t="s">
        <v>20856</v>
      </c>
      <c r="AX1557" t="s">
        <v>20857</v>
      </c>
      <c r="AY1557" t="s">
        <v>20858</v>
      </c>
      <c r="AZ1557" t="s">
        <v>20859</v>
      </c>
      <c r="BA1557" t="s">
        <v>20860</v>
      </c>
      <c r="BB1557" t="s">
        <v>20861</v>
      </c>
      <c r="BC1557" t="s">
        <v>20862</v>
      </c>
      <c r="BD1557" t="s">
        <v>20863</v>
      </c>
      <c r="BE1557" t="s">
        <v>20864</v>
      </c>
      <c r="BF1557" t="s">
        <v>20865</v>
      </c>
      <c r="BG1557" t="s">
        <v>20866</v>
      </c>
      <c r="BH1557" t="s">
        <v>20867</v>
      </c>
    </row>
    <row r="1558" spans="1:60" x14ac:dyDescent="0.25">
      <c r="A1558" t="s">
        <v>20868</v>
      </c>
      <c r="B1558" t="s">
        <v>7032</v>
      </c>
      <c r="C1558" t="s">
        <v>20869</v>
      </c>
      <c r="D1558" t="s">
        <v>7026</v>
      </c>
      <c r="E1558" t="s">
        <v>7266</v>
      </c>
      <c r="U1558" t="s">
        <v>20870</v>
      </c>
      <c r="V1558" t="s">
        <v>20871</v>
      </c>
      <c r="W1558" t="s">
        <v>20872</v>
      </c>
      <c r="X1558" t="s">
        <v>20873</v>
      </c>
      <c r="Y1558" t="s">
        <v>20874</v>
      </c>
      <c r="Z1558" t="s">
        <v>20875</v>
      </c>
      <c r="AA1558" t="s">
        <v>20876</v>
      </c>
      <c r="AB1558" t="s">
        <v>20877</v>
      </c>
      <c r="AC1558" t="s">
        <v>20878</v>
      </c>
      <c r="AD1558" t="s">
        <v>20879</v>
      </c>
      <c r="AE1558" t="s">
        <v>20880</v>
      </c>
      <c r="AF1558" t="s">
        <v>20881</v>
      </c>
      <c r="AG1558" t="s">
        <v>20882</v>
      </c>
      <c r="AH1558" t="s">
        <v>20883</v>
      </c>
      <c r="AI1558" t="s">
        <v>20884</v>
      </c>
      <c r="AJ1558" t="s">
        <v>20885</v>
      </c>
      <c r="AK1558" t="s">
        <v>20886</v>
      </c>
      <c r="AL1558" t="s">
        <v>20887</v>
      </c>
      <c r="AM1558" t="s">
        <v>20888</v>
      </c>
      <c r="AN1558" t="s">
        <v>20889</v>
      </c>
      <c r="AO1558" t="s">
        <v>20890</v>
      </c>
      <c r="AP1558" t="s">
        <v>20891</v>
      </c>
      <c r="AQ1558" t="s">
        <v>20892</v>
      </c>
      <c r="AR1558" t="s">
        <v>20893</v>
      </c>
      <c r="AS1558" t="s">
        <v>20894</v>
      </c>
      <c r="AT1558" t="s">
        <v>20895</v>
      </c>
      <c r="AU1558" t="s">
        <v>20896</v>
      </c>
      <c r="AV1558" t="s">
        <v>20897</v>
      </c>
      <c r="AW1558" t="s">
        <v>20898</v>
      </c>
      <c r="AX1558" t="s">
        <v>20899</v>
      </c>
      <c r="AY1558" t="s">
        <v>20900</v>
      </c>
      <c r="AZ1558" t="s">
        <v>20901</v>
      </c>
      <c r="BA1558" t="s">
        <v>20902</v>
      </c>
      <c r="BB1558" t="s">
        <v>20903</v>
      </c>
      <c r="BC1558" t="s">
        <v>20904</v>
      </c>
      <c r="BD1558" t="s">
        <v>20905</v>
      </c>
      <c r="BE1558" t="s">
        <v>20906</v>
      </c>
      <c r="BF1558" t="s">
        <v>20907</v>
      </c>
      <c r="BG1558" t="s">
        <v>20908</v>
      </c>
      <c r="BH1558" t="s">
        <v>20909</v>
      </c>
    </row>
    <row r="1559" spans="1:60" x14ac:dyDescent="0.25">
      <c r="A1559" t="s">
        <v>20910</v>
      </c>
      <c r="B1559" t="s">
        <v>7034</v>
      </c>
      <c r="C1559" t="s">
        <v>20911</v>
      </c>
      <c r="D1559" t="s">
        <v>7026</v>
      </c>
      <c r="E1559" t="s">
        <v>7266</v>
      </c>
      <c r="U1559" t="s">
        <v>20912</v>
      </c>
      <c r="V1559" t="s">
        <v>20913</v>
      </c>
      <c r="W1559" t="s">
        <v>20914</v>
      </c>
      <c r="X1559" t="s">
        <v>20915</v>
      </c>
      <c r="Y1559" t="s">
        <v>20916</v>
      </c>
      <c r="Z1559" t="s">
        <v>20917</v>
      </c>
      <c r="AA1559" t="s">
        <v>20918</v>
      </c>
      <c r="AB1559" t="s">
        <v>20919</v>
      </c>
      <c r="AC1559" t="s">
        <v>20920</v>
      </c>
      <c r="AD1559" t="s">
        <v>20921</v>
      </c>
      <c r="AE1559" t="s">
        <v>20922</v>
      </c>
      <c r="AF1559" t="s">
        <v>20923</v>
      </c>
      <c r="AG1559" t="s">
        <v>20924</v>
      </c>
      <c r="AH1559" t="s">
        <v>20925</v>
      </c>
      <c r="AI1559" t="s">
        <v>20926</v>
      </c>
      <c r="AJ1559" t="s">
        <v>20927</v>
      </c>
      <c r="AK1559" t="s">
        <v>20928</v>
      </c>
      <c r="AL1559" t="s">
        <v>20929</v>
      </c>
      <c r="AM1559" t="s">
        <v>20930</v>
      </c>
      <c r="AN1559" t="s">
        <v>20931</v>
      </c>
      <c r="AO1559" t="s">
        <v>20932</v>
      </c>
      <c r="AP1559" t="s">
        <v>20933</v>
      </c>
      <c r="AQ1559" t="s">
        <v>20934</v>
      </c>
      <c r="AR1559" t="s">
        <v>20935</v>
      </c>
      <c r="AS1559" t="s">
        <v>20936</v>
      </c>
      <c r="AT1559" t="s">
        <v>20937</v>
      </c>
      <c r="AU1559" t="s">
        <v>20938</v>
      </c>
      <c r="AV1559" t="s">
        <v>20939</v>
      </c>
      <c r="AW1559" t="s">
        <v>20940</v>
      </c>
      <c r="AX1559" t="s">
        <v>20941</v>
      </c>
      <c r="AY1559" t="s">
        <v>20942</v>
      </c>
      <c r="AZ1559" t="s">
        <v>20943</v>
      </c>
      <c r="BA1559" t="s">
        <v>20944</v>
      </c>
      <c r="BB1559" t="s">
        <v>20945</v>
      </c>
      <c r="BC1559" t="s">
        <v>20946</v>
      </c>
      <c r="BD1559" t="s">
        <v>20947</v>
      </c>
      <c r="BE1559" t="s">
        <v>20948</v>
      </c>
      <c r="BF1559" t="s">
        <v>20949</v>
      </c>
      <c r="BG1559" t="s">
        <v>20950</v>
      </c>
      <c r="BH1559" t="s">
        <v>20951</v>
      </c>
    </row>
    <row r="1560" spans="1:60" x14ac:dyDescent="0.25">
      <c r="A1560" t="s">
        <v>20952</v>
      </c>
      <c r="B1560" t="s">
        <v>7036</v>
      </c>
      <c r="C1560" t="s">
        <v>20953</v>
      </c>
      <c r="D1560" t="s">
        <v>7026</v>
      </c>
      <c r="E1560" t="s">
        <v>7266</v>
      </c>
      <c r="U1560" t="s">
        <v>20954</v>
      </c>
      <c r="V1560" t="s">
        <v>20955</v>
      </c>
      <c r="W1560" t="s">
        <v>20956</v>
      </c>
      <c r="X1560" t="s">
        <v>20957</v>
      </c>
      <c r="Y1560" t="s">
        <v>20958</v>
      </c>
      <c r="Z1560" t="s">
        <v>20959</v>
      </c>
      <c r="AA1560" t="s">
        <v>20960</v>
      </c>
      <c r="AB1560" t="s">
        <v>20961</v>
      </c>
      <c r="AC1560" t="s">
        <v>20962</v>
      </c>
      <c r="AD1560" t="s">
        <v>20963</v>
      </c>
      <c r="AE1560" t="s">
        <v>20964</v>
      </c>
      <c r="AF1560" t="s">
        <v>20965</v>
      </c>
      <c r="AG1560" t="s">
        <v>20966</v>
      </c>
      <c r="AH1560" t="s">
        <v>20967</v>
      </c>
      <c r="AI1560" t="s">
        <v>20968</v>
      </c>
      <c r="AJ1560" t="s">
        <v>20969</v>
      </c>
      <c r="AK1560" t="s">
        <v>20970</v>
      </c>
      <c r="AL1560" t="s">
        <v>20971</v>
      </c>
      <c r="AM1560" t="s">
        <v>20972</v>
      </c>
      <c r="AN1560" t="s">
        <v>20973</v>
      </c>
      <c r="AO1560" t="s">
        <v>20974</v>
      </c>
      <c r="AP1560" t="s">
        <v>20975</v>
      </c>
      <c r="AQ1560" t="s">
        <v>20976</v>
      </c>
      <c r="AR1560" t="s">
        <v>20977</v>
      </c>
      <c r="AS1560" t="s">
        <v>20978</v>
      </c>
      <c r="AT1560" t="s">
        <v>20979</v>
      </c>
      <c r="AU1560" t="s">
        <v>20980</v>
      </c>
      <c r="AV1560" t="s">
        <v>20981</v>
      </c>
      <c r="AW1560" t="s">
        <v>20982</v>
      </c>
      <c r="AX1560" t="s">
        <v>20983</v>
      </c>
      <c r="AY1560" t="s">
        <v>20984</v>
      </c>
      <c r="AZ1560" t="s">
        <v>20985</v>
      </c>
      <c r="BA1560" t="s">
        <v>20986</v>
      </c>
      <c r="BB1560" t="s">
        <v>20987</v>
      </c>
      <c r="BC1560" t="s">
        <v>20988</v>
      </c>
      <c r="BD1560" t="s">
        <v>20989</v>
      </c>
      <c r="BE1560" t="s">
        <v>20990</v>
      </c>
      <c r="BF1560" t="s">
        <v>20991</v>
      </c>
      <c r="BG1560" t="s">
        <v>20992</v>
      </c>
      <c r="BH1560" t="s">
        <v>20993</v>
      </c>
    </row>
    <row r="1561" spans="1:60" x14ac:dyDescent="0.25">
      <c r="A1561" t="s">
        <v>20994</v>
      </c>
      <c r="B1561" t="s">
        <v>7038</v>
      </c>
      <c r="C1561" t="s">
        <v>20995</v>
      </c>
      <c r="D1561" t="s">
        <v>7026</v>
      </c>
      <c r="E1561" t="s">
        <v>7266</v>
      </c>
      <c r="U1561" t="s">
        <v>20996</v>
      </c>
      <c r="V1561" t="s">
        <v>20997</v>
      </c>
      <c r="W1561" t="s">
        <v>20998</v>
      </c>
      <c r="X1561" t="s">
        <v>20999</v>
      </c>
      <c r="Y1561" t="s">
        <v>21000</v>
      </c>
      <c r="Z1561" t="s">
        <v>21001</v>
      </c>
      <c r="AA1561" t="s">
        <v>21002</v>
      </c>
      <c r="AB1561" t="s">
        <v>21003</v>
      </c>
      <c r="AC1561" t="s">
        <v>21004</v>
      </c>
      <c r="AD1561" t="s">
        <v>21005</v>
      </c>
      <c r="AE1561" t="s">
        <v>21006</v>
      </c>
      <c r="AF1561" t="s">
        <v>21007</v>
      </c>
      <c r="AG1561" t="s">
        <v>21008</v>
      </c>
      <c r="AH1561" t="s">
        <v>21009</v>
      </c>
      <c r="AI1561" t="s">
        <v>21010</v>
      </c>
      <c r="AJ1561" t="s">
        <v>21011</v>
      </c>
      <c r="AK1561" t="s">
        <v>21012</v>
      </c>
      <c r="AL1561" t="s">
        <v>21013</v>
      </c>
      <c r="AM1561" t="s">
        <v>21014</v>
      </c>
      <c r="AN1561" t="s">
        <v>21015</v>
      </c>
      <c r="AO1561" t="s">
        <v>21016</v>
      </c>
      <c r="AP1561" t="s">
        <v>21017</v>
      </c>
      <c r="AQ1561" t="s">
        <v>21018</v>
      </c>
      <c r="AR1561" t="s">
        <v>21019</v>
      </c>
      <c r="AS1561" t="s">
        <v>21020</v>
      </c>
      <c r="AT1561" t="s">
        <v>21021</v>
      </c>
      <c r="AU1561" t="s">
        <v>21022</v>
      </c>
      <c r="AV1561" t="s">
        <v>21023</v>
      </c>
      <c r="AW1561" t="s">
        <v>21024</v>
      </c>
      <c r="AX1561" t="s">
        <v>21025</v>
      </c>
      <c r="AY1561" t="s">
        <v>21026</v>
      </c>
      <c r="AZ1561" t="s">
        <v>21027</v>
      </c>
      <c r="BA1561" t="s">
        <v>21028</v>
      </c>
      <c r="BB1561" t="s">
        <v>21029</v>
      </c>
      <c r="BC1561" t="s">
        <v>21030</v>
      </c>
      <c r="BD1561" t="s">
        <v>21031</v>
      </c>
      <c r="BE1561" t="s">
        <v>21032</v>
      </c>
      <c r="BF1561" t="s">
        <v>21033</v>
      </c>
      <c r="BG1561" t="s">
        <v>21034</v>
      </c>
      <c r="BH1561" t="s">
        <v>21035</v>
      </c>
    </row>
    <row r="1562" spans="1:60" x14ac:dyDescent="0.25">
      <c r="A1562" t="s">
        <v>21036</v>
      </c>
      <c r="B1562" t="s">
        <v>7040</v>
      </c>
      <c r="C1562" t="s">
        <v>21037</v>
      </c>
      <c r="D1562" t="s">
        <v>7026</v>
      </c>
      <c r="E1562" t="s">
        <v>7266</v>
      </c>
      <c r="U1562" t="s">
        <v>21038</v>
      </c>
      <c r="V1562" t="s">
        <v>21039</v>
      </c>
      <c r="W1562" t="s">
        <v>21040</v>
      </c>
      <c r="X1562" t="s">
        <v>21041</v>
      </c>
      <c r="Y1562" t="s">
        <v>21042</v>
      </c>
      <c r="Z1562" t="s">
        <v>21043</v>
      </c>
      <c r="AA1562" t="s">
        <v>21044</v>
      </c>
      <c r="AB1562" t="s">
        <v>21045</v>
      </c>
      <c r="AC1562" t="s">
        <v>21046</v>
      </c>
      <c r="AD1562" t="s">
        <v>21047</v>
      </c>
      <c r="AE1562" t="s">
        <v>21048</v>
      </c>
      <c r="AF1562" t="s">
        <v>21049</v>
      </c>
      <c r="AG1562" t="s">
        <v>21050</v>
      </c>
      <c r="AH1562" t="s">
        <v>21051</v>
      </c>
      <c r="AI1562" t="s">
        <v>21052</v>
      </c>
      <c r="AJ1562" t="s">
        <v>21053</v>
      </c>
      <c r="AK1562" t="s">
        <v>21054</v>
      </c>
      <c r="AL1562" t="s">
        <v>21055</v>
      </c>
      <c r="AM1562" t="s">
        <v>21056</v>
      </c>
      <c r="AN1562" t="s">
        <v>21057</v>
      </c>
      <c r="AO1562" t="s">
        <v>21058</v>
      </c>
      <c r="AP1562" t="s">
        <v>21059</v>
      </c>
      <c r="AQ1562" t="s">
        <v>21060</v>
      </c>
      <c r="AR1562" t="s">
        <v>21061</v>
      </c>
      <c r="AS1562" t="s">
        <v>21062</v>
      </c>
      <c r="AT1562" t="s">
        <v>21063</v>
      </c>
      <c r="AU1562" t="s">
        <v>21064</v>
      </c>
      <c r="AV1562" t="s">
        <v>21065</v>
      </c>
      <c r="AW1562" t="s">
        <v>21066</v>
      </c>
      <c r="AX1562" t="s">
        <v>21067</v>
      </c>
      <c r="AY1562" t="s">
        <v>21068</v>
      </c>
      <c r="AZ1562" t="s">
        <v>21069</v>
      </c>
      <c r="BA1562" t="s">
        <v>21070</v>
      </c>
      <c r="BB1562" t="s">
        <v>21071</v>
      </c>
      <c r="BC1562" t="s">
        <v>21072</v>
      </c>
      <c r="BD1562" t="s">
        <v>21073</v>
      </c>
      <c r="BE1562" t="s">
        <v>21074</v>
      </c>
      <c r="BF1562" t="s">
        <v>21075</v>
      </c>
      <c r="BG1562" t="s">
        <v>21076</v>
      </c>
      <c r="BH1562" t="s">
        <v>21077</v>
      </c>
    </row>
    <row r="1563" spans="1:60" x14ac:dyDescent="0.25">
      <c r="A1563" t="s">
        <v>21078</v>
      </c>
      <c r="B1563" t="s">
        <v>7042</v>
      </c>
      <c r="C1563" t="s">
        <v>21079</v>
      </c>
      <c r="D1563" t="s">
        <v>7026</v>
      </c>
      <c r="E1563" t="s">
        <v>7266</v>
      </c>
      <c r="U1563" t="s">
        <v>21080</v>
      </c>
      <c r="V1563" t="s">
        <v>21081</v>
      </c>
      <c r="W1563" t="s">
        <v>21082</v>
      </c>
      <c r="X1563" t="s">
        <v>21083</v>
      </c>
      <c r="Y1563" t="s">
        <v>21084</v>
      </c>
      <c r="Z1563" t="s">
        <v>21085</v>
      </c>
      <c r="AA1563" t="s">
        <v>21086</v>
      </c>
      <c r="AB1563" t="s">
        <v>21087</v>
      </c>
      <c r="AC1563" t="s">
        <v>21088</v>
      </c>
      <c r="AD1563" t="s">
        <v>21089</v>
      </c>
      <c r="AE1563" t="s">
        <v>21090</v>
      </c>
      <c r="AF1563" t="s">
        <v>21091</v>
      </c>
      <c r="AG1563" t="s">
        <v>21092</v>
      </c>
      <c r="AH1563" t="s">
        <v>21093</v>
      </c>
      <c r="AI1563" t="s">
        <v>21094</v>
      </c>
      <c r="AJ1563" t="s">
        <v>21095</v>
      </c>
      <c r="AK1563" t="s">
        <v>21096</v>
      </c>
      <c r="AL1563" t="s">
        <v>21097</v>
      </c>
      <c r="AM1563" t="s">
        <v>21098</v>
      </c>
      <c r="AN1563" t="s">
        <v>21099</v>
      </c>
      <c r="AO1563" t="s">
        <v>21100</v>
      </c>
      <c r="AP1563" t="s">
        <v>21101</v>
      </c>
      <c r="AQ1563" t="s">
        <v>21102</v>
      </c>
      <c r="AR1563" t="s">
        <v>21103</v>
      </c>
      <c r="AS1563" t="s">
        <v>21104</v>
      </c>
      <c r="AT1563" t="s">
        <v>21105</v>
      </c>
      <c r="AU1563" t="s">
        <v>21106</v>
      </c>
      <c r="AV1563" t="s">
        <v>21107</v>
      </c>
      <c r="AW1563" t="s">
        <v>21108</v>
      </c>
      <c r="AX1563" t="s">
        <v>21109</v>
      </c>
      <c r="AY1563" t="s">
        <v>21110</v>
      </c>
      <c r="AZ1563" t="s">
        <v>21111</v>
      </c>
      <c r="BA1563" t="s">
        <v>21112</v>
      </c>
      <c r="BB1563" t="s">
        <v>21113</v>
      </c>
      <c r="BC1563" t="s">
        <v>21114</v>
      </c>
      <c r="BD1563" t="s">
        <v>21115</v>
      </c>
      <c r="BE1563" t="s">
        <v>21116</v>
      </c>
      <c r="BF1563" t="s">
        <v>21117</v>
      </c>
      <c r="BG1563" t="s">
        <v>21118</v>
      </c>
      <c r="BH1563" t="s">
        <v>21119</v>
      </c>
    </row>
    <row r="1564" spans="1:60" x14ac:dyDescent="0.25">
      <c r="A1564" t="s">
        <v>21120</v>
      </c>
      <c r="B1564" t="s">
        <v>7044</v>
      </c>
      <c r="C1564" t="s">
        <v>21121</v>
      </c>
      <c r="D1564" t="s">
        <v>7026</v>
      </c>
      <c r="E1564" t="s">
        <v>7266</v>
      </c>
      <c r="F1564" t="s">
        <v>21122</v>
      </c>
    </row>
    <row r="1565" spans="1:60" x14ac:dyDescent="0.25">
      <c r="A1565" t="s">
        <v>21123</v>
      </c>
      <c r="B1565" t="s">
        <v>7046</v>
      </c>
      <c r="C1565" t="s">
        <v>21124</v>
      </c>
      <c r="D1565" t="s">
        <v>7026</v>
      </c>
      <c r="E1565" t="s">
        <v>7266</v>
      </c>
      <c r="F1565" t="s">
        <v>21125</v>
      </c>
    </row>
    <row r="1566" spans="1:60" x14ac:dyDescent="0.25">
      <c r="A1566" t="s">
        <v>21126</v>
      </c>
      <c r="B1566" t="s">
        <v>7048</v>
      </c>
      <c r="C1566" t="s">
        <v>21127</v>
      </c>
      <c r="D1566" t="s">
        <v>7026</v>
      </c>
      <c r="E1566" t="s">
        <v>7266</v>
      </c>
      <c r="F1566" t="s">
        <v>21128</v>
      </c>
    </row>
    <row r="1567" spans="1:60" x14ac:dyDescent="0.25">
      <c r="A1567" t="s">
        <v>21129</v>
      </c>
      <c r="B1567" t="s">
        <v>7050</v>
      </c>
      <c r="C1567" t="s">
        <v>21130</v>
      </c>
      <c r="D1567" t="s">
        <v>7026</v>
      </c>
      <c r="E1567" t="s">
        <v>7266</v>
      </c>
      <c r="F1567" t="s">
        <v>21131</v>
      </c>
    </row>
    <row r="1568" spans="1:60" x14ac:dyDescent="0.25">
      <c r="A1568" t="s">
        <v>21132</v>
      </c>
      <c r="B1568" t="s">
        <v>7052</v>
      </c>
      <c r="C1568" t="s">
        <v>21133</v>
      </c>
      <c r="D1568" t="s">
        <v>7026</v>
      </c>
      <c r="E1568" t="s">
        <v>7266</v>
      </c>
      <c r="F1568" t="s">
        <v>21134</v>
      </c>
    </row>
    <row r="1569" spans="1:60" x14ac:dyDescent="0.25">
      <c r="A1569" t="s">
        <v>21135</v>
      </c>
      <c r="B1569" t="s">
        <v>7054</v>
      </c>
      <c r="C1569" t="s">
        <v>21136</v>
      </c>
      <c r="D1569" t="s">
        <v>7026</v>
      </c>
      <c r="E1569" t="s">
        <v>7266</v>
      </c>
      <c r="F1569" t="s">
        <v>21137</v>
      </c>
    </row>
    <row r="1570" spans="1:60" x14ac:dyDescent="0.25">
      <c r="A1570" t="s">
        <v>21138</v>
      </c>
      <c r="B1570" t="s">
        <v>7056</v>
      </c>
      <c r="C1570" t="s">
        <v>21139</v>
      </c>
      <c r="D1570" t="s">
        <v>7026</v>
      </c>
      <c r="E1570" t="s">
        <v>7266</v>
      </c>
      <c r="F1570" t="s">
        <v>21140</v>
      </c>
    </row>
    <row r="1571" spans="1:60" x14ac:dyDescent="0.25">
      <c r="A1571" t="s">
        <v>21141</v>
      </c>
      <c r="B1571" t="s">
        <v>7058</v>
      </c>
      <c r="C1571" t="s">
        <v>21142</v>
      </c>
      <c r="D1571" t="s">
        <v>7026</v>
      </c>
      <c r="E1571" t="s">
        <v>7266</v>
      </c>
      <c r="F1571" t="s">
        <v>21143</v>
      </c>
    </row>
    <row r="1572" spans="1:60" x14ac:dyDescent="0.25">
      <c r="A1572" t="s">
        <v>21144</v>
      </c>
      <c r="B1572" t="s">
        <v>7060</v>
      </c>
      <c r="C1572" t="s">
        <v>21145</v>
      </c>
      <c r="D1572" t="s">
        <v>7026</v>
      </c>
      <c r="E1572" t="s">
        <v>7266</v>
      </c>
      <c r="F1572" t="s">
        <v>21146</v>
      </c>
    </row>
    <row r="1573" spans="1:60" x14ac:dyDescent="0.25">
      <c r="A1573" t="s">
        <v>21147</v>
      </c>
      <c r="B1573" t="s">
        <v>7062</v>
      </c>
      <c r="C1573" t="s">
        <v>21148</v>
      </c>
      <c r="D1573" t="s">
        <v>7026</v>
      </c>
      <c r="E1573" t="s">
        <v>7266</v>
      </c>
      <c r="F1573" t="s">
        <v>21149</v>
      </c>
    </row>
    <row r="1574" spans="1:60" x14ac:dyDescent="0.25">
      <c r="A1574" t="s">
        <v>21150</v>
      </c>
      <c r="B1574" t="s">
        <v>7104</v>
      </c>
      <c r="C1574" t="s">
        <v>21151</v>
      </c>
      <c r="D1574" t="s">
        <v>7106</v>
      </c>
      <c r="E1574" t="s">
        <v>7266</v>
      </c>
      <c r="F1574" t="s">
        <v>21152</v>
      </c>
    </row>
    <row r="1575" spans="1:60" x14ac:dyDescent="0.25">
      <c r="A1575" t="s">
        <v>21153</v>
      </c>
      <c r="B1575" t="s">
        <v>7108</v>
      </c>
      <c r="C1575" t="s">
        <v>21154</v>
      </c>
      <c r="D1575" t="s">
        <v>7106</v>
      </c>
      <c r="E1575" t="s">
        <v>7266</v>
      </c>
      <c r="U1575" t="s">
        <v>21155</v>
      </c>
      <c r="V1575" t="s">
        <v>21156</v>
      </c>
      <c r="W1575" t="s">
        <v>21157</v>
      </c>
      <c r="X1575" t="s">
        <v>21158</v>
      </c>
      <c r="Y1575" t="s">
        <v>21159</v>
      </c>
      <c r="Z1575" t="s">
        <v>21160</v>
      </c>
      <c r="AA1575" t="s">
        <v>21161</v>
      </c>
      <c r="AB1575" t="s">
        <v>21162</v>
      </c>
      <c r="AC1575" t="s">
        <v>21163</v>
      </c>
      <c r="AD1575" t="s">
        <v>21164</v>
      </c>
      <c r="AE1575" t="s">
        <v>21165</v>
      </c>
      <c r="AF1575" t="s">
        <v>21166</v>
      </c>
      <c r="AG1575" t="s">
        <v>21167</v>
      </c>
      <c r="AH1575" t="s">
        <v>21168</v>
      </c>
      <c r="AI1575" t="s">
        <v>21169</v>
      </c>
      <c r="AJ1575" t="s">
        <v>21170</v>
      </c>
      <c r="AK1575" t="s">
        <v>21171</v>
      </c>
      <c r="AL1575" t="s">
        <v>21172</v>
      </c>
      <c r="AM1575" t="s">
        <v>21173</v>
      </c>
      <c r="AN1575" t="s">
        <v>21174</v>
      </c>
      <c r="AO1575" t="s">
        <v>21175</v>
      </c>
      <c r="AP1575" t="s">
        <v>21176</v>
      </c>
      <c r="AQ1575" t="s">
        <v>21177</v>
      </c>
      <c r="AR1575" t="s">
        <v>21178</v>
      </c>
      <c r="AS1575" t="s">
        <v>21179</v>
      </c>
      <c r="AT1575" t="s">
        <v>21180</v>
      </c>
      <c r="AU1575" t="s">
        <v>21181</v>
      </c>
      <c r="AV1575" t="s">
        <v>21182</v>
      </c>
      <c r="AW1575" t="s">
        <v>21183</v>
      </c>
      <c r="AX1575" t="s">
        <v>21184</v>
      </c>
      <c r="AY1575" t="s">
        <v>21185</v>
      </c>
      <c r="AZ1575" t="s">
        <v>21186</v>
      </c>
      <c r="BA1575" t="s">
        <v>21187</v>
      </c>
      <c r="BB1575" t="s">
        <v>21188</v>
      </c>
      <c r="BC1575" t="s">
        <v>21189</v>
      </c>
      <c r="BD1575" t="s">
        <v>21190</v>
      </c>
      <c r="BE1575" t="s">
        <v>21191</v>
      </c>
      <c r="BF1575" t="s">
        <v>21192</v>
      </c>
      <c r="BG1575" t="s">
        <v>21193</v>
      </c>
      <c r="BH1575" t="s">
        <v>21194</v>
      </c>
    </row>
    <row r="1576" spans="1:60" x14ac:dyDescent="0.25">
      <c r="A1576" t="s">
        <v>21195</v>
      </c>
      <c r="B1576" t="s">
        <v>7110</v>
      </c>
      <c r="C1576" t="s">
        <v>21196</v>
      </c>
      <c r="D1576" t="s">
        <v>7106</v>
      </c>
      <c r="E1576" t="s">
        <v>7266</v>
      </c>
      <c r="U1576" t="s">
        <v>21197</v>
      </c>
      <c r="V1576" t="s">
        <v>21198</v>
      </c>
      <c r="W1576" t="s">
        <v>21199</v>
      </c>
      <c r="X1576" t="s">
        <v>21200</v>
      </c>
      <c r="Y1576" t="s">
        <v>21201</v>
      </c>
      <c r="Z1576" t="s">
        <v>21202</v>
      </c>
      <c r="AA1576" t="s">
        <v>21203</v>
      </c>
      <c r="AB1576" t="s">
        <v>21204</v>
      </c>
      <c r="AC1576" t="s">
        <v>21205</v>
      </c>
      <c r="AD1576" t="s">
        <v>21206</v>
      </c>
      <c r="AE1576" t="s">
        <v>21207</v>
      </c>
      <c r="AF1576" t="s">
        <v>21208</v>
      </c>
      <c r="AG1576" t="s">
        <v>21209</v>
      </c>
      <c r="AH1576" t="s">
        <v>21210</v>
      </c>
      <c r="AI1576" t="s">
        <v>21211</v>
      </c>
      <c r="AJ1576" t="s">
        <v>21212</v>
      </c>
      <c r="AK1576" t="s">
        <v>21213</v>
      </c>
      <c r="AL1576" t="s">
        <v>21214</v>
      </c>
      <c r="AM1576" t="s">
        <v>21215</v>
      </c>
      <c r="AN1576" t="s">
        <v>21216</v>
      </c>
      <c r="AO1576" t="s">
        <v>21217</v>
      </c>
      <c r="AP1576" t="s">
        <v>21218</v>
      </c>
      <c r="AQ1576" t="s">
        <v>21219</v>
      </c>
      <c r="AR1576" t="s">
        <v>21220</v>
      </c>
      <c r="AS1576" t="s">
        <v>21221</v>
      </c>
      <c r="AT1576" t="s">
        <v>21222</v>
      </c>
      <c r="AU1576" t="s">
        <v>21223</v>
      </c>
      <c r="AV1576" t="s">
        <v>21224</v>
      </c>
      <c r="AW1576" t="s">
        <v>21225</v>
      </c>
      <c r="AX1576" t="s">
        <v>21226</v>
      </c>
      <c r="AY1576" t="s">
        <v>21227</v>
      </c>
      <c r="AZ1576" t="s">
        <v>21228</v>
      </c>
      <c r="BA1576" t="s">
        <v>21229</v>
      </c>
      <c r="BB1576" t="s">
        <v>21230</v>
      </c>
      <c r="BC1576" t="s">
        <v>21231</v>
      </c>
      <c r="BD1576" t="s">
        <v>21232</v>
      </c>
      <c r="BE1576" t="s">
        <v>21233</v>
      </c>
      <c r="BF1576" t="s">
        <v>21234</v>
      </c>
      <c r="BG1576" t="s">
        <v>21235</v>
      </c>
      <c r="BH1576" t="s">
        <v>21236</v>
      </c>
    </row>
    <row r="1577" spans="1:60" x14ac:dyDescent="0.25">
      <c r="A1577" t="s">
        <v>21237</v>
      </c>
      <c r="B1577" t="s">
        <v>7112</v>
      </c>
      <c r="C1577" t="s">
        <v>21238</v>
      </c>
      <c r="D1577" t="s">
        <v>7106</v>
      </c>
      <c r="E1577" t="s">
        <v>7266</v>
      </c>
      <c r="U1577" t="s">
        <v>21239</v>
      </c>
      <c r="V1577" t="s">
        <v>21240</v>
      </c>
      <c r="W1577" t="s">
        <v>21241</v>
      </c>
      <c r="X1577" t="s">
        <v>21242</v>
      </c>
      <c r="Y1577" t="s">
        <v>21243</v>
      </c>
      <c r="Z1577" t="s">
        <v>21244</v>
      </c>
      <c r="AA1577" t="s">
        <v>21245</v>
      </c>
      <c r="AB1577" t="s">
        <v>21246</v>
      </c>
      <c r="AC1577" t="s">
        <v>21247</v>
      </c>
      <c r="AD1577" t="s">
        <v>21248</v>
      </c>
      <c r="AE1577" t="s">
        <v>21249</v>
      </c>
      <c r="AF1577" t="s">
        <v>21250</v>
      </c>
      <c r="AG1577" t="s">
        <v>21251</v>
      </c>
      <c r="AH1577" t="s">
        <v>21252</v>
      </c>
      <c r="AI1577" t="s">
        <v>21253</v>
      </c>
      <c r="AJ1577" t="s">
        <v>21254</v>
      </c>
      <c r="AK1577" t="s">
        <v>21255</v>
      </c>
      <c r="AL1577" t="s">
        <v>21256</v>
      </c>
      <c r="AM1577" t="s">
        <v>21257</v>
      </c>
      <c r="AN1577" t="s">
        <v>21258</v>
      </c>
      <c r="AO1577" t="s">
        <v>21259</v>
      </c>
      <c r="AP1577" t="s">
        <v>21260</v>
      </c>
      <c r="AQ1577" t="s">
        <v>21261</v>
      </c>
      <c r="AR1577" t="s">
        <v>21262</v>
      </c>
      <c r="AS1577" t="s">
        <v>21263</v>
      </c>
      <c r="AT1577" t="s">
        <v>21264</v>
      </c>
      <c r="AU1577" t="s">
        <v>21265</v>
      </c>
      <c r="AV1577" t="s">
        <v>21266</v>
      </c>
      <c r="AW1577" t="s">
        <v>21267</v>
      </c>
      <c r="AX1577" t="s">
        <v>21268</v>
      </c>
      <c r="AY1577" t="s">
        <v>21269</v>
      </c>
      <c r="AZ1577" t="s">
        <v>21270</v>
      </c>
      <c r="BA1577" t="s">
        <v>21271</v>
      </c>
      <c r="BB1577" t="s">
        <v>21272</v>
      </c>
      <c r="BC1577" t="s">
        <v>21273</v>
      </c>
      <c r="BD1577" t="s">
        <v>21274</v>
      </c>
      <c r="BE1577" t="s">
        <v>21275</v>
      </c>
      <c r="BF1577" t="s">
        <v>21276</v>
      </c>
      <c r="BG1577" t="s">
        <v>21277</v>
      </c>
      <c r="BH1577" t="s">
        <v>21278</v>
      </c>
    </row>
    <row r="1578" spans="1:60" x14ac:dyDescent="0.25">
      <c r="A1578" t="s">
        <v>21279</v>
      </c>
      <c r="B1578" t="s">
        <v>7114</v>
      </c>
      <c r="C1578" t="s">
        <v>21280</v>
      </c>
      <c r="D1578" t="s">
        <v>7106</v>
      </c>
      <c r="E1578" t="s">
        <v>7266</v>
      </c>
      <c r="U1578" t="s">
        <v>21281</v>
      </c>
      <c r="V1578" t="s">
        <v>21282</v>
      </c>
      <c r="W1578" t="s">
        <v>21283</v>
      </c>
      <c r="X1578" t="s">
        <v>21284</v>
      </c>
      <c r="Y1578" t="s">
        <v>21285</v>
      </c>
      <c r="Z1578" t="s">
        <v>21286</v>
      </c>
      <c r="AA1578" t="s">
        <v>21287</v>
      </c>
      <c r="AB1578" t="s">
        <v>21288</v>
      </c>
      <c r="AC1578" t="s">
        <v>21289</v>
      </c>
      <c r="AD1578" t="s">
        <v>21290</v>
      </c>
      <c r="AE1578" t="s">
        <v>21291</v>
      </c>
      <c r="AF1578" t="s">
        <v>21292</v>
      </c>
      <c r="AG1578" t="s">
        <v>21293</v>
      </c>
      <c r="AH1578" t="s">
        <v>21294</v>
      </c>
      <c r="AI1578" t="s">
        <v>21295</v>
      </c>
      <c r="AJ1578" t="s">
        <v>21296</v>
      </c>
      <c r="AK1578" t="s">
        <v>21297</v>
      </c>
      <c r="AL1578" t="s">
        <v>21298</v>
      </c>
      <c r="AM1578" t="s">
        <v>21299</v>
      </c>
      <c r="AN1578" t="s">
        <v>21300</v>
      </c>
      <c r="AO1578" t="s">
        <v>21301</v>
      </c>
      <c r="AP1578" t="s">
        <v>21302</v>
      </c>
      <c r="AQ1578" t="s">
        <v>21303</v>
      </c>
      <c r="AR1578" t="s">
        <v>21304</v>
      </c>
      <c r="AS1578" t="s">
        <v>21305</v>
      </c>
      <c r="AT1578" t="s">
        <v>21306</v>
      </c>
      <c r="AU1578" t="s">
        <v>21307</v>
      </c>
      <c r="AV1578" t="s">
        <v>21308</v>
      </c>
      <c r="AW1578" t="s">
        <v>21309</v>
      </c>
      <c r="AX1578" t="s">
        <v>21310</v>
      </c>
      <c r="AY1578" t="s">
        <v>21311</v>
      </c>
      <c r="AZ1578" t="s">
        <v>21312</v>
      </c>
      <c r="BA1578" t="s">
        <v>21313</v>
      </c>
      <c r="BB1578" t="s">
        <v>21314</v>
      </c>
      <c r="BC1578" t="s">
        <v>21315</v>
      </c>
      <c r="BD1578" t="s">
        <v>21316</v>
      </c>
      <c r="BE1578" t="s">
        <v>21317</v>
      </c>
      <c r="BF1578" t="s">
        <v>21318</v>
      </c>
      <c r="BG1578" t="s">
        <v>21319</v>
      </c>
      <c r="BH1578" t="s">
        <v>21320</v>
      </c>
    </row>
    <row r="1579" spans="1:60" x14ac:dyDescent="0.25">
      <c r="A1579" t="s">
        <v>21321</v>
      </c>
      <c r="B1579" t="s">
        <v>7116</v>
      </c>
      <c r="C1579" t="s">
        <v>21322</v>
      </c>
      <c r="D1579" t="s">
        <v>7106</v>
      </c>
      <c r="E1579" t="s">
        <v>7266</v>
      </c>
      <c r="U1579" t="s">
        <v>21323</v>
      </c>
      <c r="V1579" t="s">
        <v>21324</v>
      </c>
      <c r="W1579" t="s">
        <v>21325</v>
      </c>
      <c r="X1579" t="s">
        <v>21326</v>
      </c>
      <c r="Y1579" t="s">
        <v>21327</v>
      </c>
      <c r="Z1579" t="s">
        <v>21328</v>
      </c>
      <c r="AA1579" t="s">
        <v>21329</v>
      </c>
      <c r="AB1579" t="s">
        <v>21330</v>
      </c>
      <c r="AC1579" t="s">
        <v>21331</v>
      </c>
      <c r="AD1579" t="s">
        <v>21332</v>
      </c>
      <c r="AE1579" t="s">
        <v>21333</v>
      </c>
      <c r="AF1579" t="s">
        <v>21334</v>
      </c>
      <c r="AG1579" t="s">
        <v>21335</v>
      </c>
      <c r="AH1579" t="s">
        <v>21336</v>
      </c>
      <c r="AI1579" t="s">
        <v>21337</v>
      </c>
      <c r="AJ1579" t="s">
        <v>21338</v>
      </c>
      <c r="AK1579" t="s">
        <v>21339</v>
      </c>
      <c r="AL1579" t="s">
        <v>21340</v>
      </c>
      <c r="AM1579" t="s">
        <v>21341</v>
      </c>
      <c r="AN1579" t="s">
        <v>21342</v>
      </c>
      <c r="AO1579" t="s">
        <v>21343</v>
      </c>
      <c r="AP1579" t="s">
        <v>21344</v>
      </c>
      <c r="AQ1579" t="s">
        <v>21345</v>
      </c>
      <c r="AR1579" t="s">
        <v>21346</v>
      </c>
      <c r="AS1579" t="s">
        <v>21347</v>
      </c>
      <c r="AT1579" t="s">
        <v>21348</v>
      </c>
      <c r="AU1579" t="s">
        <v>21349</v>
      </c>
      <c r="AV1579" t="s">
        <v>21350</v>
      </c>
      <c r="AW1579" t="s">
        <v>21351</v>
      </c>
      <c r="AX1579" t="s">
        <v>21352</v>
      </c>
      <c r="AY1579" t="s">
        <v>21353</v>
      </c>
      <c r="AZ1579" t="s">
        <v>21354</v>
      </c>
      <c r="BA1579" t="s">
        <v>21355</v>
      </c>
      <c r="BB1579" t="s">
        <v>21356</v>
      </c>
      <c r="BC1579" t="s">
        <v>21357</v>
      </c>
      <c r="BD1579" t="s">
        <v>21358</v>
      </c>
      <c r="BE1579" t="s">
        <v>21359</v>
      </c>
      <c r="BF1579" t="s">
        <v>21360</v>
      </c>
      <c r="BG1579" t="s">
        <v>21361</v>
      </c>
      <c r="BH1579" t="s">
        <v>21362</v>
      </c>
    </row>
    <row r="1580" spans="1:60" x14ac:dyDescent="0.25">
      <c r="A1580" t="s">
        <v>21363</v>
      </c>
      <c r="B1580" t="s">
        <v>7118</v>
      </c>
      <c r="C1580" t="s">
        <v>21364</v>
      </c>
      <c r="D1580" t="s">
        <v>7106</v>
      </c>
      <c r="E1580" t="s">
        <v>7266</v>
      </c>
      <c r="U1580" t="s">
        <v>21365</v>
      </c>
      <c r="V1580" t="s">
        <v>21366</v>
      </c>
      <c r="W1580" t="s">
        <v>21367</v>
      </c>
      <c r="X1580" t="s">
        <v>21368</v>
      </c>
      <c r="Y1580" t="s">
        <v>21369</v>
      </c>
      <c r="Z1580" t="s">
        <v>21370</v>
      </c>
      <c r="AA1580" t="s">
        <v>21371</v>
      </c>
      <c r="AB1580" t="s">
        <v>21372</v>
      </c>
      <c r="AC1580" t="s">
        <v>21373</v>
      </c>
      <c r="AD1580" t="s">
        <v>21374</v>
      </c>
      <c r="AE1580" t="s">
        <v>21375</v>
      </c>
      <c r="AF1580" t="s">
        <v>21376</v>
      </c>
      <c r="AG1580" t="s">
        <v>21377</v>
      </c>
      <c r="AH1580" t="s">
        <v>21378</v>
      </c>
      <c r="AI1580" t="s">
        <v>21379</v>
      </c>
      <c r="AJ1580" t="s">
        <v>21380</v>
      </c>
      <c r="AK1580" t="s">
        <v>21381</v>
      </c>
      <c r="AL1580" t="s">
        <v>21382</v>
      </c>
      <c r="AM1580" t="s">
        <v>21383</v>
      </c>
      <c r="AN1580" t="s">
        <v>21384</v>
      </c>
      <c r="AO1580" t="s">
        <v>21385</v>
      </c>
      <c r="AP1580" t="s">
        <v>21386</v>
      </c>
      <c r="AQ1580" t="s">
        <v>21387</v>
      </c>
      <c r="AR1580" t="s">
        <v>21388</v>
      </c>
      <c r="AS1580" t="s">
        <v>21389</v>
      </c>
      <c r="AT1580" t="s">
        <v>21390</v>
      </c>
      <c r="AU1580" t="s">
        <v>21391</v>
      </c>
      <c r="AV1580" t="s">
        <v>21392</v>
      </c>
      <c r="AW1580" t="s">
        <v>21393</v>
      </c>
      <c r="AX1580" t="s">
        <v>21394</v>
      </c>
      <c r="AY1580" t="s">
        <v>21395</v>
      </c>
      <c r="AZ1580" t="s">
        <v>21396</v>
      </c>
      <c r="BA1580" t="s">
        <v>21397</v>
      </c>
      <c r="BB1580" t="s">
        <v>21398</v>
      </c>
      <c r="BC1580" t="s">
        <v>21399</v>
      </c>
      <c r="BD1580" t="s">
        <v>21400</v>
      </c>
      <c r="BE1580" t="s">
        <v>21401</v>
      </c>
      <c r="BF1580" t="s">
        <v>21402</v>
      </c>
      <c r="BG1580" t="s">
        <v>21403</v>
      </c>
      <c r="BH1580" t="s">
        <v>21404</v>
      </c>
    </row>
    <row r="1581" spans="1:60" x14ac:dyDescent="0.25">
      <c r="A1581" t="s">
        <v>21405</v>
      </c>
      <c r="B1581" t="s">
        <v>7120</v>
      </c>
      <c r="C1581" t="s">
        <v>21406</v>
      </c>
      <c r="D1581" t="s">
        <v>7106</v>
      </c>
      <c r="E1581" t="s">
        <v>7266</v>
      </c>
      <c r="U1581" t="s">
        <v>21407</v>
      </c>
      <c r="V1581" t="s">
        <v>21408</v>
      </c>
      <c r="W1581" t="s">
        <v>21409</v>
      </c>
      <c r="X1581" t="s">
        <v>21410</v>
      </c>
      <c r="Y1581" t="s">
        <v>21411</v>
      </c>
      <c r="Z1581" t="s">
        <v>21412</v>
      </c>
      <c r="AA1581" t="s">
        <v>21413</v>
      </c>
      <c r="AB1581" t="s">
        <v>21414</v>
      </c>
      <c r="AC1581" t="s">
        <v>21415</v>
      </c>
      <c r="AD1581" t="s">
        <v>21416</v>
      </c>
      <c r="AE1581" t="s">
        <v>21417</v>
      </c>
      <c r="AF1581" t="s">
        <v>21418</v>
      </c>
      <c r="AG1581" t="s">
        <v>21419</v>
      </c>
      <c r="AH1581" t="s">
        <v>21420</v>
      </c>
      <c r="AI1581" t="s">
        <v>21421</v>
      </c>
      <c r="AJ1581" t="s">
        <v>21422</v>
      </c>
      <c r="AK1581" t="s">
        <v>21423</v>
      </c>
      <c r="AL1581" t="s">
        <v>21424</v>
      </c>
      <c r="AM1581" t="s">
        <v>21425</v>
      </c>
      <c r="AN1581" t="s">
        <v>21426</v>
      </c>
      <c r="AO1581" t="s">
        <v>21427</v>
      </c>
      <c r="AP1581" t="s">
        <v>21428</v>
      </c>
      <c r="AQ1581" t="s">
        <v>21429</v>
      </c>
      <c r="AR1581" t="s">
        <v>21430</v>
      </c>
      <c r="AS1581" t="s">
        <v>21431</v>
      </c>
      <c r="AT1581" t="s">
        <v>21432</v>
      </c>
      <c r="AU1581" t="s">
        <v>21433</v>
      </c>
      <c r="AV1581" t="s">
        <v>21434</v>
      </c>
      <c r="AW1581" t="s">
        <v>21435</v>
      </c>
      <c r="AX1581" t="s">
        <v>21436</v>
      </c>
      <c r="AY1581" t="s">
        <v>21437</v>
      </c>
      <c r="AZ1581" t="s">
        <v>21438</v>
      </c>
      <c r="BA1581" t="s">
        <v>21439</v>
      </c>
      <c r="BB1581" t="s">
        <v>21440</v>
      </c>
      <c r="BC1581" t="s">
        <v>21441</v>
      </c>
      <c r="BD1581" t="s">
        <v>21442</v>
      </c>
      <c r="BE1581" t="s">
        <v>21443</v>
      </c>
      <c r="BF1581" t="s">
        <v>21444</v>
      </c>
      <c r="BG1581" t="s">
        <v>21445</v>
      </c>
      <c r="BH1581" t="s">
        <v>21446</v>
      </c>
    </row>
    <row r="1582" spans="1:60" x14ac:dyDescent="0.25">
      <c r="A1582" t="s">
        <v>21447</v>
      </c>
      <c r="B1582" t="s">
        <v>7122</v>
      </c>
      <c r="C1582" t="s">
        <v>21448</v>
      </c>
      <c r="D1582" t="s">
        <v>7106</v>
      </c>
      <c r="E1582" t="s">
        <v>7266</v>
      </c>
      <c r="U1582" t="s">
        <v>21449</v>
      </c>
      <c r="V1582" t="s">
        <v>21450</v>
      </c>
      <c r="W1582" t="s">
        <v>21451</v>
      </c>
      <c r="X1582" t="s">
        <v>21452</v>
      </c>
      <c r="Y1582" t="s">
        <v>21453</v>
      </c>
      <c r="Z1582" t="s">
        <v>21454</v>
      </c>
      <c r="AA1582" t="s">
        <v>21455</v>
      </c>
      <c r="AB1582" t="s">
        <v>21456</v>
      </c>
      <c r="AC1582" t="s">
        <v>21457</v>
      </c>
      <c r="AD1582" t="s">
        <v>21458</v>
      </c>
      <c r="AE1582" t="s">
        <v>21459</v>
      </c>
      <c r="AF1582" t="s">
        <v>21460</v>
      </c>
      <c r="AG1582" t="s">
        <v>21461</v>
      </c>
      <c r="AH1582" t="s">
        <v>21462</v>
      </c>
      <c r="AI1582" t="s">
        <v>21463</v>
      </c>
      <c r="AJ1582" t="s">
        <v>21464</v>
      </c>
      <c r="AK1582" t="s">
        <v>21465</v>
      </c>
      <c r="AL1582" t="s">
        <v>21466</v>
      </c>
      <c r="AM1582" t="s">
        <v>21467</v>
      </c>
      <c r="AN1582" t="s">
        <v>21468</v>
      </c>
      <c r="AO1582" t="s">
        <v>21469</v>
      </c>
      <c r="AP1582" t="s">
        <v>21470</v>
      </c>
      <c r="AQ1582" t="s">
        <v>21471</v>
      </c>
      <c r="AR1582" t="s">
        <v>21472</v>
      </c>
      <c r="AS1582" t="s">
        <v>21473</v>
      </c>
      <c r="AT1582" t="s">
        <v>21474</v>
      </c>
      <c r="AU1582" t="s">
        <v>21475</v>
      </c>
      <c r="AV1582" t="s">
        <v>21476</v>
      </c>
      <c r="AW1582" t="s">
        <v>21477</v>
      </c>
      <c r="AX1582" t="s">
        <v>21478</v>
      </c>
      <c r="AY1582" t="s">
        <v>21479</v>
      </c>
      <c r="AZ1582" t="s">
        <v>21480</v>
      </c>
      <c r="BA1582" t="s">
        <v>21481</v>
      </c>
      <c r="BB1582" t="s">
        <v>21482</v>
      </c>
      <c r="BC1582" t="s">
        <v>21483</v>
      </c>
      <c r="BD1582" t="s">
        <v>21484</v>
      </c>
      <c r="BE1582" t="s">
        <v>21485</v>
      </c>
      <c r="BF1582" t="s">
        <v>21486</v>
      </c>
      <c r="BG1582" t="s">
        <v>21487</v>
      </c>
      <c r="BH1582" t="s">
        <v>21488</v>
      </c>
    </row>
    <row r="1583" spans="1:60" x14ac:dyDescent="0.25">
      <c r="A1583" t="s">
        <v>21489</v>
      </c>
      <c r="B1583" t="s">
        <v>7124</v>
      </c>
      <c r="C1583" t="s">
        <v>21490</v>
      </c>
      <c r="D1583" t="s">
        <v>7106</v>
      </c>
      <c r="E1583" t="s">
        <v>7266</v>
      </c>
      <c r="F1583" t="s">
        <v>21491</v>
      </c>
    </row>
    <row r="1584" spans="1:60" x14ac:dyDescent="0.25">
      <c r="A1584" t="s">
        <v>21492</v>
      </c>
      <c r="B1584" t="s">
        <v>7126</v>
      </c>
      <c r="C1584" t="s">
        <v>21493</v>
      </c>
      <c r="D1584" t="s">
        <v>7106</v>
      </c>
      <c r="E1584" t="s">
        <v>7266</v>
      </c>
      <c r="F1584" t="s">
        <v>21494</v>
      </c>
    </row>
    <row r="1585" spans="1:60" x14ac:dyDescent="0.25">
      <c r="A1585" t="s">
        <v>21495</v>
      </c>
      <c r="B1585" t="s">
        <v>7128</v>
      </c>
      <c r="C1585" t="s">
        <v>21496</v>
      </c>
      <c r="D1585" t="s">
        <v>7106</v>
      </c>
      <c r="E1585" t="s">
        <v>7266</v>
      </c>
      <c r="F1585" t="s">
        <v>21497</v>
      </c>
    </row>
    <row r="1586" spans="1:60" x14ac:dyDescent="0.25">
      <c r="A1586" t="s">
        <v>21498</v>
      </c>
      <c r="B1586" t="s">
        <v>7130</v>
      </c>
      <c r="C1586" t="s">
        <v>21499</v>
      </c>
      <c r="D1586" t="s">
        <v>7106</v>
      </c>
      <c r="E1586" t="s">
        <v>7266</v>
      </c>
      <c r="F1586" t="s">
        <v>21500</v>
      </c>
    </row>
    <row r="1587" spans="1:60" x14ac:dyDescent="0.25">
      <c r="A1587" t="s">
        <v>21501</v>
      </c>
      <c r="B1587" t="s">
        <v>7132</v>
      </c>
      <c r="C1587" t="s">
        <v>21502</v>
      </c>
      <c r="D1587" t="s">
        <v>7106</v>
      </c>
      <c r="E1587" t="s">
        <v>7266</v>
      </c>
      <c r="F1587" t="s">
        <v>21503</v>
      </c>
    </row>
    <row r="1588" spans="1:60" x14ac:dyDescent="0.25">
      <c r="A1588" t="s">
        <v>21504</v>
      </c>
      <c r="B1588" t="s">
        <v>7134</v>
      </c>
      <c r="C1588" t="s">
        <v>21505</v>
      </c>
      <c r="D1588" t="s">
        <v>7106</v>
      </c>
      <c r="E1588" t="s">
        <v>7266</v>
      </c>
      <c r="F1588" t="s">
        <v>21506</v>
      </c>
    </row>
    <row r="1589" spans="1:60" x14ac:dyDescent="0.25">
      <c r="A1589" t="s">
        <v>21507</v>
      </c>
      <c r="B1589" t="s">
        <v>7136</v>
      </c>
      <c r="C1589" t="s">
        <v>21508</v>
      </c>
      <c r="D1589" t="s">
        <v>7106</v>
      </c>
      <c r="E1589" t="s">
        <v>7266</v>
      </c>
      <c r="F1589" t="s">
        <v>21509</v>
      </c>
    </row>
    <row r="1590" spans="1:60" x14ac:dyDescent="0.25">
      <c r="A1590" t="s">
        <v>21510</v>
      </c>
      <c r="B1590" t="s">
        <v>7138</v>
      </c>
      <c r="C1590" t="s">
        <v>21511</v>
      </c>
      <c r="D1590" t="s">
        <v>7106</v>
      </c>
      <c r="E1590" t="s">
        <v>7266</v>
      </c>
      <c r="F1590" t="s">
        <v>21512</v>
      </c>
    </row>
    <row r="1591" spans="1:60" x14ac:dyDescent="0.25">
      <c r="A1591" t="s">
        <v>21513</v>
      </c>
      <c r="B1591" t="s">
        <v>7140</v>
      </c>
      <c r="C1591" t="s">
        <v>21514</v>
      </c>
      <c r="D1591" t="s">
        <v>7106</v>
      </c>
      <c r="E1591" t="s">
        <v>7266</v>
      </c>
      <c r="F1591" t="s">
        <v>21515</v>
      </c>
    </row>
    <row r="1592" spans="1:60" x14ac:dyDescent="0.25">
      <c r="A1592" t="s">
        <v>21516</v>
      </c>
      <c r="B1592" t="s">
        <v>7142</v>
      </c>
      <c r="C1592" t="s">
        <v>21517</v>
      </c>
      <c r="D1592" t="s">
        <v>7106</v>
      </c>
      <c r="E1592" t="s">
        <v>7266</v>
      </c>
      <c r="F1592" t="s">
        <v>21518</v>
      </c>
    </row>
    <row r="1593" spans="1:60" x14ac:dyDescent="0.25">
      <c r="A1593" t="s">
        <v>21519</v>
      </c>
      <c r="B1593" t="s">
        <v>7144</v>
      </c>
      <c r="C1593" t="s">
        <v>21520</v>
      </c>
      <c r="D1593" t="s">
        <v>7146</v>
      </c>
      <c r="E1593" t="s">
        <v>7266</v>
      </c>
      <c r="F1593" t="s">
        <v>21521</v>
      </c>
    </row>
    <row r="1594" spans="1:60" x14ac:dyDescent="0.25">
      <c r="A1594" t="s">
        <v>21522</v>
      </c>
      <c r="B1594" t="s">
        <v>7148</v>
      </c>
      <c r="C1594" t="s">
        <v>21523</v>
      </c>
      <c r="D1594" t="s">
        <v>7146</v>
      </c>
      <c r="E1594" t="s">
        <v>7266</v>
      </c>
      <c r="U1594" t="s">
        <v>21524</v>
      </c>
      <c r="V1594" t="s">
        <v>21525</v>
      </c>
      <c r="W1594" t="s">
        <v>21526</v>
      </c>
      <c r="X1594" t="s">
        <v>21527</v>
      </c>
      <c r="Y1594" t="s">
        <v>21528</v>
      </c>
      <c r="Z1594" t="s">
        <v>21529</v>
      </c>
      <c r="AA1594" t="s">
        <v>21530</v>
      </c>
      <c r="AB1594" t="s">
        <v>21531</v>
      </c>
      <c r="AC1594" t="s">
        <v>21532</v>
      </c>
      <c r="AD1594" t="s">
        <v>21533</v>
      </c>
      <c r="AE1594" t="s">
        <v>21534</v>
      </c>
      <c r="AF1594" t="s">
        <v>21535</v>
      </c>
      <c r="AG1594" t="s">
        <v>21536</v>
      </c>
      <c r="AH1594" t="s">
        <v>21537</v>
      </c>
      <c r="AI1594" t="s">
        <v>21538</v>
      </c>
      <c r="AJ1594" t="s">
        <v>21539</v>
      </c>
      <c r="AK1594" t="s">
        <v>21540</v>
      </c>
      <c r="AL1594" t="s">
        <v>21541</v>
      </c>
      <c r="AM1594" t="s">
        <v>21542</v>
      </c>
      <c r="AN1594" t="s">
        <v>21543</v>
      </c>
      <c r="AO1594" t="s">
        <v>21544</v>
      </c>
      <c r="AP1594" t="s">
        <v>21545</v>
      </c>
      <c r="AQ1594" t="s">
        <v>21546</v>
      </c>
      <c r="AR1594" t="s">
        <v>21547</v>
      </c>
      <c r="AS1594" t="s">
        <v>21548</v>
      </c>
      <c r="AT1594" t="s">
        <v>21549</v>
      </c>
      <c r="AU1594" t="s">
        <v>21550</v>
      </c>
      <c r="AV1594" t="s">
        <v>21551</v>
      </c>
      <c r="AW1594" t="s">
        <v>21552</v>
      </c>
      <c r="AX1594" t="s">
        <v>21553</v>
      </c>
      <c r="AY1594" t="s">
        <v>21554</v>
      </c>
      <c r="AZ1594" t="s">
        <v>21555</v>
      </c>
      <c r="BA1594" t="s">
        <v>21556</v>
      </c>
      <c r="BB1594" t="s">
        <v>21557</v>
      </c>
      <c r="BC1594" t="s">
        <v>21558</v>
      </c>
      <c r="BD1594" t="s">
        <v>21559</v>
      </c>
      <c r="BE1594" t="s">
        <v>21560</v>
      </c>
      <c r="BF1594" t="s">
        <v>21561</v>
      </c>
      <c r="BG1594" t="s">
        <v>21562</v>
      </c>
      <c r="BH1594" t="s">
        <v>21563</v>
      </c>
    </row>
    <row r="1595" spans="1:60" x14ac:dyDescent="0.25">
      <c r="A1595" t="s">
        <v>21564</v>
      </c>
      <c r="B1595" t="s">
        <v>7150</v>
      </c>
      <c r="C1595" t="s">
        <v>21565</v>
      </c>
      <c r="D1595" t="s">
        <v>7146</v>
      </c>
      <c r="E1595" t="s">
        <v>7266</v>
      </c>
      <c r="U1595" t="s">
        <v>21566</v>
      </c>
      <c r="V1595" t="s">
        <v>21567</v>
      </c>
      <c r="W1595" t="s">
        <v>21568</v>
      </c>
      <c r="X1595" t="s">
        <v>21569</v>
      </c>
      <c r="Y1595" t="s">
        <v>21570</v>
      </c>
      <c r="Z1595" t="s">
        <v>21571</v>
      </c>
      <c r="AA1595" t="s">
        <v>21572</v>
      </c>
      <c r="AB1595" t="s">
        <v>21573</v>
      </c>
      <c r="AC1595" t="s">
        <v>21574</v>
      </c>
      <c r="AD1595" t="s">
        <v>21575</v>
      </c>
      <c r="AE1595" t="s">
        <v>21576</v>
      </c>
      <c r="AF1595" t="s">
        <v>21577</v>
      </c>
      <c r="AG1595" t="s">
        <v>21578</v>
      </c>
      <c r="AH1595" t="s">
        <v>21579</v>
      </c>
      <c r="AI1595" t="s">
        <v>21580</v>
      </c>
      <c r="AJ1595" t="s">
        <v>21581</v>
      </c>
      <c r="AK1595" t="s">
        <v>21582</v>
      </c>
      <c r="AL1595" t="s">
        <v>21583</v>
      </c>
      <c r="AM1595" t="s">
        <v>21584</v>
      </c>
      <c r="AN1595" t="s">
        <v>21585</v>
      </c>
      <c r="AO1595" t="s">
        <v>21586</v>
      </c>
      <c r="AP1595" t="s">
        <v>21587</v>
      </c>
      <c r="AQ1595" t="s">
        <v>21588</v>
      </c>
      <c r="AR1595" t="s">
        <v>21589</v>
      </c>
      <c r="AS1595" t="s">
        <v>21590</v>
      </c>
      <c r="AT1595" t="s">
        <v>21591</v>
      </c>
      <c r="AU1595" t="s">
        <v>21592</v>
      </c>
      <c r="AV1595" t="s">
        <v>21593</v>
      </c>
      <c r="AW1595" t="s">
        <v>21594</v>
      </c>
      <c r="AX1595" t="s">
        <v>21595</v>
      </c>
      <c r="AY1595" t="s">
        <v>21596</v>
      </c>
      <c r="AZ1595" t="s">
        <v>21597</v>
      </c>
      <c r="BA1595" t="s">
        <v>21598</v>
      </c>
      <c r="BB1595" t="s">
        <v>21599</v>
      </c>
      <c r="BC1595" t="s">
        <v>21600</v>
      </c>
      <c r="BD1595" t="s">
        <v>21601</v>
      </c>
      <c r="BE1595" t="s">
        <v>21602</v>
      </c>
      <c r="BF1595" t="s">
        <v>21603</v>
      </c>
      <c r="BG1595" t="s">
        <v>21604</v>
      </c>
      <c r="BH1595" t="s">
        <v>21605</v>
      </c>
    </row>
    <row r="1596" spans="1:60" x14ac:dyDescent="0.25">
      <c r="A1596" t="s">
        <v>21606</v>
      </c>
      <c r="B1596" t="s">
        <v>7152</v>
      </c>
      <c r="C1596" t="s">
        <v>21607</v>
      </c>
      <c r="D1596" t="s">
        <v>7146</v>
      </c>
      <c r="E1596" t="s">
        <v>7266</v>
      </c>
      <c r="U1596" t="s">
        <v>21608</v>
      </c>
      <c r="V1596" t="s">
        <v>21609</v>
      </c>
      <c r="W1596" t="s">
        <v>21610</v>
      </c>
      <c r="X1596" t="s">
        <v>21611</v>
      </c>
      <c r="Y1596" t="s">
        <v>21612</v>
      </c>
      <c r="Z1596" t="s">
        <v>21613</v>
      </c>
      <c r="AA1596" t="s">
        <v>21614</v>
      </c>
      <c r="AB1596" t="s">
        <v>21615</v>
      </c>
      <c r="AC1596" t="s">
        <v>21616</v>
      </c>
      <c r="AD1596" t="s">
        <v>21617</v>
      </c>
      <c r="AE1596" t="s">
        <v>21618</v>
      </c>
      <c r="AF1596" t="s">
        <v>21619</v>
      </c>
      <c r="AG1596" t="s">
        <v>21620</v>
      </c>
      <c r="AH1596" t="s">
        <v>21621</v>
      </c>
      <c r="AI1596" t="s">
        <v>21622</v>
      </c>
      <c r="AJ1596" t="s">
        <v>21623</v>
      </c>
      <c r="AK1596" t="s">
        <v>21624</v>
      </c>
      <c r="AL1596" t="s">
        <v>21625</v>
      </c>
      <c r="AM1596" t="s">
        <v>21626</v>
      </c>
      <c r="AN1596" t="s">
        <v>21627</v>
      </c>
      <c r="AO1596" t="s">
        <v>21628</v>
      </c>
      <c r="AP1596" t="s">
        <v>21629</v>
      </c>
      <c r="AQ1596" t="s">
        <v>21630</v>
      </c>
      <c r="AR1596" t="s">
        <v>21631</v>
      </c>
      <c r="AS1596" t="s">
        <v>21632</v>
      </c>
      <c r="AT1596" t="s">
        <v>21633</v>
      </c>
      <c r="AU1596" t="s">
        <v>21634</v>
      </c>
      <c r="AV1596" t="s">
        <v>21635</v>
      </c>
      <c r="AW1596" t="s">
        <v>21636</v>
      </c>
      <c r="AX1596" t="s">
        <v>21637</v>
      </c>
      <c r="AY1596" t="s">
        <v>21638</v>
      </c>
      <c r="AZ1596" t="s">
        <v>21639</v>
      </c>
      <c r="BA1596" t="s">
        <v>21640</v>
      </c>
      <c r="BB1596" t="s">
        <v>21641</v>
      </c>
      <c r="BC1596" t="s">
        <v>21642</v>
      </c>
      <c r="BD1596" t="s">
        <v>21643</v>
      </c>
      <c r="BE1596" t="s">
        <v>21644</v>
      </c>
      <c r="BF1596" t="s">
        <v>21645</v>
      </c>
      <c r="BG1596" t="s">
        <v>21646</v>
      </c>
      <c r="BH1596" t="s">
        <v>21647</v>
      </c>
    </row>
    <row r="1597" spans="1:60" x14ac:dyDescent="0.25">
      <c r="A1597" t="s">
        <v>21648</v>
      </c>
      <c r="B1597" t="s">
        <v>7154</v>
      </c>
      <c r="C1597" t="s">
        <v>21649</v>
      </c>
      <c r="D1597" t="s">
        <v>7146</v>
      </c>
      <c r="E1597" t="s">
        <v>7266</v>
      </c>
      <c r="U1597" t="s">
        <v>21650</v>
      </c>
      <c r="V1597" t="s">
        <v>21651</v>
      </c>
      <c r="W1597" t="s">
        <v>21652</v>
      </c>
      <c r="X1597" t="s">
        <v>21653</v>
      </c>
      <c r="Y1597" t="s">
        <v>21654</v>
      </c>
      <c r="Z1597" t="s">
        <v>21655</v>
      </c>
      <c r="AA1597" t="s">
        <v>21656</v>
      </c>
      <c r="AB1597" t="s">
        <v>21657</v>
      </c>
      <c r="AC1597" t="s">
        <v>21658</v>
      </c>
      <c r="AD1597" t="s">
        <v>21659</v>
      </c>
      <c r="AE1597" t="s">
        <v>21660</v>
      </c>
      <c r="AF1597" t="s">
        <v>21661</v>
      </c>
      <c r="AG1597" t="s">
        <v>21662</v>
      </c>
      <c r="AH1597" t="s">
        <v>21663</v>
      </c>
      <c r="AI1597" t="s">
        <v>21664</v>
      </c>
      <c r="AJ1597" t="s">
        <v>21665</v>
      </c>
      <c r="AK1597" t="s">
        <v>21666</v>
      </c>
      <c r="AL1597" t="s">
        <v>21667</v>
      </c>
      <c r="AM1597" t="s">
        <v>21668</v>
      </c>
      <c r="AN1597" t="s">
        <v>21669</v>
      </c>
      <c r="AO1597" t="s">
        <v>21670</v>
      </c>
      <c r="AP1597" t="s">
        <v>21671</v>
      </c>
      <c r="AQ1597" t="s">
        <v>21672</v>
      </c>
      <c r="AR1597" t="s">
        <v>21673</v>
      </c>
      <c r="AS1597" t="s">
        <v>21674</v>
      </c>
      <c r="AT1597" t="s">
        <v>21675</v>
      </c>
      <c r="AU1597" t="s">
        <v>21676</v>
      </c>
      <c r="AV1597" t="s">
        <v>21677</v>
      </c>
      <c r="AW1597" t="s">
        <v>21678</v>
      </c>
      <c r="AX1597" t="s">
        <v>21679</v>
      </c>
      <c r="AY1597" t="s">
        <v>21680</v>
      </c>
      <c r="AZ1597" t="s">
        <v>21681</v>
      </c>
      <c r="BA1597" t="s">
        <v>21682</v>
      </c>
      <c r="BB1597" t="s">
        <v>21683</v>
      </c>
      <c r="BC1597" t="s">
        <v>21684</v>
      </c>
      <c r="BD1597" t="s">
        <v>21685</v>
      </c>
      <c r="BE1597" t="s">
        <v>21686</v>
      </c>
      <c r="BF1597" t="s">
        <v>21687</v>
      </c>
      <c r="BG1597" t="s">
        <v>21688</v>
      </c>
      <c r="BH1597" t="s">
        <v>21689</v>
      </c>
    </row>
    <row r="1598" spans="1:60" x14ac:dyDescent="0.25">
      <c r="A1598" t="s">
        <v>21690</v>
      </c>
      <c r="B1598" t="s">
        <v>7156</v>
      </c>
      <c r="C1598" t="s">
        <v>21691</v>
      </c>
      <c r="D1598" t="s">
        <v>7146</v>
      </c>
      <c r="E1598" t="s">
        <v>7266</v>
      </c>
      <c r="U1598" t="s">
        <v>21692</v>
      </c>
      <c r="V1598" t="s">
        <v>21693</v>
      </c>
      <c r="W1598" t="s">
        <v>21694</v>
      </c>
      <c r="X1598" t="s">
        <v>21695</v>
      </c>
      <c r="Y1598" t="s">
        <v>21696</v>
      </c>
      <c r="Z1598" t="s">
        <v>21697</v>
      </c>
      <c r="AA1598" t="s">
        <v>21698</v>
      </c>
      <c r="AB1598" t="s">
        <v>21699</v>
      </c>
      <c r="AC1598" t="s">
        <v>21700</v>
      </c>
      <c r="AD1598" t="s">
        <v>21701</v>
      </c>
      <c r="AE1598" t="s">
        <v>21702</v>
      </c>
      <c r="AF1598" t="s">
        <v>21703</v>
      </c>
      <c r="AG1598" t="s">
        <v>21704</v>
      </c>
      <c r="AH1598" t="s">
        <v>21705</v>
      </c>
      <c r="AI1598" t="s">
        <v>21706</v>
      </c>
      <c r="AJ1598" t="s">
        <v>21707</v>
      </c>
      <c r="AK1598" t="s">
        <v>21708</v>
      </c>
      <c r="AL1598" t="s">
        <v>21709</v>
      </c>
      <c r="AM1598" t="s">
        <v>21710</v>
      </c>
      <c r="AN1598" t="s">
        <v>21711</v>
      </c>
      <c r="AO1598" t="s">
        <v>21712</v>
      </c>
      <c r="AP1598" t="s">
        <v>21713</v>
      </c>
      <c r="AQ1598" t="s">
        <v>21714</v>
      </c>
      <c r="AR1598" t="s">
        <v>21715</v>
      </c>
      <c r="AS1598" t="s">
        <v>21716</v>
      </c>
      <c r="AT1598" t="s">
        <v>21717</v>
      </c>
      <c r="AU1598" t="s">
        <v>21718</v>
      </c>
      <c r="AV1598" t="s">
        <v>21719</v>
      </c>
      <c r="AW1598" t="s">
        <v>21720</v>
      </c>
      <c r="AX1598" t="s">
        <v>21721</v>
      </c>
      <c r="AY1598" t="s">
        <v>21722</v>
      </c>
      <c r="AZ1598" t="s">
        <v>21723</v>
      </c>
      <c r="BA1598" t="s">
        <v>21724</v>
      </c>
      <c r="BB1598" t="s">
        <v>21725</v>
      </c>
      <c r="BC1598" t="s">
        <v>21726</v>
      </c>
      <c r="BD1598" t="s">
        <v>21727</v>
      </c>
      <c r="BE1598" t="s">
        <v>21728</v>
      </c>
      <c r="BF1598" t="s">
        <v>21729</v>
      </c>
      <c r="BG1598" t="s">
        <v>21730</v>
      </c>
      <c r="BH1598" t="s">
        <v>21731</v>
      </c>
    </row>
    <row r="1599" spans="1:60" x14ac:dyDescent="0.25">
      <c r="A1599" t="s">
        <v>21732</v>
      </c>
      <c r="B1599" t="s">
        <v>7158</v>
      </c>
      <c r="C1599" t="s">
        <v>21733</v>
      </c>
      <c r="D1599" t="s">
        <v>7146</v>
      </c>
      <c r="E1599" t="s">
        <v>7266</v>
      </c>
      <c r="U1599" t="s">
        <v>21734</v>
      </c>
      <c r="V1599" t="s">
        <v>21735</v>
      </c>
      <c r="W1599" t="s">
        <v>21736</v>
      </c>
      <c r="X1599" t="s">
        <v>21737</v>
      </c>
      <c r="Y1599" t="s">
        <v>21738</v>
      </c>
      <c r="Z1599" t="s">
        <v>21739</v>
      </c>
      <c r="AA1599" t="s">
        <v>21740</v>
      </c>
      <c r="AB1599" t="s">
        <v>21741</v>
      </c>
      <c r="AC1599" t="s">
        <v>21742</v>
      </c>
      <c r="AD1599" t="s">
        <v>21743</v>
      </c>
      <c r="AE1599" t="s">
        <v>21744</v>
      </c>
      <c r="AF1599" t="s">
        <v>21745</v>
      </c>
      <c r="AG1599" t="s">
        <v>21746</v>
      </c>
      <c r="AH1599" t="s">
        <v>21747</v>
      </c>
      <c r="AI1599" t="s">
        <v>21748</v>
      </c>
      <c r="AJ1599" t="s">
        <v>21749</v>
      </c>
      <c r="AK1599" t="s">
        <v>21750</v>
      </c>
      <c r="AL1599" t="s">
        <v>21751</v>
      </c>
      <c r="AM1599" t="s">
        <v>21752</v>
      </c>
      <c r="AN1599" t="s">
        <v>21753</v>
      </c>
      <c r="AO1599" t="s">
        <v>21754</v>
      </c>
      <c r="AP1599" t="s">
        <v>21755</v>
      </c>
      <c r="AQ1599" t="s">
        <v>21756</v>
      </c>
      <c r="AR1599" t="s">
        <v>21757</v>
      </c>
      <c r="AS1599" t="s">
        <v>21758</v>
      </c>
      <c r="AT1599" t="s">
        <v>21759</v>
      </c>
      <c r="AU1599" t="s">
        <v>21760</v>
      </c>
      <c r="AV1599" t="s">
        <v>21761</v>
      </c>
      <c r="AW1599" t="s">
        <v>21762</v>
      </c>
      <c r="AX1599" t="s">
        <v>21763</v>
      </c>
      <c r="AY1599" t="s">
        <v>21764</v>
      </c>
      <c r="AZ1599" t="s">
        <v>21765</v>
      </c>
      <c r="BA1599" t="s">
        <v>21766</v>
      </c>
      <c r="BB1599" t="s">
        <v>21767</v>
      </c>
      <c r="BC1599" t="s">
        <v>21768</v>
      </c>
      <c r="BD1599" t="s">
        <v>21769</v>
      </c>
      <c r="BE1599" t="s">
        <v>21770</v>
      </c>
      <c r="BF1599" t="s">
        <v>21771</v>
      </c>
      <c r="BG1599" t="s">
        <v>21772</v>
      </c>
      <c r="BH1599" t="s">
        <v>21773</v>
      </c>
    </row>
    <row r="1600" spans="1:60" x14ac:dyDescent="0.25">
      <c r="A1600" t="s">
        <v>21774</v>
      </c>
      <c r="B1600" t="s">
        <v>7160</v>
      </c>
      <c r="C1600" t="s">
        <v>21775</v>
      </c>
      <c r="D1600" t="s">
        <v>7146</v>
      </c>
      <c r="E1600" t="s">
        <v>7266</v>
      </c>
      <c r="U1600" t="s">
        <v>21776</v>
      </c>
      <c r="V1600" t="s">
        <v>21777</v>
      </c>
      <c r="W1600" t="s">
        <v>21778</v>
      </c>
      <c r="X1600" t="s">
        <v>21779</v>
      </c>
      <c r="Y1600" t="s">
        <v>21780</v>
      </c>
      <c r="Z1600" t="s">
        <v>21781</v>
      </c>
      <c r="AA1600" t="s">
        <v>21782</v>
      </c>
      <c r="AB1600" t="s">
        <v>21783</v>
      </c>
      <c r="AC1600" t="s">
        <v>21784</v>
      </c>
      <c r="AD1600" t="s">
        <v>21785</v>
      </c>
      <c r="AE1600" t="s">
        <v>21786</v>
      </c>
      <c r="AF1600" t="s">
        <v>21787</v>
      </c>
      <c r="AG1600" t="s">
        <v>21788</v>
      </c>
      <c r="AH1600" t="s">
        <v>21789</v>
      </c>
      <c r="AI1600" t="s">
        <v>21790</v>
      </c>
      <c r="AJ1600" t="s">
        <v>21791</v>
      </c>
      <c r="AK1600" t="s">
        <v>21792</v>
      </c>
      <c r="AL1600" t="s">
        <v>21793</v>
      </c>
      <c r="AM1600" t="s">
        <v>21794</v>
      </c>
      <c r="AN1600" t="s">
        <v>21795</v>
      </c>
      <c r="AO1600" t="s">
        <v>21796</v>
      </c>
      <c r="AP1600" t="s">
        <v>21797</v>
      </c>
      <c r="AQ1600" t="s">
        <v>21798</v>
      </c>
      <c r="AR1600" t="s">
        <v>21799</v>
      </c>
      <c r="AS1600" t="s">
        <v>21800</v>
      </c>
      <c r="AT1600" t="s">
        <v>21801</v>
      </c>
      <c r="AU1600" t="s">
        <v>21802</v>
      </c>
      <c r="AV1600" t="s">
        <v>21803</v>
      </c>
      <c r="AW1600" t="s">
        <v>21804</v>
      </c>
      <c r="AX1600" t="s">
        <v>21805</v>
      </c>
      <c r="AY1600" t="s">
        <v>21806</v>
      </c>
      <c r="AZ1600" t="s">
        <v>21807</v>
      </c>
      <c r="BA1600" t="s">
        <v>21808</v>
      </c>
      <c r="BB1600" t="s">
        <v>21809</v>
      </c>
      <c r="BC1600" t="s">
        <v>21810</v>
      </c>
      <c r="BD1600" t="s">
        <v>21811</v>
      </c>
      <c r="BE1600" t="s">
        <v>21812</v>
      </c>
      <c r="BF1600" t="s">
        <v>21813</v>
      </c>
      <c r="BG1600" t="s">
        <v>21814</v>
      </c>
      <c r="BH1600" t="s">
        <v>21815</v>
      </c>
    </row>
    <row r="1601" spans="1:60" x14ac:dyDescent="0.25">
      <c r="A1601" t="s">
        <v>21816</v>
      </c>
      <c r="B1601" t="s">
        <v>7162</v>
      </c>
      <c r="C1601" t="s">
        <v>21817</v>
      </c>
      <c r="D1601" t="s">
        <v>7146</v>
      </c>
      <c r="E1601" t="s">
        <v>7266</v>
      </c>
      <c r="U1601" t="s">
        <v>21818</v>
      </c>
      <c r="V1601" t="s">
        <v>21819</v>
      </c>
      <c r="W1601" t="s">
        <v>21820</v>
      </c>
      <c r="X1601" t="s">
        <v>21821</v>
      </c>
      <c r="Y1601" t="s">
        <v>21822</v>
      </c>
      <c r="Z1601" t="s">
        <v>21823</v>
      </c>
      <c r="AA1601" t="s">
        <v>21824</v>
      </c>
      <c r="AB1601" t="s">
        <v>21825</v>
      </c>
      <c r="AC1601" t="s">
        <v>21826</v>
      </c>
      <c r="AD1601" t="s">
        <v>21827</v>
      </c>
      <c r="AE1601" t="s">
        <v>21828</v>
      </c>
      <c r="AF1601" t="s">
        <v>21829</v>
      </c>
      <c r="AG1601" t="s">
        <v>21830</v>
      </c>
      <c r="AH1601" t="s">
        <v>21831</v>
      </c>
      <c r="AI1601" t="s">
        <v>21832</v>
      </c>
      <c r="AJ1601" t="s">
        <v>21833</v>
      </c>
      <c r="AK1601" t="s">
        <v>21834</v>
      </c>
      <c r="AL1601" t="s">
        <v>21835</v>
      </c>
      <c r="AM1601" t="s">
        <v>21836</v>
      </c>
      <c r="AN1601" t="s">
        <v>21837</v>
      </c>
      <c r="AO1601" t="s">
        <v>21838</v>
      </c>
      <c r="AP1601" t="s">
        <v>21839</v>
      </c>
      <c r="AQ1601" t="s">
        <v>21840</v>
      </c>
      <c r="AR1601" t="s">
        <v>21841</v>
      </c>
      <c r="AS1601" t="s">
        <v>21842</v>
      </c>
      <c r="AT1601" t="s">
        <v>21843</v>
      </c>
      <c r="AU1601" t="s">
        <v>21844</v>
      </c>
      <c r="AV1601" t="s">
        <v>21845</v>
      </c>
      <c r="AW1601" t="s">
        <v>21846</v>
      </c>
      <c r="AX1601" t="s">
        <v>21847</v>
      </c>
      <c r="AY1601" t="s">
        <v>21848</v>
      </c>
      <c r="AZ1601" t="s">
        <v>21849</v>
      </c>
      <c r="BA1601" t="s">
        <v>21850</v>
      </c>
      <c r="BB1601" t="s">
        <v>21851</v>
      </c>
      <c r="BC1601" t="s">
        <v>21852</v>
      </c>
      <c r="BD1601" t="s">
        <v>21853</v>
      </c>
      <c r="BE1601" t="s">
        <v>21854</v>
      </c>
      <c r="BF1601" t="s">
        <v>21855</v>
      </c>
      <c r="BG1601" t="s">
        <v>21856</v>
      </c>
      <c r="BH1601" t="s">
        <v>21857</v>
      </c>
    </row>
    <row r="1602" spans="1:60" x14ac:dyDescent="0.25">
      <c r="A1602" t="s">
        <v>21858</v>
      </c>
      <c r="B1602" t="s">
        <v>7164</v>
      </c>
      <c r="C1602" t="s">
        <v>21859</v>
      </c>
      <c r="D1602" t="s">
        <v>7146</v>
      </c>
      <c r="E1602" t="s">
        <v>7266</v>
      </c>
      <c r="F1602" t="s">
        <v>21860</v>
      </c>
    </row>
    <row r="1603" spans="1:60" x14ac:dyDescent="0.25">
      <c r="A1603" t="s">
        <v>21861</v>
      </c>
      <c r="B1603" t="s">
        <v>7166</v>
      </c>
      <c r="C1603" t="s">
        <v>21862</v>
      </c>
      <c r="D1603" t="s">
        <v>7146</v>
      </c>
      <c r="E1603" t="s">
        <v>7266</v>
      </c>
      <c r="F1603" t="s">
        <v>21863</v>
      </c>
    </row>
    <row r="1604" spans="1:60" x14ac:dyDescent="0.25">
      <c r="A1604" t="s">
        <v>21864</v>
      </c>
      <c r="B1604" t="s">
        <v>7168</v>
      </c>
      <c r="C1604" t="s">
        <v>21865</v>
      </c>
      <c r="D1604" t="s">
        <v>7146</v>
      </c>
      <c r="E1604" t="s">
        <v>7266</v>
      </c>
      <c r="F1604" t="s">
        <v>21866</v>
      </c>
    </row>
    <row r="1605" spans="1:60" x14ac:dyDescent="0.25">
      <c r="A1605" t="s">
        <v>21867</v>
      </c>
      <c r="B1605" t="s">
        <v>7170</v>
      </c>
      <c r="C1605" t="s">
        <v>21868</v>
      </c>
      <c r="D1605" t="s">
        <v>7146</v>
      </c>
      <c r="E1605" t="s">
        <v>7266</v>
      </c>
      <c r="F1605" t="s">
        <v>21869</v>
      </c>
    </row>
    <row r="1606" spans="1:60" x14ac:dyDescent="0.25">
      <c r="A1606" t="s">
        <v>21870</v>
      </c>
      <c r="B1606" t="s">
        <v>7172</v>
      </c>
      <c r="C1606" t="s">
        <v>21871</v>
      </c>
      <c r="D1606" t="s">
        <v>7146</v>
      </c>
      <c r="E1606" t="s">
        <v>7266</v>
      </c>
      <c r="F1606" t="s">
        <v>21872</v>
      </c>
    </row>
    <row r="1607" spans="1:60" x14ac:dyDescent="0.25">
      <c r="A1607" t="s">
        <v>21873</v>
      </c>
      <c r="B1607" t="s">
        <v>7174</v>
      </c>
      <c r="C1607" t="s">
        <v>21874</v>
      </c>
      <c r="D1607" t="s">
        <v>7146</v>
      </c>
      <c r="E1607" t="s">
        <v>7266</v>
      </c>
      <c r="F1607" t="s">
        <v>21875</v>
      </c>
    </row>
    <row r="1608" spans="1:60" x14ac:dyDescent="0.25">
      <c r="A1608" t="s">
        <v>21876</v>
      </c>
      <c r="B1608" t="s">
        <v>7176</v>
      </c>
      <c r="C1608" t="s">
        <v>21877</v>
      </c>
      <c r="D1608" t="s">
        <v>7146</v>
      </c>
      <c r="E1608" t="s">
        <v>7266</v>
      </c>
      <c r="F1608" t="s">
        <v>21878</v>
      </c>
    </row>
    <row r="1609" spans="1:60" x14ac:dyDescent="0.25">
      <c r="A1609" t="s">
        <v>21879</v>
      </c>
      <c r="B1609" t="s">
        <v>7178</v>
      </c>
      <c r="C1609" t="s">
        <v>21880</v>
      </c>
      <c r="D1609" t="s">
        <v>7146</v>
      </c>
      <c r="E1609" t="s">
        <v>7266</v>
      </c>
      <c r="F1609" t="s">
        <v>21881</v>
      </c>
    </row>
    <row r="1610" spans="1:60" x14ac:dyDescent="0.25">
      <c r="A1610" t="s">
        <v>21882</v>
      </c>
      <c r="B1610" t="s">
        <v>7180</v>
      </c>
      <c r="C1610" t="s">
        <v>21883</v>
      </c>
      <c r="D1610" t="s">
        <v>7146</v>
      </c>
      <c r="E1610" t="s">
        <v>7266</v>
      </c>
      <c r="F1610" t="s">
        <v>21884</v>
      </c>
    </row>
    <row r="1611" spans="1:60" x14ac:dyDescent="0.25">
      <c r="A1611" t="s">
        <v>21885</v>
      </c>
      <c r="B1611" t="s">
        <v>7182</v>
      </c>
      <c r="C1611" t="s">
        <v>21886</v>
      </c>
      <c r="D1611" t="s">
        <v>7146</v>
      </c>
      <c r="E1611" t="s">
        <v>7266</v>
      </c>
      <c r="F1611" t="s">
        <v>21887</v>
      </c>
    </row>
    <row r="1612" spans="1:60" x14ac:dyDescent="0.25">
      <c r="A1612" t="s">
        <v>21888</v>
      </c>
      <c r="B1612" t="s">
        <v>7184</v>
      </c>
      <c r="C1612" t="s">
        <v>21889</v>
      </c>
      <c r="D1612" t="s">
        <v>7186</v>
      </c>
      <c r="E1612" t="s">
        <v>7266</v>
      </c>
      <c r="F1612" t="s">
        <v>21890</v>
      </c>
    </row>
    <row r="1613" spans="1:60" x14ac:dyDescent="0.25">
      <c r="A1613" t="s">
        <v>21891</v>
      </c>
      <c r="B1613" t="s">
        <v>7188</v>
      </c>
      <c r="C1613" t="s">
        <v>21892</v>
      </c>
      <c r="D1613" t="s">
        <v>7186</v>
      </c>
      <c r="E1613" t="s">
        <v>7266</v>
      </c>
      <c r="U1613" t="s">
        <v>21893</v>
      </c>
      <c r="V1613" t="s">
        <v>21894</v>
      </c>
      <c r="W1613" t="s">
        <v>21895</v>
      </c>
      <c r="X1613" t="s">
        <v>21896</v>
      </c>
      <c r="Y1613" t="s">
        <v>21897</v>
      </c>
      <c r="Z1613" t="s">
        <v>21898</v>
      </c>
      <c r="AA1613" t="s">
        <v>21899</v>
      </c>
      <c r="AB1613" t="s">
        <v>21900</v>
      </c>
      <c r="AC1613" t="s">
        <v>21901</v>
      </c>
      <c r="AD1613" t="s">
        <v>21902</v>
      </c>
      <c r="AE1613" t="s">
        <v>21903</v>
      </c>
      <c r="AF1613" t="s">
        <v>21904</v>
      </c>
      <c r="AG1613" t="s">
        <v>21905</v>
      </c>
      <c r="AH1613" t="s">
        <v>21906</v>
      </c>
      <c r="AI1613" t="s">
        <v>21907</v>
      </c>
      <c r="AJ1613" t="s">
        <v>21908</v>
      </c>
      <c r="AK1613" t="s">
        <v>21909</v>
      </c>
      <c r="AL1613" t="s">
        <v>21910</v>
      </c>
      <c r="AM1613" t="s">
        <v>21911</v>
      </c>
      <c r="AN1613" t="s">
        <v>21912</v>
      </c>
      <c r="AO1613" t="s">
        <v>21913</v>
      </c>
      <c r="AP1613" t="s">
        <v>21914</v>
      </c>
      <c r="AQ1613" t="s">
        <v>21915</v>
      </c>
      <c r="AR1613" t="s">
        <v>21916</v>
      </c>
      <c r="AS1613" t="s">
        <v>21917</v>
      </c>
      <c r="AT1613" t="s">
        <v>21918</v>
      </c>
      <c r="AU1613" t="s">
        <v>21919</v>
      </c>
      <c r="AV1613" t="s">
        <v>21920</v>
      </c>
      <c r="AW1613" t="s">
        <v>21921</v>
      </c>
      <c r="AX1613" t="s">
        <v>21922</v>
      </c>
      <c r="AY1613" t="s">
        <v>21923</v>
      </c>
      <c r="AZ1613" t="s">
        <v>21924</v>
      </c>
      <c r="BA1613" t="s">
        <v>21925</v>
      </c>
      <c r="BB1613" t="s">
        <v>21926</v>
      </c>
      <c r="BC1613" t="s">
        <v>21927</v>
      </c>
      <c r="BD1613" t="s">
        <v>21928</v>
      </c>
      <c r="BE1613" t="s">
        <v>21929</v>
      </c>
      <c r="BF1613" t="s">
        <v>21930</v>
      </c>
      <c r="BG1613" t="s">
        <v>21931</v>
      </c>
      <c r="BH1613" t="s">
        <v>21932</v>
      </c>
    </row>
    <row r="1614" spans="1:60" x14ac:dyDescent="0.25">
      <c r="A1614" t="s">
        <v>21933</v>
      </c>
      <c r="B1614" t="s">
        <v>7190</v>
      </c>
      <c r="C1614" t="s">
        <v>21934</v>
      </c>
      <c r="D1614" t="s">
        <v>7186</v>
      </c>
      <c r="E1614" t="s">
        <v>7266</v>
      </c>
      <c r="U1614" t="s">
        <v>21935</v>
      </c>
      <c r="V1614" t="s">
        <v>21936</v>
      </c>
      <c r="W1614" t="s">
        <v>21937</v>
      </c>
      <c r="X1614" t="s">
        <v>21938</v>
      </c>
      <c r="Y1614" t="s">
        <v>21939</v>
      </c>
      <c r="Z1614" t="s">
        <v>21940</v>
      </c>
      <c r="AA1614" t="s">
        <v>21941</v>
      </c>
      <c r="AB1614" t="s">
        <v>21942</v>
      </c>
      <c r="AC1614" t="s">
        <v>21943</v>
      </c>
      <c r="AD1614" t="s">
        <v>21944</v>
      </c>
      <c r="AE1614" t="s">
        <v>21945</v>
      </c>
      <c r="AF1614" t="s">
        <v>21946</v>
      </c>
      <c r="AG1614" t="s">
        <v>21947</v>
      </c>
      <c r="AH1614" t="s">
        <v>21948</v>
      </c>
      <c r="AI1614" t="s">
        <v>21949</v>
      </c>
      <c r="AJ1614" t="s">
        <v>21950</v>
      </c>
      <c r="AK1614" t="s">
        <v>21951</v>
      </c>
      <c r="AL1614" t="s">
        <v>21952</v>
      </c>
      <c r="AM1614" t="s">
        <v>21953</v>
      </c>
      <c r="AN1614" t="s">
        <v>21954</v>
      </c>
      <c r="AO1614" t="s">
        <v>21955</v>
      </c>
      <c r="AP1614" t="s">
        <v>21956</v>
      </c>
      <c r="AQ1614" t="s">
        <v>21957</v>
      </c>
      <c r="AR1614" t="s">
        <v>21958</v>
      </c>
      <c r="AS1614" t="s">
        <v>21959</v>
      </c>
      <c r="AT1614" t="s">
        <v>21960</v>
      </c>
      <c r="AU1614" t="s">
        <v>21961</v>
      </c>
      <c r="AV1614" t="s">
        <v>21962</v>
      </c>
      <c r="AW1614" t="s">
        <v>21963</v>
      </c>
      <c r="AX1614" t="s">
        <v>21964</v>
      </c>
      <c r="AY1614" t="s">
        <v>21965</v>
      </c>
      <c r="AZ1614" t="s">
        <v>21966</v>
      </c>
      <c r="BA1614" t="s">
        <v>21967</v>
      </c>
      <c r="BB1614" t="s">
        <v>21968</v>
      </c>
      <c r="BC1614" t="s">
        <v>21969</v>
      </c>
      <c r="BD1614" t="s">
        <v>21970</v>
      </c>
      <c r="BE1614" t="s">
        <v>21971</v>
      </c>
      <c r="BF1614" t="s">
        <v>21972</v>
      </c>
      <c r="BG1614" t="s">
        <v>21973</v>
      </c>
      <c r="BH1614" t="s">
        <v>21974</v>
      </c>
    </row>
    <row r="1615" spans="1:60" x14ac:dyDescent="0.25">
      <c r="A1615" t="s">
        <v>21975</v>
      </c>
      <c r="B1615" t="s">
        <v>7192</v>
      </c>
      <c r="C1615" t="s">
        <v>21976</v>
      </c>
      <c r="D1615" t="s">
        <v>7186</v>
      </c>
      <c r="E1615" t="s">
        <v>7266</v>
      </c>
      <c r="U1615" t="s">
        <v>21977</v>
      </c>
      <c r="V1615" t="s">
        <v>21978</v>
      </c>
      <c r="W1615" t="s">
        <v>21979</v>
      </c>
      <c r="X1615" t="s">
        <v>21980</v>
      </c>
      <c r="Y1615" t="s">
        <v>21981</v>
      </c>
      <c r="Z1615" t="s">
        <v>21982</v>
      </c>
      <c r="AA1615" t="s">
        <v>21983</v>
      </c>
      <c r="AB1615" t="s">
        <v>21984</v>
      </c>
      <c r="AC1615" t="s">
        <v>21985</v>
      </c>
      <c r="AD1615" t="s">
        <v>21986</v>
      </c>
      <c r="AE1615" t="s">
        <v>21987</v>
      </c>
      <c r="AF1615" t="s">
        <v>21988</v>
      </c>
      <c r="AG1615" t="s">
        <v>21989</v>
      </c>
      <c r="AH1615" t="s">
        <v>21990</v>
      </c>
      <c r="AI1615" t="s">
        <v>21991</v>
      </c>
      <c r="AJ1615" t="s">
        <v>21992</v>
      </c>
      <c r="AK1615" t="s">
        <v>21993</v>
      </c>
      <c r="AL1615" t="s">
        <v>21994</v>
      </c>
      <c r="AM1615" t="s">
        <v>21995</v>
      </c>
      <c r="AN1615" t="s">
        <v>21996</v>
      </c>
      <c r="AO1615" t="s">
        <v>21997</v>
      </c>
      <c r="AP1615" t="s">
        <v>21998</v>
      </c>
      <c r="AQ1615" t="s">
        <v>21999</v>
      </c>
      <c r="AR1615" t="s">
        <v>22000</v>
      </c>
      <c r="AS1615" t="s">
        <v>22001</v>
      </c>
      <c r="AT1615" t="s">
        <v>22002</v>
      </c>
      <c r="AU1615" t="s">
        <v>22003</v>
      </c>
      <c r="AV1615" t="s">
        <v>22004</v>
      </c>
      <c r="AW1615" t="s">
        <v>22005</v>
      </c>
      <c r="AX1615" t="s">
        <v>22006</v>
      </c>
      <c r="AY1615" t="s">
        <v>22007</v>
      </c>
      <c r="AZ1615" t="s">
        <v>22008</v>
      </c>
      <c r="BA1615" t="s">
        <v>22009</v>
      </c>
      <c r="BB1615" t="s">
        <v>22010</v>
      </c>
      <c r="BC1615" t="s">
        <v>22011</v>
      </c>
      <c r="BD1615" t="s">
        <v>22012</v>
      </c>
      <c r="BE1615" t="s">
        <v>22013</v>
      </c>
      <c r="BF1615" t="s">
        <v>22014</v>
      </c>
      <c r="BG1615" t="s">
        <v>22015</v>
      </c>
      <c r="BH1615" t="s">
        <v>22016</v>
      </c>
    </row>
    <row r="1616" spans="1:60" x14ac:dyDescent="0.25">
      <c r="A1616" t="s">
        <v>22017</v>
      </c>
      <c r="B1616" t="s">
        <v>7194</v>
      </c>
      <c r="C1616" t="s">
        <v>22018</v>
      </c>
      <c r="D1616" t="s">
        <v>7186</v>
      </c>
      <c r="E1616" t="s">
        <v>7266</v>
      </c>
      <c r="U1616" t="s">
        <v>22019</v>
      </c>
      <c r="V1616" t="s">
        <v>22020</v>
      </c>
      <c r="W1616" t="s">
        <v>22021</v>
      </c>
      <c r="X1616" t="s">
        <v>22022</v>
      </c>
      <c r="Y1616" t="s">
        <v>22023</v>
      </c>
      <c r="Z1616" t="s">
        <v>22024</v>
      </c>
      <c r="AA1616" t="s">
        <v>22025</v>
      </c>
      <c r="AB1616" t="s">
        <v>22026</v>
      </c>
      <c r="AC1616" t="s">
        <v>22027</v>
      </c>
      <c r="AD1616" t="s">
        <v>22028</v>
      </c>
      <c r="AE1616" t="s">
        <v>22029</v>
      </c>
      <c r="AF1616" t="s">
        <v>22030</v>
      </c>
      <c r="AG1616" t="s">
        <v>22031</v>
      </c>
      <c r="AH1616" t="s">
        <v>22032</v>
      </c>
      <c r="AI1616" t="s">
        <v>22033</v>
      </c>
      <c r="AJ1616" t="s">
        <v>22034</v>
      </c>
      <c r="AK1616" t="s">
        <v>22035</v>
      </c>
      <c r="AL1616" t="s">
        <v>22036</v>
      </c>
      <c r="AM1616" t="s">
        <v>22037</v>
      </c>
      <c r="AN1616" t="s">
        <v>22038</v>
      </c>
      <c r="AO1616" t="s">
        <v>22039</v>
      </c>
      <c r="AP1616" t="s">
        <v>22040</v>
      </c>
      <c r="AQ1616" t="s">
        <v>22041</v>
      </c>
      <c r="AR1616" t="s">
        <v>22042</v>
      </c>
      <c r="AS1616" t="s">
        <v>22043</v>
      </c>
      <c r="AT1616" t="s">
        <v>22044</v>
      </c>
      <c r="AU1616" t="s">
        <v>22045</v>
      </c>
      <c r="AV1616" t="s">
        <v>22046</v>
      </c>
      <c r="AW1616" t="s">
        <v>22047</v>
      </c>
      <c r="AX1616" t="s">
        <v>22048</v>
      </c>
      <c r="AY1616" t="s">
        <v>22049</v>
      </c>
      <c r="AZ1616" t="s">
        <v>22050</v>
      </c>
      <c r="BA1616" t="s">
        <v>22051</v>
      </c>
      <c r="BB1616" t="s">
        <v>22052</v>
      </c>
      <c r="BC1616" t="s">
        <v>22053</v>
      </c>
      <c r="BD1616" t="s">
        <v>22054</v>
      </c>
      <c r="BE1616" t="s">
        <v>22055</v>
      </c>
      <c r="BF1616" t="s">
        <v>22056</v>
      </c>
      <c r="BG1616" t="s">
        <v>22057</v>
      </c>
      <c r="BH1616" t="s">
        <v>22058</v>
      </c>
    </row>
    <row r="1617" spans="1:60" x14ac:dyDescent="0.25">
      <c r="A1617" t="s">
        <v>22059</v>
      </c>
      <c r="B1617" t="s">
        <v>7196</v>
      </c>
      <c r="C1617" t="s">
        <v>22060</v>
      </c>
      <c r="D1617" t="s">
        <v>7186</v>
      </c>
      <c r="E1617" t="s">
        <v>7266</v>
      </c>
      <c r="U1617" t="s">
        <v>22061</v>
      </c>
      <c r="V1617" t="s">
        <v>22062</v>
      </c>
      <c r="W1617" t="s">
        <v>22063</v>
      </c>
      <c r="X1617" t="s">
        <v>22064</v>
      </c>
      <c r="Y1617" t="s">
        <v>22065</v>
      </c>
      <c r="Z1617" t="s">
        <v>22066</v>
      </c>
      <c r="AA1617" t="s">
        <v>22067</v>
      </c>
      <c r="AB1617" t="s">
        <v>22068</v>
      </c>
      <c r="AC1617" t="s">
        <v>22069</v>
      </c>
      <c r="AD1617" t="s">
        <v>22070</v>
      </c>
      <c r="AE1617" t="s">
        <v>22071</v>
      </c>
      <c r="AF1617" t="s">
        <v>22072</v>
      </c>
      <c r="AG1617" t="s">
        <v>22073</v>
      </c>
      <c r="AH1617" t="s">
        <v>22074</v>
      </c>
      <c r="AI1617" t="s">
        <v>22075</v>
      </c>
      <c r="AJ1617" t="s">
        <v>22076</v>
      </c>
      <c r="AK1617" t="s">
        <v>22077</v>
      </c>
      <c r="AL1617" t="s">
        <v>22078</v>
      </c>
      <c r="AM1617" t="s">
        <v>22079</v>
      </c>
      <c r="AN1617" t="s">
        <v>22080</v>
      </c>
      <c r="AO1617" t="s">
        <v>22081</v>
      </c>
      <c r="AP1617" t="s">
        <v>22082</v>
      </c>
      <c r="AQ1617" t="s">
        <v>22083</v>
      </c>
      <c r="AR1617" t="s">
        <v>22084</v>
      </c>
      <c r="AS1617" t="s">
        <v>22085</v>
      </c>
      <c r="AT1617" t="s">
        <v>22086</v>
      </c>
      <c r="AU1617" t="s">
        <v>22087</v>
      </c>
      <c r="AV1617" t="s">
        <v>22088</v>
      </c>
      <c r="AW1617" t="s">
        <v>22089</v>
      </c>
      <c r="AX1617" t="s">
        <v>22090</v>
      </c>
      <c r="AY1617" t="s">
        <v>22091</v>
      </c>
      <c r="AZ1617" t="s">
        <v>22092</v>
      </c>
      <c r="BA1617" t="s">
        <v>22093</v>
      </c>
      <c r="BB1617" t="s">
        <v>22094</v>
      </c>
      <c r="BC1617" t="s">
        <v>22095</v>
      </c>
      <c r="BD1617" t="s">
        <v>22096</v>
      </c>
      <c r="BE1617" t="s">
        <v>22097</v>
      </c>
      <c r="BF1617" t="s">
        <v>22098</v>
      </c>
      <c r="BG1617" t="s">
        <v>22099</v>
      </c>
      <c r="BH1617" t="s">
        <v>22100</v>
      </c>
    </row>
    <row r="1618" spans="1:60" x14ac:dyDescent="0.25">
      <c r="A1618" t="s">
        <v>22101</v>
      </c>
      <c r="B1618" t="s">
        <v>7198</v>
      </c>
      <c r="C1618" t="s">
        <v>22102</v>
      </c>
      <c r="D1618" t="s">
        <v>7186</v>
      </c>
      <c r="E1618" t="s">
        <v>7266</v>
      </c>
      <c r="U1618" t="s">
        <v>22103</v>
      </c>
      <c r="V1618" t="s">
        <v>22104</v>
      </c>
      <c r="W1618" t="s">
        <v>22105</v>
      </c>
      <c r="X1618" t="s">
        <v>22106</v>
      </c>
      <c r="Y1618" t="s">
        <v>22107</v>
      </c>
      <c r="Z1618" t="s">
        <v>22108</v>
      </c>
      <c r="AA1618" t="s">
        <v>22109</v>
      </c>
      <c r="AB1618" t="s">
        <v>22110</v>
      </c>
      <c r="AC1618" t="s">
        <v>22111</v>
      </c>
      <c r="AD1618" t="s">
        <v>22112</v>
      </c>
      <c r="AE1618" t="s">
        <v>22113</v>
      </c>
      <c r="AF1618" t="s">
        <v>22114</v>
      </c>
      <c r="AG1618" t="s">
        <v>22115</v>
      </c>
      <c r="AH1618" t="s">
        <v>22116</v>
      </c>
      <c r="AI1618" t="s">
        <v>22117</v>
      </c>
      <c r="AJ1618" t="s">
        <v>22118</v>
      </c>
      <c r="AK1618" t="s">
        <v>22119</v>
      </c>
      <c r="AL1618" t="s">
        <v>22120</v>
      </c>
      <c r="AM1618" t="s">
        <v>22121</v>
      </c>
      <c r="AN1618" t="s">
        <v>22122</v>
      </c>
      <c r="AO1618" t="s">
        <v>22123</v>
      </c>
      <c r="AP1618" t="s">
        <v>22124</v>
      </c>
      <c r="AQ1618" t="s">
        <v>22125</v>
      </c>
      <c r="AR1618" t="s">
        <v>22126</v>
      </c>
      <c r="AS1618" t="s">
        <v>22127</v>
      </c>
      <c r="AT1618" t="s">
        <v>22128</v>
      </c>
      <c r="AU1618" t="s">
        <v>22129</v>
      </c>
      <c r="AV1618" t="s">
        <v>22130</v>
      </c>
      <c r="AW1618" t="s">
        <v>22131</v>
      </c>
      <c r="AX1618" t="s">
        <v>22132</v>
      </c>
      <c r="AY1618" t="s">
        <v>22133</v>
      </c>
      <c r="AZ1618" t="s">
        <v>22134</v>
      </c>
      <c r="BA1618" t="s">
        <v>22135</v>
      </c>
      <c r="BB1618" t="s">
        <v>22136</v>
      </c>
      <c r="BC1618" t="s">
        <v>22137</v>
      </c>
      <c r="BD1618" t="s">
        <v>22138</v>
      </c>
      <c r="BE1618" t="s">
        <v>22139</v>
      </c>
      <c r="BF1618" t="s">
        <v>22140</v>
      </c>
      <c r="BG1618" t="s">
        <v>22141</v>
      </c>
      <c r="BH1618" t="s">
        <v>22142</v>
      </c>
    </row>
    <row r="1619" spans="1:60" x14ac:dyDescent="0.25">
      <c r="A1619" t="s">
        <v>22143</v>
      </c>
      <c r="B1619" t="s">
        <v>7200</v>
      </c>
      <c r="C1619" t="s">
        <v>22144</v>
      </c>
      <c r="D1619" t="s">
        <v>7186</v>
      </c>
      <c r="E1619" t="s">
        <v>7266</v>
      </c>
      <c r="U1619" t="s">
        <v>22145</v>
      </c>
      <c r="V1619" t="s">
        <v>22146</v>
      </c>
      <c r="W1619" t="s">
        <v>22147</v>
      </c>
      <c r="X1619" t="s">
        <v>22148</v>
      </c>
      <c r="Y1619" t="s">
        <v>22149</v>
      </c>
      <c r="Z1619" t="s">
        <v>22150</v>
      </c>
      <c r="AA1619" t="s">
        <v>22151</v>
      </c>
      <c r="AB1619" t="s">
        <v>22152</v>
      </c>
      <c r="AC1619" t="s">
        <v>22153</v>
      </c>
      <c r="AD1619" t="s">
        <v>22154</v>
      </c>
      <c r="AE1619" t="s">
        <v>22155</v>
      </c>
      <c r="AF1619" t="s">
        <v>22156</v>
      </c>
      <c r="AG1619" t="s">
        <v>22157</v>
      </c>
      <c r="AH1619" t="s">
        <v>22158</v>
      </c>
      <c r="AI1619" t="s">
        <v>22159</v>
      </c>
      <c r="AJ1619" t="s">
        <v>22160</v>
      </c>
      <c r="AK1619" t="s">
        <v>22161</v>
      </c>
      <c r="AL1619" t="s">
        <v>22162</v>
      </c>
      <c r="AM1619" t="s">
        <v>22163</v>
      </c>
      <c r="AN1619" t="s">
        <v>22164</v>
      </c>
      <c r="AO1619" t="s">
        <v>22165</v>
      </c>
      <c r="AP1619" t="s">
        <v>22166</v>
      </c>
      <c r="AQ1619" t="s">
        <v>22167</v>
      </c>
      <c r="AR1619" t="s">
        <v>22168</v>
      </c>
      <c r="AS1619" t="s">
        <v>22169</v>
      </c>
      <c r="AT1619" t="s">
        <v>22170</v>
      </c>
      <c r="AU1619" t="s">
        <v>22171</v>
      </c>
      <c r="AV1619" t="s">
        <v>22172</v>
      </c>
      <c r="AW1619" t="s">
        <v>22173</v>
      </c>
      <c r="AX1619" t="s">
        <v>22174</v>
      </c>
      <c r="AY1619" t="s">
        <v>22175</v>
      </c>
      <c r="AZ1619" t="s">
        <v>22176</v>
      </c>
      <c r="BA1619" t="s">
        <v>22177</v>
      </c>
      <c r="BB1619" t="s">
        <v>22178</v>
      </c>
      <c r="BC1619" t="s">
        <v>22179</v>
      </c>
      <c r="BD1619" t="s">
        <v>22180</v>
      </c>
      <c r="BE1619" t="s">
        <v>22181</v>
      </c>
      <c r="BF1619" t="s">
        <v>22182</v>
      </c>
      <c r="BG1619" t="s">
        <v>22183</v>
      </c>
      <c r="BH1619" t="s">
        <v>22184</v>
      </c>
    </row>
    <row r="1620" spans="1:60" x14ac:dyDescent="0.25">
      <c r="A1620" t="s">
        <v>22185</v>
      </c>
      <c r="B1620" t="s">
        <v>7202</v>
      </c>
      <c r="C1620" t="s">
        <v>22186</v>
      </c>
      <c r="D1620" t="s">
        <v>7186</v>
      </c>
      <c r="E1620" t="s">
        <v>7266</v>
      </c>
      <c r="U1620" t="s">
        <v>22187</v>
      </c>
      <c r="V1620" t="s">
        <v>22188</v>
      </c>
      <c r="W1620" t="s">
        <v>22189</v>
      </c>
      <c r="X1620" t="s">
        <v>22190</v>
      </c>
      <c r="Y1620" t="s">
        <v>22191</v>
      </c>
      <c r="Z1620" t="s">
        <v>22192</v>
      </c>
      <c r="AA1620" t="s">
        <v>22193</v>
      </c>
      <c r="AB1620" t="s">
        <v>22194</v>
      </c>
      <c r="AC1620" t="s">
        <v>22195</v>
      </c>
      <c r="AD1620" t="s">
        <v>22196</v>
      </c>
      <c r="AE1620" t="s">
        <v>22197</v>
      </c>
      <c r="AF1620" t="s">
        <v>22198</v>
      </c>
      <c r="AG1620" t="s">
        <v>22199</v>
      </c>
      <c r="AH1620" t="s">
        <v>22200</v>
      </c>
      <c r="AI1620" t="s">
        <v>22201</v>
      </c>
      <c r="AJ1620" t="s">
        <v>22202</v>
      </c>
      <c r="AK1620" t="s">
        <v>22203</v>
      </c>
      <c r="AL1620" t="s">
        <v>22204</v>
      </c>
      <c r="AM1620" t="s">
        <v>22205</v>
      </c>
      <c r="AN1620" t="s">
        <v>22206</v>
      </c>
      <c r="AO1620" t="s">
        <v>22207</v>
      </c>
      <c r="AP1620" t="s">
        <v>22208</v>
      </c>
      <c r="AQ1620" t="s">
        <v>22209</v>
      </c>
      <c r="AR1620" t="s">
        <v>22210</v>
      </c>
      <c r="AS1620" t="s">
        <v>22211</v>
      </c>
      <c r="AT1620" t="s">
        <v>22212</v>
      </c>
      <c r="AU1620" t="s">
        <v>22213</v>
      </c>
      <c r="AV1620" t="s">
        <v>22214</v>
      </c>
      <c r="AW1620" t="s">
        <v>22215</v>
      </c>
      <c r="AX1620" t="s">
        <v>22216</v>
      </c>
      <c r="AY1620" t="s">
        <v>22217</v>
      </c>
      <c r="AZ1620" t="s">
        <v>22218</v>
      </c>
      <c r="BA1620" t="s">
        <v>22219</v>
      </c>
      <c r="BB1620" t="s">
        <v>22220</v>
      </c>
      <c r="BC1620" t="s">
        <v>22221</v>
      </c>
      <c r="BD1620" t="s">
        <v>22222</v>
      </c>
      <c r="BE1620" t="s">
        <v>22223</v>
      </c>
      <c r="BF1620" t="s">
        <v>22224</v>
      </c>
      <c r="BG1620" t="s">
        <v>22225</v>
      </c>
      <c r="BH1620" t="s">
        <v>22226</v>
      </c>
    </row>
    <row r="1621" spans="1:60" x14ac:dyDescent="0.25">
      <c r="A1621" t="s">
        <v>22227</v>
      </c>
      <c r="B1621" t="s">
        <v>7204</v>
      </c>
      <c r="C1621" t="s">
        <v>22228</v>
      </c>
      <c r="D1621" t="s">
        <v>7186</v>
      </c>
      <c r="E1621" t="s">
        <v>7266</v>
      </c>
      <c r="F1621" t="s">
        <v>22229</v>
      </c>
    </row>
    <row r="1622" spans="1:60" x14ac:dyDescent="0.25">
      <c r="A1622" t="s">
        <v>22230</v>
      </c>
      <c r="B1622" t="s">
        <v>7206</v>
      </c>
      <c r="C1622" t="s">
        <v>22231</v>
      </c>
      <c r="D1622" t="s">
        <v>7186</v>
      </c>
      <c r="E1622" t="s">
        <v>7266</v>
      </c>
      <c r="F1622" t="s">
        <v>22232</v>
      </c>
    </row>
    <row r="1623" spans="1:60" x14ac:dyDescent="0.25">
      <c r="A1623" t="s">
        <v>22233</v>
      </c>
      <c r="B1623" t="s">
        <v>7208</v>
      </c>
      <c r="C1623" t="s">
        <v>22234</v>
      </c>
      <c r="D1623" t="s">
        <v>7186</v>
      </c>
      <c r="E1623" t="s">
        <v>7266</v>
      </c>
      <c r="F1623" t="s">
        <v>22235</v>
      </c>
    </row>
    <row r="1624" spans="1:60" x14ac:dyDescent="0.25">
      <c r="A1624" t="s">
        <v>22236</v>
      </c>
      <c r="B1624" t="s">
        <v>7210</v>
      </c>
      <c r="C1624" t="s">
        <v>22237</v>
      </c>
      <c r="D1624" t="s">
        <v>7186</v>
      </c>
      <c r="E1624" t="s">
        <v>7266</v>
      </c>
      <c r="F1624" t="s">
        <v>22238</v>
      </c>
    </row>
    <row r="1625" spans="1:60" x14ac:dyDescent="0.25">
      <c r="A1625" t="s">
        <v>22239</v>
      </c>
      <c r="B1625" t="s">
        <v>7212</v>
      </c>
      <c r="C1625" t="s">
        <v>22240</v>
      </c>
      <c r="D1625" t="s">
        <v>7186</v>
      </c>
      <c r="E1625" t="s">
        <v>7266</v>
      </c>
      <c r="F1625" t="s">
        <v>22241</v>
      </c>
    </row>
    <row r="1626" spans="1:60" x14ac:dyDescent="0.25">
      <c r="A1626" t="s">
        <v>22242</v>
      </c>
      <c r="B1626" t="s">
        <v>7214</v>
      </c>
      <c r="C1626" t="s">
        <v>22243</v>
      </c>
      <c r="D1626" t="s">
        <v>7186</v>
      </c>
      <c r="E1626" t="s">
        <v>7266</v>
      </c>
      <c r="F1626" t="s">
        <v>22244</v>
      </c>
    </row>
    <row r="1627" spans="1:60" x14ac:dyDescent="0.25">
      <c r="A1627" t="s">
        <v>22245</v>
      </c>
      <c r="B1627" t="s">
        <v>7216</v>
      </c>
      <c r="C1627" t="s">
        <v>22246</v>
      </c>
      <c r="D1627" t="s">
        <v>7186</v>
      </c>
      <c r="E1627" t="s">
        <v>7266</v>
      </c>
      <c r="F1627" t="s">
        <v>22247</v>
      </c>
    </row>
    <row r="1628" spans="1:60" x14ac:dyDescent="0.25">
      <c r="A1628" t="s">
        <v>22248</v>
      </c>
      <c r="B1628" t="s">
        <v>7218</v>
      </c>
      <c r="C1628" t="s">
        <v>22249</v>
      </c>
      <c r="D1628" t="s">
        <v>7186</v>
      </c>
      <c r="E1628" t="s">
        <v>7266</v>
      </c>
      <c r="F1628" t="s">
        <v>22250</v>
      </c>
    </row>
    <row r="1629" spans="1:60" x14ac:dyDescent="0.25">
      <c r="A1629" t="s">
        <v>22251</v>
      </c>
      <c r="B1629" t="s">
        <v>7220</v>
      </c>
      <c r="C1629" t="s">
        <v>22252</v>
      </c>
      <c r="D1629" t="s">
        <v>7186</v>
      </c>
      <c r="E1629" t="s">
        <v>7266</v>
      </c>
      <c r="F1629" t="s">
        <v>22253</v>
      </c>
    </row>
    <row r="1630" spans="1:60" x14ac:dyDescent="0.25">
      <c r="A1630" t="s">
        <v>22254</v>
      </c>
      <c r="B1630" t="s">
        <v>7222</v>
      </c>
      <c r="C1630" t="s">
        <v>22255</v>
      </c>
      <c r="D1630" t="s">
        <v>7186</v>
      </c>
      <c r="E1630" t="s">
        <v>7266</v>
      </c>
      <c r="F1630" t="s">
        <v>22256</v>
      </c>
    </row>
    <row r="1631" spans="1:60" x14ac:dyDescent="0.25">
      <c r="A1631" t="s">
        <v>22257</v>
      </c>
      <c r="B1631" t="s">
        <v>7224</v>
      </c>
      <c r="C1631" t="s">
        <v>22258</v>
      </c>
      <c r="D1631" t="s">
        <v>7226</v>
      </c>
      <c r="E1631" t="s">
        <v>7266</v>
      </c>
      <c r="F1631" t="s">
        <v>22259</v>
      </c>
    </row>
    <row r="1632" spans="1:60" x14ac:dyDescent="0.25">
      <c r="A1632" t="s">
        <v>22260</v>
      </c>
      <c r="B1632" t="s">
        <v>7228</v>
      </c>
      <c r="C1632" t="s">
        <v>22261</v>
      </c>
      <c r="D1632" t="s">
        <v>7226</v>
      </c>
      <c r="E1632" t="s">
        <v>7266</v>
      </c>
      <c r="U1632" t="s">
        <v>22262</v>
      </c>
      <c r="V1632" t="s">
        <v>22263</v>
      </c>
      <c r="W1632" t="s">
        <v>22264</v>
      </c>
      <c r="X1632" t="s">
        <v>22265</v>
      </c>
      <c r="Y1632" t="s">
        <v>22266</v>
      </c>
      <c r="Z1632" t="s">
        <v>22267</v>
      </c>
      <c r="AA1632" t="s">
        <v>22268</v>
      </c>
      <c r="AB1632" t="s">
        <v>22269</v>
      </c>
      <c r="AC1632" t="s">
        <v>22270</v>
      </c>
      <c r="AD1632" t="s">
        <v>22271</v>
      </c>
      <c r="AE1632" t="s">
        <v>22272</v>
      </c>
      <c r="AF1632" t="s">
        <v>22273</v>
      </c>
      <c r="AG1632" t="s">
        <v>22274</v>
      </c>
      <c r="AH1632" t="s">
        <v>22275</v>
      </c>
      <c r="AI1632" t="s">
        <v>22276</v>
      </c>
      <c r="AJ1632" t="s">
        <v>22277</v>
      </c>
      <c r="AK1632" t="s">
        <v>22278</v>
      </c>
      <c r="AL1632" t="s">
        <v>22279</v>
      </c>
      <c r="AM1632" t="s">
        <v>22280</v>
      </c>
      <c r="AN1632" t="s">
        <v>22281</v>
      </c>
      <c r="AO1632" t="s">
        <v>22282</v>
      </c>
      <c r="AP1632" t="s">
        <v>22283</v>
      </c>
      <c r="AQ1632" t="s">
        <v>22284</v>
      </c>
      <c r="AR1632" t="s">
        <v>22285</v>
      </c>
      <c r="AS1632" t="s">
        <v>22286</v>
      </c>
      <c r="AT1632" t="s">
        <v>22287</v>
      </c>
      <c r="AU1632" t="s">
        <v>22288</v>
      </c>
      <c r="AV1632" t="s">
        <v>22289</v>
      </c>
      <c r="AW1632" t="s">
        <v>22290</v>
      </c>
      <c r="AX1632" t="s">
        <v>22291</v>
      </c>
      <c r="AY1632" t="s">
        <v>22292</v>
      </c>
      <c r="AZ1632" t="s">
        <v>22293</v>
      </c>
      <c r="BA1632" t="s">
        <v>22294</v>
      </c>
      <c r="BB1632" t="s">
        <v>22295</v>
      </c>
      <c r="BC1632" t="s">
        <v>22296</v>
      </c>
      <c r="BD1632" t="s">
        <v>22297</v>
      </c>
      <c r="BE1632" t="s">
        <v>22298</v>
      </c>
      <c r="BF1632" t="s">
        <v>22299</v>
      </c>
      <c r="BG1632" t="s">
        <v>22300</v>
      </c>
      <c r="BH1632" t="s">
        <v>22301</v>
      </c>
    </row>
    <row r="1633" spans="1:60" x14ac:dyDescent="0.25">
      <c r="A1633" t="s">
        <v>22302</v>
      </c>
      <c r="B1633" t="s">
        <v>7230</v>
      </c>
      <c r="C1633" t="s">
        <v>22303</v>
      </c>
      <c r="D1633" t="s">
        <v>7226</v>
      </c>
      <c r="E1633" t="s">
        <v>7266</v>
      </c>
      <c r="U1633" t="s">
        <v>22304</v>
      </c>
      <c r="V1633" t="s">
        <v>22305</v>
      </c>
      <c r="W1633" t="s">
        <v>22306</v>
      </c>
      <c r="X1633" t="s">
        <v>22307</v>
      </c>
      <c r="Y1633" t="s">
        <v>22308</v>
      </c>
      <c r="Z1633" t="s">
        <v>22309</v>
      </c>
      <c r="AA1633" t="s">
        <v>22310</v>
      </c>
      <c r="AB1633" t="s">
        <v>22311</v>
      </c>
      <c r="AC1633" t="s">
        <v>22312</v>
      </c>
      <c r="AD1633" t="s">
        <v>22313</v>
      </c>
      <c r="AE1633" t="s">
        <v>22314</v>
      </c>
      <c r="AF1633" t="s">
        <v>22315</v>
      </c>
      <c r="AG1633" t="s">
        <v>22316</v>
      </c>
      <c r="AH1633" t="s">
        <v>22317</v>
      </c>
      <c r="AI1633" t="s">
        <v>22318</v>
      </c>
      <c r="AJ1633" t="s">
        <v>22319</v>
      </c>
      <c r="AK1633" t="s">
        <v>22320</v>
      </c>
      <c r="AL1633" t="s">
        <v>22321</v>
      </c>
      <c r="AM1633" t="s">
        <v>22322</v>
      </c>
      <c r="AN1633" t="s">
        <v>22323</v>
      </c>
      <c r="AO1633" t="s">
        <v>22324</v>
      </c>
      <c r="AP1633" t="s">
        <v>22325</v>
      </c>
      <c r="AQ1633" t="s">
        <v>22326</v>
      </c>
      <c r="AR1633" t="s">
        <v>22327</v>
      </c>
      <c r="AS1633" t="s">
        <v>22328</v>
      </c>
      <c r="AT1633" t="s">
        <v>22329</v>
      </c>
      <c r="AU1633" t="s">
        <v>22330</v>
      </c>
      <c r="AV1633" t="s">
        <v>22331</v>
      </c>
      <c r="AW1633" t="s">
        <v>22332</v>
      </c>
      <c r="AX1633" t="s">
        <v>22333</v>
      </c>
      <c r="AY1633" t="s">
        <v>22334</v>
      </c>
      <c r="AZ1633" t="s">
        <v>22335</v>
      </c>
      <c r="BA1633" t="s">
        <v>22336</v>
      </c>
      <c r="BB1633" t="s">
        <v>22337</v>
      </c>
      <c r="BC1633" t="s">
        <v>22338</v>
      </c>
      <c r="BD1633" t="s">
        <v>22339</v>
      </c>
      <c r="BE1633" t="s">
        <v>22340</v>
      </c>
      <c r="BF1633" t="s">
        <v>22341</v>
      </c>
      <c r="BG1633" t="s">
        <v>22342</v>
      </c>
      <c r="BH1633" t="s">
        <v>22343</v>
      </c>
    </row>
    <row r="1634" spans="1:60" x14ac:dyDescent="0.25">
      <c r="A1634" t="s">
        <v>22344</v>
      </c>
      <c r="B1634" t="s">
        <v>7232</v>
      </c>
      <c r="C1634" t="s">
        <v>22345</v>
      </c>
      <c r="D1634" t="s">
        <v>7226</v>
      </c>
      <c r="E1634" t="s">
        <v>7266</v>
      </c>
      <c r="U1634" t="s">
        <v>22346</v>
      </c>
      <c r="V1634" t="s">
        <v>22347</v>
      </c>
      <c r="W1634" t="s">
        <v>22348</v>
      </c>
      <c r="X1634" t="s">
        <v>22349</v>
      </c>
      <c r="Y1634" t="s">
        <v>22350</v>
      </c>
      <c r="Z1634" t="s">
        <v>22351</v>
      </c>
      <c r="AA1634" t="s">
        <v>22352</v>
      </c>
      <c r="AB1634" t="s">
        <v>22353</v>
      </c>
      <c r="AC1634" t="s">
        <v>22354</v>
      </c>
      <c r="AD1634" t="s">
        <v>22355</v>
      </c>
      <c r="AE1634" t="s">
        <v>22356</v>
      </c>
      <c r="AF1634" t="s">
        <v>22357</v>
      </c>
      <c r="AG1634" t="s">
        <v>22358</v>
      </c>
      <c r="AH1634" t="s">
        <v>22359</v>
      </c>
      <c r="AI1634" t="s">
        <v>22360</v>
      </c>
      <c r="AJ1634" t="s">
        <v>22361</v>
      </c>
      <c r="AK1634" t="s">
        <v>22362</v>
      </c>
      <c r="AL1634" t="s">
        <v>22363</v>
      </c>
      <c r="AM1634" t="s">
        <v>22364</v>
      </c>
      <c r="AN1634" t="s">
        <v>22365</v>
      </c>
      <c r="AO1634" t="s">
        <v>22366</v>
      </c>
      <c r="AP1634" t="s">
        <v>22367</v>
      </c>
      <c r="AQ1634" t="s">
        <v>22368</v>
      </c>
      <c r="AR1634" t="s">
        <v>22369</v>
      </c>
      <c r="AS1634" t="s">
        <v>22370</v>
      </c>
      <c r="AT1634" t="s">
        <v>22371</v>
      </c>
      <c r="AU1634" t="s">
        <v>22372</v>
      </c>
      <c r="AV1634" t="s">
        <v>22373</v>
      </c>
      <c r="AW1634" t="s">
        <v>22374</v>
      </c>
      <c r="AX1634" t="s">
        <v>22375</v>
      </c>
      <c r="AY1634" t="s">
        <v>22376</v>
      </c>
      <c r="AZ1634" t="s">
        <v>22377</v>
      </c>
      <c r="BA1634" t="s">
        <v>22378</v>
      </c>
      <c r="BB1634" t="s">
        <v>22379</v>
      </c>
      <c r="BC1634" t="s">
        <v>22380</v>
      </c>
      <c r="BD1634" t="s">
        <v>22381</v>
      </c>
      <c r="BE1634" t="s">
        <v>22382</v>
      </c>
      <c r="BF1634" t="s">
        <v>22383</v>
      </c>
      <c r="BG1634" t="s">
        <v>22384</v>
      </c>
      <c r="BH1634" t="s">
        <v>22385</v>
      </c>
    </row>
    <row r="1635" spans="1:60" x14ac:dyDescent="0.25">
      <c r="A1635" t="s">
        <v>22386</v>
      </c>
      <c r="B1635" t="s">
        <v>7234</v>
      </c>
      <c r="C1635" t="s">
        <v>22387</v>
      </c>
      <c r="D1635" t="s">
        <v>7226</v>
      </c>
      <c r="E1635" t="s">
        <v>7266</v>
      </c>
      <c r="U1635" t="s">
        <v>22388</v>
      </c>
      <c r="V1635" t="s">
        <v>22389</v>
      </c>
      <c r="W1635" t="s">
        <v>22390</v>
      </c>
      <c r="X1635" t="s">
        <v>22391</v>
      </c>
      <c r="Y1635" t="s">
        <v>22392</v>
      </c>
      <c r="Z1635" t="s">
        <v>22393</v>
      </c>
      <c r="AA1635" t="s">
        <v>22394</v>
      </c>
      <c r="AB1635" t="s">
        <v>22395</v>
      </c>
      <c r="AC1635" t="s">
        <v>22396</v>
      </c>
      <c r="AD1635" t="s">
        <v>22397</v>
      </c>
      <c r="AE1635" t="s">
        <v>22398</v>
      </c>
      <c r="AF1635" t="s">
        <v>22399</v>
      </c>
      <c r="AG1635" t="s">
        <v>22400</v>
      </c>
      <c r="AH1635" t="s">
        <v>22401</v>
      </c>
      <c r="AI1635" t="s">
        <v>22402</v>
      </c>
      <c r="AJ1635" t="s">
        <v>22403</v>
      </c>
      <c r="AK1635" t="s">
        <v>22404</v>
      </c>
      <c r="AL1635" t="s">
        <v>22405</v>
      </c>
      <c r="AM1635" t="s">
        <v>22406</v>
      </c>
      <c r="AN1635" t="s">
        <v>22407</v>
      </c>
      <c r="AO1635" t="s">
        <v>22408</v>
      </c>
      <c r="AP1635" t="s">
        <v>22409</v>
      </c>
      <c r="AQ1635" t="s">
        <v>22410</v>
      </c>
      <c r="AR1635" t="s">
        <v>22411</v>
      </c>
      <c r="AS1635" t="s">
        <v>22412</v>
      </c>
      <c r="AT1635" t="s">
        <v>22413</v>
      </c>
      <c r="AU1635" t="s">
        <v>22414</v>
      </c>
      <c r="AV1635" t="s">
        <v>22415</v>
      </c>
      <c r="AW1635" t="s">
        <v>22416</v>
      </c>
      <c r="AX1635" t="s">
        <v>22417</v>
      </c>
      <c r="AY1635" t="s">
        <v>22418</v>
      </c>
      <c r="AZ1635" t="s">
        <v>22419</v>
      </c>
      <c r="BA1635" t="s">
        <v>22420</v>
      </c>
      <c r="BB1635" t="s">
        <v>22421</v>
      </c>
      <c r="BC1635" t="s">
        <v>22422</v>
      </c>
      <c r="BD1635" t="s">
        <v>22423</v>
      </c>
      <c r="BE1635" t="s">
        <v>22424</v>
      </c>
      <c r="BF1635" t="s">
        <v>22425</v>
      </c>
      <c r="BG1635" t="s">
        <v>22426</v>
      </c>
      <c r="BH1635" t="s">
        <v>22427</v>
      </c>
    </row>
    <row r="1636" spans="1:60" x14ac:dyDescent="0.25">
      <c r="A1636" t="s">
        <v>22428</v>
      </c>
      <c r="B1636" t="s">
        <v>7236</v>
      </c>
      <c r="C1636" t="s">
        <v>22429</v>
      </c>
      <c r="D1636" t="s">
        <v>7226</v>
      </c>
      <c r="E1636" t="s">
        <v>7266</v>
      </c>
      <c r="U1636" t="s">
        <v>22430</v>
      </c>
      <c r="V1636" t="s">
        <v>22431</v>
      </c>
      <c r="W1636" t="s">
        <v>22432</v>
      </c>
      <c r="X1636" t="s">
        <v>22433</v>
      </c>
      <c r="Y1636" t="s">
        <v>22434</v>
      </c>
      <c r="Z1636" t="s">
        <v>22435</v>
      </c>
      <c r="AA1636" t="s">
        <v>22436</v>
      </c>
      <c r="AB1636" t="s">
        <v>22437</v>
      </c>
      <c r="AC1636" t="s">
        <v>22438</v>
      </c>
      <c r="AD1636" t="s">
        <v>22439</v>
      </c>
      <c r="AE1636" t="s">
        <v>22440</v>
      </c>
      <c r="AF1636" t="s">
        <v>22441</v>
      </c>
      <c r="AG1636" t="s">
        <v>22442</v>
      </c>
      <c r="AH1636" t="s">
        <v>22443</v>
      </c>
      <c r="AI1636" t="s">
        <v>22444</v>
      </c>
      <c r="AJ1636" t="s">
        <v>22445</v>
      </c>
      <c r="AK1636" t="s">
        <v>22446</v>
      </c>
      <c r="AL1636" t="s">
        <v>22447</v>
      </c>
      <c r="AM1636" t="s">
        <v>22448</v>
      </c>
      <c r="AN1636" t="s">
        <v>22449</v>
      </c>
      <c r="AO1636" t="s">
        <v>22450</v>
      </c>
      <c r="AP1636" t="s">
        <v>22451</v>
      </c>
      <c r="AQ1636" t="s">
        <v>22452</v>
      </c>
      <c r="AR1636" t="s">
        <v>22453</v>
      </c>
      <c r="AS1636" t="s">
        <v>22454</v>
      </c>
      <c r="AT1636" t="s">
        <v>22455</v>
      </c>
      <c r="AU1636" t="s">
        <v>22456</v>
      </c>
      <c r="AV1636" t="s">
        <v>22457</v>
      </c>
      <c r="AW1636" t="s">
        <v>22458</v>
      </c>
      <c r="AX1636" t="s">
        <v>22459</v>
      </c>
      <c r="AY1636" t="s">
        <v>22460</v>
      </c>
      <c r="AZ1636" t="s">
        <v>22461</v>
      </c>
      <c r="BA1636" t="s">
        <v>22462</v>
      </c>
      <c r="BB1636" t="s">
        <v>22463</v>
      </c>
      <c r="BC1636" t="s">
        <v>22464</v>
      </c>
      <c r="BD1636" t="s">
        <v>22465</v>
      </c>
      <c r="BE1636" t="s">
        <v>22466</v>
      </c>
      <c r="BF1636" t="s">
        <v>22467</v>
      </c>
      <c r="BG1636" t="s">
        <v>22468</v>
      </c>
      <c r="BH1636" t="s">
        <v>22469</v>
      </c>
    </row>
    <row r="1637" spans="1:60" x14ac:dyDescent="0.25">
      <c r="A1637" t="s">
        <v>22470</v>
      </c>
      <c r="B1637" t="s">
        <v>7238</v>
      </c>
      <c r="C1637" t="s">
        <v>22471</v>
      </c>
      <c r="D1637" t="s">
        <v>7226</v>
      </c>
      <c r="E1637" t="s">
        <v>7266</v>
      </c>
      <c r="U1637" t="s">
        <v>22472</v>
      </c>
      <c r="V1637" t="s">
        <v>22473</v>
      </c>
      <c r="W1637" t="s">
        <v>22474</v>
      </c>
      <c r="X1637" t="s">
        <v>22475</v>
      </c>
      <c r="Y1637" t="s">
        <v>22476</v>
      </c>
      <c r="Z1637" t="s">
        <v>22477</v>
      </c>
      <c r="AA1637" t="s">
        <v>22478</v>
      </c>
      <c r="AB1637" t="s">
        <v>22479</v>
      </c>
      <c r="AC1637" t="s">
        <v>22480</v>
      </c>
      <c r="AD1637" t="s">
        <v>22481</v>
      </c>
      <c r="AE1637" t="s">
        <v>22482</v>
      </c>
      <c r="AF1637" t="s">
        <v>22483</v>
      </c>
      <c r="AG1637" t="s">
        <v>22484</v>
      </c>
      <c r="AH1637" t="s">
        <v>22485</v>
      </c>
      <c r="AI1637" t="s">
        <v>22486</v>
      </c>
      <c r="AJ1637" t="s">
        <v>22487</v>
      </c>
      <c r="AK1637" t="s">
        <v>22488</v>
      </c>
      <c r="AL1637" t="s">
        <v>22489</v>
      </c>
      <c r="AM1637" t="s">
        <v>22490</v>
      </c>
      <c r="AN1637" t="s">
        <v>22491</v>
      </c>
      <c r="AO1637" t="s">
        <v>22492</v>
      </c>
      <c r="AP1637" t="s">
        <v>22493</v>
      </c>
      <c r="AQ1637" t="s">
        <v>22494</v>
      </c>
      <c r="AR1637" t="s">
        <v>22495</v>
      </c>
      <c r="AS1637" t="s">
        <v>22496</v>
      </c>
      <c r="AT1637" t="s">
        <v>22497</v>
      </c>
      <c r="AU1637" t="s">
        <v>22498</v>
      </c>
      <c r="AV1637" t="s">
        <v>22499</v>
      </c>
      <c r="AW1637" t="s">
        <v>22500</v>
      </c>
      <c r="AX1637" t="s">
        <v>22501</v>
      </c>
      <c r="AY1637" t="s">
        <v>22502</v>
      </c>
      <c r="AZ1637" t="s">
        <v>22503</v>
      </c>
      <c r="BA1637" t="s">
        <v>22504</v>
      </c>
      <c r="BB1637" t="s">
        <v>22505</v>
      </c>
      <c r="BC1637" t="s">
        <v>22506</v>
      </c>
      <c r="BD1637" t="s">
        <v>22507</v>
      </c>
      <c r="BE1637" t="s">
        <v>22508</v>
      </c>
      <c r="BF1637" t="s">
        <v>22509</v>
      </c>
      <c r="BG1637" t="s">
        <v>22510</v>
      </c>
      <c r="BH1637" t="s">
        <v>22511</v>
      </c>
    </row>
    <row r="1638" spans="1:60" x14ac:dyDescent="0.25">
      <c r="A1638" t="s">
        <v>22512</v>
      </c>
      <c r="B1638" t="s">
        <v>7240</v>
      </c>
      <c r="C1638" t="s">
        <v>22513</v>
      </c>
      <c r="D1638" t="s">
        <v>7226</v>
      </c>
      <c r="E1638" t="s">
        <v>7266</v>
      </c>
      <c r="U1638" t="s">
        <v>22514</v>
      </c>
      <c r="V1638" t="s">
        <v>22515</v>
      </c>
      <c r="W1638" t="s">
        <v>22516</v>
      </c>
      <c r="X1638" t="s">
        <v>22517</v>
      </c>
      <c r="Y1638" t="s">
        <v>22518</v>
      </c>
      <c r="Z1638" t="s">
        <v>22519</v>
      </c>
      <c r="AA1638" t="s">
        <v>22520</v>
      </c>
      <c r="AB1638" t="s">
        <v>22521</v>
      </c>
      <c r="AC1638" t="s">
        <v>22522</v>
      </c>
      <c r="AD1638" t="s">
        <v>22523</v>
      </c>
      <c r="AE1638" t="s">
        <v>22524</v>
      </c>
      <c r="AF1638" t="s">
        <v>22525</v>
      </c>
      <c r="AG1638" t="s">
        <v>22526</v>
      </c>
      <c r="AH1638" t="s">
        <v>22527</v>
      </c>
      <c r="AI1638" t="s">
        <v>22528</v>
      </c>
      <c r="AJ1638" t="s">
        <v>22529</v>
      </c>
      <c r="AK1638" t="s">
        <v>22530</v>
      </c>
      <c r="AL1638" t="s">
        <v>22531</v>
      </c>
      <c r="AM1638" t="s">
        <v>22532</v>
      </c>
      <c r="AN1638" t="s">
        <v>22533</v>
      </c>
      <c r="AO1638" t="s">
        <v>22534</v>
      </c>
      <c r="AP1638" t="s">
        <v>22535</v>
      </c>
      <c r="AQ1638" t="s">
        <v>22536</v>
      </c>
      <c r="AR1638" t="s">
        <v>22537</v>
      </c>
      <c r="AS1638" t="s">
        <v>22538</v>
      </c>
      <c r="AT1638" t="s">
        <v>22539</v>
      </c>
      <c r="AU1638" t="s">
        <v>22540</v>
      </c>
      <c r="AV1638" t="s">
        <v>22541</v>
      </c>
      <c r="AW1638" t="s">
        <v>22542</v>
      </c>
      <c r="AX1638" t="s">
        <v>22543</v>
      </c>
      <c r="AY1638" t="s">
        <v>22544</v>
      </c>
      <c r="AZ1638" t="s">
        <v>22545</v>
      </c>
      <c r="BA1638" t="s">
        <v>22546</v>
      </c>
      <c r="BB1638" t="s">
        <v>22547</v>
      </c>
      <c r="BC1638" t="s">
        <v>22548</v>
      </c>
      <c r="BD1638" t="s">
        <v>22549</v>
      </c>
      <c r="BE1638" t="s">
        <v>22550</v>
      </c>
      <c r="BF1638" t="s">
        <v>22551</v>
      </c>
      <c r="BG1638" t="s">
        <v>22552</v>
      </c>
      <c r="BH1638" t="s">
        <v>22553</v>
      </c>
    </row>
    <row r="1639" spans="1:60" x14ac:dyDescent="0.25">
      <c r="A1639" t="s">
        <v>22554</v>
      </c>
      <c r="B1639" t="s">
        <v>7242</v>
      </c>
      <c r="C1639" t="s">
        <v>22555</v>
      </c>
      <c r="D1639" t="s">
        <v>7226</v>
      </c>
      <c r="E1639" t="s">
        <v>7266</v>
      </c>
      <c r="U1639" t="s">
        <v>22556</v>
      </c>
      <c r="V1639" t="s">
        <v>22557</v>
      </c>
      <c r="W1639" t="s">
        <v>22558</v>
      </c>
      <c r="X1639" t="s">
        <v>22559</v>
      </c>
      <c r="Y1639" t="s">
        <v>22560</v>
      </c>
      <c r="Z1639" t="s">
        <v>22561</v>
      </c>
      <c r="AA1639" t="s">
        <v>22562</v>
      </c>
      <c r="AB1639" t="s">
        <v>22563</v>
      </c>
      <c r="AC1639" t="s">
        <v>22564</v>
      </c>
      <c r="AD1639" t="s">
        <v>22565</v>
      </c>
      <c r="AE1639" t="s">
        <v>22566</v>
      </c>
      <c r="AF1639" t="s">
        <v>22567</v>
      </c>
      <c r="AG1639" t="s">
        <v>22568</v>
      </c>
      <c r="AH1639" t="s">
        <v>22569</v>
      </c>
      <c r="AI1639" t="s">
        <v>22570</v>
      </c>
      <c r="AJ1639" t="s">
        <v>22571</v>
      </c>
      <c r="AK1639" t="s">
        <v>22572</v>
      </c>
      <c r="AL1639" t="s">
        <v>22573</v>
      </c>
      <c r="AM1639" t="s">
        <v>22574</v>
      </c>
      <c r="AN1639" t="s">
        <v>22575</v>
      </c>
      <c r="AO1639" t="s">
        <v>22576</v>
      </c>
      <c r="AP1639" t="s">
        <v>22577</v>
      </c>
      <c r="AQ1639" t="s">
        <v>22578</v>
      </c>
      <c r="AR1639" t="s">
        <v>22579</v>
      </c>
      <c r="AS1639" t="s">
        <v>22580</v>
      </c>
      <c r="AT1639" t="s">
        <v>22581</v>
      </c>
      <c r="AU1639" t="s">
        <v>22582</v>
      </c>
      <c r="AV1639" t="s">
        <v>22583</v>
      </c>
      <c r="AW1639" t="s">
        <v>22584</v>
      </c>
      <c r="AX1639" t="s">
        <v>22585</v>
      </c>
      <c r="AY1639" t="s">
        <v>22586</v>
      </c>
      <c r="AZ1639" t="s">
        <v>22587</v>
      </c>
      <c r="BA1639" t="s">
        <v>22588</v>
      </c>
      <c r="BB1639" t="s">
        <v>22589</v>
      </c>
      <c r="BC1639" t="s">
        <v>22590</v>
      </c>
      <c r="BD1639" t="s">
        <v>22591</v>
      </c>
      <c r="BE1639" t="s">
        <v>22592</v>
      </c>
      <c r="BF1639" t="s">
        <v>22593</v>
      </c>
      <c r="BG1639" t="s">
        <v>22594</v>
      </c>
      <c r="BH1639" t="s">
        <v>22595</v>
      </c>
    </row>
    <row r="1640" spans="1:60" x14ac:dyDescent="0.25">
      <c r="A1640" t="s">
        <v>22596</v>
      </c>
      <c r="B1640" t="s">
        <v>7244</v>
      </c>
      <c r="C1640" t="s">
        <v>22597</v>
      </c>
      <c r="D1640" t="s">
        <v>7226</v>
      </c>
      <c r="E1640" t="s">
        <v>7266</v>
      </c>
      <c r="F1640" t="s">
        <v>22598</v>
      </c>
    </row>
    <row r="1641" spans="1:60" x14ac:dyDescent="0.25">
      <c r="A1641" t="s">
        <v>22599</v>
      </c>
      <c r="B1641" t="s">
        <v>7246</v>
      </c>
      <c r="C1641" t="s">
        <v>22600</v>
      </c>
      <c r="D1641" t="s">
        <v>7226</v>
      </c>
      <c r="E1641" t="s">
        <v>7266</v>
      </c>
      <c r="F1641" t="s">
        <v>22601</v>
      </c>
    </row>
    <row r="1642" spans="1:60" x14ac:dyDescent="0.25">
      <c r="A1642" t="s">
        <v>22602</v>
      </c>
      <c r="B1642" t="s">
        <v>7248</v>
      </c>
      <c r="C1642" t="s">
        <v>22603</v>
      </c>
      <c r="D1642" t="s">
        <v>7226</v>
      </c>
      <c r="E1642" t="s">
        <v>7266</v>
      </c>
      <c r="F1642" t="s">
        <v>22604</v>
      </c>
    </row>
    <row r="1643" spans="1:60" x14ac:dyDescent="0.25">
      <c r="A1643" t="s">
        <v>22605</v>
      </c>
      <c r="B1643" t="s">
        <v>7250</v>
      </c>
      <c r="C1643" t="s">
        <v>22606</v>
      </c>
      <c r="D1643" t="s">
        <v>7226</v>
      </c>
      <c r="E1643" t="s">
        <v>7266</v>
      </c>
      <c r="F1643" t="s">
        <v>22607</v>
      </c>
    </row>
    <row r="1644" spans="1:60" x14ac:dyDescent="0.25">
      <c r="A1644" t="s">
        <v>22608</v>
      </c>
      <c r="B1644" t="s">
        <v>7252</v>
      </c>
      <c r="C1644" t="s">
        <v>22609</v>
      </c>
      <c r="D1644" t="s">
        <v>7226</v>
      </c>
      <c r="E1644" t="s">
        <v>7266</v>
      </c>
      <c r="F1644" t="s">
        <v>22610</v>
      </c>
    </row>
    <row r="1645" spans="1:60" x14ac:dyDescent="0.25">
      <c r="A1645" t="s">
        <v>22611</v>
      </c>
      <c r="B1645" t="s">
        <v>7254</v>
      </c>
      <c r="C1645" t="s">
        <v>22612</v>
      </c>
      <c r="D1645" t="s">
        <v>7226</v>
      </c>
      <c r="E1645" t="s">
        <v>7266</v>
      </c>
      <c r="F1645" t="s">
        <v>22613</v>
      </c>
    </row>
    <row r="1646" spans="1:60" x14ac:dyDescent="0.25">
      <c r="A1646" t="s">
        <v>22614</v>
      </c>
      <c r="B1646" t="s">
        <v>7256</v>
      </c>
      <c r="C1646" t="s">
        <v>22615</v>
      </c>
      <c r="D1646" t="s">
        <v>7226</v>
      </c>
      <c r="E1646" t="s">
        <v>7266</v>
      </c>
      <c r="F1646" t="s">
        <v>22616</v>
      </c>
    </row>
    <row r="1647" spans="1:60" x14ac:dyDescent="0.25">
      <c r="A1647" t="s">
        <v>22617</v>
      </c>
      <c r="B1647" t="s">
        <v>7258</v>
      </c>
      <c r="C1647" t="s">
        <v>22618</v>
      </c>
      <c r="D1647" t="s">
        <v>7226</v>
      </c>
      <c r="E1647" t="s">
        <v>7266</v>
      </c>
      <c r="F1647" t="s">
        <v>22619</v>
      </c>
    </row>
    <row r="1648" spans="1:60" x14ac:dyDescent="0.25">
      <c r="A1648" t="s">
        <v>22620</v>
      </c>
      <c r="B1648" t="s">
        <v>7260</v>
      </c>
      <c r="C1648" t="s">
        <v>22621</v>
      </c>
      <c r="D1648" t="s">
        <v>7226</v>
      </c>
      <c r="E1648" t="s">
        <v>7266</v>
      </c>
      <c r="F1648" t="s">
        <v>22622</v>
      </c>
    </row>
    <row r="1649" spans="1:6" x14ac:dyDescent="0.25">
      <c r="A1649" t="s">
        <v>22623</v>
      </c>
      <c r="B1649" t="s">
        <v>7262</v>
      </c>
      <c r="C1649" t="s">
        <v>22624</v>
      </c>
      <c r="D1649" t="s">
        <v>7226</v>
      </c>
      <c r="E1649" t="s">
        <v>7266</v>
      </c>
      <c r="F1649" t="s">
        <v>22625</v>
      </c>
    </row>
    <row r="1650" spans="1:6" x14ac:dyDescent="0.25">
      <c r="A1650" t="s">
        <v>22626</v>
      </c>
      <c r="B1650" t="s">
        <v>7258</v>
      </c>
      <c r="C1650" t="s">
        <v>7259</v>
      </c>
      <c r="D1650" t="s">
        <v>7226</v>
      </c>
      <c r="E1650" t="s">
        <v>7266</v>
      </c>
      <c r="F1650" t="s">
        <v>22619</v>
      </c>
    </row>
    <row r="1651" spans="1:6" x14ac:dyDescent="0.25">
      <c r="A1651" t="s">
        <v>22627</v>
      </c>
      <c r="B1651" t="s">
        <v>7260</v>
      </c>
      <c r="C1651" t="s">
        <v>7261</v>
      </c>
      <c r="D1651" t="s">
        <v>7226</v>
      </c>
      <c r="E1651" t="s">
        <v>7266</v>
      </c>
      <c r="F1651" t="s">
        <v>22622</v>
      </c>
    </row>
    <row r="1652" spans="1:6" x14ac:dyDescent="0.25">
      <c r="A1652" t="s">
        <v>22628</v>
      </c>
      <c r="B1652" t="s">
        <v>7262</v>
      </c>
      <c r="C1652" t="s">
        <v>7263</v>
      </c>
      <c r="D1652" t="s">
        <v>7226</v>
      </c>
      <c r="E1652" t="s">
        <v>7266</v>
      </c>
      <c r="F1652" t="s">
        <v>22625</v>
      </c>
    </row>
  </sheetData>
  <phoneticPr fontId="3" type="noConversion"/>
  <pageMargins left="0.75" right="0.75" top="1" bottom="1" header="0.5" footer="0.5"/>
  <customProperties>
    <customPr name="_pios_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BB80-AF0F-47D0-B155-60E9CEB04BB0}">
  <sheetPr codeName="Sheet120"/>
  <dimension ref="A1:BH4859"/>
  <sheetViews>
    <sheetView workbookViewId="0">
      <pane ySplit="2" topLeftCell="A3" activePane="bottomLeft" state="frozen"/>
      <selection pane="bottomLeft"/>
    </sheetView>
  </sheetViews>
  <sheetFormatPr defaultColWidth="9" defaultRowHeight="13.8" x14ac:dyDescent="0.25"/>
  <cols>
    <col min="1" max="1" width="13" style="176" bestFit="1" customWidth="1"/>
    <col min="2" max="2" width="44" style="176" bestFit="1" customWidth="1"/>
    <col min="3" max="3" width="51.69921875" style="176" bestFit="1" customWidth="1"/>
    <col min="4" max="4" width="29" style="176" customWidth="1"/>
    <col min="5" max="5" width="5.796875" style="176" bestFit="1" customWidth="1"/>
    <col min="6" max="19" width="9" style="176"/>
    <col min="20" max="60" width="10.296875" style="176" customWidth="1"/>
    <col min="61" max="16384" width="9" style="176"/>
  </cols>
  <sheetData>
    <row r="1" spans="1:60" ht="14.4" x14ac:dyDescent="0.3">
      <c r="B1" s="358" t="s">
        <v>22629</v>
      </c>
    </row>
    <row r="2" spans="1:60" x14ac:dyDescent="0.25">
      <c r="A2" s="285" t="s">
        <v>594</v>
      </c>
      <c r="B2" s="285" t="s">
        <v>595</v>
      </c>
      <c r="C2" s="285" t="s">
        <v>596</v>
      </c>
      <c r="D2" s="285" t="s">
        <v>597</v>
      </c>
      <c r="E2" s="285" t="s">
        <v>598</v>
      </c>
      <c r="F2" s="285" t="s">
        <v>1901</v>
      </c>
      <c r="G2" s="285" t="s">
        <v>381</v>
      </c>
      <c r="H2" s="285" t="s">
        <v>382</v>
      </c>
      <c r="I2" s="285" t="s">
        <v>383</v>
      </c>
      <c r="J2" s="285" t="s">
        <v>384</v>
      </c>
      <c r="K2" s="285" t="s">
        <v>385</v>
      </c>
      <c r="L2" s="285" t="s">
        <v>386</v>
      </c>
      <c r="M2" s="285" t="s">
        <v>387</v>
      </c>
      <c r="N2" s="285" t="s">
        <v>1047</v>
      </c>
      <c r="O2" s="285" t="s">
        <v>1048</v>
      </c>
      <c r="P2" s="285" t="s">
        <v>1049</v>
      </c>
      <c r="Q2" s="285" t="s">
        <v>1050</v>
      </c>
      <c r="R2" s="285" t="s">
        <v>1051</v>
      </c>
      <c r="S2" s="285" t="s">
        <v>1083</v>
      </c>
      <c r="T2" s="285" t="s">
        <v>1902</v>
      </c>
      <c r="U2" s="285" t="s">
        <v>1869</v>
      </c>
      <c r="V2" s="285" t="s">
        <v>1870</v>
      </c>
      <c r="W2" s="285" t="s">
        <v>1871</v>
      </c>
      <c r="X2" s="285" t="s">
        <v>1872</v>
      </c>
      <c r="Y2" s="285" t="s">
        <v>1873</v>
      </c>
      <c r="Z2" s="285" t="s">
        <v>1874</v>
      </c>
      <c r="AA2" s="285" t="s">
        <v>1875</v>
      </c>
      <c r="AB2" s="285" t="s">
        <v>1876</v>
      </c>
      <c r="AC2" s="285" t="s">
        <v>1877</v>
      </c>
      <c r="AD2" s="285" t="s">
        <v>1878</v>
      </c>
      <c r="AE2" s="285" t="s">
        <v>1879</v>
      </c>
      <c r="AF2" s="285" t="s">
        <v>1880</v>
      </c>
      <c r="AG2" s="285" t="s">
        <v>1881</v>
      </c>
      <c r="AH2" s="285" t="s">
        <v>1882</v>
      </c>
      <c r="AI2" s="285" t="s">
        <v>1883</v>
      </c>
      <c r="AJ2" s="285" t="s">
        <v>1884</v>
      </c>
      <c r="AK2" s="285" t="s">
        <v>1885</v>
      </c>
      <c r="AL2" s="285" t="s">
        <v>1886</v>
      </c>
      <c r="AM2" s="285" t="s">
        <v>1887</v>
      </c>
      <c r="AN2" s="285" t="s">
        <v>1888</v>
      </c>
      <c r="AO2" s="285" t="s">
        <v>3003</v>
      </c>
      <c r="AP2" s="285" t="s">
        <v>3004</v>
      </c>
      <c r="AQ2" s="285" t="s">
        <v>3005</v>
      </c>
      <c r="AR2" s="285" t="s">
        <v>3006</v>
      </c>
      <c r="AS2" s="285" t="s">
        <v>3007</v>
      </c>
      <c r="AT2" s="285" t="s">
        <v>3008</v>
      </c>
      <c r="AU2" s="285" t="s">
        <v>3009</v>
      </c>
      <c r="AV2" s="285" t="s">
        <v>3010</v>
      </c>
      <c r="AW2" s="285" t="s">
        <v>3011</v>
      </c>
      <c r="AX2" s="285" t="s">
        <v>3012</v>
      </c>
      <c r="AY2" s="285" t="s">
        <v>3013</v>
      </c>
      <c r="AZ2" s="285" t="s">
        <v>3014</v>
      </c>
      <c r="BA2" s="285" t="s">
        <v>3015</v>
      </c>
      <c r="BB2" s="285" t="s">
        <v>3016</v>
      </c>
      <c r="BC2" s="285" t="s">
        <v>3017</v>
      </c>
      <c r="BD2" s="285" t="s">
        <v>3018</v>
      </c>
      <c r="BE2" s="285" t="s">
        <v>3019</v>
      </c>
      <c r="BF2" s="285" t="s">
        <v>3020</v>
      </c>
      <c r="BG2" s="285" t="s">
        <v>3021</v>
      </c>
      <c r="BH2" s="285" t="s">
        <v>3022</v>
      </c>
    </row>
    <row r="3" spans="1:60" x14ac:dyDescent="0.25">
      <c r="A3" s="285"/>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row>
    <row r="4" spans="1:60" x14ac:dyDescent="0.25">
      <c r="A4" s="176" t="str">
        <f>'DPB1'!B8</f>
        <v>YKY</v>
      </c>
      <c r="B4" s="176" t="str">
        <f>IF(ISBLANK('DPB1'!AT8),"",'DPB1'!AT8)</f>
        <v>PCD_DPB1_MRBASE</v>
      </c>
      <c r="C4" s="176" t="str">
        <f>'DPB1'!E8 &amp; "," &amp; 'DPB1'!F8 &amp; "," &amp; 'DPB1'!AS5</f>
        <v>Mains renewals - base,Base wholesale water model funded renewals in kilometres,PCD output (cumulative) - Target</v>
      </c>
      <c r="D4" s="176" t="str">
        <f>IF(ISBLANK('DPB1'!G8),"",'DPB1'!G8)</f>
        <v>km</v>
      </c>
      <c r="E4" s="176" t="s">
        <v>7266</v>
      </c>
      <c r="I4" s="176">
        <f>IF(ISBLANK('DPB1'!J8),"",'DPB1'!J8)</f>
        <v>109.47710445932489</v>
      </c>
      <c r="J4" s="176">
        <f>IF(ISBLANK('DPB1'!K8),"",'DPB1'!K8)</f>
        <v>255.44657707175807</v>
      </c>
      <c r="K4" s="176">
        <f>IF(ISBLANK('DPB1'!L8),"",'DPB1'!L8)</f>
        <v>437.90841783729957</v>
      </c>
      <c r="L4" s="176">
        <f>IF(ISBLANK('DPB1'!M8),"",'DPB1'!M8)</f>
        <v>583.87789044973283</v>
      </c>
      <c r="M4" s="176">
        <f>IF(ISBLANK('DPB1'!N8),"",'DPB1'!N8)</f>
        <v>729.84736306216598</v>
      </c>
      <c r="N4" s="176" t="str">
        <f>IF(ISBLANK('DPB1'!O8),"",'DPB1'!O8)</f>
        <v/>
      </c>
      <c r="O4" s="176" t="str">
        <f>IF(ISBLANK('DPB1'!P8),"",'DPB1'!P8)</f>
        <v/>
      </c>
      <c r="P4" s="176" t="str">
        <f>IF(ISBLANK('DPB1'!Q8),"",'DPB1'!Q8)</f>
        <v/>
      </c>
      <c r="Q4" s="176" t="str">
        <f>IF(ISBLANK('DPB1'!R8),"",'DPB1'!R8)</f>
        <v/>
      </c>
      <c r="R4" s="176" t="str">
        <f>IF(ISBLANK('DPB1'!S8),"",'DPB1'!S8)</f>
        <v/>
      </c>
    </row>
    <row r="5" spans="1:60" x14ac:dyDescent="0.25">
      <c r="A5" s="176" t="str">
        <f t="shared" ref="A5:A68" si="0">A4</f>
        <v>YKY</v>
      </c>
      <c r="B5" s="176" t="str">
        <f>IF(ISBLANK('DPB1'!BD8),"",'DPB1'!BD8)</f>
        <v>PCD_DPB1_MRBASE_T</v>
      </c>
      <c r="C5" s="176" t="str">
        <f>'DPB1'!E8 &amp; "," &amp; 'DPB1'!F8 &amp; "," &amp; 'DPB1'!BD5</f>
        <v>Mains renewals - base,Base wholesale water model funded renewals in kilometres,PCD output by 2029-30 (Target)</v>
      </c>
      <c r="D5" s="176" t="str">
        <f>IF(ISBLANK('DPB1'!G8),"",'DPB1'!G8)</f>
        <v>km</v>
      </c>
      <c r="E5" s="176" t="s">
        <v>7266</v>
      </c>
      <c r="M5" s="176">
        <f>IF(ISBLANK('DPB1'!T8),"",'DPB1'!T8)</f>
        <v>729.84736306216598</v>
      </c>
      <c r="R5" s="176">
        <f>IF(ISBLANK('DPB1'!U8),"",'DPB1'!U8)</f>
        <v>0</v>
      </c>
    </row>
    <row r="6" spans="1:60" x14ac:dyDescent="0.25">
      <c r="A6" s="176" t="str">
        <f t="shared" si="0"/>
        <v>YKY</v>
      </c>
      <c r="B6" s="176" t="str">
        <f>IF(ISBLANK('DPB1'!BH8),"",'DPB1'!BH8)</f>
        <v>PCD_DPB1_MRBASE_O</v>
      </c>
      <c r="C6" s="176" t="str">
        <f>'DPB1'!E8 &amp; "," &amp; 'DPB1'!F8 &amp; "," &amp; 'DPB1'!BG5</f>
        <v>Mains renewals - base,Base wholesale water model funded renewals in kilometres,PCD output (cumulative) - Outturn &amp; Forecast</v>
      </c>
      <c r="D6" s="176" t="str">
        <f>IF(ISBLANK('DPB1'!G8),"",'DPB1'!G8)</f>
        <v>km</v>
      </c>
      <c r="E6" s="176" t="s">
        <v>7266</v>
      </c>
      <c r="I6" s="176">
        <f>IF(ISBLANK('DPB1'!X8),"",'DPB1'!X8)</f>
        <v>117.43387049726</v>
      </c>
      <c r="J6" s="176">
        <f>IF(ISBLANK('DPB1'!Y8),"",'DPB1'!Y8)</f>
        <v>255.44657707175807</v>
      </c>
      <c r="K6" s="176">
        <f>IF(ISBLANK('DPB1'!Z8),"",'DPB1'!Z8)</f>
        <v>437.90841783729957</v>
      </c>
      <c r="L6" s="176">
        <f>IF(ISBLANK('DPB1'!AA8),"",'DPB1'!AA8)</f>
        <v>583.87789044973283</v>
      </c>
      <c r="M6" s="176">
        <f>IF(ISBLANK('DPB1'!AB8),"",'DPB1'!AB8)</f>
        <v>729.84736306216598</v>
      </c>
      <c r="N6" s="176" t="str">
        <f>IF(ISBLANK('DPB1'!AC8),"",'DPB1'!AC8)</f>
        <v/>
      </c>
      <c r="O6" s="176" t="str">
        <f>IF(ISBLANK('DPB1'!AD8),"",'DPB1'!AD8)</f>
        <v/>
      </c>
      <c r="P6" s="176" t="str">
        <f>IF(ISBLANK('DPB1'!AE8),"",'DPB1'!AE8)</f>
        <v/>
      </c>
      <c r="Q6" s="176" t="str">
        <f>IF(ISBLANK('DPB1'!AF8),"",'DPB1'!AF8)</f>
        <v/>
      </c>
      <c r="R6" s="176" t="str">
        <f>IF(ISBLANK('DPB1'!AG8),"",'DPB1'!AG8)</f>
        <v/>
      </c>
    </row>
    <row r="7" spans="1:60" x14ac:dyDescent="0.25">
      <c r="A7" s="176" t="str">
        <f t="shared" si="0"/>
        <v>YKY</v>
      </c>
      <c r="B7" s="176" t="str">
        <f>IF(ISBLANK('DPB1'!BR8),"",'DPB1'!BR8)</f>
        <v>PCD_DPB1_MRBASE_OT</v>
      </c>
      <c r="C7" s="176" t="str">
        <f>'DPB1'!E8 &amp; "," &amp; 'DPB1'!F8 &amp; "," &amp; 'DPB1'!BR5</f>
        <v>Mains renewals - base,Base wholesale water model funded renewals in kilometres,PCD output by 2029-30 (Outturn &amp; Forecast)</v>
      </c>
      <c r="D7" s="176" t="str">
        <f>IF(ISBLANK('DPB1'!G8),"",'DPB1'!G8)</f>
        <v>km</v>
      </c>
      <c r="E7" s="176" t="s">
        <v>7266</v>
      </c>
      <c r="M7" s="176">
        <f>IF(ISBLANK('DPB1'!AH8),"",'DPB1'!AH8)</f>
        <v>729.84736306216598</v>
      </c>
      <c r="R7" s="176">
        <f>IF(ISBLANK('DPB1'!AI8),"",'DPB1'!AI8)</f>
        <v>0</v>
      </c>
    </row>
    <row r="8" spans="1:60" x14ac:dyDescent="0.25">
      <c r="A8" s="176" t="str">
        <f t="shared" si="0"/>
        <v>YKY</v>
      </c>
      <c r="B8" s="176" t="str">
        <f>IF(ISBLANK('DPB1'!BU8),"",'DPB1'!BU8)</f>
        <v>PCD_DPB1_MRBASE_P</v>
      </c>
      <c r="C8" s="176" t="str">
        <f>'DPB1'!E8 &amp; "," &amp; 'DPB1'!F8 &amp; "," &amp; 'DPB1'!BU5</f>
        <v xml:space="preserve">Mains renewals - base,Base wholesale water model funded renewals in kilometres,Performance
</v>
      </c>
      <c r="D8" s="176" t="str">
        <f>IF(ISBLANK('DPB1'!G8),"",'DPB1'!G8)</f>
        <v>km</v>
      </c>
      <c r="E8" s="176" t="s">
        <v>7266</v>
      </c>
      <c r="M8" s="176">
        <f>IF(ISBLANK('DPB1'!AK8),"",'DPB1'!AK8)</f>
        <v>1</v>
      </c>
      <c r="R8" s="176" t="str">
        <f>IF(ISBLANK('DPB1'!AL8),"",'DPB1'!AL8)</f>
        <v/>
      </c>
    </row>
    <row r="9" spans="1:60" x14ac:dyDescent="0.25">
      <c r="A9" s="176" t="str">
        <f t="shared" si="0"/>
        <v>YKY</v>
      </c>
      <c r="B9" s="176" t="str">
        <f>IF(ISBLANK('DPB1'!AT9),"",'DPB1'!AT9)</f>
        <v>PCD_DPB1_MRAH</v>
      </c>
      <c r="C9" s="176" t="str">
        <f>'DPB1'!E9 &amp; "," &amp; 'DPB1'!F9 &amp; "," &amp; 'DPB1'!AS5</f>
        <v>Mains renewals - asset health adjustment,Base asset health adjustment renewals in kilometres,PCD output (cumulative) - Target</v>
      </c>
      <c r="D9" s="176" t="str">
        <f>IF(ISBLANK('DPB1'!G9),"",'DPB1'!G9)</f>
        <v>km</v>
      </c>
      <c r="E9" s="176" t="s">
        <v>7266</v>
      </c>
      <c r="I9" s="176">
        <f>IF(ISBLANK('DPB1'!J9),"",'DPB1'!J9)</f>
        <v>53.197732817617016</v>
      </c>
      <c r="J9" s="176">
        <f>IF(ISBLANK('DPB1'!K9),"",'DPB1'!K9)</f>
        <v>124.12804324110637</v>
      </c>
      <c r="K9" s="176">
        <f>IF(ISBLANK('DPB1'!L9),"",'DPB1'!L9)</f>
        <v>212.79093127046806</v>
      </c>
      <c r="L9" s="176">
        <f>IF(ISBLANK('DPB1'!M9),"",'DPB1'!M9)</f>
        <v>283.72124169395744</v>
      </c>
      <c r="M9" s="176">
        <f>IF(ISBLANK('DPB1'!N9),"",'DPB1'!N9)</f>
        <v>354.65155211744678</v>
      </c>
      <c r="N9" s="176" t="str">
        <f>IF(ISBLANK('DPB1'!O9),"",'DPB1'!O9)</f>
        <v/>
      </c>
      <c r="O9" s="176" t="str">
        <f>IF(ISBLANK('DPB1'!P9),"",'DPB1'!P9)</f>
        <v/>
      </c>
      <c r="P9" s="176" t="str">
        <f>IF(ISBLANK('DPB1'!Q9),"",'DPB1'!Q9)</f>
        <v/>
      </c>
      <c r="Q9" s="176" t="str">
        <f>IF(ISBLANK('DPB1'!R9),"",'DPB1'!R9)</f>
        <v/>
      </c>
      <c r="R9" s="176" t="str">
        <f>IF(ISBLANK('DPB1'!S9),"",'DPB1'!S9)</f>
        <v/>
      </c>
    </row>
    <row r="10" spans="1:60" x14ac:dyDescent="0.25">
      <c r="A10" s="176" t="str">
        <f t="shared" si="0"/>
        <v>YKY</v>
      </c>
      <c r="B10" s="176" t="str">
        <f>IF(ISBLANK('DPB1'!BD9),"",'DPB1'!BD9)</f>
        <v>PCD_DPB1_MRAH_T</v>
      </c>
      <c r="C10" s="176" t="str">
        <f>'DPB1'!E9 &amp; "," &amp; 'DPB1'!F9 &amp; "," &amp; 'DPB1'!BD5</f>
        <v>Mains renewals - asset health adjustment,Base asset health adjustment renewals in kilometres,PCD output by 2029-30 (Target)</v>
      </c>
      <c r="D10" s="176" t="str">
        <f>IF(ISBLANK('DPB1'!G9),"",'DPB1'!G9)</f>
        <v>km</v>
      </c>
      <c r="E10" s="176" t="s">
        <v>7266</v>
      </c>
      <c r="M10" s="176">
        <f>IF(ISBLANK('DPB1'!T9),"",'DPB1'!T9)</f>
        <v>354.65155211744678</v>
      </c>
      <c r="R10" s="176">
        <f>IF(ISBLANK('DPB1'!U9),"",'DPB1'!U9)</f>
        <v>0</v>
      </c>
    </row>
    <row r="11" spans="1:60" x14ac:dyDescent="0.25">
      <c r="A11" s="176" t="str">
        <f t="shared" si="0"/>
        <v>YKY</v>
      </c>
      <c r="B11" s="176" t="str">
        <f>IF(ISBLANK('DPB1'!BH9),"",'DPB1'!BH9)</f>
        <v>PCD_DPB1_MRAH_O</v>
      </c>
      <c r="C11" s="176" t="str">
        <f>'DPB1'!E9 &amp; "," &amp; 'DPB1'!F9 &amp; "," &amp; 'DPB1'!BG5</f>
        <v>Mains renewals - asset health adjustment,Base asset health adjustment renewals in kilometres,PCD output (cumulative) - Outturn &amp; Forecast</v>
      </c>
      <c r="D11" s="176" t="str">
        <f>IF(ISBLANK('DPB1'!G9),"",'DPB1'!G9)</f>
        <v>km</v>
      </c>
      <c r="E11" s="176" t="s">
        <v>7266</v>
      </c>
      <c r="I11" s="176">
        <f>IF(ISBLANK('DPB1'!X9),"",'DPB1'!X9)</f>
        <v>57.064129502739803</v>
      </c>
      <c r="J11" s="176">
        <f>IF(ISBLANK('DPB1'!Y9),"",'DPB1'!Y9)</f>
        <v>124.12804324110637</v>
      </c>
      <c r="K11" s="176">
        <f>IF(ISBLANK('DPB1'!AA9),"",'DPB1'!AA9)</f>
        <v>283.72124169395744</v>
      </c>
      <c r="L11" s="176" t="e">
        <f>IF(ISBLANK('DPB1'!#REF!),"",'DPB1'!#REF!)</f>
        <v>#REF!</v>
      </c>
      <c r="M11" s="176">
        <f>IF(ISBLANK('DPB1'!AB9),"",'DPB1'!AB9)</f>
        <v>354.65155211744678</v>
      </c>
      <c r="N11" s="176" t="str">
        <f>IF(ISBLANK('DPB1'!AC9),"",'DPB1'!AC9)</f>
        <v/>
      </c>
      <c r="O11" s="176" t="str">
        <f>IF(ISBLANK('DPB1'!AD9),"",'DPB1'!AD9)</f>
        <v/>
      </c>
      <c r="P11" s="176" t="str">
        <f>IF(ISBLANK('DPB1'!AE9),"",'DPB1'!AE9)</f>
        <v/>
      </c>
      <c r="Q11" s="176" t="str">
        <f>IF(ISBLANK('DPB1'!AF9),"",'DPB1'!AF9)</f>
        <v/>
      </c>
      <c r="R11" s="176" t="str">
        <f>IF(ISBLANK('DPB1'!AG9),"",'DPB1'!AG9)</f>
        <v/>
      </c>
    </row>
    <row r="12" spans="1:60" x14ac:dyDescent="0.25">
      <c r="A12" s="176" t="str">
        <f t="shared" si="0"/>
        <v>YKY</v>
      </c>
      <c r="B12" s="176" t="str">
        <f>IF(ISBLANK('DPB1'!BR9),"",'DPB1'!BR9)</f>
        <v>PCD_DPB1_MRAH_OT</v>
      </c>
      <c r="C12" s="176" t="str">
        <f>'DPB1'!E9 &amp; "," &amp; 'DPB1'!F9 &amp; "," &amp; 'DPB1'!BR5</f>
        <v>Mains renewals - asset health adjustment,Base asset health adjustment renewals in kilometres,PCD output by 2029-30 (Outturn &amp; Forecast)</v>
      </c>
      <c r="D12" s="176" t="str">
        <f>IF(ISBLANK('DPB1'!G9),"",'DPB1'!G9)</f>
        <v>km</v>
      </c>
      <c r="E12" s="176" t="s">
        <v>7266</v>
      </c>
      <c r="M12" s="176">
        <f>IF(ISBLANK('DPB1'!AH9),"",'DPB1'!AH9)</f>
        <v>354.65155211744678</v>
      </c>
      <c r="R12" s="176">
        <f>IF(ISBLANK('DPB1'!AI9),"",'DPB1'!AI9)</f>
        <v>0</v>
      </c>
    </row>
    <row r="13" spans="1:60" x14ac:dyDescent="0.25">
      <c r="A13" s="176" t="str">
        <f t="shared" si="0"/>
        <v>YKY</v>
      </c>
      <c r="B13" s="176" t="str">
        <f>IF(ISBLANK('DPB1'!BU9),"",'DPB1'!BU9)</f>
        <v>PCD_DPB1_MRAH_P</v>
      </c>
      <c r="C13" s="176" t="str">
        <f>'DPB1'!E9 &amp; "," &amp; 'DPB1'!F9 &amp; "," &amp; 'DPB1'!BU5</f>
        <v xml:space="preserve">Mains renewals - asset health adjustment,Base asset health adjustment renewals in kilometres,Performance
</v>
      </c>
      <c r="D13" s="176" t="str">
        <f>IF(ISBLANK('DPB1'!G9),"",'DPB1'!G9)</f>
        <v>km</v>
      </c>
      <c r="E13" s="176" t="s">
        <v>7266</v>
      </c>
      <c r="M13" s="176">
        <f>IF(ISBLANK('DPB1'!AK9),"",'DPB1'!AK9)</f>
        <v>1</v>
      </c>
      <c r="R13" s="176" t="str">
        <f>IF(ISBLANK('DPB1'!AL9),"",'DPB1'!AL9)</f>
        <v/>
      </c>
    </row>
    <row r="14" spans="1:60" x14ac:dyDescent="0.25">
      <c r="A14" s="176" t="str">
        <f t="shared" si="0"/>
        <v>YKY</v>
      </c>
      <c r="B14" s="176" t="str">
        <f>IF(ISBLANK('DPB1'!AT10),"",'DPB1'!AT10)</f>
        <v>PCD_DPB1_MRENHLEA</v>
      </c>
      <c r="C14" s="176" t="str">
        <f>'DPB1'!E10 &amp; "," &amp; 'DPB1'!F10 &amp; "," &amp; 'DPB1'!AS5</f>
        <v>Mains renewals - enhancement leakage,Enhancement leakage renewals in kilometres,PCD output (cumulative) - Target</v>
      </c>
      <c r="D14" s="176" t="str">
        <f>IF(ISBLANK('DPB1'!G10),"",'DPB1'!G10)</f>
        <v>km</v>
      </c>
      <c r="E14" s="176" t="s">
        <v>7266</v>
      </c>
      <c r="I14" s="176">
        <f>IF(ISBLANK('DPB1'!J10),"",'DPB1'!J10)</f>
        <v>0</v>
      </c>
      <c r="J14" s="176">
        <f>IF(ISBLANK('DPB1'!K10),"",'DPB1'!K10)</f>
        <v>0</v>
      </c>
      <c r="K14" s="176">
        <f>IF(ISBLANK('DPB1'!L10),"",'DPB1'!L10)</f>
        <v>0</v>
      </c>
      <c r="L14" s="176">
        <f>IF(ISBLANK('DPB1'!M10),"",'DPB1'!M10)</f>
        <v>0</v>
      </c>
      <c r="M14" s="176">
        <f>IF(ISBLANK('DPB1'!N10),"",'DPB1'!N10)</f>
        <v>0</v>
      </c>
      <c r="N14" s="176" t="str">
        <f>IF(ISBLANK('DPB1'!O10),"",'DPB1'!O10)</f>
        <v/>
      </c>
      <c r="O14" s="176" t="str">
        <f>IF(ISBLANK('DPB1'!P10),"",'DPB1'!P10)</f>
        <v/>
      </c>
      <c r="P14" s="176" t="str">
        <f>IF(ISBLANK('DPB1'!Q10),"",'DPB1'!Q10)</f>
        <v/>
      </c>
      <c r="Q14" s="176" t="str">
        <f>IF(ISBLANK('DPB1'!R10),"",'DPB1'!R10)</f>
        <v/>
      </c>
      <c r="R14" s="176" t="str">
        <f>IF(ISBLANK('DPB1'!S10),"",'DPB1'!S10)</f>
        <v/>
      </c>
    </row>
    <row r="15" spans="1:60" x14ac:dyDescent="0.25">
      <c r="A15" s="176" t="str">
        <f t="shared" si="0"/>
        <v>YKY</v>
      </c>
      <c r="B15" s="176" t="str">
        <f>IF(ISBLANK('DPB1'!BD10),"",'DPB1'!BD10)</f>
        <v>PCD_DPB1_MRENHLEA_T</v>
      </c>
      <c r="C15" s="176" t="str">
        <f>'DPB1'!E10 &amp; "," &amp; 'DPB1'!F10 &amp; "," &amp; 'DPB1'!BD5</f>
        <v>Mains renewals - enhancement leakage,Enhancement leakage renewals in kilometres,PCD output by 2029-30 (Target)</v>
      </c>
      <c r="D15" s="176" t="str">
        <f>IF(ISBLANK('DPB1'!G10),"",'DPB1'!G10)</f>
        <v>km</v>
      </c>
      <c r="E15" s="176" t="s">
        <v>7266</v>
      </c>
      <c r="M15" s="176">
        <f>IF(ISBLANK('DPB1'!T10),"",'DPB1'!T10)</f>
        <v>0</v>
      </c>
      <c r="R15" s="176">
        <f>IF(ISBLANK('DPB1'!U10),"",'DPB1'!U10)</f>
        <v>0</v>
      </c>
    </row>
    <row r="16" spans="1:60" x14ac:dyDescent="0.25">
      <c r="A16" s="176" t="str">
        <f t="shared" si="0"/>
        <v>YKY</v>
      </c>
      <c r="B16" s="176" t="str">
        <f>IF(ISBLANK('DPB1'!BH10),"",'DPB1'!BH10)</f>
        <v>PCD_DPB1_MRENHLEA_O</v>
      </c>
      <c r="C16" s="176" t="str">
        <f>'DPB1'!E10 &amp; "," &amp; 'DPB1'!F10 &amp; "," &amp; 'DPB1'!BG5</f>
        <v>Mains renewals - enhancement leakage,Enhancement leakage renewals in kilometres,PCD output (cumulative) - Outturn &amp; Forecast</v>
      </c>
      <c r="D16" s="176" t="str">
        <f>IF(ISBLANK('DPB1'!G10),"",'DPB1'!G10)</f>
        <v>km</v>
      </c>
      <c r="E16" s="176" t="s">
        <v>7266</v>
      </c>
      <c r="I16" s="176">
        <f>IF(ISBLANK('DPB1'!X10),"",'DPB1'!X10)</f>
        <v>0</v>
      </c>
      <c r="J16" s="176">
        <f>IF(ISBLANK('DPB1'!Y10),"",'DPB1'!Y10)</f>
        <v>0</v>
      </c>
      <c r="K16" s="176">
        <f>IF(ISBLANK('DPB1'!Z10),"",'DPB1'!Z10)</f>
        <v>0</v>
      </c>
      <c r="L16" s="176">
        <f>IF(ISBLANK('DPB1'!AA10),"",'DPB1'!AA10)</f>
        <v>0</v>
      </c>
      <c r="M16" s="176">
        <f>IF(ISBLANK('DPB1'!AB10),"",'DPB1'!AB10)</f>
        <v>0</v>
      </c>
      <c r="N16" s="176" t="str">
        <f>IF(ISBLANK('DPB1'!AC10),"",'DPB1'!AC10)</f>
        <v/>
      </c>
      <c r="O16" s="176" t="str">
        <f>IF(ISBLANK('DPB1'!AD10),"",'DPB1'!AD10)</f>
        <v/>
      </c>
      <c r="P16" s="176" t="str">
        <f>IF(ISBLANK('DPB1'!AE10),"",'DPB1'!AE10)</f>
        <v/>
      </c>
      <c r="Q16" s="176" t="str">
        <f>IF(ISBLANK('DPB1'!AF10),"",'DPB1'!AF10)</f>
        <v/>
      </c>
      <c r="R16" s="176" t="str">
        <f>IF(ISBLANK('DPB1'!AG10),"",'DPB1'!AG10)</f>
        <v/>
      </c>
    </row>
    <row r="17" spans="1:18" x14ac:dyDescent="0.25">
      <c r="A17" s="176" t="str">
        <f t="shared" si="0"/>
        <v>YKY</v>
      </c>
      <c r="B17" s="176" t="str">
        <f>IF(ISBLANK('DPB1'!BR10),"",'DPB1'!BR10)</f>
        <v>PCD_DPB1_MRENHLEA_OT</v>
      </c>
      <c r="C17" s="176" t="str">
        <f>'DPB1'!E10 &amp; "," &amp; 'DPB1'!F10 &amp; "," &amp; 'DPB1'!BR5</f>
        <v>Mains renewals - enhancement leakage,Enhancement leakage renewals in kilometres,PCD output by 2029-30 (Outturn &amp; Forecast)</v>
      </c>
      <c r="D17" s="176" t="str">
        <f>IF(ISBLANK('DPB1'!G10),"",'DPB1'!G10)</f>
        <v>km</v>
      </c>
      <c r="E17" s="176" t="s">
        <v>7266</v>
      </c>
      <c r="M17" s="176">
        <f>IF(ISBLANK('DPB1'!AH10),"",'DPB1'!AH10)</f>
        <v>0</v>
      </c>
      <c r="R17" s="176">
        <f>IF(ISBLANK('DPB1'!AI10),"",'DPB1'!AI10)</f>
        <v>0</v>
      </c>
    </row>
    <row r="18" spans="1:18" x14ac:dyDescent="0.25">
      <c r="A18" s="176" t="str">
        <f t="shared" si="0"/>
        <v>YKY</v>
      </c>
      <c r="B18" s="176" t="str">
        <f>IF(ISBLANK('DPB1'!BU10),"",'DPB1'!BU10)</f>
        <v>PCD_DPB1_MRENHLEA_P</v>
      </c>
      <c r="C18" s="176" t="str">
        <f>'DPB1'!E10 &amp; "," &amp; 'DPB1'!F10 &amp; "," &amp; 'DPB1'!BU5</f>
        <v xml:space="preserve">Mains renewals - enhancement leakage,Enhancement leakage renewals in kilometres,Performance
</v>
      </c>
      <c r="D18" s="176" t="str">
        <f>IF(ISBLANK('DPB1'!G10),"",'DPB1'!G10)</f>
        <v>km</v>
      </c>
      <c r="E18" s="176" t="s">
        <v>7266</v>
      </c>
      <c r="M18" s="176" t="str">
        <f>IF(ISBLANK('DPB1'!AK10),"",'DPB1'!AK10)</f>
        <v/>
      </c>
      <c r="R18" s="176" t="str">
        <f>IF(ISBLANK('DPB1'!AL10),"",'DPB1'!AL10)</f>
        <v/>
      </c>
    </row>
    <row r="19" spans="1:18" x14ac:dyDescent="0.25">
      <c r="A19" s="176" t="str">
        <f t="shared" si="0"/>
        <v>YKY</v>
      </c>
      <c r="B19" s="176" t="str">
        <f>IF(ISBLANK('DPB2'!AV8),"",'DPB2'!AV8)</f>
        <v>PCD_DPB2_MR_BASE</v>
      </c>
      <c r="C19" s="176" t="str">
        <f>'DPB2'!E8 &amp; "," &amp; 'DPB2'!F8 &amp; "," &amp; 'DPB2'!AU5</f>
        <v>Mains renewals - base,Base wholesale water model funded renewals expenditure,PCD Total Expenditure (Cumulative) - Allowance (£m)</v>
      </c>
      <c r="D19" s="176" t="str">
        <f>IF(ISBLANK('DPB2'!G8),"",'DPB2'!G8)</f>
        <v xml:space="preserve">£m </v>
      </c>
      <c r="E19" s="176" t="s">
        <v>7266</v>
      </c>
      <c r="I19" s="176">
        <f>IF(ISBLANK('DPB2'!L8),"",'DPB2'!L8)</f>
        <v>32.146352351566286</v>
      </c>
      <c r="J19" s="176">
        <f>IF(ISBLANK('DPB2'!M8),"",'DPB2'!M8)</f>
        <v>75.008155486987988</v>
      </c>
      <c r="K19" s="176">
        <f>IF(ISBLANK('DPB2'!N8),"",'DPB2'!N8)</f>
        <v>128.58540940626514</v>
      </c>
      <c r="L19" s="176">
        <f>IF(ISBLANK('DPB2'!O8),"",'DPB2'!O8)</f>
        <v>171.44721254168687</v>
      </c>
      <c r="M19" s="176">
        <f>IF(ISBLANK('DPB2'!P8),"",'DPB2'!P8)</f>
        <v>214.30901567710856</v>
      </c>
      <c r="N19" s="176" t="str">
        <f>IF(ISBLANK('DPB2'!Q8),"",'DPB2'!Q8)</f>
        <v/>
      </c>
      <c r="O19" s="176" t="str">
        <f>IF(ISBLANK('DPB2'!R8),"",'DPB2'!R8)</f>
        <v/>
      </c>
      <c r="P19" s="176" t="str">
        <f>IF(ISBLANK('DPB2'!S8),"",'DPB2'!S8)</f>
        <v/>
      </c>
      <c r="Q19" s="176" t="str">
        <f>IF(ISBLANK('DPB2'!T8),"",'DPB2'!T8)</f>
        <v/>
      </c>
      <c r="R19" s="176" t="str">
        <f>IF(ISBLANK('DPB2'!U8),"",'DPB2'!U8)</f>
        <v/>
      </c>
    </row>
    <row r="20" spans="1:18" x14ac:dyDescent="0.25">
      <c r="A20" s="176" t="str">
        <f t="shared" si="0"/>
        <v>YKY</v>
      </c>
      <c r="B20" s="176" t="str">
        <f>IF(ISBLANK('DPB2'!BF8),"",'DPB2'!BF8)</f>
        <v>PCD_DPB2_MR_BASE_T</v>
      </c>
      <c r="C20" s="176" t="str">
        <f>'DPB2'!E8 &amp; "," &amp; 'DPB2'!F8 &amp; "," &amp; 'DPB2'!BF5</f>
        <v>Mains renewals - base,Base wholesale water model funded renewals expenditure,Total Expenditure by 2029-30 (Allowance)</v>
      </c>
      <c r="D20" s="176" t="str">
        <f>IF(ISBLANK('DPB2'!G8),"",'DPB2'!G8)</f>
        <v xml:space="preserve">£m </v>
      </c>
      <c r="E20" s="176" t="s">
        <v>7266</v>
      </c>
      <c r="M20" s="176">
        <f>IF(ISBLANK('DPB2'!V8),"",'DPB2'!V8)</f>
        <v>214.30901567710856</v>
      </c>
      <c r="R20" s="176">
        <f>IF(ISBLANK('DPB2'!W8),"",'DPB2'!W8)</f>
        <v>0</v>
      </c>
    </row>
    <row r="21" spans="1:18" x14ac:dyDescent="0.25">
      <c r="A21" s="176" t="str">
        <f t="shared" si="0"/>
        <v>YKY</v>
      </c>
      <c r="B21" s="176" t="str">
        <f>IF(ISBLANK('DPB2'!BJ8),"",'DPB2'!BJ8)</f>
        <v>PCD_DPB2_MR_BASE_O</v>
      </c>
      <c r="C21" s="176" t="str">
        <f>'DPB2'!E8 &amp; "," &amp; 'DPB2'!F8 &amp; "," &amp; 'DPB2'!BI5</f>
        <v>Mains renewals - base,Base wholesale water model funded renewals expenditure,PCD Total Expenditure (Cumulative) - Outturn &amp; Forecast (£m)</v>
      </c>
      <c r="D21" s="176" t="str">
        <f>IF(ISBLANK('DPB2'!G8),"",'DPB2'!G8)</f>
        <v xml:space="preserve">£m </v>
      </c>
      <c r="E21" s="176" t="s">
        <v>7266</v>
      </c>
      <c r="I21" s="176">
        <f>IF(ISBLANK('DPB2'!Z8),"",'DPB2'!Z8)</f>
        <v>48.09544095426233</v>
      </c>
      <c r="J21" s="176">
        <f>IF(ISBLANK('DPB2'!AA8),"",'DPB2'!AA8)</f>
        <v>88.620855984630779</v>
      </c>
      <c r="K21" s="176">
        <f>IF(ISBLANK('DPB2'!AB8),"",'DPB2'!AB8)</f>
        <v>142.19810990390795</v>
      </c>
      <c r="L21" s="176">
        <f>IF(ISBLANK('DPB2'!AC8),"",'DPB2'!AC8)</f>
        <v>185.05991303932967</v>
      </c>
      <c r="M21" s="176">
        <f>IF(ISBLANK('DPB2'!AD8),"",'DPB2'!AD8)</f>
        <v>227.92171617475137</v>
      </c>
      <c r="N21" s="176" t="str">
        <f>IF(ISBLANK('DPB2'!AE8),"",'DPB2'!AE8)</f>
        <v/>
      </c>
      <c r="O21" s="176" t="str">
        <f>IF(ISBLANK('DPB2'!AF8),"",'DPB2'!AF8)</f>
        <v/>
      </c>
      <c r="P21" s="176" t="str">
        <f>IF(ISBLANK('DPB2'!AG8),"",'DPB2'!AG8)</f>
        <v/>
      </c>
      <c r="Q21" s="176" t="str">
        <f>IF(ISBLANK('DPB2'!AH8),"",'DPB2'!AH8)</f>
        <v/>
      </c>
      <c r="R21" s="176" t="str">
        <f>IF(ISBLANK('DPB2'!AI8),"",'DPB2'!AI8)</f>
        <v/>
      </c>
    </row>
    <row r="22" spans="1:18" x14ac:dyDescent="0.25">
      <c r="A22" s="176" t="str">
        <f t="shared" si="0"/>
        <v>YKY</v>
      </c>
      <c r="B22" s="176" t="str">
        <f>IF(ISBLANK('DPB2'!BT8),"",'DPB2'!BT8)</f>
        <v>PCD_DPB2_MR_BASE_OT</v>
      </c>
      <c r="C22" s="176" t="str">
        <f>'DPB2'!E8 &amp; "," &amp; 'DPB2'!F8 &amp; "," &amp; 'DPB2'!BT5</f>
        <v>Mains renewals - base,Base wholesale water model funded renewals expenditure,Total Expenditure by 2029-30 (Outturn &amp; Forecast)</v>
      </c>
      <c r="D22" s="176" t="str">
        <f>IF(ISBLANK('DPB2'!G8),"",'DPB2'!G8)</f>
        <v xml:space="preserve">£m </v>
      </c>
      <c r="E22" s="176" t="s">
        <v>7266</v>
      </c>
      <c r="M22" s="176">
        <f>IF(ISBLANK('DPB2'!AJ8),"",'DPB2'!AJ8)</f>
        <v>227.92171617475137</v>
      </c>
      <c r="R22" s="176">
        <f>IF(ISBLANK('DPB2'!AK8),"",'DPB2'!AK8)</f>
        <v>0</v>
      </c>
    </row>
    <row r="23" spans="1:18" x14ac:dyDescent="0.25">
      <c r="A23" s="176" t="str">
        <f t="shared" si="0"/>
        <v>YKY</v>
      </c>
      <c r="B23" s="176" t="str">
        <f>IF(ISBLANK('DPB2'!BW8),"",'DPB2'!BW8)</f>
        <v>PCD_DPB2_MR_BASE_P</v>
      </c>
      <c r="C23" s="176" t="str">
        <f>'DPB2'!E8 &amp; "," &amp; 'DPB2'!F8 &amp; "," &amp; 'DPB2'!BW5</f>
        <v>Mains renewals - base,Base wholesale water model funded renewals expenditure,Performance</v>
      </c>
      <c r="D23" s="176" t="str">
        <f>IF(ISBLANK('DPB2'!G8),"",'DPB2'!G8)</f>
        <v xml:space="preserve">£m </v>
      </c>
      <c r="E23" s="176" t="s">
        <v>7266</v>
      </c>
      <c r="M23" s="176">
        <f>IF(ISBLANK('DPB2'!AM8),"",'DPB2'!AM8)</f>
        <v>1.0635190286075158</v>
      </c>
      <c r="R23" s="176" t="str">
        <f>IF(ISBLANK('DPB2'!AN8),"",'DPB2'!AN8)</f>
        <v/>
      </c>
    </row>
    <row r="24" spans="1:18" x14ac:dyDescent="0.25">
      <c r="A24" s="176" t="str">
        <f t="shared" si="0"/>
        <v>YKY</v>
      </c>
      <c r="B24" s="176" t="str">
        <f>IF(ISBLANK('DPB2'!AV9),"",'DPB2'!AV9)</f>
        <v>PCD_DPB2_MR_AH</v>
      </c>
      <c r="C24" s="176" t="str">
        <f>'DPB2'!E9 &amp; "," &amp; 'DPB2'!F9 &amp; "," &amp; 'DPB2'!AU5</f>
        <v>Mains renewals - asset health adjustment,Base asset health adjustment renewals expenditure,PCD Total Expenditure (Cumulative) - Allowance (£m)</v>
      </c>
      <c r="D24" s="176" t="str">
        <f>IF(ISBLANK('DPB2'!G9),"",'DPB2'!G9)</f>
        <v xml:space="preserve">£m </v>
      </c>
      <c r="E24" s="176" t="s">
        <v>7266</v>
      </c>
      <c r="I24" s="176">
        <f>IF(ISBLANK('DPB2'!L9),"",'DPB2'!L9)</f>
        <v>15.620737065574955</v>
      </c>
      <c r="J24" s="176">
        <f>IF(ISBLANK('DPB2'!M9),"",'DPB2'!M9)</f>
        <v>36.448386486341562</v>
      </c>
      <c r="K24" s="176">
        <f>IF(ISBLANK('DPB2'!N9),"",'DPB2'!N9)</f>
        <v>62.482948262299821</v>
      </c>
      <c r="L24" s="176">
        <f>IF(ISBLANK('DPB2'!O9),"",'DPB2'!O9)</f>
        <v>83.310597683066433</v>
      </c>
      <c r="M24" s="176">
        <f>IF(ISBLANK('DPB2'!P9),"",'DPB2'!P9)</f>
        <v>104.13824710383304</v>
      </c>
      <c r="N24" s="176" t="str">
        <f>IF(ISBLANK('DPB2'!Q9),"",'DPB2'!Q9)</f>
        <v/>
      </c>
      <c r="O24" s="176" t="str">
        <f>IF(ISBLANK('DPB2'!R9),"",'DPB2'!R9)</f>
        <v/>
      </c>
      <c r="P24" s="176" t="str">
        <f>IF(ISBLANK('DPB2'!S9),"",'DPB2'!S9)</f>
        <v/>
      </c>
      <c r="Q24" s="176" t="str">
        <f>IF(ISBLANK('DPB2'!T9),"",'DPB2'!T9)</f>
        <v/>
      </c>
      <c r="R24" s="176" t="str">
        <f>IF(ISBLANK('DPB2'!U9),"",'DPB2'!U9)</f>
        <v/>
      </c>
    </row>
    <row r="25" spans="1:18" x14ac:dyDescent="0.25">
      <c r="A25" s="176" t="str">
        <f t="shared" si="0"/>
        <v>YKY</v>
      </c>
      <c r="B25" s="176" t="str">
        <f>IF(ISBLANK('DPB2'!BF9),"",'DPB2'!BF9)</f>
        <v>PCD_DPB2_MR_AH_T</v>
      </c>
      <c r="C25" s="176" t="str">
        <f>'DPB2'!E9 &amp; "," &amp; 'DPB2'!F9 &amp; "," &amp; 'DPB2'!BF5</f>
        <v>Mains renewals - asset health adjustment,Base asset health adjustment renewals expenditure,Total Expenditure by 2029-30 (Allowance)</v>
      </c>
      <c r="D25" s="176" t="str">
        <f>IF(ISBLANK('DPB2'!G9),"",'DPB2'!G9)</f>
        <v xml:space="preserve">£m </v>
      </c>
      <c r="E25" s="176" t="s">
        <v>7266</v>
      </c>
      <c r="M25" s="176">
        <f>IF(ISBLANK('DPB2'!V9),"",'DPB2'!V9)</f>
        <v>104.13824710383304</v>
      </c>
      <c r="R25" s="176">
        <f>IF(ISBLANK('DPB2'!W9),"",'DPB2'!W9)</f>
        <v>0</v>
      </c>
    </row>
    <row r="26" spans="1:18" x14ac:dyDescent="0.25">
      <c r="A26" s="176" t="str">
        <f t="shared" si="0"/>
        <v>YKY</v>
      </c>
      <c r="B26" s="176" t="str">
        <f>IF(ISBLANK('DPB2'!BJ9),"",'DPB2'!BJ9)</f>
        <v>PCD_DPB2_MR_AH_O</v>
      </c>
      <c r="C26" s="176" t="str">
        <f>'DPB2'!E9 &amp; "," &amp; 'DPB2'!F9 &amp; "," &amp; 'DPB2'!BI5</f>
        <v>Mains renewals - asset health adjustment,Base asset health adjustment renewals expenditure,PCD Total Expenditure (Cumulative) - Outturn &amp; Forecast (£m)</v>
      </c>
      <c r="D26" s="176" t="str">
        <f>IF(ISBLANK('DPB2'!G9),"",'DPB2'!G9)</f>
        <v xml:space="preserve">£m </v>
      </c>
      <c r="E26" s="176" t="s">
        <v>7266</v>
      </c>
      <c r="I26" s="176">
        <f>IF(ISBLANK('DPB2'!Z9),"",'DPB2'!Z9)</f>
        <v>23.370808264123678</v>
      </c>
      <c r="J26" s="176">
        <f>IF(ISBLANK('DPB2'!AA9),"",'DPB2'!AA9)</f>
        <v>43.063146783266433</v>
      </c>
      <c r="K26" s="176">
        <f>IF(ISBLANK('DPB2'!AB9),"",'DPB2'!AB9)</f>
        <v>69.097708559224685</v>
      </c>
      <c r="L26" s="176">
        <f>IF(ISBLANK('DPB2'!AC9),"",'DPB2'!AC9)</f>
        <v>89.925357979991304</v>
      </c>
      <c r="M26" s="176">
        <f>IF(ISBLANK('DPB2'!AD9),"",'DPB2'!AD9)</f>
        <v>110.75300740075791</v>
      </c>
      <c r="N26" s="176" t="str">
        <f>IF(ISBLANK('DPB2'!AE9),"",'DPB2'!AE9)</f>
        <v/>
      </c>
      <c r="O26" s="176" t="str">
        <f>IF(ISBLANK('DPB2'!AF9),"",'DPB2'!AF9)</f>
        <v/>
      </c>
      <c r="P26" s="176" t="str">
        <f>IF(ISBLANK('DPB2'!AG9),"",'DPB2'!AG9)</f>
        <v/>
      </c>
      <c r="Q26" s="176" t="str">
        <f>IF(ISBLANK('DPB2'!AH9),"",'DPB2'!AH9)</f>
        <v/>
      </c>
      <c r="R26" s="176" t="str">
        <f>IF(ISBLANK('DPB2'!AI9),"",'DPB2'!AI9)</f>
        <v/>
      </c>
    </row>
    <row r="27" spans="1:18" x14ac:dyDescent="0.25">
      <c r="A27" s="176" t="str">
        <f t="shared" si="0"/>
        <v>YKY</v>
      </c>
      <c r="B27" s="176" t="str">
        <f>IF(ISBLANK('DPB2'!BT9),"",'DPB2'!BT9)</f>
        <v>PCD_DPB2_MR_AH_OT</v>
      </c>
      <c r="C27" s="176" t="str">
        <f>'DPB2'!E9 &amp; "," &amp; 'DPB2'!F9 &amp; "," &amp; 'DPB2'!BT5</f>
        <v>Mains renewals - asset health adjustment,Base asset health adjustment renewals expenditure,Total Expenditure by 2029-30 (Outturn &amp; Forecast)</v>
      </c>
      <c r="D27" s="176" t="str">
        <f>IF(ISBLANK('DPB2'!G9),"",'DPB2'!G9)</f>
        <v xml:space="preserve">£m </v>
      </c>
      <c r="E27" s="176" t="s">
        <v>7266</v>
      </c>
      <c r="M27" s="176">
        <f>IF(ISBLANK('DPB2'!AJ9),"",'DPB2'!AJ9)</f>
        <v>110.75300740075791</v>
      </c>
      <c r="R27" s="176">
        <f>IF(ISBLANK('DPB2'!AK9),"",'DPB2'!AK9)</f>
        <v>0</v>
      </c>
    </row>
    <row r="28" spans="1:18" x14ac:dyDescent="0.25">
      <c r="A28" s="176" t="str">
        <f t="shared" si="0"/>
        <v>YKY</v>
      </c>
      <c r="B28" s="176" t="str">
        <f>IF(ISBLANK('DPB2'!BW9),"",'DPB2'!BW9)</f>
        <v>PCD_DPB2_MR_AH_P</v>
      </c>
      <c r="C28" s="176" t="str">
        <f>'DPB2'!E9 &amp; "," &amp; 'DPB2'!F9 &amp; "," &amp; 'DPB2'!BW5</f>
        <v>Mains renewals - asset health adjustment,Base asset health adjustment renewals expenditure,Performance</v>
      </c>
      <c r="D28" s="176" t="str">
        <f>IF(ISBLANK('DPB2'!G9),"",'DPB2'!G9)</f>
        <v xml:space="preserve">£m </v>
      </c>
      <c r="E28" s="176" t="s">
        <v>7266</v>
      </c>
      <c r="M28" s="176">
        <f>IF(ISBLANK('DPB2'!AM9),"",'DPB2'!AM9)</f>
        <v>1.0635190286075153</v>
      </c>
      <c r="R28" s="176" t="str">
        <f>IF(ISBLANK('DPB2'!AN9),"",'DPB2'!AN9)</f>
        <v/>
      </c>
    </row>
    <row r="29" spans="1:18" x14ac:dyDescent="0.25">
      <c r="A29" s="176" t="str">
        <f t="shared" si="0"/>
        <v>YKY</v>
      </c>
      <c r="B29" s="176" t="str">
        <f>IF(ISBLANK('DPB2'!AV10),"",'DPB2'!AV10)</f>
        <v>PCD_DPB2_MR_ENHLEA</v>
      </c>
      <c r="C29" s="176" t="str">
        <f>'DPB2'!E10 &amp; "," &amp; 'DPB2'!F10 &amp; "," &amp; 'DPB2'!AU5</f>
        <v>Mains renewals - enhancement leakage,Enhancement leakage renewals expenditure,PCD Total Expenditure (Cumulative) - Allowance (£m)</v>
      </c>
      <c r="D29" s="176" t="str">
        <f>IF(ISBLANK('DPB2'!G10),"",'DPB2'!G10)</f>
        <v xml:space="preserve">£m </v>
      </c>
      <c r="E29" s="176" t="s">
        <v>7266</v>
      </c>
      <c r="I29" s="176" t="str">
        <f>IF(ISBLANK('DPB2'!L10),"",'DPB2'!L10)</f>
        <v/>
      </c>
      <c r="J29" s="176" t="str">
        <f>IF(ISBLANK('DPB2'!M10),"",'DPB2'!M10)</f>
        <v/>
      </c>
      <c r="K29" s="176" t="str">
        <f>IF(ISBLANK('DPB2'!N10),"",'DPB2'!N10)</f>
        <v/>
      </c>
      <c r="L29" s="176" t="str">
        <f>IF(ISBLANK('DPB2'!O10),"",'DPB2'!O10)</f>
        <v/>
      </c>
      <c r="M29" s="176">
        <f>IF(ISBLANK('DPB2'!P10),"",'DPB2'!P10)</f>
        <v>0</v>
      </c>
      <c r="N29" s="176" t="str">
        <f>IF(ISBLANK('DPB2'!Q10),"",'DPB2'!Q10)</f>
        <v/>
      </c>
      <c r="O29" s="176" t="str">
        <f>IF(ISBLANK('DPB2'!R10),"",'DPB2'!R10)</f>
        <v/>
      </c>
      <c r="P29" s="176" t="str">
        <f>IF(ISBLANK('DPB2'!S10),"",'DPB2'!S10)</f>
        <v/>
      </c>
      <c r="Q29" s="176" t="str">
        <f>IF(ISBLANK('DPB2'!T10),"",'DPB2'!T10)</f>
        <v/>
      </c>
      <c r="R29" s="176" t="str">
        <f>IF(ISBLANK('DPB2'!U10),"",'DPB2'!U10)</f>
        <v/>
      </c>
    </row>
    <row r="30" spans="1:18" x14ac:dyDescent="0.25">
      <c r="A30" s="176" t="str">
        <f t="shared" si="0"/>
        <v>YKY</v>
      </c>
      <c r="B30" s="176" t="str">
        <f>IF(ISBLANK('DPB2'!BF10),"",'DPB2'!BF10)</f>
        <v>PCD_DPB2_MR_ENHLEA_T</v>
      </c>
      <c r="C30" s="176" t="str">
        <f>'DPB2'!E10 &amp; "," &amp; 'DPB2'!F10 &amp; "," &amp; 'DPB2'!BF5</f>
        <v>Mains renewals - enhancement leakage,Enhancement leakage renewals expenditure,Total Expenditure by 2029-30 (Allowance)</v>
      </c>
      <c r="D30" s="176" t="str">
        <f>IF(ISBLANK('DPB2'!G10),"",'DPB2'!G10)</f>
        <v xml:space="preserve">£m </v>
      </c>
      <c r="E30" s="176" t="s">
        <v>7266</v>
      </c>
      <c r="M30" s="176">
        <f>IF(ISBLANK('DPB2'!V10),"",'DPB2'!V10)</f>
        <v>0</v>
      </c>
      <c r="R30" s="176">
        <f>IF(ISBLANK('DPB2'!W10),"",'DPB2'!W10)</f>
        <v>0</v>
      </c>
    </row>
    <row r="31" spans="1:18" x14ac:dyDescent="0.25">
      <c r="A31" s="176" t="str">
        <f t="shared" si="0"/>
        <v>YKY</v>
      </c>
      <c r="B31" s="176" t="str">
        <f>IF(ISBLANK('DPB2'!BJ10),"",'DPB2'!BJ10)</f>
        <v>PCD_DPB2_MR_ENHLEA_O</v>
      </c>
      <c r="C31" s="176" t="str">
        <f>'DPB2'!E10 &amp; "," &amp; 'DPB2'!F10 &amp; "," &amp; 'DPB2'!BI5</f>
        <v>Mains renewals - enhancement leakage,Enhancement leakage renewals expenditure,PCD Total Expenditure (Cumulative) - Outturn &amp; Forecast (£m)</v>
      </c>
      <c r="D31" s="176" t="str">
        <f>IF(ISBLANK('DPB2'!G10),"",'DPB2'!G10)</f>
        <v xml:space="preserve">£m </v>
      </c>
      <c r="E31" s="176" t="s">
        <v>7266</v>
      </c>
      <c r="I31" s="176" t="str">
        <f>IF(ISBLANK('DPB2'!Z10),"",'DPB2'!Z10)</f>
        <v/>
      </c>
      <c r="J31" s="176" t="str">
        <f>IF(ISBLANK('DPB2'!AA10),"",'DPB2'!AA10)</f>
        <v/>
      </c>
      <c r="K31" s="176" t="str">
        <f>IF(ISBLANK('DPB2'!AB10),"",'DPB2'!AB10)</f>
        <v/>
      </c>
      <c r="L31" s="176" t="str">
        <f>IF(ISBLANK('DPB2'!AC10),"",'DPB2'!AC10)</f>
        <v/>
      </c>
      <c r="M31" s="176" t="str">
        <f>IF(ISBLANK('DPB2'!AD10),"",'DPB2'!AD10)</f>
        <v/>
      </c>
      <c r="N31" s="176" t="str">
        <f>IF(ISBLANK('DPB2'!AE10),"",'DPB2'!AE10)</f>
        <v/>
      </c>
      <c r="O31" s="176" t="str">
        <f>IF(ISBLANK('DPB2'!AF10),"",'DPB2'!AF10)</f>
        <v/>
      </c>
      <c r="P31" s="176" t="str">
        <f>IF(ISBLANK('DPB2'!AG10),"",'DPB2'!AG10)</f>
        <v/>
      </c>
      <c r="Q31" s="176" t="str">
        <f>IF(ISBLANK('DPB2'!AH10),"",'DPB2'!AH10)</f>
        <v/>
      </c>
      <c r="R31" s="176" t="str">
        <f>IF(ISBLANK('DPB2'!AI10),"",'DPB2'!AI10)</f>
        <v/>
      </c>
    </row>
    <row r="32" spans="1:18" x14ac:dyDescent="0.25">
      <c r="A32" s="176" t="str">
        <f t="shared" si="0"/>
        <v>YKY</v>
      </c>
      <c r="B32" s="176" t="str">
        <f>IF(ISBLANK('DPB2'!BT10),"",'DPB2'!BT10)</f>
        <v>PCD_DPB2_MR_ENHLEA_OT</v>
      </c>
      <c r="C32" s="176" t="str">
        <f>'DPB2'!E10 &amp; "," &amp; 'DPB2'!F10 &amp; "," &amp; 'DPB2'!BT5</f>
        <v>Mains renewals - enhancement leakage,Enhancement leakage renewals expenditure,Total Expenditure by 2029-30 (Outturn &amp; Forecast)</v>
      </c>
      <c r="D32" s="176" t="str">
        <f>IF(ISBLANK('DPB2'!G10),"",'DPB2'!G10)</f>
        <v xml:space="preserve">£m </v>
      </c>
      <c r="E32" s="176" t="s">
        <v>7266</v>
      </c>
      <c r="M32" s="176">
        <f>IF(ISBLANK('DPB2'!AJ10),"",'DPB2'!AJ10)</f>
        <v>0</v>
      </c>
      <c r="R32" s="176">
        <f>IF(ISBLANK('DPB2'!AK10),"",'DPB2'!AK10)</f>
        <v>0</v>
      </c>
    </row>
    <row r="33" spans="1:18" x14ac:dyDescent="0.25">
      <c r="A33" s="176" t="str">
        <f t="shared" si="0"/>
        <v>YKY</v>
      </c>
      <c r="B33" s="176" t="str">
        <f>IF(ISBLANK('DPB2'!BW10),"",'DPB2'!BW10)</f>
        <v>PCD_DPB2_MR_ENHLEA_P</v>
      </c>
      <c r="C33" s="176" t="str">
        <f>'DPB2'!E10 &amp; "," &amp; 'DPB2'!F10 &amp; "," &amp; 'DPB2'!BW5</f>
        <v>Mains renewals - enhancement leakage,Enhancement leakage renewals expenditure,Performance</v>
      </c>
      <c r="D33" s="176" t="str">
        <f>IF(ISBLANK('DPB2'!G10),"",'DPB2'!G10)</f>
        <v xml:space="preserve">£m </v>
      </c>
      <c r="E33" s="176" t="s">
        <v>7266</v>
      </c>
      <c r="M33" s="176" t="str">
        <f>IF(ISBLANK('DPB2'!AM10),"",'DPB2'!AM10)</f>
        <v/>
      </c>
      <c r="R33" s="176" t="str">
        <f>IF(ISBLANK('DPB2'!AN10),"",'DPB2'!AN10)</f>
        <v/>
      </c>
    </row>
    <row r="34" spans="1:18" x14ac:dyDescent="0.25">
      <c r="A34" s="176" t="str">
        <f t="shared" si="0"/>
        <v>YKY</v>
      </c>
      <c r="B34" s="176" t="str">
        <f>IF(ISBLANK('DPB2'!AV11),"",'DPB2'!AV11)</f>
        <v>PCD_DPB2_WN_RFT</v>
      </c>
      <c r="C34" s="176" t="str">
        <f>'DPB2'!E11 &amp; "," &amp; 'DPB2'!F11 &amp; "," &amp; 'DPB2'!AU5</f>
        <v>Water network reinforcement,Water network reinforcement expenditure,PCD Total Expenditure (Cumulative) - Allowance (£m)</v>
      </c>
      <c r="D34" s="176" t="str">
        <f>IF(ISBLANK('DPB2'!G11),"",'DPB2'!G11)</f>
        <v xml:space="preserve">£m </v>
      </c>
      <c r="E34" s="176" t="s">
        <v>7266</v>
      </c>
      <c r="I34" s="176">
        <f>IF(ISBLANK('DPB2'!L11),"",'DPB2'!L11)</f>
        <v>7.270657583111471</v>
      </c>
      <c r="J34" s="176">
        <f>IF(ISBLANK('DPB2'!M11),"",'DPB2'!M11)</f>
        <v>14.541315166222942</v>
      </c>
      <c r="K34" s="176">
        <f>IF(ISBLANK('DPB2'!N11),"",'DPB2'!N11)</f>
        <v>21.811972749334416</v>
      </c>
      <c r="L34" s="176">
        <f>IF(ISBLANK('DPB2'!O11),"",'DPB2'!O11)</f>
        <v>29.082630332445884</v>
      </c>
      <c r="M34" s="176">
        <f>IF(ISBLANK('DPB2'!P11),"",'DPB2'!P11)</f>
        <v>36.35328791555736</v>
      </c>
      <c r="N34" s="176" t="str">
        <f>IF(ISBLANK('DPB2'!Q11),"",'DPB2'!Q11)</f>
        <v/>
      </c>
      <c r="O34" s="176" t="str">
        <f>IF(ISBLANK('DPB2'!R11),"",'DPB2'!R11)</f>
        <v/>
      </c>
      <c r="P34" s="176" t="str">
        <f>IF(ISBLANK('DPB2'!S11),"",'DPB2'!S11)</f>
        <v/>
      </c>
      <c r="Q34" s="176" t="str">
        <f>IF(ISBLANK('DPB2'!T11),"",'DPB2'!T11)</f>
        <v/>
      </c>
      <c r="R34" s="176" t="str">
        <f>IF(ISBLANK('DPB2'!U11),"",'DPB2'!U11)</f>
        <v/>
      </c>
    </row>
    <row r="35" spans="1:18" x14ac:dyDescent="0.25">
      <c r="A35" s="176" t="str">
        <f t="shared" si="0"/>
        <v>YKY</v>
      </c>
      <c r="B35" s="176" t="str">
        <f>IF(ISBLANK('DPB2'!BF11),"",'DPB2'!BF11)</f>
        <v>PCD_DPB2_WN_RFT_T</v>
      </c>
      <c r="C35" s="176" t="str">
        <f>'DPB2'!E11 &amp; "," &amp; 'DPB2'!F11 &amp; "," &amp; 'DPB2'!BF5</f>
        <v>Water network reinforcement,Water network reinforcement expenditure,Total Expenditure by 2029-30 (Allowance)</v>
      </c>
      <c r="D35" s="176" t="str">
        <f>IF(ISBLANK('DPB2'!G11),"",'DPB2'!G11)</f>
        <v xml:space="preserve">£m </v>
      </c>
      <c r="E35" s="176" t="s">
        <v>7266</v>
      </c>
      <c r="M35" s="176">
        <f>IF(ISBLANK('DPB2'!V11),"",'DPB2'!V11)</f>
        <v>36.35328791555736</v>
      </c>
      <c r="R35" s="176">
        <f>IF(ISBLANK('DPB2'!W11),"",'DPB2'!W11)</f>
        <v>0</v>
      </c>
    </row>
    <row r="36" spans="1:18" x14ac:dyDescent="0.25">
      <c r="A36" s="176" t="str">
        <f t="shared" si="0"/>
        <v>YKY</v>
      </c>
      <c r="B36" s="176" t="str">
        <f>IF(ISBLANK('DPB2'!BJ11),"",'DPB2'!BJ11)</f>
        <v>PCD_DPB2_WN_RFT_O</v>
      </c>
      <c r="C36" s="176" t="str">
        <f>'DPB2'!E11 &amp; "," &amp; 'DPB2'!F11 &amp; "," &amp; 'DPB2'!BI5</f>
        <v>Water network reinforcement,Water network reinforcement expenditure,PCD Total Expenditure (Cumulative) - Outturn &amp; Forecast (£m)</v>
      </c>
      <c r="D36" s="176" t="str">
        <f>IF(ISBLANK('DPB2'!G11),"",'DPB2'!G11)</f>
        <v xml:space="preserve">£m </v>
      </c>
      <c r="E36" s="176" t="s">
        <v>7266</v>
      </c>
      <c r="I36" s="176">
        <f>IF(ISBLANK('DPB2'!Z11),"",'DPB2'!Z11)</f>
        <v>9.3205827252751874</v>
      </c>
      <c r="J36" s="176">
        <f>IF(ISBLANK('DPB2'!AA11),"",'DPB2'!AA11)</f>
        <v>14.541315166222942</v>
      </c>
      <c r="K36" s="176">
        <f>IF(ISBLANK('DPB2'!AB11),"",'DPB2'!AB11)</f>
        <v>21.811972749334416</v>
      </c>
      <c r="L36" s="176">
        <f>IF(ISBLANK('DPB2'!AC11),"",'DPB2'!AC11)</f>
        <v>29.082630332445884</v>
      </c>
      <c r="M36" s="176">
        <f>IF(ISBLANK('DPB2'!AD11),"",'DPB2'!AD11)</f>
        <v>36.35328791555736</v>
      </c>
      <c r="N36" s="176" t="str">
        <f>IF(ISBLANK('DPB2'!AE11),"",'DPB2'!AE11)</f>
        <v/>
      </c>
      <c r="O36" s="176" t="str">
        <f>IF(ISBLANK('DPB2'!AF11),"",'DPB2'!AF11)</f>
        <v/>
      </c>
      <c r="P36" s="176" t="str">
        <f>IF(ISBLANK('DPB2'!AG11),"",'DPB2'!AG11)</f>
        <v/>
      </c>
      <c r="Q36" s="176" t="str">
        <f>IF(ISBLANK('DPB2'!AH11),"",'DPB2'!AH11)</f>
        <v/>
      </c>
      <c r="R36" s="176" t="str">
        <f>IF(ISBLANK('DPB2'!AI11),"",'DPB2'!AI11)</f>
        <v/>
      </c>
    </row>
    <row r="37" spans="1:18" x14ac:dyDescent="0.25">
      <c r="A37" s="176" t="str">
        <f t="shared" si="0"/>
        <v>YKY</v>
      </c>
      <c r="B37" s="176" t="str">
        <f>IF(ISBLANK('DPB2'!BT11),"",'DPB2'!BT11)</f>
        <v>PCD_DPB2_WN_RFT_OT</v>
      </c>
      <c r="C37" s="176" t="str">
        <f>'DPB2'!E11 &amp; "," &amp; 'DPB2'!F11 &amp; "," &amp; 'DPB2'!BT5</f>
        <v>Water network reinforcement,Water network reinforcement expenditure,Total Expenditure by 2029-30 (Outturn &amp; Forecast)</v>
      </c>
      <c r="D37" s="176" t="str">
        <f>IF(ISBLANK('DPB2'!G11),"",'DPB2'!G11)</f>
        <v xml:space="preserve">£m </v>
      </c>
      <c r="E37" s="176" t="s">
        <v>7266</v>
      </c>
      <c r="M37" s="176">
        <f>IF(ISBLANK('DPB2'!AJ11),"",'DPB2'!AJ11)</f>
        <v>36.35328791555736</v>
      </c>
      <c r="R37" s="176">
        <f>IF(ISBLANK('DPB2'!AK11),"",'DPB2'!AK11)</f>
        <v>0</v>
      </c>
    </row>
    <row r="38" spans="1:18" x14ac:dyDescent="0.25">
      <c r="A38" s="176" t="str">
        <f t="shared" si="0"/>
        <v>YKY</v>
      </c>
      <c r="B38" s="176" t="str">
        <f>IF(ISBLANK('DPB2'!BW11),"",'DPB2'!BW11)</f>
        <v>PCD_DPB2_WN_RFT_P</v>
      </c>
      <c r="C38" s="176" t="str">
        <f>'DPB2'!E11 &amp; "," &amp; 'DPB2'!F11 &amp; "," &amp; 'DPB2'!BW5</f>
        <v>Water network reinforcement,Water network reinforcement expenditure,Performance</v>
      </c>
      <c r="D38" s="176" t="str">
        <f>IF(ISBLANK('DPB2'!G11),"",'DPB2'!G11)</f>
        <v xml:space="preserve">£m </v>
      </c>
      <c r="E38" s="176" t="s">
        <v>7266</v>
      </c>
      <c r="M38" s="176">
        <f>IF(ISBLANK('DPB2'!AM11),"",'DPB2'!AM11)</f>
        <v>1</v>
      </c>
      <c r="R38" s="176" t="str">
        <f>IF(ISBLANK('DPB2'!AN11),"",'DPB2'!AN11)</f>
        <v/>
      </c>
    </row>
    <row r="39" spans="1:18" x14ac:dyDescent="0.25">
      <c r="A39" s="176" t="str">
        <f t="shared" si="0"/>
        <v>YKY</v>
      </c>
      <c r="B39" s="176" t="str">
        <f>IF(ISBLANK('DPB2'!AV12),"",'DPB2'!AV12)</f>
        <v>PCD_DPB2_WWN_RFT</v>
      </c>
      <c r="C39" s="176" t="str">
        <f>'DPB2'!E12 &amp; "," &amp; 'DPB2'!F12 &amp; "," &amp; 'DPB2'!AU5</f>
        <v>Wastewater network reinforcement,Wastewater network reinforcement expenditure,PCD Total Expenditure (Cumulative) - Allowance (£m)</v>
      </c>
      <c r="D39" s="176" t="str">
        <f>IF(ISBLANK('DPB2'!G12),"",'DPB2'!G12)</f>
        <v xml:space="preserve">£m </v>
      </c>
      <c r="E39" s="176" t="s">
        <v>7266</v>
      </c>
      <c r="I39" s="176">
        <f>IF(ISBLANK('DPB2'!L12),"",'DPB2'!L12)</f>
        <v>5.8196018347703387</v>
      </c>
      <c r="J39" s="176">
        <f>IF(ISBLANK('DPB2'!M12),"",'DPB2'!M12)</f>
        <v>13.267339833845453</v>
      </c>
      <c r="K39" s="176">
        <f>IF(ISBLANK('DPB2'!N12),"",'DPB2'!N12)</f>
        <v>21.155575289581247</v>
      </c>
      <c r="L39" s="176">
        <f>IF(ISBLANK('DPB2'!O12),"",'DPB2'!O12)</f>
        <v>28.326886155891728</v>
      </c>
      <c r="M39" s="176">
        <f>IF(ISBLANK('DPB2'!P12),"",'DPB2'!P12)</f>
        <v>34.159315711108349</v>
      </c>
      <c r="N39" s="176" t="str">
        <f>IF(ISBLANK('DPB2'!Q12),"",'DPB2'!Q12)</f>
        <v/>
      </c>
      <c r="O39" s="176" t="str">
        <f>IF(ISBLANK('DPB2'!R12),"",'DPB2'!R12)</f>
        <v/>
      </c>
      <c r="P39" s="176" t="str">
        <f>IF(ISBLANK('DPB2'!S12),"",'DPB2'!S12)</f>
        <v/>
      </c>
      <c r="Q39" s="176" t="str">
        <f>IF(ISBLANK('DPB2'!T12),"",'DPB2'!T12)</f>
        <v/>
      </c>
      <c r="R39" s="176" t="str">
        <f>IF(ISBLANK('DPB2'!U12),"",'DPB2'!U12)</f>
        <v/>
      </c>
    </row>
    <row r="40" spans="1:18" x14ac:dyDescent="0.25">
      <c r="A40" s="176" t="str">
        <f t="shared" si="0"/>
        <v>YKY</v>
      </c>
      <c r="B40" s="176" t="str">
        <f>IF(ISBLANK('DPB2'!BF12),"",'DPB2'!BF12)</f>
        <v>PCD_DPB2_WWN_RFT_T</v>
      </c>
      <c r="C40" s="176" t="str">
        <f>'DPB2'!E12 &amp; "," &amp; 'DPB2'!F12 &amp; "," &amp; 'DPB2'!BF5</f>
        <v>Wastewater network reinforcement,Wastewater network reinforcement expenditure,Total Expenditure by 2029-30 (Allowance)</v>
      </c>
      <c r="D40" s="176" t="str">
        <f>IF(ISBLANK('DPB2'!G12),"",'DPB2'!G12)</f>
        <v xml:space="preserve">£m </v>
      </c>
      <c r="E40" s="176" t="s">
        <v>7266</v>
      </c>
      <c r="M40" s="176">
        <f>IF(ISBLANK('DPB2'!V12),"",'DPB2'!V12)</f>
        <v>34.159315711108349</v>
      </c>
      <c r="R40" s="176">
        <f>IF(ISBLANK('DPB2'!W12),"",'DPB2'!W12)</f>
        <v>0</v>
      </c>
    </row>
    <row r="41" spans="1:18" x14ac:dyDescent="0.25">
      <c r="A41" s="176" t="str">
        <f t="shared" si="0"/>
        <v>YKY</v>
      </c>
      <c r="B41" s="176" t="str">
        <f>IF(ISBLANK('DPB2'!BJ12),"",'DPB2'!BJ12)</f>
        <v>PCD_DPB2_WWN_RFT_O</v>
      </c>
      <c r="C41" s="176" t="str">
        <f>'DPB2'!E12 &amp; "," &amp; 'DPB2'!F12 &amp; "," &amp; 'DPB2'!BI5</f>
        <v>Wastewater network reinforcement,Wastewater network reinforcement expenditure,PCD Total Expenditure (Cumulative) - Outturn &amp; Forecast (£m)</v>
      </c>
      <c r="D41" s="176" t="str">
        <f>IF(ISBLANK('DPB2'!G12),"",'DPB2'!G12)</f>
        <v xml:space="preserve">£m </v>
      </c>
      <c r="E41" s="176" t="s">
        <v>7266</v>
      </c>
      <c r="I41" s="176">
        <f>IF(ISBLANK('DPB2'!Z12),"",'DPB2'!Z12)</f>
        <v>2.6036252123081356</v>
      </c>
      <c r="J41" s="176">
        <f>IF(ISBLANK('DPB2'!AA12),"",'DPB2'!AA12)</f>
        <v>13.267339833845453</v>
      </c>
      <c r="K41" s="176">
        <f>IF(ISBLANK('DPB2'!AB12),"",'DPB2'!AB12)</f>
        <v>21.155575289581247</v>
      </c>
      <c r="L41" s="176">
        <f>IF(ISBLANK('DPB2'!AC12),"",'DPB2'!AC12)</f>
        <v>28.326886155891728</v>
      </c>
      <c r="M41" s="176">
        <f>IF(ISBLANK('DPB2'!AD12),"",'DPB2'!AD12)</f>
        <v>34.159315711108349</v>
      </c>
      <c r="N41" s="176" t="str">
        <f>IF(ISBLANK('DPB2'!AE12),"",'DPB2'!AE12)</f>
        <v/>
      </c>
      <c r="O41" s="176" t="str">
        <f>IF(ISBLANK('DPB2'!AF12),"",'DPB2'!AF12)</f>
        <v/>
      </c>
      <c r="P41" s="176" t="str">
        <f>IF(ISBLANK('DPB2'!AG12),"",'DPB2'!AG12)</f>
        <v/>
      </c>
      <c r="Q41" s="176" t="str">
        <f>IF(ISBLANK('DPB2'!AH12),"",'DPB2'!AH12)</f>
        <v/>
      </c>
      <c r="R41" s="176" t="str">
        <f>IF(ISBLANK('DPB2'!AI12),"",'DPB2'!AI12)</f>
        <v/>
      </c>
    </row>
    <row r="42" spans="1:18" x14ac:dyDescent="0.25">
      <c r="A42" s="176" t="str">
        <f t="shared" si="0"/>
        <v>YKY</v>
      </c>
      <c r="B42" s="176" t="str">
        <f>IF(ISBLANK('DPB2'!BT12),"",'DPB2'!BT12)</f>
        <v>PCD_DPB2_WWN_RFT_OT</v>
      </c>
      <c r="C42" s="176" t="str">
        <f>'DPB2'!E12 &amp; "," &amp; 'DPB2'!F12 &amp; "," &amp; 'DPB2'!BT5</f>
        <v>Wastewater network reinforcement,Wastewater network reinforcement expenditure,Total Expenditure by 2029-30 (Outturn &amp; Forecast)</v>
      </c>
      <c r="D42" s="176" t="str">
        <f>IF(ISBLANK('DPB2'!G12),"",'DPB2'!G12)</f>
        <v xml:space="preserve">£m </v>
      </c>
      <c r="E42" s="176" t="s">
        <v>7266</v>
      </c>
      <c r="M42" s="176">
        <f>IF(ISBLANK('DPB2'!AJ12),"",'DPB2'!AJ12)</f>
        <v>34.159315711108349</v>
      </c>
      <c r="R42" s="176">
        <f>IF(ISBLANK('DPB2'!AK12),"",'DPB2'!AK12)</f>
        <v>0</v>
      </c>
    </row>
    <row r="43" spans="1:18" x14ac:dyDescent="0.25">
      <c r="A43" s="176" t="str">
        <f t="shared" si="0"/>
        <v>YKY</v>
      </c>
      <c r="B43" s="176" t="str">
        <f>IF(ISBLANK('DPB2'!BW12),"",'DPB2'!BW12)</f>
        <v>PCD_DPB2_WWN_RFT_P</v>
      </c>
      <c r="C43" s="176" t="str">
        <f>'DPB2'!E12 &amp; "," &amp; 'DPB2'!F12 &amp; "," &amp; 'DPB2'!BW5</f>
        <v>Wastewater network reinforcement,Wastewater network reinforcement expenditure,Performance</v>
      </c>
      <c r="D43" s="176" t="str">
        <f>IF(ISBLANK('DPB2'!G12),"",'DPB2'!G12)</f>
        <v xml:space="preserve">£m </v>
      </c>
      <c r="E43" s="176" t="s">
        <v>7266</v>
      </c>
      <c r="M43" s="176">
        <f>IF(ISBLANK('DPB2'!AM12),"",'DPB2'!AM12)</f>
        <v>1</v>
      </c>
      <c r="R43" s="176" t="str">
        <f>IF(ISBLANK('DPB2'!AN12),"",'DPB2'!AN12)</f>
        <v/>
      </c>
    </row>
    <row r="44" spans="1:18" x14ac:dyDescent="0.25">
      <c r="A44" s="176" t="str">
        <f t="shared" si="0"/>
        <v>YKY</v>
      </c>
      <c r="B44" s="176" t="str">
        <f>IF(ISBLANK(DPWW1!AT8),"",DPWW1!AT8)</f>
        <v>PCD_DPWW1_FMS</v>
      </c>
      <c r="C44" s="176" t="str">
        <f>DPWW1!F8 &amp; "," &amp; DPWW1!G8 &amp; "," &amp; DPWW1!AT5</f>
        <v>Flow monitoring at sewage treatment works; (WINEP/NEP) ,Number of flow monitoring permits only or simple schemes delivered,PCD output (cumulative) - Target`</v>
      </c>
      <c r="D44" s="176" t="str">
        <f>IF(ISBLANK(DPWW1!H8),"",DPWW1!H8)</f>
        <v>Nr</v>
      </c>
      <c r="E44" s="176" t="s">
        <v>7266</v>
      </c>
      <c r="H44" s="176" t="str">
        <f>IF(ISBLANK(DPWW1!J8),"",DPWW1!J8)</f>
        <v/>
      </c>
      <c r="I44" s="176" t="str">
        <f>IF(ISBLANK(DPWW1!K8),"",DPWW1!K8)</f>
        <v/>
      </c>
      <c r="J44" s="176" t="str">
        <f>IF(ISBLANK(DPWW1!L8),"",DPWW1!L8)</f>
        <v/>
      </c>
      <c r="K44" s="176" t="str">
        <f>IF(ISBLANK(DPWW1!M8),"",DPWW1!M8)</f>
        <v/>
      </c>
      <c r="L44" s="176" t="str">
        <f>IF(ISBLANK(DPWW1!N8),"",DPWW1!N8)</f>
        <v/>
      </c>
      <c r="M44" s="176" t="str">
        <f>IF(ISBLANK(DPWW1!O8),"",DPWW1!O8)</f>
        <v/>
      </c>
      <c r="N44" s="176" t="str">
        <f>IF(ISBLANK(DPWW1!P8),"",DPWW1!P8)</f>
        <v/>
      </c>
      <c r="O44" s="176" t="str">
        <f>IF(ISBLANK(DPWW1!Q8),"",DPWW1!Q8)</f>
        <v/>
      </c>
      <c r="P44" s="176" t="str">
        <f>IF(ISBLANK(DPWW1!R8),"",DPWW1!R8)</f>
        <v/>
      </c>
      <c r="Q44" s="176" t="str">
        <f>IF(ISBLANK(DPWW1!S8),"",DPWW1!S8)</f>
        <v/>
      </c>
      <c r="R44" s="176" t="str">
        <f>IF(ISBLANK(DPWW1!T8),"",DPWW1!T8)</f>
        <v/>
      </c>
    </row>
    <row r="45" spans="1:18" x14ac:dyDescent="0.25">
      <c r="A45" s="176" t="str">
        <f t="shared" si="0"/>
        <v>YKY</v>
      </c>
      <c r="B45" s="176" t="str">
        <f>IF(ISBLANK(DPWW1!BE8),"",DPWW1!BE8)</f>
        <v>PCD_DPWW1_FMS_T</v>
      </c>
      <c r="C45" s="176" t="str">
        <f>DPWW1!F8 &amp; "," &amp; DPWW1!G8 &amp; "," &amp; DPWW1!BE5</f>
        <v>Flow monitoring at sewage treatment works; (WINEP/NEP) ,Number of flow monitoring permits only or simple schemes delivered,PCD output by 2029-30 (Target)</v>
      </c>
      <c r="D45" s="176" t="str">
        <f>IF(ISBLANK(DPWW1!H8),"",DPWW1!H8)</f>
        <v>Nr</v>
      </c>
      <c r="E45" s="176" t="s">
        <v>7266</v>
      </c>
      <c r="M45" s="176">
        <f>IF(ISBLANK(DPWW1!U8),"",DPWW1!U8)</f>
        <v>0</v>
      </c>
      <c r="R45" s="176">
        <f>IF(ISBLANK(DPWW1!V8),"",DPWW1!V8)</f>
        <v>0</v>
      </c>
    </row>
    <row r="46" spans="1:18" x14ac:dyDescent="0.25">
      <c r="A46" s="176" t="str">
        <f t="shared" si="0"/>
        <v>YKY</v>
      </c>
      <c r="B46" s="176" t="str">
        <f>IF(ISBLANK(DPWW1!BH8),"",DPWW1!BH8)</f>
        <v>PCD_DPWW1_FMS_O</v>
      </c>
      <c r="C46" s="176" t="str">
        <f>DPWW1!F8 &amp; "," &amp; DPWW1!G8 &amp; "," &amp; DPWW1!BH5</f>
        <v>Flow monitoring at sewage treatment works; (WINEP/NEP) ,Number of flow monitoring permits only or simple schemes delivered,PCD output (cumulative) - Outturn &amp; Forecast</v>
      </c>
      <c r="D46" s="176" t="str">
        <f>IF(ISBLANK(DPWW1!H8),"",DPWW1!H8)</f>
        <v>Nr</v>
      </c>
      <c r="E46" s="176" t="s">
        <v>7266</v>
      </c>
      <c r="H46" s="176" t="str">
        <f>IF(ISBLANK(DPWW1!X8),"",DPWW1!X8)</f>
        <v/>
      </c>
      <c r="I46" s="176" t="str">
        <f>IF(ISBLANK(DPWW1!Y8),"",DPWW1!Y8)</f>
        <v/>
      </c>
      <c r="J46" s="176" t="str">
        <f>IF(ISBLANK(DPWW1!Z8),"",DPWW1!Z8)</f>
        <v/>
      </c>
      <c r="K46" s="176" t="str">
        <f>IF(ISBLANK(DPWW1!AA8),"",DPWW1!AA8)</f>
        <v/>
      </c>
      <c r="L46" s="176" t="str">
        <f>IF(ISBLANK(DPWW1!AB8),"",DPWW1!AB8)</f>
        <v/>
      </c>
      <c r="M46" s="176" t="str">
        <f>IF(ISBLANK(DPWW1!AC8),"",DPWW1!AC8)</f>
        <v/>
      </c>
      <c r="N46" s="176" t="str">
        <f>IF(ISBLANK(DPWW1!AD8),"",DPWW1!AD8)</f>
        <v/>
      </c>
      <c r="O46" s="176" t="str">
        <f>IF(ISBLANK(DPWW1!AE8),"",DPWW1!AE8)</f>
        <v/>
      </c>
      <c r="P46" s="176" t="str">
        <f>IF(ISBLANK(DPWW1!AF8),"",DPWW1!AF8)</f>
        <v/>
      </c>
      <c r="Q46" s="176" t="str">
        <f>IF(ISBLANK(DPWW1!AG8),"",DPWW1!AG8)</f>
        <v/>
      </c>
      <c r="R46" s="176" t="str">
        <f>IF(ISBLANK(DPWW1!AH8),"",DPWW1!AH8)</f>
        <v/>
      </c>
    </row>
    <row r="47" spans="1:18" x14ac:dyDescent="0.25">
      <c r="A47" s="176" t="str">
        <f t="shared" si="0"/>
        <v>YKY</v>
      </c>
      <c r="B47" s="176" t="str">
        <f>IF(ISBLANK(DPWW1!BS8),"",DPWW1!BS8)</f>
        <v>PCD_DPWW1_FMS_OT</v>
      </c>
      <c r="C47" s="176" t="str">
        <f>DPWW1!F8 &amp; "," &amp; DPWW1!G8 &amp; "," &amp; DPWW1!BS5</f>
        <v>Flow monitoring at sewage treatment works; (WINEP/NEP) ,Number of flow monitoring permits only or simple schemes delivered,PCD output by 2029-30 (Outturn &amp; Forecast)</v>
      </c>
      <c r="D47" s="176" t="str">
        <f>IF(ISBLANK(DPWW1!H8),"",DPWW1!H8)</f>
        <v>Nr</v>
      </c>
      <c r="E47" s="176" t="s">
        <v>7266</v>
      </c>
      <c r="M47" s="176">
        <f>IF(ISBLANK(DPWW1!AI8),"",DPWW1!AI8)</f>
        <v>0</v>
      </c>
      <c r="R47" s="176">
        <f>IF(ISBLANK(DPWW1!AJ8),"",DPWW1!AJ8)</f>
        <v>0</v>
      </c>
    </row>
    <row r="48" spans="1:18" x14ac:dyDescent="0.25">
      <c r="A48" s="176" t="str">
        <f t="shared" si="0"/>
        <v>YKY</v>
      </c>
      <c r="B48" s="176" t="str">
        <f>IF(ISBLANK(DPWW1!BV8),"",DPWW1!BV8)</f>
        <v>PCD_DPWW1_FMS_P</v>
      </c>
      <c r="C48" s="176" t="str">
        <f>DPWW1!F8 &amp; "," &amp; DPWW1!G8 &amp; "," &amp; DPWW1!BV5</f>
        <v xml:space="preserve">Flow monitoring at sewage treatment works; (WINEP/NEP) ,Number of flow monitoring permits only or simple schemes delivered,Performance
</v>
      </c>
      <c r="D48" s="176" t="str">
        <f>IF(ISBLANK(DPWW1!H8),"",DPWW1!H8)</f>
        <v>Nr</v>
      </c>
      <c r="E48" s="176" t="s">
        <v>7266</v>
      </c>
      <c r="M48" s="176" t="str">
        <f>IF(ISBLANK(DPWW1!AL8),"",DPWW1!AL8)</f>
        <v/>
      </c>
      <c r="R48" s="176" t="str">
        <f>IF(ISBLANK(DPWW1!AM8),"",DPWW1!AM8)</f>
        <v/>
      </c>
    </row>
    <row r="49" spans="1:18" x14ac:dyDescent="0.25">
      <c r="A49" s="176" t="str">
        <f t="shared" si="0"/>
        <v>YKY</v>
      </c>
      <c r="B49" s="176" t="str">
        <f>IF(ISBLANK(DPWW1!AT9),"",DPWW1!AT9)</f>
        <v>PCD_DPWW1_FMC</v>
      </c>
      <c r="C49" s="176" t="str">
        <f>DPWW1!F9 &amp; "," &amp; DPWW1!G9 &amp; "," &amp; DPWW1!AT5</f>
        <v>Flow monitoring at sewage treatment works; (WINEP/NEP) ,Number of flow monitoring complex schemes delivered,PCD output (cumulative) - Target`</v>
      </c>
      <c r="D49" s="176" t="str">
        <f>IF(ISBLANK(DPWW1!H9),"",DPWW1!H9)</f>
        <v>Nr</v>
      </c>
      <c r="E49" s="176" t="s">
        <v>7266</v>
      </c>
      <c r="H49" s="176" t="str">
        <f>IF(ISBLANK(DPWW1!J9),"",DPWW1!J9)</f>
        <v/>
      </c>
      <c r="I49" s="176" t="str">
        <f>IF(ISBLANK(DPWW1!K9),"",DPWW1!K9)</f>
        <v/>
      </c>
      <c r="J49" s="176" t="str">
        <f>IF(ISBLANK(DPWW1!L9),"",DPWW1!L9)</f>
        <v/>
      </c>
      <c r="K49" s="176" t="str">
        <f>IF(ISBLANK(DPWW1!M9),"",DPWW1!M9)</f>
        <v/>
      </c>
      <c r="L49" s="176" t="str">
        <f>IF(ISBLANK(DPWW1!N9),"",DPWW1!N9)</f>
        <v/>
      </c>
      <c r="M49" s="176" t="str">
        <f>IF(ISBLANK(DPWW1!O9),"",DPWW1!O9)</f>
        <v/>
      </c>
      <c r="N49" s="176" t="str">
        <f>IF(ISBLANK(DPWW1!P9),"",DPWW1!P9)</f>
        <v/>
      </c>
      <c r="O49" s="176" t="str">
        <f>IF(ISBLANK(DPWW1!Q9),"",DPWW1!Q9)</f>
        <v/>
      </c>
      <c r="P49" s="176" t="str">
        <f>IF(ISBLANK(DPWW1!R9),"",DPWW1!R9)</f>
        <v/>
      </c>
      <c r="Q49" s="176" t="str">
        <f>IF(ISBLANK(DPWW1!S9),"",DPWW1!S9)</f>
        <v/>
      </c>
      <c r="R49" s="176" t="str">
        <f>IF(ISBLANK(DPWW1!T9),"",DPWW1!T9)</f>
        <v/>
      </c>
    </row>
    <row r="50" spans="1:18" x14ac:dyDescent="0.25">
      <c r="A50" s="176" t="str">
        <f t="shared" si="0"/>
        <v>YKY</v>
      </c>
      <c r="B50" s="176" t="str">
        <f>IF(ISBLANK(DPWW1!BE9),"",DPWW1!BE9)</f>
        <v>PCD_DPWW1_FMC_T</v>
      </c>
      <c r="C50" s="176" t="str">
        <f>DPWW1!F9 &amp; "," &amp; DPWW1!G9 &amp; "," &amp; DPWW1!BE5</f>
        <v>Flow monitoring at sewage treatment works; (WINEP/NEP) ,Number of flow monitoring complex schemes delivered,PCD output by 2029-30 (Target)</v>
      </c>
      <c r="D50" s="176" t="str">
        <f>IF(ISBLANK(DPWW1!H9),"",DPWW1!H9)</f>
        <v>Nr</v>
      </c>
      <c r="E50" s="176" t="s">
        <v>7266</v>
      </c>
      <c r="M50" s="176">
        <f>IF(ISBLANK(DPWW1!U9),"",DPWW1!U9)</f>
        <v>0</v>
      </c>
      <c r="R50" s="176">
        <f>IF(ISBLANK(DPWW1!V9),"",DPWW1!V9)</f>
        <v>0</v>
      </c>
    </row>
    <row r="51" spans="1:18" x14ac:dyDescent="0.25">
      <c r="A51" s="176" t="str">
        <f t="shared" si="0"/>
        <v>YKY</v>
      </c>
      <c r="B51" s="176" t="str">
        <f>IF(ISBLANK(DPWW1!BH9),"",DPWW1!BH9)</f>
        <v>PCD_DPWW1_FMC_O</v>
      </c>
      <c r="C51" s="176" t="str">
        <f>DPWW1!F9 &amp; "," &amp; DPWW1!G9 &amp; "," &amp; DPWW1!BH5</f>
        <v>Flow monitoring at sewage treatment works; (WINEP/NEP) ,Number of flow monitoring complex schemes delivered,PCD output (cumulative) - Outturn &amp; Forecast</v>
      </c>
      <c r="D51" s="176" t="str">
        <f>IF(ISBLANK(DPWW1!H9),"",DPWW1!H9)</f>
        <v>Nr</v>
      </c>
      <c r="E51" s="176" t="s">
        <v>7266</v>
      </c>
      <c r="H51" s="176" t="str">
        <f>IF(ISBLANK(DPWW1!X9),"",DPWW1!X9)</f>
        <v/>
      </c>
      <c r="I51" s="176" t="str">
        <f>IF(ISBLANK(DPWW1!Y9),"",DPWW1!Y9)</f>
        <v/>
      </c>
      <c r="J51" s="176" t="str">
        <f>IF(ISBLANK(DPWW1!Z9),"",DPWW1!Z9)</f>
        <v/>
      </c>
      <c r="K51" s="176" t="str">
        <f>IF(ISBLANK(DPWW1!AA9),"",DPWW1!AA9)</f>
        <v/>
      </c>
      <c r="L51" s="176" t="str">
        <f>IF(ISBLANK(DPWW1!AB9),"",DPWW1!AB9)</f>
        <v/>
      </c>
      <c r="M51" s="176" t="str">
        <f>IF(ISBLANK(DPWW1!AC9),"",DPWW1!AC9)</f>
        <v/>
      </c>
      <c r="N51" s="176" t="str">
        <f>IF(ISBLANK(DPWW1!AD9),"",DPWW1!AD9)</f>
        <v/>
      </c>
      <c r="O51" s="176" t="str">
        <f>IF(ISBLANK(DPWW1!AE9),"",DPWW1!AE9)</f>
        <v/>
      </c>
      <c r="P51" s="176" t="str">
        <f>IF(ISBLANK(DPWW1!AF9),"",DPWW1!AF9)</f>
        <v/>
      </c>
      <c r="Q51" s="176" t="str">
        <f>IF(ISBLANK(DPWW1!AG9),"",DPWW1!AG9)</f>
        <v/>
      </c>
      <c r="R51" s="176" t="str">
        <f>IF(ISBLANK(DPWW1!AH9),"",DPWW1!AH9)</f>
        <v/>
      </c>
    </row>
    <row r="52" spans="1:18" x14ac:dyDescent="0.25">
      <c r="A52" s="176" t="str">
        <f t="shared" si="0"/>
        <v>YKY</v>
      </c>
      <c r="B52" s="176" t="str">
        <f>IF(ISBLANK(DPWW1!BS9),"",DPWW1!BS9)</f>
        <v>PCD_DPWW1_FMC_OT</v>
      </c>
      <c r="C52" s="176" t="str">
        <f>DPWW1!F9 &amp; "," &amp; DPWW1!G9 &amp; "," &amp; DPWW1!BS5</f>
        <v>Flow monitoring at sewage treatment works; (WINEP/NEP) ,Number of flow monitoring complex schemes delivered,PCD output by 2029-30 (Outturn &amp; Forecast)</v>
      </c>
      <c r="D52" s="176" t="str">
        <f>IF(ISBLANK(DPWW1!H9),"",DPWW1!H9)</f>
        <v>Nr</v>
      </c>
      <c r="E52" s="176" t="s">
        <v>7266</v>
      </c>
      <c r="M52" s="176">
        <f>IF(ISBLANK(DPWW1!AI9),"",DPWW1!AI9)</f>
        <v>0</v>
      </c>
      <c r="R52" s="176">
        <f>IF(ISBLANK(DPWW1!AJ9),"",DPWW1!AJ9)</f>
        <v>0</v>
      </c>
    </row>
    <row r="53" spans="1:18" x14ac:dyDescent="0.25">
      <c r="A53" s="176" t="str">
        <f t="shared" si="0"/>
        <v>YKY</v>
      </c>
      <c r="B53" s="176" t="str">
        <f>IF(ISBLANK(DPWW1!BV9),"",DPWW1!BV9)</f>
        <v>PCD_DPWW1_FMC_P</v>
      </c>
      <c r="C53" s="176" t="str">
        <f>DPWW1!F9 &amp; "," &amp; DPWW1!G9 &amp; "," &amp; DPWW1!BV5</f>
        <v xml:space="preserve">Flow monitoring at sewage treatment works; (WINEP/NEP) ,Number of flow monitoring complex schemes delivered,Performance
</v>
      </c>
      <c r="D53" s="176" t="str">
        <f>IF(ISBLANK(DPWW1!H9),"",DPWW1!H9)</f>
        <v>Nr</v>
      </c>
      <c r="E53" s="176" t="s">
        <v>7266</v>
      </c>
      <c r="M53" s="176" t="str">
        <f>IF(ISBLANK(DPWW1!AL9),"",DPWW1!AL9)</f>
        <v/>
      </c>
      <c r="R53" s="176" t="str">
        <f>IF(ISBLANK(DPWW1!AM9),"",DPWW1!AM9)</f>
        <v/>
      </c>
    </row>
    <row r="54" spans="1:18" x14ac:dyDescent="0.25">
      <c r="A54" s="176" t="str">
        <f t="shared" si="0"/>
        <v>YKY</v>
      </c>
      <c r="B54" s="176" t="str">
        <f>IF(ISBLANK(DPWW1!AT10),"",DPWW1!AT10)</f>
        <v>PCD_DPWW1_CWQM</v>
      </c>
      <c r="C54" s="176" t="str">
        <f>DPWW1!F10 &amp; "," &amp; DPWW1!G10 &amp; "," &amp; DPWW1!AT5</f>
        <v>Continuous river water quality monitoring (CWQM),Continuous river water quality monitoring (CWQM),PCD output (cumulative) - Target`</v>
      </c>
      <c r="D54" s="176" t="str">
        <f>IF(ISBLANK(DPWW1!H10),"",DPWW1!H10)</f>
        <v>Nr</v>
      </c>
      <c r="E54" s="176" t="s">
        <v>7266</v>
      </c>
      <c r="H54" s="176" t="str">
        <f>IF(ISBLANK(DPWW1!J10),"",DPWW1!J10)</f>
        <v/>
      </c>
      <c r="I54" s="176">
        <f>IF(ISBLANK(DPWW1!K10),"",DPWW1!K10)</f>
        <v>22</v>
      </c>
      <c r="J54" s="176">
        <f>IF(ISBLANK(DPWW1!L10),"",DPWW1!L10)</f>
        <v>62.999999999999993</v>
      </c>
      <c r="K54" s="176">
        <f>IF(ISBLANK(DPWW1!M10),"",DPWW1!M10)</f>
        <v>206.00000000000003</v>
      </c>
      <c r="L54" s="176">
        <f>IF(ISBLANK(DPWW1!N10),"",DPWW1!N10)</f>
        <v>470.99999999999994</v>
      </c>
      <c r="M54" s="176">
        <f>IF(ISBLANK(DPWW1!O10),"",DPWW1!O10)</f>
        <v>736</v>
      </c>
      <c r="N54" s="176" t="str">
        <f>IF(ISBLANK(DPWW1!P10),"",DPWW1!P10)</f>
        <v/>
      </c>
      <c r="O54" s="176" t="str">
        <f>IF(ISBLANK(DPWW1!Q10),"",DPWW1!Q10)</f>
        <v/>
      </c>
      <c r="P54" s="176" t="str">
        <f>IF(ISBLANK(DPWW1!R10),"",DPWW1!R10)</f>
        <v/>
      </c>
      <c r="Q54" s="176" t="str">
        <f>IF(ISBLANK(DPWW1!S10),"",DPWW1!S10)</f>
        <v/>
      </c>
      <c r="R54" s="176" t="str">
        <f>IF(ISBLANK(DPWW1!T10),"",DPWW1!T10)</f>
        <v/>
      </c>
    </row>
    <row r="55" spans="1:18" x14ac:dyDescent="0.25">
      <c r="A55" s="176" t="str">
        <f t="shared" si="0"/>
        <v>YKY</v>
      </c>
      <c r="B55" s="176" t="str">
        <f>IF(ISBLANK(DPWW1!BE10),"",DPWW1!BE10)</f>
        <v>PCD_DPWW1_CWQM_T</v>
      </c>
      <c r="C55" s="176" t="str">
        <f>DPWW1!F10 &amp; "," &amp; DPWW1!G10 &amp; "," &amp; DPWW1!BE5</f>
        <v>Continuous river water quality monitoring (CWQM),Continuous river water quality monitoring (CWQM),PCD output by 2029-30 (Target)</v>
      </c>
      <c r="D55" s="176" t="str">
        <f>IF(ISBLANK(DPWW1!H10),"",DPWW1!H10)</f>
        <v>Nr</v>
      </c>
      <c r="E55" s="176" t="s">
        <v>7266</v>
      </c>
      <c r="M55" s="176">
        <f>IF(ISBLANK(DPWW1!U10),"",DPWW1!U10)</f>
        <v>736</v>
      </c>
      <c r="R55" s="176">
        <f>IF(ISBLANK(DPWW1!V10),"",DPWW1!V10)</f>
        <v>0</v>
      </c>
    </row>
    <row r="56" spans="1:18" x14ac:dyDescent="0.25">
      <c r="A56" s="176" t="str">
        <f t="shared" si="0"/>
        <v>YKY</v>
      </c>
      <c r="B56" s="176" t="str">
        <f>IF(ISBLANK(DPWW1!BH10),"",DPWW1!BH10)</f>
        <v>PCD_DPWW1_CWQM_O</v>
      </c>
      <c r="C56" s="176" t="str">
        <f>DPWW1!F10 &amp; "," &amp; DPWW1!G10 &amp; "," &amp; DPWW1!BH5</f>
        <v>Continuous river water quality monitoring (CWQM),Continuous river water quality monitoring (CWQM),PCD output (cumulative) - Outturn &amp; Forecast</v>
      </c>
      <c r="D56" s="176" t="str">
        <f>IF(ISBLANK(DPWW1!H10),"",DPWW1!H10)</f>
        <v>Nr</v>
      </c>
      <c r="E56" s="176" t="s">
        <v>7266</v>
      </c>
      <c r="H56" s="176" t="str">
        <f>IF(ISBLANK(DPWW1!X10),"",DPWW1!X10)</f>
        <v/>
      </c>
      <c r="I56" s="176">
        <f>IF(ISBLANK(DPWW1!Y10),"",DPWW1!Y10)</f>
        <v>22</v>
      </c>
      <c r="J56" s="176">
        <f>IF(ISBLANK(DPWW1!Z10),"",DPWW1!Z10)</f>
        <v>62.999999999999993</v>
      </c>
      <c r="K56" s="176">
        <f>IF(ISBLANK(DPWW1!AA10),"",DPWW1!AA10)</f>
        <v>206.00000000000003</v>
      </c>
      <c r="L56" s="176">
        <f>IF(ISBLANK(DPWW1!AB10),"",DPWW1!AB10)</f>
        <v>470.99999999999994</v>
      </c>
      <c r="M56" s="176">
        <f>IF(ISBLANK(DPWW1!AC10),"",DPWW1!AC10)</f>
        <v>736</v>
      </c>
      <c r="N56" s="176" t="str">
        <f>IF(ISBLANK(DPWW1!AD10),"",DPWW1!AD10)</f>
        <v/>
      </c>
      <c r="O56" s="176" t="str">
        <f>IF(ISBLANK(DPWW1!AE10),"",DPWW1!AE10)</f>
        <v/>
      </c>
      <c r="P56" s="176" t="str">
        <f>IF(ISBLANK(DPWW1!AF10),"",DPWW1!AF10)</f>
        <v/>
      </c>
      <c r="Q56" s="176" t="str">
        <f>IF(ISBLANK(DPWW1!AG10),"",DPWW1!AG10)</f>
        <v/>
      </c>
      <c r="R56" s="176" t="str">
        <f>IF(ISBLANK(DPWW1!AH10),"",DPWW1!AH10)</f>
        <v/>
      </c>
    </row>
    <row r="57" spans="1:18" x14ac:dyDescent="0.25">
      <c r="A57" s="176" t="str">
        <f t="shared" si="0"/>
        <v>YKY</v>
      </c>
      <c r="B57" s="176" t="str">
        <f>IF(ISBLANK(DPWW1!BS10),"",DPWW1!BS10)</f>
        <v>PCD_DPWW1_CWQM_OT</v>
      </c>
      <c r="C57" s="176" t="str">
        <f>DPWW1!F10 &amp; "," &amp; DPWW1!G10 &amp; "," &amp; DPWW1!BS5</f>
        <v>Continuous river water quality monitoring (CWQM),Continuous river water quality monitoring (CWQM),PCD output by 2029-30 (Outturn &amp; Forecast)</v>
      </c>
      <c r="D57" s="176" t="str">
        <f>IF(ISBLANK(DPWW1!H10),"",DPWW1!H10)</f>
        <v>Nr</v>
      </c>
      <c r="E57" s="176" t="s">
        <v>7266</v>
      </c>
      <c r="M57" s="176">
        <f>IF(ISBLANK(DPWW1!AI10),"",DPWW1!AI10)</f>
        <v>736</v>
      </c>
      <c r="R57" s="176">
        <f>IF(ISBLANK(DPWW1!AJ10),"",DPWW1!AJ10)</f>
        <v>0</v>
      </c>
    </row>
    <row r="58" spans="1:18" x14ac:dyDescent="0.25">
      <c r="A58" s="176" t="str">
        <f t="shared" si="0"/>
        <v>YKY</v>
      </c>
      <c r="B58" s="176" t="str">
        <f>IF(ISBLANK(DPWW1!BV10),"",DPWW1!BV10)</f>
        <v>PCD_DPWW1_CWQM_P</v>
      </c>
      <c r="C58" s="176" t="str">
        <f>DPWW1!F10 &amp; "," &amp; DPWW1!G10 &amp; "," &amp; DPWW1!BV5</f>
        <v xml:space="preserve">Continuous river water quality monitoring (CWQM),Continuous river water quality monitoring (CWQM),Performance
</v>
      </c>
      <c r="D58" s="176" t="str">
        <f>IF(ISBLANK(DPWW1!H10),"",DPWW1!H10)</f>
        <v>Nr</v>
      </c>
      <c r="E58" s="176" t="s">
        <v>7266</v>
      </c>
      <c r="M58" s="176">
        <f>IF(ISBLANK(DPWW1!AL10),"",DPWW1!AL10)</f>
        <v>1</v>
      </c>
      <c r="R58" s="176" t="str">
        <f>IF(ISBLANK(DPWW1!AM10),"",DPWW1!AM10)</f>
        <v/>
      </c>
    </row>
    <row r="59" spans="1:18" x14ac:dyDescent="0.25">
      <c r="A59" s="176" t="str">
        <f t="shared" si="0"/>
        <v>YKY</v>
      </c>
      <c r="B59" s="176" t="str">
        <f>IF(ISBLANK(DPWW1!AT11),"",DPWW1!AT11)</f>
        <v>PCD_DPWW1_SPSO1</v>
      </c>
      <c r="C59" s="176" t="str">
        <f>DPWW1!F11 &amp; "," &amp; DPWW1!G11 &amp; "," &amp; DPWW1!AT5</f>
        <v>MCERTs monitoring at emergency sewage pumping station overflows (WINEP/NEP),Number of MCERTs monitoring schemes at SPS emergency overflows - EDM only,PCD output (cumulative) - Target`</v>
      </c>
      <c r="D59" s="176" t="str">
        <f>IF(ISBLANK(DPWW1!H11),"",DPWW1!H11)</f>
        <v>Nr</v>
      </c>
      <c r="E59" s="176" t="s">
        <v>7266</v>
      </c>
      <c r="H59" s="176" t="str">
        <f>IF(ISBLANK(DPWW1!J11),"",DPWW1!J11)</f>
        <v/>
      </c>
      <c r="I59" s="176">
        <f>IF(ISBLANK(DPWW1!K11),"",DPWW1!K11)</f>
        <v>200</v>
      </c>
      <c r="J59" s="176">
        <f>IF(ISBLANK(DPWW1!L11),"",DPWW1!L11)</f>
        <v>200</v>
      </c>
      <c r="K59" s="176">
        <f>IF(ISBLANK(DPWW1!M11),"",DPWW1!M11)</f>
        <v>200</v>
      </c>
      <c r="L59" s="176">
        <f>IF(ISBLANK(DPWW1!N11),"",DPWW1!N11)</f>
        <v>200</v>
      </c>
      <c r="M59" s="176">
        <f>IF(ISBLANK(DPWW1!O11),"",DPWW1!O11)</f>
        <v>200</v>
      </c>
      <c r="N59" s="176" t="str">
        <f>IF(ISBLANK(DPWW1!P11),"",DPWW1!P11)</f>
        <v/>
      </c>
      <c r="O59" s="176" t="str">
        <f>IF(ISBLANK(DPWW1!Q11),"",DPWW1!Q11)</f>
        <v/>
      </c>
      <c r="P59" s="176" t="str">
        <f>IF(ISBLANK(DPWW1!R11),"",DPWW1!R11)</f>
        <v/>
      </c>
      <c r="Q59" s="176" t="str">
        <f>IF(ISBLANK(DPWW1!S11),"",DPWW1!S11)</f>
        <v/>
      </c>
      <c r="R59" s="176" t="str">
        <f>IF(ISBLANK(DPWW1!T11),"",DPWW1!T11)</f>
        <v/>
      </c>
    </row>
    <row r="60" spans="1:18" x14ac:dyDescent="0.25">
      <c r="A60" s="176" t="str">
        <f t="shared" si="0"/>
        <v>YKY</v>
      </c>
      <c r="B60" s="176" t="str">
        <f>IF(ISBLANK(DPWW1!BE11),"",DPWW1!BE11)</f>
        <v>PCD_DPWW1_SPSO1_T</v>
      </c>
      <c r="C60" s="176" t="str">
        <f>DPWW1!F11 &amp; "," &amp; DPWW1!G11 &amp; "," &amp; DPWW1!BE5</f>
        <v>MCERTs monitoring at emergency sewage pumping station overflows (WINEP/NEP),Number of MCERTs monitoring schemes at SPS emergency overflows - EDM only,PCD output by 2029-30 (Target)</v>
      </c>
      <c r="D60" s="176" t="str">
        <f>IF(ISBLANK(DPWW1!H11),"",DPWW1!H11)</f>
        <v>Nr</v>
      </c>
      <c r="E60" s="176" t="s">
        <v>7266</v>
      </c>
      <c r="M60" s="176">
        <f>IF(ISBLANK(DPWW1!U11),"",DPWW1!U11)</f>
        <v>200</v>
      </c>
      <c r="R60" s="176">
        <f>IF(ISBLANK(DPWW1!V11),"",DPWW1!V11)</f>
        <v>0</v>
      </c>
    </row>
    <row r="61" spans="1:18" x14ac:dyDescent="0.25">
      <c r="A61" s="176" t="str">
        <f t="shared" si="0"/>
        <v>YKY</v>
      </c>
      <c r="B61" s="176" t="str">
        <f>IF(ISBLANK(DPWW1!BH11),"",DPWW1!BH11)</f>
        <v>PCD_DPWW1_SPSO1_O</v>
      </c>
      <c r="C61" s="176" t="str">
        <f>DPWW1!F11 &amp; "," &amp; DPWW1!G11 &amp; "," &amp; DPWW1!BH5</f>
        <v>MCERTs monitoring at emergency sewage pumping station overflows (WINEP/NEP),Number of MCERTs monitoring schemes at SPS emergency overflows - EDM only,PCD output (cumulative) - Outturn &amp; Forecast</v>
      </c>
      <c r="D61" s="176" t="str">
        <f>IF(ISBLANK(DPWW1!H11),"",DPWW1!H11)</f>
        <v>Nr</v>
      </c>
      <c r="E61" s="176" t="s">
        <v>7266</v>
      </c>
      <c r="H61" s="176" t="str">
        <f>IF(ISBLANK(DPWW1!X11),"",DPWW1!X11)</f>
        <v/>
      </c>
      <c r="I61" s="176">
        <f>IF(ISBLANK(DPWW1!Y11),"",DPWW1!Y11)</f>
        <v>0</v>
      </c>
      <c r="J61" s="176">
        <f>IF(ISBLANK(DPWW1!Z11),"",DPWW1!Z11)</f>
        <v>50</v>
      </c>
      <c r="K61" s="176">
        <f>IF(ISBLANK(DPWW1!AA11),"",DPWW1!AA11)</f>
        <v>100</v>
      </c>
      <c r="L61" s="176">
        <f>IF(ISBLANK(DPWW1!AB11),"",DPWW1!AB11)</f>
        <v>150</v>
      </c>
      <c r="M61" s="176">
        <f>IF(ISBLANK(DPWW1!AC11),"",DPWW1!AC11)</f>
        <v>210</v>
      </c>
      <c r="N61" s="176" t="str">
        <f>IF(ISBLANK(DPWW1!AD11),"",DPWW1!AD11)</f>
        <v/>
      </c>
      <c r="O61" s="176" t="str">
        <f>IF(ISBLANK(DPWW1!AE11),"",DPWW1!AE11)</f>
        <v/>
      </c>
      <c r="P61" s="176" t="str">
        <f>IF(ISBLANK(DPWW1!AF11),"",DPWW1!AF11)</f>
        <v/>
      </c>
      <c r="Q61" s="176" t="str">
        <f>IF(ISBLANK(DPWW1!AG11),"",DPWW1!AG11)</f>
        <v/>
      </c>
      <c r="R61" s="176" t="str">
        <f>IF(ISBLANK(DPWW1!AH11),"",DPWW1!AH11)</f>
        <v/>
      </c>
    </row>
    <row r="62" spans="1:18" x14ac:dyDescent="0.25">
      <c r="A62" s="176" t="str">
        <f t="shared" si="0"/>
        <v>YKY</v>
      </c>
      <c r="B62" s="176" t="str">
        <f>IF(ISBLANK(DPWW1!BS11),"",DPWW1!BS11)</f>
        <v>PCD_DPWW1_SPSO1_OT</v>
      </c>
      <c r="C62" s="176" t="str">
        <f>DPWW1!F11 &amp; "," &amp; DPWW1!G11 &amp; "," &amp; DPWW1!BS5</f>
        <v>MCERTs monitoring at emergency sewage pumping station overflows (WINEP/NEP),Number of MCERTs monitoring schemes at SPS emergency overflows - EDM only,PCD output by 2029-30 (Outturn &amp; Forecast)</v>
      </c>
      <c r="D62" s="176" t="str">
        <f>IF(ISBLANK(DPWW1!H11),"",DPWW1!H11)</f>
        <v>Nr</v>
      </c>
      <c r="E62" s="176" t="s">
        <v>7266</v>
      </c>
      <c r="M62" s="176">
        <f>IF(ISBLANK(DPWW1!AI11),"",DPWW1!AI11)</f>
        <v>210</v>
      </c>
      <c r="R62" s="176">
        <f>IF(ISBLANK(DPWW1!AJ11),"",DPWW1!AJ11)</f>
        <v>0</v>
      </c>
    </row>
    <row r="63" spans="1:18" x14ac:dyDescent="0.25">
      <c r="A63" s="176" t="str">
        <f t="shared" si="0"/>
        <v>YKY</v>
      </c>
      <c r="B63" s="176" t="str">
        <f>IF(ISBLANK(DPWW1!BV11),"",DPWW1!BV11)</f>
        <v>PCD_DPWW1_SPSO1_P</v>
      </c>
      <c r="C63" s="176" t="str">
        <f>DPWW1!F11 &amp; "," &amp; DPWW1!G11 &amp; "," &amp; DPWW1!BV5</f>
        <v xml:space="preserve">MCERTs monitoring at emergency sewage pumping station overflows (WINEP/NEP),Number of MCERTs monitoring schemes at SPS emergency overflows - EDM only,Performance
</v>
      </c>
      <c r="D63" s="176" t="str">
        <f>IF(ISBLANK(DPWW1!H11),"",DPWW1!H11)</f>
        <v>Nr</v>
      </c>
      <c r="E63" s="176" t="s">
        <v>7266</v>
      </c>
      <c r="M63" s="176">
        <f>IF(ISBLANK(DPWW1!AL11),"",DPWW1!AL11)</f>
        <v>1.05</v>
      </c>
      <c r="R63" s="176" t="str">
        <f>IF(ISBLANK(DPWW1!AM11),"",DPWW1!AM11)</f>
        <v/>
      </c>
    </row>
    <row r="64" spans="1:18" x14ac:dyDescent="0.25">
      <c r="A64" s="176" t="str">
        <f t="shared" si="0"/>
        <v>YKY</v>
      </c>
      <c r="B64" s="176" t="str">
        <f>IF(ISBLANK(DPWW1!AT12),"",DPWW1!AT12)</f>
        <v>PCD_DPWW1_SPSO2</v>
      </c>
      <c r="C64" s="176" t="str">
        <f>DPWW1!F12 &amp; "," &amp; DPWW1!G12 &amp; "," &amp; DPWW1!AT5</f>
        <v>MCERTs monitoring at emergency sewage pumping station overflows (WINEP/NEP),Number of MCERTs monitoring schemes at SPS emergency overflows - EDM + civils,PCD output (cumulative) - Target`</v>
      </c>
      <c r="D64" s="176" t="str">
        <f>IF(ISBLANK(DPWW1!H12),"",DPWW1!H12)</f>
        <v>Nr</v>
      </c>
      <c r="E64" s="176" t="s">
        <v>7266</v>
      </c>
      <c r="H64" s="176" t="str">
        <f>IF(ISBLANK(DPWW1!J12),"",DPWW1!J12)</f>
        <v/>
      </c>
      <c r="I64" s="176" t="str">
        <f>IF(ISBLANK(DPWW1!K12),"",DPWW1!K12)</f>
        <v/>
      </c>
      <c r="J64" s="176" t="str">
        <f>IF(ISBLANK(DPWW1!L12),"",DPWW1!L12)</f>
        <v/>
      </c>
      <c r="K64" s="176" t="str">
        <f>IF(ISBLANK(DPWW1!M12),"",DPWW1!M12)</f>
        <v/>
      </c>
      <c r="L64" s="176" t="str">
        <f>IF(ISBLANK(DPWW1!N12),"",DPWW1!N12)</f>
        <v/>
      </c>
      <c r="M64" s="176" t="str">
        <f>IF(ISBLANK(DPWW1!O12),"",DPWW1!O12)</f>
        <v/>
      </c>
      <c r="N64" s="176" t="str">
        <f>IF(ISBLANK(DPWW1!P12),"",DPWW1!P12)</f>
        <v/>
      </c>
      <c r="O64" s="176" t="str">
        <f>IF(ISBLANK(DPWW1!Q12),"",DPWW1!Q12)</f>
        <v/>
      </c>
      <c r="P64" s="176" t="str">
        <f>IF(ISBLANK(DPWW1!R12),"",DPWW1!R12)</f>
        <v/>
      </c>
      <c r="Q64" s="176" t="str">
        <f>IF(ISBLANK(DPWW1!S12),"",DPWW1!S12)</f>
        <v/>
      </c>
      <c r="R64" s="176" t="str">
        <f>IF(ISBLANK(DPWW1!T12),"",DPWW1!T12)</f>
        <v/>
      </c>
    </row>
    <row r="65" spans="1:18" x14ac:dyDescent="0.25">
      <c r="A65" s="176" t="str">
        <f t="shared" si="0"/>
        <v>YKY</v>
      </c>
      <c r="B65" s="176" t="str">
        <f>IF(ISBLANK(DPWW1!BE12),"",DPWW1!BE12)</f>
        <v>PCD_DPWW1_SPSO2_T</v>
      </c>
      <c r="C65" s="176" t="str">
        <f>DPWW1!F12 &amp; "," &amp; DPWW1!G12 &amp; "," &amp; DPWW1!BE5</f>
        <v>MCERTs monitoring at emergency sewage pumping station overflows (WINEP/NEP),Number of MCERTs monitoring schemes at SPS emergency overflows - EDM + civils,PCD output by 2029-30 (Target)</v>
      </c>
      <c r="D65" s="176" t="str">
        <f>IF(ISBLANK(DPWW1!H12),"",DPWW1!H12)</f>
        <v>Nr</v>
      </c>
      <c r="E65" s="176" t="s">
        <v>7266</v>
      </c>
      <c r="M65" s="176">
        <f>IF(ISBLANK(DPWW1!U12),"",DPWW1!U12)</f>
        <v>0</v>
      </c>
      <c r="R65" s="176">
        <f>IF(ISBLANK(DPWW1!V12),"",DPWW1!V12)</f>
        <v>0</v>
      </c>
    </row>
    <row r="66" spans="1:18" x14ac:dyDescent="0.25">
      <c r="A66" s="176" t="str">
        <f t="shared" si="0"/>
        <v>YKY</v>
      </c>
      <c r="B66" s="176" t="str">
        <f>IF(ISBLANK(DPWW1!BH12),"",DPWW1!BH12)</f>
        <v>PCD_DPWW1_SPSO2_O</v>
      </c>
      <c r="C66" s="176" t="str">
        <f>DPWW1!F12 &amp; "," &amp; DPWW1!G12 &amp; "," &amp; DPWW1!BH5</f>
        <v>MCERTs monitoring at emergency sewage pumping station overflows (WINEP/NEP),Number of MCERTs monitoring schemes at SPS emergency overflows - EDM + civils,PCD output (cumulative) - Outturn &amp; Forecast</v>
      </c>
      <c r="D66" s="176" t="str">
        <f>IF(ISBLANK(DPWW1!H12),"",DPWW1!H12)</f>
        <v>Nr</v>
      </c>
      <c r="E66" s="176" t="s">
        <v>7266</v>
      </c>
      <c r="H66" s="176" t="str">
        <f>IF(ISBLANK(DPWW1!X12),"",DPWW1!X12)</f>
        <v/>
      </c>
      <c r="I66" s="176" t="str">
        <f>IF(ISBLANK(DPWW1!Y12),"",DPWW1!Y12)</f>
        <v/>
      </c>
      <c r="J66" s="176" t="str">
        <f>IF(ISBLANK(DPWW1!Z12),"",DPWW1!Z12)</f>
        <v/>
      </c>
      <c r="K66" s="176" t="str">
        <f>IF(ISBLANK(DPWW1!AA12),"",DPWW1!AA12)</f>
        <v/>
      </c>
      <c r="L66" s="176" t="str">
        <f>IF(ISBLANK(DPWW1!AB12),"",DPWW1!AB12)</f>
        <v/>
      </c>
      <c r="M66" s="176" t="str">
        <f>IF(ISBLANK(DPWW1!AC12),"",DPWW1!AC12)</f>
        <v/>
      </c>
      <c r="N66" s="176" t="str">
        <f>IF(ISBLANK(DPWW1!AD12),"",DPWW1!AD12)</f>
        <v/>
      </c>
      <c r="O66" s="176" t="str">
        <f>IF(ISBLANK(DPWW1!AE12),"",DPWW1!AE12)</f>
        <v/>
      </c>
      <c r="P66" s="176" t="str">
        <f>IF(ISBLANK(DPWW1!AF12),"",DPWW1!AF12)</f>
        <v/>
      </c>
      <c r="Q66" s="176" t="str">
        <f>IF(ISBLANK(DPWW1!AG12),"",DPWW1!AG12)</f>
        <v/>
      </c>
      <c r="R66" s="176" t="str">
        <f>IF(ISBLANK(DPWW1!AH12),"",DPWW1!AH12)</f>
        <v/>
      </c>
    </row>
    <row r="67" spans="1:18" x14ac:dyDescent="0.25">
      <c r="A67" s="176" t="str">
        <f t="shared" si="0"/>
        <v>YKY</v>
      </c>
      <c r="B67" s="176" t="str">
        <f>IF(ISBLANK(DPWW1!BS12),"",DPWW1!BS12)</f>
        <v>PCD_DPWW1_SPSO2_OT</v>
      </c>
      <c r="C67" s="176" t="str">
        <f>DPWW1!F12 &amp; "," &amp; DPWW1!G12 &amp; "," &amp; DPWW1!BS5</f>
        <v>MCERTs monitoring at emergency sewage pumping station overflows (WINEP/NEP),Number of MCERTs monitoring schemes at SPS emergency overflows - EDM + civils,PCD output by 2029-30 (Outturn &amp; Forecast)</v>
      </c>
      <c r="D67" s="176" t="str">
        <f>IF(ISBLANK(DPWW1!H12),"",DPWW1!H12)</f>
        <v>Nr</v>
      </c>
      <c r="E67" s="176" t="s">
        <v>7266</v>
      </c>
      <c r="M67" s="176">
        <f>IF(ISBLANK(DPWW1!AI12),"",DPWW1!AI12)</f>
        <v>0</v>
      </c>
      <c r="R67" s="176">
        <f>IF(ISBLANK(DPWW1!AJ12),"",DPWW1!AJ12)</f>
        <v>0</v>
      </c>
    </row>
    <row r="68" spans="1:18" x14ac:dyDescent="0.25">
      <c r="A68" s="176" t="str">
        <f t="shared" si="0"/>
        <v>YKY</v>
      </c>
      <c r="B68" s="176" t="str">
        <f>IF(ISBLANK(DPWW1!BV12),"",DPWW1!BV12)</f>
        <v>PCD_DPWW1_SPSO2_P</v>
      </c>
      <c r="C68" s="176" t="str">
        <f>DPWW1!F12 &amp; "," &amp; DPWW1!G12 &amp; "," &amp; DPWW1!BV5</f>
        <v xml:space="preserve">MCERTs monitoring at emergency sewage pumping station overflows (WINEP/NEP),Number of MCERTs monitoring schemes at SPS emergency overflows - EDM + civils,Performance
</v>
      </c>
      <c r="D68" s="176" t="str">
        <f>IF(ISBLANK(DPWW1!H12),"",DPWW1!H12)</f>
        <v>Nr</v>
      </c>
      <c r="E68" s="176" t="s">
        <v>7266</v>
      </c>
      <c r="M68" s="176" t="str">
        <f>IF(ISBLANK(DPWW1!AL12),"",DPWW1!AL12)</f>
        <v/>
      </c>
      <c r="R68" s="176" t="str">
        <f>IF(ISBLANK(DPWW1!AM12),"",DPWW1!AM12)</f>
        <v/>
      </c>
    </row>
    <row r="69" spans="1:18" x14ac:dyDescent="0.25">
      <c r="A69" s="176" t="str">
        <f t="shared" ref="A69:A132" si="1">A68</f>
        <v>YKY</v>
      </c>
      <c r="B69" s="176" t="str">
        <f>IF(ISBLANK(DPWW1!AT13),"",DPWW1!AT13)</f>
        <v>PCD_DPWW1_SPSO3</v>
      </c>
      <c r="C69" s="176" t="str">
        <f>DPWW1!F13 &amp; "," &amp; DPWW1!G13 &amp; "," &amp; DPWW1!AT5</f>
        <v>MCERTs monitoring at emergency sewage pumping station overflows (WINEP/NEP),Number of MCERTs monitoring schemes at SPS emergency overflows - EDM + PFF,PCD output (cumulative) - Target`</v>
      </c>
      <c r="D69" s="176" t="str">
        <f>IF(ISBLANK(DPWW1!H13),"",DPWW1!H13)</f>
        <v>Nr</v>
      </c>
      <c r="E69" s="176" t="s">
        <v>7266</v>
      </c>
      <c r="H69" s="176" t="str">
        <f>IF(ISBLANK(DPWW1!J13),"",DPWW1!J13)</f>
        <v/>
      </c>
      <c r="I69" s="176" t="str">
        <f>IF(ISBLANK(DPWW1!K13),"",DPWW1!K13)</f>
        <v/>
      </c>
      <c r="J69" s="176" t="str">
        <f>IF(ISBLANK(DPWW1!L13),"",DPWW1!L13)</f>
        <v/>
      </c>
      <c r="K69" s="176" t="str">
        <f>IF(ISBLANK(DPWW1!M13),"",DPWW1!M13)</f>
        <v/>
      </c>
      <c r="L69" s="176" t="str">
        <f>IF(ISBLANK(DPWW1!N13),"",DPWW1!N13)</f>
        <v/>
      </c>
      <c r="M69" s="176">
        <f>IF(ISBLANK(DPWW1!O13),"",DPWW1!O13)</f>
        <v>90</v>
      </c>
      <c r="N69" s="176" t="str">
        <f>IF(ISBLANK(DPWW1!P13),"",DPWW1!P13)</f>
        <v/>
      </c>
      <c r="O69" s="176" t="str">
        <f>IF(ISBLANK(DPWW1!Q13),"",DPWW1!Q13)</f>
        <v/>
      </c>
      <c r="P69" s="176" t="str">
        <f>IF(ISBLANK(DPWW1!R13),"",DPWW1!R13)</f>
        <v/>
      </c>
      <c r="Q69" s="176" t="str">
        <f>IF(ISBLANK(DPWW1!S13),"",DPWW1!S13)</f>
        <v/>
      </c>
      <c r="R69" s="176" t="str">
        <f>IF(ISBLANK(DPWW1!T13),"",DPWW1!T13)</f>
        <v/>
      </c>
    </row>
    <row r="70" spans="1:18" x14ac:dyDescent="0.25">
      <c r="A70" s="176" t="str">
        <f t="shared" si="1"/>
        <v>YKY</v>
      </c>
      <c r="B70" s="176" t="str">
        <f>IF(ISBLANK(DPWW1!BE13),"",DPWW1!BE13)</f>
        <v>PCD_DPWW1_SPSO3_T</v>
      </c>
      <c r="C70" s="176" t="str">
        <f>DPWW1!F13 &amp; "," &amp; DPWW1!G13 &amp; "," &amp; DPWW1!BE5</f>
        <v>MCERTs monitoring at emergency sewage pumping station overflows (WINEP/NEP),Number of MCERTs monitoring schemes at SPS emergency overflows - EDM + PFF,PCD output by 2029-30 (Target)</v>
      </c>
      <c r="D70" s="176" t="str">
        <f>IF(ISBLANK(DPWW1!H13),"",DPWW1!H13)</f>
        <v>Nr</v>
      </c>
      <c r="E70" s="176" t="s">
        <v>7266</v>
      </c>
      <c r="M70" s="176">
        <f>IF(ISBLANK(DPWW1!U13),"",DPWW1!U13)</f>
        <v>90</v>
      </c>
      <c r="R70" s="176">
        <f>IF(ISBLANK(DPWW1!V13),"",DPWW1!V13)</f>
        <v>0</v>
      </c>
    </row>
    <row r="71" spans="1:18" x14ac:dyDescent="0.25">
      <c r="A71" s="176" t="str">
        <f t="shared" si="1"/>
        <v>YKY</v>
      </c>
      <c r="B71" s="176" t="str">
        <f>IF(ISBLANK(DPWW1!BH13),"",DPWW1!BH13)</f>
        <v>PCD_DPWW1_SPSO3_O</v>
      </c>
      <c r="C71" s="176" t="str">
        <f>DPWW1!F13 &amp; "," &amp; DPWW1!G13 &amp; "," &amp; DPWW1!BH5</f>
        <v>MCERTs monitoring at emergency sewage pumping station overflows (WINEP/NEP),Number of MCERTs monitoring schemes at SPS emergency overflows - EDM + PFF,PCD output (cumulative) - Outturn &amp; Forecast</v>
      </c>
      <c r="D71" s="176" t="str">
        <f>IF(ISBLANK(DPWW1!H13),"",DPWW1!H13)</f>
        <v>Nr</v>
      </c>
      <c r="E71" s="176" t="s">
        <v>7266</v>
      </c>
      <c r="H71" s="176" t="str">
        <f>IF(ISBLANK(DPWW1!X13),"",DPWW1!X13)</f>
        <v/>
      </c>
      <c r="I71" s="176">
        <f>IF(ISBLANK(DPWW1!Y13),"",DPWW1!Y13)</f>
        <v>0</v>
      </c>
      <c r="J71" s="176">
        <f>IF(ISBLANK(DPWW1!Z13),"",DPWW1!Z13)</f>
        <v>2</v>
      </c>
      <c r="K71" s="176">
        <f>IF(ISBLANK(DPWW1!AA13),"",DPWW1!AA13)</f>
        <v>4</v>
      </c>
      <c r="L71" s="176">
        <f>IF(ISBLANK(DPWW1!AB13),"",DPWW1!AB13)</f>
        <v>5</v>
      </c>
      <c r="M71" s="176">
        <f>IF(ISBLANK(DPWW1!AC13),"",DPWW1!AC13)</f>
        <v>5</v>
      </c>
      <c r="N71" s="176" t="str">
        <f>IF(ISBLANK(DPWW1!AD13),"",DPWW1!AD13)</f>
        <v/>
      </c>
      <c r="O71" s="176" t="str">
        <f>IF(ISBLANK(DPWW1!AE13),"",DPWW1!AE13)</f>
        <v/>
      </c>
      <c r="P71" s="176" t="str">
        <f>IF(ISBLANK(DPWW1!AF13),"",DPWW1!AF13)</f>
        <v/>
      </c>
      <c r="Q71" s="176" t="str">
        <f>IF(ISBLANK(DPWW1!AG13),"",DPWW1!AG13)</f>
        <v/>
      </c>
      <c r="R71" s="176" t="str">
        <f>IF(ISBLANK(DPWW1!AH13),"",DPWW1!AH13)</f>
        <v/>
      </c>
    </row>
    <row r="72" spans="1:18" x14ac:dyDescent="0.25">
      <c r="A72" s="176" t="str">
        <f t="shared" si="1"/>
        <v>YKY</v>
      </c>
      <c r="B72" s="176" t="str">
        <f>IF(ISBLANK(DPWW1!BS13),"",DPWW1!BS13)</f>
        <v>PCD_DPWW1_SPSO3_OT</v>
      </c>
      <c r="C72" s="176" t="str">
        <f>DPWW1!F13 &amp; "," &amp; DPWW1!G13 &amp; "," &amp; DPWW1!BS5</f>
        <v>MCERTs monitoring at emergency sewage pumping station overflows (WINEP/NEP),Number of MCERTs monitoring schemes at SPS emergency overflows - EDM + PFF,PCD output by 2029-30 (Outturn &amp; Forecast)</v>
      </c>
      <c r="D72" s="176" t="str">
        <f>IF(ISBLANK(DPWW1!H13),"",DPWW1!H13)</f>
        <v>Nr</v>
      </c>
      <c r="E72" s="176" t="s">
        <v>7266</v>
      </c>
      <c r="M72" s="176">
        <f>IF(ISBLANK(DPWW1!AI13),"",DPWW1!AI13)</f>
        <v>5</v>
      </c>
      <c r="R72" s="176">
        <f>IF(ISBLANK(DPWW1!AJ13),"",DPWW1!AJ13)</f>
        <v>0</v>
      </c>
    </row>
    <row r="73" spans="1:18" x14ac:dyDescent="0.25">
      <c r="A73" s="176" t="str">
        <f t="shared" si="1"/>
        <v>YKY</v>
      </c>
      <c r="B73" s="176" t="str">
        <f>IF(ISBLANK(DPWW1!BV13),"",DPWW1!BV13)</f>
        <v>PCD_DPWW1_SPSO3_P</v>
      </c>
      <c r="C73" s="176" t="str">
        <f>DPWW1!F13 &amp; "," &amp; DPWW1!G13 &amp; "," &amp; DPWW1!BV5</f>
        <v xml:space="preserve">MCERTs monitoring at emergency sewage pumping station overflows (WINEP/NEP),Number of MCERTs monitoring schemes at SPS emergency overflows - EDM + PFF,Performance
</v>
      </c>
      <c r="D73" s="176" t="str">
        <f>IF(ISBLANK(DPWW1!H13),"",DPWW1!H13)</f>
        <v>Nr</v>
      </c>
      <c r="E73" s="176" t="s">
        <v>7266</v>
      </c>
      <c r="M73" s="176">
        <f>IF(ISBLANK(DPWW1!AL13),"",DPWW1!AL13)</f>
        <v>5.5555555555555552E-2</v>
      </c>
      <c r="R73" s="176" t="str">
        <f>IF(ISBLANK(DPWW1!AM13),"",DPWW1!AM13)</f>
        <v/>
      </c>
    </row>
    <row r="74" spans="1:18" x14ac:dyDescent="0.25">
      <c r="A74" s="176" t="str">
        <f t="shared" si="1"/>
        <v>YKY</v>
      </c>
      <c r="B74" s="176" t="str">
        <f>IF(ISBLANK(DPWW1!AT14),"",DPWW1!AT14)</f>
        <v>PCD_DPWW1_SPSO4</v>
      </c>
      <c r="C74" s="176" t="str">
        <f>DPWW1!F14 &amp; "," &amp; DPWW1!G14 &amp; "," &amp; DPWW1!AT5</f>
        <v>MCERTs monitoring at emergency sewage pumping station overflows (WINEP/NEP),Number of MCERTs monitoring schemes at SPS emergency overflows - EDM + PFF + civils,PCD output (cumulative) - Target`</v>
      </c>
      <c r="D74" s="176" t="str">
        <f>IF(ISBLANK(DPWW1!H14),"",DPWW1!H14)</f>
        <v>Nr</v>
      </c>
      <c r="E74" s="176" t="s">
        <v>7266</v>
      </c>
      <c r="H74" s="176" t="str">
        <f>IF(ISBLANK(DPWW1!J14),"",DPWW1!J14)</f>
        <v/>
      </c>
      <c r="I74" s="176">
        <f>IF(ISBLANK(DPWW1!K14),"",DPWW1!K14)</f>
        <v>140</v>
      </c>
      <c r="J74" s="176">
        <f>IF(ISBLANK(DPWW1!L14),"",DPWW1!L14)</f>
        <v>140</v>
      </c>
      <c r="K74" s="176">
        <f>IF(ISBLANK(DPWW1!M14),"",DPWW1!M14)</f>
        <v>140</v>
      </c>
      <c r="L74" s="176">
        <f>IF(ISBLANK(DPWW1!N14),"",DPWW1!N14)</f>
        <v>140</v>
      </c>
      <c r="M74" s="176">
        <f>IF(ISBLANK(DPWW1!O14),"",DPWW1!O14)</f>
        <v>140</v>
      </c>
      <c r="N74" s="176" t="str">
        <f>IF(ISBLANK(DPWW1!P14),"",DPWW1!P14)</f>
        <v/>
      </c>
      <c r="O74" s="176" t="str">
        <f>IF(ISBLANK(DPWW1!Q14),"",DPWW1!Q14)</f>
        <v/>
      </c>
      <c r="P74" s="176" t="str">
        <f>IF(ISBLANK(DPWW1!R14),"",DPWW1!R14)</f>
        <v/>
      </c>
      <c r="Q74" s="176" t="str">
        <f>IF(ISBLANK(DPWW1!S14),"",DPWW1!S14)</f>
        <v/>
      </c>
      <c r="R74" s="176" t="str">
        <f>IF(ISBLANK(DPWW1!T14),"",DPWW1!T14)</f>
        <v/>
      </c>
    </row>
    <row r="75" spans="1:18" x14ac:dyDescent="0.25">
      <c r="A75" s="176" t="str">
        <f t="shared" si="1"/>
        <v>YKY</v>
      </c>
      <c r="B75" s="176" t="str">
        <f>IF(ISBLANK(DPWW1!BE14),"",DPWW1!BE14)</f>
        <v>PCD_DPWW1_SPSO4_T</v>
      </c>
      <c r="C75" s="176" t="str">
        <f>DPWW1!F14 &amp; "," &amp; DPWW1!G14 &amp; "," &amp; DPWW1!BE5</f>
        <v>MCERTs monitoring at emergency sewage pumping station overflows (WINEP/NEP),Number of MCERTs monitoring schemes at SPS emergency overflows - EDM + PFF + civils,PCD output by 2029-30 (Target)</v>
      </c>
      <c r="D75" s="176" t="str">
        <f>IF(ISBLANK(DPWW1!H14),"",DPWW1!H14)</f>
        <v>Nr</v>
      </c>
      <c r="E75" s="176" t="s">
        <v>7266</v>
      </c>
      <c r="M75" s="176">
        <f>IF(ISBLANK(DPWW1!U14),"",DPWW1!U14)</f>
        <v>140</v>
      </c>
      <c r="R75" s="176">
        <f>IF(ISBLANK(DPWW1!V14),"",DPWW1!V14)</f>
        <v>0</v>
      </c>
    </row>
    <row r="76" spans="1:18" x14ac:dyDescent="0.25">
      <c r="A76" s="176" t="str">
        <f t="shared" si="1"/>
        <v>YKY</v>
      </c>
      <c r="B76" s="176" t="str">
        <f>IF(ISBLANK(DPWW1!BH14),"",DPWW1!BH14)</f>
        <v>PCD_DPWW1_SPSO4_O</v>
      </c>
      <c r="C76" s="176" t="str">
        <f>DPWW1!F14 &amp; "," &amp; DPWW1!G14 &amp; "," &amp; DPWW1!BH5</f>
        <v>MCERTs monitoring at emergency sewage pumping station overflows (WINEP/NEP),Number of MCERTs monitoring schemes at SPS emergency overflows - EDM + PFF + civils,PCD output (cumulative) - Outturn &amp; Forecast</v>
      </c>
      <c r="D76" s="176" t="str">
        <f>IF(ISBLANK(DPWW1!H14),"",DPWW1!H14)</f>
        <v>Nr</v>
      </c>
      <c r="E76" s="176" t="s">
        <v>7266</v>
      </c>
      <c r="H76" s="176" t="str">
        <f>IF(ISBLANK(DPWW1!X14),"",DPWW1!X14)</f>
        <v/>
      </c>
      <c r="I76" s="176">
        <f>IF(ISBLANK(DPWW1!Y14),"",DPWW1!Y14)</f>
        <v>5</v>
      </c>
      <c r="J76" s="176">
        <f>IF(ISBLANK(DPWW1!Z14),"",DPWW1!Z14)</f>
        <v>25</v>
      </c>
      <c r="K76" s="176">
        <f>IF(ISBLANK(DPWW1!AA14),"",DPWW1!AA14)</f>
        <v>60</v>
      </c>
      <c r="L76" s="176">
        <f>IF(ISBLANK(DPWW1!AB14),"",DPWW1!AB14)</f>
        <v>142</v>
      </c>
      <c r="M76" s="176">
        <f>IF(ISBLANK(DPWW1!AC14),"",DPWW1!AC14)</f>
        <v>223</v>
      </c>
      <c r="N76" s="176" t="str">
        <f>IF(ISBLANK(DPWW1!AD14),"",DPWW1!AD14)</f>
        <v/>
      </c>
      <c r="O76" s="176" t="str">
        <f>IF(ISBLANK(DPWW1!AE14),"",DPWW1!AE14)</f>
        <v/>
      </c>
      <c r="P76" s="176" t="str">
        <f>IF(ISBLANK(DPWW1!AF14),"",DPWW1!AF14)</f>
        <v/>
      </c>
      <c r="Q76" s="176" t="str">
        <f>IF(ISBLANK(DPWW1!AG14),"",DPWW1!AG14)</f>
        <v/>
      </c>
      <c r="R76" s="176" t="str">
        <f>IF(ISBLANK(DPWW1!AH14),"",DPWW1!AH14)</f>
        <v/>
      </c>
    </row>
    <row r="77" spans="1:18" x14ac:dyDescent="0.25">
      <c r="A77" s="176" t="str">
        <f t="shared" si="1"/>
        <v>YKY</v>
      </c>
      <c r="B77" s="176" t="str">
        <f>IF(ISBLANK(DPWW1!BS14),"",DPWW1!BS14)</f>
        <v>PCD_DPWW1_SPSO4_OT</v>
      </c>
      <c r="C77" s="176" t="str">
        <f>DPWW1!F14 &amp; "," &amp; DPWW1!G14 &amp; "," &amp; DPWW1!BS5</f>
        <v>MCERTs monitoring at emergency sewage pumping station overflows (WINEP/NEP),Number of MCERTs monitoring schemes at SPS emergency overflows - EDM + PFF + civils,PCD output by 2029-30 (Outturn &amp; Forecast)</v>
      </c>
      <c r="D77" s="176" t="str">
        <f>IF(ISBLANK(DPWW1!H14),"",DPWW1!H14)</f>
        <v>Nr</v>
      </c>
      <c r="E77" s="176" t="s">
        <v>7266</v>
      </c>
      <c r="M77" s="176">
        <f>IF(ISBLANK(DPWW1!AI14),"",DPWW1!AI14)</f>
        <v>223</v>
      </c>
      <c r="R77" s="176">
        <f>IF(ISBLANK(DPWW1!AJ14),"",DPWW1!AJ14)</f>
        <v>0</v>
      </c>
    </row>
    <row r="78" spans="1:18" x14ac:dyDescent="0.25">
      <c r="A78" s="176" t="str">
        <f t="shared" si="1"/>
        <v>YKY</v>
      </c>
      <c r="B78" s="176" t="str">
        <f>IF(ISBLANK(DPWW1!BV14),"",DPWW1!BV14)</f>
        <v>PCD_DPWW1_SPSO4_P</v>
      </c>
      <c r="C78" s="176" t="str">
        <f>DPWW1!F14 &amp; "," &amp; DPWW1!G14 &amp; "," &amp; DPWW1!BV5</f>
        <v xml:space="preserve">MCERTs monitoring at emergency sewage pumping station overflows (WINEP/NEP),Number of MCERTs monitoring schemes at SPS emergency overflows - EDM + PFF + civils,Performance
</v>
      </c>
      <c r="D78" s="176" t="str">
        <f>IF(ISBLANK(DPWW1!H14),"",DPWW1!H14)</f>
        <v>Nr</v>
      </c>
      <c r="E78" s="176" t="s">
        <v>7266</v>
      </c>
      <c r="M78" s="176">
        <f>IF(ISBLANK(DPWW1!AL14),"",DPWW1!AL14)</f>
        <v>1.5928571428571427</v>
      </c>
      <c r="R78" s="176" t="str">
        <f>IF(ISBLANK(DPWW1!AM14),"",DPWW1!AM14)</f>
        <v/>
      </c>
    </row>
    <row r="79" spans="1:18" x14ac:dyDescent="0.25">
      <c r="A79" s="176" t="str">
        <f t="shared" si="1"/>
        <v>YKY</v>
      </c>
      <c r="B79" s="176" t="str">
        <f>IF(ISBLANK(DPWW1!AT15),"",DPWW1!AT15)</f>
        <v>PCD_DPWW1_SPSO5</v>
      </c>
      <c r="C79" s="176" t="str">
        <f>DPWW1!F15 &amp; "," &amp; DPWW1!G15 &amp; "," &amp; DPWW1!AT5</f>
        <v>MCERTs monitoring at emergency sewage pumping station overflows (WINEP/NEP),Number of MCERTs monitoring schemes at SPS emergency overflows - Permits only,PCD output (cumulative) - Target`</v>
      </c>
      <c r="D79" s="176" t="str">
        <f>IF(ISBLANK(DPWW1!H15),"",DPWW1!H15)</f>
        <v>Nr</v>
      </c>
      <c r="E79" s="176" t="s">
        <v>7266</v>
      </c>
      <c r="H79" s="176" t="str">
        <f>IF(ISBLANK(DPWW1!J15),"",DPWW1!J15)</f>
        <v/>
      </c>
      <c r="I79" s="176" t="str">
        <f>IF(ISBLANK(DPWW1!K15),"",DPWW1!K15)</f>
        <v/>
      </c>
      <c r="J79" s="176" t="str">
        <f>IF(ISBLANK(DPWW1!L15),"",DPWW1!L15)</f>
        <v/>
      </c>
      <c r="K79" s="176" t="str">
        <f>IF(ISBLANK(DPWW1!M15),"",DPWW1!M15)</f>
        <v/>
      </c>
      <c r="L79" s="176" t="str">
        <f>IF(ISBLANK(DPWW1!N15),"",DPWW1!N15)</f>
        <v/>
      </c>
      <c r="M79" s="176" t="str">
        <f>IF(ISBLANK(DPWW1!O15),"",DPWW1!O15)</f>
        <v/>
      </c>
      <c r="N79" s="176" t="str">
        <f>IF(ISBLANK(DPWW1!P15),"",DPWW1!P15)</f>
        <v/>
      </c>
      <c r="O79" s="176" t="str">
        <f>IF(ISBLANK(DPWW1!Q15),"",DPWW1!Q15)</f>
        <v/>
      </c>
      <c r="P79" s="176" t="str">
        <f>IF(ISBLANK(DPWW1!R15),"",DPWW1!R15)</f>
        <v/>
      </c>
      <c r="Q79" s="176" t="str">
        <f>IF(ISBLANK(DPWW1!S15),"",DPWW1!S15)</f>
        <v/>
      </c>
      <c r="R79" s="176" t="str">
        <f>IF(ISBLANK(DPWW1!T15),"",DPWW1!T15)</f>
        <v/>
      </c>
    </row>
    <row r="80" spans="1:18" x14ac:dyDescent="0.25">
      <c r="A80" s="176" t="str">
        <f t="shared" si="1"/>
        <v>YKY</v>
      </c>
      <c r="B80" s="176" t="str">
        <f>IF(ISBLANK(DPWW1!BE15),"",DPWW1!BE15)</f>
        <v>PCD_DPWW1_SPSO5_T</v>
      </c>
      <c r="C80" s="176" t="str">
        <f>DPWW1!F15 &amp; "," &amp; DPWW1!G15 &amp; "," &amp; DPWW1!BE5</f>
        <v>MCERTs monitoring at emergency sewage pumping station overflows (WINEP/NEP),Number of MCERTs monitoring schemes at SPS emergency overflows - Permits only,PCD output by 2029-30 (Target)</v>
      </c>
      <c r="D80" s="176" t="str">
        <f>IF(ISBLANK(DPWW1!H15),"",DPWW1!H15)</f>
        <v>Nr</v>
      </c>
      <c r="E80" s="176" t="s">
        <v>7266</v>
      </c>
      <c r="M80" s="176">
        <f>IF(ISBLANK(DPWW1!U15),"",DPWW1!U15)</f>
        <v>0</v>
      </c>
      <c r="R80" s="176">
        <f>IF(ISBLANK(DPWW1!V15),"",DPWW1!V15)</f>
        <v>0</v>
      </c>
    </row>
    <row r="81" spans="1:18" x14ac:dyDescent="0.25">
      <c r="A81" s="176" t="str">
        <f t="shared" si="1"/>
        <v>YKY</v>
      </c>
      <c r="B81" s="176" t="str">
        <f>IF(ISBLANK(DPWW1!BH15),"",DPWW1!BH15)</f>
        <v>PCD_DPWW1_SPSO5_O</v>
      </c>
      <c r="C81" s="176" t="str">
        <f>DPWW1!F15 &amp; "," &amp; DPWW1!G15 &amp; "," &amp; DPWW1!BH5</f>
        <v>MCERTs monitoring at emergency sewage pumping station overflows (WINEP/NEP),Number of MCERTs monitoring schemes at SPS emergency overflows - Permits only,PCD output (cumulative) - Outturn &amp; Forecast</v>
      </c>
      <c r="D81" s="176" t="str">
        <f>IF(ISBLANK(DPWW1!H15),"",DPWW1!H15)</f>
        <v>Nr</v>
      </c>
      <c r="E81" s="176" t="s">
        <v>7266</v>
      </c>
      <c r="H81" s="176" t="str">
        <f>IF(ISBLANK(DPWW1!X15),"",DPWW1!X15)</f>
        <v/>
      </c>
      <c r="I81" s="176" t="str">
        <f>IF(ISBLANK(DPWW1!Y15),"",DPWW1!Y15)</f>
        <v/>
      </c>
      <c r="J81" s="176" t="str">
        <f>IF(ISBLANK(DPWW1!Z15),"",DPWW1!Z15)</f>
        <v/>
      </c>
      <c r="K81" s="176" t="str">
        <f>IF(ISBLANK(DPWW1!AA15),"",DPWW1!AA15)</f>
        <v/>
      </c>
      <c r="L81" s="176" t="str">
        <f>IF(ISBLANK(DPWW1!AB15),"",DPWW1!AB15)</f>
        <v/>
      </c>
      <c r="M81" s="176" t="str">
        <f>IF(ISBLANK(DPWW1!AC15),"",DPWW1!AC15)</f>
        <v/>
      </c>
      <c r="N81" s="176" t="str">
        <f>IF(ISBLANK(DPWW1!AD15),"",DPWW1!AD15)</f>
        <v/>
      </c>
      <c r="O81" s="176" t="str">
        <f>IF(ISBLANK(DPWW1!AE15),"",DPWW1!AE15)</f>
        <v/>
      </c>
      <c r="P81" s="176" t="str">
        <f>IF(ISBLANK(DPWW1!AF15),"",DPWW1!AF15)</f>
        <v/>
      </c>
      <c r="Q81" s="176" t="str">
        <f>IF(ISBLANK(DPWW1!AG15),"",DPWW1!AG15)</f>
        <v/>
      </c>
      <c r="R81" s="176" t="str">
        <f>IF(ISBLANK(DPWW1!AH15),"",DPWW1!AH15)</f>
        <v/>
      </c>
    </row>
    <row r="82" spans="1:18" x14ac:dyDescent="0.25">
      <c r="A82" s="176" t="str">
        <f t="shared" si="1"/>
        <v>YKY</v>
      </c>
      <c r="B82" s="176" t="str">
        <f>IF(ISBLANK(DPWW1!BS15),"",DPWW1!BS15)</f>
        <v>PCD_DPWW1_SPSO5_OT</v>
      </c>
      <c r="C82" s="176" t="str">
        <f>DPWW1!F15 &amp; "," &amp; DPWW1!G15 &amp; "," &amp; DPWW1!BS5</f>
        <v>MCERTs monitoring at emergency sewage pumping station overflows (WINEP/NEP),Number of MCERTs monitoring schemes at SPS emergency overflows - Permits only,PCD output by 2029-30 (Outturn &amp; Forecast)</v>
      </c>
      <c r="D82" s="176" t="str">
        <f>IF(ISBLANK(DPWW1!H15),"",DPWW1!H15)</f>
        <v>Nr</v>
      </c>
      <c r="E82" s="176" t="s">
        <v>7266</v>
      </c>
      <c r="M82" s="176">
        <f>IF(ISBLANK(DPWW1!AI15),"",DPWW1!AI15)</f>
        <v>0</v>
      </c>
      <c r="R82" s="176">
        <f>IF(ISBLANK(DPWW1!AJ15),"",DPWW1!AJ15)</f>
        <v>0</v>
      </c>
    </row>
    <row r="83" spans="1:18" x14ac:dyDescent="0.25">
      <c r="A83" s="176" t="str">
        <f t="shared" si="1"/>
        <v>YKY</v>
      </c>
      <c r="B83" s="176" t="str">
        <f>IF(ISBLANK(DPWW1!BV15),"",DPWW1!BV15)</f>
        <v>PCD_DPWW1_SPSO5_P</v>
      </c>
      <c r="C83" s="176" t="str">
        <f>DPWW1!F15 &amp; "," &amp; DPWW1!G15 &amp; "," &amp; DPWW1!BV5</f>
        <v xml:space="preserve">MCERTs monitoring at emergency sewage pumping station overflows (WINEP/NEP),Number of MCERTs monitoring schemes at SPS emergency overflows - Permits only,Performance
</v>
      </c>
      <c r="D83" s="176" t="str">
        <f>IF(ISBLANK(DPWW1!H15),"",DPWW1!H15)</f>
        <v>Nr</v>
      </c>
      <c r="E83" s="176" t="s">
        <v>7266</v>
      </c>
      <c r="M83" s="176" t="str">
        <f>IF(ISBLANK(DPWW1!AL15),"",DPWW1!AL15)</f>
        <v/>
      </c>
      <c r="R83" s="176" t="str">
        <f>IF(ISBLANK(DPWW1!AM15),"",DPWW1!AM15)</f>
        <v/>
      </c>
    </row>
    <row r="84" spans="1:18" x14ac:dyDescent="0.25">
      <c r="A84" s="176" t="str">
        <f t="shared" si="1"/>
        <v>YKY</v>
      </c>
      <c r="B84" s="176" t="str">
        <f>IF(ISBLANK(DPWW1!AT16),"",DPWW1!AT16)</f>
        <v>PCD_DPWW1_SOFW1</v>
      </c>
      <c r="C84" s="176" t="str">
        <f>DPWW1!F16 &amp; "," &amp; DPWW1!G16 &amp; "," &amp; DPWW1!AT5</f>
        <v>Storm Overflow - Wetland,Number of schemes,PCD output (cumulative) - Target`</v>
      </c>
      <c r="D84" s="176" t="str">
        <f>IF(ISBLANK(DPWW1!H16),"",DPWW1!H16)</f>
        <v>Nr</v>
      </c>
      <c r="E84" s="176" t="s">
        <v>7266</v>
      </c>
      <c r="H84" s="176" t="str">
        <f>IF(ISBLANK(DPWW1!J16),"",DPWW1!J16)</f>
        <v/>
      </c>
      <c r="I84" s="176" t="str">
        <f>IF(ISBLANK(DPWW1!K16),"",DPWW1!K16)</f>
        <v/>
      </c>
      <c r="J84" s="176" t="str">
        <f>IF(ISBLANK(DPWW1!L16),"",DPWW1!L16)</f>
        <v/>
      </c>
      <c r="K84" s="176" t="str">
        <f>IF(ISBLANK(DPWW1!M16),"",DPWW1!M16)</f>
        <v/>
      </c>
      <c r="L84" s="176" t="str">
        <f>IF(ISBLANK(DPWW1!N16),"",DPWW1!N16)</f>
        <v/>
      </c>
      <c r="M84" s="176" t="str">
        <f>IF(ISBLANK(DPWW1!O16),"",DPWW1!O16)</f>
        <v/>
      </c>
      <c r="N84" s="176" t="str">
        <f>IF(ISBLANK(DPWW1!P16),"",DPWW1!P16)</f>
        <v/>
      </c>
      <c r="O84" s="176" t="str">
        <f>IF(ISBLANK(DPWW1!Q16),"",DPWW1!Q16)</f>
        <v/>
      </c>
      <c r="P84" s="176" t="str">
        <f>IF(ISBLANK(DPWW1!R16),"",DPWW1!R16)</f>
        <v/>
      </c>
      <c r="Q84" s="176" t="str">
        <f>IF(ISBLANK(DPWW1!S16),"",DPWW1!S16)</f>
        <v/>
      </c>
      <c r="R84" s="176" t="str">
        <f>IF(ISBLANK(DPWW1!T16),"",DPWW1!T16)</f>
        <v/>
      </c>
    </row>
    <row r="85" spans="1:18" x14ac:dyDescent="0.25">
      <c r="A85" s="176" t="str">
        <f t="shared" si="1"/>
        <v>YKY</v>
      </c>
      <c r="B85" s="176" t="str">
        <f>IF(ISBLANK(DPWW1!BE16),"",DPWW1!BE16)</f>
        <v>PCD_DPWW1_SOFW1_T</v>
      </c>
      <c r="C85" s="176" t="str">
        <f>DPWW1!F16 &amp; "," &amp; DPWW1!G16 &amp; "," &amp; DPWW1!BE5</f>
        <v>Storm Overflow - Wetland,Number of schemes,PCD output by 2029-30 (Target)</v>
      </c>
      <c r="D85" s="176" t="str">
        <f>IF(ISBLANK(DPWW1!H16),"",DPWW1!H16)</f>
        <v>Nr</v>
      </c>
      <c r="E85" s="176" t="s">
        <v>7266</v>
      </c>
      <c r="M85" s="176">
        <f>IF(ISBLANK(DPWW1!U16),"",DPWW1!U16)</f>
        <v>0</v>
      </c>
      <c r="R85" s="176">
        <f>IF(ISBLANK(DPWW1!V16),"",DPWW1!V16)</f>
        <v>0</v>
      </c>
    </row>
    <row r="86" spans="1:18" x14ac:dyDescent="0.25">
      <c r="A86" s="176" t="str">
        <f t="shared" si="1"/>
        <v>YKY</v>
      </c>
      <c r="B86" s="176" t="str">
        <f>IF(ISBLANK(DPWW1!BH16),"",DPWW1!BH16)</f>
        <v>PCD_DPWW1_SOFW1_O</v>
      </c>
      <c r="C86" s="176" t="str">
        <f>DPWW1!F16 &amp; "," &amp; DPWW1!G16 &amp; "," &amp; DPWW1!BH5</f>
        <v>Storm Overflow - Wetland,Number of schemes,PCD output (cumulative) - Outturn &amp; Forecast</v>
      </c>
      <c r="D86" s="176" t="str">
        <f>IF(ISBLANK(DPWW1!H16),"",DPWW1!H16)</f>
        <v>Nr</v>
      </c>
      <c r="E86" s="176" t="s">
        <v>7266</v>
      </c>
      <c r="H86" s="176" t="str">
        <f>IF(ISBLANK(DPWW1!X16),"",DPWW1!X16)</f>
        <v/>
      </c>
      <c r="I86" s="176" t="str">
        <f>IF(ISBLANK(DPWW1!Y16),"",DPWW1!Y16)</f>
        <v/>
      </c>
      <c r="J86" s="176" t="str">
        <f>IF(ISBLANK(DPWW1!Z16),"",DPWW1!Z16)</f>
        <v/>
      </c>
      <c r="K86" s="176" t="str">
        <f>IF(ISBLANK(DPWW1!AA16),"",DPWW1!AA16)</f>
        <v/>
      </c>
      <c r="L86" s="176" t="str">
        <f>IF(ISBLANK(DPWW1!AB16),"",DPWW1!AB16)</f>
        <v/>
      </c>
      <c r="M86" s="176" t="str">
        <f>IF(ISBLANK(DPWW1!AC16),"",DPWW1!AC16)</f>
        <v/>
      </c>
      <c r="N86" s="176" t="str">
        <f>IF(ISBLANK(DPWW1!AD16),"",DPWW1!AD16)</f>
        <v/>
      </c>
      <c r="O86" s="176" t="str">
        <f>IF(ISBLANK(DPWW1!AE16),"",DPWW1!AE16)</f>
        <v/>
      </c>
      <c r="P86" s="176" t="str">
        <f>IF(ISBLANK(DPWW1!AF16),"",DPWW1!AF16)</f>
        <v/>
      </c>
      <c r="Q86" s="176" t="str">
        <f>IF(ISBLANK(DPWW1!AG16),"",DPWW1!AG16)</f>
        <v/>
      </c>
      <c r="R86" s="176" t="str">
        <f>IF(ISBLANK(DPWW1!AH16),"",DPWW1!AH16)</f>
        <v/>
      </c>
    </row>
    <row r="87" spans="1:18" x14ac:dyDescent="0.25">
      <c r="A87" s="176" t="str">
        <f t="shared" si="1"/>
        <v>YKY</v>
      </c>
      <c r="B87" s="176" t="str">
        <f>IF(ISBLANK(DPWW1!BS16),"",DPWW1!BS16)</f>
        <v>PCD_DPWW1_SOFW1_OT</v>
      </c>
      <c r="C87" s="176" t="str">
        <f>DPWW1!F16 &amp; "," &amp; DPWW1!G16 &amp; "," &amp; DPWW1!BS5</f>
        <v>Storm Overflow - Wetland,Number of schemes,PCD output by 2029-30 (Outturn &amp; Forecast)</v>
      </c>
      <c r="D87" s="176" t="str">
        <f>IF(ISBLANK(DPWW1!H16),"",DPWW1!H16)</f>
        <v>Nr</v>
      </c>
      <c r="E87" s="176" t="s">
        <v>7266</v>
      </c>
      <c r="M87" s="176">
        <f>IF(ISBLANK(DPWW1!AI16),"",DPWW1!AI16)</f>
        <v>0</v>
      </c>
      <c r="R87" s="176">
        <f>IF(ISBLANK(DPWW1!AJ16),"",DPWW1!AJ16)</f>
        <v>0</v>
      </c>
    </row>
    <row r="88" spans="1:18" x14ac:dyDescent="0.25">
      <c r="A88" s="176" t="str">
        <f t="shared" si="1"/>
        <v>YKY</v>
      </c>
      <c r="B88" s="176" t="str">
        <f>IF(ISBLANK(DPWW1!BV16),"",DPWW1!BV16)</f>
        <v>PCD_DPWW1_SOFW1_P</v>
      </c>
      <c r="C88" s="176" t="str">
        <f>DPWW1!F16 &amp; "," &amp; DPWW1!G16 &amp; "," &amp; DPWW1!BV5</f>
        <v xml:space="preserve">Storm Overflow - Wetland,Number of schemes,Performance
</v>
      </c>
      <c r="D88" s="176" t="str">
        <f>IF(ISBLANK(DPWW1!H16),"",DPWW1!H16)</f>
        <v>Nr</v>
      </c>
      <c r="E88" s="176" t="s">
        <v>7266</v>
      </c>
      <c r="M88" s="176" t="str">
        <f>IF(ISBLANK(DPWW1!AL16),"",DPWW1!AL16)</f>
        <v/>
      </c>
      <c r="R88" s="176" t="str">
        <f>IF(ISBLANK(DPWW1!AM16),"",DPWW1!AM16)</f>
        <v/>
      </c>
    </row>
    <row r="89" spans="1:18" x14ac:dyDescent="0.25">
      <c r="A89" s="176" t="str">
        <f t="shared" si="1"/>
        <v>YKY</v>
      </c>
      <c r="B89" s="176" t="str">
        <f>IF(ISBLANK(DPWW1!AT17),"",DPWW1!AT17)</f>
        <v>PCD_DPWW1_SOFW2</v>
      </c>
      <c r="C89" s="176" t="str">
        <f>DPWW1!F17 &amp; "," &amp; DPWW1!G17 &amp; "," &amp; DPWW1!AT5</f>
        <v>Storm Overflow - Wetland,Wetland area delivered,PCD output (cumulative) - Target`</v>
      </c>
      <c r="D89" s="176" t="str">
        <f>IF(ISBLANK(DPWW1!H17),"",DPWW1!H17)</f>
        <v>ha</v>
      </c>
      <c r="E89" s="176" t="s">
        <v>7266</v>
      </c>
      <c r="H89" s="176" t="str">
        <f>IF(ISBLANK(DPWW1!J17),"",DPWW1!J17)</f>
        <v/>
      </c>
      <c r="I89" s="176" t="str">
        <f>IF(ISBLANK(DPWW1!K17),"",DPWW1!K17)</f>
        <v/>
      </c>
      <c r="J89" s="176" t="str">
        <f>IF(ISBLANK(DPWW1!L17),"",DPWW1!L17)</f>
        <v/>
      </c>
      <c r="K89" s="176" t="str">
        <f>IF(ISBLANK(DPWW1!M17),"",DPWW1!M17)</f>
        <v/>
      </c>
      <c r="L89" s="176" t="str">
        <f>IF(ISBLANK(DPWW1!N17),"",DPWW1!N17)</f>
        <v/>
      </c>
      <c r="M89" s="176" t="str">
        <f>IF(ISBLANK(DPWW1!O17),"",DPWW1!O17)</f>
        <v/>
      </c>
      <c r="N89" s="176" t="str">
        <f>IF(ISBLANK(DPWW1!P17),"",DPWW1!P17)</f>
        <v/>
      </c>
      <c r="O89" s="176" t="str">
        <f>IF(ISBLANK(DPWW1!Q17),"",DPWW1!Q17)</f>
        <v/>
      </c>
      <c r="P89" s="176" t="str">
        <f>IF(ISBLANK(DPWW1!R17),"",DPWW1!R17)</f>
        <v/>
      </c>
      <c r="Q89" s="176" t="str">
        <f>IF(ISBLANK(DPWW1!S17),"",DPWW1!S17)</f>
        <v/>
      </c>
      <c r="R89" s="176" t="str">
        <f>IF(ISBLANK(DPWW1!T17),"",DPWW1!T17)</f>
        <v/>
      </c>
    </row>
    <row r="90" spans="1:18" x14ac:dyDescent="0.25">
      <c r="A90" s="176" t="str">
        <f t="shared" si="1"/>
        <v>YKY</v>
      </c>
      <c r="B90" s="176" t="str">
        <f>IF(ISBLANK(DPWW1!BE17),"",DPWW1!BE17)</f>
        <v>PCD_DPWW1_SOFW2_T</v>
      </c>
      <c r="C90" s="176" t="str">
        <f>DPWW1!F17 &amp; "," &amp; DPWW1!G17 &amp; "," &amp; DPWW1!BE5</f>
        <v>Storm Overflow - Wetland,Wetland area delivered,PCD output by 2029-30 (Target)</v>
      </c>
      <c r="D90" s="176" t="str">
        <f>IF(ISBLANK(DPWW1!H17),"",DPWW1!H17)</f>
        <v>ha</v>
      </c>
      <c r="E90" s="176" t="s">
        <v>7266</v>
      </c>
      <c r="M90" s="176">
        <f>IF(ISBLANK(DPWW1!U17),"",DPWW1!U17)</f>
        <v>0</v>
      </c>
      <c r="R90" s="176">
        <f>IF(ISBLANK(DPWW1!V17),"",DPWW1!V17)</f>
        <v>0</v>
      </c>
    </row>
    <row r="91" spans="1:18" x14ac:dyDescent="0.25">
      <c r="A91" s="176" t="str">
        <f t="shared" si="1"/>
        <v>YKY</v>
      </c>
      <c r="B91" s="176" t="str">
        <f>IF(ISBLANK(DPWW1!BH17),"",DPWW1!BH17)</f>
        <v>PCD_DPWW1_SOFW2_O</v>
      </c>
      <c r="C91" s="176" t="str">
        <f>DPWW1!F17 &amp; "," &amp; DPWW1!G17 &amp; "," &amp; DPWW1!BH5</f>
        <v>Storm Overflow - Wetland,Wetland area delivered,PCD output (cumulative) - Outturn &amp; Forecast</v>
      </c>
      <c r="D91" s="176" t="str">
        <f>IF(ISBLANK(DPWW1!H17),"",DPWW1!H17)</f>
        <v>ha</v>
      </c>
      <c r="E91" s="176" t="s">
        <v>7266</v>
      </c>
      <c r="H91" s="176" t="str">
        <f>IF(ISBLANK(DPWW1!X17),"",DPWW1!X17)</f>
        <v/>
      </c>
      <c r="I91" s="176" t="str">
        <f>IF(ISBLANK(DPWW1!Y17),"",DPWW1!Y17)</f>
        <v/>
      </c>
      <c r="J91" s="176" t="str">
        <f>IF(ISBLANK(DPWW1!Z17),"",DPWW1!Z17)</f>
        <v/>
      </c>
      <c r="K91" s="176" t="str">
        <f>IF(ISBLANK(DPWW1!AA17),"",DPWW1!AA17)</f>
        <v/>
      </c>
      <c r="L91" s="176" t="str">
        <f>IF(ISBLANK(DPWW1!AB17),"",DPWW1!AB17)</f>
        <v/>
      </c>
      <c r="M91" s="176" t="str">
        <f>IF(ISBLANK(DPWW1!AC17),"",DPWW1!AC17)</f>
        <v/>
      </c>
      <c r="N91" s="176" t="str">
        <f>IF(ISBLANK(DPWW1!AD17),"",DPWW1!AD17)</f>
        <v/>
      </c>
      <c r="O91" s="176" t="str">
        <f>IF(ISBLANK(DPWW1!AE17),"",DPWW1!AE17)</f>
        <v/>
      </c>
      <c r="P91" s="176" t="str">
        <f>IF(ISBLANK(DPWW1!AF17),"",DPWW1!AF17)</f>
        <v/>
      </c>
      <c r="Q91" s="176" t="str">
        <f>IF(ISBLANK(DPWW1!AG17),"",DPWW1!AG17)</f>
        <v/>
      </c>
      <c r="R91" s="176" t="str">
        <f>IF(ISBLANK(DPWW1!AH17),"",DPWW1!AH17)</f>
        <v/>
      </c>
    </row>
    <row r="92" spans="1:18" x14ac:dyDescent="0.25">
      <c r="A92" s="176" t="str">
        <f t="shared" si="1"/>
        <v>YKY</v>
      </c>
      <c r="B92" s="176" t="str">
        <f>IF(ISBLANK(DPWW1!BS17),"",DPWW1!BS17)</f>
        <v>PCD_DPWW1_SOFW2_OT</v>
      </c>
      <c r="C92" s="176" t="str">
        <f>DPWW1!F17 &amp; "," &amp; DPWW1!G17 &amp; "," &amp; DPWW1!BS5</f>
        <v>Storm Overflow - Wetland,Wetland area delivered,PCD output by 2029-30 (Outturn &amp; Forecast)</v>
      </c>
      <c r="D92" s="176" t="str">
        <f>IF(ISBLANK(DPWW1!H17),"",DPWW1!H17)</f>
        <v>ha</v>
      </c>
      <c r="E92" s="176" t="s">
        <v>7266</v>
      </c>
      <c r="M92" s="176">
        <f>IF(ISBLANK(DPWW1!AI17),"",DPWW1!AI17)</f>
        <v>0</v>
      </c>
      <c r="R92" s="176">
        <f>IF(ISBLANK(DPWW1!AJ17),"",DPWW1!AJ17)</f>
        <v>0</v>
      </c>
    </row>
    <row r="93" spans="1:18" x14ac:dyDescent="0.25">
      <c r="A93" s="176" t="str">
        <f t="shared" si="1"/>
        <v>YKY</v>
      </c>
      <c r="B93" s="176" t="str">
        <f>IF(ISBLANK(DPWW1!BV17),"",DPWW1!BV17)</f>
        <v>PCD_DPWW1_SOFW2_P</v>
      </c>
      <c r="C93" s="176" t="str">
        <f>DPWW1!F17 &amp; "," &amp; DPWW1!G17 &amp; "," &amp; DPWW1!BV5</f>
        <v xml:space="preserve">Storm Overflow - Wetland,Wetland area delivered,Performance
</v>
      </c>
      <c r="D93" s="176" t="str">
        <f>IF(ISBLANK(DPWW1!H17),"",DPWW1!H17)</f>
        <v>ha</v>
      </c>
      <c r="E93" s="176" t="s">
        <v>7266</v>
      </c>
      <c r="M93" s="176" t="str">
        <f>IF(ISBLANK(DPWW1!AL17),"",DPWW1!AL17)</f>
        <v/>
      </c>
      <c r="R93" s="176" t="str">
        <f>IF(ISBLANK(DPWW1!AM17),"",DPWW1!AM17)</f>
        <v/>
      </c>
    </row>
    <row r="94" spans="1:18" x14ac:dyDescent="0.25">
      <c r="A94" s="176" t="str">
        <f t="shared" si="1"/>
        <v>YKY</v>
      </c>
      <c r="B94" s="176" t="str">
        <f>IF(ISBLANK(DPWW1!AT18),"",DPWW1!AT18)</f>
        <v>PCD_DPWW1_SOFS</v>
      </c>
      <c r="C94" s="176" t="str">
        <f>DPWW1!F18 &amp; "," &amp; DPWW1!G18 &amp; "," &amp; DPWW1!AT5</f>
        <v>Storm Overflow - Screens ,Number of EnvAct_IMP5 compliant screens installed and operational at screen only solutions,PCD output (cumulative) - Target`</v>
      </c>
      <c r="D94" s="176" t="str">
        <f>IF(ISBLANK(DPWW1!H18),"",DPWW1!H18)</f>
        <v>Nr</v>
      </c>
      <c r="E94" s="176" t="s">
        <v>7266</v>
      </c>
      <c r="H94" s="176" t="str">
        <f>IF(ISBLANK(DPWW1!J18),"",DPWW1!J18)</f>
        <v/>
      </c>
      <c r="I94" s="176" t="str">
        <f>IF(ISBLANK(DPWW1!K18),"",DPWW1!K18)</f>
        <v/>
      </c>
      <c r="J94" s="176" t="str">
        <f>IF(ISBLANK(DPWW1!L18),"",DPWW1!L18)</f>
        <v/>
      </c>
      <c r="K94" s="176" t="str">
        <f>IF(ISBLANK(DPWW1!M18),"",DPWW1!M18)</f>
        <v/>
      </c>
      <c r="L94" s="176" t="str">
        <f>IF(ISBLANK(DPWW1!N18),"",DPWW1!N18)</f>
        <v/>
      </c>
      <c r="M94" s="176" t="str">
        <f>IF(ISBLANK(DPWW1!O18),"",DPWW1!O18)</f>
        <v/>
      </c>
      <c r="N94" s="176" t="str">
        <f>IF(ISBLANK(DPWW1!P18),"",DPWW1!P18)</f>
        <v/>
      </c>
      <c r="O94" s="176" t="str">
        <f>IF(ISBLANK(DPWW1!Q18),"",DPWW1!Q18)</f>
        <v/>
      </c>
      <c r="P94" s="176" t="str">
        <f>IF(ISBLANK(DPWW1!R18),"",DPWW1!R18)</f>
        <v/>
      </c>
      <c r="Q94" s="176" t="str">
        <f>IF(ISBLANK(DPWW1!S18),"",DPWW1!S18)</f>
        <v/>
      </c>
      <c r="R94" s="176" t="str">
        <f>IF(ISBLANK(DPWW1!T18),"",DPWW1!T18)</f>
        <v/>
      </c>
    </row>
    <row r="95" spans="1:18" x14ac:dyDescent="0.25">
      <c r="A95" s="176" t="str">
        <f t="shared" si="1"/>
        <v>YKY</v>
      </c>
      <c r="B95" s="176" t="str">
        <f>IF(ISBLANK(DPWW1!BE18),"",DPWW1!BE18)</f>
        <v>PCD_DPWW1_SOFS_T</v>
      </c>
      <c r="C95" s="176" t="str">
        <f>DPWW1!F18 &amp; "," &amp; DPWW1!G18 &amp; "," &amp; DPWW1!BE5</f>
        <v>Storm Overflow - Screens ,Number of EnvAct_IMP5 compliant screens installed and operational at screen only solutions,PCD output by 2029-30 (Target)</v>
      </c>
      <c r="D95" s="176" t="str">
        <f>IF(ISBLANK(DPWW1!H18),"",DPWW1!H18)</f>
        <v>Nr</v>
      </c>
      <c r="E95" s="176" t="s">
        <v>7266</v>
      </c>
      <c r="M95" s="176">
        <f>IF(ISBLANK(DPWW1!U18),"",DPWW1!U18)</f>
        <v>0</v>
      </c>
      <c r="R95" s="176">
        <f>IF(ISBLANK(DPWW1!V18),"",DPWW1!V18)</f>
        <v>0</v>
      </c>
    </row>
    <row r="96" spans="1:18" x14ac:dyDescent="0.25">
      <c r="A96" s="176" t="str">
        <f t="shared" si="1"/>
        <v>YKY</v>
      </c>
      <c r="B96" s="176" t="str">
        <f>IF(ISBLANK(DPWW1!BH18),"",DPWW1!BH18)</f>
        <v>PCD_DPWW1_SOFS_O</v>
      </c>
      <c r="C96" s="176" t="str">
        <f>DPWW1!F18 &amp; "," &amp; DPWW1!G18 &amp; "," &amp; DPWW1!BH5</f>
        <v>Storm Overflow - Screens ,Number of EnvAct_IMP5 compliant screens installed and operational at screen only solutions,PCD output (cumulative) - Outturn &amp; Forecast</v>
      </c>
      <c r="D96" s="176" t="str">
        <f>IF(ISBLANK(DPWW1!H18),"",DPWW1!H18)</f>
        <v>Nr</v>
      </c>
      <c r="E96" s="176" t="s">
        <v>7266</v>
      </c>
      <c r="H96" s="176" t="str">
        <f>IF(ISBLANK(DPWW1!X18),"",DPWW1!X18)</f>
        <v/>
      </c>
      <c r="I96" s="176" t="str">
        <f>IF(ISBLANK(DPWW1!Y18),"",DPWW1!Y18)</f>
        <v/>
      </c>
      <c r="J96" s="176" t="str">
        <f>IF(ISBLANK(DPWW1!Z18),"",DPWW1!Z18)</f>
        <v/>
      </c>
      <c r="K96" s="176" t="str">
        <f>IF(ISBLANK(DPWW1!AA18),"",DPWW1!AA18)</f>
        <v/>
      </c>
      <c r="L96" s="176" t="str">
        <f>IF(ISBLANK(DPWW1!AB18),"",DPWW1!AB18)</f>
        <v/>
      </c>
      <c r="M96" s="176" t="str">
        <f>IF(ISBLANK(DPWW1!AC18),"",DPWW1!AC18)</f>
        <v/>
      </c>
      <c r="N96" s="176" t="str">
        <f>IF(ISBLANK(DPWW1!AD18),"",DPWW1!AD18)</f>
        <v/>
      </c>
      <c r="O96" s="176" t="str">
        <f>IF(ISBLANK(DPWW1!AE18),"",DPWW1!AE18)</f>
        <v/>
      </c>
      <c r="P96" s="176" t="str">
        <f>IF(ISBLANK(DPWW1!AF18),"",DPWW1!AF18)</f>
        <v/>
      </c>
      <c r="Q96" s="176" t="str">
        <f>IF(ISBLANK(DPWW1!AG18),"",DPWW1!AG18)</f>
        <v/>
      </c>
      <c r="R96" s="176" t="str">
        <f>IF(ISBLANK(DPWW1!AH18),"",DPWW1!AH18)</f>
        <v/>
      </c>
    </row>
    <row r="97" spans="1:18" x14ac:dyDescent="0.25">
      <c r="A97" s="176" t="str">
        <f t="shared" si="1"/>
        <v>YKY</v>
      </c>
      <c r="B97" s="176" t="str">
        <f>IF(ISBLANK(DPWW1!BS18),"",DPWW1!BS18)</f>
        <v>PCD_DPWW1_SOFS_OT</v>
      </c>
      <c r="C97" s="176" t="str">
        <f>DPWW1!F18 &amp; "," &amp; DPWW1!G18 &amp; "," &amp; DPWW1!BS5</f>
        <v>Storm Overflow - Screens ,Number of EnvAct_IMP5 compliant screens installed and operational at screen only solutions,PCD output by 2029-30 (Outturn &amp; Forecast)</v>
      </c>
      <c r="D97" s="176" t="str">
        <f>IF(ISBLANK(DPWW1!H18),"",DPWW1!H18)</f>
        <v>Nr</v>
      </c>
      <c r="E97" s="176" t="s">
        <v>7266</v>
      </c>
      <c r="M97" s="176">
        <f>IF(ISBLANK(DPWW1!AI18),"",DPWW1!AI18)</f>
        <v>0</v>
      </c>
      <c r="R97" s="176">
        <f>IF(ISBLANK(DPWW1!AJ18),"",DPWW1!AJ18)</f>
        <v>0</v>
      </c>
    </row>
    <row r="98" spans="1:18" x14ac:dyDescent="0.25">
      <c r="A98" s="176" t="str">
        <f t="shared" si="1"/>
        <v>YKY</v>
      </c>
      <c r="B98" s="176" t="str">
        <f>IF(ISBLANK(DPWW1!BV18),"",DPWW1!BV18)</f>
        <v>PCD_DPWW1_SOFS_P</v>
      </c>
      <c r="C98" s="176" t="str">
        <f>DPWW1!F18 &amp; "," &amp; DPWW1!G18 &amp; "," &amp; DPWW1!BV5</f>
        <v xml:space="preserve">Storm Overflow - Screens ,Number of EnvAct_IMP5 compliant screens installed and operational at screen only solutions,Performance
</v>
      </c>
      <c r="D98" s="176" t="str">
        <f>IF(ISBLANK(DPWW1!H18),"",DPWW1!H18)</f>
        <v>Nr</v>
      </c>
      <c r="E98" s="176" t="s">
        <v>7266</v>
      </c>
      <c r="M98" s="176" t="str">
        <f>IF(ISBLANK(DPWW1!AL18),"",DPWW1!AL18)</f>
        <v/>
      </c>
      <c r="R98" s="176" t="str">
        <f>IF(ISBLANK(DPWW1!AM18),"",DPWW1!AM18)</f>
        <v/>
      </c>
    </row>
    <row r="99" spans="1:18" x14ac:dyDescent="0.25">
      <c r="A99" s="176" t="str">
        <f t="shared" si="1"/>
        <v>YKY</v>
      </c>
      <c r="B99" s="176" t="str">
        <f>IF(ISBLANK(DPWW1!AT19),"",DPWW1!AT19)</f>
        <v>PCD_DPWW1_TCR1</v>
      </c>
      <c r="C99" s="176" t="str">
        <f>DPWW1!F19 &amp; "," &amp; DPWW1!G19 &amp; "," &amp; DPWW1!AT5</f>
        <v>Treatment for chemical removal (WINEP/NEP),Total number of schemes with a treatment solution delivered to meet compliance,PCD output (cumulative) - Target`</v>
      </c>
      <c r="D99" s="176" t="str">
        <f>IF(ISBLANK(DPWW1!H19),"",DPWW1!H19)</f>
        <v>Nr</v>
      </c>
      <c r="E99" s="176" t="s">
        <v>7266</v>
      </c>
      <c r="H99" s="176" t="str">
        <f>IF(ISBLANK(DPWW1!J19),"",DPWW1!J19)</f>
        <v/>
      </c>
      <c r="I99" s="176" t="str">
        <f>IF(ISBLANK(DPWW1!K19),"",DPWW1!K19)</f>
        <v/>
      </c>
      <c r="J99" s="176" t="str">
        <f>IF(ISBLANK(DPWW1!L19),"",DPWW1!L19)</f>
        <v/>
      </c>
      <c r="K99" s="176" t="str">
        <f>IF(ISBLANK(DPWW1!M19),"",DPWW1!M19)</f>
        <v/>
      </c>
      <c r="L99" s="176" t="str">
        <f>IF(ISBLANK(DPWW1!N19),"",DPWW1!N19)</f>
        <v/>
      </c>
      <c r="M99" s="176" t="str">
        <f>IF(ISBLANK(DPWW1!O19),"",DPWW1!O19)</f>
        <v/>
      </c>
      <c r="N99" s="176" t="str">
        <f>IF(ISBLANK(DPWW1!P19),"",DPWW1!P19)</f>
        <v/>
      </c>
      <c r="O99" s="176" t="str">
        <f>IF(ISBLANK(DPWW1!Q19),"",DPWW1!Q19)</f>
        <v/>
      </c>
      <c r="P99" s="176" t="str">
        <f>IF(ISBLANK(DPWW1!R19),"",DPWW1!R19)</f>
        <v/>
      </c>
      <c r="Q99" s="176" t="str">
        <f>IF(ISBLANK(DPWW1!S19),"",DPWW1!S19)</f>
        <v/>
      </c>
      <c r="R99" s="176" t="str">
        <f>IF(ISBLANK(DPWW1!T19),"",DPWW1!T19)</f>
        <v/>
      </c>
    </row>
    <row r="100" spans="1:18" x14ac:dyDescent="0.25">
      <c r="A100" s="176" t="str">
        <f t="shared" si="1"/>
        <v>YKY</v>
      </c>
      <c r="B100" s="176" t="str">
        <f>IF(ISBLANK(DPWW1!BE19),"",DPWW1!BE19)</f>
        <v>PCD_DPWW1_TCR1_T</v>
      </c>
      <c r="C100" s="176" t="str">
        <f>DPWW1!F19 &amp; "," &amp; DPWW1!G19 &amp; "," &amp; DPWW1!BE5</f>
        <v>Treatment for chemical removal (WINEP/NEP),Total number of schemes with a treatment solution delivered to meet compliance,PCD output by 2029-30 (Target)</v>
      </c>
      <c r="D100" s="176" t="str">
        <f>IF(ISBLANK(DPWW1!H19),"",DPWW1!H19)</f>
        <v>Nr</v>
      </c>
      <c r="E100" s="176" t="s">
        <v>7266</v>
      </c>
      <c r="M100" s="176">
        <f>IF(ISBLANK(DPWW1!U19),"",DPWW1!U19)</f>
        <v>0</v>
      </c>
      <c r="R100" s="176">
        <f>IF(ISBLANK(DPWW1!V19),"",DPWW1!V19)</f>
        <v>0</v>
      </c>
    </row>
    <row r="101" spans="1:18" x14ac:dyDescent="0.25">
      <c r="A101" s="176" t="str">
        <f t="shared" si="1"/>
        <v>YKY</v>
      </c>
      <c r="B101" s="176" t="str">
        <f>IF(ISBLANK(DPWW1!BH19),"",DPWW1!BH19)</f>
        <v>PCD_DPWW1_TCR1_O</v>
      </c>
      <c r="C101" s="176" t="str">
        <f>DPWW1!F19 &amp; "," &amp; DPWW1!G19 &amp; "," &amp; DPWW1!BH5</f>
        <v>Treatment for chemical removal (WINEP/NEP),Total number of schemes with a treatment solution delivered to meet compliance,PCD output (cumulative) - Outturn &amp; Forecast</v>
      </c>
      <c r="D101" s="176" t="str">
        <f>IF(ISBLANK(DPWW1!H19),"",DPWW1!H19)</f>
        <v>Nr</v>
      </c>
      <c r="E101" s="176" t="s">
        <v>7266</v>
      </c>
      <c r="H101" s="176" t="str">
        <f>IF(ISBLANK(DPWW1!X19),"",DPWW1!X19)</f>
        <v/>
      </c>
      <c r="I101" s="176" t="str">
        <f>IF(ISBLANK(DPWW1!Y19),"",DPWW1!Y19)</f>
        <v/>
      </c>
      <c r="J101" s="176" t="str">
        <f>IF(ISBLANK(DPWW1!Z19),"",DPWW1!Z19)</f>
        <v/>
      </c>
      <c r="K101" s="176" t="str">
        <f>IF(ISBLANK(DPWW1!AA19),"",DPWW1!AA19)</f>
        <v/>
      </c>
      <c r="L101" s="176" t="str">
        <f>IF(ISBLANK(DPWW1!AB19),"",DPWW1!AB19)</f>
        <v/>
      </c>
      <c r="M101" s="176" t="str">
        <f>IF(ISBLANK(DPWW1!AC19),"",DPWW1!AC19)</f>
        <v/>
      </c>
      <c r="N101" s="176" t="str">
        <f>IF(ISBLANK(DPWW1!AD19),"",DPWW1!AD19)</f>
        <v/>
      </c>
      <c r="O101" s="176" t="str">
        <f>IF(ISBLANK(DPWW1!AE19),"",DPWW1!AE19)</f>
        <v/>
      </c>
      <c r="P101" s="176" t="str">
        <f>IF(ISBLANK(DPWW1!AF19),"",DPWW1!AF19)</f>
        <v/>
      </c>
      <c r="Q101" s="176" t="str">
        <f>IF(ISBLANK(DPWW1!AG19),"",DPWW1!AG19)</f>
        <v/>
      </c>
      <c r="R101" s="176" t="str">
        <f>IF(ISBLANK(DPWW1!AH19),"",DPWW1!AH19)</f>
        <v/>
      </c>
    </row>
    <row r="102" spans="1:18" x14ac:dyDescent="0.25">
      <c r="A102" s="176" t="str">
        <f t="shared" si="1"/>
        <v>YKY</v>
      </c>
      <c r="B102" s="176" t="str">
        <f>IF(ISBLANK(DPWW1!BS19),"",DPWW1!BS19)</f>
        <v>PCD_DPWW1_TCR1_OT</v>
      </c>
      <c r="C102" s="176" t="str">
        <f>DPWW1!F19 &amp; "," &amp; DPWW1!G19 &amp; "," &amp; DPWW1!BS5</f>
        <v>Treatment for chemical removal (WINEP/NEP),Total number of schemes with a treatment solution delivered to meet compliance,PCD output by 2029-30 (Outturn &amp; Forecast)</v>
      </c>
      <c r="D102" s="176" t="str">
        <f>IF(ISBLANK(DPWW1!H19),"",DPWW1!H19)</f>
        <v>Nr</v>
      </c>
      <c r="E102" s="176" t="s">
        <v>7266</v>
      </c>
      <c r="M102" s="176">
        <f>IF(ISBLANK(DPWW1!AI19),"",DPWW1!AI19)</f>
        <v>0</v>
      </c>
      <c r="R102" s="176">
        <f>IF(ISBLANK(DPWW1!AJ19),"",DPWW1!AJ19)</f>
        <v>0</v>
      </c>
    </row>
    <row r="103" spans="1:18" x14ac:dyDescent="0.25">
      <c r="A103" s="176" t="str">
        <f t="shared" si="1"/>
        <v>YKY</v>
      </c>
      <c r="B103" s="176" t="str">
        <f>IF(ISBLANK(DPWW1!BV19),"",DPWW1!BV19)</f>
        <v>PCD_DPWW1_TCR1_P</v>
      </c>
      <c r="C103" s="176" t="str">
        <f>DPWW1!F19 &amp; "," &amp; DPWW1!G19 &amp; "," &amp; DPWW1!BV5</f>
        <v xml:space="preserve">Treatment for chemical removal (WINEP/NEP),Total number of schemes with a treatment solution delivered to meet compliance,Performance
</v>
      </c>
      <c r="D103" s="176" t="str">
        <f>IF(ISBLANK(DPWW1!H19),"",DPWW1!H19)</f>
        <v>Nr</v>
      </c>
      <c r="E103" s="176" t="s">
        <v>7266</v>
      </c>
      <c r="M103" s="176" t="str">
        <f>IF(ISBLANK(DPWW1!AL19),"",DPWW1!AL19)</f>
        <v/>
      </c>
      <c r="R103" s="176" t="str">
        <f>IF(ISBLANK(DPWW1!AM19),"",DPWW1!AM19)</f>
        <v/>
      </c>
    </row>
    <row r="104" spans="1:18" x14ac:dyDescent="0.25">
      <c r="A104" s="176" t="str">
        <f t="shared" si="1"/>
        <v>YKY</v>
      </c>
      <c r="B104" s="176" t="str">
        <f>IF(ISBLANK(DPWW1!AT20),"",DPWW1!AT20)</f>
        <v>PCD_DPWW1_TCR2</v>
      </c>
      <c r="C104" s="176" t="str">
        <f>DPWW1!F20 &amp; "," &amp; DPWW1!G20 &amp; "," &amp; DPWW1!AT5</f>
        <v>Treatment for chemical removal (WINEP/NEP),Population equivalent served by schemes with a treatment solution being delivered to meet compliance,PCD output (cumulative) - Target`</v>
      </c>
      <c r="D104" s="176" t="str">
        <f>IF(ISBLANK(DPWW1!H20),"",DPWW1!H20)</f>
        <v>Nr</v>
      </c>
      <c r="E104" s="176" t="s">
        <v>7266</v>
      </c>
      <c r="H104" s="176" t="str">
        <f>IF(ISBLANK(DPWW1!J20),"",DPWW1!J20)</f>
        <v/>
      </c>
      <c r="I104" s="176" t="str">
        <f>IF(ISBLANK(DPWW1!K20),"",DPWW1!K20)</f>
        <v/>
      </c>
      <c r="J104" s="176" t="str">
        <f>IF(ISBLANK(DPWW1!L20),"",DPWW1!L20)</f>
        <v/>
      </c>
      <c r="K104" s="176" t="str">
        <f>IF(ISBLANK(DPWW1!M20),"",DPWW1!M20)</f>
        <v/>
      </c>
      <c r="L104" s="176" t="str">
        <f>IF(ISBLANK(DPWW1!N20),"",DPWW1!N20)</f>
        <v/>
      </c>
      <c r="M104" s="176" t="str">
        <f>IF(ISBLANK(DPWW1!O20),"",DPWW1!O20)</f>
        <v/>
      </c>
      <c r="N104" s="176" t="str">
        <f>IF(ISBLANK(DPWW1!P20),"",DPWW1!P20)</f>
        <v/>
      </c>
      <c r="O104" s="176" t="str">
        <f>IF(ISBLANK(DPWW1!Q20),"",DPWW1!Q20)</f>
        <v/>
      </c>
      <c r="P104" s="176" t="str">
        <f>IF(ISBLANK(DPWW1!R20),"",DPWW1!R20)</f>
        <v/>
      </c>
      <c r="Q104" s="176" t="str">
        <f>IF(ISBLANK(DPWW1!S20),"",DPWW1!S20)</f>
        <v/>
      </c>
      <c r="R104" s="176" t="str">
        <f>IF(ISBLANK(DPWW1!T20),"",DPWW1!T20)</f>
        <v/>
      </c>
    </row>
    <row r="105" spans="1:18" x14ac:dyDescent="0.25">
      <c r="A105" s="176" t="str">
        <f t="shared" si="1"/>
        <v>YKY</v>
      </c>
      <c r="B105" s="176" t="str">
        <f>IF(ISBLANK(DPWW1!BE20),"",DPWW1!BE20)</f>
        <v>PCD_DPWW1_TCR2_T</v>
      </c>
      <c r="C105" s="176" t="str">
        <f>DPWW1!F20 &amp; "," &amp; DPWW1!G20 &amp; "," &amp; DPWW1!BE5</f>
        <v>Treatment for chemical removal (WINEP/NEP),Population equivalent served by schemes with a treatment solution being delivered to meet compliance,PCD output by 2029-30 (Target)</v>
      </c>
      <c r="D105" s="176" t="str">
        <f>IF(ISBLANK(DPWW1!H20),"",DPWW1!H20)</f>
        <v>Nr</v>
      </c>
      <c r="E105" s="176" t="s">
        <v>7266</v>
      </c>
      <c r="M105" s="176">
        <f>IF(ISBLANK(DPWW1!U20),"",DPWW1!U20)</f>
        <v>0</v>
      </c>
      <c r="R105" s="176">
        <f>IF(ISBLANK(DPWW1!V20),"",DPWW1!V20)</f>
        <v>0</v>
      </c>
    </row>
    <row r="106" spans="1:18" x14ac:dyDescent="0.25">
      <c r="A106" s="176" t="str">
        <f t="shared" si="1"/>
        <v>YKY</v>
      </c>
      <c r="B106" s="176" t="str">
        <f>IF(ISBLANK(DPWW1!BH20),"",DPWW1!BH20)</f>
        <v>PCD_DPWW1_TCR2_O</v>
      </c>
      <c r="C106" s="176" t="str">
        <f>DPWW1!F20 &amp; "," &amp; DPWW1!G20 &amp; "," &amp; DPWW1!BH5</f>
        <v>Treatment for chemical removal (WINEP/NEP),Population equivalent served by schemes with a treatment solution being delivered to meet compliance,PCD output (cumulative) - Outturn &amp; Forecast</v>
      </c>
      <c r="D106" s="176" t="str">
        <f>IF(ISBLANK(DPWW1!H20),"",DPWW1!H20)</f>
        <v>Nr</v>
      </c>
      <c r="E106" s="176" t="s">
        <v>7266</v>
      </c>
      <c r="H106" s="176" t="str">
        <f>IF(ISBLANK(DPWW1!X20),"",DPWW1!X20)</f>
        <v/>
      </c>
      <c r="I106" s="176" t="str">
        <f>IF(ISBLANK(DPWW1!Y20),"",DPWW1!Y20)</f>
        <v/>
      </c>
      <c r="J106" s="176" t="str">
        <f>IF(ISBLANK(DPWW1!Z20),"",DPWW1!Z20)</f>
        <v/>
      </c>
      <c r="K106" s="176" t="str">
        <f>IF(ISBLANK(DPWW1!AA20),"",DPWW1!AA20)</f>
        <v/>
      </c>
      <c r="L106" s="176" t="str">
        <f>IF(ISBLANK(DPWW1!AB20),"",DPWW1!AB20)</f>
        <v/>
      </c>
      <c r="M106" s="176" t="str">
        <f>IF(ISBLANK(DPWW1!AC20),"",DPWW1!AC20)</f>
        <v/>
      </c>
      <c r="N106" s="176" t="str">
        <f>IF(ISBLANK(DPWW1!AD20),"",DPWW1!AD20)</f>
        <v/>
      </c>
      <c r="O106" s="176" t="str">
        <f>IF(ISBLANK(DPWW1!AE20),"",DPWW1!AE20)</f>
        <v/>
      </c>
      <c r="P106" s="176" t="str">
        <f>IF(ISBLANK(DPWW1!AF20),"",DPWW1!AF20)</f>
        <v/>
      </c>
      <c r="Q106" s="176" t="str">
        <f>IF(ISBLANK(DPWW1!AG20),"",DPWW1!AG20)</f>
        <v/>
      </c>
      <c r="R106" s="176" t="str">
        <f>IF(ISBLANK(DPWW1!AH20),"",DPWW1!AH20)</f>
        <v/>
      </c>
    </row>
    <row r="107" spans="1:18" x14ac:dyDescent="0.25">
      <c r="A107" s="176" t="str">
        <f t="shared" si="1"/>
        <v>YKY</v>
      </c>
      <c r="B107" s="176" t="str">
        <f>IF(ISBLANK(DPWW1!BS20),"",DPWW1!BS20)</f>
        <v>PCD_DPWW1_TCR2_OT</v>
      </c>
      <c r="C107" s="176" t="str">
        <f>DPWW1!F20 &amp; "," &amp; DPWW1!G20 &amp; "," &amp; DPWW1!BS5</f>
        <v>Treatment for chemical removal (WINEP/NEP),Population equivalent served by schemes with a treatment solution being delivered to meet compliance,PCD output by 2029-30 (Outturn &amp; Forecast)</v>
      </c>
      <c r="D107" s="176" t="str">
        <f>IF(ISBLANK(DPWW1!H20),"",DPWW1!H20)</f>
        <v>Nr</v>
      </c>
      <c r="E107" s="176" t="s">
        <v>7266</v>
      </c>
      <c r="M107" s="176">
        <f>IF(ISBLANK(DPWW1!AI20),"",DPWW1!AI20)</f>
        <v>0</v>
      </c>
      <c r="R107" s="176">
        <f>IF(ISBLANK(DPWW1!AJ20),"",DPWW1!AJ20)</f>
        <v>0</v>
      </c>
    </row>
    <row r="108" spans="1:18" x14ac:dyDescent="0.25">
      <c r="A108" s="176" t="str">
        <f t="shared" si="1"/>
        <v>YKY</v>
      </c>
      <c r="B108" s="176" t="str">
        <f>IF(ISBLANK(DPWW1!BV20),"",DPWW1!BV20)</f>
        <v>PCD_DPWW1_TCR2_P</v>
      </c>
      <c r="C108" s="176" t="str">
        <f>DPWW1!F20 &amp; "," &amp; DPWW1!G20 &amp; "," &amp; DPWW1!BV5</f>
        <v xml:space="preserve">Treatment for chemical removal (WINEP/NEP),Population equivalent served by schemes with a treatment solution being delivered to meet compliance,Performance
</v>
      </c>
      <c r="D108" s="176" t="str">
        <f>IF(ISBLANK(DPWW1!H20),"",DPWW1!H20)</f>
        <v>Nr</v>
      </c>
      <c r="E108" s="176" t="s">
        <v>7266</v>
      </c>
      <c r="M108" s="176" t="str">
        <f>IF(ISBLANK(DPWW1!AL20),"",DPWW1!AL20)</f>
        <v/>
      </c>
      <c r="R108" s="176" t="str">
        <f>IF(ISBLANK(DPWW1!AM20),"",DPWW1!AM20)</f>
        <v/>
      </c>
    </row>
    <row r="109" spans="1:18" x14ac:dyDescent="0.25">
      <c r="A109" s="176" t="str">
        <f t="shared" si="1"/>
        <v>YKY</v>
      </c>
      <c r="B109" s="176" t="str">
        <f>IF(ISBLANK(DPWW1!AT21),"",DPWW1!AT21)</f>
        <v>PCD_DPWW1_TNR1</v>
      </c>
      <c r="C109" s="176" t="str">
        <f>DPWW1!F21 &amp; "," &amp; DPWW1!G21 &amp; "," &amp; DPWW1!AT5</f>
        <v>Treatment for total nitrogen removal (WINEP/NEP) ,Total number of schemes delivered to meet compliance,PCD output (cumulative) - Target`</v>
      </c>
      <c r="D109" s="176" t="str">
        <f>IF(ISBLANK(DPWW1!H21),"",DPWW1!H21)</f>
        <v>Nr</v>
      </c>
      <c r="E109" s="176" t="s">
        <v>7266</v>
      </c>
      <c r="H109" s="176" t="str">
        <f>IF(ISBLANK(DPWW1!J21),"",DPWW1!J21)</f>
        <v/>
      </c>
      <c r="I109" s="176" t="str">
        <f>IF(ISBLANK(DPWW1!K21),"",DPWW1!K21)</f>
        <v/>
      </c>
      <c r="J109" s="176" t="str">
        <f>IF(ISBLANK(DPWW1!L21),"",DPWW1!L21)</f>
        <v/>
      </c>
      <c r="K109" s="176" t="str">
        <f>IF(ISBLANK(DPWW1!M21),"",DPWW1!M21)</f>
        <v/>
      </c>
      <c r="L109" s="176" t="str">
        <f>IF(ISBLANK(DPWW1!N21),"",DPWW1!N21)</f>
        <v/>
      </c>
      <c r="M109" s="176" t="str">
        <f>IF(ISBLANK(DPWW1!O21),"",DPWW1!O21)</f>
        <v/>
      </c>
      <c r="N109" s="176" t="str">
        <f>IF(ISBLANK(DPWW1!P21),"",DPWW1!P21)</f>
        <v/>
      </c>
      <c r="O109" s="176" t="str">
        <f>IF(ISBLANK(DPWW1!Q21),"",DPWW1!Q21)</f>
        <v/>
      </c>
      <c r="P109" s="176" t="str">
        <f>IF(ISBLANK(DPWW1!R21),"",DPWW1!R21)</f>
        <v/>
      </c>
      <c r="Q109" s="176" t="str">
        <f>IF(ISBLANK(DPWW1!S21),"",DPWW1!S21)</f>
        <v/>
      </c>
      <c r="R109" s="176" t="str">
        <f>IF(ISBLANK(DPWW1!T21),"",DPWW1!T21)</f>
        <v/>
      </c>
    </row>
    <row r="110" spans="1:18" x14ac:dyDescent="0.25">
      <c r="A110" s="176" t="str">
        <f t="shared" si="1"/>
        <v>YKY</v>
      </c>
      <c r="B110" s="176" t="str">
        <f>IF(ISBLANK(DPWW1!BE21),"",DPWW1!BE21)</f>
        <v>PCD_DPWW1_TNR1_T</v>
      </c>
      <c r="C110" s="176" t="str">
        <f>DPWW1!F21 &amp; "," &amp; DPWW1!G21 &amp; "," &amp; DPWW1!BE5</f>
        <v>Treatment for total nitrogen removal (WINEP/NEP) ,Total number of schemes delivered to meet compliance,PCD output by 2029-30 (Target)</v>
      </c>
      <c r="D110" s="176" t="str">
        <f>IF(ISBLANK(DPWW1!H21),"",DPWW1!H21)</f>
        <v>Nr</v>
      </c>
      <c r="E110" s="176" t="s">
        <v>7266</v>
      </c>
      <c r="M110" s="176">
        <f>IF(ISBLANK(DPWW1!U21),"",DPWW1!U21)</f>
        <v>0</v>
      </c>
      <c r="R110" s="176">
        <f>IF(ISBLANK(DPWW1!V21),"",DPWW1!V21)</f>
        <v>0</v>
      </c>
    </row>
    <row r="111" spans="1:18" x14ac:dyDescent="0.25">
      <c r="A111" s="176" t="str">
        <f t="shared" si="1"/>
        <v>YKY</v>
      </c>
      <c r="B111" s="176" t="str">
        <f>IF(ISBLANK(DPWW1!BH21),"",DPWW1!BH21)</f>
        <v>PCD_DPWW1_TNR1_O</v>
      </c>
      <c r="C111" s="176" t="str">
        <f>DPWW1!F21 &amp; "," &amp; DPWW1!G21 &amp; "," &amp; DPWW1!BH5</f>
        <v>Treatment for total nitrogen removal (WINEP/NEP) ,Total number of schemes delivered to meet compliance,PCD output (cumulative) - Outturn &amp; Forecast</v>
      </c>
      <c r="D111" s="176" t="str">
        <f>IF(ISBLANK(DPWW1!H21),"",DPWW1!H21)</f>
        <v>Nr</v>
      </c>
      <c r="E111" s="176" t="s">
        <v>7266</v>
      </c>
      <c r="H111" s="176" t="str">
        <f>IF(ISBLANK(DPWW1!X21),"",DPWW1!X21)</f>
        <v/>
      </c>
      <c r="I111" s="176" t="str">
        <f>IF(ISBLANK(DPWW1!Y21),"",DPWW1!Y21)</f>
        <v/>
      </c>
      <c r="J111" s="176" t="str">
        <f>IF(ISBLANK(DPWW1!Z21),"",DPWW1!Z21)</f>
        <v/>
      </c>
      <c r="K111" s="176" t="str">
        <f>IF(ISBLANK(DPWW1!AA21),"",DPWW1!AA21)</f>
        <v/>
      </c>
      <c r="L111" s="176" t="str">
        <f>IF(ISBLANK(DPWW1!AB21),"",DPWW1!AB21)</f>
        <v/>
      </c>
      <c r="M111" s="176" t="str">
        <f>IF(ISBLANK(DPWW1!AC21),"",DPWW1!AC21)</f>
        <v/>
      </c>
      <c r="N111" s="176" t="str">
        <f>IF(ISBLANK(DPWW1!AD21),"",DPWW1!AD21)</f>
        <v/>
      </c>
      <c r="O111" s="176" t="str">
        <f>IF(ISBLANK(DPWW1!AE21),"",DPWW1!AE21)</f>
        <v/>
      </c>
      <c r="P111" s="176" t="str">
        <f>IF(ISBLANK(DPWW1!AF21),"",DPWW1!AF21)</f>
        <v/>
      </c>
      <c r="Q111" s="176" t="str">
        <f>IF(ISBLANK(DPWW1!AG21),"",DPWW1!AG21)</f>
        <v/>
      </c>
      <c r="R111" s="176" t="str">
        <f>IF(ISBLANK(DPWW1!AH21),"",DPWW1!AH21)</f>
        <v/>
      </c>
    </row>
    <row r="112" spans="1:18" x14ac:dyDescent="0.25">
      <c r="A112" s="176" t="str">
        <f t="shared" si="1"/>
        <v>YKY</v>
      </c>
      <c r="B112" s="176" t="str">
        <f>IF(ISBLANK(DPWW1!BS21),"",DPWW1!BS21)</f>
        <v>PCD_DPWW1_TNR1_OT</v>
      </c>
      <c r="C112" s="176" t="str">
        <f>DPWW1!F21 &amp; "," &amp; DPWW1!G21 &amp; "," &amp; DPWW1!BS5</f>
        <v>Treatment for total nitrogen removal (WINEP/NEP) ,Total number of schemes delivered to meet compliance,PCD output by 2029-30 (Outturn &amp; Forecast)</v>
      </c>
      <c r="D112" s="176" t="str">
        <f>IF(ISBLANK(DPWW1!H21),"",DPWW1!H21)</f>
        <v>Nr</v>
      </c>
      <c r="E112" s="176" t="s">
        <v>7266</v>
      </c>
      <c r="M112" s="176">
        <f>IF(ISBLANK(DPWW1!AI21),"",DPWW1!AI21)</f>
        <v>0</v>
      </c>
      <c r="R112" s="176">
        <f>IF(ISBLANK(DPWW1!AJ21),"",DPWW1!AJ21)</f>
        <v>0</v>
      </c>
    </row>
    <row r="113" spans="1:18" x14ac:dyDescent="0.25">
      <c r="A113" s="176" t="str">
        <f t="shared" si="1"/>
        <v>YKY</v>
      </c>
      <c r="B113" s="176" t="str">
        <f>IF(ISBLANK(DPWW1!BV21),"",DPWW1!BV21)</f>
        <v>PCD_DPWW1_TNR1_P</v>
      </c>
      <c r="C113" s="176" t="str">
        <f>DPWW1!F21 &amp; "," &amp; DPWW1!G21 &amp; "," &amp; DPWW1!BV5</f>
        <v xml:space="preserve">Treatment for total nitrogen removal (WINEP/NEP) ,Total number of schemes delivered to meet compliance,Performance
</v>
      </c>
      <c r="D113" s="176" t="str">
        <f>IF(ISBLANK(DPWW1!H21),"",DPWW1!H21)</f>
        <v>Nr</v>
      </c>
      <c r="E113" s="176" t="s">
        <v>7266</v>
      </c>
      <c r="M113" s="176" t="str">
        <f>IF(ISBLANK(DPWW1!AL21),"",DPWW1!AL21)</f>
        <v/>
      </c>
      <c r="R113" s="176" t="str">
        <f>IF(ISBLANK(DPWW1!AM21),"",DPWW1!AM21)</f>
        <v/>
      </c>
    </row>
    <row r="114" spans="1:18" x14ac:dyDescent="0.25">
      <c r="A114" s="176" t="str">
        <f t="shared" si="1"/>
        <v>YKY</v>
      </c>
      <c r="B114" s="176" t="str">
        <f>IF(ISBLANK(DPWW1!AT22),"",DPWW1!AT22)</f>
        <v>PCD_DPWW1_TNR2</v>
      </c>
      <c r="C114" s="176" t="str">
        <f>DPWW1!F22 &amp; "," &amp; DPWW1!G22 &amp; "," &amp; DPWW1!AT5</f>
        <v>Treatment for total nitrogen removal (WINEP/NEP) ,Population equivalent served by schemes delivered to meet compliance,PCD output (cumulative) - Target`</v>
      </c>
      <c r="D114" s="176" t="str">
        <f>IF(ISBLANK(DPWW1!H22),"",DPWW1!H22)</f>
        <v>Nr</v>
      </c>
      <c r="E114" s="176" t="s">
        <v>7266</v>
      </c>
      <c r="H114" s="176" t="str">
        <f>IF(ISBLANK(DPWW1!J22),"",DPWW1!J22)</f>
        <v/>
      </c>
      <c r="I114" s="176" t="str">
        <f>IF(ISBLANK(DPWW1!K22),"",DPWW1!K22)</f>
        <v/>
      </c>
      <c r="J114" s="176" t="str">
        <f>IF(ISBLANK(DPWW1!L22),"",DPWW1!L22)</f>
        <v/>
      </c>
      <c r="K114" s="176" t="str">
        <f>IF(ISBLANK(DPWW1!M22),"",DPWW1!M22)</f>
        <v/>
      </c>
      <c r="L114" s="176" t="str">
        <f>IF(ISBLANK(DPWW1!N22),"",DPWW1!N22)</f>
        <v/>
      </c>
      <c r="M114" s="176" t="str">
        <f>IF(ISBLANK(DPWW1!O22),"",DPWW1!O22)</f>
        <v/>
      </c>
      <c r="N114" s="176" t="str">
        <f>IF(ISBLANK(DPWW1!P22),"",DPWW1!P22)</f>
        <v/>
      </c>
      <c r="O114" s="176" t="str">
        <f>IF(ISBLANK(DPWW1!Q22),"",DPWW1!Q22)</f>
        <v/>
      </c>
      <c r="P114" s="176" t="str">
        <f>IF(ISBLANK(DPWW1!R22),"",DPWW1!R22)</f>
        <v/>
      </c>
      <c r="Q114" s="176" t="str">
        <f>IF(ISBLANK(DPWW1!S22),"",DPWW1!S22)</f>
        <v/>
      </c>
      <c r="R114" s="176" t="str">
        <f>IF(ISBLANK(DPWW1!T22),"",DPWW1!T22)</f>
        <v/>
      </c>
    </row>
    <row r="115" spans="1:18" x14ac:dyDescent="0.25">
      <c r="A115" s="176" t="str">
        <f t="shared" si="1"/>
        <v>YKY</v>
      </c>
      <c r="B115" s="176" t="str">
        <f>IF(ISBLANK(DPWW1!BE22),"",DPWW1!BE22)</f>
        <v>PCD_DPWW1_TNR2_T</v>
      </c>
      <c r="C115" s="176" t="str">
        <f>DPWW1!F22 &amp; "," &amp; DPWW1!G22 &amp; "," &amp; DPWW1!BE5</f>
        <v>Treatment for total nitrogen removal (WINEP/NEP) ,Population equivalent served by schemes delivered to meet compliance,PCD output by 2029-30 (Target)</v>
      </c>
      <c r="D115" s="176" t="str">
        <f>IF(ISBLANK(DPWW1!H22),"",DPWW1!H22)</f>
        <v>Nr</v>
      </c>
      <c r="E115" s="176" t="s">
        <v>7266</v>
      </c>
      <c r="M115" s="176">
        <f>IF(ISBLANK(DPWW1!U22),"",DPWW1!U22)</f>
        <v>0</v>
      </c>
      <c r="R115" s="176">
        <f>IF(ISBLANK(DPWW1!V22),"",DPWW1!V22)</f>
        <v>0</v>
      </c>
    </row>
    <row r="116" spans="1:18" x14ac:dyDescent="0.25">
      <c r="A116" s="176" t="str">
        <f t="shared" si="1"/>
        <v>YKY</v>
      </c>
      <c r="B116" s="176" t="str">
        <f>IF(ISBLANK(DPWW1!BH22),"",DPWW1!BH22)</f>
        <v>PCD_DPWW1_TNR2_O</v>
      </c>
      <c r="C116" s="176" t="str">
        <f>DPWW1!F22 &amp; "," &amp; DPWW1!G22 &amp; "," &amp; DPWW1!BH5</f>
        <v>Treatment for total nitrogen removal (WINEP/NEP) ,Population equivalent served by schemes delivered to meet compliance,PCD output (cumulative) - Outturn &amp; Forecast</v>
      </c>
      <c r="D116" s="176" t="str">
        <f>IF(ISBLANK(DPWW1!H22),"",DPWW1!H22)</f>
        <v>Nr</v>
      </c>
      <c r="E116" s="176" t="s">
        <v>7266</v>
      </c>
      <c r="H116" s="176" t="str">
        <f>IF(ISBLANK(DPWW1!X22),"",DPWW1!X22)</f>
        <v/>
      </c>
      <c r="I116" s="176" t="str">
        <f>IF(ISBLANK(DPWW1!Y22),"",DPWW1!Y22)</f>
        <v/>
      </c>
      <c r="J116" s="176" t="str">
        <f>IF(ISBLANK(DPWW1!Z22),"",DPWW1!Z22)</f>
        <v/>
      </c>
      <c r="K116" s="176" t="str">
        <f>IF(ISBLANK(DPWW1!AA22),"",DPWW1!AA22)</f>
        <v/>
      </c>
      <c r="L116" s="176" t="str">
        <f>IF(ISBLANK(DPWW1!AB22),"",DPWW1!AB22)</f>
        <v/>
      </c>
      <c r="M116" s="176" t="str">
        <f>IF(ISBLANK(DPWW1!AC22),"",DPWW1!AC22)</f>
        <v/>
      </c>
      <c r="N116" s="176" t="str">
        <f>IF(ISBLANK(DPWW1!AD22),"",DPWW1!AD22)</f>
        <v/>
      </c>
      <c r="O116" s="176" t="str">
        <f>IF(ISBLANK(DPWW1!AE22),"",DPWW1!AE22)</f>
        <v/>
      </c>
      <c r="P116" s="176" t="str">
        <f>IF(ISBLANK(DPWW1!AF22),"",DPWW1!AF22)</f>
        <v/>
      </c>
      <c r="Q116" s="176" t="str">
        <f>IF(ISBLANK(DPWW1!AG22),"",DPWW1!AG22)</f>
        <v/>
      </c>
      <c r="R116" s="176" t="str">
        <f>IF(ISBLANK(DPWW1!AH22),"",DPWW1!AH22)</f>
        <v/>
      </c>
    </row>
    <row r="117" spans="1:18" x14ac:dyDescent="0.25">
      <c r="A117" s="176" t="str">
        <f t="shared" si="1"/>
        <v>YKY</v>
      </c>
      <c r="B117" s="176" t="str">
        <f>IF(ISBLANK(DPWW1!BS22),"",DPWW1!BS22)</f>
        <v>PCD_DPWW1_TNR2_OT</v>
      </c>
      <c r="C117" s="176" t="str">
        <f>DPWW1!F22 &amp; "," &amp; DPWW1!G22 &amp; "," &amp; DPWW1!BS5</f>
        <v>Treatment for total nitrogen removal (WINEP/NEP) ,Population equivalent served by schemes delivered to meet compliance,PCD output by 2029-30 (Outturn &amp; Forecast)</v>
      </c>
      <c r="D117" s="176" t="str">
        <f>IF(ISBLANK(DPWW1!H22),"",DPWW1!H22)</f>
        <v>Nr</v>
      </c>
      <c r="E117" s="176" t="s">
        <v>7266</v>
      </c>
      <c r="M117" s="176">
        <f>IF(ISBLANK(DPWW1!AI22),"",DPWW1!AI22)</f>
        <v>0</v>
      </c>
      <c r="R117" s="176">
        <f>IF(ISBLANK(DPWW1!AJ22),"",DPWW1!AJ22)</f>
        <v>0</v>
      </c>
    </row>
    <row r="118" spans="1:18" x14ac:dyDescent="0.25">
      <c r="A118" s="176" t="str">
        <f t="shared" si="1"/>
        <v>YKY</v>
      </c>
      <c r="B118" s="176" t="str">
        <f>IF(ISBLANK(DPWW1!BV22),"",DPWW1!BV22)</f>
        <v>PCD_DPWW1_TNR2_P</v>
      </c>
      <c r="C118" s="176" t="str">
        <f>DPWW1!F22 &amp; "," &amp; DPWW1!G22 &amp; "," &amp; DPWW1!BV5</f>
        <v xml:space="preserve">Treatment for total nitrogen removal (WINEP/NEP) ,Population equivalent served by schemes delivered to meet compliance,Performance
</v>
      </c>
      <c r="D118" s="176" t="str">
        <f>IF(ISBLANK(DPWW1!H22),"",DPWW1!H22)</f>
        <v>Nr</v>
      </c>
      <c r="E118" s="176" t="s">
        <v>7266</v>
      </c>
      <c r="M118" s="176" t="str">
        <f>IF(ISBLANK(DPWW1!AL22),"",DPWW1!AL22)</f>
        <v/>
      </c>
      <c r="R118" s="176" t="str">
        <f>IF(ISBLANK(DPWW1!AM22),"",DPWW1!AM22)</f>
        <v/>
      </c>
    </row>
    <row r="119" spans="1:18" x14ac:dyDescent="0.25">
      <c r="A119" s="176" t="str">
        <f t="shared" si="1"/>
        <v>YKY</v>
      </c>
      <c r="B119" s="176" t="str">
        <f>IF(ISBLANK(DPWW1!AT23),"",DPWW1!AT23)</f>
        <v>PCD_DPWW1_NBS_SOL</v>
      </c>
      <c r="C119" s="176" t="str">
        <f>DPWW1!F23 &amp; "," &amp; DPWW1!G23 &amp; "," &amp; DPWW1!AT5</f>
        <v>Nature based solutions for treatment for nutrients and/or sanitary determinands (WINEP/NEP),Total number of site treatment solutions delivered to meet compliance,PCD output (cumulative) - Target`</v>
      </c>
      <c r="D119" s="176" t="str">
        <f>IF(ISBLANK(DPWW1!H23),"",DPWW1!H23)</f>
        <v>Nr</v>
      </c>
      <c r="E119" s="176" t="s">
        <v>7266</v>
      </c>
      <c r="H119" s="176" t="str">
        <f>IF(ISBLANK(DPWW1!J23),"",DPWW1!J23)</f>
        <v/>
      </c>
      <c r="I119" s="176" t="str">
        <f>IF(ISBLANK(DPWW1!K23),"",DPWW1!K23)</f>
        <v/>
      </c>
      <c r="J119" s="176" t="str">
        <f>IF(ISBLANK(DPWW1!L23),"",DPWW1!L23)</f>
        <v/>
      </c>
      <c r="K119" s="176" t="str">
        <f>IF(ISBLANK(DPWW1!M23),"",DPWW1!M23)</f>
        <v/>
      </c>
      <c r="L119" s="176" t="str">
        <f>IF(ISBLANK(DPWW1!N23),"",DPWW1!N23)</f>
        <v/>
      </c>
      <c r="M119" s="176" t="str">
        <f>IF(ISBLANK(DPWW1!O23),"",DPWW1!O23)</f>
        <v/>
      </c>
      <c r="N119" s="176" t="str">
        <f>IF(ISBLANK(DPWW1!P23),"",DPWW1!P23)</f>
        <v/>
      </c>
      <c r="O119" s="176" t="str">
        <f>IF(ISBLANK(DPWW1!Q23),"",DPWW1!Q23)</f>
        <v/>
      </c>
      <c r="P119" s="176" t="str">
        <f>IF(ISBLANK(DPWW1!R23),"",DPWW1!R23)</f>
        <v/>
      </c>
      <c r="Q119" s="176" t="str">
        <f>IF(ISBLANK(DPWW1!S23),"",DPWW1!S23)</f>
        <v/>
      </c>
      <c r="R119" s="176" t="str">
        <f>IF(ISBLANK(DPWW1!T23),"",DPWW1!T23)</f>
        <v/>
      </c>
    </row>
    <row r="120" spans="1:18" x14ac:dyDescent="0.25">
      <c r="A120" s="176" t="str">
        <f t="shared" si="1"/>
        <v>YKY</v>
      </c>
      <c r="B120" s="176" t="str">
        <f>IF(ISBLANK(DPWW1!BE23),"",DPWW1!BE23)</f>
        <v>PCD_DPWW1_NBS_SOL_T</v>
      </c>
      <c r="C120" s="176" t="str">
        <f>DPWW1!F23 &amp; "," &amp; DPWW1!G23 &amp; "," &amp; DPWW1!BE5</f>
        <v>Nature based solutions for treatment for nutrients and/or sanitary determinands (WINEP/NEP),Total number of site treatment solutions delivered to meet compliance,PCD output by 2029-30 (Target)</v>
      </c>
      <c r="D120" s="176" t="str">
        <f>IF(ISBLANK(DPWW1!H23),"",DPWW1!H23)</f>
        <v>Nr</v>
      </c>
      <c r="E120" s="176" t="s">
        <v>7266</v>
      </c>
      <c r="M120" s="176">
        <f>IF(ISBLANK(DPWW1!U23),"",DPWW1!U23)</f>
        <v>0</v>
      </c>
      <c r="R120" s="176">
        <f>IF(ISBLANK(DPWW1!V23),"",DPWW1!V23)</f>
        <v>0</v>
      </c>
    </row>
    <row r="121" spans="1:18" x14ac:dyDescent="0.25">
      <c r="A121" s="176" t="str">
        <f t="shared" si="1"/>
        <v>YKY</v>
      </c>
      <c r="B121" s="176" t="str">
        <f>IF(ISBLANK(DPWW1!BH23),"",DPWW1!BH23)</f>
        <v>PCD_DPWW1_NBS_SOL_O</v>
      </c>
      <c r="C121" s="176" t="str">
        <f>DPWW1!F23 &amp; "," &amp; DPWW1!G23 &amp; "," &amp; DPWW1!BH5</f>
        <v>Nature based solutions for treatment for nutrients and/or sanitary determinands (WINEP/NEP),Total number of site treatment solutions delivered to meet compliance,PCD output (cumulative) - Outturn &amp; Forecast</v>
      </c>
      <c r="D121" s="176" t="str">
        <f>IF(ISBLANK(DPWW1!H23),"",DPWW1!H23)</f>
        <v>Nr</v>
      </c>
      <c r="E121" s="176" t="s">
        <v>7266</v>
      </c>
      <c r="H121" s="176" t="str">
        <f>IF(ISBLANK(DPWW1!X23),"",DPWW1!X23)</f>
        <v/>
      </c>
      <c r="I121" s="176" t="str">
        <f>IF(ISBLANK(DPWW1!Y23),"",DPWW1!Y23)</f>
        <v/>
      </c>
      <c r="J121" s="176" t="str">
        <f>IF(ISBLANK(DPWW1!Z23),"",DPWW1!Z23)</f>
        <v/>
      </c>
      <c r="K121" s="176" t="str">
        <f>IF(ISBLANK(DPWW1!AA23),"",DPWW1!AA23)</f>
        <v/>
      </c>
      <c r="L121" s="176" t="str">
        <f>IF(ISBLANK(DPWW1!AB23),"",DPWW1!AB23)</f>
        <v/>
      </c>
      <c r="M121" s="176" t="str">
        <f>IF(ISBLANK(DPWW1!AC23),"",DPWW1!AC23)</f>
        <v/>
      </c>
      <c r="N121" s="176" t="str">
        <f>IF(ISBLANK(DPWW1!AD23),"",DPWW1!AD23)</f>
        <v/>
      </c>
      <c r="O121" s="176" t="str">
        <f>IF(ISBLANK(DPWW1!AE23),"",DPWW1!AE23)</f>
        <v/>
      </c>
      <c r="P121" s="176" t="str">
        <f>IF(ISBLANK(DPWW1!AF23),"",DPWW1!AF23)</f>
        <v/>
      </c>
      <c r="Q121" s="176" t="str">
        <f>IF(ISBLANK(DPWW1!AG23),"",DPWW1!AG23)</f>
        <v/>
      </c>
      <c r="R121" s="176" t="str">
        <f>IF(ISBLANK(DPWW1!AH23),"",DPWW1!AH23)</f>
        <v/>
      </c>
    </row>
    <row r="122" spans="1:18" x14ac:dyDescent="0.25">
      <c r="A122" s="176" t="str">
        <f t="shared" si="1"/>
        <v>YKY</v>
      </c>
      <c r="B122" s="176" t="str">
        <f>IF(ISBLANK(DPWW1!BS23),"",DPWW1!BS23)</f>
        <v>PCD_DPWW1_NBS_SOL_OT</v>
      </c>
      <c r="C122" s="176" t="str">
        <f>DPWW1!F23 &amp; "," &amp; DPWW1!G23 &amp; "," &amp; DPWW1!BS5</f>
        <v>Nature based solutions for treatment for nutrients and/or sanitary determinands (WINEP/NEP),Total number of site treatment solutions delivered to meet compliance,PCD output by 2029-30 (Outturn &amp; Forecast)</v>
      </c>
      <c r="D122" s="176" t="str">
        <f>IF(ISBLANK(DPWW1!H23),"",DPWW1!H23)</f>
        <v>Nr</v>
      </c>
      <c r="E122" s="176" t="s">
        <v>7266</v>
      </c>
      <c r="M122" s="176">
        <f>IF(ISBLANK(DPWW1!AI23),"",DPWW1!AI23)</f>
        <v>0</v>
      </c>
      <c r="R122" s="176">
        <f>IF(ISBLANK(DPWW1!AJ23),"",DPWW1!AJ23)</f>
        <v>0</v>
      </c>
    </row>
    <row r="123" spans="1:18" x14ac:dyDescent="0.25">
      <c r="A123" s="176" t="str">
        <f t="shared" si="1"/>
        <v>YKY</v>
      </c>
      <c r="B123" s="176" t="str">
        <f>IF(ISBLANK(DPWW1!BV23),"",DPWW1!BV23)</f>
        <v>PCD_DPWW1_NBS_SOL_P</v>
      </c>
      <c r="C123" s="176" t="str">
        <f>DPWW1!F23 &amp; "," &amp; DPWW1!G23 &amp; "," &amp; DPWW1!BV5</f>
        <v xml:space="preserve">Nature based solutions for treatment for nutrients and/or sanitary determinands (WINEP/NEP),Total number of site treatment solutions delivered to meet compliance,Performance
</v>
      </c>
      <c r="D123" s="176" t="str">
        <f>IF(ISBLANK(DPWW1!H23),"",DPWW1!H23)</f>
        <v>Nr</v>
      </c>
      <c r="E123" s="176" t="s">
        <v>7266</v>
      </c>
      <c r="M123" s="176" t="str">
        <f>IF(ISBLANK(DPWW1!AL23),"",DPWW1!AL23)</f>
        <v/>
      </c>
      <c r="R123" s="176" t="str">
        <f>IF(ISBLANK(DPWW1!AM23),"",DPWW1!AM23)</f>
        <v/>
      </c>
    </row>
    <row r="124" spans="1:18" x14ac:dyDescent="0.25">
      <c r="A124" s="176" t="str">
        <f t="shared" si="1"/>
        <v>YKY</v>
      </c>
      <c r="B124" s="176" t="str">
        <f>IF(ISBLANK(DPWW1!AT24),"",DPWW1!AT24)</f>
        <v>PCD_DPWW1_CS1</v>
      </c>
      <c r="C124" s="176" t="str">
        <f>DPWW1!F24 &amp; "," &amp; DPWW1!G24 &amp; "," &amp; DPWW1!AT5</f>
        <v>Catchment solutions (WINEP/NEP),Total number of CNB solutions delivered to meet compliance (allowance/7),PCD output (cumulative) - Target`</v>
      </c>
      <c r="D124" s="176" t="str">
        <f>IF(ISBLANK(DPWW1!H24),"",DPWW1!H24)</f>
        <v>Nr</v>
      </c>
      <c r="E124" s="176" t="s">
        <v>7266</v>
      </c>
      <c r="H124" s="176" t="str">
        <f>IF(ISBLANK(DPWW1!J24),"",DPWW1!J24)</f>
        <v/>
      </c>
      <c r="I124" s="176" t="str">
        <f>IF(ISBLANK(DPWW1!K24),"",DPWW1!K24)</f>
        <v/>
      </c>
      <c r="J124" s="176" t="str">
        <f>IF(ISBLANK(DPWW1!L24),"",DPWW1!L24)</f>
        <v/>
      </c>
      <c r="K124" s="176" t="str">
        <f>IF(ISBLANK(DPWW1!M24),"",DPWW1!M24)</f>
        <v/>
      </c>
      <c r="L124" s="176" t="str">
        <f>IF(ISBLANK(DPWW1!N24),"",DPWW1!N24)</f>
        <v/>
      </c>
      <c r="M124" s="176" t="str">
        <f>IF(ISBLANK(DPWW1!O24),"",DPWW1!O24)</f>
        <v/>
      </c>
      <c r="N124" s="176" t="str">
        <f>IF(ISBLANK(DPWW1!P24),"",DPWW1!P24)</f>
        <v/>
      </c>
      <c r="O124" s="176" t="str">
        <f>IF(ISBLANK(DPWW1!Q24),"",DPWW1!Q24)</f>
        <v/>
      </c>
      <c r="P124" s="176" t="str">
        <f>IF(ISBLANK(DPWW1!R24),"",DPWW1!R24)</f>
        <v/>
      </c>
      <c r="Q124" s="176" t="str">
        <f>IF(ISBLANK(DPWW1!S24),"",DPWW1!S24)</f>
        <v/>
      </c>
      <c r="R124" s="176" t="str">
        <f>IF(ISBLANK(DPWW1!T24),"",DPWW1!T24)</f>
        <v/>
      </c>
    </row>
    <row r="125" spans="1:18" x14ac:dyDescent="0.25">
      <c r="A125" s="176" t="str">
        <f t="shared" si="1"/>
        <v>YKY</v>
      </c>
      <c r="B125" s="176" t="str">
        <f>IF(ISBLANK(DPWW1!BE24),"",DPWW1!BE24)</f>
        <v>PCD_DPWW1_CS1_T</v>
      </c>
      <c r="C125" s="176" t="str">
        <f>DPWW1!F24 &amp; "," &amp; DPWW1!G24 &amp; "," &amp; DPWW1!BE5</f>
        <v>Catchment solutions (WINEP/NEP),Total number of CNB solutions delivered to meet compliance (allowance/7),PCD output by 2029-30 (Target)</v>
      </c>
      <c r="D125" s="176" t="str">
        <f>IF(ISBLANK(DPWW1!H24),"",DPWW1!H24)</f>
        <v>Nr</v>
      </c>
      <c r="E125" s="176" t="s">
        <v>7266</v>
      </c>
      <c r="M125" s="176">
        <f>IF(ISBLANK(DPWW1!U24),"",DPWW1!U24)</f>
        <v>0</v>
      </c>
      <c r="R125" s="176">
        <f>IF(ISBLANK(DPWW1!V24),"",DPWW1!V24)</f>
        <v>0</v>
      </c>
    </row>
    <row r="126" spans="1:18" x14ac:dyDescent="0.25">
      <c r="A126" s="176" t="str">
        <f t="shared" si="1"/>
        <v>YKY</v>
      </c>
      <c r="B126" s="176" t="str">
        <f>IF(ISBLANK(DPWW1!BH24),"",DPWW1!BH24)</f>
        <v>PCD_DPWW1_CS1_O</v>
      </c>
      <c r="C126" s="176" t="str">
        <f>DPWW1!F24 &amp; "," &amp; DPWW1!G24 &amp; "," &amp; DPWW1!BH5</f>
        <v>Catchment solutions (WINEP/NEP),Total number of CNB solutions delivered to meet compliance (allowance/7),PCD output (cumulative) - Outturn &amp; Forecast</v>
      </c>
      <c r="D126" s="176" t="str">
        <f>IF(ISBLANK(DPWW1!H24),"",DPWW1!H24)</f>
        <v>Nr</v>
      </c>
      <c r="E126" s="176" t="s">
        <v>7266</v>
      </c>
      <c r="H126" s="176" t="str">
        <f>IF(ISBLANK(DPWW1!X24),"",DPWW1!X24)</f>
        <v/>
      </c>
      <c r="I126" s="176" t="str">
        <f>IF(ISBLANK(DPWW1!Y24),"",DPWW1!Y24)</f>
        <v/>
      </c>
      <c r="J126" s="176" t="str">
        <f>IF(ISBLANK(DPWW1!Z24),"",DPWW1!Z24)</f>
        <v/>
      </c>
      <c r="K126" s="176" t="str">
        <f>IF(ISBLANK(DPWW1!AA24),"",DPWW1!AA24)</f>
        <v/>
      </c>
      <c r="L126" s="176" t="str">
        <f>IF(ISBLANK(DPWW1!AB24),"",DPWW1!AB24)</f>
        <v/>
      </c>
      <c r="M126" s="176" t="str">
        <f>IF(ISBLANK(DPWW1!AC24),"",DPWW1!AC24)</f>
        <v/>
      </c>
      <c r="N126" s="176" t="str">
        <f>IF(ISBLANK(DPWW1!AD24),"",DPWW1!AD24)</f>
        <v/>
      </c>
      <c r="O126" s="176" t="str">
        <f>IF(ISBLANK(DPWW1!AE24),"",DPWW1!AE24)</f>
        <v/>
      </c>
      <c r="P126" s="176" t="str">
        <f>IF(ISBLANK(DPWW1!AF24),"",DPWW1!AF24)</f>
        <v/>
      </c>
      <c r="Q126" s="176" t="str">
        <f>IF(ISBLANK(DPWW1!AG24),"",DPWW1!AG24)</f>
        <v/>
      </c>
      <c r="R126" s="176" t="str">
        <f>IF(ISBLANK(DPWW1!AH24),"",DPWW1!AH24)</f>
        <v/>
      </c>
    </row>
    <row r="127" spans="1:18" x14ac:dyDescent="0.25">
      <c r="A127" s="176" t="str">
        <f t="shared" si="1"/>
        <v>YKY</v>
      </c>
      <c r="B127" s="176" t="str">
        <f>IF(ISBLANK(DPWW1!BS24),"",DPWW1!BS24)</f>
        <v>PCD_DPWW1_CS1_OT</v>
      </c>
      <c r="C127" s="176" t="str">
        <f>DPWW1!F24 &amp; "," &amp; DPWW1!G24 &amp; "," &amp; DPWW1!BS5</f>
        <v>Catchment solutions (WINEP/NEP),Total number of CNB solutions delivered to meet compliance (allowance/7),PCD output by 2029-30 (Outturn &amp; Forecast)</v>
      </c>
      <c r="D127" s="176" t="str">
        <f>IF(ISBLANK(DPWW1!H24),"",DPWW1!H24)</f>
        <v>Nr</v>
      </c>
      <c r="E127" s="176" t="s">
        <v>7266</v>
      </c>
      <c r="M127" s="176">
        <f>IF(ISBLANK(DPWW1!AI24),"",DPWW1!AI24)</f>
        <v>0</v>
      </c>
      <c r="R127" s="176">
        <f>IF(ISBLANK(DPWW1!AJ24),"",DPWW1!AJ24)</f>
        <v>0</v>
      </c>
    </row>
    <row r="128" spans="1:18" x14ac:dyDescent="0.25">
      <c r="A128" s="176" t="str">
        <f t="shared" si="1"/>
        <v>YKY</v>
      </c>
      <c r="B128" s="176" t="str">
        <f>IF(ISBLANK(DPWW1!BV24),"",DPWW1!BV24)</f>
        <v>PCD_DPWW1_CS1_P</v>
      </c>
      <c r="C128" s="176" t="str">
        <f>DPWW1!F24 &amp; "," &amp; DPWW1!G24 &amp; "," &amp; DPWW1!BV5</f>
        <v xml:space="preserve">Catchment solutions (WINEP/NEP),Total number of CNB solutions delivered to meet compliance (allowance/7),Performance
</v>
      </c>
      <c r="D128" s="176" t="str">
        <f>IF(ISBLANK(DPWW1!H24),"",DPWW1!H24)</f>
        <v>Nr</v>
      </c>
      <c r="E128" s="176" t="s">
        <v>7266</v>
      </c>
      <c r="M128" s="176" t="str">
        <f>IF(ISBLANK(DPWW1!AL24),"",DPWW1!AL24)</f>
        <v/>
      </c>
      <c r="R128" s="176" t="str">
        <f>IF(ISBLANK(DPWW1!AM24),"",DPWW1!AM24)</f>
        <v/>
      </c>
    </row>
    <row r="129" spans="1:18" x14ac:dyDescent="0.25">
      <c r="A129" s="176" t="str">
        <f t="shared" si="1"/>
        <v>YKY</v>
      </c>
      <c r="B129" s="176" t="str">
        <f>IF(ISBLANK(DPWW1!AT25),"",DPWW1!AT25)</f>
        <v>PCD_DPWW1_CS2</v>
      </c>
      <c r="C129" s="176" t="str">
        <f>DPWW1!F25 &amp; "," &amp; DPWW1!G25 &amp; "," &amp; DPWW1!AT5</f>
        <v>Catchment solutions (WINEP/NEP),Total number of CP solutions delivered to meet compliance (allowance/6),PCD output (cumulative) - Target`</v>
      </c>
      <c r="D129" s="176" t="str">
        <f>IF(ISBLANK(DPWW1!H25),"",DPWW1!H25)</f>
        <v>Nr</v>
      </c>
      <c r="E129" s="176" t="s">
        <v>7266</v>
      </c>
      <c r="H129" s="176" t="str">
        <f>IF(ISBLANK(DPWW1!J25),"",DPWW1!J25)</f>
        <v/>
      </c>
      <c r="I129" s="176" t="str">
        <f>IF(ISBLANK(DPWW1!K25),"",DPWW1!K25)</f>
        <v/>
      </c>
      <c r="J129" s="176" t="str">
        <f>IF(ISBLANK(DPWW1!L25),"",DPWW1!L25)</f>
        <v/>
      </c>
      <c r="K129" s="176" t="str">
        <f>IF(ISBLANK(DPWW1!M25),"",DPWW1!M25)</f>
        <v/>
      </c>
      <c r="L129" s="176" t="str">
        <f>IF(ISBLANK(DPWW1!N25),"",DPWW1!N25)</f>
        <v/>
      </c>
      <c r="M129" s="176" t="str">
        <f>IF(ISBLANK(DPWW1!O25),"",DPWW1!O25)</f>
        <v/>
      </c>
      <c r="N129" s="176" t="str">
        <f>IF(ISBLANK(DPWW1!P25),"",DPWW1!P25)</f>
        <v/>
      </c>
      <c r="O129" s="176" t="str">
        <f>IF(ISBLANK(DPWW1!Q25),"",DPWW1!Q25)</f>
        <v/>
      </c>
      <c r="P129" s="176" t="str">
        <f>IF(ISBLANK(DPWW1!R25),"",DPWW1!R25)</f>
        <v/>
      </c>
      <c r="Q129" s="176" t="str">
        <f>IF(ISBLANK(DPWW1!S25),"",DPWW1!S25)</f>
        <v/>
      </c>
      <c r="R129" s="176" t="str">
        <f>IF(ISBLANK(DPWW1!T25),"",DPWW1!T25)</f>
        <v/>
      </c>
    </row>
    <row r="130" spans="1:18" x14ac:dyDescent="0.25">
      <c r="A130" s="176" t="str">
        <f t="shared" si="1"/>
        <v>YKY</v>
      </c>
      <c r="B130" s="176" t="str">
        <f>IF(ISBLANK(DPWW1!BE25),"",DPWW1!BE25)</f>
        <v>PCD_DPWW1_CS2_T</v>
      </c>
      <c r="C130" s="176" t="str">
        <f>DPWW1!F25 &amp; "," &amp; DPWW1!G25 &amp; "," &amp; DPWW1!BE5</f>
        <v>Catchment solutions (WINEP/NEP),Total number of CP solutions delivered to meet compliance (allowance/6),PCD output by 2029-30 (Target)</v>
      </c>
      <c r="D130" s="176" t="str">
        <f>IF(ISBLANK(DPWW1!H25),"",DPWW1!H25)</f>
        <v>Nr</v>
      </c>
      <c r="E130" s="176" t="s">
        <v>7266</v>
      </c>
      <c r="M130" s="176">
        <f>IF(ISBLANK(DPWW1!U25),"",DPWW1!U25)</f>
        <v>0</v>
      </c>
      <c r="R130" s="176">
        <f>IF(ISBLANK(DPWW1!V25),"",DPWW1!V25)</f>
        <v>0</v>
      </c>
    </row>
    <row r="131" spans="1:18" x14ac:dyDescent="0.25">
      <c r="A131" s="176" t="str">
        <f t="shared" si="1"/>
        <v>YKY</v>
      </c>
      <c r="B131" s="176" t="str">
        <f>IF(ISBLANK(DPWW1!BH25),"",DPWW1!BH25)</f>
        <v>PCD_DPWW1_CS2_O</v>
      </c>
      <c r="C131" s="176" t="str">
        <f>DPWW1!F25 &amp; "," &amp; DPWW1!G25 &amp; "," &amp; DPWW1!BH5</f>
        <v>Catchment solutions (WINEP/NEP),Total number of CP solutions delivered to meet compliance (allowance/6),PCD output (cumulative) - Outturn &amp; Forecast</v>
      </c>
      <c r="D131" s="176" t="str">
        <f>IF(ISBLANK(DPWW1!H25),"",DPWW1!H25)</f>
        <v>Nr</v>
      </c>
      <c r="E131" s="176" t="s">
        <v>7266</v>
      </c>
      <c r="H131" s="176" t="str">
        <f>IF(ISBLANK(DPWW1!X25),"",DPWW1!X25)</f>
        <v/>
      </c>
      <c r="I131" s="176" t="str">
        <f>IF(ISBLANK(DPWW1!Y25),"",DPWW1!Y25)</f>
        <v/>
      </c>
      <c r="J131" s="176" t="str">
        <f>IF(ISBLANK(DPWW1!Z25),"",DPWW1!Z25)</f>
        <v/>
      </c>
      <c r="K131" s="176" t="str">
        <f>IF(ISBLANK(DPWW1!AA25),"",DPWW1!AA25)</f>
        <v/>
      </c>
      <c r="L131" s="176" t="str">
        <f>IF(ISBLANK(DPWW1!AB25),"",DPWW1!AB25)</f>
        <v/>
      </c>
      <c r="M131" s="176" t="str">
        <f>IF(ISBLANK(DPWW1!AC25),"",DPWW1!AC25)</f>
        <v/>
      </c>
      <c r="N131" s="176" t="str">
        <f>IF(ISBLANK(DPWW1!AD25),"",DPWW1!AD25)</f>
        <v/>
      </c>
      <c r="O131" s="176" t="str">
        <f>IF(ISBLANK(DPWW1!AE25),"",DPWW1!AE25)</f>
        <v/>
      </c>
      <c r="P131" s="176" t="str">
        <f>IF(ISBLANK(DPWW1!AF25),"",DPWW1!AF25)</f>
        <v/>
      </c>
      <c r="Q131" s="176" t="str">
        <f>IF(ISBLANK(DPWW1!AG25),"",DPWW1!AG25)</f>
        <v/>
      </c>
      <c r="R131" s="176" t="str">
        <f>IF(ISBLANK(DPWW1!AH25),"",DPWW1!AH25)</f>
        <v/>
      </c>
    </row>
    <row r="132" spans="1:18" x14ac:dyDescent="0.25">
      <c r="A132" s="176" t="str">
        <f t="shared" si="1"/>
        <v>YKY</v>
      </c>
      <c r="B132" s="176" t="str">
        <f>IF(ISBLANK(DPWW1!BS25),"",DPWW1!BS25)</f>
        <v>PCD_DPWW1_CS2_OT</v>
      </c>
      <c r="C132" s="176" t="str">
        <f>DPWW1!F25 &amp; "," &amp; DPWW1!G25 &amp; "," &amp; DPWW1!BS5</f>
        <v>Catchment solutions (WINEP/NEP),Total number of CP solutions delivered to meet compliance (allowance/6),PCD output by 2029-30 (Outturn &amp; Forecast)</v>
      </c>
      <c r="D132" s="176" t="str">
        <f>IF(ISBLANK(DPWW1!H25),"",DPWW1!H25)</f>
        <v>Nr</v>
      </c>
      <c r="E132" s="176" t="s">
        <v>7266</v>
      </c>
      <c r="M132" s="176">
        <f>IF(ISBLANK(DPWW1!AI25),"",DPWW1!AI25)</f>
        <v>0</v>
      </c>
      <c r="R132" s="176">
        <f>IF(ISBLANK(DPWW1!AJ25),"",DPWW1!AJ25)</f>
        <v>0</v>
      </c>
    </row>
    <row r="133" spans="1:18" x14ac:dyDescent="0.25">
      <c r="A133" s="176" t="str">
        <f t="shared" ref="A133:A196" si="2">A132</f>
        <v>YKY</v>
      </c>
      <c r="B133" s="176" t="str">
        <f>IF(ISBLANK(DPWW1!BV25),"",DPWW1!BV25)</f>
        <v>PCD_DPWW1_CS2_P</v>
      </c>
      <c r="C133" s="176" t="str">
        <f>DPWW1!F25 &amp; "," &amp; DPWW1!G25 &amp; "," &amp; DPWW1!BV5</f>
        <v xml:space="preserve">Catchment solutions (WINEP/NEP),Total number of CP solutions delivered to meet compliance (allowance/6),Performance
</v>
      </c>
      <c r="D133" s="176" t="str">
        <f>IF(ISBLANK(DPWW1!H25),"",DPWW1!H25)</f>
        <v>Nr</v>
      </c>
      <c r="E133" s="176" t="s">
        <v>7266</v>
      </c>
      <c r="M133" s="176" t="str">
        <f>IF(ISBLANK(DPWW1!AL25),"",DPWW1!AL25)</f>
        <v/>
      </c>
      <c r="R133" s="176" t="str">
        <f>IF(ISBLANK(DPWW1!AM25),"",DPWW1!AM25)</f>
        <v/>
      </c>
    </row>
    <row r="134" spans="1:18" x14ac:dyDescent="0.25">
      <c r="A134" s="176" t="str">
        <f t="shared" si="2"/>
        <v>YKY</v>
      </c>
      <c r="B134" s="176" t="str">
        <f>IF(ISBLANK(DPWW1!AT26),"",DPWW1!AT26)</f>
        <v>PCD_DPWW1_MBT1</v>
      </c>
      <c r="C134" s="176" t="str">
        <f>DPWW1!F26 &amp; "," &amp; DPWW1!G26 &amp; "," &amp; DPWW1!AT5</f>
        <v>Microbiological treatment - bathing waters, coastal and inland (WINEP/NEP),Number of schemes delivered,PCD output (cumulative) - Target`</v>
      </c>
      <c r="D134" s="176" t="str">
        <f>IF(ISBLANK(DPWW1!H26),"",DPWW1!H26)</f>
        <v>Nr</v>
      </c>
      <c r="E134" s="176" t="s">
        <v>7266</v>
      </c>
      <c r="H134" s="176" t="str">
        <f>IF(ISBLANK(DPWW1!J26),"",DPWW1!J26)</f>
        <v/>
      </c>
      <c r="I134" s="176" t="str">
        <f>IF(ISBLANK(DPWW1!K26),"",DPWW1!K26)</f>
        <v/>
      </c>
      <c r="J134" s="176" t="str">
        <f>IF(ISBLANK(DPWW1!L26),"",DPWW1!L26)</f>
        <v/>
      </c>
      <c r="K134" s="176" t="str">
        <f>IF(ISBLANK(DPWW1!M26),"",DPWW1!M26)</f>
        <v/>
      </c>
      <c r="L134" s="176" t="str">
        <f>IF(ISBLANK(DPWW1!N26),"",DPWW1!N26)</f>
        <v/>
      </c>
      <c r="M134" s="176" t="str">
        <f>IF(ISBLANK(DPWW1!O26),"",DPWW1!O26)</f>
        <v/>
      </c>
      <c r="N134" s="176" t="str">
        <f>IF(ISBLANK(DPWW1!P26),"",DPWW1!P26)</f>
        <v/>
      </c>
      <c r="O134" s="176" t="str">
        <f>IF(ISBLANK(DPWW1!Q26),"",DPWW1!Q26)</f>
        <v/>
      </c>
      <c r="P134" s="176" t="str">
        <f>IF(ISBLANK(DPWW1!R26),"",DPWW1!R26)</f>
        <v/>
      </c>
      <c r="Q134" s="176" t="str">
        <f>IF(ISBLANK(DPWW1!S26),"",DPWW1!S26)</f>
        <v/>
      </c>
      <c r="R134" s="176" t="str">
        <f>IF(ISBLANK(DPWW1!T26),"",DPWW1!T26)</f>
        <v/>
      </c>
    </row>
    <row r="135" spans="1:18" x14ac:dyDescent="0.25">
      <c r="A135" s="176" t="str">
        <f t="shared" si="2"/>
        <v>YKY</v>
      </c>
      <c r="B135" s="176" t="str">
        <f>IF(ISBLANK(DPWW1!BE26),"",DPWW1!BE26)</f>
        <v>PCD_DPWW1_MBT1_T</v>
      </c>
      <c r="C135" s="176" t="str">
        <f>DPWW1!F26 &amp; "," &amp; DPWW1!G26 &amp; "," &amp; DPWW1!BE5</f>
        <v>Microbiological treatment - bathing waters, coastal and inland (WINEP/NEP),Number of schemes delivered,PCD output by 2029-30 (Target)</v>
      </c>
      <c r="D135" s="176" t="str">
        <f>IF(ISBLANK(DPWW1!H26),"",DPWW1!H26)</f>
        <v>Nr</v>
      </c>
      <c r="E135" s="176" t="s">
        <v>7266</v>
      </c>
      <c r="M135" s="176">
        <f>IF(ISBLANK(DPWW1!U26),"",DPWW1!U26)</f>
        <v>0</v>
      </c>
      <c r="R135" s="176">
        <f>IF(ISBLANK(DPWW1!V26),"",DPWW1!V26)</f>
        <v>0</v>
      </c>
    </row>
    <row r="136" spans="1:18" x14ac:dyDescent="0.25">
      <c r="A136" s="176" t="str">
        <f t="shared" si="2"/>
        <v>YKY</v>
      </c>
      <c r="B136" s="176" t="str">
        <f>IF(ISBLANK(DPWW1!BH26),"",DPWW1!BH26)</f>
        <v>PCD_DPWW1_MBT1_O</v>
      </c>
      <c r="C136" s="176" t="str">
        <f>DPWW1!F26 &amp; "," &amp; DPWW1!G26 &amp; "," &amp; DPWW1!BH5</f>
        <v>Microbiological treatment - bathing waters, coastal and inland (WINEP/NEP),Number of schemes delivered,PCD output (cumulative) - Outturn &amp; Forecast</v>
      </c>
      <c r="D136" s="176" t="str">
        <f>IF(ISBLANK(DPWW1!H26),"",DPWW1!H26)</f>
        <v>Nr</v>
      </c>
      <c r="E136" s="176" t="s">
        <v>7266</v>
      </c>
      <c r="H136" s="176" t="str">
        <f>IF(ISBLANK(DPWW1!X26),"",DPWW1!X26)</f>
        <v/>
      </c>
      <c r="I136" s="176" t="str">
        <f>IF(ISBLANK(DPWW1!Y26),"",DPWW1!Y26)</f>
        <v/>
      </c>
      <c r="J136" s="176" t="str">
        <f>IF(ISBLANK(DPWW1!Z26),"",DPWW1!Z26)</f>
        <v/>
      </c>
      <c r="K136" s="176" t="str">
        <f>IF(ISBLANK(DPWW1!AA26),"",DPWW1!AA26)</f>
        <v/>
      </c>
      <c r="L136" s="176" t="str">
        <f>IF(ISBLANK(DPWW1!AB26),"",DPWW1!AB26)</f>
        <v/>
      </c>
      <c r="M136" s="176" t="str">
        <f>IF(ISBLANK(DPWW1!AC26),"",DPWW1!AC26)</f>
        <v/>
      </c>
      <c r="N136" s="176" t="str">
        <f>IF(ISBLANK(DPWW1!AD26),"",DPWW1!AD26)</f>
        <v/>
      </c>
      <c r="O136" s="176" t="str">
        <f>IF(ISBLANK(DPWW1!AE26),"",DPWW1!AE26)</f>
        <v/>
      </c>
      <c r="P136" s="176" t="str">
        <f>IF(ISBLANK(DPWW1!AF26),"",DPWW1!AF26)</f>
        <v/>
      </c>
      <c r="Q136" s="176" t="str">
        <f>IF(ISBLANK(DPWW1!AG26),"",DPWW1!AG26)</f>
        <v/>
      </c>
      <c r="R136" s="176" t="str">
        <f>IF(ISBLANK(DPWW1!AH26),"",DPWW1!AH26)</f>
        <v/>
      </c>
    </row>
    <row r="137" spans="1:18" x14ac:dyDescent="0.25">
      <c r="A137" s="176" t="str">
        <f t="shared" si="2"/>
        <v>YKY</v>
      </c>
      <c r="B137" s="176" t="str">
        <f>IF(ISBLANK(DPWW1!BS26),"",DPWW1!BS26)</f>
        <v>PCD_DPWW1_MBT1_OT</v>
      </c>
      <c r="C137" s="176" t="str">
        <f>DPWW1!F26 &amp; "," &amp; DPWW1!G26 &amp; "," &amp; DPWW1!BS5</f>
        <v>Microbiological treatment - bathing waters, coastal and inland (WINEP/NEP),Number of schemes delivered,PCD output by 2029-30 (Outturn &amp; Forecast)</v>
      </c>
      <c r="D137" s="176" t="str">
        <f>IF(ISBLANK(DPWW1!H26),"",DPWW1!H26)</f>
        <v>Nr</v>
      </c>
      <c r="E137" s="176" t="s">
        <v>7266</v>
      </c>
      <c r="M137" s="176">
        <f>IF(ISBLANK(DPWW1!AI26),"",DPWW1!AI26)</f>
        <v>0</v>
      </c>
      <c r="R137" s="176">
        <f>IF(ISBLANK(DPWW1!AJ26),"",DPWW1!AJ26)</f>
        <v>0</v>
      </c>
    </row>
    <row r="138" spans="1:18" x14ac:dyDescent="0.25">
      <c r="A138" s="176" t="str">
        <f t="shared" si="2"/>
        <v>YKY</v>
      </c>
      <c r="B138" s="176" t="str">
        <f>IF(ISBLANK(DPWW1!BV26),"",DPWW1!BV26)</f>
        <v>PCD_DPWW1_MBT1_P</v>
      </c>
      <c r="C138" s="176" t="str">
        <f>DPWW1!F26 &amp; "," &amp; DPWW1!G26 &amp; "," &amp; DPWW1!BV5</f>
        <v xml:space="preserve">Microbiological treatment - bathing waters, coastal and inland (WINEP/NEP),Number of schemes delivered,Performance
</v>
      </c>
      <c r="D138" s="176" t="str">
        <f>IF(ISBLANK(DPWW1!H26),"",DPWW1!H26)</f>
        <v>Nr</v>
      </c>
      <c r="E138" s="176" t="s">
        <v>7266</v>
      </c>
      <c r="M138" s="176" t="str">
        <f>IF(ISBLANK(DPWW1!AL26),"",DPWW1!AL26)</f>
        <v/>
      </c>
      <c r="R138" s="176" t="str">
        <f>IF(ISBLANK(DPWW1!AM26),"",DPWW1!AM26)</f>
        <v/>
      </c>
    </row>
    <row r="139" spans="1:18" x14ac:dyDescent="0.25">
      <c r="A139" s="176" t="str">
        <f t="shared" si="2"/>
        <v>YKY</v>
      </c>
      <c r="B139" s="176" t="str">
        <f>IF(ISBLANK(DPWW1!AT27),"",DPWW1!AT27)</f>
        <v>PCD_DPWW1_MBT2</v>
      </c>
      <c r="C139" s="176" t="str">
        <f>DPWW1!F27 &amp; "," &amp; DPWW1!G27 &amp; "," &amp; DPWW1!AT5</f>
        <v>Microbiological treatment - bathing waters, coastal and inland (WINEP/NEP),Current population equivalent served by STWs with tightened/new microbiological standards,PCD output (cumulative) - Target`</v>
      </c>
      <c r="D139" s="176" t="str">
        <f>IF(ISBLANK(DPWW1!H27),"",DPWW1!H27)</f>
        <v>Nr</v>
      </c>
      <c r="E139" s="176" t="s">
        <v>7266</v>
      </c>
      <c r="H139" s="176" t="str">
        <f>IF(ISBLANK(DPWW1!J27),"",DPWW1!J27)</f>
        <v/>
      </c>
      <c r="I139" s="176" t="str">
        <f>IF(ISBLANK(DPWW1!K27),"",DPWW1!K27)</f>
        <v/>
      </c>
      <c r="J139" s="176" t="str">
        <f>IF(ISBLANK(DPWW1!L27),"",DPWW1!L27)</f>
        <v/>
      </c>
      <c r="K139" s="176" t="str">
        <f>IF(ISBLANK(DPWW1!M27),"",DPWW1!M27)</f>
        <v/>
      </c>
      <c r="L139" s="176" t="str">
        <f>IF(ISBLANK(DPWW1!N27),"",DPWW1!N27)</f>
        <v/>
      </c>
      <c r="M139" s="176" t="str">
        <f>IF(ISBLANK(DPWW1!O27),"",DPWW1!O27)</f>
        <v/>
      </c>
      <c r="N139" s="176" t="str">
        <f>IF(ISBLANK(DPWW1!P27),"",DPWW1!P27)</f>
        <v/>
      </c>
      <c r="O139" s="176" t="str">
        <f>IF(ISBLANK(DPWW1!Q27),"",DPWW1!Q27)</f>
        <v/>
      </c>
      <c r="P139" s="176" t="str">
        <f>IF(ISBLANK(DPWW1!R27),"",DPWW1!R27)</f>
        <v/>
      </c>
      <c r="Q139" s="176" t="str">
        <f>IF(ISBLANK(DPWW1!S27),"",DPWW1!S27)</f>
        <v/>
      </c>
      <c r="R139" s="176" t="str">
        <f>IF(ISBLANK(DPWW1!T27),"",DPWW1!T27)</f>
        <v/>
      </c>
    </row>
    <row r="140" spans="1:18" x14ac:dyDescent="0.25">
      <c r="A140" s="176" t="str">
        <f t="shared" si="2"/>
        <v>YKY</v>
      </c>
      <c r="B140" s="176" t="str">
        <f>IF(ISBLANK(DPWW1!BE27),"",DPWW1!BE27)</f>
        <v>PCD_DPWW1_MBT2_T</v>
      </c>
      <c r="C140" s="176" t="str">
        <f>DPWW1!F27 &amp; "," &amp; DPWW1!G27 &amp; "," &amp; DPWW1!BE5</f>
        <v>Microbiological treatment - bathing waters, coastal and inland (WINEP/NEP),Current population equivalent served by STWs with tightened/new microbiological standards,PCD output by 2029-30 (Target)</v>
      </c>
      <c r="D140" s="176" t="str">
        <f>IF(ISBLANK(DPWW1!H27),"",DPWW1!H27)</f>
        <v>Nr</v>
      </c>
      <c r="E140" s="176" t="s">
        <v>7266</v>
      </c>
      <c r="M140" s="176">
        <f>IF(ISBLANK(DPWW1!U27),"",DPWW1!U27)</f>
        <v>0</v>
      </c>
      <c r="R140" s="176">
        <f>IF(ISBLANK(DPWW1!V27),"",DPWW1!V27)</f>
        <v>0</v>
      </c>
    </row>
    <row r="141" spans="1:18" x14ac:dyDescent="0.25">
      <c r="A141" s="176" t="str">
        <f t="shared" si="2"/>
        <v>YKY</v>
      </c>
      <c r="B141" s="176" t="str">
        <f>IF(ISBLANK(DPWW1!BH27),"",DPWW1!BH27)</f>
        <v>PCD_DPWW1_MBT2_O</v>
      </c>
      <c r="C141" s="176" t="str">
        <f>DPWW1!F27 &amp; "," &amp; DPWW1!G27 &amp; "," &amp; DPWW1!BH5</f>
        <v>Microbiological treatment - bathing waters, coastal and inland (WINEP/NEP),Current population equivalent served by STWs with tightened/new microbiological standards,PCD output (cumulative) - Outturn &amp; Forecast</v>
      </c>
      <c r="D141" s="176" t="str">
        <f>IF(ISBLANK(DPWW1!H27),"",DPWW1!H27)</f>
        <v>Nr</v>
      </c>
      <c r="E141" s="176" t="s">
        <v>7266</v>
      </c>
      <c r="H141" s="176" t="str">
        <f>IF(ISBLANK(DPWW1!X27),"",DPWW1!X27)</f>
        <v/>
      </c>
      <c r="I141" s="176" t="str">
        <f>IF(ISBLANK(DPWW1!Y27),"",DPWW1!Y27)</f>
        <v/>
      </c>
      <c r="J141" s="176" t="str">
        <f>IF(ISBLANK(DPWW1!Z27),"",DPWW1!Z27)</f>
        <v/>
      </c>
      <c r="K141" s="176" t="str">
        <f>IF(ISBLANK(DPWW1!AA27),"",DPWW1!AA27)</f>
        <v/>
      </c>
      <c r="L141" s="176" t="str">
        <f>IF(ISBLANK(DPWW1!AB27),"",DPWW1!AB27)</f>
        <v/>
      </c>
      <c r="M141" s="176" t="str">
        <f>IF(ISBLANK(DPWW1!AC27),"",DPWW1!AC27)</f>
        <v/>
      </c>
      <c r="N141" s="176" t="str">
        <f>IF(ISBLANK(DPWW1!AD27),"",DPWW1!AD27)</f>
        <v/>
      </c>
      <c r="O141" s="176" t="str">
        <f>IF(ISBLANK(DPWW1!AE27),"",DPWW1!AE27)</f>
        <v/>
      </c>
      <c r="P141" s="176" t="str">
        <f>IF(ISBLANK(DPWW1!AF27),"",DPWW1!AF27)</f>
        <v/>
      </c>
      <c r="Q141" s="176" t="str">
        <f>IF(ISBLANK(DPWW1!AG27),"",DPWW1!AG27)</f>
        <v/>
      </c>
      <c r="R141" s="176" t="str">
        <f>IF(ISBLANK(DPWW1!AH27),"",DPWW1!AH27)</f>
        <v/>
      </c>
    </row>
    <row r="142" spans="1:18" x14ac:dyDescent="0.25">
      <c r="A142" s="176" t="str">
        <f t="shared" si="2"/>
        <v>YKY</v>
      </c>
      <c r="B142" s="176" t="str">
        <f>IF(ISBLANK(DPWW1!BS27),"",DPWW1!BS27)</f>
        <v>PCD_DPWW1_MBT2_OT</v>
      </c>
      <c r="C142" s="176" t="str">
        <f>DPWW1!F27 &amp; "," &amp; DPWW1!G27 &amp; "," &amp; DPWW1!BS5</f>
        <v>Microbiological treatment - bathing waters, coastal and inland (WINEP/NEP),Current population equivalent served by STWs with tightened/new microbiological standards,PCD output by 2029-30 (Outturn &amp; Forecast)</v>
      </c>
      <c r="D142" s="176" t="str">
        <f>IF(ISBLANK(DPWW1!H27),"",DPWW1!H27)</f>
        <v>Nr</v>
      </c>
      <c r="E142" s="176" t="s">
        <v>7266</v>
      </c>
      <c r="M142" s="176">
        <f>IF(ISBLANK(DPWW1!AI27),"",DPWW1!AI27)</f>
        <v>0</v>
      </c>
      <c r="R142" s="176">
        <f>IF(ISBLANK(DPWW1!AJ27),"",DPWW1!AJ27)</f>
        <v>0</v>
      </c>
    </row>
    <row r="143" spans="1:18" x14ac:dyDescent="0.25">
      <c r="A143" s="176" t="str">
        <f t="shared" si="2"/>
        <v>YKY</v>
      </c>
      <c r="B143" s="176" t="str">
        <f>IF(ISBLANK(DPWW1!BV27),"",DPWW1!BV27)</f>
        <v>PCD_DPWW1_MBT2_P</v>
      </c>
      <c r="C143" s="176" t="str">
        <f>DPWW1!F27 &amp; "," &amp; DPWW1!G27 &amp; "," &amp; DPWW1!BV5</f>
        <v xml:space="preserve">Microbiological treatment - bathing waters, coastal and inland (WINEP/NEP),Current population equivalent served by STWs with tightened/new microbiological standards,Performance
</v>
      </c>
      <c r="D143" s="176" t="str">
        <f>IF(ISBLANK(DPWW1!H27),"",DPWW1!H27)</f>
        <v>Nr</v>
      </c>
      <c r="E143" s="176" t="s">
        <v>7266</v>
      </c>
      <c r="M143" s="176" t="str">
        <f>IF(ISBLANK(DPWW1!AL27),"",DPWW1!AL27)</f>
        <v/>
      </c>
      <c r="R143" s="176" t="str">
        <f>IF(ISBLANK(DPWW1!AM27),"",DPWW1!AM27)</f>
        <v/>
      </c>
    </row>
    <row r="144" spans="1:18" x14ac:dyDescent="0.25">
      <c r="A144" s="176" t="str">
        <f t="shared" si="2"/>
        <v>YKY</v>
      </c>
      <c r="B144" s="176" t="str">
        <f>IF(ISBLANK(DPWW1!AT28),"",DPWW1!AT28)</f>
        <v>PCD_DPWW1_STR</v>
      </c>
      <c r="C144" s="176" t="str">
        <f>DPWW1!F28 &amp; "," &amp; DPWW1!G28 &amp; "," &amp; DPWW1!AT5</f>
        <v>Septic tank replacements - treatment solution; (WINEP/NEP),Total number of septic tank replacement or flow diversion schemes delivered,PCD output (cumulative) - Target`</v>
      </c>
      <c r="D144" s="176" t="str">
        <f>IF(ISBLANK(DPWW1!H28),"",DPWW1!H28)</f>
        <v>Nr</v>
      </c>
      <c r="E144" s="176" t="s">
        <v>7266</v>
      </c>
      <c r="H144" s="176" t="str">
        <f>IF(ISBLANK(DPWW1!J28),"",DPWW1!J28)</f>
        <v/>
      </c>
      <c r="I144" s="176" t="str">
        <f>IF(ISBLANK(DPWW1!K28),"",DPWW1!K28)</f>
        <v/>
      </c>
      <c r="J144" s="176" t="str">
        <f>IF(ISBLANK(DPWW1!L28),"",DPWW1!L28)</f>
        <v/>
      </c>
      <c r="K144" s="176" t="str">
        <f>IF(ISBLANK(DPWW1!M28),"",DPWW1!M28)</f>
        <v/>
      </c>
      <c r="L144" s="176" t="str">
        <f>IF(ISBLANK(DPWW1!N28),"",DPWW1!N28)</f>
        <v/>
      </c>
      <c r="M144" s="176" t="str">
        <f>IF(ISBLANK(DPWW1!O28),"",DPWW1!O28)</f>
        <v/>
      </c>
      <c r="N144" s="176" t="str">
        <f>IF(ISBLANK(DPWW1!P28),"",DPWW1!P28)</f>
        <v/>
      </c>
      <c r="O144" s="176" t="str">
        <f>IF(ISBLANK(DPWW1!Q28),"",DPWW1!Q28)</f>
        <v/>
      </c>
      <c r="P144" s="176" t="str">
        <f>IF(ISBLANK(DPWW1!R28),"",DPWW1!R28)</f>
        <v/>
      </c>
      <c r="Q144" s="176" t="str">
        <f>IF(ISBLANK(DPWW1!S28),"",DPWW1!S28)</f>
        <v/>
      </c>
      <c r="R144" s="176" t="str">
        <f>IF(ISBLANK(DPWW1!T28),"",DPWW1!T28)</f>
        <v/>
      </c>
    </row>
    <row r="145" spans="1:18" x14ac:dyDescent="0.25">
      <c r="A145" s="176" t="str">
        <f t="shared" si="2"/>
        <v>YKY</v>
      </c>
      <c r="B145" s="176" t="str">
        <f>IF(ISBLANK(DPWW1!BE28),"",DPWW1!BE28)</f>
        <v>PCD_DPWW1_STR_T</v>
      </c>
      <c r="C145" s="176" t="str">
        <f>DPWW1!F28 &amp; "," &amp; DPWW1!G28 &amp; "," &amp; DPWW1!BE5</f>
        <v>Septic tank replacements - treatment solution; (WINEP/NEP),Total number of septic tank replacement or flow diversion schemes delivered,PCD output by 2029-30 (Target)</v>
      </c>
      <c r="D145" s="176" t="str">
        <f>IF(ISBLANK(DPWW1!H28),"",DPWW1!H28)</f>
        <v>Nr</v>
      </c>
      <c r="E145" s="176" t="s">
        <v>7266</v>
      </c>
      <c r="M145" s="176">
        <f>IF(ISBLANK(DPWW1!U28),"",DPWW1!U28)</f>
        <v>0</v>
      </c>
      <c r="R145" s="176">
        <f>IF(ISBLANK(DPWW1!V28),"",DPWW1!V28)</f>
        <v>0</v>
      </c>
    </row>
    <row r="146" spans="1:18" x14ac:dyDescent="0.25">
      <c r="A146" s="176" t="str">
        <f t="shared" si="2"/>
        <v>YKY</v>
      </c>
      <c r="B146" s="176" t="str">
        <f>IF(ISBLANK(DPWW1!BH28),"",DPWW1!BH28)</f>
        <v>PCD_DPWW1_STR_O</v>
      </c>
      <c r="C146" s="176" t="str">
        <f>DPWW1!F28 &amp; "," &amp; DPWW1!G28 &amp; "," &amp; DPWW1!BH5</f>
        <v>Septic tank replacements - treatment solution; (WINEP/NEP),Total number of septic tank replacement or flow diversion schemes delivered,PCD output (cumulative) - Outturn &amp; Forecast</v>
      </c>
      <c r="D146" s="176" t="str">
        <f>IF(ISBLANK(DPWW1!H28),"",DPWW1!H28)</f>
        <v>Nr</v>
      </c>
      <c r="E146" s="176" t="s">
        <v>7266</v>
      </c>
      <c r="H146" s="176" t="str">
        <f>IF(ISBLANK(DPWW1!X28),"",DPWW1!X28)</f>
        <v/>
      </c>
      <c r="I146" s="176" t="str">
        <f>IF(ISBLANK(DPWW1!Y28),"",DPWW1!Y28)</f>
        <v/>
      </c>
      <c r="J146" s="176" t="str">
        <f>IF(ISBLANK(DPWW1!Z28),"",DPWW1!Z28)</f>
        <v/>
      </c>
      <c r="K146" s="176" t="str">
        <f>IF(ISBLANK(DPWW1!AA28),"",DPWW1!AA28)</f>
        <v/>
      </c>
      <c r="L146" s="176" t="str">
        <f>IF(ISBLANK(DPWW1!AB28),"",DPWW1!AB28)</f>
        <v/>
      </c>
      <c r="M146" s="176" t="str">
        <f>IF(ISBLANK(DPWW1!AC28),"",DPWW1!AC28)</f>
        <v/>
      </c>
      <c r="N146" s="176" t="str">
        <f>IF(ISBLANK(DPWW1!AD28),"",DPWW1!AD28)</f>
        <v/>
      </c>
      <c r="O146" s="176" t="str">
        <f>IF(ISBLANK(DPWW1!AE28),"",DPWW1!AE28)</f>
        <v/>
      </c>
      <c r="P146" s="176" t="str">
        <f>IF(ISBLANK(DPWW1!AF28),"",DPWW1!AF28)</f>
        <v/>
      </c>
      <c r="Q146" s="176" t="str">
        <f>IF(ISBLANK(DPWW1!AG28),"",DPWW1!AG28)</f>
        <v/>
      </c>
      <c r="R146" s="176" t="str">
        <f>IF(ISBLANK(DPWW1!AH28),"",DPWW1!AH28)</f>
        <v/>
      </c>
    </row>
    <row r="147" spans="1:18" x14ac:dyDescent="0.25">
      <c r="A147" s="176" t="str">
        <f t="shared" si="2"/>
        <v>YKY</v>
      </c>
      <c r="B147" s="176" t="str">
        <f>IF(ISBLANK(DPWW1!BS28),"",DPWW1!BS28)</f>
        <v>PCD_DPWW1_STR_OT</v>
      </c>
      <c r="C147" s="176" t="str">
        <f>DPWW1!F28 &amp; "," &amp; DPWW1!G28 &amp; "," &amp; DPWW1!BS5</f>
        <v>Septic tank replacements - treatment solution; (WINEP/NEP),Total number of septic tank replacement or flow diversion schemes delivered,PCD output by 2029-30 (Outturn &amp; Forecast)</v>
      </c>
      <c r="D147" s="176" t="str">
        <f>IF(ISBLANK(DPWW1!H28),"",DPWW1!H28)</f>
        <v>Nr</v>
      </c>
      <c r="E147" s="176" t="s">
        <v>7266</v>
      </c>
      <c r="M147" s="176">
        <f>IF(ISBLANK(DPWW1!AI28),"",DPWW1!AI28)</f>
        <v>0</v>
      </c>
      <c r="R147" s="176">
        <f>IF(ISBLANK(DPWW1!AJ28),"",DPWW1!AJ28)</f>
        <v>0</v>
      </c>
    </row>
    <row r="148" spans="1:18" x14ac:dyDescent="0.25">
      <c r="A148" s="176" t="str">
        <f t="shared" si="2"/>
        <v>YKY</v>
      </c>
      <c r="B148" s="176" t="str">
        <f>IF(ISBLANK(DPWW1!BV28),"",DPWW1!BV28)</f>
        <v>PCD_DPWW1_STR_P</v>
      </c>
      <c r="C148" s="176" t="str">
        <f>DPWW1!F28 &amp; "," &amp; DPWW1!G28 &amp; "," &amp; DPWW1!BV5</f>
        <v xml:space="preserve">Septic tank replacements - treatment solution; (WINEP/NEP),Total number of septic tank replacement or flow diversion schemes delivered,Performance
</v>
      </c>
      <c r="D148" s="176" t="str">
        <f>IF(ISBLANK(DPWW1!H28),"",DPWW1!H28)</f>
        <v>Nr</v>
      </c>
      <c r="E148" s="176" t="s">
        <v>7266</v>
      </c>
      <c r="M148" s="176" t="str">
        <f>IF(ISBLANK(DPWW1!AL28),"",DPWW1!AL28)</f>
        <v/>
      </c>
      <c r="R148" s="176" t="str">
        <f>IF(ISBLANK(DPWW1!AM28),"",DPWW1!AM28)</f>
        <v/>
      </c>
    </row>
    <row r="149" spans="1:18" x14ac:dyDescent="0.25">
      <c r="A149" s="176" t="str">
        <f t="shared" si="2"/>
        <v>YKY</v>
      </c>
      <c r="B149" s="176" t="str">
        <f>IF(ISBLANK(DPWW1!AT29),"",DPWW1!AT29)</f>
        <v>PCD_DPWW1_25EP</v>
      </c>
      <c r="C149" s="176" t="str">
        <f>DPWW1!F29 &amp; "," &amp; DPWW1!G29 &amp; "," &amp; DPWW1!AT5</f>
        <v>25 year environment plan; (WINEP/NEP),Number of schemes delivered,PCD output (cumulative) - Target`</v>
      </c>
      <c r="D149" s="176" t="str">
        <f>IF(ISBLANK(DPWW1!H29),"",DPWW1!H29)</f>
        <v>Nr</v>
      </c>
      <c r="E149" s="176" t="s">
        <v>7266</v>
      </c>
      <c r="H149" s="176" t="str">
        <f>IF(ISBLANK(DPWW1!J29),"",DPWW1!J29)</f>
        <v/>
      </c>
      <c r="I149" s="176" t="str">
        <f>IF(ISBLANK(DPWW1!K29),"",DPWW1!K29)</f>
        <v/>
      </c>
      <c r="J149" s="176" t="str">
        <f>IF(ISBLANK(DPWW1!L29),"",DPWW1!L29)</f>
        <v/>
      </c>
      <c r="K149" s="176" t="str">
        <f>IF(ISBLANK(DPWW1!M29),"",DPWW1!M29)</f>
        <v/>
      </c>
      <c r="L149" s="176" t="str">
        <f>IF(ISBLANK(DPWW1!N29),"",DPWW1!N29)</f>
        <v/>
      </c>
      <c r="M149" s="176" t="str">
        <f>IF(ISBLANK(DPWW1!O29),"",DPWW1!O29)</f>
        <v/>
      </c>
      <c r="N149" s="176" t="str">
        <f>IF(ISBLANK(DPWW1!P29),"",DPWW1!P29)</f>
        <v/>
      </c>
      <c r="O149" s="176" t="str">
        <f>IF(ISBLANK(DPWW1!Q29),"",DPWW1!Q29)</f>
        <v/>
      </c>
      <c r="P149" s="176" t="str">
        <f>IF(ISBLANK(DPWW1!R29),"",DPWW1!R29)</f>
        <v/>
      </c>
      <c r="Q149" s="176" t="str">
        <f>IF(ISBLANK(DPWW1!S29),"",DPWW1!S29)</f>
        <v/>
      </c>
      <c r="R149" s="176" t="str">
        <f>IF(ISBLANK(DPWW1!T29),"",DPWW1!T29)</f>
        <v/>
      </c>
    </row>
    <row r="150" spans="1:18" x14ac:dyDescent="0.25">
      <c r="A150" s="176" t="str">
        <f t="shared" si="2"/>
        <v>YKY</v>
      </c>
      <c r="B150" s="176" t="str">
        <f>IF(ISBLANK(DPWW1!BE29),"",DPWW1!BE29)</f>
        <v>PCD_DPWW1_25EP_T</v>
      </c>
      <c r="C150" s="176" t="str">
        <f>DPWW1!F29 &amp; "," &amp; DPWW1!G29 &amp; "," &amp; DPWW1!BE5</f>
        <v>25 year environment plan; (WINEP/NEP),Number of schemes delivered,PCD output by 2029-30 (Target)</v>
      </c>
      <c r="D150" s="176" t="str">
        <f>IF(ISBLANK(DPWW1!H29),"",DPWW1!H29)</f>
        <v>Nr</v>
      </c>
      <c r="E150" s="176" t="s">
        <v>7266</v>
      </c>
      <c r="M150" s="176">
        <f>IF(ISBLANK(DPWW1!U29),"",DPWW1!U29)</f>
        <v>0</v>
      </c>
      <c r="R150" s="176">
        <f>IF(ISBLANK(DPWW1!V29),"",DPWW1!V29)</f>
        <v>0</v>
      </c>
    </row>
    <row r="151" spans="1:18" x14ac:dyDescent="0.25">
      <c r="A151" s="176" t="str">
        <f t="shared" si="2"/>
        <v>YKY</v>
      </c>
      <c r="B151" s="176" t="str">
        <f>IF(ISBLANK(DPWW1!BH29),"",DPWW1!BH29)</f>
        <v>PCD_DPWW1_25EP_O</v>
      </c>
      <c r="C151" s="176" t="str">
        <f>DPWW1!F29 &amp; "," &amp; DPWW1!G29 &amp; "," &amp; DPWW1!BH5</f>
        <v>25 year environment plan; (WINEP/NEP),Number of schemes delivered,PCD output (cumulative) - Outturn &amp; Forecast</v>
      </c>
      <c r="D151" s="176" t="str">
        <f>IF(ISBLANK(DPWW1!H29),"",DPWW1!H29)</f>
        <v>Nr</v>
      </c>
      <c r="E151" s="176" t="s">
        <v>7266</v>
      </c>
      <c r="H151" s="176" t="str">
        <f>IF(ISBLANK(DPWW1!X29),"",DPWW1!X29)</f>
        <v/>
      </c>
      <c r="I151" s="176" t="str">
        <f>IF(ISBLANK(DPWW1!Y29),"",DPWW1!Y29)</f>
        <v/>
      </c>
      <c r="J151" s="176" t="str">
        <f>IF(ISBLANK(DPWW1!Z29),"",DPWW1!Z29)</f>
        <v/>
      </c>
      <c r="K151" s="176" t="str">
        <f>IF(ISBLANK(DPWW1!AA29),"",DPWW1!AA29)</f>
        <v/>
      </c>
      <c r="L151" s="176" t="str">
        <f>IF(ISBLANK(DPWW1!AB29),"",DPWW1!AB29)</f>
        <v/>
      </c>
      <c r="M151" s="176" t="str">
        <f>IF(ISBLANK(DPWW1!AC29),"",DPWW1!AC29)</f>
        <v/>
      </c>
      <c r="N151" s="176" t="str">
        <f>IF(ISBLANK(DPWW1!AD29),"",DPWW1!AD29)</f>
        <v/>
      </c>
      <c r="O151" s="176" t="str">
        <f>IF(ISBLANK(DPWW1!AE29),"",DPWW1!AE29)</f>
        <v/>
      </c>
      <c r="P151" s="176" t="str">
        <f>IF(ISBLANK(DPWW1!AF29),"",DPWW1!AF29)</f>
        <v/>
      </c>
      <c r="Q151" s="176" t="str">
        <f>IF(ISBLANK(DPWW1!AG29),"",DPWW1!AG29)</f>
        <v/>
      </c>
      <c r="R151" s="176" t="str">
        <f>IF(ISBLANK(DPWW1!AH29),"",DPWW1!AH29)</f>
        <v/>
      </c>
    </row>
    <row r="152" spans="1:18" x14ac:dyDescent="0.25">
      <c r="A152" s="176" t="str">
        <f t="shared" si="2"/>
        <v>YKY</v>
      </c>
      <c r="B152" s="176" t="str">
        <f>IF(ISBLANK(DPWW1!BS29),"",DPWW1!BS29)</f>
        <v>PCD_DPWW1_25EP_OT</v>
      </c>
      <c r="C152" s="176" t="str">
        <f>DPWW1!F29 &amp; "," &amp; DPWW1!G29 &amp; "," &amp; DPWW1!BS5</f>
        <v>25 year environment plan; (WINEP/NEP),Number of schemes delivered,PCD output by 2029-30 (Outturn &amp; Forecast)</v>
      </c>
      <c r="D152" s="176" t="str">
        <f>IF(ISBLANK(DPWW1!H29),"",DPWW1!H29)</f>
        <v>Nr</v>
      </c>
      <c r="E152" s="176" t="s">
        <v>7266</v>
      </c>
      <c r="M152" s="176">
        <f>IF(ISBLANK(DPWW1!AI29),"",DPWW1!AI29)</f>
        <v>0</v>
      </c>
      <c r="R152" s="176">
        <f>IF(ISBLANK(DPWW1!AJ29),"",DPWW1!AJ29)</f>
        <v>0</v>
      </c>
    </row>
    <row r="153" spans="1:18" x14ac:dyDescent="0.25">
      <c r="A153" s="176" t="str">
        <f t="shared" si="2"/>
        <v>YKY</v>
      </c>
      <c r="B153" s="176" t="str">
        <f>IF(ISBLANK(DPWW1!BV29),"",DPWW1!BV29)</f>
        <v>PCD_DPWW1_25EP_P</v>
      </c>
      <c r="C153" s="176" t="str">
        <f>DPWW1!F29 &amp; "," &amp; DPWW1!G29 &amp; "," &amp; DPWW1!BV5</f>
        <v xml:space="preserve">25 year environment plan; (WINEP/NEP),Number of schemes delivered,Performance
</v>
      </c>
      <c r="D153" s="176" t="str">
        <f>IF(ISBLANK(DPWW1!H29),"",DPWW1!H29)</f>
        <v>Nr</v>
      </c>
      <c r="E153" s="176" t="s">
        <v>7266</v>
      </c>
      <c r="M153" s="176" t="str">
        <f>IF(ISBLANK(DPWW1!AL29),"",DPWW1!AL29)</f>
        <v/>
      </c>
      <c r="R153" s="176" t="str">
        <f>IF(ISBLANK(DPWW1!AM29),"",DPWW1!AM29)</f>
        <v/>
      </c>
    </row>
    <row r="154" spans="1:18" x14ac:dyDescent="0.25">
      <c r="A154" s="176" t="str">
        <f t="shared" si="2"/>
        <v>YKY</v>
      </c>
      <c r="B154" s="176" t="str">
        <f>IF(ISBLANK(DPWW1!AT30),"",DPWW1!AT30)</f>
        <v>PCD_DPWW1_WINIVG</v>
      </c>
      <c r="C154" s="176" t="str">
        <f>DPWW1!F30 &amp; "," &amp; DPWW1!G30 &amp; "," &amp; DPWW1!AT5</f>
        <v>WINEP Investigations (wastewater),Number of satisfactorily completed WINEP / NEP investigations - all categories,PCD output (cumulative) - Target`</v>
      </c>
      <c r="D154" s="176" t="str">
        <f>IF(ISBLANK(DPWW1!H30),"",DPWW1!H30)</f>
        <v>Nr</v>
      </c>
      <c r="E154" s="176" t="s">
        <v>7266</v>
      </c>
      <c r="H154" s="176" t="str">
        <f>IF(ISBLANK(DPWW1!J30),"",DPWW1!J30)</f>
        <v/>
      </c>
      <c r="I154" s="176">
        <f>IF(ISBLANK(DPWW1!K30),"",DPWW1!K30)</f>
        <v>4.9810606060606064</v>
      </c>
      <c r="J154" s="176">
        <f>IF(ISBLANK(DPWW1!L30),"",DPWW1!L30)</f>
        <v>4.9810606060606064</v>
      </c>
      <c r="K154" s="176">
        <f>IF(ISBLANK(DPWW1!M30),"",DPWW1!M30)</f>
        <v>537.95454545454538</v>
      </c>
      <c r="L154" s="176">
        <f>IF(ISBLANK(DPWW1!N30),"",DPWW1!N30)</f>
        <v>537.95454545454538</v>
      </c>
      <c r="M154" s="176">
        <f>IF(ISBLANK(DPWW1!O30),"",DPWW1!O30)</f>
        <v>1315</v>
      </c>
      <c r="N154" s="176" t="str">
        <f>IF(ISBLANK(DPWW1!P30),"",DPWW1!P30)</f>
        <v/>
      </c>
      <c r="O154" s="176" t="str">
        <f>IF(ISBLANK(DPWW1!Q30),"",DPWW1!Q30)</f>
        <v/>
      </c>
      <c r="P154" s="176" t="str">
        <f>IF(ISBLANK(DPWW1!R30),"",DPWW1!R30)</f>
        <v/>
      </c>
      <c r="Q154" s="176" t="str">
        <f>IF(ISBLANK(DPWW1!S30),"",DPWW1!S30)</f>
        <v/>
      </c>
      <c r="R154" s="176" t="str">
        <f>IF(ISBLANK(DPWW1!T30),"",DPWW1!T30)</f>
        <v/>
      </c>
    </row>
    <row r="155" spans="1:18" x14ac:dyDescent="0.25">
      <c r="A155" s="176" t="str">
        <f t="shared" si="2"/>
        <v>YKY</v>
      </c>
      <c r="B155" s="176" t="str">
        <f>IF(ISBLANK(DPWW1!BE30),"",DPWW1!BE30)</f>
        <v>PCD_DPWW1_WINIVG_T</v>
      </c>
      <c r="C155" s="176" t="str">
        <f>DPWW1!F30 &amp; "," &amp; DPWW1!G30 &amp; "," &amp; DPWW1!BE5</f>
        <v>WINEP Investigations (wastewater),Number of satisfactorily completed WINEP / NEP investigations - all categories,PCD output by 2029-30 (Target)</v>
      </c>
      <c r="D155" s="176" t="str">
        <f>IF(ISBLANK(DPWW1!H30),"",DPWW1!H30)</f>
        <v>Nr</v>
      </c>
      <c r="E155" s="176" t="s">
        <v>7266</v>
      </c>
      <c r="M155" s="176">
        <f>IF(ISBLANK(DPWW1!U30),"",DPWW1!U30)</f>
        <v>1315</v>
      </c>
      <c r="R155" s="176">
        <f>IF(ISBLANK(DPWW1!V30),"",DPWW1!V30)</f>
        <v>0</v>
      </c>
    </row>
    <row r="156" spans="1:18" x14ac:dyDescent="0.25">
      <c r="A156" s="176" t="str">
        <f t="shared" si="2"/>
        <v>YKY</v>
      </c>
      <c r="B156" s="176" t="str">
        <f>IF(ISBLANK(DPWW1!BH30),"",DPWW1!BH30)</f>
        <v>PCD_DPWW1_WINIVG_O</v>
      </c>
      <c r="C156" s="176" t="str">
        <f>DPWW1!F30 &amp; "," &amp; DPWW1!G30 &amp; "," &amp; DPWW1!BH5</f>
        <v>WINEP Investigations (wastewater),Number of satisfactorily completed WINEP / NEP investigations - all categories,PCD output (cumulative) - Outturn &amp; Forecast</v>
      </c>
      <c r="D156" s="176" t="str">
        <f>IF(ISBLANK(DPWW1!H30),"",DPWW1!H30)</f>
        <v>Nr</v>
      </c>
      <c r="E156" s="176" t="s">
        <v>7266</v>
      </c>
      <c r="H156" s="176" t="str">
        <f>IF(ISBLANK(DPWW1!X30),"",DPWW1!X30)</f>
        <v/>
      </c>
      <c r="I156" s="176">
        <f>IF(ISBLANK(DPWW1!Y30),"",DPWW1!Y30)</f>
        <v>0</v>
      </c>
      <c r="J156" s="176">
        <f>IF(ISBLANK(DPWW1!Z30),"",DPWW1!Z30)</f>
        <v>0</v>
      </c>
      <c r="K156" s="176">
        <f>IF(ISBLANK(DPWW1!AA30),"",DPWW1!AA30)</f>
        <v>296</v>
      </c>
      <c r="L156" s="176">
        <f>IF(ISBLANK(DPWW1!AB30),"",DPWW1!AB30)</f>
        <v>535</v>
      </c>
      <c r="M156" s="176">
        <f>IF(ISBLANK(DPWW1!AC30),"",DPWW1!AC30)</f>
        <v>1315</v>
      </c>
      <c r="N156" s="176" t="str">
        <f>IF(ISBLANK(DPWW1!AD30),"",DPWW1!AD30)</f>
        <v/>
      </c>
      <c r="O156" s="176" t="str">
        <f>IF(ISBLANK(DPWW1!AE30),"",DPWW1!AE30)</f>
        <v/>
      </c>
      <c r="P156" s="176" t="str">
        <f>IF(ISBLANK(DPWW1!AF30),"",DPWW1!AF30)</f>
        <v/>
      </c>
      <c r="Q156" s="176" t="str">
        <f>IF(ISBLANK(DPWW1!AG30),"",DPWW1!AG30)</f>
        <v/>
      </c>
      <c r="R156" s="176" t="str">
        <f>IF(ISBLANK(DPWW1!AH30),"",DPWW1!AH30)</f>
        <v/>
      </c>
    </row>
    <row r="157" spans="1:18" x14ac:dyDescent="0.25">
      <c r="A157" s="176" t="str">
        <f t="shared" si="2"/>
        <v>YKY</v>
      </c>
      <c r="B157" s="176" t="str">
        <f>IF(ISBLANK(DPWW1!BS30),"",DPWW1!BS30)</f>
        <v>PCD_DPWW1_WINIVG_OT</v>
      </c>
      <c r="C157" s="176" t="str">
        <f>DPWW1!F30 &amp; "," &amp; DPWW1!G30 &amp; "," &amp; DPWW1!BS5</f>
        <v>WINEP Investigations (wastewater),Number of satisfactorily completed WINEP / NEP investigations - all categories,PCD output by 2029-30 (Outturn &amp; Forecast)</v>
      </c>
      <c r="D157" s="176" t="str">
        <f>IF(ISBLANK(DPWW1!H30),"",DPWW1!H30)</f>
        <v>Nr</v>
      </c>
      <c r="E157" s="176" t="s">
        <v>7266</v>
      </c>
      <c r="M157" s="176">
        <f>IF(ISBLANK(DPWW1!AI30),"",DPWW1!AI30)</f>
        <v>1315</v>
      </c>
      <c r="R157" s="176">
        <f>IF(ISBLANK(DPWW1!AJ30),"",DPWW1!AJ30)</f>
        <v>0</v>
      </c>
    </row>
    <row r="158" spans="1:18" x14ac:dyDescent="0.25">
      <c r="A158" s="176" t="str">
        <f t="shared" si="2"/>
        <v>YKY</v>
      </c>
      <c r="B158" s="176" t="str">
        <f>IF(ISBLANK(DPWW1!BV30),"",DPWW1!BV30)</f>
        <v>PCD_DPWW1_WINIVG_P</v>
      </c>
      <c r="C158" s="176" t="str">
        <f>DPWW1!F30 &amp; "," &amp; DPWW1!G30 &amp; "," &amp; DPWW1!BV5</f>
        <v xml:space="preserve">WINEP Investigations (wastewater),Number of satisfactorily completed WINEP / NEP investigations - all categories,Performance
</v>
      </c>
      <c r="D158" s="176" t="str">
        <f>IF(ISBLANK(DPWW1!H30),"",DPWW1!H30)</f>
        <v>Nr</v>
      </c>
      <c r="E158" s="176" t="s">
        <v>7266</v>
      </c>
      <c r="M158" s="176">
        <f>IF(ISBLANK(DPWW1!AL30),"",DPWW1!AL30)</f>
        <v>1</v>
      </c>
      <c r="R158" s="176" t="str">
        <f>IF(ISBLANK(DPWW1!AM30),"",DPWW1!AM30)</f>
        <v/>
      </c>
    </row>
    <row r="159" spans="1:18" x14ac:dyDescent="0.25">
      <c r="A159" s="176" t="str">
        <f t="shared" si="2"/>
        <v>YKY</v>
      </c>
      <c r="B159" s="176" t="str">
        <f>IF(ISBLANK(DPWW1!AT31),"",DPWW1!AT31)</f>
        <v>PCD_DPWW1_ADWIN1</v>
      </c>
      <c r="C159" s="176" t="str">
        <f>DPWW1!F31 &amp; "," &amp; DPWW1!G31 &amp; "," &amp; DPWW1!AT5</f>
        <v>Advanced WINEP,Number of restoration plans developed and designed,PCD output (cumulative) - Target`</v>
      </c>
      <c r="D159" s="176" t="str">
        <f>IF(ISBLANK(DPWW1!H31),"",DPWW1!H31)</f>
        <v>Nr</v>
      </c>
      <c r="E159" s="176" t="s">
        <v>7266</v>
      </c>
      <c r="H159" s="176" t="str">
        <f>IF(ISBLANK(DPWW1!J31),"",DPWW1!J31)</f>
        <v/>
      </c>
      <c r="I159" s="176" t="str">
        <f>IF(ISBLANK(DPWW1!K31),"",DPWW1!K31)</f>
        <v/>
      </c>
      <c r="J159" s="176" t="str">
        <f>IF(ISBLANK(DPWW1!L31),"",DPWW1!L31)</f>
        <v/>
      </c>
      <c r="K159" s="176" t="str">
        <f>IF(ISBLANK(DPWW1!M31),"",DPWW1!M31)</f>
        <v/>
      </c>
      <c r="L159" s="176" t="str">
        <f>IF(ISBLANK(DPWW1!N31),"",DPWW1!N31)</f>
        <v/>
      </c>
      <c r="M159" s="176" t="str">
        <f>IF(ISBLANK(DPWW1!O31),"",DPWW1!O31)</f>
        <v/>
      </c>
      <c r="N159" s="176" t="str">
        <f>IF(ISBLANK(DPWW1!P31),"",DPWW1!P31)</f>
        <v/>
      </c>
      <c r="O159" s="176" t="str">
        <f>IF(ISBLANK(DPWW1!Q31),"",DPWW1!Q31)</f>
        <v/>
      </c>
      <c r="P159" s="176" t="str">
        <f>IF(ISBLANK(DPWW1!R31),"",DPWW1!R31)</f>
        <v/>
      </c>
      <c r="Q159" s="176" t="str">
        <f>IF(ISBLANK(DPWW1!S31),"",DPWW1!S31)</f>
        <v/>
      </c>
      <c r="R159" s="176" t="str">
        <f>IF(ISBLANK(DPWW1!T31),"",DPWW1!T31)</f>
        <v/>
      </c>
    </row>
    <row r="160" spans="1:18" x14ac:dyDescent="0.25">
      <c r="A160" s="176" t="str">
        <f t="shared" si="2"/>
        <v>YKY</v>
      </c>
      <c r="B160" s="176" t="str">
        <f>IF(ISBLANK(DPWW1!BE31),"",DPWW1!BE31)</f>
        <v>PCD_DPWW1_ADWIN1_T</v>
      </c>
      <c r="C160" s="176" t="str">
        <f>DPWW1!F31 &amp; "," &amp; DPWW1!G31 &amp; "," &amp; DPWW1!BE5</f>
        <v>Advanced WINEP,Number of restoration plans developed and designed,PCD output by 2029-30 (Target)</v>
      </c>
      <c r="D160" s="176" t="str">
        <f>IF(ISBLANK(DPWW1!H31),"",DPWW1!H31)</f>
        <v>Nr</v>
      </c>
      <c r="E160" s="176" t="s">
        <v>7266</v>
      </c>
      <c r="M160" s="176">
        <f>IF(ISBLANK(DPWW1!U31),"",DPWW1!U31)</f>
        <v>0</v>
      </c>
      <c r="R160" s="176">
        <f>IF(ISBLANK(DPWW1!V31),"",DPWW1!V31)</f>
        <v>0</v>
      </c>
    </row>
    <row r="161" spans="1:18" x14ac:dyDescent="0.25">
      <c r="A161" s="176" t="str">
        <f t="shared" si="2"/>
        <v>YKY</v>
      </c>
      <c r="B161" s="176" t="str">
        <f>IF(ISBLANK(DPWW1!BH31),"",DPWW1!BH31)</f>
        <v>PCD_DPWW1_ADWIN1_O</v>
      </c>
      <c r="C161" s="176" t="str">
        <f>DPWW1!F31 &amp; "," &amp; DPWW1!G31 &amp; "," &amp; DPWW1!BH5</f>
        <v>Advanced WINEP,Number of restoration plans developed and designed,PCD output (cumulative) - Outturn &amp; Forecast</v>
      </c>
      <c r="D161" s="176" t="str">
        <f>IF(ISBLANK(DPWW1!H31),"",DPWW1!H31)</f>
        <v>Nr</v>
      </c>
      <c r="E161" s="176" t="s">
        <v>7266</v>
      </c>
      <c r="H161" s="176" t="str">
        <f>IF(ISBLANK(DPWW1!X31),"",DPWW1!X31)</f>
        <v/>
      </c>
      <c r="I161" s="176" t="str">
        <f>IF(ISBLANK(DPWW1!Y31),"",DPWW1!Y31)</f>
        <v/>
      </c>
      <c r="J161" s="176" t="str">
        <f>IF(ISBLANK(DPWW1!Z31),"",DPWW1!Z31)</f>
        <v/>
      </c>
      <c r="K161" s="176" t="str">
        <f>IF(ISBLANK(DPWW1!AA31),"",DPWW1!AA31)</f>
        <v/>
      </c>
      <c r="L161" s="176" t="str">
        <f>IF(ISBLANK(DPWW1!AB31),"",DPWW1!AB31)</f>
        <v/>
      </c>
      <c r="M161" s="176" t="str">
        <f>IF(ISBLANK(DPWW1!AC31),"",DPWW1!AC31)</f>
        <v/>
      </c>
      <c r="N161" s="176" t="str">
        <f>IF(ISBLANK(DPWW1!AD31),"",DPWW1!AD31)</f>
        <v/>
      </c>
      <c r="O161" s="176" t="str">
        <f>IF(ISBLANK(DPWW1!AE31),"",DPWW1!AE31)</f>
        <v/>
      </c>
      <c r="P161" s="176" t="str">
        <f>IF(ISBLANK(DPWW1!AF31),"",DPWW1!AF31)</f>
        <v/>
      </c>
      <c r="Q161" s="176" t="str">
        <f>IF(ISBLANK(DPWW1!AG31),"",DPWW1!AG31)</f>
        <v/>
      </c>
      <c r="R161" s="176" t="str">
        <f>IF(ISBLANK(DPWW1!AH31),"",DPWW1!AH31)</f>
        <v/>
      </c>
    </row>
    <row r="162" spans="1:18" x14ac:dyDescent="0.25">
      <c r="A162" s="176" t="str">
        <f t="shared" si="2"/>
        <v>YKY</v>
      </c>
      <c r="B162" s="176" t="str">
        <f>IF(ISBLANK(DPWW1!BS31),"",DPWW1!BS31)</f>
        <v>PCD_DPWW1_ADWIN1_OT</v>
      </c>
      <c r="C162" s="176" t="str">
        <f>DPWW1!F31 &amp; "," &amp; DPWW1!G31 &amp; "," &amp; DPWW1!BS5</f>
        <v>Advanced WINEP,Number of restoration plans developed and designed,PCD output by 2029-30 (Outturn &amp; Forecast)</v>
      </c>
      <c r="D162" s="176" t="str">
        <f>IF(ISBLANK(DPWW1!H31),"",DPWW1!H31)</f>
        <v>Nr</v>
      </c>
      <c r="E162" s="176" t="s">
        <v>7266</v>
      </c>
      <c r="M162" s="176">
        <f>IF(ISBLANK(DPWW1!AI31),"",DPWW1!AI31)</f>
        <v>0</v>
      </c>
      <c r="R162" s="176">
        <f>IF(ISBLANK(DPWW1!AJ31),"",DPWW1!AJ31)</f>
        <v>0</v>
      </c>
    </row>
    <row r="163" spans="1:18" x14ac:dyDescent="0.25">
      <c r="A163" s="176" t="str">
        <f t="shared" si="2"/>
        <v>YKY</v>
      </c>
      <c r="B163" s="176" t="str">
        <f>IF(ISBLANK(DPWW1!BV31),"",DPWW1!BV31)</f>
        <v>PCD_DPWW1_ADWIN1_P</v>
      </c>
      <c r="C163" s="176" t="str">
        <f>DPWW1!F31 &amp; "," &amp; DPWW1!G31 &amp; "," &amp; DPWW1!BV5</f>
        <v xml:space="preserve">Advanced WINEP,Number of restoration plans developed and designed,Performance
</v>
      </c>
      <c r="D163" s="176" t="str">
        <f>IF(ISBLANK(DPWW1!H31),"",DPWW1!H31)</f>
        <v>Nr</v>
      </c>
      <c r="E163" s="176" t="s">
        <v>7266</v>
      </c>
      <c r="M163" s="176" t="str">
        <f>IF(ISBLANK(DPWW1!AL31),"",DPWW1!AL31)</f>
        <v/>
      </c>
      <c r="R163" s="176" t="str">
        <f>IF(ISBLANK(DPWW1!AM31),"",DPWW1!AM31)</f>
        <v/>
      </c>
    </row>
    <row r="164" spans="1:18" x14ac:dyDescent="0.25">
      <c r="A164" s="176" t="str">
        <f t="shared" si="2"/>
        <v>YKY</v>
      </c>
      <c r="B164" s="176" t="str">
        <f>IF(ISBLANK(DPWW1!AT32),"",DPWW1!AT32)</f>
        <v>PCD_DPWW1_ADWIN2</v>
      </c>
      <c r="C164" s="176" t="str">
        <f>DPWW1!F32 &amp; "," &amp; DPWW1!G32 &amp; "," &amp; DPWW1!AT5</f>
        <v>Advanced WINEP,Partnership funding,PCD output (cumulative) - Target`</v>
      </c>
      <c r="D164" s="176" t="str">
        <f>IF(ISBLANK(DPWW1!H32),"",DPWW1!H32)</f>
        <v>%</v>
      </c>
      <c r="E164" s="176" t="s">
        <v>7266</v>
      </c>
      <c r="H164" s="176" t="str">
        <f>IF(ISBLANK(DPWW1!J32),"",DPWW1!J32)</f>
        <v/>
      </c>
      <c r="I164" s="176" t="str">
        <f>IF(ISBLANK(DPWW1!K32),"",DPWW1!K32)</f>
        <v/>
      </c>
      <c r="J164" s="176" t="str">
        <f>IF(ISBLANK(DPWW1!L32),"",DPWW1!L32)</f>
        <v/>
      </c>
      <c r="K164" s="176" t="str">
        <f>IF(ISBLANK(DPWW1!M32),"",DPWW1!M32)</f>
        <v/>
      </c>
      <c r="L164" s="176" t="str">
        <f>IF(ISBLANK(DPWW1!N32),"",DPWW1!N32)</f>
        <v/>
      </c>
      <c r="M164" s="176" t="str">
        <f>IF(ISBLANK(DPWW1!O32),"",DPWW1!O32)</f>
        <v/>
      </c>
      <c r="N164" s="176" t="str">
        <f>IF(ISBLANK(DPWW1!P32),"",DPWW1!P32)</f>
        <v/>
      </c>
      <c r="O164" s="176" t="str">
        <f>IF(ISBLANK(DPWW1!Q32),"",DPWW1!Q32)</f>
        <v/>
      </c>
      <c r="P164" s="176" t="str">
        <f>IF(ISBLANK(DPWW1!R32),"",DPWW1!R32)</f>
        <v/>
      </c>
      <c r="Q164" s="176" t="str">
        <f>IF(ISBLANK(DPWW1!S32),"",DPWW1!S32)</f>
        <v/>
      </c>
      <c r="R164" s="176" t="str">
        <f>IF(ISBLANK(DPWW1!T32),"",DPWW1!T32)</f>
        <v/>
      </c>
    </row>
    <row r="165" spans="1:18" x14ac:dyDescent="0.25">
      <c r="A165" s="176" t="str">
        <f t="shared" si="2"/>
        <v>YKY</v>
      </c>
      <c r="B165" s="176" t="str">
        <f>IF(ISBLANK(DPWW1!BE32),"",DPWW1!BE32)</f>
        <v>PCD_DPWW1_ADWIN2_T</v>
      </c>
      <c r="C165" s="176" t="str">
        <f>DPWW1!F32 &amp; "," &amp; DPWW1!G32 &amp; "," &amp; DPWW1!BE5</f>
        <v>Advanced WINEP,Partnership funding,PCD output by 2029-30 (Target)</v>
      </c>
      <c r="D165" s="176" t="str">
        <f>IF(ISBLANK(DPWW1!H32),"",DPWW1!H32)</f>
        <v>%</v>
      </c>
      <c r="E165" s="176" t="s">
        <v>7266</v>
      </c>
      <c r="M165" s="176">
        <f>IF(ISBLANK(DPWW1!U32),"",DPWW1!U32)</f>
        <v>0</v>
      </c>
      <c r="R165" s="176">
        <f>IF(ISBLANK(DPWW1!V32),"",DPWW1!V32)</f>
        <v>0</v>
      </c>
    </row>
    <row r="166" spans="1:18" x14ac:dyDescent="0.25">
      <c r="A166" s="176" t="str">
        <f t="shared" si="2"/>
        <v>YKY</v>
      </c>
      <c r="B166" s="176" t="str">
        <f>IF(ISBLANK(DPWW1!BH32),"",DPWW1!BH32)</f>
        <v>PCD_DPWW1_ADWIN2_O</v>
      </c>
      <c r="C166" s="176" t="str">
        <f>DPWW1!F32 &amp; "," &amp; DPWW1!G32 &amp; "," &amp; DPWW1!BH5</f>
        <v>Advanced WINEP,Partnership funding,PCD output (cumulative) - Outturn &amp; Forecast</v>
      </c>
      <c r="D166" s="176" t="str">
        <f>IF(ISBLANK(DPWW1!H32),"",DPWW1!H32)</f>
        <v>%</v>
      </c>
      <c r="E166" s="176" t="s">
        <v>7266</v>
      </c>
      <c r="H166" s="176" t="str">
        <f>IF(ISBLANK(DPWW1!X32),"",DPWW1!X32)</f>
        <v/>
      </c>
      <c r="I166" s="176" t="str">
        <f>IF(ISBLANK(DPWW1!Y32),"",DPWW1!Y32)</f>
        <v/>
      </c>
      <c r="J166" s="176" t="str">
        <f>IF(ISBLANK(DPWW1!Z32),"",DPWW1!Z32)</f>
        <v/>
      </c>
      <c r="K166" s="176" t="str">
        <f>IF(ISBLANK(DPWW1!AA32),"",DPWW1!AA32)</f>
        <v/>
      </c>
      <c r="L166" s="176" t="str">
        <f>IF(ISBLANK(DPWW1!AB32),"",DPWW1!AB32)</f>
        <v/>
      </c>
      <c r="M166" s="176" t="str">
        <f>IF(ISBLANK(DPWW1!AC32),"",DPWW1!AC32)</f>
        <v/>
      </c>
      <c r="N166" s="176" t="str">
        <f>IF(ISBLANK(DPWW1!AD32),"",DPWW1!AD32)</f>
        <v/>
      </c>
      <c r="O166" s="176" t="str">
        <f>IF(ISBLANK(DPWW1!AE32),"",DPWW1!AE32)</f>
        <v/>
      </c>
      <c r="P166" s="176" t="str">
        <f>IF(ISBLANK(DPWW1!AF32),"",DPWW1!AF32)</f>
        <v/>
      </c>
      <c r="Q166" s="176" t="str">
        <f>IF(ISBLANK(DPWW1!AG32),"",DPWW1!AG32)</f>
        <v/>
      </c>
      <c r="R166" s="176" t="str">
        <f>IF(ISBLANK(DPWW1!AH32),"",DPWW1!AH32)</f>
        <v/>
      </c>
    </row>
    <row r="167" spans="1:18" x14ac:dyDescent="0.25">
      <c r="A167" s="176" t="str">
        <f t="shared" si="2"/>
        <v>YKY</v>
      </c>
      <c r="B167" s="176" t="str">
        <f>IF(ISBLANK(DPWW1!BS32),"",DPWW1!BS32)</f>
        <v>PCD_DPWW1_ADWIN2_OT</v>
      </c>
      <c r="C167" s="176" t="str">
        <f>DPWW1!F32 &amp; "," &amp; DPWW1!G32 &amp; "," &amp; DPWW1!BS5</f>
        <v>Advanced WINEP,Partnership funding,PCD output by 2029-30 (Outturn &amp; Forecast)</v>
      </c>
      <c r="D167" s="176" t="str">
        <f>IF(ISBLANK(DPWW1!H32),"",DPWW1!H32)</f>
        <v>%</v>
      </c>
      <c r="E167" s="176" t="s">
        <v>7266</v>
      </c>
      <c r="M167" s="176">
        <f>IF(ISBLANK(DPWW1!AI32),"",DPWW1!AI32)</f>
        <v>0</v>
      </c>
      <c r="R167" s="176">
        <f>IF(ISBLANK(DPWW1!AJ32),"",DPWW1!AJ32)</f>
        <v>0</v>
      </c>
    </row>
    <row r="168" spans="1:18" x14ac:dyDescent="0.25">
      <c r="A168" s="176" t="str">
        <f t="shared" si="2"/>
        <v>YKY</v>
      </c>
      <c r="B168" s="176" t="str">
        <f>IF(ISBLANK(DPWW1!BV32),"",DPWW1!BV32)</f>
        <v>PCD_DPWW1_ADWIN2_P</v>
      </c>
      <c r="C168" s="176" t="str">
        <f>DPWW1!F32 &amp; "," &amp; DPWW1!G32 &amp; "," &amp; DPWW1!BV5</f>
        <v xml:space="preserve">Advanced WINEP,Partnership funding,Performance
</v>
      </c>
      <c r="D168" s="176" t="str">
        <f>IF(ISBLANK(DPWW1!H32),"",DPWW1!H32)</f>
        <v>%</v>
      </c>
      <c r="E168" s="176" t="s">
        <v>7266</v>
      </c>
      <c r="M168" s="176" t="str">
        <f>IF(ISBLANK(DPWW1!AL32),"",DPWW1!AL32)</f>
        <v/>
      </c>
      <c r="R168" s="176" t="str">
        <f>IF(ISBLANK(DPWW1!AM32),"",DPWW1!AM32)</f>
        <v/>
      </c>
    </row>
    <row r="169" spans="1:18" x14ac:dyDescent="0.25">
      <c r="A169" s="176" t="str">
        <f t="shared" si="2"/>
        <v>YKY</v>
      </c>
      <c r="B169" s="176" t="str">
        <f>IF(ISBLANK(DPWW1!AT33),"",DPWW1!AT33)</f>
        <v>PCD_DPWW1_ADWIN3</v>
      </c>
      <c r="C169" s="176" t="str">
        <f>DPWW1!F33 &amp; "," &amp; DPWW1!G33 &amp; "," &amp; DPWW1!AT5</f>
        <v>Advanced WINEP,Equivalent storage avoided,PCD output (cumulative) - Target`</v>
      </c>
      <c r="D169" s="176" t="str">
        <f>IF(ISBLANK(DPWW1!H33),"",DPWW1!H33)</f>
        <v>m3</v>
      </c>
      <c r="E169" s="176" t="s">
        <v>7266</v>
      </c>
      <c r="H169" s="176" t="str">
        <f>IF(ISBLANK(DPWW1!J33),"",DPWW1!J33)</f>
        <v/>
      </c>
      <c r="I169" s="176" t="str">
        <f>IF(ISBLANK(DPWW1!K33),"",DPWW1!K33)</f>
        <v/>
      </c>
      <c r="J169" s="176" t="str">
        <f>IF(ISBLANK(DPWW1!L33),"",DPWW1!L33)</f>
        <v/>
      </c>
      <c r="K169" s="176" t="str">
        <f>IF(ISBLANK(DPWW1!M33),"",DPWW1!M33)</f>
        <v/>
      </c>
      <c r="L169" s="176" t="str">
        <f>IF(ISBLANK(DPWW1!N33),"",DPWW1!N33)</f>
        <v/>
      </c>
      <c r="M169" s="176" t="str">
        <f>IF(ISBLANK(DPWW1!O33),"",DPWW1!O33)</f>
        <v/>
      </c>
      <c r="N169" s="176" t="str">
        <f>IF(ISBLANK(DPWW1!P33),"",DPWW1!P33)</f>
        <v/>
      </c>
      <c r="O169" s="176" t="str">
        <f>IF(ISBLANK(DPWW1!Q33),"",DPWW1!Q33)</f>
        <v/>
      </c>
      <c r="P169" s="176" t="str">
        <f>IF(ISBLANK(DPWW1!R33),"",DPWW1!R33)</f>
        <v/>
      </c>
      <c r="Q169" s="176" t="str">
        <f>IF(ISBLANK(DPWW1!S33),"",DPWW1!S33)</f>
        <v/>
      </c>
      <c r="R169" s="176" t="str">
        <f>IF(ISBLANK(DPWW1!T33),"",DPWW1!T33)</f>
        <v/>
      </c>
    </row>
    <row r="170" spans="1:18" x14ac:dyDescent="0.25">
      <c r="A170" s="176" t="str">
        <f t="shared" si="2"/>
        <v>YKY</v>
      </c>
      <c r="B170" s="176" t="str">
        <f>IF(ISBLANK(DPWW1!BE33),"",DPWW1!BE33)</f>
        <v>PCD_DPWW1_ADWIN3_T</v>
      </c>
      <c r="C170" s="176" t="str">
        <f>DPWW1!F33 &amp; "," &amp; DPWW1!G33 &amp; "," &amp; DPWW1!BE5</f>
        <v>Advanced WINEP,Equivalent storage avoided,PCD output by 2029-30 (Target)</v>
      </c>
      <c r="D170" s="176" t="str">
        <f>IF(ISBLANK(DPWW1!H33),"",DPWW1!H33)</f>
        <v>m3</v>
      </c>
      <c r="E170" s="176" t="s">
        <v>7266</v>
      </c>
      <c r="M170" s="176">
        <f>IF(ISBLANK(DPWW1!U33),"",DPWW1!U33)</f>
        <v>0</v>
      </c>
      <c r="R170" s="176">
        <f>IF(ISBLANK(DPWW1!V33),"",DPWW1!V33)</f>
        <v>0</v>
      </c>
    </row>
    <row r="171" spans="1:18" x14ac:dyDescent="0.25">
      <c r="A171" s="176" t="str">
        <f t="shared" si="2"/>
        <v>YKY</v>
      </c>
      <c r="B171" s="176" t="str">
        <f>IF(ISBLANK(DPWW1!BH33),"",DPWW1!BH33)</f>
        <v>PCD_DPWW1_ADWIN3_O</v>
      </c>
      <c r="C171" s="176" t="str">
        <f>DPWW1!F33 &amp; "," &amp; DPWW1!G33 &amp; "," &amp; DPWW1!BH5</f>
        <v>Advanced WINEP,Equivalent storage avoided,PCD output (cumulative) - Outturn &amp; Forecast</v>
      </c>
      <c r="D171" s="176" t="str">
        <f>IF(ISBLANK(DPWW1!H33),"",DPWW1!H33)</f>
        <v>m3</v>
      </c>
      <c r="E171" s="176" t="s">
        <v>7266</v>
      </c>
      <c r="H171" s="176" t="str">
        <f>IF(ISBLANK(DPWW1!X33),"",DPWW1!X33)</f>
        <v/>
      </c>
      <c r="I171" s="176" t="str">
        <f>IF(ISBLANK(DPWW1!Y33),"",DPWW1!Y33)</f>
        <v/>
      </c>
      <c r="J171" s="176" t="str">
        <f>IF(ISBLANK(DPWW1!Z33),"",DPWW1!Z33)</f>
        <v/>
      </c>
      <c r="K171" s="176" t="str">
        <f>IF(ISBLANK(DPWW1!AA33),"",DPWW1!AA33)</f>
        <v/>
      </c>
      <c r="L171" s="176" t="str">
        <f>IF(ISBLANK(DPWW1!AB33),"",DPWW1!AB33)</f>
        <v/>
      </c>
      <c r="M171" s="176" t="str">
        <f>IF(ISBLANK(DPWW1!AC33),"",DPWW1!AC33)</f>
        <v/>
      </c>
      <c r="N171" s="176" t="str">
        <f>IF(ISBLANK(DPWW1!AD33),"",DPWW1!AD33)</f>
        <v/>
      </c>
      <c r="O171" s="176" t="str">
        <f>IF(ISBLANK(DPWW1!AE33),"",DPWW1!AE33)</f>
        <v/>
      </c>
      <c r="P171" s="176" t="str">
        <f>IF(ISBLANK(DPWW1!AF33),"",DPWW1!AF33)</f>
        <v/>
      </c>
      <c r="Q171" s="176" t="str">
        <f>IF(ISBLANK(DPWW1!AG33),"",DPWW1!AG33)</f>
        <v/>
      </c>
      <c r="R171" s="176" t="str">
        <f>IF(ISBLANK(DPWW1!AH33),"",DPWW1!AH33)</f>
        <v/>
      </c>
    </row>
    <row r="172" spans="1:18" x14ac:dyDescent="0.25">
      <c r="A172" s="176" t="str">
        <f t="shared" si="2"/>
        <v>YKY</v>
      </c>
      <c r="B172" s="176" t="str">
        <f>IF(ISBLANK(DPWW1!BS33),"",DPWW1!BS33)</f>
        <v>PCD_DPWW1_ADWIN3_OT</v>
      </c>
      <c r="C172" s="176" t="str">
        <f>DPWW1!F33 &amp; "," &amp; DPWW1!G33 &amp; "," &amp; DPWW1!BS5</f>
        <v>Advanced WINEP,Equivalent storage avoided,PCD output by 2029-30 (Outturn &amp; Forecast)</v>
      </c>
      <c r="D172" s="176" t="str">
        <f>IF(ISBLANK(DPWW1!H33),"",DPWW1!H33)</f>
        <v>m3</v>
      </c>
      <c r="E172" s="176" t="s">
        <v>7266</v>
      </c>
      <c r="M172" s="176">
        <f>IF(ISBLANK(DPWW1!AI33),"",DPWW1!AI33)</f>
        <v>0</v>
      </c>
      <c r="R172" s="176">
        <f>IF(ISBLANK(DPWW1!AJ33),"",DPWW1!AJ33)</f>
        <v>0</v>
      </c>
    </row>
    <row r="173" spans="1:18" x14ac:dyDescent="0.25">
      <c r="A173" s="176" t="str">
        <f t="shared" si="2"/>
        <v>YKY</v>
      </c>
      <c r="B173" s="176" t="str">
        <f>IF(ISBLANK(DPWW1!BV33),"",DPWW1!BV33)</f>
        <v>PCD_DPWW1_ADWIN3_P</v>
      </c>
      <c r="C173" s="176" t="str">
        <f>DPWW1!F33 &amp; "," &amp; DPWW1!G33 &amp; "," &amp; DPWW1!BV5</f>
        <v xml:space="preserve">Advanced WINEP,Equivalent storage avoided,Performance
</v>
      </c>
      <c r="D173" s="176" t="str">
        <f>IF(ISBLANK(DPWW1!H33),"",DPWW1!H33)</f>
        <v>m3</v>
      </c>
      <c r="E173" s="176" t="s">
        <v>7266</v>
      </c>
      <c r="M173" s="176" t="str">
        <f>IF(ISBLANK(DPWW1!AL33),"",DPWW1!AL33)</f>
        <v/>
      </c>
      <c r="R173" s="176" t="str">
        <f>IF(ISBLANK(DPWW1!AM33),"",DPWW1!AM33)</f>
        <v/>
      </c>
    </row>
    <row r="174" spans="1:18" x14ac:dyDescent="0.25">
      <c r="A174" s="176" t="str">
        <f t="shared" si="2"/>
        <v>YKY</v>
      </c>
      <c r="B174" s="176" t="str">
        <f>IF(ISBLANK(DPWW1!AT34),"",DPWW1!AT34)</f>
        <v>PCD_DPWW1_SSTT</v>
      </c>
      <c r="C174" s="176" t="str">
        <f>DPWW1!F34 &amp; "," &amp; DPWW1!G34 &amp; "," &amp; DPWW1!AT5</f>
        <v>Sludge storage -Tanks,Volume of Sludge Storage delivered,PCD output (cumulative) - Target`</v>
      </c>
      <c r="D174" s="176" t="str">
        <f>IF(ISBLANK(DPWW1!H34),"",DPWW1!H34)</f>
        <v>m3</v>
      </c>
      <c r="E174" s="176" t="s">
        <v>7266</v>
      </c>
      <c r="H174" s="176" t="str">
        <f>IF(ISBLANK(DPWW1!J34),"",DPWW1!J34)</f>
        <v/>
      </c>
      <c r="I174" s="176" t="str">
        <f>IF(ISBLANK(DPWW1!K34),"",DPWW1!K34)</f>
        <v/>
      </c>
      <c r="J174" s="176" t="str">
        <f>IF(ISBLANK(DPWW1!L34),"",DPWW1!L34)</f>
        <v/>
      </c>
      <c r="K174" s="176" t="str">
        <f>IF(ISBLANK(DPWW1!M34),"",DPWW1!M34)</f>
        <v/>
      </c>
      <c r="L174" s="176" t="str">
        <f>IF(ISBLANK(DPWW1!N34),"",DPWW1!N34)</f>
        <v/>
      </c>
      <c r="M174" s="176" t="str">
        <f>IF(ISBLANK(DPWW1!O34),"",DPWW1!O34)</f>
        <v/>
      </c>
      <c r="N174" s="176" t="str">
        <f>IF(ISBLANK(DPWW1!P34),"",DPWW1!P34)</f>
        <v/>
      </c>
      <c r="O174" s="176" t="str">
        <f>IF(ISBLANK(DPWW1!Q34),"",DPWW1!Q34)</f>
        <v/>
      </c>
      <c r="P174" s="176" t="str">
        <f>IF(ISBLANK(DPWW1!R34),"",DPWW1!R34)</f>
        <v/>
      </c>
      <c r="Q174" s="176" t="str">
        <f>IF(ISBLANK(DPWW1!S34),"",DPWW1!S34)</f>
        <v/>
      </c>
      <c r="R174" s="176" t="str">
        <f>IF(ISBLANK(DPWW1!T34),"",DPWW1!T34)</f>
        <v/>
      </c>
    </row>
    <row r="175" spans="1:18" x14ac:dyDescent="0.25">
      <c r="A175" s="176" t="str">
        <f t="shared" si="2"/>
        <v>YKY</v>
      </c>
      <c r="B175" s="176" t="str">
        <f>IF(ISBLANK(DPWW1!BE34),"",DPWW1!BE34)</f>
        <v>PCD_DPWW1_SSTT_T</v>
      </c>
      <c r="C175" s="176" t="str">
        <f>DPWW1!F34 &amp; "," &amp; DPWW1!G34 &amp; "," &amp; DPWW1!BE5</f>
        <v>Sludge storage -Tanks,Volume of Sludge Storage delivered,PCD output by 2029-30 (Target)</v>
      </c>
      <c r="D175" s="176" t="str">
        <f>IF(ISBLANK(DPWW1!H34),"",DPWW1!H34)</f>
        <v>m3</v>
      </c>
      <c r="E175" s="176" t="s">
        <v>7266</v>
      </c>
      <c r="M175" s="176">
        <f>IF(ISBLANK(DPWW1!U34),"",DPWW1!U34)</f>
        <v>0</v>
      </c>
      <c r="R175" s="176">
        <f>IF(ISBLANK(DPWW1!V34),"",DPWW1!V34)</f>
        <v>0</v>
      </c>
    </row>
    <row r="176" spans="1:18" x14ac:dyDescent="0.25">
      <c r="A176" s="176" t="str">
        <f t="shared" si="2"/>
        <v>YKY</v>
      </c>
      <c r="B176" s="176" t="str">
        <f>IF(ISBLANK(DPWW1!BH34),"",DPWW1!BH34)</f>
        <v>PCD_DPWW1_SSTT_O</v>
      </c>
      <c r="C176" s="176" t="str">
        <f>DPWW1!F34 &amp; "," &amp; DPWW1!G34 &amp; "," &amp; DPWW1!BH5</f>
        <v>Sludge storage -Tanks,Volume of Sludge Storage delivered,PCD output (cumulative) - Outturn &amp; Forecast</v>
      </c>
      <c r="D176" s="176" t="str">
        <f>IF(ISBLANK(DPWW1!H34),"",DPWW1!H34)</f>
        <v>m3</v>
      </c>
      <c r="E176" s="176" t="s">
        <v>7266</v>
      </c>
      <c r="H176" s="176" t="str">
        <f>IF(ISBLANK(DPWW1!X34),"",DPWW1!X34)</f>
        <v/>
      </c>
      <c r="I176" s="176" t="str">
        <f>IF(ISBLANK(DPWW1!Y34),"",DPWW1!Y34)</f>
        <v/>
      </c>
      <c r="J176" s="176" t="str">
        <f>IF(ISBLANK(DPWW1!Z34),"",DPWW1!Z34)</f>
        <v/>
      </c>
      <c r="K176" s="176" t="str">
        <f>IF(ISBLANK(DPWW1!AA34),"",DPWW1!AA34)</f>
        <v/>
      </c>
      <c r="L176" s="176" t="str">
        <f>IF(ISBLANK(DPWW1!AB34),"",DPWW1!AB34)</f>
        <v/>
      </c>
      <c r="M176" s="176" t="str">
        <f>IF(ISBLANK(DPWW1!AC34),"",DPWW1!AC34)</f>
        <v/>
      </c>
      <c r="N176" s="176" t="str">
        <f>IF(ISBLANK(DPWW1!AD34),"",DPWW1!AD34)</f>
        <v/>
      </c>
      <c r="O176" s="176" t="str">
        <f>IF(ISBLANK(DPWW1!AE34),"",DPWW1!AE34)</f>
        <v/>
      </c>
      <c r="P176" s="176" t="str">
        <f>IF(ISBLANK(DPWW1!AF34),"",DPWW1!AF34)</f>
        <v/>
      </c>
      <c r="Q176" s="176" t="str">
        <f>IF(ISBLANK(DPWW1!AG34),"",DPWW1!AG34)</f>
        <v/>
      </c>
      <c r="R176" s="176" t="str">
        <f>IF(ISBLANK(DPWW1!AH34),"",DPWW1!AH34)</f>
        <v/>
      </c>
    </row>
    <row r="177" spans="1:18" x14ac:dyDescent="0.25">
      <c r="A177" s="176" t="str">
        <f t="shared" si="2"/>
        <v>YKY</v>
      </c>
      <c r="B177" s="176" t="str">
        <f>IF(ISBLANK(DPWW1!BS34),"",DPWW1!BS34)</f>
        <v>PCD_DPWW1_SSTT_OT</v>
      </c>
      <c r="C177" s="176" t="str">
        <f>DPWW1!F34 &amp; "," &amp; DPWW1!G34 &amp; "," &amp; DPWW1!BS5</f>
        <v>Sludge storage -Tanks,Volume of Sludge Storage delivered,PCD output by 2029-30 (Outturn &amp; Forecast)</v>
      </c>
      <c r="D177" s="176" t="str">
        <f>IF(ISBLANK(DPWW1!H34),"",DPWW1!H34)</f>
        <v>m3</v>
      </c>
      <c r="E177" s="176" t="s">
        <v>7266</v>
      </c>
      <c r="M177" s="176">
        <f>IF(ISBLANK(DPWW1!AI34),"",DPWW1!AI34)</f>
        <v>0</v>
      </c>
      <c r="R177" s="176">
        <f>IF(ISBLANK(DPWW1!AJ34),"",DPWW1!AJ34)</f>
        <v>0</v>
      </c>
    </row>
    <row r="178" spans="1:18" x14ac:dyDescent="0.25">
      <c r="A178" s="176" t="str">
        <f t="shared" si="2"/>
        <v>YKY</v>
      </c>
      <c r="B178" s="176" t="str">
        <f>IF(ISBLANK(DPWW1!BV34),"",DPWW1!BV34)</f>
        <v>PCD_DPWW1_SSTT_P</v>
      </c>
      <c r="C178" s="176" t="str">
        <f>DPWW1!F34 &amp; "," &amp; DPWW1!G34 &amp; "," &amp; DPWW1!BV5</f>
        <v xml:space="preserve">Sludge storage -Tanks,Volume of Sludge Storage delivered,Performance
</v>
      </c>
      <c r="D178" s="176" t="str">
        <f>IF(ISBLANK(DPWW1!H34),"",DPWW1!H34)</f>
        <v>m3</v>
      </c>
      <c r="E178" s="176" t="s">
        <v>7266</v>
      </c>
      <c r="M178" s="176" t="str">
        <f>IF(ISBLANK(DPWW1!AL34),"",DPWW1!AL34)</f>
        <v/>
      </c>
      <c r="R178" s="176" t="str">
        <f>IF(ISBLANK(DPWW1!AM34),"",DPWW1!AM34)</f>
        <v/>
      </c>
    </row>
    <row r="179" spans="1:18" x14ac:dyDescent="0.25">
      <c r="A179" s="176" t="str">
        <f t="shared" si="2"/>
        <v>YKY</v>
      </c>
      <c r="B179" s="176" t="str">
        <f>IF(ISBLANK(DPWW1!AT35),"",DPWW1!AT35)</f>
        <v>PCD_DPWW1_SSCP</v>
      </c>
      <c r="C179" s="176" t="str">
        <f>DPWW1!F35 &amp; "," &amp; DPWW1!G35 &amp; "," &amp; DPWW1!AT5</f>
        <v>Sludge storage (cake pads),Sludge Storage area delivered,PCD output (cumulative) - Target`</v>
      </c>
      <c r="D179" s="176" t="str">
        <f>IF(ISBLANK(DPWW1!H35),"",DPWW1!H35)</f>
        <v>m2</v>
      </c>
      <c r="E179" s="176" t="s">
        <v>7266</v>
      </c>
      <c r="H179" s="176" t="str">
        <f>IF(ISBLANK(DPWW1!J35),"",DPWW1!J35)</f>
        <v/>
      </c>
      <c r="I179" s="176">
        <f>IF(ISBLANK(DPWW1!K35),"",DPWW1!K35)</f>
        <v>0</v>
      </c>
      <c r="J179" s="176">
        <f>IF(ISBLANK(DPWW1!L35),"",DPWW1!L35)</f>
        <v>109577</v>
      </c>
      <c r="K179" s="176">
        <f>IF(ISBLANK(DPWW1!M35),"",DPWW1!M35)</f>
        <v>109577</v>
      </c>
      <c r="L179" s="176">
        <f>IF(ISBLANK(DPWW1!N35),"",DPWW1!N35)</f>
        <v>109577</v>
      </c>
      <c r="M179" s="176">
        <f>IF(ISBLANK(DPWW1!O35),"",DPWW1!O35)</f>
        <v>109577</v>
      </c>
      <c r="N179" s="176" t="str">
        <f>IF(ISBLANK(DPWW1!P35),"",DPWW1!P35)</f>
        <v/>
      </c>
      <c r="O179" s="176" t="str">
        <f>IF(ISBLANK(DPWW1!Q35),"",DPWW1!Q35)</f>
        <v/>
      </c>
      <c r="P179" s="176" t="str">
        <f>IF(ISBLANK(DPWW1!R35),"",DPWW1!R35)</f>
        <v/>
      </c>
      <c r="Q179" s="176" t="str">
        <f>IF(ISBLANK(DPWW1!S35),"",DPWW1!S35)</f>
        <v/>
      </c>
      <c r="R179" s="176" t="str">
        <f>IF(ISBLANK(DPWW1!T35),"",DPWW1!T35)</f>
        <v/>
      </c>
    </row>
    <row r="180" spans="1:18" x14ac:dyDescent="0.25">
      <c r="A180" s="176" t="str">
        <f t="shared" si="2"/>
        <v>YKY</v>
      </c>
      <c r="B180" s="176" t="str">
        <f>IF(ISBLANK(DPWW1!BE35),"",DPWW1!BE35)</f>
        <v>PCD_DPWW1_SSCP_T</v>
      </c>
      <c r="C180" s="176" t="str">
        <f>DPWW1!F35 &amp; "," &amp; DPWW1!G35 &amp; "," &amp; DPWW1!BE5</f>
        <v>Sludge storage (cake pads),Sludge Storage area delivered,PCD output by 2029-30 (Target)</v>
      </c>
      <c r="D180" s="176" t="str">
        <f>IF(ISBLANK(DPWW1!H35),"",DPWW1!H35)</f>
        <v>m2</v>
      </c>
      <c r="E180" s="176" t="s">
        <v>7266</v>
      </c>
      <c r="M180" s="176">
        <f>IF(ISBLANK(DPWW1!U35),"",DPWW1!U35)</f>
        <v>109577</v>
      </c>
      <c r="R180" s="176">
        <f>IF(ISBLANK(DPWW1!V35),"",DPWW1!V35)</f>
        <v>0</v>
      </c>
    </row>
    <row r="181" spans="1:18" x14ac:dyDescent="0.25">
      <c r="A181" s="176" t="str">
        <f t="shared" si="2"/>
        <v>YKY</v>
      </c>
      <c r="B181" s="176" t="str">
        <f>IF(ISBLANK(DPWW1!BH35),"",DPWW1!BH35)</f>
        <v>PCD_DPWW1_SSCP_O</v>
      </c>
      <c r="C181" s="176" t="str">
        <f>DPWW1!F35 &amp; "," &amp; DPWW1!G35 &amp; "," &amp; DPWW1!BH5</f>
        <v>Sludge storage (cake pads),Sludge Storage area delivered,PCD output (cumulative) - Outturn &amp; Forecast</v>
      </c>
      <c r="D181" s="176" t="str">
        <f>IF(ISBLANK(DPWW1!H35),"",DPWW1!H35)</f>
        <v>m2</v>
      </c>
      <c r="E181" s="176" t="s">
        <v>7266</v>
      </c>
      <c r="H181" s="176" t="str">
        <f>IF(ISBLANK(DPWW1!X35),"",DPWW1!X35)</f>
        <v/>
      </c>
      <c r="I181" s="176">
        <f>IF(ISBLANK(DPWW1!Y35),"",DPWW1!Y35)</f>
        <v>0</v>
      </c>
      <c r="J181" s="176">
        <f>IF(ISBLANK(DPWW1!Z35),"",DPWW1!Z35)</f>
        <v>0</v>
      </c>
      <c r="K181" s="176">
        <f>IF(ISBLANK(DPWW1!AA35),"",DPWW1!AA35)</f>
        <v>27577</v>
      </c>
      <c r="L181" s="176">
        <f>IF(ISBLANK(DPWW1!AB35),"",DPWW1!AB35)</f>
        <v>64956</v>
      </c>
      <c r="M181" s="176">
        <f>IF(ISBLANK(DPWW1!AC35),"",DPWW1!AC35)</f>
        <v>109577</v>
      </c>
      <c r="N181" s="176" t="str">
        <f>IF(ISBLANK(DPWW1!AD35),"",DPWW1!AD35)</f>
        <v/>
      </c>
      <c r="O181" s="176" t="str">
        <f>IF(ISBLANK(DPWW1!AE35),"",DPWW1!AE35)</f>
        <v/>
      </c>
      <c r="P181" s="176" t="str">
        <f>IF(ISBLANK(DPWW1!AF35),"",DPWW1!AF35)</f>
        <v/>
      </c>
      <c r="Q181" s="176" t="str">
        <f>IF(ISBLANK(DPWW1!AG35),"",DPWW1!AG35)</f>
        <v/>
      </c>
      <c r="R181" s="176" t="str">
        <f>IF(ISBLANK(DPWW1!AH35),"",DPWW1!AH35)</f>
        <v/>
      </c>
    </row>
    <row r="182" spans="1:18" x14ac:dyDescent="0.25">
      <c r="A182" s="176" t="str">
        <f t="shared" si="2"/>
        <v>YKY</v>
      </c>
      <c r="B182" s="176" t="str">
        <f>IF(ISBLANK(DPWW1!BS35),"",DPWW1!BS35)</f>
        <v>PCD_DPWW1_SSCP_OT</v>
      </c>
      <c r="C182" s="176" t="str">
        <f>DPWW1!F35 &amp; "," &amp; DPWW1!G35 &amp; "," &amp; DPWW1!BS5</f>
        <v>Sludge storage (cake pads),Sludge Storage area delivered,PCD output by 2029-30 (Outturn &amp; Forecast)</v>
      </c>
      <c r="D182" s="176" t="str">
        <f>IF(ISBLANK(DPWW1!H35),"",DPWW1!H35)</f>
        <v>m2</v>
      </c>
      <c r="E182" s="176" t="s">
        <v>7266</v>
      </c>
      <c r="M182" s="176">
        <f>IF(ISBLANK(DPWW1!AI35),"",DPWW1!AI35)</f>
        <v>109577</v>
      </c>
      <c r="R182" s="176">
        <f>IF(ISBLANK(DPWW1!AJ35),"",DPWW1!AJ35)</f>
        <v>0</v>
      </c>
    </row>
    <row r="183" spans="1:18" x14ac:dyDescent="0.25">
      <c r="A183" s="176" t="str">
        <f t="shared" si="2"/>
        <v>YKY</v>
      </c>
      <c r="B183" s="176" t="str">
        <f>IF(ISBLANK(DPWW1!BV35),"",DPWW1!BV35)</f>
        <v>PCD_DPWW1_SSCP_P</v>
      </c>
      <c r="C183" s="176" t="str">
        <f>DPWW1!F35 &amp; "," &amp; DPWW1!G35 &amp; "," &amp; DPWW1!BV5</f>
        <v xml:space="preserve">Sludge storage (cake pads),Sludge Storage area delivered,Performance
</v>
      </c>
      <c r="D183" s="176" t="str">
        <f>IF(ISBLANK(DPWW1!H35),"",DPWW1!H35)</f>
        <v>m2</v>
      </c>
      <c r="E183" s="176" t="s">
        <v>7266</v>
      </c>
      <c r="M183" s="176">
        <f>IF(ISBLANK(DPWW1!AL35),"",DPWW1!AL35)</f>
        <v>1</v>
      </c>
      <c r="R183" s="176" t="str">
        <f>IF(ISBLANK(DPWW1!AM35),"",DPWW1!AM35)</f>
        <v/>
      </c>
    </row>
    <row r="184" spans="1:18" x14ac:dyDescent="0.25">
      <c r="A184" s="176" t="str">
        <f t="shared" si="2"/>
        <v>YKY</v>
      </c>
      <c r="B184" s="176" t="str">
        <f>IF(ISBLANK(DPWW1!AT36),"",DPWW1!AT36)</f>
        <v>PCD_DPWW1_STDW</v>
      </c>
      <c r="C184" s="176" t="str">
        <f>DPWW1!F36 &amp; "," &amp; DPWW1!G36 &amp; "," &amp; DPWW1!AT5</f>
        <v>Sludge thickening and dewatering ,Tonnes of dry solids/ year ,PCD output (cumulative) - Target`</v>
      </c>
      <c r="D184" s="176" t="str">
        <f>IF(ISBLANK(DPWW1!H36),"",DPWW1!H36)</f>
        <v>ttds/yr</v>
      </c>
      <c r="E184" s="176" t="s">
        <v>7266</v>
      </c>
      <c r="H184" s="176" t="str">
        <f>IF(ISBLANK(DPWW1!J36),"",DPWW1!J36)</f>
        <v/>
      </c>
      <c r="I184" s="176" t="str">
        <f>IF(ISBLANK(DPWW1!K36),"",DPWW1!K36)</f>
        <v/>
      </c>
      <c r="J184" s="176" t="str">
        <f>IF(ISBLANK(DPWW1!L36),"",DPWW1!L36)</f>
        <v/>
      </c>
      <c r="K184" s="176" t="str">
        <f>IF(ISBLANK(DPWW1!M36),"",DPWW1!M36)</f>
        <v/>
      </c>
      <c r="L184" s="176" t="str">
        <f>IF(ISBLANK(DPWW1!N36),"",DPWW1!N36)</f>
        <v/>
      </c>
      <c r="M184" s="176" t="str">
        <f>IF(ISBLANK(DPWW1!O36),"",DPWW1!O36)</f>
        <v/>
      </c>
      <c r="N184" s="176" t="str">
        <f>IF(ISBLANK(DPWW1!P36),"",DPWW1!P36)</f>
        <v/>
      </c>
      <c r="O184" s="176" t="str">
        <f>IF(ISBLANK(DPWW1!Q36),"",DPWW1!Q36)</f>
        <v/>
      </c>
      <c r="P184" s="176" t="str">
        <f>IF(ISBLANK(DPWW1!R36),"",DPWW1!R36)</f>
        <v/>
      </c>
      <c r="Q184" s="176" t="str">
        <f>IF(ISBLANK(DPWW1!S36),"",DPWW1!S36)</f>
        <v/>
      </c>
      <c r="R184" s="176" t="str">
        <f>IF(ISBLANK(DPWW1!T36),"",DPWW1!T36)</f>
        <v/>
      </c>
    </row>
    <row r="185" spans="1:18" x14ac:dyDescent="0.25">
      <c r="A185" s="176" t="str">
        <f t="shared" si="2"/>
        <v>YKY</v>
      </c>
      <c r="B185" s="176" t="str">
        <f>IF(ISBLANK(DPWW1!BE36),"",DPWW1!BE36)</f>
        <v>PCD_DPWW1_STDW_T</v>
      </c>
      <c r="C185" s="176" t="str">
        <f>DPWW1!F36 &amp; "," &amp; DPWW1!G36 &amp; "," &amp; DPWW1!BE5</f>
        <v>Sludge thickening and dewatering ,Tonnes of dry solids/ year ,PCD output by 2029-30 (Target)</v>
      </c>
      <c r="D185" s="176" t="str">
        <f>IF(ISBLANK(DPWW1!H36),"",DPWW1!H36)</f>
        <v>ttds/yr</v>
      </c>
      <c r="E185" s="176" t="s">
        <v>7266</v>
      </c>
      <c r="M185" s="176">
        <f>IF(ISBLANK(DPWW1!U36),"",DPWW1!U36)</f>
        <v>0</v>
      </c>
      <c r="R185" s="176">
        <f>IF(ISBLANK(DPWW1!V36),"",DPWW1!V36)</f>
        <v>0</v>
      </c>
    </row>
    <row r="186" spans="1:18" x14ac:dyDescent="0.25">
      <c r="A186" s="176" t="str">
        <f t="shared" si="2"/>
        <v>YKY</v>
      </c>
      <c r="B186" s="176" t="str">
        <f>IF(ISBLANK(DPWW1!BH36),"",DPWW1!BH36)</f>
        <v>PCD_DPWW1_STDW_O</v>
      </c>
      <c r="C186" s="176" t="str">
        <f>DPWW1!F36 &amp; "," &amp; DPWW1!G36 &amp; "," &amp; DPWW1!BH5</f>
        <v>Sludge thickening and dewatering ,Tonnes of dry solids/ year ,PCD output (cumulative) - Outturn &amp; Forecast</v>
      </c>
      <c r="D186" s="176" t="str">
        <f>IF(ISBLANK(DPWW1!H36),"",DPWW1!H36)</f>
        <v>ttds/yr</v>
      </c>
      <c r="E186" s="176" t="s">
        <v>7266</v>
      </c>
      <c r="H186" s="176" t="str">
        <f>IF(ISBLANK(DPWW1!X36),"",DPWW1!X36)</f>
        <v/>
      </c>
      <c r="I186" s="176" t="str">
        <f>IF(ISBLANK(DPWW1!Y36),"",DPWW1!Y36)</f>
        <v/>
      </c>
      <c r="J186" s="176" t="str">
        <f>IF(ISBLANK(DPWW1!Z36),"",DPWW1!Z36)</f>
        <v/>
      </c>
      <c r="K186" s="176" t="str">
        <f>IF(ISBLANK(DPWW1!AA36),"",DPWW1!AA36)</f>
        <v/>
      </c>
      <c r="L186" s="176" t="str">
        <f>IF(ISBLANK(DPWW1!AB36),"",DPWW1!AB36)</f>
        <v/>
      </c>
      <c r="M186" s="176" t="str">
        <f>IF(ISBLANK(DPWW1!AC36),"",DPWW1!AC36)</f>
        <v/>
      </c>
      <c r="N186" s="176" t="str">
        <f>IF(ISBLANK(DPWW1!AD36),"",DPWW1!AD36)</f>
        <v/>
      </c>
      <c r="O186" s="176" t="str">
        <f>IF(ISBLANK(DPWW1!AE36),"",DPWW1!AE36)</f>
        <v/>
      </c>
      <c r="P186" s="176" t="str">
        <f>IF(ISBLANK(DPWW1!AF36),"",DPWW1!AF36)</f>
        <v/>
      </c>
      <c r="Q186" s="176" t="str">
        <f>IF(ISBLANK(DPWW1!AG36),"",DPWW1!AG36)</f>
        <v/>
      </c>
      <c r="R186" s="176" t="str">
        <f>IF(ISBLANK(DPWW1!AH36),"",DPWW1!AH36)</f>
        <v/>
      </c>
    </row>
    <row r="187" spans="1:18" x14ac:dyDescent="0.25">
      <c r="A187" s="176" t="str">
        <f t="shared" si="2"/>
        <v>YKY</v>
      </c>
      <c r="B187" s="176" t="str">
        <f>IF(ISBLANK(DPWW1!BS36),"",DPWW1!BS36)</f>
        <v>PCD_DPWW1_STDW_OT</v>
      </c>
      <c r="C187" s="176" t="str">
        <f>DPWW1!F36 &amp; "," &amp; DPWW1!G36 &amp; "," &amp; DPWW1!BS5</f>
        <v>Sludge thickening and dewatering ,Tonnes of dry solids/ year ,PCD output by 2029-30 (Outturn &amp; Forecast)</v>
      </c>
      <c r="D187" s="176" t="str">
        <f>IF(ISBLANK(DPWW1!H36),"",DPWW1!H36)</f>
        <v>ttds/yr</v>
      </c>
      <c r="E187" s="176" t="s">
        <v>7266</v>
      </c>
      <c r="M187" s="176">
        <f>IF(ISBLANK(DPWW1!AI36),"",DPWW1!AI36)</f>
        <v>0</v>
      </c>
      <c r="R187" s="176">
        <f>IF(ISBLANK(DPWW1!AJ36),"",DPWW1!AJ36)</f>
        <v>0</v>
      </c>
    </row>
    <row r="188" spans="1:18" x14ac:dyDescent="0.25">
      <c r="A188" s="176" t="str">
        <f t="shared" si="2"/>
        <v>YKY</v>
      </c>
      <c r="B188" s="176" t="str">
        <f>IF(ISBLANK(DPWW1!BV36),"",DPWW1!BV36)</f>
        <v>PCD_DPWW1_STDW_P</v>
      </c>
      <c r="C188" s="176" t="str">
        <f>DPWW1!F36 &amp; "," &amp; DPWW1!G36 &amp; "," &amp; DPWW1!BV5</f>
        <v xml:space="preserve">Sludge thickening and dewatering ,Tonnes of dry solids/ year ,Performance
</v>
      </c>
      <c r="D188" s="176" t="str">
        <f>IF(ISBLANK(DPWW1!H36),"",DPWW1!H36)</f>
        <v>ttds/yr</v>
      </c>
      <c r="E188" s="176" t="s">
        <v>7266</v>
      </c>
      <c r="M188" s="176" t="str">
        <f>IF(ISBLANK(DPWW1!AL36),"",DPWW1!AL36)</f>
        <v/>
      </c>
      <c r="R188" s="176" t="str">
        <f>IF(ISBLANK(DPWW1!AM36),"",DPWW1!AM36)</f>
        <v/>
      </c>
    </row>
    <row r="189" spans="1:18" x14ac:dyDescent="0.25">
      <c r="A189" s="176" t="str">
        <f t="shared" si="2"/>
        <v>YKY</v>
      </c>
      <c r="B189" s="176" t="str">
        <f>IF(ISBLANK(DPWW1!AT37),"",DPWW1!AT37)</f>
        <v>PCD_DPWW1_STOTH1</v>
      </c>
      <c r="C189" s="176" t="str">
        <f>DPWW1!F37 &amp; "," &amp; DPWW1!G37 &amp; "," &amp; DPWW1!AT5</f>
        <v>Sludge treatment (Other),Sludge throughput Dryer/Pelletiser installed plant capacity,PCD output (cumulative) - Target`</v>
      </c>
      <c r="D189" s="176" t="str">
        <f>IF(ISBLANK(DPWW1!H37),"",DPWW1!H37)</f>
        <v>ttds/yr</v>
      </c>
      <c r="E189" s="176" t="s">
        <v>7266</v>
      </c>
      <c r="H189" s="176" t="str">
        <f>IF(ISBLANK(DPWW1!J37),"",DPWW1!J37)</f>
        <v/>
      </c>
      <c r="I189" s="176" t="str">
        <f>IF(ISBLANK(DPWW1!K37),"",DPWW1!K37)</f>
        <v/>
      </c>
      <c r="J189" s="176" t="str">
        <f>IF(ISBLANK(DPWW1!L37),"",DPWW1!L37)</f>
        <v/>
      </c>
      <c r="K189" s="176" t="str">
        <f>IF(ISBLANK(DPWW1!M37),"",DPWW1!M37)</f>
        <v/>
      </c>
      <c r="L189" s="176" t="str">
        <f>IF(ISBLANK(DPWW1!N37),"",DPWW1!N37)</f>
        <v/>
      </c>
      <c r="M189" s="176" t="str">
        <f>IF(ISBLANK(DPWW1!O37),"",DPWW1!O37)</f>
        <v/>
      </c>
      <c r="N189" s="176" t="str">
        <f>IF(ISBLANK(DPWW1!P37),"",DPWW1!P37)</f>
        <v/>
      </c>
      <c r="O189" s="176" t="str">
        <f>IF(ISBLANK(DPWW1!Q37),"",DPWW1!Q37)</f>
        <v/>
      </c>
      <c r="P189" s="176" t="str">
        <f>IF(ISBLANK(DPWW1!R37),"",DPWW1!R37)</f>
        <v/>
      </c>
      <c r="Q189" s="176" t="str">
        <f>IF(ISBLANK(DPWW1!S37),"",DPWW1!S37)</f>
        <v/>
      </c>
      <c r="R189" s="176" t="str">
        <f>IF(ISBLANK(DPWW1!T37),"",DPWW1!T37)</f>
        <v/>
      </c>
    </row>
    <row r="190" spans="1:18" x14ac:dyDescent="0.25">
      <c r="A190" s="176" t="str">
        <f t="shared" si="2"/>
        <v>YKY</v>
      </c>
      <c r="B190" s="176" t="str">
        <f>IF(ISBLANK(DPWW1!BE37),"",DPWW1!BE37)</f>
        <v>PCD_DPWW1_STOTH1_T</v>
      </c>
      <c r="C190" s="176" t="str">
        <f>DPWW1!F37 &amp; "," &amp; DPWW1!G37 &amp; "," &amp; DPWW1!BE5</f>
        <v>Sludge treatment (Other),Sludge throughput Dryer/Pelletiser installed plant capacity,PCD output by 2029-30 (Target)</v>
      </c>
      <c r="D190" s="176" t="str">
        <f>IF(ISBLANK(DPWW1!H37),"",DPWW1!H37)</f>
        <v>ttds/yr</v>
      </c>
      <c r="E190" s="176" t="s">
        <v>7266</v>
      </c>
      <c r="M190" s="176">
        <f>IF(ISBLANK(DPWW1!U37),"",DPWW1!U37)</f>
        <v>0</v>
      </c>
      <c r="R190" s="176">
        <f>IF(ISBLANK(DPWW1!V37),"",DPWW1!V37)</f>
        <v>0</v>
      </c>
    </row>
    <row r="191" spans="1:18" x14ac:dyDescent="0.25">
      <c r="A191" s="176" t="str">
        <f t="shared" si="2"/>
        <v>YKY</v>
      </c>
      <c r="B191" s="176" t="str">
        <f>IF(ISBLANK(DPWW1!BH37),"",DPWW1!BH37)</f>
        <v>PCD_DPWW1_STOTH1_O</v>
      </c>
      <c r="C191" s="176" t="str">
        <f>DPWW1!F37 &amp; "," &amp; DPWW1!G37 &amp; "," &amp; DPWW1!BH5</f>
        <v>Sludge treatment (Other),Sludge throughput Dryer/Pelletiser installed plant capacity,PCD output (cumulative) - Outturn &amp; Forecast</v>
      </c>
      <c r="D191" s="176" t="str">
        <f>IF(ISBLANK(DPWW1!H37),"",DPWW1!H37)</f>
        <v>ttds/yr</v>
      </c>
      <c r="E191" s="176" t="s">
        <v>7266</v>
      </c>
      <c r="H191" s="176" t="str">
        <f>IF(ISBLANK(DPWW1!X37),"",DPWW1!X37)</f>
        <v/>
      </c>
      <c r="I191" s="176" t="str">
        <f>IF(ISBLANK(DPWW1!Y37),"",DPWW1!Y37)</f>
        <v/>
      </c>
      <c r="J191" s="176" t="str">
        <f>IF(ISBLANK(DPWW1!Z37),"",DPWW1!Z37)</f>
        <v/>
      </c>
      <c r="K191" s="176" t="str">
        <f>IF(ISBLANK(DPWW1!AA37),"",DPWW1!AA37)</f>
        <v/>
      </c>
      <c r="L191" s="176" t="str">
        <f>IF(ISBLANK(DPWW1!AB37),"",DPWW1!AB37)</f>
        <v/>
      </c>
      <c r="M191" s="176" t="str">
        <f>IF(ISBLANK(DPWW1!AC37),"",DPWW1!AC37)</f>
        <v/>
      </c>
      <c r="N191" s="176" t="str">
        <f>IF(ISBLANK(DPWW1!AD37),"",DPWW1!AD37)</f>
        <v/>
      </c>
      <c r="O191" s="176" t="str">
        <f>IF(ISBLANK(DPWW1!AE37),"",DPWW1!AE37)</f>
        <v/>
      </c>
      <c r="P191" s="176" t="str">
        <f>IF(ISBLANK(DPWW1!AF37),"",DPWW1!AF37)</f>
        <v/>
      </c>
      <c r="Q191" s="176" t="str">
        <f>IF(ISBLANK(DPWW1!AG37),"",DPWW1!AG37)</f>
        <v/>
      </c>
      <c r="R191" s="176" t="str">
        <f>IF(ISBLANK(DPWW1!AH37),"",DPWW1!AH37)</f>
        <v/>
      </c>
    </row>
    <row r="192" spans="1:18" x14ac:dyDescent="0.25">
      <c r="A192" s="176" t="str">
        <f t="shared" si="2"/>
        <v>YKY</v>
      </c>
      <c r="B192" s="176" t="str">
        <f>IF(ISBLANK(DPWW1!BS37),"",DPWW1!BS37)</f>
        <v>PCD_DPWW1_STOTH1_OT</v>
      </c>
      <c r="C192" s="176" t="str">
        <f>DPWW1!F37 &amp; "," &amp; DPWW1!G37 &amp; "," &amp; DPWW1!BS5</f>
        <v>Sludge treatment (Other),Sludge throughput Dryer/Pelletiser installed plant capacity,PCD output by 2029-30 (Outturn &amp; Forecast)</v>
      </c>
      <c r="D192" s="176" t="str">
        <f>IF(ISBLANK(DPWW1!H37),"",DPWW1!H37)</f>
        <v>ttds/yr</v>
      </c>
      <c r="E192" s="176" t="s">
        <v>7266</v>
      </c>
      <c r="M192" s="176">
        <f>IF(ISBLANK(DPWW1!AI37),"",DPWW1!AI37)</f>
        <v>0</v>
      </c>
      <c r="R192" s="176">
        <f>IF(ISBLANK(DPWW1!AJ37),"",DPWW1!AJ37)</f>
        <v>0</v>
      </c>
    </row>
    <row r="193" spans="1:18" x14ac:dyDescent="0.25">
      <c r="A193" s="176" t="str">
        <f t="shared" si="2"/>
        <v>YKY</v>
      </c>
      <c r="B193" s="176" t="str">
        <f>IF(ISBLANK(DPWW1!BV37),"",DPWW1!BV37)</f>
        <v>PCD_DPWW1_STOTH1_P</v>
      </c>
      <c r="C193" s="176" t="str">
        <f>DPWW1!F37 &amp; "," &amp; DPWW1!G37 &amp; "," &amp; DPWW1!BV5</f>
        <v xml:space="preserve">Sludge treatment (Other),Sludge throughput Dryer/Pelletiser installed plant capacity,Performance
</v>
      </c>
      <c r="D193" s="176" t="str">
        <f>IF(ISBLANK(DPWW1!H37),"",DPWW1!H37)</f>
        <v>ttds/yr</v>
      </c>
      <c r="E193" s="176" t="s">
        <v>7266</v>
      </c>
      <c r="M193" s="176" t="str">
        <f>IF(ISBLANK(DPWW1!AL37),"",DPWW1!AL37)</f>
        <v/>
      </c>
      <c r="R193" s="176" t="str">
        <f>IF(ISBLANK(DPWW1!AM37),"",DPWW1!AM37)</f>
        <v/>
      </c>
    </row>
    <row r="194" spans="1:18" x14ac:dyDescent="0.25">
      <c r="A194" s="176" t="str">
        <f t="shared" si="2"/>
        <v>YKY</v>
      </c>
      <c r="B194" s="176" t="str">
        <f>IF(ISBLANK(DPWW1!AT38),"",DPWW1!AT38)</f>
        <v>PCD_DPWW1_STOTH2</v>
      </c>
      <c r="C194" s="176" t="str">
        <f>DPWW1!F38 &amp; "," &amp; DPWW1!G38 &amp; "," &amp; DPWW1!AT5</f>
        <v>Sludge treatment (Other),Sludge Throughput P Recovery installed plant capacity,PCD output (cumulative) - Target`</v>
      </c>
      <c r="D194" s="176" t="str">
        <f>IF(ISBLANK(DPWW1!H38),"",DPWW1!H38)</f>
        <v>000m3/month</v>
      </c>
      <c r="E194" s="176" t="s">
        <v>7266</v>
      </c>
      <c r="H194" s="176" t="str">
        <f>IF(ISBLANK(DPWW1!J38),"",DPWW1!J38)</f>
        <v/>
      </c>
      <c r="I194" s="176" t="str">
        <f>IF(ISBLANK(DPWW1!K38),"",DPWW1!K38)</f>
        <v/>
      </c>
      <c r="J194" s="176" t="str">
        <f>IF(ISBLANK(DPWW1!L38),"",DPWW1!L38)</f>
        <v/>
      </c>
      <c r="K194" s="176" t="str">
        <f>IF(ISBLANK(DPWW1!M38),"",DPWW1!M38)</f>
        <v/>
      </c>
      <c r="L194" s="176" t="str">
        <f>IF(ISBLANK(DPWW1!N38),"",DPWW1!N38)</f>
        <v/>
      </c>
      <c r="M194" s="176" t="str">
        <f>IF(ISBLANK(DPWW1!O38),"",DPWW1!O38)</f>
        <v/>
      </c>
      <c r="N194" s="176" t="str">
        <f>IF(ISBLANK(DPWW1!P38),"",DPWW1!P38)</f>
        <v/>
      </c>
      <c r="O194" s="176" t="str">
        <f>IF(ISBLANK(DPWW1!Q38),"",DPWW1!Q38)</f>
        <v/>
      </c>
      <c r="P194" s="176" t="str">
        <f>IF(ISBLANK(DPWW1!R38),"",DPWW1!R38)</f>
        <v/>
      </c>
      <c r="Q194" s="176" t="str">
        <f>IF(ISBLANK(DPWW1!S38),"",DPWW1!S38)</f>
        <v/>
      </c>
      <c r="R194" s="176" t="str">
        <f>IF(ISBLANK(DPWW1!T38),"",DPWW1!T38)</f>
        <v/>
      </c>
    </row>
    <row r="195" spans="1:18" x14ac:dyDescent="0.25">
      <c r="A195" s="176" t="str">
        <f t="shared" si="2"/>
        <v>YKY</v>
      </c>
      <c r="B195" s="176" t="str">
        <f>IF(ISBLANK(DPWW1!BE38),"",DPWW1!BE38)</f>
        <v>PCD_DPWW1_STOTH2_T</v>
      </c>
      <c r="C195" s="176" t="str">
        <f>DPWW1!F38 &amp; "," &amp; DPWW1!G38 &amp; "," &amp; DPWW1!BE5</f>
        <v>Sludge treatment (Other),Sludge Throughput P Recovery installed plant capacity,PCD output by 2029-30 (Target)</v>
      </c>
      <c r="D195" s="176" t="str">
        <f>IF(ISBLANK(DPWW1!H38),"",DPWW1!H38)</f>
        <v>000m3/month</v>
      </c>
      <c r="E195" s="176" t="s">
        <v>7266</v>
      </c>
      <c r="M195" s="176">
        <f>IF(ISBLANK(DPWW1!U38),"",DPWW1!U38)</f>
        <v>0</v>
      </c>
      <c r="R195" s="176">
        <f>IF(ISBLANK(DPWW1!V38),"",DPWW1!V38)</f>
        <v>0</v>
      </c>
    </row>
    <row r="196" spans="1:18" x14ac:dyDescent="0.25">
      <c r="A196" s="176" t="str">
        <f t="shared" si="2"/>
        <v>YKY</v>
      </c>
      <c r="B196" s="176" t="str">
        <f>IF(ISBLANK(DPWW1!BH38),"",DPWW1!BH38)</f>
        <v>PCD_DPWW1_STOTH2_O</v>
      </c>
      <c r="C196" s="176" t="str">
        <f>DPWW1!F38 &amp; "," &amp; DPWW1!G38 &amp; "," &amp; DPWW1!BH5</f>
        <v>Sludge treatment (Other),Sludge Throughput P Recovery installed plant capacity,PCD output (cumulative) - Outturn &amp; Forecast</v>
      </c>
      <c r="D196" s="176" t="str">
        <f>IF(ISBLANK(DPWW1!H38),"",DPWW1!H38)</f>
        <v>000m3/month</v>
      </c>
      <c r="E196" s="176" t="s">
        <v>7266</v>
      </c>
      <c r="H196" s="176" t="str">
        <f>IF(ISBLANK(DPWW1!X38),"",DPWW1!X38)</f>
        <v/>
      </c>
      <c r="I196" s="176" t="str">
        <f>IF(ISBLANK(DPWW1!Y38),"",DPWW1!Y38)</f>
        <v/>
      </c>
      <c r="J196" s="176" t="str">
        <f>IF(ISBLANK(DPWW1!Z38),"",DPWW1!Z38)</f>
        <v/>
      </c>
      <c r="K196" s="176" t="str">
        <f>IF(ISBLANK(DPWW1!AA38),"",DPWW1!AA38)</f>
        <v/>
      </c>
      <c r="L196" s="176" t="str">
        <f>IF(ISBLANK(DPWW1!AB38),"",DPWW1!AB38)</f>
        <v/>
      </c>
      <c r="M196" s="176" t="str">
        <f>IF(ISBLANK(DPWW1!AC38),"",DPWW1!AC38)</f>
        <v/>
      </c>
      <c r="N196" s="176" t="str">
        <f>IF(ISBLANK(DPWW1!AD38),"",DPWW1!AD38)</f>
        <v/>
      </c>
      <c r="O196" s="176" t="str">
        <f>IF(ISBLANK(DPWW1!AE38),"",DPWW1!AE38)</f>
        <v/>
      </c>
      <c r="P196" s="176" t="str">
        <f>IF(ISBLANK(DPWW1!AF38),"",DPWW1!AF38)</f>
        <v/>
      </c>
      <c r="Q196" s="176" t="str">
        <f>IF(ISBLANK(DPWW1!AG38),"",DPWW1!AG38)</f>
        <v/>
      </c>
      <c r="R196" s="176" t="str">
        <f>IF(ISBLANK(DPWW1!AH38),"",DPWW1!AH38)</f>
        <v/>
      </c>
    </row>
    <row r="197" spans="1:18" x14ac:dyDescent="0.25">
      <c r="A197" s="176" t="str">
        <f t="shared" ref="A197:A260" si="3">A196</f>
        <v>YKY</v>
      </c>
      <c r="B197" s="176" t="str">
        <f>IF(ISBLANK(DPWW1!BS38),"",DPWW1!BS38)</f>
        <v>PCD_DPWW1_STOTH2_OT</v>
      </c>
      <c r="C197" s="176" t="str">
        <f>DPWW1!F38 &amp; "," &amp; DPWW1!G38 &amp; "," &amp; DPWW1!BS5</f>
        <v>Sludge treatment (Other),Sludge Throughput P Recovery installed plant capacity,PCD output by 2029-30 (Outturn &amp; Forecast)</v>
      </c>
      <c r="D197" s="176" t="str">
        <f>IF(ISBLANK(DPWW1!H38),"",DPWW1!H38)</f>
        <v>000m3/month</v>
      </c>
      <c r="E197" s="176" t="s">
        <v>7266</v>
      </c>
      <c r="M197" s="176">
        <f>IF(ISBLANK(DPWW1!AI38),"",DPWW1!AI38)</f>
        <v>0</v>
      </c>
      <c r="R197" s="176">
        <f>IF(ISBLANK(DPWW1!AJ38),"",DPWW1!AJ38)</f>
        <v>0</v>
      </c>
    </row>
    <row r="198" spans="1:18" x14ac:dyDescent="0.25">
      <c r="A198" s="176" t="str">
        <f t="shared" si="3"/>
        <v>YKY</v>
      </c>
      <c r="B198" s="176" t="str">
        <f>IF(ISBLANK(DPWW1!BV38),"",DPWW1!BV38)</f>
        <v>PCD_DPWW1_STOTH2_P</v>
      </c>
      <c r="C198" s="176" t="str">
        <f>DPWW1!F38 &amp; "," &amp; DPWW1!G38 &amp; "," &amp; DPWW1!BV5</f>
        <v xml:space="preserve">Sludge treatment (Other),Sludge Throughput P Recovery installed plant capacity,Performance
</v>
      </c>
      <c r="D198" s="176" t="str">
        <f>IF(ISBLANK(DPWW1!H38),"",DPWW1!H38)</f>
        <v>000m3/month</v>
      </c>
      <c r="E198" s="176" t="s">
        <v>7266</v>
      </c>
      <c r="M198" s="176" t="str">
        <f>IF(ISBLANK(DPWW1!AL38),"",DPWW1!AL38)</f>
        <v/>
      </c>
      <c r="R198" s="176" t="str">
        <f>IF(ISBLANK(DPWW1!AM38),"",DPWW1!AM38)</f>
        <v/>
      </c>
    </row>
    <row r="199" spans="1:18" x14ac:dyDescent="0.25">
      <c r="A199" s="176" t="str">
        <f t="shared" si="3"/>
        <v>YKY</v>
      </c>
      <c r="B199" s="176" t="str">
        <f>IF(ISBLANK(DPWW1!AT39),"",DPWW1!AT39)</f>
        <v>PCD_DPWW1_BIO_IED</v>
      </c>
      <c r="C199" s="176" t="str">
        <f>DPWW1!F39 &amp; "," &amp; DPWW1!G39 &amp; "," &amp; DPWW1!AT5</f>
        <v>Bioresources - IED and Reg changes,Number of sites achieving IED compliance,PCD output (cumulative) - Target`</v>
      </c>
      <c r="D199" s="176" t="str">
        <f>IF(ISBLANK(DPWW1!H39),"",DPWW1!H39)</f>
        <v>Nr</v>
      </c>
      <c r="E199" s="176" t="s">
        <v>7266</v>
      </c>
      <c r="H199" s="176">
        <f>IF(ISBLANK(DPWW1!J39),"",DPWW1!J39)</f>
        <v>12</v>
      </c>
      <c r="I199" s="176" t="str">
        <f>IF(ISBLANK(DPWW1!K39),"",DPWW1!K39)</f>
        <v/>
      </c>
      <c r="J199" s="176" t="str">
        <f>IF(ISBLANK(DPWW1!L39),"",DPWW1!L39)</f>
        <v/>
      </c>
      <c r="K199" s="176" t="str">
        <f>IF(ISBLANK(DPWW1!M39),"",DPWW1!M39)</f>
        <v/>
      </c>
      <c r="L199" s="176" t="str">
        <f>IF(ISBLANK(DPWW1!N39),"",DPWW1!N39)</f>
        <v/>
      </c>
      <c r="M199" s="176">
        <f>IF(ISBLANK(DPWW1!O39),"",DPWW1!O39)</f>
        <v>12</v>
      </c>
      <c r="N199" s="176" t="str">
        <f>IF(ISBLANK(DPWW1!P39),"",DPWW1!P39)</f>
        <v/>
      </c>
      <c r="O199" s="176" t="str">
        <f>IF(ISBLANK(DPWW1!Q39),"",DPWW1!Q39)</f>
        <v/>
      </c>
      <c r="P199" s="176" t="str">
        <f>IF(ISBLANK(DPWW1!R39),"",DPWW1!R39)</f>
        <v/>
      </c>
      <c r="Q199" s="176" t="str">
        <f>IF(ISBLANK(DPWW1!S39),"",DPWW1!S39)</f>
        <v/>
      </c>
      <c r="R199" s="176" t="str">
        <f>IF(ISBLANK(DPWW1!T39),"",DPWW1!T39)</f>
        <v/>
      </c>
    </row>
    <row r="200" spans="1:18" x14ac:dyDescent="0.25">
      <c r="A200" s="176" t="str">
        <f t="shared" si="3"/>
        <v>YKY</v>
      </c>
      <c r="B200" s="176" t="str">
        <f>IF(ISBLANK(DPWW1!BE39),"",DPWW1!BE39)</f>
        <v>PCD_DPWW1_BIO_IED_T</v>
      </c>
      <c r="C200" s="176" t="str">
        <f>DPWW1!F39 &amp; "," &amp; DPWW1!G39 &amp; "," &amp; DPWW1!BE5</f>
        <v>Bioresources - IED and Reg changes,Number of sites achieving IED compliance,PCD output by 2029-30 (Target)</v>
      </c>
      <c r="D200" s="176" t="str">
        <f>IF(ISBLANK(DPWW1!H39),"",DPWW1!H39)</f>
        <v>Nr</v>
      </c>
      <c r="E200" s="176" t="s">
        <v>7266</v>
      </c>
      <c r="M200" s="176">
        <f>IF(ISBLANK(DPWW1!U39),"",DPWW1!U39)</f>
        <v>12</v>
      </c>
      <c r="R200" s="176">
        <f>IF(ISBLANK(DPWW1!V39),"",DPWW1!V39)</f>
        <v>0</v>
      </c>
    </row>
    <row r="201" spans="1:18" x14ac:dyDescent="0.25">
      <c r="A201" s="176" t="str">
        <f t="shared" si="3"/>
        <v>YKY</v>
      </c>
      <c r="B201" s="176" t="str">
        <f>IF(ISBLANK(DPWW1!BH39),"",DPWW1!BH39)</f>
        <v>PCD_DPWW1_BIO_IED_O</v>
      </c>
      <c r="C201" s="176" t="str">
        <f>DPWW1!F39 &amp; "," &amp; DPWW1!G39 &amp; "," &amp; DPWW1!BH5</f>
        <v>Bioresources - IED and Reg changes,Number of sites achieving IED compliance,PCD output (cumulative) - Outturn &amp; Forecast</v>
      </c>
      <c r="D201" s="176" t="str">
        <f>IF(ISBLANK(DPWW1!H39),"",DPWW1!H39)</f>
        <v>Nr</v>
      </c>
      <c r="E201" s="176" t="s">
        <v>7266</v>
      </c>
      <c r="H201" s="176" t="str">
        <f>IF(ISBLANK(DPWW1!X39),"",DPWW1!X39)</f>
        <v/>
      </c>
      <c r="I201" s="176">
        <f>IF(ISBLANK(DPWW1!Y39),"",DPWW1!Y39)</f>
        <v>0</v>
      </c>
      <c r="J201" s="176">
        <f>IF(ISBLANK(DPWW1!Z39),"",DPWW1!Z39)</f>
        <v>0</v>
      </c>
      <c r="K201" s="176">
        <f>IF(ISBLANK(DPWW1!AA39),"",DPWW1!AA39)</f>
        <v>2</v>
      </c>
      <c r="L201" s="176">
        <f>IF(ISBLANK(DPWW1!AB39),"",DPWW1!AB39)</f>
        <v>8</v>
      </c>
      <c r="M201" s="176">
        <f>IF(ISBLANK(DPWW1!AC39),"",DPWW1!AC39)</f>
        <v>12</v>
      </c>
      <c r="N201" s="176" t="str">
        <f>IF(ISBLANK(DPWW1!AD39),"",DPWW1!AD39)</f>
        <v/>
      </c>
      <c r="O201" s="176" t="str">
        <f>IF(ISBLANK(DPWW1!AE39),"",DPWW1!AE39)</f>
        <v/>
      </c>
      <c r="P201" s="176" t="str">
        <f>IF(ISBLANK(DPWW1!AF39),"",DPWW1!AF39)</f>
        <v/>
      </c>
      <c r="Q201" s="176" t="str">
        <f>IF(ISBLANK(DPWW1!AG39),"",DPWW1!AG39)</f>
        <v/>
      </c>
      <c r="R201" s="176" t="str">
        <f>IF(ISBLANK(DPWW1!AH39),"",DPWW1!AH39)</f>
        <v/>
      </c>
    </row>
    <row r="202" spans="1:18" x14ac:dyDescent="0.25">
      <c r="A202" s="176" t="str">
        <f t="shared" si="3"/>
        <v>YKY</v>
      </c>
      <c r="B202" s="176" t="str">
        <f>IF(ISBLANK(DPWW1!BS39),"",DPWW1!BS39)</f>
        <v>PCD_DPWW1_BIO_IED_OT</v>
      </c>
      <c r="C202" s="176" t="str">
        <f>DPWW1!F39 &amp; "," &amp; DPWW1!G39 &amp; "," &amp; DPWW1!BS5</f>
        <v>Bioresources - IED and Reg changes,Number of sites achieving IED compliance,PCD output by 2029-30 (Outturn &amp; Forecast)</v>
      </c>
      <c r="D202" s="176" t="str">
        <f>IF(ISBLANK(DPWW1!H39),"",DPWW1!H39)</f>
        <v>Nr</v>
      </c>
      <c r="E202" s="176" t="s">
        <v>7266</v>
      </c>
      <c r="M202" s="176">
        <f>IF(ISBLANK(DPWW1!AI39),"",DPWW1!AI39)</f>
        <v>12</v>
      </c>
      <c r="R202" s="176">
        <f>IF(ISBLANK(DPWW1!AJ39),"",DPWW1!AJ39)</f>
        <v>0</v>
      </c>
    </row>
    <row r="203" spans="1:18" x14ac:dyDescent="0.25">
      <c r="A203" s="176" t="str">
        <f t="shared" si="3"/>
        <v>YKY</v>
      </c>
      <c r="B203" s="176" t="str">
        <f>IF(ISBLANK(DPWW1!BV39),"",DPWW1!BV39)</f>
        <v>PCD_DPWW1_BIO_IED_P</v>
      </c>
      <c r="C203" s="176" t="str">
        <f>DPWW1!F39 &amp; "," &amp; DPWW1!G39 &amp; "," &amp; DPWW1!BV5</f>
        <v xml:space="preserve">Bioresources - IED and Reg changes,Number of sites achieving IED compliance,Performance
</v>
      </c>
      <c r="D203" s="176" t="str">
        <f>IF(ISBLANK(DPWW1!H39),"",DPWW1!H39)</f>
        <v>Nr</v>
      </c>
      <c r="E203" s="176" t="s">
        <v>7266</v>
      </c>
      <c r="M203" s="176">
        <f>IF(ISBLANK(DPWW1!AL39),"",DPWW1!AL39)</f>
        <v>1</v>
      </c>
      <c r="R203" s="176" t="str">
        <f>IF(ISBLANK(DPWW1!AM39),"",DPWW1!AM39)</f>
        <v/>
      </c>
    </row>
    <row r="204" spans="1:18" x14ac:dyDescent="0.25">
      <c r="A204" s="176" t="str">
        <f t="shared" si="3"/>
        <v>YKY</v>
      </c>
      <c r="B204" s="176" t="str">
        <f>IF(ISBLANK(DPWW1!AT40),"",DPWW1!AT40)</f>
        <v>PCD_DPWW1_CCUP</v>
      </c>
      <c r="C204" s="176" t="str">
        <f>DPWW1!F40 &amp; "," &amp; DPWW1!G40 &amp; "," &amp; DPWW1!AT5</f>
        <v>Climate change uplift,Spend on schemes for power and flood resilience delivered:,PCD output (cumulative) - Target`</v>
      </c>
      <c r="D204" s="176" t="str">
        <f>IF(ISBLANK(DPWW1!H40),"",DPWW1!H40)</f>
        <v>%</v>
      </c>
      <c r="E204" s="176" t="s">
        <v>7266</v>
      </c>
      <c r="H204" s="176" t="str">
        <f>IF(ISBLANK(DPWW1!J40),"",DPWW1!J40)</f>
        <v/>
      </c>
      <c r="I204" s="176" t="str">
        <f>IF(ISBLANK(DPWW1!K40),"",DPWW1!K40)</f>
        <v/>
      </c>
      <c r="J204" s="176" t="str">
        <f>IF(ISBLANK(DPWW1!L40),"",DPWW1!L40)</f>
        <v/>
      </c>
      <c r="K204" s="176" t="str">
        <f>IF(ISBLANK(DPWW1!M40),"",DPWW1!M40)</f>
        <v/>
      </c>
      <c r="L204" s="176" t="str">
        <f>IF(ISBLANK(DPWW1!N40),"",DPWW1!N40)</f>
        <v/>
      </c>
      <c r="M204" s="176">
        <f>IF(ISBLANK(DPWW1!O40),"",DPWW1!O40)</f>
        <v>100</v>
      </c>
      <c r="N204" s="176" t="str">
        <f>IF(ISBLANK(DPWW1!P40),"",DPWW1!P40)</f>
        <v/>
      </c>
      <c r="O204" s="176" t="str">
        <f>IF(ISBLANK(DPWW1!Q40),"",DPWW1!Q40)</f>
        <v/>
      </c>
      <c r="P204" s="176" t="str">
        <f>IF(ISBLANK(DPWW1!R40),"",DPWW1!R40)</f>
        <v/>
      </c>
      <c r="Q204" s="176" t="str">
        <f>IF(ISBLANK(DPWW1!S40),"",DPWW1!S40)</f>
        <v/>
      </c>
      <c r="R204" s="176" t="str">
        <f>IF(ISBLANK(DPWW1!T40),"",DPWW1!T40)</f>
        <v/>
      </c>
    </row>
    <row r="205" spans="1:18" x14ac:dyDescent="0.25">
      <c r="A205" s="176" t="str">
        <f t="shared" si="3"/>
        <v>YKY</v>
      </c>
      <c r="B205" s="176" t="str">
        <f>IF(ISBLANK(DPWW1!BE40),"",DPWW1!BE40)</f>
        <v>PCD_DPWW1_CCUP_T</v>
      </c>
      <c r="C205" s="176" t="str">
        <f>DPWW1!F40 &amp; "," &amp; DPWW1!G40 &amp; "," &amp; DPWW1!BE5</f>
        <v>Climate change uplift,Spend on schemes for power and flood resilience delivered:,PCD output by 2029-30 (Target)</v>
      </c>
      <c r="D205" s="176" t="str">
        <f>IF(ISBLANK(DPWW1!H40),"",DPWW1!H40)</f>
        <v>%</v>
      </c>
      <c r="E205" s="176" t="s">
        <v>7266</v>
      </c>
      <c r="M205" s="176">
        <f>IF(ISBLANK(DPWW1!U40),"",DPWW1!U40)</f>
        <v>100</v>
      </c>
      <c r="R205" s="176">
        <f>IF(ISBLANK(DPWW1!V40),"",DPWW1!V40)</f>
        <v>0</v>
      </c>
    </row>
    <row r="206" spans="1:18" x14ac:dyDescent="0.25">
      <c r="A206" s="176" t="str">
        <f t="shared" si="3"/>
        <v>YKY</v>
      </c>
      <c r="B206" s="176" t="str">
        <f>IF(ISBLANK(DPWW1!BH40),"",DPWW1!BH40)</f>
        <v>PCD_DPWW1_CCUP_O</v>
      </c>
      <c r="C206" s="176" t="str">
        <f>DPWW1!F40 &amp; "," &amp; DPWW1!G40 &amp; "," &amp; DPWW1!BH5</f>
        <v>Climate change uplift,Spend on schemes for power and flood resilience delivered:,PCD output (cumulative) - Outturn &amp; Forecast</v>
      </c>
      <c r="D206" s="176" t="str">
        <f>IF(ISBLANK(DPWW1!H40),"",DPWW1!H40)</f>
        <v>%</v>
      </c>
      <c r="E206" s="176" t="s">
        <v>7266</v>
      </c>
      <c r="H206" s="176" t="str">
        <f>IF(ISBLANK(DPWW1!X40),"",DPWW1!X40)</f>
        <v/>
      </c>
      <c r="I206" s="176">
        <f>IF(ISBLANK(DPWW1!Y40),"",DPWW1!Y40)</f>
        <v>0.66957673127524575</v>
      </c>
      <c r="J206" s="176">
        <f>IF(ISBLANK(DPWW1!Z40),"",DPWW1!Z40)</f>
        <v>24.998345795010916</v>
      </c>
      <c r="K206" s="176">
        <f>IF(ISBLANK(DPWW1!AA40),"",DPWW1!AA40)</f>
        <v>52.001588036789528</v>
      </c>
      <c r="L206" s="176">
        <f>IF(ISBLANK(DPWW1!AB40),"",DPWW1!AB40)</f>
        <v>76.000794018394771</v>
      </c>
      <c r="M206" s="176">
        <f>IF(ISBLANK(DPWW1!AC40),"",DPWW1!AC40)</f>
        <v>100</v>
      </c>
      <c r="N206" s="176" t="str">
        <f>IF(ISBLANK(DPWW1!AD40),"",DPWW1!AD40)</f>
        <v/>
      </c>
      <c r="O206" s="176" t="str">
        <f>IF(ISBLANK(DPWW1!AE40),"",DPWW1!AE40)</f>
        <v/>
      </c>
      <c r="P206" s="176" t="str">
        <f>IF(ISBLANK(DPWW1!AF40),"",DPWW1!AF40)</f>
        <v/>
      </c>
      <c r="Q206" s="176" t="str">
        <f>IF(ISBLANK(DPWW1!AG40),"",DPWW1!AG40)</f>
        <v/>
      </c>
      <c r="R206" s="176" t="str">
        <f>IF(ISBLANK(DPWW1!AH40),"",DPWW1!AH40)</f>
        <v/>
      </c>
    </row>
    <row r="207" spans="1:18" x14ac:dyDescent="0.25">
      <c r="A207" s="176" t="str">
        <f t="shared" si="3"/>
        <v>YKY</v>
      </c>
      <c r="B207" s="176" t="str">
        <f>IF(ISBLANK(DPWW1!BS40),"",DPWW1!BS40)</f>
        <v>PCD_DPWW1_CCUP_OT</v>
      </c>
      <c r="C207" s="176" t="str">
        <f>DPWW1!F40 &amp; "," &amp; DPWW1!G40 &amp; "," &amp; DPWW1!BS5</f>
        <v>Climate change uplift,Spend on schemes for power and flood resilience delivered:,PCD output by 2029-30 (Outturn &amp; Forecast)</v>
      </c>
      <c r="D207" s="176" t="str">
        <f>IF(ISBLANK(DPWW1!H40),"",DPWW1!H40)</f>
        <v>%</v>
      </c>
      <c r="E207" s="176" t="s">
        <v>7266</v>
      </c>
      <c r="M207" s="176">
        <f>IF(ISBLANK(DPWW1!AI40),"",DPWW1!AI40)</f>
        <v>100</v>
      </c>
      <c r="R207" s="176">
        <f>IF(ISBLANK(DPWW1!AJ40),"",DPWW1!AJ40)</f>
        <v>0</v>
      </c>
    </row>
    <row r="208" spans="1:18" x14ac:dyDescent="0.25">
      <c r="A208" s="176" t="str">
        <f t="shared" si="3"/>
        <v>YKY</v>
      </c>
      <c r="B208" s="176" t="str">
        <f>IF(ISBLANK(DPWW1!BV40),"",DPWW1!BV40)</f>
        <v>PCD_DPWW1_CCUP_P</v>
      </c>
      <c r="C208" s="176" t="str">
        <f>DPWW1!F40 &amp; "," &amp; DPWW1!G40 &amp; "," &amp; DPWW1!BV5</f>
        <v xml:space="preserve">Climate change uplift,Spend on schemes for power and flood resilience delivered:,Performance
</v>
      </c>
      <c r="D208" s="176" t="str">
        <f>IF(ISBLANK(DPWW1!H40),"",DPWW1!H40)</f>
        <v>%</v>
      </c>
      <c r="E208" s="176" t="s">
        <v>7266</v>
      </c>
      <c r="M208" s="176">
        <f>IF(ISBLANK(DPWW1!AL40),"",DPWW1!AL40)</f>
        <v>1</v>
      </c>
      <c r="R208" s="176" t="str">
        <f>IF(ISBLANK(DPWW1!AM40),"",DPWW1!AM40)</f>
        <v/>
      </c>
    </row>
    <row r="209" spans="1:18" x14ac:dyDescent="0.25">
      <c r="A209" s="176" t="str">
        <f t="shared" si="3"/>
        <v>YKY</v>
      </c>
      <c r="B209" s="176" t="str">
        <f>IF(ISBLANK(DPWW1!AT41),"",DPWW1!AT41)</f>
        <v>PCD_DPWW1_CER1</v>
      </c>
      <c r="C209" s="176" t="str">
        <f>DPWW1!F41 &amp; "," &amp; DPWW1!G41 &amp; "," &amp; DPWW1!AT5</f>
        <v>Coastal Erosion Risk,Crosby Rising Main,PCD output (cumulative) - Target`</v>
      </c>
      <c r="D209" s="176" t="str">
        <f>IF(ISBLANK(DPWW1!H41),"",DPWW1!H41)</f>
        <v>%</v>
      </c>
      <c r="E209" s="176" t="s">
        <v>7266</v>
      </c>
      <c r="H209" s="176" t="str">
        <f>IF(ISBLANK(DPWW1!J41),"",DPWW1!J41)</f>
        <v/>
      </c>
      <c r="I209" s="176" t="str">
        <f>IF(ISBLANK(DPWW1!K41),"",DPWW1!K41)</f>
        <v/>
      </c>
      <c r="J209" s="176" t="str">
        <f>IF(ISBLANK(DPWW1!L41),"",DPWW1!L41)</f>
        <v/>
      </c>
      <c r="K209" s="176" t="str">
        <f>IF(ISBLANK(DPWW1!M41),"",DPWW1!M41)</f>
        <v/>
      </c>
      <c r="L209" s="176" t="str">
        <f>IF(ISBLANK(DPWW1!N41),"",DPWW1!N41)</f>
        <v/>
      </c>
      <c r="M209" s="176" t="str">
        <f>IF(ISBLANK(DPWW1!O41),"",DPWW1!O41)</f>
        <v/>
      </c>
      <c r="N209" s="176" t="str">
        <f>IF(ISBLANK(DPWW1!P41),"",DPWW1!P41)</f>
        <v/>
      </c>
      <c r="O209" s="176" t="str">
        <f>IF(ISBLANK(DPWW1!Q41),"",DPWW1!Q41)</f>
        <v/>
      </c>
      <c r="P209" s="176" t="str">
        <f>IF(ISBLANK(DPWW1!R41),"",DPWW1!R41)</f>
        <v/>
      </c>
      <c r="Q209" s="176" t="str">
        <f>IF(ISBLANK(DPWW1!S41),"",DPWW1!S41)</f>
        <v/>
      </c>
      <c r="R209" s="176" t="str">
        <f>IF(ISBLANK(DPWW1!T41),"",DPWW1!T41)</f>
        <v/>
      </c>
    </row>
    <row r="210" spans="1:18" x14ac:dyDescent="0.25">
      <c r="A210" s="176" t="str">
        <f t="shared" si="3"/>
        <v>YKY</v>
      </c>
      <c r="B210" s="176" t="str">
        <f>IF(ISBLANK(DPWW1!BE41),"",DPWW1!BE41)</f>
        <v>PCD_DPWW1_CER1_T</v>
      </c>
      <c r="C210" s="176" t="str">
        <f>DPWW1!F41 &amp; "," &amp; DPWW1!G41 &amp; "," &amp; DPWW1!BE5</f>
        <v>Coastal Erosion Risk,Crosby Rising Main,PCD output by 2029-30 (Target)</v>
      </c>
      <c r="D210" s="176" t="str">
        <f>IF(ISBLANK(DPWW1!H41),"",DPWW1!H41)</f>
        <v>%</v>
      </c>
      <c r="E210" s="176" t="s">
        <v>7266</v>
      </c>
      <c r="M210" s="176">
        <f>IF(ISBLANK(DPWW1!U41),"",DPWW1!U41)</f>
        <v>0</v>
      </c>
      <c r="R210" s="176">
        <f>IF(ISBLANK(DPWW1!V41),"",DPWW1!V41)</f>
        <v>0</v>
      </c>
    </row>
    <row r="211" spans="1:18" x14ac:dyDescent="0.25">
      <c r="A211" s="176" t="str">
        <f t="shared" si="3"/>
        <v>YKY</v>
      </c>
      <c r="B211" s="176" t="str">
        <f>IF(ISBLANK(DPWW1!BH41),"",DPWW1!BH41)</f>
        <v>PCD_DPWW1_CER1_O</v>
      </c>
      <c r="C211" s="176" t="str">
        <f>DPWW1!F41 &amp; "," &amp; DPWW1!G41 &amp; "," &amp; DPWW1!BH5</f>
        <v>Coastal Erosion Risk,Crosby Rising Main,PCD output (cumulative) - Outturn &amp; Forecast</v>
      </c>
      <c r="D211" s="176" t="str">
        <f>IF(ISBLANK(DPWW1!H41),"",DPWW1!H41)</f>
        <v>%</v>
      </c>
      <c r="E211" s="176" t="s">
        <v>7266</v>
      </c>
      <c r="H211" s="176" t="str">
        <f>IF(ISBLANK(DPWW1!X41),"",DPWW1!X41)</f>
        <v/>
      </c>
      <c r="I211" s="176" t="str">
        <f>IF(ISBLANK(DPWW1!Y41),"",DPWW1!Y41)</f>
        <v/>
      </c>
      <c r="J211" s="176" t="str">
        <f>IF(ISBLANK(DPWW1!Z41),"",DPWW1!Z41)</f>
        <v/>
      </c>
      <c r="K211" s="176" t="str">
        <f>IF(ISBLANK(DPWW1!AA41),"",DPWW1!AA41)</f>
        <v/>
      </c>
      <c r="L211" s="176" t="str">
        <f>IF(ISBLANK(DPWW1!AB41),"",DPWW1!AB41)</f>
        <v/>
      </c>
      <c r="M211" s="176" t="str">
        <f>IF(ISBLANK(DPWW1!AC41),"",DPWW1!AC41)</f>
        <v/>
      </c>
      <c r="N211" s="176" t="str">
        <f>IF(ISBLANK(DPWW1!AD41),"",DPWW1!AD41)</f>
        <v/>
      </c>
      <c r="O211" s="176" t="str">
        <f>IF(ISBLANK(DPWW1!AE41),"",DPWW1!AE41)</f>
        <v/>
      </c>
      <c r="P211" s="176" t="str">
        <f>IF(ISBLANK(DPWW1!AF41),"",DPWW1!AF41)</f>
        <v/>
      </c>
      <c r="Q211" s="176" t="str">
        <f>IF(ISBLANK(DPWW1!AG41),"",DPWW1!AG41)</f>
        <v/>
      </c>
      <c r="R211" s="176" t="str">
        <f>IF(ISBLANK(DPWW1!AH41),"",DPWW1!AH41)</f>
        <v/>
      </c>
    </row>
    <row r="212" spans="1:18" x14ac:dyDescent="0.25">
      <c r="A212" s="176" t="str">
        <f t="shared" si="3"/>
        <v>YKY</v>
      </c>
      <c r="B212" s="176" t="str">
        <f>IF(ISBLANK(DPWW1!BS41),"",DPWW1!BS41)</f>
        <v>PCD_DPWW1_CER1_OT</v>
      </c>
      <c r="C212" s="176" t="str">
        <f>DPWW1!F41 &amp; "," &amp; DPWW1!G41 &amp; "," &amp; DPWW1!BS5</f>
        <v>Coastal Erosion Risk,Crosby Rising Main,PCD output by 2029-30 (Outturn &amp; Forecast)</v>
      </c>
      <c r="D212" s="176" t="str">
        <f>IF(ISBLANK(DPWW1!H41),"",DPWW1!H41)</f>
        <v>%</v>
      </c>
      <c r="E212" s="176" t="s">
        <v>7266</v>
      </c>
      <c r="M212" s="176">
        <f>IF(ISBLANK(DPWW1!AI41),"",DPWW1!AI41)</f>
        <v>0</v>
      </c>
      <c r="R212" s="176">
        <f>IF(ISBLANK(DPWW1!AJ41),"",DPWW1!AJ41)</f>
        <v>0</v>
      </c>
    </row>
    <row r="213" spans="1:18" x14ac:dyDescent="0.25">
      <c r="A213" s="176" t="str">
        <f t="shared" si="3"/>
        <v>YKY</v>
      </c>
      <c r="B213" s="176" t="str">
        <f>IF(ISBLANK(DPWW1!BV41),"",DPWW1!BV41)</f>
        <v>PCD_DPWW1_CER1_P</v>
      </c>
      <c r="C213" s="176" t="str">
        <f>DPWW1!F41 &amp; "," &amp; DPWW1!G41 &amp; "," &amp; DPWW1!BV5</f>
        <v xml:space="preserve">Coastal Erosion Risk,Crosby Rising Main,Performance
</v>
      </c>
      <c r="D213" s="176" t="str">
        <f>IF(ISBLANK(DPWW1!H41),"",DPWW1!H41)</f>
        <v>%</v>
      </c>
      <c r="E213" s="176" t="s">
        <v>7266</v>
      </c>
      <c r="M213" s="176" t="str">
        <f>IF(ISBLANK(DPWW1!AL41),"",DPWW1!AL41)</f>
        <v/>
      </c>
      <c r="R213" s="176" t="str">
        <f>IF(ISBLANK(DPWW1!AM41),"",DPWW1!AM41)</f>
        <v/>
      </c>
    </row>
    <row r="214" spans="1:18" x14ac:dyDescent="0.25">
      <c r="A214" s="176" t="str">
        <f t="shared" si="3"/>
        <v>YKY</v>
      </c>
      <c r="B214" s="176" t="str">
        <f>IF(ISBLANK(DPWW1!AT42),"",DPWW1!AT42)</f>
        <v>PCD_DPWW1_CER2</v>
      </c>
      <c r="C214" s="176" t="str">
        <f>DPWW1!F42 &amp; "," &amp; DPWW1!G42 &amp; "," &amp; DPWW1!AT5</f>
        <v>Coastal Erosion Risk,Halcroft Cottages Sewer,PCD output (cumulative) - Target`</v>
      </c>
      <c r="D214" s="176" t="str">
        <f>IF(ISBLANK(DPWW1!H42),"",DPWW1!H42)</f>
        <v>%</v>
      </c>
      <c r="E214" s="176" t="s">
        <v>7266</v>
      </c>
      <c r="H214" s="176" t="str">
        <f>IF(ISBLANK(DPWW1!J42),"",DPWW1!J42)</f>
        <v/>
      </c>
      <c r="I214" s="176" t="str">
        <f>IF(ISBLANK(DPWW1!K42),"",DPWW1!K42)</f>
        <v/>
      </c>
      <c r="J214" s="176" t="str">
        <f>IF(ISBLANK(DPWW1!L42),"",DPWW1!L42)</f>
        <v/>
      </c>
      <c r="K214" s="176" t="str">
        <f>IF(ISBLANK(DPWW1!M42),"",DPWW1!M42)</f>
        <v/>
      </c>
      <c r="L214" s="176" t="str">
        <f>IF(ISBLANK(DPWW1!N42),"",DPWW1!N42)</f>
        <v/>
      </c>
      <c r="M214" s="176" t="str">
        <f>IF(ISBLANK(DPWW1!O42),"",DPWW1!O42)</f>
        <v/>
      </c>
      <c r="N214" s="176" t="str">
        <f>IF(ISBLANK(DPWW1!P42),"",DPWW1!P42)</f>
        <v/>
      </c>
      <c r="O214" s="176" t="str">
        <f>IF(ISBLANK(DPWW1!Q42),"",DPWW1!Q42)</f>
        <v/>
      </c>
      <c r="P214" s="176" t="str">
        <f>IF(ISBLANK(DPWW1!R42),"",DPWW1!R42)</f>
        <v/>
      </c>
      <c r="Q214" s="176" t="str">
        <f>IF(ISBLANK(DPWW1!S42),"",DPWW1!S42)</f>
        <v/>
      </c>
      <c r="R214" s="176" t="str">
        <f>IF(ISBLANK(DPWW1!T42),"",DPWW1!T42)</f>
        <v/>
      </c>
    </row>
    <row r="215" spans="1:18" x14ac:dyDescent="0.25">
      <c r="A215" s="176" t="str">
        <f t="shared" si="3"/>
        <v>YKY</v>
      </c>
      <c r="B215" s="176" t="str">
        <f>IF(ISBLANK(DPWW1!BE42),"",DPWW1!BE42)</f>
        <v>PCD_DPWW1_CER2_T</v>
      </c>
      <c r="C215" s="176" t="str">
        <f>DPWW1!F42 &amp; "," &amp; DPWW1!G42 &amp; "," &amp; DPWW1!BE5</f>
        <v>Coastal Erosion Risk,Halcroft Cottages Sewer,PCD output by 2029-30 (Target)</v>
      </c>
      <c r="D215" s="176" t="str">
        <f>IF(ISBLANK(DPWW1!H42),"",DPWW1!H42)</f>
        <v>%</v>
      </c>
      <c r="E215" s="176" t="s">
        <v>7266</v>
      </c>
      <c r="M215" s="176">
        <f>IF(ISBLANK(DPWW1!U42),"",DPWW1!U42)</f>
        <v>0</v>
      </c>
      <c r="R215" s="176">
        <f>IF(ISBLANK(DPWW1!V42),"",DPWW1!V42)</f>
        <v>0</v>
      </c>
    </row>
    <row r="216" spans="1:18" x14ac:dyDescent="0.25">
      <c r="A216" s="176" t="str">
        <f t="shared" si="3"/>
        <v>YKY</v>
      </c>
      <c r="B216" s="176" t="str">
        <f>IF(ISBLANK(DPWW1!BH42),"",DPWW1!BH42)</f>
        <v>PCD_DPWW1_CER2_O</v>
      </c>
      <c r="C216" s="176" t="str">
        <f>DPWW1!F42 &amp; "," &amp; DPWW1!G42 &amp; "," &amp; DPWW1!BH5</f>
        <v>Coastal Erosion Risk,Halcroft Cottages Sewer,PCD output (cumulative) - Outturn &amp; Forecast</v>
      </c>
      <c r="D216" s="176" t="str">
        <f>IF(ISBLANK(DPWW1!H42),"",DPWW1!H42)</f>
        <v>%</v>
      </c>
      <c r="E216" s="176" t="s">
        <v>7266</v>
      </c>
      <c r="H216" s="176" t="str">
        <f>IF(ISBLANK(DPWW1!X42),"",DPWW1!X42)</f>
        <v/>
      </c>
      <c r="I216" s="176" t="str">
        <f>IF(ISBLANK(DPWW1!Y42),"",DPWW1!Y42)</f>
        <v/>
      </c>
      <c r="J216" s="176" t="str">
        <f>IF(ISBLANK(DPWW1!Z42),"",DPWW1!Z42)</f>
        <v/>
      </c>
      <c r="K216" s="176" t="str">
        <f>IF(ISBLANK(DPWW1!AA42),"",DPWW1!AA42)</f>
        <v/>
      </c>
      <c r="L216" s="176" t="str">
        <f>IF(ISBLANK(DPWW1!AB42),"",DPWW1!AB42)</f>
        <v/>
      </c>
      <c r="M216" s="176" t="str">
        <f>IF(ISBLANK(DPWW1!AC42),"",DPWW1!AC42)</f>
        <v/>
      </c>
      <c r="N216" s="176" t="str">
        <f>IF(ISBLANK(DPWW1!AD42),"",DPWW1!AD42)</f>
        <v/>
      </c>
      <c r="O216" s="176" t="str">
        <f>IF(ISBLANK(DPWW1!AE42),"",DPWW1!AE42)</f>
        <v/>
      </c>
      <c r="P216" s="176" t="str">
        <f>IF(ISBLANK(DPWW1!AF42),"",DPWW1!AF42)</f>
        <v/>
      </c>
      <c r="Q216" s="176" t="str">
        <f>IF(ISBLANK(DPWW1!AG42),"",DPWW1!AG42)</f>
        <v/>
      </c>
      <c r="R216" s="176" t="str">
        <f>IF(ISBLANK(DPWW1!AH42),"",DPWW1!AH42)</f>
        <v/>
      </c>
    </row>
    <row r="217" spans="1:18" x14ac:dyDescent="0.25">
      <c r="A217" s="176" t="str">
        <f t="shared" si="3"/>
        <v>YKY</v>
      </c>
      <c r="B217" s="176" t="str">
        <f>IF(ISBLANK(DPWW1!BS42),"",DPWW1!BS42)</f>
        <v>PCD_DPWW1_CER2_OT</v>
      </c>
      <c r="C217" s="176" t="str">
        <f>DPWW1!F42 &amp; "," &amp; DPWW1!G42 &amp; "," &amp; DPWW1!BS5</f>
        <v>Coastal Erosion Risk,Halcroft Cottages Sewer,PCD output by 2029-30 (Outturn &amp; Forecast)</v>
      </c>
      <c r="D217" s="176" t="str">
        <f>IF(ISBLANK(DPWW1!H42),"",DPWW1!H42)</f>
        <v>%</v>
      </c>
      <c r="E217" s="176" t="s">
        <v>7266</v>
      </c>
      <c r="M217" s="176">
        <f>IF(ISBLANK(DPWW1!AI42),"",DPWW1!AI42)</f>
        <v>0</v>
      </c>
      <c r="R217" s="176">
        <f>IF(ISBLANK(DPWW1!AJ42),"",DPWW1!AJ42)</f>
        <v>0</v>
      </c>
    </row>
    <row r="218" spans="1:18" x14ac:dyDescent="0.25">
      <c r="A218" s="176" t="str">
        <f t="shared" si="3"/>
        <v>YKY</v>
      </c>
      <c r="B218" s="176" t="str">
        <f>IF(ISBLANK(DPWW1!BV42),"",DPWW1!BV42)</f>
        <v>PCD_DPWW1_CER2_P</v>
      </c>
      <c r="C218" s="176" t="str">
        <f>DPWW1!F42 &amp; "," &amp; DPWW1!G42 &amp; "," &amp; DPWW1!BV5</f>
        <v xml:space="preserve">Coastal Erosion Risk,Halcroft Cottages Sewer,Performance
</v>
      </c>
      <c r="D218" s="176" t="str">
        <f>IF(ISBLANK(DPWW1!H42),"",DPWW1!H42)</f>
        <v>%</v>
      </c>
      <c r="E218" s="176" t="s">
        <v>7266</v>
      </c>
      <c r="M218" s="176" t="str">
        <f>IF(ISBLANK(DPWW1!AL42),"",DPWW1!AL42)</f>
        <v/>
      </c>
      <c r="R218" s="176" t="str">
        <f>IF(ISBLANK(DPWW1!AM42),"",DPWW1!AM42)</f>
        <v/>
      </c>
    </row>
    <row r="219" spans="1:18" x14ac:dyDescent="0.25">
      <c r="A219" s="176" t="str">
        <f t="shared" si="3"/>
        <v>YKY</v>
      </c>
      <c r="B219" s="176" t="str">
        <f>IF(ISBLANK(DPWW1!AT43),"",DPWW1!AT43)</f>
        <v>PCD_DPWW1_CER3</v>
      </c>
      <c r="C219" s="176" t="str">
        <f>DPWW1!F43 &amp; "," &amp; DPWW1!G43 &amp; "," &amp; DPWW1!AT5</f>
        <v>Coastal Erosion Risk,London Road Terrace Sewer,PCD output (cumulative) - Target`</v>
      </c>
      <c r="D219" s="176" t="str">
        <f>IF(ISBLANK(DPWW1!H43),"",DPWW1!H43)</f>
        <v>%</v>
      </c>
      <c r="E219" s="176" t="s">
        <v>7266</v>
      </c>
      <c r="H219" s="176" t="str">
        <f>IF(ISBLANK(DPWW1!J43),"",DPWW1!J43)</f>
        <v/>
      </c>
      <c r="I219" s="176" t="str">
        <f>IF(ISBLANK(DPWW1!K43),"",DPWW1!K43)</f>
        <v/>
      </c>
      <c r="J219" s="176" t="str">
        <f>IF(ISBLANK(DPWW1!L43),"",DPWW1!L43)</f>
        <v/>
      </c>
      <c r="K219" s="176" t="str">
        <f>IF(ISBLANK(DPWW1!M43),"",DPWW1!M43)</f>
        <v/>
      </c>
      <c r="L219" s="176" t="str">
        <f>IF(ISBLANK(DPWW1!N43),"",DPWW1!N43)</f>
        <v/>
      </c>
      <c r="M219" s="176" t="str">
        <f>IF(ISBLANK(DPWW1!O43),"",DPWW1!O43)</f>
        <v/>
      </c>
      <c r="N219" s="176" t="str">
        <f>IF(ISBLANK(DPWW1!P43),"",DPWW1!P43)</f>
        <v/>
      </c>
      <c r="O219" s="176" t="str">
        <f>IF(ISBLANK(DPWW1!Q43),"",DPWW1!Q43)</f>
        <v/>
      </c>
      <c r="P219" s="176" t="str">
        <f>IF(ISBLANK(DPWW1!R43),"",DPWW1!R43)</f>
        <v/>
      </c>
      <c r="Q219" s="176" t="str">
        <f>IF(ISBLANK(DPWW1!S43),"",DPWW1!S43)</f>
        <v/>
      </c>
      <c r="R219" s="176" t="str">
        <f>IF(ISBLANK(DPWW1!T43),"",DPWW1!T43)</f>
        <v/>
      </c>
    </row>
    <row r="220" spans="1:18" x14ac:dyDescent="0.25">
      <c r="A220" s="176" t="str">
        <f t="shared" si="3"/>
        <v>YKY</v>
      </c>
      <c r="B220" s="176" t="str">
        <f>IF(ISBLANK(DPWW1!BE43),"",DPWW1!BE43)</f>
        <v>PCD_DPWW1_CER3_T</v>
      </c>
      <c r="C220" s="176" t="str">
        <f>DPWW1!F43 &amp; "," &amp; DPWW1!G43 &amp; "," &amp; DPWW1!BE5</f>
        <v>Coastal Erosion Risk,London Road Terrace Sewer,PCD output by 2029-30 (Target)</v>
      </c>
      <c r="D220" s="176" t="str">
        <f>IF(ISBLANK(DPWW1!H43),"",DPWW1!H43)</f>
        <v>%</v>
      </c>
      <c r="E220" s="176" t="s">
        <v>7266</v>
      </c>
      <c r="M220" s="176">
        <f>IF(ISBLANK(DPWW1!U43),"",DPWW1!U43)</f>
        <v>0</v>
      </c>
      <c r="R220" s="176">
        <f>IF(ISBLANK(DPWW1!V43),"",DPWW1!V43)</f>
        <v>0</v>
      </c>
    </row>
    <row r="221" spans="1:18" x14ac:dyDescent="0.25">
      <c r="A221" s="176" t="str">
        <f t="shared" si="3"/>
        <v>YKY</v>
      </c>
      <c r="B221" s="176" t="str">
        <f>IF(ISBLANK(DPWW1!BH43),"",DPWW1!BH43)</f>
        <v>PCD_DPWW1_CER3_O</v>
      </c>
      <c r="C221" s="176" t="str">
        <f>DPWW1!F43 &amp; "," &amp; DPWW1!G43 &amp; "," &amp; DPWW1!BH5</f>
        <v>Coastal Erosion Risk,London Road Terrace Sewer,PCD output (cumulative) - Outturn &amp; Forecast</v>
      </c>
      <c r="D221" s="176" t="str">
        <f>IF(ISBLANK(DPWW1!H43),"",DPWW1!H43)</f>
        <v>%</v>
      </c>
      <c r="E221" s="176" t="s">
        <v>7266</v>
      </c>
      <c r="H221" s="176" t="str">
        <f>IF(ISBLANK(DPWW1!X43),"",DPWW1!X43)</f>
        <v/>
      </c>
      <c r="I221" s="176" t="str">
        <f>IF(ISBLANK(DPWW1!Y43),"",DPWW1!Y43)</f>
        <v/>
      </c>
      <c r="J221" s="176" t="str">
        <f>IF(ISBLANK(DPWW1!Z43),"",DPWW1!Z43)</f>
        <v/>
      </c>
      <c r="K221" s="176" t="str">
        <f>IF(ISBLANK(DPWW1!AA43),"",DPWW1!AA43)</f>
        <v/>
      </c>
      <c r="L221" s="176" t="str">
        <f>IF(ISBLANK(DPWW1!AB43),"",DPWW1!AB43)</f>
        <v/>
      </c>
      <c r="M221" s="176" t="str">
        <f>IF(ISBLANK(DPWW1!AC43),"",DPWW1!AC43)</f>
        <v/>
      </c>
      <c r="N221" s="176" t="str">
        <f>IF(ISBLANK(DPWW1!AD43),"",DPWW1!AD43)</f>
        <v/>
      </c>
      <c r="O221" s="176" t="str">
        <f>IF(ISBLANK(DPWW1!AE43),"",DPWW1!AE43)</f>
        <v/>
      </c>
      <c r="P221" s="176" t="str">
        <f>IF(ISBLANK(DPWW1!AF43),"",DPWW1!AF43)</f>
        <v/>
      </c>
      <c r="Q221" s="176" t="str">
        <f>IF(ISBLANK(DPWW1!AG43),"",DPWW1!AG43)</f>
        <v/>
      </c>
      <c r="R221" s="176" t="str">
        <f>IF(ISBLANK(DPWW1!AH43),"",DPWW1!AH43)</f>
        <v/>
      </c>
    </row>
    <row r="222" spans="1:18" x14ac:dyDescent="0.25">
      <c r="A222" s="176" t="str">
        <f t="shared" si="3"/>
        <v>YKY</v>
      </c>
      <c r="B222" s="176" t="str">
        <f>IF(ISBLANK(DPWW1!BS43),"",DPWW1!BS43)</f>
        <v>PCD_DPWW1_CER3_OT</v>
      </c>
      <c r="C222" s="176" t="str">
        <f>DPWW1!F43 &amp; "," &amp; DPWW1!G43 &amp; "," &amp; DPWW1!BS5</f>
        <v>Coastal Erosion Risk,London Road Terrace Sewer,PCD output by 2029-30 (Outturn &amp; Forecast)</v>
      </c>
      <c r="D222" s="176" t="str">
        <f>IF(ISBLANK(DPWW1!H43),"",DPWW1!H43)</f>
        <v>%</v>
      </c>
      <c r="E222" s="176" t="s">
        <v>7266</v>
      </c>
      <c r="M222" s="176">
        <f>IF(ISBLANK(DPWW1!AI43),"",DPWW1!AI43)</f>
        <v>0</v>
      </c>
      <c r="R222" s="176">
        <f>IF(ISBLANK(DPWW1!AJ43),"",DPWW1!AJ43)</f>
        <v>0</v>
      </c>
    </row>
    <row r="223" spans="1:18" x14ac:dyDescent="0.25">
      <c r="A223" s="176" t="str">
        <f t="shared" si="3"/>
        <v>YKY</v>
      </c>
      <c r="B223" s="176" t="str">
        <f>IF(ISBLANK(DPWW1!BV43),"",DPWW1!BV43)</f>
        <v>PCD_DPWW1_CER3_P</v>
      </c>
      <c r="C223" s="176" t="str">
        <f>DPWW1!F43 &amp; "," &amp; DPWW1!G43 &amp; "," &amp; DPWW1!BV5</f>
        <v xml:space="preserve">Coastal Erosion Risk,London Road Terrace Sewer,Performance
</v>
      </c>
      <c r="D223" s="176" t="str">
        <f>IF(ISBLANK(DPWW1!H43),"",DPWW1!H43)</f>
        <v>%</v>
      </c>
      <c r="E223" s="176" t="s">
        <v>7266</v>
      </c>
      <c r="M223" s="176" t="str">
        <f>IF(ISBLANK(DPWW1!AL43),"",DPWW1!AL43)</f>
        <v/>
      </c>
      <c r="R223" s="176" t="str">
        <f>IF(ISBLANK(DPWW1!AM43),"",DPWW1!AM43)</f>
        <v/>
      </c>
    </row>
    <row r="224" spans="1:18" x14ac:dyDescent="0.25">
      <c r="A224" s="176" t="str">
        <f t="shared" si="3"/>
        <v>YKY</v>
      </c>
      <c r="B224" s="176" t="str">
        <f>IF(ISBLANK(DPWW1!AT44),"",DPWW1!AT44)</f>
        <v>PCD_DPWW1_CER4</v>
      </c>
      <c r="C224" s="176" t="str">
        <f>DPWW1!F44 &amp; "," &amp; DPWW1!G44 &amp; "," &amp; DPWW1!AT5</f>
        <v>Coastal Erosion Risk,Rhodes Business Park Sewer,PCD output (cumulative) - Target`</v>
      </c>
      <c r="D224" s="176" t="str">
        <f>IF(ISBLANK(DPWW1!H44),"",DPWW1!H44)</f>
        <v>%</v>
      </c>
      <c r="E224" s="176" t="s">
        <v>7266</v>
      </c>
      <c r="H224" s="176" t="str">
        <f>IF(ISBLANK(DPWW1!J44),"",DPWW1!J44)</f>
        <v/>
      </c>
      <c r="I224" s="176" t="str">
        <f>IF(ISBLANK(DPWW1!K44),"",DPWW1!K44)</f>
        <v/>
      </c>
      <c r="J224" s="176" t="str">
        <f>IF(ISBLANK(DPWW1!L44),"",DPWW1!L44)</f>
        <v/>
      </c>
      <c r="K224" s="176" t="str">
        <f>IF(ISBLANK(DPWW1!M44),"",DPWW1!M44)</f>
        <v/>
      </c>
      <c r="L224" s="176" t="str">
        <f>IF(ISBLANK(DPWW1!N44),"",DPWW1!N44)</f>
        <v/>
      </c>
      <c r="M224" s="176" t="str">
        <f>IF(ISBLANK(DPWW1!O44),"",DPWW1!O44)</f>
        <v/>
      </c>
      <c r="N224" s="176" t="str">
        <f>IF(ISBLANK(DPWW1!P44),"",DPWW1!P44)</f>
        <v/>
      </c>
      <c r="O224" s="176" t="str">
        <f>IF(ISBLANK(DPWW1!Q44),"",DPWW1!Q44)</f>
        <v/>
      </c>
      <c r="P224" s="176" t="str">
        <f>IF(ISBLANK(DPWW1!R44),"",DPWW1!R44)</f>
        <v/>
      </c>
      <c r="Q224" s="176" t="str">
        <f>IF(ISBLANK(DPWW1!S44),"",DPWW1!S44)</f>
        <v/>
      </c>
      <c r="R224" s="176" t="str">
        <f>IF(ISBLANK(DPWW1!T44),"",DPWW1!T44)</f>
        <v/>
      </c>
    </row>
    <row r="225" spans="1:18" x14ac:dyDescent="0.25">
      <c r="A225" s="176" t="str">
        <f t="shared" si="3"/>
        <v>YKY</v>
      </c>
      <c r="B225" s="176" t="str">
        <f>IF(ISBLANK(DPWW1!BE44),"",DPWW1!BE44)</f>
        <v>PCD_DPWW1_CER4_T</v>
      </c>
      <c r="C225" s="176" t="str">
        <f>DPWW1!F44 &amp; "," &amp; DPWW1!G44 &amp; "," &amp; DPWW1!BE5</f>
        <v>Coastal Erosion Risk,Rhodes Business Park Sewer,PCD output by 2029-30 (Target)</v>
      </c>
      <c r="D225" s="176" t="str">
        <f>IF(ISBLANK(DPWW1!H44),"",DPWW1!H44)</f>
        <v>%</v>
      </c>
      <c r="E225" s="176" t="s">
        <v>7266</v>
      </c>
      <c r="M225" s="176">
        <f>IF(ISBLANK(DPWW1!U44),"",DPWW1!U44)</f>
        <v>0</v>
      </c>
      <c r="R225" s="176">
        <f>IF(ISBLANK(DPWW1!V44),"",DPWW1!V44)</f>
        <v>0</v>
      </c>
    </row>
    <row r="226" spans="1:18" x14ac:dyDescent="0.25">
      <c r="A226" s="176" t="str">
        <f t="shared" si="3"/>
        <v>YKY</v>
      </c>
      <c r="B226" s="176" t="str">
        <f>IF(ISBLANK(DPWW1!BH44),"",DPWW1!BH44)</f>
        <v>PCD_DPWW1_CER4_O</v>
      </c>
      <c r="C226" s="176" t="str">
        <f>DPWW1!F44 &amp; "," &amp; DPWW1!G44 &amp; "," &amp; DPWW1!BH5</f>
        <v>Coastal Erosion Risk,Rhodes Business Park Sewer,PCD output (cumulative) - Outturn &amp; Forecast</v>
      </c>
      <c r="D226" s="176" t="str">
        <f>IF(ISBLANK(DPWW1!H44),"",DPWW1!H44)</f>
        <v>%</v>
      </c>
      <c r="E226" s="176" t="s">
        <v>7266</v>
      </c>
      <c r="H226" s="176" t="str">
        <f>IF(ISBLANK(DPWW1!X44),"",DPWW1!X44)</f>
        <v/>
      </c>
      <c r="I226" s="176" t="str">
        <f>IF(ISBLANK(DPWW1!Y44),"",DPWW1!Y44)</f>
        <v/>
      </c>
      <c r="J226" s="176" t="str">
        <f>IF(ISBLANK(DPWW1!Z44),"",DPWW1!Z44)</f>
        <v/>
      </c>
      <c r="K226" s="176" t="str">
        <f>IF(ISBLANK(DPWW1!AA44),"",DPWW1!AA44)</f>
        <v/>
      </c>
      <c r="L226" s="176" t="str">
        <f>IF(ISBLANK(DPWW1!AB44),"",DPWW1!AB44)</f>
        <v/>
      </c>
      <c r="M226" s="176" t="str">
        <f>IF(ISBLANK(DPWW1!AC44),"",DPWW1!AC44)</f>
        <v/>
      </c>
      <c r="N226" s="176" t="str">
        <f>IF(ISBLANK(DPWW1!AD44),"",DPWW1!AD44)</f>
        <v/>
      </c>
      <c r="O226" s="176" t="str">
        <f>IF(ISBLANK(DPWW1!AE44),"",DPWW1!AE44)</f>
        <v/>
      </c>
      <c r="P226" s="176" t="str">
        <f>IF(ISBLANK(DPWW1!AF44),"",DPWW1!AF44)</f>
        <v/>
      </c>
      <c r="Q226" s="176" t="str">
        <f>IF(ISBLANK(DPWW1!AG44),"",DPWW1!AG44)</f>
        <v/>
      </c>
      <c r="R226" s="176" t="str">
        <f>IF(ISBLANK(DPWW1!AH44),"",DPWW1!AH44)</f>
        <v/>
      </c>
    </row>
    <row r="227" spans="1:18" x14ac:dyDescent="0.25">
      <c r="A227" s="176" t="str">
        <f t="shared" si="3"/>
        <v>YKY</v>
      </c>
      <c r="B227" s="176" t="str">
        <f>IF(ISBLANK(DPWW1!BS44),"",DPWW1!BS44)</f>
        <v>PCD_DPWW1_CER4_OT</v>
      </c>
      <c r="C227" s="176" t="str">
        <f>DPWW1!F44 &amp; "," &amp; DPWW1!G44 &amp; "," &amp; DPWW1!BS5</f>
        <v>Coastal Erosion Risk,Rhodes Business Park Sewer,PCD output by 2029-30 (Outturn &amp; Forecast)</v>
      </c>
      <c r="D227" s="176" t="str">
        <f>IF(ISBLANK(DPWW1!H44),"",DPWW1!H44)</f>
        <v>%</v>
      </c>
      <c r="E227" s="176" t="s">
        <v>7266</v>
      </c>
      <c r="M227" s="176">
        <f>IF(ISBLANK(DPWW1!AI44),"",DPWW1!AI44)</f>
        <v>0</v>
      </c>
      <c r="R227" s="176">
        <f>IF(ISBLANK(DPWW1!AJ44),"",DPWW1!AJ44)</f>
        <v>0</v>
      </c>
    </row>
    <row r="228" spans="1:18" x14ac:dyDescent="0.25">
      <c r="A228" s="176" t="str">
        <f t="shared" si="3"/>
        <v>YKY</v>
      </c>
      <c r="B228" s="176" t="str">
        <f>IF(ISBLANK(DPWW1!BV44),"",DPWW1!BV44)</f>
        <v>PCD_DPWW1_CER4_P</v>
      </c>
      <c r="C228" s="176" t="str">
        <f>DPWW1!F44 &amp; "," &amp; DPWW1!G44 &amp; "," &amp; DPWW1!BV5</f>
        <v xml:space="preserve">Coastal Erosion Risk,Rhodes Business Park Sewer,Performance
</v>
      </c>
      <c r="D228" s="176" t="str">
        <f>IF(ISBLANK(DPWW1!H44),"",DPWW1!H44)</f>
        <v>%</v>
      </c>
      <c r="E228" s="176" t="s">
        <v>7266</v>
      </c>
      <c r="M228" s="176" t="str">
        <f>IF(ISBLANK(DPWW1!AL44),"",DPWW1!AL44)</f>
        <v/>
      </c>
      <c r="R228" s="176" t="str">
        <f>IF(ISBLANK(DPWW1!AM44),"",DPWW1!AM44)</f>
        <v/>
      </c>
    </row>
    <row r="229" spans="1:18" x14ac:dyDescent="0.25">
      <c r="A229" s="176" t="str">
        <f t="shared" si="3"/>
        <v>YKY</v>
      </c>
      <c r="B229" s="176" t="str">
        <f>IF(ISBLANK(DPWW1!AT45),"",DPWW1!AT45)</f>
        <v>PCD_DPWW1_CER5</v>
      </c>
      <c r="C229" s="176" t="str">
        <f>DPWW1!F45 &amp; "," &amp; DPWW1!G45 &amp; "," &amp; DPWW1!AT5</f>
        <v>Coastal Erosion Risk,Leyland WwTW,PCD output (cumulative) - Target`</v>
      </c>
      <c r="D229" s="176" t="str">
        <f>IF(ISBLANK(DPWW1!H45),"",DPWW1!H45)</f>
        <v>%</v>
      </c>
      <c r="E229" s="176" t="s">
        <v>7266</v>
      </c>
      <c r="H229" s="176" t="str">
        <f>IF(ISBLANK(DPWW1!J45),"",DPWW1!J45)</f>
        <v/>
      </c>
      <c r="I229" s="176" t="str">
        <f>IF(ISBLANK(DPWW1!K45),"",DPWW1!K45)</f>
        <v/>
      </c>
      <c r="J229" s="176" t="str">
        <f>IF(ISBLANK(DPWW1!L45),"",DPWW1!L45)</f>
        <v/>
      </c>
      <c r="K229" s="176" t="str">
        <f>IF(ISBLANK(DPWW1!M45),"",DPWW1!M45)</f>
        <v/>
      </c>
      <c r="L229" s="176" t="str">
        <f>IF(ISBLANK(DPWW1!N45),"",DPWW1!N45)</f>
        <v/>
      </c>
      <c r="M229" s="176" t="str">
        <f>IF(ISBLANK(DPWW1!O45),"",DPWW1!O45)</f>
        <v/>
      </c>
      <c r="N229" s="176" t="str">
        <f>IF(ISBLANK(DPWW1!P45),"",DPWW1!P45)</f>
        <v/>
      </c>
      <c r="O229" s="176" t="str">
        <f>IF(ISBLANK(DPWW1!Q45),"",DPWW1!Q45)</f>
        <v/>
      </c>
      <c r="P229" s="176" t="str">
        <f>IF(ISBLANK(DPWW1!R45),"",DPWW1!R45)</f>
        <v/>
      </c>
      <c r="Q229" s="176" t="str">
        <f>IF(ISBLANK(DPWW1!S45),"",DPWW1!S45)</f>
        <v/>
      </c>
      <c r="R229" s="176" t="str">
        <f>IF(ISBLANK(DPWW1!T45),"",DPWW1!T45)</f>
        <v/>
      </c>
    </row>
    <row r="230" spans="1:18" x14ac:dyDescent="0.25">
      <c r="A230" s="176" t="str">
        <f t="shared" si="3"/>
        <v>YKY</v>
      </c>
      <c r="B230" s="176" t="str">
        <f>IF(ISBLANK(DPWW1!BE45),"",DPWW1!BE45)</f>
        <v>PCD_DPWW1_CER5_T</v>
      </c>
      <c r="C230" s="176" t="str">
        <f>DPWW1!F45 &amp; "," &amp; DPWW1!G45 &amp; "," &amp; DPWW1!BE5</f>
        <v>Coastal Erosion Risk,Leyland WwTW,PCD output by 2029-30 (Target)</v>
      </c>
      <c r="D230" s="176" t="str">
        <f>IF(ISBLANK(DPWW1!H45),"",DPWW1!H45)</f>
        <v>%</v>
      </c>
      <c r="E230" s="176" t="s">
        <v>7266</v>
      </c>
      <c r="M230" s="176">
        <f>IF(ISBLANK(DPWW1!U45),"",DPWW1!U45)</f>
        <v>0</v>
      </c>
      <c r="R230" s="176">
        <f>IF(ISBLANK(DPWW1!V45),"",DPWW1!V45)</f>
        <v>0</v>
      </c>
    </row>
    <row r="231" spans="1:18" x14ac:dyDescent="0.25">
      <c r="A231" s="176" t="str">
        <f t="shared" si="3"/>
        <v>YKY</v>
      </c>
      <c r="B231" s="176" t="str">
        <f>IF(ISBLANK(DPWW1!BH45),"",DPWW1!BH45)</f>
        <v>PCD_DPWW1_CER5_O</v>
      </c>
      <c r="C231" s="176" t="str">
        <f>DPWW1!F45 &amp; "," &amp; DPWW1!G45 &amp; "," &amp; DPWW1!BH5</f>
        <v>Coastal Erosion Risk,Leyland WwTW,PCD output (cumulative) - Outturn &amp; Forecast</v>
      </c>
      <c r="D231" s="176" t="str">
        <f>IF(ISBLANK(DPWW1!H45),"",DPWW1!H45)</f>
        <v>%</v>
      </c>
      <c r="E231" s="176" t="s">
        <v>7266</v>
      </c>
      <c r="H231" s="176" t="str">
        <f>IF(ISBLANK(DPWW1!X45),"",DPWW1!X45)</f>
        <v/>
      </c>
      <c r="I231" s="176" t="str">
        <f>IF(ISBLANK(DPWW1!Y45),"",DPWW1!Y45)</f>
        <v/>
      </c>
      <c r="J231" s="176" t="str">
        <f>IF(ISBLANK(DPWW1!Z45),"",DPWW1!Z45)</f>
        <v/>
      </c>
      <c r="K231" s="176" t="str">
        <f>IF(ISBLANK(DPWW1!AA45),"",DPWW1!AA45)</f>
        <v/>
      </c>
      <c r="L231" s="176" t="str">
        <f>IF(ISBLANK(DPWW1!AB45),"",DPWW1!AB45)</f>
        <v/>
      </c>
      <c r="M231" s="176" t="str">
        <f>IF(ISBLANK(DPWW1!AC45),"",DPWW1!AC45)</f>
        <v/>
      </c>
      <c r="N231" s="176" t="str">
        <f>IF(ISBLANK(DPWW1!AD45),"",DPWW1!AD45)</f>
        <v/>
      </c>
      <c r="O231" s="176" t="str">
        <f>IF(ISBLANK(DPWW1!AE45),"",DPWW1!AE45)</f>
        <v/>
      </c>
      <c r="P231" s="176" t="str">
        <f>IF(ISBLANK(DPWW1!AF45),"",DPWW1!AF45)</f>
        <v/>
      </c>
      <c r="Q231" s="176" t="str">
        <f>IF(ISBLANK(DPWW1!AG45),"",DPWW1!AG45)</f>
        <v/>
      </c>
      <c r="R231" s="176" t="str">
        <f>IF(ISBLANK(DPWW1!AH45),"",DPWW1!AH45)</f>
        <v/>
      </c>
    </row>
    <row r="232" spans="1:18" x14ac:dyDescent="0.25">
      <c r="A232" s="176" t="str">
        <f t="shared" si="3"/>
        <v>YKY</v>
      </c>
      <c r="B232" s="176" t="str">
        <f>IF(ISBLANK(DPWW1!BS45),"",DPWW1!BS45)</f>
        <v>PCD_DPWW1_CER5_OT</v>
      </c>
      <c r="C232" s="176" t="str">
        <f>DPWW1!F45 &amp; "," &amp; DPWW1!G45 &amp; "," &amp; DPWW1!BS5</f>
        <v>Coastal Erosion Risk,Leyland WwTW,PCD output by 2029-30 (Outturn &amp; Forecast)</v>
      </c>
      <c r="D232" s="176" t="str">
        <f>IF(ISBLANK(DPWW1!H45),"",DPWW1!H45)</f>
        <v>%</v>
      </c>
      <c r="E232" s="176" t="s">
        <v>7266</v>
      </c>
      <c r="M232" s="176">
        <f>IF(ISBLANK(DPWW1!AI45),"",DPWW1!AI45)</f>
        <v>0</v>
      </c>
      <c r="R232" s="176">
        <f>IF(ISBLANK(DPWW1!AJ45),"",DPWW1!AJ45)</f>
        <v>0</v>
      </c>
    </row>
    <row r="233" spans="1:18" x14ac:dyDescent="0.25">
      <c r="A233" s="176" t="str">
        <f t="shared" si="3"/>
        <v>YKY</v>
      </c>
      <c r="B233" s="176" t="str">
        <f>IF(ISBLANK(DPWW1!BV45),"",DPWW1!BV45)</f>
        <v>PCD_DPWW1_CER5_P</v>
      </c>
      <c r="C233" s="176" t="str">
        <f>DPWW1!F45 &amp; "," &amp; DPWW1!G45 &amp; "," &amp; DPWW1!BV5</f>
        <v xml:space="preserve">Coastal Erosion Risk,Leyland WwTW,Performance
</v>
      </c>
      <c r="D233" s="176" t="str">
        <f>IF(ISBLANK(DPWW1!H45),"",DPWW1!H45)</f>
        <v>%</v>
      </c>
      <c r="E233" s="176" t="s">
        <v>7266</v>
      </c>
      <c r="M233" s="176" t="str">
        <f>IF(ISBLANK(DPWW1!AL45),"",DPWW1!AL45)</f>
        <v/>
      </c>
      <c r="R233" s="176" t="str">
        <f>IF(ISBLANK(DPWW1!AM45),"",DPWW1!AM45)</f>
        <v/>
      </c>
    </row>
    <row r="234" spans="1:18" x14ac:dyDescent="0.25">
      <c r="A234" s="176" t="str">
        <f t="shared" si="3"/>
        <v>YKY</v>
      </c>
      <c r="B234" s="176" t="str">
        <f>IF(ISBLANK(DPWW1!AT46),"",DPWW1!AT46)</f>
        <v>PCD_DPWW1_CER6</v>
      </c>
      <c r="C234" s="176" t="str">
        <f>DPWW1!F46 &amp; "," &amp; DPWW1!G46 &amp; "," &amp; DPWW1!AT5</f>
        <v>Coastal Erosion Risk,Bowdon WwTW,PCD output (cumulative) - Target`</v>
      </c>
      <c r="D234" s="176" t="str">
        <f>IF(ISBLANK(DPWW1!H46),"",DPWW1!H46)</f>
        <v>%</v>
      </c>
      <c r="E234" s="176" t="s">
        <v>7266</v>
      </c>
      <c r="H234" s="176" t="str">
        <f>IF(ISBLANK(DPWW1!J46),"",DPWW1!J46)</f>
        <v/>
      </c>
      <c r="I234" s="176" t="str">
        <f>IF(ISBLANK(DPWW1!K46),"",DPWW1!K46)</f>
        <v/>
      </c>
      <c r="J234" s="176" t="str">
        <f>IF(ISBLANK(DPWW1!L46),"",DPWW1!L46)</f>
        <v/>
      </c>
      <c r="K234" s="176" t="str">
        <f>IF(ISBLANK(DPWW1!M46),"",DPWW1!M46)</f>
        <v/>
      </c>
      <c r="L234" s="176" t="str">
        <f>IF(ISBLANK(DPWW1!N46),"",DPWW1!N46)</f>
        <v/>
      </c>
      <c r="M234" s="176" t="str">
        <f>IF(ISBLANK(DPWW1!O46),"",DPWW1!O46)</f>
        <v/>
      </c>
      <c r="N234" s="176" t="str">
        <f>IF(ISBLANK(DPWW1!P46),"",DPWW1!P46)</f>
        <v/>
      </c>
      <c r="O234" s="176" t="str">
        <f>IF(ISBLANK(DPWW1!Q46),"",DPWW1!Q46)</f>
        <v/>
      </c>
      <c r="P234" s="176" t="str">
        <f>IF(ISBLANK(DPWW1!R46),"",DPWW1!R46)</f>
        <v/>
      </c>
      <c r="Q234" s="176" t="str">
        <f>IF(ISBLANK(DPWW1!S46),"",DPWW1!S46)</f>
        <v/>
      </c>
      <c r="R234" s="176" t="str">
        <f>IF(ISBLANK(DPWW1!T46),"",DPWW1!T46)</f>
        <v/>
      </c>
    </row>
    <row r="235" spans="1:18" x14ac:dyDescent="0.25">
      <c r="A235" s="176" t="str">
        <f t="shared" si="3"/>
        <v>YKY</v>
      </c>
      <c r="B235" s="176" t="str">
        <f>IF(ISBLANK(DPWW1!BE46),"",DPWW1!BE46)</f>
        <v>PCD_DPWW1_CER6_T</v>
      </c>
      <c r="C235" s="176" t="str">
        <f>DPWW1!F46 &amp; "," &amp; DPWW1!G46 &amp; "," &amp; DPWW1!BE5</f>
        <v>Coastal Erosion Risk,Bowdon WwTW,PCD output by 2029-30 (Target)</v>
      </c>
      <c r="D235" s="176" t="str">
        <f>IF(ISBLANK(DPWW1!H46),"",DPWW1!H46)</f>
        <v>%</v>
      </c>
      <c r="E235" s="176" t="s">
        <v>7266</v>
      </c>
      <c r="M235" s="176">
        <f>IF(ISBLANK(DPWW1!U46),"",DPWW1!U46)</f>
        <v>0</v>
      </c>
      <c r="R235" s="176">
        <f>IF(ISBLANK(DPWW1!V46),"",DPWW1!V46)</f>
        <v>0</v>
      </c>
    </row>
    <row r="236" spans="1:18" x14ac:dyDescent="0.25">
      <c r="A236" s="176" t="str">
        <f t="shared" si="3"/>
        <v>YKY</v>
      </c>
      <c r="B236" s="176" t="str">
        <f>IF(ISBLANK(DPWW1!BH46),"",DPWW1!BH46)</f>
        <v>PCD_DPWW1_CER6_O</v>
      </c>
      <c r="C236" s="176" t="str">
        <f>DPWW1!F46 &amp; "," &amp; DPWW1!G46 &amp; "," &amp; DPWW1!BH5</f>
        <v>Coastal Erosion Risk,Bowdon WwTW,PCD output (cumulative) - Outturn &amp; Forecast</v>
      </c>
      <c r="D236" s="176" t="str">
        <f>IF(ISBLANK(DPWW1!H46),"",DPWW1!H46)</f>
        <v>%</v>
      </c>
      <c r="E236" s="176" t="s">
        <v>7266</v>
      </c>
      <c r="H236" s="176" t="str">
        <f>IF(ISBLANK(DPWW1!X46),"",DPWW1!X46)</f>
        <v/>
      </c>
      <c r="I236" s="176" t="str">
        <f>IF(ISBLANK(DPWW1!Y46),"",DPWW1!Y46)</f>
        <v/>
      </c>
      <c r="J236" s="176" t="str">
        <f>IF(ISBLANK(DPWW1!Z46),"",DPWW1!Z46)</f>
        <v/>
      </c>
      <c r="K236" s="176" t="str">
        <f>IF(ISBLANK(DPWW1!AA46),"",DPWW1!AA46)</f>
        <v/>
      </c>
      <c r="L236" s="176" t="str">
        <f>IF(ISBLANK(DPWW1!AB46),"",DPWW1!AB46)</f>
        <v/>
      </c>
      <c r="M236" s="176" t="str">
        <f>IF(ISBLANK(DPWW1!AC46),"",DPWW1!AC46)</f>
        <v/>
      </c>
      <c r="N236" s="176" t="str">
        <f>IF(ISBLANK(DPWW1!AD46),"",DPWW1!AD46)</f>
        <v/>
      </c>
      <c r="O236" s="176" t="str">
        <f>IF(ISBLANK(DPWW1!AE46),"",DPWW1!AE46)</f>
        <v/>
      </c>
      <c r="P236" s="176" t="str">
        <f>IF(ISBLANK(DPWW1!AF46),"",DPWW1!AF46)</f>
        <v/>
      </c>
      <c r="Q236" s="176" t="str">
        <f>IF(ISBLANK(DPWW1!AG46),"",DPWW1!AG46)</f>
        <v/>
      </c>
      <c r="R236" s="176" t="str">
        <f>IF(ISBLANK(DPWW1!AH46),"",DPWW1!AH46)</f>
        <v/>
      </c>
    </row>
    <row r="237" spans="1:18" x14ac:dyDescent="0.25">
      <c r="A237" s="176" t="str">
        <f t="shared" si="3"/>
        <v>YKY</v>
      </c>
      <c r="B237" s="176" t="str">
        <f>IF(ISBLANK(DPWW1!BS46),"",DPWW1!BS46)</f>
        <v>PCD_DPWW1_CER6_OT</v>
      </c>
      <c r="C237" s="176" t="str">
        <f>DPWW1!F46 &amp; "," &amp; DPWW1!G46 &amp; "," &amp; DPWW1!BS5</f>
        <v>Coastal Erosion Risk,Bowdon WwTW,PCD output by 2029-30 (Outturn &amp; Forecast)</v>
      </c>
      <c r="D237" s="176" t="str">
        <f>IF(ISBLANK(DPWW1!H46),"",DPWW1!H46)</f>
        <v>%</v>
      </c>
      <c r="E237" s="176" t="s">
        <v>7266</v>
      </c>
      <c r="M237" s="176">
        <f>IF(ISBLANK(DPWW1!AI46),"",DPWW1!AI46)</f>
        <v>0</v>
      </c>
      <c r="R237" s="176">
        <f>IF(ISBLANK(DPWW1!AJ46),"",DPWW1!AJ46)</f>
        <v>0</v>
      </c>
    </row>
    <row r="238" spans="1:18" x14ac:dyDescent="0.25">
      <c r="A238" s="176" t="str">
        <f t="shared" si="3"/>
        <v>YKY</v>
      </c>
      <c r="B238" s="176" t="str">
        <f>IF(ISBLANK(DPWW1!BV46),"",DPWW1!BV46)</f>
        <v>PCD_DPWW1_CER6_P</v>
      </c>
      <c r="C238" s="176" t="str">
        <f>DPWW1!F46 &amp; "," &amp; DPWW1!G46 &amp; "," &amp; DPWW1!BV5</f>
        <v xml:space="preserve">Coastal Erosion Risk,Bowdon WwTW,Performance
</v>
      </c>
      <c r="D238" s="176" t="str">
        <f>IF(ISBLANK(DPWW1!H46),"",DPWW1!H46)</f>
        <v>%</v>
      </c>
      <c r="E238" s="176" t="s">
        <v>7266</v>
      </c>
      <c r="M238" s="176" t="str">
        <f>IF(ISBLANK(DPWW1!AL46),"",DPWW1!AL46)</f>
        <v/>
      </c>
      <c r="R238" s="176" t="str">
        <f>IF(ISBLANK(DPWW1!AM46),"",DPWW1!AM46)</f>
        <v/>
      </c>
    </row>
    <row r="239" spans="1:18" x14ac:dyDescent="0.25">
      <c r="A239" s="176" t="str">
        <f t="shared" si="3"/>
        <v>YKY</v>
      </c>
      <c r="B239" s="176" t="str">
        <f>IF(ISBLANK(DPWW1!AT47),"",DPWW1!AT47)</f>
        <v>PCD_DPWW1_INF</v>
      </c>
      <c r="C239" s="176" t="str">
        <f>DPWW1!F47 &amp; "," &amp; DPWW1!G47 &amp; "," &amp; DPWW1!AT5</f>
        <v>Infiltration,Total length (in metre) of sewer effectively sealed / lined,PCD output (cumulative) - Target`</v>
      </c>
      <c r="D239" s="176" t="str">
        <f>IF(ISBLANK(DPWW1!H47),"",DPWW1!H47)</f>
        <v>m</v>
      </c>
      <c r="E239" s="176" t="s">
        <v>7266</v>
      </c>
      <c r="H239" s="176" t="str">
        <f>IF(ISBLANK(DPWW1!J47),"",DPWW1!J47)</f>
        <v/>
      </c>
      <c r="I239" s="176" t="str">
        <f>IF(ISBLANK(DPWW1!K47),"",DPWW1!K47)</f>
        <v/>
      </c>
      <c r="J239" s="176" t="str">
        <f>IF(ISBLANK(DPWW1!L47),"",DPWW1!L47)</f>
        <v/>
      </c>
      <c r="K239" s="176" t="str">
        <f>IF(ISBLANK(DPWW1!M47),"",DPWW1!M47)</f>
        <v/>
      </c>
      <c r="L239" s="176" t="str">
        <f>IF(ISBLANK(DPWW1!N47),"",DPWW1!N47)</f>
        <v/>
      </c>
      <c r="M239" s="176" t="str">
        <f>IF(ISBLANK(DPWW1!O47),"",DPWW1!O47)</f>
        <v/>
      </c>
      <c r="N239" s="176" t="str">
        <f>IF(ISBLANK(DPWW1!P47),"",DPWW1!P47)</f>
        <v/>
      </c>
      <c r="O239" s="176" t="str">
        <f>IF(ISBLANK(DPWW1!Q47),"",DPWW1!Q47)</f>
        <v/>
      </c>
      <c r="P239" s="176" t="str">
        <f>IF(ISBLANK(DPWW1!R47),"",DPWW1!R47)</f>
        <v/>
      </c>
      <c r="Q239" s="176" t="str">
        <f>IF(ISBLANK(DPWW1!S47),"",DPWW1!S47)</f>
        <v/>
      </c>
      <c r="R239" s="176" t="str">
        <f>IF(ISBLANK(DPWW1!T47),"",DPWW1!T47)</f>
        <v/>
      </c>
    </row>
    <row r="240" spans="1:18" x14ac:dyDescent="0.25">
      <c r="A240" s="176" t="str">
        <f t="shared" si="3"/>
        <v>YKY</v>
      </c>
      <c r="B240" s="176" t="str">
        <f>IF(ISBLANK(DPWW1!BE47),"",DPWW1!BE47)</f>
        <v>PCD_DPWW1_INF_T</v>
      </c>
      <c r="C240" s="176" t="str">
        <f>DPWW1!F47 &amp; "," &amp; DPWW1!G47 &amp; "," &amp; DPWW1!BE5</f>
        <v>Infiltration,Total length (in metre) of sewer effectively sealed / lined,PCD output by 2029-30 (Target)</v>
      </c>
      <c r="D240" s="176" t="str">
        <f>IF(ISBLANK(DPWW1!H47),"",DPWW1!H47)</f>
        <v>m</v>
      </c>
      <c r="E240" s="176" t="s">
        <v>7266</v>
      </c>
      <c r="M240" s="176">
        <f>IF(ISBLANK(DPWW1!U47),"",DPWW1!U47)</f>
        <v>0</v>
      </c>
      <c r="R240" s="176">
        <f>IF(ISBLANK(DPWW1!V47),"",DPWW1!V47)</f>
        <v>0</v>
      </c>
    </row>
    <row r="241" spans="1:18" x14ac:dyDescent="0.25">
      <c r="A241" s="176" t="str">
        <f t="shared" si="3"/>
        <v>YKY</v>
      </c>
      <c r="B241" s="176" t="str">
        <f>IF(ISBLANK(DPWW1!BH47),"",DPWW1!BH47)</f>
        <v>PCD_DPWW1_INF_O</v>
      </c>
      <c r="C241" s="176" t="str">
        <f>DPWW1!F47 &amp; "," &amp; DPWW1!G47 &amp; "," &amp; DPWW1!BH5</f>
        <v>Infiltration,Total length (in metre) of sewer effectively sealed / lined,PCD output (cumulative) - Outturn &amp; Forecast</v>
      </c>
      <c r="D241" s="176" t="str">
        <f>IF(ISBLANK(DPWW1!H47),"",DPWW1!H47)</f>
        <v>m</v>
      </c>
      <c r="E241" s="176" t="s">
        <v>7266</v>
      </c>
      <c r="H241" s="176" t="str">
        <f>IF(ISBLANK(DPWW1!X47),"",DPWW1!X47)</f>
        <v/>
      </c>
      <c r="I241" s="176" t="str">
        <f>IF(ISBLANK(DPWW1!Y47),"",DPWW1!Y47)</f>
        <v/>
      </c>
      <c r="J241" s="176" t="str">
        <f>IF(ISBLANK(DPWW1!Z47),"",DPWW1!Z47)</f>
        <v/>
      </c>
      <c r="K241" s="176" t="str">
        <f>IF(ISBLANK(DPWW1!AA47),"",DPWW1!AA47)</f>
        <v/>
      </c>
      <c r="L241" s="176" t="str">
        <f>IF(ISBLANK(DPWW1!AB47),"",DPWW1!AB47)</f>
        <v/>
      </c>
      <c r="M241" s="176" t="str">
        <f>IF(ISBLANK(DPWW1!AC47),"",DPWW1!AC47)</f>
        <v/>
      </c>
      <c r="N241" s="176" t="str">
        <f>IF(ISBLANK(DPWW1!AD47),"",DPWW1!AD47)</f>
        <v/>
      </c>
      <c r="O241" s="176" t="str">
        <f>IF(ISBLANK(DPWW1!AE47),"",DPWW1!AE47)</f>
        <v/>
      </c>
      <c r="P241" s="176" t="str">
        <f>IF(ISBLANK(DPWW1!AF47),"",DPWW1!AF47)</f>
        <v/>
      </c>
      <c r="Q241" s="176" t="str">
        <f>IF(ISBLANK(DPWW1!AG47),"",DPWW1!AG47)</f>
        <v/>
      </c>
      <c r="R241" s="176" t="str">
        <f>IF(ISBLANK(DPWW1!AH47),"",DPWW1!AH47)</f>
        <v/>
      </c>
    </row>
    <row r="242" spans="1:18" x14ac:dyDescent="0.25">
      <c r="A242" s="176" t="str">
        <f t="shared" si="3"/>
        <v>YKY</v>
      </c>
      <c r="B242" s="176" t="str">
        <f>IF(ISBLANK(DPWW1!BS47),"",DPWW1!BS47)</f>
        <v>PCD_DPWW1_INF_OT</v>
      </c>
      <c r="C242" s="176" t="str">
        <f>DPWW1!F47 &amp; "," &amp; DPWW1!G47 &amp; "," &amp; DPWW1!BS5</f>
        <v>Infiltration,Total length (in metre) of sewer effectively sealed / lined,PCD output by 2029-30 (Outturn &amp; Forecast)</v>
      </c>
      <c r="D242" s="176" t="str">
        <f>IF(ISBLANK(DPWW1!H47),"",DPWW1!H47)</f>
        <v>m</v>
      </c>
      <c r="E242" s="176" t="s">
        <v>7266</v>
      </c>
      <c r="M242" s="176">
        <f>IF(ISBLANK(DPWW1!AI47),"",DPWW1!AI47)</f>
        <v>0</v>
      </c>
      <c r="R242" s="176">
        <f>IF(ISBLANK(DPWW1!AJ47),"",DPWW1!AJ47)</f>
        <v>0</v>
      </c>
    </row>
    <row r="243" spans="1:18" x14ac:dyDescent="0.25">
      <c r="A243" s="176" t="str">
        <f t="shared" si="3"/>
        <v>YKY</v>
      </c>
      <c r="B243" s="176" t="str">
        <f>IF(ISBLANK(DPWW1!BV47),"",DPWW1!BV47)</f>
        <v>PCD_DPWW1_INF_P</v>
      </c>
      <c r="C243" s="176" t="str">
        <f>DPWW1!F47 &amp; "," &amp; DPWW1!G47 &amp; "," &amp; DPWW1!BV5</f>
        <v xml:space="preserve">Infiltration,Total length (in metre) of sewer effectively sealed / lined,Performance
</v>
      </c>
      <c r="D243" s="176" t="str">
        <f>IF(ISBLANK(DPWW1!H47),"",DPWW1!H47)</f>
        <v>m</v>
      </c>
      <c r="E243" s="176" t="s">
        <v>7266</v>
      </c>
      <c r="M243" s="176" t="str">
        <f>IF(ISBLANK(DPWW1!AL47),"",DPWW1!AL47)</f>
        <v/>
      </c>
      <c r="R243" s="176" t="str">
        <f>IF(ISBLANK(DPWW1!AM47),"",DPWW1!AM47)</f>
        <v/>
      </c>
    </row>
    <row r="244" spans="1:18" x14ac:dyDescent="0.25">
      <c r="A244" s="176" t="str">
        <f t="shared" si="3"/>
        <v>YKY</v>
      </c>
      <c r="B244" s="176" t="str">
        <f>IF(ISBLANK(DPWW1!AT48),"",DPWW1!AT48)</f>
        <v>PCD_DPWW1_WWPF1</v>
      </c>
      <c r="C244" s="176" t="str">
        <f>DPWW1!F48 &amp; "," &amp; DPWW1!G48 &amp; "," &amp; DPWW1!AT5</f>
        <v>WW Partnership Funding,spend on schemes for power and flood resilience delivered:,PCD output (cumulative) - Target`</v>
      </c>
      <c r="D244" s="176" t="str">
        <f>IF(ISBLANK(DPWW1!H48),"",DPWW1!H48)</f>
        <v>%</v>
      </c>
      <c r="E244" s="176" t="s">
        <v>7266</v>
      </c>
      <c r="H244" s="176" t="str">
        <f>IF(ISBLANK(DPWW1!J48),"",DPWW1!J48)</f>
        <v/>
      </c>
      <c r="I244" s="176" t="str">
        <f>IF(ISBLANK(DPWW1!K48),"",DPWW1!K48)</f>
        <v/>
      </c>
      <c r="J244" s="176" t="str">
        <f>IF(ISBLANK(DPWW1!L48),"",DPWW1!L48)</f>
        <v/>
      </c>
      <c r="K244" s="176" t="str">
        <f>IF(ISBLANK(DPWW1!M48),"",DPWW1!M48)</f>
        <v/>
      </c>
      <c r="L244" s="176" t="str">
        <f>IF(ISBLANK(DPWW1!N48),"",DPWW1!N48)</f>
        <v/>
      </c>
      <c r="M244" s="176" t="str">
        <f>IF(ISBLANK(DPWW1!O48),"",DPWW1!O48)</f>
        <v/>
      </c>
      <c r="N244" s="176" t="str">
        <f>IF(ISBLANK(DPWW1!P48),"",DPWW1!P48)</f>
        <v/>
      </c>
      <c r="O244" s="176" t="str">
        <f>IF(ISBLANK(DPWW1!Q48),"",DPWW1!Q48)</f>
        <v/>
      </c>
      <c r="P244" s="176" t="str">
        <f>IF(ISBLANK(DPWW1!R48),"",DPWW1!R48)</f>
        <v/>
      </c>
      <c r="Q244" s="176" t="str">
        <f>IF(ISBLANK(DPWW1!S48),"",DPWW1!S48)</f>
        <v/>
      </c>
      <c r="R244" s="176" t="str">
        <f>IF(ISBLANK(DPWW1!T48),"",DPWW1!T48)</f>
        <v/>
      </c>
    </row>
    <row r="245" spans="1:18" x14ac:dyDescent="0.25">
      <c r="A245" s="176" t="str">
        <f t="shared" si="3"/>
        <v>YKY</v>
      </c>
      <c r="B245" s="176" t="str">
        <f>IF(ISBLANK(DPWW1!BE48),"",DPWW1!BE48)</f>
        <v>PCD_DPWW1_WWPF1_T</v>
      </c>
      <c r="C245" s="176" t="str">
        <f>DPWW1!F48 &amp; "," &amp; DPWW1!G48 &amp; "," &amp; DPWW1!BE5</f>
        <v>WW Partnership Funding,spend on schemes for power and flood resilience delivered:,PCD output by 2029-30 (Target)</v>
      </c>
      <c r="D245" s="176" t="str">
        <f>IF(ISBLANK(DPWW1!H48),"",DPWW1!H48)</f>
        <v>%</v>
      </c>
      <c r="E245" s="176" t="s">
        <v>7266</v>
      </c>
      <c r="M245" s="176">
        <f>IF(ISBLANK(DPWW1!U48),"",DPWW1!U48)</f>
        <v>0</v>
      </c>
      <c r="R245" s="176">
        <f>IF(ISBLANK(DPWW1!V48),"",DPWW1!V48)</f>
        <v>0</v>
      </c>
    </row>
    <row r="246" spans="1:18" x14ac:dyDescent="0.25">
      <c r="A246" s="176" t="str">
        <f t="shared" si="3"/>
        <v>YKY</v>
      </c>
      <c r="B246" s="176" t="str">
        <f>IF(ISBLANK(DPWW1!BH48),"",DPWW1!BH48)</f>
        <v>PCD_DPWW1_WWPF1_O</v>
      </c>
      <c r="C246" s="176" t="str">
        <f>DPWW1!F48 &amp; "," &amp; DPWW1!G48 &amp; "," &amp; DPWW1!BH5</f>
        <v>WW Partnership Funding,spend on schemes for power and flood resilience delivered:,PCD output (cumulative) - Outturn &amp; Forecast</v>
      </c>
      <c r="D246" s="176" t="str">
        <f>IF(ISBLANK(DPWW1!H48),"",DPWW1!H48)</f>
        <v>%</v>
      </c>
      <c r="E246" s="176" t="s">
        <v>7266</v>
      </c>
      <c r="H246" s="176" t="str">
        <f>IF(ISBLANK(DPWW1!X48),"",DPWW1!X48)</f>
        <v/>
      </c>
      <c r="I246" s="176" t="str">
        <f>IF(ISBLANK(DPWW1!Y48),"",DPWW1!Y48)</f>
        <v/>
      </c>
      <c r="J246" s="176" t="str">
        <f>IF(ISBLANK(DPWW1!Z48),"",DPWW1!Z48)</f>
        <v/>
      </c>
      <c r="K246" s="176" t="str">
        <f>IF(ISBLANK(DPWW1!AA48),"",DPWW1!AA48)</f>
        <v/>
      </c>
      <c r="L246" s="176" t="str">
        <f>IF(ISBLANK(DPWW1!AB48),"",DPWW1!AB48)</f>
        <v/>
      </c>
      <c r="M246" s="176" t="str">
        <f>IF(ISBLANK(DPWW1!AC48),"",DPWW1!AC48)</f>
        <v/>
      </c>
      <c r="N246" s="176" t="str">
        <f>IF(ISBLANK(DPWW1!AD48),"",DPWW1!AD48)</f>
        <v/>
      </c>
      <c r="O246" s="176" t="str">
        <f>IF(ISBLANK(DPWW1!AE48),"",DPWW1!AE48)</f>
        <v/>
      </c>
      <c r="P246" s="176" t="str">
        <f>IF(ISBLANK(DPWW1!AF48),"",DPWW1!AF48)</f>
        <v/>
      </c>
      <c r="Q246" s="176" t="str">
        <f>IF(ISBLANK(DPWW1!AG48),"",DPWW1!AG48)</f>
        <v/>
      </c>
      <c r="R246" s="176" t="str">
        <f>IF(ISBLANK(DPWW1!AH48),"",DPWW1!AH48)</f>
        <v/>
      </c>
    </row>
    <row r="247" spans="1:18" x14ac:dyDescent="0.25">
      <c r="A247" s="176" t="str">
        <f t="shared" si="3"/>
        <v>YKY</v>
      </c>
      <c r="B247" s="176" t="str">
        <f>IF(ISBLANK(DPWW1!BS48),"",DPWW1!BS48)</f>
        <v>PCD_DPWW1_WWPF1_OT</v>
      </c>
      <c r="C247" s="176" t="str">
        <f>DPWW1!F48 &amp; "," &amp; DPWW1!G48 &amp; "," &amp; DPWW1!BS5</f>
        <v>WW Partnership Funding,spend on schemes for power and flood resilience delivered:,PCD output by 2029-30 (Outturn &amp; Forecast)</v>
      </c>
      <c r="D247" s="176" t="str">
        <f>IF(ISBLANK(DPWW1!H48),"",DPWW1!H48)</f>
        <v>%</v>
      </c>
      <c r="E247" s="176" t="s">
        <v>7266</v>
      </c>
      <c r="M247" s="176">
        <f>IF(ISBLANK(DPWW1!AI48),"",DPWW1!AI48)</f>
        <v>0</v>
      </c>
      <c r="R247" s="176">
        <f>IF(ISBLANK(DPWW1!AJ48),"",DPWW1!AJ48)</f>
        <v>0</v>
      </c>
    </row>
    <row r="248" spans="1:18" x14ac:dyDescent="0.25">
      <c r="A248" s="176" t="str">
        <f t="shared" si="3"/>
        <v>YKY</v>
      </c>
      <c r="B248" s="176" t="str">
        <f>IF(ISBLANK(DPWW1!BV48),"",DPWW1!BV48)</f>
        <v>PCD_DPWW1_WWPF1_P</v>
      </c>
      <c r="C248" s="176" t="str">
        <f>DPWW1!F48 &amp; "," &amp; DPWW1!G48 &amp; "," &amp; DPWW1!BV5</f>
        <v xml:space="preserve">WW Partnership Funding,spend on schemes for power and flood resilience delivered:,Performance
</v>
      </c>
      <c r="D248" s="176" t="str">
        <f>IF(ISBLANK(DPWW1!H48),"",DPWW1!H48)</f>
        <v>%</v>
      </c>
      <c r="E248" s="176" t="s">
        <v>7266</v>
      </c>
      <c r="M248" s="176" t="str">
        <f>IF(ISBLANK(DPWW1!AL48),"",DPWW1!AL48)</f>
        <v/>
      </c>
      <c r="R248" s="176" t="str">
        <f>IF(ISBLANK(DPWW1!AM48),"",DPWW1!AM48)</f>
        <v/>
      </c>
    </row>
    <row r="249" spans="1:18" x14ac:dyDescent="0.25">
      <c r="A249" s="176" t="str">
        <f t="shared" si="3"/>
        <v>YKY</v>
      </c>
      <c r="B249" s="176" t="str">
        <f>IF(ISBLANK(DPWW1!AT49),"",DPWW1!AT49)</f>
        <v>PCD_DPWW1_WWPF2</v>
      </c>
      <c r="C249" s="176" t="str">
        <f>DPWW1!F49 &amp; "," &amp; DPWW1!G49 &amp; "," &amp; DPWW1!AT5</f>
        <v>WW Partnership Funding,Minimum number of schemes delivered,PCD output (cumulative) - Target`</v>
      </c>
      <c r="D249" s="176" t="str">
        <f>IF(ISBLANK(DPWW1!H49),"",DPWW1!H49)</f>
        <v>Nr</v>
      </c>
      <c r="E249" s="176" t="s">
        <v>7266</v>
      </c>
      <c r="H249" s="176" t="str">
        <f>IF(ISBLANK(DPWW1!J49),"",DPWW1!J49)</f>
        <v/>
      </c>
      <c r="I249" s="176" t="str">
        <f>IF(ISBLANK(DPWW1!K49),"",DPWW1!K49)</f>
        <v/>
      </c>
      <c r="J249" s="176" t="str">
        <f>IF(ISBLANK(DPWW1!L49),"",DPWW1!L49)</f>
        <v/>
      </c>
      <c r="K249" s="176" t="str">
        <f>IF(ISBLANK(DPWW1!M49),"",DPWW1!M49)</f>
        <v/>
      </c>
      <c r="L249" s="176" t="str">
        <f>IF(ISBLANK(DPWW1!N49),"",DPWW1!N49)</f>
        <v/>
      </c>
      <c r="M249" s="176" t="str">
        <f>IF(ISBLANK(DPWW1!O49),"",DPWW1!O49)</f>
        <v/>
      </c>
      <c r="N249" s="176" t="str">
        <f>IF(ISBLANK(DPWW1!P49),"",DPWW1!P49)</f>
        <v/>
      </c>
      <c r="O249" s="176" t="str">
        <f>IF(ISBLANK(DPWW1!Q49),"",DPWW1!Q49)</f>
        <v/>
      </c>
      <c r="P249" s="176" t="str">
        <f>IF(ISBLANK(DPWW1!R49),"",DPWW1!R49)</f>
        <v/>
      </c>
      <c r="Q249" s="176" t="str">
        <f>IF(ISBLANK(DPWW1!S49),"",DPWW1!S49)</f>
        <v/>
      </c>
      <c r="R249" s="176" t="str">
        <f>IF(ISBLANK(DPWW1!T49),"",DPWW1!T49)</f>
        <v/>
      </c>
    </row>
    <row r="250" spans="1:18" x14ac:dyDescent="0.25">
      <c r="A250" s="176" t="str">
        <f t="shared" si="3"/>
        <v>YKY</v>
      </c>
      <c r="B250" s="176" t="str">
        <f>IF(ISBLANK(DPWW1!BE49),"",DPWW1!BE49)</f>
        <v>PCD_DPWW1_WWPF2_T</v>
      </c>
      <c r="C250" s="176" t="str">
        <f>DPWW1!F49 &amp; "," &amp; DPWW1!G49 &amp; "," &amp; DPWW1!BE5</f>
        <v>WW Partnership Funding,Minimum number of schemes delivered,PCD output by 2029-30 (Target)</v>
      </c>
      <c r="D250" s="176" t="str">
        <f>IF(ISBLANK(DPWW1!H49),"",DPWW1!H49)</f>
        <v>Nr</v>
      </c>
      <c r="E250" s="176" t="s">
        <v>7266</v>
      </c>
      <c r="M250" s="176">
        <f>IF(ISBLANK(DPWW1!U49),"",DPWW1!U49)</f>
        <v>0</v>
      </c>
      <c r="R250" s="176">
        <f>IF(ISBLANK(DPWW1!V49),"",DPWW1!V49)</f>
        <v>0</v>
      </c>
    </row>
    <row r="251" spans="1:18" x14ac:dyDescent="0.25">
      <c r="A251" s="176" t="str">
        <f t="shared" si="3"/>
        <v>YKY</v>
      </c>
      <c r="B251" s="176" t="str">
        <f>IF(ISBLANK(DPWW1!BH49),"",DPWW1!BH49)</f>
        <v>PCD_DPWW1_WWPF2_O</v>
      </c>
      <c r="C251" s="176" t="str">
        <f>DPWW1!F49 &amp; "," &amp; DPWW1!G49 &amp; "," &amp; DPWW1!BH5</f>
        <v>WW Partnership Funding,Minimum number of schemes delivered,PCD output (cumulative) - Outturn &amp; Forecast</v>
      </c>
      <c r="D251" s="176" t="str">
        <f>IF(ISBLANK(DPWW1!H49),"",DPWW1!H49)</f>
        <v>Nr</v>
      </c>
      <c r="E251" s="176" t="s">
        <v>7266</v>
      </c>
      <c r="H251" s="176" t="str">
        <f>IF(ISBLANK(DPWW1!X49),"",DPWW1!X49)</f>
        <v/>
      </c>
      <c r="I251" s="176" t="str">
        <f>IF(ISBLANK(DPWW1!Y49),"",DPWW1!Y49)</f>
        <v/>
      </c>
      <c r="J251" s="176" t="str">
        <f>IF(ISBLANK(DPWW1!Z49),"",DPWW1!Z49)</f>
        <v/>
      </c>
      <c r="K251" s="176" t="str">
        <f>IF(ISBLANK(DPWW1!AA49),"",DPWW1!AA49)</f>
        <v/>
      </c>
      <c r="L251" s="176" t="str">
        <f>IF(ISBLANK(DPWW1!AB49),"",DPWW1!AB49)</f>
        <v/>
      </c>
      <c r="M251" s="176" t="str">
        <f>IF(ISBLANK(DPWW1!AC49),"",DPWW1!AC49)</f>
        <v/>
      </c>
      <c r="N251" s="176" t="str">
        <f>IF(ISBLANK(DPWW1!AD49),"",DPWW1!AD49)</f>
        <v/>
      </c>
      <c r="O251" s="176" t="str">
        <f>IF(ISBLANK(DPWW1!AE49),"",DPWW1!AE49)</f>
        <v/>
      </c>
      <c r="P251" s="176" t="str">
        <f>IF(ISBLANK(DPWW1!AF49),"",DPWW1!AF49)</f>
        <v/>
      </c>
      <c r="Q251" s="176" t="str">
        <f>IF(ISBLANK(DPWW1!AG49),"",DPWW1!AG49)</f>
        <v/>
      </c>
      <c r="R251" s="176" t="str">
        <f>IF(ISBLANK(DPWW1!AH49),"",DPWW1!AH49)</f>
        <v/>
      </c>
    </row>
    <row r="252" spans="1:18" x14ac:dyDescent="0.25">
      <c r="A252" s="176" t="str">
        <f t="shared" si="3"/>
        <v>YKY</v>
      </c>
      <c r="B252" s="176" t="str">
        <f>IF(ISBLANK(DPWW1!BS49),"",DPWW1!BS49)</f>
        <v>PCD_DPWW1_WWPF2_OT</v>
      </c>
      <c r="C252" s="176" t="str">
        <f>DPWW1!F49 &amp; "," &amp; DPWW1!G49 &amp; "," &amp; DPWW1!BS5</f>
        <v>WW Partnership Funding,Minimum number of schemes delivered,PCD output by 2029-30 (Outturn &amp; Forecast)</v>
      </c>
      <c r="D252" s="176" t="str">
        <f>IF(ISBLANK(DPWW1!H49),"",DPWW1!H49)</f>
        <v>Nr</v>
      </c>
      <c r="E252" s="176" t="s">
        <v>7266</v>
      </c>
      <c r="M252" s="176">
        <f>IF(ISBLANK(DPWW1!AI49),"",DPWW1!AI49)</f>
        <v>0</v>
      </c>
      <c r="R252" s="176">
        <f>IF(ISBLANK(DPWW1!AJ49),"",DPWW1!AJ49)</f>
        <v>0</v>
      </c>
    </row>
    <row r="253" spans="1:18" x14ac:dyDescent="0.25">
      <c r="A253" s="176" t="str">
        <f t="shared" si="3"/>
        <v>YKY</v>
      </c>
      <c r="B253" s="176" t="str">
        <f>IF(ISBLANK(DPWW1!BV49),"",DPWW1!BV49)</f>
        <v>PCD_DPWW1_WWPF2_P</v>
      </c>
      <c r="C253" s="176" t="str">
        <f>DPWW1!F49 &amp; "," &amp; DPWW1!G49 &amp; "," &amp; DPWW1!BV5</f>
        <v xml:space="preserve">WW Partnership Funding,Minimum number of schemes delivered,Performance
</v>
      </c>
      <c r="D253" s="176" t="str">
        <f>IF(ISBLANK(DPWW1!H49),"",DPWW1!H49)</f>
        <v>Nr</v>
      </c>
      <c r="E253" s="176" t="s">
        <v>7266</v>
      </c>
      <c r="M253" s="176" t="str">
        <f>IF(ISBLANK(DPWW1!AL49),"",DPWW1!AL49)</f>
        <v/>
      </c>
      <c r="R253" s="176" t="str">
        <f>IF(ISBLANK(DPWW1!AM49),"",DPWW1!AM49)</f>
        <v/>
      </c>
    </row>
    <row r="254" spans="1:18" x14ac:dyDescent="0.25">
      <c r="A254" s="176" t="str">
        <f t="shared" si="3"/>
        <v>YKY</v>
      </c>
      <c r="B254" s="176" t="str">
        <f>IF(ISBLANK(DPWW1!AT50),"",DPWW1!AT50)</f>
        <v>PCD_DPWW1_RRM1</v>
      </c>
      <c r="C254" s="176" t="str">
        <f>DPWW1!F50 &amp; "," &amp; DPWW1!G50 &amp; "," &amp; DPWW1!AT5</f>
        <v>Rainwater management,Total storage volume provided via SuDS solutions,PCD output (cumulative) - Target`</v>
      </c>
      <c r="D254" s="176" t="str">
        <f>IF(ISBLANK(DPWW1!H50),"",DPWW1!H50)</f>
        <v>Cubic metre</v>
      </c>
      <c r="E254" s="176" t="s">
        <v>7266</v>
      </c>
      <c r="H254" s="176" t="str">
        <f>IF(ISBLANK(DPWW1!J50),"",DPWW1!J50)</f>
        <v/>
      </c>
      <c r="I254" s="176" t="str">
        <f>IF(ISBLANK(DPWW1!K50),"",DPWW1!K50)</f>
        <v/>
      </c>
      <c r="J254" s="176" t="str">
        <f>IF(ISBLANK(DPWW1!L50),"",DPWW1!L50)</f>
        <v/>
      </c>
      <c r="K254" s="176" t="str">
        <f>IF(ISBLANK(DPWW1!M50),"",DPWW1!M50)</f>
        <v/>
      </c>
      <c r="L254" s="176" t="str">
        <f>IF(ISBLANK(DPWW1!N50),"",DPWW1!N50)</f>
        <v/>
      </c>
      <c r="M254" s="176" t="str">
        <f>IF(ISBLANK(DPWW1!O50),"",DPWW1!O50)</f>
        <v/>
      </c>
      <c r="N254" s="176" t="str">
        <f>IF(ISBLANK(DPWW1!P50),"",DPWW1!P50)</f>
        <v/>
      </c>
      <c r="O254" s="176" t="str">
        <f>IF(ISBLANK(DPWW1!Q50),"",DPWW1!Q50)</f>
        <v/>
      </c>
      <c r="P254" s="176" t="str">
        <f>IF(ISBLANK(DPWW1!R50),"",DPWW1!R50)</f>
        <v/>
      </c>
      <c r="Q254" s="176" t="str">
        <f>IF(ISBLANK(DPWW1!S50),"",DPWW1!S50)</f>
        <v/>
      </c>
      <c r="R254" s="176" t="str">
        <f>IF(ISBLANK(DPWW1!T50),"",DPWW1!T50)</f>
        <v/>
      </c>
    </row>
    <row r="255" spans="1:18" x14ac:dyDescent="0.25">
      <c r="A255" s="176" t="str">
        <f t="shared" si="3"/>
        <v>YKY</v>
      </c>
      <c r="B255" s="176" t="str">
        <f>IF(ISBLANK(DPWW1!BE50),"",DPWW1!BE50)</f>
        <v>PCD_DPWW1_RRM1_T</v>
      </c>
      <c r="C255" s="176" t="str">
        <f>DPWW1!F50 &amp; "," &amp; DPWW1!G50 &amp; "," &amp; DPWW1!BE5</f>
        <v>Rainwater management,Total storage volume provided via SuDS solutions,PCD output by 2029-30 (Target)</v>
      </c>
      <c r="D255" s="176" t="str">
        <f>IF(ISBLANK(DPWW1!H50),"",DPWW1!H50)</f>
        <v>Cubic metre</v>
      </c>
      <c r="E255" s="176" t="s">
        <v>7266</v>
      </c>
      <c r="M255" s="176">
        <f>IF(ISBLANK(DPWW1!U50),"",DPWW1!U50)</f>
        <v>0</v>
      </c>
      <c r="R255" s="176">
        <f>IF(ISBLANK(DPWW1!V50),"",DPWW1!V50)</f>
        <v>0</v>
      </c>
    </row>
    <row r="256" spans="1:18" x14ac:dyDescent="0.25">
      <c r="A256" s="176" t="str">
        <f t="shared" si="3"/>
        <v>YKY</v>
      </c>
      <c r="B256" s="176" t="str">
        <f>IF(ISBLANK(DPWW1!BH50),"",DPWW1!BH50)</f>
        <v>PCD_DPWW1_RRM1_O</v>
      </c>
      <c r="C256" s="176" t="str">
        <f>DPWW1!F50 &amp; "," &amp; DPWW1!G50 &amp; "," &amp; DPWW1!BH5</f>
        <v>Rainwater management,Total storage volume provided via SuDS solutions,PCD output (cumulative) - Outturn &amp; Forecast</v>
      </c>
      <c r="D256" s="176" t="str">
        <f>IF(ISBLANK(DPWW1!H50),"",DPWW1!H50)</f>
        <v>Cubic metre</v>
      </c>
      <c r="E256" s="176" t="s">
        <v>7266</v>
      </c>
      <c r="H256" s="176" t="str">
        <f>IF(ISBLANK(DPWW1!X50),"",DPWW1!X50)</f>
        <v/>
      </c>
      <c r="I256" s="176" t="str">
        <f>IF(ISBLANK(DPWW1!Y50),"",DPWW1!Y50)</f>
        <v/>
      </c>
      <c r="J256" s="176" t="str">
        <f>IF(ISBLANK(DPWW1!Z50),"",DPWW1!Z50)</f>
        <v/>
      </c>
      <c r="K256" s="176" t="str">
        <f>IF(ISBLANK(DPWW1!AA50),"",DPWW1!AA50)</f>
        <v/>
      </c>
      <c r="L256" s="176" t="str">
        <f>IF(ISBLANK(DPWW1!AB50),"",DPWW1!AB50)</f>
        <v/>
      </c>
      <c r="M256" s="176" t="str">
        <f>IF(ISBLANK(DPWW1!AC50),"",DPWW1!AC50)</f>
        <v/>
      </c>
      <c r="N256" s="176" t="str">
        <f>IF(ISBLANK(DPWW1!AD50),"",DPWW1!AD50)</f>
        <v/>
      </c>
      <c r="O256" s="176" t="str">
        <f>IF(ISBLANK(DPWW1!AE50),"",DPWW1!AE50)</f>
        <v/>
      </c>
      <c r="P256" s="176" t="str">
        <f>IF(ISBLANK(DPWW1!AF50),"",DPWW1!AF50)</f>
        <v/>
      </c>
      <c r="Q256" s="176" t="str">
        <f>IF(ISBLANK(DPWW1!AG50),"",DPWW1!AG50)</f>
        <v/>
      </c>
      <c r="R256" s="176" t="str">
        <f>IF(ISBLANK(DPWW1!AH50),"",DPWW1!AH50)</f>
        <v/>
      </c>
    </row>
    <row r="257" spans="1:60" x14ac:dyDescent="0.25">
      <c r="A257" s="176" t="str">
        <f t="shared" si="3"/>
        <v>YKY</v>
      </c>
      <c r="B257" s="176" t="str">
        <f>IF(ISBLANK(DPWW1!BS50),"",DPWW1!BS50)</f>
        <v>PCD_DPWW1_RRM1_OT</v>
      </c>
      <c r="C257" s="176" t="str">
        <f>DPWW1!F50 &amp; "," &amp; DPWW1!G50 &amp; "," &amp; DPWW1!BS5</f>
        <v>Rainwater management,Total storage volume provided via SuDS solutions,PCD output by 2029-30 (Outturn &amp; Forecast)</v>
      </c>
      <c r="D257" s="176" t="str">
        <f>IF(ISBLANK(DPWW1!H50),"",DPWW1!H50)</f>
        <v>Cubic metre</v>
      </c>
      <c r="E257" s="176" t="s">
        <v>7266</v>
      </c>
      <c r="M257" s="176">
        <f>IF(ISBLANK(DPWW1!AI50),"",DPWW1!AI50)</f>
        <v>0</v>
      </c>
      <c r="R257" s="176">
        <f>IF(ISBLANK(DPWW1!AJ50),"",DPWW1!AJ50)</f>
        <v>0</v>
      </c>
    </row>
    <row r="258" spans="1:60" x14ac:dyDescent="0.25">
      <c r="A258" s="176" t="str">
        <f t="shared" si="3"/>
        <v>YKY</v>
      </c>
      <c r="B258" s="176" t="str">
        <f>IF(ISBLANK(DPWW1!BV50),"",DPWW1!BV50)</f>
        <v>PCD_DPWW1_RRM1_P</v>
      </c>
      <c r="C258" s="176" t="str">
        <f>DPWW1!F50 &amp; "," &amp; DPWW1!G50 &amp; "," &amp; DPWW1!BV5</f>
        <v xml:space="preserve">Rainwater management,Total storage volume provided via SuDS solutions,Performance
</v>
      </c>
      <c r="D258" s="176" t="str">
        <f>IF(ISBLANK(DPWW1!H50),"",DPWW1!H50)</f>
        <v>Cubic metre</v>
      </c>
      <c r="E258" s="176" t="s">
        <v>7266</v>
      </c>
      <c r="M258" s="176" t="str">
        <f>IF(ISBLANK(DPWW1!AL50),"",DPWW1!AL50)</f>
        <v/>
      </c>
      <c r="R258" s="176" t="str">
        <f>IF(ISBLANK(DPWW1!AM50),"",DPWW1!AM50)</f>
        <v/>
      </c>
    </row>
    <row r="259" spans="1:60" x14ac:dyDescent="0.25">
      <c r="A259" s="176" t="str">
        <f t="shared" si="3"/>
        <v>YKY</v>
      </c>
      <c r="B259" s="176" t="str">
        <f>IF(ISBLANK(DPWW1!AT51),"",DPWW1!AT51)</f>
        <v>PCD_DPWW1_RRM2</v>
      </c>
      <c r="C259" s="176" t="str">
        <f>DPWW1!F51 &amp; "," &amp; DPWW1!G51 &amp; "," &amp; DPWW1!AT5</f>
        <v>Rainwater management,Completion of named schemes,PCD output (cumulative) - Target`</v>
      </c>
      <c r="D259" s="176" t="str">
        <f>IF(ISBLANK(DPWW1!H51),"",DPWW1!H51)</f>
        <v>Nr</v>
      </c>
      <c r="E259" s="176" t="s">
        <v>7266</v>
      </c>
      <c r="H259" s="176" t="str">
        <f>IF(ISBLANK(DPWW1!J51),"",DPWW1!J51)</f>
        <v/>
      </c>
      <c r="I259" s="176" t="str">
        <f>IF(ISBLANK(DPWW1!K51),"",DPWW1!K51)</f>
        <v/>
      </c>
      <c r="J259" s="176" t="str">
        <f>IF(ISBLANK(DPWW1!L51),"",DPWW1!L51)</f>
        <v/>
      </c>
      <c r="K259" s="176" t="str">
        <f>IF(ISBLANK(DPWW1!M51),"",DPWW1!M51)</f>
        <v/>
      </c>
      <c r="L259" s="176" t="str">
        <f>IF(ISBLANK(DPWW1!N51),"",DPWW1!N51)</f>
        <v/>
      </c>
      <c r="M259" s="176" t="str">
        <f>IF(ISBLANK(DPWW1!O51),"",DPWW1!O51)</f>
        <v/>
      </c>
      <c r="N259" s="176" t="str">
        <f>IF(ISBLANK(DPWW1!P51),"",DPWW1!P51)</f>
        <v/>
      </c>
      <c r="O259" s="176" t="str">
        <f>IF(ISBLANK(DPWW1!Q51),"",DPWW1!Q51)</f>
        <v/>
      </c>
      <c r="P259" s="176" t="str">
        <f>IF(ISBLANK(DPWW1!R51),"",DPWW1!R51)</f>
        <v/>
      </c>
      <c r="Q259" s="176" t="str">
        <f>IF(ISBLANK(DPWW1!S51),"",DPWW1!S51)</f>
        <v/>
      </c>
      <c r="R259" s="176" t="str">
        <f>IF(ISBLANK(DPWW1!T51),"",DPWW1!T51)</f>
        <v/>
      </c>
    </row>
    <row r="260" spans="1:60" x14ac:dyDescent="0.25">
      <c r="A260" s="176" t="str">
        <f t="shared" si="3"/>
        <v>YKY</v>
      </c>
      <c r="B260" s="176" t="str">
        <f>IF(ISBLANK(DPWW1!BE51),"",DPWW1!BE51)</f>
        <v>PCD_DPWW1_RRM2_T</v>
      </c>
      <c r="C260" s="176" t="str">
        <f>DPWW1!F51 &amp; "," &amp; DPWW1!G51 &amp; "," &amp; DPWW1!BE5</f>
        <v>Rainwater management,Completion of named schemes,PCD output by 2029-30 (Target)</v>
      </c>
      <c r="D260" s="176" t="str">
        <f>IF(ISBLANK(DPWW1!H51),"",DPWW1!H51)</f>
        <v>Nr</v>
      </c>
      <c r="E260" s="176" t="s">
        <v>7266</v>
      </c>
      <c r="M260" s="176">
        <f>IF(ISBLANK(DPWW1!U51),"",DPWW1!U51)</f>
        <v>0</v>
      </c>
      <c r="R260" s="176">
        <f>IF(ISBLANK(DPWW1!V51),"",DPWW1!V51)</f>
        <v>0</v>
      </c>
    </row>
    <row r="261" spans="1:60" x14ac:dyDescent="0.25">
      <c r="A261" s="176" t="str">
        <f t="shared" ref="A261:A324" si="4">A260</f>
        <v>YKY</v>
      </c>
      <c r="B261" s="176" t="str">
        <f>IF(ISBLANK(DPWW1!BH51),"",DPWW1!BH51)</f>
        <v>PCD_DPWW1_RRM2_O</v>
      </c>
      <c r="C261" s="176" t="str">
        <f>DPWW1!F51 &amp; "," &amp; DPWW1!G51 &amp; "," &amp; DPWW1!BH5</f>
        <v>Rainwater management,Completion of named schemes,PCD output (cumulative) - Outturn &amp; Forecast</v>
      </c>
      <c r="D261" s="176" t="str">
        <f>IF(ISBLANK(DPWW1!H51),"",DPWW1!H51)</f>
        <v>Nr</v>
      </c>
      <c r="E261" s="176" t="s">
        <v>7266</v>
      </c>
      <c r="H261" s="176" t="str">
        <f>IF(ISBLANK(DPWW1!X51),"",DPWW1!X51)</f>
        <v/>
      </c>
      <c r="I261" s="176" t="str">
        <f>IF(ISBLANK(DPWW1!Y51),"",DPWW1!Y51)</f>
        <v/>
      </c>
      <c r="J261" s="176" t="str">
        <f>IF(ISBLANK(DPWW1!Z51),"",DPWW1!Z51)</f>
        <v/>
      </c>
      <c r="K261" s="176" t="str">
        <f>IF(ISBLANK(DPWW1!AA51),"",DPWW1!AA51)</f>
        <v/>
      </c>
      <c r="L261" s="176" t="str">
        <f>IF(ISBLANK(DPWW1!AB51),"",DPWW1!AB51)</f>
        <v/>
      </c>
      <c r="M261" s="176" t="str">
        <f>IF(ISBLANK(DPWW1!AC51),"",DPWW1!AC51)</f>
        <v/>
      </c>
      <c r="N261" s="176" t="str">
        <f>IF(ISBLANK(DPWW1!AD51),"",DPWW1!AD51)</f>
        <v/>
      </c>
      <c r="O261" s="176" t="str">
        <f>IF(ISBLANK(DPWW1!AE51),"",DPWW1!AE51)</f>
        <v/>
      </c>
      <c r="P261" s="176" t="str">
        <f>IF(ISBLANK(DPWW1!AF51),"",DPWW1!AF51)</f>
        <v/>
      </c>
      <c r="Q261" s="176" t="str">
        <f>IF(ISBLANK(DPWW1!AG51),"",DPWW1!AG51)</f>
        <v/>
      </c>
      <c r="R261" s="176" t="str">
        <f>IF(ISBLANK(DPWW1!AH51),"",DPWW1!AH51)</f>
        <v/>
      </c>
    </row>
    <row r="262" spans="1:60" x14ac:dyDescent="0.25">
      <c r="A262" s="176" t="str">
        <f t="shared" si="4"/>
        <v>YKY</v>
      </c>
      <c r="B262" s="176" t="str">
        <f>IF(ISBLANK(DPWW1!BS51),"",DPWW1!BS51)</f>
        <v>PCD_DPWW1_RRM2_OT</v>
      </c>
      <c r="C262" s="176" t="str">
        <f>DPWW1!F51 &amp; "," &amp; DPWW1!G51 &amp; "," &amp; DPWW1!BS5</f>
        <v>Rainwater management,Completion of named schemes,PCD output by 2029-30 (Outturn &amp; Forecast)</v>
      </c>
      <c r="D262" s="176" t="str">
        <f>IF(ISBLANK(DPWW1!H51),"",DPWW1!H51)</f>
        <v>Nr</v>
      </c>
      <c r="E262" s="176" t="s">
        <v>7266</v>
      </c>
      <c r="M262" s="176">
        <f>IF(ISBLANK(DPWW1!AI51),"",DPWW1!AI51)</f>
        <v>0</v>
      </c>
      <c r="R262" s="176">
        <f>IF(ISBLANK(DPWW1!AJ51),"",DPWW1!AJ51)</f>
        <v>0</v>
      </c>
    </row>
    <row r="263" spans="1:60" x14ac:dyDescent="0.25">
      <c r="A263" s="176" t="str">
        <f t="shared" si="4"/>
        <v>YKY</v>
      </c>
      <c r="B263" s="176" t="str">
        <f>IF(ISBLANK(DPWW1!BV51),"",DPWW1!BV51)</f>
        <v>PCD_DPWW1_RRM2_P</v>
      </c>
      <c r="C263" s="176" t="str">
        <f>DPWW1!F51 &amp; "," &amp; DPWW1!G51 &amp; "," &amp; DPWW1!BV5</f>
        <v xml:space="preserve">Rainwater management,Completion of named schemes,Performance
</v>
      </c>
      <c r="D263" s="176" t="str">
        <f>IF(ISBLANK(DPWW1!H51),"",DPWW1!H51)</f>
        <v>Nr</v>
      </c>
      <c r="E263" s="176" t="s">
        <v>7266</v>
      </c>
      <c r="M263" s="176" t="str">
        <f>IF(ISBLANK(DPWW1!AL51),"",DPWW1!AL51)</f>
        <v/>
      </c>
      <c r="R263" s="176" t="str">
        <f>IF(ISBLANK(DPWW1!AM51),"",DPWW1!AM51)</f>
        <v/>
      </c>
    </row>
    <row r="264" spans="1:60" x14ac:dyDescent="0.25">
      <c r="A264" s="55" t="str">
        <f t="shared" si="4"/>
        <v>YKY</v>
      </c>
      <c r="B264" s="55" t="str">
        <f>IF(ISBLANK(DPWW1!AT52),"",DPWW1!AT52)</f>
        <v>PCD_DPWW1_FP2</v>
      </c>
      <c r="C264" s="55" t="str">
        <f>DPWW1!F52 &amp; "," &amp; DPWW1!G52 &amp; "," &amp; DPWW1!AT5</f>
        <v>Flood and power,Flooding resilience scheme unit rate,PCD output (cumulative) - Target`</v>
      </c>
      <c r="D264" s="55" t="str">
        <f>IF(ISBLANK(DPWW1!H52),"",DPWW1!H52)</f>
        <v>Nr</v>
      </c>
      <c r="E264" s="55" t="s">
        <v>7266</v>
      </c>
      <c r="F264" s="55"/>
      <c r="G264" s="55"/>
      <c r="H264" s="55" t="str">
        <f>IF(ISBLANK(DPWW1!J52
),"",DPWW1!J52
)</f>
        <v/>
      </c>
      <c r="I264" s="55" t="str">
        <f>IF(ISBLANK(DPWW1!K52
),"",DPWW1!K52
)</f>
        <v/>
      </c>
      <c r="J264" s="55" t="str">
        <f>IF(ISBLANK(DPWW1!L52
),"",DPWW1!L52
)</f>
        <v/>
      </c>
      <c r="K264" s="55" t="str">
        <f>IF(ISBLANK(DPWW1!M52
),"",DPWW1!M52
)</f>
        <v/>
      </c>
      <c r="L264" s="55" t="str">
        <f>IF(ISBLANK(DPWW1!N52
),"",DPWW1!N52
)</f>
        <v/>
      </c>
      <c r="M264" s="55" t="str">
        <f>IF(ISBLANK(DPWW1!O52
),"",DPWW1!O52
)</f>
        <v/>
      </c>
      <c r="N264" s="55" t="str">
        <f>IF(ISBLANK(DPWW1!P52
),"",DPWW1!P52
)</f>
        <v/>
      </c>
      <c r="O264" s="55" t="str">
        <f>IF(ISBLANK(DPWW1!Q52
),"",DPWW1!Q52
)</f>
        <v/>
      </c>
      <c r="P264" s="55" t="str">
        <f>IF(ISBLANK(DPWW1!R52
),"",DPWW1!R52
)</f>
        <v/>
      </c>
      <c r="Q264" s="55" t="str">
        <f>IF(ISBLANK(DPWW1!S52
),"",DPWW1!S52
)</f>
        <v/>
      </c>
      <c r="R264" s="55" t="str">
        <f>IF(ISBLANK(DPWW1!T52
),"",DPWW1!T52
)</f>
        <v/>
      </c>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row>
    <row r="265" spans="1:60" x14ac:dyDescent="0.25">
      <c r="A265" s="55" t="str">
        <f t="shared" si="4"/>
        <v>YKY</v>
      </c>
      <c r="B265" s="55" t="str">
        <f>IF(ISBLANK(DPWW1!BE52),"",DPWW1!BE52)</f>
        <v>PCD_DPWW1_FP2_T</v>
      </c>
      <c r="C265" s="55" t="str">
        <f>DPWW1!F52 &amp; "," &amp; DPWW1!G52 &amp; "," &amp; DPWW1!BE5</f>
        <v>Flood and power,Flooding resilience scheme unit rate,PCD output by 2029-30 (Target)</v>
      </c>
      <c r="D265" s="55" t="str">
        <f>IF(ISBLANK(DPWW1!H52),"",DPWW1!H52)</f>
        <v>Nr</v>
      </c>
      <c r="E265" s="55" t="s">
        <v>7266</v>
      </c>
      <c r="F265" s="55"/>
      <c r="G265" s="55"/>
      <c r="H265" s="55"/>
      <c r="I265" s="55"/>
      <c r="J265" s="55"/>
      <c r="K265" s="55"/>
      <c r="L265" s="55"/>
      <c r="M265" s="55">
        <f>IF(ISBLANK(DPWW1!U52
),"",DPWW1!U52
)</f>
        <v>0</v>
      </c>
      <c r="N265" s="55"/>
      <c r="O265" s="55"/>
      <c r="P265" s="55"/>
      <c r="Q265" s="55"/>
      <c r="R265" s="55">
        <f>IF(ISBLANK(DPWW1!V52
),"",DPWW1!V52
)</f>
        <v>0</v>
      </c>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row>
    <row r="266" spans="1:60" x14ac:dyDescent="0.25">
      <c r="A266" s="55" t="str">
        <f t="shared" si="4"/>
        <v>YKY</v>
      </c>
      <c r="B266" s="55" t="str">
        <f>IF(ISBLANK(DPWW1!BH52),"",DPWW1!BH52)</f>
        <v>PCD_DPWW1_FP2_O</v>
      </c>
      <c r="C266" s="55" t="str">
        <f>DPWW1!F52 &amp; "," &amp; DPWW1!G52 &amp; "," &amp; DPWW1!BH5</f>
        <v>Flood and power,Flooding resilience scheme unit rate,PCD output (cumulative) - Outturn &amp; Forecast</v>
      </c>
      <c r="D266" s="55" t="str">
        <f>IF(ISBLANK(DPWW1!H52),"",DPWW1!H52)</f>
        <v>Nr</v>
      </c>
      <c r="E266" s="55" t="s">
        <v>7266</v>
      </c>
      <c r="F266" s="55"/>
      <c r="G266" s="55"/>
      <c r="H266" s="55" t="str">
        <f>IF(ISBLANK(DPWW1!X52
),"",DPWW1!X52
)</f>
        <v/>
      </c>
      <c r="I266" s="55" t="str">
        <f>IF(ISBLANK(DPWW1!Y52
),"",DPWW1!Y52
)</f>
        <v/>
      </c>
      <c r="J266" s="55" t="str">
        <f>IF(ISBLANK(DPWW1!Z52
),"",DPWW1!Z52
)</f>
        <v/>
      </c>
      <c r="K266" s="55" t="str">
        <f>IF(ISBLANK(DPWW1!AA52
),"",DPWW1!AA52
)</f>
        <v/>
      </c>
      <c r="L266" s="55" t="str">
        <f>IF(ISBLANK(DPWW1!AB52
),"",DPWW1!AB52
)</f>
        <v/>
      </c>
      <c r="M266" s="55" t="str">
        <f>IF(ISBLANK(DPWW1!AC52
),"",DPWW1!AC52
)</f>
        <v/>
      </c>
      <c r="N266" s="55" t="str">
        <f>IF(ISBLANK(DPWW1!AD52
),"",DPWW1!AD52
)</f>
        <v/>
      </c>
      <c r="O266" s="55" t="str">
        <f>IF(ISBLANK(DPWW1!AE52
),"",DPWW1!AE52
)</f>
        <v/>
      </c>
      <c r="P266" s="55" t="str">
        <f>IF(ISBLANK(DPWW1!AF52
),"",DPWW1!AF52
)</f>
        <v/>
      </c>
      <c r="Q266" s="55" t="str">
        <f>IF(ISBLANK(DPWW1!AG52
),"",DPWW1!AG52
)</f>
        <v/>
      </c>
      <c r="R266" s="55" t="str">
        <f>IF(ISBLANK(DPWW1!AH52
),"",DPWW1!AH52
)</f>
        <v/>
      </c>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row>
    <row r="267" spans="1:60" x14ac:dyDescent="0.25">
      <c r="A267" s="55" t="str">
        <f t="shared" si="4"/>
        <v>YKY</v>
      </c>
      <c r="B267" s="55" t="str">
        <f>IF(ISBLANK(DPWW1!BS52),"",DPWW1!BS52)</f>
        <v>PCD_DPWW1_FP2_OT</v>
      </c>
      <c r="C267" s="55" t="str">
        <f>DPWW1!F52 &amp; "," &amp; DPWW1!G52 &amp; "," &amp; DPWW1!BS5</f>
        <v>Flood and power,Flooding resilience scheme unit rate,PCD output by 2029-30 (Outturn &amp; Forecast)</v>
      </c>
      <c r="D267" s="55" t="str">
        <f>IF(ISBLANK(DPWW1!H52),"",DPWW1!H52)</f>
        <v>Nr</v>
      </c>
      <c r="E267" s="55" t="s">
        <v>7266</v>
      </c>
      <c r="F267" s="55"/>
      <c r="G267" s="55"/>
      <c r="H267" s="55"/>
      <c r="I267" s="55"/>
      <c r="J267" s="55"/>
      <c r="K267" s="55"/>
      <c r="L267" s="55"/>
      <c r="M267" s="55">
        <f>IF(ISBLANK(DPWW1!AI52
),"",DPWW1!AI52
)</f>
        <v>0</v>
      </c>
      <c r="N267" s="55"/>
      <c r="O267" s="55"/>
      <c r="P267" s="55"/>
      <c r="Q267" s="55"/>
      <c r="R267" s="55">
        <f>IF(ISBLANK(DPWW1!AJ52
),"",DPWW1!AJ52
)</f>
        <v>0</v>
      </c>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row>
    <row r="268" spans="1:60" x14ac:dyDescent="0.25">
      <c r="A268" s="55" t="str">
        <f t="shared" si="4"/>
        <v>YKY</v>
      </c>
      <c r="B268" s="55" t="str">
        <f>IF(ISBLANK(DPWW1!BV52),"",DPWW1!BV52)</f>
        <v>PCD_DPWW1_FP2_P</v>
      </c>
      <c r="C268" s="55" t="str">
        <f>DPWW1!F52 &amp; "," &amp; DPWW1!G52 &amp; "," &amp; DPWW1!BV5</f>
        <v xml:space="preserve">Flood and power,Flooding resilience scheme unit rate,Performance
</v>
      </c>
      <c r="D268" s="55" t="str">
        <f>IF(ISBLANK(DPWW1!H52),"",DPWW1!H52)</f>
        <v>Nr</v>
      </c>
      <c r="E268" s="55" t="s">
        <v>7266</v>
      </c>
      <c r="F268" s="55"/>
      <c r="G268" s="55"/>
      <c r="H268" s="55"/>
      <c r="I268" s="55"/>
      <c r="J268" s="55"/>
      <c r="K268" s="55"/>
      <c r="L268" s="55"/>
      <c r="M268" s="55" t="str">
        <f>IF(ISBLANK(DPWW1!AL52
),"",DPWW1!AL52
)</f>
        <v/>
      </c>
      <c r="N268" s="55"/>
      <c r="O268" s="55"/>
      <c r="P268" s="55"/>
      <c r="Q268" s="55"/>
      <c r="R268" s="55" t="str">
        <f>IF(ISBLANK(DPWW1!AM52
),"",DPWW1!AM52
)</f>
        <v/>
      </c>
      <c r="S268" s="55"/>
      <c r="T268" s="55"/>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c r="AT268" s="55"/>
      <c r="AU268" s="55"/>
      <c r="AV268" s="55"/>
      <c r="AW268" s="55"/>
      <c r="AX268" s="55"/>
      <c r="AY268" s="55"/>
      <c r="AZ268" s="55"/>
      <c r="BA268" s="55"/>
      <c r="BB268" s="55"/>
      <c r="BC268" s="55"/>
      <c r="BD268" s="55"/>
      <c r="BE268" s="55"/>
      <c r="BF268" s="55"/>
      <c r="BG268" s="55"/>
      <c r="BH268" s="55"/>
    </row>
    <row r="269" spans="1:60" x14ac:dyDescent="0.25">
      <c r="A269" s="176" t="str">
        <f t="shared" si="4"/>
        <v>YKY</v>
      </c>
      <c r="B269" s="176" t="str">
        <f>IF(ISBLANK(DPWW1!AT53),"",DPWW1!AT53)</f>
        <v>PCD_DPWW1_FP3</v>
      </c>
      <c r="C269" s="176" t="str">
        <f>DPWW1!F53 &amp; "," &amp; DPWW1!G53 &amp; "," &amp; DPWW1!AT5</f>
        <v>Flood and power,Power resilience scheme unit rate,PCD output (cumulative) - Target`</v>
      </c>
      <c r="D269" s="176" t="str">
        <f>IF(ISBLANK(DPWW1!H53),"",DPWW1!H53)</f>
        <v>Nr</v>
      </c>
      <c r="E269" s="176" t="s">
        <v>7266</v>
      </c>
      <c r="H269" s="176" t="str">
        <f>IF(ISBLANK(DPWW1!J53),"",DPWW1!J53)</f>
        <v/>
      </c>
      <c r="I269" s="176" t="str">
        <f>IF(ISBLANK(DPWW1!K53),"",DPWW1!K53)</f>
        <v/>
      </c>
      <c r="J269" s="176" t="str">
        <f>IF(ISBLANK(DPWW1!L53),"",DPWW1!L53)</f>
        <v/>
      </c>
      <c r="K269" s="176" t="str">
        <f>IF(ISBLANK(DPWW1!M53),"",DPWW1!M53)</f>
        <v/>
      </c>
      <c r="L269" s="176" t="str">
        <f>IF(ISBLANK(DPWW1!N53),"",DPWW1!N53)</f>
        <v/>
      </c>
      <c r="M269" s="176" t="str">
        <f>IF(ISBLANK(DPWW1!O53),"",DPWW1!O53)</f>
        <v/>
      </c>
      <c r="N269" s="176" t="str">
        <f>IF(ISBLANK(DPWW1!P53),"",DPWW1!P53)</f>
        <v/>
      </c>
      <c r="O269" s="176" t="str">
        <f>IF(ISBLANK(DPWW1!Q53),"",DPWW1!Q53)</f>
        <v/>
      </c>
      <c r="P269" s="176" t="str">
        <f>IF(ISBLANK(DPWW1!R53),"",DPWW1!R53)</f>
        <v/>
      </c>
      <c r="Q269" s="176" t="str">
        <f>IF(ISBLANK(DPWW1!S53),"",DPWW1!S53)</f>
        <v/>
      </c>
      <c r="R269" s="176" t="str">
        <f>IF(ISBLANK(DPWW1!T53),"",DPWW1!T53)</f>
        <v/>
      </c>
    </row>
    <row r="270" spans="1:60" x14ac:dyDescent="0.25">
      <c r="A270" s="176" t="str">
        <f t="shared" si="4"/>
        <v>YKY</v>
      </c>
      <c r="B270" s="176" t="str">
        <f>IF(ISBLANK(DPWW1!BE53),"",DPWW1!BE53)</f>
        <v>PCD_DPWW1_FP3_T</v>
      </c>
      <c r="C270" s="176" t="str">
        <f>DPWW1!F53 &amp; "," &amp; DPWW1!G53 &amp; "," &amp; DPWW1!BE5</f>
        <v>Flood and power,Power resilience scheme unit rate,PCD output by 2029-30 (Target)</v>
      </c>
      <c r="D270" s="176" t="str">
        <f>IF(ISBLANK(DPWW1!H53),"",DPWW1!H53)</f>
        <v>Nr</v>
      </c>
      <c r="E270" s="176" t="s">
        <v>7266</v>
      </c>
      <c r="M270" s="176">
        <f>IF(ISBLANK(DPWW1!U53),"",DPWW1!U53)</f>
        <v>0</v>
      </c>
      <c r="R270" s="176">
        <f>IF(ISBLANK(DPWW1!V53),"",DPWW1!V53)</f>
        <v>0</v>
      </c>
    </row>
    <row r="271" spans="1:60" x14ac:dyDescent="0.25">
      <c r="A271" s="176" t="str">
        <f t="shared" si="4"/>
        <v>YKY</v>
      </c>
      <c r="B271" s="176" t="str">
        <f>IF(ISBLANK(DPWW1!BH53),"",DPWW1!BH53)</f>
        <v>PCD_DPWW1_FP3_O</v>
      </c>
      <c r="C271" s="176" t="str">
        <f>DPWW1!F53 &amp; "," &amp; DPWW1!G53 &amp; "," &amp; DPWW1!BH5</f>
        <v>Flood and power,Power resilience scheme unit rate,PCD output (cumulative) - Outturn &amp; Forecast</v>
      </c>
      <c r="D271" s="176" t="str">
        <f>IF(ISBLANK(DPWW1!H53),"",DPWW1!H53)</f>
        <v>Nr</v>
      </c>
      <c r="E271" s="176" t="s">
        <v>7266</v>
      </c>
      <c r="H271" s="176" t="str">
        <f>IF(ISBLANK(DPWW1!X53),"",DPWW1!X53)</f>
        <v/>
      </c>
      <c r="I271" s="176" t="str">
        <f>IF(ISBLANK(DPWW1!Y53),"",DPWW1!Y53)</f>
        <v/>
      </c>
      <c r="J271" s="176" t="str">
        <f>IF(ISBLANK(DPWW1!Z53),"",DPWW1!Z53)</f>
        <v/>
      </c>
      <c r="K271" s="176" t="str">
        <f>IF(ISBLANK(DPWW1!AA53),"",DPWW1!AA53)</f>
        <v/>
      </c>
      <c r="L271" s="176" t="str">
        <f>IF(ISBLANK(DPWW1!AB53),"",DPWW1!AB53)</f>
        <v/>
      </c>
      <c r="M271" s="176" t="str">
        <f>IF(ISBLANK(DPWW1!AC53),"",DPWW1!AC53)</f>
        <v/>
      </c>
      <c r="N271" s="176" t="str">
        <f>IF(ISBLANK(DPWW1!AD53),"",DPWW1!AD53)</f>
        <v/>
      </c>
      <c r="O271" s="176" t="str">
        <f>IF(ISBLANK(DPWW1!AE53),"",DPWW1!AE53)</f>
        <v/>
      </c>
      <c r="P271" s="176" t="str">
        <f>IF(ISBLANK(DPWW1!AF53),"",DPWW1!AF53)</f>
        <v/>
      </c>
      <c r="Q271" s="176" t="str">
        <f>IF(ISBLANK(DPWW1!AG53),"",DPWW1!AG53)</f>
        <v/>
      </c>
      <c r="R271" s="176" t="str">
        <f>IF(ISBLANK(DPWW1!AH53),"",DPWW1!AH53)</f>
        <v/>
      </c>
    </row>
    <row r="272" spans="1:60" x14ac:dyDescent="0.25">
      <c r="A272" s="176" t="str">
        <f t="shared" si="4"/>
        <v>YKY</v>
      </c>
      <c r="B272" s="176" t="str">
        <f>IF(ISBLANK(DPWW1!BS53),"",DPWW1!BS53)</f>
        <v>PCD_DPWW1_FP3_OT</v>
      </c>
      <c r="C272" s="176" t="str">
        <f>DPWW1!F53 &amp; "," &amp; DPWW1!G53 &amp; "," &amp; DPWW1!BS5</f>
        <v>Flood and power,Power resilience scheme unit rate,PCD output by 2029-30 (Outturn &amp; Forecast)</v>
      </c>
      <c r="D272" s="176" t="str">
        <f>IF(ISBLANK(DPWW1!H53),"",DPWW1!H53)</f>
        <v>Nr</v>
      </c>
      <c r="E272" s="176" t="s">
        <v>7266</v>
      </c>
      <c r="M272" s="176">
        <f>IF(ISBLANK(DPWW1!AI53),"",DPWW1!AI53)</f>
        <v>0</v>
      </c>
      <c r="R272" s="176">
        <f>IF(ISBLANK(DPWW1!AJ53),"",DPWW1!AJ53)</f>
        <v>0</v>
      </c>
    </row>
    <row r="273" spans="1:18" x14ac:dyDescent="0.25">
      <c r="A273" s="176" t="str">
        <f t="shared" si="4"/>
        <v>YKY</v>
      </c>
      <c r="B273" s="176" t="str">
        <f>IF(ISBLANK(DPWW1!BV53),"",DPWW1!BV53)</f>
        <v>PCD_DPWW1_FP3_P</v>
      </c>
      <c r="C273" s="176" t="str">
        <f>DPWW1!F53 &amp; "," &amp; DPWW1!G53 &amp; "," &amp; DPWW1!BV5</f>
        <v xml:space="preserve">Flood and power,Power resilience scheme unit rate,Performance
</v>
      </c>
      <c r="D273" s="176" t="str">
        <f>IF(ISBLANK(DPWW1!H53),"",DPWW1!H53)</f>
        <v>Nr</v>
      </c>
      <c r="E273" s="176" t="s">
        <v>7266</v>
      </c>
      <c r="M273" s="176" t="str">
        <f>IF(ISBLANK(DPWW1!AL53),"",DPWW1!AL53)</f>
        <v/>
      </c>
      <c r="R273" s="176" t="str">
        <f>IF(ISBLANK(DPWW1!AM53),"",DPWW1!AM53)</f>
        <v/>
      </c>
    </row>
    <row r="274" spans="1:18" x14ac:dyDescent="0.25">
      <c r="A274" s="176" t="str">
        <f t="shared" si="4"/>
        <v>YKY</v>
      </c>
      <c r="B274" s="176" t="str">
        <f>IF(ISBLANK(DPWW1!AT54),"",DPWW1!AT54)</f>
        <v>PCD_DPWW1_FTS</v>
      </c>
      <c r="C274" s="176" t="str">
        <f>DPWW1!F54 &amp; "," &amp; DPWW1!G54 &amp; "," &amp; DPWW1!AT5</f>
        <v>First time sewerage ,Number of connected properties served by S101A schemes,PCD output (cumulative) - Target`</v>
      </c>
      <c r="D274" s="176" t="str">
        <f>IF(ISBLANK(DPWW1!H54),"",DPWW1!H54)</f>
        <v>Nr</v>
      </c>
      <c r="E274" s="176" t="s">
        <v>7266</v>
      </c>
      <c r="H274" s="176" t="str">
        <f>IF(ISBLANK(DPWW1!J54),"",DPWW1!J54)</f>
        <v/>
      </c>
      <c r="I274" s="176" t="str">
        <f>IF(ISBLANK(DPWW1!K54),"",DPWW1!K54)</f>
        <v/>
      </c>
      <c r="J274" s="176" t="str">
        <f>IF(ISBLANK(DPWW1!L54),"",DPWW1!L54)</f>
        <v/>
      </c>
      <c r="K274" s="176" t="str">
        <f>IF(ISBLANK(DPWW1!M54),"",DPWW1!M54)</f>
        <v/>
      </c>
      <c r="L274" s="176" t="str">
        <f>IF(ISBLANK(DPWW1!N54),"",DPWW1!N54)</f>
        <v/>
      </c>
      <c r="M274" s="176" t="str">
        <f>IF(ISBLANK(DPWW1!O54),"",DPWW1!O54)</f>
        <v/>
      </c>
      <c r="N274" s="176" t="str">
        <f>IF(ISBLANK(DPWW1!P54),"",DPWW1!P54)</f>
        <v/>
      </c>
      <c r="O274" s="176" t="str">
        <f>IF(ISBLANK(DPWW1!Q54),"",DPWW1!Q54)</f>
        <v/>
      </c>
      <c r="P274" s="176" t="str">
        <f>IF(ISBLANK(DPWW1!R54),"",DPWW1!R54)</f>
        <v/>
      </c>
      <c r="Q274" s="176" t="str">
        <f>IF(ISBLANK(DPWW1!S54),"",DPWW1!S54)</f>
        <v/>
      </c>
      <c r="R274" s="176" t="str">
        <f>IF(ISBLANK(DPWW1!T54),"",DPWW1!T54)</f>
        <v/>
      </c>
    </row>
    <row r="275" spans="1:18" x14ac:dyDescent="0.25">
      <c r="A275" s="176" t="str">
        <f t="shared" si="4"/>
        <v>YKY</v>
      </c>
      <c r="B275" s="176" t="str">
        <f>IF(ISBLANK(DPWW1!BE54),"",DPWW1!BE54)</f>
        <v>PCD_DPWW1_FTS_T</v>
      </c>
      <c r="C275" s="176" t="str">
        <f>DPWW1!F54 &amp; "," &amp; DPWW1!G54 &amp; "," &amp; DPWW1!BE5</f>
        <v>First time sewerage ,Number of connected properties served by S101A schemes,PCD output by 2029-30 (Target)</v>
      </c>
      <c r="D275" s="176" t="str">
        <f>IF(ISBLANK(DPWW1!H54),"",DPWW1!H54)</f>
        <v>Nr</v>
      </c>
      <c r="E275" s="176" t="s">
        <v>7266</v>
      </c>
      <c r="M275" s="176">
        <f>IF(ISBLANK(DPWW1!U54),"",DPWW1!U54)</f>
        <v>0</v>
      </c>
      <c r="R275" s="176">
        <f>IF(ISBLANK(DPWW1!V54),"",DPWW1!V54)</f>
        <v>0</v>
      </c>
    </row>
    <row r="276" spans="1:18" x14ac:dyDescent="0.25">
      <c r="A276" s="176" t="str">
        <f t="shared" si="4"/>
        <v>YKY</v>
      </c>
      <c r="B276" s="176" t="str">
        <f>IF(ISBLANK(DPWW1!BH54),"",DPWW1!BH54)</f>
        <v>PCD_DPWW1_FTS_O</v>
      </c>
      <c r="C276" s="176" t="str">
        <f>DPWW1!F54 &amp; "," &amp; DPWW1!G54 &amp; "," &amp; DPWW1!BH5</f>
        <v>First time sewerage ,Number of connected properties served by S101A schemes,PCD output (cumulative) - Outturn &amp; Forecast</v>
      </c>
      <c r="D276" s="176" t="str">
        <f>IF(ISBLANK(DPWW1!H54),"",DPWW1!H54)</f>
        <v>Nr</v>
      </c>
      <c r="E276" s="176" t="s">
        <v>7266</v>
      </c>
      <c r="H276" s="176" t="str">
        <f>IF(ISBLANK(DPWW1!X54),"",DPWW1!X54)</f>
        <v/>
      </c>
      <c r="I276" s="176" t="str">
        <f>IF(ISBLANK(DPWW1!Y54),"",DPWW1!Y54)</f>
        <v/>
      </c>
      <c r="J276" s="176" t="str">
        <f>IF(ISBLANK(DPWW1!Z54),"",DPWW1!Z54)</f>
        <v/>
      </c>
      <c r="K276" s="176" t="str">
        <f>IF(ISBLANK(DPWW1!AA54),"",DPWW1!AA54)</f>
        <v/>
      </c>
      <c r="L276" s="176" t="str">
        <f>IF(ISBLANK(DPWW1!AB54),"",DPWW1!AB54)</f>
        <v/>
      </c>
      <c r="M276" s="176" t="str">
        <f>IF(ISBLANK(DPWW1!AC54),"",DPWW1!AC54)</f>
        <v/>
      </c>
      <c r="N276" s="176" t="str">
        <f>IF(ISBLANK(DPWW1!AD54),"",DPWW1!AD54)</f>
        <v/>
      </c>
      <c r="O276" s="176" t="str">
        <f>IF(ISBLANK(DPWW1!AE54),"",DPWW1!AE54)</f>
        <v/>
      </c>
      <c r="P276" s="176" t="str">
        <f>IF(ISBLANK(DPWW1!AF54),"",DPWW1!AF54)</f>
        <v/>
      </c>
      <c r="Q276" s="176" t="str">
        <f>IF(ISBLANK(DPWW1!AG54),"",DPWW1!AG54)</f>
        <v/>
      </c>
      <c r="R276" s="176" t="str">
        <f>IF(ISBLANK(DPWW1!AH54),"",DPWW1!AH54)</f>
        <v/>
      </c>
    </row>
    <row r="277" spans="1:18" x14ac:dyDescent="0.25">
      <c r="A277" s="176" t="str">
        <f t="shared" si="4"/>
        <v>YKY</v>
      </c>
      <c r="B277" s="176" t="str">
        <f>IF(ISBLANK(DPWW1!BS54),"",DPWW1!BS54)</f>
        <v>PCD_DPWW1_FTS_OT</v>
      </c>
      <c r="C277" s="176" t="str">
        <f>DPWW1!F54 &amp; "," &amp; DPWW1!G54 &amp; "," &amp; DPWW1!BS5</f>
        <v>First time sewerage ,Number of connected properties served by S101A schemes,PCD output by 2029-30 (Outturn &amp; Forecast)</v>
      </c>
      <c r="D277" s="176" t="str">
        <f>IF(ISBLANK(DPWW1!H54),"",DPWW1!H54)</f>
        <v>Nr</v>
      </c>
      <c r="E277" s="176" t="s">
        <v>7266</v>
      </c>
      <c r="M277" s="176">
        <f>IF(ISBLANK(DPWW1!AI54),"",DPWW1!AI54)</f>
        <v>0</v>
      </c>
      <c r="R277" s="176">
        <f>IF(ISBLANK(DPWW1!AJ54),"",DPWW1!AJ54)</f>
        <v>0</v>
      </c>
    </row>
    <row r="278" spans="1:18" x14ac:dyDescent="0.25">
      <c r="A278" s="176" t="str">
        <f t="shared" si="4"/>
        <v>YKY</v>
      </c>
      <c r="B278" s="176" t="str">
        <f>IF(ISBLANK(DPWW1!BV54),"",DPWW1!BV54)</f>
        <v>PCD_DPWW1_FTS_P</v>
      </c>
      <c r="C278" s="176" t="str">
        <f>DPWW1!F54 &amp; "," &amp; DPWW1!G54 &amp; "," &amp; DPWW1!BV5</f>
        <v xml:space="preserve">First time sewerage ,Number of connected properties served by S101A schemes,Performance
</v>
      </c>
      <c r="D278" s="176" t="str">
        <f>IF(ISBLANK(DPWW1!H54),"",DPWW1!H54)</f>
        <v>Nr</v>
      </c>
      <c r="E278" s="176" t="s">
        <v>7266</v>
      </c>
      <c r="M278" s="176" t="str">
        <f>IF(ISBLANK(DPWW1!AL54),"",DPWW1!AL54)</f>
        <v/>
      </c>
      <c r="R278" s="176" t="str">
        <f>IF(ISBLANK(DPWW1!AM54),"",DPWW1!AM54)</f>
        <v/>
      </c>
    </row>
    <row r="279" spans="1:18" x14ac:dyDescent="0.25">
      <c r="A279" s="176" t="str">
        <f t="shared" si="4"/>
        <v>YKY</v>
      </c>
      <c r="B279" s="176" t="str">
        <f>IF(ISBLANK(DPWW1!AT55),"",DPWW1!AT55)</f>
        <v>PCD_DPWW1_GRC1</v>
      </c>
      <c r="C279" s="176" t="str">
        <f>DPWW1!F55 &amp; "," &amp; DPWW1!G55 &amp; "," &amp; DPWW1!AT5</f>
        <v>PR19 Green recovery carryover,Storage in the network close to Nuttall Road combined sewer overflow,PCD output (cumulative) - Target`</v>
      </c>
      <c r="D279" s="176" t="str">
        <f>IF(ISBLANK(DPWW1!H55),"",DPWW1!H55)</f>
        <v>m3</v>
      </c>
      <c r="E279" s="176" t="s">
        <v>7266</v>
      </c>
      <c r="H279" s="176" t="str">
        <f>IF(ISBLANK(DPWW1!J55),"",DPWW1!J55)</f>
        <v/>
      </c>
      <c r="I279" s="176" t="str">
        <f>IF(ISBLANK(DPWW1!K55),"",DPWW1!K55)</f>
        <v/>
      </c>
      <c r="J279" s="176" t="str">
        <f>IF(ISBLANK(DPWW1!L55),"",DPWW1!L55)</f>
        <v/>
      </c>
      <c r="K279" s="176" t="str">
        <f>IF(ISBLANK(DPWW1!M55),"",DPWW1!M55)</f>
        <v/>
      </c>
      <c r="L279" s="176" t="str">
        <f>IF(ISBLANK(DPWW1!N55),"",DPWW1!N55)</f>
        <v/>
      </c>
      <c r="M279" s="176" t="str">
        <f>IF(ISBLANK(DPWW1!O55),"",DPWW1!O55)</f>
        <v/>
      </c>
      <c r="N279" s="176" t="str">
        <f>IF(ISBLANK(DPWW1!P55),"",DPWW1!P55)</f>
        <v/>
      </c>
      <c r="O279" s="176" t="str">
        <f>IF(ISBLANK(DPWW1!Q55),"",DPWW1!Q55)</f>
        <v/>
      </c>
      <c r="P279" s="176" t="str">
        <f>IF(ISBLANK(DPWW1!R55),"",DPWW1!R55)</f>
        <v/>
      </c>
      <c r="Q279" s="176" t="str">
        <f>IF(ISBLANK(DPWW1!S55),"",DPWW1!S55)</f>
        <v/>
      </c>
      <c r="R279" s="176" t="str">
        <f>IF(ISBLANK(DPWW1!T55),"",DPWW1!T55)</f>
        <v/>
      </c>
    </row>
    <row r="280" spans="1:18" x14ac:dyDescent="0.25">
      <c r="A280" s="176" t="str">
        <f t="shared" si="4"/>
        <v>YKY</v>
      </c>
      <c r="B280" s="176" t="str">
        <f>IF(ISBLANK(DPWW1!BE55),"",DPWW1!BE55)</f>
        <v>PCD_DPWW1_GRC1_T</v>
      </c>
      <c r="C280" s="176" t="str">
        <f>DPWW1!F55 &amp; "," &amp; DPWW1!G55 &amp; "," &amp; DPWW1!BE5</f>
        <v>PR19 Green recovery carryover,Storage in the network close to Nuttall Road combined sewer overflow,PCD output by 2029-30 (Target)</v>
      </c>
      <c r="D280" s="176" t="str">
        <f>IF(ISBLANK(DPWW1!H55),"",DPWW1!H55)</f>
        <v>m3</v>
      </c>
      <c r="E280" s="176" t="s">
        <v>7266</v>
      </c>
      <c r="M280" s="176">
        <f>IF(ISBLANK(DPWW1!U55),"",DPWW1!U55)</f>
        <v>0</v>
      </c>
      <c r="R280" s="176">
        <f>IF(ISBLANK(DPWW1!V55),"",DPWW1!V55)</f>
        <v>0</v>
      </c>
    </row>
    <row r="281" spans="1:18" x14ac:dyDescent="0.25">
      <c r="A281" s="176" t="str">
        <f t="shared" si="4"/>
        <v>YKY</v>
      </c>
      <c r="B281" s="176" t="str">
        <f>IF(ISBLANK(DPWW1!BH55),"",DPWW1!BH55)</f>
        <v>PCD_DPWW1_GRC1_O</v>
      </c>
      <c r="C281" s="176" t="str">
        <f>DPWW1!F55 &amp; "," &amp; DPWW1!G55 &amp; "," &amp; DPWW1!BH5</f>
        <v>PR19 Green recovery carryover,Storage in the network close to Nuttall Road combined sewer overflow,PCD output (cumulative) - Outturn &amp; Forecast</v>
      </c>
      <c r="D281" s="176" t="str">
        <f>IF(ISBLANK(DPWW1!H55),"",DPWW1!H55)</f>
        <v>m3</v>
      </c>
      <c r="E281" s="176" t="s">
        <v>7266</v>
      </c>
      <c r="H281" s="176" t="str">
        <f>IF(ISBLANK(DPWW1!X55),"",DPWW1!X55)</f>
        <v/>
      </c>
      <c r="I281" s="176" t="str">
        <f>IF(ISBLANK(DPWW1!Y55),"",DPWW1!Y55)</f>
        <v/>
      </c>
      <c r="J281" s="176" t="str">
        <f>IF(ISBLANK(DPWW1!Z55),"",DPWW1!Z55)</f>
        <v/>
      </c>
      <c r="K281" s="176" t="str">
        <f>IF(ISBLANK(DPWW1!AA55),"",DPWW1!AA55)</f>
        <v/>
      </c>
      <c r="L281" s="176" t="str">
        <f>IF(ISBLANK(DPWW1!AB55),"",DPWW1!AB55)</f>
        <v/>
      </c>
      <c r="M281" s="176" t="str">
        <f>IF(ISBLANK(DPWW1!AC55),"",DPWW1!AC55)</f>
        <v/>
      </c>
      <c r="N281" s="176" t="str">
        <f>IF(ISBLANK(DPWW1!AD55),"",DPWW1!AD55)</f>
        <v/>
      </c>
      <c r="O281" s="176" t="str">
        <f>IF(ISBLANK(DPWW1!AE55),"",DPWW1!AE55)</f>
        <v/>
      </c>
      <c r="P281" s="176" t="str">
        <f>IF(ISBLANK(DPWW1!AF55),"",DPWW1!AF55)</f>
        <v/>
      </c>
      <c r="Q281" s="176" t="str">
        <f>IF(ISBLANK(DPWW1!AG55),"",DPWW1!AG55)</f>
        <v/>
      </c>
      <c r="R281" s="176" t="str">
        <f>IF(ISBLANK(DPWW1!AH55),"",DPWW1!AH55)</f>
        <v/>
      </c>
    </row>
    <row r="282" spans="1:18" x14ac:dyDescent="0.25">
      <c r="A282" s="176" t="str">
        <f t="shared" si="4"/>
        <v>YKY</v>
      </c>
      <c r="B282" s="176" t="str">
        <f>IF(ISBLANK(DPWW1!BS55),"",DPWW1!BS55)</f>
        <v>PCD_DPWW1_GRC1_OT</v>
      </c>
      <c r="C282" s="176" t="str">
        <f>DPWW1!F55 &amp; "," &amp; DPWW1!G55 &amp; "," &amp; DPWW1!BS5</f>
        <v>PR19 Green recovery carryover,Storage in the network close to Nuttall Road combined sewer overflow,PCD output by 2029-30 (Outturn &amp; Forecast)</v>
      </c>
      <c r="D282" s="176" t="str">
        <f>IF(ISBLANK(DPWW1!H55),"",DPWW1!H55)</f>
        <v>m3</v>
      </c>
      <c r="E282" s="176" t="s">
        <v>7266</v>
      </c>
      <c r="M282" s="176">
        <f>IF(ISBLANK(DPWW1!AI55),"",DPWW1!AI55)</f>
        <v>0</v>
      </c>
      <c r="R282" s="176">
        <f>IF(ISBLANK(DPWW1!AJ55),"",DPWW1!AJ55)</f>
        <v>0</v>
      </c>
    </row>
    <row r="283" spans="1:18" x14ac:dyDescent="0.25">
      <c r="A283" s="176" t="str">
        <f t="shared" si="4"/>
        <v>YKY</v>
      </c>
      <c r="B283" s="176" t="str">
        <f>IF(ISBLANK(DPWW1!BV55),"",DPWW1!BV55)</f>
        <v>PCD_DPWW1_GRC1_P</v>
      </c>
      <c r="C283" s="176" t="str">
        <f>DPWW1!F55 &amp; "," &amp; DPWW1!G55 &amp; "," &amp; DPWW1!BV5</f>
        <v xml:space="preserve">PR19 Green recovery carryover,Storage in the network close to Nuttall Road combined sewer overflow,Performance
</v>
      </c>
      <c r="D283" s="176" t="str">
        <f>IF(ISBLANK(DPWW1!H55),"",DPWW1!H55)</f>
        <v>m3</v>
      </c>
      <c r="E283" s="176" t="s">
        <v>7266</v>
      </c>
      <c r="M283" s="176" t="str">
        <f>IF(ISBLANK(DPWW1!AL55),"",DPWW1!AL55)</f>
        <v/>
      </c>
      <c r="R283" s="176" t="str">
        <f>IF(ISBLANK(DPWW1!AM55),"",DPWW1!AM55)</f>
        <v/>
      </c>
    </row>
    <row r="284" spans="1:18" x14ac:dyDescent="0.25">
      <c r="A284" s="176" t="str">
        <f t="shared" si="4"/>
        <v>YKY</v>
      </c>
      <c r="B284" s="176" t="str">
        <f>IF(ISBLANK(DPWW1!AT56),"",DPWW1!AT56)</f>
        <v>PCD_DPWW1_GRC2</v>
      </c>
      <c r="C284" s="176" t="str">
        <f>DPWW1!F56 &amp; "," &amp; DPWW1!G56 &amp; "," &amp; DPWW1!AT5</f>
        <v>PR19 Green recovery carryover,Storm tank capacity at Bury wastewater treatment works  ,PCD output (cumulative) - Target`</v>
      </c>
      <c r="D284" s="176" t="str">
        <f>IF(ISBLANK(DPWW1!H56),"",DPWW1!H56)</f>
        <v>m3</v>
      </c>
      <c r="E284" s="176" t="s">
        <v>7266</v>
      </c>
      <c r="H284" s="176" t="str">
        <f>IF(ISBLANK(DPWW1!J56),"",DPWW1!J56)</f>
        <v/>
      </c>
      <c r="I284" s="176" t="str">
        <f>IF(ISBLANK(DPWW1!K56),"",DPWW1!K56)</f>
        <v/>
      </c>
      <c r="J284" s="176" t="str">
        <f>IF(ISBLANK(DPWW1!L56),"",DPWW1!L56)</f>
        <v/>
      </c>
      <c r="K284" s="176" t="str">
        <f>IF(ISBLANK(DPWW1!M56),"",DPWW1!M56)</f>
        <v/>
      </c>
      <c r="L284" s="176" t="str">
        <f>IF(ISBLANK(DPWW1!N56),"",DPWW1!N56)</f>
        <v/>
      </c>
      <c r="M284" s="176" t="str">
        <f>IF(ISBLANK(DPWW1!O56),"",DPWW1!O56)</f>
        <v/>
      </c>
      <c r="N284" s="176" t="str">
        <f>IF(ISBLANK(DPWW1!P56),"",DPWW1!P56)</f>
        <v/>
      </c>
      <c r="O284" s="176" t="str">
        <f>IF(ISBLANK(DPWW1!Q56),"",DPWW1!Q56)</f>
        <v/>
      </c>
      <c r="P284" s="176" t="str">
        <f>IF(ISBLANK(DPWW1!R56),"",DPWW1!R56)</f>
        <v/>
      </c>
      <c r="Q284" s="176" t="str">
        <f>IF(ISBLANK(DPWW1!S56),"",DPWW1!S56)</f>
        <v/>
      </c>
      <c r="R284" s="176" t="str">
        <f>IF(ISBLANK(DPWW1!T56),"",DPWW1!T56)</f>
        <v/>
      </c>
    </row>
    <row r="285" spans="1:18" x14ac:dyDescent="0.25">
      <c r="A285" s="176" t="str">
        <f t="shared" si="4"/>
        <v>YKY</v>
      </c>
      <c r="B285" s="176" t="str">
        <f>IF(ISBLANK(DPWW1!BE56),"",DPWW1!BE56)</f>
        <v>PCD_DPWW1_GRC2_T</v>
      </c>
      <c r="C285" s="176" t="str">
        <f>DPWW1!F56 &amp; "," &amp; DPWW1!G56 &amp; "," &amp; DPWW1!BE5</f>
        <v>PR19 Green recovery carryover,Storm tank capacity at Bury wastewater treatment works  ,PCD output by 2029-30 (Target)</v>
      </c>
      <c r="D285" s="176" t="str">
        <f>IF(ISBLANK(DPWW1!H56),"",DPWW1!H56)</f>
        <v>m3</v>
      </c>
      <c r="E285" s="176" t="s">
        <v>7266</v>
      </c>
      <c r="M285" s="176">
        <f>IF(ISBLANK(DPWW1!U56),"",DPWW1!U56)</f>
        <v>0</v>
      </c>
      <c r="R285" s="176">
        <f>IF(ISBLANK(DPWW1!V56),"",DPWW1!V56)</f>
        <v>0</v>
      </c>
    </row>
    <row r="286" spans="1:18" x14ac:dyDescent="0.25">
      <c r="A286" s="176" t="str">
        <f t="shared" si="4"/>
        <v>YKY</v>
      </c>
      <c r="B286" s="176" t="str">
        <f>IF(ISBLANK(DPWW1!BH56),"",DPWW1!BH56)</f>
        <v>PCD_DPWW1_GRC2_O</v>
      </c>
      <c r="C286" s="176" t="str">
        <f>DPWW1!F56 &amp; "," &amp; DPWW1!G56 &amp; "," &amp; DPWW1!BH5</f>
        <v>PR19 Green recovery carryover,Storm tank capacity at Bury wastewater treatment works  ,PCD output (cumulative) - Outturn &amp; Forecast</v>
      </c>
      <c r="D286" s="176" t="str">
        <f>IF(ISBLANK(DPWW1!H56),"",DPWW1!H56)</f>
        <v>m3</v>
      </c>
      <c r="E286" s="176" t="s">
        <v>7266</v>
      </c>
      <c r="H286" s="176" t="str">
        <f>IF(ISBLANK(DPWW1!X56),"",DPWW1!X56)</f>
        <v/>
      </c>
      <c r="I286" s="176" t="str">
        <f>IF(ISBLANK(DPWW1!Y56),"",DPWW1!Y56)</f>
        <v/>
      </c>
      <c r="J286" s="176" t="str">
        <f>IF(ISBLANK(DPWW1!Z56),"",DPWW1!Z56)</f>
        <v/>
      </c>
      <c r="K286" s="176" t="str">
        <f>IF(ISBLANK(DPWW1!AA56),"",DPWW1!AA56)</f>
        <v/>
      </c>
      <c r="L286" s="176" t="str">
        <f>IF(ISBLANK(DPWW1!AB56),"",DPWW1!AB56)</f>
        <v/>
      </c>
      <c r="M286" s="176" t="str">
        <f>IF(ISBLANK(DPWW1!AC56),"",DPWW1!AC56)</f>
        <v/>
      </c>
      <c r="N286" s="176" t="str">
        <f>IF(ISBLANK(DPWW1!AD56),"",DPWW1!AD56)</f>
        <v/>
      </c>
      <c r="O286" s="176" t="str">
        <f>IF(ISBLANK(DPWW1!AE56),"",DPWW1!AE56)</f>
        <v/>
      </c>
      <c r="P286" s="176" t="str">
        <f>IF(ISBLANK(DPWW1!AF56),"",DPWW1!AF56)</f>
        <v/>
      </c>
      <c r="Q286" s="176" t="str">
        <f>IF(ISBLANK(DPWW1!AG56),"",DPWW1!AG56)</f>
        <v/>
      </c>
      <c r="R286" s="176" t="str">
        <f>IF(ISBLANK(DPWW1!AH56),"",DPWW1!AH56)</f>
        <v/>
      </c>
    </row>
    <row r="287" spans="1:18" x14ac:dyDescent="0.25">
      <c r="A287" s="176" t="str">
        <f t="shared" si="4"/>
        <v>YKY</v>
      </c>
      <c r="B287" s="176" t="str">
        <f>IF(ISBLANK(DPWW1!BS56),"",DPWW1!BS56)</f>
        <v>PCD_DPWW1_GRC2_OT</v>
      </c>
      <c r="C287" s="176" t="str">
        <f>DPWW1!F56 &amp; "," &amp; DPWW1!G56 &amp; "," &amp; DPWW1!BS5</f>
        <v>PR19 Green recovery carryover,Storm tank capacity at Bury wastewater treatment works  ,PCD output by 2029-30 (Outturn &amp; Forecast)</v>
      </c>
      <c r="D287" s="176" t="str">
        <f>IF(ISBLANK(DPWW1!H56),"",DPWW1!H56)</f>
        <v>m3</v>
      </c>
      <c r="E287" s="176" t="s">
        <v>7266</v>
      </c>
      <c r="M287" s="176">
        <f>IF(ISBLANK(DPWW1!AI56),"",DPWW1!AI56)</f>
        <v>0</v>
      </c>
      <c r="R287" s="176">
        <f>IF(ISBLANK(DPWW1!AJ56),"",DPWW1!AJ56)</f>
        <v>0</v>
      </c>
    </row>
    <row r="288" spans="1:18" x14ac:dyDescent="0.25">
      <c r="A288" s="176" t="str">
        <f t="shared" si="4"/>
        <v>YKY</v>
      </c>
      <c r="B288" s="176" t="str">
        <f>IF(ISBLANK(DPWW1!BV56),"",DPWW1!BV56)</f>
        <v>PCD_DPWW1_GRC2_P</v>
      </c>
      <c r="C288" s="176" t="str">
        <f>DPWW1!F56 &amp; "," &amp; DPWW1!G56 &amp; "," &amp; DPWW1!BV5</f>
        <v xml:space="preserve">PR19 Green recovery carryover,Storm tank capacity at Bury wastewater treatment works  ,Performance
</v>
      </c>
      <c r="D288" s="176" t="str">
        <f>IF(ISBLANK(DPWW1!H56),"",DPWW1!H56)</f>
        <v>m3</v>
      </c>
      <c r="E288" s="176" t="s">
        <v>7266</v>
      </c>
      <c r="M288" s="176" t="str">
        <f>IF(ISBLANK(DPWW1!AL56),"",DPWW1!AL56)</f>
        <v/>
      </c>
      <c r="R288" s="176" t="str">
        <f>IF(ISBLANK(DPWW1!AM56),"",DPWW1!AM56)</f>
        <v/>
      </c>
    </row>
    <row r="289" spans="1:18" x14ac:dyDescent="0.25">
      <c r="A289" s="176" t="str">
        <f t="shared" si="4"/>
        <v>YKY</v>
      </c>
      <c r="B289" s="176" t="str">
        <f>IF(ISBLANK(DPWW1!AT57),"",DPWW1!AT57)</f>
        <v>PCD_DPWW1_SOFES</v>
      </c>
      <c r="C289" s="176" t="str">
        <f>DPWW1!F57 &amp; "," &amp; DPWW1!G57 &amp; "," &amp; DPWW1!AT5</f>
        <v>Storm overflows,Equivalent storage,PCD output (cumulative) - Target`</v>
      </c>
      <c r="D289" s="176" t="str">
        <f>IF(ISBLANK(DPWW1!H57),"",DPWW1!H57)</f>
        <v>m3</v>
      </c>
      <c r="E289" s="176" t="s">
        <v>7266</v>
      </c>
      <c r="H289" s="176" t="str">
        <f>IF(ISBLANK(DPWW1!J57),"",DPWW1!J57)</f>
        <v/>
      </c>
      <c r="I289" s="176">
        <f>IF(ISBLANK(DPWW1!K57),"",DPWW1!K57)</f>
        <v>0</v>
      </c>
      <c r="J289" s="176">
        <f>IF(ISBLANK(DPWW1!L57),"",DPWW1!L57)</f>
        <v>21112.820273500001</v>
      </c>
      <c r="K289" s="176">
        <f>IF(ISBLANK(DPWW1!M57),"",DPWW1!M57)</f>
        <v>147789.74191449999</v>
      </c>
      <c r="L289" s="176">
        <f>IF(ISBLANK(DPWW1!N57),"",DPWW1!N57)</f>
        <v>253353.84328199999</v>
      </c>
      <c r="M289" s="176">
        <f>IF(ISBLANK(DPWW1!O57),"",DPWW1!O57)</f>
        <v>422256.40547</v>
      </c>
      <c r="N289" s="176" t="str">
        <f>IF(ISBLANK(DPWW1!P57),"",DPWW1!P57)</f>
        <v/>
      </c>
      <c r="O289" s="176" t="str">
        <f>IF(ISBLANK(DPWW1!Q57),"",DPWW1!Q57)</f>
        <v/>
      </c>
      <c r="P289" s="176" t="str">
        <f>IF(ISBLANK(DPWW1!R57),"",DPWW1!R57)</f>
        <v/>
      </c>
      <c r="Q289" s="176" t="str">
        <f>IF(ISBLANK(DPWW1!S57),"",DPWW1!S57)</f>
        <v/>
      </c>
      <c r="R289" s="176" t="str">
        <f>IF(ISBLANK(DPWW1!T57),"",DPWW1!T57)</f>
        <v/>
      </c>
    </row>
    <row r="290" spans="1:18" x14ac:dyDescent="0.25">
      <c r="A290" s="176" t="str">
        <f t="shared" si="4"/>
        <v>YKY</v>
      </c>
      <c r="B290" s="176" t="str">
        <f>IF(ISBLANK(DPWW1!BE57),"",DPWW1!BE57)</f>
        <v>PCD_DPWW1_SOFES_T</v>
      </c>
      <c r="C290" s="176" t="str">
        <f>DPWW1!F57 &amp; "," &amp; DPWW1!G57 &amp; "," &amp; DPWW1!BE5</f>
        <v>Storm overflows,Equivalent storage,PCD output by 2029-30 (Target)</v>
      </c>
      <c r="D290" s="176" t="str">
        <f>IF(ISBLANK(DPWW1!H57),"",DPWW1!H57)</f>
        <v>m3</v>
      </c>
      <c r="E290" s="176" t="s">
        <v>7266</v>
      </c>
      <c r="M290" s="176">
        <f>IF(ISBLANK(DPWW1!U57),"",DPWW1!U57)</f>
        <v>422256.40547</v>
      </c>
      <c r="R290" s="176">
        <f>IF(ISBLANK(DPWW1!V57),"",DPWW1!V57)</f>
        <v>0</v>
      </c>
    </row>
    <row r="291" spans="1:18" x14ac:dyDescent="0.25">
      <c r="A291" s="176" t="str">
        <f t="shared" si="4"/>
        <v>YKY</v>
      </c>
      <c r="B291" s="176" t="str">
        <f>IF(ISBLANK(DPWW1!BH57),"",DPWW1!BH57)</f>
        <v>PCD_DPWW1_SOFES_O</v>
      </c>
      <c r="C291" s="176" t="str">
        <f>DPWW1!F57 &amp; "," &amp; DPWW1!G57 &amp; "," &amp; DPWW1!BH5</f>
        <v>Storm overflows,Equivalent storage,PCD output (cumulative) - Outturn &amp; Forecast</v>
      </c>
      <c r="D291" s="176" t="str">
        <f>IF(ISBLANK(DPWW1!H57),"",DPWW1!H57)</f>
        <v>m3</v>
      </c>
      <c r="E291" s="176" t="s">
        <v>7266</v>
      </c>
      <c r="H291" s="176" t="str">
        <f>IF(ISBLANK(DPWW1!X57),"",DPWW1!X57)</f>
        <v/>
      </c>
      <c r="I291" s="176">
        <f>IF(ISBLANK(DPWW1!Y57),"",DPWW1!Y57)</f>
        <v>0</v>
      </c>
      <c r="J291" s="176">
        <f>IF(ISBLANK(DPWW1!Z57),"",DPWW1!Z57)</f>
        <v>33645</v>
      </c>
      <c r="K291" s="176">
        <f>IF(ISBLANK(DPWW1!AA57),"",DPWW1!AA57)</f>
        <v>108508</v>
      </c>
      <c r="L291" s="176">
        <f>IF(ISBLANK(DPWW1!AB57),"",DPWW1!AB57)</f>
        <v>224956.43505999999</v>
      </c>
      <c r="M291" s="176">
        <f>IF(ISBLANK(DPWW1!AC57),"",DPWW1!AC57)</f>
        <v>422287.40547</v>
      </c>
      <c r="N291" s="176" t="str">
        <f>IF(ISBLANK(DPWW1!AD57),"",DPWW1!AD57)</f>
        <v/>
      </c>
      <c r="O291" s="176" t="str">
        <f>IF(ISBLANK(DPWW1!AE57),"",DPWW1!AE57)</f>
        <v/>
      </c>
      <c r="P291" s="176" t="str">
        <f>IF(ISBLANK(DPWW1!AF57),"",DPWW1!AF57)</f>
        <v/>
      </c>
      <c r="Q291" s="176" t="str">
        <f>IF(ISBLANK(DPWW1!AG57),"",DPWW1!AG57)</f>
        <v/>
      </c>
      <c r="R291" s="176" t="str">
        <f>IF(ISBLANK(DPWW1!AH57),"",DPWW1!AH57)</f>
        <v/>
      </c>
    </row>
    <row r="292" spans="1:18" x14ac:dyDescent="0.25">
      <c r="A292" s="176" t="str">
        <f t="shared" si="4"/>
        <v>YKY</v>
      </c>
      <c r="B292" s="176" t="str">
        <f>IF(ISBLANK(DPWW1!BS57),"",DPWW1!BS57)</f>
        <v>PCD_DPWW1_SOFES_OT</v>
      </c>
      <c r="C292" s="176" t="str">
        <f>DPWW1!F57 &amp; "," &amp; DPWW1!G57 &amp; "," &amp; DPWW1!BS5</f>
        <v>Storm overflows,Equivalent storage,PCD output by 2029-30 (Outturn &amp; Forecast)</v>
      </c>
      <c r="D292" s="176" t="str">
        <f>IF(ISBLANK(DPWW1!H57),"",DPWW1!H57)</f>
        <v>m3</v>
      </c>
      <c r="E292" s="176" t="s">
        <v>7266</v>
      </c>
      <c r="M292" s="176">
        <f>IF(ISBLANK(DPWW1!AI57),"",DPWW1!AI57)</f>
        <v>422287.40547</v>
      </c>
      <c r="R292" s="176">
        <f>IF(ISBLANK(DPWW1!AJ57),"",DPWW1!AJ57)</f>
        <v>0</v>
      </c>
    </row>
    <row r="293" spans="1:18" x14ac:dyDescent="0.25">
      <c r="A293" s="176" t="str">
        <f t="shared" si="4"/>
        <v>YKY</v>
      </c>
      <c r="B293" s="176" t="str">
        <f>IF(ISBLANK(DPWW1!BV57),"",DPWW1!BV57)</f>
        <v>PCD_DPWW1_SOFES_P</v>
      </c>
      <c r="C293" s="176" t="str">
        <f>DPWW1!F57 &amp; "," &amp; DPWW1!G57 &amp; "," &amp; DPWW1!BV5</f>
        <v xml:space="preserve">Storm overflows,Equivalent storage,Performance
</v>
      </c>
      <c r="D293" s="176" t="str">
        <f>IF(ISBLANK(DPWW1!H57),"",DPWW1!H57)</f>
        <v>m3</v>
      </c>
      <c r="E293" s="176" t="s">
        <v>7266</v>
      </c>
      <c r="M293" s="176">
        <f>IF(ISBLANK(DPWW1!AL57),"",DPWW1!AL57)</f>
        <v>1.0000734151089206</v>
      </c>
      <c r="R293" s="176" t="str">
        <f>IF(ISBLANK(DPWW1!AM57),"",DPWW1!AM57)</f>
        <v/>
      </c>
    </row>
    <row r="294" spans="1:18" x14ac:dyDescent="0.25">
      <c r="A294" s="176" t="str">
        <f t="shared" si="4"/>
        <v>YKY</v>
      </c>
      <c r="B294" s="176" t="str">
        <f>IF(ISBLANK(DPWW1!AT58),"",DPWW1!AT58)</f>
        <v>PCD_DPWW1_FTFT</v>
      </c>
      <c r="C294" s="176" t="str">
        <f>DPWW1!F58 &amp; "," &amp; DPWW1!G58 &amp; "," &amp; DPWW1!AT5</f>
        <v>Flow to Full Treatment,litres per second,PCD output (cumulative) - Target`</v>
      </c>
      <c r="D294" s="176" t="str">
        <f>IF(ISBLANK(DPWW1!H58),"",DPWW1!H58)</f>
        <v>l/s</v>
      </c>
      <c r="E294" s="176" t="s">
        <v>7266</v>
      </c>
      <c r="H294" s="176" t="str">
        <f>IF(ISBLANK(DPWW1!J58),"",DPWW1!J58)</f>
        <v/>
      </c>
      <c r="I294" s="176">
        <f>IF(ISBLANK(DPWW1!K58),"",DPWW1!K58)</f>
        <v>0</v>
      </c>
      <c r="J294" s="176">
        <f>IF(ISBLANK(DPWW1!L58),"",DPWW1!L58)</f>
        <v>49.760500000000008</v>
      </c>
      <c r="K294" s="176">
        <f>IF(ISBLANK(DPWW1!M58),"",DPWW1!M58)</f>
        <v>348.32350000000002</v>
      </c>
      <c r="L294" s="176">
        <f>IF(ISBLANK(DPWW1!N58),"",DPWW1!N58)</f>
        <v>597.12600000000009</v>
      </c>
      <c r="M294" s="176">
        <f>IF(ISBLANK(DPWW1!O58),"",DPWW1!O58)</f>
        <v>995.21000000000015</v>
      </c>
      <c r="N294" s="176" t="str">
        <f>IF(ISBLANK(DPWW1!P58),"",DPWW1!P58)</f>
        <v/>
      </c>
      <c r="O294" s="176" t="str">
        <f>IF(ISBLANK(DPWW1!Q58),"",DPWW1!Q58)</f>
        <v/>
      </c>
      <c r="P294" s="176" t="str">
        <f>IF(ISBLANK(DPWW1!R58),"",DPWW1!R58)</f>
        <v/>
      </c>
      <c r="Q294" s="176" t="str">
        <f>IF(ISBLANK(DPWW1!S58),"",DPWW1!S58)</f>
        <v/>
      </c>
      <c r="R294" s="176" t="str">
        <f>IF(ISBLANK(DPWW1!T58),"",DPWW1!T58)</f>
        <v/>
      </c>
    </row>
    <row r="295" spans="1:18" x14ac:dyDescent="0.25">
      <c r="A295" s="176" t="str">
        <f t="shared" si="4"/>
        <v>YKY</v>
      </c>
      <c r="B295" s="176" t="str">
        <f>IF(ISBLANK(DPWW1!BE58),"",DPWW1!BE58)</f>
        <v>PCD_DPWW1_FTFT_T</v>
      </c>
      <c r="C295" s="176" t="str">
        <f>DPWW1!F58 &amp; "," &amp; DPWW1!G58 &amp; "," &amp; DPWW1!BE5</f>
        <v>Flow to Full Treatment,litres per second,PCD output by 2029-30 (Target)</v>
      </c>
      <c r="D295" s="176" t="str">
        <f>IF(ISBLANK(DPWW1!H58),"",DPWW1!H58)</f>
        <v>l/s</v>
      </c>
      <c r="E295" s="176" t="s">
        <v>7266</v>
      </c>
      <c r="M295" s="176">
        <f>IF(ISBLANK(DPWW1!U58),"",DPWW1!U58)</f>
        <v>995.21000000000015</v>
      </c>
      <c r="R295" s="176">
        <f>IF(ISBLANK(DPWW1!V58),"",DPWW1!V58)</f>
        <v>0</v>
      </c>
    </row>
    <row r="296" spans="1:18" x14ac:dyDescent="0.25">
      <c r="A296" s="176" t="str">
        <f t="shared" si="4"/>
        <v>YKY</v>
      </c>
      <c r="B296" s="176" t="str">
        <f>IF(ISBLANK(DPWW1!BH58),"",DPWW1!BH58)</f>
        <v>PCD_DPWW1_FTFT_O</v>
      </c>
      <c r="C296" s="176" t="str">
        <f>DPWW1!F58 &amp; "," &amp; DPWW1!G58 &amp; "," &amp; DPWW1!BH5</f>
        <v>Flow to Full Treatment,litres per second,PCD output (cumulative) - Outturn &amp; Forecast</v>
      </c>
      <c r="D296" s="176" t="str">
        <f>IF(ISBLANK(DPWW1!H58),"",DPWW1!H58)</f>
        <v>l/s</v>
      </c>
      <c r="E296" s="176" t="s">
        <v>7266</v>
      </c>
      <c r="H296" s="176" t="str">
        <f>IF(ISBLANK(DPWW1!X58),"",DPWW1!X58)</f>
        <v/>
      </c>
      <c r="I296" s="176">
        <f>IF(ISBLANK(DPWW1!Y58),"",DPWW1!Y58)</f>
        <v>0</v>
      </c>
      <c r="J296" s="176">
        <f>IF(ISBLANK(DPWW1!Z58),"",DPWW1!Z58)</f>
        <v>185.2</v>
      </c>
      <c r="K296" s="176">
        <f>IF(ISBLANK(DPWW1!AA58),"",DPWW1!AA58)</f>
        <v>185.2</v>
      </c>
      <c r="L296" s="176">
        <f>IF(ISBLANK(DPWW1!AB58),"",DPWW1!AB58)</f>
        <v>185.2</v>
      </c>
      <c r="M296" s="176">
        <f>IF(ISBLANK(DPWW1!AC58),"",DPWW1!AC58)</f>
        <v>995.21000000000015</v>
      </c>
      <c r="N296" s="176" t="str">
        <f>IF(ISBLANK(DPWW1!AD58),"",DPWW1!AD58)</f>
        <v/>
      </c>
      <c r="O296" s="176" t="str">
        <f>IF(ISBLANK(DPWW1!AE58),"",DPWW1!AE58)</f>
        <v/>
      </c>
      <c r="P296" s="176" t="str">
        <f>IF(ISBLANK(DPWW1!AF58),"",DPWW1!AF58)</f>
        <v/>
      </c>
      <c r="Q296" s="176" t="str">
        <f>IF(ISBLANK(DPWW1!AG58),"",DPWW1!AG58)</f>
        <v/>
      </c>
      <c r="R296" s="176" t="str">
        <f>IF(ISBLANK(DPWW1!AH58),"",DPWW1!AH58)</f>
        <v/>
      </c>
    </row>
    <row r="297" spans="1:18" x14ac:dyDescent="0.25">
      <c r="A297" s="176" t="str">
        <f t="shared" si="4"/>
        <v>YKY</v>
      </c>
      <c r="B297" s="176" t="str">
        <f>IF(ISBLANK(DPWW1!BS58),"",DPWW1!BS58)</f>
        <v>PCD_DPWW1_FTFT_OT</v>
      </c>
      <c r="C297" s="176" t="str">
        <f>DPWW1!F58 &amp; "," &amp; DPWW1!G58 &amp; "," &amp; DPWW1!BS5</f>
        <v>Flow to Full Treatment,litres per second,PCD output by 2029-30 (Outturn &amp; Forecast)</v>
      </c>
      <c r="D297" s="176" t="str">
        <f>IF(ISBLANK(DPWW1!H58),"",DPWW1!H58)</f>
        <v>l/s</v>
      </c>
      <c r="E297" s="176" t="s">
        <v>7266</v>
      </c>
      <c r="M297" s="176">
        <f>IF(ISBLANK(DPWW1!AI58),"",DPWW1!AI58)</f>
        <v>995.21000000000015</v>
      </c>
      <c r="R297" s="176">
        <f>IF(ISBLANK(DPWW1!AJ58),"",DPWW1!AJ58)</f>
        <v>0</v>
      </c>
    </row>
    <row r="298" spans="1:18" x14ac:dyDescent="0.25">
      <c r="A298" s="176" t="str">
        <f t="shared" si="4"/>
        <v>YKY</v>
      </c>
      <c r="B298" s="176" t="str">
        <f>IF(ISBLANK(DPWW1!BV58),"",DPWW1!BV58)</f>
        <v>PCD_DPWW1_FTFT_P</v>
      </c>
      <c r="C298" s="176" t="str">
        <f>DPWW1!F58 &amp; "," &amp; DPWW1!G58 &amp; "," &amp; DPWW1!BV5</f>
        <v xml:space="preserve">Flow to Full Treatment,litres per second,Performance
</v>
      </c>
      <c r="D298" s="176" t="str">
        <f>IF(ISBLANK(DPWW1!H58),"",DPWW1!H58)</f>
        <v>l/s</v>
      </c>
      <c r="E298" s="176" t="s">
        <v>7266</v>
      </c>
      <c r="M298" s="176">
        <f>IF(ISBLANK(DPWW1!AL58),"",DPWW1!AL58)</f>
        <v>1</v>
      </c>
      <c r="R298" s="176" t="str">
        <f>IF(ISBLANK(DPWW1!AM58),"",DPWW1!AM58)</f>
        <v/>
      </c>
    </row>
    <row r="299" spans="1:18" x14ac:dyDescent="0.25">
      <c r="A299" s="176" t="str">
        <f t="shared" si="4"/>
        <v>YKY</v>
      </c>
      <c r="B299" s="176" t="str">
        <f>IF(ISBLANK(DPWW1!AT59),"",DPWW1!AT59)</f>
        <v>PCD_DPWW1_PRMVL</v>
      </c>
      <c r="C299" s="176" t="str">
        <f>DPWW1!F59 &amp; "," &amp; DPWW1!G59 &amp; "," &amp; DPWW1!AT5</f>
        <v>P-removal,Population equivalent served,PCD output (cumulative) - Target`</v>
      </c>
      <c r="D299" s="176" t="str">
        <f>IF(ISBLANK(DPWW1!H59),"",DPWW1!H59)</f>
        <v>000s</v>
      </c>
      <c r="E299" s="176" t="s">
        <v>7266</v>
      </c>
      <c r="H299" s="176" t="str">
        <f>IF(ISBLANK(DPWW1!J59),"",DPWW1!J59)</f>
        <v/>
      </c>
      <c r="I299" s="176">
        <f>IF(ISBLANK(DPWW1!K59),"",DPWW1!K59)</f>
        <v>0</v>
      </c>
      <c r="J299" s="176">
        <f>IF(ISBLANK(DPWW1!L59),"",DPWW1!L59)</f>
        <v>0</v>
      </c>
      <c r="K299" s="176">
        <f>IF(ISBLANK(DPWW1!M59),"",DPWW1!M59)</f>
        <v>190.31272336307248</v>
      </c>
      <c r="L299" s="176">
        <f>IF(ISBLANK(DPWW1!N59),"",DPWW1!N59)</f>
        <v>456.75053607137392</v>
      </c>
      <c r="M299" s="176">
        <f>IF(ISBLANK(DPWW1!O59),"",DPWW1!O59)</f>
        <v>761.25089345228992</v>
      </c>
      <c r="N299" s="176" t="str">
        <f>IF(ISBLANK(DPWW1!P59),"",DPWW1!P59)</f>
        <v/>
      </c>
      <c r="O299" s="176" t="str">
        <f>IF(ISBLANK(DPWW1!Q59),"",DPWW1!Q59)</f>
        <v/>
      </c>
      <c r="P299" s="176" t="str">
        <f>IF(ISBLANK(DPWW1!R59),"",DPWW1!R59)</f>
        <v/>
      </c>
      <c r="Q299" s="176" t="str">
        <f>IF(ISBLANK(DPWW1!S59),"",DPWW1!S59)</f>
        <v/>
      </c>
      <c r="R299" s="176" t="str">
        <f>IF(ISBLANK(DPWW1!T59),"",DPWW1!T59)</f>
        <v/>
      </c>
    </row>
    <row r="300" spans="1:18" x14ac:dyDescent="0.25">
      <c r="A300" s="176" t="str">
        <f t="shared" si="4"/>
        <v>YKY</v>
      </c>
      <c r="B300" s="176" t="str">
        <f>IF(ISBLANK(DPWW1!BE59),"",DPWW1!BE59)</f>
        <v>PCD_DPWW1_PRMVL_T</v>
      </c>
      <c r="C300" s="176" t="str">
        <f>DPWW1!F59 &amp; "," &amp; DPWW1!G59 &amp; "," &amp; DPWW1!BE5</f>
        <v>P-removal,Population equivalent served,PCD output by 2029-30 (Target)</v>
      </c>
      <c r="D300" s="176" t="str">
        <f>IF(ISBLANK(DPWW1!H59),"",DPWW1!H59)</f>
        <v>000s</v>
      </c>
      <c r="E300" s="176" t="s">
        <v>7266</v>
      </c>
      <c r="M300" s="176">
        <f>IF(ISBLANK(DPWW1!U59),"",DPWW1!U59)</f>
        <v>761.25089345228992</v>
      </c>
      <c r="R300" s="176">
        <f>IF(ISBLANK(DPWW1!V59),"",DPWW1!V59)</f>
        <v>0</v>
      </c>
    </row>
    <row r="301" spans="1:18" x14ac:dyDescent="0.25">
      <c r="A301" s="176" t="str">
        <f t="shared" si="4"/>
        <v>YKY</v>
      </c>
      <c r="B301" s="176" t="str">
        <f>IF(ISBLANK(DPWW1!BH59),"",DPWW1!BH59)</f>
        <v>PCD_DPWW1_PRMVL_O</v>
      </c>
      <c r="C301" s="176" t="str">
        <f>DPWW1!F59 &amp; "," &amp; DPWW1!G59 &amp; "," &amp; DPWW1!BH5</f>
        <v>P-removal,Population equivalent served,PCD output (cumulative) - Outturn &amp; Forecast</v>
      </c>
      <c r="D301" s="176" t="str">
        <f>IF(ISBLANK(DPWW1!H59),"",DPWW1!H59)</f>
        <v>000s</v>
      </c>
      <c r="E301" s="176" t="s">
        <v>7266</v>
      </c>
      <c r="H301" s="176" t="str">
        <f>IF(ISBLANK(DPWW1!X59),"",DPWW1!X59)</f>
        <v/>
      </c>
      <c r="I301" s="176">
        <f>IF(ISBLANK(DPWW1!Y59),"",DPWW1!Y59)</f>
        <v>27.103999999999999</v>
      </c>
      <c r="J301" s="176">
        <f>IF(ISBLANK(DPWW1!Z59),"",DPWW1!Z59)</f>
        <v>27.103999999999999</v>
      </c>
      <c r="K301" s="176">
        <f>IF(ISBLANK(DPWW1!AA59),"",DPWW1!AA59)</f>
        <v>221.73599999999999</v>
      </c>
      <c r="L301" s="176">
        <f>IF(ISBLANK(DPWW1!AB59),"",DPWW1!AB59)</f>
        <v>477.95300000000009</v>
      </c>
      <c r="M301" s="176">
        <f>IF(ISBLANK(DPWW1!AC59),"",DPWW1!AC59)</f>
        <v>760.41899999999987</v>
      </c>
      <c r="N301" s="176" t="str">
        <f>IF(ISBLANK(DPWW1!AD59),"",DPWW1!AD59)</f>
        <v/>
      </c>
      <c r="O301" s="176" t="str">
        <f>IF(ISBLANK(DPWW1!AE59),"",DPWW1!AE59)</f>
        <v/>
      </c>
      <c r="P301" s="176" t="str">
        <f>IF(ISBLANK(DPWW1!AF59),"",DPWW1!AF59)</f>
        <v/>
      </c>
      <c r="Q301" s="176" t="str">
        <f>IF(ISBLANK(DPWW1!AG59),"",DPWW1!AG59)</f>
        <v/>
      </c>
      <c r="R301" s="176" t="str">
        <f>IF(ISBLANK(DPWW1!AH59),"",DPWW1!AH59)</f>
        <v/>
      </c>
    </row>
    <row r="302" spans="1:18" x14ac:dyDescent="0.25">
      <c r="A302" s="176" t="str">
        <f t="shared" si="4"/>
        <v>YKY</v>
      </c>
      <c r="B302" s="176" t="str">
        <f>IF(ISBLANK(DPWW1!BS59),"",DPWW1!BS59)</f>
        <v>PCD_DPWW1_PRMVL_OT</v>
      </c>
      <c r="C302" s="176" t="str">
        <f>DPWW1!F59 &amp; "," &amp; DPWW1!G59 &amp; "," &amp; DPWW1!BS5</f>
        <v>P-removal,Population equivalent served,PCD output by 2029-30 (Outturn &amp; Forecast)</v>
      </c>
      <c r="D302" s="176" t="str">
        <f>IF(ISBLANK(DPWW1!H59),"",DPWW1!H59)</f>
        <v>000s</v>
      </c>
      <c r="E302" s="176" t="s">
        <v>7266</v>
      </c>
      <c r="M302" s="176">
        <f>IF(ISBLANK(DPWW1!AI59),"",DPWW1!AI59)</f>
        <v>760.41899999999987</v>
      </c>
      <c r="R302" s="176">
        <f>IF(ISBLANK(DPWW1!AJ59),"",DPWW1!AJ59)</f>
        <v>0</v>
      </c>
    </row>
    <row r="303" spans="1:18" x14ac:dyDescent="0.25">
      <c r="A303" s="176" t="str">
        <f t="shared" si="4"/>
        <v>YKY</v>
      </c>
      <c r="B303" s="176" t="str">
        <f>IF(ISBLANK(DPWW1!BV59),"",DPWW1!BV59)</f>
        <v>PCD_DPWW1_PRMVL_P</v>
      </c>
      <c r="C303" s="176" t="str">
        <f>DPWW1!F59 &amp; "," &amp; DPWW1!G59 &amp; "," &amp; DPWW1!BV5</f>
        <v xml:space="preserve">P-removal,Population equivalent served,Performance
</v>
      </c>
      <c r="D303" s="176" t="str">
        <f>IF(ISBLANK(DPWW1!H59),"",DPWW1!H59)</f>
        <v>000s</v>
      </c>
      <c r="E303" s="176" t="s">
        <v>7266</v>
      </c>
      <c r="M303" s="176">
        <f>IF(ISBLANK(DPWW1!AL59),"",DPWW1!AL59)</f>
        <v>0.99890720200206606</v>
      </c>
      <c r="R303" s="176" t="str">
        <f>IF(ISBLANK(DPWW1!AM59),"",DPWW1!AM59)</f>
        <v/>
      </c>
    </row>
    <row r="304" spans="1:18" x14ac:dyDescent="0.25">
      <c r="A304" s="176" t="str">
        <f t="shared" si="4"/>
        <v>YKY</v>
      </c>
      <c r="B304" s="176" t="str">
        <f>IF(ISBLANK(DPWW1!AT60),"",DPWW1!AT60)</f>
        <v>PCD_DPWW1_GSTW</v>
      </c>
      <c r="C304" s="176" t="str">
        <f>DPWW1!F60 &amp; "," &amp; DPWW1!G60 &amp; "," &amp; DPWW1!AT5</f>
        <v>Growth to Sewerage Treatment Works,Added Process Capacity in PE,PCD output (cumulative) - Target`</v>
      </c>
      <c r="D304" s="176" t="str">
        <f>IF(ISBLANK(DPWW1!H60),"",DPWW1!H60)</f>
        <v>Nr</v>
      </c>
      <c r="E304" s="176" t="s">
        <v>7266</v>
      </c>
      <c r="H304" s="176" t="str">
        <f>IF(ISBLANK(DPWW1!J60),"",DPWW1!J60)</f>
        <v/>
      </c>
      <c r="I304" s="176" t="str">
        <f>IF(ISBLANK(DPWW1!K60),"",DPWW1!K60)</f>
        <v/>
      </c>
      <c r="J304" s="176" t="str">
        <f>IF(ISBLANK(DPWW1!L60),"",DPWW1!L60)</f>
        <v/>
      </c>
      <c r="K304" s="176" t="str">
        <f>IF(ISBLANK(DPWW1!M60),"",DPWW1!M60)</f>
        <v/>
      </c>
      <c r="L304" s="176" t="str">
        <f>IF(ISBLANK(DPWW1!N60),"",DPWW1!N60)</f>
        <v/>
      </c>
      <c r="M304" s="176">
        <f>IF(ISBLANK(DPWW1!O60),"",DPWW1!O60)</f>
        <v>9807</v>
      </c>
      <c r="N304" s="176" t="str">
        <f>IF(ISBLANK(DPWW1!P60),"",DPWW1!P60)</f>
        <v/>
      </c>
      <c r="O304" s="176" t="str">
        <f>IF(ISBLANK(DPWW1!Q60),"",DPWW1!Q60)</f>
        <v/>
      </c>
      <c r="P304" s="176" t="str">
        <f>IF(ISBLANK(DPWW1!R60),"",DPWW1!R60)</f>
        <v/>
      </c>
      <c r="Q304" s="176" t="str">
        <f>IF(ISBLANK(DPWW1!S60),"",DPWW1!S60)</f>
        <v/>
      </c>
      <c r="R304" s="176" t="str">
        <f>IF(ISBLANK(DPWW1!T60),"",DPWW1!T60)</f>
        <v/>
      </c>
    </row>
    <row r="305" spans="1:18" x14ac:dyDescent="0.25">
      <c r="A305" s="176" t="str">
        <f t="shared" si="4"/>
        <v>YKY</v>
      </c>
      <c r="B305" s="176" t="str">
        <f>IF(ISBLANK(DPWW1!BE60),"",DPWW1!BE60)</f>
        <v>PCD_DPWW1_GSTW_T</v>
      </c>
      <c r="C305" s="176" t="str">
        <f>DPWW1!F60 &amp; "," &amp; DPWW1!G60 &amp; "," &amp; DPWW1!BE5</f>
        <v>Growth to Sewerage Treatment Works,Added Process Capacity in PE,PCD output by 2029-30 (Target)</v>
      </c>
      <c r="D305" s="176" t="str">
        <f>IF(ISBLANK(DPWW1!H60),"",DPWW1!H60)</f>
        <v>Nr</v>
      </c>
      <c r="E305" s="176" t="s">
        <v>7266</v>
      </c>
      <c r="M305" s="176">
        <f>IF(ISBLANK(DPWW1!U60),"",DPWW1!U60)</f>
        <v>9807</v>
      </c>
      <c r="R305" s="176">
        <f>IF(ISBLANK(DPWW1!V60),"",DPWW1!V60)</f>
        <v>0</v>
      </c>
    </row>
    <row r="306" spans="1:18" x14ac:dyDescent="0.25">
      <c r="A306" s="176" t="str">
        <f t="shared" si="4"/>
        <v>YKY</v>
      </c>
      <c r="B306" s="176" t="str">
        <f>IF(ISBLANK(DPWW1!BH60),"",DPWW1!BH60)</f>
        <v>PCD_DPWW1_GSTW_O</v>
      </c>
      <c r="C306" s="176" t="str">
        <f>DPWW1!F60 &amp; "," &amp; DPWW1!G60 &amp; "," &amp; DPWW1!BH5</f>
        <v>Growth to Sewerage Treatment Works,Added Process Capacity in PE,PCD output (cumulative) - Outturn &amp; Forecast</v>
      </c>
      <c r="D306" s="176" t="str">
        <f>IF(ISBLANK(DPWW1!H60),"",DPWW1!H60)</f>
        <v>Nr</v>
      </c>
      <c r="E306" s="176" t="s">
        <v>7266</v>
      </c>
      <c r="H306" s="176" t="str">
        <f>IF(ISBLANK(DPWW1!X60),"",DPWW1!X60)</f>
        <v/>
      </c>
      <c r="I306" s="176">
        <f>IF(ISBLANK(DPWW1!Y60),"",DPWW1!Y60)</f>
        <v>0</v>
      </c>
      <c r="J306" s="176">
        <f>IF(ISBLANK(DPWW1!Z60),"",DPWW1!Z60)</f>
        <v>0</v>
      </c>
      <c r="K306" s="176">
        <f>IF(ISBLANK(DPWW1!AA60),"",DPWW1!AA60)</f>
        <v>0</v>
      </c>
      <c r="L306" s="176">
        <f>IF(ISBLANK(DPWW1!AB60),"",DPWW1!AB60)</f>
        <v>0</v>
      </c>
      <c r="M306" s="176">
        <f>IF(ISBLANK(DPWW1!AC60),"",DPWW1!AC60)</f>
        <v>9807</v>
      </c>
      <c r="N306" s="176" t="str">
        <f>IF(ISBLANK(DPWW1!AD60),"",DPWW1!AD60)</f>
        <v/>
      </c>
      <c r="O306" s="176" t="str">
        <f>IF(ISBLANK(DPWW1!AE60),"",DPWW1!AE60)</f>
        <v/>
      </c>
      <c r="P306" s="176" t="str">
        <f>IF(ISBLANK(DPWW1!AF60),"",DPWW1!AF60)</f>
        <v/>
      </c>
      <c r="Q306" s="176" t="str">
        <f>IF(ISBLANK(DPWW1!AG60),"",DPWW1!AG60)</f>
        <v/>
      </c>
      <c r="R306" s="176" t="str">
        <f>IF(ISBLANK(DPWW1!AH60),"",DPWW1!AH60)</f>
        <v/>
      </c>
    </row>
    <row r="307" spans="1:18" x14ac:dyDescent="0.25">
      <c r="A307" s="176" t="str">
        <f t="shared" si="4"/>
        <v>YKY</v>
      </c>
      <c r="B307" s="176" t="str">
        <f>IF(ISBLANK(DPWW1!BS60),"",DPWW1!BS60)</f>
        <v>PCD_DPWW1_GSTW_OT</v>
      </c>
      <c r="C307" s="176" t="str">
        <f>DPWW1!F60 &amp; "," &amp; DPWW1!G60 &amp; "," &amp; DPWW1!BS5</f>
        <v>Growth to Sewerage Treatment Works,Added Process Capacity in PE,PCD output by 2029-30 (Outturn &amp; Forecast)</v>
      </c>
      <c r="D307" s="176" t="str">
        <f>IF(ISBLANK(DPWW1!H60),"",DPWW1!H60)</f>
        <v>Nr</v>
      </c>
      <c r="E307" s="176" t="s">
        <v>7266</v>
      </c>
      <c r="M307" s="176">
        <f>IF(ISBLANK(DPWW1!AI60),"",DPWW1!AI60)</f>
        <v>9807</v>
      </c>
      <c r="R307" s="176">
        <f>IF(ISBLANK(DPWW1!AJ60),"",DPWW1!AJ60)</f>
        <v>0</v>
      </c>
    </row>
    <row r="308" spans="1:18" x14ac:dyDescent="0.25">
      <c r="A308" s="176" t="str">
        <f t="shared" si="4"/>
        <v>YKY</v>
      </c>
      <c r="B308" s="176" t="str">
        <f>IF(ISBLANK(DPWW1!BV60),"",DPWW1!BV60)</f>
        <v>PCD_DPWW1_GSTW_P</v>
      </c>
      <c r="C308" s="176" t="str">
        <f>DPWW1!F60 &amp; "," &amp; DPWW1!G60 &amp; "," &amp; DPWW1!BV5</f>
        <v xml:space="preserve">Growth to Sewerage Treatment Works,Added Process Capacity in PE,Performance
</v>
      </c>
      <c r="D308" s="176" t="str">
        <f>IF(ISBLANK(DPWW1!H60),"",DPWW1!H60)</f>
        <v>Nr</v>
      </c>
      <c r="E308" s="176" t="s">
        <v>7266</v>
      </c>
      <c r="M308" s="176">
        <f>IF(ISBLANK(DPWW1!AL60),"",DPWW1!AL60)</f>
        <v>1</v>
      </c>
      <c r="R308" s="176" t="str">
        <f>IF(ISBLANK(DPWW1!AM60),"",DPWW1!AM60)</f>
        <v/>
      </c>
    </row>
    <row r="309" spans="1:18" x14ac:dyDescent="0.25">
      <c r="A309" s="176" t="str">
        <f t="shared" si="4"/>
        <v>YKY</v>
      </c>
      <c r="B309" s="176" t="str">
        <f>IF(ISBLANK(DPWW1!AT61),"",DPWW1!AT61)</f>
        <v>PCD_DPWW1_TTSP</v>
      </c>
      <c r="C309" s="176" t="str">
        <f>DPWW1!F61 &amp; "," &amp; DPWW1!G61 &amp; "," &amp; DPWW1!AT5</f>
        <v>Treatment for tightening of sanitary parameters,Population equivalent served,PCD output (cumulative) - Target`</v>
      </c>
      <c r="D309" s="176" t="str">
        <f>IF(ISBLANK(DPWW1!H61),"",DPWW1!H61)</f>
        <v>000s</v>
      </c>
      <c r="E309" s="176" t="s">
        <v>7266</v>
      </c>
      <c r="H309" s="176" t="str">
        <f>IF(ISBLANK(DPWW1!J61),"",DPWW1!J61)</f>
        <v/>
      </c>
      <c r="I309" s="176" t="str">
        <f>IF(ISBLANK(DPWW1!K61),"",DPWW1!K61)</f>
        <v/>
      </c>
      <c r="J309" s="176" t="str">
        <f>IF(ISBLANK(DPWW1!L61),"",DPWW1!L61)</f>
        <v/>
      </c>
      <c r="K309" s="176" t="str">
        <f>IF(ISBLANK(DPWW1!M61),"",DPWW1!M61)</f>
        <v/>
      </c>
      <c r="L309" s="176" t="str">
        <f>IF(ISBLANK(DPWW1!N61),"",DPWW1!N61)</f>
        <v/>
      </c>
      <c r="M309" s="176">
        <f>IF(ISBLANK(DPWW1!O61),"",DPWW1!O61)</f>
        <v>226.34031287946621</v>
      </c>
      <c r="N309" s="176" t="str">
        <f>IF(ISBLANK(DPWW1!P61),"",DPWW1!P61)</f>
        <v/>
      </c>
      <c r="O309" s="176" t="str">
        <f>IF(ISBLANK(DPWW1!Q61),"",DPWW1!Q61)</f>
        <v/>
      </c>
      <c r="P309" s="176" t="str">
        <f>IF(ISBLANK(DPWW1!R61),"",DPWW1!R61)</f>
        <v/>
      </c>
      <c r="Q309" s="176" t="str">
        <f>IF(ISBLANK(DPWW1!S61),"",DPWW1!S61)</f>
        <v/>
      </c>
      <c r="R309" s="176" t="str">
        <f>IF(ISBLANK(DPWW1!T61),"",DPWW1!T61)</f>
        <v/>
      </c>
    </row>
    <row r="310" spans="1:18" x14ac:dyDescent="0.25">
      <c r="A310" s="176" t="str">
        <f t="shared" si="4"/>
        <v>YKY</v>
      </c>
      <c r="B310" s="176" t="str">
        <f>IF(ISBLANK(DPWW1!BE61),"",DPWW1!BE61)</f>
        <v>PCD_DPWW1_TTSP_T</v>
      </c>
      <c r="C310" s="176" t="str">
        <f>DPWW1!F61 &amp; "," &amp; DPWW1!G61 &amp; "," &amp; DPWW1!BE5</f>
        <v>Treatment for tightening of sanitary parameters,Population equivalent served,PCD output by 2029-30 (Target)</v>
      </c>
      <c r="D310" s="176" t="str">
        <f>IF(ISBLANK(DPWW1!H61),"",DPWW1!H61)</f>
        <v>000s</v>
      </c>
      <c r="E310" s="176" t="s">
        <v>7266</v>
      </c>
      <c r="M310" s="176">
        <f>IF(ISBLANK(DPWW1!U61),"",DPWW1!U61)</f>
        <v>226.34031287946621</v>
      </c>
      <c r="R310" s="176">
        <f>IF(ISBLANK(DPWW1!V61),"",DPWW1!V61)</f>
        <v>0</v>
      </c>
    </row>
    <row r="311" spans="1:18" x14ac:dyDescent="0.25">
      <c r="A311" s="176" t="str">
        <f t="shared" si="4"/>
        <v>YKY</v>
      </c>
      <c r="B311" s="176" t="str">
        <f>IF(ISBLANK(DPWW1!BH61),"",DPWW1!BH61)</f>
        <v>PCD_DPWW1_TTSP_O</v>
      </c>
      <c r="C311" s="176" t="str">
        <f>DPWW1!F61 &amp; "," &amp; DPWW1!G61 &amp; "," &amp; DPWW1!BH5</f>
        <v>Treatment for tightening of sanitary parameters,Population equivalent served,PCD output (cumulative) - Outturn &amp; Forecast</v>
      </c>
      <c r="D311" s="176" t="str">
        <f>IF(ISBLANK(DPWW1!H61),"",DPWW1!H61)</f>
        <v>000s</v>
      </c>
      <c r="E311" s="176" t="s">
        <v>7266</v>
      </c>
      <c r="H311" s="176" t="str">
        <f>IF(ISBLANK(DPWW1!X61),"",DPWW1!X61)</f>
        <v/>
      </c>
      <c r="I311" s="176">
        <f>IF(ISBLANK(DPWW1!Y61),"",DPWW1!Y61)</f>
        <v>183.12699999999998</v>
      </c>
      <c r="J311" s="176">
        <f>IF(ISBLANK(DPWW1!Z61),"",DPWW1!Z61)</f>
        <v>183.12699999999998</v>
      </c>
      <c r="K311" s="176">
        <f>IF(ISBLANK(DPWW1!AA61),"",DPWW1!AA61)</f>
        <v>183.12699999999998</v>
      </c>
      <c r="L311" s="176">
        <f>IF(ISBLANK(DPWW1!AB61),"",DPWW1!AB61)</f>
        <v>183.12699999999998</v>
      </c>
      <c r="M311" s="176">
        <f>IF(ISBLANK(DPWW1!AC61),"",DPWW1!AC61)</f>
        <v>226.33999999999997</v>
      </c>
      <c r="N311" s="176" t="str">
        <f>IF(ISBLANK(DPWW1!AD61),"",DPWW1!AD61)</f>
        <v/>
      </c>
      <c r="O311" s="176" t="str">
        <f>IF(ISBLANK(DPWW1!AE61),"",DPWW1!AE61)</f>
        <v/>
      </c>
      <c r="P311" s="176" t="str">
        <f>IF(ISBLANK(DPWW1!AF61),"",DPWW1!AF61)</f>
        <v/>
      </c>
      <c r="Q311" s="176" t="str">
        <f>IF(ISBLANK(DPWW1!AG61),"",DPWW1!AG61)</f>
        <v/>
      </c>
      <c r="R311" s="176" t="str">
        <f>IF(ISBLANK(DPWW1!AH61),"",DPWW1!AH61)</f>
        <v/>
      </c>
    </row>
    <row r="312" spans="1:18" x14ac:dyDescent="0.25">
      <c r="A312" s="176" t="str">
        <f t="shared" si="4"/>
        <v>YKY</v>
      </c>
      <c r="B312" s="176" t="str">
        <f>IF(ISBLANK(DPWW1!BS61),"",DPWW1!BS61)</f>
        <v>PCD_DPWW1_TTSP_OT</v>
      </c>
      <c r="C312" s="176" t="str">
        <f>DPWW1!F61 &amp; "," &amp; DPWW1!G61 &amp; "," &amp; DPWW1!BS5</f>
        <v>Treatment for tightening of sanitary parameters,Population equivalent served,PCD output by 2029-30 (Outturn &amp; Forecast)</v>
      </c>
      <c r="D312" s="176" t="str">
        <f>IF(ISBLANK(DPWW1!H61),"",DPWW1!H61)</f>
        <v>000s</v>
      </c>
      <c r="E312" s="176" t="s">
        <v>7266</v>
      </c>
      <c r="M312" s="176">
        <f>IF(ISBLANK(DPWW1!AI61),"",DPWW1!AI61)</f>
        <v>226.33999999999997</v>
      </c>
      <c r="R312" s="176">
        <f>IF(ISBLANK(DPWW1!AJ61),"",DPWW1!AJ61)</f>
        <v>0</v>
      </c>
    </row>
    <row r="313" spans="1:18" x14ac:dyDescent="0.25">
      <c r="A313" s="176" t="str">
        <f t="shared" si="4"/>
        <v>YKY</v>
      </c>
      <c r="B313" s="176" t="str">
        <f>IF(ISBLANK(DPWW1!BV61),"",DPWW1!BV61)</f>
        <v>PCD_DPWW1_TTSP_P</v>
      </c>
      <c r="C313" s="176" t="str">
        <f>DPWW1!F61 &amp; "," &amp; DPWW1!G61 &amp; "," &amp; DPWW1!BV5</f>
        <v xml:space="preserve">Treatment for tightening of sanitary parameters,Population equivalent served,Performance
</v>
      </c>
      <c r="D313" s="176" t="str">
        <f>IF(ISBLANK(DPWW1!H61),"",DPWW1!H61)</f>
        <v>000s</v>
      </c>
      <c r="E313" s="176" t="s">
        <v>7266</v>
      </c>
      <c r="M313" s="176">
        <f>IF(ISBLANK(DPWW1!AL61),"",DPWW1!AL61)</f>
        <v>0.99999861765912468</v>
      </c>
      <c r="R313" s="176" t="str">
        <f>IF(ISBLANK(DPWW1!AM61),"",DPWW1!AM61)</f>
        <v/>
      </c>
    </row>
    <row r="314" spans="1:18" x14ac:dyDescent="0.25">
      <c r="A314" s="176" t="str">
        <f t="shared" si="4"/>
        <v>YKY</v>
      </c>
      <c r="B314" s="176" t="str">
        <f>IF(ISBLANK(DPWW1!AT62),"",DPWW1!AT62)</f>
        <v>PCD_DPWW1_PR19WINCA</v>
      </c>
      <c r="C314" s="176" t="str">
        <f>DPWW1!F62 &amp; "," &amp; DPWW1!G62 &amp; "," &amp; DPWW1!AT5</f>
        <v>PR19 WINEP Carryover actions,Number of schemes,PCD output (cumulative) - Target`</v>
      </c>
      <c r="D314" s="176" t="str">
        <f>IF(ISBLANK(DPWW1!H62),"",DPWW1!H62)</f>
        <v>Nr</v>
      </c>
      <c r="E314" s="176" t="s">
        <v>7266</v>
      </c>
      <c r="H314" s="176" t="str">
        <f>IF(ISBLANK(DPWW1!J62),"",DPWW1!J62)</f>
        <v/>
      </c>
      <c r="I314" s="176">
        <f>IF(ISBLANK(DPWW1!K62),"",DPWW1!K62)</f>
        <v>1</v>
      </c>
      <c r="J314" s="176">
        <f>IF(ISBLANK(DPWW1!L62),"",DPWW1!L62)</f>
        <v>4</v>
      </c>
      <c r="K314" s="176">
        <f>IF(ISBLANK(DPWW1!M62),"",DPWW1!M62)</f>
        <v>4</v>
      </c>
      <c r="L314" s="176">
        <f>IF(ISBLANK(DPWW1!N62),"",DPWW1!N62)</f>
        <v>4</v>
      </c>
      <c r="M314" s="176">
        <f>IF(ISBLANK(DPWW1!O62),"",DPWW1!O62)</f>
        <v>4</v>
      </c>
      <c r="N314" s="176" t="str">
        <f>IF(ISBLANK(DPWW1!P62),"",DPWW1!P62)</f>
        <v/>
      </c>
      <c r="O314" s="176" t="str">
        <f>IF(ISBLANK(DPWW1!Q62),"",DPWW1!Q62)</f>
        <v/>
      </c>
      <c r="P314" s="176" t="str">
        <f>IF(ISBLANK(DPWW1!R62),"",DPWW1!R62)</f>
        <v/>
      </c>
      <c r="Q314" s="176" t="str">
        <f>IF(ISBLANK(DPWW1!S62),"",DPWW1!S62)</f>
        <v/>
      </c>
      <c r="R314" s="176" t="str">
        <f>IF(ISBLANK(DPWW1!T62),"",DPWW1!T62)</f>
        <v/>
      </c>
    </row>
    <row r="315" spans="1:18" x14ac:dyDescent="0.25">
      <c r="A315" s="176" t="str">
        <f t="shared" si="4"/>
        <v>YKY</v>
      </c>
      <c r="B315" s="176" t="str">
        <f>IF(ISBLANK(DPWW1!BE62),"",DPWW1!BE62)</f>
        <v>PCD_DPWW1_PR19WINCA_T</v>
      </c>
      <c r="C315" s="176" t="str">
        <f>DPWW1!F62 &amp; "," &amp; DPWW1!G62 &amp; "," &amp; DPWW1!BE5</f>
        <v>PR19 WINEP Carryover actions,Number of schemes,PCD output by 2029-30 (Target)</v>
      </c>
      <c r="D315" s="176" t="str">
        <f>IF(ISBLANK(DPWW1!H62),"",DPWW1!H62)</f>
        <v>Nr</v>
      </c>
      <c r="E315" s="176" t="s">
        <v>7266</v>
      </c>
      <c r="M315" s="176">
        <f>IF(ISBLANK(DPWW1!U62),"",DPWW1!U62)</f>
        <v>4</v>
      </c>
      <c r="R315" s="176">
        <f>IF(ISBLANK(DPWW1!V62),"",DPWW1!V62)</f>
        <v>0</v>
      </c>
    </row>
    <row r="316" spans="1:18" x14ac:dyDescent="0.25">
      <c r="A316" s="176" t="str">
        <f t="shared" si="4"/>
        <v>YKY</v>
      </c>
      <c r="B316" s="176" t="str">
        <f>IF(ISBLANK(DPWW1!BH62),"",DPWW1!BH62)</f>
        <v>PCD_DPWW1_PR19WINCA_O</v>
      </c>
      <c r="C316" s="176" t="str">
        <f>DPWW1!F62 &amp; "," &amp; DPWW1!G62 &amp; "," &amp; DPWW1!BH5</f>
        <v>PR19 WINEP Carryover actions,Number of schemes,PCD output (cumulative) - Outturn &amp; Forecast</v>
      </c>
      <c r="D316" s="176" t="str">
        <f>IF(ISBLANK(DPWW1!H62),"",DPWW1!H62)</f>
        <v>Nr</v>
      </c>
      <c r="E316" s="176" t="s">
        <v>7266</v>
      </c>
      <c r="H316" s="176" t="str">
        <f>IF(ISBLANK(DPWW1!X62),"",DPWW1!X62)</f>
        <v/>
      </c>
      <c r="I316" s="176">
        <f>IF(ISBLANK(DPWW1!Y62),"",DPWW1!Y62)</f>
        <v>1</v>
      </c>
      <c r="J316" s="176">
        <f>IF(ISBLANK(DPWW1!Z62),"",DPWW1!Z62)</f>
        <v>1</v>
      </c>
      <c r="K316" s="176">
        <f>IF(ISBLANK(DPWW1!AA62),"",DPWW1!AA62)</f>
        <v>1</v>
      </c>
      <c r="L316" s="176">
        <f>IF(ISBLANK(DPWW1!AB62),"",DPWW1!AB62)</f>
        <v>3</v>
      </c>
      <c r="M316" s="176">
        <f>IF(ISBLANK(DPWW1!AC62),"",DPWW1!AC62)</f>
        <v>4</v>
      </c>
      <c r="N316" s="176" t="str">
        <f>IF(ISBLANK(DPWW1!AD62),"",DPWW1!AD62)</f>
        <v/>
      </c>
      <c r="O316" s="176" t="str">
        <f>IF(ISBLANK(DPWW1!AE62),"",DPWW1!AE62)</f>
        <v/>
      </c>
      <c r="P316" s="176" t="str">
        <f>IF(ISBLANK(DPWW1!AF62),"",DPWW1!AF62)</f>
        <v/>
      </c>
      <c r="Q316" s="176" t="str">
        <f>IF(ISBLANK(DPWW1!AG62),"",DPWW1!AG62)</f>
        <v/>
      </c>
      <c r="R316" s="176" t="str">
        <f>IF(ISBLANK(DPWW1!AH62),"",DPWW1!AH62)</f>
        <v/>
      </c>
    </row>
    <row r="317" spans="1:18" x14ac:dyDescent="0.25">
      <c r="A317" s="176" t="str">
        <f t="shared" si="4"/>
        <v>YKY</v>
      </c>
      <c r="B317" s="176" t="str">
        <f>IF(ISBLANK(DPWW1!BS62),"",DPWW1!BS62)</f>
        <v>PCD_DPWW1_PR19WINCA_OT</v>
      </c>
      <c r="C317" s="176" t="str">
        <f>DPWW1!F62 &amp; "," &amp; DPWW1!G62 &amp; "," &amp; DPWW1!BS5</f>
        <v>PR19 WINEP Carryover actions,Number of schemes,PCD output by 2029-30 (Outturn &amp; Forecast)</v>
      </c>
      <c r="D317" s="176" t="str">
        <f>IF(ISBLANK(DPWW1!H62),"",DPWW1!H62)</f>
        <v>Nr</v>
      </c>
      <c r="E317" s="176" t="s">
        <v>7266</v>
      </c>
      <c r="M317" s="176">
        <f>IF(ISBLANK(DPWW1!AI62),"",DPWW1!AI62)</f>
        <v>4</v>
      </c>
      <c r="R317" s="176">
        <f>IF(ISBLANK(DPWW1!AJ62),"",DPWW1!AJ62)</f>
        <v>0</v>
      </c>
    </row>
    <row r="318" spans="1:18" x14ac:dyDescent="0.25">
      <c r="A318" s="176" t="str">
        <f t="shared" si="4"/>
        <v>YKY</v>
      </c>
      <c r="B318" s="176" t="str">
        <f>IF(ISBLANK(DPWW1!BV62),"",DPWW1!BV62)</f>
        <v>PCD_DPWW1_PR19WINCA_P</v>
      </c>
      <c r="C318" s="176" t="str">
        <f>DPWW1!F62 &amp; "," &amp; DPWW1!G62 &amp; "," &amp; DPWW1!BV5</f>
        <v xml:space="preserve">PR19 WINEP Carryover actions,Number of schemes,Performance
</v>
      </c>
      <c r="D318" s="176" t="str">
        <f>IF(ISBLANK(DPWW1!H62),"",DPWW1!H62)</f>
        <v>Nr</v>
      </c>
      <c r="E318" s="176" t="s">
        <v>7266</v>
      </c>
      <c r="M318" s="176">
        <f>IF(ISBLANK(DPWW1!AL62),"",DPWW1!AL62)</f>
        <v>1</v>
      </c>
      <c r="R318" s="176" t="str">
        <f>IF(ISBLANK(DPWW1!AM62),"",DPWW1!AM62)</f>
        <v/>
      </c>
    </row>
    <row r="319" spans="1:18" x14ac:dyDescent="0.25">
      <c r="A319" s="176" t="str">
        <f t="shared" si="4"/>
        <v>YKY</v>
      </c>
      <c r="B319" s="176" t="str">
        <f>IF(ISBLANK(DPWW1!AT63),"",DPWW1!AT63)</f>
        <v>PCD_DPWW1_GGR1</v>
      </c>
      <c r="C319" s="176" t="str">
        <f>DPWW1!F63 &amp; "," &amp; DPWW1!G63 &amp; "," &amp; DPWW1!AT5</f>
        <v>Greenhouse gas reduction (net zero),tCO2e,PCD output (cumulative) - Target`</v>
      </c>
      <c r="D319" s="176" t="str">
        <f>IF(ISBLANK(DPWW1!H63),"",DPWW1!H63)</f>
        <v>tonnes</v>
      </c>
      <c r="E319" s="176" t="s">
        <v>7266</v>
      </c>
      <c r="H319" s="176" t="str">
        <f>IF(ISBLANK(DPWW1!J63),"",DPWW1!J63)</f>
        <v/>
      </c>
      <c r="I319" s="176">
        <f>IF(ISBLANK(DPWW1!K63),"",DPWW1!K63)</f>
        <v>0</v>
      </c>
      <c r="J319" s="176">
        <f>IF(ISBLANK(DPWW1!L63),"",DPWW1!L63)</f>
        <v>7897</v>
      </c>
      <c r="K319" s="176">
        <f>IF(ISBLANK(DPWW1!M63),"",DPWW1!M63)</f>
        <v>26300</v>
      </c>
      <c r="L319" s="176">
        <f>IF(ISBLANK(DPWW1!N63),"",DPWW1!N63)</f>
        <v>45621</v>
      </c>
      <c r="M319" s="176">
        <f>IF(ISBLANK(DPWW1!O63),"",DPWW1!O63)</f>
        <v>64942</v>
      </c>
      <c r="N319" s="176" t="str">
        <f>IF(ISBLANK(DPWW1!P63),"",DPWW1!P63)</f>
        <v/>
      </c>
      <c r="O319" s="176" t="str">
        <f>IF(ISBLANK(DPWW1!Q63),"",DPWW1!Q63)</f>
        <v/>
      </c>
      <c r="P319" s="176" t="str">
        <f>IF(ISBLANK(DPWW1!R63),"",DPWW1!R63)</f>
        <v/>
      </c>
      <c r="Q319" s="176" t="str">
        <f>IF(ISBLANK(DPWW1!S63),"",DPWW1!S63)</f>
        <v/>
      </c>
      <c r="R319" s="176" t="str">
        <f>IF(ISBLANK(DPWW1!T63),"",DPWW1!T63)</f>
        <v/>
      </c>
    </row>
    <row r="320" spans="1:18" x14ac:dyDescent="0.25">
      <c r="A320" s="176" t="str">
        <f t="shared" si="4"/>
        <v>YKY</v>
      </c>
      <c r="B320" s="176" t="str">
        <f>IF(ISBLANK(DPWW1!BE63),"",DPWW1!BE63)</f>
        <v>PCD_DPWW1_GGR1_T</v>
      </c>
      <c r="C320" s="176" t="str">
        <f>DPWW1!F63 &amp; "," &amp; DPWW1!G63 &amp; "," &amp; DPWW1!BE5</f>
        <v>Greenhouse gas reduction (net zero),tCO2e,PCD output by 2029-30 (Target)</v>
      </c>
      <c r="D320" s="176" t="str">
        <f>IF(ISBLANK(DPWW1!H63),"",DPWW1!H63)</f>
        <v>tonnes</v>
      </c>
      <c r="E320" s="176" t="s">
        <v>7266</v>
      </c>
      <c r="M320" s="176">
        <f>IF(ISBLANK(DPWW1!U63),"",DPWW1!U63)</f>
        <v>64942</v>
      </c>
      <c r="R320" s="176">
        <f>IF(ISBLANK(DPWW1!V63),"",DPWW1!V63)</f>
        <v>0</v>
      </c>
    </row>
    <row r="321" spans="1:19" x14ac:dyDescent="0.25">
      <c r="A321" s="176" t="str">
        <f t="shared" si="4"/>
        <v>YKY</v>
      </c>
      <c r="B321" s="176" t="str">
        <f>IF(ISBLANK(DPWW1!BH63),"",DPWW1!BH63)</f>
        <v>PCD_DPWW1_GGR1_O</v>
      </c>
      <c r="C321" s="176" t="str">
        <f>DPWW1!F63 &amp; "," &amp; DPWW1!G63 &amp; "," &amp; DPWW1!BH5</f>
        <v>Greenhouse gas reduction (net zero),tCO2e,PCD output (cumulative) - Outturn &amp; Forecast</v>
      </c>
      <c r="D321" s="176" t="str">
        <f>IF(ISBLANK(DPWW1!H63),"",DPWW1!H63)</f>
        <v>tonnes</v>
      </c>
      <c r="E321" s="176" t="s">
        <v>7266</v>
      </c>
      <c r="H321" s="176" t="str">
        <f>IF(ISBLANK(DPWW1!X63),"",DPWW1!X63)</f>
        <v/>
      </c>
      <c r="I321" s="176">
        <f>IF(ISBLANK(DPWW1!Y63),"",DPWW1!Y63)</f>
        <v>0</v>
      </c>
      <c r="J321" s="176">
        <f>IF(ISBLANK(DPWW1!Z63),"",DPWW1!Z63)</f>
        <v>0</v>
      </c>
      <c r="K321" s="176">
        <f>IF(ISBLANK(DPWW1!AA63),"",DPWW1!AA63)</f>
        <v>3008</v>
      </c>
      <c r="L321" s="176">
        <f>IF(ISBLANK(DPWW1!AB63),"",DPWW1!AB63)</f>
        <v>11885</v>
      </c>
      <c r="M321" s="176">
        <f>IF(ISBLANK(DPWW1!AC63),"",DPWW1!AC63)</f>
        <v>23449</v>
      </c>
      <c r="N321" s="176" t="str">
        <f>IF(ISBLANK(DPWW1!AD63),"",DPWW1!AD63)</f>
        <v/>
      </c>
      <c r="O321" s="176" t="str">
        <f>IF(ISBLANK(DPWW1!AE63),"",DPWW1!AE63)</f>
        <v/>
      </c>
      <c r="P321" s="176" t="str">
        <f>IF(ISBLANK(DPWW1!AF63),"",DPWW1!AF63)</f>
        <v/>
      </c>
      <c r="Q321" s="176" t="str">
        <f>IF(ISBLANK(DPWW1!AG63),"",DPWW1!AG63)</f>
        <v/>
      </c>
      <c r="R321" s="176" t="str">
        <f>IF(ISBLANK(DPWW1!AH63),"",DPWW1!AH63)</f>
        <v/>
      </c>
    </row>
    <row r="322" spans="1:19" x14ac:dyDescent="0.25">
      <c r="A322" s="176" t="str">
        <f t="shared" si="4"/>
        <v>YKY</v>
      </c>
      <c r="B322" s="176" t="str">
        <f>IF(ISBLANK(DPWW1!BS63),"",DPWW1!BS63)</f>
        <v>PCD_DPWW1_GGR1_OT</v>
      </c>
      <c r="C322" s="176" t="str">
        <f>DPWW1!F63 &amp; "," &amp; DPWW1!G63 &amp; "," &amp; DPWW1!BS5</f>
        <v>Greenhouse gas reduction (net zero),tCO2e,PCD output by 2029-30 (Outturn &amp; Forecast)</v>
      </c>
      <c r="D322" s="176" t="str">
        <f>IF(ISBLANK(DPWW1!H63),"",DPWW1!H63)</f>
        <v>tonnes</v>
      </c>
      <c r="E322" s="176" t="s">
        <v>7266</v>
      </c>
      <c r="M322" s="176">
        <f>IF(ISBLANK(DPWW1!AI63),"",DPWW1!AI63)</f>
        <v>23449</v>
      </c>
      <c r="R322" s="176">
        <f>IF(ISBLANK(DPWW1!AJ63),"",DPWW1!AJ63)</f>
        <v>0</v>
      </c>
    </row>
    <row r="323" spans="1:19" x14ac:dyDescent="0.25">
      <c r="A323" s="176" t="str">
        <f t="shared" si="4"/>
        <v>YKY</v>
      </c>
      <c r="B323" s="176" t="str">
        <f>IF(ISBLANK(DPWW1!BV63),"",DPWW1!BV63)</f>
        <v>PCD_DPWW1_GGR1_P</v>
      </c>
      <c r="C323" s="176" t="str">
        <f>DPWW1!F63 &amp; "," &amp; DPWW1!G63 &amp; "," &amp; DPWW1!BV5</f>
        <v xml:space="preserve">Greenhouse gas reduction (net zero),tCO2e,Performance
</v>
      </c>
      <c r="D323" s="176" t="str">
        <f>IF(ISBLANK(DPWW1!H63),"",DPWW1!H63)</f>
        <v>tonnes</v>
      </c>
      <c r="E323" s="176" t="s">
        <v>7266</v>
      </c>
      <c r="M323" s="176">
        <f>IF(ISBLANK(DPWW1!AL63),"",DPWW1!AL63)</f>
        <v>0.36107603707923996</v>
      </c>
      <c r="R323" s="176" t="str">
        <f>IF(ISBLANK(DPWW1!AM63),"",DPWW1!AM63)</f>
        <v/>
      </c>
    </row>
    <row r="324" spans="1:19" x14ac:dyDescent="0.25">
      <c r="A324" s="176" t="str">
        <f t="shared" si="4"/>
        <v>YKY</v>
      </c>
      <c r="B324" s="176" t="str">
        <f>IF(ISBLANK(DPWW1!AT64),"",DPWW1!AT64)</f>
        <v>PCD_DPWW1_GGR2</v>
      </c>
      <c r="C324" s="176" t="str">
        <f>DPWW1!F64 &amp; "," &amp; DPWW1!G64 &amp; "," &amp; DPWW1!AT5</f>
        <v>Greenhouse gas reduction (net zero),Number of sites,PCD output (cumulative) - Target`</v>
      </c>
      <c r="D324" s="176" t="str">
        <f>IF(ISBLANK(DPWW1!H64),"",DPWW1!H64)</f>
        <v>Nr</v>
      </c>
      <c r="E324" s="176" t="s">
        <v>7266</v>
      </c>
      <c r="H324" s="176" t="str">
        <f>IF(ISBLANK(DPWW1!J64),"",DPWW1!J64)</f>
        <v/>
      </c>
      <c r="I324" s="176">
        <f>IF(ISBLANK(DPWW1!K64),"",DPWW1!K64)</f>
        <v>0</v>
      </c>
      <c r="J324" s="176">
        <f>IF(ISBLANK(DPWW1!L64),"",DPWW1!L64)</f>
        <v>0</v>
      </c>
      <c r="K324" s="176">
        <f>IF(ISBLANK(DPWW1!M64),"",DPWW1!M64)</f>
        <v>0</v>
      </c>
      <c r="L324" s="176">
        <f>IF(ISBLANK(DPWW1!N64),"",DPWW1!N64)</f>
        <v>0</v>
      </c>
      <c r="M324" s="176">
        <f>IF(ISBLANK(DPWW1!O64),"",DPWW1!O64)</f>
        <v>22</v>
      </c>
      <c r="N324" s="176" t="str">
        <f>IF(ISBLANK(DPWW1!P64),"",DPWW1!P64)</f>
        <v/>
      </c>
      <c r="O324" s="176" t="str">
        <f>IF(ISBLANK(DPWW1!Q64),"",DPWW1!Q64)</f>
        <v/>
      </c>
      <c r="P324" s="176" t="str">
        <f>IF(ISBLANK(DPWW1!R64),"",DPWW1!R64)</f>
        <v/>
      </c>
      <c r="Q324" s="176" t="str">
        <f>IF(ISBLANK(DPWW1!S64),"",DPWW1!S64)</f>
        <v/>
      </c>
      <c r="R324" s="176" t="str">
        <f>IF(ISBLANK(DPWW1!T64),"",DPWW1!T64)</f>
        <v/>
      </c>
    </row>
    <row r="325" spans="1:19" x14ac:dyDescent="0.25">
      <c r="A325" s="176" t="str">
        <f t="shared" ref="A325:A388" si="5">A324</f>
        <v>YKY</v>
      </c>
      <c r="B325" s="176" t="str">
        <f>IF(ISBLANK(DPWW1!BE64),"",DPWW1!BE64)</f>
        <v>PCD_DPWW1_GGR2_T</v>
      </c>
      <c r="C325" s="176" t="str">
        <f>DPWW1!F64 &amp; "," &amp; DPWW1!G64 &amp; "," &amp; DPWW1!BE5</f>
        <v>Greenhouse gas reduction (net zero),Number of sites,PCD output by 2029-30 (Target)</v>
      </c>
      <c r="D325" s="176" t="str">
        <f>IF(ISBLANK(DPWW1!H64),"",DPWW1!H64)</f>
        <v>Nr</v>
      </c>
      <c r="E325" s="176" t="s">
        <v>7266</v>
      </c>
      <c r="M325" s="176">
        <f>IF(ISBLANK(DPWW1!U64),"",DPWW1!U64)</f>
        <v>22</v>
      </c>
      <c r="R325" s="176">
        <f>IF(ISBLANK(DPWW1!V64),"",DPWW1!V64)</f>
        <v>0</v>
      </c>
    </row>
    <row r="326" spans="1:19" x14ac:dyDescent="0.25">
      <c r="A326" s="176" t="str">
        <f t="shared" si="5"/>
        <v>YKY</v>
      </c>
      <c r="B326" s="176" t="str">
        <f>IF(ISBLANK(DPWW1!BH64),"",DPWW1!BH64)</f>
        <v>PCD_DPWW1_GGR2_O</v>
      </c>
      <c r="C326" s="176" t="str">
        <f>DPWW1!F64 &amp; "," &amp; DPWW1!G64 &amp; "," &amp; DPWW1!BH5</f>
        <v>Greenhouse gas reduction (net zero),Number of sites,PCD output (cumulative) - Outturn &amp; Forecast</v>
      </c>
      <c r="D326" s="176" t="str">
        <f>IF(ISBLANK(DPWW1!H64),"",DPWW1!H64)</f>
        <v>Nr</v>
      </c>
      <c r="E326" s="176" t="s">
        <v>7266</v>
      </c>
      <c r="H326" s="176" t="str">
        <f>IF(ISBLANK(DPWW1!X64),"",DPWW1!X64)</f>
        <v/>
      </c>
      <c r="I326" s="176">
        <f>IF(ISBLANK(DPWW1!Y64),"",DPWW1!Y64)</f>
        <v>0</v>
      </c>
      <c r="J326" s="176">
        <f>IF(ISBLANK(DPWW1!Z64),"",DPWW1!Z64)</f>
        <v>0</v>
      </c>
      <c r="K326" s="176">
        <f>IF(ISBLANK(DPWW1!AA64),"",DPWW1!AA64)</f>
        <v>3</v>
      </c>
      <c r="L326" s="176">
        <f>IF(ISBLANK(DPWW1!AB64),"",DPWW1!AB64)</f>
        <v>17</v>
      </c>
      <c r="M326" s="176">
        <f>IF(ISBLANK(DPWW1!AC64),"",DPWW1!AC64)</f>
        <v>22</v>
      </c>
      <c r="N326" s="176" t="str">
        <f>IF(ISBLANK(DPWW1!AD64),"",DPWW1!AD64)</f>
        <v/>
      </c>
      <c r="O326" s="176" t="str">
        <f>IF(ISBLANK(DPWW1!AE64),"",DPWW1!AE64)</f>
        <v/>
      </c>
      <c r="P326" s="176" t="str">
        <f>IF(ISBLANK(DPWW1!AF64),"",DPWW1!AF64)</f>
        <v/>
      </c>
      <c r="Q326" s="176" t="str">
        <f>IF(ISBLANK(DPWW1!AG64),"",DPWW1!AG64)</f>
        <v/>
      </c>
      <c r="R326" s="176" t="str">
        <f>IF(ISBLANK(DPWW1!AH64),"",DPWW1!AH64)</f>
        <v/>
      </c>
    </row>
    <row r="327" spans="1:19" x14ac:dyDescent="0.25">
      <c r="A327" s="176" t="str">
        <f t="shared" si="5"/>
        <v>YKY</v>
      </c>
      <c r="B327" s="176" t="str">
        <f>IF(ISBLANK(DPWW1!BS64),"",DPWW1!BS64)</f>
        <v>PCD_DPWW1_GGR2_OT</v>
      </c>
      <c r="C327" s="176" t="str">
        <f>DPWW1!F64 &amp; "," &amp; DPWW1!G64 &amp; "," &amp; DPWW1!BS5</f>
        <v>Greenhouse gas reduction (net zero),Number of sites,PCD output by 2029-30 (Outturn &amp; Forecast)</v>
      </c>
      <c r="D327" s="176" t="str">
        <f>IF(ISBLANK(DPWW1!H64),"",DPWW1!H64)</f>
        <v>Nr</v>
      </c>
      <c r="E327" s="176" t="s">
        <v>7266</v>
      </c>
      <c r="M327" s="176">
        <f>IF(ISBLANK(DPWW1!AI64),"",DPWW1!AI64)</f>
        <v>22</v>
      </c>
      <c r="R327" s="176">
        <f>IF(ISBLANK(DPWW1!AJ64),"",DPWW1!AJ64)</f>
        <v>0</v>
      </c>
    </row>
    <row r="328" spans="1:19" x14ac:dyDescent="0.25">
      <c r="A328" s="176" t="str">
        <f t="shared" si="5"/>
        <v>YKY</v>
      </c>
      <c r="B328" s="176" t="str">
        <f>IF(ISBLANK(DPWW1!BV64),"",DPWW1!BV64)</f>
        <v>PCD_DPWW1_GGR2_P</v>
      </c>
      <c r="C328" s="176" t="str">
        <f>DPWW1!F64 &amp; "," &amp; DPWW1!G64 &amp; "," &amp; DPWW1!BV5</f>
        <v xml:space="preserve">Greenhouse gas reduction (net zero),Number of sites,Performance
</v>
      </c>
      <c r="D328" s="176" t="str">
        <f>IF(ISBLANK(DPWW1!H64),"",DPWW1!H64)</f>
        <v>Nr</v>
      </c>
      <c r="E328" s="176" t="s">
        <v>7266</v>
      </c>
      <c r="M328" s="176">
        <f>IF(ISBLANK(DPWW1!AL64),"",DPWW1!AL64)</f>
        <v>1</v>
      </c>
      <c r="R328" s="176" t="str">
        <f>IF(ISBLANK(DPWW1!AM64),"",DPWW1!AM64)</f>
        <v/>
      </c>
    </row>
    <row r="329" spans="1:19" x14ac:dyDescent="0.25">
      <c r="A329" s="176" t="str">
        <f t="shared" si="5"/>
        <v>YKY</v>
      </c>
      <c r="B329" s="176" t="str">
        <f>IF(ISBLANK(DPWW2!AT8),"",DPWW2!AT8)</f>
        <v>PCD_DPWW2_FMS_NP</v>
      </c>
      <c r="C329" s="176" t="str">
        <f>DPWW2!F8 &amp; "," &amp; DPWW2!G8 &amp; "," &amp; DPWW2!AT5</f>
        <v>Flow monitoring at sewage treatment works; (WINEP/NEP) ,Number of flow monitoring permits only or simple schemes delivered,Non delivery PCD payment (£m/Driver) in 2022-23 prices</v>
      </c>
      <c r="D329" s="176" t="str">
        <f>IF(ISBLANK(DPWW2!H8),"",DPWW2!H8)</f>
        <v>£m</v>
      </c>
      <c r="E329" s="176" t="s">
        <v>7266</v>
      </c>
      <c r="S329" s="176" t="str">
        <f>IF(ISBLANK(DPWW2!J8),"",DPWW2!J8)</f>
        <v/>
      </c>
    </row>
    <row r="330" spans="1:19" x14ac:dyDescent="0.25">
      <c r="A330" s="176" t="str">
        <f t="shared" si="5"/>
        <v>YKY</v>
      </c>
      <c r="B330" s="176" t="str">
        <f>IF(ISBLANK(DPWW2!AV8),"",DPWW2!AV8)</f>
        <v>PCD_DPWW2_FMS</v>
      </c>
      <c r="C330" s="176" t="str">
        <f>DPWW2!F8 &amp; "," &amp; DPWW2!G8 &amp; "," &amp; DPWW2!AV5</f>
        <v>Flow monitoring at sewage treatment works; (WINEP/NEP) ,Number of flow monitoring permits only or simple schemes delivered,PCD Total Expenditure (Cumulative) - Allowance (£m)</v>
      </c>
      <c r="D330" s="176" t="str">
        <f>IF(ISBLANK(DPWW2!H8),"",DPWW2!H8)</f>
        <v>£m</v>
      </c>
      <c r="E330" s="176" t="s">
        <v>7266</v>
      </c>
      <c r="H330" s="176" t="str">
        <f>IF(ISBLANK(DPWW2!L8),"",DPWW2!L8)</f>
        <v/>
      </c>
      <c r="I330" s="176" t="str">
        <f>IF(ISBLANK(DPWW2!M8),"",DPWW2!M8)</f>
        <v/>
      </c>
      <c r="J330" s="176" t="str">
        <f>IF(ISBLANK(DPWW2!N8),"",DPWW2!N8)</f>
        <v/>
      </c>
      <c r="K330" s="176" t="str">
        <f>IF(ISBLANK(DPWW2!O8),"",DPWW2!O8)</f>
        <v/>
      </c>
      <c r="L330" s="176" t="str">
        <f>IF(ISBLANK(DPWW2!P8),"",DPWW2!P8)</f>
        <v/>
      </c>
      <c r="M330" s="176" t="str">
        <f>IF(ISBLANK(DPWW2!Q8),"",DPWW2!Q8)</f>
        <v/>
      </c>
      <c r="N330" s="176" t="str">
        <f>IF(ISBLANK(DPWW2!R8),"",DPWW2!R8)</f>
        <v/>
      </c>
      <c r="O330" s="176" t="str">
        <f>IF(ISBLANK(DPWW2!S8),"",DPWW2!S8)</f>
        <v/>
      </c>
      <c r="P330" s="176" t="str">
        <f>IF(ISBLANK(DPWW2!T8),"",DPWW2!T8)</f>
        <v/>
      </c>
      <c r="Q330" s="176" t="str">
        <f>IF(ISBLANK(DPWW2!U8),"",DPWW2!U8)</f>
        <v/>
      </c>
      <c r="R330" s="176" t="str">
        <f>IF(ISBLANK(DPWW2!V8),"",DPWW2!V8)</f>
        <v/>
      </c>
    </row>
    <row r="331" spans="1:19" x14ac:dyDescent="0.25">
      <c r="A331" s="176" t="str">
        <f t="shared" si="5"/>
        <v>YKY</v>
      </c>
      <c r="B331" s="176" t="str">
        <f>IF(ISBLANK(DPWW2!BG8),"",DPWW2!BG8)</f>
        <v>PCD_DPWW2_FMS_T</v>
      </c>
      <c r="C331" s="176" t="str">
        <f>DPWW2!F8 &amp; "," &amp; DPWW2!G8 &amp; "," &amp; DPWW2!BG5</f>
        <v>Flow monitoring at sewage treatment works; (WINEP/NEP) ,Number of flow monitoring permits only or simple schemes delivered,Total Expenditure by 2029-30 (Allowance)</v>
      </c>
      <c r="D331" s="176" t="str">
        <f>IF(ISBLANK(DPWW2!H8),"",DPWW2!H8)</f>
        <v>£m</v>
      </c>
      <c r="E331" s="176" t="s">
        <v>7266</v>
      </c>
      <c r="M331" s="176">
        <f>IF(ISBLANK(DPWW2!W8),"",DPWW2!W8)</f>
        <v>0</v>
      </c>
      <c r="R331" s="176">
        <f>IF(ISBLANK(DPWW2!X8),"",DPWW2!X8)</f>
        <v>0</v>
      </c>
    </row>
    <row r="332" spans="1:19" x14ac:dyDescent="0.25">
      <c r="A332" s="176" t="str">
        <f t="shared" si="5"/>
        <v>YKY</v>
      </c>
      <c r="B332" s="176" t="str">
        <f>IF(ISBLANK(DPWW2!BJ8),"",DPWW2!BJ8)</f>
        <v>PCD_DPWW2_FMS_O</v>
      </c>
      <c r="C332" s="176" t="str">
        <f>DPWW2!F8 &amp; "," &amp; DPWW2!G8 &amp; "," &amp; DPWW2!BJ5</f>
        <v>Flow monitoring at sewage treatment works; (WINEP/NEP) ,Number of flow monitoring permits only or simple schemes delivered,PCD Total Expenditure (Cumulative) - Outturn &amp; Forecast (£m)</v>
      </c>
      <c r="D332" s="176" t="str">
        <f>IF(ISBLANK(DPWW2!H8),"",DPWW2!H8)</f>
        <v>£m</v>
      </c>
      <c r="E332" s="176" t="s">
        <v>7266</v>
      </c>
      <c r="H332" s="176" t="str">
        <f>IF(ISBLANK(DPWW2!Z8),"",DPWW2!Z8)</f>
        <v/>
      </c>
      <c r="I332" s="176" t="str">
        <f>IF(ISBLANK(DPWW2!AA8),"",DPWW2!AA8)</f>
        <v/>
      </c>
      <c r="J332" s="176" t="str">
        <f>IF(ISBLANK(DPWW2!AB8),"",DPWW2!AB8)</f>
        <v/>
      </c>
      <c r="K332" s="176" t="str">
        <f>IF(ISBLANK(DPWW2!AC8),"",DPWW2!AC8)</f>
        <v/>
      </c>
      <c r="L332" s="176" t="str">
        <f>IF(ISBLANK(DPWW2!AD8),"",DPWW2!AD8)</f>
        <v/>
      </c>
      <c r="M332" s="176" t="str">
        <f>IF(ISBLANK(DPWW2!AE8),"",DPWW2!AE8)</f>
        <v/>
      </c>
      <c r="N332" s="176" t="str">
        <f>IF(ISBLANK(DPWW2!AF8),"",DPWW2!AF8)</f>
        <v/>
      </c>
      <c r="O332" s="176" t="str">
        <f>IF(ISBLANK(DPWW2!AG8),"",DPWW2!AG8)</f>
        <v/>
      </c>
      <c r="P332" s="176" t="str">
        <f>IF(ISBLANK(DPWW2!AH8),"",DPWW2!AH8)</f>
        <v/>
      </c>
      <c r="Q332" s="176" t="str">
        <f>IF(ISBLANK(DPWW2!AI8),"",DPWW2!AI8)</f>
        <v/>
      </c>
      <c r="R332" s="176" t="str">
        <f>IF(ISBLANK(DPWW2!AJ8),"",DPWW2!AJ8)</f>
        <v/>
      </c>
    </row>
    <row r="333" spans="1:19" x14ac:dyDescent="0.25">
      <c r="A333" s="176" t="str">
        <f t="shared" si="5"/>
        <v>YKY</v>
      </c>
      <c r="B333" s="176" t="str">
        <f>IF(ISBLANK(DPWW2!BU8),"",DPWW2!BU8)</f>
        <v>PCD_DPWW2_FMS_OT</v>
      </c>
      <c r="C333" s="176" t="str">
        <f>DPWW2!F8 &amp; "," &amp; DPWW2!G8 &amp; "," &amp; DPWW2!BU5</f>
        <v>Flow monitoring at sewage treatment works; (WINEP/NEP) ,Number of flow monitoring permits only or simple schemes delivered,Total Expenditure by 2029-30 (Outturn &amp; Forecast)</v>
      </c>
      <c r="D333" s="176" t="str">
        <f>IF(ISBLANK(DPWW2!H8),"",DPWW2!H8)</f>
        <v>£m</v>
      </c>
      <c r="E333" s="176" t="s">
        <v>7266</v>
      </c>
      <c r="M333" s="176">
        <f>IF(ISBLANK(DPWW2!AK8),"",DPWW2!AK8)</f>
        <v>0</v>
      </c>
      <c r="R333" s="176">
        <f>IF(ISBLANK(DPWW2!AL8),"",DPWW2!AL8)</f>
        <v>0</v>
      </c>
    </row>
    <row r="334" spans="1:19" x14ac:dyDescent="0.25">
      <c r="A334" s="176" t="str">
        <f t="shared" si="5"/>
        <v>YKY</v>
      </c>
      <c r="B334" s="176" t="str">
        <f>IF(ISBLANK(DPWW2!BX8),"",DPWW2!BX8)</f>
        <v>PCD_DPWW2_FMS_P</v>
      </c>
      <c r="C334" s="176" t="str">
        <f>DPWW2!F8 &amp; "," &amp; DPWW2!G8 &amp; "," &amp; DPWW2!BX5</f>
        <v>Flow monitoring at sewage treatment works; (WINEP/NEP) ,Number of flow monitoring permits only or simple schemes delivered,Performance</v>
      </c>
      <c r="D334" s="176" t="str">
        <f>IF(ISBLANK(DPWW2!H8),"",DPWW2!H8)</f>
        <v>£m</v>
      </c>
      <c r="E334" s="176" t="s">
        <v>7266</v>
      </c>
      <c r="M334" s="176" t="str">
        <f>IF(ISBLANK(DPWW2!AN8),"",DPWW2!AN8)</f>
        <v/>
      </c>
      <c r="R334" s="176" t="str">
        <f>IF(ISBLANK(DPWW2!AO8),"",DPWW2!AO8)</f>
        <v/>
      </c>
    </row>
    <row r="335" spans="1:19" x14ac:dyDescent="0.25">
      <c r="A335" s="176" t="str">
        <f t="shared" si="5"/>
        <v>YKY</v>
      </c>
      <c r="B335" s="176" t="str">
        <f>IF(ISBLANK(DPWW2!AT9),"",DPWW2!AT9)</f>
        <v>PCD_DPWW2_FMC_NP</v>
      </c>
      <c r="C335" s="176" t="str">
        <f>DPWW2!F9 &amp; "," &amp; DPWW2!G9 &amp; "," &amp; DPWW2!AT5</f>
        <v>Flow monitoring at sewage treatment works; (WINEP/NEP) ,Number of flow monitoring complex schemes delivered,Non delivery PCD payment (£m/Driver) in 2022-23 prices</v>
      </c>
      <c r="D335" s="176" t="str">
        <f>IF(ISBLANK(DPWW2!H9),"",DPWW2!H9)</f>
        <v>£m</v>
      </c>
      <c r="E335" s="176" t="s">
        <v>7266</v>
      </c>
      <c r="S335" s="176" t="str">
        <f>IF(ISBLANK(DPWW2!J9),"",DPWW2!J9)</f>
        <v/>
      </c>
    </row>
    <row r="336" spans="1:19" x14ac:dyDescent="0.25">
      <c r="A336" s="176" t="str">
        <f t="shared" si="5"/>
        <v>YKY</v>
      </c>
      <c r="B336" s="176" t="str">
        <f>IF(ISBLANK(DPWW2!AV9),"",DPWW2!AV9)</f>
        <v>PCD_DPWW2_FMC</v>
      </c>
      <c r="C336" s="176" t="str">
        <f>DPWW2!F9 &amp; "," &amp; DPWW2!G9 &amp; "," &amp; DPWW2!AV5</f>
        <v>Flow monitoring at sewage treatment works; (WINEP/NEP) ,Number of flow monitoring complex schemes delivered,PCD Total Expenditure (Cumulative) - Allowance (£m)</v>
      </c>
      <c r="D336" s="176" t="str">
        <f>IF(ISBLANK(DPWW2!H9),"",DPWW2!H9)</f>
        <v>£m</v>
      </c>
      <c r="E336" s="176" t="s">
        <v>7266</v>
      </c>
      <c r="H336" s="176" t="str">
        <f>IF(ISBLANK(DPWW2!L9),"",DPWW2!L9)</f>
        <v/>
      </c>
      <c r="I336" s="176" t="str">
        <f>IF(ISBLANK(DPWW2!M9),"",DPWW2!M9)</f>
        <v/>
      </c>
      <c r="J336" s="176" t="str">
        <f>IF(ISBLANK(DPWW2!N9),"",DPWW2!N9)</f>
        <v/>
      </c>
      <c r="K336" s="176" t="str">
        <f>IF(ISBLANK(DPWW2!O9),"",DPWW2!O9)</f>
        <v/>
      </c>
      <c r="L336" s="176" t="str">
        <f>IF(ISBLANK(DPWW2!P9),"",DPWW2!P9)</f>
        <v/>
      </c>
      <c r="M336" s="176" t="str">
        <f>IF(ISBLANK(DPWW2!Q9),"",DPWW2!Q9)</f>
        <v/>
      </c>
      <c r="N336" s="176" t="str">
        <f>IF(ISBLANK(DPWW2!R9),"",DPWW2!R9)</f>
        <v/>
      </c>
      <c r="O336" s="176" t="str">
        <f>IF(ISBLANK(DPWW2!S9),"",DPWW2!S9)</f>
        <v/>
      </c>
      <c r="P336" s="176" t="str">
        <f>IF(ISBLANK(DPWW2!T9),"",DPWW2!T9)</f>
        <v/>
      </c>
      <c r="Q336" s="176" t="str">
        <f>IF(ISBLANK(DPWW2!U9),"",DPWW2!U9)</f>
        <v/>
      </c>
      <c r="R336" s="176" t="str">
        <f>IF(ISBLANK(DPWW2!V9),"",DPWW2!V9)</f>
        <v/>
      </c>
    </row>
    <row r="337" spans="1:19" x14ac:dyDescent="0.25">
      <c r="A337" s="176" t="str">
        <f t="shared" si="5"/>
        <v>YKY</v>
      </c>
      <c r="B337" s="176" t="str">
        <f>IF(ISBLANK(DPWW2!BG9),"",DPWW2!BG9)</f>
        <v>PCD_DPWW2_FMC_T</v>
      </c>
      <c r="C337" s="176" t="str">
        <f>DPWW2!F9 &amp; "," &amp; DPWW2!G9 &amp; "," &amp; DPWW2!BJ5</f>
        <v>Flow monitoring at sewage treatment works; (WINEP/NEP) ,Number of flow monitoring complex schemes delivered,PCD Total Expenditure (Cumulative) - Outturn &amp; Forecast (£m)</v>
      </c>
      <c r="D337" s="176" t="str">
        <f>IF(ISBLANK(DPWW2!H9),"",DPWW2!H9)</f>
        <v>£m</v>
      </c>
      <c r="E337" s="176" t="s">
        <v>7266</v>
      </c>
      <c r="M337" s="176">
        <f>IF(ISBLANK(DPWW2!W9),"",DPWW2!W9)</f>
        <v>0</v>
      </c>
      <c r="R337" s="176">
        <f>IF(ISBLANK(DPWW2!X9),"",DPWW2!X9)</f>
        <v>0</v>
      </c>
    </row>
    <row r="338" spans="1:19" x14ac:dyDescent="0.25">
      <c r="A338" s="176" t="str">
        <f t="shared" si="5"/>
        <v>YKY</v>
      </c>
      <c r="B338" s="176" t="str">
        <f>IF(ISBLANK(DPWW2!BJ9),"",DPWW2!BJ9)</f>
        <v>PCD_DPWW2_FMC_O</v>
      </c>
      <c r="C338" s="176" t="str">
        <f>DPWW2!F9 &amp; "," &amp; DPWW2!G9 &amp; "," &amp; DPWW2!BH5</f>
        <v>Flow monitoring at sewage treatment works; (WINEP/NEP) ,Number of flow monitoring complex schemes delivered,Total Expenditure by 2034-35 (Allowance)</v>
      </c>
      <c r="D338" s="176" t="str">
        <f>IF(ISBLANK(DPWW2!H9),"",DPWW2!H9)</f>
        <v>£m</v>
      </c>
      <c r="E338" s="176" t="s">
        <v>7266</v>
      </c>
      <c r="H338" s="176" t="str">
        <f>IF(ISBLANK(DPWW2!Z9),"",DPWW2!Z9)</f>
        <v/>
      </c>
      <c r="I338" s="176" t="str">
        <f>IF(ISBLANK(DPWW2!AA9),"",DPWW2!AA9)</f>
        <v/>
      </c>
      <c r="J338" s="176" t="str">
        <f>IF(ISBLANK(DPWW2!AB9),"",DPWW2!AB9)</f>
        <v/>
      </c>
      <c r="K338" s="176" t="str">
        <f>IF(ISBLANK(DPWW2!AC9),"",DPWW2!AC9)</f>
        <v/>
      </c>
      <c r="L338" s="176" t="str">
        <f>IF(ISBLANK(DPWW2!AD9),"",DPWW2!AD9)</f>
        <v/>
      </c>
      <c r="M338" s="176" t="str">
        <f>IF(ISBLANK(DPWW2!AE9),"",DPWW2!AE9)</f>
        <v/>
      </c>
      <c r="N338" s="176" t="str">
        <f>IF(ISBLANK(DPWW2!AF9),"",DPWW2!AF9)</f>
        <v/>
      </c>
      <c r="O338" s="176" t="str">
        <f>IF(ISBLANK(DPWW2!AG9),"",DPWW2!AG9)</f>
        <v/>
      </c>
      <c r="P338" s="176" t="str">
        <f>IF(ISBLANK(DPWW2!AH9),"",DPWW2!AH9)</f>
        <v/>
      </c>
      <c r="Q338" s="176" t="str">
        <f>IF(ISBLANK(DPWW2!AI9),"",DPWW2!AI9)</f>
        <v/>
      </c>
      <c r="R338" s="176" t="str">
        <f>IF(ISBLANK(DPWW2!AJ9),"",DPWW2!AJ9)</f>
        <v/>
      </c>
    </row>
    <row r="339" spans="1:19" x14ac:dyDescent="0.25">
      <c r="A339" s="176" t="str">
        <f t="shared" si="5"/>
        <v>YKY</v>
      </c>
      <c r="B339" s="176" t="str">
        <f>IF(ISBLANK(DPWW2!BU9),"",DPWW2!BU9)</f>
        <v>PCD_DPWW2_FMC_OT</v>
      </c>
      <c r="C339" s="176" t="str">
        <f>DPWW2!F9 &amp; "," &amp; DPWW2!G9 &amp; "," &amp; DPWW2!BU5</f>
        <v>Flow monitoring at sewage treatment works; (WINEP/NEP) ,Number of flow monitoring complex schemes delivered,Total Expenditure by 2029-30 (Outturn &amp; Forecast)</v>
      </c>
      <c r="D339" s="176" t="str">
        <f>IF(ISBLANK(DPWW2!H9),"",DPWW2!H9)</f>
        <v>£m</v>
      </c>
      <c r="E339" s="176" t="s">
        <v>7266</v>
      </c>
      <c r="M339" s="176">
        <f>IF(ISBLANK(DPWW2!AK9),"",DPWW2!AK9)</f>
        <v>0</v>
      </c>
      <c r="R339" s="176">
        <f>IF(ISBLANK(DPWW2!AL9),"",DPWW2!AL9)</f>
        <v>0</v>
      </c>
    </row>
    <row r="340" spans="1:19" x14ac:dyDescent="0.25">
      <c r="A340" s="176" t="str">
        <f t="shared" si="5"/>
        <v>YKY</v>
      </c>
      <c r="B340" s="176" t="str">
        <f>IF(ISBLANK(DPWW2!BX9),"",DPWW2!BX9)</f>
        <v>PCD_DPWW2_FMC_P</v>
      </c>
      <c r="C340" s="176" t="str">
        <f>DPWW2!F9 &amp; "," &amp; DPWW2!G9 &amp; "," &amp; DPWW2!BX5</f>
        <v>Flow monitoring at sewage treatment works; (WINEP/NEP) ,Number of flow monitoring complex schemes delivered,Performance</v>
      </c>
      <c r="D340" s="176" t="str">
        <f>IF(ISBLANK(DPWW2!H9),"",DPWW2!H9)</f>
        <v>£m</v>
      </c>
      <c r="E340" s="176" t="s">
        <v>7266</v>
      </c>
      <c r="M340" s="176" t="str">
        <f>IF(ISBLANK(DPWW2!AN9),"",DPWW2!AN9)</f>
        <v/>
      </c>
      <c r="R340" s="176" t="str">
        <f>IF(ISBLANK(DPWW2!AO9),"",DPWW2!AO9)</f>
        <v/>
      </c>
    </row>
    <row r="341" spans="1:19" x14ac:dyDescent="0.25">
      <c r="A341" s="176" t="str">
        <f t="shared" si="5"/>
        <v>YKY</v>
      </c>
      <c r="B341" s="176" t="str">
        <f>IF(ISBLANK(DPWW2!AT10),"",DPWW2!AT10)</f>
        <v>PCD_DPWW2_CWQM_NP</v>
      </c>
      <c r="C341" s="176" t="str">
        <f>DPWW2!F10 &amp; "," &amp; DPWW2!G10 &amp; "," &amp; DPWW2!AT5</f>
        <v>Continuous river water quality monitoring (CWQM),Continuous river water quality monitoring (CWQM),Non delivery PCD payment (£m/Driver) in 2022-23 prices</v>
      </c>
      <c r="D341" s="176" t="str">
        <f>IF(ISBLANK(DPWW2!H10),"",DPWW2!H10)</f>
        <v>£m</v>
      </c>
      <c r="E341" s="176" t="s">
        <v>7266</v>
      </c>
      <c r="S341" s="176">
        <f>IF(ISBLANK(DPWW2!J10),"",DPWW2!J10)</f>
        <v>0.12956999999999999</v>
      </c>
    </row>
    <row r="342" spans="1:19" x14ac:dyDescent="0.25">
      <c r="A342" s="176" t="str">
        <f t="shared" si="5"/>
        <v>YKY</v>
      </c>
      <c r="B342" s="176" t="str">
        <f>IF(ISBLANK(DPWW2!AV10),"",DPWW2!AV10)</f>
        <v>PCD_DPWW2_CWQM</v>
      </c>
      <c r="C342" s="176" t="str">
        <f>DPWW2!F10 &amp; "," &amp; DPWW2!G10 &amp; "," &amp; DPWW2!AV5</f>
        <v>Continuous river water quality monitoring (CWQM),Continuous river water quality monitoring (CWQM),PCD Total Expenditure (Cumulative) - Allowance (£m)</v>
      </c>
      <c r="D342" s="176" t="str">
        <f>IF(ISBLANK(DPWW2!H10),"",DPWW2!H10)</f>
        <v>£m</v>
      </c>
      <c r="E342" s="176" t="s">
        <v>7266</v>
      </c>
      <c r="H342" s="176" t="str">
        <f>IF(ISBLANK(DPWW2!L10),"",DPWW2!L10)</f>
        <v/>
      </c>
      <c r="I342" s="176">
        <f>IF(ISBLANK(DPWW2!M10),"",DPWW2!M10)</f>
        <v>2.9035002843896516</v>
      </c>
      <c r="J342" s="176">
        <f>IF(ISBLANK(DPWW2!N10),"",DPWW2!N10)</f>
        <v>8.2859656124744827</v>
      </c>
      <c r="K342" s="176">
        <f>IF(ISBLANK(DPWW2!O10),"",DPWW2!O10)</f>
        <v>26.943762083065504</v>
      </c>
      <c r="L342" s="176">
        <f>IF(ISBLANK(DPWW2!P10),"",DPWW2!P10)</f>
        <v>61.264053562621619</v>
      </c>
      <c r="M342" s="176">
        <f>IF(ISBLANK(DPWW2!Q10),"",DPWW2!Q10)</f>
        <v>95.363519999999994</v>
      </c>
      <c r="N342" s="176" t="str">
        <f>IF(ISBLANK(DPWW2!R10),"",DPWW2!R10)</f>
        <v/>
      </c>
      <c r="O342" s="176" t="str">
        <f>IF(ISBLANK(DPWW2!S10),"",DPWW2!S10)</f>
        <v/>
      </c>
      <c r="P342" s="176" t="str">
        <f>IF(ISBLANK(DPWW2!T10),"",DPWW2!T10)</f>
        <v/>
      </c>
      <c r="Q342" s="176" t="str">
        <f>IF(ISBLANK(DPWW2!U10),"",DPWW2!U10)</f>
        <v/>
      </c>
      <c r="R342" s="176" t="str">
        <f>IF(ISBLANK(DPWW2!V10),"",DPWW2!V10)</f>
        <v/>
      </c>
    </row>
    <row r="343" spans="1:19" x14ac:dyDescent="0.25">
      <c r="A343" s="176" t="str">
        <f t="shared" si="5"/>
        <v>YKY</v>
      </c>
      <c r="B343" s="176" t="str">
        <f>IF(ISBLANK(DPWW2!BG10),"",DPWW2!BG10)</f>
        <v>PCD_DPWW2_CWQM_T</v>
      </c>
      <c r="C343" s="176" t="str">
        <f>DPWW2!F10 &amp; "," &amp; DPWW2!G10 &amp; "," &amp; DPWW2!BJ5</f>
        <v>Continuous river water quality monitoring (CWQM),Continuous river water quality monitoring (CWQM),PCD Total Expenditure (Cumulative) - Outturn &amp; Forecast (£m)</v>
      </c>
      <c r="D343" s="176" t="str">
        <f>IF(ISBLANK(DPWW2!H10),"",DPWW2!H10)</f>
        <v>£m</v>
      </c>
      <c r="E343" s="176" t="s">
        <v>7266</v>
      </c>
      <c r="M343" s="176">
        <f>IF(ISBLANK(DPWW2!W10),"",DPWW2!W10)</f>
        <v>95.363519999999994</v>
      </c>
      <c r="R343" s="176">
        <f>IF(ISBLANK(DPWW2!X10),"",DPWW2!X10)</f>
        <v>0</v>
      </c>
    </row>
    <row r="344" spans="1:19" x14ac:dyDescent="0.25">
      <c r="A344" s="176" t="str">
        <f t="shared" si="5"/>
        <v>YKY</v>
      </c>
      <c r="B344" s="176" t="str">
        <f>IF(ISBLANK(DPWW2!BJ10),"",DPWW2!BJ10)</f>
        <v>PCD_DPWW2_CWQM_O</v>
      </c>
      <c r="C344" s="176" t="str">
        <f>DPWW2!F10 &amp; "," &amp; DPWW2!G10 &amp; "," &amp; DPWW2!BH5</f>
        <v>Continuous river water quality monitoring (CWQM),Continuous river water quality monitoring (CWQM),Total Expenditure by 2034-35 (Allowance)</v>
      </c>
      <c r="D344" s="176" t="str">
        <f>IF(ISBLANK(DPWW2!H10),"",DPWW2!H10)</f>
        <v>£m</v>
      </c>
      <c r="E344" s="176" t="s">
        <v>7266</v>
      </c>
      <c r="H344" s="176" t="str">
        <f>IF(ISBLANK(DPWW2!Z10),"",DPWW2!Z10)</f>
        <v/>
      </c>
      <c r="I344" s="176">
        <f>IF(ISBLANK(DPWW2!AA10),"",DPWW2!AA10)</f>
        <v>0.68236614595902723</v>
      </c>
      <c r="J344" s="176">
        <f>IF(ISBLANK(DPWW2!AB10),"",DPWW2!AB10)</f>
        <v>10.41746561247448</v>
      </c>
      <c r="K344" s="176">
        <f>IF(ISBLANK(DPWW2!AC10),"",DPWW2!AC10)</f>
        <v>26.943762083065504</v>
      </c>
      <c r="L344" s="176">
        <f>IF(ISBLANK(DPWW2!AD10),"",DPWW2!AD10)</f>
        <v>61.264053562621619</v>
      </c>
      <c r="M344" s="176">
        <f>IF(ISBLANK(DPWW2!AE10),"",DPWW2!AE10)</f>
        <v>95.363519999999994</v>
      </c>
      <c r="N344" s="176" t="str">
        <f>IF(ISBLANK(DPWW2!AF10),"",DPWW2!AF10)</f>
        <v/>
      </c>
      <c r="O344" s="176" t="str">
        <f>IF(ISBLANK(DPWW2!AG10),"",DPWW2!AG10)</f>
        <v/>
      </c>
      <c r="P344" s="176" t="str">
        <f>IF(ISBLANK(DPWW2!AH10),"",DPWW2!AH10)</f>
        <v/>
      </c>
      <c r="Q344" s="176" t="str">
        <f>IF(ISBLANK(DPWW2!AI10),"",DPWW2!AI10)</f>
        <v/>
      </c>
      <c r="R344" s="176" t="str">
        <f>IF(ISBLANK(DPWW2!AJ10),"",DPWW2!AJ10)</f>
        <v/>
      </c>
    </row>
    <row r="345" spans="1:19" x14ac:dyDescent="0.25">
      <c r="A345" s="176" t="str">
        <f t="shared" si="5"/>
        <v>YKY</v>
      </c>
      <c r="B345" s="176" t="str">
        <f>IF(ISBLANK(DPWW2!BU10),"",DPWW2!BU10)</f>
        <v>PCD_DPWW2_CWQM_OT</v>
      </c>
      <c r="C345" s="176" t="str">
        <f>DPWW2!F10 &amp; "," &amp; DPWW2!G10 &amp; "," &amp; DPWW2!BU5</f>
        <v>Continuous river water quality monitoring (CWQM),Continuous river water quality monitoring (CWQM),Total Expenditure by 2029-30 (Outturn &amp; Forecast)</v>
      </c>
      <c r="D345" s="176" t="str">
        <f>IF(ISBLANK(DPWW2!H10),"",DPWW2!H10)</f>
        <v>£m</v>
      </c>
      <c r="E345" s="176" t="s">
        <v>7266</v>
      </c>
      <c r="M345" s="176">
        <f>IF(ISBLANK(DPWW2!AK10),"",DPWW2!AK10)</f>
        <v>95.363519999999994</v>
      </c>
      <c r="R345" s="176">
        <f>IF(ISBLANK(DPWW2!AL10),"",DPWW2!AL10)</f>
        <v>0</v>
      </c>
    </row>
    <row r="346" spans="1:19" x14ac:dyDescent="0.25">
      <c r="A346" s="176" t="str">
        <f t="shared" si="5"/>
        <v>YKY</v>
      </c>
      <c r="B346" s="176" t="str">
        <f>IF(ISBLANK(DPWW2!BX10),"",DPWW2!BX10)</f>
        <v>PCD_DPWW2_CWQM_P</v>
      </c>
      <c r="C346" s="176" t="str">
        <f>DPWW2!F10 &amp; "," &amp; DPWW2!G10 &amp; "," &amp; DPWW2!BX5</f>
        <v>Continuous river water quality monitoring (CWQM),Continuous river water quality monitoring (CWQM),Performance</v>
      </c>
      <c r="D346" s="176" t="str">
        <f>IF(ISBLANK(DPWW2!H10),"",DPWW2!H10)</f>
        <v>£m</v>
      </c>
      <c r="E346" s="176" t="s">
        <v>7266</v>
      </c>
      <c r="M346" s="176">
        <f>IF(ISBLANK(DPWW2!AN10),"",DPWW2!AN10)</f>
        <v>1</v>
      </c>
      <c r="R346" s="176" t="str">
        <f>IF(ISBLANK(DPWW2!AO10),"",DPWW2!AO10)</f>
        <v/>
      </c>
    </row>
    <row r="347" spans="1:19" x14ac:dyDescent="0.25">
      <c r="A347" s="176" t="str">
        <f t="shared" si="5"/>
        <v>YKY</v>
      </c>
      <c r="B347" s="176" t="str">
        <f>IF(ISBLANK(DPWW2!AT11),"",DPWW2!AT11)</f>
        <v>PCD_DPWW2_SPSO1_NP</v>
      </c>
      <c r="C347" s="176" t="str">
        <f>DPWW2!F11 &amp; "," &amp; DPWW2!G11 &amp; "," &amp; DPWW2!AT5</f>
        <v>MCERTs monitoring at emergency sewage pumping station overflows (WINEP/NEP),Number of MCERTs monitoring schemes at SPS emergency overflows - EDM only,Non delivery PCD payment (£m/Driver) in 2022-23 prices</v>
      </c>
      <c r="D347" s="176" t="str">
        <f>IF(ISBLANK(DPWW2!H11),"",DPWW2!H11)</f>
        <v>£m</v>
      </c>
      <c r="E347" s="176" t="s">
        <v>7266</v>
      </c>
      <c r="S347" s="176">
        <f>IF(ISBLANK(DPWW2!J11),"",DPWW2!J11)</f>
        <v>1.8509000000000001E-2</v>
      </c>
    </row>
    <row r="348" spans="1:19" x14ac:dyDescent="0.25">
      <c r="A348" s="176" t="str">
        <f t="shared" si="5"/>
        <v>YKY</v>
      </c>
      <c r="B348" s="176" t="str">
        <f>IF(ISBLANK(DPWW2!AV11),"",DPWW2!AV11)</f>
        <v>PCD_DPWW2_SPSO1</v>
      </c>
      <c r="C348" s="176" t="str">
        <f>DPWW2!F11 &amp; "," &amp; DPWW2!G11 &amp; "," &amp; DPWW2!AV5</f>
        <v>MCERTs monitoring at emergency sewage pumping station overflows (WINEP/NEP),Number of MCERTs monitoring schemes at SPS emergency overflows - EDM only,PCD Total Expenditure (Cumulative) - Allowance (£m)</v>
      </c>
      <c r="D348" s="176" t="str">
        <f>IF(ISBLANK(DPWW2!H11),"",DPWW2!H11)</f>
        <v>£m</v>
      </c>
      <c r="E348" s="176" t="s">
        <v>7266</v>
      </c>
      <c r="H348" s="176" t="str">
        <f>IF(ISBLANK(DPWW2!L11),"",DPWW2!L11)</f>
        <v/>
      </c>
      <c r="I348" s="176">
        <f>IF(ISBLANK(DPWW2!M11),"",DPWW2!M11)</f>
        <v>0.65381061378945093</v>
      </c>
      <c r="J348" s="176">
        <f>IF(ISBLANK(DPWW2!N11),"",DPWW2!N11)</f>
        <v>1.5299263084460388</v>
      </c>
      <c r="K348" s="176">
        <f>IF(ISBLANK(DPWW2!O11),"",DPWW2!O11)</f>
        <v>2.4376954518659422</v>
      </c>
      <c r="L348" s="176">
        <f>IF(ISBLANK(DPWW2!P11),"",DPWW2!P11)</f>
        <v>3.1921009726231286</v>
      </c>
      <c r="M348" s="176">
        <f>IF(ISBLANK(DPWW2!Q11),"",DPWW2!Q11)</f>
        <v>3.7018000000000004</v>
      </c>
      <c r="N348" s="176" t="str">
        <f>IF(ISBLANK(DPWW2!R11),"",DPWW2!R11)</f>
        <v/>
      </c>
      <c r="O348" s="176" t="str">
        <f>IF(ISBLANK(DPWW2!S11),"",DPWW2!S11)</f>
        <v/>
      </c>
      <c r="P348" s="176" t="str">
        <f>IF(ISBLANK(DPWW2!T11),"",DPWW2!T11)</f>
        <v/>
      </c>
      <c r="Q348" s="176" t="str">
        <f>IF(ISBLANK(DPWW2!U11),"",DPWW2!U11)</f>
        <v/>
      </c>
      <c r="R348" s="176" t="str">
        <f>IF(ISBLANK(DPWW2!V11),"",DPWW2!V11)</f>
        <v/>
      </c>
    </row>
    <row r="349" spans="1:19" x14ac:dyDescent="0.25">
      <c r="A349" s="176" t="str">
        <f t="shared" si="5"/>
        <v>YKY</v>
      </c>
      <c r="B349" s="176" t="str">
        <f>IF(ISBLANK(DPWW2!BG11),"",DPWW2!BG11)</f>
        <v>PCD_DPWW2_SPSO1_T</v>
      </c>
      <c r="C349" s="176" t="str">
        <f>DPWW2!F11 &amp; "," &amp; DPWW2!G11 &amp; "," &amp; DPWW2!BJ5</f>
        <v>MCERTs monitoring at emergency sewage pumping station overflows (WINEP/NEP),Number of MCERTs monitoring schemes at SPS emergency overflows - EDM only,PCD Total Expenditure (Cumulative) - Outturn &amp; Forecast (£m)</v>
      </c>
      <c r="D349" s="176" t="str">
        <f>IF(ISBLANK(DPWW2!H11),"",DPWW2!H11)</f>
        <v>£m</v>
      </c>
      <c r="E349" s="176" t="s">
        <v>7266</v>
      </c>
      <c r="M349" s="176">
        <f>IF(ISBLANK(DPWW2!W11),"",DPWW2!W11)</f>
        <v>3.7018000000000004</v>
      </c>
      <c r="R349" s="176">
        <f>IF(ISBLANK(DPWW2!X11),"",DPWW2!X11)</f>
        <v>0</v>
      </c>
    </row>
    <row r="350" spans="1:19" x14ac:dyDescent="0.25">
      <c r="A350" s="176" t="str">
        <f t="shared" si="5"/>
        <v>YKY</v>
      </c>
      <c r="B350" s="176" t="str">
        <f>IF(ISBLANK(DPWW2!BJ11),"",DPWW2!BJ11)</f>
        <v>PCD_DPWW2_SPSO1_O</v>
      </c>
      <c r="C350" s="176" t="str">
        <f>DPWW2!F11 &amp; "," &amp; DPWW2!G11 &amp; "," &amp; DPWW2!BH5</f>
        <v>MCERTs monitoring at emergency sewage pumping station overflows (WINEP/NEP),Number of MCERTs monitoring schemes at SPS emergency overflows - EDM only,Total Expenditure by 2034-35 (Allowance)</v>
      </c>
      <c r="D350" s="176" t="str">
        <f>IF(ISBLANK(DPWW2!H11),"",DPWW2!H11)</f>
        <v>£m</v>
      </c>
      <c r="E350" s="176" t="s">
        <v>7266</v>
      </c>
      <c r="H350" s="176" t="str">
        <f>IF(ISBLANK(DPWW2!Z11),"",DPWW2!Z11)</f>
        <v/>
      </c>
      <c r="I350" s="176">
        <f>IF(ISBLANK(DPWW2!AA11),"",DPWW2!AA11)</f>
        <v>6.9796130012699173E-2</v>
      </c>
      <c r="J350" s="176">
        <f>IF(ISBLANK(DPWW2!AB11),"",DPWW2!AB11)</f>
        <v>0.4</v>
      </c>
      <c r="K350" s="176">
        <f>IF(ISBLANK(DPWW2!AC11),"",DPWW2!AC11)</f>
        <v>1.25</v>
      </c>
      <c r="L350" s="176">
        <f>IF(ISBLANK(DPWW2!AD11),"",DPWW2!AD11)</f>
        <v>1.7</v>
      </c>
      <c r="M350" s="176">
        <f>IF(ISBLANK(DPWW2!AE11),"",DPWW2!AE11)</f>
        <v>3.7016309999999999</v>
      </c>
      <c r="N350" s="176" t="str">
        <f>IF(ISBLANK(DPWW2!AF11),"",DPWW2!AF11)</f>
        <v/>
      </c>
      <c r="O350" s="176" t="str">
        <f>IF(ISBLANK(DPWW2!AG11),"",DPWW2!AG11)</f>
        <v/>
      </c>
      <c r="P350" s="176" t="str">
        <f>IF(ISBLANK(DPWW2!AH11),"",DPWW2!AH11)</f>
        <v/>
      </c>
      <c r="Q350" s="176" t="str">
        <f>IF(ISBLANK(DPWW2!AI11),"",DPWW2!AI11)</f>
        <v/>
      </c>
      <c r="R350" s="176" t="str">
        <f>IF(ISBLANK(DPWW2!AJ11),"",DPWW2!AJ11)</f>
        <v/>
      </c>
    </row>
    <row r="351" spans="1:19" x14ac:dyDescent="0.25">
      <c r="A351" s="176" t="str">
        <f t="shared" si="5"/>
        <v>YKY</v>
      </c>
      <c r="B351" s="176" t="str">
        <f>IF(ISBLANK(DPWW2!BU11),"",DPWW2!BU11)</f>
        <v>PCD_DPWW2_SPSO1_OT</v>
      </c>
      <c r="C351" s="176" t="str">
        <f>DPWW2!F11 &amp; "," &amp; DPWW2!G11 &amp; "," &amp; DPWW2!BU5</f>
        <v>MCERTs monitoring at emergency sewage pumping station overflows (WINEP/NEP),Number of MCERTs monitoring schemes at SPS emergency overflows - EDM only,Total Expenditure by 2029-30 (Outturn &amp; Forecast)</v>
      </c>
      <c r="D351" s="176" t="str">
        <f>IF(ISBLANK(DPWW2!H11),"",DPWW2!H11)</f>
        <v>£m</v>
      </c>
      <c r="E351" s="176" t="s">
        <v>7266</v>
      </c>
      <c r="M351" s="176">
        <f>IF(ISBLANK(DPWW2!AK11),"",DPWW2!AK11)</f>
        <v>3.7016309999999999</v>
      </c>
      <c r="R351" s="176">
        <f>IF(ISBLANK(DPWW2!AL11),"",DPWW2!AL11)</f>
        <v>0</v>
      </c>
    </row>
    <row r="352" spans="1:19" x14ac:dyDescent="0.25">
      <c r="A352" s="176" t="str">
        <f t="shared" si="5"/>
        <v>YKY</v>
      </c>
      <c r="B352" s="176" t="str">
        <f>IF(ISBLANK(DPWW2!BX11),"",DPWW2!BX11)</f>
        <v>PCD_DPWW2_SPSO1_P</v>
      </c>
      <c r="C352" s="176" t="str">
        <f>DPWW2!F11 &amp; "," &amp; DPWW2!G11 &amp; "," &amp; DPWW2!BX5</f>
        <v>MCERTs monitoring at emergency sewage pumping station overflows (WINEP/NEP),Number of MCERTs monitoring schemes at SPS emergency overflows - EDM only,Performance</v>
      </c>
      <c r="D352" s="176" t="str">
        <f>IF(ISBLANK(DPWW2!H11),"",DPWW2!H11)</f>
        <v>£m</v>
      </c>
      <c r="E352" s="176" t="s">
        <v>7266</v>
      </c>
      <c r="M352" s="176">
        <f>IF(ISBLANK(DPWW2!AN11),"",DPWW2!AN11)</f>
        <v>0.99995434653411841</v>
      </c>
      <c r="R352" s="176" t="str">
        <f>IF(ISBLANK(DPWW2!AO11),"",DPWW2!AO11)</f>
        <v/>
      </c>
    </row>
    <row r="353" spans="1:19" x14ac:dyDescent="0.25">
      <c r="A353" s="176" t="str">
        <f t="shared" si="5"/>
        <v>YKY</v>
      </c>
      <c r="B353" s="176" t="str">
        <f>IF(ISBLANK(DPWW2!AT12),"",DPWW2!AT12)</f>
        <v>PCD_DPWW2_SPSO2_NP</v>
      </c>
      <c r="C353" s="176" t="str">
        <f>DPWW2!F12 &amp; "," &amp; DPWW2!G12 &amp; "," &amp; DPWW2!AT5</f>
        <v>MCERTs monitoring at emergency sewage pumping station overflows (WINEP/NEP),Number of MCERTs monitoring schemes at SPS emergency overflows - EDM + civils,Non delivery PCD payment (£m/Driver) in 2022-23 prices</v>
      </c>
      <c r="D353" s="176" t="str">
        <f>IF(ISBLANK(DPWW2!H12),"",DPWW2!H12)</f>
        <v>£m</v>
      </c>
      <c r="E353" s="176" t="s">
        <v>7266</v>
      </c>
      <c r="S353" s="176" t="str">
        <f>IF(ISBLANK(DPWW2!J12),"",DPWW2!J12)</f>
        <v/>
      </c>
    </row>
    <row r="354" spans="1:19" x14ac:dyDescent="0.25">
      <c r="A354" s="176" t="str">
        <f t="shared" si="5"/>
        <v>YKY</v>
      </c>
      <c r="B354" s="176" t="str">
        <f>IF(ISBLANK(DPWW2!AV12),"",DPWW2!AV12)</f>
        <v>PCD_DPWW2_SPSO2</v>
      </c>
      <c r="C354" s="176" t="str">
        <f>DPWW2!F12 &amp; "," &amp; DPWW2!G12 &amp; "," &amp; DPWW2!AV5</f>
        <v>MCERTs monitoring at emergency sewage pumping station overflows (WINEP/NEP),Number of MCERTs monitoring schemes at SPS emergency overflows - EDM + civils,PCD Total Expenditure (Cumulative) - Allowance (£m)</v>
      </c>
      <c r="D354" s="176" t="str">
        <f>IF(ISBLANK(DPWW2!H12),"",DPWW2!H12)</f>
        <v>£m</v>
      </c>
      <c r="E354" s="176" t="s">
        <v>7266</v>
      </c>
      <c r="H354" s="176" t="str">
        <f>IF(ISBLANK(DPWW2!L12),"",DPWW2!L12)</f>
        <v/>
      </c>
      <c r="I354" s="176" t="str">
        <f>IF(ISBLANK(DPWW2!M12),"",DPWW2!M12)</f>
        <v/>
      </c>
      <c r="J354" s="176" t="str">
        <f>IF(ISBLANK(DPWW2!N12),"",DPWW2!N12)</f>
        <v/>
      </c>
      <c r="K354" s="176" t="str">
        <f>IF(ISBLANK(DPWW2!O12),"",DPWW2!O12)</f>
        <v/>
      </c>
      <c r="L354" s="176" t="str">
        <f>IF(ISBLANK(DPWW2!P12),"",DPWW2!P12)</f>
        <v/>
      </c>
      <c r="M354" s="176" t="str">
        <f>IF(ISBLANK(DPWW2!Q12),"",DPWW2!Q12)</f>
        <v/>
      </c>
      <c r="N354" s="176" t="str">
        <f>IF(ISBLANK(DPWW2!R12),"",DPWW2!R12)</f>
        <v/>
      </c>
      <c r="O354" s="176" t="str">
        <f>IF(ISBLANK(DPWW2!S12),"",DPWW2!S12)</f>
        <v/>
      </c>
      <c r="P354" s="176" t="str">
        <f>IF(ISBLANK(DPWW2!T12),"",DPWW2!T12)</f>
        <v/>
      </c>
      <c r="Q354" s="176" t="str">
        <f>IF(ISBLANK(DPWW2!U12),"",DPWW2!U12)</f>
        <v/>
      </c>
      <c r="R354" s="176" t="str">
        <f>IF(ISBLANK(DPWW2!V12),"",DPWW2!V12)</f>
        <v/>
      </c>
    </row>
    <row r="355" spans="1:19" x14ac:dyDescent="0.25">
      <c r="A355" s="176" t="str">
        <f t="shared" si="5"/>
        <v>YKY</v>
      </c>
      <c r="B355" s="176" t="str">
        <f>IF(ISBLANK(DPWW2!BG12),"",DPWW2!BG12)</f>
        <v>PCD_DPWW2_SPSO2_T</v>
      </c>
      <c r="C355" s="176" t="str">
        <f>DPWW2!F12 &amp; "," &amp; DPWW2!G12 &amp; "," &amp; DPWW2!BJ5</f>
        <v>MCERTs monitoring at emergency sewage pumping station overflows (WINEP/NEP),Number of MCERTs monitoring schemes at SPS emergency overflows - EDM + civils,PCD Total Expenditure (Cumulative) - Outturn &amp; Forecast (£m)</v>
      </c>
      <c r="D355" s="176" t="str">
        <f>IF(ISBLANK(DPWW2!H12),"",DPWW2!H12)</f>
        <v>£m</v>
      </c>
      <c r="E355" s="176" t="s">
        <v>7266</v>
      </c>
      <c r="M355" s="176">
        <f>IF(ISBLANK(DPWW2!W12),"",DPWW2!W12)</f>
        <v>0</v>
      </c>
      <c r="R355" s="176">
        <f>IF(ISBLANK(DPWW2!X12),"",DPWW2!X12)</f>
        <v>0</v>
      </c>
    </row>
    <row r="356" spans="1:19" x14ac:dyDescent="0.25">
      <c r="A356" s="176" t="str">
        <f t="shared" si="5"/>
        <v>YKY</v>
      </c>
      <c r="B356" s="176" t="str">
        <f>IF(ISBLANK(DPWW2!BJ12),"",DPWW2!BJ12)</f>
        <v>PCD_DPWW2_SPSO2_O</v>
      </c>
      <c r="C356" s="176" t="str">
        <f>DPWW2!F12 &amp; "," &amp; DPWW2!G12 &amp; "," &amp; DPWW2!BH5</f>
        <v>MCERTs monitoring at emergency sewage pumping station overflows (WINEP/NEP),Number of MCERTs monitoring schemes at SPS emergency overflows - EDM + civils,Total Expenditure by 2034-35 (Allowance)</v>
      </c>
      <c r="D356" s="176" t="str">
        <f>IF(ISBLANK(DPWW2!H12),"",DPWW2!H12)</f>
        <v>£m</v>
      </c>
      <c r="E356" s="176" t="s">
        <v>7266</v>
      </c>
      <c r="H356" s="176" t="str">
        <f>IF(ISBLANK(DPWW2!Z12),"",DPWW2!Z12)</f>
        <v/>
      </c>
      <c r="I356" s="176" t="str">
        <f>IF(ISBLANK(DPWW2!AA12),"",DPWW2!AA12)</f>
        <v/>
      </c>
      <c r="J356" s="176" t="str">
        <f>IF(ISBLANK(DPWW2!AB12),"",DPWW2!AB12)</f>
        <v/>
      </c>
      <c r="K356" s="176" t="str">
        <f>IF(ISBLANK(DPWW2!AC12),"",DPWW2!AC12)</f>
        <v/>
      </c>
      <c r="L356" s="176" t="str">
        <f>IF(ISBLANK(DPWW2!AD12),"",DPWW2!AD12)</f>
        <v/>
      </c>
      <c r="M356" s="176" t="str">
        <f>IF(ISBLANK(DPWW2!AE12),"",DPWW2!AE12)</f>
        <v/>
      </c>
      <c r="N356" s="176" t="str">
        <f>IF(ISBLANK(DPWW2!AF12),"",DPWW2!AF12)</f>
        <v/>
      </c>
      <c r="O356" s="176" t="str">
        <f>IF(ISBLANK(DPWW2!AG12),"",DPWW2!AG12)</f>
        <v/>
      </c>
      <c r="P356" s="176" t="str">
        <f>IF(ISBLANK(DPWW2!AH12),"",DPWW2!AH12)</f>
        <v/>
      </c>
      <c r="Q356" s="176" t="str">
        <f>IF(ISBLANK(DPWW2!AI12),"",DPWW2!AI12)</f>
        <v/>
      </c>
      <c r="R356" s="176" t="str">
        <f>IF(ISBLANK(DPWW2!AJ12),"",DPWW2!AJ12)</f>
        <v/>
      </c>
    </row>
    <row r="357" spans="1:19" x14ac:dyDescent="0.25">
      <c r="A357" s="176" t="str">
        <f t="shared" si="5"/>
        <v>YKY</v>
      </c>
      <c r="B357" s="176" t="str">
        <f>IF(ISBLANK(DPWW2!BU12),"",DPWW2!BU12)</f>
        <v>PCD_DPWW2_SPSO2_OT</v>
      </c>
      <c r="C357" s="176" t="str">
        <f>DPWW2!F12 &amp; "," &amp; DPWW2!G12 &amp; "," &amp; DPWW2!BU5</f>
        <v>MCERTs monitoring at emergency sewage pumping station overflows (WINEP/NEP),Number of MCERTs monitoring schemes at SPS emergency overflows - EDM + civils,Total Expenditure by 2029-30 (Outturn &amp; Forecast)</v>
      </c>
      <c r="D357" s="176" t="str">
        <f>IF(ISBLANK(DPWW2!H12),"",DPWW2!H12)</f>
        <v>£m</v>
      </c>
      <c r="E357" s="176" t="s">
        <v>7266</v>
      </c>
      <c r="M357" s="176">
        <f>IF(ISBLANK(DPWW2!AK12),"",DPWW2!AK12)</f>
        <v>0</v>
      </c>
      <c r="R357" s="176">
        <f>IF(ISBLANK(DPWW2!AL12),"",DPWW2!AL12)</f>
        <v>0</v>
      </c>
    </row>
    <row r="358" spans="1:19" x14ac:dyDescent="0.25">
      <c r="A358" s="176" t="str">
        <f t="shared" si="5"/>
        <v>YKY</v>
      </c>
      <c r="B358" s="176" t="str">
        <f>IF(ISBLANK(DPWW2!BX12),"",DPWW2!BX12)</f>
        <v>PCD_DPWW2_SPSO2_P</v>
      </c>
      <c r="C358" s="176" t="str">
        <f>DPWW2!F12 &amp; "," &amp; DPWW2!G12 &amp; "," &amp; DPWW2!BX5</f>
        <v>MCERTs monitoring at emergency sewage pumping station overflows (WINEP/NEP),Number of MCERTs monitoring schemes at SPS emergency overflows - EDM + civils,Performance</v>
      </c>
      <c r="D358" s="176" t="str">
        <f>IF(ISBLANK(DPWW2!H12),"",DPWW2!H12)</f>
        <v>£m</v>
      </c>
      <c r="E358" s="176" t="s">
        <v>7266</v>
      </c>
      <c r="M358" s="176" t="str">
        <f>IF(ISBLANK(DPWW2!AN12),"",DPWW2!AN12)</f>
        <v/>
      </c>
      <c r="R358" s="176" t="str">
        <f>IF(ISBLANK(DPWW2!AO12),"",DPWW2!AO12)</f>
        <v/>
      </c>
    </row>
    <row r="359" spans="1:19" x14ac:dyDescent="0.25">
      <c r="A359" s="176" t="str">
        <f t="shared" si="5"/>
        <v>YKY</v>
      </c>
      <c r="B359" s="176" t="str">
        <f>IF(ISBLANK(DPWW2!AT13),"",DPWW2!AT13)</f>
        <v>PCD_DPWW2_SPSO3_NP</v>
      </c>
      <c r="C359" s="176" t="str">
        <f>DPWW2!F13 &amp; "," &amp; DPWW2!G13 &amp; "," &amp; DPWW2!AT5</f>
        <v>MCERTs monitoring at emergency sewage pumping station overflows (WINEP/NEP),Number of MCERTs monitoring schemes at SPS emergency overflows - EDM + PFF,Non delivery PCD payment (£m/Driver) in 2022-23 prices</v>
      </c>
      <c r="D359" s="176" t="str">
        <f>IF(ISBLANK(DPWW2!H13),"",DPWW2!H13)</f>
        <v>£m</v>
      </c>
      <c r="E359" s="176" t="s">
        <v>7266</v>
      </c>
      <c r="S359" s="176">
        <f>IF(ISBLANK(DPWW2!J13),"",DPWW2!J13)</f>
        <v>1.8606999999999999E-2</v>
      </c>
    </row>
    <row r="360" spans="1:19" x14ac:dyDescent="0.25">
      <c r="A360" s="176" t="str">
        <f t="shared" si="5"/>
        <v>YKY</v>
      </c>
      <c r="B360" s="176" t="str">
        <f>IF(ISBLANK(DPWW2!AV13),"",DPWW2!AV13)</f>
        <v>PCD_DPWW2_SPSO3</v>
      </c>
      <c r="C360" s="176" t="str">
        <f>DPWW2!F13 &amp; "," &amp; DPWW2!G13 &amp; "," &amp; DPWW2!AV5</f>
        <v>MCERTs monitoring at emergency sewage pumping station overflows (WINEP/NEP),Number of MCERTs monitoring schemes at SPS emergency overflows - EDM + PFF,PCD Total Expenditure (Cumulative) - Allowance (£m)</v>
      </c>
      <c r="D360" s="176" t="str">
        <f>IF(ISBLANK(DPWW2!H13),"",DPWW2!H13)</f>
        <v>£m</v>
      </c>
      <c r="E360" s="176" t="s">
        <v>7266</v>
      </c>
      <c r="H360" s="176" t="str">
        <f>IF(ISBLANK(DPWW2!L13),"",DPWW2!L13)</f>
        <v/>
      </c>
      <c r="I360" s="176">
        <f>IF(ISBLANK(DPWW2!M13),"",DPWW2!M13)</f>
        <v>0.29577256150257386</v>
      </c>
      <c r="J360" s="176">
        <f>IF(ISBLANK(DPWW2!N13),"",DPWW2!N13)</f>
        <v>0.6921120789650953</v>
      </c>
      <c r="K360" s="176">
        <f>IF(ISBLANK(DPWW2!O13),"",DPWW2!O13)</f>
        <v>1.1027710666589934</v>
      </c>
      <c r="L360" s="176">
        <f>IF(ISBLANK(DPWW2!P13),"",DPWW2!P13)</f>
        <v>1.4440510162039735</v>
      </c>
      <c r="M360" s="176">
        <f>IF(ISBLANK(DPWW2!Q13),"",DPWW2!Q13)</f>
        <v>1.6746299999999998</v>
      </c>
      <c r="N360" s="176" t="str">
        <f>IF(ISBLANK(DPWW2!R13),"",DPWW2!R13)</f>
        <v/>
      </c>
      <c r="O360" s="176" t="str">
        <f>IF(ISBLANK(DPWW2!S13),"",DPWW2!S13)</f>
        <v/>
      </c>
      <c r="P360" s="176" t="str">
        <f>IF(ISBLANK(DPWW2!T13),"",DPWW2!T13)</f>
        <v/>
      </c>
      <c r="Q360" s="176" t="str">
        <f>IF(ISBLANK(DPWW2!U13),"",DPWW2!U13)</f>
        <v/>
      </c>
      <c r="R360" s="176" t="str">
        <f>IF(ISBLANK(DPWW2!V13),"",DPWW2!V13)</f>
        <v/>
      </c>
    </row>
    <row r="361" spans="1:19" x14ac:dyDescent="0.25">
      <c r="A361" s="176" t="str">
        <f t="shared" si="5"/>
        <v>YKY</v>
      </c>
      <c r="B361" s="176" t="str">
        <f>IF(ISBLANK(DPWW2!BG13),"",DPWW2!BG13)</f>
        <v>PCD_DPWW2_SPSO3_T</v>
      </c>
      <c r="C361" s="176" t="str">
        <f>DPWW2!F13 &amp; "," &amp; DPWW2!G13 &amp; "," &amp; DPWW2!BJ5</f>
        <v>MCERTs monitoring at emergency sewage pumping station overflows (WINEP/NEP),Number of MCERTs monitoring schemes at SPS emergency overflows - EDM + PFF,PCD Total Expenditure (Cumulative) - Outturn &amp; Forecast (£m)</v>
      </c>
      <c r="D361" s="176" t="str">
        <f>IF(ISBLANK(DPWW2!H13),"",DPWW2!H13)</f>
        <v>£m</v>
      </c>
      <c r="E361" s="176" t="s">
        <v>7266</v>
      </c>
      <c r="M361" s="176">
        <f>IF(ISBLANK(DPWW2!W13),"",DPWW2!W13)</f>
        <v>1.6746299999999998</v>
      </c>
      <c r="R361" s="176">
        <f>IF(ISBLANK(DPWW2!X13),"",DPWW2!X13)</f>
        <v>0</v>
      </c>
    </row>
    <row r="362" spans="1:19" x14ac:dyDescent="0.25">
      <c r="A362" s="176" t="str">
        <f t="shared" si="5"/>
        <v>YKY</v>
      </c>
      <c r="B362" s="176" t="str">
        <f>IF(ISBLANK(DPWW2!BJ13),"",DPWW2!BJ13)</f>
        <v>PCD_DPWW2_SPSO3_O</v>
      </c>
      <c r="C362" s="176" t="str">
        <f>DPWW2!F13 &amp; "," &amp; DPWW2!G13 &amp; "," &amp; DPWW2!BH5</f>
        <v>MCERTs monitoring at emergency sewage pumping station overflows (WINEP/NEP),Number of MCERTs monitoring schemes at SPS emergency overflows - EDM + PFF,Total Expenditure by 2034-35 (Allowance)</v>
      </c>
      <c r="D362" s="176" t="str">
        <f>IF(ISBLANK(DPWW2!H13),"",DPWW2!H13)</f>
        <v>£m</v>
      </c>
      <c r="E362" s="176" t="s">
        <v>7266</v>
      </c>
      <c r="H362" s="176" t="str">
        <f>IF(ISBLANK(DPWW2!Z13),"",DPWW2!Z13)</f>
        <v/>
      </c>
      <c r="I362" s="176">
        <f>IF(ISBLANK(DPWW2!AA13),"",DPWW2!AA13)</f>
        <v>7.2499784763867259E-2</v>
      </c>
      <c r="J362" s="176">
        <f>IF(ISBLANK(DPWW2!AB13),"",DPWW2!AB13)</f>
        <v>0.35</v>
      </c>
      <c r="K362" s="176">
        <f>IF(ISBLANK(DPWW2!AC13),"",DPWW2!AC13)</f>
        <v>0.73</v>
      </c>
      <c r="L362" s="176">
        <f>IF(ISBLANK(DPWW2!AD13),"",DPWW2!AD13)</f>
        <v>1.46</v>
      </c>
      <c r="M362" s="176">
        <f>IF(ISBLANK(DPWW2!AE13),"",DPWW2!AE13)</f>
        <v>1.674612</v>
      </c>
      <c r="N362" s="176" t="str">
        <f>IF(ISBLANK(DPWW2!AF13),"",DPWW2!AF13)</f>
        <v/>
      </c>
      <c r="O362" s="176" t="str">
        <f>IF(ISBLANK(DPWW2!AG13),"",DPWW2!AG13)</f>
        <v/>
      </c>
      <c r="P362" s="176" t="str">
        <f>IF(ISBLANK(DPWW2!AH13),"",DPWW2!AH13)</f>
        <v/>
      </c>
      <c r="Q362" s="176" t="str">
        <f>IF(ISBLANK(DPWW2!AI13),"",DPWW2!AI13)</f>
        <v/>
      </c>
      <c r="R362" s="176" t="str">
        <f>IF(ISBLANK(DPWW2!AJ13),"",DPWW2!AJ13)</f>
        <v/>
      </c>
    </row>
    <row r="363" spans="1:19" x14ac:dyDescent="0.25">
      <c r="A363" s="176" t="str">
        <f t="shared" si="5"/>
        <v>YKY</v>
      </c>
      <c r="B363" s="176" t="str">
        <f>IF(ISBLANK(DPWW2!BU13),"",DPWW2!BU13)</f>
        <v>PCD_DPWW2_SPSO3_OT</v>
      </c>
      <c r="C363" s="176" t="str">
        <f>DPWW2!F13 &amp; "," &amp; DPWW2!G13 &amp; "," &amp; DPWW2!BU5</f>
        <v>MCERTs monitoring at emergency sewage pumping station overflows (WINEP/NEP),Number of MCERTs monitoring schemes at SPS emergency overflows - EDM + PFF,Total Expenditure by 2029-30 (Outturn &amp; Forecast)</v>
      </c>
      <c r="D363" s="176" t="str">
        <f>IF(ISBLANK(DPWW2!H13),"",DPWW2!H13)</f>
        <v>£m</v>
      </c>
      <c r="E363" s="176" t="s">
        <v>7266</v>
      </c>
      <c r="M363" s="176">
        <f>IF(ISBLANK(DPWW2!AK13),"",DPWW2!AK13)</f>
        <v>1.674612</v>
      </c>
      <c r="R363" s="176">
        <f>IF(ISBLANK(DPWW2!AL13),"",DPWW2!AL13)</f>
        <v>0</v>
      </c>
    </row>
    <row r="364" spans="1:19" x14ac:dyDescent="0.25">
      <c r="A364" s="176" t="str">
        <f t="shared" si="5"/>
        <v>YKY</v>
      </c>
      <c r="B364" s="176" t="str">
        <f>IF(ISBLANK(DPWW2!BX13),"",DPWW2!BX13)</f>
        <v>PCD_DPWW2_SPSO3_P</v>
      </c>
      <c r="C364" s="176" t="str">
        <f>DPWW2!F13 &amp; "," &amp; DPWW2!G13 &amp; "," &amp; DPWW2!BX5</f>
        <v>MCERTs monitoring at emergency sewage pumping station overflows (WINEP/NEP),Number of MCERTs monitoring schemes at SPS emergency overflows - EDM + PFF,Performance</v>
      </c>
      <c r="D364" s="176" t="str">
        <f>IF(ISBLANK(DPWW2!H13),"",DPWW2!H13)</f>
        <v>£m</v>
      </c>
      <c r="E364" s="176" t="s">
        <v>7266</v>
      </c>
      <c r="M364" s="176">
        <f>IF(ISBLANK(DPWW2!AN13),"",DPWW2!AN13)</f>
        <v>0.99998925135701622</v>
      </c>
      <c r="R364" s="176" t="str">
        <f>IF(ISBLANK(DPWW2!AO13),"",DPWW2!AO13)</f>
        <v/>
      </c>
    </row>
    <row r="365" spans="1:19" x14ac:dyDescent="0.25">
      <c r="A365" s="176" t="str">
        <f t="shared" si="5"/>
        <v>YKY</v>
      </c>
      <c r="B365" s="176" t="str">
        <f>IF(ISBLANK(DPWW2!AT14),"",DPWW2!AT14)</f>
        <v>PCD_DPWW2_SPSO4_NP</v>
      </c>
      <c r="C365" s="176" t="str">
        <f>DPWW2!F14 &amp; "," &amp; DPWW2!G14 &amp; "," &amp; DPWW2!AT5</f>
        <v>MCERTs monitoring at emergency sewage pumping station overflows (WINEP/NEP),Number of MCERTs monitoring schemes at SPS emergency overflows - EDM + PFF + civils,Non delivery PCD payment (£m/Driver) in 2022-23 prices</v>
      </c>
      <c r="D365" s="176" t="str">
        <f>IF(ISBLANK(DPWW2!H14),"",DPWW2!H14)</f>
        <v>£m</v>
      </c>
      <c r="E365" s="176" t="s">
        <v>7266</v>
      </c>
      <c r="S365" s="176">
        <f>IF(ISBLANK(DPWW2!J14),"",DPWW2!J14)</f>
        <v>0.22916044999999999</v>
      </c>
    </row>
    <row r="366" spans="1:19" x14ac:dyDescent="0.25">
      <c r="A366" s="176" t="str">
        <f t="shared" si="5"/>
        <v>YKY</v>
      </c>
      <c r="B366" s="176" t="str">
        <f>IF(ISBLANK(DPWW2!AV14),"",DPWW2!AV14)</f>
        <v>PCD_DPWW2_SPSO4</v>
      </c>
      <c r="C366" s="176" t="str">
        <f>DPWW2!F14 &amp; "," &amp; DPWW2!G14 &amp; "," &amp; DPWW2!AV5</f>
        <v>MCERTs monitoring at emergency sewage pumping station overflows (WINEP/NEP),Number of MCERTs monitoring schemes at SPS emergency overflows - EDM + PFF + civils,PCD Total Expenditure (Cumulative) - Allowance (£m)</v>
      </c>
      <c r="D366" s="176" t="str">
        <f>IF(ISBLANK(DPWW2!H14),"",DPWW2!H14)</f>
        <v>£m</v>
      </c>
      <c r="E366" s="176" t="s">
        <v>7266</v>
      </c>
      <c r="H366" s="176" t="str">
        <f>IF(ISBLANK(DPWW2!L14),"",DPWW2!L14)</f>
        <v/>
      </c>
      <c r="I366" s="176">
        <f>IF(ISBLANK(DPWW2!M14),"",DPWW2!M14)</f>
        <v>5.6663933291661746</v>
      </c>
      <c r="J366" s="176">
        <f>IF(ISBLANK(DPWW2!N14),"",DPWW2!N14)</f>
        <v>13.259442482966833</v>
      </c>
      <c r="K366" s="176">
        <f>IF(ISBLANK(DPWW2!O14),"",DPWW2!O14)</f>
        <v>21.126823204861786</v>
      </c>
      <c r="L366" s="176">
        <f>IF(ISBLANK(DPWW2!P14),"",DPWW2!P14)</f>
        <v>27.66504439636002</v>
      </c>
      <c r="M366" s="176">
        <f>IF(ISBLANK(DPWW2!Q14),"",DPWW2!Q14)</f>
        <v>32.082462999999997</v>
      </c>
      <c r="N366" s="176" t="str">
        <f>IF(ISBLANK(DPWW2!R14),"",DPWW2!R14)</f>
        <v/>
      </c>
      <c r="O366" s="176" t="str">
        <f>IF(ISBLANK(DPWW2!S14),"",DPWW2!S14)</f>
        <v/>
      </c>
      <c r="P366" s="176" t="str">
        <f>IF(ISBLANK(DPWW2!T14),"",DPWW2!T14)</f>
        <v/>
      </c>
      <c r="Q366" s="176" t="str">
        <f>IF(ISBLANK(DPWW2!U14),"",DPWW2!U14)</f>
        <v/>
      </c>
      <c r="R366" s="176" t="str">
        <f>IF(ISBLANK(DPWW2!V14),"",DPWW2!V14)</f>
        <v/>
      </c>
    </row>
    <row r="367" spans="1:19" x14ac:dyDescent="0.25">
      <c r="A367" s="176" t="str">
        <f t="shared" si="5"/>
        <v>YKY</v>
      </c>
      <c r="B367" s="176" t="str">
        <f>IF(ISBLANK(DPWW2!BG14),"",DPWW2!BG14)</f>
        <v>PCD_DPWW2_SPSO4_T</v>
      </c>
      <c r="C367" s="176" t="str">
        <f>DPWW2!F14 &amp; "," &amp; DPWW2!G14 &amp; "," &amp; DPWW2!BJ5</f>
        <v>MCERTs monitoring at emergency sewage pumping station overflows (WINEP/NEP),Number of MCERTs monitoring schemes at SPS emergency overflows - EDM + PFF + civils,PCD Total Expenditure (Cumulative) - Outturn &amp; Forecast (£m)</v>
      </c>
      <c r="D367" s="176" t="str">
        <f>IF(ISBLANK(DPWW2!H14),"",DPWW2!H14)</f>
        <v>£m</v>
      </c>
      <c r="E367" s="176" t="s">
        <v>7266</v>
      </c>
      <c r="M367" s="176">
        <f>IF(ISBLANK(DPWW2!W14),"",DPWW2!W14)</f>
        <v>32.082462999999997</v>
      </c>
      <c r="R367" s="176">
        <f>IF(ISBLANK(DPWW2!X14),"",DPWW2!X14)</f>
        <v>0</v>
      </c>
    </row>
    <row r="368" spans="1:19" x14ac:dyDescent="0.25">
      <c r="A368" s="176" t="str">
        <f t="shared" si="5"/>
        <v>YKY</v>
      </c>
      <c r="B368" s="176" t="str">
        <f>IF(ISBLANK(DPWW2!BJ14),"",DPWW2!BJ14)</f>
        <v>PCD_DPWW2_SPSO4_O</v>
      </c>
      <c r="C368" s="176" t="str">
        <f>DPWW2!F14 &amp; "," &amp; DPWW2!G14 &amp; "," &amp; DPWW2!BH5</f>
        <v>MCERTs monitoring at emergency sewage pumping station overflows (WINEP/NEP),Number of MCERTs monitoring schemes at SPS emergency overflows - EDM + PFF + civils,Total Expenditure by 2034-35 (Allowance)</v>
      </c>
      <c r="D368" s="176" t="str">
        <f>IF(ISBLANK(DPWW2!H14),"",DPWW2!H14)</f>
        <v>£m</v>
      </c>
      <c r="E368" s="176" t="s">
        <v>7266</v>
      </c>
      <c r="H368" s="176" t="str">
        <f>IF(ISBLANK(DPWW2!Z14),"",DPWW2!Z14)</f>
        <v/>
      </c>
      <c r="I368" s="176">
        <f>IF(ISBLANK(DPWW2!AA14),"",DPWW2!AA14)</f>
        <v>0.58397750403450344</v>
      </c>
      <c r="J368" s="176">
        <f>IF(ISBLANK(DPWW2!AB14),"",DPWW2!AB14)</f>
        <v>1.57</v>
      </c>
      <c r="K368" s="176">
        <f>IF(ISBLANK(DPWW2!AC14),"",DPWW2!AC14)</f>
        <v>7.28</v>
      </c>
      <c r="L368" s="176">
        <f>IF(ISBLANK(DPWW2!AD14),"",DPWW2!AD14)</f>
        <v>17.78</v>
      </c>
      <c r="M368" s="176">
        <f>IF(ISBLANK(DPWW2!AE14),"",DPWW2!AE14)</f>
        <v>32.082450999999999</v>
      </c>
      <c r="N368" s="176" t="str">
        <f>IF(ISBLANK(DPWW2!AF14),"",DPWW2!AF14)</f>
        <v/>
      </c>
      <c r="O368" s="176" t="str">
        <f>IF(ISBLANK(DPWW2!AG14),"",DPWW2!AG14)</f>
        <v/>
      </c>
      <c r="P368" s="176" t="str">
        <f>IF(ISBLANK(DPWW2!AH14),"",DPWW2!AH14)</f>
        <v/>
      </c>
      <c r="Q368" s="176" t="str">
        <f>IF(ISBLANK(DPWW2!AI14),"",DPWW2!AI14)</f>
        <v/>
      </c>
      <c r="R368" s="176" t="str">
        <f>IF(ISBLANK(DPWW2!AJ14),"",DPWW2!AJ14)</f>
        <v/>
      </c>
    </row>
    <row r="369" spans="1:19" x14ac:dyDescent="0.25">
      <c r="A369" s="176" t="str">
        <f t="shared" si="5"/>
        <v>YKY</v>
      </c>
      <c r="B369" s="176" t="str">
        <f>IF(ISBLANK(DPWW2!BU14),"",DPWW2!BU14)</f>
        <v>PCD_DPWW2_SPSO4_OT</v>
      </c>
      <c r="C369" s="176" t="str">
        <f>DPWW2!F14 &amp; "," &amp; DPWW2!G14 &amp; "," &amp; DPWW2!BU5</f>
        <v>MCERTs monitoring at emergency sewage pumping station overflows (WINEP/NEP),Number of MCERTs monitoring schemes at SPS emergency overflows - EDM + PFF + civils,Total Expenditure by 2029-30 (Outturn &amp; Forecast)</v>
      </c>
      <c r="D369" s="176" t="str">
        <f>IF(ISBLANK(DPWW2!H14),"",DPWW2!H14)</f>
        <v>£m</v>
      </c>
      <c r="E369" s="176" t="s">
        <v>7266</v>
      </c>
      <c r="M369" s="176">
        <f>IF(ISBLANK(DPWW2!AK14),"",DPWW2!AK14)</f>
        <v>32.082450999999999</v>
      </c>
      <c r="R369" s="176">
        <f>IF(ISBLANK(DPWW2!AL14),"",DPWW2!AL14)</f>
        <v>0</v>
      </c>
    </row>
    <row r="370" spans="1:19" x14ac:dyDescent="0.25">
      <c r="A370" s="176" t="str">
        <f t="shared" si="5"/>
        <v>YKY</v>
      </c>
      <c r="B370" s="176" t="str">
        <f>IF(ISBLANK(DPWW2!BX14),"",DPWW2!BX14)</f>
        <v>PCD_DPWW2_SPSO4_P</v>
      </c>
      <c r="C370" s="176" t="str">
        <f>DPWW2!F14 &amp; "," &amp; DPWW2!G14 &amp; "," &amp; DPWW2!BX5</f>
        <v>MCERTs monitoring at emergency sewage pumping station overflows (WINEP/NEP),Number of MCERTs monitoring schemes at SPS emergency overflows - EDM + PFF + civils,Performance</v>
      </c>
      <c r="D370" s="176" t="str">
        <f>IF(ISBLANK(DPWW2!H14),"",DPWW2!H14)</f>
        <v>£m</v>
      </c>
      <c r="E370" s="176" t="s">
        <v>7266</v>
      </c>
      <c r="M370" s="176">
        <f>IF(ISBLANK(DPWW2!AN14),"",DPWW2!AN14)</f>
        <v>0.99999962596387948</v>
      </c>
      <c r="R370" s="176" t="str">
        <f>IF(ISBLANK(DPWW2!AO14),"",DPWW2!AO14)</f>
        <v/>
      </c>
    </row>
    <row r="371" spans="1:19" x14ac:dyDescent="0.25">
      <c r="A371" s="176" t="str">
        <f t="shared" si="5"/>
        <v>YKY</v>
      </c>
      <c r="B371" s="176" t="str">
        <f>IF(ISBLANK(DPWW2!AT15),"",DPWW2!AT15)</f>
        <v>PCD_DPWW2_SPSO5_NP</v>
      </c>
      <c r="C371" s="176" t="str">
        <f>DPWW2!F15 &amp; "," &amp; DPWW2!G15 &amp; "," &amp; DPWW2!AT5</f>
        <v>MCERTs monitoring at emergency sewage pumping station overflows (WINEP/NEP),Number of MCERTs monitoring schemes at SPS emergency overflows - Permits only,Non delivery PCD payment (£m/Driver) in 2022-23 prices</v>
      </c>
      <c r="D371" s="176" t="str">
        <f>IF(ISBLANK(DPWW2!H15),"",DPWW2!H15)</f>
        <v>£m</v>
      </c>
      <c r="E371" s="176" t="s">
        <v>7266</v>
      </c>
      <c r="S371" s="176" t="str">
        <f>IF(ISBLANK(DPWW2!J15),"",DPWW2!J15)</f>
        <v/>
      </c>
    </row>
    <row r="372" spans="1:19" x14ac:dyDescent="0.25">
      <c r="A372" s="176" t="str">
        <f t="shared" si="5"/>
        <v>YKY</v>
      </c>
      <c r="B372" s="176" t="str">
        <f>IF(ISBLANK(DPWW2!AV15),"",DPWW2!AV15)</f>
        <v>PCD_DPWW2_SPSO5</v>
      </c>
      <c r="C372" s="176" t="str">
        <f>DPWW2!F15 &amp; "," &amp; DPWW2!G15 &amp; "," &amp; DPWW2!AV5</f>
        <v>MCERTs monitoring at emergency sewage pumping station overflows (WINEP/NEP),Number of MCERTs monitoring schemes at SPS emergency overflows - Permits only,PCD Total Expenditure (Cumulative) - Allowance (£m)</v>
      </c>
      <c r="D372" s="176" t="str">
        <f>IF(ISBLANK(DPWW2!H15),"",DPWW2!H15)</f>
        <v>£m</v>
      </c>
      <c r="E372" s="176" t="s">
        <v>7266</v>
      </c>
      <c r="H372" s="176" t="str">
        <f>IF(ISBLANK(DPWW2!L15),"",DPWW2!L15)</f>
        <v/>
      </c>
      <c r="I372" s="176" t="str">
        <f>IF(ISBLANK(DPWW2!M15),"",DPWW2!M15)</f>
        <v/>
      </c>
      <c r="J372" s="176" t="str">
        <f>IF(ISBLANK(DPWW2!N15),"",DPWW2!N15)</f>
        <v/>
      </c>
      <c r="K372" s="176" t="str">
        <f>IF(ISBLANK(DPWW2!O15),"",DPWW2!O15)</f>
        <v/>
      </c>
      <c r="L372" s="176" t="str">
        <f>IF(ISBLANK(DPWW2!P15),"",DPWW2!P15)</f>
        <v/>
      </c>
      <c r="M372" s="176" t="str">
        <f>IF(ISBLANK(DPWW2!Q15),"",DPWW2!Q15)</f>
        <v/>
      </c>
      <c r="N372" s="176" t="str">
        <f>IF(ISBLANK(DPWW2!R15),"",DPWW2!R15)</f>
        <v/>
      </c>
      <c r="O372" s="176" t="str">
        <f>IF(ISBLANK(DPWW2!S15),"",DPWW2!S15)</f>
        <v/>
      </c>
      <c r="P372" s="176" t="str">
        <f>IF(ISBLANK(DPWW2!T15),"",DPWW2!T15)</f>
        <v/>
      </c>
      <c r="Q372" s="176" t="str">
        <f>IF(ISBLANK(DPWW2!U15),"",DPWW2!U15)</f>
        <v/>
      </c>
      <c r="R372" s="176" t="str">
        <f>IF(ISBLANK(DPWW2!V15),"",DPWW2!V15)</f>
        <v/>
      </c>
    </row>
    <row r="373" spans="1:19" x14ac:dyDescent="0.25">
      <c r="A373" s="176" t="str">
        <f t="shared" si="5"/>
        <v>YKY</v>
      </c>
      <c r="B373" s="176" t="str">
        <f>IF(ISBLANK(DPWW2!BG15),"",DPWW2!BG15)</f>
        <v>PCD_DPWW2_SPSO5_T</v>
      </c>
      <c r="C373" s="176" t="str">
        <f>DPWW2!F15 &amp; "," &amp; DPWW2!G15 &amp; "," &amp; DPWW2!BJ5</f>
        <v>MCERTs monitoring at emergency sewage pumping station overflows (WINEP/NEP),Number of MCERTs monitoring schemes at SPS emergency overflows - Permits only,PCD Total Expenditure (Cumulative) - Outturn &amp; Forecast (£m)</v>
      </c>
      <c r="D373" s="176" t="str">
        <f>IF(ISBLANK(DPWW2!H15),"",DPWW2!H15)</f>
        <v>£m</v>
      </c>
      <c r="E373" s="176" t="s">
        <v>7266</v>
      </c>
      <c r="M373" s="176">
        <f>IF(ISBLANK(DPWW2!W15),"",DPWW2!W15)</f>
        <v>0</v>
      </c>
      <c r="R373" s="176">
        <f>IF(ISBLANK(DPWW2!X15),"",DPWW2!X15)</f>
        <v>0</v>
      </c>
    </row>
    <row r="374" spans="1:19" x14ac:dyDescent="0.25">
      <c r="A374" s="176" t="str">
        <f t="shared" si="5"/>
        <v>YKY</v>
      </c>
      <c r="B374" s="176" t="str">
        <f>IF(ISBLANK(DPWW2!BJ15),"",DPWW2!BJ15)</f>
        <v>PCD_DPWW2_SPSO5_O</v>
      </c>
      <c r="C374" s="176" t="str">
        <f>DPWW2!F15 &amp; "," &amp; DPWW2!G15 &amp; "," &amp; DPWW2!BH5</f>
        <v>MCERTs monitoring at emergency sewage pumping station overflows (WINEP/NEP),Number of MCERTs monitoring schemes at SPS emergency overflows - Permits only,Total Expenditure by 2034-35 (Allowance)</v>
      </c>
      <c r="D374" s="176" t="str">
        <f>IF(ISBLANK(DPWW2!H15),"",DPWW2!H15)</f>
        <v>£m</v>
      </c>
      <c r="E374" s="176" t="s">
        <v>7266</v>
      </c>
      <c r="H374" s="176" t="str">
        <f>IF(ISBLANK(DPWW2!Z15),"",DPWW2!Z15)</f>
        <v/>
      </c>
      <c r="I374" s="176" t="str">
        <f>IF(ISBLANK(DPWW2!AA15),"",DPWW2!AA15)</f>
        <v/>
      </c>
      <c r="J374" s="176" t="str">
        <f>IF(ISBLANK(DPWW2!AB15),"",DPWW2!AB15)</f>
        <v/>
      </c>
      <c r="K374" s="176" t="str">
        <f>IF(ISBLANK(DPWW2!AC15),"",DPWW2!AC15)</f>
        <v/>
      </c>
      <c r="L374" s="176" t="str">
        <f>IF(ISBLANK(DPWW2!AD15),"",DPWW2!AD15)</f>
        <v/>
      </c>
      <c r="M374" s="176" t="str">
        <f>IF(ISBLANK(DPWW2!AE15),"",DPWW2!AE15)</f>
        <v/>
      </c>
      <c r="N374" s="176" t="str">
        <f>IF(ISBLANK(DPWW2!AF15),"",DPWW2!AF15)</f>
        <v/>
      </c>
      <c r="O374" s="176" t="str">
        <f>IF(ISBLANK(DPWW2!AG15),"",DPWW2!AG15)</f>
        <v/>
      </c>
      <c r="P374" s="176" t="str">
        <f>IF(ISBLANK(DPWW2!AH15),"",DPWW2!AH15)</f>
        <v/>
      </c>
      <c r="Q374" s="176" t="str">
        <f>IF(ISBLANK(DPWW2!AI15),"",DPWW2!AI15)</f>
        <v/>
      </c>
      <c r="R374" s="176" t="str">
        <f>IF(ISBLANK(DPWW2!AJ15),"",DPWW2!AJ15)</f>
        <v/>
      </c>
    </row>
    <row r="375" spans="1:19" x14ac:dyDescent="0.25">
      <c r="A375" s="176" t="str">
        <f t="shared" si="5"/>
        <v>YKY</v>
      </c>
      <c r="B375" s="176" t="str">
        <f>IF(ISBLANK(DPWW2!BU15),"",DPWW2!BU15)</f>
        <v>PCD_DPWW2_SPSO5_OT</v>
      </c>
      <c r="C375" s="176" t="str">
        <f>DPWW2!F15 &amp; "," &amp; DPWW2!G15 &amp; "," &amp; DPWW2!BU5</f>
        <v>MCERTs monitoring at emergency sewage pumping station overflows (WINEP/NEP),Number of MCERTs monitoring schemes at SPS emergency overflows - Permits only,Total Expenditure by 2029-30 (Outturn &amp; Forecast)</v>
      </c>
      <c r="D375" s="176" t="str">
        <f>IF(ISBLANK(DPWW2!H15),"",DPWW2!H15)</f>
        <v>£m</v>
      </c>
      <c r="E375" s="176" t="s">
        <v>7266</v>
      </c>
      <c r="M375" s="176">
        <f>IF(ISBLANK(DPWW2!AK15),"",DPWW2!AK15)</f>
        <v>0</v>
      </c>
      <c r="R375" s="176">
        <f>IF(ISBLANK(DPWW2!AL15),"",DPWW2!AL15)</f>
        <v>0</v>
      </c>
    </row>
    <row r="376" spans="1:19" x14ac:dyDescent="0.25">
      <c r="A376" s="176" t="str">
        <f t="shared" si="5"/>
        <v>YKY</v>
      </c>
      <c r="B376" s="176" t="str">
        <f>IF(ISBLANK(DPWW2!BX15),"",DPWW2!BX15)</f>
        <v>PCD_DPWW2_SPSO5_P</v>
      </c>
      <c r="C376" s="176" t="str">
        <f>DPWW2!F15 &amp; "," &amp; DPWW2!G15 &amp; "," &amp; DPWW2!BX5</f>
        <v>MCERTs monitoring at emergency sewage pumping station overflows (WINEP/NEP),Number of MCERTs monitoring schemes at SPS emergency overflows - Permits only,Performance</v>
      </c>
      <c r="D376" s="176" t="str">
        <f>IF(ISBLANK(DPWW2!H15),"",DPWW2!H15)</f>
        <v>£m</v>
      </c>
      <c r="E376" s="176" t="s">
        <v>7266</v>
      </c>
      <c r="M376" s="176" t="str">
        <f>IF(ISBLANK(DPWW2!AN15),"",DPWW2!AN15)</f>
        <v/>
      </c>
      <c r="R376" s="176" t="str">
        <f>IF(ISBLANK(DPWW2!AO15),"",DPWW2!AO15)</f>
        <v/>
      </c>
    </row>
    <row r="377" spans="1:19" x14ac:dyDescent="0.25">
      <c r="A377" s="176" t="str">
        <f t="shared" si="5"/>
        <v>YKY</v>
      </c>
      <c r="B377" s="176" t="str">
        <f>IF(ISBLANK(DPWW2!AT16),"",DPWW2!AT16)</f>
        <v>PCD_DPWW2_SOFW1_NP</v>
      </c>
      <c r="C377" s="176" t="str">
        <f>DPWW2!F16 &amp; "," &amp; DPWW2!G16 &amp; "," &amp; DPWW2!AT5</f>
        <v>Storm Overflow - Wetland,Number of schemes,Non delivery PCD payment (£m/Driver) in 2022-23 prices</v>
      </c>
      <c r="D377" s="176" t="str">
        <f>IF(ISBLANK(DPWW2!H16),"",DPWW2!H16)</f>
        <v>£m</v>
      </c>
      <c r="E377" s="176" t="s">
        <v>7266</v>
      </c>
      <c r="S377" s="176" t="str">
        <f>IF(ISBLANK(DPWW2!J16),"",DPWW2!J16)</f>
        <v/>
      </c>
    </row>
    <row r="378" spans="1:19" x14ac:dyDescent="0.25">
      <c r="A378" s="176" t="str">
        <f t="shared" si="5"/>
        <v>YKY</v>
      </c>
      <c r="B378" s="176" t="str">
        <f>IF(ISBLANK(DPWW2!AV16),"",DPWW2!AV16)</f>
        <v>PCD_DPWW2_SOFW1</v>
      </c>
      <c r="C378" s="176" t="str">
        <f>DPWW2!F16 &amp; "," &amp; DPWW2!G16 &amp; "," &amp; DPWW2!AV5</f>
        <v>Storm Overflow - Wetland,Number of schemes,PCD Total Expenditure (Cumulative) - Allowance (£m)</v>
      </c>
      <c r="D378" s="176" t="str">
        <f>IF(ISBLANK(DPWW2!H16),"",DPWW2!H16)</f>
        <v>£m</v>
      </c>
      <c r="E378" s="176" t="s">
        <v>7266</v>
      </c>
      <c r="H378" s="176" t="str">
        <f>IF(ISBLANK(DPWW2!L16),"",DPWW2!L16)</f>
        <v/>
      </c>
      <c r="I378" s="176" t="str">
        <f>IF(ISBLANK(DPWW2!M16),"",DPWW2!M16)</f>
        <v/>
      </c>
      <c r="J378" s="176" t="str">
        <f>IF(ISBLANK(DPWW2!N16),"",DPWW2!N16)</f>
        <v/>
      </c>
      <c r="K378" s="176" t="str">
        <f>IF(ISBLANK(DPWW2!O16),"",DPWW2!O16)</f>
        <v/>
      </c>
      <c r="L378" s="176" t="str">
        <f>IF(ISBLANK(DPWW2!P16),"",DPWW2!P16)</f>
        <v/>
      </c>
      <c r="M378" s="176" t="str">
        <f>IF(ISBLANK(DPWW2!Q16),"",DPWW2!Q16)</f>
        <v/>
      </c>
      <c r="N378" s="176" t="str">
        <f>IF(ISBLANK(DPWW2!R16),"",DPWW2!R16)</f>
        <v/>
      </c>
      <c r="O378" s="176" t="str">
        <f>IF(ISBLANK(DPWW2!S16),"",DPWW2!S16)</f>
        <v/>
      </c>
      <c r="P378" s="176" t="str">
        <f>IF(ISBLANK(DPWW2!T16),"",DPWW2!T16)</f>
        <v/>
      </c>
      <c r="Q378" s="176" t="str">
        <f>IF(ISBLANK(DPWW2!U16),"",DPWW2!U16)</f>
        <v/>
      </c>
      <c r="R378" s="176" t="str">
        <f>IF(ISBLANK(DPWW2!V16),"",DPWW2!V16)</f>
        <v/>
      </c>
    </row>
    <row r="379" spans="1:19" x14ac:dyDescent="0.25">
      <c r="A379" s="176" t="str">
        <f t="shared" si="5"/>
        <v>YKY</v>
      </c>
      <c r="B379" s="176" t="str">
        <f>IF(ISBLANK(DPWW2!BG16),"",DPWW2!BG16)</f>
        <v>PCD_DPWW2_SOFW1_T</v>
      </c>
      <c r="C379" s="176" t="str">
        <f>DPWW2!F16 &amp; "," &amp; DPWW2!G16 &amp; "," &amp; DPWW2!BJ5</f>
        <v>Storm Overflow - Wetland,Number of schemes,PCD Total Expenditure (Cumulative) - Outturn &amp; Forecast (£m)</v>
      </c>
      <c r="D379" s="176" t="str">
        <f>IF(ISBLANK(DPWW2!H16),"",DPWW2!H16)</f>
        <v>£m</v>
      </c>
      <c r="E379" s="176" t="s">
        <v>7266</v>
      </c>
      <c r="M379" s="176">
        <f>IF(ISBLANK(DPWW2!W16),"",DPWW2!W16)</f>
        <v>0</v>
      </c>
      <c r="R379" s="176">
        <f>IF(ISBLANK(DPWW2!X16),"",DPWW2!X16)</f>
        <v>0</v>
      </c>
    </row>
    <row r="380" spans="1:19" x14ac:dyDescent="0.25">
      <c r="A380" s="176" t="str">
        <f t="shared" si="5"/>
        <v>YKY</v>
      </c>
      <c r="B380" s="176" t="str">
        <f>IF(ISBLANK(DPWW2!BJ16),"",DPWW2!BJ16)</f>
        <v>PCD_DPWW2_SOFW1_O</v>
      </c>
      <c r="C380" s="176" t="str">
        <f>DPWW2!F16 &amp; "," &amp; DPWW2!G16 &amp; "," &amp; DPWW2!BH5</f>
        <v>Storm Overflow - Wetland,Number of schemes,Total Expenditure by 2034-35 (Allowance)</v>
      </c>
      <c r="D380" s="176" t="str">
        <f>IF(ISBLANK(DPWW2!H16),"",DPWW2!H16)</f>
        <v>£m</v>
      </c>
      <c r="E380" s="176" t="s">
        <v>7266</v>
      </c>
      <c r="H380" s="176" t="str">
        <f>IF(ISBLANK(DPWW2!Z16),"",DPWW2!Z16)</f>
        <v/>
      </c>
      <c r="I380" s="176" t="str">
        <f>IF(ISBLANK(DPWW2!AA16),"",DPWW2!AA16)</f>
        <v/>
      </c>
      <c r="J380" s="176" t="str">
        <f>IF(ISBLANK(DPWW2!AB16),"",DPWW2!AB16)</f>
        <v/>
      </c>
      <c r="K380" s="176" t="str">
        <f>IF(ISBLANK(DPWW2!AC16),"",DPWW2!AC16)</f>
        <v/>
      </c>
      <c r="L380" s="176" t="str">
        <f>IF(ISBLANK(DPWW2!AD16),"",DPWW2!AD16)</f>
        <v/>
      </c>
      <c r="M380" s="176" t="str">
        <f>IF(ISBLANK(DPWW2!AE16),"",DPWW2!AE16)</f>
        <v/>
      </c>
      <c r="N380" s="176" t="str">
        <f>IF(ISBLANK(DPWW2!AF16),"",DPWW2!AF16)</f>
        <v/>
      </c>
      <c r="O380" s="176" t="str">
        <f>IF(ISBLANK(DPWW2!AG16),"",DPWW2!AG16)</f>
        <v/>
      </c>
      <c r="P380" s="176" t="str">
        <f>IF(ISBLANK(DPWW2!AH16),"",DPWW2!AH16)</f>
        <v/>
      </c>
      <c r="Q380" s="176" t="str">
        <f>IF(ISBLANK(DPWW2!AI16),"",DPWW2!AI16)</f>
        <v/>
      </c>
      <c r="R380" s="176" t="str">
        <f>IF(ISBLANK(DPWW2!AJ16),"",DPWW2!AJ16)</f>
        <v/>
      </c>
    </row>
    <row r="381" spans="1:19" x14ac:dyDescent="0.25">
      <c r="A381" s="176" t="str">
        <f t="shared" si="5"/>
        <v>YKY</v>
      </c>
      <c r="B381" s="176" t="str">
        <f>IF(ISBLANK(DPWW2!BU16),"",DPWW2!BU16)</f>
        <v>PCD_DPWW2_SOFW1_OT</v>
      </c>
      <c r="C381" s="176" t="str">
        <f>DPWW2!F16 &amp; "," &amp; DPWW2!G16 &amp; "," &amp; DPWW2!BU5</f>
        <v>Storm Overflow - Wetland,Number of schemes,Total Expenditure by 2029-30 (Outturn &amp; Forecast)</v>
      </c>
      <c r="D381" s="176" t="str">
        <f>IF(ISBLANK(DPWW2!H16),"",DPWW2!H16)</f>
        <v>£m</v>
      </c>
      <c r="E381" s="176" t="s">
        <v>7266</v>
      </c>
      <c r="M381" s="176">
        <f>IF(ISBLANK(DPWW2!AK16),"",DPWW2!AK16)</f>
        <v>0</v>
      </c>
      <c r="R381" s="176">
        <f>IF(ISBLANK(DPWW2!AL16),"",DPWW2!AL16)</f>
        <v>0</v>
      </c>
    </row>
    <row r="382" spans="1:19" x14ac:dyDescent="0.25">
      <c r="A382" s="176" t="str">
        <f t="shared" si="5"/>
        <v>YKY</v>
      </c>
      <c r="B382" s="176" t="str">
        <f>IF(ISBLANK(DPWW2!BX16),"",DPWW2!BX16)</f>
        <v>PCD_DPWW2_SOFW1_P</v>
      </c>
      <c r="C382" s="176" t="str">
        <f>DPWW2!F16 &amp; "," &amp; DPWW2!G16 &amp; "," &amp; DPWW2!BX5</f>
        <v>Storm Overflow - Wetland,Number of schemes,Performance</v>
      </c>
      <c r="D382" s="176" t="str">
        <f>IF(ISBLANK(DPWW2!H16),"",DPWW2!H16)</f>
        <v>£m</v>
      </c>
      <c r="E382" s="176" t="s">
        <v>7266</v>
      </c>
      <c r="M382" s="176" t="str">
        <f>IF(ISBLANK(DPWW2!AN16),"",DPWW2!AN16)</f>
        <v/>
      </c>
      <c r="R382" s="176" t="str">
        <f>IF(ISBLANK(DPWW2!AO16),"",DPWW2!AO16)</f>
        <v/>
      </c>
    </row>
    <row r="383" spans="1:19" x14ac:dyDescent="0.25">
      <c r="A383" s="176" t="str">
        <f t="shared" si="5"/>
        <v>YKY</v>
      </c>
      <c r="B383" s="176" t="str">
        <f>IF(ISBLANK(DPWW2!AT17),"",DPWW2!AT17)</f>
        <v>PCD_DPWW2_SOFW2_NP</v>
      </c>
      <c r="C383" s="176" t="str">
        <f>DPWW2!F17 &amp; "," &amp; DPWW2!G17 &amp; "," &amp; DPWW2!AT5</f>
        <v>Storm Overflow - Screens ,Number of EnvAct_IMP5 compliant screens installed and operational at screen only solutions,Non delivery PCD payment (£m/Driver) in 2022-23 prices</v>
      </c>
      <c r="D383" s="176" t="str">
        <f>IF(ISBLANK(DPWW2!H17),"",DPWW2!H17)</f>
        <v>£m</v>
      </c>
      <c r="E383" s="176" t="s">
        <v>7266</v>
      </c>
      <c r="S383" s="176" t="str">
        <f>IF(ISBLANK(DPWW2!J17),"",DPWW2!J17)</f>
        <v/>
      </c>
    </row>
    <row r="384" spans="1:19" x14ac:dyDescent="0.25">
      <c r="A384" s="176" t="str">
        <f t="shared" si="5"/>
        <v>YKY</v>
      </c>
      <c r="B384" s="176" t="str">
        <f>IF(ISBLANK(DPWW2!AV17),"",DPWW2!AV17)</f>
        <v>PCD_DPWW2_SOFW2</v>
      </c>
      <c r="C384" s="176" t="str">
        <f>DPWW2!F17 &amp; "," &amp; DPWW2!G17 &amp; "," &amp; DPWW2!AV5</f>
        <v>Storm Overflow - Screens ,Number of EnvAct_IMP5 compliant screens installed and operational at screen only solutions,PCD Total Expenditure (Cumulative) - Allowance (£m)</v>
      </c>
      <c r="D384" s="176" t="str">
        <f>IF(ISBLANK(DPWW2!H17),"",DPWW2!H17)</f>
        <v>£m</v>
      </c>
      <c r="E384" s="176" t="s">
        <v>7266</v>
      </c>
      <c r="H384" s="176" t="str">
        <f>IF(ISBLANK(DPWW2!L17),"",DPWW2!L17)</f>
        <v/>
      </c>
      <c r="I384" s="176" t="str">
        <f>IF(ISBLANK(DPWW2!M17),"",DPWW2!M17)</f>
        <v/>
      </c>
      <c r="J384" s="176" t="str">
        <f>IF(ISBLANK(DPWW2!N17),"",DPWW2!N17)</f>
        <v/>
      </c>
      <c r="K384" s="176" t="str">
        <f>IF(ISBLANK(DPWW2!O17),"",DPWW2!O17)</f>
        <v/>
      </c>
      <c r="L384" s="176" t="str">
        <f>IF(ISBLANK(DPWW2!P17),"",DPWW2!P17)</f>
        <v/>
      </c>
      <c r="M384" s="176" t="str">
        <f>IF(ISBLANK(DPWW2!Q17),"",DPWW2!Q17)</f>
        <v/>
      </c>
      <c r="N384" s="176" t="str">
        <f>IF(ISBLANK(DPWW2!R17),"",DPWW2!R17)</f>
        <v/>
      </c>
      <c r="O384" s="176" t="str">
        <f>IF(ISBLANK(DPWW2!S17),"",DPWW2!S17)</f>
        <v/>
      </c>
      <c r="P384" s="176" t="str">
        <f>IF(ISBLANK(DPWW2!T17),"",DPWW2!T17)</f>
        <v/>
      </c>
      <c r="Q384" s="176" t="str">
        <f>IF(ISBLANK(DPWW2!U17),"",DPWW2!U17)</f>
        <v/>
      </c>
      <c r="R384" s="176" t="str">
        <f>IF(ISBLANK(DPWW2!V17),"",DPWW2!V17)</f>
        <v/>
      </c>
    </row>
    <row r="385" spans="1:19" x14ac:dyDescent="0.25">
      <c r="A385" s="176" t="str">
        <f t="shared" si="5"/>
        <v>YKY</v>
      </c>
      <c r="B385" s="176" t="str">
        <f>IF(ISBLANK(DPWW2!BG17),"",DPWW2!BG17)</f>
        <v>PCD_DPWW2_SOFW2_T</v>
      </c>
      <c r="C385" s="176" t="str">
        <f>DPWW2!F17 &amp; "," &amp; DPWW2!G17 &amp; "," &amp; DPWW2!BJ5</f>
        <v>Storm Overflow - Screens ,Number of EnvAct_IMP5 compliant screens installed and operational at screen only solutions,PCD Total Expenditure (Cumulative) - Outturn &amp; Forecast (£m)</v>
      </c>
      <c r="D385" s="176" t="str">
        <f>IF(ISBLANK(DPWW2!H17),"",DPWW2!H17)</f>
        <v>£m</v>
      </c>
      <c r="E385" s="176" t="s">
        <v>7266</v>
      </c>
      <c r="M385" s="176">
        <f>IF(ISBLANK(DPWW2!W17),"",DPWW2!W17)</f>
        <v>0</v>
      </c>
      <c r="R385" s="176">
        <f>IF(ISBLANK(DPWW2!X17),"",DPWW2!X17)</f>
        <v>0</v>
      </c>
    </row>
    <row r="386" spans="1:19" x14ac:dyDescent="0.25">
      <c r="A386" s="176" t="str">
        <f t="shared" si="5"/>
        <v>YKY</v>
      </c>
      <c r="B386" s="176" t="str">
        <f>IF(ISBLANK(DPWW2!BJ17),"",DPWW2!BJ17)</f>
        <v>PCD_DPWW2_SOFW2_O</v>
      </c>
      <c r="C386" s="176" t="str">
        <f>DPWW2!F17 &amp; "," &amp; DPWW2!G17 &amp; "," &amp; DPWW2!BH5</f>
        <v>Storm Overflow - Screens ,Number of EnvAct_IMP5 compliant screens installed and operational at screen only solutions,Total Expenditure by 2034-35 (Allowance)</v>
      </c>
      <c r="D386" s="176" t="str">
        <f>IF(ISBLANK(DPWW2!H17),"",DPWW2!H17)</f>
        <v>£m</v>
      </c>
      <c r="E386" s="176" t="s">
        <v>7266</v>
      </c>
      <c r="H386" s="176" t="str">
        <f>IF(ISBLANK(DPWW2!Z17),"",DPWW2!Z17)</f>
        <v/>
      </c>
      <c r="I386" s="176" t="str">
        <f>IF(ISBLANK(DPWW2!AA17),"",DPWW2!AA17)</f>
        <v/>
      </c>
      <c r="J386" s="176" t="str">
        <f>IF(ISBLANK(DPWW2!AB17),"",DPWW2!AB17)</f>
        <v/>
      </c>
      <c r="K386" s="176" t="str">
        <f>IF(ISBLANK(DPWW2!AC17),"",DPWW2!AC17)</f>
        <v/>
      </c>
      <c r="L386" s="176" t="str">
        <f>IF(ISBLANK(DPWW2!AD17),"",DPWW2!AD17)</f>
        <v/>
      </c>
      <c r="M386" s="176" t="str">
        <f>IF(ISBLANK(DPWW2!AE17),"",DPWW2!AE17)</f>
        <v/>
      </c>
      <c r="N386" s="176" t="str">
        <f>IF(ISBLANK(DPWW2!AF17),"",DPWW2!AF17)</f>
        <v/>
      </c>
      <c r="O386" s="176" t="str">
        <f>IF(ISBLANK(DPWW2!AG17),"",DPWW2!AG17)</f>
        <v/>
      </c>
      <c r="P386" s="176" t="str">
        <f>IF(ISBLANK(DPWW2!AH17),"",DPWW2!AH17)</f>
        <v/>
      </c>
      <c r="Q386" s="176" t="str">
        <f>IF(ISBLANK(DPWW2!AI17),"",DPWW2!AI17)</f>
        <v/>
      </c>
      <c r="R386" s="176" t="str">
        <f>IF(ISBLANK(DPWW2!AJ17),"",DPWW2!AJ17)</f>
        <v/>
      </c>
    </row>
    <row r="387" spans="1:19" x14ac:dyDescent="0.25">
      <c r="A387" s="176" t="str">
        <f t="shared" si="5"/>
        <v>YKY</v>
      </c>
      <c r="B387" s="176" t="str">
        <f>IF(ISBLANK(DPWW2!BU17),"",DPWW2!BU17)</f>
        <v>PCD_DPWW2_SOFW2_OT</v>
      </c>
      <c r="C387" s="176" t="str">
        <f>DPWW2!F17 &amp; "," &amp; DPWW2!G17 &amp; "," &amp; DPWW2!BU5</f>
        <v>Storm Overflow - Screens ,Number of EnvAct_IMP5 compliant screens installed and operational at screen only solutions,Total Expenditure by 2029-30 (Outturn &amp; Forecast)</v>
      </c>
      <c r="D387" s="176" t="str">
        <f>IF(ISBLANK(DPWW2!H17),"",DPWW2!H17)</f>
        <v>£m</v>
      </c>
      <c r="E387" s="176" t="s">
        <v>7266</v>
      </c>
      <c r="M387" s="176">
        <f>IF(ISBLANK(DPWW2!AK17),"",DPWW2!AK17)</f>
        <v>0</v>
      </c>
      <c r="R387" s="176">
        <f>IF(ISBLANK(DPWW2!AL17),"",DPWW2!AL17)</f>
        <v>0</v>
      </c>
    </row>
    <row r="388" spans="1:19" x14ac:dyDescent="0.25">
      <c r="A388" s="176" t="str">
        <f t="shared" si="5"/>
        <v>YKY</v>
      </c>
      <c r="B388" s="176" t="str">
        <f>IF(ISBLANK(DPWW2!BX17),"",DPWW2!BX17)</f>
        <v>PCD_DPWW2_SOFW2_P</v>
      </c>
      <c r="C388" s="176" t="str">
        <f>DPWW2!F17 &amp; "," &amp; DPWW2!G17 &amp; "," &amp; DPWW2!BX5</f>
        <v>Storm Overflow - Screens ,Number of EnvAct_IMP5 compliant screens installed and operational at screen only solutions,Performance</v>
      </c>
      <c r="D388" s="176" t="str">
        <f>IF(ISBLANK(DPWW2!H17),"",DPWW2!H17)</f>
        <v>£m</v>
      </c>
      <c r="E388" s="176" t="s">
        <v>7266</v>
      </c>
      <c r="M388" s="176" t="str">
        <f>IF(ISBLANK(DPWW2!AN17),"",DPWW2!AN17)</f>
        <v/>
      </c>
      <c r="R388" s="176" t="str">
        <f>IF(ISBLANK(DPWW2!AO17),"",DPWW2!AO17)</f>
        <v/>
      </c>
    </row>
    <row r="389" spans="1:19" x14ac:dyDescent="0.25">
      <c r="A389" s="176" t="str">
        <f t="shared" ref="A389:A452" si="6">A388</f>
        <v>YKY</v>
      </c>
      <c r="B389" s="176" t="str">
        <f>IF(ISBLANK(DPWW2!AT18),"",DPWW2!AT18)</f>
        <v>PCD_DPWW2_TCR1_NP</v>
      </c>
      <c r="C389" s="176" t="str">
        <f>DPWW2!F18 &amp; "," &amp; DPWW2!G18 &amp; "," &amp; DPWW2!AT5</f>
        <v>Treatment for chemical removal (WINEP/NEP),Treatment for chemical removal (WINEP/NEP),Non delivery PCD payment (£m/Driver) in 2022-23 prices</v>
      </c>
      <c r="D389" s="176" t="str">
        <f>IF(ISBLANK(DPWW2!H18),"",DPWW2!H18)</f>
        <v>£m</v>
      </c>
      <c r="E389" s="176" t="s">
        <v>7266</v>
      </c>
      <c r="S389" s="176" t="str">
        <f>IF(ISBLANK(DPWW2!J18),"",DPWW2!J18)</f>
        <v/>
      </c>
    </row>
    <row r="390" spans="1:19" x14ac:dyDescent="0.25">
      <c r="A390" s="176" t="str">
        <f t="shared" si="6"/>
        <v>YKY</v>
      </c>
      <c r="B390" s="176" t="str">
        <f>IF(ISBLANK(DPWW2!AV18),"",DPWW2!AV18)</f>
        <v>PCD_DPWW2_TCR1</v>
      </c>
      <c r="C390" s="176" t="str">
        <f>DPWW2!F18 &amp; "," &amp; DPWW2!G18 &amp; "," &amp; DPWW2!AV5</f>
        <v>Treatment for chemical removal (WINEP/NEP),Treatment for chemical removal (WINEP/NEP),PCD Total Expenditure (Cumulative) - Allowance (£m)</v>
      </c>
      <c r="D390" s="176" t="str">
        <f>IF(ISBLANK(DPWW2!H18),"",DPWW2!H18)</f>
        <v>£m</v>
      </c>
      <c r="E390" s="176" t="s">
        <v>7266</v>
      </c>
      <c r="H390" s="176" t="str">
        <f>IF(ISBLANK(DPWW2!L18),"",DPWW2!L18)</f>
        <v/>
      </c>
      <c r="I390" s="176" t="str">
        <f>IF(ISBLANK(DPWW2!M18),"",DPWW2!M18)</f>
        <v/>
      </c>
      <c r="J390" s="176" t="str">
        <f>IF(ISBLANK(DPWW2!N18),"",DPWW2!N18)</f>
        <v/>
      </c>
      <c r="K390" s="176" t="str">
        <f>IF(ISBLANK(DPWW2!O18),"",DPWW2!O18)</f>
        <v/>
      </c>
      <c r="L390" s="176" t="str">
        <f>IF(ISBLANK(DPWW2!P18),"",DPWW2!P18)</f>
        <v/>
      </c>
      <c r="M390" s="176" t="str">
        <f>IF(ISBLANK(DPWW2!Q18),"",DPWW2!Q18)</f>
        <v/>
      </c>
      <c r="N390" s="176" t="str">
        <f>IF(ISBLANK(DPWW2!R18),"",DPWW2!R18)</f>
        <v/>
      </c>
      <c r="O390" s="176" t="str">
        <f>IF(ISBLANK(DPWW2!S18),"",DPWW2!S18)</f>
        <v/>
      </c>
      <c r="P390" s="176" t="str">
        <f>IF(ISBLANK(DPWW2!T18),"",DPWW2!T18)</f>
        <v/>
      </c>
      <c r="Q390" s="176" t="str">
        <f>IF(ISBLANK(DPWW2!U18),"",DPWW2!U18)</f>
        <v/>
      </c>
      <c r="R390" s="176" t="str">
        <f>IF(ISBLANK(DPWW2!V18),"",DPWW2!V18)</f>
        <v/>
      </c>
    </row>
    <row r="391" spans="1:19" x14ac:dyDescent="0.25">
      <c r="A391" s="176" t="str">
        <f t="shared" si="6"/>
        <v>YKY</v>
      </c>
      <c r="B391" s="176" t="str">
        <f>IF(ISBLANK(DPWW2!BG18),"",DPWW2!BG18)</f>
        <v>PCD_DPWW2_TCR1_T</v>
      </c>
      <c r="C391" s="176" t="str">
        <f>DPWW2!F18 &amp; "," &amp; DPWW2!G18 &amp; "," &amp; DPWW2!BJ5</f>
        <v>Treatment for chemical removal (WINEP/NEP),Treatment for chemical removal (WINEP/NEP),PCD Total Expenditure (Cumulative) - Outturn &amp; Forecast (£m)</v>
      </c>
      <c r="D391" s="176" t="str">
        <f>IF(ISBLANK(DPWW2!H18),"",DPWW2!H18)</f>
        <v>£m</v>
      </c>
      <c r="E391" s="176" t="s">
        <v>7266</v>
      </c>
      <c r="M391" s="176">
        <f>IF(ISBLANK(DPWW2!W18),"",DPWW2!W18)</f>
        <v>0</v>
      </c>
      <c r="R391" s="176">
        <f>IF(ISBLANK(DPWW2!X18),"",DPWW2!X18)</f>
        <v>0</v>
      </c>
    </row>
    <row r="392" spans="1:19" x14ac:dyDescent="0.25">
      <c r="A392" s="176" t="str">
        <f t="shared" si="6"/>
        <v>YKY</v>
      </c>
      <c r="B392" s="176" t="str">
        <f>IF(ISBLANK(DPWW2!BJ18),"",DPWW2!BJ18)</f>
        <v>PCD_DPWW2_TCR1_O</v>
      </c>
      <c r="C392" s="176" t="str">
        <f>DPWW2!F18 &amp; "," &amp; DPWW2!G18 &amp; "," &amp; DPWW2!BH5</f>
        <v>Treatment for chemical removal (WINEP/NEP),Treatment for chemical removal (WINEP/NEP),Total Expenditure by 2034-35 (Allowance)</v>
      </c>
      <c r="D392" s="176" t="str">
        <f>IF(ISBLANK(DPWW2!H18),"",DPWW2!H18)</f>
        <v>£m</v>
      </c>
      <c r="E392" s="176" t="s">
        <v>7266</v>
      </c>
      <c r="H392" s="176" t="str">
        <f>IF(ISBLANK(DPWW2!Z18),"",DPWW2!Z18)</f>
        <v/>
      </c>
      <c r="I392" s="176" t="str">
        <f>IF(ISBLANK(DPWW2!AA18),"",DPWW2!AA18)</f>
        <v/>
      </c>
      <c r="J392" s="176" t="str">
        <f>IF(ISBLANK(DPWW2!AB18),"",DPWW2!AB18)</f>
        <v/>
      </c>
      <c r="K392" s="176" t="str">
        <f>IF(ISBLANK(DPWW2!AC18),"",DPWW2!AC18)</f>
        <v/>
      </c>
      <c r="L392" s="176" t="str">
        <f>IF(ISBLANK(DPWW2!AD18),"",DPWW2!AD18)</f>
        <v/>
      </c>
      <c r="M392" s="176" t="str">
        <f>IF(ISBLANK(DPWW2!AE18),"",DPWW2!AE18)</f>
        <v/>
      </c>
      <c r="N392" s="176" t="str">
        <f>IF(ISBLANK(DPWW2!AF18),"",DPWW2!AF18)</f>
        <v/>
      </c>
      <c r="O392" s="176" t="str">
        <f>IF(ISBLANK(DPWW2!AG18),"",DPWW2!AG18)</f>
        <v/>
      </c>
      <c r="P392" s="176" t="str">
        <f>IF(ISBLANK(DPWW2!AH18),"",DPWW2!AH18)</f>
        <v/>
      </c>
      <c r="Q392" s="176" t="str">
        <f>IF(ISBLANK(DPWW2!AI18),"",DPWW2!AI18)</f>
        <v/>
      </c>
      <c r="R392" s="176" t="str">
        <f>IF(ISBLANK(DPWW2!AJ18),"",DPWW2!AJ18)</f>
        <v/>
      </c>
    </row>
    <row r="393" spans="1:19" x14ac:dyDescent="0.25">
      <c r="A393" s="176" t="str">
        <f t="shared" si="6"/>
        <v>YKY</v>
      </c>
      <c r="B393" s="176" t="str">
        <f>IF(ISBLANK(DPWW2!BU18),"",DPWW2!BU18)</f>
        <v>PCD_DPWW2_TCR1_OT</v>
      </c>
      <c r="C393" s="176" t="str">
        <f>DPWW2!F18 &amp; "," &amp; DPWW2!G18 &amp; "," &amp; DPWW2!BU5</f>
        <v>Treatment for chemical removal (WINEP/NEP),Treatment for chemical removal (WINEP/NEP),Total Expenditure by 2029-30 (Outturn &amp; Forecast)</v>
      </c>
      <c r="D393" s="176" t="str">
        <f>IF(ISBLANK(DPWW2!H18),"",DPWW2!H18)</f>
        <v>£m</v>
      </c>
      <c r="E393" s="176" t="s">
        <v>7266</v>
      </c>
      <c r="M393" s="176">
        <f>IF(ISBLANK(DPWW2!AK18),"",DPWW2!AK18)</f>
        <v>0</v>
      </c>
      <c r="R393" s="176">
        <f>IF(ISBLANK(DPWW2!AL18),"",DPWW2!AL18)</f>
        <v>0</v>
      </c>
    </row>
    <row r="394" spans="1:19" x14ac:dyDescent="0.25">
      <c r="A394" s="176" t="str">
        <f t="shared" si="6"/>
        <v>YKY</v>
      </c>
      <c r="B394" s="176" t="str">
        <f>IF(ISBLANK(DPWW2!BX18),"",DPWW2!BX18)</f>
        <v>PCD_DPWW2_TCR1_P</v>
      </c>
      <c r="C394" s="176" t="str">
        <f>DPWW2!F18 &amp; "," &amp; DPWW2!G18 &amp; "," &amp; DPWW2!BX5</f>
        <v>Treatment for chemical removal (WINEP/NEP),Treatment for chemical removal (WINEP/NEP),Performance</v>
      </c>
      <c r="D394" s="176" t="str">
        <f>IF(ISBLANK(DPWW2!H18),"",DPWW2!H18)</f>
        <v>£m</v>
      </c>
      <c r="E394" s="176" t="s">
        <v>7266</v>
      </c>
      <c r="M394" s="176" t="str">
        <f>IF(ISBLANK(DPWW2!AN18),"",DPWW2!AN18)</f>
        <v/>
      </c>
      <c r="R394" s="176" t="str">
        <f>IF(ISBLANK(DPWW2!AO18),"",DPWW2!AO18)</f>
        <v/>
      </c>
    </row>
    <row r="395" spans="1:19" x14ac:dyDescent="0.25">
      <c r="A395" s="176" t="str">
        <f t="shared" si="6"/>
        <v>YKY</v>
      </c>
      <c r="B395" s="176" t="str">
        <f>IF(ISBLANK(DPWW2!AT19),"",DPWW2!AT19)</f>
        <v>PCD_DPWW2_TNR1_NP</v>
      </c>
      <c r="C395" s="176" t="str">
        <f>DPWW2!F19 &amp; "," &amp; DPWW2!G19 &amp; "," &amp; DPWW2!AT5</f>
        <v>Treatment for total nitrogen removal (WINEP/NEP) ,Treatment for total nitrogen removal (WINEP/NEP) ,Non delivery PCD payment (£m/Driver) in 2022-23 prices</v>
      </c>
      <c r="D395" s="176" t="str">
        <f>IF(ISBLANK(DPWW2!H19),"",DPWW2!H19)</f>
        <v>£m</v>
      </c>
      <c r="E395" s="176" t="s">
        <v>7266</v>
      </c>
      <c r="S395" s="176" t="str">
        <f>IF(ISBLANK(DPWW2!J19),"",DPWW2!J19)</f>
        <v/>
      </c>
    </row>
    <row r="396" spans="1:19" x14ac:dyDescent="0.25">
      <c r="A396" s="176" t="str">
        <f t="shared" si="6"/>
        <v>YKY</v>
      </c>
      <c r="B396" s="176" t="str">
        <f>IF(ISBLANK(DPWW2!AV19),"",DPWW2!AV19)</f>
        <v>PCD_DPWW2_TNR1</v>
      </c>
      <c r="C396" s="176" t="str">
        <f>DPWW2!F19 &amp; "," &amp; DPWW2!G19 &amp; "," &amp; DPWW2!AV5</f>
        <v>Treatment for total nitrogen removal (WINEP/NEP) ,Treatment for total nitrogen removal (WINEP/NEP) ,PCD Total Expenditure (Cumulative) - Allowance (£m)</v>
      </c>
      <c r="D396" s="176" t="str">
        <f>IF(ISBLANK(DPWW2!H19),"",DPWW2!H19)</f>
        <v>£m</v>
      </c>
      <c r="E396" s="176" t="s">
        <v>7266</v>
      </c>
      <c r="H396" s="176" t="str">
        <f>IF(ISBLANK(DPWW2!L19),"",DPWW2!L19)</f>
        <v/>
      </c>
      <c r="I396" s="176" t="str">
        <f>IF(ISBLANK(DPWW2!M19),"",DPWW2!M19)</f>
        <v/>
      </c>
      <c r="J396" s="176" t="str">
        <f>IF(ISBLANK(DPWW2!N19),"",DPWW2!N19)</f>
        <v/>
      </c>
      <c r="K396" s="176" t="str">
        <f>IF(ISBLANK(DPWW2!O19),"",DPWW2!O19)</f>
        <v/>
      </c>
      <c r="L396" s="176" t="str">
        <f>IF(ISBLANK(DPWW2!P19),"",DPWW2!P19)</f>
        <v/>
      </c>
      <c r="M396" s="176" t="str">
        <f>IF(ISBLANK(DPWW2!Q19),"",DPWW2!Q19)</f>
        <v/>
      </c>
      <c r="N396" s="176" t="str">
        <f>IF(ISBLANK(DPWW2!R19),"",DPWW2!R19)</f>
        <v/>
      </c>
      <c r="O396" s="176" t="str">
        <f>IF(ISBLANK(DPWW2!S19),"",DPWW2!S19)</f>
        <v/>
      </c>
      <c r="P396" s="176" t="str">
        <f>IF(ISBLANK(DPWW2!T19),"",DPWW2!T19)</f>
        <v/>
      </c>
      <c r="Q396" s="176" t="str">
        <f>IF(ISBLANK(DPWW2!U19),"",DPWW2!U19)</f>
        <v/>
      </c>
      <c r="R396" s="176" t="str">
        <f>IF(ISBLANK(DPWW2!V19),"",DPWW2!V19)</f>
        <v/>
      </c>
    </row>
    <row r="397" spans="1:19" x14ac:dyDescent="0.25">
      <c r="A397" s="176" t="str">
        <f t="shared" si="6"/>
        <v>YKY</v>
      </c>
      <c r="B397" s="176" t="str">
        <f>IF(ISBLANK(DPWW2!BG19),"",DPWW2!BG19)</f>
        <v>PCD_DPWW2_TNR1_T</v>
      </c>
      <c r="C397" s="176" t="str">
        <f>DPWW2!F19 &amp; "," &amp; DPWW2!G19 &amp; "," &amp; DPWW2!BJ5</f>
        <v>Treatment for total nitrogen removal (WINEP/NEP) ,Treatment for total nitrogen removal (WINEP/NEP) ,PCD Total Expenditure (Cumulative) - Outturn &amp; Forecast (£m)</v>
      </c>
      <c r="D397" s="176" t="str">
        <f>IF(ISBLANK(DPWW2!H19),"",DPWW2!H19)</f>
        <v>£m</v>
      </c>
      <c r="E397" s="176" t="s">
        <v>7266</v>
      </c>
      <c r="M397" s="176">
        <f>IF(ISBLANK(DPWW2!W19),"",DPWW2!W19)</f>
        <v>0</v>
      </c>
      <c r="R397" s="176">
        <f>IF(ISBLANK(DPWW2!X19),"",DPWW2!X19)</f>
        <v>0</v>
      </c>
    </row>
    <row r="398" spans="1:19" x14ac:dyDescent="0.25">
      <c r="A398" s="176" t="str">
        <f t="shared" si="6"/>
        <v>YKY</v>
      </c>
      <c r="B398" s="176" t="str">
        <f>IF(ISBLANK(DPWW2!BJ19),"",DPWW2!BJ19)</f>
        <v>PCD_DPWW2_TNR1_O</v>
      </c>
      <c r="C398" s="176" t="str">
        <f>DPWW2!F19 &amp; "," &amp; DPWW2!G19 &amp; "," &amp; DPWW2!BH5</f>
        <v>Treatment for total nitrogen removal (WINEP/NEP) ,Treatment for total nitrogen removal (WINEP/NEP) ,Total Expenditure by 2034-35 (Allowance)</v>
      </c>
      <c r="D398" s="176" t="str">
        <f>IF(ISBLANK(DPWW2!H19),"",DPWW2!H19)</f>
        <v>£m</v>
      </c>
      <c r="E398" s="176" t="s">
        <v>7266</v>
      </c>
      <c r="H398" s="176" t="str">
        <f>IF(ISBLANK(DPWW2!Z19),"",DPWW2!Z19)</f>
        <v/>
      </c>
      <c r="I398" s="176" t="str">
        <f>IF(ISBLANK(DPWW2!AA19),"",DPWW2!AA19)</f>
        <v/>
      </c>
      <c r="J398" s="176" t="str">
        <f>IF(ISBLANK(DPWW2!AB19),"",DPWW2!AB19)</f>
        <v/>
      </c>
      <c r="K398" s="176" t="str">
        <f>IF(ISBLANK(DPWW2!AC19),"",DPWW2!AC19)</f>
        <v/>
      </c>
      <c r="L398" s="176" t="str">
        <f>IF(ISBLANK(DPWW2!AD19),"",DPWW2!AD19)</f>
        <v/>
      </c>
      <c r="M398" s="176" t="str">
        <f>IF(ISBLANK(DPWW2!AE19),"",DPWW2!AE19)</f>
        <v/>
      </c>
      <c r="N398" s="176" t="str">
        <f>IF(ISBLANK(DPWW2!AF19),"",DPWW2!AF19)</f>
        <v/>
      </c>
      <c r="O398" s="176" t="str">
        <f>IF(ISBLANK(DPWW2!AG19),"",DPWW2!AG19)</f>
        <v/>
      </c>
      <c r="P398" s="176" t="str">
        <f>IF(ISBLANK(DPWW2!AH19),"",DPWW2!AH19)</f>
        <v/>
      </c>
      <c r="Q398" s="176" t="str">
        <f>IF(ISBLANK(DPWW2!AI19),"",DPWW2!AI19)</f>
        <v/>
      </c>
      <c r="R398" s="176" t="str">
        <f>IF(ISBLANK(DPWW2!AJ19),"",DPWW2!AJ19)</f>
        <v/>
      </c>
    </row>
    <row r="399" spans="1:19" x14ac:dyDescent="0.25">
      <c r="A399" s="176" t="str">
        <f t="shared" si="6"/>
        <v>YKY</v>
      </c>
      <c r="B399" s="176" t="str">
        <f>IF(ISBLANK(DPWW2!BU19),"",DPWW2!BU19)</f>
        <v>PCD_DPWW2_TNR1_OT</v>
      </c>
      <c r="C399" s="176" t="str">
        <f>DPWW2!F19 &amp; "," &amp; DPWW2!G19 &amp; "," &amp; DPWW2!BU5</f>
        <v>Treatment for total nitrogen removal (WINEP/NEP) ,Treatment for total nitrogen removal (WINEP/NEP) ,Total Expenditure by 2029-30 (Outturn &amp; Forecast)</v>
      </c>
      <c r="D399" s="176" t="str">
        <f>IF(ISBLANK(DPWW2!H19),"",DPWW2!H19)</f>
        <v>£m</v>
      </c>
      <c r="E399" s="176" t="s">
        <v>7266</v>
      </c>
      <c r="M399" s="176">
        <f>IF(ISBLANK(DPWW2!AK19),"",DPWW2!AK19)</f>
        <v>0</v>
      </c>
      <c r="R399" s="176">
        <f>IF(ISBLANK(DPWW2!AL19),"",DPWW2!AL19)</f>
        <v>0</v>
      </c>
    </row>
    <row r="400" spans="1:19" x14ac:dyDescent="0.25">
      <c r="A400" s="176" t="str">
        <f t="shared" si="6"/>
        <v>YKY</v>
      </c>
      <c r="B400" s="176" t="str">
        <f>IF(ISBLANK(DPWW2!BX19),"",DPWW2!BX19)</f>
        <v>PCD_DPWW2_TNR1_P</v>
      </c>
      <c r="C400" s="176" t="str">
        <f>DPWW2!F19 &amp; "," &amp; DPWW2!G19 &amp; "," &amp; DPWW2!BX5</f>
        <v>Treatment for total nitrogen removal (WINEP/NEP) ,Treatment for total nitrogen removal (WINEP/NEP) ,Performance</v>
      </c>
      <c r="D400" s="176" t="str">
        <f>IF(ISBLANK(DPWW2!H19),"",DPWW2!H19)</f>
        <v>£m</v>
      </c>
      <c r="E400" s="176" t="s">
        <v>7266</v>
      </c>
      <c r="M400" s="176" t="str">
        <f>IF(ISBLANK(DPWW2!AN19),"",DPWW2!AN19)</f>
        <v/>
      </c>
      <c r="R400" s="176" t="str">
        <f>IF(ISBLANK(DPWW2!AO19),"",DPWW2!AO19)</f>
        <v/>
      </c>
    </row>
    <row r="401" spans="1:19" x14ac:dyDescent="0.25">
      <c r="A401" s="176" t="str">
        <f t="shared" si="6"/>
        <v>YKY</v>
      </c>
      <c r="B401" s="176" t="str">
        <f>IF(ISBLANK(DPWW2!AT20),"",DPWW2!AT20)</f>
        <v>PCD_DPWW2_NBS_SOL_NP</v>
      </c>
      <c r="C401" s="176" t="str">
        <f>DPWW2!F20 &amp; "," &amp; DPWW2!G20 &amp; "," &amp; DPWW2!AT5</f>
        <v>Nature based solutions for treatment for nutrients and/or sanitary determinands (WINEP/NEP),Total number of site treatment solutions delivered to meet compliance,Non delivery PCD payment (£m/Driver) in 2022-23 prices</v>
      </c>
      <c r="D401" s="176" t="str">
        <f>IF(ISBLANK(DPWW2!H20),"",DPWW2!H20)</f>
        <v>£m</v>
      </c>
      <c r="E401" s="176" t="s">
        <v>7266</v>
      </c>
      <c r="S401" s="176" t="str">
        <f>IF(ISBLANK(DPWW2!J20),"",DPWW2!J20)</f>
        <v/>
      </c>
    </row>
    <row r="402" spans="1:19" x14ac:dyDescent="0.25">
      <c r="A402" s="176" t="str">
        <f t="shared" si="6"/>
        <v>YKY</v>
      </c>
      <c r="B402" s="176" t="str">
        <f>IF(ISBLANK(DPWW2!AV20),"",DPWW2!AV20)</f>
        <v>PCD_DPWW2_NBS_SOL</v>
      </c>
      <c r="C402" s="176" t="str">
        <f>DPWW2!F20 &amp; "," &amp; DPWW2!G20 &amp; "," &amp; DPWW2!AV5</f>
        <v>Nature based solutions for treatment for nutrients and/or sanitary determinands (WINEP/NEP),Total number of site treatment solutions delivered to meet compliance,PCD Total Expenditure (Cumulative) - Allowance (£m)</v>
      </c>
      <c r="D402" s="176" t="str">
        <f>IF(ISBLANK(DPWW2!H20),"",DPWW2!H20)</f>
        <v>£m</v>
      </c>
      <c r="E402" s="176" t="s">
        <v>7266</v>
      </c>
      <c r="H402" s="176" t="str">
        <f>IF(ISBLANK(DPWW2!L20),"",DPWW2!L20)</f>
        <v/>
      </c>
      <c r="I402" s="176" t="str">
        <f>IF(ISBLANK(DPWW2!M20),"",DPWW2!M20)</f>
        <v/>
      </c>
      <c r="J402" s="176" t="str">
        <f>IF(ISBLANK(DPWW2!N20),"",DPWW2!N20)</f>
        <v/>
      </c>
      <c r="K402" s="176" t="str">
        <f>IF(ISBLANK(DPWW2!O20),"",DPWW2!O20)</f>
        <v/>
      </c>
      <c r="L402" s="176" t="str">
        <f>IF(ISBLANK(DPWW2!P20),"",DPWW2!P20)</f>
        <v/>
      </c>
      <c r="M402" s="176" t="str">
        <f>IF(ISBLANK(DPWW2!Q20),"",DPWW2!Q20)</f>
        <v/>
      </c>
      <c r="N402" s="176" t="str">
        <f>IF(ISBLANK(DPWW2!R20),"",DPWW2!R20)</f>
        <v/>
      </c>
      <c r="O402" s="176" t="str">
        <f>IF(ISBLANK(DPWW2!S20),"",DPWW2!S20)</f>
        <v/>
      </c>
      <c r="P402" s="176" t="str">
        <f>IF(ISBLANK(DPWW2!T20),"",DPWW2!T20)</f>
        <v/>
      </c>
      <c r="Q402" s="176" t="str">
        <f>IF(ISBLANK(DPWW2!U20),"",DPWW2!U20)</f>
        <v/>
      </c>
      <c r="R402" s="176" t="str">
        <f>IF(ISBLANK(DPWW2!V20),"",DPWW2!V20)</f>
        <v/>
      </c>
    </row>
    <row r="403" spans="1:19" x14ac:dyDescent="0.25">
      <c r="A403" s="176" t="str">
        <f t="shared" si="6"/>
        <v>YKY</v>
      </c>
      <c r="B403" s="176" t="str">
        <f>IF(ISBLANK(DPWW2!BG20),"",DPWW2!BG20)</f>
        <v>PCD_DPWW2_NBS_SOL_T</v>
      </c>
      <c r="C403" s="176" t="str">
        <f>DPWW2!F20 &amp; "," &amp; DPWW2!G20 &amp; "," &amp; DPWW2!BJ5</f>
        <v>Nature based solutions for treatment for nutrients and/or sanitary determinands (WINEP/NEP),Total number of site treatment solutions delivered to meet compliance,PCD Total Expenditure (Cumulative) - Outturn &amp; Forecast (£m)</v>
      </c>
      <c r="D403" s="176" t="str">
        <f>IF(ISBLANK(DPWW2!H20),"",DPWW2!H20)</f>
        <v>£m</v>
      </c>
      <c r="E403" s="176" t="s">
        <v>7266</v>
      </c>
      <c r="M403" s="176">
        <f>IF(ISBLANK(DPWW2!W20),"",DPWW2!W20)</f>
        <v>0</v>
      </c>
      <c r="R403" s="176">
        <f>IF(ISBLANK(DPWW2!X20),"",DPWW2!X20)</f>
        <v>0</v>
      </c>
    </row>
    <row r="404" spans="1:19" x14ac:dyDescent="0.25">
      <c r="A404" s="176" t="str">
        <f t="shared" si="6"/>
        <v>YKY</v>
      </c>
      <c r="B404" s="176" t="str">
        <f>IF(ISBLANK(DPWW2!BJ20),"",DPWW2!BJ20)</f>
        <v>PCD_DPWW2_NBS_SOL_O</v>
      </c>
      <c r="C404" s="176" t="str">
        <f>DPWW2!F20 &amp; "," &amp; DPWW2!G20 &amp; "," &amp; DPWW2!BH5</f>
        <v>Nature based solutions for treatment for nutrients and/or sanitary determinands (WINEP/NEP),Total number of site treatment solutions delivered to meet compliance,Total Expenditure by 2034-35 (Allowance)</v>
      </c>
      <c r="D404" s="176" t="str">
        <f>IF(ISBLANK(DPWW2!H20),"",DPWW2!H20)</f>
        <v>£m</v>
      </c>
      <c r="E404" s="176" t="s">
        <v>7266</v>
      </c>
      <c r="H404" s="176" t="str">
        <f>IF(ISBLANK(DPWW2!Z20),"",DPWW2!Z20)</f>
        <v/>
      </c>
      <c r="I404" s="176" t="str">
        <f>IF(ISBLANK(DPWW2!AA20),"",DPWW2!AA20)</f>
        <v/>
      </c>
      <c r="J404" s="176" t="str">
        <f>IF(ISBLANK(DPWW2!AB20),"",DPWW2!AB20)</f>
        <v/>
      </c>
      <c r="K404" s="176" t="str">
        <f>IF(ISBLANK(DPWW2!AC20),"",DPWW2!AC20)</f>
        <v/>
      </c>
      <c r="L404" s="176" t="str">
        <f>IF(ISBLANK(DPWW2!AD20),"",DPWW2!AD20)</f>
        <v/>
      </c>
      <c r="M404" s="176" t="str">
        <f>IF(ISBLANK(DPWW2!AE20),"",DPWW2!AE20)</f>
        <v/>
      </c>
      <c r="N404" s="176" t="str">
        <f>IF(ISBLANK(DPWW2!AF20),"",DPWW2!AF20)</f>
        <v/>
      </c>
      <c r="O404" s="176" t="str">
        <f>IF(ISBLANK(DPWW2!AG20),"",DPWW2!AG20)</f>
        <v/>
      </c>
      <c r="P404" s="176" t="str">
        <f>IF(ISBLANK(DPWW2!AH20),"",DPWW2!AH20)</f>
        <v/>
      </c>
      <c r="Q404" s="176" t="str">
        <f>IF(ISBLANK(DPWW2!AI20),"",DPWW2!AI20)</f>
        <v/>
      </c>
      <c r="R404" s="176" t="str">
        <f>IF(ISBLANK(DPWW2!AJ20),"",DPWW2!AJ20)</f>
        <v/>
      </c>
    </row>
    <row r="405" spans="1:19" x14ac:dyDescent="0.25">
      <c r="A405" s="176" t="str">
        <f t="shared" si="6"/>
        <v>YKY</v>
      </c>
      <c r="B405" s="176" t="str">
        <f>IF(ISBLANK(DPWW2!BU20),"",DPWW2!BU20)</f>
        <v>PCD_DPWW2_NBS_SOL_OT</v>
      </c>
      <c r="C405" s="176" t="str">
        <f>DPWW2!F20 &amp; "," &amp; DPWW2!G20 &amp; "," &amp; DPWW2!BU5</f>
        <v>Nature based solutions for treatment for nutrients and/or sanitary determinands (WINEP/NEP),Total number of site treatment solutions delivered to meet compliance,Total Expenditure by 2029-30 (Outturn &amp; Forecast)</v>
      </c>
      <c r="D405" s="176" t="str">
        <f>IF(ISBLANK(DPWW2!H20),"",DPWW2!H20)</f>
        <v>£m</v>
      </c>
      <c r="E405" s="176" t="s">
        <v>7266</v>
      </c>
      <c r="M405" s="176">
        <f>IF(ISBLANK(DPWW2!AK20),"",DPWW2!AK20)</f>
        <v>0</v>
      </c>
      <c r="R405" s="176">
        <f>IF(ISBLANK(DPWW2!AL20),"",DPWW2!AL20)</f>
        <v>0</v>
      </c>
    </row>
    <row r="406" spans="1:19" x14ac:dyDescent="0.25">
      <c r="A406" s="176" t="str">
        <f t="shared" si="6"/>
        <v>YKY</v>
      </c>
      <c r="B406" s="176" t="str">
        <f>IF(ISBLANK(DPWW2!BX20),"",DPWW2!BX20)</f>
        <v>PCD_DPWW2_NBS_SOL_P</v>
      </c>
      <c r="C406" s="176" t="str">
        <f>DPWW2!F20 &amp; "," &amp; DPWW2!G20 &amp; "," &amp; DPWW2!BX5</f>
        <v>Nature based solutions for treatment for nutrients and/or sanitary determinands (WINEP/NEP),Total number of site treatment solutions delivered to meet compliance,Performance</v>
      </c>
      <c r="D406" s="176" t="str">
        <f>IF(ISBLANK(DPWW2!H20),"",DPWW2!H20)</f>
        <v>£m</v>
      </c>
      <c r="E406" s="176" t="s">
        <v>7266</v>
      </c>
      <c r="M406" s="176" t="str">
        <f>IF(ISBLANK(DPWW2!AN20),"",DPWW2!AN20)</f>
        <v/>
      </c>
      <c r="R406" s="176" t="str">
        <f>IF(ISBLANK(DPWW2!AO20),"",DPWW2!AO20)</f>
        <v/>
      </c>
    </row>
    <row r="407" spans="1:19" x14ac:dyDescent="0.25">
      <c r="A407" s="176" t="str">
        <f t="shared" si="6"/>
        <v>YKY</v>
      </c>
      <c r="B407" s="176" t="str">
        <f>IF(ISBLANK(DPWW2!AT21),"",DPWW2!AT21)</f>
        <v>PCD_DPWW2_CS1_NP</v>
      </c>
      <c r="C407" s="176" t="str">
        <f>DPWW2!F21 &amp; "," &amp; DPWW2!G21 &amp; "," &amp; DPWW2!AT5</f>
        <v>Catchment solutions - Catchment Nutrient Balancing (WINEP/NEP),Catchment solutions - Catchment Nutrient Balancing (WINEP/NEP),Non delivery PCD payment (£m/Driver) in 2022-23 prices</v>
      </c>
      <c r="D407" s="176" t="str">
        <f>IF(ISBLANK(DPWW2!H21),"",DPWW2!H21)</f>
        <v>£m</v>
      </c>
      <c r="E407" s="176" t="s">
        <v>7266</v>
      </c>
      <c r="S407" s="176" t="str">
        <f>IF(ISBLANK(DPWW2!J21),"",DPWW2!J21)</f>
        <v/>
      </c>
    </row>
    <row r="408" spans="1:19" x14ac:dyDescent="0.25">
      <c r="A408" s="176" t="str">
        <f t="shared" si="6"/>
        <v>YKY</v>
      </c>
      <c r="B408" s="176" t="str">
        <f>IF(ISBLANK(DPWW2!AV21),"",DPWW2!AV21)</f>
        <v>PCD_DPWW2_CS1</v>
      </c>
      <c r="C408" s="176" t="str">
        <f>DPWW2!F21 &amp; "," &amp; DPWW2!G21 &amp; "," &amp; DPWW2!AV5</f>
        <v>Catchment solutions - Catchment Nutrient Balancing (WINEP/NEP),Catchment solutions - Catchment Nutrient Balancing (WINEP/NEP),PCD Total Expenditure (Cumulative) - Allowance (£m)</v>
      </c>
      <c r="D408" s="176" t="str">
        <f>IF(ISBLANK(DPWW2!H21),"",DPWW2!H21)</f>
        <v>£m</v>
      </c>
      <c r="E408" s="176" t="s">
        <v>7266</v>
      </c>
      <c r="H408" s="176" t="str">
        <f>IF(ISBLANK(DPWW2!L21),"",DPWW2!L21)</f>
        <v/>
      </c>
      <c r="I408" s="176" t="str">
        <f>IF(ISBLANK(DPWW2!M21),"",DPWW2!M21)</f>
        <v/>
      </c>
      <c r="J408" s="176" t="str">
        <f>IF(ISBLANK(DPWW2!N21),"",DPWW2!N21)</f>
        <v/>
      </c>
      <c r="K408" s="176" t="str">
        <f>IF(ISBLANK(DPWW2!O21),"",DPWW2!O21)</f>
        <v/>
      </c>
      <c r="L408" s="176" t="str">
        <f>IF(ISBLANK(DPWW2!P21),"",DPWW2!P21)</f>
        <v/>
      </c>
      <c r="M408" s="176" t="str">
        <f>IF(ISBLANK(DPWW2!Q21),"",DPWW2!Q21)</f>
        <v/>
      </c>
      <c r="N408" s="176" t="str">
        <f>IF(ISBLANK(DPWW2!R21),"",DPWW2!R21)</f>
        <v/>
      </c>
      <c r="O408" s="176" t="str">
        <f>IF(ISBLANK(DPWW2!S21),"",DPWW2!S21)</f>
        <v/>
      </c>
      <c r="P408" s="176" t="str">
        <f>IF(ISBLANK(DPWW2!T21),"",DPWW2!T21)</f>
        <v/>
      </c>
      <c r="Q408" s="176" t="str">
        <f>IF(ISBLANK(DPWW2!U21),"",DPWW2!U21)</f>
        <v/>
      </c>
      <c r="R408" s="176" t="str">
        <f>IF(ISBLANK(DPWW2!V21),"",DPWW2!V21)</f>
        <v/>
      </c>
    </row>
    <row r="409" spans="1:19" x14ac:dyDescent="0.25">
      <c r="A409" s="176" t="str">
        <f t="shared" si="6"/>
        <v>YKY</v>
      </c>
      <c r="B409" s="176" t="str">
        <f>IF(ISBLANK(DPWW2!BG21),"",DPWW2!BG21)</f>
        <v>PCD_DPWW2_CS1_T</v>
      </c>
      <c r="C409" s="176" t="str">
        <f>DPWW2!F21 &amp; "," &amp; DPWW2!G21 &amp; "," &amp; DPWW2!BJ5</f>
        <v>Catchment solutions - Catchment Nutrient Balancing (WINEP/NEP),Catchment solutions - Catchment Nutrient Balancing (WINEP/NEP),PCD Total Expenditure (Cumulative) - Outturn &amp; Forecast (£m)</v>
      </c>
      <c r="D409" s="176" t="str">
        <f>IF(ISBLANK(DPWW2!H21),"",DPWW2!H21)</f>
        <v>£m</v>
      </c>
      <c r="E409" s="176" t="s">
        <v>7266</v>
      </c>
      <c r="M409" s="176">
        <f>IF(ISBLANK(DPWW2!W21),"",DPWW2!W21)</f>
        <v>0</v>
      </c>
      <c r="R409" s="176">
        <f>IF(ISBLANK(DPWW2!X21),"",DPWW2!X21)</f>
        <v>0</v>
      </c>
    </row>
    <row r="410" spans="1:19" x14ac:dyDescent="0.25">
      <c r="A410" s="176" t="str">
        <f t="shared" si="6"/>
        <v>YKY</v>
      </c>
      <c r="B410" s="176" t="str">
        <f>IF(ISBLANK(DPWW2!BJ21),"",DPWW2!BJ21)</f>
        <v>PCD_DPWW2_CS1_O</v>
      </c>
      <c r="C410" s="176" t="str">
        <f>DPWW2!F21 &amp; "," &amp; DPWW2!G21 &amp; "," &amp; DPWW2!BH5</f>
        <v>Catchment solutions - Catchment Nutrient Balancing (WINEP/NEP),Catchment solutions - Catchment Nutrient Balancing (WINEP/NEP),Total Expenditure by 2034-35 (Allowance)</v>
      </c>
      <c r="D410" s="176" t="str">
        <f>IF(ISBLANK(DPWW2!H21),"",DPWW2!H21)</f>
        <v>£m</v>
      </c>
      <c r="E410" s="176" t="s">
        <v>7266</v>
      </c>
      <c r="H410" s="176" t="str">
        <f>IF(ISBLANK(DPWW2!Z21),"",DPWW2!Z21)</f>
        <v/>
      </c>
      <c r="I410" s="176" t="str">
        <f>IF(ISBLANK(DPWW2!AA21),"",DPWW2!AA21)</f>
        <v/>
      </c>
      <c r="J410" s="176" t="str">
        <f>IF(ISBLANK(DPWW2!AB21),"",DPWW2!AB21)</f>
        <v/>
      </c>
      <c r="K410" s="176" t="str">
        <f>IF(ISBLANK(DPWW2!AC21),"",DPWW2!AC21)</f>
        <v/>
      </c>
      <c r="L410" s="176" t="str">
        <f>IF(ISBLANK(DPWW2!AD21),"",DPWW2!AD21)</f>
        <v/>
      </c>
      <c r="M410" s="176" t="str">
        <f>IF(ISBLANK(DPWW2!AE21),"",DPWW2!AE21)</f>
        <v/>
      </c>
      <c r="N410" s="176" t="str">
        <f>IF(ISBLANK(DPWW2!AF21),"",DPWW2!AF21)</f>
        <v/>
      </c>
      <c r="O410" s="176" t="str">
        <f>IF(ISBLANK(DPWW2!AG21),"",DPWW2!AG21)</f>
        <v/>
      </c>
      <c r="P410" s="176" t="str">
        <f>IF(ISBLANK(DPWW2!AH21),"",DPWW2!AH21)</f>
        <v/>
      </c>
      <c r="Q410" s="176" t="str">
        <f>IF(ISBLANK(DPWW2!AI21),"",DPWW2!AI21)</f>
        <v/>
      </c>
      <c r="R410" s="176" t="str">
        <f>IF(ISBLANK(DPWW2!AJ21),"",DPWW2!AJ21)</f>
        <v/>
      </c>
    </row>
    <row r="411" spans="1:19" x14ac:dyDescent="0.25">
      <c r="A411" s="176" t="str">
        <f t="shared" si="6"/>
        <v>YKY</v>
      </c>
      <c r="B411" s="176" t="str">
        <f>IF(ISBLANK(DPWW2!BU21),"",DPWW2!BU21)</f>
        <v>PCD_DPWW2_CS1_OT</v>
      </c>
      <c r="C411" s="176" t="str">
        <f>DPWW2!F21 &amp; "," &amp; DPWW2!G21 &amp; "," &amp; DPWW2!BU5</f>
        <v>Catchment solutions - Catchment Nutrient Balancing (WINEP/NEP),Catchment solutions - Catchment Nutrient Balancing (WINEP/NEP),Total Expenditure by 2029-30 (Outturn &amp; Forecast)</v>
      </c>
      <c r="D411" s="176" t="str">
        <f>IF(ISBLANK(DPWW2!H21),"",DPWW2!H21)</f>
        <v>£m</v>
      </c>
      <c r="E411" s="176" t="s">
        <v>7266</v>
      </c>
      <c r="M411" s="176">
        <f>IF(ISBLANK(DPWW2!AK21),"",DPWW2!AK21)</f>
        <v>0</v>
      </c>
      <c r="R411" s="176">
        <f>IF(ISBLANK(DPWW2!AL21),"",DPWW2!AL21)</f>
        <v>0</v>
      </c>
    </row>
    <row r="412" spans="1:19" x14ac:dyDescent="0.25">
      <c r="A412" s="176" t="str">
        <f t="shared" si="6"/>
        <v>YKY</v>
      </c>
      <c r="B412" s="176" t="str">
        <f>IF(ISBLANK(DPWW2!BX21),"",DPWW2!BX21)</f>
        <v>PCD_DPWW2_CS1_P</v>
      </c>
      <c r="C412" s="176" t="str">
        <f>DPWW2!F21 &amp; "," &amp; DPWW2!G21 &amp; "," &amp; DPWW2!BX5</f>
        <v>Catchment solutions - Catchment Nutrient Balancing (WINEP/NEP),Catchment solutions - Catchment Nutrient Balancing (WINEP/NEP),Performance</v>
      </c>
      <c r="D412" s="176" t="str">
        <f>IF(ISBLANK(DPWW2!H21),"",DPWW2!H21)</f>
        <v>£m</v>
      </c>
      <c r="E412" s="176" t="s">
        <v>7266</v>
      </c>
      <c r="M412" s="176" t="str">
        <f>IF(ISBLANK(DPWW2!AN21),"",DPWW2!AN21)</f>
        <v/>
      </c>
      <c r="R412" s="176" t="str">
        <f>IF(ISBLANK(DPWW2!AO21),"",DPWW2!AO21)</f>
        <v/>
      </c>
    </row>
    <row r="413" spans="1:19" x14ac:dyDescent="0.25">
      <c r="A413" s="176" t="str">
        <f t="shared" si="6"/>
        <v>YKY</v>
      </c>
      <c r="B413" s="176" t="str">
        <f>IF(ISBLANK(DPWW2!AT22),"",DPWW2!AT22)</f>
        <v>PCD_DPWW2_CS2_NP</v>
      </c>
      <c r="C413" s="176" t="str">
        <f>DPWW2!F22 &amp; "," &amp; DPWW2!G22 &amp; "," &amp; DPWW2!AT5</f>
        <v>Catchment solutions - Catchment Permitting (WINEP/NEP),Catchment solutions - Catchment Permitting (WINEP/NEP),Non delivery PCD payment (£m/Driver) in 2022-23 prices</v>
      </c>
      <c r="D413" s="176" t="str">
        <f>IF(ISBLANK(DPWW2!H22),"",DPWW2!H22)</f>
        <v>£m</v>
      </c>
      <c r="E413" s="176" t="s">
        <v>7266</v>
      </c>
      <c r="S413" s="176" t="str">
        <f>IF(ISBLANK(DPWW2!J22),"",DPWW2!J22)</f>
        <v/>
      </c>
    </row>
    <row r="414" spans="1:19" x14ac:dyDescent="0.25">
      <c r="A414" s="176" t="str">
        <f t="shared" si="6"/>
        <v>YKY</v>
      </c>
      <c r="B414" s="176" t="str">
        <f>IF(ISBLANK(DPWW2!AV22),"",DPWW2!AV22)</f>
        <v>PCD_DPWW2_CS2</v>
      </c>
      <c r="C414" s="176" t="str">
        <f>DPWW2!F22 &amp; "," &amp; DPWW2!G22 &amp; "," &amp; DPWW2!AV5</f>
        <v>Catchment solutions - Catchment Permitting (WINEP/NEP),Catchment solutions - Catchment Permitting (WINEP/NEP),PCD Total Expenditure (Cumulative) - Allowance (£m)</v>
      </c>
      <c r="D414" s="176" t="str">
        <f>IF(ISBLANK(DPWW2!H22),"",DPWW2!H22)</f>
        <v>£m</v>
      </c>
      <c r="E414" s="176" t="s">
        <v>7266</v>
      </c>
      <c r="H414" s="176" t="str">
        <f>IF(ISBLANK(DPWW2!L22),"",DPWW2!L22)</f>
        <v/>
      </c>
      <c r="I414" s="176" t="str">
        <f>IF(ISBLANK(DPWW2!M22),"",DPWW2!M22)</f>
        <v/>
      </c>
      <c r="J414" s="176" t="str">
        <f>IF(ISBLANK(DPWW2!N22),"",DPWW2!N22)</f>
        <v/>
      </c>
      <c r="K414" s="176" t="str">
        <f>IF(ISBLANK(DPWW2!O22),"",DPWW2!O22)</f>
        <v/>
      </c>
      <c r="L414" s="176" t="str">
        <f>IF(ISBLANK(DPWW2!P22),"",DPWW2!P22)</f>
        <v/>
      </c>
      <c r="M414" s="176" t="str">
        <f>IF(ISBLANK(DPWW2!Q22),"",DPWW2!Q22)</f>
        <v/>
      </c>
      <c r="N414" s="176" t="str">
        <f>IF(ISBLANK(DPWW2!R22),"",DPWW2!R22)</f>
        <v/>
      </c>
      <c r="O414" s="176" t="str">
        <f>IF(ISBLANK(DPWW2!S22),"",DPWW2!S22)</f>
        <v/>
      </c>
      <c r="P414" s="176" t="str">
        <f>IF(ISBLANK(DPWW2!T22),"",DPWW2!T22)</f>
        <v/>
      </c>
      <c r="Q414" s="176" t="str">
        <f>IF(ISBLANK(DPWW2!U22),"",DPWW2!U22)</f>
        <v/>
      </c>
      <c r="R414" s="176" t="str">
        <f>IF(ISBLANK(DPWW2!V22),"",DPWW2!V22)</f>
        <v/>
      </c>
    </row>
    <row r="415" spans="1:19" x14ac:dyDescent="0.25">
      <c r="A415" s="176" t="str">
        <f t="shared" si="6"/>
        <v>YKY</v>
      </c>
      <c r="B415" s="176" t="str">
        <f>IF(ISBLANK(DPWW2!BG22),"",DPWW2!BG22)</f>
        <v>PCD_DPWW2_CS2_T</v>
      </c>
      <c r="C415" s="176" t="str">
        <f>DPWW2!F22 &amp; "," &amp; DPWW2!G22 &amp; "," &amp; DPWW2!BJ5</f>
        <v>Catchment solutions - Catchment Permitting (WINEP/NEP),Catchment solutions - Catchment Permitting (WINEP/NEP),PCD Total Expenditure (Cumulative) - Outturn &amp; Forecast (£m)</v>
      </c>
      <c r="D415" s="176" t="str">
        <f>IF(ISBLANK(DPWW2!H22),"",DPWW2!H22)</f>
        <v>£m</v>
      </c>
      <c r="E415" s="176" t="s">
        <v>7266</v>
      </c>
      <c r="M415" s="176">
        <f>IF(ISBLANK(DPWW2!W22),"",DPWW2!W22)</f>
        <v>0</v>
      </c>
      <c r="R415" s="176">
        <f>IF(ISBLANK(DPWW2!X22),"",DPWW2!X22)</f>
        <v>0</v>
      </c>
    </row>
    <row r="416" spans="1:19" x14ac:dyDescent="0.25">
      <c r="A416" s="176" t="str">
        <f t="shared" si="6"/>
        <v>YKY</v>
      </c>
      <c r="B416" s="176" t="str">
        <f>IF(ISBLANK(DPWW2!BJ22),"",DPWW2!BJ22)</f>
        <v>PCD_DPWW2_CS2_O</v>
      </c>
      <c r="C416" s="176" t="str">
        <f>DPWW2!F22 &amp; "," &amp; DPWW2!G22 &amp; "," &amp; DPWW2!BH5</f>
        <v>Catchment solutions - Catchment Permitting (WINEP/NEP),Catchment solutions - Catchment Permitting (WINEP/NEP),Total Expenditure by 2034-35 (Allowance)</v>
      </c>
      <c r="D416" s="176" t="str">
        <f>IF(ISBLANK(DPWW2!H22),"",DPWW2!H22)</f>
        <v>£m</v>
      </c>
      <c r="E416" s="176" t="s">
        <v>7266</v>
      </c>
      <c r="H416" s="176" t="str">
        <f>IF(ISBLANK(DPWW2!Z22),"",DPWW2!Z22)</f>
        <v/>
      </c>
      <c r="I416" s="176" t="str">
        <f>IF(ISBLANK(DPWW2!AA22),"",DPWW2!AA22)</f>
        <v/>
      </c>
      <c r="J416" s="176" t="str">
        <f>IF(ISBLANK(DPWW2!AB22),"",DPWW2!AB22)</f>
        <v/>
      </c>
      <c r="K416" s="176" t="str">
        <f>IF(ISBLANK(DPWW2!AC22),"",DPWW2!AC22)</f>
        <v/>
      </c>
      <c r="L416" s="176" t="str">
        <f>IF(ISBLANK(DPWW2!AD22),"",DPWW2!AD22)</f>
        <v/>
      </c>
      <c r="M416" s="176" t="str">
        <f>IF(ISBLANK(DPWW2!AE22),"",DPWW2!AE22)</f>
        <v/>
      </c>
      <c r="N416" s="176" t="str">
        <f>IF(ISBLANK(DPWW2!AF22),"",DPWW2!AF22)</f>
        <v/>
      </c>
      <c r="O416" s="176" t="str">
        <f>IF(ISBLANK(DPWW2!AG22),"",DPWW2!AG22)</f>
        <v/>
      </c>
      <c r="P416" s="176" t="str">
        <f>IF(ISBLANK(DPWW2!AH22),"",DPWW2!AH22)</f>
        <v/>
      </c>
      <c r="Q416" s="176" t="str">
        <f>IF(ISBLANK(DPWW2!AI22),"",DPWW2!AI22)</f>
        <v/>
      </c>
      <c r="R416" s="176" t="str">
        <f>IF(ISBLANK(DPWW2!AJ22),"",DPWW2!AJ22)</f>
        <v/>
      </c>
    </row>
    <row r="417" spans="1:19" x14ac:dyDescent="0.25">
      <c r="A417" s="176" t="str">
        <f t="shared" si="6"/>
        <v>YKY</v>
      </c>
      <c r="B417" s="176" t="str">
        <f>IF(ISBLANK(DPWW2!BU22),"",DPWW2!BU22)</f>
        <v>PCD_DPWW2_CS2_OT</v>
      </c>
      <c r="C417" s="176" t="str">
        <f>DPWW2!F22 &amp; "," &amp; DPWW2!G22 &amp; "," &amp; DPWW2!BU5</f>
        <v>Catchment solutions - Catchment Permitting (WINEP/NEP),Catchment solutions - Catchment Permitting (WINEP/NEP),Total Expenditure by 2029-30 (Outturn &amp; Forecast)</v>
      </c>
      <c r="D417" s="176" t="str">
        <f>IF(ISBLANK(DPWW2!H22),"",DPWW2!H22)</f>
        <v>£m</v>
      </c>
      <c r="E417" s="176" t="s">
        <v>7266</v>
      </c>
      <c r="M417" s="176">
        <f>IF(ISBLANK(DPWW2!AK22),"",DPWW2!AK22)</f>
        <v>0</v>
      </c>
      <c r="R417" s="176">
        <f>IF(ISBLANK(DPWW2!AL22),"",DPWW2!AL22)</f>
        <v>0</v>
      </c>
    </row>
    <row r="418" spans="1:19" x14ac:dyDescent="0.25">
      <c r="A418" s="176" t="str">
        <f t="shared" si="6"/>
        <v>YKY</v>
      </c>
      <c r="B418" s="176" t="str">
        <f>IF(ISBLANK(DPWW2!BX22),"",DPWW2!BX22)</f>
        <v>PCD_DPWW2_CS2_P</v>
      </c>
      <c r="C418" s="176" t="str">
        <f>DPWW2!F22 &amp; "," &amp; DPWW2!G22 &amp; "," &amp; DPWW2!BX5</f>
        <v>Catchment solutions - Catchment Permitting (WINEP/NEP),Catchment solutions - Catchment Permitting (WINEP/NEP),Performance</v>
      </c>
      <c r="D418" s="176" t="str">
        <f>IF(ISBLANK(DPWW2!H22),"",DPWW2!H22)</f>
        <v>£m</v>
      </c>
      <c r="E418" s="176" t="s">
        <v>7266</v>
      </c>
      <c r="M418" s="176" t="str">
        <f>IF(ISBLANK(DPWW2!AN22),"",DPWW2!AN22)</f>
        <v/>
      </c>
      <c r="R418" s="176" t="str">
        <f>IF(ISBLANK(DPWW2!AO22),"",DPWW2!AO22)</f>
        <v/>
      </c>
    </row>
    <row r="419" spans="1:19" x14ac:dyDescent="0.25">
      <c r="A419" s="176" t="str">
        <f t="shared" si="6"/>
        <v>YKY</v>
      </c>
      <c r="B419" s="176" t="str">
        <f>IF(ISBLANK(DPWW2!AT23),"",DPWW2!AT23)</f>
        <v>PCD_DPWW2_MBT1_NP</v>
      </c>
      <c r="C419" s="176" t="str">
        <f>DPWW2!F23 &amp; "," &amp; DPWW2!G23 &amp; "," &amp; DPWW2!AT5</f>
        <v>Microbiological treatment - bathing waters, coastal and inland (WINEP/NEP),Microbiological treatment - bathing waters, coastal and inland (WINEP/NEP),Non delivery PCD payment (£m/Driver) in 2022-23 prices</v>
      </c>
      <c r="D419" s="176" t="str">
        <f>IF(ISBLANK(DPWW2!H23),"",DPWW2!H23)</f>
        <v>£m</v>
      </c>
      <c r="E419" s="176" t="s">
        <v>7266</v>
      </c>
      <c r="S419" s="176" t="str">
        <f>IF(ISBLANK(DPWW2!J23),"",DPWW2!J23)</f>
        <v/>
      </c>
    </row>
    <row r="420" spans="1:19" x14ac:dyDescent="0.25">
      <c r="A420" s="176" t="str">
        <f t="shared" si="6"/>
        <v>YKY</v>
      </c>
      <c r="B420" s="176" t="str">
        <f>IF(ISBLANK(DPWW2!AV23),"",DPWW2!AV23)</f>
        <v>PCD_DPWW2_MBT1</v>
      </c>
      <c r="C420" s="176" t="str">
        <f>DPWW2!F23 &amp; "," &amp; DPWW2!G23 &amp; "," &amp; DPWW2!AV5</f>
        <v>Microbiological treatment - bathing waters, coastal and inland (WINEP/NEP),Microbiological treatment - bathing waters, coastal and inland (WINEP/NEP),PCD Total Expenditure (Cumulative) - Allowance (£m)</v>
      </c>
      <c r="D420" s="176" t="str">
        <f>IF(ISBLANK(DPWW2!H23),"",DPWW2!H23)</f>
        <v>£m</v>
      </c>
      <c r="E420" s="176" t="s">
        <v>7266</v>
      </c>
      <c r="H420" s="176" t="str">
        <f>IF(ISBLANK(DPWW2!L23),"",DPWW2!L23)</f>
        <v/>
      </c>
      <c r="I420" s="176" t="str">
        <f>IF(ISBLANK(DPWW2!M23),"",DPWW2!M23)</f>
        <v/>
      </c>
      <c r="J420" s="176" t="str">
        <f>IF(ISBLANK(DPWW2!N23),"",DPWW2!N23)</f>
        <v/>
      </c>
      <c r="K420" s="176" t="str">
        <f>IF(ISBLANK(DPWW2!O23),"",DPWW2!O23)</f>
        <v/>
      </c>
      <c r="L420" s="176" t="str">
        <f>IF(ISBLANK(DPWW2!P23),"",DPWW2!P23)</f>
        <v/>
      </c>
      <c r="M420" s="176" t="str">
        <f>IF(ISBLANK(DPWW2!Q23),"",DPWW2!Q23)</f>
        <v/>
      </c>
      <c r="N420" s="176" t="str">
        <f>IF(ISBLANK(DPWW2!R23),"",DPWW2!R23)</f>
        <v/>
      </c>
      <c r="O420" s="176" t="str">
        <f>IF(ISBLANK(DPWW2!S23),"",DPWW2!S23)</f>
        <v/>
      </c>
      <c r="P420" s="176" t="str">
        <f>IF(ISBLANK(DPWW2!T23),"",DPWW2!T23)</f>
        <v/>
      </c>
      <c r="Q420" s="176" t="str">
        <f>IF(ISBLANK(DPWW2!U23),"",DPWW2!U23)</f>
        <v/>
      </c>
      <c r="R420" s="176" t="str">
        <f>IF(ISBLANK(DPWW2!V23),"",DPWW2!V23)</f>
        <v/>
      </c>
    </row>
    <row r="421" spans="1:19" x14ac:dyDescent="0.25">
      <c r="A421" s="176" t="str">
        <f t="shared" si="6"/>
        <v>YKY</v>
      </c>
      <c r="B421" s="176" t="str">
        <f>IF(ISBLANK(DPWW2!BG23),"",DPWW2!BG23)</f>
        <v>PCD_DPWW2_MBT1_T</v>
      </c>
      <c r="C421" s="176" t="str">
        <f>DPWW2!F23 &amp; "," &amp; DPWW2!G23 &amp; "," &amp; DPWW2!BJ5</f>
        <v>Microbiological treatment - bathing waters, coastal and inland (WINEP/NEP),Microbiological treatment - bathing waters, coastal and inland (WINEP/NEP),PCD Total Expenditure (Cumulative) - Outturn &amp; Forecast (£m)</v>
      </c>
      <c r="D421" s="176" t="str">
        <f>IF(ISBLANK(DPWW2!H23),"",DPWW2!H23)</f>
        <v>£m</v>
      </c>
      <c r="E421" s="176" t="s">
        <v>7266</v>
      </c>
      <c r="M421" s="176">
        <f>IF(ISBLANK(DPWW2!W23),"",DPWW2!W23)</f>
        <v>0</v>
      </c>
      <c r="R421" s="176">
        <f>IF(ISBLANK(DPWW2!X23),"",DPWW2!X23)</f>
        <v>0</v>
      </c>
    </row>
    <row r="422" spans="1:19" x14ac:dyDescent="0.25">
      <c r="A422" s="176" t="str">
        <f t="shared" si="6"/>
        <v>YKY</v>
      </c>
      <c r="B422" s="176" t="str">
        <f>IF(ISBLANK(DPWW2!BJ23),"",DPWW2!BJ23)</f>
        <v>PCD_DPWW2_MBT1_O</v>
      </c>
      <c r="C422" s="176" t="str">
        <f>DPWW2!F23 &amp; "," &amp; DPWW2!G23 &amp; "," &amp; DPWW2!BH5</f>
        <v>Microbiological treatment - bathing waters, coastal and inland (WINEP/NEP),Microbiological treatment - bathing waters, coastal and inland (WINEP/NEP),Total Expenditure by 2034-35 (Allowance)</v>
      </c>
      <c r="D422" s="176" t="str">
        <f>IF(ISBLANK(DPWW2!H23),"",DPWW2!H23)</f>
        <v>£m</v>
      </c>
      <c r="E422" s="176" t="s">
        <v>7266</v>
      </c>
      <c r="H422" s="176" t="str">
        <f>IF(ISBLANK(DPWW2!Z23),"",DPWW2!Z23)</f>
        <v/>
      </c>
      <c r="I422" s="176" t="str">
        <f>IF(ISBLANK(DPWW2!AA23),"",DPWW2!AA23)</f>
        <v/>
      </c>
      <c r="J422" s="176" t="str">
        <f>IF(ISBLANK(DPWW2!AB23),"",DPWW2!AB23)</f>
        <v/>
      </c>
      <c r="K422" s="176" t="str">
        <f>IF(ISBLANK(DPWW2!AC23),"",DPWW2!AC23)</f>
        <v/>
      </c>
      <c r="L422" s="176" t="str">
        <f>IF(ISBLANK(DPWW2!AD23),"",DPWW2!AD23)</f>
        <v/>
      </c>
      <c r="M422" s="176" t="str">
        <f>IF(ISBLANK(DPWW2!AE23),"",DPWW2!AE23)</f>
        <v/>
      </c>
      <c r="N422" s="176" t="str">
        <f>IF(ISBLANK(DPWW2!AF23),"",DPWW2!AF23)</f>
        <v/>
      </c>
      <c r="O422" s="176" t="str">
        <f>IF(ISBLANK(DPWW2!AG23),"",DPWW2!AG23)</f>
        <v/>
      </c>
      <c r="P422" s="176" t="str">
        <f>IF(ISBLANK(DPWW2!AH23),"",DPWW2!AH23)</f>
        <v/>
      </c>
      <c r="Q422" s="176" t="str">
        <f>IF(ISBLANK(DPWW2!AI23),"",DPWW2!AI23)</f>
        <v/>
      </c>
      <c r="R422" s="176" t="str">
        <f>IF(ISBLANK(DPWW2!AJ23),"",DPWW2!AJ23)</f>
        <v/>
      </c>
    </row>
    <row r="423" spans="1:19" x14ac:dyDescent="0.25">
      <c r="A423" s="176" t="str">
        <f t="shared" si="6"/>
        <v>YKY</v>
      </c>
      <c r="B423" s="176" t="str">
        <f>IF(ISBLANK(DPWW2!BU23),"",DPWW2!BU23)</f>
        <v>PCD_DPWW2_MBT1_OT</v>
      </c>
      <c r="C423" s="176" t="str">
        <f>DPWW2!F23 &amp; "," &amp; DPWW2!G23 &amp; "," &amp; DPWW2!BU5</f>
        <v>Microbiological treatment - bathing waters, coastal and inland (WINEP/NEP),Microbiological treatment - bathing waters, coastal and inland (WINEP/NEP),Total Expenditure by 2029-30 (Outturn &amp; Forecast)</v>
      </c>
      <c r="D423" s="176" t="str">
        <f>IF(ISBLANK(DPWW2!H23),"",DPWW2!H23)</f>
        <v>£m</v>
      </c>
      <c r="E423" s="176" t="s">
        <v>7266</v>
      </c>
      <c r="M423" s="176">
        <f>IF(ISBLANK(DPWW2!AK23),"",DPWW2!AK23)</f>
        <v>0</v>
      </c>
      <c r="R423" s="176">
        <f>IF(ISBLANK(DPWW2!AL23),"",DPWW2!AL23)</f>
        <v>0</v>
      </c>
    </row>
    <row r="424" spans="1:19" x14ac:dyDescent="0.25">
      <c r="A424" s="176" t="str">
        <f t="shared" si="6"/>
        <v>YKY</v>
      </c>
      <c r="B424" s="176" t="str">
        <f>IF(ISBLANK(DPWW2!BX23),"",DPWW2!BX23)</f>
        <v>PCD_DPWW2_MBT1_P</v>
      </c>
      <c r="C424" s="176" t="str">
        <f>DPWW2!F23 &amp; "," &amp; DPWW2!G23 &amp; "," &amp; DPWW2!BX5</f>
        <v>Microbiological treatment - bathing waters, coastal and inland (WINEP/NEP),Microbiological treatment - bathing waters, coastal and inland (WINEP/NEP),Performance</v>
      </c>
      <c r="D424" s="176" t="str">
        <f>IF(ISBLANK(DPWW2!H23),"",DPWW2!H23)</f>
        <v>£m</v>
      </c>
      <c r="E424" s="176" t="s">
        <v>7266</v>
      </c>
      <c r="M424" s="176" t="str">
        <f>IF(ISBLANK(DPWW2!AN23),"",DPWW2!AN23)</f>
        <v/>
      </c>
      <c r="R424" s="176" t="str">
        <f>IF(ISBLANK(DPWW2!AO23),"",DPWW2!AO23)</f>
        <v/>
      </c>
    </row>
    <row r="425" spans="1:19" x14ac:dyDescent="0.25">
      <c r="A425" s="176" t="str">
        <f t="shared" si="6"/>
        <v>YKY</v>
      </c>
      <c r="B425" s="176" t="str">
        <f>IF(ISBLANK(DPWW2!AT24),"",DPWW2!AT24)</f>
        <v>PCD_DPWW2_STR_NP</v>
      </c>
      <c r="C425" s="176" t="str">
        <f>DPWW2!F24 &amp; "," &amp; DPWW2!G24 &amp; "," &amp; DPWW2!AT5</f>
        <v>Septic tank replacements - treatment solution; (WINEP/NEP),Total number of septic tank replacement or flow diversion schemes delivered,Non delivery PCD payment (£m/Driver) in 2022-23 prices</v>
      </c>
      <c r="D425" s="176" t="str">
        <f>IF(ISBLANK(DPWW2!H24),"",DPWW2!H24)</f>
        <v>£m</v>
      </c>
      <c r="E425" s="176" t="s">
        <v>7266</v>
      </c>
      <c r="S425" s="176" t="str">
        <f>IF(ISBLANK(DPWW2!J24),"",DPWW2!J24)</f>
        <v/>
      </c>
    </row>
    <row r="426" spans="1:19" x14ac:dyDescent="0.25">
      <c r="A426" s="176" t="str">
        <f t="shared" si="6"/>
        <v>YKY</v>
      </c>
      <c r="B426" s="176" t="str">
        <f>IF(ISBLANK(DPWW2!AV24),"",DPWW2!AV24)</f>
        <v>PCD_DPWW2_STR</v>
      </c>
      <c r="C426" s="176" t="str">
        <f>DPWW2!F24 &amp; "," &amp; DPWW2!G24 &amp; "," &amp; DPWW2!AV5</f>
        <v>Septic tank replacements - treatment solution; (WINEP/NEP),Total number of septic tank replacement or flow diversion schemes delivered,PCD Total Expenditure (Cumulative) - Allowance (£m)</v>
      </c>
      <c r="D426" s="176" t="str">
        <f>IF(ISBLANK(DPWW2!H24),"",DPWW2!H24)</f>
        <v>£m</v>
      </c>
      <c r="E426" s="176" t="s">
        <v>7266</v>
      </c>
      <c r="H426" s="176" t="str">
        <f>IF(ISBLANK(DPWW2!L24),"",DPWW2!L24)</f>
        <v/>
      </c>
      <c r="I426" s="176" t="str">
        <f>IF(ISBLANK(DPWW2!M24),"",DPWW2!M24)</f>
        <v/>
      </c>
      <c r="J426" s="176" t="str">
        <f>IF(ISBLANK(DPWW2!N24),"",DPWW2!N24)</f>
        <v/>
      </c>
      <c r="K426" s="176" t="str">
        <f>IF(ISBLANK(DPWW2!O24),"",DPWW2!O24)</f>
        <v/>
      </c>
      <c r="L426" s="176" t="str">
        <f>IF(ISBLANK(DPWW2!P24),"",DPWW2!P24)</f>
        <v/>
      </c>
      <c r="M426" s="176" t="str">
        <f>IF(ISBLANK(DPWW2!Q24),"",DPWW2!Q24)</f>
        <v/>
      </c>
      <c r="N426" s="176" t="str">
        <f>IF(ISBLANK(DPWW2!R24),"",DPWW2!R24)</f>
        <v/>
      </c>
      <c r="O426" s="176" t="str">
        <f>IF(ISBLANK(DPWW2!S24),"",DPWW2!S24)</f>
        <v/>
      </c>
      <c r="P426" s="176" t="str">
        <f>IF(ISBLANK(DPWW2!T24),"",DPWW2!T24)</f>
        <v/>
      </c>
      <c r="Q426" s="176" t="str">
        <f>IF(ISBLANK(DPWW2!U24),"",DPWW2!U24)</f>
        <v/>
      </c>
      <c r="R426" s="176" t="str">
        <f>IF(ISBLANK(DPWW2!V24),"",DPWW2!V24)</f>
        <v/>
      </c>
    </row>
    <row r="427" spans="1:19" x14ac:dyDescent="0.25">
      <c r="A427" s="176" t="str">
        <f t="shared" si="6"/>
        <v>YKY</v>
      </c>
      <c r="B427" s="176" t="str">
        <f>IF(ISBLANK(DPWW2!BG24),"",DPWW2!BG24)</f>
        <v>PCD_DPWW2_STR_T</v>
      </c>
      <c r="C427" s="176" t="str">
        <f>DPWW2!F24 &amp; "," &amp; DPWW2!G24 &amp; "," &amp; DPWW2!BJ5</f>
        <v>Septic tank replacements - treatment solution; (WINEP/NEP),Total number of septic tank replacement or flow diversion schemes delivered,PCD Total Expenditure (Cumulative) - Outturn &amp; Forecast (£m)</v>
      </c>
      <c r="D427" s="176" t="str">
        <f>IF(ISBLANK(DPWW2!H24),"",DPWW2!H24)</f>
        <v>£m</v>
      </c>
      <c r="E427" s="176" t="s">
        <v>7266</v>
      </c>
      <c r="M427" s="176">
        <f>IF(ISBLANK(DPWW2!W24),"",DPWW2!W24)</f>
        <v>0</v>
      </c>
      <c r="R427" s="176">
        <f>IF(ISBLANK(DPWW2!X24),"",DPWW2!X24)</f>
        <v>0</v>
      </c>
    </row>
    <row r="428" spans="1:19" x14ac:dyDescent="0.25">
      <c r="A428" s="176" t="str">
        <f t="shared" si="6"/>
        <v>YKY</v>
      </c>
      <c r="B428" s="176" t="str">
        <f>IF(ISBLANK(DPWW2!BJ24),"",DPWW2!BJ24)</f>
        <v>PCD_DPWW2_STR_O</v>
      </c>
      <c r="C428" s="176" t="str">
        <f>DPWW2!F24 &amp; "," &amp; DPWW2!G24 &amp; "," &amp; DPWW2!BH5</f>
        <v>Septic tank replacements - treatment solution; (WINEP/NEP),Total number of septic tank replacement or flow diversion schemes delivered,Total Expenditure by 2034-35 (Allowance)</v>
      </c>
      <c r="D428" s="176" t="str">
        <f>IF(ISBLANK(DPWW2!H24),"",DPWW2!H24)</f>
        <v>£m</v>
      </c>
      <c r="E428" s="176" t="s">
        <v>7266</v>
      </c>
      <c r="H428" s="176" t="str">
        <f>IF(ISBLANK(DPWW2!Z24),"",DPWW2!Z24)</f>
        <v/>
      </c>
      <c r="I428" s="176" t="str">
        <f>IF(ISBLANK(DPWW2!AA24),"",DPWW2!AA24)</f>
        <v/>
      </c>
      <c r="J428" s="176" t="str">
        <f>IF(ISBLANK(DPWW2!AB24),"",DPWW2!AB24)</f>
        <v/>
      </c>
      <c r="K428" s="176" t="str">
        <f>IF(ISBLANK(DPWW2!AC24),"",DPWW2!AC24)</f>
        <v/>
      </c>
      <c r="L428" s="176" t="str">
        <f>IF(ISBLANK(DPWW2!AD24),"",DPWW2!AD24)</f>
        <v/>
      </c>
      <c r="M428" s="176" t="str">
        <f>IF(ISBLANK(DPWW2!AE24),"",DPWW2!AE24)</f>
        <v/>
      </c>
      <c r="N428" s="176" t="str">
        <f>IF(ISBLANK(DPWW2!AF24),"",DPWW2!AF24)</f>
        <v/>
      </c>
      <c r="O428" s="176" t="str">
        <f>IF(ISBLANK(DPWW2!AG24),"",DPWW2!AG24)</f>
        <v/>
      </c>
      <c r="P428" s="176" t="str">
        <f>IF(ISBLANK(DPWW2!AH24),"",DPWW2!AH24)</f>
        <v/>
      </c>
      <c r="Q428" s="176" t="str">
        <f>IF(ISBLANK(DPWW2!AI24),"",DPWW2!AI24)</f>
        <v/>
      </c>
      <c r="R428" s="176" t="str">
        <f>IF(ISBLANK(DPWW2!AJ24),"",DPWW2!AJ24)</f>
        <v/>
      </c>
    </row>
    <row r="429" spans="1:19" x14ac:dyDescent="0.25">
      <c r="A429" s="176" t="str">
        <f t="shared" si="6"/>
        <v>YKY</v>
      </c>
      <c r="B429" s="176" t="str">
        <f>IF(ISBLANK(DPWW2!BU24),"",DPWW2!BU24)</f>
        <v>PCD_DPWW2_STR_OT</v>
      </c>
      <c r="C429" s="176" t="str">
        <f>DPWW2!F24 &amp; "," &amp; DPWW2!G24 &amp; "," &amp; DPWW2!BU5</f>
        <v>Septic tank replacements - treatment solution; (WINEP/NEP),Total number of septic tank replacement or flow diversion schemes delivered,Total Expenditure by 2029-30 (Outturn &amp; Forecast)</v>
      </c>
      <c r="D429" s="176" t="str">
        <f>IF(ISBLANK(DPWW2!H24),"",DPWW2!H24)</f>
        <v>£m</v>
      </c>
      <c r="E429" s="176" t="s">
        <v>7266</v>
      </c>
      <c r="M429" s="176">
        <f>IF(ISBLANK(DPWW2!AK24),"",DPWW2!AK24)</f>
        <v>0</v>
      </c>
      <c r="R429" s="176">
        <f>IF(ISBLANK(DPWW2!AL24),"",DPWW2!AL24)</f>
        <v>0</v>
      </c>
    </row>
    <row r="430" spans="1:19" x14ac:dyDescent="0.25">
      <c r="A430" s="176" t="str">
        <f t="shared" si="6"/>
        <v>YKY</v>
      </c>
      <c r="B430" s="176" t="str">
        <f>IF(ISBLANK(DPWW2!BX24),"",DPWW2!BX24)</f>
        <v>PCD_DPWW2_STR_P</v>
      </c>
      <c r="C430" s="176" t="str">
        <f>DPWW2!F24 &amp; "," &amp; DPWW2!G24 &amp; "," &amp; DPWW2!BX5</f>
        <v>Septic tank replacements - treatment solution; (WINEP/NEP),Total number of septic tank replacement or flow diversion schemes delivered,Performance</v>
      </c>
      <c r="D430" s="176" t="str">
        <f>IF(ISBLANK(DPWW2!H24),"",DPWW2!H24)</f>
        <v>£m</v>
      </c>
      <c r="E430" s="176" t="s">
        <v>7266</v>
      </c>
      <c r="M430" s="176" t="str">
        <f>IF(ISBLANK(DPWW2!AN24),"",DPWW2!AN24)</f>
        <v/>
      </c>
      <c r="R430" s="176" t="str">
        <f>IF(ISBLANK(DPWW2!AO24),"",DPWW2!AO24)</f>
        <v/>
      </c>
    </row>
    <row r="431" spans="1:19" x14ac:dyDescent="0.25">
      <c r="A431" s="176" t="str">
        <f t="shared" si="6"/>
        <v>YKY</v>
      </c>
      <c r="B431" s="176" t="str">
        <f>IF(ISBLANK(DPWW2!AT25),"",DPWW2!AT25)</f>
        <v>PCD_DPWW2_25EP_NP</v>
      </c>
      <c r="C431" s="176" t="str">
        <f>DPWW2!F25 &amp; "," &amp; DPWW2!G25 &amp; "," &amp; DPWW2!AT5</f>
        <v>25 year environment plan; (WINEP/NEP),Number of schemes delivered,Non delivery PCD payment (£m/Driver) in 2022-23 prices</v>
      </c>
      <c r="D431" s="176" t="str">
        <f>IF(ISBLANK(DPWW2!H25),"",DPWW2!H25)</f>
        <v>£m</v>
      </c>
      <c r="E431" s="176" t="s">
        <v>7266</v>
      </c>
      <c r="S431" s="176" t="str">
        <f>IF(ISBLANK(DPWW2!J25),"",DPWW2!J25)</f>
        <v/>
      </c>
    </row>
    <row r="432" spans="1:19" x14ac:dyDescent="0.25">
      <c r="A432" s="176" t="str">
        <f t="shared" si="6"/>
        <v>YKY</v>
      </c>
      <c r="B432" s="176" t="str">
        <f>IF(ISBLANK(DPWW2!AV25),"",DPWW2!AV25)</f>
        <v>PCD_DPWW2_25EP</v>
      </c>
      <c r="C432" s="176" t="str">
        <f>DPWW2!F25 &amp; "," &amp; DPWW2!G25 &amp; "," &amp; DPWW2!AV5</f>
        <v>25 year environment plan; (WINEP/NEP),Number of schemes delivered,PCD Total Expenditure (Cumulative) - Allowance (£m)</v>
      </c>
      <c r="D432" s="176" t="str">
        <f>IF(ISBLANK(DPWW2!H25),"",DPWW2!H25)</f>
        <v>£m</v>
      </c>
      <c r="E432" s="176" t="s">
        <v>7266</v>
      </c>
      <c r="H432" s="176" t="str">
        <f>IF(ISBLANK(DPWW2!L25),"",DPWW2!L25)</f>
        <v/>
      </c>
      <c r="I432" s="176" t="str">
        <f>IF(ISBLANK(DPWW2!M25),"",DPWW2!M25)</f>
        <v/>
      </c>
      <c r="J432" s="176" t="str">
        <f>IF(ISBLANK(DPWW2!N25),"",DPWW2!N25)</f>
        <v/>
      </c>
      <c r="K432" s="176" t="str">
        <f>IF(ISBLANK(DPWW2!O25),"",DPWW2!O25)</f>
        <v/>
      </c>
      <c r="L432" s="176" t="str">
        <f>IF(ISBLANK(DPWW2!P25),"",DPWW2!P25)</f>
        <v/>
      </c>
      <c r="M432" s="176" t="str">
        <f>IF(ISBLANK(DPWW2!Q25),"",DPWW2!Q25)</f>
        <v/>
      </c>
      <c r="N432" s="176" t="str">
        <f>IF(ISBLANK(DPWW2!R25),"",DPWW2!R25)</f>
        <v/>
      </c>
      <c r="O432" s="176" t="str">
        <f>IF(ISBLANK(DPWW2!S25),"",DPWW2!S25)</f>
        <v/>
      </c>
      <c r="P432" s="176" t="str">
        <f>IF(ISBLANK(DPWW2!T25),"",DPWW2!T25)</f>
        <v/>
      </c>
      <c r="Q432" s="176" t="str">
        <f>IF(ISBLANK(DPWW2!U25),"",DPWW2!U25)</f>
        <v/>
      </c>
      <c r="R432" s="176" t="str">
        <f>IF(ISBLANK(DPWW2!V25),"",DPWW2!V25)</f>
        <v/>
      </c>
    </row>
    <row r="433" spans="1:19" x14ac:dyDescent="0.25">
      <c r="A433" s="176" t="str">
        <f t="shared" si="6"/>
        <v>YKY</v>
      </c>
      <c r="B433" s="176" t="str">
        <f>IF(ISBLANK(DPWW2!BG25),"",DPWW2!BG25)</f>
        <v>PCD_DPWW2_25EP_T</v>
      </c>
      <c r="C433" s="176" t="str">
        <f>DPWW2!F25 &amp; "," &amp; DPWW2!G25 &amp; "," &amp; DPWW2!BJ5</f>
        <v>25 year environment plan; (WINEP/NEP),Number of schemes delivered,PCD Total Expenditure (Cumulative) - Outturn &amp; Forecast (£m)</v>
      </c>
      <c r="D433" s="176" t="str">
        <f>IF(ISBLANK(DPWW2!H25),"",DPWW2!H25)</f>
        <v>£m</v>
      </c>
      <c r="E433" s="176" t="s">
        <v>7266</v>
      </c>
      <c r="M433" s="176">
        <f>IF(ISBLANK(DPWW2!W25),"",DPWW2!W25)</f>
        <v>0</v>
      </c>
      <c r="R433" s="176">
        <f>IF(ISBLANK(DPWW2!X25),"",DPWW2!X25)</f>
        <v>0</v>
      </c>
    </row>
    <row r="434" spans="1:19" x14ac:dyDescent="0.25">
      <c r="A434" s="176" t="str">
        <f t="shared" si="6"/>
        <v>YKY</v>
      </c>
      <c r="B434" s="176" t="str">
        <f>IF(ISBLANK(DPWW2!BJ25),"",DPWW2!BJ25)</f>
        <v>PCD_DPWW2_25EP_O</v>
      </c>
      <c r="C434" s="176" t="str">
        <f>DPWW2!F25 &amp; "," &amp; DPWW2!G25 &amp; "," &amp; DPWW2!BH5</f>
        <v>25 year environment plan; (WINEP/NEP),Number of schemes delivered,Total Expenditure by 2034-35 (Allowance)</v>
      </c>
      <c r="D434" s="176" t="str">
        <f>IF(ISBLANK(DPWW2!H25),"",DPWW2!H25)</f>
        <v>£m</v>
      </c>
      <c r="E434" s="176" t="s">
        <v>7266</v>
      </c>
      <c r="H434" s="176" t="str">
        <f>IF(ISBLANK(DPWW2!Z25),"",DPWW2!Z25)</f>
        <v/>
      </c>
      <c r="I434" s="176" t="str">
        <f>IF(ISBLANK(DPWW2!AA25),"",DPWW2!AA25)</f>
        <v/>
      </c>
      <c r="J434" s="176" t="str">
        <f>IF(ISBLANK(DPWW2!AB25),"",DPWW2!AB25)</f>
        <v/>
      </c>
      <c r="K434" s="176" t="str">
        <f>IF(ISBLANK(DPWW2!AC25),"",DPWW2!AC25)</f>
        <v/>
      </c>
      <c r="L434" s="176" t="str">
        <f>IF(ISBLANK(DPWW2!AD25),"",DPWW2!AD25)</f>
        <v/>
      </c>
      <c r="M434" s="176" t="str">
        <f>IF(ISBLANK(DPWW2!AE25),"",DPWW2!AE25)</f>
        <v/>
      </c>
      <c r="N434" s="176" t="str">
        <f>IF(ISBLANK(DPWW2!AF25),"",DPWW2!AF25)</f>
        <v/>
      </c>
      <c r="O434" s="176" t="str">
        <f>IF(ISBLANK(DPWW2!AG25),"",DPWW2!AG25)</f>
        <v/>
      </c>
      <c r="P434" s="176" t="str">
        <f>IF(ISBLANK(DPWW2!AH25),"",DPWW2!AH25)</f>
        <v/>
      </c>
      <c r="Q434" s="176" t="str">
        <f>IF(ISBLANK(DPWW2!AI25),"",DPWW2!AI25)</f>
        <v/>
      </c>
      <c r="R434" s="176" t="str">
        <f>IF(ISBLANK(DPWW2!AJ25),"",DPWW2!AJ25)</f>
        <v/>
      </c>
    </row>
    <row r="435" spans="1:19" x14ac:dyDescent="0.25">
      <c r="A435" s="176" t="str">
        <f t="shared" si="6"/>
        <v>YKY</v>
      </c>
      <c r="B435" s="176" t="str">
        <f>IF(ISBLANK(DPWW2!BU25),"",DPWW2!BU25)</f>
        <v>PCD_DPWW2_25EP_OT</v>
      </c>
      <c r="C435" s="176" t="str">
        <f>DPWW2!F25 &amp; "," &amp; DPWW2!G25 &amp; "," &amp; DPWW2!BU5</f>
        <v>25 year environment plan; (WINEP/NEP),Number of schemes delivered,Total Expenditure by 2029-30 (Outturn &amp; Forecast)</v>
      </c>
      <c r="D435" s="176" t="str">
        <f>IF(ISBLANK(DPWW2!H25),"",DPWW2!H25)</f>
        <v>£m</v>
      </c>
      <c r="E435" s="176" t="s">
        <v>7266</v>
      </c>
      <c r="M435" s="176">
        <f>IF(ISBLANK(DPWW2!AK25),"",DPWW2!AK25)</f>
        <v>0</v>
      </c>
      <c r="R435" s="176">
        <f>IF(ISBLANK(DPWW2!AL25),"",DPWW2!AL25)</f>
        <v>0</v>
      </c>
    </row>
    <row r="436" spans="1:19" x14ac:dyDescent="0.25">
      <c r="A436" s="176" t="str">
        <f t="shared" si="6"/>
        <v>YKY</v>
      </c>
      <c r="B436" s="176" t="str">
        <f>IF(ISBLANK(DPWW2!BX25),"",DPWW2!BX25)</f>
        <v>PCD_DPWW2_25EP_P</v>
      </c>
      <c r="C436" s="176" t="str">
        <f>DPWW2!F25 &amp; "," &amp; DPWW2!G25 &amp; "," &amp; DPWW2!BX5</f>
        <v>25 year environment plan; (WINEP/NEP),Number of schemes delivered,Performance</v>
      </c>
      <c r="D436" s="176" t="str">
        <f>IF(ISBLANK(DPWW2!H25),"",DPWW2!H25)</f>
        <v>£m</v>
      </c>
      <c r="E436" s="176" t="s">
        <v>7266</v>
      </c>
      <c r="M436" s="176" t="str">
        <f>IF(ISBLANK(DPWW2!AN25),"",DPWW2!AN25)</f>
        <v/>
      </c>
      <c r="R436" s="176" t="str">
        <f>IF(ISBLANK(DPWW2!AO25),"",DPWW2!AO25)</f>
        <v/>
      </c>
    </row>
    <row r="437" spans="1:19" x14ac:dyDescent="0.25">
      <c r="A437" s="176" t="str">
        <f t="shared" si="6"/>
        <v>YKY</v>
      </c>
      <c r="B437" s="176" t="str">
        <f>IF(ISBLANK(DPWW2!AT26),"",DPWW2!AT26)</f>
        <v>PCD_DPWW2_WINIVG_NP</v>
      </c>
      <c r="C437" s="176" t="str">
        <f>DPWW2!F26 &amp; "," &amp; DPWW2!G26 &amp; "," &amp; DPWW2!AT5</f>
        <v>WINEP Investigations (wastewater),Number of satisfactorily completed WINEP / NEP investigations - all categories,Non delivery PCD payment (£m/Driver) in 2022-23 prices</v>
      </c>
      <c r="D437" s="176" t="str">
        <f>IF(ISBLANK(DPWW2!H26),"",DPWW2!H26)</f>
        <v>£m</v>
      </c>
      <c r="E437" s="176" t="s">
        <v>7266</v>
      </c>
      <c r="S437" s="176">
        <f>IF(ISBLANK(DPWW2!J26),"",DPWW2!J26)</f>
        <v>0.11661000000000001</v>
      </c>
    </row>
    <row r="438" spans="1:19" x14ac:dyDescent="0.25">
      <c r="A438" s="176" t="str">
        <f t="shared" si="6"/>
        <v>YKY</v>
      </c>
      <c r="B438" s="176" t="str">
        <f>IF(ISBLANK(DPWW2!AV26),"",DPWW2!AV26)</f>
        <v>PCD_DPWW2_WINIVG</v>
      </c>
      <c r="C438" s="176" t="str">
        <f>DPWW2!F26 &amp; "," &amp; DPWW2!G26 &amp; "," &amp; DPWW2!AV5</f>
        <v>WINEP Investigations (wastewater),Number of satisfactorily completed WINEP / NEP investigations - all categories,PCD Total Expenditure (Cumulative) - Allowance (£m)</v>
      </c>
      <c r="D438" s="176" t="str">
        <f>IF(ISBLANK(DPWW2!H26),"",DPWW2!H26)</f>
        <v>£m</v>
      </c>
      <c r="E438" s="176" t="s">
        <v>7266</v>
      </c>
      <c r="H438" s="176" t="str">
        <f>IF(ISBLANK(DPWW2!L26),"",DPWW2!L26)</f>
        <v/>
      </c>
      <c r="I438" s="176">
        <f>IF(ISBLANK(DPWW2!M26),"",DPWW2!M26)</f>
        <v>57.021815775977515</v>
      </c>
      <c r="J438" s="176">
        <f>IF(ISBLANK(DPWW2!N26),"",DPWW2!N26)</f>
        <v>99.880562874615663</v>
      </c>
      <c r="K438" s="176">
        <f>IF(ISBLANK(DPWW2!O26),"",DPWW2!O26)</f>
        <v>126.73372497503094</v>
      </c>
      <c r="L438" s="176">
        <f>IF(ISBLANK(DPWW2!P26),"",DPWW2!P26)</f>
        <v>140.03003525551716</v>
      </c>
      <c r="M438" s="176">
        <f>IF(ISBLANK(DPWW2!Q26),"",DPWW2!Q26)</f>
        <v>153.34215</v>
      </c>
      <c r="N438" s="176" t="str">
        <f>IF(ISBLANK(DPWW2!R26),"",DPWW2!R26)</f>
        <v/>
      </c>
      <c r="O438" s="176" t="str">
        <f>IF(ISBLANK(DPWW2!S26),"",DPWW2!S26)</f>
        <v/>
      </c>
      <c r="P438" s="176" t="str">
        <f>IF(ISBLANK(DPWW2!T26),"",DPWW2!T26)</f>
        <v/>
      </c>
      <c r="Q438" s="176" t="str">
        <f>IF(ISBLANK(DPWW2!U26),"",DPWW2!U26)</f>
        <v/>
      </c>
      <c r="R438" s="176" t="str">
        <f>IF(ISBLANK(DPWW2!V26),"",DPWW2!V26)</f>
        <v/>
      </c>
    </row>
    <row r="439" spans="1:19" x14ac:dyDescent="0.25">
      <c r="A439" s="176" t="str">
        <f t="shared" si="6"/>
        <v>YKY</v>
      </c>
      <c r="B439" s="176" t="str">
        <f>IF(ISBLANK(DPWW2!BG26),"",DPWW2!BG26)</f>
        <v>PCD_DPWW2_WINIVG_T</v>
      </c>
      <c r="C439" s="176" t="str">
        <f>DPWW2!F26 &amp; "," &amp; DPWW2!G26 &amp; "," &amp; DPWW2!BJ5</f>
        <v>WINEP Investigations (wastewater),Number of satisfactorily completed WINEP / NEP investigations - all categories,PCD Total Expenditure (Cumulative) - Outturn &amp; Forecast (£m)</v>
      </c>
      <c r="D439" s="176" t="str">
        <f>IF(ISBLANK(DPWW2!H26),"",DPWW2!H26)</f>
        <v>£m</v>
      </c>
      <c r="E439" s="176" t="s">
        <v>7266</v>
      </c>
      <c r="M439" s="176">
        <f>IF(ISBLANK(DPWW2!W26),"",DPWW2!W26)</f>
        <v>153.34215</v>
      </c>
      <c r="R439" s="176">
        <f>IF(ISBLANK(DPWW2!X26),"",DPWW2!X26)</f>
        <v>0</v>
      </c>
    </row>
    <row r="440" spans="1:19" x14ac:dyDescent="0.25">
      <c r="A440" s="176" t="str">
        <f t="shared" si="6"/>
        <v>YKY</v>
      </c>
      <c r="B440" s="176" t="str">
        <f>IF(ISBLANK(DPWW2!BJ26),"",DPWW2!BJ26)</f>
        <v>PCD_DPWW2_WINIVG_O</v>
      </c>
      <c r="C440" s="176" t="str">
        <f>DPWW2!F26 &amp; "," &amp; DPWW2!G26 &amp; "," &amp; DPWW2!BH5</f>
        <v>WINEP Investigations (wastewater),Number of satisfactorily completed WINEP / NEP investigations - all categories,Total Expenditure by 2034-35 (Allowance)</v>
      </c>
      <c r="D440" s="176" t="str">
        <f>IF(ISBLANK(DPWW2!H26),"",DPWW2!H26)</f>
        <v>£m</v>
      </c>
      <c r="E440" s="176" t="s">
        <v>7266</v>
      </c>
      <c r="H440" s="176">
        <f>IF(ISBLANK(DPWW2!Z26),"",DPWW2!Z26)</f>
        <v>2.5529999999999999</v>
      </c>
      <c r="I440" s="176">
        <f>IF(ISBLANK(DPWW2!AA26),"",DPWW2!AA26)</f>
        <v>14.73170468431772</v>
      </c>
      <c r="J440" s="176">
        <f>IF(ISBLANK(DPWW2!AB26),"",DPWW2!AB26)</f>
        <v>99.878041744105474</v>
      </c>
      <c r="K440" s="176">
        <f>IF(ISBLANK(DPWW2!AC26),"",DPWW2!AC26)</f>
        <v>126.73052603169793</v>
      </c>
      <c r="L440" s="176">
        <f>IF(ISBLANK(DPWW2!AD26),"",DPWW2!AD26)</f>
        <v>140.02650069399624</v>
      </c>
      <c r="M440" s="176">
        <f>IF(ISBLANK(DPWW2!AE26),"",DPWW2!AE26)</f>
        <v>153.33827942136352</v>
      </c>
      <c r="N440" s="176" t="str">
        <f>IF(ISBLANK(DPWW2!AF26),"",DPWW2!AF26)</f>
        <v/>
      </c>
      <c r="O440" s="176" t="str">
        <f>IF(ISBLANK(DPWW2!AG26),"",DPWW2!AG26)</f>
        <v/>
      </c>
      <c r="P440" s="176" t="str">
        <f>IF(ISBLANK(DPWW2!AH26),"",DPWW2!AH26)</f>
        <v/>
      </c>
      <c r="Q440" s="176" t="str">
        <f>IF(ISBLANK(DPWW2!AI26),"",DPWW2!AI26)</f>
        <v/>
      </c>
      <c r="R440" s="176" t="str">
        <f>IF(ISBLANK(DPWW2!AJ26),"",DPWW2!AJ26)</f>
        <v/>
      </c>
    </row>
    <row r="441" spans="1:19" x14ac:dyDescent="0.25">
      <c r="A441" s="176" t="str">
        <f t="shared" si="6"/>
        <v>YKY</v>
      </c>
      <c r="B441" s="176" t="str">
        <f>IF(ISBLANK(DPWW2!BU26),"",DPWW2!BU26)</f>
        <v>PCD_DPWW2_WINIVG_OT</v>
      </c>
      <c r="C441" s="176" t="str">
        <f>DPWW2!F26 &amp; "," &amp; DPWW2!G26 &amp; "," &amp; DPWW2!BU5</f>
        <v>WINEP Investigations (wastewater),Number of satisfactorily completed WINEP / NEP investigations - all categories,Total Expenditure by 2029-30 (Outturn &amp; Forecast)</v>
      </c>
      <c r="D441" s="176" t="str">
        <f>IF(ISBLANK(DPWW2!H26),"",DPWW2!H26)</f>
        <v>£m</v>
      </c>
      <c r="E441" s="176" t="s">
        <v>7266</v>
      </c>
      <c r="M441" s="176">
        <f>IF(ISBLANK(DPWW2!AK26),"",DPWW2!AK26)</f>
        <v>153.33827942136352</v>
      </c>
      <c r="R441" s="176">
        <f>IF(ISBLANK(DPWW2!AL26),"",DPWW2!AL26)</f>
        <v>0</v>
      </c>
    </row>
    <row r="442" spans="1:19" x14ac:dyDescent="0.25">
      <c r="A442" s="176" t="str">
        <f t="shared" si="6"/>
        <v>YKY</v>
      </c>
      <c r="B442" s="176" t="str">
        <f>IF(ISBLANK(DPWW2!BX26),"",DPWW2!BX26)</f>
        <v>PCD_DPWW2_WINIVG_P</v>
      </c>
      <c r="C442" s="176" t="str">
        <f>DPWW2!F26 &amp; "," &amp; DPWW2!G26 &amp; "," &amp; DPWW2!BX5</f>
        <v>WINEP Investigations (wastewater),Number of satisfactorily completed WINEP / NEP investigations - all categories,Performance</v>
      </c>
      <c r="D442" s="176" t="str">
        <f>IF(ISBLANK(DPWW2!H26),"",DPWW2!H26)</f>
        <v>£m</v>
      </c>
      <c r="E442" s="176" t="s">
        <v>7266</v>
      </c>
      <c r="M442" s="176">
        <f>IF(ISBLANK(DPWW2!AN26),"",DPWW2!AN26)</f>
        <v>0.99997475854723261</v>
      </c>
      <c r="R442" s="176" t="str">
        <f>IF(ISBLANK(DPWW2!AO26),"",DPWW2!AO26)</f>
        <v/>
      </c>
    </row>
    <row r="443" spans="1:19" x14ac:dyDescent="0.25">
      <c r="A443" s="176" t="str">
        <f t="shared" si="6"/>
        <v>YKY</v>
      </c>
      <c r="B443" s="176" t="str">
        <f>IF(ISBLANK(DPWW2!AT27),"",DPWW2!AT27)</f>
        <v>PCD_DPWW2_ADWIN1_NP</v>
      </c>
      <c r="C443" s="176" t="str">
        <f>DPWW2!F27 &amp; "," &amp; DPWW2!G27 &amp; "," &amp; DPWW2!AT5</f>
        <v>Advanced WINEP,Advanced WINEP,Non delivery PCD payment (£m/Driver) in 2022-23 prices</v>
      </c>
      <c r="D443" s="176" t="str">
        <f>IF(ISBLANK(DPWW2!H27),"",DPWW2!H27)</f>
        <v>£m</v>
      </c>
      <c r="E443" s="176" t="s">
        <v>7266</v>
      </c>
      <c r="S443" s="176" t="str">
        <f>IF(ISBLANK(DPWW2!J27),"",DPWW2!J27)</f>
        <v/>
      </c>
    </row>
    <row r="444" spans="1:19" x14ac:dyDescent="0.25">
      <c r="A444" s="176" t="str">
        <f t="shared" si="6"/>
        <v>YKY</v>
      </c>
      <c r="B444" s="176" t="str">
        <f>IF(ISBLANK(DPWW2!AV27),"",DPWW2!AV27)</f>
        <v>PCD_DPWW2_ADWIN1</v>
      </c>
      <c r="C444" s="176" t="str">
        <f>DPWW2!F27 &amp; "," &amp; DPWW2!G27 &amp; "," &amp; DPWW2!AV5</f>
        <v>Advanced WINEP,Advanced WINEP,PCD Total Expenditure (Cumulative) - Allowance (£m)</v>
      </c>
      <c r="D444" s="176" t="str">
        <f>IF(ISBLANK(DPWW2!H27),"",DPWW2!H27)</f>
        <v>£m</v>
      </c>
      <c r="E444" s="176" t="s">
        <v>7266</v>
      </c>
      <c r="H444" s="176" t="str">
        <f>IF(ISBLANK(DPWW2!L27),"",DPWW2!L27)</f>
        <v/>
      </c>
      <c r="I444" s="176" t="str">
        <f>IF(ISBLANK(DPWW2!M27),"",DPWW2!M27)</f>
        <v/>
      </c>
      <c r="J444" s="176" t="str">
        <f>IF(ISBLANK(DPWW2!N27),"",DPWW2!N27)</f>
        <v/>
      </c>
      <c r="K444" s="176" t="str">
        <f>IF(ISBLANK(DPWW2!O27),"",DPWW2!O27)</f>
        <v/>
      </c>
      <c r="L444" s="176" t="str">
        <f>IF(ISBLANK(DPWW2!P27),"",DPWW2!P27)</f>
        <v/>
      </c>
      <c r="M444" s="176" t="str">
        <f>IF(ISBLANK(DPWW2!Q27),"",DPWW2!Q27)</f>
        <v/>
      </c>
      <c r="N444" s="176" t="str">
        <f>IF(ISBLANK(DPWW2!R27),"",DPWW2!R27)</f>
        <v/>
      </c>
      <c r="O444" s="176" t="str">
        <f>IF(ISBLANK(DPWW2!S27),"",DPWW2!S27)</f>
        <v/>
      </c>
      <c r="P444" s="176" t="str">
        <f>IF(ISBLANK(DPWW2!T27),"",DPWW2!T27)</f>
        <v/>
      </c>
      <c r="Q444" s="176" t="str">
        <f>IF(ISBLANK(DPWW2!U27),"",DPWW2!U27)</f>
        <v/>
      </c>
      <c r="R444" s="176" t="str">
        <f>IF(ISBLANK(DPWW2!V27),"",DPWW2!V27)</f>
        <v/>
      </c>
    </row>
    <row r="445" spans="1:19" x14ac:dyDescent="0.25">
      <c r="A445" s="176" t="str">
        <f t="shared" si="6"/>
        <v>YKY</v>
      </c>
      <c r="B445" s="176" t="str">
        <f>IF(ISBLANK(DPWW2!BG27),"",DPWW2!BG27)</f>
        <v>PCD_DPWW2_ADWIN1_T</v>
      </c>
      <c r="C445" s="176" t="str">
        <f>DPWW2!F27 &amp; "," &amp; DPWW2!G27 &amp; "," &amp; DPWW2!BJ5</f>
        <v>Advanced WINEP,Advanced WINEP,PCD Total Expenditure (Cumulative) - Outturn &amp; Forecast (£m)</v>
      </c>
      <c r="D445" s="176" t="str">
        <f>IF(ISBLANK(DPWW2!H27),"",DPWW2!H27)</f>
        <v>£m</v>
      </c>
      <c r="E445" s="176" t="s">
        <v>7266</v>
      </c>
      <c r="M445" s="176">
        <f>IF(ISBLANK(DPWW2!W27),"",DPWW2!W27)</f>
        <v>0</v>
      </c>
      <c r="R445" s="176">
        <f>IF(ISBLANK(DPWW2!X27),"",DPWW2!X27)</f>
        <v>0</v>
      </c>
    </row>
    <row r="446" spans="1:19" x14ac:dyDescent="0.25">
      <c r="A446" s="176" t="str">
        <f t="shared" si="6"/>
        <v>YKY</v>
      </c>
      <c r="B446" s="176" t="str">
        <f>IF(ISBLANK(DPWW2!BJ27),"",DPWW2!BJ27)</f>
        <v>PCD_DPWW2_ADWIN1_O</v>
      </c>
      <c r="C446" s="176" t="str">
        <f>DPWW2!F27 &amp; "," &amp; DPWW2!G27 &amp; "," &amp; DPWW2!BH5</f>
        <v>Advanced WINEP,Advanced WINEP,Total Expenditure by 2034-35 (Allowance)</v>
      </c>
      <c r="D446" s="176" t="str">
        <f>IF(ISBLANK(DPWW2!H27),"",DPWW2!H27)</f>
        <v>£m</v>
      </c>
      <c r="E446" s="176" t="s">
        <v>7266</v>
      </c>
      <c r="H446" s="176" t="str">
        <f>IF(ISBLANK(DPWW2!Z27),"",DPWW2!Z27)</f>
        <v/>
      </c>
      <c r="I446" s="176" t="str">
        <f>IF(ISBLANK(DPWW2!AA27),"",DPWW2!AA27)</f>
        <v/>
      </c>
      <c r="J446" s="176" t="str">
        <f>IF(ISBLANK(DPWW2!AB27),"",DPWW2!AB27)</f>
        <v/>
      </c>
      <c r="K446" s="176" t="str">
        <f>IF(ISBLANK(DPWW2!AC27),"",DPWW2!AC27)</f>
        <v/>
      </c>
      <c r="L446" s="176" t="str">
        <f>IF(ISBLANK(DPWW2!AD27),"",DPWW2!AD27)</f>
        <v/>
      </c>
      <c r="M446" s="176" t="str">
        <f>IF(ISBLANK(DPWW2!AE27),"",DPWW2!AE27)</f>
        <v/>
      </c>
      <c r="N446" s="176" t="str">
        <f>IF(ISBLANK(DPWW2!AF27),"",DPWW2!AF27)</f>
        <v/>
      </c>
      <c r="O446" s="176" t="str">
        <f>IF(ISBLANK(DPWW2!AG27),"",DPWW2!AG27)</f>
        <v/>
      </c>
      <c r="P446" s="176" t="str">
        <f>IF(ISBLANK(DPWW2!AH27),"",DPWW2!AH27)</f>
        <v/>
      </c>
      <c r="Q446" s="176" t="str">
        <f>IF(ISBLANK(DPWW2!AI27),"",DPWW2!AI27)</f>
        <v/>
      </c>
      <c r="R446" s="176" t="str">
        <f>IF(ISBLANK(DPWW2!AJ27),"",DPWW2!AJ27)</f>
        <v/>
      </c>
    </row>
    <row r="447" spans="1:19" x14ac:dyDescent="0.25">
      <c r="A447" s="176" t="str">
        <f t="shared" si="6"/>
        <v>YKY</v>
      </c>
      <c r="B447" s="176" t="str">
        <f>IF(ISBLANK(DPWW2!BU27),"",DPWW2!BU27)</f>
        <v>PCD_DPWW2_ADWIN1_OT</v>
      </c>
      <c r="C447" s="176" t="str">
        <f>DPWW2!F27 &amp; "," &amp; DPWW2!G27 &amp; "," &amp; DPWW2!BU5</f>
        <v>Advanced WINEP,Advanced WINEP,Total Expenditure by 2029-30 (Outturn &amp; Forecast)</v>
      </c>
      <c r="D447" s="176" t="str">
        <f>IF(ISBLANK(DPWW2!H27),"",DPWW2!H27)</f>
        <v>£m</v>
      </c>
      <c r="E447" s="176" t="s">
        <v>7266</v>
      </c>
      <c r="M447" s="176">
        <f>IF(ISBLANK(DPWW2!AK27),"",DPWW2!AK27)</f>
        <v>0</v>
      </c>
      <c r="R447" s="176">
        <f>IF(ISBLANK(DPWW2!AL27),"",DPWW2!AL27)</f>
        <v>0</v>
      </c>
    </row>
    <row r="448" spans="1:19" x14ac:dyDescent="0.25">
      <c r="A448" s="176" t="str">
        <f t="shared" si="6"/>
        <v>YKY</v>
      </c>
      <c r="B448" s="176" t="str">
        <f>IF(ISBLANK(DPWW2!BX27),"",DPWW2!BX27)</f>
        <v>PCD_DPWW2_ADWIN1_P</v>
      </c>
      <c r="C448" s="176" t="str">
        <f>DPWW2!F27 &amp; "," &amp; DPWW2!G27 &amp; "," &amp; DPWW2!BX5</f>
        <v>Advanced WINEP,Advanced WINEP,Performance</v>
      </c>
      <c r="D448" s="176" t="str">
        <f>IF(ISBLANK(DPWW2!H27),"",DPWW2!H27)</f>
        <v>£m</v>
      </c>
      <c r="E448" s="176" t="s">
        <v>7266</v>
      </c>
      <c r="M448" s="176" t="str">
        <f>IF(ISBLANK(DPWW2!AN27),"",DPWW2!AN27)</f>
        <v/>
      </c>
      <c r="R448" s="176" t="str">
        <f>IF(ISBLANK(DPWW2!AO27),"",DPWW2!AO27)</f>
        <v/>
      </c>
    </row>
    <row r="449" spans="1:19" x14ac:dyDescent="0.25">
      <c r="A449" s="176" t="str">
        <f t="shared" si="6"/>
        <v>YKY</v>
      </c>
      <c r="B449" s="176" t="str">
        <f>IF(ISBLANK(DPWW2!AT28),"",DPWW2!AT28)</f>
        <v>PCD_DPWW2_ADWIN2_NP</v>
      </c>
      <c r="C449" s="176" t="str">
        <f>DPWW2!F28 &amp; "," &amp; DPWW2!G28 &amp; "," &amp; DPWW2!AT5</f>
        <v>Advanced WINEP,Equivalent storage avoided,Non delivery PCD payment (£m/Driver) in 2022-23 prices</v>
      </c>
      <c r="D449" s="176" t="str">
        <f>IF(ISBLANK(DPWW2!H28),"",DPWW2!H28)</f>
        <v>£m</v>
      </c>
      <c r="E449" s="176" t="s">
        <v>7266</v>
      </c>
      <c r="S449" s="176" t="str">
        <f>IF(ISBLANK(DPWW2!J28),"",DPWW2!J28)</f>
        <v/>
      </c>
    </row>
    <row r="450" spans="1:19" x14ac:dyDescent="0.25">
      <c r="A450" s="176" t="str">
        <f t="shared" si="6"/>
        <v>YKY</v>
      </c>
      <c r="B450" s="176" t="str">
        <f>IF(ISBLANK(DPWW2!AV28),"",DPWW2!AV28)</f>
        <v>PCD_DPWW2_ADWIN2</v>
      </c>
      <c r="C450" s="176" t="str">
        <f>DPWW2!F28 &amp; "," &amp; DPWW2!G28 &amp; "," &amp; DPWW2!AV5</f>
        <v>Advanced WINEP,Equivalent storage avoided,PCD Total Expenditure (Cumulative) - Allowance (£m)</v>
      </c>
      <c r="D450" s="176" t="str">
        <f>IF(ISBLANK(DPWW2!H28),"",DPWW2!H28)</f>
        <v>£m</v>
      </c>
      <c r="E450" s="176" t="s">
        <v>7266</v>
      </c>
      <c r="H450" s="176" t="str">
        <f>IF(ISBLANK(DPWW2!L28),"",DPWW2!L28)</f>
        <v/>
      </c>
      <c r="I450" s="176" t="str">
        <f>IF(ISBLANK(DPWW2!M28),"",DPWW2!M28)</f>
        <v/>
      </c>
      <c r="J450" s="176" t="str">
        <f>IF(ISBLANK(DPWW2!N28),"",DPWW2!N28)</f>
        <v/>
      </c>
      <c r="K450" s="176" t="str">
        <f>IF(ISBLANK(DPWW2!O28),"",DPWW2!O28)</f>
        <v/>
      </c>
      <c r="L450" s="176" t="str">
        <f>IF(ISBLANK(DPWW2!P28),"",DPWW2!P28)</f>
        <v/>
      </c>
      <c r="M450" s="176" t="str">
        <f>IF(ISBLANK(DPWW2!Q28),"",DPWW2!Q28)</f>
        <v/>
      </c>
      <c r="N450" s="176" t="str">
        <f>IF(ISBLANK(DPWW2!R28),"",DPWW2!R28)</f>
        <v/>
      </c>
      <c r="O450" s="176" t="str">
        <f>IF(ISBLANK(DPWW2!S28),"",DPWW2!S28)</f>
        <v/>
      </c>
      <c r="P450" s="176" t="str">
        <f>IF(ISBLANK(DPWW2!T28),"",DPWW2!T28)</f>
        <v/>
      </c>
      <c r="Q450" s="176" t="str">
        <f>IF(ISBLANK(DPWW2!U28),"",DPWW2!U28)</f>
        <v/>
      </c>
      <c r="R450" s="176" t="str">
        <f>IF(ISBLANK(DPWW2!V28),"",DPWW2!V28)</f>
        <v/>
      </c>
    </row>
    <row r="451" spans="1:19" x14ac:dyDescent="0.25">
      <c r="A451" s="176" t="str">
        <f t="shared" si="6"/>
        <v>YKY</v>
      </c>
      <c r="B451" s="176" t="str">
        <f>IF(ISBLANK(DPWW2!BG28),"",DPWW2!BG28)</f>
        <v>PCD_DPWW2_ADWIN2_T</v>
      </c>
      <c r="C451" s="176" t="str">
        <f>DPWW2!F28 &amp; "," &amp; DPWW2!G28 &amp; "," &amp; DPWW2!BJ5</f>
        <v>Advanced WINEP,Equivalent storage avoided,PCD Total Expenditure (Cumulative) - Outturn &amp; Forecast (£m)</v>
      </c>
      <c r="D451" s="176" t="str">
        <f>IF(ISBLANK(DPWW2!H28),"",DPWW2!H28)</f>
        <v>£m</v>
      </c>
      <c r="E451" s="176" t="s">
        <v>7266</v>
      </c>
      <c r="M451" s="176">
        <f>IF(ISBLANK(DPWW2!W28),"",DPWW2!W28)</f>
        <v>0</v>
      </c>
      <c r="R451" s="176">
        <f>IF(ISBLANK(DPWW2!X28),"",DPWW2!X28)</f>
        <v>0</v>
      </c>
    </row>
    <row r="452" spans="1:19" x14ac:dyDescent="0.25">
      <c r="A452" s="176" t="str">
        <f t="shared" si="6"/>
        <v>YKY</v>
      </c>
      <c r="B452" s="176" t="str">
        <f>IF(ISBLANK(DPWW2!BJ28),"",DPWW2!BJ28)</f>
        <v>PCD_DPWW2_ADWIN2_O</v>
      </c>
      <c r="C452" s="176" t="str">
        <f>DPWW2!F28 &amp; "," &amp; DPWW2!G28 &amp; "," &amp; DPWW2!BH5</f>
        <v>Advanced WINEP,Equivalent storage avoided,Total Expenditure by 2034-35 (Allowance)</v>
      </c>
      <c r="D452" s="176" t="str">
        <f>IF(ISBLANK(DPWW2!H28),"",DPWW2!H28)</f>
        <v>£m</v>
      </c>
      <c r="E452" s="176" t="s">
        <v>7266</v>
      </c>
      <c r="H452" s="176" t="str">
        <f>IF(ISBLANK(DPWW2!Z28),"",DPWW2!Z28)</f>
        <v/>
      </c>
      <c r="I452" s="176" t="str">
        <f>IF(ISBLANK(DPWW2!AA28),"",DPWW2!AA28)</f>
        <v/>
      </c>
      <c r="J452" s="176" t="str">
        <f>IF(ISBLANK(DPWW2!AB28),"",DPWW2!AB28)</f>
        <v/>
      </c>
      <c r="K452" s="176" t="str">
        <f>IF(ISBLANK(DPWW2!AC28),"",DPWW2!AC28)</f>
        <v/>
      </c>
      <c r="L452" s="176" t="str">
        <f>IF(ISBLANK(DPWW2!AD28),"",DPWW2!AD28)</f>
        <v/>
      </c>
      <c r="M452" s="176" t="str">
        <f>IF(ISBLANK(DPWW2!AE28),"",DPWW2!AE28)</f>
        <v/>
      </c>
      <c r="N452" s="176" t="str">
        <f>IF(ISBLANK(DPWW2!AF28),"",DPWW2!AF28)</f>
        <v/>
      </c>
      <c r="O452" s="176" t="str">
        <f>IF(ISBLANK(DPWW2!AG28),"",DPWW2!AG28)</f>
        <v/>
      </c>
      <c r="P452" s="176" t="str">
        <f>IF(ISBLANK(DPWW2!AH28),"",DPWW2!AH28)</f>
        <v/>
      </c>
      <c r="Q452" s="176" t="str">
        <f>IF(ISBLANK(DPWW2!AI28),"",DPWW2!AI28)</f>
        <v/>
      </c>
      <c r="R452" s="176" t="str">
        <f>IF(ISBLANK(DPWW2!AJ28),"",DPWW2!AJ28)</f>
        <v/>
      </c>
    </row>
    <row r="453" spans="1:19" x14ac:dyDescent="0.25">
      <c r="A453" s="176" t="str">
        <f t="shared" ref="A453:A516" si="7">A452</f>
        <v>YKY</v>
      </c>
      <c r="B453" s="176" t="str">
        <f>IF(ISBLANK(DPWW2!BU28),"",DPWW2!BU28)</f>
        <v>PCD_DPWW2_ADWIN2_OT</v>
      </c>
      <c r="C453" s="176" t="str">
        <f>DPWW2!F28 &amp; "," &amp; DPWW2!G28 &amp; "," &amp; DPWW2!BU5</f>
        <v>Advanced WINEP,Equivalent storage avoided,Total Expenditure by 2029-30 (Outturn &amp; Forecast)</v>
      </c>
      <c r="D453" s="176" t="str">
        <f>IF(ISBLANK(DPWW2!H28),"",DPWW2!H28)</f>
        <v>£m</v>
      </c>
      <c r="E453" s="176" t="s">
        <v>7266</v>
      </c>
      <c r="M453" s="176">
        <f>IF(ISBLANK(DPWW2!AK28),"",DPWW2!AK28)</f>
        <v>0</v>
      </c>
      <c r="R453" s="176">
        <f>IF(ISBLANK(DPWW2!AL28),"",DPWW2!AL28)</f>
        <v>0</v>
      </c>
    </row>
    <row r="454" spans="1:19" x14ac:dyDescent="0.25">
      <c r="A454" s="176" t="str">
        <f t="shared" si="7"/>
        <v>YKY</v>
      </c>
      <c r="B454" s="176" t="str">
        <f>IF(ISBLANK(DPWW2!BX28),"",DPWW2!BX28)</f>
        <v>PCD_DPWW2_ADWIN2_P</v>
      </c>
      <c r="C454" s="176" t="str">
        <f>DPWW2!F28 &amp; "," &amp; DPWW2!G28 &amp; "," &amp; DPWW2!BX5</f>
        <v>Advanced WINEP,Equivalent storage avoided,Performance</v>
      </c>
      <c r="D454" s="176" t="str">
        <f>IF(ISBLANK(DPWW2!H28),"",DPWW2!H28)</f>
        <v>£m</v>
      </c>
      <c r="E454" s="176" t="s">
        <v>7266</v>
      </c>
      <c r="M454" s="176" t="str">
        <f>IF(ISBLANK(DPWW2!AN28),"",DPWW2!AN28)</f>
        <v/>
      </c>
      <c r="R454" s="176" t="str">
        <f>IF(ISBLANK(DPWW2!AO28),"",DPWW2!AO28)</f>
        <v/>
      </c>
    </row>
    <row r="455" spans="1:19" x14ac:dyDescent="0.25">
      <c r="A455" s="176" t="str">
        <f t="shared" si="7"/>
        <v>YKY</v>
      </c>
      <c r="B455" s="176" t="str">
        <f>IF(ISBLANK(DPWW2!AT29),"",DPWW2!AT29)</f>
        <v>PCD_DPWW2_SSTT_NP</v>
      </c>
      <c r="C455" s="176" t="str">
        <f>DPWW2!F29 &amp; "," &amp; DPWW2!G29 &amp; "," &amp; DPWW2!AT5</f>
        <v>Sludge storage -Tanks,Volume of Sludge Storage delivered,Non delivery PCD payment (£m/Driver) in 2022-23 prices</v>
      </c>
      <c r="D455" s="176" t="str">
        <f>IF(ISBLANK(DPWW2!H29),"",DPWW2!H29)</f>
        <v>£m</v>
      </c>
      <c r="E455" s="176" t="s">
        <v>7266</v>
      </c>
      <c r="S455" s="176" t="str">
        <f>IF(ISBLANK(DPWW2!J29),"",DPWW2!J29)</f>
        <v/>
      </c>
    </row>
    <row r="456" spans="1:19" x14ac:dyDescent="0.25">
      <c r="A456" s="176" t="str">
        <f t="shared" si="7"/>
        <v>YKY</v>
      </c>
      <c r="B456" s="176" t="str">
        <f>IF(ISBLANK(DPWW2!AV29),"",DPWW2!AV29)</f>
        <v>PCD_DPWW2_SSTT</v>
      </c>
      <c r="C456" s="176" t="str">
        <f>DPWW2!F29 &amp; "," &amp; DPWW2!G29 &amp; "," &amp; DPWW2!AV5</f>
        <v>Sludge storage -Tanks,Volume of Sludge Storage delivered,PCD Total Expenditure (Cumulative) - Allowance (£m)</v>
      </c>
      <c r="D456" s="176" t="str">
        <f>IF(ISBLANK(DPWW2!H29),"",DPWW2!H29)</f>
        <v>£m</v>
      </c>
      <c r="E456" s="176" t="s">
        <v>7266</v>
      </c>
      <c r="H456" s="176" t="str">
        <f>IF(ISBLANK(DPWW2!L29),"",DPWW2!L29)</f>
        <v/>
      </c>
      <c r="I456" s="176" t="str">
        <f>IF(ISBLANK(DPWW2!M29),"",DPWW2!M29)</f>
        <v/>
      </c>
      <c r="J456" s="176" t="str">
        <f>IF(ISBLANK(DPWW2!N29),"",DPWW2!N29)</f>
        <v/>
      </c>
      <c r="K456" s="176" t="str">
        <f>IF(ISBLANK(DPWW2!O29),"",DPWW2!O29)</f>
        <v/>
      </c>
      <c r="L456" s="176" t="str">
        <f>IF(ISBLANK(DPWW2!P29),"",DPWW2!P29)</f>
        <v/>
      </c>
      <c r="M456" s="176" t="str">
        <f>IF(ISBLANK(DPWW2!Q29),"",DPWW2!Q29)</f>
        <v/>
      </c>
      <c r="N456" s="176" t="str">
        <f>IF(ISBLANK(DPWW2!R29),"",DPWW2!R29)</f>
        <v/>
      </c>
      <c r="O456" s="176" t="str">
        <f>IF(ISBLANK(DPWW2!S29),"",DPWW2!S29)</f>
        <v/>
      </c>
      <c r="P456" s="176" t="str">
        <f>IF(ISBLANK(DPWW2!T29),"",DPWW2!T29)</f>
        <v/>
      </c>
      <c r="Q456" s="176" t="str">
        <f>IF(ISBLANK(DPWW2!U29),"",DPWW2!U29)</f>
        <v/>
      </c>
      <c r="R456" s="176" t="str">
        <f>IF(ISBLANK(DPWW2!V29),"",DPWW2!V29)</f>
        <v/>
      </c>
    </row>
    <row r="457" spans="1:19" x14ac:dyDescent="0.25">
      <c r="A457" s="176" t="str">
        <f t="shared" si="7"/>
        <v>YKY</v>
      </c>
      <c r="B457" s="176" t="str">
        <f>IF(ISBLANK(DPWW2!BG29),"",DPWW2!BG29)</f>
        <v>PCD_DPWW2_SSTT_T</v>
      </c>
      <c r="C457" s="176" t="str">
        <f>DPWW2!F29 &amp; "," &amp; DPWW2!G29 &amp; "," &amp; DPWW2!BJ5</f>
        <v>Sludge storage -Tanks,Volume of Sludge Storage delivered,PCD Total Expenditure (Cumulative) - Outturn &amp; Forecast (£m)</v>
      </c>
      <c r="D457" s="176" t="str">
        <f>IF(ISBLANK(DPWW2!H29),"",DPWW2!H29)</f>
        <v>£m</v>
      </c>
      <c r="E457" s="176" t="s">
        <v>7266</v>
      </c>
      <c r="M457" s="176">
        <f>IF(ISBLANK(DPWW2!W29),"",DPWW2!W29)</f>
        <v>0</v>
      </c>
      <c r="R457" s="176">
        <f>IF(ISBLANK(DPWW2!X29),"",DPWW2!X29)</f>
        <v>0</v>
      </c>
    </row>
    <row r="458" spans="1:19" x14ac:dyDescent="0.25">
      <c r="A458" s="176" t="str">
        <f t="shared" si="7"/>
        <v>YKY</v>
      </c>
      <c r="B458" s="176" t="str">
        <f>IF(ISBLANK(DPWW2!BJ29),"",DPWW2!BJ29)</f>
        <v>PCD_DPWW2_SSTT_O</v>
      </c>
      <c r="C458" s="176" t="str">
        <f>DPWW2!F29 &amp; "," &amp; DPWW2!G29 &amp; "," &amp; DPWW2!BH5</f>
        <v>Sludge storage -Tanks,Volume of Sludge Storage delivered,Total Expenditure by 2034-35 (Allowance)</v>
      </c>
      <c r="D458" s="176" t="str">
        <f>IF(ISBLANK(DPWW2!H29),"",DPWW2!H29)</f>
        <v>£m</v>
      </c>
      <c r="E458" s="176" t="s">
        <v>7266</v>
      </c>
      <c r="H458" s="176" t="str">
        <f>IF(ISBLANK(DPWW2!Z29),"",DPWW2!Z29)</f>
        <v/>
      </c>
      <c r="I458" s="176" t="str">
        <f>IF(ISBLANK(DPWW2!AA29),"",DPWW2!AA29)</f>
        <v/>
      </c>
      <c r="J458" s="176" t="str">
        <f>IF(ISBLANK(DPWW2!AB29),"",DPWW2!AB29)</f>
        <v/>
      </c>
      <c r="K458" s="176" t="str">
        <f>IF(ISBLANK(DPWW2!AC29),"",DPWW2!AC29)</f>
        <v/>
      </c>
      <c r="L458" s="176" t="str">
        <f>IF(ISBLANK(DPWW2!AD29),"",DPWW2!AD29)</f>
        <v/>
      </c>
      <c r="M458" s="176" t="str">
        <f>IF(ISBLANK(DPWW2!AE29),"",DPWW2!AE29)</f>
        <v/>
      </c>
      <c r="N458" s="176" t="str">
        <f>IF(ISBLANK(DPWW2!AF29),"",DPWW2!AF29)</f>
        <v/>
      </c>
      <c r="O458" s="176" t="str">
        <f>IF(ISBLANK(DPWW2!AG29),"",DPWW2!AG29)</f>
        <v/>
      </c>
      <c r="P458" s="176" t="str">
        <f>IF(ISBLANK(DPWW2!AH29),"",DPWW2!AH29)</f>
        <v/>
      </c>
      <c r="Q458" s="176" t="str">
        <f>IF(ISBLANK(DPWW2!AI29),"",DPWW2!AI29)</f>
        <v/>
      </c>
      <c r="R458" s="176" t="str">
        <f>IF(ISBLANK(DPWW2!AJ29),"",DPWW2!AJ29)</f>
        <v/>
      </c>
    </row>
    <row r="459" spans="1:19" x14ac:dyDescent="0.25">
      <c r="A459" s="176" t="str">
        <f t="shared" si="7"/>
        <v>YKY</v>
      </c>
      <c r="B459" s="176" t="str">
        <f>IF(ISBLANK(DPWW2!BU29),"",DPWW2!BU29)</f>
        <v>PCD_DPWW2_SSTT_OT</v>
      </c>
      <c r="C459" s="176" t="str">
        <f>DPWW2!F29 &amp; "," &amp; DPWW2!G29 &amp; "," &amp; DPWW2!BU5</f>
        <v>Sludge storage -Tanks,Volume of Sludge Storage delivered,Total Expenditure by 2029-30 (Outturn &amp; Forecast)</v>
      </c>
      <c r="D459" s="176" t="str">
        <f>IF(ISBLANK(DPWW2!H29),"",DPWW2!H29)</f>
        <v>£m</v>
      </c>
      <c r="E459" s="176" t="s">
        <v>7266</v>
      </c>
      <c r="M459" s="176">
        <f>IF(ISBLANK(DPWW2!AK29),"",DPWW2!AK29)</f>
        <v>0</v>
      </c>
      <c r="R459" s="176">
        <f>IF(ISBLANK(DPWW2!AL29),"",DPWW2!AL29)</f>
        <v>0</v>
      </c>
    </row>
    <row r="460" spans="1:19" x14ac:dyDescent="0.25">
      <c r="A460" s="176" t="str">
        <f t="shared" si="7"/>
        <v>YKY</v>
      </c>
      <c r="B460" s="176" t="str">
        <f>IF(ISBLANK(DPWW2!BX29),"",DPWW2!BX29)</f>
        <v>PCD_DPWW2_SSTT_P</v>
      </c>
      <c r="C460" s="176" t="str">
        <f>DPWW2!F29 &amp; "," &amp; DPWW2!G29 &amp; "," &amp; DPWW2!BX5</f>
        <v>Sludge storage -Tanks,Volume of Sludge Storage delivered,Performance</v>
      </c>
      <c r="D460" s="176" t="str">
        <f>IF(ISBLANK(DPWW2!H29),"",DPWW2!H29)</f>
        <v>£m</v>
      </c>
      <c r="E460" s="176" t="s">
        <v>7266</v>
      </c>
      <c r="M460" s="176" t="str">
        <f>IF(ISBLANK(DPWW2!AN29),"",DPWW2!AN29)</f>
        <v/>
      </c>
      <c r="R460" s="176" t="str">
        <f>IF(ISBLANK(DPWW2!AO29),"",DPWW2!AO29)</f>
        <v/>
      </c>
    </row>
    <row r="461" spans="1:19" x14ac:dyDescent="0.25">
      <c r="A461" s="176" t="str">
        <f t="shared" si="7"/>
        <v>YKY</v>
      </c>
      <c r="B461" s="176" t="str">
        <f>IF(ISBLANK(DPWW2!AT30),"",DPWW2!AT30)</f>
        <v>PCD_DPWW2_SSCP_NP</v>
      </c>
      <c r="C461" s="176" t="str">
        <f>DPWW2!F30 &amp; "," &amp; DPWW2!G30 &amp; "," &amp; DPWW2!AT5</f>
        <v>Sludge storage (cake pads),Sludge Storage area delivered,Non delivery PCD payment (£m/Driver) in 2022-23 prices</v>
      </c>
      <c r="D461" s="176" t="str">
        <f>IF(ISBLANK(DPWW2!H30),"",DPWW2!H30)</f>
        <v>£m</v>
      </c>
      <c r="E461" s="176" t="s">
        <v>7266</v>
      </c>
      <c r="S461" s="176">
        <f>IF(ISBLANK(DPWW2!J30),"",DPWW2!J30)</f>
        <v>3.3416973799999997E-4</v>
      </c>
    </row>
    <row r="462" spans="1:19" x14ac:dyDescent="0.25">
      <c r="A462" s="176" t="str">
        <f t="shared" si="7"/>
        <v>YKY</v>
      </c>
      <c r="B462" s="176" t="str">
        <f>IF(ISBLANK(DPWW2!AV30),"",DPWW2!AV30)</f>
        <v>PCD_DPWW2_SSCP</v>
      </c>
      <c r="C462" s="176" t="str">
        <f>DPWW2!F30 &amp; "," &amp; DPWW2!G30 &amp; "," &amp; DPWW2!AV5</f>
        <v>Sludge storage (cake pads),Sludge Storage area delivered,PCD Total Expenditure (Cumulative) - Allowance (£m)</v>
      </c>
      <c r="D462" s="176" t="str">
        <f>IF(ISBLANK(DPWW2!H30),"",DPWW2!H30)</f>
        <v>£m</v>
      </c>
      <c r="E462" s="176" t="s">
        <v>7266</v>
      </c>
      <c r="H462" s="176" t="str">
        <f>IF(ISBLANK(DPWW2!L30),"",DPWW2!L30)</f>
        <v/>
      </c>
      <c r="I462" s="176">
        <f>IF(ISBLANK(DPWW2!M30),"",DPWW2!M30)</f>
        <v>0</v>
      </c>
      <c r="J462" s="176">
        <f>IF(ISBLANK(DPWW2!N30),"",DPWW2!N30)</f>
        <v>0</v>
      </c>
      <c r="K462" s="176">
        <f>IF(ISBLANK(DPWW2!O30),"",DPWW2!O30)</f>
        <v>10.507864938545724</v>
      </c>
      <c r="L462" s="176">
        <f>IF(ISBLANK(DPWW2!P30),"",DPWW2!P30)</f>
        <v>24.329097817786469</v>
      </c>
      <c r="M462" s="176">
        <f>IF(ISBLANK(DPWW2!Q30),"",DPWW2!Q30)</f>
        <v>36.617317380825995</v>
      </c>
      <c r="N462" s="176" t="str">
        <f>IF(ISBLANK(DPWW2!R30),"",DPWW2!R30)</f>
        <v/>
      </c>
      <c r="O462" s="176" t="str">
        <f>IF(ISBLANK(DPWW2!S30),"",DPWW2!S30)</f>
        <v/>
      </c>
      <c r="P462" s="176" t="str">
        <f>IF(ISBLANK(DPWW2!T30),"",DPWW2!T30)</f>
        <v/>
      </c>
      <c r="Q462" s="176" t="str">
        <f>IF(ISBLANK(DPWW2!U30),"",DPWW2!U30)</f>
        <v/>
      </c>
      <c r="R462" s="176" t="str">
        <f>IF(ISBLANK(DPWW2!V30),"",DPWW2!V30)</f>
        <v/>
      </c>
    </row>
    <row r="463" spans="1:19" x14ac:dyDescent="0.25">
      <c r="A463" s="176" t="str">
        <f t="shared" si="7"/>
        <v>YKY</v>
      </c>
      <c r="B463" s="176" t="str">
        <f>IF(ISBLANK(DPWW2!BG30),"",DPWW2!BG30)</f>
        <v>PCD_DPWW2_SSCP_T</v>
      </c>
      <c r="C463" s="176" t="str">
        <f>DPWW2!F30 &amp; "," &amp; DPWW2!G30 &amp; "," &amp; DPWW2!BJ5</f>
        <v>Sludge storage (cake pads),Sludge Storage area delivered,PCD Total Expenditure (Cumulative) - Outturn &amp; Forecast (£m)</v>
      </c>
      <c r="D463" s="176" t="str">
        <f>IF(ISBLANK(DPWW2!H30),"",DPWW2!H30)</f>
        <v>£m</v>
      </c>
      <c r="E463" s="176" t="s">
        <v>7266</v>
      </c>
      <c r="M463" s="176">
        <f>IF(ISBLANK(DPWW2!W30),"",DPWW2!W30)</f>
        <v>36.617317380825995</v>
      </c>
      <c r="R463" s="176">
        <f>IF(ISBLANK(DPWW2!X30),"",DPWW2!X30)</f>
        <v>0</v>
      </c>
    </row>
    <row r="464" spans="1:19" x14ac:dyDescent="0.25">
      <c r="A464" s="176" t="str">
        <f t="shared" si="7"/>
        <v>YKY</v>
      </c>
      <c r="B464" s="176" t="str">
        <f>IF(ISBLANK(DPWW2!BJ30),"",DPWW2!BJ30)</f>
        <v>PCD_DPWW2_SSCP_O</v>
      </c>
      <c r="C464" s="176" t="str">
        <f>DPWW2!F30 &amp; "," &amp; DPWW2!G30 &amp; "," &amp; DPWW2!BH5</f>
        <v>Sludge storage (cake pads),Sludge Storage area delivered,Total Expenditure by 2034-35 (Allowance)</v>
      </c>
      <c r="D464" s="176" t="str">
        <f>IF(ISBLANK(DPWW2!H30),"",DPWW2!H30)</f>
        <v>£m</v>
      </c>
      <c r="E464" s="176" t="s">
        <v>7266</v>
      </c>
      <c r="H464" s="176" t="str">
        <f>IF(ISBLANK(DPWW2!Z30),"",DPWW2!Z30)</f>
        <v/>
      </c>
      <c r="I464" s="176">
        <f>IF(ISBLANK(DPWW2!AA30),"",DPWW2!AA30)</f>
        <v>0.16573030745800887</v>
      </c>
      <c r="J464" s="176">
        <f>IF(ISBLANK(DPWW2!AB30),"",DPWW2!AB30)</f>
        <v>0.16573030745800887</v>
      </c>
      <c r="K464" s="176">
        <f>IF(ISBLANK(DPWW2!AC30),"",DPWW2!AC30)</f>
        <v>10.507864938545724</v>
      </c>
      <c r="L464" s="176">
        <f>IF(ISBLANK(DPWW2!AD30),"",DPWW2!AD30)</f>
        <v>24.329097817786469</v>
      </c>
      <c r="M464" s="176">
        <f>IF(ISBLANK(DPWW2!AE30),"",DPWW2!AE30)</f>
        <v>36.617317380825995</v>
      </c>
      <c r="N464" s="176" t="str">
        <f>IF(ISBLANK(DPWW2!AF30),"",DPWW2!AF30)</f>
        <v/>
      </c>
      <c r="O464" s="176" t="str">
        <f>IF(ISBLANK(DPWW2!AG30),"",DPWW2!AG30)</f>
        <v/>
      </c>
      <c r="P464" s="176" t="str">
        <f>IF(ISBLANK(DPWW2!AH30),"",DPWW2!AH30)</f>
        <v/>
      </c>
      <c r="Q464" s="176" t="str">
        <f>IF(ISBLANK(DPWW2!AI30),"",DPWW2!AI30)</f>
        <v/>
      </c>
      <c r="R464" s="176" t="str">
        <f>IF(ISBLANK(DPWW2!AJ30),"",DPWW2!AJ30)</f>
        <v/>
      </c>
    </row>
    <row r="465" spans="1:19" x14ac:dyDescent="0.25">
      <c r="A465" s="176" t="str">
        <f t="shared" si="7"/>
        <v>YKY</v>
      </c>
      <c r="B465" s="176" t="str">
        <f>IF(ISBLANK(DPWW2!BU30),"",DPWW2!BU30)</f>
        <v>PCD_DPWW2_SSCP_OT</v>
      </c>
      <c r="C465" s="176" t="str">
        <f>DPWW2!F30 &amp; "," &amp; DPWW2!G30 &amp; "," &amp; DPWW2!BU5</f>
        <v>Sludge storage (cake pads),Sludge Storage area delivered,Total Expenditure by 2029-30 (Outturn &amp; Forecast)</v>
      </c>
      <c r="D465" s="176" t="str">
        <f>IF(ISBLANK(DPWW2!H30),"",DPWW2!H30)</f>
        <v>£m</v>
      </c>
      <c r="E465" s="176" t="s">
        <v>7266</v>
      </c>
      <c r="M465" s="176">
        <f>IF(ISBLANK(DPWW2!AK30),"",DPWW2!AK30)</f>
        <v>36.617317380825995</v>
      </c>
      <c r="R465" s="176">
        <f>IF(ISBLANK(DPWW2!AL30),"",DPWW2!AL30)</f>
        <v>0</v>
      </c>
    </row>
    <row r="466" spans="1:19" x14ac:dyDescent="0.25">
      <c r="A466" s="176" t="str">
        <f t="shared" si="7"/>
        <v>YKY</v>
      </c>
      <c r="B466" s="176" t="str">
        <f>IF(ISBLANK(DPWW2!BX30),"",DPWW2!BX30)</f>
        <v>PCD_DPWW2_SSCP_P</v>
      </c>
      <c r="C466" s="176" t="str">
        <f>DPWW2!F30 &amp; "," &amp; DPWW2!G30 &amp; "," &amp; DPWW2!BX5</f>
        <v>Sludge storage (cake pads),Sludge Storage area delivered,Performance</v>
      </c>
      <c r="D466" s="176" t="str">
        <f>IF(ISBLANK(DPWW2!H30),"",DPWW2!H30)</f>
        <v>£m</v>
      </c>
      <c r="E466" s="176" t="s">
        <v>7266</v>
      </c>
      <c r="M466" s="176">
        <f>IF(ISBLANK(DPWW2!AN30),"",DPWW2!AN30)</f>
        <v>1</v>
      </c>
      <c r="R466" s="176" t="str">
        <f>IF(ISBLANK(DPWW2!AO30),"",DPWW2!AO30)</f>
        <v/>
      </c>
    </row>
    <row r="467" spans="1:19" x14ac:dyDescent="0.25">
      <c r="A467" s="176" t="str">
        <f t="shared" si="7"/>
        <v>YKY</v>
      </c>
      <c r="B467" s="176" t="str">
        <f>IF(ISBLANK(DPWW2!AT31),"",DPWW2!AT31)</f>
        <v>PCD_DPWW2_STDW_NP</v>
      </c>
      <c r="C467" s="176" t="str">
        <f>DPWW2!F31 &amp; "," &amp; DPWW2!G31 &amp; "," &amp; DPWW2!AT5</f>
        <v>Sludge thickening and dewatering ,Tonnes of dry solids/ year ,Non delivery PCD payment (£m/Driver) in 2022-23 prices</v>
      </c>
      <c r="D467" s="176" t="str">
        <f>IF(ISBLANK(DPWW2!H31),"",DPWW2!H31)</f>
        <v>£m</v>
      </c>
      <c r="E467" s="176" t="s">
        <v>7266</v>
      </c>
      <c r="S467" s="176" t="str">
        <f>IF(ISBLANK(DPWW2!J31),"",DPWW2!J31)</f>
        <v/>
      </c>
    </row>
    <row r="468" spans="1:19" x14ac:dyDescent="0.25">
      <c r="A468" s="176" t="str">
        <f t="shared" si="7"/>
        <v>YKY</v>
      </c>
      <c r="B468" s="176" t="str">
        <f>IF(ISBLANK(DPWW2!AV31),"",DPWW2!AV31)</f>
        <v>PCD_DPWW2_STDW</v>
      </c>
      <c r="C468" s="176" t="str">
        <f>DPWW2!F31 &amp; "," &amp; DPWW2!G31 &amp; "," &amp; DPWW2!AV5</f>
        <v>Sludge thickening and dewatering ,Tonnes of dry solids/ year ,PCD Total Expenditure (Cumulative) - Allowance (£m)</v>
      </c>
      <c r="D468" s="176" t="str">
        <f>IF(ISBLANK(DPWW2!H31),"",DPWW2!H31)</f>
        <v>£m</v>
      </c>
      <c r="E468" s="176" t="s">
        <v>7266</v>
      </c>
      <c r="H468" s="176" t="str">
        <f>IF(ISBLANK(DPWW2!L31),"",DPWW2!L31)</f>
        <v/>
      </c>
      <c r="I468" s="176" t="str">
        <f>IF(ISBLANK(DPWW2!M31),"",DPWW2!M31)</f>
        <v/>
      </c>
      <c r="J468" s="176" t="str">
        <f>IF(ISBLANK(DPWW2!N31),"",DPWW2!N31)</f>
        <v/>
      </c>
      <c r="K468" s="176" t="str">
        <f>IF(ISBLANK(DPWW2!O31),"",DPWW2!O31)</f>
        <v/>
      </c>
      <c r="L468" s="176" t="str">
        <f>IF(ISBLANK(DPWW2!P31),"",DPWW2!P31)</f>
        <v/>
      </c>
      <c r="M468" s="176" t="str">
        <f>IF(ISBLANK(DPWW2!Q31),"",DPWW2!Q31)</f>
        <v/>
      </c>
      <c r="N468" s="176" t="str">
        <f>IF(ISBLANK(DPWW2!R31),"",DPWW2!R31)</f>
        <v/>
      </c>
      <c r="O468" s="176" t="str">
        <f>IF(ISBLANK(DPWW2!S31),"",DPWW2!S31)</f>
        <v/>
      </c>
      <c r="P468" s="176" t="str">
        <f>IF(ISBLANK(DPWW2!T31),"",DPWW2!T31)</f>
        <v/>
      </c>
      <c r="Q468" s="176" t="str">
        <f>IF(ISBLANK(DPWW2!U31),"",DPWW2!U31)</f>
        <v/>
      </c>
      <c r="R468" s="176" t="str">
        <f>IF(ISBLANK(DPWW2!V31),"",DPWW2!V31)</f>
        <v/>
      </c>
    </row>
    <row r="469" spans="1:19" x14ac:dyDescent="0.25">
      <c r="A469" s="176" t="str">
        <f t="shared" si="7"/>
        <v>YKY</v>
      </c>
      <c r="B469" s="176" t="str">
        <f>IF(ISBLANK(DPWW2!BG31),"",DPWW2!BG31)</f>
        <v>PCD_DPWW2_STDW_T</v>
      </c>
      <c r="C469" s="176" t="str">
        <f>DPWW2!F31 &amp; "," &amp; DPWW2!G31 &amp; "," &amp; DPWW2!BJ5</f>
        <v>Sludge thickening and dewatering ,Tonnes of dry solids/ year ,PCD Total Expenditure (Cumulative) - Outturn &amp; Forecast (£m)</v>
      </c>
      <c r="D469" s="176" t="str">
        <f>IF(ISBLANK(DPWW2!H31),"",DPWW2!H31)</f>
        <v>£m</v>
      </c>
      <c r="E469" s="176" t="s">
        <v>7266</v>
      </c>
      <c r="M469" s="176">
        <f>IF(ISBLANK(DPWW2!W31),"",DPWW2!W31)</f>
        <v>0</v>
      </c>
      <c r="R469" s="176">
        <f>IF(ISBLANK(DPWW2!X31),"",DPWW2!X31)</f>
        <v>0</v>
      </c>
    </row>
    <row r="470" spans="1:19" x14ac:dyDescent="0.25">
      <c r="A470" s="176" t="str">
        <f t="shared" si="7"/>
        <v>YKY</v>
      </c>
      <c r="B470" s="176" t="str">
        <f>IF(ISBLANK(DPWW2!BJ31),"",DPWW2!BJ31)</f>
        <v>PCD_DPWW2_STDW_O</v>
      </c>
      <c r="C470" s="176" t="str">
        <f>DPWW2!F31 &amp; "," &amp; DPWW2!G31 &amp; "," &amp; DPWW2!BH5</f>
        <v>Sludge thickening and dewatering ,Tonnes of dry solids/ year ,Total Expenditure by 2034-35 (Allowance)</v>
      </c>
      <c r="D470" s="176" t="str">
        <f>IF(ISBLANK(DPWW2!H31),"",DPWW2!H31)</f>
        <v>£m</v>
      </c>
      <c r="E470" s="176" t="s">
        <v>7266</v>
      </c>
      <c r="H470" s="176" t="str">
        <f>IF(ISBLANK(DPWW2!Z31),"",DPWW2!Z31)</f>
        <v/>
      </c>
      <c r="I470" s="176" t="str">
        <f>IF(ISBLANK(DPWW2!AA31),"",DPWW2!AA31)</f>
        <v/>
      </c>
      <c r="J470" s="176" t="str">
        <f>IF(ISBLANK(DPWW2!AB31),"",DPWW2!AB31)</f>
        <v/>
      </c>
      <c r="K470" s="176" t="str">
        <f>IF(ISBLANK(DPWW2!AC31),"",DPWW2!AC31)</f>
        <v/>
      </c>
      <c r="L470" s="176" t="str">
        <f>IF(ISBLANK(DPWW2!AD31),"",DPWW2!AD31)</f>
        <v/>
      </c>
      <c r="M470" s="176" t="str">
        <f>IF(ISBLANK(DPWW2!AE31),"",DPWW2!AE31)</f>
        <v/>
      </c>
      <c r="N470" s="176" t="str">
        <f>IF(ISBLANK(DPWW2!AF31),"",DPWW2!AF31)</f>
        <v/>
      </c>
      <c r="O470" s="176" t="str">
        <f>IF(ISBLANK(DPWW2!AG31),"",DPWW2!AG31)</f>
        <v/>
      </c>
      <c r="P470" s="176" t="str">
        <f>IF(ISBLANK(DPWW2!AH31),"",DPWW2!AH31)</f>
        <v/>
      </c>
      <c r="Q470" s="176" t="str">
        <f>IF(ISBLANK(DPWW2!AI31),"",DPWW2!AI31)</f>
        <v/>
      </c>
      <c r="R470" s="176" t="str">
        <f>IF(ISBLANK(DPWW2!AJ31),"",DPWW2!AJ31)</f>
        <v/>
      </c>
    </row>
    <row r="471" spans="1:19" x14ac:dyDescent="0.25">
      <c r="A471" s="176" t="str">
        <f t="shared" si="7"/>
        <v>YKY</v>
      </c>
      <c r="B471" s="176" t="str">
        <f>IF(ISBLANK(DPWW2!BU31),"",DPWW2!BU31)</f>
        <v>PCD_DPWW2_STDW_OT</v>
      </c>
      <c r="C471" s="176" t="str">
        <f>DPWW2!F31 &amp; "," &amp; DPWW2!G31 &amp; "," &amp; DPWW2!BU5</f>
        <v>Sludge thickening and dewatering ,Tonnes of dry solids/ year ,Total Expenditure by 2029-30 (Outturn &amp; Forecast)</v>
      </c>
      <c r="D471" s="176" t="str">
        <f>IF(ISBLANK(DPWW2!H31),"",DPWW2!H31)</f>
        <v>£m</v>
      </c>
      <c r="E471" s="176" t="s">
        <v>7266</v>
      </c>
      <c r="M471" s="176">
        <f>IF(ISBLANK(DPWW2!AK31),"",DPWW2!AK31)</f>
        <v>0</v>
      </c>
      <c r="R471" s="176">
        <f>IF(ISBLANK(DPWW2!AL31),"",DPWW2!AL31)</f>
        <v>0</v>
      </c>
    </row>
    <row r="472" spans="1:19" x14ac:dyDescent="0.25">
      <c r="A472" s="176" t="str">
        <f t="shared" si="7"/>
        <v>YKY</v>
      </c>
      <c r="B472" s="176" t="str">
        <f>IF(ISBLANK(DPWW2!BX31),"",DPWW2!BX31)</f>
        <v>PCD_DPWW2_STDW_P</v>
      </c>
      <c r="C472" s="176" t="str">
        <f>DPWW2!F31 &amp; "," &amp; DPWW2!G31 &amp; "," &amp; DPWW2!BX5</f>
        <v>Sludge thickening and dewatering ,Tonnes of dry solids/ year ,Performance</v>
      </c>
      <c r="D472" s="176" t="str">
        <f>IF(ISBLANK(DPWW2!H31),"",DPWW2!H31)</f>
        <v>£m</v>
      </c>
      <c r="E472" s="176" t="s">
        <v>7266</v>
      </c>
      <c r="M472" s="176" t="str">
        <f>IF(ISBLANK(DPWW2!AN31),"",DPWW2!AN31)</f>
        <v/>
      </c>
      <c r="R472" s="176" t="str">
        <f>IF(ISBLANK(DPWW2!AO31),"",DPWW2!AO31)</f>
        <v/>
      </c>
    </row>
    <row r="473" spans="1:19" x14ac:dyDescent="0.25">
      <c r="A473" s="176" t="str">
        <f t="shared" si="7"/>
        <v>YKY</v>
      </c>
      <c r="B473" s="176" t="str">
        <f>IF(ISBLANK(DPWW2!AT32),"",DPWW2!AT32)</f>
        <v>PCD_DPWW2_STOTH1_NP</v>
      </c>
      <c r="C473" s="176" t="str">
        <f>DPWW2!F32 &amp; "," &amp; DPWW2!G32 &amp; "," &amp; DPWW2!AT5</f>
        <v>Sludge treatment (Other),Sludge throughput Dryer/Pelletiser installed plant capacity,Non delivery PCD payment (£m/Driver) in 2022-23 prices</v>
      </c>
      <c r="D473" s="176" t="str">
        <f>IF(ISBLANK(DPWW2!H32),"",DPWW2!H32)</f>
        <v>£m</v>
      </c>
      <c r="E473" s="176" t="s">
        <v>7266</v>
      </c>
      <c r="S473" s="176" t="str">
        <f>IF(ISBLANK(DPWW2!J32),"",DPWW2!J32)</f>
        <v/>
      </c>
    </row>
    <row r="474" spans="1:19" x14ac:dyDescent="0.25">
      <c r="A474" s="176" t="str">
        <f t="shared" si="7"/>
        <v>YKY</v>
      </c>
      <c r="B474" s="176" t="str">
        <f>IF(ISBLANK(DPWW2!AV32),"",DPWW2!AV32)</f>
        <v>PCD_DPWW2_STOTH1</v>
      </c>
      <c r="C474" s="176" t="str">
        <f>DPWW2!F32 &amp; "," &amp; DPWW2!G32 &amp; "," &amp; DPWW2!AV5</f>
        <v>Sludge treatment (Other),Sludge throughput Dryer/Pelletiser installed plant capacity,PCD Total Expenditure (Cumulative) - Allowance (£m)</v>
      </c>
      <c r="D474" s="176" t="str">
        <f>IF(ISBLANK(DPWW2!H32),"",DPWW2!H32)</f>
        <v>£m</v>
      </c>
      <c r="E474" s="176" t="s">
        <v>7266</v>
      </c>
      <c r="H474" s="176" t="str">
        <f>IF(ISBLANK(DPWW2!L32),"",DPWW2!L32)</f>
        <v/>
      </c>
      <c r="I474" s="176" t="str">
        <f>IF(ISBLANK(DPWW2!M32),"",DPWW2!M32)</f>
        <v/>
      </c>
      <c r="J474" s="176" t="str">
        <f>IF(ISBLANK(DPWW2!N32),"",DPWW2!N32)</f>
        <v/>
      </c>
      <c r="K474" s="176" t="str">
        <f>IF(ISBLANK(DPWW2!O32),"",DPWW2!O32)</f>
        <v/>
      </c>
      <c r="L474" s="176" t="str">
        <f>IF(ISBLANK(DPWW2!P32),"",DPWW2!P32)</f>
        <v/>
      </c>
      <c r="M474" s="176" t="str">
        <f>IF(ISBLANK(DPWW2!Q32),"",DPWW2!Q32)</f>
        <v/>
      </c>
      <c r="N474" s="176" t="str">
        <f>IF(ISBLANK(DPWW2!R32),"",DPWW2!R32)</f>
        <v/>
      </c>
      <c r="O474" s="176" t="str">
        <f>IF(ISBLANK(DPWW2!S32),"",DPWW2!S32)</f>
        <v/>
      </c>
      <c r="P474" s="176" t="str">
        <f>IF(ISBLANK(DPWW2!T32),"",DPWW2!T32)</f>
        <v/>
      </c>
      <c r="Q474" s="176" t="str">
        <f>IF(ISBLANK(DPWW2!U32),"",DPWW2!U32)</f>
        <v/>
      </c>
      <c r="R474" s="176" t="str">
        <f>IF(ISBLANK(DPWW2!V32),"",DPWW2!V32)</f>
        <v/>
      </c>
    </row>
    <row r="475" spans="1:19" x14ac:dyDescent="0.25">
      <c r="A475" s="176" t="str">
        <f t="shared" si="7"/>
        <v>YKY</v>
      </c>
      <c r="B475" s="176" t="str">
        <f>IF(ISBLANK(DPWW2!BG32),"",DPWW2!BG32)</f>
        <v>PCD_DPWW2_STOTH1_T</v>
      </c>
      <c r="C475" s="176" t="str">
        <f>DPWW2!F32 &amp; "," &amp; DPWW2!G32 &amp; "," &amp; DPWW2!BJ5</f>
        <v>Sludge treatment (Other),Sludge throughput Dryer/Pelletiser installed plant capacity,PCD Total Expenditure (Cumulative) - Outturn &amp; Forecast (£m)</v>
      </c>
      <c r="D475" s="176" t="str">
        <f>IF(ISBLANK(DPWW2!H32),"",DPWW2!H32)</f>
        <v>£m</v>
      </c>
      <c r="E475" s="176" t="s">
        <v>7266</v>
      </c>
      <c r="M475" s="176">
        <f>IF(ISBLANK(DPWW2!W32),"",DPWW2!W32)</f>
        <v>0</v>
      </c>
      <c r="R475" s="176">
        <f>IF(ISBLANK(DPWW2!X32),"",DPWW2!X32)</f>
        <v>0</v>
      </c>
    </row>
    <row r="476" spans="1:19" x14ac:dyDescent="0.25">
      <c r="A476" s="176" t="str">
        <f t="shared" si="7"/>
        <v>YKY</v>
      </c>
      <c r="B476" s="176" t="str">
        <f>IF(ISBLANK(DPWW2!BJ32),"",DPWW2!BJ32)</f>
        <v>PCD_DPWW2_STOTH1_O</v>
      </c>
      <c r="C476" s="176" t="str">
        <f>DPWW2!F32 &amp; "," &amp; DPWW2!G32 &amp; "," &amp; DPWW2!BH5</f>
        <v>Sludge treatment (Other),Sludge throughput Dryer/Pelletiser installed plant capacity,Total Expenditure by 2034-35 (Allowance)</v>
      </c>
      <c r="D476" s="176" t="str">
        <f>IF(ISBLANK(DPWW2!H32),"",DPWW2!H32)</f>
        <v>£m</v>
      </c>
      <c r="E476" s="176" t="s">
        <v>7266</v>
      </c>
      <c r="H476" s="176" t="str">
        <f>IF(ISBLANK(DPWW2!Z32),"",DPWW2!Z32)</f>
        <v/>
      </c>
      <c r="I476" s="176" t="str">
        <f>IF(ISBLANK(DPWW2!AA32),"",DPWW2!AA32)</f>
        <v/>
      </c>
      <c r="J476" s="176" t="str">
        <f>IF(ISBLANK(DPWW2!AB32),"",DPWW2!AB32)</f>
        <v/>
      </c>
      <c r="K476" s="176" t="str">
        <f>IF(ISBLANK(DPWW2!AC32),"",DPWW2!AC32)</f>
        <v/>
      </c>
      <c r="L476" s="176" t="str">
        <f>IF(ISBLANK(DPWW2!AD32),"",DPWW2!AD32)</f>
        <v/>
      </c>
      <c r="M476" s="176" t="str">
        <f>IF(ISBLANK(DPWW2!AE32),"",DPWW2!AE32)</f>
        <v/>
      </c>
      <c r="N476" s="176" t="str">
        <f>IF(ISBLANK(DPWW2!AF32),"",DPWW2!AF32)</f>
        <v/>
      </c>
      <c r="O476" s="176" t="str">
        <f>IF(ISBLANK(DPWW2!AG32),"",DPWW2!AG32)</f>
        <v/>
      </c>
      <c r="P476" s="176" t="str">
        <f>IF(ISBLANK(DPWW2!AH32),"",DPWW2!AH32)</f>
        <v/>
      </c>
      <c r="Q476" s="176" t="str">
        <f>IF(ISBLANK(DPWW2!AI32),"",DPWW2!AI32)</f>
        <v/>
      </c>
      <c r="R476" s="176" t="str">
        <f>IF(ISBLANK(DPWW2!AJ32),"",DPWW2!AJ32)</f>
        <v/>
      </c>
    </row>
    <row r="477" spans="1:19" x14ac:dyDescent="0.25">
      <c r="A477" s="176" t="str">
        <f t="shared" si="7"/>
        <v>YKY</v>
      </c>
      <c r="B477" s="176" t="str">
        <f>IF(ISBLANK(DPWW2!BU32),"",DPWW2!BU32)</f>
        <v>PCD_DPWW2_STOTH1_OT</v>
      </c>
      <c r="C477" s="176" t="str">
        <f>DPWW2!F32 &amp; "," &amp; DPWW2!G32 &amp; "," &amp; DPWW2!BU5</f>
        <v>Sludge treatment (Other),Sludge throughput Dryer/Pelletiser installed plant capacity,Total Expenditure by 2029-30 (Outturn &amp; Forecast)</v>
      </c>
      <c r="D477" s="176" t="str">
        <f>IF(ISBLANK(DPWW2!H32),"",DPWW2!H32)</f>
        <v>£m</v>
      </c>
      <c r="E477" s="176" t="s">
        <v>7266</v>
      </c>
      <c r="M477" s="176">
        <f>IF(ISBLANK(DPWW2!AK32),"",DPWW2!AK32)</f>
        <v>0</v>
      </c>
      <c r="R477" s="176">
        <f>IF(ISBLANK(DPWW2!AL32),"",DPWW2!AL32)</f>
        <v>0</v>
      </c>
    </row>
    <row r="478" spans="1:19" x14ac:dyDescent="0.25">
      <c r="A478" s="176" t="str">
        <f t="shared" si="7"/>
        <v>YKY</v>
      </c>
      <c r="B478" s="176" t="str">
        <f>IF(ISBLANK(DPWW2!BX32),"",DPWW2!BX32)</f>
        <v>PCD_DPWW2_STOTH1_P</v>
      </c>
      <c r="C478" s="176" t="str">
        <f>DPWW2!F32 &amp; "," &amp; DPWW2!G32 &amp; "," &amp; DPWW2!BX5</f>
        <v>Sludge treatment (Other),Sludge throughput Dryer/Pelletiser installed plant capacity,Performance</v>
      </c>
      <c r="D478" s="176" t="str">
        <f>IF(ISBLANK(DPWW2!H32),"",DPWW2!H32)</f>
        <v>£m</v>
      </c>
      <c r="E478" s="176" t="s">
        <v>7266</v>
      </c>
      <c r="M478" s="176" t="str">
        <f>IF(ISBLANK(DPWW2!AN32),"",DPWW2!AN32)</f>
        <v/>
      </c>
      <c r="R478" s="176" t="str">
        <f>IF(ISBLANK(DPWW2!AO32),"",DPWW2!AO32)</f>
        <v/>
      </c>
    </row>
    <row r="479" spans="1:19" x14ac:dyDescent="0.25">
      <c r="A479" s="176" t="str">
        <f t="shared" si="7"/>
        <v>YKY</v>
      </c>
      <c r="B479" s="176" t="str">
        <f>IF(ISBLANK(DPWW2!AT33),"",DPWW2!AT33)</f>
        <v>PCD_DPWW2_STOTH2_NP</v>
      </c>
      <c r="C479" s="176" t="str">
        <f>DPWW2!F33 &amp; "," &amp; DPWW2!G33 &amp; "," &amp; DPWW2!AT5</f>
        <v>Sludge treatment (Other),Sludge Throughput P Recovery installed plant capacity,Non delivery PCD payment (£m/Driver) in 2022-23 prices</v>
      </c>
      <c r="D479" s="176" t="str">
        <f>IF(ISBLANK(DPWW2!H33),"",DPWW2!H33)</f>
        <v>£m</v>
      </c>
      <c r="E479" s="176" t="s">
        <v>7266</v>
      </c>
      <c r="S479" s="176" t="str">
        <f>IF(ISBLANK(DPWW2!J33),"",DPWW2!J33)</f>
        <v/>
      </c>
    </row>
    <row r="480" spans="1:19" x14ac:dyDescent="0.25">
      <c r="A480" s="176" t="str">
        <f t="shared" si="7"/>
        <v>YKY</v>
      </c>
      <c r="B480" s="176" t="str">
        <f>IF(ISBLANK(DPWW2!AV33),"",DPWW2!AV33)</f>
        <v>PCD_DPWW2_STOTH2</v>
      </c>
      <c r="C480" s="176" t="str">
        <f>DPWW2!F33 &amp; "," &amp; DPWW2!G33 &amp; "," &amp; DPWW2!AV5</f>
        <v>Sludge treatment (Other),Sludge Throughput P Recovery installed plant capacity,PCD Total Expenditure (Cumulative) - Allowance (£m)</v>
      </c>
      <c r="D480" s="176" t="str">
        <f>IF(ISBLANK(DPWW2!H33),"",DPWW2!H33)</f>
        <v>£m</v>
      </c>
      <c r="E480" s="176" t="s">
        <v>7266</v>
      </c>
      <c r="H480" s="176" t="str">
        <f>IF(ISBLANK(DPWW2!L33),"",DPWW2!L33)</f>
        <v/>
      </c>
      <c r="I480" s="176" t="str">
        <f>IF(ISBLANK(DPWW2!M33),"",DPWW2!M33)</f>
        <v/>
      </c>
      <c r="J480" s="176" t="str">
        <f>IF(ISBLANK(DPWW2!N33),"",DPWW2!N33)</f>
        <v/>
      </c>
      <c r="K480" s="176" t="str">
        <f>IF(ISBLANK(DPWW2!O33),"",DPWW2!O33)</f>
        <v/>
      </c>
      <c r="L480" s="176" t="str">
        <f>IF(ISBLANK(DPWW2!P33),"",DPWW2!P33)</f>
        <v/>
      </c>
      <c r="M480" s="176" t="str">
        <f>IF(ISBLANK(DPWW2!Q33),"",DPWW2!Q33)</f>
        <v/>
      </c>
      <c r="N480" s="176" t="str">
        <f>IF(ISBLANK(DPWW2!R33),"",DPWW2!R33)</f>
        <v/>
      </c>
      <c r="O480" s="176" t="str">
        <f>IF(ISBLANK(DPWW2!S33),"",DPWW2!S33)</f>
        <v/>
      </c>
      <c r="P480" s="176" t="str">
        <f>IF(ISBLANK(DPWW2!T33),"",DPWW2!T33)</f>
        <v/>
      </c>
      <c r="Q480" s="176" t="str">
        <f>IF(ISBLANK(DPWW2!U33),"",DPWW2!U33)</f>
        <v/>
      </c>
      <c r="R480" s="176" t="str">
        <f>IF(ISBLANK(DPWW2!V33),"",DPWW2!V33)</f>
        <v/>
      </c>
    </row>
    <row r="481" spans="1:19" x14ac:dyDescent="0.25">
      <c r="A481" s="176" t="str">
        <f t="shared" si="7"/>
        <v>YKY</v>
      </c>
      <c r="B481" s="176" t="str">
        <f>IF(ISBLANK(DPWW2!BG33),"",DPWW2!BG33)</f>
        <v>PCD_DPWW2_STOTH2_T</v>
      </c>
      <c r="C481" s="176" t="str">
        <f>DPWW2!F33 &amp; "," &amp; DPWW2!G33 &amp; "," &amp; DPWW2!BJ5</f>
        <v>Sludge treatment (Other),Sludge Throughput P Recovery installed plant capacity,PCD Total Expenditure (Cumulative) - Outturn &amp; Forecast (£m)</v>
      </c>
      <c r="D481" s="176" t="str">
        <f>IF(ISBLANK(DPWW2!H33),"",DPWW2!H33)</f>
        <v>£m</v>
      </c>
      <c r="E481" s="176" t="s">
        <v>7266</v>
      </c>
      <c r="M481" s="176">
        <f>IF(ISBLANK(DPWW2!W33),"",DPWW2!W33)</f>
        <v>0</v>
      </c>
      <c r="R481" s="176">
        <f>IF(ISBLANK(DPWW2!X33),"",DPWW2!X33)</f>
        <v>0</v>
      </c>
    </row>
    <row r="482" spans="1:19" x14ac:dyDescent="0.25">
      <c r="A482" s="176" t="str">
        <f t="shared" si="7"/>
        <v>YKY</v>
      </c>
      <c r="B482" s="176" t="str">
        <f>IF(ISBLANK(DPWW2!BJ33),"",DPWW2!BJ33)</f>
        <v>PCD_DPWW2_STOTH2_O</v>
      </c>
      <c r="C482" s="176" t="str">
        <f>DPWW2!F33 &amp; "," &amp; DPWW2!G33 &amp; "," &amp; DPWW2!BH5</f>
        <v>Sludge treatment (Other),Sludge Throughput P Recovery installed plant capacity,Total Expenditure by 2034-35 (Allowance)</v>
      </c>
      <c r="D482" s="176" t="str">
        <f>IF(ISBLANK(DPWW2!H33),"",DPWW2!H33)</f>
        <v>£m</v>
      </c>
      <c r="E482" s="176" t="s">
        <v>7266</v>
      </c>
      <c r="H482" s="176" t="str">
        <f>IF(ISBLANK(DPWW2!Z33),"",DPWW2!Z33)</f>
        <v/>
      </c>
      <c r="I482" s="176" t="str">
        <f>IF(ISBLANK(DPWW2!AA33),"",DPWW2!AA33)</f>
        <v/>
      </c>
      <c r="J482" s="176" t="str">
        <f>IF(ISBLANK(DPWW2!AB33),"",DPWW2!AB33)</f>
        <v/>
      </c>
      <c r="K482" s="176" t="str">
        <f>IF(ISBLANK(DPWW2!AC33),"",DPWW2!AC33)</f>
        <v/>
      </c>
      <c r="L482" s="176" t="str">
        <f>IF(ISBLANK(DPWW2!AD33),"",DPWW2!AD33)</f>
        <v/>
      </c>
      <c r="M482" s="176" t="str">
        <f>IF(ISBLANK(DPWW2!AE33),"",DPWW2!AE33)</f>
        <v/>
      </c>
      <c r="N482" s="176" t="str">
        <f>IF(ISBLANK(DPWW2!AF33),"",DPWW2!AF33)</f>
        <v/>
      </c>
      <c r="O482" s="176" t="str">
        <f>IF(ISBLANK(DPWW2!AG33),"",DPWW2!AG33)</f>
        <v/>
      </c>
      <c r="P482" s="176" t="str">
        <f>IF(ISBLANK(DPWW2!AH33),"",DPWW2!AH33)</f>
        <v/>
      </c>
      <c r="Q482" s="176" t="str">
        <f>IF(ISBLANK(DPWW2!AI33),"",DPWW2!AI33)</f>
        <v/>
      </c>
      <c r="R482" s="176" t="str">
        <f>IF(ISBLANK(DPWW2!AJ33),"",DPWW2!AJ33)</f>
        <v/>
      </c>
    </row>
    <row r="483" spans="1:19" x14ac:dyDescent="0.25">
      <c r="A483" s="176" t="str">
        <f t="shared" si="7"/>
        <v>YKY</v>
      </c>
      <c r="B483" s="176" t="str">
        <f>IF(ISBLANK(DPWW2!BU33),"",DPWW2!BU33)</f>
        <v>PCD_DPWW2_STOTH2_OT</v>
      </c>
      <c r="C483" s="176" t="str">
        <f>DPWW2!F33 &amp; "," &amp; DPWW2!G33 &amp; "," &amp; DPWW2!BU5</f>
        <v>Sludge treatment (Other),Sludge Throughput P Recovery installed plant capacity,Total Expenditure by 2029-30 (Outturn &amp; Forecast)</v>
      </c>
      <c r="D483" s="176" t="str">
        <f>IF(ISBLANK(DPWW2!H33),"",DPWW2!H33)</f>
        <v>£m</v>
      </c>
      <c r="E483" s="176" t="s">
        <v>7266</v>
      </c>
      <c r="M483" s="176">
        <f>IF(ISBLANK(DPWW2!AK33),"",DPWW2!AK33)</f>
        <v>0</v>
      </c>
      <c r="R483" s="176">
        <f>IF(ISBLANK(DPWW2!AL33),"",DPWW2!AL33)</f>
        <v>0</v>
      </c>
    </row>
    <row r="484" spans="1:19" x14ac:dyDescent="0.25">
      <c r="A484" s="176" t="str">
        <f t="shared" si="7"/>
        <v>YKY</v>
      </c>
      <c r="B484" s="176" t="str">
        <f>IF(ISBLANK(DPWW2!BX33),"",DPWW2!BX33)</f>
        <v>PCD_DPWW2_STOTH2_P</v>
      </c>
      <c r="C484" s="176" t="str">
        <f>DPWW2!F33 &amp; "," &amp; DPWW2!G33 &amp; "," &amp; DPWW2!BX5</f>
        <v>Sludge treatment (Other),Sludge Throughput P Recovery installed plant capacity,Performance</v>
      </c>
      <c r="D484" s="176" t="str">
        <f>IF(ISBLANK(DPWW2!H33),"",DPWW2!H33)</f>
        <v>£m</v>
      </c>
      <c r="E484" s="176" t="s">
        <v>7266</v>
      </c>
      <c r="M484" s="176" t="str">
        <f>IF(ISBLANK(DPWW2!AN33),"",DPWW2!AN33)</f>
        <v/>
      </c>
      <c r="R484" s="176" t="str">
        <f>IF(ISBLANK(DPWW2!AO33),"",DPWW2!AO33)</f>
        <v/>
      </c>
    </row>
    <row r="485" spans="1:19" x14ac:dyDescent="0.25">
      <c r="A485" s="176" t="str">
        <f t="shared" si="7"/>
        <v>YKY</v>
      </c>
      <c r="B485" s="176" t="str">
        <f>IF(ISBLANK(DPWW2!AT34),"",DPWW2!AT34)</f>
        <v>PCD_DPWW2_BIO_IED_NP</v>
      </c>
      <c r="C485" s="176" t="str">
        <f>DPWW2!F34 &amp; "," &amp; DPWW2!G34 &amp; "," &amp; DPWW2!AT5</f>
        <v>Bioresources - IED and Reg changes,Number of sites achieving IED compliance,Non delivery PCD payment (£m/Driver) in 2022-23 prices</v>
      </c>
      <c r="D485" s="176" t="str">
        <f>IF(ISBLANK(DPWW2!H34),"",DPWW2!H34)</f>
        <v>£m</v>
      </c>
      <c r="E485" s="176" t="s">
        <v>7266</v>
      </c>
      <c r="S485" s="176" t="str">
        <f>IF(ISBLANK(DPWW2!J34),"",DPWW2!J34)</f>
        <v/>
      </c>
    </row>
    <row r="486" spans="1:19" x14ac:dyDescent="0.25">
      <c r="A486" s="176" t="str">
        <f t="shared" si="7"/>
        <v>YKY</v>
      </c>
      <c r="B486" s="176" t="str">
        <f>IF(ISBLANK(DPWW2!AV34),"",DPWW2!AV34)</f>
        <v>PCD_DPWW2_BIO_IED</v>
      </c>
      <c r="C486" s="176" t="str">
        <f>DPWW2!F34 &amp; "," &amp; DPWW2!G34 &amp; "," &amp; DPWW2!AV5</f>
        <v>Bioresources - IED and Reg changes,Number of sites achieving IED compliance,PCD Total Expenditure (Cumulative) - Allowance (£m)</v>
      </c>
      <c r="D486" s="176" t="str">
        <f>IF(ISBLANK(DPWW2!H34),"",DPWW2!H34)</f>
        <v>£m</v>
      </c>
      <c r="E486" s="176" t="s">
        <v>7266</v>
      </c>
      <c r="H486" s="176" t="str">
        <f>IF(ISBLANK(DPWW2!L34),"",DPWW2!L34)</f>
        <v/>
      </c>
      <c r="I486" s="176">
        <f>IF(ISBLANK(DPWW2!M34),"",DPWW2!M34)</f>
        <v>48.748043858380171</v>
      </c>
      <c r="J486" s="176">
        <f>IF(ISBLANK(DPWW2!N34),"",DPWW2!N34)</f>
        <v>77.36602651021812</v>
      </c>
      <c r="K486" s="176">
        <f>IF(ISBLANK(DPWW2!O34),"",DPWW2!O34)</f>
        <v>80.350771710695795</v>
      </c>
      <c r="L486" s="176">
        <f>IF(ISBLANK(DPWW2!P34),"",DPWW2!P34)</f>
        <v>80.350771710695795</v>
      </c>
      <c r="M486" s="176">
        <f>IF(ISBLANK(DPWW2!Q34),"",DPWW2!Q34)</f>
        <v>80.350771710695795</v>
      </c>
      <c r="N486" s="176" t="str">
        <f>IF(ISBLANK(DPWW2!R34),"",DPWW2!R34)</f>
        <v/>
      </c>
      <c r="O486" s="176" t="str">
        <f>IF(ISBLANK(DPWW2!S34),"",DPWW2!S34)</f>
        <v/>
      </c>
      <c r="P486" s="176" t="str">
        <f>IF(ISBLANK(DPWW2!T34),"",DPWW2!T34)</f>
        <v/>
      </c>
      <c r="Q486" s="176" t="str">
        <f>IF(ISBLANK(DPWW2!U34),"",DPWW2!U34)</f>
        <v/>
      </c>
      <c r="R486" s="176" t="str">
        <f>IF(ISBLANK(DPWW2!V34),"",DPWW2!V34)</f>
        <v/>
      </c>
    </row>
    <row r="487" spans="1:19" x14ac:dyDescent="0.25">
      <c r="A487" s="176" t="str">
        <f t="shared" si="7"/>
        <v>YKY</v>
      </c>
      <c r="B487" s="176" t="str">
        <f>IF(ISBLANK(DPWW2!BG34),"",DPWW2!BG34)</f>
        <v>PCD_DPWW2_BIO_IED_T</v>
      </c>
      <c r="C487" s="176" t="str">
        <f>DPWW2!F34 &amp; "," &amp; DPWW2!G34 &amp; "," &amp; DPWW2!BJ5</f>
        <v>Bioresources - IED and Reg changes,Number of sites achieving IED compliance,PCD Total Expenditure (Cumulative) - Outturn &amp; Forecast (£m)</v>
      </c>
      <c r="D487" s="176" t="str">
        <f>IF(ISBLANK(DPWW2!H34),"",DPWW2!H34)</f>
        <v>£m</v>
      </c>
      <c r="E487" s="176" t="s">
        <v>7266</v>
      </c>
      <c r="M487" s="176">
        <f>IF(ISBLANK(DPWW2!W34),"",DPWW2!W34)</f>
        <v>80.350771710695795</v>
      </c>
      <c r="R487" s="176">
        <f>IF(ISBLANK(DPWW2!X34),"",DPWW2!X34)</f>
        <v>0</v>
      </c>
    </row>
    <row r="488" spans="1:19" x14ac:dyDescent="0.25">
      <c r="A488" s="176" t="str">
        <f t="shared" si="7"/>
        <v>YKY</v>
      </c>
      <c r="B488" s="176" t="str">
        <f>IF(ISBLANK(DPWW2!BJ34),"",DPWW2!BJ34)</f>
        <v>PCD_DPWW2_BIO_IED_O</v>
      </c>
      <c r="C488" s="176" t="str">
        <f>DPWW2!F34 &amp; "," &amp; DPWW2!G34 &amp; "," &amp; DPWW2!BH5</f>
        <v>Bioresources - IED and Reg changes,Number of sites achieving IED compliance,Total Expenditure by 2034-35 (Allowance)</v>
      </c>
      <c r="D488" s="176" t="str">
        <f>IF(ISBLANK(DPWW2!H34),"",DPWW2!H34)</f>
        <v>£m</v>
      </c>
      <c r="E488" s="176" t="s">
        <v>7266</v>
      </c>
      <c r="H488" s="176" t="str">
        <f>IF(ISBLANK(DPWW2!Z34),"",DPWW2!Z34)</f>
        <v/>
      </c>
      <c r="I488" s="176">
        <f>IF(ISBLANK(DPWW2!AA34),"",DPWW2!AA34)</f>
        <v>16.93679103672601</v>
      </c>
      <c r="J488" s="176">
        <f>IF(ISBLANK(DPWW2!AB34),"",DPWW2!AB34)</f>
        <v>44.515557026659344</v>
      </c>
      <c r="K488" s="176">
        <f>IF(ISBLANK(DPWW2!AC34),"",DPWW2!AC34)</f>
        <v>53.891442298463929</v>
      </c>
      <c r="L488" s="176">
        <f>IF(ISBLANK(DPWW2!AD34),"",DPWW2!AD34)</f>
        <v>65.802282356482991</v>
      </c>
      <c r="M488" s="176">
        <f>IF(ISBLANK(DPWW2!AE34),"",DPWW2!AE34)</f>
        <v>76.768844098617606</v>
      </c>
      <c r="N488" s="176" t="str">
        <f>IF(ISBLANK(DPWW2!AF34),"",DPWW2!AF34)</f>
        <v/>
      </c>
      <c r="O488" s="176" t="str">
        <f>IF(ISBLANK(DPWW2!AG34),"",DPWW2!AG34)</f>
        <v/>
      </c>
      <c r="P488" s="176" t="str">
        <f>IF(ISBLANK(DPWW2!AH34),"",DPWW2!AH34)</f>
        <v/>
      </c>
      <c r="Q488" s="176" t="str">
        <f>IF(ISBLANK(DPWW2!AI34),"",DPWW2!AI34)</f>
        <v/>
      </c>
      <c r="R488" s="176" t="str">
        <f>IF(ISBLANK(DPWW2!AJ34),"",DPWW2!AJ34)</f>
        <v/>
      </c>
    </row>
    <row r="489" spans="1:19" x14ac:dyDescent="0.25">
      <c r="A489" s="176" t="str">
        <f t="shared" si="7"/>
        <v>YKY</v>
      </c>
      <c r="B489" s="176" t="str">
        <f>IF(ISBLANK(DPWW2!BU34),"",DPWW2!BU34)</f>
        <v>PCD_DPWW2_BIO_IED_OT</v>
      </c>
      <c r="C489" s="176" t="str">
        <f>DPWW2!F34 &amp; "," &amp; DPWW2!G34 &amp; "," &amp; DPWW2!BU5</f>
        <v>Bioresources - IED and Reg changes,Number of sites achieving IED compliance,Total Expenditure by 2029-30 (Outturn &amp; Forecast)</v>
      </c>
      <c r="D489" s="176" t="str">
        <f>IF(ISBLANK(DPWW2!H34),"",DPWW2!H34)</f>
        <v>£m</v>
      </c>
      <c r="E489" s="176" t="s">
        <v>7266</v>
      </c>
      <c r="M489" s="176">
        <f>IF(ISBLANK(DPWW2!AK34),"",DPWW2!AK34)</f>
        <v>76.768844098617606</v>
      </c>
      <c r="R489" s="176">
        <f>IF(ISBLANK(DPWW2!AL34),"",DPWW2!AL34)</f>
        <v>0</v>
      </c>
    </row>
    <row r="490" spans="1:19" x14ac:dyDescent="0.25">
      <c r="A490" s="176" t="str">
        <f t="shared" si="7"/>
        <v>YKY</v>
      </c>
      <c r="B490" s="176" t="str">
        <f>IF(ISBLANK(DPWW2!BX34),"",DPWW2!BX34)</f>
        <v>PCD_DPWW2_BIO_IED_P</v>
      </c>
      <c r="C490" s="176" t="str">
        <f>DPWW2!F34 &amp; "," &amp; DPWW2!G34 &amp; "," &amp; DPWW2!BX5</f>
        <v>Bioresources - IED and Reg changes,Number of sites achieving IED compliance,Performance</v>
      </c>
      <c r="D490" s="176" t="str">
        <f>IF(ISBLANK(DPWW2!H34),"",DPWW2!H34)</f>
        <v>£m</v>
      </c>
      <c r="E490" s="176" t="s">
        <v>7266</v>
      </c>
      <c r="M490" s="176">
        <f>IF(ISBLANK(DPWW2!AN34),"",DPWW2!AN34)</f>
        <v>0.95542136639365483</v>
      </c>
      <c r="R490" s="176" t="str">
        <f>IF(ISBLANK(DPWW2!AO34),"",DPWW2!AO34)</f>
        <v/>
      </c>
    </row>
    <row r="491" spans="1:19" x14ac:dyDescent="0.25">
      <c r="A491" s="176" t="str">
        <f t="shared" si="7"/>
        <v>YKY</v>
      </c>
      <c r="B491" s="176" t="str">
        <f>IF(ISBLANK(DPWW2!AT35),"",DPWW2!AT35)</f>
        <v>PCD_DPWW2_CCUP_NP</v>
      </c>
      <c r="C491" s="176" t="str">
        <f>DPWW2!F35 &amp; "," &amp; DPWW2!G35 &amp; "," &amp; DPWW2!AT5</f>
        <v>Climate change uplift,Spend on schemes for power and flood resilience delivered:,Non delivery PCD payment (£m/Driver) in 2022-23 prices</v>
      </c>
      <c r="D491" s="176" t="str">
        <f>IF(ISBLANK(DPWW2!H35),"",DPWW2!H35)</f>
        <v>£m</v>
      </c>
      <c r="E491" s="176" t="s">
        <v>7266</v>
      </c>
      <c r="S491" s="176">
        <f>IF(ISBLANK(DPWW2!J35),"",DPWW2!J35)</f>
        <v>0.15112576230944699</v>
      </c>
    </row>
    <row r="492" spans="1:19" x14ac:dyDescent="0.25">
      <c r="A492" s="176" t="str">
        <f t="shared" si="7"/>
        <v>YKY</v>
      </c>
      <c r="B492" s="176" t="str">
        <f>IF(ISBLANK(DPWW2!AV35),"",DPWW2!AV35)</f>
        <v>PCD_DPWW2_CCUP</v>
      </c>
      <c r="C492" s="176" t="str">
        <f>DPWW2!F35 &amp; "," &amp; DPWW2!G35 &amp; "," &amp; DPWW2!AV5</f>
        <v>Climate change uplift,Spend on schemes for power and flood resilience delivered:,PCD Total Expenditure (Cumulative) - Allowance (£m)</v>
      </c>
      <c r="D492" s="176" t="str">
        <f>IF(ISBLANK(DPWW2!H35),"",DPWW2!H35)</f>
        <v>£m</v>
      </c>
      <c r="E492" s="176" t="s">
        <v>7266</v>
      </c>
      <c r="H492" s="176" t="str">
        <f>IF(ISBLANK(DPWW2!L35),"",DPWW2!L35)</f>
        <v/>
      </c>
      <c r="I492" s="176">
        <f>IF(ISBLANK(DPWW2!M35),"",DPWW2!M35)</f>
        <v>2.2452595193330636</v>
      </c>
      <c r="J492" s="176">
        <f>IF(ISBLANK(DPWW2!N35),"",DPWW2!N35)</f>
        <v>5.4941186772530681</v>
      </c>
      <c r="K492" s="176">
        <f>IF(ISBLANK(DPWW2!O35),"",DPWW2!O35)</f>
        <v>8.723042610888351</v>
      </c>
      <c r="L492" s="176">
        <f>IF(ISBLANK(DPWW2!P35),"",DPWW2!P35)</f>
        <v>11.928120543566637</v>
      </c>
      <c r="M492" s="176">
        <f>IF(ISBLANK(DPWW2!Q35),"",DPWW2!Q35)</f>
        <v>15.112576230944699</v>
      </c>
      <c r="N492" s="176" t="str">
        <f>IF(ISBLANK(DPWW2!R35),"",DPWW2!R35)</f>
        <v/>
      </c>
      <c r="O492" s="176" t="str">
        <f>IF(ISBLANK(DPWW2!S35),"",DPWW2!S35)</f>
        <v/>
      </c>
      <c r="P492" s="176" t="str">
        <f>IF(ISBLANK(DPWW2!T35),"",DPWW2!T35)</f>
        <v/>
      </c>
      <c r="Q492" s="176" t="str">
        <f>IF(ISBLANK(DPWW2!U35),"",DPWW2!U35)</f>
        <v/>
      </c>
      <c r="R492" s="176" t="str">
        <f>IF(ISBLANK(DPWW2!V35),"",DPWW2!V35)</f>
        <v/>
      </c>
    </row>
    <row r="493" spans="1:19" x14ac:dyDescent="0.25">
      <c r="A493" s="176" t="str">
        <f t="shared" si="7"/>
        <v>YKY</v>
      </c>
      <c r="B493" s="176" t="str">
        <f>IF(ISBLANK(DPWW2!BG35),"",DPWW2!BG35)</f>
        <v>PCD_DPWW2_CCUP_T</v>
      </c>
      <c r="C493" s="176" t="str">
        <f>DPWW2!F35 &amp; "," &amp; DPWW2!G35 &amp; "," &amp; DPWW2!BJ5</f>
        <v>Climate change uplift,Spend on schemes for power and flood resilience delivered:,PCD Total Expenditure (Cumulative) - Outturn &amp; Forecast (£m)</v>
      </c>
      <c r="D493" s="176" t="str">
        <f>IF(ISBLANK(DPWW2!H35),"",DPWW2!H35)</f>
        <v>£m</v>
      </c>
      <c r="E493" s="176" t="s">
        <v>7266</v>
      </c>
      <c r="M493" s="176">
        <f>IF(ISBLANK(DPWW2!W35),"",DPWW2!W35)</f>
        <v>15.112576230944699</v>
      </c>
      <c r="R493" s="176">
        <f>IF(ISBLANK(DPWW2!X35),"",DPWW2!X35)</f>
        <v>0</v>
      </c>
    </row>
    <row r="494" spans="1:19" x14ac:dyDescent="0.25">
      <c r="A494" s="176" t="str">
        <f t="shared" si="7"/>
        <v>YKY</v>
      </c>
      <c r="B494" s="176" t="str">
        <f>IF(ISBLANK(DPWW2!BJ35),"",DPWW2!BJ35)</f>
        <v>PCD_DPWW2_CCUP_O</v>
      </c>
      <c r="C494" s="176" t="str">
        <f>DPWW2!F35 &amp; "," &amp; DPWW2!G35 &amp; "," &amp; DPWW2!BH5</f>
        <v>Climate change uplift,Spend on schemes for power and flood resilience delivered:,Total Expenditure by 2034-35 (Allowance)</v>
      </c>
      <c r="D494" s="176" t="str">
        <f>IF(ISBLANK(DPWW2!H35),"",DPWW2!H35)</f>
        <v>£m</v>
      </c>
      <c r="E494" s="176" t="s">
        <v>7266</v>
      </c>
      <c r="H494" s="176" t="str">
        <f>IF(ISBLANK(DPWW2!Z35),"",DPWW2!Z35)</f>
        <v/>
      </c>
      <c r="I494" s="176">
        <f>IF(ISBLANK(DPWW2!AA35),"",DPWW2!AA35)</f>
        <v>0.10119313139762789</v>
      </c>
      <c r="J494" s="176">
        <f>IF(ISBLANK(DPWW2!AB35),"",DPWW2!AB35)</f>
        <v>3.778</v>
      </c>
      <c r="K494" s="176">
        <f>IF(ISBLANK(DPWW2!AC35),"",DPWW2!AC35)</f>
        <v>7.859</v>
      </c>
      <c r="L494" s="176">
        <f>IF(ISBLANK(DPWW2!AD35),"",DPWW2!AD35)</f>
        <v>11.486000000000001</v>
      </c>
      <c r="M494" s="176">
        <f>IF(ISBLANK(DPWW2!AE35),"",DPWW2!AE35)</f>
        <v>15.113</v>
      </c>
      <c r="N494" s="176" t="str">
        <f>IF(ISBLANK(DPWW2!AF35),"",DPWW2!AF35)</f>
        <v/>
      </c>
      <c r="O494" s="176" t="str">
        <f>IF(ISBLANK(DPWW2!AG35),"",DPWW2!AG35)</f>
        <v/>
      </c>
      <c r="P494" s="176" t="str">
        <f>IF(ISBLANK(DPWW2!AH35),"",DPWW2!AH35)</f>
        <v/>
      </c>
      <c r="Q494" s="176" t="str">
        <f>IF(ISBLANK(DPWW2!AI35),"",DPWW2!AI35)</f>
        <v/>
      </c>
      <c r="R494" s="176" t="str">
        <f>IF(ISBLANK(DPWW2!AJ35),"",DPWW2!AJ35)</f>
        <v/>
      </c>
    </row>
    <row r="495" spans="1:19" x14ac:dyDescent="0.25">
      <c r="A495" s="176" t="str">
        <f t="shared" si="7"/>
        <v>YKY</v>
      </c>
      <c r="B495" s="176" t="str">
        <f>IF(ISBLANK(DPWW2!BU35),"",DPWW2!BU35)</f>
        <v>PCD_DPWW2_CCUP_OT</v>
      </c>
      <c r="C495" s="176" t="str">
        <f>DPWW2!F35 &amp; "," &amp; DPWW2!G35 &amp; "," &amp; DPWW2!BU5</f>
        <v>Climate change uplift,Spend on schemes for power and flood resilience delivered:,Total Expenditure by 2029-30 (Outturn &amp; Forecast)</v>
      </c>
      <c r="D495" s="176" t="str">
        <f>IF(ISBLANK(DPWW2!H35),"",DPWW2!H35)</f>
        <v>£m</v>
      </c>
      <c r="E495" s="176" t="s">
        <v>7266</v>
      </c>
      <c r="M495" s="176">
        <f>IF(ISBLANK(DPWW2!AK35),"",DPWW2!AK35)</f>
        <v>15.113</v>
      </c>
      <c r="R495" s="176">
        <f>IF(ISBLANK(DPWW2!AL35),"",DPWW2!AL35)</f>
        <v>0</v>
      </c>
    </row>
    <row r="496" spans="1:19" x14ac:dyDescent="0.25">
      <c r="A496" s="176" t="str">
        <f t="shared" si="7"/>
        <v>YKY</v>
      </c>
      <c r="B496" s="176" t="str">
        <f>IF(ISBLANK(DPWW2!BX35),"",DPWW2!BX35)</f>
        <v>PCD_DPWW2_CCUP_P</v>
      </c>
      <c r="C496" s="176" t="str">
        <f>DPWW2!F35 &amp; "," &amp; DPWW2!G35 &amp; "," &amp; DPWW2!BX5</f>
        <v>Climate change uplift,Spend on schemes for power and flood resilience delivered:,Performance</v>
      </c>
      <c r="D496" s="176" t="str">
        <f>IF(ISBLANK(DPWW2!H35),"",DPWW2!H35)</f>
        <v>£m</v>
      </c>
      <c r="E496" s="176" t="s">
        <v>7266</v>
      </c>
      <c r="M496" s="176">
        <f>IF(ISBLANK(DPWW2!AN35),"",DPWW2!AN35)</f>
        <v>1.0000280408216855</v>
      </c>
      <c r="R496" s="176" t="str">
        <f>IF(ISBLANK(DPWW2!AO35),"",DPWW2!AO35)</f>
        <v/>
      </c>
    </row>
    <row r="497" spans="1:19" x14ac:dyDescent="0.25">
      <c r="A497" s="176" t="str">
        <f t="shared" si="7"/>
        <v>YKY</v>
      </c>
      <c r="B497" s="176" t="str">
        <f>IF(ISBLANK(DPWW2!AT36),"",DPWW2!AT36)</f>
        <v>PCD_DPWW2_CER1_NP</v>
      </c>
      <c r="C497" s="176" t="str">
        <f>DPWW2!F36 &amp; "," &amp; DPWW2!G36 &amp; "," &amp; DPWW2!AT5</f>
        <v>Coastal Erosion Risk,Coastal Erosion Risk,Non delivery PCD payment (£m/Driver) in 2022-23 prices</v>
      </c>
      <c r="D497" s="176" t="str">
        <f>IF(ISBLANK(DPWW2!H36),"",DPWW2!H36)</f>
        <v>£m</v>
      </c>
      <c r="E497" s="176" t="s">
        <v>7266</v>
      </c>
      <c r="S497" s="176" t="str">
        <f>IF(ISBLANK(DPWW2!J36),"",DPWW2!J36)</f>
        <v/>
      </c>
    </row>
    <row r="498" spans="1:19" x14ac:dyDescent="0.25">
      <c r="A498" s="176" t="str">
        <f t="shared" si="7"/>
        <v>YKY</v>
      </c>
      <c r="B498" s="176" t="str">
        <f>IF(ISBLANK(DPWW2!AV36),"",DPWW2!AV36)</f>
        <v>PCD_DPWW2_CER1</v>
      </c>
      <c r="C498" s="176" t="str">
        <f>DPWW2!F36 &amp; "," &amp; DPWW2!G36 &amp; "," &amp; DPWW2!AV5</f>
        <v>Coastal Erosion Risk,Coastal Erosion Risk,PCD Total Expenditure (Cumulative) - Allowance (£m)</v>
      </c>
      <c r="D498" s="176" t="str">
        <f>IF(ISBLANK(DPWW2!H36),"",DPWW2!H36)</f>
        <v>£m</v>
      </c>
      <c r="E498" s="176" t="s">
        <v>7266</v>
      </c>
      <c r="H498" s="176" t="str">
        <f>IF(ISBLANK(DPWW2!L36),"",DPWW2!L36)</f>
        <v/>
      </c>
      <c r="I498" s="176" t="str">
        <f>IF(ISBLANK(DPWW2!M36),"",DPWW2!M36)</f>
        <v/>
      </c>
      <c r="J498" s="176" t="str">
        <f>IF(ISBLANK(DPWW2!N36),"",DPWW2!N36)</f>
        <v/>
      </c>
      <c r="K498" s="176" t="str">
        <f>IF(ISBLANK(DPWW2!O36),"",DPWW2!O36)</f>
        <v/>
      </c>
      <c r="L498" s="176" t="str">
        <f>IF(ISBLANK(DPWW2!P36),"",DPWW2!P36)</f>
        <v/>
      </c>
      <c r="M498" s="176" t="str">
        <f>IF(ISBLANK(DPWW2!Q36),"",DPWW2!Q36)</f>
        <v/>
      </c>
      <c r="N498" s="176" t="str">
        <f>IF(ISBLANK(DPWW2!R36),"",DPWW2!R36)</f>
        <v/>
      </c>
      <c r="O498" s="176" t="str">
        <f>IF(ISBLANK(DPWW2!S36),"",DPWW2!S36)</f>
        <v/>
      </c>
      <c r="P498" s="176" t="str">
        <f>IF(ISBLANK(DPWW2!T36),"",DPWW2!T36)</f>
        <v/>
      </c>
      <c r="Q498" s="176" t="str">
        <f>IF(ISBLANK(DPWW2!U36),"",DPWW2!U36)</f>
        <v/>
      </c>
      <c r="R498" s="176" t="str">
        <f>IF(ISBLANK(DPWW2!V36),"",DPWW2!V36)</f>
        <v/>
      </c>
    </row>
    <row r="499" spans="1:19" x14ac:dyDescent="0.25">
      <c r="A499" s="176" t="str">
        <f t="shared" si="7"/>
        <v>YKY</v>
      </c>
      <c r="B499" s="176" t="str">
        <f>IF(ISBLANK(DPWW2!BG36),"",DPWW2!BG36)</f>
        <v>PCD_DPWW2_CER1_T</v>
      </c>
      <c r="C499" s="176" t="str">
        <f>DPWW2!F36 &amp; "," &amp; DPWW2!G36 &amp; "," &amp; DPWW2!BJ5</f>
        <v>Coastal Erosion Risk,Coastal Erosion Risk,PCD Total Expenditure (Cumulative) - Outturn &amp; Forecast (£m)</v>
      </c>
      <c r="D499" s="176" t="str">
        <f>IF(ISBLANK(DPWW2!H36),"",DPWW2!H36)</f>
        <v>£m</v>
      </c>
      <c r="E499" s="176" t="s">
        <v>7266</v>
      </c>
      <c r="M499" s="176">
        <f>IF(ISBLANK(DPWW2!W36),"",DPWW2!W36)</f>
        <v>0</v>
      </c>
      <c r="R499" s="176">
        <f>IF(ISBLANK(DPWW2!X36),"",DPWW2!X36)</f>
        <v>0</v>
      </c>
    </row>
    <row r="500" spans="1:19" x14ac:dyDescent="0.25">
      <c r="A500" s="176" t="str">
        <f t="shared" si="7"/>
        <v>YKY</v>
      </c>
      <c r="B500" s="176" t="str">
        <f>IF(ISBLANK(DPWW2!BJ36),"",DPWW2!BJ36)</f>
        <v>PCD_DPWW2_CER1_O</v>
      </c>
      <c r="C500" s="176" t="str">
        <f>DPWW2!F36 &amp; "," &amp; DPWW2!G36 &amp; "," &amp; DPWW2!BH5</f>
        <v>Coastal Erosion Risk,Coastal Erosion Risk,Total Expenditure by 2034-35 (Allowance)</v>
      </c>
      <c r="D500" s="176" t="str">
        <f>IF(ISBLANK(DPWW2!H36),"",DPWW2!H36)</f>
        <v>£m</v>
      </c>
      <c r="E500" s="176" t="s">
        <v>7266</v>
      </c>
      <c r="H500" s="176" t="str">
        <f>IF(ISBLANK(DPWW2!Z36),"",DPWW2!Z36)</f>
        <v/>
      </c>
      <c r="I500" s="176" t="str">
        <f>IF(ISBLANK(DPWW2!AA36),"",DPWW2!AA36)</f>
        <v/>
      </c>
      <c r="J500" s="176" t="str">
        <f>IF(ISBLANK(DPWW2!AB36),"",DPWW2!AB36)</f>
        <v/>
      </c>
      <c r="K500" s="176" t="str">
        <f>IF(ISBLANK(DPWW2!AC36),"",DPWW2!AC36)</f>
        <v/>
      </c>
      <c r="L500" s="176" t="str">
        <f>IF(ISBLANK(DPWW2!AD36),"",DPWW2!AD36)</f>
        <v/>
      </c>
      <c r="M500" s="176" t="str">
        <f>IF(ISBLANK(DPWW2!AE36),"",DPWW2!AE36)</f>
        <v/>
      </c>
      <c r="N500" s="176" t="str">
        <f>IF(ISBLANK(DPWW2!AF36),"",DPWW2!AF36)</f>
        <v/>
      </c>
      <c r="O500" s="176" t="str">
        <f>IF(ISBLANK(DPWW2!AG36),"",DPWW2!AG36)</f>
        <v/>
      </c>
      <c r="P500" s="176" t="str">
        <f>IF(ISBLANK(DPWW2!AH36),"",DPWW2!AH36)</f>
        <v/>
      </c>
      <c r="Q500" s="176" t="str">
        <f>IF(ISBLANK(DPWW2!AI36),"",DPWW2!AI36)</f>
        <v/>
      </c>
      <c r="R500" s="176" t="str">
        <f>IF(ISBLANK(DPWW2!AJ36),"",DPWW2!AJ36)</f>
        <v/>
      </c>
    </row>
    <row r="501" spans="1:19" x14ac:dyDescent="0.25">
      <c r="A501" s="176" t="str">
        <f t="shared" si="7"/>
        <v>YKY</v>
      </c>
      <c r="B501" s="176" t="str">
        <f>IF(ISBLANK(DPWW2!BU36),"",DPWW2!BU36)</f>
        <v>PCD_DPWW2_CER1_OT</v>
      </c>
      <c r="C501" s="176" t="str">
        <f>DPWW2!F36 &amp; "," &amp; DPWW2!G36 &amp; "," &amp; DPWW2!BU5</f>
        <v>Coastal Erosion Risk,Coastal Erosion Risk,Total Expenditure by 2029-30 (Outturn &amp; Forecast)</v>
      </c>
      <c r="D501" s="176" t="str">
        <f>IF(ISBLANK(DPWW2!H36),"",DPWW2!H36)</f>
        <v>£m</v>
      </c>
      <c r="E501" s="176" t="s">
        <v>7266</v>
      </c>
      <c r="M501" s="176">
        <f>IF(ISBLANK(DPWW2!AK36),"",DPWW2!AK36)</f>
        <v>0</v>
      </c>
      <c r="R501" s="176">
        <f>IF(ISBLANK(DPWW2!AL36),"",DPWW2!AL36)</f>
        <v>0</v>
      </c>
    </row>
    <row r="502" spans="1:19" x14ac:dyDescent="0.25">
      <c r="A502" s="176" t="str">
        <f t="shared" si="7"/>
        <v>YKY</v>
      </c>
      <c r="B502" s="176" t="str">
        <f>IF(ISBLANK(DPWW2!BX36),"",DPWW2!BX36)</f>
        <v>PCD_DPWW2_CER1_P</v>
      </c>
      <c r="C502" s="176" t="str">
        <f>DPWW2!F36 &amp; "," &amp; DPWW2!G36 &amp; "," &amp; DPWW2!BX5</f>
        <v>Coastal Erosion Risk,Coastal Erosion Risk,Performance</v>
      </c>
      <c r="D502" s="176" t="str">
        <f>IF(ISBLANK(DPWW2!H36),"",DPWW2!H36)</f>
        <v>£m</v>
      </c>
      <c r="E502" s="176" t="s">
        <v>7266</v>
      </c>
      <c r="M502" s="176" t="str">
        <f>IF(ISBLANK(DPWW2!AN36),"",DPWW2!AN36)</f>
        <v/>
      </c>
      <c r="R502" s="176" t="str">
        <f>IF(ISBLANK(DPWW2!AO36),"",DPWW2!AO36)</f>
        <v/>
      </c>
    </row>
    <row r="503" spans="1:19" x14ac:dyDescent="0.25">
      <c r="A503" s="176" t="str">
        <f t="shared" si="7"/>
        <v>YKY</v>
      </c>
      <c r="B503" s="176" t="str">
        <f>IF(ISBLANK(DPWW2!AT37),"",DPWW2!AT37)</f>
        <v>PCD_DPWW2_INF_NP</v>
      </c>
      <c r="C503" s="176" t="str">
        <f>DPWW2!F37 &amp; "," &amp; DPWW2!G37 &amp; "," &amp; DPWW2!AT5</f>
        <v>Infiltration,Total length (in metre) of sewer effectively sealed / lined,Non delivery PCD payment (£m/Driver) in 2022-23 prices</v>
      </c>
      <c r="D503" s="176" t="str">
        <f>IF(ISBLANK(DPWW2!H37),"",DPWW2!H37)</f>
        <v>£m</v>
      </c>
      <c r="E503" s="176" t="s">
        <v>7266</v>
      </c>
      <c r="S503" s="176" t="str">
        <f>IF(ISBLANK(DPWW2!J37),"",DPWW2!J37)</f>
        <v/>
      </c>
    </row>
    <row r="504" spans="1:19" x14ac:dyDescent="0.25">
      <c r="A504" s="176" t="str">
        <f t="shared" si="7"/>
        <v>YKY</v>
      </c>
      <c r="B504" s="176" t="str">
        <f>IF(ISBLANK(DPWW2!AV37),"",DPWW2!AV37)</f>
        <v>PCD_DPWW2_INF</v>
      </c>
      <c r="C504" s="176" t="str">
        <f>DPWW2!F37 &amp; "," &amp; DPWW2!G37 &amp; "," &amp; DPWW2!AV5</f>
        <v>Infiltration,Total length (in metre) of sewer effectively sealed / lined,PCD Total Expenditure (Cumulative) - Allowance (£m)</v>
      </c>
      <c r="D504" s="176" t="str">
        <f>IF(ISBLANK(DPWW2!H37),"",DPWW2!H37)</f>
        <v>£m</v>
      </c>
      <c r="E504" s="176" t="s">
        <v>7266</v>
      </c>
      <c r="H504" s="176" t="str">
        <f>IF(ISBLANK(DPWW2!L37),"",DPWW2!L37)</f>
        <v/>
      </c>
      <c r="I504" s="176" t="str">
        <f>IF(ISBLANK(DPWW2!M37),"",DPWW2!M37)</f>
        <v/>
      </c>
      <c r="J504" s="176" t="str">
        <f>IF(ISBLANK(DPWW2!N37),"",DPWW2!N37)</f>
        <v/>
      </c>
      <c r="K504" s="176" t="str">
        <f>IF(ISBLANK(DPWW2!O37),"",DPWW2!O37)</f>
        <v/>
      </c>
      <c r="L504" s="176" t="str">
        <f>IF(ISBLANK(DPWW2!P37),"",DPWW2!P37)</f>
        <v/>
      </c>
      <c r="M504" s="176" t="str">
        <f>IF(ISBLANK(DPWW2!Q37),"",DPWW2!Q37)</f>
        <v/>
      </c>
      <c r="N504" s="176" t="str">
        <f>IF(ISBLANK(DPWW2!R37),"",DPWW2!R37)</f>
        <v/>
      </c>
      <c r="O504" s="176" t="str">
        <f>IF(ISBLANK(DPWW2!S37),"",DPWW2!S37)</f>
        <v/>
      </c>
      <c r="P504" s="176" t="str">
        <f>IF(ISBLANK(DPWW2!T37),"",DPWW2!T37)</f>
        <v/>
      </c>
      <c r="Q504" s="176" t="str">
        <f>IF(ISBLANK(DPWW2!U37),"",DPWW2!U37)</f>
        <v/>
      </c>
      <c r="R504" s="176" t="str">
        <f>IF(ISBLANK(DPWW2!V37),"",DPWW2!V37)</f>
        <v/>
      </c>
    </row>
    <row r="505" spans="1:19" x14ac:dyDescent="0.25">
      <c r="A505" s="176" t="str">
        <f t="shared" si="7"/>
        <v>YKY</v>
      </c>
      <c r="B505" s="176" t="str">
        <f>IF(ISBLANK(DPWW2!BG37),"",DPWW2!BG37)</f>
        <v>PCD_DPWW2_INF_T</v>
      </c>
      <c r="C505" s="176" t="str">
        <f>DPWW2!F37 &amp; "," &amp; DPWW2!G37 &amp; "," &amp; DPWW2!BJ5</f>
        <v>Infiltration,Total length (in metre) of sewer effectively sealed / lined,PCD Total Expenditure (Cumulative) - Outturn &amp; Forecast (£m)</v>
      </c>
      <c r="D505" s="176" t="str">
        <f>IF(ISBLANK(DPWW2!H37),"",DPWW2!H37)</f>
        <v>£m</v>
      </c>
      <c r="E505" s="176" t="s">
        <v>7266</v>
      </c>
      <c r="M505" s="176">
        <f>IF(ISBLANK(DPWW2!W37),"",DPWW2!W37)</f>
        <v>0</v>
      </c>
      <c r="R505" s="176">
        <f>IF(ISBLANK(DPWW2!X37),"",DPWW2!X37)</f>
        <v>0</v>
      </c>
    </row>
    <row r="506" spans="1:19" x14ac:dyDescent="0.25">
      <c r="A506" s="176" t="str">
        <f t="shared" si="7"/>
        <v>YKY</v>
      </c>
      <c r="B506" s="176" t="str">
        <f>IF(ISBLANK(DPWW2!BJ37),"",DPWW2!BJ37)</f>
        <v>PCD_DPWW2_INF_O</v>
      </c>
      <c r="C506" s="176" t="str">
        <f>DPWW2!F37 &amp; "," &amp; DPWW2!G37 &amp; "," &amp; DPWW2!BH5</f>
        <v>Infiltration,Total length (in metre) of sewer effectively sealed / lined,Total Expenditure by 2034-35 (Allowance)</v>
      </c>
      <c r="D506" s="176" t="str">
        <f>IF(ISBLANK(DPWW2!H37),"",DPWW2!H37)</f>
        <v>£m</v>
      </c>
      <c r="E506" s="176" t="s">
        <v>7266</v>
      </c>
      <c r="H506" s="176" t="str">
        <f>IF(ISBLANK(DPWW2!Z37),"",DPWW2!Z37)</f>
        <v/>
      </c>
      <c r="I506" s="176" t="str">
        <f>IF(ISBLANK(DPWW2!AA37),"",DPWW2!AA37)</f>
        <v/>
      </c>
      <c r="J506" s="176" t="str">
        <f>IF(ISBLANK(DPWW2!AB37),"",DPWW2!AB37)</f>
        <v/>
      </c>
      <c r="K506" s="176" t="str">
        <f>IF(ISBLANK(DPWW2!AC37),"",DPWW2!AC37)</f>
        <v/>
      </c>
      <c r="L506" s="176" t="str">
        <f>IF(ISBLANK(DPWW2!AD37),"",DPWW2!AD37)</f>
        <v/>
      </c>
      <c r="M506" s="176" t="str">
        <f>IF(ISBLANK(DPWW2!AE37),"",DPWW2!AE37)</f>
        <v/>
      </c>
      <c r="N506" s="176" t="str">
        <f>IF(ISBLANK(DPWW2!AF37),"",DPWW2!AF37)</f>
        <v/>
      </c>
      <c r="O506" s="176" t="str">
        <f>IF(ISBLANK(DPWW2!AG37),"",DPWW2!AG37)</f>
        <v/>
      </c>
      <c r="P506" s="176" t="str">
        <f>IF(ISBLANK(DPWW2!AH37),"",DPWW2!AH37)</f>
        <v/>
      </c>
      <c r="Q506" s="176" t="str">
        <f>IF(ISBLANK(DPWW2!AI37),"",DPWW2!AI37)</f>
        <v/>
      </c>
      <c r="R506" s="176" t="str">
        <f>IF(ISBLANK(DPWW2!AJ37),"",DPWW2!AJ37)</f>
        <v/>
      </c>
    </row>
    <row r="507" spans="1:19" x14ac:dyDescent="0.25">
      <c r="A507" s="176" t="str">
        <f t="shared" si="7"/>
        <v>YKY</v>
      </c>
      <c r="B507" s="176" t="str">
        <f>IF(ISBLANK(DPWW2!BU37),"",DPWW2!BU37)</f>
        <v>PCD_DPWW2_INF_OT</v>
      </c>
      <c r="C507" s="176" t="str">
        <f>DPWW2!F37 &amp; "," &amp; DPWW2!G37 &amp; "," &amp; DPWW2!BU5</f>
        <v>Infiltration,Total length (in metre) of sewer effectively sealed / lined,Total Expenditure by 2029-30 (Outturn &amp; Forecast)</v>
      </c>
      <c r="D507" s="176" t="str">
        <f>IF(ISBLANK(DPWW2!H37),"",DPWW2!H37)</f>
        <v>£m</v>
      </c>
      <c r="E507" s="176" t="s">
        <v>7266</v>
      </c>
      <c r="M507" s="176">
        <f>IF(ISBLANK(DPWW2!AK37),"",DPWW2!AK37)</f>
        <v>0</v>
      </c>
      <c r="R507" s="176">
        <f>IF(ISBLANK(DPWW2!AL37),"",DPWW2!AL37)</f>
        <v>0</v>
      </c>
    </row>
    <row r="508" spans="1:19" x14ac:dyDescent="0.25">
      <c r="A508" s="176" t="str">
        <f t="shared" si="7"/>
        <v>YKY</v>
      </c>
      <c r="B508" s="176" t="str">
        <f>IF(ISBLANK(DPWW2!BX37),"",DPWW2!BX37)</f>
        <v>PCD_DPWW2_INF_P</v>
      </c>
      <c r="C508" s="176" t="str">
        <f>DPWW2!F37 &amp; "," &amp; DPWW2!G37 &amp; "," &amp; DPWW2!BX5</f>
        <v>Infiltration,Total length (in metre) of sewer effectively sealed / lined,Performance</v>
      </c>
      <c r="D508" s="176" t="str">
        <f>IF(ISBLANK(DPWW2!H37),"",DPWW2!H37)</f>
        <v>£m</v>
      </c>
      <c r="E508" s="176" t="s">
        <v>7266</v>
      </c>
      <c r="M508" s="176" t="str">
        <f>IF(ISBLANK(DPWW2!AN37),"",DPWW2!AN37)</f>
        <v/>
      </c>
      <c r="R508" s="176" t="str">
        <f>IF(ISBLANK(DPWW2!AO37),"",DPWW2!AO37)</f>
        <v/>
      </c>
    </row>
    <row r="509" spans="1:19" x14ac:dyDescent="0.25">
      <c r="A509" s="176" t="str">
        <f t="shared" si="7"/>
        <v>YKY</v>
      </c>
      <c r="B509" s="176" t="str">
        <f>IF(ISBLANK(DPWW2!AT38),"",DPWW2!AT38)</f>
        <v>PCD_DPWW2_WWPF1_NP</v>
      </c>
      <c r="C509" s="176" t="str">
        <f>DPWW2!F38 &amp; "," &amp; DPWW2!G38 &amp; "," &amp; DPWW2!AT5</f>
        <v>WW Partnership Funding,WW Partnership Funding,Non delivery PCD payment (£m/Driver) in 2022-23 prices</v>
      </c>
      <c r="D509" s="176" t="str">
        <f>IF(ISBLANK(DPWW2!H38),"",DPWW2!H38)</f>
        <v>£m</v>
      </c>
      <c r="E509" s="176" t="s">
        <v>7266</v>
      </c>
      <c r="S509" s="176" t="str">
        <f>IF(ISBLANK(DPWW2!J38),"",DPWW2!J38)</f>
        <v/>
      </c>
    </row>
    <row r="510" spans="1:19" x14ac:dyDescent="0.25">
      <c r="A510" s="176" t="str">
        <f t="shared" si="7"/>
        <v>YKY</v>
      </c>
      <c r="B510" s="176" t="str">
        <f>IF(ISBLANK(DPWW2!AV38),"",DPWW2!AV38)</f>
        <v>PCD_DPWW2_WWPF1</v>
      </c>
      <c r="C510" s="176" t="str">
        <f>DPWW2!F38 &amp; "," &amp; DPWW2!G38 &amp; "," &amp; DPWW2!AV5</f>
        <v>WW Partnership Funding,WW Partnership Funding,PCD Total Expenditure (Cumulative) - Allowance (£m)</v>
      </c>
      <c r="D510" s="176" t="str">
        <f>IF(ISBLANK(DPWW2!H38),"",DPWW2!H38)</f>
        <v>£m</v>
      </c>
      <c r="E510" s="176" t="s">
        <v>7266</v>
      </c>
      <c r="H510" s="176" t="str">
        <f>IF(ISBLANK(DPWW2!L38),"",DPWW2!L38)</f>
        <v/>
      </c>
      <c r="I510" s="176" t="str">
        <f>IF(ISBLANK(DPWW2!M38),"",DPWW2!M38)</f>
        <v/>
      </c>
      <c r="J510" s="176" t="str">
        <f>IF(ISBLANK(DPWW2!N38),"",DPWW2!N38)</f>
        <v/>
      </c>
      <c r="K510" s="176" t="str">
        <f>IF(ISBLANK(DPWW2!O38),"",DPWW2!O38)</f>
        <v/>
      </c>
      <c r="L510" s="176" t="str">
        <f>IF(ISBLANK(DPWW2!P38),"",DPWW2!P38)</f>
        <v/>
      </c>
      <c r="M510" s="176" t="str">
        <f>IF(ISBLANK(DPWW2!Q38),"",DPWW2!Q38)</f>
        <v/>
      </c>
      <c r="N510" s="176" t="str">
        <f>IF(ISBLANK(DPWW2!R38),"",DPWW2!R38)</f>
        <v/>
      </c>
      <c r="O510" s="176" t="str">
        <f>IF(ISBLANK(DPWW2!S38),"",DPWW2!S38)</f>
        <v/>
      </c>
      <c r="P510" s="176" t="str">
        <f>IF(ISBLANK(DPWW2!T38),"",DPWW2!T38)</f>
        <v/>
      </c>
      <c r="Q510" s="176" t="str">
        <f>IF(ISBLANK(DPWW2!U38),"",DPWW2!U38)</f>
        <v/>
      </c>
      <c r="R510" s="176" t="str">
        <f>IF(ISBLANK(DPWW2!V38),"",DPWW2!V38)</f>
        <v/>
      </c>
    </row>
    <row r="511" spans="1:19" x14ac:dyDescent="0.25">
      <c r="A511" s="176" t="str">
        <f t="shared" si="7"/>
        <v>YKY</v>
      </c>
      <c r="B511" s="176" t="str">
        <f>IF(ISBLANK(DPWW2!BG38),"",DPWW2!BG38)</f>
        <v>PCD_DPWW2_WWPF1_T</v>
      </c>
      <c r="C511" s="176" t="str">
        <f>DPWW2!F38 &amp; "," &amp; DPWW2!G38 &amp; "," &amp; DPWW2!BJ5</f>
        <v>WW Partnership Funding,WW Partnership Funding,PCD Total Expenditure (Cumulative) - Outturn &amp; Forecast (£m)</v>
      </c>
      <c r="D511" s="176" t="str">
        <f>IF(ISBLANK(DPWW2!H38),"",DPWW2!H38)</f>
        <v>£m</v>
      </c>
      <c r="E511" s="176" t="s">
        <v>7266</v>
      </c>
      <c r="M511" s="176">
        <f>IF(ISBLANK(DPWW2!W38),"",DPWW2!W38)</f>
        <v>0</v>
      </c>
      <c r="R511" s="176">
        <f>IF(ISBLANK(DPWW2!X38),"",DPWW2!X38)</f>
        <v>0</v>
      </c>
    </row>
    <row r="512" spans="1:19" x14ac:dyDescent="0.25">
      <c r="A512" s="176" t="str">
        <f t="shared" si="7"/>
        <v>YKY</v>
      </c>
      <c r="B512" s="176" t="str">
        <f>IF(ISBLANK(DPWW2!BJ38),"",DPWW2!BJ38)</f>
        <v>PCD_DPWW2_WWPF1_O</v>
      </c>
      <c r="C512" s="176" t="str">
        <f>DPWW2!F38 &amp; "," &amp; DPWW2!G38 &amp; "," &amp; DPWW2!BH5</f>
        <v>WW Partnership Funding,WW Partnership Funding,Total Expenditure by 2034-35 (Allowance)</v>
      </c>
      <c r="D512" s="176" t="str">
        <f>IF(ISBLANK(DPWW2!H38),"",DPWW2!H38)</f>
        <v>£m</v>
      </c>
      <c r="E512" s="176" t="s">
        <v>7266</v>
      </c>
      <c r="H512" s="176" t="str">
        <f>IF(ISBLANK(DPWW2!Z38),"",DPWW2!Z38)</f>
        <v/>
      </c>
      <c r="I512" s="176" t="str">
        <f>IF(ISBLANK(DPWW2!AA38),"",DPWW2!AA38)</f>
        <v/>
      </c>
      <c r="J512" s="176" t="str">
        <f>IF(ISBLANK(DPWW2!AB38),"",DPWW2!AB38)</f>
        <v/>
      </c>
      <c r="K512" s="176" t="str">
        <f>IF(ISBLANK(DPWW2!AC38),"",DPWW2!AC38)</f>
        <v/>
      </c>
      <c r="L512" s="176" t="str">
        <f>IF(ISBLANK(DPWW2!AD38),"",DPWW2!AD38)</f>
        <v/>
      </c>
      <c r="M512" s="176" t="str">
        <f>IF(ISBLANK(DPWW2!AE38),"",DPWW2!AE38)</f>
        <v/>
      </c>
      <c r="N512" s="176" t="str">
        <f>IF(ISBLANK(DPWW2!AF38),"",DPWW2!AF38)</f>
        <v/>
      </c>
      <c r="O512" s="176" t="str">
        <f>IF(ISBLANK(DPWW2!AG38),"",DPWW2!AG38)</f>
        <v/>
      </c>
      <c r="P512" s="176" t="str">
        <f>IF(ISBLANK(DPWW2!AH38),"",DPWW2!AH38)</f>
        <v/>
      </c>
      <c r="Q512" s="176" t="str">
        <f>IF(ISBLANK(DPWW2!AI38),"",DPWW2!AI38)</f>
        <v/>
      </c>
      <c r="R512" s="176" t="str">
        <f>IF(ISBLANK(DPWW2!AJ38),"",DPWW2!AJ38)</f>
        <v/>
      </c>
    </row>
    <row r="513" spans="1:60" x14ac:dyDescent="0.25">
      <c r="A513" s="176" t="str">
        <f t="shared" si="7"/>
        <v>YKY</v>
      </c>
      <c r="B513" s="176" t="str">
        <f>IF(ISBLANK(DPWW2!BU38),"",DPWW2!BU38)</f>
        <v>PCD_DPWW2_WWPF1_OT</v>
      </c>
      <c r="C513" s="176" t="str">
        <f>DPWW2!F38 &amp; "," &amp; DPWW2!G38 &amp; "," &amp; DPWW2!BU5</f>
        <v>WW Partnership Funding,WW Partnership Funding,Total Expenditure by 2029-30 (Outturn &amp; Forecast)</v>
      </c>
      <c r="D513" s="176" t="str">
        <f>IF(ISBLANK(DPWW2!H38),"",DPWW2!H38)</f>
        <v>£m</v>
      </c>
      <c r="E513" s="176" t="s">
        <v>7266</v>
      </c>
      <c r="M513" s="176">
        <f>IF(ISBLANK(DPWW2!AK38),"",DPWW2!AK38)</f>
        <v>0</v>
      </c>
      <c r="R513" s="176">
        <f>IF(ISBLANK(DPWW2!AL38),"",DPWW2!AL38)</f>
        <v>0</v>
      </c>
    </row>
    <row r="514" spans="1:60" x14ac:dyDescent="0.25">
      <c r="A514" s="176" t="str">
        <f t="shared" si="7"/>
        <v>YKY</v>
      </c>
      <c r="B514" s="176" t="str">
        <f>IF(ISBLANK(DPWW2!BX38),"",DPWW2!BX38)</f>
        <v>PCD_DPWW2_WWPF1_P</v>
      </c>
      <c r="C514" s="176" t="str">
        <f>DPWW2!F38 &amp; "," &amp; DPWW2!G38 &amp; "," &amp; DPWW2!BX5</f>
        <v>WW Partnership Funding,WW Partnership Funding,Performance</v>
      </c>
      <c r="D514" s="176" t="str">
        <f>IF(ISBLANK(DPWW2!H38),"",DPWW2!H38)</f>
        <v>£m</v>
      </c>
      <c r="E514" s="176" t="s">
        <v>7266</v>
      </c>
      <c r="M514" s="176" t="str">
        <f>IF(ISBLANK(DPWW2!AN38),"",DPWW2!AN38)</f>
        <v/>
      </c>
      <c r="R514" s="176" t="str">
        <f>IF(ISBLANK(DPWW2!AO38),"",DPWW2!AO38)</f>
        <v/>
      </c>
    </row>
    <row r="515" spans="1:60" x14ac:dyDescent="0.25">
      <c r="A515" s="176" t="str">
        <f t="shared" si="7"/>
        <v>YKY</v>
      </c>
      <c r="B515" s="176" t="str">
        <f>IF(ISBLANK(DPWW2!AT39),"",DPWW2!AT39)</f>
        <v>PCD_DPWW2_RRM_NP</v>
      </c>
      <c r="C515" s="176" t="str">
        <f>DPWW2!F39 &amp; "," &amp; DPWW2!G39 &amp; "," &amp; DPWW2!AT5</f>
        <v>Rainwater management,Rainwater management,Non delivery PCD payment (£m/Driver) in 2022-23 prices</v>
      </c>
      <c r="D515" s="176" t="str">
        <f>IF(ISBLANK(DPWW2!H39),"",DPWW2!H39)</f>
        <v>£m</v>
      </c>
      <c r="E515" s="176" t="s">
        <v>7266</v>
      </c>
      <c r="S515" s="176" t="str">
        <f>IF(ISBLANK(DPWW2!J39),"",DPWW2!J39)</f>
        <v/>
      </c>
    </row>
    <row r="516" spans="1:60" x14ac:dyDescent="0.25">
      <c r="A516" s="176" t="str">
        <f t="shared" si="7"/>
        <v>YKY</v>
      </c>
      <c r="B516" s="176" t="str">
        <f>IF(ISBLANK(DPWW2!AV39),"",DPWW2!AV39)</f>
        <v>PCD_DPWW2_RRM</v>
      </c>
      <c r="C516" s="176" t="str">
        <f>DPWW2!F39 &amp; "," &amp; DPWW2!G39 &amp; "," &amp; DPWW2!AV5</f>
        <v>Rainwater management,Rainwater management,PCD Total Expenditure (Cumulative) - Allowance (£m)</v>
      </c>
      <c r="D516" s="176" t="str">
        <f>IF(ISBLANK(DPWW2!H39),"",DPWW2!H39)</f>
        <v>£m</v>
      </c>
      <c r="E516" s="176" t="s">
        <v>7266</v>
      </c>
      <c r="H516" s="176" t="str">
        <f>IF(ISBLANK(DPWW2!L39),"",DPWW2!L39)</f>
        <v/>
      </c>
      <c r="I516" s="176" t="str">
        <f>IF(ISBLANK(DPWW2!M39),"",DPWW2!M39)</f>
        <v/>
      </c>
      <c r="J516" s="176" t="str">
        <f>IF(ISBLANK(DPWW2!N39),"",DPWW2!N39)</f>
        <v/>
      </c>
      <c r="K516" s="176" t="str">
        <f>IF(ISBLANK(DPWW2!O39),"",DPWW2!O39)</f>
        <v/>
      </c>
      <c r="L516" s="176" t="str">
        <f>IF(ISBLANK(DPWW2!P39),"",DPWW2!P39)</f>
        <v/>
      </c>
      <c r="M516" s="176" t="str">
        <f>IF(ISBLANK(DPWW2!Q39),"",DPWW2!Q39)</f>
        <v/>
      </c>
      <c r="N516" s="176" t="str">
        <f>IF(ISBLANK(DPWW2!R39),"",DPWW2!R39)</f>
        <v/>
      </c>
      <c r="O516" s="176" t="str">
        <f>IF(ISBLANK(DPWW2!S39),"",DPWW2!S39)</f>
        <v/>
      </c>
      <c r="P516" s="176" t="str">
        <f>IF(ISBLANK(DPWW2!T39),"",DPWW2!T39)</f>
        <v/>
      </c>
      <c r="Q516" s="176" t="str">
        <f>IF(ISBLANK(DPWW2!U39),"",DPWW2!U39)</f>
        <v/>
      </c>
      <c r="R516" s="176" t="str">
        <f>IF(ISBLANK(DPWW2!V39),"",DPWW2!V39)</f>
        <v/>
      </c>
    </row>
    <row r="517" spans="1:60" x14ac:dyDescent="0.25">
      <c r="A517" s="176" t="str">
        <f t="shared" ref="A517:A580" si="8">A516</f>
        <v>YKY</v>
      </c>
      <c r="B517" s="176" t="str">
        <f>IF(ISBLANK(DPWW2!BG39),"",DPWW2!BG39)</f>
        <v>PCD_DPWW2_RRM_T</v>
      </c>
      <c r="C517" s="176" t="str">
        <f>DPWW2!F39 &amp; "," &amp; DPWW2!G39 &amp; "," &amp; DPWW2!BJ5</f>
        <v>Rainwater management,Rainwater management,PCD Total Expenditure (Cumulative) - Outturn &amp; Forecast (£m)</v>
      </c>
      <c r="D517" s="176" t="str">
        <f>IF(ISBLANK(DPWW2!H39),"",DPWW2!H39)</f>
        <v>£m</v>
      </c>
      <c r="E517" s="176" t="s">
        <v>7266</v>
      </c>
      <c r="M517" s="176">
        <f>IF(ISBLANK(DPWW2!W39),"",DPWW2!W39)</f>
        <v>0</v>
      </c>
      <c r="R517" s="176">
        <f>IF(ISBLANK(DPWW2!X39),"",DPWW2!X39)</f>
        <v>0</v>
      </c>
    </row>
    <row r="518" spans="1:60" x14ac:dyDescent="0.25">
      <c r="A518" s="176" t="str">
        <f t="shared" si="8"/>
        <v>YKY</v>
      </c>
      <c r="B518" s="176" t="str">
        <f>IF(ISBLANK(DPWW2!BJ39),"",DPWW2!BJ39)</f>
        <v>PCD_DPWW2_RRM_O</v>
      </c>
      <c r="C518" s="176" t="str">
        <f>DPWW2!F39 &amp; "," &amp; DPWW2!G39 &amp; "," &amp; DPWW2!BH5</f>
        <v>Rainwater management,Rainwater management,Total Expenditure by 2034-35 (Allowance)</v>
      </c>
      <c r="D518" s="176" t="str">
        <f>IF(ISBLANK(DPWW2!H39),"",DPWW2!H39)</f>
        <v>£m</v>
      </c>
      <c r="E518" s="176" t="s">
        <v>7266</v>
      </c>
      <c r="H518" s="176" t="str">
        <f>IF(ISBLANK(DPWW2!Z39),"",DPWW2!Z39)</f>
        <v/>
      </c>
      <c r="I518" s="176" t="str">
        <f>IF(ISBLANK(DPWW2!AA39),"",DPWW2!AA39)</f>
        <v/>
      </c>
      <c r="J518" s="176" t="str">
        <f>IF(ISBLANK(DPWW2!AB39),"",DPWW2!AB39)</f>
        <v/>
      </c>
      <c r="K518" s="176" t="str">
        <f>IF(ISBLANK(DPWW2!AC39),"",DPWW2!AC39)</f>
        <v/>
      </c>
      <c r="L518" s="176" t="str">
        <f>IF(ISBLANK(DPWW2!AD39),"",DPWW2!AD39)</f>
        <v/>
      </c>
      <c r="M518" s="176" t="str">
        <f>IF(ISBLANK(DPWW2!AE39),"",DPWW2!AE39)</f>
        <v/>
      </c>
      <c r="N518" s="176" t="str">
        <f>IF(ISBLANK(DPWW2!AF39),"",DPWW2!AF39)</f>
        <v/>
      </c>
      <c r="O518" s="176" t="str">
        <f>IF(ISBLANK(DPWW2!AG39),"",DPWW2!AG39)</f>
        <v/>
      </c>
      <c r="P518" s="176" t="str">
        <f>IF(ISBLANK(DPWW2!AH39),"",DPWW2!AH39)</f>
        <v/>
      </c>
      <c r="Q518" s="176" t="str">
        <f>IF(ISBLANK(DPWW2!AI39),"",DPWW2!AI39)</f>
        <v/>
      </c>
      <c r="R518" s="176" t="str">
        <f>IF(ISBLANK(DPWW2!AJ39),"",DPWW2!AJ39)</f>
        <v/>
      </c>
    </row>
    <row r="519" spans="1:60" x14ac:dyDescent="0.25">
      <c r="A519" s="176" t="str">
        <f t="shared" si="8"/>
        <v>YKY</v>
      </c>
      <c r="B519" s="176" t="str">
        <f>IF(ISBLANK(DPWW2!BU39),"",DPWW2!BU39)</f>
        <v>PCD_DPWW2_RRM_OT</v>
      </c>
      <c r="C519" s="176" t="str">
        <f>DPWW2!F39 &amp; "," &amp; DPWW2!G39 &amp; "," &amp; DPWW2!BU5</f>
        <v>Rainwater management,Rainwater management,Total Expenditure by 2029-30 (Outturn &amp; Forecast)</v>
      </c>
      <c r="D519" s="176" t="str">
        <f>IF(ISBLANK(DPWW2!H39),"",DPWW2!H39)</f>
        <v>£m</v>
      </c>
      <c r="E519" s="176" t="s">
        <v>7266</v>
      </c>
      <c r="M519" s="176">
        <f>IF(ISBLANK(DPWW2!AK39),"",DPWW2!AK39)</f>
        <v>0</v>
      </c>
      <c r="R519" s="176">
        <f>IF(ISBLANK(DPWW2!AL39),"",DPWW2!AL39)</f>
        <v>0</v>
      </c>
    </row>
    <row r="520" spans="1:60" x14ac:dyDescent="0.25">
      <c r="A520" s="176" t="str">
        <f t="shared" si="8"/>
        <v>YKY</v>
      </c>
      <c r="B520" s="176" t="str">
        <f>IF(ISBLANK(DPWW2!BX39),"",DPWW2!BX39)</f>
        <v>PCD_DPWW2_RRM_P</v>
      </c>
      <c r="C520" s="176" t="str">
        <f>DPWW2!F39 &amp; "," &amp; DPWW2!G39 &amp; "," &amp; DPWW2!BX5</f>
        <v>Rainwater management,Rainwater management,Performance</v>
      </c>
      <c r="D520" s="176" t="str">
        <f>IF(ISBLANK(DPWW2!H39),"",DPWW2!H39)</f>
        <v>£m</v>
      </c>
      <c r="E520" s="176" t="s">
        <v>7266</v>
      </c>
      <c r="M520" s="176" t="str">
        <f>IF(ISBLANK(DPWW2!AN39),"",DPWW2!AN39)</f>
        <v/>
      </c>
      <c r="R520" s="176" t="str">
        <f>IF(ISBLANK(DPWW2!AO39),"",DPWW2!AO39)</f>
        <v/>
      </c>
    </row>
    <row r="521" spans="1:60" x14ac:dyDescent="0.25">
      <c r="A521" s="55" t="str">
        <f t="shared" si="8"/>
        <v>YKY</v>
      </c>
      <c r="B521" s="55" t="str">
        <f>IF(ISBLANK(DPWW2!AT40),"",DPWW2!AT40)</f>
        <v>PCD_DPWW2_FP_NP</v>
      </c>
      <c r="C521" s="55" t="str">
        <f>DPWW2!F40 &amp; "," &amp; DPWW2!G40 &amp; "," &amp; DPWW2!AT5</f>
        <v>Flood and power,Flooding resilience scheme unit rate,Non delivery PCD payment (£m/Driver) in 2022-23 prices</v>
      </c>
      <c r="D521" s="55" t="str">
        <f>IF(ISBLANK(DPWW2!H40),"",DPWW2!H40)</f>
        <v>£m</v>
      </c>
      <c r="E521" s="55" t="s">
        <v>7266</v>
      </c>
      <c r="F521" s="55"/>
      <c r="G521" s="55"/>
      <c r="H521" s="55"/>
      <c r="I521" s="55"/>
      <c r="J521" s="55"/>
      <c r="K521" s="55"/>
      <c r="L521" s="55"/>
      <c r="M521" s="55"/>
      <c r="N521" s="55"/>
      <c r="O521" s="55"/>
      <c r="P521" s="55"/>
      <c r="Q521" s="55"/>
      <c r="R521" s="55"/>
      <c r="S521" s="55" t="str">
        <f>IF(ISBLANK(DPWW2!J40
),"",DPWW2!J40
)</f>
        <v/>
      </c>
      <c r="T521" s="55"/>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c r="AT521" s="55"/>
      <c r="AU521" s="55"/>
      <c r="AV521" s="55"/>
      <c r="AW521" s="55"/>
      <c r="AX521" s="55"/>
      <c r="AY521" s="55"/>
      <c r="AZ521" s="55"/>
      <c r="BA521" s="55"/>
      <c r="BB521" s="55"/>
      <c r="BC521" s="55"/>
      <c r="BD521" s="55"/>
      <c r="BE521" s="55"/>
      <c r="BF521" s="55"/>
      <c r="BG521" s="55"/>
      <c r="BH521" s="55"/>
    </row>
    <row r="522" spans="1:60" x14ac:dyDescent="0.25">
      <c r="A522" s="55" t="str">
        <f t="shared" si="8"/>
        <v>YKY</v>
      </c>
      <c r="B522" s="55" t="str">
        <f>IF(ISBLANK(DPWW2!AV40),"",DPWW2!AV40)</f>
        <v>PCD_DPWW2_FP</v>
      </c>
      <c r="C522" s="55" t="str">
        <f>DPWW2!F40 &amp; "," &amp; DPWW2!G40 &amp; "," &amp; DPWW2!AV5</f>
        <v>Flood and power,Flooding resilience scheme unit rate,PCD Total Expenditure (Cumulative) - Allowance (£m)</v>
      </c>
      <c r="D522" s="55" t="str">
        <f>IF(ISBLANK(DPWW2!H40),"",DPWW2!H40)</f>
        <v>£m</v>
      </c>
      <c r="E522" s="55" t="s">
        <v>7266</v>
      </c>
      <c r="F522" s="55"/>
      <c r="G522" s="55"/>
      <c r="H522" s="55" t="str">
        <f>IF(ISBLANK(DPWW2!L40
),"",DPWW2!L40
)</f>
        <v/>
      </c>
      <c r="I522" s="55" t="str">
        <f>IF(ISBLANK(DPWW2!M40
),"",DPWW2!M40
)</f>
        <v/>
      </c>
      <c r="J522" s="55" t="str">
        <f>IF(ISBLANK(DPWW2!N40
),"",DPWW2!N40
)</f>
        <v/>
      </c>
      <c r="K522" s="55" t="str">
        <f>IF(ISBLANK(DPWW2!O40
),"",DPWW2!O40
)</f>
        <v/>
      </c>
      <c r="L522" s="55" t="str">
        <f>IF(ISBLANK(DPWW2!P40
),"",DPWW2!P40
)</f>
        <v/>
      </c>
      <c r="M522" s="55" t="str">
        <f>IF(ISBLANK(DPWW2!Q40
),"",DPWW2!Q40
)</f>
        <v/>
      </c>
      <c r="N522" s="55" t="str">
        <f>IF(ISBLANK(DPWW2!R40
),"",DPWW2!R40
)</f>
        <v/>
      </c>
      <c r="O522" s="55" t="str">
        <f>IF(ISBLANK(DPWW2!S40
),"",DPWW2!S40
)</f>
        <v/>
      </c>
      <c r="P522" s="55" t="str">
        <f>IF(ISBLANK(DPWW2!T40
),"",DPWW2!T40
)</f>
        <v/>
      </c>
      <c r="Q522" s="55" t="str">
        <f>IF(ISBLANK(DPWW2!U40
),"",DPWW2!U40
)</f>
        <v/>
      </c>
      <c r="R522" s="55" t="str">
        <f>IF(ISBLANK(DPWW2!V40
),"",DPWW2!V40
)</f>
        <v/>
      </c>
      <c r="S522" s="55"/>
      <c r="T522" s="55"/>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c r="AT522" s="55"/>
      <c r="AU522" s="55"/>
      <c r="AV522" s="55"/>
      <c r="AW522" s="55"/>
      <c r="AX522" s="55"/>
      <c r="AY522" s="55"/>
      <c r="AZ522" s="55"/>
      <c r="BA522" s="55"/>
      <c r="BB522" s="55"/>
      <c r="BC522" s="55"/>
      <c r="BD522" s="55"/>
      <c r="BE522" s="55"/>
      <c r="BF522" s="55"/>
      <c r="BG522" s="55"/>
      <c r="BH522" s="55"/>
    </row>
    <row r="523" spans="1:60" x14ac:dyDescent="0.25">
      <c r="A523" s="55" t="str">
        <f t="shared" si="8"/>
        <v>YKY</v>
      </c>
      <c r="B523" s="55" t="str">
        <f>IF(ISBLANK(DPWW2!BG40),"",DPWW2!BG40)</f>
        <v>PCD_DPWW2_FP_T</v>
      </c>
      <c r="C523" s="55" t="str">
        <f>DPWW2!F40 &amp; "," &amp; DPWW2!G40 &amp; "," &amp; DPWW2!BJ5</f>
        <v>Flood and power,Flooding resilience scheme unit rate,PCD Total Expenditure (Cumulative) - Outturn &amp; Forecast (£m)</v>
      </c>
      <c r="D523" s="55" t="str">
        <f>IF(ISBLANK(DPWW2!H40),"",DPWW2!H40)</f>
        <v>£m</v>
      </c>
      <c r="E523" s="55" t="s">
        <v>7266</v>
      </c>
      <c r="F523" s="55"/>
      <c r="G523" s="55"/>
      <c r="H523" s="55"/>
      <c r="I523" s="55"/>
      <c r="J523" s="55"/>
      <c r="K523" s="55"/>
      <c r="L523" s="55"/>
      <c r="M523" s="55">
        <f>IF(ISBLANK(DPWW2!W40
),"",DPWW2!W40
)</f>
        <v>0</v>
      </c>
      <c r="N523" s="55"/>
      <c r="O523" s="55"/>
      <c r="P523" s="55"/>
      <c r="Q523" s="55"/>
      <c r="R523" s="55">
        <f>IF(ISBLANK(DPWW2!X40
),"",DPWW2!X40
)</f>
        <v>0</v>
      </c>
      <c r="S523" s="55"/>
      <c r="T523" s="55"/>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c r="AT523" s="55"/>
      <c r="AU523" s="55"/>
      <c r="AV523" s="55"/>
      <c r="AW523" s="55"/>
      <c r="AX523" s="55"/>
      <c r="AY523" s="55"/>
      <c r="AZ523" s="55"/>
      <c r="BA523" s="55"/>
      <c r="BB523" s="55"/>
      <c r="BC523" s="55"/>
      <c r="BD523" s="55"/>
      <c r="BE523" s="55"/>
      <c r="BF523" s="55"/>
      <c r="BG523" s="55"/>
      <c r="BH523" s="55"/>
    </row>
    <row r="524" spans="1:60" x14ac:dyDescent="0.25">
      <c r="A524" s="55" t="str">
        <f t="shared" si="8"/>
        <v>YKY</v>
      </c>
      <c r="B524" s="55" t="str">
        <f>IF(ISBLANK(DPWW2!BJ40),"",DPWW2!BJ40)</f>
        <v>PCD_DPWW2_FP_O</v>
      </c>
      <c r="C524" s="55" t="str">
        <f>DPWW2!F40 &amp; "," &amp; DPWW2!G40 &amp; "," &amp; DPWW2!BH5</f>
        <v>Flood and power,Flooding resilience scheme unit rate,Total Expenditure by 2034-35 (Allowance)</v>
      </c>
      <c r="D524" s="55" t="str">
        <f>IF(ISBLANK(DPWW2!H40),"",DPWW2!H40)</f>
        <v>£m</v>
      </c>
      <c r="E524" s="55" t="s">
        <v>7266</v>
      </c>
      <c r="F524" s="55"/>
      <c r="G524" s="55"/>
      <c r="H524" s="55" t="str">
        <f>IF(ISBLANK(DPWW2!Z40
),"",DPWW2!Z40
)</f>
        <v/>
      </c>
      <c r="I524" s="55" t="str">
        <f>IF(ISBLANK(DPWW2!AA40
),"",DPWW2!AA40
)</f>
        <v/>
      </c>
      <c r="J524" s="55" t="str">
        <f>IF(ISBLANK(DPWW2!AB40
),"",DPWW2!AB40
)</f>
        <v/>
      </c>
      <c r="K524" s="55" t="str">
        <f>IF(ISBLANK(DPWW2!AC40
),"",DPWW2!AC40
)</f>
        <v/>
      </c>
      <c r="L524" s="55" t="str">
        <f>IF(ISBLANK(DPWW2!AD40
),"",DPWW2!AD40
)</f>
        <v/>
      </c>
      <c r="M524" s="55" t="str">
        <f>IF(ISBLANK(DPWW2!AE40
),"",DPWW2!AE40
)</f>
        <v/>
      </c>
      <c r="N524" s="55" t="str">
        <f>IF(ISBLANK(DPWW2!AF40
),"",DPWW2!AF40
)</f>
        <v/>
      </c>
      <c r="O524" s="55" t="str">
        <f>IF(ISBLANK(DPWW2!AG40
),"",DPWW2!AG40
)</f>
        <v/>
      </c>
      <c r="P524" s="55" t="str">
        <f>IF(ISBLANK(DPWW2!AH40
),"",DPWW2!AH40
)</f>
        <v/>
      </c>
      <c r="Q524" s="55" t="str">
        <f>IF(ISBLANK(DPWW2!AI40
),"",DPWW2!AI40
)</f>
        <v/>
      </c>
      <c r="R524" s="55" t="str">
        <f>IF(ISBLANK(DPWW2!AJ40
),"",DPWW2!AJ40
)</f>
        <v/>
      </c>
      <c r="S524" s="55"/>
      <c r="T524" s="55"/>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c r="AT524" s="55"/>
      <c r="AU524" s="55"/>
      <c r="AV524" s="55"/>
      <c r="AW524" s="55"/>
      <c r="AX524" s="55"/>
      <c r="AY524" s="55"/>
      <c r="AZ524" s="55"/>
      <c r="BA524" s="55"/>
      <c r="BB524" s="55"/>
      <c r="BC524" s="55"/>
      <c r="BD524" s="55"/>
      <c r="BE524" s="55"/>
      <c r="BF524" s="55"/>
      <c r="BG524" s="55"/>
      <c r="BH524" s="55"/>
    </row>
    <row r="525" spans="1:60" x14ac:dyDescent="0.25">
      <c r="A525" s="55" t="str">
        <f t="shared" si="8"/>
        <v>YKY</v>
      </c>
      <c r="B525" s="55" t="str">
        <f>IF(ISBLANK(DPWW2!BU40),"",DPWW2!BU40)</f>
        <v>PCD_DPWW2_FP_OT</v>
      </c>
      <c r="C525" s="55" t="str">
        <f>DPWW2!F40 &amp; "," &amp; DPWW2!G40 &amp; "," &amp; DPWW2!BU5</f>
        <v>Flood and power,Flooding resilience scheme unit rate,Total Expenditure by 2029-30 (Outturn &amp; Forecast)</v>
      </c>
      <c r="D525" s="55" t="str">
        <f>IF(ISBLANK(DPWW2!H40),"",DPWW2!H40)</f>
        <v>£m</v>
      </c>
      <c r="E525" s="55" t="s">
        <v>7266</v>
      </c>
      <c r="F525" s="55"/>
      <c r="G525" s="55"/>
      <c r="H525" s="55"/>
      <c r="I525" s="55"/>
      <c r="J525" s="55"/>
      <c r="K525" s="55"/>
      <c r="L525" s="55"/>
      <c r="M525" s="55">
        <f>IF(ISBLANK(DPWW2!AK40
),"",DPWW2!AK40
)</f>
        <v>0</v>
      </c>
      <c r="N525" s="55"/>
      <c r="O525" s="55"/>
      <c r="P525" s="55"/>
      <c r="Q525" s="55"/>
      <c r="R525" s="55">
        <f>IF(ISBLANK(DPWW2!AL40
),"",DPWW2!AL40
)</f>
        <v>0</v>
      </c>
      <c r="S525" s="55"/>
      <c r="T525" s="55"/>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c r="AT525" s="55"/>
      <c r="AU525" s="55"/>
      <c r="AV525" s="55"/>
      <c r="AW525" s="55"/>
      <c r="AX525" s="55"/>
      <c r="AY525" s="55"/>
      <c r="AZ525" s="55"/>
      <c r="BA525" s="55"/>
      <c r="BB525" s="55"/>
      <c r="BC525" s="55"/>
      <c r="BD525" s="55"/>
      <c r="BE525" s="55"/>
      <c r="BF525" s="55"/>
      <c r="BG525" s="55"/>
      <c r="BH525" s="55"/>
    </row>
    <row r="526" spans="1:60" x14ac:dyDescent="0.25">
      <c r="A526" s="55" t="str">
        <f t="shared" si="8"/>
        <v>YKY</v>
      </c>
      <c r="B526" s="55" t="str">
        <f>IF(ISBLANK(DPWW2!BX40),"",DPWW2!BX40)</f>
        <v>PCD_DPWW2_FP_P</v>
      </c>
      <c r="C526" s="55" t="str">
        <f>DPWW2!F40 &amp; "," &amp; DPWW2!G40 &amp; "," &amp; DPWW2!BX5</f>
        <v>Flood and power,Flooding resilience scheme unit rate,Performance</v>
      </c>
      <c r="D526" s="55" t="str">
        <f>IF(ISBLANK(DPWW2!H40),"",DPWW2!H40)</f>
        <v>£m</v>
      </c>
      <c r="E526" s="55" t="s">
        <v>7266</v>
      </c>
      <c r="F526" s="55"/>
      <c r="G526" s="55"/>
      <c r="H526" s="55"/>
      <c r="I526" s="55"/>
      <c r="J526" s="55"/>
      <c r="K526" s="55"/>
      <c r="L526" s="55"/>
      <c r="M526" s="55" t="str">
        <f>IF(ISBLANK(DPWW2!AN40
),"",DPWW2!AN40
)</f>
        <v/>
      </c>
      <c r="N526" s="55"/>
      <c r="O526" s="55"/>
      <c r="P526" s="55"/>
      <c r="Q526" s="55"/>
      <c r="R526" s="55" t="str">
        <f>IF(ISBLANK(DPWW2!AO40
),"",DPWW2!AO40
)</f>
        <v/>
      </c>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row>
    <row r="527" spans="1:60" x14ac:dyDescent="0.25">
      <c r="A527" s="176" t="str">
        <f t="shared" si="8"/>
        <v>YKY</v>
      </c>
      <c r="B527" s="176" t="str">
        <f>IF(ISBLANK(DPWW2!AT41),"",DPWW2!AT41)</f>
        <v>PCD_DPWW2_FP1_NP</v>
      </c>
      <c r="C527" s="176" t="str">
        <f>DPWW2!F41 &amp; "," &amp; DPWW2!G41 &amp; "," &amp; DPWW2!AT5</f>
        <v>Flood and power,Power resilience scheme unit rate,Non delivery PCD payment (£m/Driver) in 2022-23 prices</v>
      </c>
      <c r="D527" s="176" t="str">
        <f>IF(ISBLANK(DPWW2!H41),"",DPWW2!H41)</f>
        <v>£m</v>
      </c>
      <c r="E527" s="176" t="s">
        <v>7266</v>
      </c>
      <c r="S527" s="176" t="str">
        <f>IF(ISBLANK(DPWW2!J41),"",DPWW2!J41)</f>
        <v/>
      </c>
    </row>
    <row r="528" spans="1:60" x14ac:dyDescent="0.25">
      <c r="A528" s="176" t="str">
        <f t="shared" si="8"/>
        <v>YKY</v>
      </c>
      <c r="B528" s="176" t="str">
        <f>IF(ISBLANK(DPWW2!AV41),"",DPWW2!AV41)</f>
        <v>PCD_DPWW2_FP1</v>
      </c>
      <c r="C528" s="176" t="str">
        <f>DPWW2!F41 &amp; "," &amp; DPWW2!G41 &amp; "," &amp; DPWW2!AV5</f>
        <v>Flood and power,Power resilience scheme unit rate,PCD Total Expenditure (Cumulative) - Allowance (£m)</v>
      </c>
      <c r="D528" s="176" t="str">
        <f>IF(ISBLANK(DPWW2!H41),"",DPWW2!H41)</f>
        <v>£m</v>
      </c>
      <c r="E528" s="176" t="s">
        <v>7266</v>
      </c>
      <c r="H528" s="176" t="str">
        <f>IF(ISBLANK(DPWW2!L41),"",DPWW2!L41)</f>
        <v/>
      </c>
      <c r="I528" s="176" t="str">
        <f>IF(ISBLANK(DPWW2!M41),"",DPWW2!M41)</f>
        <v/>
      </c>
      <c r="J528" s="176" t="str">
        <f>IF(ISBLANK(DPWW2!N41),"",DPWW2!N41)</f>
        <v/>
      </c>
      <c r="K528" s="176" t="str">
        <f>IF(ISBLANK(DPWW2!O41),"",DPWW2!O41)</f>
        <v/>
      </c>
      <c r="L528" s="176" t="str">
        <f>IF(ISBLANK(DPWW2!P41),"",DPWW2!P41)</f>
        <v/>
      </c>
      <c r="M528" s="176" t="str">
        <f>IF(ISBLANK(DPWW2!Q41),"",DPWW2!Q41)</f>
        <v/>
      </c>
      <c r="N528" s="176" t="str">
        <f>IF(ISBLANK(DPWW2!R41),"",DPWW2!R41)</f>
        <v/>
      </c>
      <c r="O528" s="176" t="str">
        <f>IF(ISBLANK(DPWW2!S41),"",DPWW2!S41)</f>
        <v/>
      </c>
      <c r="P528" s="176" t="str">
        <f>IF(ISBLANK(DPWW2!T41),"",DPWW2!T41)</f>
        <v/>
      </c>
      <c r="Q528" s="176" t="str">
        <f>IF(ISBLANK(DPWW2!U41),"",DPWW2!U41)</f>
        <v/>
      </c>
      <c r="R528" s="176" t="str">
        <f>IF(ISBLANK(DPWW2!V41),"",DPWW2!V41)</f>
        <v/>
      </c>
    </row>
    <row r="529" spans="1:19" x14ac:dyDescent="0.25">
      <c r="A529" s="176" t="str">
        <f t="shared" si="8"/>
        <v>YKY</v>
      </c>
      <c r="B529" s="176" t="str">
        <f>IF(ISBLANK(DPWW2!BG41),"",DPWW2!BG41)</f>
        <v>PCD_DPWW2_FP1_T</v>
      </c>
      <c r="C529" s="176" t="str">
        <f>DPWW2!F41 &amp; "," &amp; DPWW2!G41 &amp; "," &amp; DPWW2!BJ5</f>
        <v>Flood and power,Power resilience scheme unit rate,PCD Total Expenditure (Cumulative) - Outturn &amp; Forecast (£m)</v>
      </c>
      <c r="D529" s="176" t="str">
        <f>IF(ISBLANK(DPWW2!H41),"",DPWW2!H41)</f>
        <v>£m</v>
      </c>
      <c r="E529" s="176" t="s">
        <v>7266</v>
      </c>
      <c r="M529" s="176">
        <f>IF(ISBLANK(DPWW2!W41),"",DPWW2!W41)</f>
        <v>0</v>
      </c>
      <c r="R529" s="176">
        <f>IF(ISBLANK(DPWW2!X41),"",DPWW2!X41)</f>
        <v>0</v>
      </c>
    </row>
    <row r="530" spans="1:19" x14ac:dyDescent="0.25">
      <c r="A530" s="176" t="str">
        <f t="shared" si="8"/>
        <v>YKY</v>
      </c>
      <c r="B530" s="176" t="str">
        <f>IF(ISBLANK(DPWW2!BJ41),"",DPWW2!BJ41)</f>
        <v>PCD_DPWW2_FP1_O</v>
      </c>
      <c r="C530" s="176" t="str">
        <f>DPWW2!F41 &amp; "," &amp; DPWW2!G41 &amp; "," &amp; DPWW2!BH5</f>
        <v>Flood and power,Power resilience scheme unit rate,Total Expenditure by 2034-35 (Allowance)</v>
      </c>
      <c r="D530" s="176" t="str">
        <f>IF(ISBLANK(DPWW2!H41),"",DPWW2!H41)</f>
        <v>£m</v>
      </c>
      <c r="E530" s="176" t="s">
        <v>7266</v>
      </c>
      <c r="H530" s="176" t="str">
        <f>IF(ISBLANK(DPWW2!Z41),"",DPWW2!Z41)</f>
        <v/>
      </c>
      <c r="I530" s="176" t="str">
        <f>IF(ISBLANK(DPWW2!AA41),"",DPWW2!AA41)</f>
        <v/>
      </c>
      <c r="J530" s="176" t="str">
        <f>IF(ISBLANK(DPWW2!AB41),"",DPWW2!AB41)</f>
        <v/>
      </c>
      <c r="K530" s="176" t="str">
        <f>IF(ISBLANK(DPWW2!AC41),"",DPWW2!AC41)</f>
        <v/>
      </c>
      <c r="L530" s="176" t="str">
        <f>IF(ISBLANK(DPWW2!AD41),"",DPWW2!AD41)</f>
        <v/>
      </c>
      <c r="M530" s="176" t="str">
        <f>IF(ISBLANK(DPWW2!AE41),"",DPWW2!AE41)</f>
        <v/>
      </c>
      <c r="N530" s="176" t="str">
        <f>IF(ISBLANK(DPWW2!AF41),"",DPWW2!AF41)</f>
        <v/>
      </c>
      <c r="O530" s="176" t="str">
        <f>IF(ISBLANK(DPWW2!AG41),"",DPWW2!AG41)</f>
        <v/>
      </c>
      <c r="P530" s="176" t="str">
        <f>IF(ISBLANK(DPWW2!AH41),"",DPWW2!AH41)</f>
        <v/>
      </c>
      <c r="Q530" s="176" t="str">
        <f>IF(ISBLANK(DPWW2!AI41),"",DPWW2!AI41)</f>
        <v/>
      </c>
      <c r="R530" s="176" t="str">
        <f>IF(ISBLANK(DPWW2!AJ41),"",DPWW2!AJ41)</f>
        <v/>
      </c>
    </row>
    <row r="531" spans="1:19" x14ac:dyDescent="0.25">
      <c r="A531" s="176" t="str">
        <f t="shared" si="8"/>
        <v>YKY</v>
      </c>
      <c r="B531" s="176" t="str">
        <f>IF(ISBLANK(DPWW2!BU41),"",DPWW2!BU41)</f>
        <v>PCD_DPWW2_FP1_OT</v>
      </c>
      <c r="C531" s="176" t="str">
        <f>DPWW2!F41 &amp; "," &amp; DPWW2!G41 &amp; "," &amp; DPWW2!BU5</f>
        <v>Flood and power,Power resilience scheme unit rate,Total Expenditure by 2029-30 (Outturn &amp; Forecast)</v>
      </c>
      <c r="D531" s="176" t="str">
        <f>IF(ISBLANK(DPWW2!H41),"",DPWW2!H41)</f>
        <v>£m</v>
      </c>
      <c r="E531" s="176" t="s">
        <v>7266</v>
      </c>
      <c r="M531" s="176">
        <f>IF(ISBLANK(DPWW2!AK41),"",DPWW2!AK41)</f>
        <v>0</v>
      </c>
      <c r="R531" s="176">
        <f>IF(ISBLANK(DPWW2!AL41),"",DPWW2!AL41)</f>
        <v>0</v>
      </c>
    </row>
    <row r="532" spans="1:19" x14ac:dyDescent="0.25">
      <c r="A532" s="176" t="str">
        <f t="shared" si="8"/>
        <v>YKY</v>
      </c>
      <c r="B532" s="176" t="str">
        <f>IF(ISBLANK(DPWW2!BX41),"",DPWW2!BX41)</f>
        <v>PCD_DPWW2_FP1_P</v>
      </c>
      <c r="C532" s="176" t="str">
        <f>DPWW2!F41 &amp; "," &amp; DPWW2!G41 &amp; "," &amp; DPWW2!BX5</f>
        <v>Flood and power,Power resilience scheme unit rate,Performance</v>
      </c>
      <c r="D532" s="176" t="str">
        <f>IF(ISBLANK(DPWW2!H41),"",DPWW2!H41)</f>
        <v>£m</v>
      </c>
      <c r="E532" s="176" t="s">
        <v>7266</v>
      </c>
      <c r="M532" s="176" t="str">
        <f>IF(ISBLANK(DPWW2!AN41),"",DPWW2!AN41)</f>
        <v/>
      </c>
      <c r="R532" s="176" t="str">
        <f>IF(ISBLANK(DPWW2!AO41),"",DPWW2!AO41)</f>
        <v/>
      </c>
    </row>
    <row r="533" spans="1:19" x14ac:dyDescent="0.25">
      <c r="A533" s="176" t="str">
        <f t="shared" si="8"/>
        <v>YKY</v>
      </c>
      <c r="B533" s="176" t="str">
        <f>IF(ISBLANK(DPWW2!AT42),"",DPWW2!AT42)</f>
        <v>PCD_DPWW2_FTS_NP</v>
      </c>
      <c r="C533" s="176" t="str">
        <f>DPWW2!F42 &amp; "," &amp; DPWW2!G42 &amp; "," &amp; DPWW2!AT5</f>
        <v>First time sewerage ,Number of connected properties served by S101A schemes,Non delivery PCD payment (£m/Driver) in 2022-23 prices</v>
      </c>
      <c r="D533" s="176" t="str">
        <f>IF(ISBLANK(DPWW2!H42),"",DPWW2!H42)</f>
        <v>£m</v>
      </c>
      <c r="E533" s="176" t="s">
        <v>7266</v>
      </c>
      <c r="S533" s="176" t="str">
        <f>IF(ISBLANK(DPWW2!J42),"",DPWW2!J42)</f>
        <v/>
      </c>
    </row>
    <row r="534" spans="1:19" x14ac:dyDescent="0.25">
      <c r="A534" s="176" t="str">
        <f t="shared" si="8"/>
        <v>YKY</v>
      </c>
      <c r="B534" s="176" t="str">
        <f>IF(ISBLANK(DPWW2!AV42),"",DPWW2!AV42)</f>
        <v>PCD_DPWW2_FTS</v>
      </c>
      <c r="C534" s="176" t="str">
        <f>DPWW2!F42 &amp; "," &amp; DPWW2!G42 &amp; "," &amp; DPWW2!AV5</f>
        <v>First time sewerage ,Number of connected properties served by S101A schemes,PCD Total Expenditure (Cumulative) - Allowance (£m)</v>
      </c>
      <c r="D534" s="176" t="str">
        <f>IF(ISBLANK(DPWW2!H42),"",DPWW2!H42)</f>
        <v>£m</v>
      </c>
      <c r="E534" s="176" t="s">
        <v>7266</v>
      </c>
      <c r="H534" s="176" t="str">
        <f>IF(ISBLANK(DPWW2!L42),"",DPWW2!L42)</f>
        <v/>
      </c>
      <c r="I534" s="176" t="str">
        <f>IF(ISBLANK(DPWW2!M42),"",DPWW2!M42)</f>
        <v/>
      </c>
      <c r="J534" s="176" t="str">
        <f>IF(ISBLANK(DPWW2!N42),"",DPWW2!N42)</f>
        <v/>
      </c>
      <c r="K534" s="176" t="str">
        <f>IF(ISBLANK(DPWW2!O42),"",DPWW2!O42)</f>
        <v/>
      </c>
      <c r="L534" s="176" t="str">
        <f>IF(ISBLANK(DPWW2!P42),"",DPWW2!P42)</f>
        <v/>
      </c>
      <c r="M534" s="176" t="str">
        <f>IF(ISBLANK(DPWW2!Q42),"",DPWW2!Q42)</f>
        <v/>
      </c>
      <c r="N534" s="176" t="str">
        <f>IF(ISBLANK(DPWW2!R42),"",DPWW2!R42)</f>
        <v/>
      </c>
      <c r="O534" s="176" t="str">
        <f>IF(ISBLANK(DPWW2!S42),"",DPWW2!S42)</f>
        <v/>
      </c>
      <c r="P534" s="176" t="str">
        <f>IF(ISBLANK(DPWW2!T42),"",DPWW2!T42)</f>
        <v/>
      </c>
      <c r="Q534" s="176" t="str">
        <f>IF(ISBLANK(DPWW2!U42),"",DPWW2!U42)</f>
        <v/>
      </c>
      <c r="R534" s="176" t="str">
        <f>IF(ISBLANK(DPWW2!V42),"",DPWW2!V42)</f>
        <v/>
      </c>
    </row>
    <row r="535" spans="1:19" x14ac:dyDescent="0.25">
      <c r="A535" s="176" t="str">
        <f t="shared" si="8"/>
        <v>YKY</v>
      </c>
      <c r="B535" s="176" t="str">
        <f>IF(ISBLANK(DPWW2!BG42),"",DPWW2!BG42)</f>
        <v>PCD_DPWW2_FTS_T</v>
      </c>
      <c r="C535" s="176" t="str">
        <f>DPWW2!F42 &amp; "," &amp; DPWW2!G42 &amp; "," &amp; DPWW2!BJ5</f>
        <v>First time sewerage ,Number of connected properties served by S101A schemes,PCD Total Expenditure (Cumulative) - Outturn &amp; Forecast (£m)</v>
      </c>
      <c r="D535" s="176" t="str">
        <f>IF(ISBLANK(DPWW2!H42),"",DPWW2!H42)</f>
        <v>£m</v>
      </c>
      <c r="E535" s="176" t="s">
        <v>7266</v>
      </c>
      <c r="M535" s="176">
        <f>IF(ISBLANK(DPWW2!W42),"",DPWW2!W42)</f>
        <v>0</v>
      </c>
      <c r="R535" s="176">
        <f>IF(ISBLANK(DPWW2!X42),"",DPWW2!X42)</f>
        <v>0</v>
      </c>
    </row>
    <row r="536" spans="1:19" x14ac:dyDescent="0.25">
      <c r="A536" s="176" t="str">
        <f t="shared" si="8"/>
        <v>YKY</v>
      </c>
      <c r="B536" s="176" t="str">
        <f>IF(ISBLANK(DPWW2!BJ42),"",DPWW2!BJ42)</f>
        <v>PCD_DPWW2_FTS_O</v>
      </c>
      <c r="C536" s="176" t="str">
        <f>DPWW2!F42 &amp; "," &amp; DPWW2!G42 &amp; "," &amp; DPWW2!BH5</f>
        <v>First time sewerage ,Number of connected properties served by S101A schemes,Total Expenditure by 2034-35 (Allowance)</v>
      </c>
      <c r="D536" s="176" t="str">
        <f>IF(ISBLANK(DPWW2!H42),"",DPWW2!H42)</f>
        <v>£m</v>
      </c>
      <c r="E536" s="176" t="s">
        <v>7266</v>
      </c>
      <c r="H536" s="176" t="str">
        <f>IF(ISBLANK(DPWW2!Z42),"",DPWW2!Z42)</f>
        <v/>
      </c>
      <c r="I536" s="176" t="str">
        <f>IF(ISBLANK(DPWW2!AA42),"",DPWW2!AA42)</f>
        <v/>
      </c>
      <c r="J536" s="176" t="str">
        <f>IF(ISBLANK(DPWW2!AB42),"",DPWW2!AB42)</f>
        <v/>
      </c>
      <c r="K536" s="176" t="str">
        <f>IF(ISBLANK(DPWW2!AC42),"",DPWW2!AC42)</f>
        <v/>
      </c>
      <c r="L536" s="176" t="str">
        <f>IF(ISBLANK(DPWW2!AD42),"",DPWW2!AD42)</f>
        <v/>
      </c>
      <c r="M536" s="176" t="str">
        <f>IF(ISBLANK(DPWW2!AE42),"",DPWW2!AE42)</f>
        <v/>
      </c>
      <c r="N536" s="176" t="str">
        <f>IF(ISBLANK(DPWW2!AF42),"",DPWW2!AF42)</f>
        <v/>
      </c>
      <c r="O536" s="176" t="str">
        <f>IF(ISBLANK(DPWW2!AG42),"",DPWW2!AG42)</f>
        <v/>
      </c>
      <c r="P536" s="176" t="str">
        <f>IF(ISBLANK(DPWW2!AH42),"",DPWW2!AH42)</f>
        <v/>
      </c>
      <c r="Q536" s="176" t="str">
        <f>IF(ISBLANK(DPWW2!AI42),"",DPWW2!AI42)</f>
        <v/>
      </c>
      <c r="R536" s="176" t="str">
        <f>IF(ISBLANK(DPWW2!AJ42),"",DPWW2!AJ42)</f>
        <v/>
      </c>
    </row>
    <row r="537" spans="1:19" x14ac:dyDescent="0.25">
      <c r="A537" s="176" t="str">
        <f t="shared" si="8"/>
        <v>YKY</v>
      </c>
      <c r="B537" s="176" t="str">
        <f>IF(ISBLANK(DPWW2!BU42),"",DPWW2!BU42)</f>
        <v>PCD_DPWW2_FTS_OT</v>
      </c>
      <c r="C537" s="176" t="str">
        <f>DPWW2!F42 &amp; "," &amp; DPWW2!G42 &amp; "," &amp; DPWW2!BU5</f>
        <v>First time sewerage ,Number of connected properties served by S101A schemes,Total Expenditure by 2029-30 (Outturn &amp; Forecast)</v>
      </c>
      <c r="D537" s="176" t="str">
        <f>IF(ISBLANK(DPWW2!H42),"",DPWW2!H42)</f>
        <v>£m</v>
      </c>
      <c r="E537" s="176" t="s">
        <v>7266</v>
      </c>
      <c r="M537" s="176">
        <f>IF(ISBLANK(DPWW2!AK42),"",DPWW2!AK42)</f>
        <v>0</v>
      </c>
      <c r="R537" s="176">
        <f>IF(ISBLANK(DPWW2!AL42),"",DPWW2!AL42)</f>
        <v>0</v>
      </c>
    </row>
    <row r="538" spans="1:19" x14ac:dyDescent="0.25">
      <c r="A538" s="176" t="str">
        <f t="shared" si="8"/>
        <v>YKY</v>
      </c>
      <c r="B538" s="176" t="str">
        <f>IF(ISBLANK(DPWW2!BX42),"",DPWW2!BX42)</f>
        <v>PCD_DPWW2_FTS_P</v>
      </c>
      <c r="C538" s="176" t="str">
        <f>DPWW2!F42 &amp; "," &amp; DPWW2!G42 &amp; "," &amp; DPWW2!BX5</f>
        <v>First time sewerage ,Number of connected properties served by S101A schemes,Performance</v>
      </c>
      <c r="D538" s="176" t="str">
        <f>IF(ISBLANK(DPWW2!H42),"",DPWW2!H42)</f>
        <v>£m</v>
      </c>
      <c r="E538" s="176" t="s">
        <v>7266</v>
      </c>
      <c r="M538" s="176" t="str">
        <f>IF(ISBLANK(DPWW2!AN42),"",DPWW2!AN42)</f>
        <v/>
      </c>
      <c r="R538" s="176" t="str">
        <f>IF(ISBLANK(DPWW2!AO42),"",DPWW2!AO42)</f>
        <v/>
      </c>
    </row>
    <row r="539" spans="1:19" x14ac:dyDescent="0.25">
      <c r="A539" s="176" t="str">
        <f t="shared" si="8"/>
        <v>YKY</v>
      </c>
      <c r="B539" s="176" t="str">
        <f>IF(ISBLANK(DPWW2!AT43),"",DPWW2!AT43)</f>
        <v>PCD_DPWW2_PR19GRC_NP</v>
      </c>
      <c r="C539" s="176" t="str">
        <f>DPWW2!F43 &amp; "," &amp; DPWW2!G43 &amp; "," &amp; DPWW2!AT5</f>
        <v>PR19 Green recovery carryover,PR19 Green recovery carryover,Non delivery PCD payment (£m/Driver) in 2022-23 prices</v>
      </c>
      <c r="D539" s="176" t="str">
        <f>IF(ISBLANK(DPWW2!H43),"",DPWW2!H43)</f>
        <v>£m</v>
      </c>
      <c r="E539" s="176" t="s">
        <v>7266</v>
      </c>
      <c r="S539" s="176" t="str">
        <f>IF(ISBLANK(DPWW2!J43),"",DPWW2!J43)</f>
        <v/>
      </c>
    </row>
    <row r="540" spans="1:19" x14ac:dyDescent="0.25">
      <c r="A540" s="176" t="str">
        <f t="shared" si="8"/>
        <v>YKY</v>
      </c>
      <c r="B540" s="176" t="str">
        <f>IF(ISBLANK(DPWW2!AV43),"",DPWW2!AV43)</f>
        <v>PCD_DPWW2_PR19GRC</v>
      </c>
      <c r="C540" s="176" t="str">
        <f>DPWW2!F43 &amp; "," &amp; DPWW2!G43 &amp; "," &amp; DPWW2!AV5</f>
        <v>PR19 Green recovery carryover,PR19 Green recovery carryover,PCD Total Expenditure (Cumulative) - Allowance (£m)</v>
      </c>
      <c r="D540" s="176" t="str">
        <f>IF(ISBLANK(DPWW2!H43),"",DPWW2!H43)</f>
        <v>£m</v>
      </c>
      <c r="E540" s="176" t="s">
        <v>7266</v>
      </c>
      <c r="H540" s="176" t="str">
        <f>IF(ISBLANK(DPWW2!L43),"",DPWW2!L43)</f>
        <v/>
      </c>
      <c r="I540" s="176" t="str">
        <f>IF(ISBLANK(DPWW2!M43),"",DPWW2!M43)</f>
        <v/>
      </c>
      <c r="J540" s="176" t="str">
        <f>IF(ISBLANK(DPWW2!N43),"",DPWW2!N43)</f>
        <v/>
      </c>
      <c r="K540" s="176" t="str">
        <f>IF(ISBLANK(DPWW2!O43),"",DPWW2!O43)</f>
        <v/>
      </c>
      <c r="L540" s="176" t="str">
        <f>IF(ISBLANK(DPWW2!P43),"",DPWW2!P43)</f>
        <v/>
      </c>
      <c r="M540" s="176" t="str">
        <f>IF(ISBLANK(DPWW2!Q43),"",DPWW2!Q43)</f>
        <v/>
      </c>
      <c r="N540" s="176" t="str">
        <f>IF(ISBLANK(DPWW2!R43),"",DPWW2!R43)</f>
        <v/>
      </c>
      <c r="O540" s="176" t="str">
        <f>IF(ISBLANK(DPWW2!S43),"",DPWW2!S43)</f>
        <v/>
      </c>
      <c r="P540" s="176" t="str">
        <f>IF(ISBLANK(DPWW2!T43),"",DPWW2!T43)</f>
        <v/>
      </c>
      <c r="Q540" s="176" t="str">
        <f>IF(ISBLANK(DPWW2!U43),"",DPWW2!U43)</f>
        <v/>
      </c>
      <c r="R540" s="176" t="str">
        <f>IF(ISBLANK(DPWW2!V43),"",DPWW2!V43)</f>
        <v/>
      </c>
    </row>
    <row r="541" spans="1:19" x14ac:dyDescent="0.25">
      <c r="A541" s="176" t="str">
        <f t="shared" si="8"/>
        <v>YKY</v>
      </c>
      <c r="B541" s="176" t="str">
        <f>IF(ISBLANK(DPWW2!BG43),"",DPWW2!BG43)</f>
        <v>PCD_DPWW2_PR19GRC_T</v>
      </c>
      <c r="C541" s="176" t="str">
        <f>DPWW2!F43 &amp; "," &amp; DPWW2!G43 &amp; "," &amp; DPWW2!BJ5</f>
        <v>PR19 Green recovery carryover,PR19 Green recovery carryover,PCD Total Expenditure (Cumulative) - Outturn &amp; Forecast (£m)</v>
      </c>
      <c r="D541" s="176" t="str">
        <f>IF(ISBLANK(DPWW2!H43),"",DPWW2!H43)</f>
        <v>£m</v>
      </c>
      <c r="E541" s="176" t="s">
        <v>7266</v>
      </c>
      <c r="M541" s="176">
        <f>IF(ISBLANK(DPWW2!W43),"",DPWW2!W43)</f>
        <v>0</v>
      </c>
      <c r="R541" s="176">
        <f>IF(ISBLANK(DPWW2!X43),"",DPWW2!X43)</f>
        <v>0</v>
      </c>
    </row>
    <row r="542" spans="1:19" x14ac:dyDescent="0.25">
      <c r="A542" s="176" t="str">
        <f t="shared" si="8"/>
        <v>YKY</v>
      </c>
      <c r="B542" s="176" t="str">
        <f>IF(ISBLANK(DPWW2!BJ43),"",DPWW2!BJ43)</f>
        <v>PCD_DPWW2_PR19GRC_O</v>
      </c>
      <c r="C542" s="176" t="str">
        <f>DPWW2!F43 &amp; "," &amp; DPWW2!G43 &amp; "," &amp; DPWW2!BH5</f>
        <v>PR19 Green recovery carryover,PR19 Green recovery carryover,Total Expenditure by 2034-35 (Allowance)</v>
      </c>
      <c r="D542" s="176" t="str">
        <f>IF(ISBLANK(DPWW2!H43),"",DPWW2!H43)</f>
        <v>£m</v>
      </c>
      <c r="E542" s="176" t="s">
        <v>7266</v>
      </c>
      <c r="H542" s="176" t="str">
        <f>IF(ISBLANK(DPWW2!Z43),"",DPWW2!Z43)</f>
        <v/>
      </c>
      <c r="I542" s="176" t="str">
        <f>IF(ISBLANK(DPWW2!AA43),"",DPWW2!AA43)</f>
        <v/>
      </c>
      <c r="J542" s="176" t="str">
        <f>IF(ISBLANK(DPWW2!AB43),"",DPWW2!AB43)</f>
        <v/>
      </c>
      <c r="K542" s="176" t="str">
        <f>IF(ISBLANK(DPWW2!AC43),"",DPWW2!AC43)</f>
        <v/>
      </c>
      <c r="L542" s="176" t="str">
        <f>IF(ISBLANK(DPWW2!AD43),"",DPWW2!AD43)</f>
        <v/>
      </c>
      <c r="M542" s="176" t="str">
        <f>IF(ISBLANK(DPWW2!AE43),"",DPWW2!AE43)</f>
        <v/>
      </c>
      <c r="N542" s="176" t="str">
        <f>IF(ISBLANK(DPWW2!AF43),"",DPWW2!AF43)</f>
        <v/>
      </c>
      <c r="O542" s="176" t="str">
        <f>IF(ISBLANK(DPWW2!AG43),"",DPWW2!AG43)</f>
        <v/>
      </c>
      <c r="P542" s="176" t="str">
        <f>IF(ISBLANK(DPWW2!AH43),"",DPWW2!AH43)</f>
        <v/>
      </c>
      <c r="Q542" s="176" t="str">
        <f>IF(ISBLANK(DPWW2!AI43),"",DPWW2!AI43)</f>
        <v/>
      </c>
      <c r="R542" s="176" t="str">
        <f>IF(ISBLANK(DPWW2!AJ43),"",DPWW2!AJ43)</f>
        <v/>
      </c>
    </row>
    <row r="543" spans="1:19" x14ac:dyDescent="0.25">
      <c r="A543" s="176" t="str">
        <f t="shared" si="8"/>
        <v>YKY</v>
      </c>
      <c r="B543" s="176" t="str">
        <f>IF(ISBLANK(DPWW2!BU43),"",DPWW2!BU43)</f>
        <v>PCD_DPWW2_PR19GRC_OT</v>
      </c>
      <c r="C543" s="176" t="str">
        <f>DPWW2!F43 &amp; "," &amp; DPWW2!G43 &amp; "," &amp; DPWW2!BU5</f>
        <v>PR19 Green recovery carryover,PR19 Green recovery carryover,Total Expenditure by 2029-30 (Outturn &amp; Forecast)</v>
      </c>
      <c r="D543" s="176" t="str">
        <f>IF(ISBLANK(DPWW2!H43),"",DPWW2!H43)</f>
        <v>£m</v>
      </c>
      <c r="E543" s="176" t="s">
        <v>7266</v>
      </c>
      <c r="M543" s="176">
        <f>IF(ISBLANK(DPWW2!AK43),"",DPWW2!AK43)</f>
        <v>0</v>
      </c>
      <c r="R543" s="176">
        <f>IF(ISBLANK(DPWW2!AL43),"",DPWW2!AL43)</f>
        <v>0</v>
      </c>
    </row>
    <row r="544" spans="1:19" x14ac:dyDescent="0.25">
      <c r="A544" s="176" t="str">
        <f t="shared" si="8"/>
        <v>YKY</v>
      </c>
      <c r="B544" s="176" t="str">
        <f>IF(ISBLANK(DPWW2!BX43),"",DPWW2!BX43)</f>
        <v>PCD_DPWW2_PR19GRC_P</v>
      </c>
      <c r="C544" s="176" t="str">
        <f>DPWW2!F43 &amp; "," &amp; DPWW2!G43 &amp; "," &amp; DPWW2!BX5</f>
        <v>PR19 Green recovery carryover,PR19 Green recovery carryover,Performance</v>
      </c>
      <c r="D544" s="176" t="str">
        <f>IF(ISBLANK(DPWW2!H43),"",DPWW2!H43)</f>
        <v>£m</v>
      </c>
      <c r="E544" s="176" t="s">
        <v>7266</v>
      </c>
      <c r="M544" s="176" t="str">
        <f>IF(ISBLANK(DPWW2!AN43),"",DPWW2!AN43)</f>
        <v/>
      </c>
      <c r="R544" s="176" t="str">
        <f>IF(ISBLANK(DPWW2!AO43),"",DPWW2!AO43)</f>
        <v/>
      </c>
    </row>
    <row r="545" spans="1:19" x14ac:dyDescent="0.25">
      <c r="A545" s="176" t="str">
        <f t="shared" si="8"/>
        <v>YKY</v>
      </c>
      <c r="B545" s="176" t="str">
        <f>IF(ISBLANK(DPWW2!AT44),"",DPWW2!AT44)</f>
        <v>PCD_DPWW2_SOFES_NP</v>
      </c>
      <c r="C545" s="176" t="str">
        <f>DPWW2!F44 &amp; "," &amp; DPWW2!G44 &amp; "," &amp; DPWW2!AT5</f>
        <v>Storm overflows,Equivalent storage,Non delivery PCD payment (£m/Driver) in 2022-23 prices</v>
      </c>
      <c r="D545" s="176" t="str">
        <f>IF(ISBLANK(DPWW2!H44),"",DPWW2!H44)</f>
        <v>£m</v>
      </c>
      <c r="E545" s="176" t="s">
        <v>7266</v>
      </c>
      <c r="S545" s="176" t="str">
        <f>IF(ISBLANK(DPWW2!J44),"",DPWW2!J44)</f>
        <v/>
      </c>
    </row>
    <row r="546" spans="1:19" x14ac:dyDescent="0.25">
      <c r="A546" s="176" t="str">
        <f t="shared" si="8"/>
        <v>YKY</v>
      </c>
      <c r="B546" s="176" t="str">
        <f>IF(ISBLANK(DPWW2!AV44),"",DPWW2!AV44)</f>
        <v>PCD_DPWW2_SOFES</v>
      </c>
      <c r="C546" s="176" t="str">
        <f>DPWW2!F44 &amp; "," &amp; DPWW2!G44 &amp; "," &amp; DPWW2!AV5</f>
        <v>Storm overflows,Equivalent storage,PCD Total Expenditure (Cumulative) - Allowance (£m)</v>
      </c>
      <c r="D546" s="176" t="str">
        <f>IF(ISBLANK(DPWW2!H44),"",DPWW2!H44)</f>
        <v>£m</v>
      </c>
      <c r="E546" s="176" t="s">
        <v>7266</v>
      </c>
      <c r="H546" s="176" t="str">
        <f>IF(ISBLANK(DPWW2!L44),"",DPWW2!L44)</f>
        <v/>
      </c>
      <c r="I546" s="176">
        <f>IF(ISBLANK(DPWW2!M44),"",DPWW2!M44)</f>
        <v>280.56656090685692</v>
      </c>
      <c r="J546" s="176">
        <f>IF(ISBLANK(DPWW2!N44),"",DPWW2!N44)</f>
        <v>617.5251643650372</v>
      </c>
      <c r="K546" s="176">
        <f>IF(ISBLANK(DPWW2!O44),"",DPWW2!O44)</f>
        <v>969.02474915306095</v>
      </c>
      <c r="L546" s="176">
        <f>IF(ISBLANK(DPWW2!P44),"",DPWW2!P44)</f>
        <v>1254.1439692500282</v>
      </c>
      <c r="M546" s="176">
        <f>IF(ISBLANK(DPWW2!Q44),"",DPWW2!Q44)</f>
        <v>1356.527361903454</v>
      </c>
      <c r="N546" s="176" t="str">
        <f>IF(ISBLANK(DPWW2!R44),"",DPWW2!R44)</f>
        <v/>
      </c>
      <c r="O546" s="176" t="str">
        <f>IF(ISBLANK(DPWW2!S44),"",DPWW2!S44)</f>
        <v/>
      </c>
      <c r="P546" s="176" t="str">
        <f>IF(ISBLANK(DPWW2!T44),"",DPWW2!T44)</f>
        <v/>
      </c>
      <c r="Q546" s="176" t="str">
        <f>IF(ISBLANK(DPWW2!U44),"",DPWW2!U44)</f>
        <v/>
      </c>
      <c r="R546" s="176" t="str">
        <f>IF(ISBLANK(DPWW2!V44),"",DPWW2!V44)</f>
        <v/>
      </c>
    </row>
    <row r="547" spans="1:19" x14ac:dyDescent="0.25">
      <c r="A547" s="176" t="str">
        <f t="shared" si="8"/>
        <v>YKY</v>
      </c>
      <c r="B547" s="176" t="str">
        <f>IF(ISBLANK(DPWW2!BG44),"",DPWW2!BG44)</f>
        <v>PCD_DPWW2_SOFES_T</v>
      </c>
      <c r="C547" s="176" t="str">
        <f>DPWW2!F44 &amp; "," &amp; DPWW2!G44 &amp; "," &amp; DPWW2!BJ5</f>
        <v>Storm overflows,Equivalent storage,PCD Total Expenditure (Cumulative) - Outturn &amp; Forecast (£m)</v>
      </c>
      <c r="D547" s="176" t="str">
        <f>IF(ISBLANK(DPWW2!H44),"",DPWW2!H44)</f>
        <v>£m</v>
      </c>
      <c r="E547" s="176" t="s">
        <v>7266</v>
      </c>
      <c r="M547" s="176">
        <f>IF(ISBLANK(DPWW2!W44),"",DPWW2!W44)</f>
        <v>1356.527361903454</v>
      </c>
      <c r="R547" s="176">
        <f>IF(ISBLANK(DPWW2!X44),"",DPWW2!X44)</f>
        <v>0</v>
      </c>
    </row>
    <row r="548" spans="1:19" x14ac:dyDescent="0.25">
      <c r="A548" s="176" t="str">
        <f t="shared" si="8"/>
        <v>YKY</v>
      </c>
      <c r="B548" s="176" t="str">
        <f>IF(ISBLANK(DPWW2!BJ44),"",DPWW2!BJ44)</f>
        <v>PCD_DPWW2_SOFES_O</v>
      </c>
      <c r="C548" s="176" t="str">
        <f>DPWW2!F44 &amp; "," &amp; DPWW2!G44 &amp; "," &amp; DPWW2!BH5</f>
        <v>Storm overflows,Equivalent storage,Total Expenditure by 2034-35 (Allowance)</v>
      </c>
      <c r="D548" s="176" t="str">
        <f>IF(ISBLANK(DPWW2!H44),"",DPWW2!H44)</f>
        <v>£m</v>
      </c>
      <c r="E548" s="176" t="s">
        <v>7266</v>
      </c>
      <c r="H548" s="176">
        <f>IF(ISBLANK(DPWW2!Z44),"",DPWW2!Z44)</f>
        <v>36.686259329120283</v>
      </c>
      <c r="I548" s="176">
        <f>IF(ISBLANK(DPWW2!AA44),"",DPWW2!AA44)</f>
        <v>113.99859235965717</v>
      </c>
      <c r="J548" s="176">
        <f>IF(ISBLANK(DPWW2!AB44),"",DPWW2!AB44)</f>
        <v>339.21023925087383</v>
      </c>
      <c r="K548" s="176">
        <f>IF(ISBLANK(DPWW2!AC44),"",DPWW2!AC44)</f>
        <v>810.95499621897716</v>
      </c>
      <c r="L548" s="176">
        <f>IF(ISBLANK(DPWW2!AD44),"",DPWW2!AD44)</f>
        <v>1208.2370729510469</v>
      </c>
      <c r="M548" s="176">
        <f>IF(ISBLANK(DPWW2!AE44),"",DPWW2!AE44)</f>
        <v>1352.7862975718892</v>
      </c>
      <c r="N548" s="176" t="str">
        <f>IF(ISBLANK(DPWW2!AF44),"",DPWW2!AF44)</f>
        <v/>
      </c>
      <c r="O548" s="176" t="str">
        <f>IF(ISBLANK(DPWW2!AG44),"",DPWW2!AG44)</f>
        <v/>
      </c>
      <c r="P548" s="176" t="str">
        <f>IF(ISBLANK(DPWW2!AH44),"",DPWW2!AH44)</f>
        <v/>
      </c>
      <c r="Q548" s="176" t="str">
        <f>IF(ISBLANK(DPWW2!AI44),"",DPWW2!AI44)</f>
        <v/>
      </c>
      <c r="R548" s="176" t="str">
        <f>IF(ISBLANK(DPWW2!AJ44),"",DPWW2!AJ44)</f>
        <v/>
      </c>
    </row>
    <row r="549" spans="1:19" x14ac:dyDescent="0.25">
      <c r="A549" s="176" t="str">
        <f t="shared" si="8"/>
        <v>YKY</v>
      </c>
      <c r="B549" s="176" t="str">
        <f>IF(ISBLANK(DPWW2!BU44),"",DPWW2!BU44)</f>
        <v>PCD_DPWW2_SOFES_OT</v>
      </c>
      <c r="C549" s="176" t="str">
        <f>DPWW2!F44 &amp; "," &amp; DPWW2!G44 &amp; "," &amp; DPWW2!BU5</f>
        <v>Storm overflows,Equivalent storage,Total Expenditure by 2029-30 (Outturn &amp; Forecast)</v>
      </c>
      <c r="D549" s="176" t="str">
        <f>IF(ISBLANK(DPWW2!H44),"",DPWW2!H44)</f>
        <v>£m</v>
      </c>
      <c r="E549" s="176" t="s">
        <v>7266</v>
      </c>
      <c r="M549" s="176">
        <f>IF(ISBLANK(DPWW2!AK44),"",DPWW2!AK44)</f>
        <v>1352.7862975718892</v>
      </c>
      <c r="R549" s="176">
        <f>IF(ISBLANK(DPWW2!AL44),"",DPWW2!AL44)</f>
        <v>0</v>
      </c>
    </row>
    <row r="550" spans="1:19" x14ac:dyDescent="0.25">
      <c r="A550" s="176" t="str">
        <f t="shared" si="8"/>
        <v>YKY</v>
      </c>
      <c r="B550" s="176" t="str">
        <f>IF(ISBLANK(DPWW2!BX44),"",DPWW2!BX44)</f>
        <v>PCD_DPWW2_SOFES_P</v>
      </c>
      <c r="C550" s="176" t="str">
        <f>DPWW2!F44 &amp; "," &amp; DPWW2!G44 &amp; "," &amp; DPWW2!BX5</f>
        <v>Storm overflows,Equivalent storage,Performance</v>
      </c>
      <c r="D550" s="176" t="str">
        <f>IF(ISBLANK(DPWW2!H44),"",DPWW2!H44)</f>
        <v>£m</v>
      </c>
      <c r="E550" s="176" t="s">
        <v>7266</v>
      </c>
      <c r="M550" s="176">
        <f>IF(ISBLANK(DPWW2!AN44),"",DPWW2!AN44)</f>
        <v>0.99724217554571448</v>
      </c>
      <c r="R550" s="176" t="str">
        <f>IF(ISBLANK(DPWW2!AO44),"",DPWW2!AO44)</f>
        <v/>
      </c>
    </row>
    <row r="551" spans="1:19" x14ac:dyDescent="0.25">
      <c r="A551" s="176" t="str">
        <f t="shared" si="8"/>
        <v>YKY</v>
      </c>
      <c r="B551" s="176" t="str">
        <f>IF(ISBLANK(DPWW2!AT45),"",DPWW2!AT45)</f>
        <v>PCD_DPWW2_FTFT_NP</v>
      </c>
      <c r="C551" s="176" t="str">
        <f>DPWW2!F45 &amp; "," &amp; DPWW2!G45 &amp; "," &amp; DPWW2!AT5</f>
        <v>Flow to Full Treatment,litres per second,Non delivery PCD payment (£m/Driver) in 2022-23 prices</v>
      </c>
      <c r="D551" s="176" t="str">
        <f>IF(ISBLANK(DPWW2!H45),"",DPWW2!H45)</f>
        <v>£m</v>
      </c>
      <c r="E551" s="176" t="s">
        <v>7266</v>
      </c>
      <c r="S551" s="176" t="str">
        <f>IF(ISBLANK(DPWW2!J45),"",DPWW2!J45)</f>
        <v/>
      </c>
    </row>
    <row r="552" spans="1:19" x14ac:dyDescent="0.25">
      <c r="A552" s="176" t="str">
        <f t="shared" si="8"/>
        <v>YKY</v>
      </c>
      <c r="B552" s="176" t="str">
        <f>IF(ISBLANK(DPWW2!AV45),"",DPWW2!AV45)</f>
        <v>PCD_DPWW2_FTFT</v>
      </c>
      <c r="C552" s="176" t="str">
        <f>DPWW2!F45 &amp; "," &amp; DPWW2!G45 &amp; "," &amp; DPWW2!AV5</f>
        <v>Flow to Full Treatment,litres per second,PCD Total Expenditure (Cumulative) - Allowance (£m)</v>
      </c>
      <c r="D552" s="176" t="str">
        <f>IF(ISBLANK(DPWW2!H45),"",DPWW2!H45)</f>
        <v>£m</v>
      </c>
      <c r="E552" s="176" t="s">
        <v>7266</v>
      </c>
      <c r="H552" s="176" t="str">
        <f>IF(ISBLANK(DPWW2!L45),"",DPWW2!L45)</f>
        <v/>
      </c>
      <c r="I552" s="176">
        <f>IF(ISBLANK(DPWW2!M45),"",DPWW2!M45)</f>
        <v>15.588205363011509</v>
      </c>
      <c r="J552" s="176">
        <f>IF(ISBLANK(DPWW2!N45),"",DPWW2!N45)</f>
        <v>34.309537985695073</v>
      </c>
      <c r="K552" s="176">
        <f>IF(ISBLANK(DPWW2!O45),"",DPWW2!O45)</f>
        <v>53.838763760066669</v>
      </c>
      <c r="L552" s="176">
        <f>IF(ISBLANK(DPWW2!P45),"",DPWW2!P45)</f>
        <v>69.679913687012885</v>
      </c>
      <c r="M552" s="176">
        <f>IF(ISBLANK(DPWW2!Q45),"",DPWW2!Q45)</f>
        <v>75.368308431150894</v>
      </c>
      <c r="N552" s="176" t="str">
        <f>IF(ISBLANK(DPWW2!R45),"",DPWW2!R45)</f>
        <v/>
      </c>
      <c r="O552" s="176" t="str">
        <f>IF(ISBLANK(DPWW2!S45),"",DPWW2!S45)</f>
        <v/>
      </c>
      <c r="P552" s="176" t="str">
        <f>IF(ISBLANK(DPWW2!T45),"",DPWW2!T45)</f>
        <v/>
      </c>
      <c r="Q552" s="176" t="str">
        <f>IF(ISBLANK(DPWW2!U45),"",DPWW2!U45)</f>
        <v/>
      </c>
      <c r="R552" s="176" t="str">
        <f>IF(ISBLANK(DPWW2!V45),"",DPWW2!V45)</f>
        <v/>
      </c>
    </row>
    <row r="553" spans="1:19" x14ac:dyDescent="0.25">
      <c r="A553" s="176" t="str">
        <f t="shared" si="8"/>
        <v>YKY</v>
      </c>
      <c r="B553" s="176" t="str">
        <f>IF(ISBLANK(DPWW2!BG45),"",DPWW2!BG45)</f>
        <v>PCD_DPWW2_FTFT_T</v>
      </c>
      <c r="C553" s="176" t="str">
        <f>DPWW2!F45 &amp; "," &amp; DPWW2!G45 &amp; "," &amp; DPWW2!BJ5</f>
        <v>Flow to Full Treatment,litres per second,PCD Total Expenditure (Cumulative) - Outturn &amp; Forecast (£m)</v>
      </c>
      <c r="D553" s="176" t="str">
        <f>IF(ISBLANK(DPWW2!H45),"",DPWW2!H45)</f>
        <v>£m</v>
      </c>
      <c r="E553" s="176" t="s">
        <v>7266</v>
      </c>
      <c r="M553" s="176">
        <f>IF(ISBLANK(DPWW2!W45),"",DPWW2!W45)</f>
        <v>75.368308431150894</v>
      </c>
      <c r="R553" s="176">
        <f>IF(ISBLANK(DPWW2!X45),"",DPWW2!X45)</f>
        <v>0</v>
      </c>
    </row>
    <row r="554" spans="1:19" x14ac:dyDescent="0.25">
      <c r="A554" s="176" t="str">
        <f t="shared" si="8"/>
        <v>YKY</v>
      </c>
      <c r="B554" s="176" t="str">
        <f>IF(ISBLANK(DPWW2!BJ45),"",DPWW2!BJ45)</f>
        <v>PCD_DPWW2_FTFT_O</v>
      </c>
      <c r="C554" s="176" t="str">
        <f>DPWW2!F45 &amp; "," &amp; DPWW2!G45 &amp; "," &amp; DPWW2!BH5</f>
        <v>Flow to Full Treatment,litres per second,Total Expenditure by 2034-35 (Allowance)</v>
      </c>
      <c r="D554" s="176" t="str">
        <f>IF(ISBLANK(DPWW2!H45),"",DPWW2!H45)</f>
        <v>£m</v>
      </c>
      <c r="E554" s="176" t="s">
        <v>7266</v>
      </c>
      <c r="H554" s="176">
        <f>IF(ISBLANK(DPWW2!Z45),"",DPWW2!Z45)</f>
        <v>0.88663107363071192</v>
      </c>
      <c r="I554" s="176">
        <f>IF(ISBLANK(DPWW2!AA45),"",DPWW2!AA45)</f>
        <v>13.945485338802841</v>
      </c>
      <c r="J554" s="176">
        <f>IF(ISBLANK(DPWW2!AB45),"",DPWW2!AB45)</f>
        <v>14.684516584341152</v>
      </c>
      <c r="K554" s="176">
        <f>IF(ISBLANK(DPWW2!AC45),"",DPWW2!AC45)</f>
        <v>34.491617608544892</v>
      </c>
      <c r="L554" s="176">
        <f>IF(ISBLANK(DPWW2!AD45),"",DPWW2!AD45)</f>
        <v>48.010568841703233</v>
      </c>
      <c r="M554" s="176">
        <f>IF(ISBLANK(DPWW2!AE45),"",DPWW2!AE45)</f>
        <v>75.368308431150894</v>
      </c>
      <c r="N554" s="176" t="str">
        <f>IF(ISBLANK(DPWW2!AF45),"",DPWW2!AF45)</f>
        <v/>
      </c>
      <c r="O554" s="176" t="str">
        <f>IF(ISBLANK(DPWW2!AG45),"",DPWW2!AG45)</f>
        <v/>
      </c>
      <c r="P554" s="176" t="str">
        <f>IF(ISBLANK(DPWW2!AH45),"",DPWW2!AH45)</f>
        <v/>
      </c>
      <c r="Q554" s="176" t="str">
        <f>IF(ISBLANK(DPWW2!AI45),"",DPWW2!AI45)</f>
        <v/>
      </c>
      <c r="R554" s="176" t="str">
        <f>IF(ISBLANK(DPWW2!AJ45),"",DPWW2!AJ45)</f>
        <v/>
      </c>
    </row>
    <row r="555" spans="1:19" x14ac:dyDescent="0.25">
      <c r="A555" s="176" t="str">
        <f t="shared" si="8"/>
        <v>YKY</v>
      </c>
      <c r="B555" s="176" t="str">
        <f>IF(ISBLANK(DPWW2!BU45),"",DPWW2!BU45)</f>
        <v>PCD_DPWW2_FTFT_OT</v>
      </c>
      <c r="C555" s="176" t="str">
        <f>DPWW2!F45 &amp; "," &amp; DPWW2!G45 &amp; "," &amp; DPWW2!BU5</f>
        <v>Flow to Full Treatment,litres per second,Total Expenditure by 2029-30 (Outturn &amp; Forecast)</v>
      </c>
      <c r="D555" s="176" t="str">
        <f>IF(ISBLANK(DPWW2!H45),"",DPWW2!H45)</f>
        <v>£m</v>
      </c>
      <c r="E555" s="176" t="s">
        <v>7266</v>
      </c>
      <c r="M555" s="176">
        <f>IF(ISBLANK(DPWW2!AK45),"",DPWW2!AK45)</f>
        <v>75.368308431150894</v>
      </c>
      <c r="R555" s="176">
        <f>IF(ISBLANK(DPWW2!AL45),"",DPWW2!AL45)</f>
        <v>0</v>
      </c>
    </row>
    <row r="556" spans="1:19" x14ac:dyDescent="0.25">
      <c r="A556" s="176" t="str">
        <f t="shared" si="8"/>
        <v>YKY</v>
      </c>
      <c r="B556" s="176" t="str">
        <f>IF(ISBLANK(DPWW2!BX45),"",DPWW2!BX45)</f>
        <v>PCD_DPWW2_FTFT_P</v>
      </c>
      <c r="C556" s="176" t="str">
        <f>DPWW2!F45 &amp; "," &amp; DPWW2!G45 &amp; "," &amp; DPWW2!BX5</f>
        <v>Flow to Full Treatment,litres per second,Performance</v>
      </c>
      <c r="D556" s="176" t="str">
        <f>IF(ISBLANK(DPWW2!H45),"",DPWW2!H45)</f>
        <v>£m</v>
      </c>
      <c r="E556" s="176" t="s">
        <v>7266</v>
      </c>
      <c r="M556" s="176">
        <f>IF(ISBLANK(DPWW2!AN45),"",DPWW2!AN45)</f>
        <v>1</v>
      </c>
      <c r="R556" s="176" t="str">
        <f>IF(ISBLANK(DPWW2!AO45),"",DPWW2!AO45)</f>
        <v/>
      </c>
    </row>
    <row r="557" spans="1:19" x14ac:dyDescent="0.25">
      <c r="A557" s="176" t="str">
        <f t="shared" si="8"/>
        <v>YKY</v>
      </c>
      <c r="B557" s="176" t="str">
        <f>IF(ISBLANK(DPWW2!AT46),"",DPWW2!AT46)</f>
        <v>PCD_DPWW2_PRMVL_NP</v>
      </c>
      <c r="C557" s="176" t="str">
        <f>DPWW2!F46 &amp; "," &amp; DPWW2!G46 &amp; "," &amp; DPWW2!AT5</f>
        <v>P-removal,Population equivalent served,Non delivery PCD payment (£m/Driver) in 2022-23 prices</v>
      </c>
      <c r="D557" s="176" t="str">
        <f>IF(ISBLANK(DPWW2!H46),"",DPWW2!H46)</f>
        <v>£m</v>
      </c>
      <c r="E557" s="176" t="s">
        <v>7266</v>
      </c>
      <c r="S557" s="176" t="str">
        <f>IF(ISBLANK(DPWW2!J46),"",DPWW2!J46)</f>
        <v/>
      </c>
    </row>
    <row r="558" spans="1:19" x14ac:dyDescent="0.25">
      <c r="A558" s="176" t="str">
        <f t="shared" si="8"/>
        <v>YKY</v>
      </c>
      <c r="B558" s="176" t="str">
        <f>IF(ISBLANK(DPWW2!AV46),"",DPWW2!AV46)</f>
        <v>PCD_DPWW2_PRMVL</v>
      </c>
      <c r="C558" s="176" t="str">
        <f>DPWW2!F46 &amp; "," &amp; DPWW2!G46 &amp; "," &amp; DPWW2!AV5</f>
        <v>P-removal,Population equivalent served,PCD Total Expenditure (Cumulative) - Allowance (£m)</v>
      </c>
      <c r="D558" s="176" t="str">
        <f>IF(ISBLANK(DPWW2!H46),"",DPWW2!H46)</f>
        <v>£m</v>
      </c>
      <c r="E558" s="176" t="s">
        <v>7266</v>
      </c>
      <c r="H558" s="176" t="str">
        <f>IF(ISBLANK(DPWW2!L46),"",DPWW2!L46)</f>
        <v/>
      </c>
      <c r="I558" s="176">
        <f>IF(ISBLANK(DPWW2!M46),"",DPWW2!M46)</f>
        <v>74.178203182983268</v>
      </c>
      <c r="J558" s="176">
        <f>IF(ISBLANK(DPWW2!N46),"",DPWW2!N46)</f>
        <v>150.35968402164181</v>
      </c>
      <c r="K558" s="176">
        <f>IF(ISBLANK(DPWW2!O46),"",DPWW2!O46)</f>
        <v>200.3552945891285</v>
      </c>
      <c r="L558" s="176">
        <f>IF(ISBLANK(DPWW2!P46),"",DPWW2!P46)</f>
        <v>281.18223461544744</v>
      </c>
      <c r="M558" s="176">
        <f>IF(ISBLANK(DPWW2!Q46),"",DPWW2!Q46)</f>
        <v>349.09986380198785</v>
      </c>
      <c r="N558" s="176" t="str">
        <f>IF(ISBLANK(DPWW2!R46),"",DPWW2!R46)</f>
        <v/>
      </c>
      <c r="O558" s="176" t="str">
        <f>IF(ISBLANK(DPWW2!S46),"",DPWW2!S46)</f>
        <v/>
      </c>
      <c r="P558" s="176" t="str">
        <f>IF(ISBLANK(DPWW2!T46),"",DPWW2!T46)</f>
        <v/>
      </c>
      <c r="Q558" s="176" t="str">
        <f>IF(ISBLANK(DPWW2!U46),"",DPWW2!U46)</f>
        <v/>
      </c>
      <c r="R558" s="176" t="str">
        <f>IF(ISBLANK(DPWW2!V46),"",DPWW2!V46)</f>
        <v/>
      </c>
    </row>
    <row r="559" spans="1:19" x14ac:dyDescent="0.25">
      <c r="A559" s="176" t="str">
        <f t="shared" si="8"/>
        <v>YKY</v>
      </c>
      <c r="B559" s="176" t="str">
        <f>IF(ISBLANK(DPWW2!BG46),"",DPWW2!BG46)</f>
        <v>PCD_DPWW2_PRMVL_T</v>
      </c>
      <c r="C559" s="176" t="str">
        <f>DPWW2!F46 &amp; "," &amp; DPWW2!G46 &amp; "," &amp; DPWW2!BJ5</f>
        <v>P-removal,Population equivalent served,PCD Total Expenditure (Cumulative) - Outturn &amp; Forecast (£m)</v>
      </c>
      <c r="D559" s="176" t="str">
        <f>IF(ISBLANK(DPWW2!H46),"",DPWW2!H46)</f>
        <v>£m</v>
      </c>
      <c r="E559" s="176" t="s">
        <v>7266</v>
      </c>
      <c r="M559" s="176">
        <f>IF(ISBLANK(DPWW2!W46),"",DPWW2!W46)</f>
        <v>349.09986380198785</v>
      </c>
      <c r="R559" s="176">
        <f>IF(ISBLANK(DPWW2!X46),"",DPWW2!X46)</f>
        <v>0</v>
      </c>
    </row>
    <row r="560" spans="1:19" x14ac:dyDescent="0.25">
      <c r="A560" s="176" t="str">
        <f t="shared" si="8"/>
        <v>YKY</v>
      </c>
      <c r="B560" s="176" t="str">
        <f>IF(ISBLANK(DPWW2!BJ46),"",DPWW2!BJ46)</f>
        <v>PCD_DPWW2_PRMVL_O</v>
      </c>
      <c r="C560" s="176" t="str">
        <f>DPWW2!F46 &amp; "," &amp; DPWW2!G46 &amp; "," &amp; DPWW2!BH5</f>
        <v>P-removal,Population equivalent served,Total Expenditure by 2034-35 (Allowance)</v>
      </c>
      <c r="D560" s="176" t="str">
        <f>IF(ISBLANK(DPWW2!H46),"",DPWW2!H46)</f>
        <v>£m</v>
      </c>
      <c r="E560" s="176" t="s">
        <v>7266</v>
      </c>
      <c r="H560" s="176">
        <f>IF(ISBLANK(DPWW2!Z46),"",DPWW2!Z46)</f>
        <v>7.5746815635655613</v>
      </c>
      <c r="I560" s="176">
        <f>IF(ISBLANK(DPWW2!AA46),"",DPWW2!AA46)</f>
        <v>46.345490574941977</v>
      </c>
      <c r="J560" s="176">
        <f>IF(ISBLANK(DPWW2!AB46),"",DPWW2!AB46)</f>
        <v>80.692917377079937</v>
      </c>
      <c r="K560" s="176">
        <f>IF(ISBLANK(DPWW2!AC46),"",DPWW2!AC46)</f>
        <v>213.04449173668829</v>
      </c>
      <c r="L560" s="176">
        <f>IF(ISBLANK(DPWW2!AD46),"",DPWW2!AD46)</f>
        <v>317.95999106221609</v>
      </c>
      <c r="M560" s="176">
        <f>IF(ISBLANK(DPWW2!AE46),"",DPWW2!AE46)</f>
        <v>346.75506616622624</v>
      </c>
      <c r="N560" s="176" t="str">
        <f>IF(ISBLANK(DPWW2!AF46),"",DPWW2!AF46)</f>
        <v/>
      </c>
      <c r="O560" s="176" t="str">
        <f>IF(ISBLANK(DPWW2!AG46),"",DPWW2!AG46)</f>
        <v/>
      </c>
      <c r="P560" s="176" t="str">
        <f>IF(ISBLANK(DPWW2!AH46),"",DPWW2!AH46)</f>
        <v/>
      </c>
      <c r="Q560" s="176" t="str">
        <f>IF(ISBLANK(DPWW2!AI46),"",DPWW2!AI46)</f>
        <v/>
      </c>
      <c r="R560" s="176" t="str">
        <f>IF(ISBLANK(DPWW2!AJ46),"",DPWW2!AJ46)</f>
        <v/>
      </c>
    </row>
    <row r="561" spans="1:19" x14ac:dyDescent="0.25">
      <c r="A561" s="176" t="str">
        <f t="shared" si="8"/>
        <v>YKY</v>
      </c>
      <c r="B561" s="176" t="str">
        <f>IF(ISBLANK(DPWW2!BU46),"",DPWW2!BU46)</f>
        <v>PCD_DPWW2_PRMVL_OT</v>
      </c>
      <c r="C561" s="176" t="str">
        <f>DPWW2!F46 &amp; "," &amp; DPWW2!G46 &amp; "," &amp; DPWW2!BU5</f>
        <v>P-removal,Population equivalent served,Total Expenditure by 2029-30 (Outturn &amp; Forecast)</v>
      </c>
      <c r="D561" s="176" t="str">
        <f>IF(ISBLANK(DPWW2!H46),"",DPWW2!H46)</f>
        <v>£m</v>
      </c>
      <c r="E561" s="176" t="s">
        <v>7266</v>
      </c>
      <c r="M561" s="176">
        <f>IF(ISBLANK(DPWW2!AK46),"",DPWW2!AK46)</f>
        <v>346.75506616622624</v>
      </c>
      <c r="R561" s="176">
        <f>IF(ISBLANK(DPWW2!AL46),"",DPWW2!AL46)</f>
        <v>0</v>
      </c>
    </row>
    <row r="562" spans="1:19" x14ac:dyDescent="0.25">
      <c r="A562" s="176" t="str">
        <f t="shared" si="8"/>
        <v>YKY</v>
      </c>
      <c r="B562" s="176" t="str">
        <f>IF(ISBLANK(DPWW2!BX46),"",DPWW2!BX46)</f>
        <v>PCD_DPWW2_PRMVL_P</v>
      </c>
      <c r="C562" s="176" t="str">
        <f>DPWW2!F46 &amp; "," &amp; DPWW2!G46 &amp; "," &amp; DPWW2!BX5</f>
        <v>P-removal,Population equivalent served,Performance</v>
      </c>
      <c r="D562" s="176" t="str">
        <f>IF(ISBLANK(DPWW2!H46),"",DPWW2!H46)</f>
        <v>£m</v>
      </c>
      <c r="E562" s="176" t="s">
        <v>7266</v>
      </c>
      <c r="M562" s="176">
        <f>IF(ISBLANK(DPWW2!AN46),"",DPWW2!AN46)</f>
        <v>0.99328330406599186</v>
      </c>
      <c r="R562" s="176" t="str">
        <f>IF(ISBLANK(DPWW2!AO46),"",DPWW2!AO46)</f>
        <v/>
      </c>
    </row>
    <row r="563" spans="1:19" x14ac:dyDescent="0.25">
      <c r="A563" s="176" t="str">
        <f t="shared" si="8"/>
        <v>YKY</v>
      </c>
      <c r="B563" s="176" t="str">
        <f>IF(ISBLANK(DPWW2!AT47),"",DPWW2!AT47)</f>
        <v>PCD_DPWW2_GSTW_NP</v>
      </c>
      <c r="C563" s="176" t="str">
        <f>DPWW2!F47 &amp; "," &amp; DPWW2!G47 &amp; "," &amp; DPWW2!AT5</f>
        <v>Growth to Sewerage Treatment Works,Added Process Capacity in PE,Non delivery PCD payment (£m/Driver) in 2022-23 prices</v>
      </c>
      <c r="D563" s="176" t="str">
        <f>IF(ISBLANK(DPWW2!H47),"",DPWW2!H47)</f>
        <v>£m</v>
      </c>
      <c r="E563" s="176" t="s">
        <v>7266</v>
      </c>
      <c r="S563" s="176" t="str">
        <f>IF(ISBLANK(DPWW2!J47),"",DPWW2!J47)</f>
        <v/>
      </c>
    </row>
    <row r="564" spans="1:19" x14ac:dyDescent="0.25">
      <c r="A564" s="176" t="str">
        <f t="shared" si="8"/>
        <v>YKY</v>
      </c>
      <c r="B564" s="176" t="str">
        <f>IF(ISBLANK(DPWW2!AV47),"",DPWW2!AV47)</f>
        <v>PCD_DPWW2_GSTW</v>
      </c>
      <c r="C564" s="176" t="str">
        <f>DPWW2!F47 &amp; "," &amp; DPWW2!G47 &amp; "," &amp; DPWW2!AV5</f>
        <v>Growth to Sewerage Treatment Works,Added Process Capacity in PE,PCD Total Expenditure (Cumulative) - Allowance (£m)</v>
      </c>
      <c r="D564" s="176" t="str">
        <f>IF(ISBLANK(DPWW2!H47),"",DPWW2!H47)</f>
        <v>£m</v>
      </c>
      <c r="E564" s="176" t="s">
        <v>7266</v>
      </c>
      <c r="H564" s="176" t="str">
        <f>IF(ISBLANK(DPWW2!L47),"",DPWW2!L47)</f>
        <v/>
      </c>
      <c r="I564" s="176">
        <f>IF(ISBLANK(DPWW2!M47),"",DPWW2!M47)</f>
        <v>6.3173313728353975</v>
      </c>
      <c r="J564" s="176">
        <f>IF(ISBLANK(DPWW2!N47),"",DPWW2!N47)</f>
        <v>15.790824563627314</v>
      </c>
      <c r="K564" s="176">
        <f>IF(ISBLANK(DPWW2!O47),"",DPWW2!O47)</f>
        <v>23.253171787073402</v>
      </c>
      <c r="L564" s="176">
        <f>IF(ISBLANK(DPWW2!P47),"",DPWW2!P47)</f>
        <v>23.758210664577657</v>
      </c>
      <c r="M564" s="176">
        <f>IF(ISBLANK(DPWW2!Q47),"",DPWW2!Q47)</f>
        <v>24.259999999999998</v>
      </c>
      <c r="N564" s="176" t="str">
        <f>IF(ISBLANK(DPWW2!R47),"",DPWW2!R47)</f>
        <v/>
      </c>
      <c r="O564" s="176" t="str">
        <f>IF(ISBLANK(DPWW2!S47),"",DPWW2!S47)</f>
        <v/>
      </c>
      <c r="P564" s="176" t="str">
        <f>IF(ISBLANK(DPWW2!T47),"",DPWW2!T47)</f>
        <v/>
      </c>
      <c r="Q564" s="176" t="str">
        <f>IF(ISBLANK(DPWW2!U47),"",DPWW2!U47)</f>
        <v/>
      </c>
      <c r="R564" s="176" t="str">
        <f>IF(ISBLANK(DPWW2!V47),"",DPWW2!V47)</f>
        <v/>
      </c>
    </row>
    <row r="565" spans="1:19" x14ac:dyDescent="0.25">
      <c r="A565" s="176" t="str">
        <f t="shared" si="8"/>
        <v>YKY</v>
      </c>
      <c r="B565" s="176" t="str">
        <f>IF(ISBLANK(DPWW2!BG47),"",DPWW2!BG47)</f>
        <v>PCD_DPWW2_GSTW_T</v>
      </c>
      <c r="C565" s="176" t="str">
        <f>DPWW2!F47 &amp; "," &amp; DPWW2!G47 &amp; "," &amp; DPWW2!BJ5</f>
        <v>Growth to Sewerage Treatment Works,Added Process Capacity in PE,PCD Total Expenditure (Cumulative) - Outturn &amp; Forecast (£m)</v>
      </c>
      <c r="D565" s="176" t="str">
        <f>IF(ISBLANK(DPWW2!H47),"",DPWW2!H47)</f>
        <v>£m</v>
      </c>
      <c r="E565" s="176" t="s">
        <v>7266</v>
      </c>
      <c r="M565" s="176">
        <f>IF(ISBLANK(DPWW2!W47),"",DPWW2!W47)</f>
        <v>24.259999999999998</v>
      </c>
      <c r="R565" s="176">
        <f>IF(ISBLANK(DPWW2!X47),"",DPWW2!X47)</f>
        <v>0</v>
      </c>
    </row>
    <row r="566" spans="1:19" x14ac:dyDescent="0.25">
      <c r="A566" s="176" t="str">
        <f t="shared" si="8"/>
        <v>YKY</v>
      </c>
      <c r="B566" s="176" t="str">
        <f>IF(ISBLANK(DPWW2!BJ47),"",DPWW2!BJ47)</f>
        <v>PCD_DPWW2_GSTW_O</v>
      </c>
      <c r="C566" s="176" t="str">
        <f>DPWW2!F47 &amp; "," &amp; DPWW2!G47 &amp; "," &amp; DPWW2!BH5</f>
        <v>Growth to Sewerage Treatment Works,Added Process Capacity in PE,Total Expenditure by 2034-35 (Allowance)</v>
      </c>
      <c r="D566" s="176" t="str">
        <f>IF(ISBLANK(DPWW2!H47),"",DPWW2!H47)</f>
        <v>£m</v>
      </c>
      <c r="E566" s="176" t="s">
        <v>7266</v>
      </c>
      <c r="H566" s="176" t="str">
        <f>IF(ISBLANK(DPWW2!Z47),"",DPWW2!Z47)</f>
        <v/>
      </c>
      <c r="I566" s="176">
        <f>IF(ISBLANK(DPWW2!AA47),"",DPWW2!AA47)</f>
        <v>0.11470338330513957</v>
      </c>
      <c r="J566" s="176">
        <f>IF(ISBLANK(DPWW2!AB47),"",DPWW2!AB47)</f>
        <v>7.2126775499456919</v>
      </c>
      <c r="K566" s="176">
        <f>IF(ISBLANK(DPWW2!AC47),"",DPWW2!AC47)</f>
        <v>28.142626874787229</v>
      </c>
      <c r="L566" s="176">
        <f>IF(ISBLANK(DPWW2!AD47),"",DPWW2!AD47)</f>
        <v>34.148681473783277</v>
      </c>
      <c r="M566" s="176">
        <f>IF(ISBLANK(DPWW2!AE47),"",DPWW2!AE47)</f>
        <v>35.853238916122628</v>
      </c>
      <c r="N566" s="176" t="str">
        <f>IF(ISBLANK(DPWW2!AF47),"",DPWW2!AF47)</f>
        <v/>
      </c>
      <c r="O566" s="176" t="str">
        <f>IF(ISBLANK(DPWW2!AG47),"",DPWW2!AG47)</f>
        <v/>
      </c>
      <c r="P566" s="176" t="str">
        <f>IF(ISBLANK(DPWW2!AH47),"",DPWW2!AH47)</f>
        <v/>
      </c>
      <c r="Q566" s="176" t="str">
        <f>IF(ISBLANK(DPWW2!AI47),"",DPWW2!AI47)</f>
        <v/>
      </c>
      <c r="R566" s="176" t="str">
        <f>IF(ISBLANK(DPWW2!AJ47),"",DPWW2!AJ47)</f>
        <v/>
      </c>
    </row>
    <row r="567" spans="1:19" x14ac:dyDescent="0.25">
      <c r="A567" s="176" t="str">
        <f t="shared" si="8"/>
        <v>YKY</v>
      </c>
      <c r="B567" s="176" t="str">
        <f>IF(ISBLANK(DPWW2!BU47),"",DPWW2!BU47)</f>
        <v>PCD_DPWW2_GSTW_OT</v>
      </c>
      <c r="C567" s="176" t="str">
        <f>DPWW2!F47 &amp; "," &amp; DPWW2!G47 &amp; "," &amp; DPWW2!BU5</f>
        <v>Growth to Sewerage Treatment Works,Added Process Capacity in PE,Total Expenditure by 2029-30 (Outturn &amp; Forecast)</v>
      </c>
      <c r="D567" s="176" t="str">
        <f>IF(ISBLANK(DPWW2!H47),"",DPWW2!H47)</f>
        <v>£m</v>
      </c>
      <c r="E567" s="176" t="s">
        <v>7266</v>
      </c>
      <c r="M567" s="176">
        <f>IF(ISBLANK(DPWW2!AK47),"",DPWW2!AK47)</f>
        <v>35.853238916122628</v>
      </c>
      <c r="R567" s="176">
        <f>IF(ISBLANK(DPWW2!AL47),"",DPWW2!AL47)</f>
        <v>0</v>
      </c>
    </row>
    <row r="568" spans="1:19" x14ac:dyDescent="0.25">
      <c r="A568" s="176" t="str">
        <f t="shared" si="8"/>
        <v>YKY</v>
      </c>
      <c r="B568" s="176" t="str">
        <f>IF(ISBLANK(DPWW2!BX47),"",DPWW2!BX47)</f>
        <v>PCD_DPWW2_GSTW_P</v>
      </c>
      <c r="C568" s="176" t="str">
        <f>DPWW2!F47 &amp; "," &amp; DPWW2!G47 &amp; "," &amp; DPWW2!BX5</f>
        <v>Growth to Sewerage Treatment Works,Added Process Capacity in PE,Performance</v>
      </c>
      <c r="D568" s="176" t="str">
        <f>IF(ISBLANK(DPWW2!H47),"",DPWW2!H47)</f>
        <v>£m</v>
      </c>
      <c r="E568" s="176" t="s">
        <v>7266</v>
      </c>
      <c r="M568" s="176">
        <f>IF(ISBLANK(DPWW2!AN47),"",DPWW2!AN47)</f>
        <v>1.4778746461715841</v>
      </c>
      <c r="R568" s="176" t="str">
        <f>IF(ISBLANK(DPWW2!AO47),"",DPWW2!AO47)</f>
        <v/>
      </c>
    </row>
    <row r="569" spans="1:19" x14ac:dyDescent="0.25">
      <c r="A569" s="176" t="str">
        <f t="shared" si="8"/>
        <v>YKY</v>
      </c>
      <c r="B569" s="176" t="str">
        <f>IF(ISBLANK(DPWW2!AT48),"",DPWW2!AT48)</f>
        <v>PCD_DPWW2_TTSP_NP</v>
      </c>
      <c r="C569" s="176" t="str">
        <f>DPWW2!F48 &amp; "," &amp; DPWW2!G48 &amp; "," &amp; DPWW2!AT5</f>
        <v>Treatment for tightening of sanitary parameters,Population equivalent served,Non delivery PCD payment (£m/Driver) in 2022-23 prices</v>
      </c>
      <c r="D569" s="176" t="str">
        <f>IF(ISBLANK(DPWW2!H48),"",DPWW2!H48)</f>
        <v>£m</v>
      </c>
      <c r="E569" s="176" t="s">
        <v>7266</v>
      </c>
      <c r="S569" s="176" t="str">
        <f>IF(ISBLANK(DPWW2!J48),"",DPWW2!J48)</f>
        <v/>
      </c>
    </row>
    <row r="570" spans="1:19" x14ac:dyDescent="0.25">
      <c r="A570" s="176" t="str">
        <f t="shared" si="8"/>
        <v>YKY</v>
      </c>
      <c r="B570" s="176" t="str">
        <f>IF(ISBLANK(DPWW2!AV48),"",DPWW2!AV48)</f>
        <v>PCD_DPWW2_TTSP</v>
      </c>
      <c r="C570" s="176" t="str">
        <f>DPWW2!F48 &amp; "," &amp; DPWW2!G48 &amp; "," &amp; DPWW2!AV5</f>
        <v>Treatment for tightening of sanitary parameters,Population equivalent served,PCD Total Expenditure (Cumulative) - Allowance (£m)</v>
      </c>
      <c r="D570" s="176" t="str">
        <f>IF(ISBLANK(DPWW2!H48),"",DPWW2!H48)</f>
        <v>£m</v>
      </c>
      <c r="E570" s="176" t="s">
        <v>7266</v>
      </c>
      <c r="H570" s="176" t="str">
        <f>IF(ISBLANK(DPWW2!L48),"",DPWW2!L48)</f>
        <v/>
      </c>
      <c r="I570" s="176">
        <f>IF(ISBLANK(DPWW2!M48),"",DPWW2!M48)</f>
        <v>20.024238888107593</v>
      </c>
      <c r="J570" s="176">
        <f>IF(ISBLANK(DPWW2!N48),"",DPWW2!N48)</f>
        <v>26.610872222273116</v>
      </c>
      <c r="K570" s="176">
        <f>IF(ISBLANK(DPWW2!O48),"",DPWW2!O48)</f>
        <v>33.690491667906265</v>
      </c>
      <c r="L570" s="176">
        <f>IF(ISBLANK(DPWW2!P48),"",DPWW2!P48)</f>
        <v>43.425070676198381</v>
      </c>
      <c r="M570" s="176">
        <f>IF(ISBLANK(DPWW2!Q48),"",DPWW2!Q48)</f>
        <v>53.212689256212272</v>
      </c>
      <c r="N570" s="176" t="str">
        <f>IF(ISBLANK(DPWW2!R48),"",DPWW2!R48)</f>
        <v/>
      </c>
      <c r="O570" s="176" t="str">
        <f>IF(ISBLANK(DPWW2!S48),"",DPWW2!S48)</f>
        <v/>
      </c>
      <c r="P570" s="176" t="str">
        <f>IF(ISBLANK(DPWW2!T48),"",DPWW2!T48)</f>
        <v/>
      </c>
      <c r="Q570" s="176" t="str">
        <f>IF(ISBLANK(DPWW2!U48),"",DPWW2!U48)</f>
        <v/>
      </c>
      <c r="R570" s="176" t="str">
        <f>IF(ISBLANK(DPWW2!V48),"",DPWW2!V48)</f>
        <v/>
      </c>
    </row>
    <row r="571" spans="1:19" x14ac:dyDescent="0.25">
      <c r="A571" s="176" t="str">
        <f t="shared" si="8"/>
        <v>YKY</v>
      </c>
      <c r="B571" s="176" t="str">
        <f>IF(ISBLANK(DPWW2!BG48),"",DPWW2!BG48)</f>
        <v>PCD_DPWW2_TTSP_T</v>
      </c>
      <c r="C571" s="176" t="str">
        <f>DPWW2!F48 &amp; "," &amp; DPWW2!G48 &amp; "," &amp; DPWW2!BJ5</f>
        <v>Treatment for tightening of sanitary parameters,Population equivalent served,PCD Total Expenditure (Cumulative) - Outturn &amp; Forecast (£m)</v>
      </c>
      <c r="D571" s="176" t="str">
        <f>IF(ISBLANK(DPWW2!H48),"",DPWW2!H48)</f>
        <v>£m</v>
      </c>
      <c r="E571" s="176" t="s">
        <v>7266</v>
      </c>
      <c r="M571" s="176">
        <f>IF(ISBLANK(DPWW2!W48),"",DPWW2!W48)</f>
        <v>53.212689256212272</v>
      </c>
      <c r="R571" s="176">
        <f>IF(ISBLANK(DPWW2!X48),"",DPWW2!X48)</f>
        <v>0</v>
      </c>
    </row>
    <row r="572" spans="1:19" x14ac:dyDescent="0.25">
      <c r="A572" s="176" t="str">
        <f t="shared" si="8"/>
        <v>YKY</v>
      </c>
      <c r="B572" s="176" t="str">
        <f>IF(ISBLANK(DPWW2!BJ48),"",DPWW2!BJ48)</f>
        <v>PCD_DPWW2_TTSP_O</v>
      </c>
      <c r="C572" s="176" t="str">
        <f>DPWW2!F48 &amp; "," &amp; DPWW2!G48 &amp; "," &amp; DPWW2!BH5</f>
        <v>Treatment for tightening of sanitary parameters,Population equivalent served,Total Expenditure by 2034-35 (Allowance)</v>
      </c>
      <c r="D572" s="176" t="str">
        <f>IF(ISBLANK(DPWW2!H48),"",DPWW2!H48)</f>
        <v>£m</v>
      </c>
      <c r="E572" s="176" t="s">
        <v>7266</v>
      </c>
      <c r="H572" s="176">
        <f>IF(ISBLANK(DPWW2!Z48),"",DPWW2!Z48)</f>
        <v>0.61878694035125903</v>
      </c>
      <c r="I572" s="176">
        <f>IF(ISBLANK(DPWW2!AA48),"",DPWW2!AA48)</f>
        <v>10.3163097845566</v>
      </c>
      <c r="J572" s="176">
        <f>IF(ISBLANK(DPWW2!AB48),"",DPWW2!AB48)</f>
        <v>24.826771778301769</v>
      </c>
      <c r="K572" s="176">
        <f>IF(ISBLANK(DPWW2!AC48),"",DPWW2!AC48)</f>
        <v>34.591056281801777</v>
      </c>
      <c r="L572" s="176">
        <f>IF(ISBLANK(DPWW2!AD48),"",DPWW2!AD48)</f>
        <v>44.114764147883413</v>
      </c>
      <c r="M572" s="176">
        <f>IF(ISBLANK(DPWW2!AE48),"",DPWW2!AE48)</f>
        <v>53.280481171832449</v>
      </c>
      <c r="N572" s="176" t="str">
        <f>IF(ISBLANK(DPWW2!AF48),"",DPWW2!AF48)</f>
        <v/>
      </c>
      <c r="O572" s="176" t="str">
        <f>IF(ISBLANK(DPWW2!AG48),"",DPWW2!AG48)</f>
        <v/>
      </c>
      <c r="P572" s="176" t="str">
        <f>IF(ISBLANK(DPWW2!AH48),"",DPWW2!AH48)</f>
        <v/>
      </c>
      <c r="Q572" s="176" t="str">
        <f>IF(ISBLANK(DPWW2!AI48),"",DPWW2!AI48)</f>
        <v/>
      </c>
      <c r="R572" s="176" t="str">
        <f>IF(ISBLANK(DPWW2!AJ48),"",DPWW2!AJ48)</f>
        <v/>
      </c>
    </row>
    <row r="573" spans="1:19" x14ac:dyDescent="0.25">
      <c r="A573" s="176" t="str">
        <f t="shared" si="8"/>
        <v>YKY</v>
      </c>
      <c r="B573" s="176" t="str">
        <f>IF(ISBLANK(DPWW2!BU48),"",DPWW2!BU48)</f>
        <v>PCD_DPWW2_TTSP_OT</v>
      </c>
      <c r="C573" s="176" t="str">
        <f>DPWW2!F48 &amp; "," &amp; DPWW2!G48 &amp; "," &amp; DPWW2!BU5</f>
        <v>Treatment for tightening of sanitary parameters,Population equivalent served,Total Expenditure by 2029-30 (Outturn &amp; Forecast)</v>
      </c>
      <c r="D573" s="176" t="str">
        <f>IF(ISBLANK(DPWW2!H48),"",DPWW2!H48)</f>
        <v>£m</v>
      </c>
      <c r="E573" s="176" t="s">
        <v>7266</v>
      </c>
      <c r="M573" s="176">
        <f>IF(ISBLANK(DPWW2!AK48),"",DPWW2!AK48)</f>
        <v>53.280481171832449</v>
      </c>
      <c r="R573" s="176">
        <f>IF(ISBLANK(DPWW2!AL48),"",DPWW2!AL48)</f>
        <v>0</v>
      </c>
    </row>
    <row r="574" spans="1:19" x14ac:dyDescent="0.25">
      <c r="A574" s="176" t="str">
        <f t="shared" si="8"/>
        <v>YKY</v>
      </c>
      <c r="B574" s="176" t="str">
        <f>IF(ISBLANK(DPWW2!BX48),"",DPWW2!BX48)</f>
        <v>PCD_DPWW2_TTSP_P</v>
      </c>
      <c r="C574" s="176" t="str">
        <f>DPWW2!F48 &amp; "," &amp; DPWW2!G48 &amp; "," &amp; DPWW2!BX5</f>
        <v>Treatment for tightening of sanitary parameters,Population equivalent served,Performance</v>
      </c>
      <c r="D574" s="176" t="str">
        <f>IF(ISBLANK(DPWW2!H48),"",DPWW2!H48)</f>
        <v>£m</v>
      </c>
      <c r="E574" s="176" t="s">
        <v>7266</v>
      </c>
      <c r="M574" s="176">
        <f>IF(ISBLANK(DPWW2!AN48),"",DPWW2!AN48)</f>
        <v>1.0012739802586139</v>
      </c>
      <c r="R574" s="176" t="str">
        <f>IF(ISBLANK(DPWW2!AO48),"",DPWW2!AO48)</f>
        <v/>
      </c>
    </row>
    <row r="575" spans="1:19" x14ac:dyDescent="0.25">
      <c r="A575" s="176" t="str">
        <f t="shared" si="8"/>
        <v>YKY</v>
      </c>
      <c r="B575" s="176" t="str">
        <f>IF(ISBLANK(DPWW2!AT49),"",DPWW2!AT49)</f>
        <v>PCD_DPWW2_PR19WINCA_NP</v>
      </c>
      <c r="C575" s="176" t="str">
        <f>DPWW2!F49 &amp; "," &amp; DPWW2!G49 &amp; "," &amp; DPWW2!AT5</f>
        <v>PR19 WINEP Carryover actions,Number of schemes,Non delivery PCD payment (£m/Driver) in 2022-23 prices</v>
      </c>
      <c r="D575" s="176" t="str">
        <f>IF(ISBLANK(DPWW2!H49),"",DPWW2!H49)</f>
        <v>£m</v>
      </c>
      <c r="E575" s="176" t="s">
        <v>7266</v>
      </c>
      <c r="S575" s="176" t="str">
        <f>IF(ISBLANK(DPWW2!J49),"",DPWW2!J49)</f>
        <v/>
      </c>
    </row>
    <row r="576" spans="1:19" x14ac:dyDescent="0.25">
      <c r="A576" s="176" t="str">
        <f t="shared" si="8"/>
        <v>YKY</v>
      </c>
      <c r="B576" s="176" t="str">
        <f>IF(ISBLANK(DPWW2!AV49),"",DPWW2!AV49)</f>
        <v>PCD_DPWW2_PR19WINCA</v>
      </c>
      <c r="C576" s="176" t="str">
        <f>DPWW2!F49 &amp; "," &amp; DPWW2!G49 &amp; "," &amp; DPWW2!AV5</f>
        <v>PR19 WINEP Carryover actions,Number of schemes,PCD Total Expenditure (Cumulative) - Allowance (£m)</v>
      </c>
      <c r="D576" s="176" t="str">
        <f>IF(ISBLANK(DPWW2!H49),"",DPWW2!H49)</f>
        <v>£m</v>
      </c>
      <c r="E576" s="176" t="s">
        <v>7266</v>
      </c>
      <c r="H576" s="176" t="str">
        <f>IF(ISBLANK(DPWW2!L49),"",DPWW2!L49)</f>
        <v/>
      </c>
      <c r="I576" s="176">
        <f>IF(ISBLANK(DPWW2!M49),"",DPWW2!M49)</f>
        <v>7.3271405552369124</v>
      </c>
      <c r="J576" s="176">
        <f>IF(ISBLANK(DPWW2!N49),"",DPWW2!N49)</f>
        <v>14.654281110473825</v>
      </c>
      <c r="K576" s="176">
        <f>IF(ISBLANK(DPWW2!O49),"",DPWW2!O49)</f>
        <v>21.981421665710737</v>
      </c>
      <c r="L576" s="176">
        <f>IF(ISBLANK(DPWW2!P49),"",DPWW2!P49)</f>
        <v>29.30856222094765</v>
      </c>
      <c r="M576" s="176">
        <f>IF(ISBLANK(DPWW2!Q49),"",DPWW2!Q49)</f>
        <v>36.635702776184566</v>
      </c>
      <c r="N576" s="176" t="str">
        <f>IF(ISBLANK(DPWW2!R49),"",DPWW2!R49)</f>
        <v/>
      </c>
      <c r="O576" s="176" t="str">
        <f>IF(ISBLANK(DPWW2!S49),"",DPWW2!S49)</f>
        <v/>
      </c>
      <c r="P576" s="176" t="str">
        <f>IF(ISBLANK(DPWW2!T49),"",DPWW2!T49)</f>
        <v/>
      </c>
      <c r="Q576" s="176" t="str">
        <f>IF(ISBLANK(DPWW2!U49),"",DPWW2!U49)</f>
        <v/>
      </c>
      <c r="R576" s="176" t="str">
        <f>IF(ISBLANK(DPWW2!V49),"",DPWW2!V49)</f>
        <v/>
      </c>
    </row>
    <row r="577" spans="1:19" x14ac:dyDescent="0.25">
      <c r="A577" s="176" t="str">
        <f t="shared" si="8"/>
        <v>YKY</v>
      </c>
      <c r="B577" s="176" t="str">
        <f>IF(ISBLANK(DPWW2!BG49),"",DPWW2!BG49)</f>
        <v>PCD_DPWW2_PR19WINCA_T</v>
      </c>
      <c r="C577" s="176" t="str">
        <f>DPWW2!F49 &amp; "," &amp; DPWW2!G49 &amp; "," &amp; DPWW2!BJ5</f>
        <v>PR19 WINEP Carryover actions,Number of schemes,PCD Total Expenditure (Cumulative) - Outturn &amp; Forecast (£m)</v>
      </c>
      <c r="D577" s="176" t="str">
        <f>IF(ISBLANK(DPWW2!H49),"",DPWW2!H49)</f>
        <v>£m</v>
      </c>
      <c r="E577" s="176" t="s">
        <v>7266</v>
      </c>
      <c r="M577" s="176">
        <f>IF(ISBLANK(DPWW2!W49),"",DPWW2!W49)</f>
        <v>36.635702776184566</v>
      </c>
      <c r="R577" s="176">
        <f>IF(ISBLANK(DPWW2!X49),"",DPWW2!X49)</f>
        <v>0</v>
      </c>
    </row>
    <row r="578" spans="1:19" x14ac:dyDescent="0.25">
      <c r="A578" s="176" t="str">
        <f t="shared" si="8"/>
        <v>YKY</v>
      </c>
      <c r="B578" s="176" t="str">
        <f>IF(ISBLANK(DPWW2!BJ49),"",DPWW2!BJ49)</f>
        <v>PCD_DPWW2_PR19WINCA_O</v>
      </c>
      <c r="C578" s="176" t="str">
        <f>DPWW2!F49 &amp; "," &amp; DPWW2!G49 &amp; "," &amp; DPWW2!BH5</f>
        <v>PR19 WINEP Carryover actions,Number of schemes,Total Expenditure by 2034-35 (Allowance)</v>
      </c>
      <c r="D578" s="176" t="str">
        <f>IF(ISBLANK(DPWW2!H49),"",DPWW2!H49)</f>
        <v>£m</v>
      </c>
      <c r="E578" s="176" t="s">
        <v>7266</v>
      </c>
      <c r="H578" s="176" t="str">
        <f>IF(ISBLANK(DPWW2!Z49),"",DPWW2!Z49)</f>
        <v/>
      </c>
      <c r="I578" s="176">
        <f>IF(ISBLANK(DPWW2!AA49),"",DPWW2!AA49)</f>
        <v>7.1162914376556845</v>
      </c>
      <c r="J578" s="176">
        <f>IF(ISBLANK(DPWW2!AB49),"",DPWW2!AB49)</f>
        <v>20.682070307493511</v>
      </c>
      <c r="K578" s="176">
        <f>IF(ISBLANK(DPWW2!AC49),"",DPWW2!AC49)</f>
        <v>42.160401223095235</v>
      </c>
      <c r="L578" s="176">
        <f>IF(ISBLANK(DPWW2!AD49),"",DPWW2!AD49)</f>
        <v>54.40904636137607</v>
      </c>
      <c r="M578" s="176">
        <f>IF(ISBLANK(DPWW2!AE49),"",DPWW2!AE49)</f>
        <v>56.681481232474411</v>
      </c>
      <c r="N578" s="176" t="str">
        <f>IF(ISBLANK(DPWW2!AF49),"",DPWW2!AF49)</f>
        <v/>
      </c>
      <c r="O578" s="176" t="str">
        <f>IF(ISBLANK(DPWW2!AG49),"",DPWW2!AG49)</f>
        <v/>
      </c>
      <c r="P578" s="176" t="str">
        <f>IF(ISBLANK(DPWW2!AH49),"",DPWW2!AH49)</f>
        <v/>
      </c>
      <c r="Q578" s="176" t="str">
        <f>IF(ISBLANK(DPWW2!AI49),"",DPWW2!AI49)</f>
        <v/>
      </c>
      <c r="R578" s="176" t="str">
        <f>IF(ISBLANK(DPWW2!AJ49),"",DPWW2!AJ49)</f>
        <v/>
      </c>
    </row>
    <row r="579" spans="1:19" x14ac:dyDescent="0.25">
      <c r="A579" s="176" t="str">
        <f t="shared" si="8"/>
        <v>YKY</v>
      </c>
      <c r="B579" s="176" t="str">
        <f>IF(ISBLANK(DPWW2!BU49),"",DPWW2!BU49)</f>
        <v>PCD_DPWW2_PR19WINCA_OT</v>
      </c>
      <c r="C579" s="176" t="str">
        <f>DPWW2!F49 &amp; "," &amp; DPWW2!G49 &amp; "," &amp; DPWW2!BU5</f>
        <v>PR19 WINEP Carryover actions,Number of schemes,Total Expenditure by 2029-30 (Outturn &amp; Forecast)</v>
      </c>
      <c r="D579" s="176" t="str">
        <f>IF(ISBLANK(DPWW2!H49),"",DPWW2!H49)</f>
        <v>£m</v>
      </c>
      <c r="E579" s="176" t="s">
        <v>7266</v>
      </c>
      <c r="M579" s="176">
        <f>IF(ISBLANK(DPWW2!AK49),"",DPWW2!AK49)</f>
        <v>56.681481232474411</v>
      </c>
      <c r="R579" s="176">
        <f>IF(ISBLANK(DPWW2!AL49),"",DPWW2!AL49)</f>
        <v>0</v>
      </c>
    </row>
    <row r="580" spans="1:19" x14ac:dyDescent="0.25">
      <c r="A580" s="176" t="str">
        <f t="shared" si="8"/>
        <v>YKY</v>
      </c>
      <c r="B580" s="176" t="str">
        <f>IF(ISBLANK(DPWW2!BX49),"",DPWW2!BX49)</f>
        <v>PCD_DPWW2_PR19WINCA_P</v>
      </c>
      <c r="C580" s="176" t="str">
        <f>DPWW2!F49 &amp; "," &amp; DPWW2!G49 &amp; "," &amp; DPWW2!BX5</f>
        <v>PR19 WINEP Carryover actions,Number of schemes,Performance</v>
      </c>
      <c r="D580" s="176" t="str">
        <f>IF(ISBLANK(DPWW2!H49),"",DPWW2!H49)</f>
        <v>£m</v>
      </c>
      <c r="E580" s="176" t="s">
        <v>7266</v>
      </c>
      <c r="M580" s="176">
        <f>IF(ISBLANK(DPWW2!AN49),"",DPWW2!AN49)</f>
        <v>1.547165113189007</v>
      </c>
      <c r="R580" s="176" t="str">
        <f>IF(ISBLANK(DPWW2!AO49),"",DPWW2!AO49)</f>
        <v/>
      </c>
    </row>
    <row r="581" spans="1:19" x14ac:dyDescent="0.25">
      <c r="A581" s="176" t="str">
        <f t="shared" ref="A581:A644" si="9">A580</f>
        <v>YKY</v>
      </c>
      <c r="B581" s="176" t="str">
        <f>IF(ISBLANK(DPWW2!AT50),"",DPWW2!AT50)</f>
        <v>PCD_DPWW2_GGR1_NP</v>
      </c>
      <c r="C581" s="176" t="str">
        <f>DPWW2!F50 &amp; "," &amp; DPWW2!G50 &amp; "," &amp; DPWW2!AT5</f>
        <v>Greenhouse gas reduction (net zero) ,tCO2e/Number of sites,Non delivery PCD payment (£m/Driver) in 2022-23 prices</v>
      </c>
      <c r="D581" s="176" t="str">
        <f>IF(ISBLANK(DPWW2!H50),"",DPWW2!H50)</f>
        <v>£m</v>
      </c>
      <c r="E581" s="176" t="s">
        <v>7266</v>
      </c>
      <c r="S581" s="176" t="str">
        <f>IF(ISBLANK(DPWW2!J50),"",DPWW2!J50)</f>
        <v/>
      </c>
    </row>
    <row r="582" spans="1:19" x14ac:dyDescent="0.25">
      <c r="A582" s="176" t="str">
        <f t="shared" si="9"/>
        <v>YKY</v>
      </c>
      <c r="B582" s="176" t="str">
        <f>IF(ISBLANK(DPWW2!AV50),"",DPWW2!AV50)</f>
        <v>PCD_DPWW2_GGR1</v>
      </c>
      <c r="C582" s="176" t="str">
        <f>DPWW2!F50 &amp; "," &amp; DPWW2!G50 &amp; "," &amp; DPWW2!AV5</f>
        <v>Greenhouse gas reduction (net zero) ,tCO2e/Number of sites,PCD Total Expenditure (Cumulative) - Allowance (£m)</v>
      </c>
      <c r="D582" s="176" t="str">
        <f>IF(ISBLANK(DPWW2!H50),"",DPWW2!H50)</f>
        <v>£m</v>
      </c>
      <c r="E582" s="176" t="s">
        <v>7266</v>
      </c>
      <c r="H582" s="176" t="str">
        <f>IF(ISBLANK(DPWW2!L50),"",DPWW2!L50)</f>
        <v/>
      </c>
      <c r="I582" s="176">
        <f>IF(ISBLANK(DPWW2!M50),"",DPWW2!M50)</f>
        <v>8.8939293253621603</v>
      </c>
      <c r="J582" s="176">
        <f>IF(ISBLANK(DPWW2!N50),"",DPWW2!N50)</f>
        <v>18.78809076245469</v>
      </c>
      <c r="K582" s="176">
        <f>IF(ISBLANK(DPWW2!O50),"",DPWW2!O50)</f>
        <v>20.154962857412645</v>
      </c>
      <c r="L582" s="176">
        <f>IF(ISBLANK(DPWW2!P50),"",DPWW2!P50)</f>
        <v>21.51174043359147</v>
      </c>
      <c r="M582" s="176">
        <f>IF(ISBLANK(DPWW2!Q50),"",DPWW2!Q50)</f>
        <v>22.858822525000001</v>
      </c>
      <c r="N582" s="176" t="str">
        <f>IF(ISBLANK(DPWW2!R50),"",DPWW2!R50)</f>
        <v/>
      </c>
      <c r="O582" s="176" t="str">
        <f>IF(ISBLANK(DPWW2!S50),"",DPWW2!S50)</f>
        <v/>
      </c>
      <c r="P582" s="176" t="str">
        <f>IF(ISBLANK(DPWW2!T50),"",DPWW2!T50)</f>
        <v/>
      </c>
      <c r="Q582" s="176" t="str">
        <f>IF(ISBLANK(DPWW2!U50),"",DPWW2!U50)</f>
        <v/>
      </c>
      <c r="R582" s="176" t="str">
        <f>IF(ISBLANK(DPWW2!V50),"",DPWW2!V50)</f>
        <v/>
      </c>
    </row>
    <row r="583" spans="1:19" x14ac:dyDescent="0.25">
      <c r="A583" s="176" t="str">
        <f t="shared" si="9"/>
        <v>YKY</v>
      </c>
      <c r="B583" s="176" t="str">
        <f>IF(ISBLANK(DPWW2!BG50),"",DPWW2!BG50)</f>
        <v>PCD_DPWW2_GGR1_T</v>
      </c>
      <c r="C583" s="176" t="str">
        <f>DPWW2!F50 &amp; "," &amp; DPWW2!G50 &amp; "," &amp; DPWW2!BJ5</f>
        <v>Greenhouse gas reduction (net zero) ,tCO2e/Number of sites,PCD Total Expenditure (Cumulative) - Outturn &amp; Forecast (£m)</v>
      </c>
      <c r="D583" s="176" t="str">
        <f>IF(ISBLANK(DPWW2!H50),"",DPWW2!H50)</f>
        <v>£m</v>
      </c>
      <c r="E583" s="176" t="s">
        <v>7266</v>
      </c>
      <c r="M583" s="176">
        <f>IF(ISBLANK(DPWW2!W50),"",DPWW2!W50)</f>
        <v>22.858822525000001</v>
      </c>
      <c r="R583" s="176">
        <f>IF(ISBLANK(DPWW2!X50),"",DPWW2!X50)</f>
        <v>0</v>
      </c>
    </row>
    <row r="584" spans="1:19" x14ac:dyDescent="0.25">
      <c r="A584" s="176" t="str">
        <f t="shared" si="9"/>
        <v>YKY</v>
      </c>
      <c r="B584" s="176" t="str">
        <f>IF(ISBLANK(DPWW2!BJ50),"",DPWW2!BJ50)</f>
        <v>PCD_DPWW2_GGR1_O</v>
      </c>
      <c r="C584" s="176" t="str">
        <f>DPWW2!F50 &amp; "," &amp; DPWW2!G50 &amp; "," &amp; DPWW2!BH5</f>
        <v>Greenhouse gas reduction (net zero) ,tCO2e/Number of sites,Total Expenditure by 2034-35 (Allowance)</v>
      </c>
      <c r="D584" s="176" t="str">
        <f>IF(ISBLANK(DPWW2!H50),"",DPWW2!H50)</f>
        <v>£m</v>
      </c>
      <c r="E584" s="176" t="s">
        <v>7266</v>
      </c>
      <c r="H584" s="176">
        <f>IF(ISBLANK(DPWW2!Z50),"",DPWW2!Z50)</f>
        <v>0</v>
      </c>
      <c r="I584" s="176">
        <f>IF(ISBLANK(DPWW2!AA50),"",DPWW2!AA50)</f>
        <v>4.3546342743500666E-2</v>
      </c>
      <c r="J584" s="176">
        <f>IF(ISBLANK(DPWW2!AB50),"",DPWW2!AB50)</f>
        <v>3.0131377999999995</v>
      </c>
      <c r="K584" s="176">
        <f>IF(ISBLANK(DPWW2!AC50),"",DPWW2!AC50)</f>
        <v>15.2418418</v>
      </c>
      <c r="L584" s="176">
        <f>IF(ISBLANK(DPWW2!AD50),"",DPWW2!AD50)</f>
        <v>18.355125799999996</v>
      </c>
      <c r="M584" s="176">
        <f>IF(ISBLANK(DPWW2!AE50),"",DPWW2!AE50)</f>
        <v>22.857101</v>
      </c>
      <c r="N584" s="176" t="str">
        <f>IF(ISBLANK(DPWW2!AF50),"",DPWW2!AF50)</f>
        <v/>
      </c>
      <c r="O584" s="176" t="str">
        <f>IF(ISBLANK(DPWW2!AG50),"",DPWW2!AG50)</f>
        <v/>
      </c>
      <c r="P584" s="176" t="str">
        <f>IF(ISBLANK(DPWW2!AH50),"",DPWW2!AH50)</f>
        <v/>
      </c>
      <c r="Q584" s="176" t="str">
        <f>IF(ISBLANK(DPWW2!AI50),"",DPWW2!AI50)</f>
        <v/>
      </c>
      <c r="R584" s="176" t="str">
        <f>IF(ISBLANK(DPWW2!AJ50),"",DPWW2!AJ50)</f>
        <v/>
      </c>
    </row>
    <row r="585" spans="1:19" x14ac:dyDescent="0.25">
      <c r="A585" s="176" t="str">
        <f t="shared" si="9"/>
        <v>YKY</v>
      </c>
      <c r="B585" s="176" t="str">
        <f>IF(ISBLANK(DPWW2!BU50),"",DPWW2!BU50)</f>
        <v>PCD_DPWW2_GGR1_OT</v>
      </c>
      <c r="C585" s="176" t="str">
        <f>DPWW2!F50 &amp; "," &amp; DPWW2!G50 &amp; "," &amp; DPWW2!BU5</f>
        <v>Greenhouse gas reduction (net zero) ,tCO2e/Number of sites,Total Expenditure by 2029-30 (Outturn &amp; Forecast)</v>
      </c>
      <c r="D585" s="176" t="str">
        <f>IF(ISBLANK(DPWW2!H50),"",DPWW2!H50)</f>
        <v>£m</v>
      </c>
      <c r="E585" s="176" t="s">
        <v>7266</v>
      </c>
      <c r="M585" s="176">
        <f>IF(ISBLANK(DPWW2!AK50),"",DPWW2!AK50)</f>
        <v>22.857101</v>
      </c>
      <c r="R585" s="176">
        <f>IF(ISBLANK(DPWW2!AL50),"",DPWW2!AL50)</f>
        <v>0</v>
      </c>
    </row>
    <row r="586" spans="1:19" x14ac:dyDescent="0.25">
      <c r="A586" s="176" t="str">
        <f t="shared" si="9"/>
        <v>YKY</v>
      </c>
      <c r="B586" s="176" t="str">
        <f>IF(ISBLANK(DPWW2!BX50),"",DPWW2!BX50)</f>
        <v>PCD_DPWW2_GGR1_P</v>
      </c>
      <c r="C586" s="176" t="str">
        <f>DPWW2!F50 &amp; "," &amp; DPWW2!G50 &amp; "," &amp; DPWW2!BX5</f>
        <v>Greenhouse gas reduction (net zero) ,tCO2e/Number of sites,Performance</v>
      </c>
      <c r="D586" s="176" t="str">
        <f>IF(ISBLANK(DPWW2!H50),"",DPWW2!H50)</f>
        <v>£m</v>
      </c>
      <c r="E586" s="176" t="s">
        <v>7266</v>
      </c>
      <c r="M586" s="176">
        <f>IF(ISBLANK(DPWW2!AN50),"",DPWW2!AN50)</f>
        <v>0.99992468881552765</v>
      </c>
      <c r="R586" s="176" t="str">
        <f>IF(ISBLANK(DPWW2!AO50),"",DPWW2!AO50)</f>
        <v/>
      </c>
    </row>
    <row r="587" spans="1:19" x14ac:dyDescent="0.25">
      <c r="A587" s="176" t="str">
        <f t="shared" si="9"/>
        <v>YKY</v>
      </c>
      <c r="B587" s="176" t="str">
        <f>IF(ISBLANK(DPWW2!AT52),"",DPWW2!AT52)</f>
        <v>PCD_DPWW2_OTH1_NP</v>
      </c>
      <c r="C587" s="176" t="str">
        <f>DPWW2!F52 &amp; "," &amp; DPWW2!G52 &amp; "," &amp; DPWW2!AT5</f>
        <v>Total other non - PCD enhancement wastewater/bioresources expenditure, totex,Total other non - PCD enhancement wastewater/bioresources expenditure, totex,Non delivery PCD payment (£m/Driver) in 2022-23 prices</v>
      </c>
      <c r="D587" s="176" t="str">
        <f>IF(ISBLANK(DPWW2!H52),"",DPWW2!H52)</f>
        <v>£m</v>
      </c>
      <c r="E587" s="176" t="s">
        <v>7266</v>
      </c>
      <c r="S587" s="176" t="str">
        <f>IF(ISBLANK(DPWW2!J52),"",DPWW2!J52)</f>
        <v/>
      </c>
    </row>
    <row r="588" spans="1:19" x14ac:dyDescent="0.25">
      <c r="A588" s="176" t="str">
        <f t="shared" si="9"/>
        <v>YKY</v>
      </c>
      <c r="B588" s="176" t="str">
        <f>IF(ISBLANK(DPWW2!AV52),"",DPWW2!AV52)</f>
        <v>PCD_DPWW2_OTH1</v>
      </c>
      <c r="C588" s="176" t="str">
        <f>DPWW2!F52 &amp; "," &amp; DPWW2!G52 &amp; "," &amp; DPWW2!AV5</f>
        <v>Total other non - PCD enhancement wastewater/bioresources expenditure, totex,Total other non - PCD enhancement wastewater/bioresources expenditure, totex,PCD Total Expenditure (Cumulative) - Allowance (£m)</v>
      </c>
      <c r="D588" s="176" t="str">
        <f>IF(ISBLANK(DPWW2!H52),"",DPWW2!H52)</f>
        <v>£m</v>
      </c>
      <c r="E588" s="176" t="s">
        <v>7266</v>
      </c>
      <c r="H588" s="176" t="str">
        <f>IF(ISBLANK(DPWW2!L52),"",DPWW2!L52)</f>
        <v/>
      </c>
      <c r="I588" s="176" t="str">
        <f>IF(ISBLANK(DPWW2!M52),"",DPWW2!M52)</f>
        <v/>
      </c>
      <c r="J588" s="176" t="str">
        <f>IF(ISBLANK(DPWW2!N52),"",DPWW2!N52)</f>
        <v/>
      </c>
      <c r="K588" s="176" t="str">
        <f>IF(ISBLANK(DPWW2!O52),"",DPWW2!O52)</f>
        <v/>
      </c>
      <c r="L588" s="176" t="str">
        <f>IF(ISBLANK(DPWW2!P52),"",DPWW2!P52)</f>
        <v/>
      </c>
      <c r="M588" s="176" t="str">
        <f>IF(ISBLANK(DPWW2!Q52),"",DPWW2!Q52)</f>
        <v/>
      </c>
      <c r="N588" s="176" t="str">
        <f>IF(ISBLANK(DPWW2!R52),"",DPWW2!R52)</f>
        <v/>
      </c>
      <c r="O588" s="176" t="str">
        <f>IF(ISBLANK(DPWW2!S52),"",DPWW2!S52)</f>
        <v/>
      </c>
      <c r="P588" s="176" t="str">
        <f>IF(ISBLANK(DPWW2!T52),"",DPWW2!T52)</f>
        <v/>
      </c>
      <c r="Q588" s="176" t="str">
        <f>IF(ISBLANK(DPWW2!U52),"",DPWW2!U52)</f>
        <v/>
      </c>
      <c r="R588" s="176" t="str">
        <f>IF(ISBLANK(DPWW2!V52),"",DPWW2!V52)</f>
        <v/>
      </c>
    </row>
    <row r="589" spans="1:19" x14ac:dyDescent="0.25">
      <c r="A589" s="176" t="str">
        <f t="shared" si="9"/>
        <v>YKY</v>
      </c>
      <c r="B589" s="176" t="str">
        <f>IF(ISBLANK(DPWW2!BG52),"",DPWW2!BG52)</f>
        <v>PCD_DPWW2_OTH1_T</v>
      </c>
      <c r="C589" s="176" t="str">
        <f>DPWW2!F52 &amp; "," &amp; DPWW2!G52 &amp; "," &amp; DPWW2!BJ5</f>
        <v>Total other non - PCD enhancement wastewater/bioresources expenditure, totex,Total other non - PCD enhancement wastewater/bioresources expenditure, totex,PCD Total Expenditure (Cumulative) - Outturn &amp; Forecast (£m)</v>
      </c>
      <c r="D589" s="176" t="str">
        <f>IF(ISBLANK(DPWW2!H52),"",DPWW2!H52)</f>
        <v>£m</v>
      </c>
      <c r="E589" s="176" t="s">
        <v>7266</v>
      </c>
      <c r="M589" s="176">
        <f>IF(ISBLANK(DPWW2!W52),"",DPWW2!W52)</f>
        <v>0</v>
      </c>
      <c r="R589" s="176">
        <f>IF(ISBLANK(DPWW2!X52),"",DPWW2!X52)</f>
        <v>0</v>
      </c>
    </row>
    <row r="590" spans="1:19" x14ac:dyDescent="0.25">
      <c r="A590" s="176" t="str">
        <f t="shared" si="9"/>
        <v>YKY</v>
      </c>
      <c r="B590" s="176" t="str">
        <f>IF(ISBLANK(DPWW2!BJ52),"",DPWW2!BJ52)</f>
        <v>PCD_DPWW2_OTH1_O</v>
      </c>
      <c r="C590" s="176" t="str">
        <f>DPWW2!F52 &amp; "," &amp; DPWW2!G52 &amp; "," &amp; DPWW2!BH5</f>
        <v>Total other non - PCD enhancement wastewater/bioresources expenditure, totex,Total other non - PCD enhancement wastewater/bioresources expenditure, totex,Total Expenditure by 2034-35 (Allowance)</v>
      </c>
      <c r="D590" s="176" t="str">
        <f>IF(ISBLANK(DPWW2!H52),"",DPWW2!H52)</f>
        <v>£m</v>
      </c>
      <c r="E590" s="176" t="s">
        <v>7266</v>
      </c>
      <c r="H590" s="176">
        <f>IF(ISBLANK(DPWW2!Z52),"",DPWW2!Z52)</f>
        <v>2.1872539644016169</v>
      </c>
      <c r="I590" s="176">
        <f>IF(ISBLANK(DPWW2!AA52),"",DPWW2!AA52)</f>
        <v>30.397256055209738</v>
      </c>
      <c r="J590" s="176">
        <f>IF(ISBLANK(DPWW2!AB52),"",DPWW2!AB52)</f>
        <v>64.229058761112356</v>
      </c>
      <c r="K590" s="176">
        <f>IF(ISBLANK(DPWW2!AC52),"",DPWW2!AC52)</f>
        <v>70.05901561010387</v>
      </c>
      <c r="L590" s="176">
        <f>IF(ISBLANK(DPWW2!AD52),"",DPWW2!AD52)</f>
        <v>73.071130906246253</v>
      </c>
      <c r="M590" s="176">
        <f>IF(ISBLANK(DPWW2!AE52),"",DPWW2!AE52)</f>
        <v>72.897915448949789</v>
      </c>
      <c r="N590" s="176" t="str">
        <f>IF(ISBLANK(DPWW2!AF52),"",DPWW2!AF52)</f>
        <v/>
      </c>
      <c r="O590" s="176" t="str">
        <f>IF(ISBLANK(DPWW2!AG52),"",DPWW2!AG52)</f>
        <v/>
      </c>
      <c r="P590" s="176" t="str">
        <f>IF(ISBLANK(DPWW2!AH52),"",DPWW2!AH52)</f>
        <v/>
      </c>
      <c r="Q590" s="176" t="str">
        <f>IF(ISBLANK(DPWW2!AI52),"",DPWW2!AI52)</f>
        <v/>
      </c>
      <c r="R590" s="176" t="str">
        <f>IF(ISBLANK(DPWW2!AJ52),"",DPWW2!AJ52)</f>
        <v/>
      </c>
    </row>
    <row r="591" spans="1:19" x14ac:dyDescent="0.25">
      <c r="A591" s="176" t="str">
        <f t="shared" si="9"/>
        <v>YKY</v>
      </c>
      <c r="B591" s="176" t="str">
        <f>IF(ISBLANK(DPWW2!BU52),"",DPWW2!BU52)</f>
        <v>PCD_DPWW2_OTH1_OT</v>
      </c>
      <c r="C591" s="176" t="str">
        <f>DPWW2!F52 &amp; "," &amp; DPWW2!G52 &amp; "," &amp; DPWW2!BU5</f>
        <v>Total other non - PCD enhancement wastewater/bioresources expenditure, totex,Total other non - PCD enhancement wastewater/bioresources expenditure, totex,Total Expenditure by 2029-30 (Outturn &amp; Forecast)</v>
      </c>
      <c r="D591" s="176" t="str">
        <f>IF(ISBLANK(DPWW2!H52),"",DPWW2!H52)</f>
        <v>£m</v>
      </c>
      <c r="E591" s="176" t="s">
        <v>7266</v>
      </c>
      <c r="M591" s="176">
        <f>IF(ISBLANK(DPWW2!AK52),"",DPWW2!AK52)</f>
        <v>72.897915448949789</v>
      </c>
      <c r="R591" s="176">
        <f>IF(ISBLANK(DPWW2!AL52),"",DPWW2!AL52)</f>
        <v>0</v>
      </c>
    </row>
    <row r="592" spans="1:19" x14ac:dyDescent="0.25">
      <c r="A592" s="176" t="str">
        <f t="shared" si="9"/>
        <v>YKY</v>
      </c>
      <c r="B592" s="176" t="str">
        <f>IF(ISBLANK(DPWW2!BX52),"",DPWW2!BX52)</f>
        <v>PCD_DPWW2_OTH1_P</v>
      </c>
      <c r="C592" s="176" t="str">
        <f>DPWW2!F52 &amp; "," &amp; DPWW2!G52 &amp; "," &amp; DPWW2!BX5</f>
        <v>Total other non - PCD enhancement wastewater/bioresources expenditure, totex,Total other non - PCD enhancement wastewater/bioresources expenditure, totex,Performance</v>
      </c>
      <c r="D592" s="176" t="str">
        <f>IF(ISBLANK(DPWW2!H52),"",DPWW2!H52)</f>
        <v>£m</v>
      </c>
      <c r="E592" s="176" t="s">
        <v>7266</v>
      </c>
      <c r="M592" s="176" t="str">
        <f>IF(ISBLANK(DPWW2!AN52),"",DPWW2!AN52)</f>
        <v/>
      </c>
      <c r="R592" s="176" t="str">
        <f>IF(ISBLANK(DPWW2!AO52),"",DPWW2!AO52)</f>
        <v/>
      </c>
    </row>
    <row r="593" spans="1:60" x14ac:dyDescent="0.25">
      <c r="A593" s="176" t="str">
        <f t="shared" si="9"/>
        <v>YKY</v>
      </c>
      <c r="B593" s="176" t="str">
        <f>IF(ISBLANK(DPWW2!AT53),"",DPWW2!AT53)</f>
        <v>PCD_DPWW2_OTH2_NP</v>
      </c>
      <c r="C593" s="176" t="str">
        <f>DPWW2!F53 &amp; "," &amp; DPWW2!G53 &amp; "," &amp; DPWW2!AT5</f>
        <v>Total PCD and non - PCD enhancement expenditure; wastewater/bioresources totex,Total PCD and non - PCD enhancement expenditure; wastewater/bioresources totex,Non delivery PCD payment (£m/Driver) in 2022-23 prices</v>
      </c>
      <c r="D593" s="176" t="str">
        <f>IF(ISBLANK(DPWW2!H53),"",DPWW2!H53)</f>
        <v>£m</v>
      </c>
      <c r="E593" s="176" t="s">
        <v>7266</v>
      </c>
      <c r="S593" s="176" t="str">
        <f>IF(ISBLANK(DPWW2!J53),"",DPWW2!J53)</f>
        <v/>
      </c>
    </row>
    <row r="594" spans="1:60" x14ac:dyDescent="0.25">
      <c r="A594" s="176" t="str">
        <f t="shared" si="9"/>
        <v>YKY</v>
      </c>
      <c r="B594" s="176" t="str">
        <f>IF(ISBLANK(DPWW2!AV53),"",DPWW2!AV53)</f>
        <v>PCD_DPWW2_OTH2</v>
      </c>
      <c r="C594" s="176" t="str">
        <f>DPWW2!F53 &amp; "," &amp; DPWW2!G53 &amp; "," &amp; DPWW2!AV5</f>
        <v>Total PCD and non - PCD enhancement expenditure; wastewater/bioresources totex,Total PCD and non - PCD enhancement expenditure; wastewater/bioresources totex,PCD Total Expenditure (Cumulative) - Allowance (£m)</v>
      </c>
      <c r="D594" s="176" t="str">
        <f>IF(ISBLANK(DPWW2!H53),"",DPWW2!H53)</f>
        <v>£m</v>
      </c>
      <c r="E594" s="176" t="s">
        <v>7266</v>
      </c>
      <c r="H594" s="176" t="str">
        <f>IF(ISBLANK(DPWW2!L53),"",DPWW2!L53)</f>
        <v/>
      </c>
      <c r="I594" s="176">
        <f>IF(ISBLANK(DPWW2!M53),"",DPWW2!M53)</f>
        <v>530.43020553693236</v>
      </c>
      <c r="J594" s="176">
        <f>IF(ISBLANK(DPWW2!N53),"",DPWW2!N53)</f>
        <v>1084.5466095761424</v>
      </c>
      <c r="K594" s="176">
        <f>IF(ISBLANK(DPWW2!O53),"",DPWW2!O53)</f>
        <v>1600.2253115219723</v>
      </c>
      <c r="L594" s="176">
        <f>IF(ISBLANK(DPWW2!P53),"",DPWW2!P53)</f>
        <v>2073.2129768231789</v>
      </c>
      <c r="M594" s="176">
        <f>IF(ISBLANK(DPWW2!Q53),"",DPWW2!Q53)</f>
        <v>2336.2079770164564</v>
      </c>
      <c r="N594" s="176">
        <f>IF(ISBLANK(DPWW2!R53),"",DPWW2!R53)</f>
        <v>0</v>
      </c>
      <c r="O594" s="176">
        <f>IF(ISBLANK(DPWW2!S53),"",DPWW2!S53)</f>
        <v>0</v>
      </c>
      <c r="P594" s="176">
        <f>IF(ISBLANK(DPWW2!T53),"",DPWW2!T53)</f>
        <v>0</v>
      </c>
      <c r="Q594" s="176">
        <f>IF(ISBLANK(DPWW2!U53),"",DPWW2!U53)</f>
        <v>0</v>
      </c>
      <c r="R594" s="176">
        <f>IF(ISBLANK(DPWW2!V53),"",DPWW2!V53)</f>
        <v>0</v>
      </c>
    </row>
    <row r="595" spans="1:60" x14ac:dyDescent="0.25">
      <c r="A595" s="176" t="str">
        <f t="shared" si="9"/>
        <v>YKY</v>
      </c>
      <c r="B595" s="176" t="str">
        <f>IF(ISBLANK(DPWW2!BG53),"",DPWW2!BG53)</f>
        <v>PCD_DPWW2_OTH2_T</v>
      </c>
      <c r="C595" s="176" t="str">
        <f>DPWW2!F53 &amp; "," &amp; DPWW2!G53 &amp; "," &amp; DPWW2!BJ5</f>
        <v>Total PCD and non - PCD enhancement expenditure; wastewater/bioresources totex,Total PCD and non - PCD enhancement expenditure; wastewater/bioresources totex,PCD Total Expenditure (Cumulative) - Outturn &amp; Forecast (£m)</v>
      </c>
      <c r="D595" s="176" t="str">
        <f>IF(ISBLANK(DPWW2!H53),"",DPWW2!H53)</f>
        <v>£m</v>
      </c>
      <c r="E595" s="176" t="s">
        <v>7266</v>
      </c>
      <c r="M595" s="176">
        <f>IF(ISBLANK(DPWW2!W53),"",DPWW2!W53)</f>
        <v>2336.2079770164564</v>
      </c>
      <c r="R595" s="176">
        <f>IF(ISBLANK(DPWW2!X53),"",DPWW2!X53)</f>
        <v>0</v>
      </c>
    </row>
    <row r="596" spans="1:60" x14ac:dyDescent="0.25">
      <c r="A596" s="176" t="str">
        <f t="shared" si="9"/>
        <v>YKY</v>
      </c>
      <c r="B596" s="176" t="str">
        <f>IF(ISBLANK(DPWW2!BJ53),"",DPWW2!BJ53)</f>
        <v>PCD_DPWW2_OTH2_O</v>
      </c>
      <c r="C596" s="176" t="str">
        <f>DPWW2!F53 &amp; "," &amp; DPWW2!G53 &amp; "," &amp; DPWW2!BH5</f>
        <v>Total PCD and non - PCD enhancement expenditure; wastewater/bioresources totex,Total PCD and non - PCD enhancement expenditure; wastewater/bioresources totex,Total Expenditure by 2034-35 (Allowance)</v>
      </c>
      <c r="D596" s="176" t="str">
        <f>IF(ISBLANK(DPWW2!H53),"",DPWW2!H53)</f>
        <v>£m</v>
      </c>
      <c r="E596" s="176" t="s">
        <v>7266</v>
      </c>
      <c r="H596" s="176">
        <f>IF(ISBLANK(DPWW2!Z53),"",DPWW2!Z53)</f>
        <v>50.506612871069429</v>
      </c>
      <c r="I596" s="176">
        <f>IF(ISBLANK(DPWW2!AA53),"",DPWW2!AA53)</f>
        <v>255.62173400154214</v>
      </c>
      <c r="J596" s="176">
        <f>IF(ISBLANK(DPWW2!AB53),"",DPWW2!AB53)</f>
        <v>715.62618409984555</v>
      </c>
      <c r="K596" s="176">
        <f>IF(ISBLANK(DPWW2!AC53),"",DPWW2!AC53)</f>
        <v>1483.8786427057717</v>
      </c>
      <c r="L596" s="176">
        <f>IF(ISBLANK(DPWW2!AD53),"",DPWW2!AD53)</f>
        <v>2122.1543159751427</v>
      </c>
      <c r="M596" s="176">
        <f>IF(ISBLANK(DPWW2!AE53),"",DPWW2!AE53)</f>
        <v>2431.1395448394524</v>
      </c>
      <c r="N596" s="176">
        <f>IF(ISBLANK(DPWW2!AF53),"",DPWW2!AF53)</f>
        <v>0</v>
      </c>
      <c r="O596" s="176">
        <f>IF(ISBLANK(DPWW2!AG53),"",DPWW2!AG53)</f>
        <v>0</v>
      </c>
      <c r="P596" s="176">
        <f>IF(ISBLANK(DPWW2!AH53),"",DPWW2!AH53)</f>
        <v>0</v>
      </c>
      <c r="Q596" s="176">
        <f>IF(ISBLANK(DPWW2!AI53),"",DPWW2!AI53)</f>
        <v>0</v>
      </c>
      <c r="R596" s="176">
        <f>IF(ISBLANK(DPWW2!AJ53),"",DPWW2!AJ53)</f>
        <v>0</v>
      </c>
    </row>
    <row r="597" spans="1:60" x14ac:dyDescent="0.25">
      <c r="A597" s="176" t="str">
        <f t="shared" si="9"/>
        <v>YKY</v>
      </c>
      <c r="B597" s="176" t="str">
        <f>IF(ISBLANK(DPWW2!BU53),"",DPWW2!BU53)</f>
        <v>PCD_DPWW2_OTH2_OT</v>
      </c>
      <c r="C597" s="176" t="str">
        <f>DPWW2!F53 &amp; "," &amp; DPWW2!G53 &amp; "," &amp; DPWW2!BU5</f>
        <v>Total PCD and non - PCD enhancement expenditure; wastewater/bioresources totex,Total PCD and non - PCD enhancement expenditure; wastewater/bioresources totex,Total Expenditure by 2029-30 (Outturn &amp; Forecast)</v>
      </c>
      <c r="D597" s="176" t="str">
        <f>IF(ISBLANK(DPWW2!H53),"",DPWW2!H53)</f>
        <v>£m</v>
      </c>
      <c r="E597" s="176" t="s">
        <v>7266</v>
      </c>
      <c r="M597" s="176">
        <f>IF(ISBLANK(DPWW2!AK53),"",DPWW2!AK53)</f>
        <v>2431.1395448394524</v>
      </c>
      <c r="R597" s="176">
        <f>IF(ISBLANK(DPWW2!AL53),"",DPWW2!AL53)</f>
        <v>0</v>
      </c>
    </row>
    <row r="598" spans="1:60" x14ac:dyDescent="0.25">
      <c r="A598" s="176" t="str">
        <f t="shared" si="9"/>
        <v>YKY</v>
      </c>
      <c r="B598" s="176" t="str">
        <f>IF(ISBLANK(DPWW2!BX53),"",DPWW2!BX53)</f>
        <v>PCD_DPWW2_OTH2_P</v>
      </c>
      <c r="C598" s="176" t="str">
        <f>DPWW2!F53 &amp; "," &amp; DPWW2!G53 &amp; "," &amp; DPWW2!BX5</f>
        <v>Total PCD and non - PCD enhancement expenditure; wastewater/bioresources totex,Total PCD and non - PCD enhancement expenditure; wastewater/bioresources totex,Performance</v>
      </c>
      <c r="D598" s="176" t="str">
        <f>IF(ISBLANK(DPWW2!H53),"",DPWW2!H53)</f>
        <v>£m</v>
      </c>
      <c r="E598" s="176" t="s">
        <v>7266</v>
      </c>
      <c r="M598" s="176">
        <f>IF(ISBLANK(DPWW2!AN53),"",DPWW2!AN53)</f>
        <v>1.0406348958470006</v>
      </c>
      <c r="R598" s="176" t="str">
        <f>IF(ISBLANK(DPWW2!AO53),"",DPWW2!AO53)</f>
        <v/>
      </c>
    </row>
    <row r="599" spans="1:60" x14ac:dyDescent="0.25">
      <c r="A599" s="55" t="str">
        <f t="shared" si="9"/>
        <v>YKY</v>
      </c>
      <c r="B599" s="55" t="str">
        <f>IF(ISBLANK(DPWW3!BA7),"",DPWW3!BA7)</f>
        <v>PCD_DPWW3_SOW1_NR</v>
      </c>
      <c r="C599" s="55" t="str">
        <f>DPWW3!F7 &amp; "," &amp; DPWW3!G7 &amp; "," &amp; DPWW3!BA5</f>
        <v>Storm Overflow - Wetland,Number of schemes at Stage 0,Number of Schemes (Nr)</v>
      </c>
      <c r="D599" s="55" t="str">
        <f>IF(ISBLANK(DPWW3!H7),"",DPWW3!H7)</f>
        <v>Nr</v>
      </c>
      <c r="E599" s="55" t="s">
        <v>7266</v>
      </c>
      <c r="F599" s="55" t="str">
        <f>IF(ISBLANK(DPWW3!K7),"",DPWW3!K7)</f>
        <v/>
      </c>
      <c r="G599" s="55"/>
      <c r="H599" s="55"/>
      <c r="I599" s="55"/>
      <c r="J599" s="55"/>
      <c r="K599" s="55"/>
      <c r="L599" s="55"/>
      <c r="M599" s="55"/>
      <c r="N599" s="55"/>
      <c r="O599" s="55"/>
      <c r="P599" s="55"/>
      <c r="Q599" s="55"/>
      <c r="R599" s="55"/>
      <c r="S599" s="55"/>
      <c r="T599" s="55"/>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c r="AT599" s="55"/>
      <c r="AU599" s="55"/>
      <c r="AV599" s="55"/>
      <c r="AW599" s="55"/>
      <c r="AX599" s="55"/>
      <c r="AY599" s="55"/>
      <c r="AZ599" s="55"/>
      <c r="BA599" s="55"/>
      <c r="BB599" s="55"/>
      <c r="BC599" s="55"/>
      <c r="BD599" s="55"/>
      <c r="BE599" s="55"/>
      <c r="BF599" s="55"/>
      <c r="BG599" s="55"/>
      <c r="BH599" s="55"/>
    </row>
    <row r="600" spans="1:60" x14ac:dyDescent="0.25">
      <c r="A600" s="55" t="str">
        <f t="shared" si="9"/>
        <v>YKY</v>
      </c>
      <c r="B600" s="55" t="str">
        <f>IF(ISBLANK(DPWW3!BC7),"",DPWW3!BC7)</f>
        <v>PCD_DPWW3_SOW1_S0</v>
      </c>
      <c r="C600" s="55" t="str">
        <f>DPWW3!F7 &amp; "," &amp; DPWW3!G7 &amp; "," &amp; DPWW3!BC5</f>
        <v>Storm Overflow - Wetland,Number of schemes at Stage 0,IM1 has yet to be achieved</v>
      </c>
      <c r="D600" s="55" t="str">
        <f>IF(ISBLANK(DPWW3!H7),"",DPWW3!H7)</f>
        <v>Nr</v>
      </c>
      <c r="E600" s="55" t="s">
        <v>7266</v>
      </c>
      <c r="F600" s="55"/>
      <c r="G600" s="55"/>
      <c r="H600" s="55"/>
      <c r="I600" s="55"/>
      <c r="J600" s="55"/>
      <c r="K600" s="55"/>
      <c r="L600" s="55"/>
      <c r="M600" s="55"/>
      <c r="N600" s="55"/>
      <c r="O600" s="55"/>
      <c r="P600" s="55"/>
      <c r="Q600" s="55"/>
      <c r="R600" s="55"/>
      <c r="S600" s="55"/>
      <c r="T600" s="55" t="str">
        <f>IF(ISBLANK(DPWW3!M7),"",DPWW3!M7)</f>
        <v/>
      </c>
      <c r="U600" s="55" t="str">
        <f>IF(ISBLANK(DPWW3!N7),"",DPWW3!N7)</f>
        <v/>
      </c>
      <c r="V600" s="55" t="str">
        <f>IF(ISBLANK(DPWW3!O7),"",DPWW3!O7)</f>
        <v/>
      </c>
      <c r="W600" s="55" t="str">
        <f>IF(ISBLANK(DPWW3!P7),"",DPWW3!P7)</f>
        <v/>
      </c>
      <c r="X600" s="55" t="str">
        <f>IF(ISBLANK(DPWW3!Q7),"",DPWW3!Q7)</f>
        <v/>
      </c>
      <c r="Y600" s="55" t="str">
        <f>IF(ISBLANK(DPWW3!R7),"",DPWW3!R7)</f>
        <v/>
      </c>
      <c r="Z600" s="55" t="str">
        <f>IF(ISBLANK(DPWW3!S7),"",DPWW3!S7)</f>
        <v/>
      </c>
      <c r="AA600" s="55" t="str">
        <f>IF(ISBLANK(DPWW3!T7),"",DPWW3!T7)</f>
        <v/>
      </c>
      <c r="AB600" s="55" t="str">
        <f>IF(ISBLANK(DPWW3!U7),"",DPWW3!U7)</f>
        <v/>
      </c>
      <c r="AC600" s="55" t="str">
        <f>IF(ISBLANK(DPWW3!V7),"",DPWW3!V7)</f>
        <v/>
      </c>
      <c r="AD600" s="55" t="str">
        <f>IF(ISBLANK(DPWW3!W7),"",DPWW3!W7)</f>
        <v/>
      </c>
      <c r="AE600" s="55" t="str">
        <f>IF(ISBLANK(DPWW3!X7),"",DPWW3!X7)</f>
        <v/>
      </c>
      <c r="AF600" s="55" t="str">
        <f>IF(ISBLANK(DPWW3!Y7),"",DPWW3!Y7)</f>
        <v/>
      </c>
      <c r="AG600" s="55" t="str">
        <f>IF(ISBLANK(DPWW3!Z7),"",DPWW3!Z7)</f>
        <v/>
      </c>
      <c r="AH600" s="55" t="str">
        <f>IF(ISBLANK(DPWW3!AA7),"",DPWW3!AA7)</f>
        <v/>
      </c>
      <c r="AI600" s="55" t="str">
        <f>IF(ISBLANK(DPWW3!AB7),"",DPWW3!AB7)</f>
        <v/>
      </c>
      <c r="AJ600" s="55" t="str">
        <f>IF(ISBLANK(DPWW3!AC7),"",DPWW3!AC7)</f>
        <v/>
      </c>
      <c r="AK600" s="55" t="str">
        <f>IF(ISBLANK(DPWW3!AD7),"",DPWW3!AD7)</f>
        <v/>
      </c>
      <c r="AL600" s="55" t="str">
        <f>IF(ISBLANK(DPWW3!AE7),"",DPWW3!AE7)</f>
        <v/>
      </c>
      <c r="AM600" s="55" t="str">
        <f>IF(ISBLANK(DPWW3!AF7),"",DPWW3!AF7)</f>
        <v/>
      </c>
      <c r="AN600" s="55" t="str">
        <f>IF(ISBLANK(DPWW3!AG7),"",DPWW3!AG7)</f>
        <v/>
      </c>
      <c r="AO600" s="55"/>
      <c r="AP600" s="55"/>
      <c r="AQ600" s="55"/>
      <c r="AR600" s="55"/>
      <c r="AS600" s="55"/>
      <c r="AT600" s="55"/>
      <c r="AU600" s="55"/>
      <c r="AV600" s="55"/>
      <c r="AW600" s="55"/>
      <c r="AX600" s="55"/>
      <c r="AY600" s="55"/>
      <c r="AZ600" s="55"/>
      <c r="BA600" s="55"/>
      <c r="BB600" s="55"/>
      <c r="BC600" s="55"/>
      <c r="BD600" s="55"/>
      <c r="BE600" s="55"/>
      <c r="BF600" s="55"/>
      <c r="BG600" s="55"/>
      <c r="BH600" s="55"/>
    </row>
    <row r="601" spans="1:60" x14ac:dyDescent="0.25">
      <c r="A601" s="176" t="str">
        <f t="shared" si="9"/>
        <v>YKY</v>
      </c>
      <c r="B601" s="176" t="str">
        <f>IF(ISBLANK(DPWW3!BY7),"",DPWW3!BY7)</f>
        <v>PCD_DPWW3_SOW1_DLY</v>
      </c>
      <c r="C601" s="176" t="str">
        <f>DPWW3!F7 &amp; "," &amp; DPWW3!G7 &amp; "," &amp; DPWW3!BY5</f>
        <v>Storm Overflow - Wetland,Number of schemes at Stage 0,Total number of schemes with a 90+ day delay for any given IM</v>
      </c>
      <c r="D601" s="176" t="str">
        <f>IF(ISBLANK(DPWW3!H7),"",DPWW3!H7)</f>
        <v>Nr</v>
      </c>
      <c r="E601" s="176" t="s">
        <v>7266</v>
      </c>
      <c r="F601" s="176" t="str">
        <f>IF(ISBLANK(DPWW3!AJ7),"",DPWW3!AJ7)</f>
        <v/>
      </c>
    </row>
    <row r="602" spans="1:60" x14ac:dyDescent="0.25">
      <c r="A602" s="176" t="str">
        <f t="shared" si="9"/>
        <v>YKY</v>
      </c>
      <c r="B602" s="176" t="str">
        <f>IF(ISBLANK(DPWW3!BZ7),"",DPWW3!BZ7)</f>
        <v>PCD_DPWW3_SOW1_DIR</v>
      </c>
      <c r="C602" s="176" t="str">
        <f>DPWW3!F7 &amp; "," &amp; DPWW3!G7 &amp; "," &amp; DPWW3!BZ6</f>
        <v>Storm Overflow - Wetland,Number of schemes at Stage 0,Lack of internal resourcing</v>
      </c>
      <c r="D602" s="176" t="str">
        <f>IF(ISBLANK(DPWW3!H7),"",DPWW3!H7)</f>
        <v>Nr</v>
      </c>
      <c r="E602" s="176" t="s">
        <v>7266</v>
      </c>
      <c r="F602" s="176" t="str">
        <f>IF(ISBLANK(DPWW3!AK7),"",DPWW3!AK7)</f>
        <v/>
      </c>
    </row>
    <row r="603" spans="1:60" x14ac:dyDescent="0.25">
      <c r="A603" s="176" t="str">
        <f t="shared" si="9"/>
        <v>YKY</v>
      </c>
      <c r="B603" s="176" t="str">
        <f>IF(ISBLANK(DPWW3!CA7),"",DPWW3!CA7)</f>
        <v>PCD_DPWW3_SOW1_DSCR</v>
      </c>
      <c r="C603" s="176" t="str">
        <f>DPWW3!F7 &amp; "," &amp; DPWW3!G7 &amp; "," &amp; DPWW3!CA6</f>
        <v xml:space="preserve">Storm Overflow - Wetland,Number of schemes at Stage 0,Lack of supply chain resourcing </v>
      </c>
      <c r="D603" s="176" t="str">
        <f>IF(ISBLANK(DPWW3!H7),"",DPWW3!H7)</f>
        <v>Nr</v>
      </c>
      <c r="E603" s="176" t="s">
        <v>7266</v>
      </c>
      <c r="F603" s="176" t="str">
        <f>IF(ISBLANK(DPWW3!AL7),"",DPWW3!AL7)</f>
        <v/>
      </c>
    </row>
    <row r="604" spans="1:60" x14ac:dyDescent="0.25">
      <c r="A604" s="176" t="str">
        <f t="shared" si="9"/>
        <v>YKY</v>
      </c>
      <c r="B604" s="176" t="str">
        <f>IF(ISBLANK(DPWW3!CB7),"",DPWW3!CB7)</f>
        <v>PCD_DPWW3_SOW1_DCS</v>
      </c>
      <c r="C604" s="176" t="str">
        <f>DPWW3!F7 &amp; "," &amp; DPWW3!G7 &amp; "," &amp; DPWW3!CB6</f>
        <v>Storm Overflow - Wetland,Number of schemes at Stage 0,Change in solution (IM2)</v>
      </c>
      <c r="D604" s="176" t="str">
        <f>IF(ISBLANK(DPWW3!H7),"",DPWW3!H7)</f>
        <v>Nr</v>
      </c>
      <c r="E604" s="176" t="s">
        <v>7266</v>
      </c>
      <c r="F604" s="176" t="str">
        <f>IF(ISBLANK(DPWW3!AM7),"",DPWW3!AM7)</f>
        <v/>
      </c>
    </row>
    <row r="605" spans="1:60" x14ac:dyDescent="0.25">
      <c r="A605" s="176" t="str">
        <f t="shared" si="9"/>
        <v>YKY</v>
      </c>
      <c r="B605" s="176" t="str">
        <f>IF(ISBLANK(DPWW3!CC7),"",DPWW3!CC7)</f>
        <v>PCD_DPWW3_SOW1_DSCS</v>
      </c>
      <c r="C605" s="176" t="str">
        <f>DPWW3!F7 &amp; "," &amp; DPWW3!G7 &amp; "," &amp; DPWW3!CC6</f>
        <v>Storm Overflow - Wetland,Number of schemes at Stage 0,Supply chain capacity</v>
      </c>
      <c r="D605" s="176" t="str">
        <f>IF(ISBLANK(DPWW3!H7),"",DPWW3!H7)</f>
        <v>Nr</v>
      </c>
      <c r="E605" s="176" t="s">
        <v>7266</v>
      </c>
      <c r="F605" s="176" t="str">
        <f>IF(ISBLANK(DPWW3!AN7),"",DPWW3!AN7)</f>
        <v/>
      </c>
    </row>
    <row r="606" spans="1:60" x14ac:dyDescent="0.25">
      <c r="A606" s="176" t="str">
        <f t="shared" si="9"/>
        <v>YKY</v>
      </c>
      <c r="B606" s="176" t="str">
        <f>IF(ISBLANK(DPWW3!CD7),"",DPWW3!CD7)</f>
        <v>PCD_DPWW3_SOW1_DPP</v>
      </c>
      <c r="C606" s="176" t="str">
        <f>DPWW3!F7 &amp; "," &amp; DPWW3!G7 &amp; "," &amp; DPWW3!CD6</f>
        <v>Storm Overflow - Wetland,Number of schemes at Stage 0,Land and planning permission</v>
      </c>
      <c r="D606" s="176" t="str">
        <f>IF(ISBLANK(DPWW3!H7),"",DPWW3!H7)</f>
        <v>Nr</v>
      </c>
      <c r="E606" s="176" t="s">
        <v>7266</v>
      </c>
      <c r="F606" s="176" t="str">
        <f>IF(ISBLANK(DPWW3!AO7),"",DPWW3!AO7)</f>
        <v/>
      </c>
    </row>
    <row r="607" spans="1:60" x14ac:dyDescent="0.25">
      <c r="A607" s="176" t="str">
        <f t="shared" si="9"/>
        <v>YKY</v>
      </c>
      <c r="B607" s="176" t="str">
        <f>IF(ISBLANK(DPWW3!CE7),"",DPWW3!CE7)</f>
        <v>PCD_DPWW3_SOW1_DTPI</v>
      </c>
      <c r="C607" s="176" t="str">
        <f>DPWW3!F7 &amp; "," &amp; DPWW3!G7 &amp; "," &amp; DPWW3!CE6</f>
        <v>Storm Overflow - Wetland,Number of schemes at Stage 0,Third-party interface</v>
      </c>
      <c r="D607" s="176" t="str">
        <f>IF(ISBLANK(DPWW3!H7),"",DPWW3!H7)</f>
        <v>Nr</v>
      </c>
      <c r="E607" s="176" t="s">
        <v>7266</v>
      </c>
      <c r="F607" s="176" t="str">
        <f>IF(ISBLANK(DPWW3!AP7),"",DPWW3!AP7)</f>
        <v/>
      </c>
    </row>
    <row r="608" spans="1:60" x14ac:dyDescent="0.25">
      <c r="A608" s="176" t="str">
        <f t="shared" si="9"/>
        <v>YKY</v>
      </c>
      <c r="B608" s="176" t="str">
        <f>IF(ISBLANK(DPWW3!CF7),"",DPWW3!CF7)</f>
        <v>PCD_DPWW3_SOW1_DCI</v>
      </c>
      <c r="C608" s="176" t="str">
        <f>DPWW3!F7 &amp; "," &amp; DPWW3!G7 &amp; "," &amp; DPWW3!CF6</f>
        <v>Storm Overflow - Wetland,Number of schemes at Stage 0,Contractual issues</v>
      </c>
      <c r="D608" s="176" t="str">
        <f>IF(ISBLANK(DPWW3!H7),"",DPWW3!H7)</f>
        <v>Nr</v>
      </c>
      <c r="E608" s="176" t="s">
        <v>7266</v>
      </c>
      <c r="F608" s="176" t="str">
        <f>IF(ISBLANK(DPWW3!AQ7),"",DPWW3!AQ7)</f>
        <v/>
      </c>
    </row>
    <row r="609" spans="1:40" x14ac:dyDescent="0.25">
      <c r="A609" s="176" t="str">
        <f t="shared" si="9"/>
        <v>YKY</v>
      </c>
      <c r="B609" s="176" t="str">
        <f>IF(ISBLANK(DPWW3!CG7),"",DPWW3!CG7)</f>
        <v>PCD_DPWW3_SOW1_DSI</v>
      </c>
      <c r="C609" s="176" t="str">
        <f>DPWW3!F7 &amp; "," &amp; DPWW3!G7 &amp; "," &amp; DPWW3!CG6</f>
        <v>Storm Overflow - Wetland,Number of schemes at Stage 0,Sites issues</v>
      </c>
      <c r="D609" s="176" t="str">
        <f>IF(ISBLANK(DPWW3!H7),"",DPWW3!H7)</f>
        <v>Nr</v>
      </c>
      <c r="E609" s="176" t="s">
        <v>7266</v>
      </c>
      <c r="F609" s="176" t="str">
        <f>IF(ISBLANK(DPWW3!AR7),"",DPWW3!AR7)</f>
        <v/>
      </c>
    </row>
    <row r="610" spans="1:40" x14ac:dyDescent="0.25">
      <c r="A610" s="176" t="str">
        <f t="shared" si="9"/>
        <v>YKY</v>
      </c>
      <c r="B610" s="176" t="str">
        <f>IF(ISBLANK(DPWW3!CH7),"",DPWW3!CH7)</f>
        <v>PCD_DPWW3_SOW1_DER</v>
      </c>
      <c r="C610" s="176" t="str">
        <f>DPWW3!F7 &amp; "," &amp; DPWW3!G7 &amp; "," &amp; DPWW3!CH6</f>
        <v>Storm Overflow - Wetland,Number of schemes at Stage 0,Environmental risks</v>
      </c>
      <c r="D610" s="176" t="str">
        <f>IF(ISBLANK(DPWW3!H7),"",DPWW3!H7)</f>
        <v>Nr</v>
      </c>
      <c r="E610" s="176" t="s">
        <v>7266</v>
      </c>
      <c r="F610" s="176" t="str">
        <f>IF(ISBLANK(DPWW3!AS7),"",DPWW3!AS7)</f>
        <v/>
      </c>
    </row>
    <row r="611" spans="1:40" x14ac:dyDescent="0.25">
      <c r="A611" s="176" t="str">
        <f t="shared" si="9"/>
        <v>YKY</v>
      </c>
      <c r="B611" s="176" t="str">
        <f>IF(ISBLANK(DPWW3!CI7),"",DPWW3!CI7)</f>
        <v>PCD_DPWW3_SOW1_RS</v>
      </c>
      <c r="C611" s="176" t="str">
        <f>DPWW3!F7 &amp; "," &amp; DPWW3!G7 &amp; "," &amp; DPWW3!CI6</f>
        <v>Storm Overflow - Wetland,Number of schemes at Stage 0,Regulatory Sign off Delay</v>
      </c>
      <c r="D611" s="176" t="str">
        <f>IF(ISBLANK(DPWW3!H7),"",DPWW3!H7)</f>
        <v>Nr</v>
      </c>
      <c r="E611" s="176" t="s">
        <v>7266</v>
      </c>
      <c r="F611" s="176" t="str">
        <f>IF(ISBLANK(DPWW3!AT7),"",DPWW3!AT7)</f>
        <v/>
      </c>
    </row>
    <row r="612" spans="1:40" x14ac:dyDescent="0.25">
      <c r="A612" s="176" t="str">
        <f t="shared" si="9"/>
        <v>YKY</v>
      </c>
      <c r="B612" s="176" t="str">
        <f>IF(ISBLANK(DPWW3!CJ7),"",DPWW3!CJ7)</f>
        <v>PCD_DPWW3_SOW1_DPLE</v>
      </c>
      <c r="C612" s="176" t="str">
        <f>DPWW3!F7 &amp; "," &amp; DPWW3!G7 &amp; "," &amp; DPWW3!CJ6</f>
        <v>Storm Overflow - Wetland,Number of schemes at Stage 0,Programme level efficiency</v>
      </c>
      <c r="D612" s="176" t="str">
        <f>IF(ISBLANK(DPWW3!H7),"",DPWW3!H7)</f>
        <v>Nr</v>
      </c>
      <c r="E612" s="176" t="s">
        <v>7266</v>
      </c>
      <c r="F612" s="176" t="str">
        <f>IF(ISBLANK(DPWW3!AU7),"",DPWW3!AU7)</f>
        <v/>
      </c>
    </row>
    <row r="613" spans="1:40" x14ac:dyDescent="0.25">
      <c r="A613" s="176" t="str">
        <f t="shared" si="9"/>
        <v>YKY</v>
      </c>
      <c r="B613" s="176" t="str">
        <f>IF(ISBLANK(DPWW3!BC8),"",DPWW3!BC8)</f>
        <v>PCD_DPWW3_SOW1_S1</v>
      </c>
      <c r="C613" s="176" t="str">
        <f>DPWW3!F8 &amp; "," &amp; DPWW3!G8 &amp; "," &amp; DPWW3!BC5</f>
        <v>Storm Overflow - Wetland,Number of schemes at Stage 1,IM1 has yet to be achieved</v>
      </c>
      <c r="D613" s="176" t="str">
        <f>IF(ISBLANK(DPWW3!H8),"",DPWW3!H8)</f>
        <v>Nr</v>
      </c>
      <c r="E613" s="176" t="s">
        <v>7266</v>
      </c>
      <c r="T613" s="176" t="str">
        <f>IF(ISBLANK(DPWW3!M8),"",DPWW3!M8)</f>
        <v/>
      </c>
      <c r="U613" s="176" t="str">
        <f>IF(ISBLANK(DPWW3!N8),"",DPWW3!N8)</f>
        <v/>
      </c>
      <c r="V613" s="176" t="str">
        <f>IF(ISBLANK(DPWW3!O8),"",DPWW3!O8)</f>
        <v/>
      </c>
      <c r="W613" s="176" t="str">
        <f>IF(ISBLANK(DPWW3!P8),"",DPWW3!P8)</f>
        <v/>
      </c>
      <c r="X613" s="176" t="str">
        <f>IF(ISBLANK(DPWW3!Q8),"",DPWW3!Q8)</f>
        <v/>
      </c>
      <c r="Y613" s="176" t="str">
        <f>IF(ISBLANK(DPWW3!R8),"",DPWW3!R8)</f>
        <v/>
      </c>
      <c r="Z613" s="176" t="str">
        <f>IF(ISBLANK(DPWW3!S8),"",DPWW3!S8)</f>
        <v/>
      </c>
      <c r="AA613" s="176" t="str">
        <f>IF(ISBLANK(DPWW3!T8),"",DPWW3!T8)</f>
        <v/>
      </c>
      <c r="AB613" s="176" t="str">
        <f>IF(ISBLANK(DPWW3!U8),"",DPWW3!U8)</f>
        <v/>
      </c>
      <c r="AC613" s="176" t="str">
        <f>IF(ISBLANK(DPWW3!V8),"",DPWW3!V8)</f>
        <v/>
      </c>
      <c r="AD613" s="176" t="str">
        <f>IF(ISBLANK(DPWW3!W8),"",DPWW3!W8)</f>
        <v/>
      </c>
      <c r="AE613" s="176" t="str">
        <f>IF(ISBLANK(DPWW3!X8),"",DPWW3!X8)</f>
        <v/>
      </c>
      <c r="AF613" s="176" t="str">
        <f>IF(ISBLANK(DPWW3!Y8),"",DPWW3!Y8)</f>
        <v/>
      </c>
      <c r="AG613" s="176" t="str">
        <f>IF(ISBLANK(DPWW3!Z8),"",DPWW3!Z8)</f>
        <v/>
      </c>
      <c r="AH613" s="176" t="str">
        <f>IF(ISBLANK(DPWW3!AA8),"",DPWW3!AA8)</f>
        <v/>
      </c>
      <c r="AI613" s="176" t="str">
        <f>IF(ISBLANK(DPWW3!AB8),"",DPWW3!AB8)</f>
        <v/>
      </c>
      <c r="AJ613" s="176" t="str">
        <f>IF(ISBLANK(DPWW3!AC8),"",DPWW3!AC8)</f>
        <v/>
      </c>
      <c r="AK613" s="176" t="str">
        <f>IF(ISBLANK(DPWW3!AD8),"",DPWW3!AD8)</f>
        <v/>
      </c>
      <c r="AL613" s="176" t="str">
        <f>IF(ISBLANK(DPWW3!AE8),"",DPWW3!AE8)</f>
        <v/>
      </c>
      <c r="AM613" s="176" t="str">
        <f>IF(ISBLANK(DPWW3!AF8),"",DPWW3!AF8)</f>
        <v/>
      </c>
      <c r="AN613" s="176" t="str">
        <f>IF(ISBLANK(DPWW3!AG8),"",DPWW3!AG8)</f>
        <v/>
      </c>
    </row>
    <row r="614" spans="1:40" x14ac:dyDescent="0.25">
      <c r="A614" s="176" t="str">
        <f t="shared" si="9"/>
        <v>YKY</v>
      </c>
      <c r="B614" s="176" t="str">
        <f>IF(ISBLANK(DPWW3!BY8),"",DPWW3!BY8)</f>
        <v>PCD_DPWW3_SOW1_DLY_S1</v>
      </c>
      <c r="C614" s="176" t="str">
        <f>DPWW3!F8 &amp; "," &amp; DPWW3!G8 &amp; "," &amp; DPWW3!BY5</f>
        <v>Storm Overflow - Wetland,Number of schemes at Stage 1,Total number of schemes with a 90+ day delay for any given IM</v>
      </c>
      <c r="D614" s="176" t="str">
        <f>IF(ISBLANK(DPWW3!H8),"",DPWW3!H8)</f>
        <v>Nr</v>
      </c>
      <c r="E614" s="176" t="s">
        <v>7266</v>
      </c>
      <c r="F614" s="176" t="str">
        <f>IF(ISBLANK(DPWW3!AJ8),"",DPWW3!AJ8)</f>
        <v/>
      </c>
    </row>
    <row r="615" spans="1:40" x14ac:dyDescent="0.25">
      <c r="A615" s="176" t="str">
        <f t="shared" si="9"/>
        <v>YKY</v>
      </c>
      <c r="B615" s="176" t="str">
        <f>IF(ISBLANK(DPWW3!BZ8),"",DPWW3!BZ8)</f>
        <v>PCD_DPWW3_SOW1_DIR_S1</v>
      </c>
      <c r="C615" s="176" t="str">
        <f>DPWW3!F8 &amp; "," &amp; DPWW3!G8 &amp; "," &amp; DPWW3!BZ6</f>
        <v>Storm Overflow - Wetland,Number of schemes at Stage 1,Lack of internal resourcing</v>
      </c>
      <c r="D615" s="176" t="str">
        <f>IF(ISBLANK(DPWW3!H8),"",DPWW3!H8)</f>
        <v>Nr</v>
      </c>
      <c r="E615" s="176" t="s">
        <v>7266</v>
      </c>
      <c r="F615" s="176" t="str">
        <f>IF(ISBLANK(DPWW3!AK8),"",DPWW3!AK8)</f>
        <v/>
      </c>
    </row>
    <row r="616" spans="1:40" x14ac:dyDescent="0.25">
      <c r="A616" s="176" t="str">
        <f t="shared" si="9"/>
        <v>YKY</v>
      </c>
      <c r="B616" s="176" t="str">
        <f>IF(ISBLANK(DPWW3!CA8),"",DPWW3!CA8)</f>
        <v>PCD_DPWW3_SOW1_DSCR_S1</v>
      </c>
      <c r="C616" s="176" t="str">
        <f>DPWW3!F8 &amp; "," &amp; DPWW3!G8 &amp; "," &amp; DPWW3!CA6</f>
        <v xml:space="preserve">Storm Overflow - Wetland,Number of schemes at Stage 1,Lack of supply chain resourcing </v>
      </c>
      <c r="D616" s="176" t="str">
        <f>IF(ISBLANK(DPWW3!H8),"",DPWW3!H8)</f>
        <v>Nr</v>
      </c>
      <c r="E616" s="176" t="s">
        <v>7266</v>
      </c>
      <c r="F616" s="176" t="str">
        <f>IF(ISBLANK(DPWW3!AL8),"",DPWW3!AL8)</f>
        <v/>
      </c>
    </row>
    <row r="617" spans="1:40" x14ac:dyDescent="0.25">
      <c r="A617" s="176" t="str">
        <f t="shared" si="9"/>
        <v>YKY</v>
      </c>
      <c r="B617" s="176" t="str">
        <f>IF(ISBLANK(DPWW3!CB8),"",DPWW3!CB8)</f>
        <v>PCD_DPWW3_SOW1_DCS_S1</v>
      </c>
      <c r="C617" s="176" t="str">
        <f>DPWW3!F8 &amp; "," &amp; DPWW3!G8 &amp; "," &amp; DPWW3!CB6</f>
        <v>Storm Overflow - Wetland,Number of schemes at Stage 1,Change in solution (IM2)</v>
      </c>
      <c r="D617" s="176" t="str">
        <f>IF(ISBLANK(DPWW3!H8),"",DPWW3!H8)</f>
        <v>Nr</v>
      </c>
      <c r="E617" s="176" t="s">
        <v>7266</v>
      </c>
      <c r="F617" s="176" t="str">
        <f>IF(ISBLANK(DPWW3!AM8),"",DPWW3!AM8)</f>
        <v/>
      </c>
    </row>
    <row r="618" spans="1:40" x14ac:dyDescent="0.25">
      <c r="A618" s="176" t="str">
        <f t="shared" si="9"/>
        <v>YKY</v>
      </c>
      <c r="B618" s="176" t="str">
        <f>IF(ISBLANK(DPWW3!CC8),"",DPWW3!CC8)</f>
        <v>PCD_DPWW3_SOW1_DSCS_S1</v>
      </c>
      <c r="C618" s="176" t="str">
        <f>DPWW3!F8 &amp; "," &amp; DPWW3!G8 &amp; "," &amp; DPWW3!CC6</f>
        <v>Storm Overflow - Wetland,Number of schemes at Stage 1,Supply chain capacity</v>
      </c>
      <c r="D618" s="176" t="str">
        <f>IF(ISBLANK(DPWW3!H8),"",DPWW3!H8)</f>
        <v>Nr</v>
      </c>
      <c r="E618" s="176" t="s">
        <v>7266</v>
      </c>
      <c r="F618" s="176" t="str">
        <f>IF(ISBLANK(DPWW3!AN8),"",DPWW3!AN8)</f>
        <v/>
      </c>
    </row>
    <row r="619" spans="1:40" x14ac:dyDescent="0.25">
      <c r="A619" s="176" t="str">
        <f t="shared" si="9"/>
        <v>YKY</v>
      </c>
      <c r="B619" s="176" t="str">
        <f>IF(ISBLANK(DPWW3!CD8),"",DPWW3!CD8)</f>
        <v>PCD_DPWW3_SOW1_DPP_S1</v>
      </c>
      <c r="C619" s="176" t="str">
        <f>DPWW3!F8 &amp; "," &amp; DPWW3!G8 &amp; "," &amp; DPWW3!CD6</f>
        <v>Storm Overflow - Wetland,Number of schemes at Stage 1,Land and planning permission</v>
      </c>
      <c r="D619" s="176" t="str">
        <f>IF(ISBLANK(DPWW3!H8),"",DPWW3!H8)</f>
        <v>Nr</v>
      </c>
      <c r="E619" s="176" t="s">
        <v>7266</v>
      </c>
      <c r="F619" s="176" t="str">
        <f>IF(ISBLANK(DPWW3!AO8),"",DPWW3!AO8)</f>
        <v/>
      </c>
    </row>
    <row r="620" spans="1:40" x14ac:dyDescent="0.25">
      <c r="A620" s="176" t="str">
        <f t="shared" si="9"/>
        <v>YKY</v>
      </c>
      <c r="B620" s="176" t="str">
        <f>IF(ISBLANK(DPWW3!CE8),"",DPWW3!CE8)</f>
        <v>PCD_DPWW3_SOW1_DTPI_S1</v>
      </c>
      <c r="C620" s="176" t="str">
        <f>DPWW3!F8 &amp; "," &amp; DPWW3!G8 &amp; "," &amp; DPWW3!CE6</f>
        <v>Storm Overflow - Wetland,Number of schemes at Stage 1,Third-party interface</v>
      </c>
      <c r="D620" s="176" t="str">
        <f>IF(ISBLANK(DPWW3!H8),"",DPWW3!H8)</f>
        <v>Nr</v>
      </c>
      <c r="E620" s="176" t="s">
        <v>7266</v>
      </c>
      <c r="F620" s="176" t="str">
        <f>IF(ISBLANK(DPWW3!AP8),"",DPWW3!AP8)</f>
        <v/>
      </c>
    </row>
    <row r="621" spans="1:40" x14ac:dyDescent="0.25">
      <c r="A621" s="176" t="str">
        <f t="shared" si="9"/>
        <v>YKY</v>
      </c>
      <c r="B621" s="176" t="str">
        <f>IF(ISBLANK(DPWW3!CF8),"",DPWW3!CF8)</f>
        <v>PCD_DPWW3_SOW1_DCI_S1</v>
      </c>
      <c r="C621" s="176" t="str">
        <f>DPWW3!F8 &amp; "," &amp; DPWW3!G8 &amp; "," &amp; DPWW3!CF6</f>
        <v>Storm Overflow - Wetland,Number of schemes at Stage 1,Contractual issues</v>
      </c>
      <c r="D621" s="176" t="str">
        <f>IF(ISBLANK(DPWW3!H8),"",DPWW3!H8)</f>
        <v>Nr</v>
      </c>
      <c r="E621" s="176" t="s">
        <v>7266</v>
      </c>
      <c r="F621" s="176" t="str">
        <f>IF(ISBLANK(DPWW3!AQ8),"",DPWW3!AQ8)</f>
        <v/>
      </c>
    </row>
    <row r="622" spans="1:40" x14ac:dyDescent="0.25">
      <c r="A622" s="176" t="str">
        <f t="shared" si="9"/>
        <v>YKY</v>
      </c>
      <c r="B622" s="176" t="str">
        <f>IF(ISBLANK(DPWW3!CG8),"",DPWW3!CG8)</f>
        <v>PCD_DPWW3_SOW1_DSI_S1</v>
      </c>
      <c r="C622" s="176" t="str">
        <f>DPWW3!F8 &amp; "," &amp; DPWW3!G8 &amp; "," &amp; DPWW3!CG6</f>
        <v>Storm Overflow - Wetland,Number of schemes at Stage 1,Sites issues</v>
      </c>
      <c r="D622" s="176" t="str">
        <f>IF(ISBLANK(DPWW3!H8),"",DPWW3!H8)</f>
        <v>Nr</v>
      </c>
      <c r="E622" s="176" t="s">
        <v>7266</v>
      </c>
      <c r="F622" s="176" t="str">
        <f>IF(ISBLANK(DPWW3!AR8),"",DPWW3!AR8)</f>
        <v/>
      </c>
    </row>
    <row r="623" spans="1:40" x14ac:dyDescent="0.25">
      <c r="A623" s="176" t="str">
        <f t="shared" si="9"/>
        <v>YKY</v>
      </c>
      <c r="B623" s="176" t="str">
        <f>IF(ISBLANK(DPWW3!CH8),"",DPWW3!CH8)</f>
        <v>PCD_DPWW3_SOW1_DER_S1</v>
      </c>
      <c r="C623" s="176" t="str">
        <f>DPWW3!F8 &amp; "," &amp; DPWW3!G8 &amp; "," &amp; DPWW3!CH6</f>
        <v>Storm Overflow - Wetland,Number of schemes at Stage 1,Environmental risks</v>
      </c>
      <c r="D623" s="176" t="str">
        <f>IF(ISBLANK(DPWW3!H8),"",DPWW3!H8)</f>
        <v>Nr</v>
      </c>
      <c r="E623" s="176" t="s">
        <v>7266</v>
      </c>
      <c r="F623" s="176" t="str">
        <f>IF(ISBLANK(DPWW3!AS8),"",DPWW3!AS8)</f>
        <v/>
      </c>
    </row>
    <row r="624" spans="1:40" x14ac:dyDescent="0.25">
      <c r="A624" s="176" t="str">
        <f t="shared" si="9"/>
        <v>YKY</v>
      </c>
      <c r="B624" s="176" t="str">
        <f>IF(ISBLANK(DPWW3!CI8),"",DPWW3!CI8)</f>
        <v>PCD_DPWW3_SOW1_RS_S1</v>
      </c>
      <c r="C624" s="176" t="str">
        <f>DPWW3!F8 &amp; "," &amp; DPWW3!G8 &amp; "," &amp; DPWW3!CI6</f>
        <v>Storm Overflow - Wetland,Number of schemes at Stage 1,Regulatory Sign off Delay</v>
      </c>
      <c r="D624" s="176" t="str">
        <f>IF(ISBLANK(DPWW3!H8),"",DPWW3!H8)</f>
        <v>Nr</v>
      </c>
      <c r="E624" s="176" t="s">
        <v>7266</v>
      </c>
      <c r="F624" s="176" t="str">
        <f>IF(ISBLANK(DPWW3!AT8),"",DPWW3!AT8)</f>
        <v/>
      </c>
    </row>
    <row r="625" spans="1:40" x14ac:dyDescent="0.25">
      <c r="A625" s="176" t="str">
        <f t="shared" si="9"/>
        <v>YKY</v>
      </c>
      <c r="B625" s="176" t="str">
        <f>IF(ISBLANK(DPWW3!CJ8),"",DPWW3!CJ8)</f>
        <v>PCD_DPWW3_SOW1_DPLE_S1</v>
      </c>
      <c r="C625" s="176" t="str">
        <f>DPWW3!F8 &amp; "," &amp; DPWW3!G8 &amp; "," &amp; DPWW3!CJ6</f>
        <v>Storm Overflow - Wetland,Number of schemes at Stage 1,Programme level efficiency</v>
      </c>
      <c r="D625" s="176" t="str">
        <f>IF(ISBLANK(DPWW3!H8),"",DPWW3!H8)</f>
        <v>Nr</v>
      </c>
      <c r="E625" s="176" t="s">
        <v>7266</v>
      </c>
      <c r="F625" s="176" t="str">
        <f>IF(ISBLANK(DPWW3!AU8),"",DPWW3!AU8)</f>
        <v/>
      </c>
    </row>
    <row r="626" spans="1:40" x14ac:dyDescent="0.25">
      <c r="A626" s="176" t="str">
        <f t="shared" si="9"/>
        <v>YKY</v>
      </c>
      <c r="B626" s="176" t="str">
        <f>IF(ISBLANK(DPWW3!BC9),"",DPWW3!BC9)</f>
        <v>PCD_DPWW3_SOW1_S2</v>
      </c>
      <c r="C626" s="176" t="str">
        <f>DPWW3!F9 &amp; "," &amp; DPWW3!G9 &amp; "," &amp; DPWW3!BC5</f>
        <v>Storm Overflow - Wetland,Number of schemes at Stage 2,IM1 has yet to be achieved</v>
      </c>
      <c r="D626" s="176" t="str">
        <f>IF(ISBLANK(DPWW3!H9),"",DPWW3!H9)</f>
        <v>Nr</v>
      </c>
      <c r="E626" s="176" t="s">
        <v>7266</v>
      </c>
      <c r="T626" s="176" t="str">
        <f>IF(ISBLANK(DPWW3!M9),"",DPWW3!M9)</f>
        <v/>
      </c>
      <c r="U626" s="176" t="str">
        <f>IF(ISBLANK(DPWW3!N9),"",DPWW3!N9)</f>
        <v/>
      </c>
      <c r="V626" s="176" t="str">
        <f>IF(ISBLANK(DPWW3!O9),"",DPWW3!O9)</f>
        <v/>
      </c>
      <c r="W626" s="176" t="str">
        <f>IF(ISBLANK(DPWW3!P9),"",DPWW3!P9)</f>
        <v/>
      </c>
      <c r="X626" s="176" t="str">
        <f>IF(ISBLANK(DPWW3!Q9),"",DPWW3!Q9)</f>
        <v/>
      </c>
      <c r="Y626" s="176" t="str">
        <f>IF(ISBLANK(DPWW3!R9),"",DPWW3!R9)</f>
        <v/>
      </c>
      <c r="Z626" s="176" t="str">
        <f>IF(ISBLANK(DPWW3!S9),"",DPWW3!S9)</f>
        <v/>
      </c>
      <c r="AA626" s="176" t="str">
        <f>IF(ISBLANK(DPWW3!T9),"",DPWW3!T9)</f>
        <v/>
      </c>
      <c r="AB626" s="176" t="str">
        <f>IF(ISBLANK(DPWW3!U9),"",DPWW3!U9)</f>
        <v/>
      </c>
      <c r="AC626" s="176" t="str">
        <f>IF(ISBLANK(DPWW3!V9),"",DPWW3!V9)</f>
        <v/>
      </c>
      <c r="AD626" s="176" t="str">
        <f>IF(ISBLANK(DPWW3!W9),"",DPWW3!W9)</f>
        <v/>
      </c>
      <c r="AE626" s="176" t="str">
        <f>IF(ISBLANK(DPWW3!X9),"",DPWW3!X9)</f>
        <v/>
      </c>
      <c r="AF626" s="176" t="str">
        <f>IF(ISBLANK(DPWW3!Y9),"",DPWW3!Y9)</f>
        <v/>
      </c>
      <c r="AG626" s="176" t="str">
        <f>IF(ISBLANK(DPWW3!Z9),"",DPWW3!Z9)</f>
        <v/>
      </c>
      <c r="AH626" s="176" t="str">
        <f>IF(ISBLANK(DPWW3!AA9),"",DPWW3!AA9)</f>
        <v/>
      </c>
      <c r="AI626" s="176" t="str">
        <f>IF(ISBLANK(DPWW3!AB9),"",DPWW3!AB9)</f>
        <v/>
      </c>
      <c r="AJ626" s="176" t="str">
        <f>IF(ISBLANK(DPWW3!AC9),"",DPWW3!AC9)</f>
        <v/>
      </c>
      <c r="AK626" s="176" t="str">
        <f>IF(ISBLANK(DPWW3!AD9),"",DPWW3!AD9)</f>
        <v/>
      </c>
      <c r="AL626" s="176" t="str">
        <f>IF(ISBLANK(DPWW3!AE9),"",DPWW3!AE9)</f>
        <v/>
      </c>
      <c r="AM626" s="176" t="str">
        <f>IF(ISBLANK(DPWW3!AF9),"",DPWW3!AF9)</f>
        <v/>
      </c>
      <c r="AN626" s="176" t="str">
        <f>IF(ISBLANK(DPWW3!AG9),"",DPWW3!AG9)</f>
        <v/>
      </c>
    </row>
    <row r="627" spans="1:40" x14ac:dyDescent="0.25">
      <c r="A627" s="176" t="str">
        <f t="shared" si="9"/>
        <v>YKY</v>
      </c>
      <c r="B627" s="176" t="str">
        <f>IF(ISBLANK(DPWW3!BY9),"",DPWW3!BY9)</f>
        <v>PCD_DPWW3_SOW1_DLY_S2</v>
      </c>
      <c r="C627" s="176" t="str">
        <f>DPWW3!F9 &amp; "," &amp; DPWW3!G9 &amp; "," &amp; DPWW3!BY5</f>
        <v>Storm Overflow - Wetland,Number of schemes at Stage 2,Total number of schemes with a 90+ day delay for any given IM</v>
      </c>
      <c r="D627" s="176" t="str">
        <f>IF(ISBLANK(DPWW3!H9),"",DPWW3!H9)</f>
        <v>Nr</v>
      </c>
      <c r="E627" s="176" t="s">
        <v>7266</v>
      </c>
      <c r="F627" s="176" t="str">
        <f>IF(ISBLANK(DPWW3!AJ9),"",DPWW3!AJ9)</f>
        <v/>
      </c>
    </row>
    <row r="628" spans="1:40" x14ac:dyDescent="0.25">
      <c r="A628" s="176" t="str">
        <f t="shared" si="9"/>
        <v>YKY</v>
      </c>
      <c r="B628" s="176" t="str">
        <f>IF(ISBLANK(DPWW3!BZ9),"",DPWW3!BZ9)</f>
        <v>PCD_DPWW3_SOW1_DIR_S2</v>
      </c>
      <c r="C628" s="176" t="str">
        <f>DPWW3!F9 &amp; "," &amp; DPWW3!G9 &amp; "," &amp; DPWW3!BZ6</f>
        <v>Storm Overflow - Wetland,Number of schemes at Stage 2,Lack of internal resourcing</v>
      </c>
      <c r="D628" s="176" t="str">
        <f>IF(ISBLANK(DPWW3!H9),"",DPWW3!H9)</f>
        <v>Nr</v>
      </c>
      <c r="E628" s="176" t="s">
        <v>7266</v>
      </c>
      <c r="F628" s="176" t="str">
        <f>IF(ISBLANK(DPWW3!AK9),"",DPWW3!AK9)</f>
        <v/>
      </c>
    </row>
    <row r="629" spans="1:40" x14ac:dyDescent="0.25">
      <c r="A629" s="176" t="str">
        <f t="shared" si="9"/>
        <v>YKY</v>
      </c>
      <c r="B629" s="176" t="str">
        <f>IF(ISBLANK(DPWW3!CA9),"",DPWW3!CA9)</f>
        <v>PCD_DPWW3_SOW1_DSCR_S2</v>
      </c>
      <c r="C629" s="176" t="str">
        <f>DPWW3!F9 &amp; "," &amp; DPWW3!G9 &amp; "," &amp; DPWW3!CA6</f>
        <v xml:space="preserve">Storm Overflow - Wetland,Number of schemes at Stage 2,Lack of supply chain resourcing </v>
      </c>
      <c r="D629" s="176" t="str">
        <f>IF(ISBLANK(DPWW3!H9),"",DPWW3!H9)</f>
        <v>Nr</v>
      </c>
      <c r="E629" s="176" t="s">
        <v>7266</v>
      </c>
      <c r="F629" s="176" t="str">
        <f>IF(ISBLANK(DPWW3!AL9),"",DPWW3!AL9)</f>
        <v/>
      </c>
    </row>
    <row r="630" spans="1:40" x14ac:dyDescent="0.25">
      <c r="A630" s="176" t="str">
        <f t="shared" si="9"/>
        <v>YKY</v>
      </c>
      <c r="B630" s="176" t="str">
        <f>IF(ISBLANK(DPWW3!CB9),"",DPWW3!CB9)</f>
        <v>PCD_DPWW3_SOW1_DCS_S2</v>
      </c>
      <c r="C630" s="176" t="str">
        <f>DPWW3!F9 &amp; "," &amp; DPWW3!G9 &amp; "," &amp; DPWW3!CB6</f>
        <v>Storm Overflow - Wetland,Number of schemes at Stage 2,Change in solution (IM2)</v>
      </c>
      <c r="D630" s="176" t="str">
        <f>IF(ISBLANK(DPWW3!H9),"",DPWW3!H9)</f>
        <v>Nr</v>
      </c>
      <c r="E630" s="176" t="s">
        <v>7266</v>
      </c>
      <c r="F630" s="176" t="str">
        <f>IF(ISBLANK(DPWW3!AM9),"",DPWW3!AM9)</f>
        <v/>
      </c>
    </row>
    <row r="631" spans="1:40" x14ac:dyDescent="0.25">
      <c r="A631" s="176" t="str">
        <f t="shared" si="9"/>
        <v>YKY</v>
      </c>
      <c r="B631" s="176" t="str">
        <f>IF(ISBLANK(DPWW3!CC9),"",DPWW3!CC9)</f>
        <v>PCD_DPWW3_SOW1_DSCS_S2</v>
      </c>
      <c r="C631" s="176" t="str">
        <f>DPWW3!F9 &amp; "," &amp; DPWW3!G9 &amp; "," &amp; DPWW3!CC6</f>
        <v>Storm Overflow - Wetland,Number of schemes at Stage 2,Supply chain capacity</v>
      </c>
      <c r="D631" s="176" t="str">
        <f>IF(ISBLANK(DPWW3!H9),"",DPWW3!H9)</f>
        <v>Nr</v>
      </c>
      <c r="E631" s="176" t="s">
        <v>7266</v>
      </c>
      <c r="F631" s="176" t="str">
        <f>IF(ISBLANK(DPWW3!AN9),"",DPWW3!AN9)</f>
        <v/>
      </c>
    </row>
    <row r="632" spans="1:40" x14ac:dyDescent="0.25">
      <c r="A632" s="176" t="str">
        <f t="shared" si="9"/>
        <v>YKY</v>
      </c>
      <c r="B632" s="176" t="str">
        <f>IF(ISBLANK(DPWW3!CD9),"",DPWW3!CD9)</f>
        <v>PCD_DPWW3_SOW1_DPP_S2</v>
      </c>
      <c r="C632" s="176" t="str">
        <f>DPWW3!F9 &amp; "," &amp; DPWW3!G9 &amp; "," &amp; DPWW3!CD6</f>
        <v>Storm Overflow - Wetland,Number of schemes at Stage 2,Land and planning permission</v>
      </c>
      <c r="D632" s="176" t="str">
        <f>IF(ISBLANK(DPWW3!H9),"",DPWW3!H9)</f>
        <v>Nr</v>
      </c>
      <c r="E632" s="176" t="s">
        <v>7266</v>
      </c>
      <c r="F632" s="176" t="str">
        <f>IF(ISBLANK(DPWW3!AO9),"",DPWW3!AO9)</f>
        <v/>
      </c>
    </row>
    <row r="633" spans="1:40" x14ac:dyDescent="0.25">
      <c r="A633" s="176" t="str">
        <f t="shared" si="9"/>
        <v>YKY</v>
      </c>
      <c r="B633" s="176" t="str">
        <f>IF(ISBLANK(DPWW3!CE9),"",DPWW3!CE9)</f>
        <v>PCD_DPWW3_SOW1_DTPI_S2</v>
      </c>
      <c r="C633" s="176" t="str">
        <f>DPWW3!F9 &amp; "," &amp; DPWW3!G9 &amp; "," &amp; DPWW3!CE6</f>
        <v>Storm Overflow - Wetland,Number of schemes at Stage 2,Third-party interface</v>
      </c>
      <c r="D633" s="176" t="str">
        <f>IF(ISBLANK(DPWW3!H9),"",DPWW3!H9)</f>
        <v>Nr</v>
      </c>
      <c r="E633" s="176" t="s">
        <v>7266</v>
      </c>
      <c r="F633" s="176" t="str">
        <f>IF(ISBLANK(DPWW3!AP9),"",DPWW3!AP9)</f>
        <v/>
      </c>
    </row>
    <row r="634" spans="1:40" x14ac:dyDescent="0.25">
      <c r="A634" s="176" t="str">
        <f t="shared" si="9"/>
        <v>YKY</v>
      </c>
      <c r="B634" s="176" t="str">
        <f>IF(ISBLANK(DPWW3!CF9),"",DPWW3!CF9)</f>
        <v>PCD_DPWW3_SOW1_DCI_S2</v>
      </c>
      <c r="C634" s="176" t="str">
        <f>DPWW3!F9 &amp; "," &amp; DPWW3!G9 &amp; "," &amp; DPWW3!CF6</f>
        <v>Storm Overflow - Wetland,Number of schemes at Stage 2,Contractual issues</v>
      </c>
      <c r="D634" s="176" t="str">
        <f>IF(ISBLANK(DPWW3!H9),"",DPWW3!H9)</f>
        <v>Nr</v>
      </c>
      <c r="E634" s="176" t="s">
        <v>7266</v>
      </c>
      <c r="F634" s="176" t="str">
        <f>IF(ISBLANK(DPWW3!AQ9),"",DPWW3!AQ9)</f>
        <v/>
      </c>
    </row>
    <row r="635" spans="1:40" x14ac:dyDescent="0.25">
      <c r="A635" s="176" t="str">
        <f t="shared" si="9"/>
        <v>YKY</v>
      </c>
      <c r="B635" s="176" t="str">
        <f>IF(ISBLANK(DPWW3!CG9),"",DPWW3!CG9)</f>
        <v>PCD_DPWW3_SOW1_DSI_S2</v>
      </c>
      <c r="C635" s="176" t="str">
        <f>DPWW3!F9 &amp; "," &amp; DPWW3!G9 &amp; "," &amp; DPWW3!CG6</f>
        <v>Storm Overflow - Wetland,Number of schemes at Stage 2,Sites issues</v>
      </c>
      <c r="D635" s="176" t="str">
        <f>IF(ISBLANK(DPWW3!H9),"",DPWW3!H9)</f>
        <v>Nr</v>
      </c>
      <c r="E635" s="176" t="s">
        <v>7266</v>
      </c>
      <c r="F635" s="176" t="str">
        <f>IF(ISBLANK(DPWW3!AR9),"",DPWW3!AR9)</f>
        <v/>
      </c>
    </row>
    <row r="636" spans="1:40" x14ac:dyDescent="0.25">
      <c r="A636" s="176" t="str">
        <f t="shared" si="9"/>
        <v>YKY</v>
      </c>
      <c r="B636" s="176" t="str">
        <f>IF(ISBLANK(DPWW3!CH9),"",DPWW3!CH9)</f>
        <v>PCD_DPWW3_SOW1_DER_S2</v>
      </c>
      <c r="C636" s="176" t="str">
        <f>DPWW3!F9 &amp; "," &amp; DPWW3!G9 &amp; "," &amp; DPWW3!CH6</f>
        <v>Storm Overflow - Wetland,Number of schemes at Stage 2,Environmental risks</v>
      </c>
      <c r="D636" s="176" t="str">
        <f>IF(ISBLANK(DPWW3!H9),"",DPWW3!H9)</f>
        <v>Nr</v>
      </c>
      <c r="E636" s="176" t="s">
        <v>7266</v>
      </c>
      <c r="F636" s="176" t="str">
        <f>IF(ISBLANK(DPWW3!AS9),"",DPWW3!AS9)</f>
        <v/>
      </c>
    </row>
    <row r="637" spans="1:40" x14ac:dyDescent="0.25">
      <c r="A637" s="176" t="str">
        <f t="shared" si="9"/>
        <v>YKY</v>
      </c>
      <c r="B637" s="176" t="str">
        <f>IF(ISBLANK(DPWW3!CI9),"",DPWW3!CI9)</f>
        <v>PCD_DPWW3_SOW1_RS_S2</v>
      </c>
      <c r="C637" s="176" t="str">
        <f>DPWW3!F9 &amp; "," &amp; DPWW3!G9 &amp; "," &amp; DPWW3!CI6</f>
        <v>Storm Overflow - Wetland,Number of schemes at Stage 2,Regulatory Sign off Delay</v>
      </c>
      <c r="D637" s="176" t="str">
        <f>IF(ISBLANK(DPWW3!H9),"",DPWW3!H9)</f>
        <v>Nr</v>
      </c>
      <c r="E637" s="176" t="s">
        <v>7266</v>
      </c>
      <c r="F637" s="176" t="str">
        <f>IF(ISBLANK(DPWW3!AT9),"",DPWW3!AT9)</f>
        <v/>
      </c>
    </row>
    <row r="638" spans="1:40" x14ac:dyDescent="0.25">
      <c r="A638" s="176" t="str">
        <f t="shared" si="9"/>
        <v>YKY</v>
      </c>
      <c r="B638" s="176" t="str">
        <f>IF(ISBLANK(DPWW3!CJ9),"",DPWW3!CJ9)</f>
        <v>PCD_DPWW3_SOW1_DPLE_S2</v>
      </c>
      <c r="C638" s="176" t="str">
        <f>DPWW3!F9 &amp; "," &amp; DPWW3!G9 &amp; "," &amp; DPWW3!CJ6</f>
        <v>Storm Overflow - Wetland,Number of schemes at Stage 2,Programme level efficiency</v>
      </c>
      <c r="D638" s="176" t="str">
        <f>IF(ISBLANK(DPWW3!H9),"",DPWW3!H9)</f>
        <v>Nr</v>
      </c>
      <c r="E638" s="176" t="s">
        <v>7266</v>
      </c>
      <c r="F638" s="176" t="str">
        <f>IF(ISBLANK(DPWW3!AU9),"",DPWW3!AU9)</f>
        <v/>
      </c>
    </row>
    <row r="639" spans="1:40" x14ac:dyDescent="0.25">
      <c r="A639" s="176" t="str">
        <f t="shared" si="9"/>
        <v>YKY</v>
      </c>
      <c r="B639" s="176" t="str">
        <f>IF(ISBLANK(DPWW3!BC10),"",DPWW3!BC10)</f>
        <v>PCD_DPWW3_SOW1_S3</v>
      </c>
      <c r="C639" s="176" t="str">
        <f>DPWW3!F10 &amp; "," &amp; DPWW3!G10 &amp; "," &amp; DPWW3!BC5</f>
        <v>Storm Overflow - Wetland,Number of schemes at Stage 3,IM1 has yet to be achieved</v>
      </c>
      <c r="D639" s="176" t="str">
        <f>IF(ISBLANK(DPWW3!H10),"",DPWW3!H10)</f>
        <v>Nr</v>
      </c>
      <c r="E639" s="176" t="s">
        <v>7266</v>
      </c>
      <c r="T639" s="176" t="str">
        <f>IF(ISBLANK(DPWW3!M10),"",DPWW3!M10)</f>
        <v/>
      </c>
      <c r="U639" s="176" t="str">
        <f>IF(ISBLANK(DPWW3!N10),"",DPWW3!N10)</f>
        <v/>
      </c>
      <c r="V639" s="176" t="str">
        <f>IF(ISBLANK(DPWW3!O10),"",DPWW3!O10)</f>
        <v/>
      </c>
      <c r="W639" s="176" t="str">
        <f>IF(ISBLANK(DPWW3!P10),"",DPWW3!P10)</f>
        <v/>
      </c>
      <c r="X639" s="176" t="str">
        <f>IF(ISBLANK(DPWW3!Q10),"",DPWW3!Q10)</f>
        <v/>
      </c>
      <c r="Y639" s="176" t="str">
        <f>IF(ISBLANK(DPWW3!R10),"",DPWW3!R10)</f>
        <v/>
      </c>
      <c r="Z639" s="176" t="str">
        <f>IF(ISBLANK(DPWW3!S10),"",DPWW3!S10)</f>
        <v/>
      </c>
      <c r="AA639" s="176" t="str">
        <f>IF(ISBLANK(DPWW3!T10),"",DPWW3!T10)</f>
        <v/>
      </c>
      <c r="AB639" s="176" t="str">
        <f>IF(ISBLANK(DPWW3!U10),"",DPWW3!U10)</f>
        <v/>
      </c>
      <c r="AC639" s="176" t="str">
        <f>IF(ISBLANK(DPWW3!V10),"",DPWW3!V10)</f>
        <v/>
      </c>
      <c r="AD639" s="176" t="str">
        <f>IF(ISBLANK(DPWW3!W10),"",DPWW3!W10)</f>
        <v/>
      </c>
      <c r="AE639" s="176" t="str">
        <f>IF(ISBLANK(DPWW3!X10),"",DPWW3!X10)</f>
        <v/>
      </c>
      <c r="AF639" s="176" t="str">
        <f>IF(ISBLANK(DPWW3!Y10),"",DPWW3!Y10)</f>
        <v/>
      </c>
      <c r="AG639" s="176" t="str">
        <f>IF(ISBLANK(DPWW3!Z10),"",DPWW3!Z10)</f>
        <v/>
      </c>
      <c r="AH639" s="176" t="str">
        <f>IF(ISBLANK(DPWW3!AA10),"",DPWW3!AA10)</f>
        <v/>
      </c>
      <c r="AI639" s="176" t="str">
        <f>IF(ISBLANK(DPWW3!AB10),"",DPWW3!AB10)</f>
        <v/>
      </c>
      <c r="AJ639" s="176" t="str">
        <f>IF(ISBLANK(DPWW3!AC10),"",DPWW3!AC10)</f>
        <v/>
      </c>
      <c r="AK639" s="176" t="str">
        <f>IF(ISBLANK(DPWW3!AD10),"",DPWW3!AD10)</f>
        <v/>
      </c>
      <c r="AL639" s="176" t="str">
        <f>IF(ISBLANK(DPWW3!AE10),"",DPWW3!AE10)</f>
        <v/>
      </c>
      <c r="AM639" s="176" t="str">
        <f>IF(ISBLANK(DPWW3!AF10),"",DPWW3!AF10)</f>
        <v/>
      </c>
      <c r="AN639" s="176" t="str">
        <f>IF(ISBLANK(DPWW3!AG10),"",DPWW3!AG10)</f>
        <v/>
      </c>
    </row>
    <row r="640" spans="1:40" x14ac:dyDescent="0.25">
      <c r="A640" s="176" t="str">
        <f t="shared" si="9"/>
        <v>YKY</v>
      </c>
      <c r="B640" s="176" t="str">
        <f>IF(ISBLANK(DPWW3!BY10),"",DPWW3!BY10)</f>
        <v>PCD_DPWW3_SOW1_DLY_S3</v>
      </c>
      <c r="C640" s="176" t="str">
        <f>DPWW3!F10 &amp; "," &amp; DPWW3!G10 &amp; "," &amp; DPWW3!BY5</f>
        <v>Storm Overflow - Wetland,Number of schemes at Stage 3,Total number of schemes with a 90+ day delay for any given IM</v>
      </c>
      <c r="D640" s="176" t="str">
        <f>IF(ISBLANK(DPWW3!H10),"",DPWW3!H10)</f>
        <v>Nr</v>
      </c>
      <c r="E640" s="176" t="s">
        <v>7266</v>
      </c>
      <c r="F640" s="176" t="str">
        <f>IF(ISBLANK(DPWW3!AJ10),"",DPWW3!AJ10)</f>
        <v/>
      </c>
    </row>
    <row r="641" spans="1:40" x14ac:dyDescent="0.25">
      <c r="A641" s="176" t="str">
        <f t="shared" si="9"/>
        <v>YKY</v>
      </c>
      <c r="B641" s="176" t="str">
        <f>IF(ISBLANK(DPWW3!BZ10),"",DPWW3!BZ10)</f>
        <v>PCD_DPWW3_SOW1_DIR_S3</v>
      </c>
      <c r="C641" s="176" t="str">
        <f>DPWW3!F10 &amp; "," &amp; DPWW3!G10 &amp; "," &amp; DPWW3!BZ6</f>
        <v>Storm Overflow - Wetland,Number of schemes at Stage 3,Lack of internal resourcing</v>
      </c>
      <c r="D641" s="176" t="str">
        <f>IF(ISBLANK(DPWW3!H10),"",DPWW3!H10)</f>
        <v>Nr</v>
      </c>
      <c r="E641" s="176" t="s">
        <v>7266</v>
      </c>
      <c r="F641" s="176" t="str">
        <f>IF(ISBLANK(DPWW3!AK10),"",DPWW3!AK10)</f>
        <v/>
      </c>
    </row>
    <row r="642" spans="1:40" x14ac:dyDescent="0.25">
      <c r="A642" s="176" t="str">
        <f t="shared" si="9"/>
        <v>YKY</v>
      </c>
      <c r="B642" s="176" t="str">
        <f>IF(ISBLANK(DPWW3!CA10),"",DPWW3!CA10)</f>
        <v>PCD_DPWW3_SOW1_DSCR_S3</v>
      </c>
      <c r="C642" s="176" t="str">
        <f>DPWW3!F10 &amp; "," &amp; DPWW3!G10 &amp; "," &amp; DPWW3!CA6</f>
        <v xml:space="preserve">Storm Overflow - Wetland,Number of schemes at Stage 3,Lack of supply chain resourcing </v>
      </c>
      <c r="D642" s="176" t="str">
        <f>IF(ISBLANK(DPWW3!H10),"",DPWW3!H10)</f>
        <v>Nr</v>
      </c>
      <c r="E642" s="176" t="s">
        <v>7266</v>
      </c>
      <c r="F642" s="176" t="str">
        <f>IF(ISBLANK(DPWW3!AL10),"",DPWW3!AL10)</f>
        <v/>
      </c>
    </row>
    <row r="643" spans="1:40" x14ac:dyDescent="0.25">
      <c r="A643" s="176" t="str">
        <f t="shared" si="9"/>
        <v>YKY</v>
      </c>
      <c r="B643" s="176" t="str">
        <f>IF(ISBLANK(DPWW3!CB10),"",DPWW3!CB10)</f>
        <v>PCD_DPWW3_SOW1_DCS_S3</v>
      </c>
      <c r="C643" s="176" t="str">
        <f>DPWW3!F10 &amp; "," &amp; DPWW3!G10 &amp; "," &amp; DPWW3!CB6</f>
        <v>Storm Overflow - Wetland,Number of schemes at Stage 3,Change in solution (IM2)</v>
      </c>
      <c r="D643" s="176" t="str">
        <f>IF(ISBLANK(DPWW3!H10),"",DPWW3!H10)</f>
        <v>Nr</v>
      </c>
      <c r="E643" s="176" t="s">
        <v>7266</v>
      </c>
      <c r="F643" s="176" t="str">
        <f>IF(ISBLANK(DPWW3!AM10),"",DPWW3!AM10)</f>
        <v/>
      </c>
    </row>
    <row r="644" spans="1:40" x14ac:dyDescent="0.25">
      <c r="A644" s="176" t="str">
        <f t="shared" si="9"/>
        <v>YKY</v>
      </c>
      <c r="B644" s="176" t="str">
        <f>IF(ISBLANK(DPWW3!CC10),"",DPWW3!CC10)</f>
        <v>PCD_DPWW3_SOW1_DSCS_S3</v>
      </c>
      <c r="C644" s="176" t="str">
        <f>DPWW3!F10 &amp; "," &amp; DPWW3!G10 &amp; "," &amp; DPWW3!CC6</f>
        <v>Storm Overflow - Wetland,Number of schemes at Stage 3,Supply chain capacity</v>
      </c>
      <c r="D644" s="176" t="str">
        <f>IF(ISBLANK(DPWW3!H10),"",DPWW3!H10)</f>
        <v>Nr</v>
      </c>
      <c r="E644" s="176" t="s">
        <v>7266</v>
      </c>
      <c r="F644" s="176" t="str">
        <f>IF(ISBLANK(DPWW3!AN10),"",DPWW3!AN10)</f>
        <v/>
      </c>
    </row>
    <row r="645" spans="1:40" x14ac:dyDescent="0.25">
      <c r="A645" s="176" t="str">
        <f t="shared" ref="A645:A708" si="10">A644</f>
        <v>YKY</v>
      </c>
      <c r="B645" s="176" t="str">
        <f>IF(ISBLANK(DPWW3!CD10),"",DPWW3!CD10)</f>
        <v>PCD_DPWW3_SOW1_DPP_S3</v>
      </c>
      <c r="C645" s="176" t="str">
        <f>DPWW3!F10 &amp; "," &amp; DPWW3!G10 &amp; "," &amp; DPWW3!CD6</f>
        <v>Storm Overflow - Wetland,Number of schemes at Stage 3,Land and planning permission</v>
      </c>
      <c r="D645" s="176" t="str">
        <f>IF(ISBLANK(DPWW3!H10),"",DPWW3!H10)</f>
        <v>Nr</v>
      </c>
      <c r="E645" s="176" t="s">
        <v>7266</v>
      </c>
      <c r="F645" s="176" t="str">
        <f>IF(ISBLANK(DPWW3!AO10),"",DPWW3!AO10)</f>
        <v/>
      </c>
    </row>
    <row r="646" spans="1:40" x14ac:dyDescent="0.25">
      <c r="A646" s="176" t="str">
        <f t="shared" si="10"/>
        <v>YKY</v>
      </c>
      <c r="B646" s="176" t="str">
        <f>IF(ISBLANK(DPWW3!CE10),"",DPWW3!CE10)</f>
        <v>PCD_DPWW3_SOW1_DTPI_S3</v>
      </c>
      <c r="C646" s="176" t="str">
        <f>DPWW3!F10 &amp; "," &amp; DPWW3!G10 &amp; "," &amp; DPWW3!CE6</f>
        <v>Storm Overflow - Wetland,Number of schemes at Stage 3,Third-party interface</v>
      </c>
      <c r="D646" s="176" t="str">
        <f>IF(ISBLANK(DPWW3!H10),"",DPWW3!H10)</f>
        <v>Nr</v>
      </c>
      <c r="E646" s="176" t="s">
        <v>7266</v>
      </c>
      <c r="F646" s="176" t="str">
        <f>IF(ISBLANK(DPWW3!AP10),"",DPWW3!AP10)</f>
        <v/>
      </c>
    </row>
    <row r="647" spans="1:40" x14ac:dyDescent="0.25">
      <c r="A647" s="176" t="str">
        <f t="shared" si="10"/>
        <v>YKY</v>
      </c>
      <c r="B647" s="176" t="str">
        <f>IF(ISBLANK(DPWW3!CF10),"",DPWW3!CF10)</f>
        <v>PCD_DPWW3_SOW1_DCI_S3</v>
      </c>
      <c r="C647" s="176" t="str">
        <f>DPWW3!F10 &amp; "," &amp; DPWW3!G10 &amp; "," &amp; DPWW3!CF6</f>
        <v>Storm Overflow - Wetland,Number of schemes at Stage 3,Contractual issues</v>
      </c>
      <c r="D647" s="176" t="str">
        <f>IF(ISBLANK(DPWW3!H10),"",DPWW3!H10)</f>
        <v>Nr</v>
      </c>
      <c r="E647" s="176" t="s">
        <v>7266</v>
      </c>
      <c r="F647" s="176" t="str">
        <f>IF(ISBLANK(DPWW3!AQ10),"",DPWW3!AQ10)</f>
        <v/>
      </c>
    </row>
    <row r="648" spans="1:40" x14ac:dyDescent="0.25">
      <c r="A648" s="176" t="str">
        <f t="shared" si="10"/>
        <v>YKY</v>
      </c>
      <c r="B648" s="176" t="str">
        <f>IF(ISBLANK(DPWW3!CG10),"",DPWW3!CG10)</f>
        <v>PCD_DPWW3_SOW1_DSI_S3</v>
      </c>
      <c r="C648" s="176" t="str">
        <f>DPWW3!F10 &amp; "," &amp; DPWW3!G10 &amp; "," &amp; DPWW3!CG6</f>
        <v>Storm Overflow - Wetland,Number of schemes at Stage 3,Sites issues</v>
      </c>
      <c r="D648" s="176" t="str">
        <f>IF(ISBLANK(DPWW3!H10),"",DPWW3!H10)</f>
        <v>Nr</v>
      </c>
      <c r="E648" s="176" t="s">
        <v>7266</v>
      </c>
      <c r="F648" s="176" t="str">
        <f>IF(ISBLANK(DPWW3!AR10),"",DPWW3!AR10)</f>
        <v/>
      </c>
    </row>
    <row r="649" spans="1:40" x14ac:dyDescent="0.25">
      <c r="A649" s="176" t="str">
        <f t="shared" si="10"/>
        <v>YKY</v>
      </c>
      <c r="B649" s="176" t="str">
        <f>IF(ISBLANK(DPWW3!CH10),"",DPWW3!CH10)</f>
        <v>PCD_DPWW3_SOW1_DER_S3</v>
      </c>
      <c r="C649" s="176" t="str">
        <f>DPWW3!F10 &amp; "," &amp; DPWW3!G10 &amp; "," &amp; DPWW3!CH6</f>
        <v>Storm Overflow - Wetland,Number of schemes at Stage 3,Environmental risks</v>
      </c>
      <c r="D649" s="176" t="str">
        <f>IF(ISBLANK(DPWW3!H10),"",DPWW3!H10)</f>
        <v>Nr</v>
      </c>
      <c r="E649" s="176" t="s">
        <v>7266</v>
      </c>
      <c r="F649" s="176" t="str">
        <f>IF(ISBLANK(DPWW3!AS10),"",DPWW3!AS10)</f>
        <v/>
      </c>
    </row>
    <row r="650" spans="1:40" x14ac:dyDescent="0.25">
      <c r="A650" s="176" t="str">
        <f t="shared" si="10"/>
        <v>YKY</v>
      </c>
      <c r="B650" s="176" t="str">
        <f>IF(ISBLANK(DPWW3!CI10),"",DPWW3!CI10)</f>
        <v>PCD_DPWW3_SOW1_RS_S3</v>
      </c>
      <c r="C650" s="176" t="str">
        <f>DPWW3!F10 &amp; "," &amp; DPWW3!G10 &amp; "," &amp; DPWW3!CI6</f>
        <v>Storm Overflow - Wetland,Number of schemes at Stage 3,Regulatory Sign off Delay</v>
      </c>
      <c r="D650" s="176" t="str">
        <f>IF(ISBLANK(DPWW3!H10),"",DPWW3!H10)</f>
        <v>Nr</v>
      </c>
      <c r="E650" s="176" t="s">
        <v>7266</v>
      </c>
      <c r="F650" s="176" t="str">
        <f>IF(ISBLANK(DPWW3!AT10),"",DPWW3!AT10)</f>
        <v/>
      </c>
    </row>
    <row r="651" spans="1:40" x14ac:dyDescent="0.25">
      <c r="A651" s="176" t="str">
        <f t="shared" si="10"/>
        <v>YKY</v>
      </c>
      <c r="B651" s="176" t="str">
        <f>IF(ISBLANK(DPWW3!CJ10),"",DPWW3!CJ10)</f>
        <v>PCD_DPWW3_SOW1_DPLE_S3</v>
      </c>
      <c r="C651" s="176" t="str">
        <f>DPWW3!F10 &amp; "," &amp; DPWW3!G10 &amp; "," &amp; DPWW3!CJ6</f>
        <v>Storm Overflow - Wetland,Number of schemes at Stage 3,Programme level efficiency</v>
      </c>
      <c r="D651" s="176" t="str">
        <f>IF(ISBLANK(DPWW3!H10),"",DPWW3!H10)</f>
        <v>Nr</v>
      </c>
      <c r="E651" s="176" t="s">
        <v>7266</v>
      </c>
      <c r="F651" s="176" t="str">
        <f>IF(ISBLANK(DPWW3!AU10),"",DPWW3!AU10)</f>
        <v/>
      </c>
    </row>
    <row r="652" spans="1:40" x14ac:dyDescent="0.25">
      <c r="A652" s="176" t="str">
        <f t="shared" si="10"/>
        <v>YKY</v>
      </c>
      <c r="B652" s="176" t="str">
        <f>IF(ISBLANK(DPWW3!BC11),"",DPWW3!BC11)</f>
        <v>PCD_DPWW3_SOW1_S4</v>
      </c>
      <c r="C652" s="176" t="str">
        <f>DPWW3!F11 &amp; "," &amp; DPWW3!G11 &amp; "," &amp; DPWW3!BC5</f>
        <v>Storm Overflow - Wetland,Number of schemes at Stage 4,IM1 has yet to be achieved</v>
      </c>
      <c r="D652" s="176" t="str">
        <f>IF(ISBLANK(DPWW3!H11),"",DPWW3!H11)</f>
        <v>Nr</v>
      </c>
      <c r="E652" s="176" t="s">
        <v>7266</v>
      </c>
      <c r="T652" s="176" t="str">
        <f>IF(ISBLANK(DPWW3!M11),"",DPWW3!M11)</f>
        <v/>
      </c>
      <c r="U652" s="176" t="str">
        <f>IF(ISBLANK(DPWW3!N11),"",DPWW3!N11)</f>
        <v/>
      </c>
      <c r="V652" s="176" t="str">
        <f>IF(ISBLANK(DPWW3!O11),"",DPWW3!O11)</f>
        <v/>
      </c>
      <c r="W652" s="176" t="str">
        <f>IF(ISBLANK(DPWW3!P11),"",DPWW3!P11)</f>
        <v/>
      </c>
      <c r="X652" s="176" t="str">
        <f>IF(ISBLANK(DPWW3!Q11),"",DPWW3!Q11)</f>
        <v/>
      </c>
      <c r="Y652" s="176" t="str">
        <f>IF(ISBLANK(DPWW3!R11),"",DPWW3!R11)</f>
        <v/>
      </c>
      <c r="Z652" s="176" t="str">
        <f>IF(ISBLANK(DPWW3!S11),"",DPWW3!S11)</f>
        <v/>
      </c>
      <c r="AA652" s="176" t="str">
        <f>IF(ISBLANK(DPWW3!T11),"",DPWW3!T11)</f>
        <v/>
      </c>
      <c r="AB652" s="176" t="str">
        <f>IF(ISBLANK(DPWW3!U11),"",DPWW3!U11)</f>
        <v/>
      </c>
      <c r="AC652" s="176" t="str">
        <f>IF(ISBLANK(DPWW3!V11),"",DPWW3!V11)</f>
        <v/>
      </c>
      <c r="AD652" s="176" t="str">
        <f>IF(ISBLANK(DPWW3!W11),"",DPWW3!W11)</f>
        <v/>
      </c>
      <c r="AE652" s="176" t="str">
        <f>IF(ISBLANK(DPWW3!X11),"",DPWW3!X11)</f>
        <v/>
      </c>
      <c r="AF652" s="176" t="str">
        <f>IF(ISBLANK(DPWW3!Y11),"",DPWW3!Y11)</f>
        <v/>
      </c>
      <c r="AG652" s="176" t="str">
        <f>IF(ISBLANK(DPWW3!Z11),"",DPWW3!Z11)</f>
        <v/>
      </c>
      <c r="AH652" s="176" t="str">
        <f>IF(ISBLANK(DPWW3!AA11),"",DPWW3!AA11)</f>
        <v/>
      </c>
      <c r="AI652" s="176" t="str">
        <f>IF(ISBLANK(DPWW3!AB11),"",DPWW3!AB11)</f>
        <v/>
      </c>
      <c r="AJ652" s="176" t="str">
        <f>IF(ISBLANK(DPWW3!AC11),"",DPWW3!AC11)</f>
        <v/>
      </c>
      <c r="AK652" s="176" t="str">
        <f>IF(ISBLANK(DPWW3!AD11),"",DPWW3!AD11)</f>
        <v/>
      </c>
      <c r="AL652" s="176" t="str">
        <f>IF(ISBLANK(DPWW3!AE11),"",DPWW3!AE11)</f>
        <v/>
      </c>
      <c r="AM652" s="176" t="str">
        <f>IF(ISBLANK(DPWW3!AF11),"",DPWW3!AF11)</f>
        <v/>
      </c>
      <c r="AN652" s="176" t="str">
        <f>IF(ISBLANK(DPWW3!AG11),"",DPWW3!AG11)</f>
        <v/>
      </c>
    </row>
    <row r="653" spans="1:40" x14ac:dyDescent="0.25">
      <c r="A653" s="176" t="str">
        <f t="shared" si="10"/>
        <v>YKY</v>
      </c>
      <c r="B653" s="176" t="str">
        <f>IF(ISBLANK(DPWW3!BY11),"",DPWW3!BY11)</f>
        <v>PCD_DPWW3_SOW1_DLY_S4</v>
      </c>
      <c r="C653" s="176" t="str">
        <f>DPWW3!F11 &amp; "," &amp; DPWW3!G11 &amp; "," &amp; DPWW3!BY5</f>
        <v>Storm Overflow - Wetland,Number of schemes at Stage 4,Total number of schemes with a 90+ day delay for any given IM</v>
      </c>
      <c r="D653" s="176" t="str">
        <f>IF(ISBLANK(DPWW3!H11),"",DPWW3!H11)</f>
        <v>Nr</v>
      </c>
      <c r="E653" s="176" t="s">
        <v>7266</v>
      </c>
      <c r="F653" s="176" t="str">
        <f>IF(ISBLANK(DPWW3!AJ11),"",DPWW3!AJ11)</f>
        <v/>
      </c>
    </row>
    <row r="654" spans="1:40" x14ac:dyDescent="0.25">
      <c r="A654" s="176" t="str">
        <f t="shared" si="10"/>
        <v>YKY</v>
      </c>
      <c r="B654" s="176" t="str">
        <f>IF(ISBLANK(DPWW3!BZ11),"",DPWW3!BZ11)</f>
        <v>PCD_DPWW3_SOW1_DIR_S4</v>
      </c>
      <c r="C654" s="176" t="str">
        <f>DPWW3!F11 &amp; "," &amp; DPWW3!G11 &amp; "," &amp; DPWW3!BZ6</f>
        <v>Storm Overflow - Wetland,Number of schemes at Stage 4,Lack of internal resourcing</v>
      </c>
      <c r="D654" s="176" t="str">
        <f>IF(ISBLANK(DPWW3!H11),"",DPWW3!H11)</f>
        <v>Nr</v>
      </c>
      <c r="E654" s="176" t="s">
        <v>7266</v>
      </c>
      <c r="F654" s="176" t="str">
        <f>IF(ISBLANK(DPWW3!AK11),"",DPWW3!AK11)</f>
        <v/>
      </c>
    </row>
    <row r="655" spans="1:40" x14ac:dyDescent="0.25">
      <c r="A655" s="176" t="str">
        <f t="shared" si="10"/>
        <v>YKY</v>
      </c>
      <c r="B655" s="176" t="str">
        <f>IF(ISBLANK(DPWW3!CA11),"",DPWW3!CA11)</f>
        <v>PCD_DPWW3_SOW1_DSCR_S4</v>
      </c>
      <c r="C655" s="176" t="str">
        <f>DPWW3!F11 &amp; "," &amp; DPWW3!G11 &amp; "," &amp; DPWW3!CA6</f>
        <v xml:space="preserve">Storm Overflow - Wetland,Number of schemes at Stage 4,Lack of supply chain resourcing </v>
      </c>
      <c r="D655" s="176" t="str">
        <f>IF(ISBLANK(DPWW3!H11),"",DPWW3!H11)</f>
        <v>Nr</v>
      </c>
      <c r="E655" s="176" t="s">
        <v>7266</v>
      </c>
      <c r="F655" s="176" t="str">
        <f>IF(ISBLANK(DPWW3!AL11),"",DPWW3!AL11)</f>
        <v/>
      </c>
    </row>
    <row r="656" spans="1:40" x14ac:dyDescent="0.25">
      <c r="A656" s="176" t="str">
        <f t="shared" si="10"/>
        <v>YKY</v>
      </c>
      <c r="B656" s="176" t="str">
        <f>IF(ISBLANK(DPWW3!CB11),"",DPWW3!CB11)</f>
        <v>PCD_DPWW3_SOW1_DCS_S4</v>
      </c>
      <c r="C656" s="176" t="str">
        <f>DPWW3!F11 &amp; "," &amp; DPWW3!G11 &amp; "," &amp; DPWW3!CB6</f>
        <v>Storm Overflow - Wetland,Number of schemes at Stage 4,Change in solution (IM2)</v>
      </c>
      <c r="D656" s="176" t="str">
        <f>IF(ISBLANK(DPWW3!H11),"",DPWW3!H11)</f>
        <v>Nr</v>
      </c>
      <c r="E656" s="176" t="s">
        <v>7266</v>
      </c>
      <c r="F656" s="176" t="str">
        <f>IF(ISBLANK(DPWW3!AM11),"",DPWW3!AM11)</f>
        <v/>
      </c>
    </row>
    <row r="657" spans="1:40" x14ac:dyDescent="0.25">
      <c r="A657" s="176" t="str">
        <f t="shared" si="10"/>
        <v>YKY</v>
      </c>
      <c r="B657" s="176" t="str">
        <f>IF(ISBLANK(DPWW3!CC11),"",DPWW3!CC11)</f>
        <v>PCD_DPWW3_SOW1_DSCS_S4</v>
      </c>
      <c r="C657" s="176" t="str">
        <f>DPWW3!F11 &amp; "," &amp; DPWW3!G11 &amp; "," &amp; DPWW3!CC6</f>
        <v>Storm Overflow - Wetland,Number of schemes at Stage 4,Supply chain capacity</v>
      </c>
      <c r="D657" s="176" t="str">
        <f>IF(ISBLANK(DPWW3!H11),"",DPWW3!H11)</f>
        <v>Nr</v>
      </c>
      <c r="E657" s="176" t="s">
        <v>7266</v>
      </c>
      <c r="F657" s="176" t="str">
        <f>IF(ISBLANK(DPWW3!AN11),"",DPWW3!AN11)</f>
        <v/>
      </c>
    </row>
    <row r="658" spans="1:40" x14ac:dyDescent="0.25">
      <c r="A658" s="176" t="str">
        <f t="shared" si="10"/>
        <v>YKY</v>
      </c>
      <c r="B658" s="176" t="str">
        <f>IF(ISBLANK(DPWW3!CD11),"",DPWW3!CD11)</f>
        <v>PCD_DPWW3_SOW1_DPP_S4</v>
      </c>
      <c r="C658" s="176" t="str">
        <f>DPWW3!F11 &amp; "," &amp; DPWW3!G11 &amp; "," &amp; DPWW3!CD6</f>
        <v>Storm Overflow - Wetland,Number of schemes at Stage 4,Land and planning permission</v>
      </c>
      <c r="D658" s="176" t="str">
        <f>IF(ISBLANK(DPWW3!H11),"",DPWW3!H11)</f>
        <v>Nr</v>
      </c>
      <c r="E658" s="176" t="s">
        <v>7266</v>
      </c>
      <c r="F658" s="176" t="str">
        <f>IF(ISBLANK(DPWW3!AO11),"",DPWW3!AO11)</f>
        <v/>
      </c>
    </row>
    <row r="659" spans="1:40" x14ac:dyDescent="0.25">
      <c r="A659" s="176" t="str">
        <f t="shared" si="10"/>
        <v>YKY</v>
      </c>
      <c r="B659" s="176" t="str">
        <f>IF(ISBLANK(DPWW3!CE11),"",DPWW3!CE11)</f>
        <v>PCD_DPWW3_SOW1_DTPI_S4</v>
      </c>
      <c r="C659" s="176" t="str">
        <f>DPWW3!F11 &amp; "," &amp; DPWW3!G11 &amp; "," &amp; DPWW3!CE6</f>
        <v>Storm Overflow - Wetland,Number of schemes at Stage 4,Third-party interface</v>
      </c>
      <c r="D659" s="176" t="str">
        <f>IF(ISBLANK(DPWW3!H11),"",DPWW3!H11)</f>
        <v>Nr</v>
      </c>
      <c r="E659" s="176" t="s">
        <v>7266</v>
      </c>
      <c r="F659" s="176" t="str">
        <f>IF(ISBLANK(DPWW3!AP11),"",DPWW3!AP11)</f>
        <v/>
      </c>
    </row>
    <row r="660" spans="1:40" x14ac:dyDescent="0.25">
      <c r="A660" s="176" t="str">
        <f t="shared" si="10"/>
        <v>YKY</v>
      </c>
      <c r="B660" s="176" t="str">
        <f>IF(ISBLANK(DPWW3!CF11),"",DPWW3!CF11)</f>
        <v>PCD_DPWW3_SOW1_DCI_S4</v>
      </c>
      <c r="C660" s="176" t="str">
        <f>DPWW3!F11 &amp; "," &amp; DPWW3!G11 &amp; "," &amp; DPWW3!CF6</f>
        <v>Storm Overflow - Wetland,Number of schemes at Stage 4,Contractual issues</v>
      </c>
      <c r="D660" s="176" t="str">
        <f>IF(ISBLANK(DPWW3!H11),"",DPWW3!H11)</f>
        <v>Nr</v>
      </c>
      <c r="E660" s="176" t="s">
        <v>7266</v>
      </c>
      <c r="F660" s="176" t="str">
        <f>IF(ISBLANK(DPWW3!AQ11),"",DPWW3!AQ11)</f>
        <v/>
      </c>
    </row>
    <row r="661" spans="1:40" x14ac:dyDescent="0.25">
      <c r="A661" s="176" t="str">
        <f t="shared" si="10"/>
        <v>YKY</v>
      </c>
      <c r="B661" s="176" t="str">
        <f>IF(ISBLANK(DPWW3!CG11),"",DPWW3!CG11)</f>
        <v>PCD_DPWW3_SOW1_DSI_S4</v>
      </c>
      <c r="C661" s="176" t="str">
        <f>DPWW3!F11 &amp; "," &amp; DPWW3!G11 &amp; "," &amp; DPWW3!CG6</f>
        <v>Storm Overflow - Wetland,Number of schemes at Stage 4,Sites issues</v>
      </c>
      <c r="D661" s="176" t="str">
        <f>IF(ISBLANK(DPWW3!H11),"",DPWW3!H11)</f>
        <v>Nr</v>
      </c>
      <c r="E661" s="176" t="s">
        <v>7266</v>
      </c>
      <c r="F661" s="176" t="str">
        <f>IF(ISBLANK(DPWW3!AR11),"",DPWW3!AR11)</f>
        <v/>
      </c>
    </row>
    <row r="662" spans="1:40" x14ac:dyDescent="0.25">
      <c r="A662" s="176" t="str">
        <f t="shared" si="10"/>
        <v>YKY</v>
      </c>
      <c r="B662" s="176" t="str">
        <f>IF(ISBLANK(DPWW3!CH11),"",DPWW3!CH11)</f>
        <v>PCD_DPWW3_SOW1_DER_S4</v>
      </c>
      <c r="C662" s="176" t="str">
        <f>DPWW3!F11 &amp; "," &amp; DPWW3!G11 &amp; "," &amp; DPWW3!CH6</f>
        <v>Storm Overflow - Wetland,Number of schemes at Stage 4,Environmental risks</v>
      </c>
      <c r="D662" s="176" t="str">
        <f>IF(ISBLANK(DPWW3!H11),"",DPWW3!H11)</f>
        <v>Nr</v>
      </c>
      <c r="E662" s="176" t="s">
        <v>7266</v>
      </c>
      <c r="F662" s="176" t="str">
        <f>IF(ISBLANK(DPWW3!AS11),"",DPWW3!AS11)</f>
        <v/>
      </c>
    </row>
    <row r="663" spans="1:40" x14ac:dyDescent="0.25">
      <c r="A663" s="176" t="str">
        <f t="shared" si="10"/>
        <v>YKY</v>
      </c>
      <c r="B663" s="176" t="str">
        <f>IF(ISBLANK(DPWW3!CI11),"",DPWW3!CI11)</f>
        <v>PCD_DPWW3_SOW1_RS_S4</v>
      </c>
      <c r="C663" s="176" t="str">
        <f>DPWW3!F11 &amp; "," &amp; DPWW3!G11 &amp; "," &amp; DPWW3!CI6</f>
        <v>Storm Overflow - Wetland,Number of schemes at Stage 4,Regulatory Sign off Delay</v>
      </c>
      <c r="D663" s="176" t="str">
        <f>IF(ISBLANK(DPWW3!H11),"",DPWW3!H11)</f>
        <v>Nr</v>
      </c>
      <c r="E663" s="176" t="s">
        <v>7266</v>
      </c>
      <c r="F663" s="176" t="str">
        <f>IF(ISBLANK(DPWW3!AT11),"",DPWW3!AT11)</f>
        <v/>
      </c>
    </row>
    <row r="664" spans="1:40" x14ac:dyDescent="0.25">
      <c r="A664" s="176" t="str">
        <f t="shared" si="10"/>
        <v>YKY</v>
      </c>
      <c r="B664" s="176" t="str">
        <f>IF(ISBLANK(DPWW3!CJ11),"",DPWW3!CJ11)</f>
        <v>PCD_DPWW3_SOW1_DPLE_S4</v>
      </c>
      <c r="C664" s="176" t="str">
        <f>DPWW3!F11 &amp; "," &amp; DPWW3!G11 &amp; "," &amp; DPWW3!CJ6</f>
        <v>Storm Overflow - Wetland,Number of schemes at Stage 4,Programme level efficiency</v>
      </c>
      <c r="D664" s="176" t="str">
        <f>IF(ISBLANK(DPWW3!H11),"",DPWW3!H11)</f>
        <v>Nr</v>
      </c>
      <c r="E664" s="176" t="s">
        <v>7266</v>
      </c>
      <c r="F664" s="176" t="str">
        <f>IF(ISBLANK(DPWW3!AU11),"",DPWW3!AU11)</f>
        <v/>
      </c>
    </row>
    <row r="665" spans="1:40" x14ac:dyDescent="0.25">
      <c r="A665" s="176" t="str">
        <f t="shared" si="10"/>
        <v>YKY</v>
      </c>
      <c r="B665" s="176" t="str">
        <f>IF(ISBLANK(DPWW3!BC12),"",DPWW3!BC12)</f>
        <v>PCD_DPWW3_SOW1_S5</v>
      </c>
      <c r="C665" s="176" t="str">
        <f>DPWW3!F12 &amp; "," &amp; DPWW3!G12 &amp; "," &amp; DPWW3!BC5</f>
        <v>Storm Overflow - Wetland,Number of schemes at Stage 5,IM1 has yet to be achieved</v>
      </c>
      <c r="D665" s="176" t="str">
        <f>IF(ISBLANK(DPWW3!H12),"",DPWW3!H12)</f>
        <v>Nr</v>
      </c>
      <c r="E665" s="176" t="s">
        <v>7266</v>
      </c>
      <c r="T665" s="176" t="str">
        <f>IF(ISBLANK(DPWW3!M12),"",DPWW3!M12)</f>
        <v/>
      </c>
      <c r="U665" s="176" t="str">
        <f>IF(ISBLANK(DPWW3!N12),"",DPWW3!N12)</f>
        <v/>
      </c>
      <c r="V665" s="176" t="str">
        <f>IF(ISBLANK(DPWW3!O12),"",DPWW3!O12)</f>
        <v/>
      </c>
      <c r="W665" s="176" t="str">
        <f>IF(ISBLANK(DPWW3!P12),"",DPWW3!P12)</f>
        <v/>
      </c>
      <c r="X665" s="176" t="str">
        <f>IF(ISBLANK(DPWW3!Q12),"",DPWW3!Q12)</f>
        <v/>
      </c>
      <c r="Y665" s="176" t="str">
        <f>IF(ISBLANK(DPWW3!R12),"",DPWW3!R12)</f>
        <v/>
      </c>
      <c r="Z665" s="176" t="str">
        <f>IF(ISBLANK(DPWW3!S12),"",DPWW3!S12)</f>
        <v/>
      </c>
      <c r="AA665" s="176" t="str">
        <f>IF(ISBLANK(DPWW3!T12),"",DPWW3!T12)</f>
        <v/>
      </c>
      <c r="AB665" s="176" t="str">
        <f>IF(ISBLANK(DPWW3!U12),"",DPWW3!U12)</f>
        <v/>
      </c>
      <c r="AC665" s="176" t="str">
        <f>IF(ISBLANK(DPWW3!V12),"",DPWW3!V12)</f>
        <v/>
      </c>
      <c r="AD665" s="176" t="str">
        <f>IF(ISBLANK(DPWW3!W12),"",DPWW3!W12)</f>
        <v/>
      </c>
      <c r="AE665" s="176" t="str">
        <f>IF(ISBLANK(DPWW3!X12),"",DPWW3!X12)</f>
        <v/>
      </c>
      <c r="AF665" s="176" t="str">
        <f>IF(ISBLANK(DPWW3!Y12),"",DPWW3!Y12)</f>
        <v/>
      </c>
      <c r="AG665" s="176" t="str">
        <f>IF(ISBLANK(DPWW3!Z12),"",DPWW3!Z12)</f>
        <v/>
      </c>
      <c r="AH665" s="176" t="str">
        <f>IF(ISBLANK(DPWW3!AA12),"",DPWW3!AA12)</f>
        <v/>
      </c>
      <c r="AI665" s="176" t="str">
        <f>IF(ISBLANK(DPWW3!AB12),"",DPWW3!AB12)</f>
        <v/>
      </c>
      <c r="AJ665" s="176" t="str">
        <f>IF(ISBLANK(DPWW3!AC12),"",DPWW3!AC12)</f>
        <v/>
      </c>
      <c r="AK665" s="176" t="str">
        <f>IF(ISBLANK(DPWW3!AD12),"",DPWW3!AD12)</f>
        <v/>
      </c>
      <c r="AL665" s="176" t="str">
        <f>IF(ISBLANK(DPWW3!AE12),"",DPWW3!AE12)</f>
        <v/>
      </c>
      <c r="AM665" s="176" t="str">
        <f>IF(ISBLANK(DPWW3!AF12),"",DPWW3!AF12)</f>
        <v/>
      </c>
      <c r="AN665" s="176" t="str">
        <f>IF(ISBLANK(DPWW3!AG12),"",DPWW3!AG12)</f>
        <v/>
      </c>
    </row>
    <row r="666" spans="1:40" x14ac:dyDescent="0.25">
      <c r="A666" s="176" t="str">
        <f t="shared" si="10"/>
        <v>YKY</v>
      </c>
      <c r="B666" s="176" t="str">
        <f>IF(ISBLANK(DPWW3!BY12),"",DPWW3!BY12)</f>
        <v>PCD_DPWW3_SOW1_DLY_S5</v>
      </c>
      <c r="C666" s="176" t="str">
        <f>DPWW3!F12 &amp; "," &amp; DPWW3!G12 &amp; "," &amp; DPWW3!BY5</f>
        <v>Storm Overflow - Wetland,Number of schemes at Stage 5,Total number of schemes with a 90+ day delay for any given IM</v>
      </c>
      <c r="D666" s="176" t="str">
        <f>IF(ISBLANK(DPWW3!H12),"",DPWW3!H12)</f>
        <v>Nr</v>
      </c>
      <c r="E666" s="176" t="s">
        <v>7266</v>
      </c>
      <c r="F666" s="176" t="str">
        <f>IF(ISBLANK(DPWW3!AJ12),"",DPWW3!AJ12)</f>
        <v/>
      </c>
    </row>
    <row r="667" spans="1:40" x14ac:dyDescent="0.25">
      <c r="A667" s="176" t="str">
        <f t="shared" si="10"/>
        <v>YKY</v>
      </c>
      <c r="B667" s="176" t="str">
        <f>IF(ISBLANK(DPWW3!BZ12),"",DPWW3!BZ12)</f>
        <v>PCD_DPWW3_SOW1_DIR_S5</v>
      </c>
      <c r="C667" s="176" t="str">
        <f>DPWW3!F12 &amp; "," &amp; DPWW3!G12 &amp; "," &amp; DPWW3!BZ6</f>
        <v>Storm Overflow - Wetland,Number of schemes at Stage 5,Lack of internal resourcing</v>
      </c>
      <c r="D667" s="176" t="str">
        <f>IF(ISBLANK(DPWW3!H12),"",DPWW3!H12)</f>
        <v>Nr</v>
      </c>
      <c r="E667" s="176" t="s">
        <v>7266</v>
      </c>
      <c r="F667" s="176" t="str">
        <f>IF(ISBLANK(DPWW3!AK12),"",DPWW3!AK12)</f>
        <v/>
      </c>
    </row>
    <row r="668" spans="1:40" x14ac:dyDescent="0.25">
      <c r="A668" s="176" t="str">
        <f t="shared" si="10"/>
        <v>YKY</v>
      </c>
      <c r="B668" s="176" t="str">
        <f>IF(ISBLANK(DPWW3!CA12),"",DPWW3!CA12)</f>
        <v>PCD_DPWW3_SOW1_DSCR_S5</v>
      </c>
      <c r="C668" s="176" t="str">
        <f>DPWW3!F12 &amp; "," &amp; DPWW3!G12 &amp; "," &amp; DPWW3!CA6</f>
        <v xml:space="preserve">Storm Overflow - Wetland,Number of schemes at Stage 5,Lack of supply chain resourcing </v>
      </c>
      <c r="D668" s="176" t="str">
        <f>IF(ISBLANK(DPWW3!H12),"",DPWW3!H12)</f>
        <v>Nr</v>
      </c>
      <c r="E668" s="176" t="s">
        <v>7266</v>
      </c>
      <c r="F668" s="176" t="str">
        <f>IF(ISBLANK(DPWW3!AL12),"",DPWW3!AL12)</f>
        <v/>
      </c>
    </row>
    <row r="669" spans="1:40" x14ac:dyDescent="0.25">
      <c r="A669" s="176" t="str">
        <f t="shared" si="10"/>
        <v>YKY</v>
      </c>
      <c r="B669" s="176" t="str">
        <f>IF(ISBLANK(DPWW3!CB12),"",DPWW3!CB12)</f>
        <v>PCD_DPWW3_SOW1_DCS_S5</v>
      </c>
      <c r="C669" s="176" t="str">
        <f>DPWW3!F12 &amp; "," &amp; DPWW3!G12 &amp; "," &amp; DPWW3!CB6</f>
        <v>Storm Overflow - Wetland,Number of schemes at Stage 5,Change in solution (IM2)</v>
      </c>
      <c r="D669" s="176" t="str">
        <f>IF(ISBLANK(DPWW3!H12),"",DPWW3!H12)</f>
        <v>Nr</v>
      </c>
      <c r="E669" s="176" t="s">
        <v>7266</v>
      </c>
      <c r="F669" s="176" t="str">
        <f>IF(ISBLANK(DPWW3!AM12),"",DPWW3!AM12)</f>
        <v/>
      </c>
    </row>
    <row r="670" spans="1:40" x14ac:dyDescent="0.25">
      <c r="A670" s="176" t="str">
        <f t="shared" si="10"/>
        <v>YKY</v>
      </c>
      <c r="B670" s="176" t="str">
        <f>IF(ISBLANK(DPWW3!CC12),"",DPWW3!CC12)</f>
        <v>PCD_DPWW3_SOW1_DSCS_S5</v>
      </c>
      <c r="C670" s="176" t="str">
        <f>DPWW3!F12 &amp; "," &amp; DPWW3!G12 &amp; "," &amp; DPWW3!CC6</f>
        <v>Storm Overflow - Wetland,Number of schemes at Stage 5,Supply chain capacity</v>
      </c>
      <c r="D670" s="176" t="str">
        <f>IF(ISBLANK(DPWW3!H12),"",DPWW3!H12)</f>
        <v>Nr</v>
      </c>
      <c r="E670" s="176" t="s">
        <v>7266</v>
      </c>
      <c r="F670" s="176" t="str">
        <f>IF(ISBLANK(DPWW3!AN12),"",DPWW3!AN12)</f>
        <v/>
      </c>
    </row>
    <row r="671" spans="1:40" x14ac:dyDescent="0.25">
      <c r="A671" s="176" t="str">
        <f t="shared" si="10"/>
        <v>YKY</v>
      </c>
      <c r="B671" s="176" t="str">
        <f>IF(ISBLANK(DPWW3!CD12),"",DPWW3!CD12)</f>
        <v>PCD_DPWW3_SOW1_DPP_S5</v>
      </c>
      <c r="C671" s="176" t="str">
        <f>DPWW3!F12 &amp; "," &amp; DPWW3!G12 &amp; "," &amp; DPWW3!CD6</f>
        <v>Storm Overflow - Wetland,Number of schemes at Stage 5,Land and planning permission</v>
      </c>
      <c r="D671" s="176" t="str">
        <f>IF(ISBLANK(DPWW3!H12),"",DPWW3!H12)</f>
        <v>Nr</v>
      </c>
      <c r="E671" s="176" t="s">
        <v>7266</v>
      </c>
      <c r="F671" s="176" t="str">
        <f>IF(ISBLANK(DPWW3!AO12),"",DPWW3!AO12)</f>
        <v/>
      </c>
    </row>
    <row r="672" spans="1:40" x14ac:dyDescent="0.25">
      <c r="A672" s="176" t="str">
        <f t="shared" si="10"/>
        <v>YKY</v>
      </c>
      <c r="B672" s="176" t="str">
        <f>IF(ISBLANK(DPWW3!CE12),"",DPWW3!CE12)</f>
        <v>PCD_DPWW3_SOW1_DTPI_S5</v>
      </c>
      <c r="C672" s="176" t="str">
        <f>DPWW3!F12 &amp; "," &amp; DPWW3!G12 &amp; "," &amp; DPWW3!CE6</f>
        <v>Storm Overflow - Wetland,Number of schemes at Stage 5,Third-party interface</v>
      </c>
      <c r="D672" s="176" t="str">
        <f>IF(ISBLANK(DPWW3!H12),"",DPWW3!H12)</f>
        <v>Nr</v>
      </c>
      <c r="E672" s="176" t="s">
        <v>7266</v>
      </c>
      <c r="F672" s="176" t="str">
        <f>IF(ISBLANK(DPWW3!AP12),"",DPWW3!AP12)</f>
        <v/>
      </c>
    </row>
    <row r="673" spans="1:40" x14ac:dyDescent="0.25">
      <c r="A673" s="176" t="str">
        <f t="shared" si="10"/>
        <v>YKY</v>
      </c>
      <c r="B673" s="176" t="str">
        <f>IF(ISBLANK(DPWW3!CF12),"",DPWW3!CF12)</f>
        <v>PCD_DPWW3_SOW1_DCI_S5</v>
      </c>
      <c r="C673" s="176" t="str">
        <f>DPWW3!F12 &amp; "," &amp; DPWW3!G12 &amp; "," &amp; DPWW3!CF6</f>
        <v>Storm Overflow - Wetland,Number of schemes at Stage 5,Contractual issues</v>
      </c>
      <c r="D673" s="176" t="str">
        <f>IF(ISBLANK(DPWW3!H12),"",DPWW3!H12)</f>
        <v>Nr</v>
      </c>
      <c r="E673" s="176" t="s">
        <v>7266</v>
      </c>
      <c r="F673" s="176" t="str">
        <f>IF(ISBLANK(DPWW3!AQ12),"",DPWW3!AQ12)</f>
        <v/>
      </c>
    </row>
    <row r="674" spans="1:40" x14ac:dyDescent="0.25">
      <c r="A674" s="176" t="str">
        <f t="shared" si="10"/>
        <v>YKY</v>
      </c>
      <c r="B674" s="176" t="str">
        <f>IF(ISBLANK(DPWW3!CG12),"",DPWW3!CG12)</f>
        <v>PCD_DPWW3_SOW1_DSI_S5</v>
      </c>
      <c r="C674" s="176" t="str">
        <f>DPWW3!F12 &amp; "," &amp; DPWW3!G12 &amp; "," &amp; DPWW3!CG6</f>
        <v>Storm Overflow - Wetland,Number of schemes at Stage 5,Sites issues</v>
      </c>
      <c r="D674" s="176" t="str">
        <f>IF(ISBLANK(DPWW3!H12),"",DPWW3!H12)</f>
        <v>Nr</v>
      </c>
      <c r="E674" s="176" t="s">
        <v>7266</v>
      </c>
      <c r="F674" s="176" t="str">
        <f>IF(ISBLANK(DPWW3!AR12),"",DPWW3!AR12)</f>
        <v/>
      </c>
    </row>
    <row r="675" spans="1:40" x14ac:dyDescent="0.25">
      <c r="A675" s="176" t="str">
        <f t="shared" si="10"/>
        <v>YKY</v>
      </c>
      <c r="B675" s="176" t="str">
        <f>IF(ISBLANK(DPWW3!CH12),"",DPWW3!CH12)</f>
        <v>PCD_DPWW3_SOW1_DER_S5</v>
      </c>
      <c r="C675" s="176" t="str">
        <f>DPWW3!F12 &amp; "," &amp; DPWW3!G12 &amp; "," &amp; DPWW3!CH6</f>
        <v>Storm Overflow - Wetland,Number of schemes at Stage 5,Environmental risks</v>
      </c>
      <c r="D675" s="176" t="str">
        <f>IF(ISBLANK(DPWW3!H12),"",DPWW3!H12)</f>
        <v>Nr</v>
      </c>
      <c r="E675" s="176" t="s">
        <v>7266</v>
      </c>
      <c r="F675" s="176" t="str">
        <f>IF(ISBLANK(DPWW3!AS12),"",DPWW3!AS12)</f>
        <v/>
      </c>
    </row>
    <row r="676" spans="1:40" x14ac:dyDescent="0.25">
      <c r="A676" s="176" t="str">
        <f t="shared" si="10"/>
        <v>YKY</v>
      </c>
      <c r="B676" s="176" t="str">
        <f>IF(ISBLANK(DPWW3!CI12),"",DPWW3!CI12)</f>
        <v>PCD_DPWW3_SOW1_RS_S5</v>
      </c>
      <c r="C676" s="176" t="str">
        <f>DPWW3!F12 &amp; "," &amp; DPWW3!G12 &amp; "," &amp; DPWW3!CI6</f>
        <v>Storm Overflow - Wetland,Number of schemes at Stage 5,Regulatory Sign off Delay</v>
      </c>
      <c r="D676" s="176" t="str">
        <f>IF(ISBLANK(DPWW3!H12),"",DPWW3!H12)</f>
        <v>Nr</v>
      </c>
      <c r="E676" s="176" t="s">
        <v>7266</v>
      </c>
      <c r="F676" s="176" t="str">
        <f>IF(ISBLANK(DPWW3!AT12),"",DPWW3!AT12)</f>
        <v/>
      </c>
    </row>
    <row r="677" spans="1:40" x14ac:dyDescent="0.25">
      <c r="A677" s="176" t="str">
        <f t="shared" si="10"/>
        <v>YKY</v>
      </c>
      <c r="B677" s="176" t="str">
        <f>IF(ISBLANK(DPWW3!CJ12),"",DPWW3!CJ12)</f>
        <v>PCD_DPWW3_SOW1_DPLE_S5</v>
      </c>
      <c r="C677" s="176" t="str">
        <f>DPWW3!F12 &amp; "," &amp; DPWW3!G12 &amp; "," &amp; DPWW3!CJ6</f>
        <v>Storm Overflow - Wetland,Number of schemes at Stage 5,Programme level efficiency</v>
      </c>
      <c r="D677" s="176" t="str">
        <f>IF(ISBLANK(DPWW3!H12),"",DPWW3!H12)</f>
        <v>Nr</v>
      </c>
      <c r="E677" s="176" t="s">
        <v>7266</v>
      </c>
      <c r="F677" s="176" t="str">
        <f>IF(ISBLANK(DPWW3!AU12),"",DPWW3!AU12)</f>
        <v/>
      </c>
    </row>
    <row r="678" spans="1:40" x14ac:dyDescent="0.25">
      <c r="A678" s="176" t="str">
        <f t="shared" si="10"/>
        <v>YKY</v>
      </c>
      <c r="B678" s="176" t="str">
        <f>IF(ISBLANK(DPWW3!BC13),"",DPWW3!BC13)</f>
        <v>PCD_DPWW3_SOW1_S6</v>
      </c>
      <c r="C678" s="176" t="str">
        <f>DPWW3!F13 &amp; "," &amp; DPWW3!G13 &amp; "," &amp; DPWW3!BC5</f>
        <v>Storm Overflow - Wetland,Number of schemes at Stage 6,IM1 has yet to be achieved</v>
      </c>
      <c r="D678" s="176" t="str">
        <f>IF(ISBLANK(DPWW3!H13),"",DPWW3!H13)</f>
        <v>Nr</v>
      </c>
      <c r="E678" s="176" t="s">
        <v>7266</v>
      </c>
      <c r="T678" s="176" t="str">
        <f>IF(ISBLANK(DPWW3!M13),"",DPWW3!M13)</f>
        <v/>
      </c>
      <c r="U678" s="176" t="str">
        <f>IF(ISBLANK(DPWW3!N13),"",DPWW3!N13)</f>
        <v/>
      </c>
      <c r="V678" s="176" t="str">
        <f>IF(ISBLANK(DPWW3!O13),"",DPWW3!O13)</f>
        <v/>
      </c>
      <c r="W678" s="176" t="str">
        <f>IF(ISBLANK(DPWW3!P13),"",DPWW3!P13)</f>
        <v/>
      </c>
      <c r="X678" s="176" t="str">
        <f>IF(ISBLANK(DPWW3!Q13),"",DPWW3!Q13)</f>
        <v/>
      </c>
      <c r="Y678" s="176" t="str">
        <f>IF(ISBLANK(DPWW3!R13),"",DPWW3!R13)</f>
        <v/>
      </c>
      <c r="Z678" s="176" t="str">
        <f>IF(ISBLANK(DPWW3!S13),"",DPWW3!S13)</f>
        <v/>
      </c>
      <c r="AA678" s="176" t="str">
        <f>IF(ISBLANK(DPWW3!T13),"",DPWW3!T13)</f>
        <v/>
      </c>
      <c r="AB678" s="176" t="str">
        <f>IF(ISBLANK(DPWW3!U13),"",DPWW3!U13)</f>
        <v/>
      </c>
      <c r="AC678" s="176" t="str">
        <f>IF(ISBLANK(DPWW3!V13),"",DPWW3!V13)</f>
        <v/>
      </c>
      <c r="AD678" s="176" t="str">
        <f>IF(ISBLANK(DPWW3!W13),"",DPWW3!W13)</f>
        <v/>
      </c>
      <c r="AE678" s="176" t="str">
        <f>IF(ISBLANK(DPWW3!X13),"",DPWW3!X13)</f>
        <v/>
      </c>
      <c r="AF678" s="176" t="str">
        <f>IF(ISBLANK(DPWW3!Y13),"",DPWW3!Y13)</f>
        <v/>
      </c>
      <c r="AG678" s="176" t="str">
        <f>IF(ISBLANK(DPWW3!Z13),"",DPWW3!Z13)</f>
        <v/>
      </c>
      <c r="AH678" s="176" t="str">
        <f>IF(ISBLANK(DPWW3!AA13),"",DPWW3!AA13)</f>
        <v/>
      </c>
      <c r="AI678" s="176" t="str">
        <f>IF(ISBLANK(DPWW3!AB13),"",DPWW3!AB13)</f>
        <v/>
      </c>
      <c r="AJ678" s="176" t="str">
        <f>IF(ISBLANK(DPWW3!AC13),"",DPWW3!AC13)</f>
        <v/>
      </c>
      <c r="AK678" s="176" t="str">
        <f>IF(ISBLANK(DPWW3!AD13),"",DPWW3!AD13)</f>
        <v/>
      </c>
      <c r="AL678" s="176" t="str">
        <f>IF(ISBLANK(DPWW3!AE13),"",DPWW3!AE13)</f>
        <v/>
      </c>
      <c r="AM678" s="176" t="str">
        <f>IF(ISBLANK(DPWW3!AF13),"",DPWW3!AF13)</f>
        <v/>
      </c>
      <c r="AN678" s="176" t="str">
        <f>IF(ISBLANK(DPWW3!AG13),"",DPWW3!AG13)</f>
        <v/>
      </c>
    </row>
    <row r="679" spans="1:40" x14ac:dyDescent="0.25">
      <c r="A679" s="176" t="str">
        <f t="shared" si="10"/>
        <v>YKY</v>
      </c>
      <c r="B679" s="176" t="str">
        <f>IF(ISBLANK(DPWW3!BY13),"",DPWW3!BY13)</f>
        <v>PCD_DPWW3_SOW1_DLY_S6</v>
      </c>
      <c r="C679" s="176" t="str">
        <f>DPWW3!F13 &amp; "," &amp; DPWW3!G13 &amp; "," &amp; DPWW3!BY5</f>
        <v>Storm Overflow - Wetland,Number of schemes at Stage 6,Total number of schemes with a 90+ day delay for any given IM</v>
      </c>
      <c r="D679" s="176" t="str">
        <f>IF(ISBLANK(DPWW3!H13),"",DPWW3!H13)</f>
        <v>Nr</v>
      </c>
      <c r="E679" s="176" t="s">
        <v>7266</v>
      </c>
      <c r="F679" s="176" t="str">
        <f>IF(ISBLANK(DPWW3!AJ13),"",DPWW3!AJ13)</f>
        <v/>
      </c>
    </row>
    <row r="680" spans="1:40" x14ac:dyDescent="0.25">
      <c r="A680" s="176" t="str">
        <f t="shared" si="10"/>
        <v>YKY</v>
      </c>
      <c r="B680" s="176" t="str">
        <f>IF(ISBLANK(DPWW3!BZ13),"",DPWW3!BZ13)</f>
        <v>PCD_DPWW3_SOW1_DIR_S6</v>
      </c>
      <c r="C680" s="176" t="str">
        <f>DPWW3!F13 &amp; "," &amp; DPWW3!G13 &amp; "," &amp; DPWW3!BZ6</f>
        <v>Storm Overflow - Wetland,Number of schemes at Stage 6,Lack of internal resourcing</v>
      </c>
      <c r="D680" s="176" t="str">
        <f>IF(ISBLANK(DPWW3!H13),"",DPWW3!H13)</f>
        <v>Nr</v>
      </c>
      <c r="E680" s="176" t="s">
        <v>7266</v>
      </c>
      <c r="F680" s="176" t="str">
        <f>IF(ISBLANK(DPWW3!AK13),"",DPWW3!AK13)</f>
        <v/>
      </c>
    </row>
    <row r="681" spans="1:40" x14ac:dyDescent="0.25">
      <c r="A681" s="176" t="str">
        <f t="shared" si="10"/>
        <v>YKY</v>
      </c>
      <c r="B681" s="176" t="str">
        <f>IF(ISBLANK(DPWW3!CA13),"",DPWW3!CA13)</f>
        <v>PCD_DPWW3_SOW1_DSCR_S6</v>
      </c>
      <c r="C681" s="176" t="str">
        <f>DPWW3!F13 &amp; "," &amp; DPWW3!G13 &amp; "," &amp; DPWW3!CA6</f>
        <v xml:space="preserve">Storm Overflow - Wetland,Number of schemes at Stage 6,Lack of supply chain resourcing </v>
      </c>
      <c r="D681" s="176" t="str">
        <f>IF(ISBLANK(DPWW3!H13),"",DPWW3!H13)</f>
        <v>Nr</v>
      </c>
      <c r="E681" s="176" t="s">
        <v>7266</v>
      </c>
      <c r="F681" s="176" t="str">
        <f>IF(ISBLANK(DPWW3!AL13),"",DPWW3!AL13)</f>
        <v/>
      </c>
    </row>
    <row r="682" spans="1:40" x14ac:dyDescent="0.25">
      <c r="A682" s="176" t="str">
        <f t="shared" si="10"/>
        <v>YKY</v>
      </c>
      <c r="B682" s="176" t="str">
        <f>IF(ISBLANK(DPWW3!CB13),"",DPWW3!CB13)</f>
        <v>PCD_DPWW3_SOW1_DCS_S6</v>
      </c>
      <c r="C682" s="176" t="str">
        <f>DPWW3!F13 &amp; "," &amp; DPWW3!G13 &amp; "," &amp; DPWW3!CB6</f>
        <v>Storm Overflow - Wetland,Number of schemes at Stage 6,Change in solution (IM2)</v>
      </c>
      <c r="D682" s="176" t="str">
        <f>IF(ISBLANK(DPWW3!H13),"",DPWW3!H13)</f>
        <v>Nr</v>
      </c>
      <c r="E682" s="176" t="s">
        <v>7266</v>
      </c>
      <c r="F682" s="176" t="str">
        <f>IF(ISBLANK(DPWW3!AM13),"",DPWW3!AM13)</f>
        <v/>
      </c>
    </row>
    <row r="683" spans="1:40" x14ac:dyDescent="0.25">
      <c r="A683" s="176" t="str">
        <f t="shared" si="10"/>
        <v>YKY</v>
      </c>
      <c r="B683" s="176" t="str">
        <f>IF(ISBLANK(DPWW3!CC13),"",DPWW3!CC13)</f>
        <v>PCD_DPWW3_SOW1_DSCS_S6</v>
      </c>
      <c r="C683" s="176" t="str">
        <f>DPWW3!F13 &amp; "," &amp; DPWW3!G13 &amp; "," &amp; DPWW3!CC6</f>
        <v>Storm Overflow - Wetland,Number of schemes at Stage 6,Supply chain capacity</v>
      </c>
      <c r="D683" s="176" t="str">
        <f>IF(ISBLANK(DPWW3!H13),"",DPWW3!H13)</f>
        <v>Nr</v>
      </c>
      <c r="E683" s="176" t="s">
        <v>7266</v>
      </c>
      <c r="F683" s="176" t="str">
        <f>IF(ISBLANK(DPWW3!AN13),"",DPWW3!AN13)</f>
        <v/>
      </c>
    </row>
    <row r="684" spans="1:40" x14ac:dyDescent="0.25">
      <c r="A684" s="176" t="str">
        <f t="shared" si="10"/>
        <v>YKY</v>
      </c>
      <c r="B684" s="176" t="str">
        <f>IF(ISBLANK(DPWW3!CD13),"",DPWW3!CD13)</f>
        <v>PCD_DPWW3_SOW1_DPP_S6</v>
      </c>
      <c r="C684" s="176" t="str">
        <f>DPWW3!F13 &amp; "," &amp; DPWW3!G13 &amp; "," &amp; DPWW3!CD6</f>
        <v>Storm Overflow - Wetland,Number of schemes at Stage 6,Land and planning permission</v>
      </c>
      <c r="D684" s="176" t="str">
        <f>IF(ISBLANK(DPWW3!H13),"",DPWW3!H13)</f>
        <v>Nr</v>
      </c>
      <c r="E684" s="176" t="s">
        <v>7266</v>
      </c>
      <c r="F684" s="176" t="str">
        <f>IF(ISBLANK(DPWW3!AO13),"",DPWW3!AO13)</f>
        <v/>
      </c>
    </row>
    <row r="685" spans="1:40" x14ac:dyDescent="0.25">
      <c r="A685" s="176" t="str">
        <f t="shared" si="10"/>
        <v>YKY</v>
      </c>
      <c r="B685" s="176" t="str">
        <f>IF(ISBLANK(DPWW3!CE13),"",DPWW3!CE13)</f>
        <v>PCD_DPWW3_SOW1_DTPI_S6</v>
      </c>
      <c r="C685" s="176" t="str">
        <f>DPWW3!F13 &amp; "," &amp; DPWW3!G13 &amp; "," &amp; DPWW3!CE6</f>
        <v>Storm Overflow - Wetland,Number of schemes at Stage 6,Third-party interface</v>
      </c>
      <c r="D685" s="176" t="str">
        <f>IF(ISBLANK(DPWW3!H13),"",DPWW3!H13)</f>
        <v>Nr</v>
      </c>
      <c r="E685" s="176" t="s">
        <v>7266</v>
      </c>
      <c r="F685" s="176" t="str">
        <f>IF(ISBLANK(DPWW3!AP13),"",DPWW3!AP13)</f>
        <v/>
      </c>
    </row>
    <row r="686" spans="1:40" x14ac:dyDescent="0.25">
      <c r="A686" s="176" t="str">
        <f t="shared" si="10"/>
        <v>YKY</v>
      </c>
      <c r="B686" s="176" t="str">
        <f>IF(ISBLANK(DPWW3!CF13),"",DPWW3!CF13)</f>
        <v>PCD_DPWW3_SOW1_DCI_S6</v>
      </c>
      <c r="C686" s="176" t="str">
        <f>DPWW3!F13 &amp; "," &amp; DPWW3!G13 &amp; "," &amp; DPWW3!CF6</f>
        <v>Storm Overflow - Wetland,Number of schemes at Stage 6,Contractual issues</v>
      </c>
      <c r="D686" s="176" t="str">
        <f>IF(ISBLANK(DPWW3!H13),"",DPWW3!H13)</f>
        <v>Nr</v>
      </c>
      <c r="E686" s="176" t="s">
        <v>7266</v>
      </c>
      <c r="F686" s="176" t="str">
        <f>IF(ISBLANK(DPWW3!AQ13),"",DPWW3!AQ13)</f>
        <v/>
      </c>
    </row>
    <row r="687" spans="1:40" x14ac:dyDescent="0.25">
      <c r="A687" s="176" t="str">
        <f t="shared" si="10"/>
        <v>YKY</v>
      </c>
      <c r="B687" s="176" t="str">
        <f>IF(ISBLANK(DPWW3!CG13),"",DPWW3!CG13)</f>
        <v>PCD_DPWW3_SOW1_DSI_S6</v>
      </c>
      <c r="C687" s="176" t="str">
        <f>DPWW3!F13 &amp; "," &amp; DPWW3!G13 &amp; "," &amp; DPWW3!CG6</f>
        <v>Storm Overflow - Wetland,Number of schemes at Stage 6,Sites issues</v>
      </c>
      <c r="D687" s="176" t="str">
        <f>IF(ISBLANK(DPWW3!H13),"",DPWW3!H13)</f>
        <v>Nr</v>
      </c>
      <c r="E687" s="176" t="s">
        <v>7266</v>
      </c>
      <c r="F687" s="176" t="str">
        <f>IF(ISBLANK(DPWW3!AR13),"",DPWW3!AR13)</f>
        <v/>
      </c>
    </row>
    <row r="688" spans="1:40" x14ac:dyDescent="0.25">
      <c r="A688" s="176" t="str">
        <f t="shared" si="10"/>
        <v>YKY</v>
      </c>
      <c r="B688" s="176" t="str">
        <f>IF(ISBLANK(DPWW3!CH13),"",DPWW3!CH13)</f>
        <v>PCD_DPWW3_SOW1_DER_S6</v>
      </c>
      <c r="C688" s="176" t="str">
        <f>DPWW3!F13 &amp; "," &amp; DPWW3!G13 &amp; "," &amp; DPWW3!CH6</f>
        <v>Storm Overflow - Wetland,Number of schemes at Stage 6,Environmental risks</v>
      </c>
      <c r="D688" s="176" t="str">
        <f>IF(ISBLANK(DPWW3!H13),"",DPWW3!H13)</f>
        <v>Nr</v>
      </c>
      <c r="E688" s="176" t="s">
        <v>7266</v>
      </c>
      <c r="F688" s="176" t="str">
        <f>IF(ISBLANK(DPWW3!AS13),"",DPWW3!AS13)</f>
        <v/>
      </c>
    </row>
    <row r="689" spans="1:40" x14ac:dyDescent="0.25">
      <c r="A689" s="176" t="str">
        <f t="shared" si="10"/>
        <v>YKY</v>
      </c>
      <c r="B689" s="176" t="str">
        <f>IF(ISBLANK(DPWW3!CI13),"",DPWW3!CI13)</f>
        <v>PCD_DPWW3_SOW1_RS_S6</v>
      </c>
      <c r="C689" s="176" t="str">
        <f>DPWW3!F13 &amp; "," &amp; DPWW3!G13 &amp; "," &amp; DPWW3!CI6</f>
        <v>Storm Overflow - Wetland,Number of schemes at Stage 6,Regulatory Sign off Delay</v>
      </c>
      <c r="D689" s="176" t="str">
        <f>IF(ISBLANK(DPWW3!H13),"",DPWW3!H13)</f>
        <v>Nr</v>
      </c>
      <c r="E689" s="176" t="s">
        <v>7266</v>
      </c>
      <c r="F689" s="176" t="str">
        <f>IF(ISBLANK(DPWW3!AT13),"",DPWW3!AT13)</f>
        <v/>
      </c>
    </row>
    <row r="690" spans="1:40" x14ac:dyDescent="0.25">
      <c r="A690" s="176" t="str">
        <f t="shared" si="10"/>
        <v>YKY</v>
      </c>
      <c r="B690" s="176" t="str">
        <f>IF(ISBLANK(DPWW3!CJ13),"",DPWW3!CJ13)</f>
        <v>PCD_DPWW3_SOW1_DPLE_S6</v>
      </c>
      <c r="C690" s="176" t="str">
        <f>DPWW3!F13 &amp; "," &amp; DPWW3!G13 &amp; "," &amp; DPWW3!CJ6</f>
        <v>Storm Overflow - Wetland,Number of schemes at Stage 6,Programme level efficiency</v>
      </c>
      <c r="D690" s="176" t="str">
        <f>IF(ISBLANK(DPWW3!H13),"",DPWW3!H13)</f>
        <v>Nr</v>
      </c>
      <c r="E690" s="176" t="s">
        <v>7266</v>
      </c>
      <c r="F690" s="176" t="str">
        <f>IF(ISBLANK(DPWW3!AU13),"",DPWW3!AU13)</f>
        <v/>
      </c>
    </row>
    <row r="691" spans="1:40" x14ac:dyDescent="0.25">
      <c r="A691" s="176" t="str">
        <f t="shared" si="10"/>
        <v>YKY</v>
      </c>
      <c r="B691" s="176" t="str">
        <f>IF(ISBLANK(DPWW3!BC14),"",DPWW3!BC14)</f>
        <v>PCD_DPWW3_SOW1_S7</v>
      </c>
      <c r="C691" s="176" t="str">
        <f>DPWW3!F14 &amp; "," &amp; DPWW3!G14 &amp; "," &amp; DPWW3!BC5</f>
        <v>Storm Overflow - Wetland,Number of schemes at Stage 7,IM1 has yet to be achieved</v>
      </c>
      <c r="D691" s="176" t="str">
        <f>IF(ISBLANK(DPWW3!H14),"",DPWW3!H14)</f>
        <v>Nr</v>
      </c>
      <c r="E691" s="176" t="s">
        <v>7266</v>
      </c>
      <c r="T691" s="176" t="str">
        <f>IF(ISBLANK(DPWW3!M14),"",DPWW3!M14)</f>
        <v/>
      </c>
      <c r="U691" s="176" t="str">
        <f>IF(ISBLANK(DPWW3!N14),"",DPWW3!N14)</f>
        <v/>
      </c>
      <c r="V691" s="176" t="str">
        <f>IF(ISBLANK(DPWW3!O14),"",DPWW3!O14)</f>
        <v/>
      </c>
      <c r="W691" s="176" t="str">
        <f>IF(ISBLANK(DPWW3!P14),"",DPWW3!P14)</f>
        <v/>
      </c>
      <c r="X691" s="176" t="str">
        <f>IF(ISBLANK(DPWW3!Q14),"",DPWW3!Q14)</f>
        <v/>
      </c>
      <c r="Y691" s="176" t="str">
        <f>IF(ISBLANK(DPWW3!R14),"",DPWW3!R14)</f>
        <v/>
      </c>
      <c r="Z691" s="176" t="str">
        <f>IF(ISBLANK(DPWW3!S14),"",DPWW3!S14)</f>
        <v/>
      </c>
      <c r="AA691" s="176" t="str">
        <f>IF(ISBLANK(DPWW3!T14),"",DPWW3!T14)</f>
        <v/>
      </c>
      <c r="AB691" s="176" t="str">
        <f>IF(ISBLANK(DPWW3!U14),"",DPWW3!U14)</f>
        <v/>
      </c>
      <c r="AC691" s="176" t="str">
        <f>IF(ISBLANK(DPWW3!V14),"",DPWW3!V14)</f>
        <v/>
      </c>
      <c r="AD691" s="176" t="str">
        <f>IF(ISBLANK(DPWW3!W14),"",DPWW3!W14)</f>
        <v/>
      </c>
      <c r="AE691" s="176" t="str">
        <f>IF(ISBLANK(DPWW3!X14),"",DPWW3!X14)</f>
        <v/>
      </c>
      <c r="AF691" s="176" t="str">
        <f>IF(ISBLANK(DPWW3!Y14),"",DPWW3!Y14)</f>
        <v/>
      </c>
      <c r="AG691" s="176" t="str">
        <f>IF(ISBLANK(DPWW3!Z14),"",DPWW3!Z14)</f>
        <v/>
      </c>
      <c r="AH691" s="176" t="str">
        <f>IF(ISBLANK(DPWW3!AA14),"",DPWW3!AA14)</f>
        <v/>
      </c>
      <c r="AI691" s="176" t="str">
        <f>IF(ISBLANK(DPWW3!AB14),"",DPWW3!AB14)</f>
        <v/>
      </c>
      <c r="AJ691" s="176" t="str">
        <f>IF(ISBLANK(DPWW3!AC14),"",DPWW3!AC14)</f>
        <v/>
      </c>
      <c r="AK691" s="176" t="str">
        <f>IF(ISBLANK(DPWW3!AD14),"",DPWW3!AD14)</f>
        <v/>
      </c>
      <c r="AL691" s="176" t="str">
        <f>IF(ISBLANK(DPWW3!AE14),"",DPWW3!AE14)</f>
        <v/>
      </c>
      <c r="AM691" s="176" t="str">
        <f>IF(ISBLANK(DPWW3!AF14),"",DPWW3!AF14)</f>
        <v/>
      </c>
      <c r="AN691" s="176" t="str">
        <f>IF(ISBLANK(DPWW3!AG14),"",DPWW3!AG14)</f>
        <v/>
      </c>
    </row>
    <row r="692" spans="1:40" x14ac:dyDescent="0.25">
      <c r="A692" s="176" t="str">
        <f t="shared" si="10"/>
        <v>YKY</v>
      </c>
      <c r="B692" s="176" t="str">
        <f>IF(ISBLANK(DPWW3!BY14),"",DPWW3!BY14)</f>
        <v>PCD_DPWW3_SOW1_DLY_S7</v>
      </c>
      <c r="C692" s="176" t="str">
        <f>DPWW3!F14 &amp; "," &amp; DPWW3!G14 &amp; "," &amp; DPWW3!BY5</f>
        <v>Storm Overflow - Wetland,Number of schemes at Stage 7,Total number of schemes with a 90+ day delay for any given IM</v>
      </c>
      <c r="D692" s="176" t="str">
        <f>IF(ISBLANK(DPWW3!H14),"",DPWW3!H14)</f>
        <v>Nr</v>
      </c>
      <c r="E692" s="176" t="s">
        <v>7266</v>
      </c>
      <c r="F692" s="176" t="str">
        <f>IF(ISBLANK(DPWW3!AJ14),"",DPWW3!AJ14)</f>
        <v/>
      </c>
    </row>
    <row r="693" spans="1:40" x14ac:dyDescent="0.25">
      <c r="A693" s="176" t="str">
        <f t="shared" si="10"/>
        <v>YKY</v>
      </c>
      <c r="B693" s="176" t="str">
        <f>IF(ISBLANK(DPWW3!BZ14),"",DPWW3!BZ14)</f>
        <v>PCD_DPWW3_SOW1_DIR_S7</v>
      </c>
      <c r="C693" s="176" t="str">
        <f>DPWW3!F14 &amp; "," &amp; DPWW3!G14 &amp; "," &amp; DPWW3!BZ6</f>
        <v>Storm Overflow - Wetland,Number of schemes at Stage 7,Lack of internal resourcing</v>
      </c>
      <c r="D693" s="176" t="str">
        <f>IF(ISBLANK(DPWW3!H14),"",DPWW3!H14)</f>
        <v>Nr</v>
      </c>
      <c r="E693" s="176" t="s">
        <v>7266</v>
      </c>
      <c r="F693" s="176" t="str">
        <f>IF(ISBLANK(DPWW3!AK14),"",DPWW3!AK14)</f>
        <v/>
      </c>
    </row>
    <row r="694" spans="1:40" x14ac:dyDescent="0.25">
      <c r="A694" s="176" t="str">
        <f t="shared" si="10"/>
        <v>YKY</v>
      </c>
      <c r="B694" s="176" t="str">
        <f>IF(ISBLANK(DPWW3!CA14),"",DPWW3!CA14)</f>
        <v>PCD_DPWW3_SOW1_DSCR_S7</v>
      </c>
      <c r="C694" s="176" t="str">
        <f>DPWW3!F14 &amp; "," &amp; DPWW3!G14 &amp; "," &amp; DPWW3!CA6</f>
        <v xml:space="preserve">Storm Overflow - Wetland,Number of schemes at Stage 7,Lack of supply chain resourcing </v>
      </c>
      <c r="D694" s="176" t="str">
        <f>IF(ISBLANK(DPWW3!H14),"",DPWW3!H14)</f>
        <v>Nr</v>
      </c>
      <c r="E694" s="176" t="s">
        <v>7266</v>
      </c>
      <c r="F694" s="176" t="str">
        <f>IF(ISBLANK(DPWW3!AL14),"",DPWW3!AL14)</f>
        <v/>
      </c>
    </row>
    <row r="695" spans="1:40" x14ac:dyDescent="0.25">
      <c r="A695" s="176" t="str">
        <f t="shared" si="10"/>
        <v>YKY</v>
      </c>
      <c r="B695" s="176" t="str">
        <f>IF(ISBLANK(DPWW3!CB14),"",DPWW3!CB14)</f>
        <v>PCD_DPWW3_SOW1_DCS_S7</v>
      </c>
      <c r="C695" s="176" t="str">
        <f>DPWW3!F14 &amp; "," &amp; DPWW3!G14 &amp; "," &amp; DPWW3!CB6</f>
        <v>Storm Overflow - Wetland,Number of schemes at Stage 7,Change in solution (IM2)</v>
      </c>
      <c r="D695" s="176" t="str">
        <f>IF(ISBLANK(DPWW3!H14),"",DPWW3!H14)</f>
        <v>Nr</v>
      </c>
      <c r="E695" s="176" t="s">
        <v>7266</v>
      </c>
      <c r="F695" s="176" t="str">
        <f>IF(ISBLANK(DPWW3!AM14),"",DPWW3!AM14)</f>
        <v/>
      </c>
    </row>
    <row r="696" spans="1:40" x14ac:dyDescent="0.25">
      <c r="A696" s="176" t="str">
        <f t="shared" si="10"/>
        <v>YKY</v>
      </c>
      <c r="B696" s="176" t="str">
        <f>IF(ISBLANK(DPWW3!CC14),"",DPWW3!CC14)</f>
        <v>PCD_DPWW3_SOW1_DSCS_S7</v>
      </c>
      <c r="C696" s="176" t="str">
        <f>DPWW3!F14 &amp; "," &amp; DPWW3!G14 &amp; "," &amp; DPWW3!CC6</f>
        <v>Storm Overflow - Wetland,Number of schemes at Stage 7,Supply chain capacity</v>
      </c>
      <c r="D696" s="176" t="str">
        <f>IF(ISBLANK(DPWW3!H14),"",DPWW3!H14)</f>
        <v>Nr</v>
      </c>
      <c r="E696" s="176" t="s">
        <v>7266</v>
      </c>
      <c r="F696" s="176" t="str">
        <f>IF(ISBLANK(DPWW3!AN14),"",DPWW3!AN14)</f>
        <v/>
      </c>
    </row>
    <row r="697" spans="1:40" x14ac:dyDescent="0.25">
      <c r="A697" s="176" t="str">
        <f t="shared" si="10"/>
        <v>YKY</v>
      </c>
      <c r="B697" s="176" t="str">
        <f>IF(ISBLANK(DPWW3!CD14),"",DPWW3!CD14)</f>
        <v>PCD_DPWW3_SOW1_DPP_S7</v>
      </c>
      <c r="C697" s="176" t="str">
        <f>DPWW3!F14 &amp; "," &amp; DPWW3!G14 &amp; "," &amp; DPWW3!CD6</f>
        <v>Storm Overflow - Wetland,Number of schemes at Stage 7,Land and planning permission</v>
      </c>
      <c r="D697" s="176" t="str">
        <f>IF(ISBLANK(DPWW3!H14),"",DPWW3!H14)</f>
        <v>Nr</v>
      </c>
      <c r="E697" s="176" t="s">
        <v>7266</v>
      </c>
      <c r="F697" s="176" t="str">
        <f>IF(ISBLANK(DPWW3!AO14),"",DPWW3!AO14)</f>
        <v/>
      </c>
    </row>
    <row r="698" spans="1:40" x14ac:dyDescent="0.25">
      <c r="A698" s="176" t="str">
        <f t="shared" si="10"/>
        <v>YKY</v>
      </c>
      <c r="B698" s="176" t="str">
        <f>IF(ISBLANK(DPWW3!CE14),"",DPWW3!CE14)</f>
        <v>PCD_DPWW3_SOW1_DTPI_S7</v>
      </c>
      <c r="C698" s="176" t="str">
        <f>DPWW3!F14 &amp; "," &amp; DPWW3!G14 &amp; "," &amp; DPWW3!CE6</f>
        <v>Storm Overflow - Wetland,Number of schemes at Stage 7,Third-party interface</v>
      </c>
      <c r="D698" s="176" t="str">
        <f>IF(ISBLANK(DPWW3!H14),"",DPWW3!H14)</f>
        <v>Nr</v>
      </c>
      <c r="E698" s="176" t="s">
        <v>7266</v>
      </c>
      <c r="F698" s="176" t="str">
        <f>IF(ISBLANK(DPWW3!AP14),"",DPWW3!AP14)</f>
        <v/>
      </c>
    </row>
    <row r="699" spans="1:40" x14ac:dyDescent="0.25">
      <c r="A699" s="176" t="str">
        <f t="shared" si="10"/>
        <v>YKY</v>
      </c>
      <c r="B699" s="176" t="str">
        <f>IF(ISBLANK(DPWW3!CF14),"",DPWW3!CF14)</f>
        <v>PCD_DPWW3_SOW1_DCI_S7</v>
      </c>
      <c r="C699" s="176" t="str">
        <f>DPWW3!F14 &amp; "," &amp; DPWW3!G14 &amp; "," &amp; DPWW3!CF6</f>
        <v>Storm Overflow - Wetland,Number of schemes at Stage 7,Contractual issues</v>
      </c>
      <c r="D699" s="176" t="str">
        <f>IF(ISBLANK(DPWW3!H14),"",DPWW3!H14)</f>
        <v>Nr</v>
      </c>
      <c r="E699" s="176" t="s">
        <v>7266</v>
      </c>
      <c r="F699" s="176" t="str">
        <f>IF(ISBLANK(DPWW3!AQ14),"",DPWW3!AQ14)</f>
        <v/>
      </c>
    </row>
    <row r="700" spans="1:40" x14ac:dyDescent="0.25">
      <c r="A700" s="176" t="str">
        <f t="shared" si="10"/>
        <v>YKY</v>
      </c>
      <c r="B700" s="176" t="str">
        <f>IF(ISBLANK(DPWW3!CG14),"",DPWW3!CG14)</f>
        <v>PCD_DPWW3_SOW1_DSI_S7</v>
      </c>
      <c r="C700" s="176" t="str">
        <f>DPWW3!F14 &amp; "," &amp; DPWW3!G14 &amp; "," &amp; DPWW3!CG6</f>
        <v>Storm Overflow - Wetland,Number of schemes at Stage 7,Sites issues</v>
      </c>
      <c r="D700" s="176" t="str">
        <f>IF(ISBLANK(DPWW3!H14),"",DPWW3!H14)</f>
        <v>Nr</v>
      </c>
      <c r="E700" s="176" t="s">
        <v>7266</v>
      </c>
      <c r="F700" s="176" t="str">
        <f>IF(ISBLANK(DPWW3!AR14),"",DPWW3!AR14)</f>
        <v/>
      </c>
    </row>
    <row r="701" spans="1:40" x14ac:dyDescent="0.25">
      <c r="A701" s="176" t="str">
        <f t="shared" si="10"/>
        <v>YKY</v>
      </c>
      <c r="B701" s="176" t="str">
        <f>IF(ISBLANK(DPWW3!CH14),"",DPWW3!CH14)</f>
        <v>PCD_DPWW3_SOW1_DER_S7</v>
      </c>
      <c r="C701" s="176" t="str">
        <f>DPWW3!F14 &amp; "," &amp; DPWW3!G14 &amp; "," &amp; DPWW3!CH6</f>
        <v>Storm Overflow - Wetland,Number of schemes at Stage 7,Environmental risks</v>
      </c>
      <c r="D701" s="176" t="str">
        <f>IF(ISBLANK(DPWW3!H14),"",DPWW3!H14)</f>
        <v>Nr</v>
      </c>
      <c r="E701" s="176" t="s">
        <v>7266</v>
      </c>
      <c r="F701" s="176" t="str">
        <f>IF(ISBLANK(DPWW3!AS14),"",DPWW3!AS14)</f>
        <v/>
      </c>
    </row>
    <row r="702" spans="1:40" x14ac:dyDescent="0.25">
      <c r="A702" s="176" t="str">
        <f t="shared" si="10"/>
        <v>YKY</v>
      </c>
      <c r="B702" s="176" t="str">
        <f>IF(ISBLANK(DPWW3!CI14),"",DPWW3!CI14)</f>
        <v>PCD_DPWW3_SOW1_RS_S7</v>
      </c>
      <c r="C702" s="176" t="str">
        <f>DPWW3!F14 &amp; "," &amp; DPWW3!G14 &amp; "," &amp; DPWW3!CI6</f>
        <v>Storm Overflow - Wetland,Number of schemes at Stage 7,Regulatory Sign off Delay</v>
      </c>
      <c r="D702" s="176" t="str">
        <f>IF(ISBLANK(DPWW3!H14),"",DPWW3!H14)</f>
        <v>Nr</v>
      </c>
      <c r="E702" s="176" t="s">
        <v>7266</v>
      </c>
      <c r="F702" s="176" t="str">
        <f>IF(ISBLANK(DPWW3!AT14),"",DPWW3!AT14)</f>
        <v/>
      </c>
    </row>
    <row r="703" spans="1:40" x14ac:dyDescent="0.25">
      <c r="A703" s="176" t="str">
        <f t="shared" si="10"/>
        <v>YKY</v>
      </c>
      <c r="B703" s="176" t="str">
        <f>IF(ISBLANK(DPWW3!CJ14),"",DPWW3!CJ14)</f>
        <v>PCD_DPWW3_SOW1_DPLE_S7</v>
      </c>
      <c r="C703" s="176" t="str">
        <f>DPWW3!F14 &amp; "," &amp; DPWW3!G14 &amp; "," &amp; DPWW3!CJ6</f>
        <v>Storm Overflow - Wetland,Number of schemes at Stage 7,Programme level efficiency</v>
      </c>
      <c r="D703" s="176" t="str">
        <f>IF(ISBLANK(DPWW3!H14),"",DPWW3!H14)</f>
        <v>Nr</v>
      </c>
      <c r="E703" s="176" t="s">
        <v>7266</v>
      </c>
      <c r="F703" s="176" t="str">
        <f>IF(ISBLANK(DPWW3!AU14),"",DPWW3!AU14)</f>
        <v/>
      </c>
    </row>
    <row r="704" spans="1:40" x14ac:dyDescent="0.25">
      <c r="A704" s="176" t="str">
        <f t="shared" si="10"/>
        <v>YKY</v>
      </c>
      <c r="B704" s="176" t="str">
        <f>IF(ISBLANK(DPWW3!BC15),"",DPWW3!BC15)</f>
        <v>PCD_DPWW3_SOW1_ST</v>
      </c>
      <c r="C704" s="176" t="str">
        <f>DPWW3!F15 &amp; "," &amp; DPWW3!G15 &amp; "," &amp; DPWW3!BC5</f>
        <v>Storm Overflow - Wetland,Number of schemes - total (Stage 0 to Stage 6),IM1 has yet to be achieved</v>
      </c>
      <c r="D704" s="176" t="str">
        <f>IF(ISBLANK(DPWW3!H15),"",DPWW3!H15)</f>
        <v>Nr</v>
      </c>
      <c r="E704" s="176" t="s">
        <v>7266</v>
      </c>
      <c r="T704" s="176">
        <f>IF(ISBLANK(DPWW3!M15),"",DPWW3!M15)</f>
        <v>0</v>
      </c>
      <c r="U704" s="176">
        <f>IF(ISBLANK(DPWW3!N15),"",DPWW3!N15)</f>
        <v>0</v>
      </c>
      <c r="V704" s="176">
        <f>IF(ISBLANK(DPWW3!O15),"",DPWW3!O15)</f>
        <v>0</v>
      </c>
      <c r="W704" s="176">
        <f>IF(ISBLANK(DPWW3!P15),"",DPWW3!P15)</f>
        <v>0</v>
      </c>
      <c r="X704" s="176">
        <f>IF(ISBLANK(DPWW3!Q15),"",DPWW3!Q15)</f>
        <v>0</v>
      </c>
      <c r="Y704" s="176">
        <f>IF(ISBLANK(DPWW3!R15),"",DPWW3!R15)</f>
        <v>0</v>
      </c>
      <c r="Z704" s="176">
        <f>IF(ISBLANK(DPWW3!S15),"",DPWW3!S15)</f>
        <v>0</v>
      </c>
      <c r="AA704" s="176">
        <f>IF(ISBLANK(DPWW3!T15),"",DPWW3!T15)</f>
        <v>0</v>
      </c>
      <c r="AB704" s="176">
        <f>IF(ISBLANK(DPWW3!U15),"",DPWW3!U15)</f>
        <v>0</v>
      </c>
      <c r="AC704" s="176">
        <f>IF(ISBLANK(DPWW3!V15),"",DPWW3!V15)</f>
        <v>0</v>
      </c>
      <c r="AD704" s="176">
        <f>IF(ISBLANK(DPWW3!W15),"",DPWW3!W15)</f>
        <v>0</v>
      </c>
      <c r="AE704" s="176">
        <f>IF(ISBLANK(DPWW3!X15),"",DPWW3!X15)</f>
        <v>0</v>
      </c>
      <c r="AF704" s="176">
        <f>IF(ISBLANK(DPWW3!Y15),"",DPWW3!Y15)</f>
        <v>0</v>
      </c>
      <c r="AG704" s="176">
        <f>IF(ISBLANK(DPWW3!Z15),"",DPWW3!Z15)</f>
        <v>0</v>
      </c>
      <c r="AH704" s="176">
        <f>IF(ISBLANK(DPWW3!AA15),"",DPWW3!AA15)</f>
        <v>0</v>
      </c>
      <c r="AI704" s="176">
        <f>IF(ISBLANK(DPWW3!AB15),"",DPWW3!AB15)</f>
        <v>0</v>
      </c>
      <c r="AJ704" s="176">
        <f>IF(ISBLANK(DPWW3!AC15),"",DPWW3!AC15)</f>
        <v>0</v>
      </c>
      <c r="AK704" s="176">
        <f>IF(ISBLANK(DPWW3!AD15),"",DPWW3!AD15)</f>
        <v>0</v>
      </c>
      <c r="AL704" s="176">
        <f>IF(ISBLANK(DPWW3!AE15),"",DPWW3!AE15)</f>
        <v>0</v>
      </c>
      <c r="AM704" s="176">
        <f>IF(ISBLANK(DPWW3!AF15),"",DPWW3!AF15)</f>
        <v>0</v>
      </c>
      <c r="AN704" s="176">
        <f>IF(ISBLANK(DPWW3!AG15),"",DPWW3!AG15)</f>
        <v>0</v>
      </c>
    </row>
    <row r="705" spans="1:40" x14ac:dyDescent="0.25">
      <c r="A705" s="176" t="str">
        <f t="shared" si="10"/>
        <v>YKY</v>
      </c>
      <c r="B705" s="176" t="str">
        <f>IF(ISBLANK(DPWW3!BY15),"",DPWW3!BY15)</f>
        <v>PCD_DPWW3_SOW1_DLY_ST</v>
      </c>
      <c r="C705" s="176" t="str">
        <f>DPWW3!F15 &amp; "," &amp; DPWW3!G15 &amp; "," &amp; DPWW3!BY5</f>
        <v>Storm Overflow - Wetland,Number of schemes - total (Stage 0 to Stage 6),Total number of schemes with a 90+ day delay for any given IM</v>
      </c>
      <c r="D705" s="176" t="str">
        <f>IF(ISBLANK(DPWW3!H15),"",DPWW3!H15)</f>
        <v>Nr</v>
      </c>
      <c r="E705" s="176" t="s">
        <v>7266</v>
      </c>
      <c r="F705" s="176" t="str">
        <f>IF(ISBLANK(DPWW3!AJ15),"",DPWW3!AJ15)</f>
        <v/>
      </c>
    </row>
    <row r="706" spans="1:40" x14ac:dyDescent="0.25">
      <c r="A706" s="176" t="str">
        <f t="shared" si="10"/>
        <v>YKY</v>
      </c>
      <c r="B706" s="176" t="str">
        <f>IF(ISBLANK(DPWW3!BZ15),"",DPWW3!BZ15)</f>
        <v>PCD_DPWW3_SOW1_DIR_ST</v>
      </c>
      <c r="C706" s="176" t="str">
        <f>DPWW3!F15 &amp; "," &amp; DPWW3!G15 &amp; "," &amp; DPWW3!BZ6</f>
        <v>Storm Overflow - Wetland,Number of schemes - total (Stage 0 to Stage 6),Lack of internal resourcing</v>
      </c>
      <c r="D706" s="176" t="str">
        <f>IF(ISBLANK(DPWW3!H15),"",DPWW3!H15)</f>
        <v>Nr</v>
      </c>
      <c r="E706" s="176" t="s">
        <v>7266</v>
      </c>
      <c r="F706" s="176" t="str">
        <f>IF(ISBLANK(DPWW3!AK15),"",DPWW3!AK15)</f>
        <v/>
      </c>
    </row>
    <row r="707" spans="1:40" x14ac:dyDescent="0.25">
      <c r="A707" s="176" t="str">
        <f t="shared" si="10"/>
        <v>YKY</v>
      </c>
      <c r="B707" s="176" t="str">
        <f>IF(ISBLANK(DPWW3!CA15),"",DPWW3!CA15)</f>
        <v>PCD_DPWW3_SOW1_DSCR_ST</v>
      </c>
      <c r="C707" s="176" t="str">
        <f>DPWW3!F15 &amp; "," &amp; DPWW3!G15 &amp; "," &amp; DPWW3!CA6</f>
        <v xml:space="preserve">Storm Overflow - Wetland,Number of schemes - total (Stage 0 to Stage 6),Lack of supply chain resourcing </v>
      </c>
      <c r="D707" s="176" t="str">
        <f>IF(ISBLANK(DPWW3!H15),"",DPWW3!H15)</f>
        <v>Nr</v>
      </c>
      <c r="E707" s="176" t="s">
        <v>7266</v>
      </c>
      <c r="F707" s="176" t="str">
        <f>IF(ISBLANK(DPWW3!AL15),"",DPWW3!AL15)</f>
        <v/>
      </c>
    </row>
    <row r="708" spans="1:40" x14ac:dyDescent="0.25">
      <c r="A708" s="176" t="str">
        <f t="shared" si="10"/>
        <v>YKY</v>
      </c>
      <c r="B708" s="176" t="str">
        <f>IF(ISBLANK(DPWW3!CB15),"",DPWW3!CB15)</f>
        <v>PCD_DPWW3_SOW1_DCS_ST</v>
      </c>
      <c r="C708" s="176" t="str">
        <f>DPWW3!F15 &amp; "," &amp; DPWW3!G15 &amp; "," &amp; DPWW3!CB6</f>
        <v>Storm Overflow - Wetland,Number of schemes - total (Stage 0 to Stage 6),Change in solution (IM2)</v>
      </c>
      <c r="D708" s="176" t="str">
        <f>IF(ISBLANK(DPWW3!H15),"",DPWW3!H15)</f>
        <v>Nr</v>
      </c>
      <c r="E708" s="176" t="s">
        <v>7266</v>
      </c>
      <c r="F708" s="176" t="str">
        <f>IF(ISBLANK(DPWW3!AM15),"",DPWW3!AM15)</f>
        <v/>
      </c>
    </row>
    <row r="709" spans="1:40" x14ac:dyDescent="0.25">
      <c r="A709" s="176" t="str">
        <f t="shared" ref="A709:A772" si="11">A708</f>
        <v>YKY</v>
      </c>
      <c r="B709" s="176" t="str">
        <f>IF(ISBLANK(DPWW3!CC15),"",DPWW3!CC15)</f>
        <v>PCD_DPWW3_SOW1_DSCS_ST</v>
      </c>
      <c r="C709" s="176" t="str">
        <f>DPWW3!F15 &amp; "," &amp; DPWW3!G15 &amp; "," &amp; DPWW3!CC6</f>
        <v>Storm Overflow - Wetland,Number of schemes - total (Stage 0 to Stage 6),Supply chain capacity</v>
      </c>
      <c r="D709" s="176" t="str">
        <f>IF(ISBLANK(DPWW3!H15),"",DPWW3!H15)</f>
        <v>Nr</v>
      </c>
      <c r="E709" s="176" t="s">
        <v>7266</v>
      </c>
      <c r="F709" s="176" t="str">
        <f>IF(ISBLANK(DPWW3!AN15),"",DPWW3!AN15)</f>
        <v/>
      </c>
    </row>
    <row r="710" spans="1:40" x14ac:dyDescent="0.25">
      <c r="A710" s="176" t="str">
        <f t="shared" si="11"/>
        <v>YKY</v>
      </c>
      <c r="B710" s="176" t="str">
        <f>IF(ISBLANK(DPWW3!CD15),"",DPWW3!CD15)</f>
        <v>PCD_DPWW3_SOW1_DPP_ST</v>
      </c>
      <c r="C710" s="176" t="str">
        <f>DPWW3!F15 &amp; "," &amp; DPWW3!G15 &amp; "," &amp; DPWW3!CD6</f>
        <v>Storm Overflow - Wetland,Number of schemes - total (Stage 0 to Stage 6),Land and planning permission</v>
      </c>
      <c r="D710" s="176" t="str">
        <f>IF(ISBLANK(DPWW3!H15),"",DPWW3!H15)</f>
        <v>Nr</v>
      </c>
      <c r="E710" s="176" t="s">
        <v>7266</v>
      </c>
      <c r="F710" s="176" t="str">
        <f>IF(ISBLANK(DPWW3!AO15),"",DPWW3!AO15)</f>
        <v/>
      </c>
    </row>
    <row r="711" spans="1:40" x14ac:dyDescent="0.25">
      <c r="A711" s="176" t="str">
        <f t="shared" si="11"/>
        <v>YKY</v>
      </c>
      <c r="B711" s="176" t="str">
        <f>IF(ISBLANK(DPWW3!CE15),"",DPWW3!CE15)</f>
        <v>PCD_DPWW3_SOW1_DTPI_ST</v>
      </c>
      <c r="C711" s="176" t="str">
        <f>DPWW3!F15 &amp; "," &amp; DPWW3!G15 &amp; "," &amp; DPWW3!CE6</f>
        <v>Storm Overflow - Wetland,Number of schemes - total (Stage 0 to Stage 6),Third-party interface</v>
      </c>
      <c r="D711" s="176" t="str">
        <f>IF(ISBLANK(DPWW3!H15),"",DPWW3!H15)</f>
        <v>Nr</v>
      </c>
      <c r="E711" s="176" t="s">
        <v>7266</v>
      </c>
      <c r="F711" s="176" t="str">
        <f>IF(ISBLANK(DPWW3!AP15),"",DPWW3!AP15)</f>
        <v/>
      </c>
    </row>
    <row r="712" spans="1:40" x14ac:dyDescent="0.25">
      <c r="A712" s="176" t="str">
        <f t="shared" si="11"/>
        <v>YKY</v>
      </c>
      <c r="B712" s="176" t="str">
        <f>IF(ISBLANK(DPWW3!CF15),"",DPWW3!CF15)</f>
        <v>PCD_DPWW3_SOW1_DCI_ST</v>
      </c>
      <c r="C712" s="176" t="str">
        <f>DPWW3!F15 &amp; "," &amp; DPWW3!G15 &amp; "," &amp; DPWW3!CF6</f>
        <v>Storm Overflow - Wetland,Number of schemes - total (Stage 0 to Stage 6),Contractual issues</v>
      </c>
      <c r="D712" s="176" t="str">
        <f>IF(ISBLANK(DPWW3!H15),"",DPWW3!H15)</f>
        <v>Nr</v>
      </c>
      <c r="E712" s="176" t="s">
        <v>7266</v>
      </c>
      <c r="F712" s="176" t="str">
        <f>IF(ISBLANK(DPWW3!AQ15),"",DPWW3!AQ15)</f>
        <v/>
      </c>
    </row>
    <row r="713" spans="1:40" x14ac:dyDescent="0.25">
      <c r="A713" s="176" t="str">
        <f t="shared" si="11"/>
        <v>YKY</v>
      </c>
      <c r="B713" s="176" t="str">
        <f>IF(ISBLANK(DPWW3!CG15),"",DPWW3!CG15)</f>
        <v>PCD_DPWW3_SOW1_DSI_ST</v>
      </c>
      <c r="C713" s="176" t="str">
        <f>DPWW3!F15 &amp; "," &amp; DPWW3!G15 &amp; "," &amp; DPWW3!CG6</f>
        <v>Storm Overflow - Wetland,Number of schemes - total (Stage 0 to Stage 6),Sites issues</v>
      </c>
      <c r="D713" s="176" t="str">
        <f>IF(ISBLANK(DPWW3!H15),"",DPWW3!H15)</f>
        <v>Nr</v>
      </c>
      <c r="E713" s="176" t="s">
        <v>7266</v>
      </c>
      <c r="F713" s="176" t="str">
        <f>IF(ISBLANK(DPWW3!AR15),"",DPWW3!AR15)</f>
        <v/>
      </c>
    </row>
    <row r="714" spans="1:40" x14ac:dyDescent="0.25">
      <c r="A714" s="176" t="str">
        <f t="shared" si="11"/>
        <v>YKY</v>
      </c>
      <c r="B714" s="176" t="str">
        <f>IF(ISBLANK(DPWW3!CH15),"",DPWW3!CH15)</f>
        <v>PCD_DPWW3_SOW1_DER_ST</v>
      </c>
      <c r="C714" s="176" t="str">
        <f>DPWW3!F15 &amp; "," &amp; DPWW3!G15 &amp; "," &amp; DPWW3!CH6</f>
        <v>Storm Overflow - Wetland,Number of schemes - total (Stage 0 to Stage 6),Environmental risks</v>
      </c>
      <c r="D714" s="176" t="str">
        <f>IF(ISBLANK(DPWW3!H15),"",DPWW3!H15)</f>
        <v>Nr</v>
      </c>
      <c r="E714" s="176" t="s">
        <v>7266</v>
      </c>
      <c r="F714" s="176" t="str">
        <f>IF(ISBLANK(DPWW3!AS15),"",DPWW3!AS15)</f>
        <v/>
      </c>
    </row>
    <row r="715" spans="1:40" x14ac:dyDescent="0.25">
      <c r="A715" s="176" t="str">
        <f t="shared" si="11"/>
        <v>YKY</v>
      </c>
      <c r="B715" s="176" t="str">
        <f>IF(ISBLANK(DPWW3!CI15),"",DPWW3!CI15)</f>
        <v>PCD_DPWW3_SOW1_RS_ST</v>
      </c>
      <c r="C715" s="176" t="str">
        <f>DPWW3!F15 &amp; "," &amp; DPWW3!G15 &amp; "," &amp; DPWW3!CI6</f>
        <v>Storm Overflow - Wetland,Number of schemes - total (Stage 0 to Stage 6),Regulatory Sign off Delay</v>
      </c>
      <c r="D715" s="176" t="str">
        <f>IF(ISBLANK(DPWW3!H15),"",DPWW3!H15)</f>
        <v>Nr</v>
      </c>
      <c r="E715" s="176" t="s">
        <v>7266</v>
      </c>
      <c r="F715" s="176" t="str">
        <f>IF(ISBLANK(DPWW3!AT15),"",DPWW3!AT15)</f>
        <v/>
      </c>
    </row>
    <row r="716" spans="1:40" x14ac:dyDescent="0.25">
      <c r="A716" s="176" t="str">
        <f t="shared" si="11"/>
        <v>YKY</v>
      </c>
      <c r="B716" s="176" t="str">
        <f>IF(ISBLANK(DPWW3!CJ15),"",DPWW3!CJ15)</f>
        <v>PCD_DPWW3_SOW1_DPLE_ST</v>
      </c>
      <c r="C716" s="176" t="str">
        <f>DPWW3!F15 &amp; "," &amp; DPWW3!G15 &amp; "," &amp; DPWW3!CJ6</f>
        <v>Storm Overflow - Wetland,Number of schemes - total (Stage 0 to Stage 6),Programme level efficiency</v>
      </c>
      <c r="D716" s="176" t="str">
        <f>IF(ISBLANK(DPWW3!H15),"",DPWW3!H15)</f>
        <v>Nr</v>
      </c>
      <c r="E716" s="176" t="s">
        <v>7266</v>
      </c>
      <c r="F716" s="176" t="str">
        <f>IF(ISBLANK(DPWW3!AU15),"",DPWW3!AU15)</f>
        <v/>
      </c>
    </row>
    <row r="717" spans="1:40" x14ac:dyDescent="0.25">
      <c r="A717" s="176" t="str">
        <f t="shared" si="11"/>
        <v>YKY</v>
      </c>
      <c r="B717" s="176" t="str">
        <f>IF(ISBLANK(DPWW3!BA16),"",DPWW3!BA16)</f>
        <v>PCD_DPWW3_TCR1_NR</v>
      </c>
      <c r="C717" s="176" t="str">
        <f>DPWW3!F16 &amp; "," &amp; DPWW3!G16 &amp; "," &amp; DPWW3!BA5</f>
        <v>Treatment for chemical removal (WINEP/NEP),Number of schemes at Stage 0,Number of Schemes (Nr)</v>
      </c>
      <c r="D717" s="176" t="str">
        <f>IF(ISBLANK(DPWW3!H16),"",DPWW3!H16)</f>
        <v>Nr</v>
      </c>
      <c r="E717" s="176" t="s">
        <v>7266</v>
      </c>
      <c r="F717" s="176" t="str">
        <f>IF(ISBLANK(DPWW3!K16),"",DPWW3!K16)</f>
        <v/>
      </c>
    </row>
    <row r="718" spans="1:40" x14ac:dyDescent="0.25">
      <c r="A718" s="176" t="str">
        <f t="shared" si="11"/>
        <v>YKY</v>
      </c>
      <c r="B718" s="176" t="str">
        <f>IF(ISBLANK(DPWW3!BC16),"",DPWW3!BC16)</f>
        <v>PCD_DPWW3_TCR1_S0</v>
      </c>
      <c r="C718" s="176" t="str">
        <f>DPWW3!F16 &amp; "," &amp; DPWW3!G16 &amp; "," &amp; DPWW3!BC5</f>
        <v>Treatment for chemical removal (WINEP/NEP),Number of schemes at Stage 0,IM1 has yet to be achieved</v>
      </c>
      <c r="D718" s="176" t="str">
        <f>IF(ISBLANK(DPWW3!H16),"",DPWW3!H16)</f>
        <v>Nr</v>
      </c>
      <c r="E718" s="176" t="s">
        <v>7266</v>
      </c>
      <c r="T718" s="176" t="str">
        <f>IF(ISBLANK(DPWW3!M16),"",DPWW3!M16)</f>
        <v/>
      </c>
      <c r="U718" s="176" t="str">
        <f>IF(ISBLANK(DPWW3!N16),"",DPWW3!N16)</f>
        <v/>
      </c>
      <c r="V718" s="176" t="str">
        <f>IF(ISBLANK(DPWW3!O16),"",DPWW3!O16)</f>
        <v/>
      </c>
      <c r="W718" s="176" t="str">
        <f>IF(ISBLANK(DPWW3!P16),"",DPWW3!P16)</f>
        <v/>
      </c>
      <c r="X718" s="176" t="str">
        <f>IF(ISBLANK(DPWW3!Q16),"",DPWW3!Q16)</f>
        <v/>
      </c>
      <c r="Y718" s="176" t="str">
        <f>IF(ISBLANK(DPWW3!R16),"",DPWW3!R16)</f>
        <v/>
      </c>
      <c r="Z718" s="176" t="str">
        <f>IF(ISBLANK(DPWW3!S16),"",DPWW3!S16)</f>
        <v/>
      </c>
      <c r="AA718" s="176" t="str">
        <f>IF(ISBLANK(DPWW3!T16),"",DPWW3!T16)</f>
        <v/>
      </c>
      <c r="AB718" s="176" t="str">
        <f>IF(ISBLANK(DPWW3!U16),"",DPWW3!U16)</f>
        <v/>
      </c>
      <c r="AC718" s="176" t="str">
        <f>IF(ISBLANK(DPWW3!V16),"",DPWW3!V16)</f>
        <v/>
      </c>
      <c r="AD718" s="176" t="str">
        <f>IF(ISBLANK(DPWW3!W16),"",DPWW3!W16)</f>
        <v/>
      </c>
      <c r="AE718" s="176" t="str">
        <f>IF(ISBLANK(DPWW3!X16),"",DPWW3!X16)</f>
        <v/>
      </c>
      <c r="AF718" s="176" t="str">
        <f>IF(ISBLANK(DPWW3!Y16),"",DPWW3!Y16)</f>
        <v/>
      </c>
      <c r="AG718" s="176" t="str">
        <f>IF(ISBLANK(DPWW3!Z16),"",DPWW3!Z16)</f>
        <v/>
      </c>
      <c r="AH718" s="176" t="str">
        <f>IF(ISBLANK(DPWW3!AA16),"",DPWW3!AA16)</f>
        <v/>
      </c>
      <c r="AI718" s="176" t="str">
        <f>IF(ISBLANK(DPWW3!AB16),"",DPWW3!AB16)</f>
        <v/>
      </c>
      <c r="AJ718" s="176" t="str">
        <f>IF(ISBLANK(DPWW3!AC16),"",DPWW3!AC16)</f>
        <v/>
      </c>
      <c r="AK718" s="176" t="str">
        <f>IF(ISBLANK(DPWW3!AD16),"",DPWW3!AD16)</f>
        <v/>
      </c>
      <c r="AL718" s="176" t="str">
        <f>IF(ISBLANK(DPWW3!AE16),"",DPWW3!AE16)</f>
        <v/>
      </c>
      <c r="AM718" s="176" t="str">
        <f>IF(ISBLANK(DPWW3!AF16),"",DPWW3!AF16)</f>
        <v/>
      </c>
      <c r="AN718" s="176" t="str">
        <f>IF(ISBLANK(DPWW3!AG16),"",DPWW3!AG16)</f>
        <v/>
      </c>
    </row>
    <row r="719" spans="1:40" x14ac:dyDescent="0.25">
      <c r="A719" s="176" t="str">
        <f t="shared" si="11"/>
        <v>YKY</v>
      </c>
      <c r="B719" s="176" t="str">
        <f>IF(ISBLANK(DPWW3!BY16),"",DPWW3!BY16)</f>
        <v>PCD_DPWW3_TCR1_DLY</v>
      </c>
      <c r="C719" s="176" t="str">
        <f>DPWW3!F16 &amp; "," &amp; DPWW3!G16 &amp; "," &amp; DPWW3!BY5</f>
        <v>Treatment for chemical removal (WINEP/NEP),Number of schemes at Stage 0,Total number of schemes with a 90+ day delay for any given IM</v>
      </c>
      <c r="D719" s="176" t="str">
        <f>IF(ISBLANK(DPWW3!H16),"",DPWW3!H16)</f>
        <v>Nr</v>
      </c>
      <c r="E719" s="176" t="s">
        <v>7266</v>
      </c>
      <c r="F719" s="176" t="str">
        <f>IF(ISBLANK(DPWW3!AJ16),"",DPWW3!AJ16)</f>
        <v/>
      </c>
    </row>
    <row r="720" spans="1:40" x14ac:dyDescent="0.25">
      <c r="A720" s="176" t="str">
        <f t="shared" si="11"/>
        <v>YKY</v>
      </c>
      <c r="B720" s="176" t="str">
        <f>IF(ISBLANK(DPWW3!BZ16),"",DPWW3!BZ16)</f>
        <v>PCD_DPWW3_TCR1_DIR</v>
      </c>
      <c r="C720" s="176" t="str">
        <f>DPWW3!F16 &amp; "," &amp; DPWW3!G16 &amp; "," &amp; DPWW3!BZ6</f>
        <v>Treatment for chemical removal (WINEP/NEP),Number of schemes at Stage 0,Lack of internal resourcing</v>
      </c>
      <c r="D720" s="176" t="str">
        <f>IF(ISBLANK(DPWW3!H16),"",DPWW3!H16)</f>
        <v>Nr</v>
      </c>
      <c r="E720" s="176" t="s">
        <v>7266</v>
      </c>
      <c r="F720" s="176" t="str">
        <f>IF(ISBLANK(DPWW3!AK16),"",DPWW3!AK16)</f>
        <v/>
      </c>
    </row>
    <row r="721" spans="1:40" x14ac:dyDescent="0.25">
      <c r="A721" s="176" t="str">
        <f t="shared" si="11"/>
        <v>YKY</v>
      </c>
      <c r="B721" s="176" t="str">
        <f>IF(ISBLANK(DPWW3!CA16),"",DPWW3!CA16)</f>
        <v>PCD_DPWW3_TCR1_DSCR</v>
      </c>
      <c r="C721" s="176" t="str">
        <f>DPWW3!F16 &amp; "," &amp; DPWW3!G16 &amp; "," &amp; DPWW3!CA6</f>
        <v xml:space="preserve">Treatment for chemical removal (WINEP/NEP),Number of schemes at Stage 0,Lack of supply chain resourcing </v>
      </c>
      <c r="D721" s="176" t="str">
        <f>IF(ISBLANK(DPWW3!H16),"",DPWW3!H16)</f>
        <v>Nr</v>
      </c>
      <c r="E721" s="176" t="s">
        <v>7266</v>
      </c>
      <c r="F721" s="176" t="str">
        <f>IF(ISBLANK(DPWW3!AL16),"",DPWW3!AL16)</f>
        <v/>
      </c>
    </row>
    <row r="722" spans="1:40" x14ac:dyDescent="0.25">
      <c r="A722" s="176" t="str">
        <f t="shared" si="11"/>
        <v>YKY</v>
      </c>
      <c r="B722" s="176" t="str">
        <f>IF(ISBLANK(DPWW3!CB16),"",DPWW3!CB16)</f>
        <v>PCD_DPWW3_TCR1_DCS</v>
      </c>
      <c r="C722" s="176" t="str">
        <f>DPWW3!F16 &amp; "," &amp; DPWW3!G16 &amp; "," &amp; DPWW3!CB6</f>
        <v>Treatment for chemical removal (WINEP/NEP),Number of schemes at Stage 0,Change in solution (IM2)</v>
      </c>
      <c r="D722" s="176" t="str">
        <f>IF(ISBLANK(DPWW3!H16),"",DPWW3!H16)</f>
        <v>Nr</v>
      </c>
      <c r="E722" s="176" t="s">
        <v>7266</v>
      </c>
      <c r="F722" s="176" t="str">
        <f>IF(ISBLANK(DPWW3!AM16),"",DPWW3!AM16)</f>
        <v/>
      </c>
    </row>
    <row r="723" spans="1:40" x14ac:dyDescent="0.25">
      <c r="A723" s="176" t="str">
        <f t="shared" si="11"/>
        <v>YKY</v>
      </c>
      <c r="B723" s="176" t="str">
        <f>IF(ISBLANK(DPWW3!CC16),"",DPWW3!CC16)</f>
        <v>PCD_DPWW3_TCR1_DSCS</v>
      </c>
      <c r="C723" s="176" t="str">
        <f>DPWW3!F16 &amp; "," &amp; DPWW3!G16 &amp; "," &amp; DPWW3!CC6</f>
        <v>Treatment for chemical removal (WINEP/NEP),Number of schemes at Stage 0,Supply chain capacity</v>
      </c>
      <c r="D723" s="176" t="str">
        <f>IF(ISBLANK(DPWW3!H16),"",DPWW3!H16)</f>
        <v>Nr</v>
      </c>
      <c r="E723" s="176" t="s">
        <v>7266</v>
      </c>
      <c r="F723" s="176" t="str">
        <f>IF(ISBLANK(DPWW3!AN16),"",DPWW3!AN16)</f>
        <v/>
      </c>
    </row>
    <row r="724" spans="1:40" x14ac:dyDescent="0.25">
      <c r="A724" s="176" t="str">
        <f t="shared" si="11"/>
        <v>YKY</v>
      </c>
      <c r="B724" s="176" t="str">
        <f>IF(ISBLANK(DPWW3!CD16),"",DPWW3!CD16)</f>
        <v>PCD_DPWW3_TCR1_DPP</v>
      </c>
      <c r="C724" s="176" t="str">
        <f>DPWW3!F16 &amp; "," &amp; DPWW3!G16 &amp; "," &amp; DPWW3!CD6</f>
        <v>Treatment for chemical removal (WINEP/NEP),Number of schemes at Stage 0,Land and planning permission</v>
      </c>
      <c r="D724" s="176" t="str">
        <f>IF(ISBLANK(DPWW3!H16),"",DPWW3!H16)</f>
        <v>Nr</v>
      </c>
      <c r="E724" s="176" t="s">
        <v>7266</v>
      </c>
      <c r="F724" s="176" t="str">
        <f>IF(ISBLANK(DPWW3!AO16),"",DPWW3!AO16)</f>
        <v/>
      </c>
    </row>
    <row r="725" spans="1:40" x14ac:dyDescent="0.25">
      <c r="A725" s="176" t="str">
        <f t="shared" si="11"/>
        <v>YKY</v>
      </c>
      <c r="B725" s="176" t="str">
        <f>IF(ISBLANK(DPWW3!CE16),"",DPWW3!CE16)</f>
        <v>PCD_DPWW3_TCR1_DTPI</v>
      </c>
      <c r="C725" s="176" t="str">
        <f>DPWW3!F16 &amp; "," &amp; DPWW3!G16 &amp; "," &amp; DPWW3!CE6</f>
        <v>Treatment for chemical removal (WINEP/NEP),Number of schemes at Stage 0,Third-party interface</v>
      </c>
      <c r="D725" s="176" t="str">
        <f>IF(ISBLANK(DPWW3!H16),"",DPWW3!H16)</f>
        <v>Nr</v>
      </c>
      <c r="E725" s="176" t="s">
        <v>7266</v>
      </c>
      <c r="F725" s="176" t="str">
        <f>IF(ISBLANK(DPWW3!AP16),"",DPWW3!AP16)</f>
        <v/>
      </c>
    </row>
    <row r="726" spans="1:40" x14ac:dyDescent="0.25">
      <c r="A726" s="176" t="str">
        <f t="shared" si="11"/>
        <v>YKY</v>
      </c>
      <c r="B726" s="176" t="str">
        <f>IF(ISBLANK(DPWW3!CF16),"",DPWW3!CF16)</f>
        <v>PCD_DPWW3_TCR1_DCI</v>
      </c>
      <c r="C726" s="176" t="str">
        <f>DPWW3!F16 &amp; "," &amp; DPWW3!G16 &amp; "," &amp; DPWW3!CF6</f>
        <v>Treatment for chemical removal (WINEP/NEP),Number of schemes at Stage 0,Contractual issues</v>
      </c>
      <c r="D726" s="176" t="str">
        <f>IF(ISBLANK(DPWW3!H16),"",DPWW3!H16)</f>
        <v>Nr</v>
      </c>
      <c r="E726" s="176" t="s">
        <v>7266</v>
      </c>
      <c r="F726" s="176" t="str">
        <f>IF(ISBLANK(DPWW3!AQ16),"",DPWW3!AQ16)</f>
        <v/>
      </c>
    </row>
    <row r="727" spans="1:40" x14ac:dyDescent="0.25">
      <c r="A727" s="176" t="str">
        <f t="shared" si="11"/>
        <v>YKY</v>
      </c>
      <c r="B727" s="176" t="str">
        <f>IF(ISBLANK(DPWW3!CG16),"",DPWW3!CG16)</f>
        <v>PCD_DPWW3_TCR1_DSI</v>
      </c>
      <c r="C727" s="176" t="str">
        <f>DPWW3!F16 &amp; "," &amp; DPWW3!G16 &amp; "," &amp; DPWW3!CG6</f>
        <v>Treatment for chemical removal (WINEP/NEP),Number of schemes at Stage 0,Sites issues</v>
      </c>
      <c r="D727" s="176" t="str">
        <f>IF(ISBLANK(DPWW3!H16),"",DPWW3!H16)</f>
        <v>Nr</v>
      </c>
      <c r="E727" s="176" t="s">
        <v>7266</v>
      </c>
      <c r="F727" s="176" t="str">
        <f>IF(ISBLANK(DPWW3!AR16),"",DPWW3!AR16)</f>
        <v/>
      </c>
    </row>
    <row r="728" spans="1:40" x14ac:dyDescent="0.25">
      <c r="A728" s="176" t="str">
        <f t="shared" si="11"/>
        <v>YKY</v>
      </c>
      <c r="B728" s="176" t="str">
        <f>IF(ISBLANK(DPWW3!CH16),"",DPWW3!CH16)</f>
        <v>PCD_DPWW3_TCR1_DER</v>
      </c>
      <c r="C728" s="176" t="str">
        <f>DPWW3!F16 &amp; "," &amp; DPWW3!G16 &amp; "," &amp; DPWW3!CH6</f>
        <v>Treatment for chemical removal (WINEP/NEP),Number of schemes at Stage 0,Environmental risks</v>
      </c>
      <c r="D728" s="176" t="str">
        <f>IF(ISBLANK(DPWW3!H16),"",DPWW3!H16)</f>
        <v>Nr</v>
      </c>
      <c r="E728" s="176" t="s">
        <v>7266</v>
      </c>
      <c r="F728" s="176" t="str">
        <f>IF(ISBLANK(DPWW3!AS16),"",DPWW3!AS16)</f>
        <v/>
      </c>
    </row>
    <row r="729" spans="1:40" x14ac:dyDescent="0.25">
      <c r="A729" s="176" t="str">
        <f t="shared" si="11"/>
        <v>YKY</v>
      </c>
      <c r="B729" s="176" t="str">
        <f>IF(ISBLANK(DPWW3!CI16),"",DPWW3!CI16)</f>
        <v>PCD_DPWW3_TCR1_RS</v>
      </c>
      <c r="C729" s="176" t="str">
        <f>DPWW3!F16 &amp; "," &amp; DPWW3!G16 &amp; "," &amp; DPWW3!CI6</f>
        <v>Treatment for chemical removal (WINEP/NEP),Number of schemes at Stage 0,Regulatory Sign off Delay</v>
      </c>
      <c r="D729" s="176" t="str">
        <f>IF(ISBLANK(DPWW3!H16),"",DPWW3!H16)</f>
        <v>Nr</v>
      </c>
      <c r="E729" s="176" t="s">
        <v>7266</v>
      </c>
      <c r="F729" s="176" t="str">
        <f>IF(ISBLANK(DPWW3!AT16),"",DPWW3!AT16)</f>
        <v/>
      </c>
    </row>
    <row r="730" spans="1:40" x14ac:dyDescent="0.25">
      <c r="A730" s="176" t="str">
        <f t="shared" si="11"/>
        <v>YKY</v>
      </c>
      <c r="B730" s="176" t="str">
        <f>IF(ISBLANK(DPWW3!CJ16),"",DPWW3!CJ16)</f>
        <v>PCD_DPWW3_TCR1_DPLE</v>
      </c>
      <c r="C730" s="176" t="str">
        <f>DPWW3!F16 &amp; "," &amp; DPWW3!G16 &amp; "," &amp; DPWW3!CJ6</f>
        <v>Treatment for chemical removal (WINEP/NEP),Number of schemes at Stage 0,Programme level efficiency</v>
      </c>
      <c r="D730" s="176" t="str">
        <f>IF(ISBLANK(DPWW3!H16),"",DPWW3!H16)</f>
        <v>Nr</v>
      </c>
      <c r="E730" s="176" t="s">
        <v>7266</v>
      </c>
      <c r="F730" s="176" t="str">
        <f>IF(ISBLANK(DPWW3!AU16),"",DPWW3!AU16)</f>
        <v/>
      </c>
    </row>
    <row r="731" spans="1:40" x14ac:dyDescent="0.25">
      <c r="A731" s="176" t="str">
        <f t="shared" si="11"/>
        <v>YKY</v>
      </c>
      <c r="B731" s="176" t="str">
        <f>IF(ISBLANK(DPWW3!BC17),"",DPWW3!BC17)</f>
        <v>PCD_DPWW3_TCR1_S1</v>
      </c>
      <c r="C731" s="176" t="str">
        <f>DPWW3!F17 &amp; "," &amp; DPWW3!G17 &amp; "," &amp; DPWW3!BC5</f>
        <v>Treatment for chemical removal (WINEP/NEP),Number of schemes at Stage 1,IM1 has yet to be achieved</v>
      </c>
      <c r="D731" s="176" t="str">
        <f>IF(ISBLANK(DPWW3!H17),"",DPWW3!H17)</f>
        <v>Nr</v>
      </c>
      <c r="E731" s="176" t="s">
        <v>7266</v>
      </c>
      <c r="T731" s="176" t="str">
        <f>IF(ISBLANK(DPWW3!M17),"",DPWW3!M17)</f>
        <v/>
      </c>
      <c r="U731" s="176" t="str">
        <f>IF(ISBLANK(DPWW3!N17),"",DPWW3!N17)</f>
        <v/>
      </c>
      <c r="V731" s="176" t="str">
        <f>IF(ISBLANK(DPWW3!O17),"",DPWW3!O17)</f>
        <v/>
      </c>
      <c r="W731" s="176" t="str">
        <f>IF(ISBLANK(DPWW3!P17),"",DPWW3!P17)</f>
        <v/>
      </c>
      <c r="X731" s="176" t="str">
        <f>IF(ISBLANK(DPWW3!Q17),"",DPWW3!Q17)</f>
        <v/>
      </c>
      <c r="Y731" s="176" t="str">
        <f>IF(ISBLANK(DPWW3!R17),"",DPWW3!R17)</f>
        <v/>
      </c>
      <c r="Z731" s="176" t="str">
        <f>IF(ISBLANK(DPWW3!S17),"",DPWW3!S17)</f>
        <v/>
      </c>
      <c r="AA731" s="176" t="str">
        <f>IF(ISBLANK(DPWW3!T17),"",DPWW3!T17)</f>
        <v/>
      </c>
      <c r="AB731" s="176" t="str">
        <f>IF(ISBLANK(DPWW3!U17),"",DPWW3!U17)</f>
        <v/>
      </c>
      <c r="AC731" s="176" t="str">
        <f>IF(ISBLANK(DPWW3!V17),"",DPWW3!V17)</f>
        <v/>
      </c>
      <c r="AD731" s="176" t="str">
        <f>IF(ISBLANK(DPWW3!W17),"",DPWW3!W17)</f>
        <v/>
      </c>
      <c r="AE731" s="176" t="str">
        <f>IF(ISBLANK(DPWW3!X17),"",DPWW3!X17)</f>
        <v/>
      </c>
      <c r="AF731" s="176" t="str">
        <f>IF(ISBLANK(DPWW3!Y17),"",DPWW3!Y17)</f>
        <v/>
      </c>
      <c r="AG731" s="176" t="str">
        <f>IF(ISBLANK(DPWW3!Z17),"",DPWW3!Z17)</f>
        <v/>
      </c>
      <c r="AH731" s="176" t="str">
        <f>IF(ISBLANK(DPWW3!AA17),"",DPWW3!AA17)</f>
        <v/>
      </c>
      <c r="AI731" s="176" t="str">
        <f>IF(ISBLANK(DPWW3!AB17),"",DPWW3!AB17)</f>
        <v/>
      </c>
      <c r="AJ731" s="176" t="str">
        <f>IF(ISBLANK(DPWW3!AC17),"",DPWW3!AC17)</f>
        <v/>
      </c>
      <c r="AK731" s="176" t="str">
        <f>IF(ISBLANK(DPWW3!AD17),"",DPWW3!AD17)</f>
        <v/>
      </c>
      <c r="AL731" s="176" t="str">
        <f>IF(ISBLANK(DPWW3!AE17),"",DPWW3!AE17)</f>
        <v/>
      </c>
      <c r="AM731" s="176" t="str">
        <f>IF(ISBLANK(DPWW3!AF17),"",DPWW3!AF17)</f>
        <v/>
      </c>
      <c r="AN731" s="176" t="str">
        <f>IF(ISBLANK(DPWW3!AG17),"",DPWW3!AG17)</f>
        <v/>
      </c>
    </row>
    <row r="732" spans="1:40" x14ac:dyDescent="0.25">
      <c r="A732" s="176" t="str">
        <f t="shared" si="11"/>
        <v>YKY</v>
      </c>
      <c r="B732" s="176" t="str">
        <f>IF(ISBLANK(DPWW3!BY17),"",DPWW3!BY17)</f>
        <v>PCD_DPWW3_TCR1_DLY_S1</v>
      </c>
      <c r="C732" s="176" t="str">
        <f>DPWW3!F17 &amp; "," &amp; DPWW3!G17 &amp; "," &amp; DPWW3!BY5</f>
        <v>Treatment for chemical removal (WINEP/NEP),Number of schemes at Stage 1,Total number of schemes with a 90+ day delay for any given IM</v>
      </c>
      <c r="D732" s="176" t="str">
        <f>IF(ISBLANK(DPWW3!H17),"",DPWW3!H17)</f>
        <v>Nr</v>
      </c>
      <c r="E732" s="176" t="s">
        <v>7266</v>
      </c>
      <c r="F732" s="176" t="str">
        <f>IF(ISBLANK(DPWW3!AJ17),"",DPWW3!AJ17)</f>
        <v/>
      </c>
    </row>
    <row r="733" spans="1:40" x14ac:dyDescent="0.25">
      <c r="A733" s="176" t="str">
        <f t="shared" si="11"/>
        <v>YKY</v>
      </c>
      <c r="B733" s="176" t="str">
        <f>IF(ISBLANK(DPWW3!BZ17),"",DPWW3!BZ17)</f>
        <v>PCD_DPWW3_TCR1_DIR_S1</v>
      </c>
      <c r="C733" s="176" t="str">
        <f>DPWW3!F17 &amp; "," &amp; DPWW3!G17 &amp; "," &amp; DPWW3!BZ6</f>
        <v>Treatment for chemical removal (WINEP/NEP),Number of schemes at Stage 1,Lack of internal resourcing</v>
      </c>
      <c r="D733" s="176" t="str">
        <f>IF(ISBLANK(DPWW3!H17),"",DPWW3!H17)</f>
        <v>Nr</v>
      </c>
      <c r="E733" s="176" t="s">
        <v>7266</v>
      </c>
      <c r="F733" s="176" t="str">
        <f>IF(ISBLANK(DPWW3!AK17),"",DPWW3!AK17)</f>
        <v/>
      </c>
    </row>
    <row r="734" spans="1:40" x14ac:dyDescent="0.25">
      <c r="A734" s="176" t="str">
        <f t="shared" si="11"/>
        <v>YKY</v>
      </c>
      <c r="B734" s="176" t="str">
        <f>IF(ISBLANK(DPWW3!CA17),"",DPWW3!CA17)</f>
        <v>PCD_DPWW3_TCR1_DSCR_S1</v>
      </c>
      <c r="C734" s="176" t="str">
        <f>DPWW3!F17 &amp; "," &amp; DPWW3!G17 &amp; "," &amp; DPWW3!CA6</f>
        <v xml:space="preserve">Treatment for chemical removal (WINEP/NEP),Number of schemes at Stage 1,Lack of supply chain resourcing </v>
      </c>
      <c r="D734" s="176" t="str">
        <f>IF(ISBLANK(DPWW3!H17),"",DPWW3!H17)</f>
        <v>Nr</v>
      </c>
      <c r="E734" s="176" t="s">
        <v>7266</v>
      </c>
      <c r="F734" s="176" t="str">
        <f>IF(ISBLANK(DPWW3!AL17),"",DPWW3!AL17)</f>
        <v/>
      </c>
    </row>
    <row r="735" spans="1:40" x14ac:dyDescent="0.25">
      <c r="A735" s="176" t="str">
        <f t="shared" si="11"/>
        <v>YKY</v>
      </c>
      <c r="B735" s="176" t="str">
        <f>IF(ISBLANK(DPWW3!CB17),"",DPWW3!CB17)</f>
        <v>PCD_DPWW3_TCR1_DCS_S1</v>
      </c>
      <c r="C735" s="176" t="str">
        <f>DPWW3!F17 &amp; "," &amp; DPWW3!G17 &amp; "," &amp; DPWW3!CB6</f>
        <v>Treatment for chemical removal (WINEP/NEP),Number of schemes at Stage 1,Change in solution (IM2)</v>
      </c>
      <c r="D735" s="176" t="str">
        <f>IF(ISBLANK(DPWW3!H17),"",DPWW3!H17)</f>
        <v>Nr</v>
      </c>
      <c r="E735" s="176" t="s">
        <v>7266</v>
      </c>
      <c r="F735" s="176" t="str">
        <f>IF(ISBLANK(DPWW3!AM17),"",DPWW3!AM17)</f>
        <v/>
      </c>
    </row>
    <row r="736" spans="1:40" x14ac:dyDescent="0.25">
      <c r="A736" s="176" t="str">
        <f t="shared" si="11"/>
        <v>YKY</v>
      </c>
      <c r="B736" s="176" t="str">
        <f>IF(ISBLANK(DPWW3!CC17),"",DPWW3!CC17)</f>
        <v>PCD_DPWW3_TCR1_DSCS_S1</v>
      </c>
      <c r="C736" s="176" t="str">
        <f>DPWW3!F17 &amp; "," &amp; DPWW3!G17 &amp; "," &amp; DPWW3!CC6</f>
        <v>Treatment for chemical removal (WINEP/NEP),Number of schemes at Stage 1,Supply chain capacity</v>
      </c>
      <c r="D736" s="176" t="str">
        <f>IF(ISBLANK(DPWW3!H17),"",DPWW3!H17)</f>
        <v>Nr</v>
      </c>
      <c r="E736" s="176" t="s">
        <v>7266</v>
      </c>
      <c r="F736" s="176" t="str">
        <f>IF(ISBLANK(DPWW3!AN17),"",DPWW3!AN17)</f>
        <v/>
      </c>
    </row>
    <row r="737" spans="1:40" x14ac:dyDescent="0.25">
      <c r="A737" s="176" t="str">
        <f t="shared" si="11"/>
        <v>YKY</v>
      </c>
      <c r="B737" s="176" t="str">
        <f>IF(ISBLANK(DPWW3!CD17),"",DPWW3!CD17)</f>
        <v>PCD_DPWW3_TCR1_DPP_S1</v>
      </c>
      <c r="C737" s="176" t="str">
        <f>DPWW3!F17 &amp; "," &amp; DPWW3!G17 &amp; "," &amp; DPWW3!CD6</f>
        <v>Treatment for chemical removal (WINEP/NEP),Number of schemes at Stage 1,Land and planning permission</v>
      </c>
      <c r="D737" s="176" t="str">
        <f>IF(ISBLANK(DPWW3!H17),"",DPWW3!H17)</f>
        <v>Nr</v>
      </c>
      <c r="E737" s="176" t="s">
        <v>7266</v>
      </c>
      <c r="F737" s="176" t="str">
        <f>IF(ISBLANK(DPWW3!AO17),"",DPWW3!AO17)</f>
        <v/>
      </c>
    </row>
    <row r="738" spans="1:40" x14ac:dyDescent="0.25">
      <c r="A738" s="176" t="str">
        <f t="shared" si="11"/>
        <v>YKY</v>
      </c>
      <c r="B738" s="176" t="str">
        <f>IF(ISBLANK(DPWW3!CE17),"",DPWW3!CE17)</f>
        <v>PCD_DPWW3_TCR1_DTPI_S1</v>
      </c>
      <c r="C738" s="176" t="str">
        <f>DPWW3!F17 &amp; "," &amp; DPWW3!G17 &amp; "," &amp; DPWW3!CE6</f>
        <v>Treatment for chemical removal (WINEP/NEP),Number of schemes at Stage 1,Third-party interface</v>
      </c>
      <c r="D738" s="176" t="str">
        <f>IF(ISBLANK(DPWW3!H17),"",DPWW3!H17)</f>
        <v>Nr</v>
      </c>
      <c r="E738" s="176" t="s">
        <v>7266</v>
      </c>
      <c r="F738" s="176" t="str">
        <f>IF(ISBLANK(DPWW3!AP17),"",DPWW3!AP17)</f>
        <v/>
      </c>
    </row>
    <row r="739" spans="1:40" x14ac:dyDescent="0.25">
      <c r="A739" s="176" t="str">
        <f t="shared" si="11"/>
        <v>YKY</v>
      </c>
      <c r="B739" s="176" t="str">
        <f>IF(ISBLANK(DPWW3!CF17),"",DPWW3!CF17)</f>
        <v>PCD_DPWW3_TCR1_DCI_S1</v>
      </c>
      <c r="C739" s="176" t="str">
        <f>DPWW3!F17 &amp; "," &amp; DPWW3!G17 &amp; "," &amp; DPWW3!CF6</f>
        <v>Treatment for chemical removal (WINEP/NEP),Number of schemes at Stage 1,Contractual issues</v>
      </c>
      <c r="D739" s="176" t="str">
        <f>IF(ISBLANK(DPWW3!H17),"",DPWW3!H17)</f>
        <v>Nr</v>
      </c>
      <c r="E739" s="176" t="s">
        <v>7266</v>
      </c>
      <c r="F739" s="176" t="str">
        <f>IF(ISBLANK(DPWW3!AQ17),"",DPWW3!AQ17)</f>
        <v/>
      </c>
    </row>
    <row r="740" spans="1:40" x14ac:dyDescent="0.25">
      <c r="A740" s="176" t="str">
        <f t="shared" si="11"/>
        <v>YKY</v>
      </c>
      <c r="B740" s="176" t="str">
        <f>IF(ISBLANK(DPWW3!CG17),"",DPWW3!CG17)</f>
        <v>PCD_DPWW3_TCR1_DSI_S1</v>
      </c>
      <c r="C740" s="176" t="str">
        <f>DPWW3!F17 &amp; "," &amp; DPWW3!G17 &amp; "," &amp; DPWW3!CG6</f>
        <v>Treatment for chemical removal (WINEP/NEP),Number of schemes at Stage 1,Sites issues</v>
      </c>
      <c r="D740" s="176" t="str">
        <f>IF(ISBLANK(DPWW3!H17),"",DPWW3!H17)</f>
        <v>Nr</v>
      </c>
      <c r="E740" s="176" t="s">
        <v>7266</v>
      </c>
      <c r="F740" s="176" t="str">
        <f>IF(ISBLANK(DPWW3!AR17),"",DPWW3!AR17)</f>
        <v/>
      </c>
    </row>
    <row r="741" spans="1:40" x14ac:dyDescent="0.25">
      <c r="A741" s="176" t="str">
        <f t="shared" si="11"/>
        <v>YKY</v>
      </c>
      <c r="B741" s="176" t="str">
        <f>IF(ISBLANK(DPWW3!CH17),"",DPWW3!CH17)</f>
        <v>PCD_DPWW3_TCR1_DER_S1</v>
      </c>
      <c r="C741" s="176" t="str">
        <f>DPWW3!F17 &amp; "," &amp; DPWW3!G17 &amp; "," &amp; DPWW3!CH6</f>
        <v>Treatment for chemical removal (WINEP/NEP),Number of schemes at Stage 1,Environmental risks</v>
      </c>
      <c r="D741" s="176" t="str">
        <f>IF(ISBLANK(DPWW3!H17),"",DPWW3!H17)</f>
        <v>Nr</v>
      </c>
      <c r="E741" s="176" t="s">
        <v>7266</v>
      </c>
      <c r="F741" s="176" t="str">
        <f>IF(ISBLANK(DPWW3!AS17),"",DPWW3!AS17)</f>
        <v/>
      </c>
    </row>
    <row r="742" spans="1:40" x14ac:dyDescent="0.25">
      <c r="A742" s="176" t="str">
        <f t="shared" si="11"/>
        <v>YKY</v>
      </c>
      <c r="B742" s="176" t="str">
        <f>IF(ISBLANK(DPWW3!CI17),"",DPWW3!CI17)</f>
        <v>PCD_DPWW3_TCR1_RS_S1</v>
      </c>
      <c r="C742" s="176" t="str">
        <f>DPWW3!F17 &amp; "," &amp; DPWW3!G17 &amp; "," &amp; DPWW3!CI6</f>
        <v>Treatment for chemical removal (WINEP/NEP),Number of schemes at Stage 1,Regulatory Sign off Delay</v>
      </c>
      <c r="D742" s="176" t="str">
        <f>IF(ISBLANK(DPWW3!H17),"",DPWW3!H17)</f>
        <v>Nr</v>
      </c>
      <c r="E742" s="176" t="s">
        <v>7266</v>
      </c>
      <c r="F742" s="176" t="str">
        <f>IF(ISBLANK(DPWW3!AT17),"",DPWW3!AT17)</f>
        <v/>
      </c>
    </row>
    <row r="743" spans="1:40" x14ac:dyDescent="0.25">
      <c r="A743" s="176" t="str">
        <f t="shared" si="11"/>
        <v>YKY</v>
      </c>
      <c r="B743" s="176" t="str">
        <f>IF(ISBLANK(DPWW3!CJ17),"",DPWW3!CJ17)</f>
        <v>PCD_DPWW3_TCR1_DPLE_S1</v>
      </c>
      <c r="C743" s="176" t="str">
        <f>DPWW3!F17 &amp; "," &amp; DPWW3!G17 &amp; "," &amp; DPWW3!CJ6</f>
        <v>Treatment for chemical removal (WINEP/NEP),Number of schemes at Stage 1,Programme level efficiency</v>
      </c>
      <c r="D743" s="176" t="str">
        <f>IF(ISBLANK(DPWW3!H17),"",DPWW3!H17)</f>
        <v>Nr</v>
      </c>
      <c r="E743" s="176" t="s">
        <v>7266</v>
      </c>
      <c r="F743" s="176" t="str">
        <f>IF(ISBLANK(DPWW3!AU17),"",DPWW3!AU17)</f>
        <v/>
      </c>
    </row>
    <row r="744" spans="1:40" x14ac:dyDescent="0.25">
      <c r="A744" s="176" t="str">
        <f t="shared" si="11"/>
        <v>YKY</v>
      </c>
      <c r="B744" s="176" t="str">
        <f>IF(ISBLANK(DPWW3!BC18),"",DPWW3!BC18)</f>
        <v>PCD_DPWW3_TCR1_S2</v>
      </c>
      <c r="C744" s="176" t="str">
        <f>DPWW3!F18 &amp; "," &amp; DPWW3!G18 &amp; "," &amp; DPWW3!BC5</f>
        <v>Treatment for chemical removal (WINEP/NEP),Number of schemes at Stage 2,IM1 has yet to be achieved</v>
      </c>
      <c r="D744" s="176" t="str">
        <f>IF(ISBLANK(DPWW3!H18),"",DPWW3!H18)</f>
        <v>Nr</v>
      </c>
      <c r="E744" s="176" t="s">
        <v>7266</v>
      </c>
      <c r="T744" s="176" t="str">
        <f>IF(ISBLANK(DPWW3!M18),"",DPWW3!M18)</f>
        <v/>
      </c>
      <c r="U744" s="176" t="str">
        <f>IF(ISBLANK(DPWW3!N18),"",DPWW3!N18)</f>
        <v/>
      </c>
      <c r="V744" s="176" t="str">
        <f>IF(ISBLANK(DPWW3!O18),"",DPWW3!O18)</f>
        <v/>
      </c>
      <c r="W744" s="176" t="str">
        <f>IF(ISBLANK(DPWW3!P18),"",DPWW3!P18)</f>
        <v/>
      </c>
      <c r="X744" s="176" t="str">
        <f>IF(ISBLANK(DPWW3!Q18),"",DPWW3!Q18)</f>
        <v/>
      </c>
      <c r="Y744" s="176" t="str">
        <f>IF(ISBLANK(DPWW3!R18),"",DPWW3!R18)</f>
        <v/>
      </c>
      <c r="Z744" s="176" t="str">
        <f>IF(ISBLANK(DPWW3!S18),"",DPWW3!S18)</f>
        <v/>
      </c>
      <c r="AA744" s="176" t="str">
        <f>IF(ISBLANK(DPWW3!T18),"",DPWW3!T18)</f>
        <v/>
      </c>
      <c r="AB744" s="176" t="str">
        <f>IF(ISBLANK(DPWW3!U18),"",DPWW3!U18)</f>
        <v/>
      </c>
      <c r="AC744" s="176" t="str">
        <f>IF(ISBLANK(DPWW3!V18),"",DPWW3!V18)</f>
        <v/>
      </c>
      <c r="AD744" s="176" t="str">
        <f>IF(ISBLANK(DPWW3!W18),"",DPWW3!W18)</f>
        <v/>
      </c>
      <c r="AE744" s="176" t="str">
        <f>IF(ISBLANK(DPWW3!X18),"",DPWW3!X18)</f>
        <v/>
      </c>
      <c r="AF744" s="176" t="str">
        <f>IF(ISBLANK(DPWW3!Y18),"",DPWW3!Y18)</f>
        <v/>
      </c>
      <c r="AG744" s="176" t="str">
        <f>IF(ISBLANK(DPWW3!Z18),"",DPWW3!Z18)</f>
        <v/>
      </c>
      <c r="AH744" s="176" t="str">
        <f>IF(ISBLANK(DPWW3!AA18),"",DPWW3!AA18)</f>
        <v/>
      </c>
      <c r="AI744" s="176" t="str">
        <f>IF(ISBLANK(DPWW3!AB18),"",DPWW3!AB18)</f>
        <v/>
      </c>
      <c r="AJ744" s="176" t="str">
        <f>IF(ISBLANK(DPWW3!AC18),"",DPWW3!AC18)</f>
        <v/>
      </c>
      <c r="AK744" s="176" t="str">
        <f>IF(ISBLANK(DPWW3!AD18),"",DPWW3!AD18)</f>
        <v/>
      </c>
      <c r="AL744" s="176" t="str">
        <f>IF(ISBLANK(DPWW3!AE18),"",DPWW3!AE18)</f>
        <v/>
      </c>
      <c r="AM744" s="176" t="str">
        <f>IF(ISBLANK(DPWW3!AF18),"",DPWW3!AF18)</f>
        <v/>
      </c>
      <c r="AN744" s="176" t="str">
        <f>IF(ISBLANK(DPWW3!AG18),"",DPWW3!AG18)</f>
        <v/>
      </c>
    </row>
    <row r="745" spans="1:40" x14ac:dyDescent="0.25">
      <c r="A745" s="176" t="str">
        <f t="shared" si="11"/>
        <v>YKY</v>
      </c>
      <c r="B745" s="176" t="str">
        <f>IF(ISBLANK(DPWW3!BY18),"",DPWW3!BY18)</f>
        <v>PCD_DPWW3_TCR1_DLY_S2</v>
      </c>
      <c r="C745" s="176" t="str">
        <f>DPWW3!F18 &amp; "," &amp; DPWW3!G18 &amp; "," &amp; DPWW3!BY5</f>
        <v>Treatment for chemical removal (WINEP/NEP),Number of schemes at Stage 2,Total number of schemes with a 90+ day delay for any given IM</v>
      </c>
      <c r="D745" s="176" t="str">
        <f>IF(ISBLANK(DPWW3!H18),"",DPWW3!H18)</f>
        <v>Nr</v>
      </c>
      <c r="E745" s="176" t="s">
        <v>7266</v>
      </c>
      <c r="F745" s="176" t="str">
        <f>IF(ISBLANK(DPWW3!AJ18),"",DPWW3!AJ18)</f>
        <v/>
      </c>
    </row>
    <row r="746" spans="1:40" x14ac:dyDescent="0.25">
      <c r="A746" s="176" t="str">
        <f t="shared" si="11"/>
        <v>YKY</v>
      </c>
      <c r="B746" s="176" t="str">
        <f>IF(ISBLANK(DPWW3!BZ18),"",DPWW3!BZ18)</f>
        <v>PCD_DPWW3_TCR1_DIR_S2</v>
      </c>
      <c r="C746" s="176" t="str">
        <f>DPWW3!F18 &amp; "," &amp; DPWW3!G18 &amp; "," &amp; DPWW3!BZ6</f>
        <v>Treatment for chemical removal (WINEP/NEP),Number of schemes at Stage 2,Lack of internal resourcing</v>
      </c>
      <c r="D746" s="176" t="str">
        <f>IF(ISBLANK(DPWW3!H18),"",DPWW3!H18)</f>
        <v>Nr</v>
      </c>
      <c r="E746" s="176" t="s">
        <v>7266</v>
      </c>
      <c r="F746" s="176" t="str">
        <f>IF(ISBLANK(DPWW3!AK18),"",DPWW3!AK18)</f>
        <v/>
      </c>
    </row>
    <row r="747" spans="1:40" x14ac:dyDescent="0.25">
      <c r="A747" s="176" t="str">
        <f t="shared" si="11"/>
        <v>YKY</v>
      </c>
      <c r="B747" s="176" t="str">
        <f>IF(ISBLANK(DPWW3!CA18),"",DPWW3!CA18)</f>
        <v>PCD_DPWW3_TCR1_DSCR_S2</v>
      </c>
      <c r="C747" s="176" t="str">
        <f>DPWW3!F18 &amp; "," &amp; DPWW3!G18 &amp; "," &amp; DPWW3!CA6</f>
        <v xml:space="preserve">Treatment for chemical removal (WINEP/NEP),Number of schemes at Stage 2,Lack of supply chain resourcing </v>
      </c>
      <c r="D747" s="176" t="str">
        <f>IF(ISBLANK(DPWW3!H18),"",DPWW3!H18)</f>
        <v>Nr</v>
      </c>
      <c r="E747" s="176" t="s">
        <v>7266</v>
      </c>
      <c r="F747" s="176" t="str">
        <f>IF(ISBLANK(DPWW3!AL18),"",DPWW3!AL18)</f>
        <v/>
      </c>
    </row>
    <row r="748" spans="1:40" x14ac:dyDescent="0.25">
      <c r="A748" s="176" t="str">
        <f t="shared" si="11"/>
        <v>YKY</v>
      </c>
      <c r="B748" s="176" t="str">
        <f>IF(ISBLANK(DPWW3!CB18),"",DPWW3!CB18)</f>
        <v>PCD_DPWW3_TCR1_DCS_S2</v>
      </c>
      <c r="C748" s="176" t="str">
        <f>DPWW3!F18 &amp; "," &amp; DPWW3!G18 &amp; "," &amp; DPWW3!CB6</f>
        <v>Treatment for chemical removal (WINEP/NEP),Number of schemes at Stage 2,Change in solution (IM2)</v>
      </c>
      <c r="D748" s="176" t="str">
        <f>IF(ISBLANK(DPWW3!H18),"",DPWW3!H18)</f>
        <v>Nr</v>
      </c>
      <c r="E748" s="176" t="s">
        <v>7266</v>
      </c>
      <c r="F748" s="176" t="str">
        <f>IF(ISBLANK(DPWW3!AM18),"",DPWW3!AM18)</f>
        <v/>
      </c>
    </row>
    <row r="749" spans="1:40" x14ac:dyDescent="0.25">
      <c r="A749" s="176" t="str">
        <f t="shared" si="11"/>
        <v>YKY</v>
      </c>
      <c r="B749" s="176" t="str">
        <f>IF(ISBLANK(DPWW3!CC18),"",DPWW3!CC18)</f>
        <v>PCD_DPWW3_TCR1_DSCS_S2</v>
      </c>
      <c r="C749" s="176" t="str">
        <f>DPWW3!F18 &amp; "," &amp; DPWW3!G18 &amp; "," &amp; DPWW3!CC6</f>
        <v>Treatment for chemical removal (WINEP/NEP),Number of schemes at Stage 2,Supply chain capacity</v>
      </c>
      <c r="D749" s="176" t="str">
        <f>IF(ISBLANK(DPWW3!H18),"",DPWW3!H18)</f>
        <v>Nr</v>
      </c>
      <c r="E749" s="176" t="s">
        <v>7266</v>
      </c>
      <c r="F749" s="176" t="str">
        <f>IF(ISBLANK(DPWW3!AN18),"",DPWW3!AN18)</f>
        <v/>
      </c>
    </row>
    <row r="750" spans="1:40" x14ac:dyDescent="0.25">
      <c r="A750" s="176" t="str">
        <f t="shared" si="11"/>
        <v>YKY</v>
      </c>
      <c r="B750" s="176" t="str">
        <f>IF(ISBLANK(DPWW3!CD18),"",DPWW3!CD18)</f>
        <v>PCD_DPWW3_TCR1_DPP_S2</v>
      </c>
      <c r="C750" s="176" t="str">
        <f>DPWW3!F18 &amp; "," &amp; DPWW3!G18 &amp; "," &amp; DPWW3!CD6</f>
        <v>Treatment for chemical removal (WINEP/NEP),Number of schemes at Stage 2,Land and planning permission</v>
      </c>
      <c r="D750" s="176" t="str">
        <f>IF(ISBLANK(DPWW3!H18),"",DPWW3!H18)</f>
        <v>Nr</v>
      </c>
      <c r="E750" s="176" t="s">
        <v>7266</v>
      </c>
      <c r="F750" s="176" t="str">
        <f>IF(ISBLANK(DPWW3!AO18),"",DPWW3!AO18)</f>
        <v/>
      </c>
    </row>
    <row r="751" spans="1:40" x14ac:dyDescent="0.25">
      <c r="A751" s="176" t="str">
        <f t="shared" si="11"/>
        <v>YKY</v>
      </c>
      <c r="B751" s="176" t="str">
        <f>IF(ISBLANK(DPWW3!CE18),"",DPWW3!CE18)</f>
        <v>PCD_DPWW3_TCR1_DTPI_S2</v>
      </c>
      <c r="C751" s="176" t="str">
        <f>DPWW3!F18 &amp; "," &amp; DPWW3!G18 &amp; "," &amp; DPWW3!CE6</f>
        <v>Treatment for chemical removal (WINEP/NEP),Number of schemes at Stage 2,Third-party interface</v>
      </c>
      <c r="D751" s="176" t="str">
        <f>IF(ISBLANK(DPWW3!H18),"",DPWW3!H18)</f>
        <v>Nr</v>
      </c>
      <c r="E751" s="176" t="s">
        <v>7266</v>
      </c>
      <c r="F751" s="176" t="str">
        <f>IF(ISBLANK(DPWW3!AP18),"",DPWW3!AP18)</f>
        <v/>
      </c>
    </row>
    <row r="752" spans="1:40" x14ac:dyDescent="0.25">
      <c r="A752" s="176" t="str">
        <f t="shared" si="11"/>
        <v>YKY</v>
      </c>
      <c r="B752" s="176" t="str">
        <f>IF(ISBLANK(DPWW3!CF18),"",DPWW3!CF18)</f>
        <v>PCD_DPWW3_TCR1_DCI_S2</v>
      </c>
      <c r="C752" s="176" t="str">
        <f>DPWW3!F18 &amp; "," &amp; DPWW3!G18 &amp; "," &amp; DPWW3!CF6</f>
        <v>Treatment for chemical removal (WINEP/NEP),Number of schemes at Stage 2,Contractual issues</v>
      </c>
      <c r="D752" s="176" t="str">
        <f>IF(ISBLANK(DPWW3!H18),"",DPWW3!H18)</f>
        <v>Nr</v>
      </c>
      <c r="E752" s="176" t="s">
        <v>7266</v>
      </c>
      <c r="F752" s="176" t="str">
        <f>IF(ISBLANK(DPWW3!AQ18),"",DPWW3!AQ18)</f>
        <v/>
      </c>
    </row>
    <row r="753" spans="1:40" x14ac:dyDescent="0.25">
      <c r="A753" s="176" t="str">
        <f t="shared" si="11"/>
        <v>YKY</v>
      </c>
      <c r="B753" s="176" t="str">
        <f>IF(ISBLANK(DPWW3!CG18),"",DPWW3!CG18)</f>
        <v>PCD_DPWW3_TCR1_DSI_S2</v>
      </c>
      <c r="C753" s="176" t="str">
        <f>DPWW3!F18 &amp; "," &amp; DPWW3!G18 &amp; "," &amp; DPWW3!CG6</f>
        <v>Treatment for chemical removal (WINEP/NEP),Number of schemes at Stage 2,Sites issues</v>
      </c>
      <c r="D753" s="176" t="str">
        <f>IF(ISBLANK(DPWW3!H18),"",DPWW3!H18)</f>
        <v>Nr</v>
      </c>
      <c r="E753" s="176" t="s">
        <v>7266</v>
      </c>
      <c r="F753" s="176" t="str">
        <f>IF(ISBLANK(DPWW3!AR18),"",DPWW3!AR18)</f>
        <v/>
      </c>
    </row>
    <row r="754" spans="1:40" x14ac:dyDescent="0.25">
      <c r="A754" s="176" t="str">
        <f t="shared" si="11"/>
        <v>YKY</v>
      </c>
      <c r="B754" s="176" t="str">
        <f>IF(ISBLANK(DPWW3!CH18),"",DPWW3!CH18)</f>
        <v>PCD_DPWW3_TCR1_DER_S2</v>
      </c>
      <c r="C754" s="176" t="str">
        <f>DPWW3!F18 &amp; "," &amp; DPWW3!G18 &amp; "," &amp; DPWW3!CH6</f>
        <v>Treatment for chemical removal (WINEP/NEP),Number of schemes at Stage 2,Environmental risks</v>
      </c>
      <c r="D754" s="176" t="str">
        <f>IF(ISBLANK(DPWW3!H18),"",DPWW3!H18)</f>
        <v>Nr</v>
      </c>
      <c r="E754" s="176" t="s">
        <v>7266</v>
      </c>
      <c r="F754" s="176" t="str">
        <f>IF(ISBLANK(DPWW3!AS18),"",DPWW3!AS18)</f>
        <v/>
      </c>
    </row>
    <row r="755" spans="1:40" x14ac:dyDescent="0.25">
      <c r="A755" s="176" t="str">
        <f t="shared" si="11"/>
        <v>YKY</v>
      </c>
      <c r="B755" s="176" t="str">
        <f>IF(ISBLANK(DPWW3!CI18),"",DPWW3!CI18)</f>
        <v>PCD_DPWW3_TCR1_RS_S2</v>
      </c>
      <c r="C755" s="176" t="str">
        <f>DPWW3!F18 &amp; "," &amp; DPWW3!G18 &amp; "," &amp; DPWW3!CI6</f>
        <v>Treatment for chemical removal (WINEP/NEP),Number of schemes at Stage 2,Regulatory Sign off Delay</v>
      </c>
      <c r="D755" s="176" t="str">
        <f>IF(ISBLANK(DPWW3!H18),"",DPWW3!H18)</f>
        <v>Nr</v>
      </c>
      <c r="E755" s="176" t="s">
        <v>7266</v>
      </c>
      <c r="F755" s="176" t="str">
        <f>IF(ISBLANK(DPWW3!AT18),"",DPWW3!AT18)</f>
        <v/>
      </c>
    </row>
    <row r="756" spans="1:40" x14ac:dyDescent="0.25">
      <c r="A756" s="176" t="str">
        <f t="shared" si="11"/>
        <v>YKY</v>
      </c>
      <c r="B756" s="176" t="str">
        <f>IF(ISBLANK(DPWW3!CJ18),"",DPWW3!CJ18)</f>
        <v>PCD_DPWW3_TCR1_DPLE_S2</v>
      </c>
      <c r="C756" s="176" t="str">
        <f>DPWW3!F18 &amp; "," &amp; DPWW3!G18 &amp; "," &amp; DPWW3!CJ6</f>
        <v>Treatment for chemical removal (WINEP/NEP),Number of schemes at Stage 2,Programme level efficiency</v>
      </c>
      <c r="D756" s="176" t="str">
        <f>IF(ISBLANK(DPWW3!H18),"",DPWW3!H18)</f>
        <v>Nr</v>
      </c>
      <c r="E756" s="176" t="s">
        <v>7266</v>
      </c>
      <c r="F756" s="176" t="str">
        <f>IF(ISBLANK(DPWW3!AU18),"",DPWW3!AU18)</f>
        <v/>
      </c>
    </row>
    <row r="757" spans="1:40" x14ac:dyDescent="0.25">
      <c r="A757" s="176" t="str">
        <f t="shared" si="11"/>
        <v>YKY</v>
      </c>
      <c r="B757" s="176" t="str">
        <f>IF(ISBLANK(DPWW3!BC19),"",DPWW3!BC19)</f>
        <v>PCD_DPWW3_TCR1_S3</v>
      </c>
      <c r="C757" s="176" t="str">
        <f>DPWW3!F19 &amp; "," &amp; DPWW3!G19 &amp; "," &amp; DPWW3!BC5</f>
        <v>Treatment for chemical removal (WINEP/NEP),Number of schemes at Stage 3,IM1 has yet to be achieved</v>
      </c>
      <c r="D757" s="176" t="str">
        <f>IF(ISBLANK(DPWW3!H19),"",DPWW3!H19)</f>
        <v>Nr</v>
      </c>
      <c r="E757" s="176" t="s">
        <v>7266</v>
      </c>
      <c r="T757" s="176" t="str">
        <f>IF(ISBLANK(DPWW3!M19),"",DPWW3!M19)</f>
        <v/>
      </c>
      <c r="U757" s="176" t="str">
        <f>IF(ISBLANK(DPWW3!N19),"",DPWW3!N19)</f>
        <v/>
      </c>
      <c r="V757" s="176" t="str">
        <f>IF(ISBLANK(DPWW3!O19),"",DPWW3!O19)</f>
        <v/>
      </c>
      <c r="W757" s="176" t="str">
        <f>IF(ISBLANK(DPWW3!P19),"",DPWW3!P19)</f>
        <v/>
      </c>
      <c r="X757" s="176" t="str">
        <f>IF(ISBLANK(DPWW3!Q19),"",DPWW3!Q19)</f>
        <v/>
      </c>
      <c r="Y757" s="176" t="str">
        <f>IF(ISBLANK(DPWW3!R19),"",DPWW3!R19)</f>
        <v/>
      </c>
      <c r="Z757" s="176" t="str">
        <f>IF(ISBLANK(DPWW3!S19),"",DPWW3!S19)</f>
        <v/>
      </c>
      <c r="AA757" s="176" t="str">
        <f>IF(ISBLANK(DPWW3!T19),"",DPWW3!T19)</f>
        <v/>
      </c>
      <c r="AB757" s="176" t="str">
        <f>IF(ISBLANK(DPWW3!U19),"",DPWW3!U19)</f>
        <v/>
      </c>
      <c r="AC757" s="176" t="str">
        <f>IF(ISBLANK(DPWW3!V19),"",DPWW3!V19)</f>
        <v/>
      </c>
      <c r="AD757" s="176" t="str">
        <f>IF(ISBLANK(DPWW3!W19),"",DPWW3!W19)</f>
        <v/>
      </c>
      <c r="AE757" s="176" t="str">
        <f>IF(ISBLANK(DPWW3!X19),"",DPWW3!X19)</f>
        <v/>
      </c>
      <c r="AF757" s="176" t="str">
        <f>IF(ISBLANK(DPWW3!Y19),"",DPWW3!Y19)</f>
        <v/>
      </c>
      <c r="AG757" s="176" t="str">
        <f>IF(ISBLANK(DPWW3!Z19),"",DPWW3!Z19)</f>
        <v/>
      </c>
      <c r="AH757" s="176" t="str">
        <f>IF(ISBLANK(DPWW3!AA19),"",DPWW3!AA19)</f>
        <v/>
      </c>
      <c r="AI757" s="176" t="str">
        <f>IF(ISBLANK(DPWW3!AB19),"",DPWW3!AB19)</f>
        <v/>
      </c>
      <c r="AJ757" s="176" t="str">
        <f>IF(ISBLANK(DPWW3!AC19),"",DPWW3!AC19)</f>
        <v/>
      </c>
      <c r="AK757" s="176" t="str">
        <f>IF(ISBLANK(DPWW3!AD19),"",DPWW3!AD19)</f>
        <v/>
      </c>
      <c r="AL757" s="176" t="str">
        <f>IF(ISBLANK(DPWW3!AE19),"",DPWW3!AE19)</f>
        <v/>
      </c>
      <c r="AM757" s="176" t="str">
        <f>IF(ISBLANK(DPWW3!AF19),"",DPWW3!AF19)</f>
        <v/>
      </c>
      <c r="AN757" s="176" t="str">
        <f>IF(ISBLANK(DPWW3!AG19),"",DPWW3!AG19)</f>
        <v/>
      </c>
    </row>
    <row r="758" spans="1:40" x14ac:dyDescent="0.25">
      <c r="A758" s="176" t="str">
        <f t="shared" si="11"/>
        <v>YKY</v>
      </c>
      <c r="B758" s="176" t="str">
        <f>IF(ISBLANK(DPWW3!BY19),"",DPWW3!BY19)</f>
        <v>PCD_DPWW3_TCR1_DLY_S3</v>
      </c>
      <c r="C758" s="176" t="str">
        <f>DPWW3!F19 &amp; "," &amp; DPWW3!G19 &amp; "," &amp; DPWW3!BY5</f>
        <v>Treatment for chemical removal (WINEP/NEP),Number of schemes at Stage 3,Total number of schemes with a 90+ day delay for any given IM</v>
      </c>
      <c r="D758" s="176" t="str">
        <f>IF(ISBLANK(DPWW3!H19),"",DPWW3!H19)</f>
        <v>Nr</v>
      </c>
      <c r="E758" s="176" t="s">
        <v>7266</v>
      </c>
      <c r="F758" s="176" t="str">
        <f>IF(ISBLANK(DPWW3!AJ19),"",DPWW3!AJ19)</f>
        <v/>
      </c>
    </row>
    <row r="759" spans="1:40" x14ac:dyDescent="0.25">
      <c r="A759" s="176" t="str">
        <f t="shared" si="11"/>
        <v>YKY</v>
      </c>
      <c r="B759" s="176" t="str">
        <f>IF(ISBLANK(DPWW3!BZ19),"",DPWW3!BZ19)</f>
        <v>PCD_DPWW3_TCR1_DIR_S3</v>
      </c>
      <c r="C759" s="176" t="str">
        <f>DPWW3!F19 &amp; "," &amp; DPWW3!G19 &amp; "," &amp; DPWW3!BZ6</f>
        <v>Treatment for chemical removal (WINEP/NEP),Number of schemes at Stage 3,Lack of internal resourcing</v>
      </c>
      <c r="D759" s="176" t="str">
        <f>IF(ISBLANK(DPWW3!H19),"",DPWW3!H19)</f>
        <v>Nr</v>
      </c>
      <c r="E759" s="176" t="s">
        <v>7266</v>
      </c>
      <c r="F759" s="176" t="str">
        <f>IF(ISBLANK(DPWW3!AK19),"",DPWW3!AK19)</f>
        <v/>
      </c>
    </row>
    <row r="760" spans="1:40" x14ac:dyDescent="0.25">
      <c r="A760" s="176" t="str">
        <f t="shared" si="11"/>
        <v>YKY</v>
      </c>
      <c r="B760" s="176" t="str">
        <f>IF(ISBLANK(DPWW3!CA19),"",DPWW3!CA19)</f>
        <v>PCD_DPWW3_TCR1_DSCR_S3</v>
      </c>
      <c r="C760" s="176" t="str">
        <f>DPWW3!F19 &amp; "," &amp; DPWW3!G19 &amp; "," &amp; DPWW3!CA6</f>
        <v xml:space="preserve">Treatment for chemical removal (WINEP/NEP),Number of schemes at Stage 3,Lack of supply chain resourcing </v>
      </c>
      <c r="D760" s="176" t="str">
        <f>IF(ISBLANK(DPWW3!H19),"",DPWW3!H19)</f>
        <v>Nr</v>
      </c>
      <c r="E760" s="176" t="s">
        <v>7266</v>
      </c>
      <c r="F760" s="176" t="str">
        <f>IF(ISBLANK(DPWW3!AL19),"",DPWW3!AL19)</f>
        <v/>
      </c>
    </row>
    <row r="761" spans="1:40" x14ac:dyDescent="0.25">
      <c r="A761" s="176" t="str">
        <f t="shared" si="11"/>
        <v>YKY</v>
      </c>
      <c r="B761" s="176" t="str">
        <f>IF(ISBLANK(DPWW3!CB19),"",DPWW3!CB19)</f>
        <v>PCD_DPWW3_TCR1_DCS_S3</v>
      </c>
      <c r="C761" s="176" t="str">
        <f>DPWW3!F19 &amp; "," &amp; DPWW3!G19 &amp; "," &amp; DPWW3!CB6</f>
        <v>Treatment for chemical removal (WINEP/NEP),Number of schemes at Stage 3,Change in solution (IM2)</v>
      </c>
      <c r="D761" s="176" t="str">
        <f>IF(ISBLANK(DPWW3!H19),"",DPWW3!H19)</f>
        <v>Nr</v>
      </c>
      <c r="E761" s="176" t="s">
        <v>7266</v>
      </c>
      <c r="F761" s="176" t="str">
        <f>IF(ISBLANK(DPWW3!AM19),"",DPWW3!AM19)</f>
        <v/>
      </c>
    </row>
    <row r="762" spans="1:40" x14ac:dyDescent="0.25">
      <c r="A762" s="176" t="str">
        <f t="shared" si="11"/>
        <v>YKY</v>
      </c>
      <c r="B762" s="176" t="str">
        <f>IF(ISBLANK(DPWW3!CC19),"",DPWW3!CC19)</f>
        <v>PCD_DPWW3_TCR1_DSCS_S3</v>
      </c>
      <c r="C762" s="176" t="str">
        <f>DPWW3!F19 &amp; "," &amp; DPWW3!G19 &amp; "," &amp; DPWW3!CC6</f>
        <v>Treatment for chemical removal (WINEP/NEP),Number of schemes at Stage 3,Supply chain capacity</v>
      </c>
      <c r="D762" s="176" t="str">
        <f>IF(ISBLANK(DPWW3!H19),"",DPWW3!H19)</f>
        <v>Nr</v>
      </c>
      <c r="E762" s="176" t="s">
        <v>7266</v>
      </c>
      <c r="F762" s="176" t="str">
        <f>IF(ISBLANK(DPWW3!AN19),"",DPWW3!AN19)</f>
        <v/>
      </c>
    </row>
    <row r="763" spans="1:40" x14ac:dyDescent="0.25">
      <c r="A763" s="176" t="str">
        <f t="shared" si="11"/>
        <v>YKY</v>
      </c>
      <c r="B763" s="176" t="str">
        <f>IF(ISBLANK(DPWW3!CD19),"",DPWW3!CD19)</f>
        <v>PCD_DPWW3_TCR1_DPP_S3</v>
      </c>
      <c r="C763" s="176" t="str">
        <f>DPWW3!F19 &amp; "," &amp; DPWW3!G19 &amp; "," &amp; DPWW3!CD6</f>
        <v>Treatment for chemical removal (WINEP/NEP),Number of schemes at Stage 3,Land and planning permission</v>
      </c>
      <c r="D763" s="176" t="str">
        <f>IF(ISBLANK(DPWW3!H19),"",DPWW3!H19)</f>
        <v>Nr</v>
      </c>
      <c r="E763" s="176" t="s">
        <v>7266</v>
      </c>
      <c r="F763" s="176" t="str">
        <f>IF(ISBLANK(DPWW3!AO19),"",DPWW3!AO19)</f>
        <v/>
      </c>
    </row>
    <row r="764" spans="1:40" x14ac:dyDescent="0.25">
      <c r="A764" s="176" t="str">
        <f t="shared" si="11"/>
        <v>YKY</v>
      </c>
      <c r="B764" s="176" t="str">
        <f>IF(ISBLANK(DPWW3!CE19),"",DPWW3!CE19)</f>
        <v>PCD_DPWW3_TCR1_DTPI_S3</v>
      </c>
      <c r="C764" s="176" t="str">
        <f>DPWW3!F19 &amp; "," &amp; DPWW3!G19 &amp; "," &amp; DPWW3!CE6</f>
        <v>Treatment for chemical removal (WINEP/NEP),Number of schemes at Stage 3,Third-party interface</v>
      </c>
      <c r="D764" s="176" t="str">
        <f>IF(ISBLANK(DPWW3!H19),"",DPWW3!H19)</f>
        <v>Nr</v>
      </c>
      <c r="E764" s="176" t="s">
        <v>7266</v>
      </c>
      <c r="F764" s="176" t="str">
        <f>IF(ISBLANK(DPWW3!AP19),"",DPWW3!AP19)</f>
        <v/>
      </c>
    </row>
    <row r="765" spans="1:40" x14ac:dyDescent="0.25">
      <c r="A765" s="176" t="str">
        <f t="shared" si="11"/>
        <v>YKY</v>
      </c>
      <c r="B765" s="176" t="str">
        <f>IF(ISBLANK(DPWW3!CF19),"",DPWW3!CF19)</f>
        <v>PCD_DPWW3_TCR1_DCI_S3</v>
      </c>
      <c r="C765" s="176" t="str">
        <f>DPWW3!F19 &amp; "," &amp; DPWW3!G19 &amp; "," &amp; DPWW3!CF6</f>
        <v>Treatment for chemical removal (WINEP/NEP),Number of schemes at Stage 3,Contractual issues</v>
      </c>
      <c r="D765" s="176" t="str">
        <f>IF(ISBLANK(DPWW3!H19),"",DPWW3!H19)</f>
        <v>Nr</v>
      </c>
      <c r="E765" s="176" t="s">
        <v>7266</v>
      </c>
      <c r="F765" s="176" t="str">
        <f>IF(ISBLANK(DPWW3!AQ19),"",DPWW3!AQ19)</f>
        <v/>
      </c>
    </row>
    <row r="766" spans="1:40" x14ac:dyDescent="0.25">
      <c r="A766" s="176" t="str">
        <f t="shared" si="11"/>
        <v>YKY</v>
      </c>
      <c r="B766" s="176" t="str">
        <f>IF(ISBLANK(DPWW3!CG19),"",DPWW3!CG19)</f>
        <v>PCD_DPWW3_TCR1_DSI_S3</v>
      </c>
      <c r="C766" s="176" t="str">
        <f>DPWW3!F19 &amp; "," &amp; DPWW3!G19 &amp; "," &amp; DPWW3!CG6</f>
        <v>Treatment for chemical removal (WINEP/NEP),Number of schemes at Stage 3,Sites issues</v>
      </c>
      <c r="D766" s="176" t="str">
        <f>IF(ISBLANK(DPWW3!H19),"",DPWW3!H19)</f>
        <v>Nr</v>
      </c>
      <c r="E766" s="176" t="s">
        <v>7266</v>
      </c>
      <c r="F766" s="176" t="str">
        <f>IF(ISBLANK(DPWW3!AR19),"",DPWW3!AR19)</f>
        <v/>
      </c>
    </row>
    <row r="767" spans="1:40" x14ac:dyDescent="0.25">
      <c r="A767" s="176" t="str">
        <f t="shared" si="11"/>
        <v>YKY</v>
      </c>
      <c r="B767" s="176" t="str">
        <f>IF(ISBLANK(DPWW3!CH19),"",DPWW3!CH19)</f>
        <v>PCD_DPWW3_TCR1_DER_S3</v>
      </c>
      <c r="C767" s="176" t="str">
        <f>DPWW3!F19 &amp; "," &amp; DPWW3!G19 &amp; "," &amp; DPWW3!CH6</f>
        <v>Treatment for chemical removal (WINEP/NEP),Number of schemes at Stage 3,Environmental risks</v>
      </c>
      <c r="D767" s="176" t="str">
        <f>IF(ISBLANK(DPWW3!H19),"",DPWW3!H19)</f>
        <v>Nr</v>
      </c>
      <c r="E767" s="176" t="s">
        <v>7266</v>
      </c>
      <c r="F767" s="176" t="str">
        <f>IF(ISBLANK(DPWW3!AS19),"",DPWW3!AS19)</f>
        <v/>
      </c>
    </row>
    <row r="768" spans="1:40" x14ac:dyDescent="0.25">
      <c r="A768" s="176" t="str">
        <f t="shared" si="11"/>
        <v>YKY</v>
      </c>
      <c r="B768" s="176" t="str">
        <f>IF(ISBLANK(DPWW3!CI19),"",DPWW3!CI19)</f>
        <v>PCD_DPWW3_TCR1_RS_S3</v>
      </c>
      <c r="C768" s="176" t="str">
        <f>DPWW3!F19 &amp; "," &amp; DPWW3!G19 &amp; "," &amp; DPWW3!CI6</f>
        <v>Treatment for chemical removal (WINEP/NEP),Number of schemes at Stage 3,Regulatory Sign off Delay</v>
      </c>
      <c r="D768" s="176" t="str">
        <f>IF(ISBLANK(DPWW3!H19),"",DPWW3!H19)</f>
        <v>Nr</v>
      </c>
      <c r="E768" s="176" t="s">
        <v>7266</v>
      </c>
      <c r="F768" s="176" t="str">
        <f>IF(ISBLANK(DPWW3!AT19),"",DPWW3!AT19)</f>
        <v/>
      </c>
    </row>
    <row r="769" spans="1:40" x14ac:dyDescent="0.25">
      <c r="A769" s="176" t="str">
        <f t="shared" si="11"/>
        <v>YKY</v>
      </c>
      <c r="B769" s="176" t="str">
        <f>IF(ISBLANK(DPWW3!CJ19),"",DPWW3!CJ19)</f>
        <v>PCD_DPWW3_TCR1_DPLE_S3</v>
      </c>
      <c r="C769" s="176" t="str">
        <f>DPWW3!F19 &amp; "," &amp; DPWW3!G19 &amp; "," &amp; DPWW3!CJ6</f>
        <v>Treatment for chemical removal (WINEP/NEP),Number of schemes at Stage 3,Programme level efficiency</v>
      </c>
      <c r="D769" s="176" t="str">
        <f>IF(ISBLANK(DPWW3!H19),"",DPWW3!H19)</f>
        <v>Nr</v>
      </c>
      <c r="E769" s="176" t="s">
        <v>7266</v>
      </c>
      <c r="F769" s="176" t="str">
        <f>IF(ISBLANK(DPWW3!AU19),"",DPWW3!AU19)</f>
        <v/>
      </c>
    </row>
    <row r="770" spans="1:40" x14ac:dyDescent="0.25">
      <c r="A770" s="176" t="str">
        <f t="shared" si="11"/>
        <v>YKY</v>
      </c>
      <c r="B770" s="176" t="str">
        <f>IF(ISBLANK(DPWW3!BC20),"",DPWW3!BC20)</f>
        <v>PCD_DPWW3_TCR1_S4</v>
      </c>
      <c r="C770" s="176" t="str">
        <f>DPWW3!F20 &amp; "," &amp; DPWW3!G20 &amp; "," &amp; DPWW3!BC5</f>
        <v>Treatment for chemical removal (WINEP/NEP),Number of schemes at Stage 4,IM1 has yet to be achieved</v>
      </c>
      <c r="D770" s="176" t="str">
        <f>IF(ISBLANK(DPWW3!H20),"",DPWW3!H20)</f>
        <v>Nr</v>
      </c>
      <c r="E770" s="176" t="s">
        <v>7266</v>
      </c>
      <c r="T770" s="176" t="str">
        <f>IF(ISBLANK(DPWW3!M20),"",DPWW3!M20)</f>
        <v/>
      </c>
      <c r="U770" s="176" t="str">
        <f>IF(ISBLANK(DPWW3!N20),"",DPWW3!N20)</f>
        <v/>
      </c>
      <c r="V770" s="176" t="str">
        <f>IF(ISBLANK(DPWW3!O20),"",DPWW3!O20)</f>
        <v/>
      </c>
      <c r="W770" s="176" t="str">
        <f>IF(ISBLANK(DPWW3!P20),"",DPWW3!P20)</f>
        <v/>
      </c>
      <c r="X770" s="176" t="str">
        <f>IF(ISBLANK(DPWW3!Q20),"",DPWW3!Q20)</f>
        <v/>
      </c>
      <c r="Y770" s="176" t="str">
        <f>IF(ISBLANK(DPWW3!R20),"",DPWW3!R20)</f>
        <v/>
      </c>
      <c r="Z770" s="176" t="str">
        <f>IF(ISBLANK(DPWW3!S20),"",DPWW3!S20)</f>
        <v/>
      </c>
      <c r="AA770" s="176" t="str">
        <f>IF(ISBLANK(DPWW3!T20),"",DPWW3!T20)</f>
        <v/>
      </c>
      <c r="AB770" s="176" t="str">
        <f>IF(ISBLANK(DPWW3!U20),"",DPWW3!U20)</f>
        <v/>
      </c>
      <c r="AC770" s="176" t="str">
        <f>IF(ISBLANK(DPWW3!V20),"",DPWW3!V20)</f>
        <v/>
      </c>
      <c r="AD770" s="176" t="str">
        <f>IF(ISBLANK(DPWW3!W20),"",DPWW3!W20)</f>
        <v/>
      </c>
      <c r="AE770" s="176" t="str">
        <f>IF(ISBLANK(DPWW3!X20),"",DPWW3!X20)</f>
        <v/>
      </c>
      <c r="AF770" s="176" t="str">
        <f>IF(ISBLANK(DPWW3!Y20),"",DPWW3!Y20)</f>
        <v/>
      </c>
      <c r="AG770" s="176" t="str">
        <f>IF(ISBLANK(DPWW3!Z20),"",DPWW3!Z20)</f>
        <v/>
      </c>
      <c r="AH770" s="176" t="str">
        <f>IF(ISBLANK(DPWW3!AA20),"",DPWW3!AA20)</f>
        <v/>
      </c>
      <c r="AI770" s="176" t="str">
        <f>IF(ISBLANK(DPWW3!AB20),"",DPWW3!AB20)</f>
        <v/>
      </c>
      <c r="AJ770" s="176" t="str">
        <f>IF(ISBLANK(DPWW3!AC20),"",DPWW3!AC20)</f>
        <v/>
      </c>
      <c r="AK770" s="176" t="str">
        <f>IF(ISBLANK(DPWW3!AD20),"",DPWW3!AD20)</f>
        <v/>
      </c>
      <c r="AL770" s="176" t="str">
        <f>IF(ISBLANK(DPWW3!AE20),"",DPWW3!AE20)</f>
        <v/>
      </c>
      <c r="AM770" s="176" t="str">
        <f>IF(ISBLANK(DPWW3!AF20),"",DPWW3!AF20)</f>
        <v/>
      </c>
      <c r="AN770" s="176" t="str">
        <f>IF(ISBLANK(DPWW3!AG20),"",DPWW3!AG20)</f>
        <v/>
      </c>
    </row>
    <row r="771" spans="1:40" x14ac:dyDescent="0.25">
      <c r="A771" s="176" t="str">
        <f t="shared" si="11"/>
        <v>YKY</v>
      </c>
      <c r="B771" s="176" t="str">
        <f>IF(ISBLANK(DPWW3!BY20),"",DPWW3!BY20)</f>
        <v>PCD_DPWW3_TCR1_DLY_S4</v>
      </c>
      <c r="C771" s="176" t="str">
        <f>DPWW3!F20 &amp; "," &amp; DPWW3!G20 &amp; "," &amp; DPWW3!BY5</f>
        <v>Treatment for chemical removal (WINEP/NEP),Number of schemes at Stage 4,Total number of schemes with a 90+ day delay for any given IM</v>
      </c>
      <c r="D771" s="176" t="str">
        <f>IF(ISBLANK(DPWW3!H20),"",DPWW3!H20)</f>
        <v>Nr</v>
      </c>
      <c r="E771" s="176" t="s">
        <v>7266</v>
      </c>
      <c r="F771" s="176" t="str">
        <f>IF(ISBLANK(DPWW3!AJ20),"",DPWW3!AJ20)</f>
        <v/>
      </c>
    </row>
    <row r="772" spans="1:40" x14ac:dyDescent="0.25">
      <c r="A772" s="176" t="str">
        <f t="shared" si="11"/>
        <v>YKY</v>
      </c>
      <c r="B772" s="176" t="str">
        <f>IF(ISBLANK(DPWW3!BZ20),"",DPWW3!BZ20)</f>
        <v>PCD_DPWW3_TCR1_DIR_S4</v>
      </c>
      <c r="C772" s="176" t="str">
        <f>DPWW3!F20 &amp; "," &amp; DPWW3!G20 &amp; "," &amp; DPWW3!BZ6</f>
        <v>Treatment for chemical removal (WINEP/NEP),Number of schemes at Stage 4,Lack of internal resourcing</v>
      </c>
      <c r="D772" s="176" t="str">
        <f>IF(ISBLANK(DPWW3!H20),"",DPWW3!H20)</f>
        <v>Nr</v>
      </c>
      <c r="E772" s="176" t="s">
        <v>7266</v>
      </c>
      <c r="F772" s="176" t="str">
        <f>IF(ISBLANK(DPWW3!AK20),"",DPWW3!AK20)</f>
        <v/>
      </c>
    </row>
    <row r="773" spans="1:40" x14ac:dyDescent="0.25">
      <c r="A773" s="176" t="str">
        <f t="shared" ref="A773:A836" si="12">A772</f>
        <v>YKY</v>
      </c>
      <c r="B773" s="176" t="str">
        <f>IF(ISBLANK(DPWW3!CA20),"",DPWW3!CA20)</f>
        <v>PCD_DPWW3_TCR1_DSCR_S4</v>
      </c>
      <c r="C773" s="176" t="str">
        <f>DPWW3!F20 &amp; "," &amp; DPWW3!G20 &amp; "," &amp; DPWW3!CA6</f>
        <v xml:space="preserve">Treatment for chemical removal (WINEP/NEP),Number of schemes at Stage 4,Lack of supply chain resourcing </v>
      </c>
      <c r="D773" s="176" t="str">
        <f>IF(ISBLANK(DPWW3!H20),"",DPWW3!H20)</f>
        <v>Nr</v>
      </c>
      <c r="E773" s="176" t="s">
        <v>7266</v>
      </c>
      <c r="F773" s="176" t="str">
        <f>IF(ISBLANK(DPWW3!AL20),"",DPWW3!AL20)</f>
        <v/>
      </c>
    </row>
    <row r="774" spans="1:40" x14ac:dyDescent="0.25">
      <c r="A774" s="176" t="str">
        <f t="shared" si="12"/>
        <v>YKY</v>
      </c>
      <c r="B774" s="176" t="str">
        <f>IF(ISBLANK(DPWW3!CB20),"",DPWW3!CB20)</f>
        <v>PCD_DPWW3_TCR1_DCS_S4</v>
      </c>
      <c r="C774" s="176" t="str">
        <f>DPWW3!F20 &amp; "," &amp; DPWW3!G20 &amp; "," &amp; DPWW3!CB6</f>
        <v>Treatment for chemical removal (WINEP/NEP),Number of schemes at Stage 4,Change in solution (IM2)</v>
      </c>
      <c r="D774" s="176" t="str">
        <f>IF(ISBLANK(DPWW3!H20),"",DPWW3!H20)</f>
        <v>Nr</v>
      </c>
      <c r="E774" s="176" t="s">
        <v>7266</v>
      </c>
      <c r="F774" s="176" t="str">
        <f>IF(ISBLANK(DPWW3!AM20),"",DPWW3!AM20)</f>
        <v/>
      </c>
    </row>
    <row r="775" spans="1:40" x14ac:dyDescent="0.25">
      <c r="A775" s="176" t="str">
        <f t="shared" si="12"/>
        <v>YKY</v>
      </c>
      <c r="B775" s="176" t="str">
        <f>IF(ISBLANK(DPWW3!CC20),"",DPWW3!CC20)</f>
        <v>PCD_DPWW3_TCR1_DSCS_S4</v>
      </c>
      <c r="C775" s="176" t="str">
        <f>DPWW3!F20 &amp; "," &amp; DPWW3!G20 &amp; "," &amp; DPWW3!CC6</f>
        <v>Treatment for chemical removal (WINEP/NEP),Number of schemes at Stage 4,Supply chain capacity</v>
      </c>
      <c r="D775" s="176" t="str">
        <f>IF(ISBLANK(DPWW3!H20),"",DPWW3!H20)</f>
        <v>Nr</v>
      </c>
      <c r="E775" s="176" t="s">
        <v>7266</v>
      </c>
      <c r="F775" s="176" t="str">
        <f>IF(ISBLANK(DPWW3!AN20),"",DPWW3!AN20)</f>
        <v/>
      </c>
    </row>
    <row r="776" spans="1:40" x14ac:dyDescent="0.25">
      <c r="A776" s="176" t="str">
        <f t="shared" si="12"/>
        <v>YKY</v>
      </c>
      <c r="B776" s="176" t="str">
        <f>IF(ISBLANK(DPWW3!CD20),"",DPWW3!CD20)</f>
        <v>PCD_DPWW3_TCR1_DPP_S4</v>
      </c>
      <c r="C776" s="176" t="str">
        <f>DPWW3!F20 &amp; "," &amp; DPWW3!G20 &amp; "," &amp; DPWW3!CD6</f>
        <v>Treatment for chemical removal (WINEP/NEP),Number of schemes at Stage 4,Land and planning permission</v>
      </c>
      <c r="D776" s="176" t="str">
        <f>IF(ISBLANK(DPWW3!H20),"",DPWW3!H20)</f>
        <v>Nr</v>
      </c>
      <c r="E776" s="176" t="s">
        <v>7266</v>
      </c>
      <c r="F776" s="176" t="str">
        <f>IF(ISBLANK(DPWW3!AO20),"",DPWW3!AO20)</f>
        <v/>
      </c>
    </row>
    <row r="777" spans="1:40" x14ac:dyDescent="0.25">
      <c r="A777" s="176" t="str">
        <f t="shared" si="12"/>
        <v>YKY</v>
      </c>
      <c r="B777" s="176" t="str">
        <f>IF(ISBLANK(DPWW3!CE20),"",DPWW3!CE20)</f>
        <v>PCD_DPWW3_TCR1_DTPI_S4</v>
      </c>
      <c r="C777" s="176" t="str">
        <f>DPWW3!F20 &amp; "," &amp; DPWW3!G20 &amp; "," &amp; DPWW3!CE6</f>
        <v>Treatment for chemical removal (WINEP/NEP),Number of schemes at Stage 4,Third-party interface</v>
      </c>
      <c r="D777" s="176" t="str">
        <f>IF(ISBLANK(DPWW3!H20),"",DPWW3!H20)</f>
        <v>Nr</v>
      </c>
      <c r="E777" s="176" t="s">
        <v>7266</v>
      </c>
      <c r="F777" s="176" t="str">
        <f>IF(ISBLANK(DPWW3!AP20),"",DPWW3!AP20)</f>
        <v/>
      </c>
    </row>
    <row r="778" spans="1:40" x14ac:dyDescent="0.25">
      <c r="A778" s="176" t="str">
        <f t="shared" si="12"/>
        <v>YKY</v>
      </c>
      <c r="B778" s="176" t="str">
        <f>IF(ISBLANK(DPWW3!CF20),"",DPWW3!CF20)</f>
        <v>PCD_DPWW3_TCR1_DCI_S4</v>
      </c>
      <c r="C778" s="176" t="str">
        <f>DPWW3!F20 &amp; "," &amp; DPWW3!G20 &amp; "," &amp; DPWW3!CF6</f>
        <v>Treatment for chemical removal (WINEP/NEP),Number of schemes at Stage 4,Contractual issues</v>
      </c>
      <c r="D778" s="176" t="str">
        <f>IF(ISBLANK(DPWW3!H20),"",DPWW3!H20)</f>
        <v>Nr</v>
      </c>
      <c r="E778" s="176" t="s">
        <v>7266</v>
      </c>
      <c r="F778" s="176" t="str">
        <f>IF(ISBLANK(DPWW3!AQ20),"",DPWW3!AQ20)</f>
        <v/>
      </c>
    </row>
    <row r="779" spans="1:40" x14ac:dyDescent="0.25">
      <c r="A779" s="176" t="str">
        <f t="shared" si="12"/>
        <v>YKY</v>
      </c>
      <c r="B779" s="176" t="str">
        <f>IF(ISBLANK(DPWW3!CG20),"",DPWW3!CG20)</f>
        <v>PCD_DPWW3_TCR1_DSI_S4</v>
      </c>
      <c r="C779" s="176" t="str">
        <f>DPWW3!F20 &amp; "," &amp; DPWW3!G20 &amp; "," &amp; DPWW3!CG6</f>
        <v>Treatment for chemical removal (WINEP/NEP),Number of schemes at Stage 4,Sites issues</v>
      </c>
      <c r="D779" s="176" t="str">
        <f>IF(ISBLANK(DPWW3!H20),"",DPWW3!H20)</f>
        <v>Nr</v>
      </c>
      <c r="E779" s="176" t="s">
        <v>7266</v>
      </c>
      <c r="F779" s="176" t="str">
        <f>IF(ISBLANK(DPWW3!AR20),"",DPWW3!AR20)</f>
        <v/>
      </c>
    </row>
    <row r="780" spans="1:40" x14ac:dyDescent="0.25">
      <c r="A780" s="176" t="str">
        <f t="shared" si="12"/>
        <v>YKY</v>
      </c>
      <c r="B780" s="176" t="str">
        <f>IF(ISBLANK(DPWW3!CH20),"",DPWW3!CH20)</f>
        <v>PCD_DPWW3_TCR1_DER_S4</v>
      </c>
      <c r="C780" s="176" t="str">
        <f>DPWW3!F20 &amp; "," &amp; DPWW3!G20 &amp; "," &amp; DPWW3!CH6</f>
        <v>Treatment for chemical removal (WINEP/NEP),Number of schemes at Stage 4,Environmental risks</v>
      </c>
      <c r="D780" s="176" t="str">
        <f>IF(ISBLANK(DPWW3!H20),"",DPWW3!H20)</f>
        <v>Nr</v>
      </c>
      <c r="E780" s="176" t="s">
        <v>7266</v>
      </c>
      <c r="F780" s="176" t="str">
        <f>IF(ISBLANK(DPWW3!AS20),"",DPWW3!AS20)</f>
        <v/>
      </c>
    </row>
    <row r="781" spans="1:40" x14ac:dyDescent="0.25">
      <c r="A781" s="176" t="str">
        <f t="shared" si="12"/>
        <v>YKY</v>
      </c>
      <c r="B781" s="176" t="str">
        <f>IF(ISBLANK(DPWW3!CI20),"",DPWW3!CI20)</f>
        <v>PCD_DPWW3_TCR1_RS_S4</v>
      </c>
      <c r="C781" s="176" t="str">
        <f>DPWW3!F20 &amp; "," &amp; DPWW3!G20 &amp; "," &amp; DPWW3!CI6</f>
        <v>Treatment for chemical removal (WINEP/NEP),Number of schemes at Stage 4,Regulatory Sign off Delay</v>
      </c>
      <c r="D781" s="176" t="str">
        <f>IF(ISBLANK(DPWW3!H20),"",DPWW3!H20)</f>
        <v>Nr</v>
      </c>
      <c r="E781" s="176" t="s">
        <v>7266</v>
      </c>
      <c r="F781" s="176" t="str">
        <f>IF(ISBLANK(DPWW3!AT20),"",DPWW3!AT20)</f>
        <v/>
      </c>
    </row>
    <row r="782" spans="1:40" x14ac:dyDescent="0.25">
      <c r="A782" s="176" t="str">
        <f t="shared" si="12"/>
        <v>YKY</v>
      </c>
      <c r="B782" s="176" t="str">
        <f>IF(ISBLANK(DPWW3!CJ20),"",DPWW3!CJ20)</f>
        <v>PCD_DPWW3_TCR1_DPLE_S4</v>
      </c>
      <c r="C782" s="176" t="str">
        <f>DPWW3!F20 &amp; "," &amp; DPWW3!G20 &amp; "," &amp; DPWW3!CJ6</f>
        <v>Treatment for chemical removal (WINEP/NEP),Number of schemes at Stage 4,Programme level efficiency</v>
      </c>
      <c r="D782" s="176" t="str">
        <f>IF(ISBLANK(DPWW3!H20),"",DPWW3!H20)</f>
        <v>Nr</v>
      </c>
      <c r="E782" s="176" t="s">
        <v>7266</v>
      </c>
      <c r="F782" s="176" t="str">
        <f>IF(ISBLANK(DPWW3!AU20),"",DPWW3!AU20)</f>
        <v/>
      </c>
    </row>
    <row r="783" spans="1:40" x14ac:dyDescent="0.25">
      <c r="A783" s="176" t="str">
        <f t="shared" si="12"/>
        <v>YKY</v>
      </c>
      <c r="B783" s="176" t="str">
        <f>IF(ISBLANK(DPWW3!BC21),"",DPWW3!BC21)</f>
        <v>PCD_DPWW3_TCR1_S5</v>
      </c>
      <c r="C783" s="176" t="str">
        <f>DPWW3!F21 &amp; "," &amp; DPWW3!G21 &amp; "," &amp; DPWW3!BC5</f>
        <v>Treatment for chemical removal (WINEP/NEP),Number of schemes at Stage 5,IM1 has yet to be achieved</v>
      </c>
      <c r="D783" s="176" t="str">
        <f>IF(ISBLANK(DPWW3!H21),"",DPWW3!H21)</f>
        <v>Nr</v>
      </c>
      <c r="E783" s="176" t="s">
        <v>7266</v>
      </c>
      <c r="T783" s="176" t="str">
        <f>IF(ISBLANK(DPWW3!M21),"",DPWW3!M21)</f>
        <v/>
      </c>
      <c r="U783" s="176" t="str">
        <f>IF(ISBLANK(DPWW3!N21),"",DPWW3!N21)</f>
        <v/>
      </c>
      <c r="V783" s="176" t="str">
        <f>IF(ISBLANK(DPWW3!O21),"",DPWW3!O21)</f>
        <v/>
      </c>
      <c r="W783" s="176" t="str">
        <f>IF(ISBLANK(DPWW3!P21),"",DPWW3!P21)</f>
        <v/>
      </c>
      <c r="X783" s="176" t="str">
        <f>IF(ISBLANK(DPWW3!Q21),"",DPWW3!Q21)</f>
        <v/>
      </c>
      <c r="Y783" s="176" t="str">
        <f>IF(ISBLANK(DPWW3!R21),"",DPWW3!R21)</f>
        <v/>
      </c>
      <c r="Z783" s="176" t="str">
        <f>IF(ISBLANK(DPWW3!S21),"",DPWW3!S21)</f>
        <v/>
      </c>
      <c r="AA783" s="176" t="str">
        <f>IF(ISBLANK(DPWW3!T21),"",DPWW3!T21)</f>
        <v/>
      </c>
      <c r="AB783" s="176" t="str">
        <f>IF(ISBLANK(DPWW3!U21),"",DPWW3!U21)</f>
        <v/>
      </c>
      <c r="AC783" s="176" t="str">
        <f>IF(ISBLANK(DPWW3!V21),"",DPWW3!V21)</f>
        <v/>
      </c>
      <c r="AD783" s="176" t="str">
        <f>IF(ISBLANK(DPWW3!W21),"",DPWW3!W21)</f>
        <v/>
      </c>
      <c r="AE783" s="176" t="str">
        <f>IF(ISBLANK(DPWW3!X21),"",DPWW3!X21)</f>
        <v/>
      </c>
      <c r="AF783" s="176" t="str">
        <f>IF(ISBLANK(DPWW3!Y21),"",DPWW3!Y21)</f>
        <v/>
      </c>
      <c r="AG783" s="176" t="str">
        <f>IF(ISBLANK(DPWW3!Z21),"",DPWW3!Z21)</f>
        <v/>
      </c>
      <c r="AH783" s="176" t="str">
        <f>IF(ISBLANK(DPWW3!AA21),"",DPWW3!AA21)</f>
        <v/>
      </c>
      <c r="AI783" s="176" t="str">
        <f>IF(ISBLANK(DPWW3!AB21),"",DPWW3!AB21)</f>
        <v/>
      </c>
      <c r="AJ783" s="176" t="str">
        <f>IF(ISBLANK(DPWW3!AC21),"",DPWW3!AC21)</f>
        <v/>
      </c>
      <c r="AK783" s="176" t="str">
        <f>IF(ISBLANK(DPWW3!AD21),"",DPWW3!AD21)</f>
        <v/>
      </c>
      <c r="AL783" s="176" t="str">
        <f>IF(ISBLANK(DPWW3!AE21),"",DPWW3!AE21)</f>
        <v/>
      </c>
      <c r="AM783" s="176" t="str">
        <f>IF(ISBLANK(DPWW3!AF21),"",DPWW3!AF21)</f>
        <v/>
      </c>
      <c r="AN783" s="176" t="str">
        <f>IF(ISBLANK(DPWW3!AG21),"",DPWW3!AG21)</f>
        <v/>
      </c>
    </row>
    <row r="784" spans="1:40" x14ac:dyDescent="0.25">
      <c r="A784" s="176" t="str">
        <f t="shared" si="12"/>
        <v>YKY</v>
      </c>
      <c r="B784" s="176" t="str">
        <f>IF(ISBLANK(DPWW3!BY21),"",DPWW3!BY21)</f>
        <v>PCD_DPWW3_TCR1_DLY_S5</v>
      </c>
      <c r="C784" s="176" t="str">
        <f>DPWW3!F21 &amp; "," &amp; DPWW3!G21 &amp; "," &amp; DPWW3!BY5</f>
        <v>Treatment for chemical removal (WINEP/NEP),Number of schemes at Stage 5,Total number of schemes with a 90+ day delay for any given IM</v>
      </c>
      <c r="D784" s="176" t="str">
        <f>IF(ISBLANK(DPWW3!H21),"",DPWW3!H21)</f>
        <v>Nr</v>
      </c>
      <c r="E784" s="176" t="s">
        <v>7266</v>
      </c>
      <c r="F784" s="176" t="str">
        <f>IF(ISBLANK(DPWW3!AJ21),"",DPWW3!AJ21)</f>
        <v/>
      </c>
    </row>
    <row r="785" spans="1:40" x14ac:dyDescent="0.25">
      <c r="A785" s="176" t="str">
        <f t="shared" si="12"/>
        <v>YKY</v>
      </c>
      <c r="B785" s="176" t="str">
        <f>IF(ISBLANK(DPWW3!BZ21),"",DPWW3!BZ21)</f>
        <v>PCD_DPWW3_TCR1_DIR_S5</v>
      </c>
      <c r="C785" s="176" t="str">
        <f>DPWW3!F21 &amp; "," &amp; DPWW3!G21 &amp; "," &amp; DPWW3!BZ6</f>
        <v>Treatment for chemical removal (WINEP/NEP),Number of schemes at Stage 5,Lack of internal resourcing</v>
      </c>
      <c r="D785" s="176" t="str">
        <f>IF(ISBLANK(DPWW3!H21),"",DPWW3!H21)</f>
        <v>Nr</v>
      </c>
      <c r="E785" s="176" t="s">
        <v>7266</v>
      </c>
      <c r="F785" s="176" t="str">
        <f>IF(ISBLANK(DPWW3!AK21),"",DPWW3!AK21)</f>
        <v/>
      </c>
    </row>
    <row r="786" spans="1:40" x14ac:dyDescent="0.25">
      <c r="A786" s="176" t="str">
        <f t="shared" si="12"/>
        <v>YKY</v>
      </c>
      <c r="B786" s="176" t="str">
        <f>IF(ISBLANK(DPWW3!CA21),"",DPWW3!CA21)</f>
        <v>PCD_DPWW3_TCR1_DSCR_S5</v>
      </c>
      <c r="C786" s="176" t="str">
        <f>DPWW3!F21 &amp; "," &amp; DPWW3!G21 &amp; "," &amp; DPWW3!CA6</f>
        <v xml:space="preserve">Treatment for chemical removal (WINEP/NEP),Number of schemes at Stage 5,Lack of supply chain resourcing </v>
      </c>
      <c r="D786" s="176" t="str">
        <f>IF(ISBLANK(DPWW3!H21),"",DPWW3!H21)</f>
        <v>Nr</v>
      </c>
      <c r="E786" s="176" t="s">
        <v>7266</v>
      </c>
      <c r="F786" s="176" t="str">
        <f>IF(ISBLANK(DPWW3!AL21),"",DPWW3!AL21)</f>
        <v/>
      </c>
    </row>
    <row r="787" spans="1:40" x14ac:dyDescent="0.25">
      <c r="A787" s="176" t="str">
        <f t="shared" si="12"/>
        <v>YKY</v>
      </c>
      <c r="B787" s="176" t="str">
        <f>IF(ISBLANK(DPWW3!CB21),"",DPWW3!CB21)</f>
        <v>PCD_DPWW3_TCR1_DCS_S5</v>
      </c>
      <c r="C787" s="176" t="str">
        <f>DPWW3!F21 &amp; "," &amp; DPWW3!G21 &amp; "," &amp; DPWW3!CB6</f>
        <v>Treatment for chemical removal (WINEP/NEP),Number of schemes at Stage 5,Change in solution (IM2)</v>
      </c>
      <c r="D787" s="176" t="str">
        <f>IF(ISBLANK(DPWW3!H21),"",DPWW3!H21)</f>
        <v>Nr</v>
      </c>
      <c r="E787" s="176" t="s">
        <v>7266</v>
      </c>
      <c r="F787" s="176" t="str">
        <f>IF(ISBLANK(DPWW3!AM21),"",DPWW3!AM21)</f>
        <v/>
      </c>
    </row>
    <row r="788" spans="1:40" x14ac:dyDescent="0.25">
      <c r="A788" s="176" t="str">
        <f t="shared" si="12"/>
        <v>YKY</v>
      </c>
      <c r="B788" s="176" t="str">
        <f>IF(ISBLANK(DPWW3!CC21),"",DPWW3!CC21)</f>
        <v>PCD_DPWW3_TCR1_DSCS_S5</v>
      </c>
      <c r="C788" s="176" t="str">
        <f>DPWW3!F21 &amp; "," &amp; DPWW3!G21 &amp; "," &amp; DPWW3!CC6</f>
        <v>Treatment for chemical removal (WINEP/NEP),Number of schemes at Stage 5,Supply chain capacity</v>
      </c>
      <c r="D788" s="176" t="str">
        <f>IF(ISBLANK(DPWW3!H21),"",DPWW3!H21)</f>
        <v>Nr</v>
      </c>
      <c r="E788" s="176" t="s">
        <v>7266</v>
      </c>
      <c r="F788" s="176" t="str">
        <f>IF(ISBLANK(DPWW3!AN21),"",DPWW3!AN21)</f>
        <v/>
      </c>
    </row>
    <row r="789" spans="1:40" x14ac:dyDescent="0.25">
      <c r="A789" s="176" t="str">
        <f t="shared" si="12"/>
        <v>YKY</v>
      </c>
      <c r="B789" s="176" t="str">
        <f>IF(ISBLANK(DPWW3!CD21),"",DPWW3!CD21)</f>
        <v>PCD_DPWW3_TCR1_DPP_S5</v>
      </c>
      <c r="C789" s="176" t="str">
        <f>DPWW3!F21 &amp; "," &amp; DPWW3!G21 &amp; "," &amp; DPWW3!CD6</f>
        <v>Treatment for chemical removal (WINEP/NEP),Number of schemes at Stage 5,Land and planning permission</v>
      </c>
      <c r="D789" s="176" t="str">
        <f>IF(ISBLANK(DPWW3!H21),"",DPWW3!H21)</f>
        <v>Nr</v>
      </c>
      <c r="E789" s="176" t="s">
        <v>7266</v>
      </c>
      <c r="F789" s="176" t="str">
        <f>IF(ISBLANK(DPWW3!AO21),"",DPWW3!AO21)</f>
        <v/>
      </c>
    </row>
    <row r="790" spans="1:40" x14ac:dyDescent="0.25">
      <c r="A790" s="176" t="str">
        <f t="shared" si="12"/>
        <v>YKY</v>
      </c>
      <c r="B790" s="176" t="str">
        <f>IF(ISBLANK(DPWW3!CE21),"",DPWW3!CE21)</f>
        <v>PCD_DPWW3_TCR1_DTPI_S5</v>
      </c>
      <c r="C790" s="176" t="str">
        <f>DPWW3!F21 &amp; "," &amp; DPWW3!G21 &amp; "," &amp; DPWW3!CE6</f>
        <v>Treatment for chemical removal (WINEP/NEP),Number of schemes at Stage 5,Third-party interface</v>
      </c>
      <c r="D790" s="176" t="str">
        <f>IF(ISBLANK(DPWW3!H21),"",DPWW3!H21)</f>
        <v>Nr</v>
      </c>
      <c r="E790" s="176" t="s">
        <v>7266</v>
      </c>
      <c r="F790" s="176" t="str">
        <f>IF(ISBLANK(DPWW3!AP21),"",DPWW3!AP21)</f>
        <v/>
      </c>
    </row>
    <row r="791" spans="1:40" x14ac:dyDescent="0.25">
      <c r="A791" s="176" t="str">
        <f t="shared" si="12"/>
        <v>YKY</v>
      </c>
      <c r="B791" s="176" t="str">
        <f>IF(ISBLANK(DPWW3!CF21),"",DPWW3!CF21)</f>
        <v>PCD_DPWW3_TCR1_DCI_S5</v>
      </c>
      <c r="C791" s="176" t="str">
        <f>DPWW3!F21 &amp; "," &amp; DPWW3!G21 &amp; "," &amp; DPWW3!CF6</f>
        <v>Treatment for chemical removal (WINEP/NEP),Number of schemes at Stage 5,Contractual issues</v>
      </c>
      <c r="D791" s="176" t="str">
        <f>IF(ISBLANK(DPWW3!H21),"",DPWW3!H21)</f>
        <v>Nr</v>
      </c>
      <c r="E791" s="176" t="s">
        <v>7266</v>
      </c>
      <c r="F791" s="176" t="str">
        <f>IF(ISBLANK(DPWW3!AQ21),"",DPWW3!AQ21)</f>
        <v/>
      </c>
    </row>
    <row r="792" spans="1:40" x14ac:dyDescent="0.25">
      <c r="A792" s="176" t="str">
        <f t="shared" si="12"/>
        <v>YKY</v>
      </c>
      <c r="B792" s="176" t="str">
        <f>IF(ISBLANK(DPWW3!CG21),"",DPWW3!CG21)</f>
        <v>PCD_DPWW3_TCR1_DSI_S5</v>
      </c>
      <c r="C792" s="176" t="str">
        <f>DPWW3!F21 &amp; "," &amp; DPWW3!G21 &amp; "," &amp; DPWW3!CG6</f>
        <v>Treatment for chemical removal (WINEP/NEP),Number of schemes at Stage 5,Sites issues</v>
      </c>
      <c r="D792" s="176" t="str">
        <f>IF(ISBLANK(DPWW3!H21),"",DPWW3!H21)</f>
        <v>Nr</v>
      </c>
      <c r="E792" s="176" t="s">
        <v>7266</v>
      </c>
      <c r="F792" s="176" t="str">
        <f>IF(ISBLANK(DPWW3!AR21),"",DPWW3!AR21)</f>
        <v/>
      </c>
    </row>
    <row r="793" spans="1:40" x14ac:dyDescent="0.25">
      <c r="A793" s="176" t="str">
        <f t="shared" si="12"/>
        <v>YKY</v>
      </c>
      <c r="B793" s="176" t="str">
        <f>IF(ISBLANK(DPWW3!CH21),"",DPWW3!CH21)</f>
        <v>PCD_DPWW3_TCR1_DER_S5</v>
      </c>
      <c r="C793" s="176" t="str">
        <f>DPWW3!F21 &amp; "," &amp; DPWW3!G21 &amp; "," &amp; DPWW3!CH6</f>
        <v>Treatment for chemical removal (WINEP/NEP),Number of schemes at Stage 5,Environmental risks</v>
      </c>
      <c r="D793" s="176" t="str">
        <f>IF(ISBLANK(DPWW3!H21),"",DPWW3!H21)</f>
        <v>Nr</v>
      </c>
      <c r="E793" s="176" t="s">
        <v>7266</v>
      </c>
      <c r="F793" s="176" t="str">
        <f>IF(ISBLANK(DPWW3!AS21),"",DPWW3!AS21)</f>
        <v/>
      </c>
    </row>
    <row r="794" spans="1:40" x14ac:dyDescent="0.25">
      <c r="A794" s="176" t="str">
        <f t="shared" si="12"/>
        <v>YKY</v>
      </c>
      <c r="B794" s="176" t="str">
        <f>IF(ISBLANK(DPWW3!CI21),"",DPWW3!CI21)</f>
        <v>PCD_DPWW3_TCR1_RS_S5</v>
      </c>
      <c r="C794" s="176" t="str">
        <f>DPWW3!F21 &amp; "," &amp; DPWW3!G21 &amp; "," &amp; DPWW3!CI6</f>
        <v>Treatment for chemical removal (WINEP/NEP),Number of schemes at Stage 5,Regulatory Sign off Delay</v>
      </c>
      <c r="D794" s="176" t="str">
        <f>IF(ISBLANK(DPWW3!H21),"",DPWW3!H21)</f>
        <v>Nr</v>
      </c>
      <c r="E794" s="176" t="s">
        <v>7266</v>
      </c>
      <c r="F794" s="176" t="str">
        <f>IF(ISBLANK(DPWW3!AT21),"",DPWW3!AT21)</f>
        <v/>
      </c>
    </row>
    <row r="795" spans="1:40" x14ac:dyDescent="0.25">
      <c r="A795" s="176" t="str">
        <f t="shared" si="12"/>
        <v>YKY</v>
      </c>
      <c r="B795" s="176" t="str">
        <f>IF(ISBLANK(DPWW3!CJ21),"",DPWW3!CJ21)</f>
        <v>PCD_DPWW3_TCR1_DPLE_S5</v>
      </c>
      <c r="C795" s="176" t="str">
        <f>DPWW3!F21 &amp; "," &amp; DPWW3!G21 &amp; "," &amp; DPWW3!CJ6</f>
        <v>Treatment for chemical removal (WINEP/NEP),Number of schemes at Stage 5,Programme level efficiency</v>
      </c>
      <c r="D795" s="176" t="str">
        <f>IF(ISBLANK(DPWW3!H21),"",DPWW3!H21)</f>
        <v>Nr</v>
      </c>
      <c r="E795" s="176" t="s">
        <v>7266</v>
      </c>
      <c r="F795" s="176" t="str">
        <f>IF(ISBLANK(DPWW3!AU21),"",DPWW3!AU21)</f>
        <v/>
      </c>
    </row>
    <row r="796" spans="1:40" x14ac:dyDescent="0.25">
      <c r="A796" s="176" t="str">
        <f t="shared" si="12"/>
        <v>YKY</v>
      </c>
      <c r="B796" s="176" t="str">
        <f>IF(ISBLANK(DPWW3!BC22),"",DPWW3!BC22)</f>
        <v>PCD_DPWW3_TCR1_S6</v>
      </c>
      <c r="C796" s="176" t="str">
        <f>DPWW3!F22 &amp; "," &amp; DPWW3!G22 &amp; "," &amp; DPWW3!BC5</f>
        <v>Treatment for chemical removal (WINEP/NEP),Number of schemes at Stage 6,IM1 has yet to be achieved</v>
      </c>
      <c r="D796" s="176" t="str">
        <f>IF(ISBLANK(DPWW3!H22),"",DPWW3!H22)</f>
        <v>Nr</v>
      </c>
      <c r="E796" s="176" t="s">
        <v>7266</v>
      </c>
      <c r="T796" s="176" t="str">
        <f>IF(ISBLANK(DPWW3!M22),"",DPWW3!M22)</f>
        <v/>
      </c>
      <c r="U796" s="176" t="str">
        <f>IF(ISBLANK(DPWW3!N22),"",DPWW3!N22)</f>
        <v/>
      </c>
      <c r="V796" s="176" t="str">
        <f>IF(ISBLANK(DPWW3!O22),"",DPWW3!O22)</f>
        <v/>
      </c>
      <c r="W796" s="176" t="str">
        <f>IF(ISBLANK(DPWW3!P22),"",DPWW3!P22)</f>
        <v/>
      </c>
      <c r="X796" s="176" t="str">
        <f>IF(ISBLANK(DPWW3!Q22),"",DPWW3!Q22)</f>
        <v/>
      </c>
      <c r="Y796" s="176" t="str">
        <f>IF(ISBLANK(DPWW3!R22),"",DPWW3!R22)</f>
        <v/>
      </c>
      <c r="Z796" s="176" t="str">
        <f>IF(ISBLANK(DPWW3!S22),"",DPWW3!S22)</f>
        <v/>
      </c>
      <c r="AA796" s="176" t="str">
        <f>IF(ISBLANK(DPWW3!T22),"",DPWW3!T22)</f>
        <v/>
      </c>
      <c r="AB796" s="176" t="str">
        <f>IF(ISBLANK(DPWW3!U22),"",DPWW3!U22)</f>
        <v/>
      </c>
      <c r="AC796" s="176" t="str">
        <f>IF(ISBLANK(DPWW3!V22),"",DPWW3!V22)</f>
        <v/>
      </c>
      <c r="AD796" s="176" t="str">
        <f>IF(ISBLANK(DPWW3!W22),"",DPWW3!W22)</f>
        <v/>
      </c>
      <c r="AE796" s="176" t="str">
        <f>IF(ISBLANK(DPWW3!X22),"",DPWW3!X22)</f>
        <v/>
      </c>
      <c r="AF796" s="176" t="str">
        <f>IF(ISBLANK(DPWW3!Y22),"",DPWW3!Y22)</f>
        <v/>
      </c>
      <c r="AG796" s="176" t="str">
        <f>IF(ISBLANK(DPWW3!Z22),"",DPWW3!Z22)</f>
        <v/>
      </c>
      <c r="AH796" s="176" t="str">
        <f>IF(ISBLANK(DPWW3!AA22),"",DPWW3!AA22)</f>
        <v/>
      </c>
      <c r="AI796" s="176" t="str">
        <f>IF(ISBLANK(DPWW3!AB22),"",DPWW3!AB22)</f>
        <v/>
      </c>
      <c r="AJ796" s="176" t="str">
        <f>IF(ISBLANK(DPWW3!AC22),"",DPWW3!AC22)</f>
        <v/>
      </c>
      <c r="AK796" s="176" t="str">
        <f>IF(ISBLANK(DPWW3!AD22),"",DPWW3!AD22)</f>
        <v/>
      </c>
      <c r="AL796" s="176" t="str">
        <f>IF(ISBLANK(DPWW3!AE22),"",DPWW3!AE22)</f>
        <v/>
      </c>
      <c r="AM796" s="176" t="str">
        <f>IF(ISBLANK(DPWW3!AF22),"",DPWW3!AF22)</f>
        <v/>
      </c>
      <c r="AN796" s="176" t="str">
        <f>IF(ISBLANK(DPWW3!AG22),"",DPWW3!AG22)</f>
        <v/>
      </c>
    </row>
    <row r="797" spans="1:40" x14ac:dyDescent="0.25">
      <c r="A797" s="176" t="str">
        <f t="shared" si="12"/>
        <v>YKY</v>
      </c>
      <c r="B797" s="176" t="str">
        <f>IF(ISBLANK(DPWW3!BY22),"",DPWW3!BY22)</f>
        <v>PCD_DPWW3_TCR1_DLY_S6</v>
      </c>
      <c r="C797" s="176" t="str">
        <f>DPWW3!F22 &amp; "," &amp; DPWW3!G22 &amp; "," &amp; DPWW3!BY5</f>
        <v>Treatment for chemical removal (WINEP/NEP),Number of schemes at Stage 6,Total number of schemes with a 90+ day delay for any given IM</v>
      </c>
      <c r="D797" s="176" t="str">
        <f>IF(ISBLANK(DPWW3!H22),"",DPWW3!H22)</f>
        <v>Nr</v>
      </c>
      <c r="E797" s="176" t="s">
        <v>7266</v>
      </c>
      <c r="F797" s="176" t="str">
        <f>IF(ISBLANK(DPWW3!AJ22),"",DPWW3!AJ22)</f>
        <v/>
      </c>
    </row>
    <row r="798" spans="1:40" x14ac:dyDescent="0.25">
      <c r="A798" s="176" t="str">
        <f t="shared" si="12"/>
        <v>YKY</v>
      </c>
      <c r="B798" s="176" t="str">
        <f>IF(ISBLANK(DPWW3!BZ22),"",DPWW3!BZ22)</f>
        <v>PCD_DPWW3_TCR1_DIR_S6</v>
      </c>
      <c r="C798" s="176" t="str">
        <f>DPWW3!F22 &amp; "," &amp; DPWW3!G22 &amp; "," &amp; DPWW3!BZ6</f>
        <v>Treatment for chemical removal (WINEP/NEP),Number of schemes at Stage 6,Lack of internal resourcing</v>
      </c>
      <c r="D798" s="176" t="str">
        <f>IF(ISBLANK(DPWW3!H22),"",DPWW3!H22)</f>
        <v>Nr</v>
      </c>
      <c r="E798" s="176" t="s">
        <v>7266</v>
      </c>
      <c r="F798" s="176" t="str">
        <f>IF(ISBLANK(DPWW3!AK22),"",DPWW3!AK22)</f>
        <v/>
      </c>
    </row>
    <row r="799" spans="1:40" x14ac:dyDescent="0.25">
      <c r="A799" s="176" t="str">
        <f t="shared" si="12"/>
        <v>YKY</v>
      </c>
      <c r="B799" s="176" t="str">
        <f>IF(ISBLANK(DPWW3!CA22),"",DPWW3!CA22)</f>
        <v>PCD_DPWW3_TCR1_DSCR_S6</v>
      </c>
      <c r="C799" s="176" t="str">
        <f>DPWW3!F22 &amp; "," &amp; DPWW3!G22 &amp; "," &amp; DPWW3!CA6</f>
        <v xml:space="preserve">Treatment for chemical removal (WINEP/NEP),Number of schemes at Stage 6,Lack of supply chain resourcing </v>
      </c>
      <c r="D799" s="176" t="str">
        <f>IF(ISBLANK(DPWW3!H22),"",DPWW3!H22)</f>
        <v>Nr</v>
      </c>
      <c r="E799" s="176" t="s">
        <v>7266</v>
      </c>
      <c r="F799" s="176" t="str">
        <f>IF(ISBLANK(DPWW3!AL22),"",DPWW3!AL22)</f>
        <v/>
      </c>
    </row>
    <row r="800" spans="1:40" x14ac:dyDescent="0.25">
      <c r="A800" s="176" t="str">
        <f t="shared" si="12"/>
        <v>YKY</v>
      </c>
      <c r="B800" s="176" t="str">
        <f>IF(ISBLANK(DPWW3!CB22),"",DPWW3!CB22)</f>
        <v>PCD_DPWW3_TCR1_DCS_S6</v>
      </c>
      <c r="C800" s="176" t="str">
        <f>DPWW3!F22 &amp; "," &amp; DPWW3!G22 &amp; "," &amp; DPWW3!CB6</f>
        <v>Treatment for chemical removal (WINEP/NEP),Number of schemes at Stage 6,Change in solution (IM2)</v>
      </c>
      <c r="D800" s="176" t="str">
        <f>IF(ISBLANK(DPWW3!H22),"",DPWW3!H22)</f>
        <v>Nr</v>
      </c>
      <c r="E800" s="176" t="s">
        <v>7266</v>
      </c>
      <c r="F800" s="176" t="str">
        <f>IF(ISBLANK(DPWW3!AM22),"",DPWW3!AM22)</f>
        <v/>
      </c>
    </row>
    <row r="801" spans="1:40" x14ac:dyDescent="0.25">
      <c r="A801" s="176" t="str">
        <f t="shared" si="12"/>
        <v>YKY</v>
      </c>
      <c r="B801" s="176" t="str">
        <f>IF(ISBLANK(DPWW3!CC22),"",DPWW3!CC22)</f>
        <v>PCD_DPWW3_TCR1_DSCS_S6</v>
      </c>
      <c r="C801" s="176" t="str">
        <f>DPWW3!F22 &amp; "," &amp; DPWW3!G22 &amp; "," &amp; DPWW3!CC6</f>
        <v>Treatment for chemical removal (WINEP/NEP),Number of schemes at Stage 6,Supply chain capacity</v>
      </c>
      <c r="D801" s="176" t="str">
        <f>IF(ISBLANK(DPWW3!H22),"",DPWW3!H22)</f>
        <v>Nr</v>
      </c>
      <c r="E801" s="176" t="s">
        <v>7266</v>
      </c>
      <c r="F801" s="176" t="str">
        <f>IF(ISBLANK(DPWW3!AN22),"",DPWW3!AN22)</f>
        <v/>
      </c>
    </row>
    <row r="802" spans="1:40" x14ac:dyDescent="0.25">
      <c r="A802" s="176" t="str">
        <f t="shared" si="12"/>
        <v>YKY</v>
      </c>
      <c r="B802" s="176" t="str">
        <f>IF(ISBLANK(DPWW3!CD22),"",DPWW3!CD22)</f>
        <v>PCD_DPWW3_TCR1_DPP_S6</v>
      </c>
      <c r="C802" s="176" t="str">
        <f>DPWW3!F22 &amp; "," &amp; DPWW3!G22 &amp; "," &amp; DPWW3!CD6</f>
        <v>Treatment for chemical removal (WINEP/NEP),Number of schemes at Stage 6,Land and planning permission</v>
      </c>
      <c r="D802" s="176" t="str">
        <f>IF(ISBLANK(DPWW3!H22),"",DPWW3!H22)</f>
        <v>Nr</v>
      </c>
      <c r="E802" s="176" t="s">
        <v>7266</v>
      </c>
      <c r="F802" s="176" t="str">
        <f>IF(ISBLANK(DPWW3!AO22),"",DPWW3!AO22)</f>
        <v/>
      </c>
    </row>
    <row r="803" spans="1:40" x14ac:dyDescent="0.25">
      <c r="A803" s="176" t="str">
        <f t="shared" si="12"/>
        <v>YKY</v>
      </c>
      <c r="B803" s="176" t="str">
        <f>IF(ISBLANK(DPWW3!CE22),"",DPWW3!CE22)</f>
        <v>PCD_DPWW3_TCR1_DTPI_S6</v>
      </c>
      <c r="C803" s="176" t="str">
        <f>DPWW3!F22 &amp; "," &amp; DPWW3!G22 &amp; "," &amp; DPWW3!CE6</f>
        <v>Treatment for chemical removal (WINEP/NEP),Number of schemes at Stage 6,Third-party interface</v>
      </c>
      <c r="D803" s="176" t="str">
        <f>IF(ISBLANK(DPWW3!H22),"",DPWW3!H22)</f>
        <v>Nr</v>
      </c>
      <c r="E803" s="176" t="s">
        <v>7266</v>
      </c>
      <c r="F803" s="176" t="str">
        <f>IF(ISBLANK(DPWW3!AP22),"",DPWW3!AP22)</f>
        <v/>
      </c>
    </row>
    <row r="804" spans="1:40" x14ac:dyDescent="0.25">
      <c r="A804" s="176" t="str">
        <f t="shared" si="12"/>
        <v>YKY</v>
      </c>
      <c r="B804" s="176" t="str">
        <f>IF(ISBLANK(DPWW3!CF22),"",DPWW3!CF22)</f>
        <v>PCD_DPWW3_TCR1_DCI_S6</v>
      </c>
      <c r="C804" s="176" t="str">
        <f>DPWW3!F22 &amp; "," &amp; DPWW3!G22 &amp; "," &amp; DPWW3!CF6</f>
        <v>Treatment for chemical removal (WINEP/NEP),Number of schemes at Stage 6,Contractual issues</v>
      </c>
      <c r="D804" s="176" t="str">
        <f>IF(ISBLANK(DPWW3!H22),"",DPWW3!H22)</f>
        <v>Nr</v>
      </c>
      <c r="E804" s="176" t="s">
        <v>7266</v>
      </c>
      <c r="F804" s="176" t="str">
        <f>IF(ISBLANK(DPWW3!AQ22),"",DPWW3!AQ22)</f>
        <v/>
      </c>
    </row>
    <row r="805" spans="1:40" x14ac:dyDescent="0.25">
      <c r="A805" s="176" t="str">
        <f t="shared" si="12"/>
        <v>YKY</v>
      </c>
      <c r="B805" s="176" t="str">
        <f>IF(ISBLANK(DPWW3!CG22),"",DPWW3!CG22)</f>
        <v>PCD_DPWW3_TCR1_DSI_S6</v>
      </c>
      <c r="C805" s="176" t="str">
        <f>DPWW3!F22 &amp; "," &amp; DPWW3!G22 &amp; "," &amp; DPWW3!CG6</f>
        <v>Treatment for chemical removal (WINEP/NEP),Number of schemes at Stage 6,Sites issues</v>
      </c>
      <c r="D805" s="176" t="str">
        <f>IF(ISBLANK(DPWW3!H22),"",DPWW3!H22)</f>
        <v>Nr</v>
      </c>
      <c r="E805" s="176" t="s">
        <v>7266</v>
      </c>
      <c r="F805" s="176" t="str">
        <f>IF(ISBLANK(DPWW3!AR22),"",DPWW3!AR22)</f>
        <v/>
      </c>
    </row>
    <row r="806" spans="1:40" x14ac:dyDescent="0.25">
      <c r="A806" s="176" t="str">
        <f t="shared" si="12"/>
        <v>YKY</v>
      </c>
      <c r="B806" s="176" t="str">
        <f>IF(ISBLANK(DPWW3!CH22),"",DPWW3!CH22)</f>
        <v>PCD_DPWW3_TCR1_DER_S6</v>
      </c>
      <c r="C806" s="176" t="str">
        <f>DPWW3!F22 &amp; "," &amp; DPWW3!G22 &amp; "," &amp; DPWW3!CH6</f>
        <v>Treatment for chemical removal (WINEP/NEP),Number of schemes at Stage 6,Environmental risks</v>
      </c>
      <c r="D806" s="176" t="str">
        <f>IF(ISBLANK(DPWW3!H22),"",DPWW3!H22)</f>
        <v>Nr</v>
      </c>
      <c r="E806" s="176" t="s">
        <v>7266</v>
      </c>
      <c r="F806" s="176" t="str">
        <f>IF(ISBLANK(DPWW3!AS22),"",DPWW3!AS22)</f>
        <v/>
      </c>
    </row>
    <row r="807" spans="1:40" x14ac:dyDescent="0.25">
      <c r="A807" s="176" t="str">
        <f t="shared" si="12"/>
        <v>YKY</v>
      </c>
      <c r="B807" s="176" t="str">
        <f>IF(ISBLANK(DPWW3!CI22),"",DPWW3!CI22)</f>
        <v>PCD_DPWW3_TCR1_RS_S6</v>
      </c>
      <c r="C807" s="176" t="str">
        <f>DPWW3!F22 &amp; "," &amp; DPWW3!G22 &amp; "," &amp; DPWW3!CI6</f>
        <v>Treatment for chemical removal (WINEP/NEP),Number of schemes at Stage 6,Regulatory Sign off Delay</v>
      </c>
      <c r="D807" s="176" t="str">
        <f>IF(ISBLANK(DPWW3!H22),"",DPWW3!H22)</f>
        <v>Nr</v>
      </c>
      <c r="E807" s="176" t="s">
        <v>7266</v>
      </c>
      <c r="F807" s="176" t="str">
        <f>IF(ISBLANK(DPWW3!AT22),"",DPWW3!AT22)</f>
        <v/>
      </c>
    </row>
    <row r="808" spans="1:40" x14ac:dyDescent="0.25">
      <c r="A808" s="176" t="str">
        <f t="shared" si="12"/>
        <v>YKY</v>
      </c>
      <c r="B808" s="176" t="str">
        <f>IF(ISBLANK(DPWW3!CJ22),"",DPWW3!CJ22)</f>
        <v>PCD_DPWW3_TCR1_DPLE_S6</v>
      </c>
      <c r="C808" s="176" t="str">
        <f>DPWW3!F22 &amp; "," &amp; DPWW3!G22 &amp; "," &amp; DPWW3!CJ6</f>
        <v>Treatment for chemical removal (WINEP/NEP),Number of schemes at Stage 6,Programme level efficiency</v>
      </c>
      <c r="D808" s="176" t="str">
        <f>IF(ISBLANK(DPWW3!H22),"",DPWW3!H22)</f>
        <v>Nr</v>
      </c>
      <c r="E808" s="176" t="s">
        <v>7266</v>
      </c>
      <c r="F808" s="176" t="str">
        <f>IF(ISBLANK(DPWW3!AU22),"",DPWW3!AU22)</f>
        <v/>
      </c>
    </row>
    <row r="809" spans="1:40" x14ac:dyDescent="0.25">
      <c r="A809" s="176" t="str">
        <f t="shared" si="12"/>
        <v>YKY</v>
      </c>
      <c r="B809" s="176" t="str">
        <f>IF(ISBLANK(DPWW3!BC23),"",DPWW3!BC23)</f>
        <v>PCD_DPWW3_TCR1_S7</v>
      </c>
      <c r="C809" s="176" t="str">
        <f>DPWW3!F23 &amp; "," &amp; DPWW3!G23 &amp; "," &amp; DPWW3!BC5</f>
        <v>Treatment for chemical removal (WINEP/NEP),Number of schemes at Stage 7,IM1 has yet to be achieved</v>
      </c>
      <c r="D809" s="176" t="str">
        <f>IF(ISBLANK(DPWW3!H23),"",DPWW3!H23)</f>
        <v>Nr</v>
      </c>
      <c r="E809" s="176" t="s">
        <v>7266</v>
      </c>
      <c r="T809" s="176" t="str">
        <f>IF(ISBLANK(DPWW3!M23),"",DPWW3!M23)</f>
        <v/>
      </c>
      <c r="U809" s="176" t="str">
        <f>IF(ISBLANK(DPWW3!N23),"",DPWW3!N23)</f>
        <v/>
      </c>
      <c r="V809" s="176" t="str">
        <f>IF(ISBLANK(DPWW3!O23),"",DPWW3!O23)</f>
        <v/>
      </c>
      <c r="W809" s="176" t="str">
        <f>IF(ISBLANK(DPWW3!P23),"",DPWW3!P23)</f>
        <v/>
      </c>
      <c r="X809" s="176" t="str">
        <f>IF(ISBLANK(DPWW3!Q23),"",DPWW3!Q23)</f>
        <v/>
      </c>
      <c r="Y809" s="176" t="str">
        <f>IF(ISBLANK(DPWW3!R23),"",DPWW3!R23)</f>
        <v/>
      </c>
      <c r="Z809" s="176" t="str">
        <f>IF(ISBLANK(DPWW3!S23),"",DPWW3!S23)</f>
        <v/>
      </c>
      <c r="AA809" s="176" t="str">
        <f>IF(ISBLANK(DPWW3!T23),"",DPWW3!T23)</f>
        <v/>
      </c>
      <c r="AB809" s="176" t="str">
        <f>IF(ISBLANK(DPWW3!U23),"",DPWW3!U23)</f>
        <v/>
      </c>
      <c r="AC809" s="176" t="str">
        <f>IF(ISBLANK(DPWW3!V23),"",DPWW3!V23)</f>
        <v/>
      </c>
      <c r="AD809" s="176" t="str">
        <f>IF(ISBLANK(DPWW3!W23),"",DPWW3!W23)</f>
        <v/>
      </c>
      <c r="AE809" s="176" t="str">
        <f>IF(ISBLANK(DPWW3!X23),"",DPWW3!X23)</f>
        <v/>
      </c>
      <c r="AF809" s="176" t="str">
        <f>IF(ISBLANK(DPWW3!Y23),"",DPWW3!Y23)</f>
        <v/>
      </c>
      <c r="AG809" s="176" t="str">
        <f>IF(ISBLANK(DPWW3!Z23),"",DPWW3!Z23)</f>
        <v/>
      </c>
      <c r="AH809" s="176" t="str">
        <f>IF(ISBLANK(DPWW3!AA23),"",DPWW3!AA23)</f>
        <v/>
      </c>
      <c r="AI809" s="176" t="str">
        <f>IF(ISBLANK(DPWW3!AB23),"",DPWW3!AB23)</f>
        <v/>
      </c>
      <c r="AJ809" s="176" t="str">
        <f>IF(ISBLANK(DPWW3!AC23),"",DPWW3!AC23)</f>
        <v/>
      </c>
      <c r="AK809" s="176" t="str">
        <f>IF(ISBLANK(DPWW3!AD23),"",DPWW3!AD23)</f>
        <v/>
      </c>
      <c r="AL809" s="176" t="str">
        <f>IF(ISBLANK(DPWW3!AE23),"",DPWW3!AE23)</f>
        <v/>
      </c>
      <c r="AM809" s="176" t="str">
        <f>IF(ISBLANK(DPWW3!AF23),"",DPWW3!AF23)</f>
        <v/>
      </c>
      <c r="AN809" s="176" t="str">
        <f>IF(ISBLANK(DPWW3!AG23),"",DPWW3!AG23)</f>
        <v/>
      </c>
    </row>
    <row r="810" spans="1:40" x14ac:dyDescent="0.25">
      <c r="A810" s="176" t="str">
        <f t="shared" si="12"/>
        <v>YKY</v>
      </c>
      <c r="B810" s="176" t="str">
        <f>IF(ISBLANK(DPWW3!BY23),"",DPWW3!BY23)</f>
        <v>PCD_DPWW3_TCR1_DLY_S7</v>
      </c>
      <c r="C810" s="176" t="str">
        <f>DPWW3!F23 &amp; "," &amp; DPWW3!G23 &amp; "," &amp; DPWW3!BY5</f>
        <v>Treatment for chemical removal (WINEP/NEP),Number of schemes at Stage 7,Total number of schemes with a 90+ day delay for any given IM</v>
      </c>
      <c r="D810" s="176" t="str">
        <f>IF(ISBLANK(DPWW3!H23),"",DPWW3!H23)</f>
        <v>Nr</v>
      </c>
      <c r="E810" s="176" t="s">
        <v>7266</v>
      </c>
      <c r="F810" s="176" t="str">
        <f>IF(ISBLANK(DPWW3!AJ23),"",DPWW3!AJ23)</f>
        <v/>
      </c>
    </row>
    <row r="811" spans="1:40" x14ac:dyDescent="0.25">
      <c r="A811" s="176" t="str">
        <f t="shared" si="12"/>
        <v>YKY</v>
      </c>
      <c r="B811" s="176" t="str">
        <f>IF(ISBLANK(DPWW3!BZ23),"",DPWW3!BZ23)</f>
        <v>PCD_DPWW3_TCR1_DIR_S7</v>
      </c>
      <c r="C811" s="176" t="str">
        <f>DPWW3!F23 &amp; "," &amp; DPWW3!G23 &amp; "," &amp; DPWW3!BZ6</f>
        <v>Treatment for chemical removal (WINEP/NEP),Number of schemes at Stage 7,Lack of internal resourcing</v>
      </c>
      <c r="D811" s="176" t="str">
        <f>IF(ISBLANK(DPWW3!H23),"",DPWW3!H23)</f>
        <v>Nr</v>
      </c>
      <c r="E811" s="176" t="s">
        <v>7266</v>
      </c>
      <c r="F811" s="176" t="str">
        <f>IF(ISBLANK(DPWW3!AK23),"",DPWW3!AK23)</f>
        <v/>
      </c>
    </row>
    <row r="812" spans="1:40" x14ac:dyDescent="0.25">
      <c r="A812" s="176" t="str">
        <f t="shared" si="12"/>
        <v>YKY</v>
      </c>
      <c r="B812" s="176" t="str">
        <f>IF(ISBLANK(DPWW3!CA23),"",DPWW3!CA23)</f>
        <v>PCD_DPWW3_TCR1_DSCR_S7</v>
      </c>
      <c r="C812" s="176" t="str">
        <f>DPWW3!F23 &amp; "," &amp; DPWW3!G23 &amp; "," &amp; DPWW3!CA6</f>
        <v xml:space="preserve">Treatment for chemical removal (WINEP/NEP),Number of schemes at Stage 7,Lack of supply chain resourcing </v>
      </c>
      <c r="D812" s="176" t="str">
        <f>IF(ISBLANK(DPWW3!H23),"",DPWW3!H23)</f>
        <v>Nr</v>
      </c>
      <c r="E812" s="176" t="s">
        <v>7266</v>
      </c>
      <c r="F812" s="176" t="str">
        <f>IF(ISBLANK(DPWW3!AL23),"",DPWW3!AL23)</f>
        <v/>
      </c>
    </row>
    <row r="813" spans="1:40" x14ac:dyDescent="0.25">
      <c r="A813" s="176" t="str">
        <f t="shared" si="12"/>
        <v>YKY</v>
      </c>
      <c r="B813" s="176" t="str">
        <f>IF(ISBLANK(DPWW3!CB23),"",DPWW3!CB23)</f>
        <v>PCD_DPWW3_TCR1_DCS_S7</v>
      </c>
      <c r="C813" s="176" t="str">
        <f>DPWW3!F23 &amp; "," &amp; DPWW3!G23 &amp; "," &amp; DPWW3!CB6</f>
        <v>Treatment for chemical removal (WINEP/NEP),Number of schemes at Stage 7,Change in solution (IM2)</v>
      </c>
      <c r="D813" s="176" t="str">
        <f>IF(ISBLANK(DPWW3!H23),"",DPWW3!H23)</f>
        <v>Nr</v>
      </c>
      <c r="E813" s="176" t="s">
        <v>7266</v>
      </c>
      <c r="F813" s="176" t="str">
        <f>IF(ISBLANK(DPWW3!AM23),"",DPWW3!AM23)</f>
        <v/>
      </c>
    </row>
    <row r="814" spans="1:40" x14ac:dyDescent="0.25">
      <c r="A814" s="176" t="str">
        <f t="shared" si="12"/>
        <v>YKY</v>
      </c>
      <c r="B814" s="176" t="str">
        <f>IF(ISBLANK(DPWW3!CC23),"",DPWW3!CC23)</f>
        <v>PCD_DPWW3_TCR1_DSCS_S7</v>
      </c>
      <c r="C814" s="176" t="str">
        <f>DPWW3!F23 &amp; "," &amp; DPWW3!G23 &amp; "," &amp; DPWW3!CC6</f>
        <v>Treatment for chemical removal (WINEP/NEP),Number of schemes at Stage 7,Supply chain capacity</v>
      </c>
      <c r="D814" s="176" t="str">
        <f>IF(ISBLANK(DPWW3!H23),"",DPWW3!H23)</f>
        <v>Nr</v>
      </c>
      <c r="E814" s="176" t="s">
        <v>7266</v>
      </c>
      <c r="F814" s="176" t="str">
        <f>IF(ISBLANK(DPWW3!AN23),"",DPWW3!AN23)</f>
        <v/>
      </c>
    </row>
    <row r="815" spans="1:40" x14ac:dyDescent="0.25">
      <c r="A815" s="176" t="str">
        <f t="shared" si="12"/>
        <v>YKY</v>
      </c>
      <c r="B815" s="176" t="str">
        <f>IF(ISBLANK(DPWW3!CD23),"",DPWW3!CD23)</f>
        <v>PCD_DPWW3_TCR1_DPP_S7</v>
      </c>
      <c r="C815" s="176" t="str">
        <f>DPWW3!F23 &amp; "," &amp; DPWW3!G23 &amp; "," &amp; DPWW3!CD6</f>
        <v>Treatment for chemical removal (WINEP/NEP),Number of schemes at Stage 7,Land and planning permission</v>
      </c>
      <c r="D815" s="176" t="str">
        <f>IF(ISBLANK(DPWW3!H23),"",DPWW3!H23)</f>
        <v>Nr</v>
      </c>
      <c r="E815" s="176" t="s">
        <v>7266</v>
      </c>
      <c r="F815" s="176" t="str">
        <f>IF(ISBLANK(DPWW3!AO23),"",DPWW3!AO23)</f>
        <v/>
      </c>
    </row>
    <row r="816" spans="1:40" x14ac:dyDescent="0.25">
      <c r="A816" s="176" t="str">
        <f t="shared" si="12"/>
        <v>YKY</v>
      </c>
      <c r="B816" s="176" t="str">
        <f>IF(ISBLANK(DPWW3!CE23),"",DPWW3!CE23)</f>
        <v>PCD_DPWW3_TCR1_DTPI_S7</v>
      </c>
      <c r="C816" s="176" t="str">
        <f>DPWW3!F23 &amp; "," &amp; DPWW3!G23 &amp; "," &amp; DPWW3!CE6</f>
        <v>Treatment for chemical removal (WINEP/NEP),Number of schemes at Stage 7,Third-party interface</v>
      </c>
      <c r="D816" s="176" t="str">
        <f>IF(ISBLANK(DPWW3!H23),"",DPWW3!H23)</f>
        <v>Nr</v>
      </c>
      <c r="E816" s="176" t="s">
        <v>7266</v>
      </c>
      <c r="F816" s="176" t="str">
        <f>IF(ISBLANK(DPWW3!AP23),"",DPWW3!AP23)</f>
        <v/>
      </c>
    </row>
    <row r="817" spans="1:40" x14ac:dyDescent="0.25">
      <c r="A817" s="176" t="str">
        <f t="shared" si="12"/>
        <v>YKY</v>
      </c>
      <c r="B817" s="176" t="str">
        <f>IF(ISBLANK(DPWW3!CF23),"",DPWW3!CF23)</f>
        <v>PCD_DPWW3_TCR1_DCI_S7</v>
      </c>
      <c r="C817" s="176" t="str">
        <f>DPWW3!F23 &amp; "," &amp; DPWW3!G23 &amp; "," &amp; DPWW3!CF6</f>
        <v>Treatment for chemical removal (WINEP/NEP),Number of schemes at Stage 7,Contractual issues</v>
      </c>
      <c r="D817" s="176" t="str">
        <f>IF(ISBLANK(DPWW3!H23),"",DPWW3!H23)</f>
        <v>Nr</v>
      </c>
      <c r="E817" s="176" t="s">
        <v>7266</v>
      </c>
      <c r="F817" s="176" t="str">
        <f>IF(ISBLANK(DPWW3!AQ23),"",DPWW3!AQ23)</f>
        <v/>
      </c>
    </row>
    <row r="818" spans="1:40" x14ac:dyDescent="0.25">
      <c r="A818" s="176" t="str">
        <f t="shared" si="12"/>
        <v>YKY</v>
      </c>
      <c r="B818" s="176" t="str">
        <f>IF(ISBLANK(DPWW3!CG23),"",DPWW3!CG23)</f>
        <v>PCD_DPWW3_TCR1_DSI_S7</v>
      </c>
      <c r="C818" s="176" t="str">
        <f>DPWW3!F23 &amp; "," &amp; DPWW3!G23 &amp; "," &amp; DPWW3!CG6</f>
        <v>Treatment for chemical removal (WINEP/NEP),Number of schemes at Stage 7,Sites issues</v>
      </c>
      <c r="D818" s="176" t="str">
        <f>IF(ISBLANK(DPWW3!H23),"",DPWW3!H23)</f>
        <v>Nr</v>
      </c>
      <c r="E818" s="176" t="s">
        <v>7266</v>
      </c>
      <c r="F818" s="176" t="str">
        <f>IF(ISBLANK(DPWW3!AR23),"",DPWW3!AR23)</f>
        <v/>
      </c>
    </row>
    <row r="819" spans="1:40" x14ac:dyDescent="0.25">
      <c r="A819" s="176" t="str">
        <f t="shared" si="12"/>
        <v>YKY</v>
      </c>
      <c r="B819" s="176" t="str">
        <f>IF(ISBLANK(DPWW3!CH23),"",DPWW3!CH23)</f>
        <v>PCD_DPWW3_TCR1_DER_S7</v>
      </c>
      <c r="C819" s="176" t="str">
        <f>DPWW3!F23 &amp; "," &amp; DPWW3!G23 &amp; "," &amp; DPWW3!CH6</f>
        <v>Treatment for chemical removal (WINEP/NEP),Number of schemes at Stage 7,Environmental risks</v>
      </c>
      <c r="D819" s="176" t="str">
        <f>IF(ISBLANK(DPWW3!H23),"",DPWW3!H23)</f>
        <v>Nr</v>
      </c>
      <c r="E819" s="176" t="s">
        <v>7266</v>
      </c>
      <c r="F819" s="176" t="str">
        <f>IF(ISBLANK(DPWW3!AS23),"",DPWW3!AS23)</f>
        <v/>
      </c>
    </row>
    <row r="820" spans="1:40" x14ac:dyDescent="0.25">
      <c r="A820" s="176" t="str">
        <f t="shared" si="12"/>
        <v>YKY</v>
      </c>
      <c r="B820" s="176" t="str">
        <f>IF(ISBLANK(DPWW3!CI23),"",DPWW3!CI23)</f>
        <v>PCD_DPWW3_TCR1_RS_S7</v>
      </c>
      <c r="C820" s="176" t="str">
        <f>DPWW3!F23 &amp; "," &amp; DPWW3!G23 &amp; "," &amp; DPWW3!CI6</f>
        <v>Treatment for chemical removal (WINEP/NEP),Number of schemes at Stage 7,Regulatory Sign off Delay</v>
      </c>
      <c r="D820" s="176" t="str">
        <f>IF(ISBLANK(DPWW3!H23),"",DPWW3!H23)</f>
        <v>Nr</v>
      </c>
      <c r="E820" s="176" t="s">
        <v>7266</v>
      </c>
      <c r="F820" s="176" t="str">
        <f>IF(ISBLANK(DPWW3!AT23),"",DPWW3!AT23)</f>
        <v/>
      </c>
    </row>
    <row r="821" spans="1:40" x14ac:dyDescent="0.25">
      <c r="A821" s="176" t="str">
        <f t="shared" si="12"/>
        <v>YKY</v>
      </c>
      <c r="B821" s="176" t="str">
        <f>IF(ISBLANK(DPWW3!CJ23),"",DPWW3!CJ23)</f>
        <v>PCD_DPWW3_TCR1_DPLE_S7</v>
      </c>
      <c r="C821" s="176" t="str">
        <f>DPWW3!F23 &amp; "," &amp; DPWW3!G23 &amp; "," &amp; DPWW3!CJ6</f>
        <v>Treatment for chemical removal (WINEP/NEP),Number of schemes at Stage 7,Programme level efficiency</v>
      </c>
      <c r="D821" s="176" t="str">
        <f>IF(ISBLANK(DPWW3!H23),"",DPWW3!H23)</f>
        <v>Nr</v>
      </c>
      <c r="E821" s="176" t="s">
        <v>7266</v>
      </c>
      <c r="F821" s="176" t="str">
        <f>IF(ISBLANK(DPWW3!AU23),"",DPWW3!AU23)</f>
        <v/>
      </c>
    </row>
    <row r="822" spans="1:40" x14ac:dyDescent="0.25">
      <c r="A822" s="176" t="str">
        <f t="shared" si="12"/>
        <v>YKY</v>
      </c>
      <c r="B822" s="176" t="str">
        <f>IF(ISBLANK(DPWW3!BC24),"",DPWW3!BC24)</f>
        <v>PCD_DPWW3_TCR1_ST</v>
      </c>
      <c r="C822" s="176" t="str">
        <f>DPWW3!F24 &amp; "," &amp; DPWW3!G24 &amp; "," &amp; DPWW3!BC5</f>
        <v>Treatment for chemical removal (WINEP/NEP),Number of schemes - total (Stage 0 to Stage 6),IM1 has yet to be achieved</v>
      </c>
      <c r="D822" s="176" t="str">
        <f>IF(ISBLANK(DPWW3!H24),"",DPWW3!H24)</f>
        <v>Nr</v>
      </c>
      <c r="E822" s="176" t="s">
        <v>7266</v>
      </c>
      <c r="T822" s="176">
        <f>IF(ISBLANK(DPWW3!M24),"",DPWW3!M24)</f>
        <v>0</v>
      </c>
      <c r="U822" s="176">
        <f>IF(ISBLANK(DPWW3!N24),"",DPWW3!N24)</f>
        <v>0</v>
      </c>
      <c r="V822" s="176">
        <f>IF(ISBLANK(DPWW3!O24),"",DPWW3!O24)</f>
        <v>0</v>
      </c>
      <c r="W822" s="176">
        <f>IF(ISBLANK(DPWW3!P24),"",DPWW3!P24)</f>
        <v>0</v>
      </c>
      <c r="X822" s="176">
        <f>IF(ISBLANK(DPWW3!Q24),"",DPWW3!Q24)</f>
        <v>0</v>
      </c>
      <c r="Y822" s="176">
        <f>IF(ISBLANK(DPWW3!R24),"",DPWW3!R24)</f>
        <v>0</v>
      </c>
      <c r="Z822" s="176">
        <f>IF(ISBLANK(DPWW3!S24),"",DPWW3!S24)</f>
        <v>0</v>
      </c>
      <c r="AA822" s="176">
        <f>IF(ISBLANK(DPWW3!T24),"",DPWW3!T24)</f>
        <v>0</v>
      </c>
      <c r="AB822" s="176">
        <f>IF(ISBLANK(DPWW3!U24),"",DPWW3!U24)</f>
        <v>0</v>
      </c>
      <c r="AC822" s="176">
        <f>IF(ISBLANK(DPWW3!V24),"",DPWW3!V24)</f>
        <v>0</v>
      </c>
      <c r="AD822" s="176">
        <f>IF(ISBLANK(DPWW3!W24),"",DPWW3!W24)</f>
        <v>0</v>
      </c>
      <c r="AE822" s="176">
        <f>IF(ISBLANK(DPWW3!X24),"",DPWW3!X24)</f>
        <v>0</v>
      </c>
      <c r="AF822" s="176">
        <f>IF(ISBLANK(DPWW3!Y24),"",DPWW3!Y24)</f>
        <v>0</v>
      </c>
      <c r="AG822" s="176">
        <f>IF(ISBLANK(DPWW3!Z24),"",DPWW3!Z24)</f>
        <v>0</v>
      </c>
      <c r="AH822" s="176">
        <f>IF(ISBLANK(DPWW3!AA24),"",DPWW3!AA24)</f>
        <v>0</v>
      </c>
      <c r="AI822" s="176">
        <f>IF(ISBLANK(DPWW3!AB24),"",DPWW3!AB24)</f>
        <v>0</v>
      </c>
      <c r="AJ822" s="176">
        <f>IF(ISBLANK(DPWW3!AC24),"",DPWW3!AC24)</f>
        <v>0</v>
      </c>
      <c r="AK822" s="176">
        <f>IF(ISBLANK(DPWW3!AD24),"",DPWW3!AD24)</f>
        <v>0</v>
      </c>
      <c r="AL822" s="176">
        <f>IF(ISBLANK(DPWW3!AE24),"",DPWW3!AE24)</f>
        <v>0</v>
      </c>
      <c r="AM822" s="176">
        <f>IF(ISBLANK(DPWW3!AF24),"",DPWW3!AF24)</f>
        <v>0</v>
      </c>
      <c r="AN822" s="176">
        <f>IF(ISBLANK(DPWW3!AG24),"",DPWW3!AG24)</f>
        <v>0</v>
      </c>
    </row>
    <row r="823" spans="1:40" x14ac:dyDescent="0.25">
      <c r="A823" s="176" t="str">
        <f t="shared" si="12"/>
        <v>YKY</v>
      </c>
      <c r="B823" s="176" t="str">
        <f>IF(ISBLANK(DPWW3!BY24),"",DPWW3!BY24)</f>
        <v>PCD_DPWW3_TCR1_DLY_ST</v>
      </c>
      <c r="C823" s="176" t="str">
        <f>DPWW3!F24 &amp; "," &amp; DPWW3!G24 &amp; "," &amp; DPWW3!BY5</f>
        <v>Treatment for chemical removal (WINEP/NEP),Number of schemes - total (Stage 0 to Stage 6),Total number of schemes with a 90+ day delay for any given IM</v>
      </c>
      <c r="D823" s="176" t="str">
        <f>IF(ISBLANK(DPWW3!H24),"",DPWW3!H24)</f>
        <v>Nr</v>
      </c>
      <c r="E823" s="176" t="s">
        <v>7266</v>
      </c>
      <c r="F823" s="176" t="str">
        <f>IF(ISBLANK(DPWW3!AJ24),"",DPWW3!AJ24)</f>
        <v/>
      </c>
    </row>
    <row r="824" spans="1:40" x14ac:dyDescent="0.25">
      <c r="A824" s="176" t="str">
        <f t="shared" si="12"/>
        <v>YKY</v>
      </c>
      <c r="B824" s="176" t="str">
        <f>IF(ISBLANK(DPWW3!BZ24),"",DPWW3!BZ24)</f>
        <v>PCD_DPWW3_TCR1_DIR_ST</v>
      </c>
      <c r="C824" s="176" t="str">
        <f>DPWW3!F24 &amp; "," &amp; DPWW3!G24 &amp; "," &amp; DPWW3!BZ6</f>
        <v>Treatment for chemical removal (WINEP/NEP),Number of schemes - total (Stage 0 to Stage 6),Lack of internal resourcing</v>
      </c>
      <c r="D824" s="176" t="str">
        <f>IF(ISBLANK(DPWW3!H24),"",DPWW3!H24)</f>
        <v>Nr</v>
      </c>
      <c r="E824" s="176" t="s">
        <v>7266</v>
      </c>
      <c r="F824" s="176" t="str">
        <f>IF(ISBLANK(DPWW3!AK24),"",DPWW3!AK24)</f>
        <v/>
      </c>
    </row>
    <row r="825" spans="1:40" x14ac:dyDescent="0.25">
      <c r="A825" s="176" t="str">
        <f t="shared" si="12"/>
        <v>YKY</v>
      </c>
      <c r="B825" s="176" t="str">
        <f>IF(ISBLANK(DPWW3!CA24),"",DPWW3!CA24)</f>
        <v>PCD_DPWW3_TCR1_DSCR_ST</v>
      </c>
      <c r="C825" s="176" t="str">
        <f>DPWW3!F24 &amp; "," &amp; DPWW3!G24 &amp; "," &amp; DPWW3!CA6</f>
        <v xml:space="preserve">Treatment for chemical removal (WINEP/NEP),Number of schemes - total (Stage 0 to Stage 6),Lack of supply chain resourcing </v>
      </c>
      <c r="D825" s="176" t="str">
        <f>IF(ISBLANK(DPWW3!H24),"",DPWW3!H24)</f>
        <v>Nr</v>
      </c>
      <c r="E825" s="176" t="s">
        <v>7266</v>
      </c>
      <c r="F825" s="176" t="str">
        <f>IF(ISBLANK(DPWW3!AL24),"",DPWW3!AL24)</f>
        <v/>
      </c>
    </row>
    <row r="826" spans="1:40" x14ac:dyDescent="0.25">
      <c r="A826" s="176" t="str">
        <f t="shared" si="12"/>
        <v>YKY</v>
      </c>
      <c r="B826" s="176" t="str">
        <f>IF(ISBLANK(DPWW3!CB24),"",DPWW3!CB24)</f>
        <v>PCD_DPWW3_TCR1_DCS_ST</v>
      </c>
      <c r="C826" s="176" t="str">
        <f>DPWW3!F24 &amp; "," &amp; DPWW3!G24 &amp; "," &amp; DPWW3!CB6</f>
        <v>Treatment for chemical removal (WINEP/NEP),Number of schemes - total (Stage 0 to Stage 6),Change in solution (IM2)</v>
      </c>
      <c r="D826" s="176" t="str">
        <f>IF(ISBLANK(DPWW3!H24),"",DPWW3!H24)</f>
        <v>Nr</v>
      </c>
      <c r="E826" s="176" t="s">
        <v>7266</v>
      </c>
      <c r="F826" s="176" t="str">
        <f>IF(ISBLANK(DPWW3!AM24),"",DPWW3!AM24)</f>
        <v/>
      </c>
    </row>
    <row r="827" spans="1:40" x14ac:dyDescent="0.25">
      <c r="A827" s="176" t="str">
        <f t="shared" si="12"/>
        <v>YKY</v>
      </c>
      <c r="B827" s="176" t="str">
        <f>IF(ISBLANK(DPWW3!CC24),"",DPWW3!CC24)</f>
        <v>PCD_DPWW3_TCR1_DSCS_ST</v>
      </c>
      <c r="C827" s="176" t="str">
        <f>DPWW3!F24 &amp; "," &amp; DPWW3!G24 &amp; "," &amp; DPWW3!CC6</f>
        <v>Treatment for chemical removal (WINEP/NEP),Number of schemes - total (Stage 0 to Stage 6),Supply chain capacity</v>
      </c>
      <c r="D827" s="176" t="str">
        <f>IF(ISBLANK(DPWW3!H24),"",DPWW3!H24)</f>
        <v>Nr</v>
      </c>
      <c r="E827" s="176" t="s">
        <v>7266</v>
      </c>
      <c r="F827" s="176" t="str">
        <f>IF(ISBLANK(DPWW3!AN24),"",DPWW3!AN24)</f>
        <v/>
      </c>
    </row>
    <row r="828" spans="1:40" x14ac:dyDescent="0.25">
      <c r="A828" s="176" t="str">
        <f t="shared" si="12"/>
        <v>YKY</v>
      </c>
      <c r="B828" s="176" t="str">
        <f>IF(ISBLANK(DPWW3!CD24),"",DPWW3!CD24)</f>
        <v>PCD_DPWW3_TCR1_DPP_ST</v>
      </c>
      <c r="C828" s="176" t="str">
        <f>DPWW3!F24 &amp; "," &amp; DPWW3!G24 &amp; "," &amp; DPWW3!CD6</f>
        <v>Treatment for chemical removal (WINEP/NEP),Number of schemes - total (Stage 0 to Stage 6),Land and planning permission</v>
      </c>
      <c r="D828" s="176" t="str">
        <f>IF(ISBLANK(DPWW3!H24),"",DPWW3!H24)</f>
        <v>Nr</v>
      </c>
      <c r="E828" s="176" t="s">
        <v>7266</v>
      </c>
      <c r="F828" s="176" t="str">
        <f>IF(ISBLANK(DPWW3!AO24),"",DPWW3!AO24)</f>
        <v/>
      </c>
    </row>
    <row r="829" spans="1:40" x14ac:dyDescent="0.25">
      <c r="A829" s="176" t="str">
        <f t="shared" si="12"/>
        <v>YKY</v>
      </c>
      <c r="B829" s="176" t="str">
        <f>IF(ISBLANK(DPWW3!CE24),"",DPWW3!CE24)</f>
        <v>PCD_DPWW3_TCR1_DTPI_ST</v>
      </c>
      <c r="C829" s="176" t="str">
        <f>DPWW3!F24 &amp; "," &amp; DPWW3!G24 &amp; "," &amp; DPWW3!CE6</f>
        <v>Treatment for chemical removal (WINEP/NEP),Number of schemes - total (Stage 0 to Stage 6),Third-party interface</v>
      </c>
      <c r="D829" s="176" t="str">
        <f>IF(ISBLANK(DPWW3!H24),"",DPWW3!H24)</f>
        <v>Nr</v>
      </c>
      <c r="E829" s="176" t="s">
        <v>7266</v>
      </c>
      <c r="F829" s="176" t="str">
        <f>IF(ISBLANK(DPWW3!AP24),"",DPWW3!AP24)</f>
        <v/>
      </c>
    </row>
    <row r="830" spans="1:40" x14ac:dyDescent="0.25">
      <c r="A830" s="176" t="str">
        <f t="shared" si="12"/>
        <v>YKY</v>
      </c>
      <c r="B830" s="176" t="str">
        <f>IF(ISBLANK(DPWW3!CF24),"",DPWW3!CF24)</f>
        <v>PCD_DPWW3_TCR1_DCI_ST</v>
      </c>
      <c r="C830" s="176" t="str">
        <f>DPWW3!F24 &amp; "," &amp; DPWW3!G24 &amp; "," &amp; DPWW3!CF6</f>
        <v>Treatment for chemical removal (WINEP/NEP),Number of schemes - total (Stage 0 to Stage 6),Contractual issues</v>
      </c>
      <c r="D830" s="176" t="str">
        <f>IF(ISBLANK(DPWW3!H24),"",DPWW3!H24)</f>
        <v>Nr</v>
      </c>
      <c r="E830" s="176" t="s">
        <v>7266</v>
      </c>
      <c r="F830" s="176" t="str">
        <f>IF(ISBLANK(DPWW3!AQ24),"",DPWW3!AQ24)</f>
        <v/>
      </c>
    </row>
    <row r="831" spans="1:40" x14ac:dyDescent="0.25">
      <c r="A831" s="176" t="str">
        <f t="shared" si="12"/>
        <v>YKY</v>
      </c>
      <c r="B831" s="176" t="str">
        <f>IF(ISBLANK(DPWW3!CG24),"",DPWW3!CG24)</f>
        <v>PCD_DPWW3_TCR1_DSI_ST</v>
      </c>
      <c r="C831" s="176" t="str">
        <f>DPWW3!F24 &amp; "," &amp; DPWW3!G24 &amp; "," &amp; DPWW3!CG6</f>
        <v>Treatment for chemical removal (WINEP/NEP),Number of schemes - total (Stage 0 to Stage 6),Sites issues</v>
      </c>
      <c r="D831" s="176" t="str">
        <f>IF(ISBLANK(DPWW3!H24),"",DPWW3!H24)</f>
        <v>Nr</v>
      </c>
      <c r="E831" s="176" t="s">
        <v>7266</v>
      </c>
      <c r="F831" s="176" t="str">
        <f>IF(ISBLANK(DPWW3!AR24),"",DPWW3!AR24)</f>
        <v/>
      </c>
    </row>
    <row r="832" spans="1:40" x14ac:dyDescent="0.25">
      <c r="A832" s="176" t="str">
        <f t="shared" si="12"/>
        <v>YKY</v>
      </c>
      <c r="B832" s="176" t="str">
        <f>IF(ISBLANK(DPWW3!CH24),"",DPWW3!CH24)</f>
        <v>PCD_DPWW3_TCR1_DER_ST</v>
      </c>
      <c r="C832" s="176" t="str">
        <f>DPWW3!F24 &amp; "," &amp; DPWW3!G24 &amp; "," &amp; DPWW3!CH6</f>
        <v>Treatment for chemical removal (WINEP/NEP),Number of schemes - total (Stage 0 to Stage 6),Environmental risks</v>
      </c>
      <c r="D832" s="176" t="str">
        <f>IF(ISBLANK(DPWW3!H24),"",DPWW3!H24)</f>
        <v>Nr</v>
      </c>
      <c r="E832" s="176" t="s">
        <v>7266</v>
      </c>
      <c r="F832" s="176" t="str">
        <f>IF(ISBLANK(DPWW3!AS24),"",DPWW3!AS24)</f>
        <v/>
      </c>
    </row>
    <row r="833" spans="1:60" x14ac:dyDescent="0.25">
      <c r="A833" s="176" t="str">
        <f t="shared" si="12"/>
        <v>YKY</v>
      </c>
      <c r="B833" s="176" t="str">
        <f>IF(ISBLANK(DPWW3!CI24),"",DPWW3!CI24)</f>
        <v>PCD_DPWW3_TCR1_RS_ST</v>
      </c>
      <c r="C833" s="176" t="str">
        <f>DPWW3!F24 &amp; "," &amp; DPWW3!G24 &amp; "," &amp; DPWW3!CI6</f>
        <v>Treatment for chemical removal (WINEP/NEP),Number of schemes - total (Stage 0 to Stage 6),Regulatory Sign off Delay</v>
      </c>
      <c r="D833" s="176" t="str">
        <f>IF(ISBLANK(DPWW3!H24),"",DPWW3!H24)</f>
        <v>Nr</v>
      </c>
      <c r="E833" s="176" t="s">
        <v>7266</v>
      </c>
      <c r="F833" s="176" t="str">
        <f>IF(ISBLANK(DPWW3!AT24),"",DPWW3!AT24)</f>
        <v/>
      </c>
    </row>
    <row r="834" spans="1:60" x14ac:dyDescent="0.25">
      <c r="A834" s="176" t="str">
        <f t="shared" si="12"/>
        <v>YKY</v>
      </c>
      <c r="B834" s="176" t="str">
        <f>IF(ISBLANK(DPWW3!CJ24),"",DPWW3!CJ24)</f>
        <v>PCD_DPWW3_TCR1_DPLE_ST</v>
      </c>
      <c r="C834" s="176" t="str">
        <f>DPWW3!F24 &amp; "," &amp; DPWW3!G24 &amp; "," &amp; DPWW3!CJ6</f>
        <v>Treatment for chemical removal (WINEP/NEP),Number of schemes - total (Stage 0 to Stage 6),Programme level efficiency</v>
      </c>
      <c r="D834" s="176" t="str">
        <f>IF(ISBLANK(DPWW3!H24),"",DPWW3!H24)</f>
        <v>Nr</v>
      </c>
      <c r="E834" s="176" t="s">
        <v>7266</v>
      </c>
      <c r="F834" s="176" t="str">
        <f>IF(ISBLANK(DPWW3!AU24),"",DPWW3!AU24)</f>
        <v/>
      </c>
    </row>
    <row r="835" spans="1:60" x14ac:dyDescent="0.25">
      <c r="A835" s="55" t="str">
        <f t="shared" si="12"/>
        <v>YKY</v>
      </c>
      <c r="B835" s="55" t="str">
        <f>IF(ISBLANK(DPWW3!BA25),"",DPWW3!BA25)</f>
        <v>PCD_DPWW3_TNR1_NR</v>
      </c>
      <c r="C835" s="55" t="str">
        <f>DPWW3!F25 &amp; "," &amp; DPWW3!G25 &amp; "," &amp; DPWW3!BA5</f>
        <v>Treatment for total nitrogen removal (WINEP/NEP) ,Number of schemes at Stage 0,Number of Schemes (Nr)</v>
      </c>
      <c r="D835" s="55" t="str">
        <f>IF(ISBLANK(DPWW3!H25),"",DPWW3!H25)</f>
        <v>Nr</v>
      </c>
      <c r="E835" s="55" t="s">
        <v>7266</v>
      </c>
      <c r="F835" s="55" t="str">
        <f>IF(ISBLANK(DPWW3!K25),"",DPWW3!K25)</f>
        <v/>
      </c>
      <c r="G835" s="55"/>
      <c r="H835" s="55"/>
      <c r="I835" s="55"/>
      <c r="J835" s="55"/>
      <c r="K835" s="55"/>
      <c r="L835" s="55"/>
      <c r="M835" s="55"/>
      <c r="N835" s="55"/>
      <c r="O835" s="55"/>
      <c r="P835" s="55"/>
      <c r="Q835" s="55"/>
      <c r="R835" s="55"/>
      <c r="S835" s="55"/>
      <c r="T835" s="55"/>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c r="AT835" s="55"/>
      <c r="AU835" s="55"/>
      <c r="AV835" s="55"/>
      <c r="AW835" s="55"/>
      <c r="AX835" s="55"/>
      <c r="AY835" s="55"/>
      <c r="AZ835" s="55"/>
      <c r="BA835" s="55"/>
      <c r="BB835" s="55"/>
      <c r="BC835" s="55"/>
      <c r="BD835" s="55"/>
      <c r="BE835" s="55"/>
      <c r="BF835" s="55"/>
      <c r="BG835" s="55"/>
      <c r="BH835" s="55"/>
    </row>
    <row r="836" spans="1:60" x14ac:dyDescent="0.25">
      <c r="A836" s="55" t="str">
        <f t="shared" si="12"/>
        <v>YKY</v>
      </c>
      <c r="B836" s="55" t="str">
        <f>IF(ISBLANK(DPWW3!BC25),"",DPWW3!BC25)</f>
        <v>PCD_DPWW3_TNR1_S0</v>
      </c>
      <c r="C836" s="55" t="str">
        <f>DPWW3!F25 &amp; "," &amp; DPWW3!G25 &amp; "," &amp; DPWW3!BC5</f>
        <v>Treatment for total nitrogen removal (WINEP/NEP) ,Number of schemes at Stage 0,IM1 has yet to be achieved</v>
      </c>
      <c r="D836" s="55" t="str">
        <f>IF(ISBLANK(DPWW3!H25),"",DPWW3!H25)</f>
        <v>Nr</v>
      </c>
      <c r="E836" s="55" t="s">
        <v>7266</v>
      </c>
      <c r="F836" s="55"/>
      <c r="G836" s="55"/>
      <c r="H836" s="55"/>
      <c r="I836" s="55"/>
      <c r="J836" s="55"/>
      <c r="K836" s="55"/>
      <c r="L836" s="55"/>
      <c r="M836" s="55"/>
      <c r="N836" s="55"/>
      <c r="O836" s="55"/>
      <c r="P836" s="55"/>
      <c r="Q836" s="55"/>
      <c r="R836" s="55"/>
      <c r="S836" s="55"/>
      <c r="T836" s="55" t="str">
        <f>IF(ISBLANK(DPWW3!M25),"",DPWW3!M25)</f>
        <v/>
      </c>
      <c r="U836" s="55" t="str">
        <f>IF(ISBLANK(DPWW3!N25),"",DPWW3!N25)</f>
        <v/>
      </c>
      <c r="V836" s="55" t="str">
        <f>IF(ISBLANK(DPWW3!O25),"",DPWW3!O25)</f>
        <v/>
      </c>
      <c r="W836" s="55" t="str">
        <f>IF(ISBLANK(DPWW3!P25),"",DPWW3!P25)</f>
        <v/>
      </c>
      <c r="X836" s="55" t="str">
        <f>IF(ISBLANK(DPWW3!Q25),"",DPWW3!Q25)</f>
        <v/>
      </c>
      <c r="Y836" s="55" t="str">
        <f>IF(ISBLANK(DPWW3!R25),"",DPWW3!R25)</f>
        <v/>
      </c>
      <c r="Z836" s="55" t="str">
        <f>IF(ISBLANK(DPWW3!S25),"",DPWW3!S25)</f>
        <v/>
      </c>
      <c r="AA836" s="55" t="str">
        <f>IF(ISBLANK(DPWW3!T25),"",DPWW3!T25)</f>
        <v/>
      </c>
      <c r="AB836" s="55" t="str">
        <f>IF(ISBLANK(DPWW3!U25),"",DPWW3!U25)</f>
        <v/>
      </c>
      <c r="AC836" s="55" t="str">
        <f>IF(ISBLANK(DPWW3!V25),"",DPWW3!V25)</f>
        <v/>
      </c>
      <c r="AD836" s="55" t="str">
        <f>IF(ISBLANK(DPWW3!W25),"",DPWW3!W25)</f>
        <v/>
      </c>
      <c r="AE836" s="55" t="str">
        <f>IF(ISBLANK(DPWW3!X25),"",DPWW3!X25)</f>
        <v/>
      </c>
      <c r="AF836" s="55" t="str">
        <f>IF(ISBLANK(DPWW3!Y25),"",DPWW3!Y25)</f>
        <v/>
      </c>
      <c r="AG836" s="55" t="str">
        <f>IF(ISBLANK(DPWW3!Z25),"",DPWW3!Z25)</f>
        <v/>
      </c>
      <c r="AH836" s="55" t="str">
        <f>IF(ISBLANK(DPWW3!AA25),"",DPWW3!AA25)</f>
        <v/>
      </c>
      <c r="AI836" s="55" t="str">
        <f>IF(ISBLANK(DPWW3!AB25),"",DPWW3!AB25)</f>
        <v/>
      </c>
      <c r="AJ836" s="55" t="str">
        <f>IF(ISBLANK(DPWW3!AC25),"",DPWW3!AC25)</f>
        <v/>
      </c>
      <c r="AK836" s="55" t="str">
        <f>IF(ISBLANK(DPWW3!AD25),"",DPWW3!AD25)</f>
        <v/>
      </c>
      <c r="AL836" s="55" t="str">
        <f>IF(ISBLANK(DPWW3!AE25),"",DPWW3!AE25)</f>
        <v/>
      </c>
      <c r="AM836" s="55" t="str">
        <f>IF(ISBLANK(DPWW3!AF25),"",DPWW3!AF25)</f>
        <v/>
      </c>
      <c r="AN836" s="55" t="str">
        <f>IF(ISBLANK(DPWW3!AG25),"",DPWW3!AG25)</f>
        <v/>
      </c>
      <c r="AO836" s="55"/>
      <c r="AP836" s="55"/>
      <c r="AQ836" s="55"/>
      <c r="AR836" s="55"/>
      <c r="AS836" s="55"/>
      <c r="AT836" s="55"/>
      <c r="AU836" s="55"/>
      <c r="AV836" s="55"/>
      <c r="AW836" s="55"/>
      <c r="AX836" s="55"/>
      <c r="AY836" s="55"/>
      <c r="AZ836" s="55"/>
      <c r="BA836" s="55"/>
      <c r="BB836" s="55"/>
      <c r="BC836" s="55"/>
      <c r="BD836" s="55"/>
      <c r="BE836" s="55"/>
      <c r="BF836" s="55"/>
      <c r="BG836" s="55"/>
      <c r="BH836" s="55"/>
    </row>
    <row r="837" spans="1:60" x14ac:dyDescent="0.25">
      <c r="A837" s="176" t="str">
        <f t="shared" ref="A837:A900" si="13">A836</f>
        <v>YKY</v>
      </c>
      <c r="B837" s="176" t="str">
        <f>IF(ISBLANK(DPWW3!BY25),"",DPWW3!BY25)</f>
        <v>PCD_DPWW3_TNR1_DLY</v>
      </c>
      <c r="C837" s="176" t="str">
        <f>DPWW3!F25 &amp; "," &amp; DPWW3!G25 &amp; "," &amp; DPWW3!BY5</f>
        <v>Treatment for total nitrogen removal (WINEP/NEP) ,Number of schemes at Stage 0,Total number of schemes with a 90+ day delay for any given IM</v>
      </c>
      <c r="D837" s="176" t="str">
        <f>IF(ISBLANK(DPWW3!H25),"",DPWW3!H25)</f>
        <v>Nr</v>
      </c>
      <c r="E837" s="176" t="s">
        <v>7266</v>
      </c>
      <c r="F837" s="176" t="str">
        <f>IF(ISBLANK(DPWW3!AJ25),"",DPWW3!AJ25)</f>
        <v/>
      </c>
    </row>
    <row r="838" spans="1:60" x14ac:dyDescent="0.25">
      <c r="A838" s="176" t="str">
        <f t="shared" si="13"/>
        <v>YKY</v>
      </c>
      <c r="B838" s="176" t="str">
        <f>IF(ISBLANK(DPWW3!BZ25),"",DPWW3!BZ25)</f>
        <v>PCD_DPWW3_TNR1_DIR</v>
      </c>
      <c r="C838" s="176" t="str">
        <f>DPWW3!F25 &amp; "," &amp; DPWW3!G25 &amp; "," &amp; DPWW3!BZ6</f>
        <v>Treatment for total nitrogen removal (WINEP/NEP) ,Number of schemes at Stage 0,Lack of internal resourcing</v>
      </c>
      <c r="D838" s="176" t="str">
        <f>IF(ISBLANK(DPWW3!H25),"",DPWW3!H25)</f>
        <v>Nr</v>
      </c>
      <c r="E838" s="176" t="s">
        <v>7266</v>
      </c>
      <c r="F838" s="176" t="str">
        <f>IF(ISBLANK(DPWW3!AK25),"",DPWW3!AK25)</f>
        <v/>
      </c>
    </row>
    <row r="839" spans="1:60" x14ac:dyDescent="0.25">
      <c r="A839" s="176" t="str">
        <f t="shared" si="13"/>
        <v>YKY</v>
      </c>
      <c r="B839" s="176" t="str">
        <f>IF(ISBLANK(DPWW3!CA25),"",DPWW3!CA25)</f>
        <v>PCD_DPWW3_TNR1_DSCR</v>
      </c>
      <c r="C839" s="176" t="str">
        <f>DPWW3!F25 &amp; "," &amp; DPWW3!G25 &amp; "," &amp; DPWW3!CA6</f>
        <v xml:space="preserve">Treatment for total nitrogen removal (WINEP/NEP) ,Number of schemes at Stage 0,Lack of supply chain resourcing </v>
      </c>
      <c r="D839" s="176" t="str">
        <f>IF(ISBLANK(DPWW3!H25),"",DPWW3!H25)</f>
        <v>Nr</v>
      </c>
      <c r="E839" s="176" t="s">
        <v>7266</v>
      </c>
      <c r="F839" s="176" t="str">
        <f>IF(ISBLANK(DPWW3!AL25),"",DPWW3!AL25)</f>
        <v/>
      </c>
    </row>
    <row r="840" spans="1:60" x14ac:dyDescent="0.25">
      <c r="A840" s="176" t="str">
        <f t="shared" si="13"/>
        <v>YKY</v>
      </c>
      <c r="B840" s="176" t="str">
        <f>IF(ISBLANK(DPWW3!CB25),"",DPWW3!CB25)</f>
        <v>PCD_DPWW3_TNR1_DCS</v>
      </c>
      <c r="C840" s="176" t="str">
        <f>DPWW3!F25 &amp; "," &amp; DPWW3!G25 &amp; "," &amp; DPWW3!CB6</f>
        <v>Treatment for total nitrogen removal (WINEP/NEP) ,Number of schemes at Stage 0,Change in solution (IM2)</v>
      </c>
      <c r="D840" s="176" t="str">
        <f>IF(ISBLANK(DPWW3!H25),"",DPWW3!H25)</f>
        <v>Nr</v>
      </c>
      <c r="E840" s="176" t="s">
        <v>7266</v>
      </c>
      <c r="F840" s="176" t="str">
        <f>IF(ISBLANK(DPWW3!AM25),"",DPWW3!AM25)</f>
        <v/>
      </c>
    </row>
    <row r="841" spans="1:60" x14ac:dyDescent="0.25">
      <c r="A841" s="176" t="str">
        <f t="shared" si="13"/>
        <v>YKY</v>
      </c>
      <c r="B841" s="176" t="str">
        <f>IF(ISBLANK(DPWW3!CC25),"",DPWW3!CC25)</f>
        <v>PCD_DPWW3_TNR1_DSCS</v>
      </c>
      <c r="C841" s="176" t="str">
        <f>DPWW3!F25 &amp; "," &amp; DPWW3!G25 &amp; "," &amp; DPWW3!CC6</f>
        <v>Treatment for total nitrogen removal (WINEP/NEP) ,Number of schemes at Stage 0,Supply chain capacity</v>
      </c>
      <c r="D841" s="176" t="str">
        <f>IF(ISBLANK(DPWW3!H25),"",DPWW3!H25)</f>
        <v>Nr</v>
      </c>
      <c r="E841" s="176" t="s">
        <v>7266</v>
      </c>
      <c r="F841" s="176" t="str">
        <f>IF(ISBLANK(DPWW3!AN25),"",DPWW3!AN25)</f>
        <v/>
      </c>
    </row>
    <row r="842" spans="1:60" x14ac:dyDescent="0.25">
      <c r="A842" s="176" t="str">
        <f t="shared" si="13"/>
        <v>YKY</v>
      </c>
      <c r="B842" s="176" t="str">
        <f>IF(ISBLANK(DPWW3!CD25),"",DPWW3!CD25)</f>
        <v>PCD_DPWW3_TNR1_DPP</v>
      </c>
      <c r="C842" s="176" t="str">
        <f>DPWW3!F25 &amp; "," &amp; DPWW3!G25 &amp; "," &amp; DPWW3!CD6</f>
        <v>Treatment for total nitrogen removal (WINEP/NEP) ,Number of schemes at Stage 0,Land and planning permission</v>
      </c>
      <c r="D842" s="176" t="str">
        <f>IF(ISBLANK(DPWW3!H25),"",DPWW3!H25)</f>
        <v>Nr</v>
      </c>
      <c r="E842" s="176" t="s">
        <v>7266</v>
      </c>
      <c r="F842" s="176" t="str">
        <f>IF(ISBLANK(DPWW3!AO25),"",DPWW3!AO25)</f>
        <v/>
      </c>
    </row>
    <row r="843" spans="1:60" x14ac:dyDescent="0.25">
      <c r="A843" s="176" t="str">
        <f t="shared" si="13"/>
        <v>YKY</v>
      </c>
      <c r="B843" s="176" t="str">
        <f>IF(ISBLANK(DPWW3!CE25),"",DPWW3!CE25)</f>
        <v>PCD_DPWW3_TNR1_DTPI</v>
      </c>
      <c r="C843" s="176" t="str">
        <f>DPWW3!F25 &amp; "," &amp; DPWW3!G25 &amp; "," &amp; DPWW3!CE6</f>
        <v>Treatment for total nitrogen removal (WINEP/NEP) ,Number of schemes at Stage 0,Third-party interface</v>
      </c>
      <c r="D843" s="176" t="str">
        <f>IF(ISBLANK(DPWW3!H25),"",DPWW3!H25)</f>
        <v>Nr</v>
      </c>
      <c r="E843" s="176" t="s">
        <v>7266</v>
      </c>
      <c r="F843" s="176" t="str">
        <f>IF(ISBLANK(DPWW3!AP25),"",DPWW3!AP25)</f>
        <v/>
      </c>
    </row>
    <row r="844" spans="1:60" x14ac:dyDescent="0.25">
      <c r="A844" s="176" t="str">
        <f t="shared" si="13"/>
        <v>YKY</v>
      </c>
      <c r="B844" s="176" t="str">
        <f>IF(ISBLANK(DPWW3!CF25),"",DPWW3!CF25)</f>
        <v>PCD_DPWW3_TNR1_DCI</v>
      </c>
      <c r="C844" s="176" t="str">
        <f>DPWW3!F25 &amp; "," &amp; DPWW3!G25 &amp; "," &amp; DPWW3!CF6</f>
        <v>Treatment for total nitrogen removal (WINEP/NEP) ,Number of schemes at Stage 0,Contractual issues</v>
      </c>
      <c r="D844" s="176" t="str">
        <f>IF(ISBLANK(DPWW3!H25),"",DPWW3!H25)</f>
        <v>Nr</v>
      </c>
      <c r="E844" s="176" t="s">
        <v>7266</v>
      </c>
      <c r="F844" s="176" t="str">
        <f>IF(ISBLANK(DPWW3!AQ25),"",DPWW3!AQ25)</f>
        <v/>
      </c>
    </row>
    <row r="845" spans="1:60" x14ac:dyDescent="0.25">
      <c r="A845" s="176" t="str">
        <f t="shared" si="13"/>
        <v>YKY</v>
      </c>
      <c r="B845" s="176" t="str">
        <f>IF(ISBLANK(DPWW3!CG25),"",DPWW3!CG25)</f>
        <v>PCD_DPWW3_TNR1_DSI</v>
      </c>
      <c r="C845" s="176" t="str">
        <f>DPWW3!F25 &amp; "," &amp; DPWW3!G25 &amp; "," &amp; DPWW3!CG6</f>
        <v>Treatment for total nitrogen removal (WINEP/NEP) ,Number of schemes at Stage 0,Sites issues</v>
      </c>
      <c r="D845" s="176" t="str">
        <f>IF(ISBLANK(DPWW3!H25),"",DPWW3!H25)</f>
        <v>Nr</v>
      </c>
      <c r="E845" s="176" t="s">
        <v>7266</v>
      </c>
      <c r="F845" s="176" t="str">
        <f>IF(ISBLANK(DPWW3!AR25),"",DPWW3!AR25)</f>
        <v/>
      </c>
    </row>
    <row r="846" spans="1:60" x14ac:dyDescent="0.25">
      <c r="A846" s="176" t="str">
        <f t="shared" si="13"/>
        <v>YKY</v>
      </c>
      <c r="B846" s="176" t="str">
        <f>IF(ISBLANK(DPWW3!CH25),"",DPWW3!CH25)</f>
        <v>PCD_DPWW3_TNR1_DER</v>
      </c>
      <c r="C846" s="176" t="str">
        <f>DPWW3!F25 &amp; "," &amp; DPWW3!G25 &amp; "," &amp; DPWW3!CH6</f>
        <v>Treatment for total nitrogen removal (WINEP/NEP) ,Number of schemes at Stage 0,Environmental risks</v>
      </c>
      <c r="D846" s="176" t="str">
        <f>IF(ISBLANK(DPWW3!H25),"",DPWW3!H25)</f>
        <v>Nr</v>
      </c>
      <c r="E846" s="176" t="s">
        <v>7266</v>
      </c>
      <c r="F846" s="176" t="str">
        <f>IF(ISBLANK(DPWW3!AS25),"",DPWW3!AS25)</f>
        <v/>
      </c>
    </row>
    <row r="847" spans="1:60" x14ac:dyDescent="0.25">
      <c r="A847" s="176" t="str">
        <f t="shared" si="13"/>
        <v>YKY</v>
      </c>
      <c r="B847" s="176" t="str">
        <f>IF(ISBLANK(DPWW3!CI25),"",DPWW3!CI25)</f>
        <v>PCD_DPWW3_TNR1_RS</v>
      </c>
      <c r="C847" s="176" t="str">
        <f>DPWW3!F25 &amp; "," &amp; DPWW3!G25 &amp; "," &amp; DPWW3!CI6</f>
        <v>Treatment for total nitrogen removal (WINEP/NEP) ,Number of schemes at Stage 0,Regulatory Sign off Delay</v>
      </c>
      <c r="D847" s="176" t="str">
        <f>IF(ISBLANK(DPWW3!H25),"",DPWW3!H25)</f>
        <v>Nr</v>
      </c>
      <c r="E847" s="176" t="s">
        <v>7266</v>
      </c>
      <c r="F847" s="176" t="str">
        <f>IF(ISBLANK(DPWW3!AT25),"",DPWW3!AT25)</f>
        <v/>
      </c>
    </row>
    <row r="848" spans="1:60" x14ac:dyDescent="0.25">
      <c r="A848" s="176" t="str">
        <f t="shared" si="13"/>
        <v>YKY</v>
      </c>
      <c r="B848" s="176" t="str">
        <f>IF(ISBLANK(DPWW3!CJ25),"",DPWW3!CJ25)</f>
        <v>PCD_DPWW3_TNR1_DPLE</v>
      </c>
      <c r="C848" s="176" t="str">
        <f>DPWW3!F25 &amp; "," &amp; DPWW3!G25 &amp; "," &amp; DPWW3!CJ6</f>
        <v>Treatment for total nitrogen removal (WINEP/NEP) ,Number of schemes at Stage 0,Programme level efficiency</v>
      </c>
      <c r="D848" s="176" t="str">
        <f>IF(ISBLANK(DPWW3!H25),"",DPWW3!H25)</f>
        <v>Nr</v>
      </c>
      <c r="E848" s="176" t="s">
        <v>7266</v>
      </c>
      <c r="F848" s="176" t="str">
        <f>IF(ISBLANK(DPWW3!AU25),"",DPWW3!AU25)</f>
        <v/>
      </c>
    </row>
    <row r="849" spans="1:40" x14ac:dyDescent="0.25">
      <c r="A849" s="176" t="str">
        <f t="shared" si="13"/>
        <v>YKY</v>
      </c>
      <c r="B849" s="176" t="str">
        <f>IF(ISBLANK(DPWW3!BC26),"",DPWW3!BC26)</f>
        <v>PCD_DPWW3_TNR1_S1</v>
      </c>
      <c r="C849" s="176" t="str">
        <f>DPWW3!F26 &amp; "," &amp; DPWW3!G26 &amp; "," &amp; DPWW3!BC5</f>
        <v>Treatment for total nitrogen removal (WINEP/NEP) ,Number of schemes at Stage 1,IM1 has yet to be achieved</v>
      </c>
      <c r="D849" s="176" t="str">
        <f>IF(ISBLANK(DPWW3!H26),"",DPWW3!H26)</f>
        <v>Nr</v>
      </c>
      <c r="E849" s="176" t="s">
        <v>7266</v>
      </c>
      <c r="T849" s="176" t="str">
        <f>IF(ISBLANK(DPWW3!M26),"",DPWW3!M26)</f>
        <v/>
      </c>
      <c r="U849" s="176" t="str">
        <f>IF(ISBLANK(DPWW3!N26),"",DPWW3!N26)</f>
        <v/>
      </c>
      <c r="V849" s="176" t="str">
        <f>IF(ISBLANK(DPWW3!O26),"",DPWW3!O26)</f>
        <v/>
      </c>
      <c r="W849" s="176" t="str">
        <f>IF(ISBLANK(DPWW3!P26),"",DPWW3!P26)</f>
        <v/>
      </c>
      <c r="X849" s="176" t="str">
        <f>IF(ISBLANK(DPWW3!Q26),"",DPWW3!Q26)</f>
        <v/>
      </c>
      <c r="Y849" s="176" t="str">
        <f>IF(ISBLANK(DPWW3!R26),"",DPWW3!R26)</f>
        <v/>
      </c>
      <c r="Z849" s="176" t="str">
        <f>IF(ISBLANK(DPWW3!S26),"",DPWW3!S26)</f>
        <v/>
      </c>
      <c r="AA849" s="176" t="str">
        <f>IF(ISBLANK(DPWW3!T26),"",DPWW3!T26)</f>
        <v/>
      </c>
      <c r="AB849" s="176" t="str">
        <f>IF(ISBLANK(DPWW3!U26),"",DPWW3!U26)</f>
        <v/>
      </c>
      <c r="AC849" s="176" t="str">
        <f>IF(ISBLANK(DPWW3!V26),"",DPWW3!V26)</f>
        <v/>
      </c>
      <c r="AD849" s="176" t="str">
        <f>IF(ISBLANK(DPWW3!W26),"",DPWW3!W26)</f>
        <v/>
      </c>
      <c r="AE849" s="176" t="str">
        <f>IF(ISBLANK(DPWW3!X26),"",DPWW3!X26)</f>
        <v/>
      </c>
      <c r="AF849" s="176" t="str">
        <f>IF(ISBLANK(DPWW3!Y26),"",DPWW3!Y26)</f>
        <v/>
      </c>
      <c r="AG849" s="176" t="str">
        <f>IF(ISBLANK(DPWW3!Z26),"",DPWW3!Z26)</f>
        <v/>
      </c>
      <c r="AH849" s="176" t="str">
        <f>IF(ISBLANK(DPWW3!AA26),"",DPWW3!AA26)</f>
        <v/>
      </c>
      <c r="AI849" s="176" t="str">
        <f>IF(ISBLANK(DPWW3!AB26),"",DPWW3!AB26)</f>
        <v/>
      </c>
      <c r="AJ849" s="176" t="str">
        <f>IF(ISBLANK(DPWW3!AC26),"",DPWW3!AC26)</f>
        <v/>
      </c>
      <c r="AK849" s="176" t="str">
        <f>IF(ISBLANK(DPWW3!AD26),"",DPWW3!AD26)</f>
        <v/>
      </c>
      <c r="AL849" s="176" t="str">
        <f>IF(ISBLANK(DPWW3!AE26),"",DPWW3!AE26)</f>
        <v/>
      </c>
      <c r="AM849" s="176" t="str">
        <f>IF(ISBLANK(DPWW3!AF26),"",DPWW3!AF26)</f>
        <v/>
      </c>
      <c r="AN849" s="176" t="str">
        <f>IF(ISBLANK(DPWW3!AG26),"",DPWW3!AG26)</f>
        <v/>
      </c>
    </row>
    <row r="850" spans="1:40" x14ac:dyDescent="0.25">
      <c r="A850" s="176" t="str">
        <f t="shared" si="13"/>
        <v>YKY</v>
      </c>
      <c r="B850" s="176" t="str">
        <f>IF(ISBLANK(DPWW3!BY26),"",DPWW3!BY26)</f>
        <v>PCD_DPWW3_TNR1_DLY_S1</v>
      </c>
      <c r="C850" s="176" t="str">
        <f>DPWW3!F26 &amp; "," &amp; DPWW3!G26 &amp; "," &amp; DPWW3!BY5</f>
        <v>Treatment for total nitrogen removal (WINEP/NEP) ,Number of schemes at Stage 1,Total number of schemes with a 90+ day delay for any given IM</v>
      </c>
      <c r="D850" s="176" t="str">
        <f>IF(ISBLANK(DPWW3!H26),"",DPWW3!H26)</f>
        <v>Nr</v>
      </c>
      <c r="E850" s="176" t="s">
        <v>7266</v>
      </c>
      <c r="F850" s="176" t="str">
        <f>IF(ISBLANK(DPWW3!AJ26),"",DPWW3!AJ26)</f>
        <v/>
      </c>
    </row>
    <row r="851" spans="1:40" x14ac:dyDescent="0.25">
      <c r="A851" s="176" t="str">
        <f t="shared" si="13"/>
        <v>YKY</v>
      </c>
      <c r="B851" s="176" t="str">
        <f>IF(ISBLANK(DPWW3!BZ26),"",DPWW3!BZ26)</f>
        <v>PCD_DPWW3_TNR1_DIR_S1</v>
      </c>
      <c r="C851" s="176" t="str">
        <f>DPWW3!F26 &amp; "," &amp; DPWW3!G26 &amp; "," &amp; DPWW3!BZ6</f>
        <v>Treatment for total nitrogen removal (WINEP/NEP) ,Number of schemes at Stage 1,Lack of internal resourcing</v>
      </c>
      <c r="D851" s="176" t="str">
        <f>IF(ISBLANK(DPWW3!H26),"",DPWW3!H26)</f>
        <v>Nr</v>
      </c>
      <c r="E851" s="176" t="s">
        <v>7266</v>
      </c>
      <c r="F851" s="176" t="str">
        <f>IF(ISBLANK(DPWW3!AK26),"",DPWW3!AK26)</f>
        <v/>
      </c>
    </row>
    <row r="852" spans="1:40" x14ac:dyDescent="0.25">
      <c r="A852" s="176" t="str">
        <f t="shared" si="13"/>
        <v>YKY</v>
      </c>
      <c r="B852" s="176" t="str">
        <f>IF(ISBLANK(DPWW3!CA26),"",DPWW3!CA26)</f>
        <v>PCD_DPWW3_TNR1_DSCR_S1</v>
      </c>
      <c r="C852" s="176" t="str">
        <f>DPWW3!F26 &amp; "," &amp; DPWW3!G26 &amp; "," &amp; DPWW3!CA6</f>
        <v xml:space="preserve">Treatment for total nitrogen removal (WINEP/NEP) ,Number of schemes at Stage 1,Lack of supply chain resourcing </v>
      </c>
      <c r="D852" s="176" t="str">
        <f>IF(ISBLANK(DPWW3!H26),"",DPWW3!H26)</f>
        <v>Nr</v>
      </c>
      <c r="E852" s="176" t="s">
        <v>7266</v>
      </c>
      <c r="F852" s="176" t="str">
        <f>IF(ISBLANK(DPWW3!AL26),"",DPWW3!AL26)</f>
        <v/>
      </c>
    </row>
    <row r="853" spans="1:40" x14ac:dyDescent="0.25">
      <c r="A853" s="176" t="str">
        <f t="shared" si="13"/>
        <v>YKY</v>
      </c>
      <c r="B853" s="176" t="str">
        <f>IF(ISBLANK(DPWW3!CB26),"",DPWW3!CB26)</f>
        <v>PCD_DPWW3_TNR1_DCS_S1</v>
      </c>
      <c r="C853" s="176" t="str">
        <f>DPWW3!F26 &amp; "," &amp; DPWW3!G26 &amp; "," &amp; DPWW3!CB6</f>
        <v>Treatment for total nitrogen removal (WINEP/NEP) ,Number of schemes at Stage 1,Change in solution (IM2)</v>
      </c>
      <c r="D853" s="176" t="str">
        <f>IF(ISBLANK(DPWW3!H26),"",DPWW3!H26)</f>
        <v>Nr</v>
      </c>
      <c r="E853" s="176" t="s">
        <v>7266</v>
      </c>
      <c r="F853" s="176" t="str">
        <f>IF(ISBLANK(DPWW3!AM26),"",DPWW3!AM26)</f>
        <v/>
      </c>
    </row>
    <row r="854" spans="1:40" x14ac:dyDescent="0.25">
      <c r="A854" s="176" t="str">
        <f t="shared" si="13"/>
        <v>YKY</v>
      </c>
      <c r="B854" s="176" t="str">
        <f>IF(ISBLANK(DPWW3!CC26),"",DPWW3!CC26)</f>
        <v>PCD_DPWW3_TNR1_DSCS_S1</v>
      </c>
      <c r="C854" s="176" t="str">
        <f>DPWW3!F26 &amp; "," &amp; DPWW3!G26 &amp; "," &amp; DPWW3!CC6</f>
        <v>Treatment for total nitrogen removal (WINEP/NEP) ,Number of schemes at Stage 1,Supply chain capacity</v>
      </c>
      <c r="D854" s="176" t="str">
        <f>IF(ISBLANK(DPWW3!H26),"",DPWW3!H26)</f>
        <v>Nr</v>
      </c>
      <c r="E854" s="176" t="s">
        <v>7266</v>
      </c>
      <c r="F854" s="176" t="str">
        <f>IF(ISBLANK(DPWW3!AN26),"",DPWW3!AN26)</f>
        <v/>
      </c>
    </row>
    <row r="855" spans="1:40" x14ac:dyDescent="0.25">
      <c r="A855" s="176" t="str">
        <f t="shared" si="13"/>
        <v>YKY</v>
      </c>
      <c r="B855" s="176" t="str">
        <f>IF(ISBLANK(DPWW3!CD26),"",DPWW3!CD26)</f>
        <v>PCD_DPWW3_TNR1_DPP_S1</v>
      </c>
      <c r="C855" s="176" t="str">
        <f>DPWW3!F26 &amp; "," &amp; DPWW3!G26 &amp; "," &amp; DPWW3!CD6</f>
        <v>Treatment for total nitrogen removal (WINEP/NEP) ,Number of schemes at Stage 1,Land and planning permission</v>
      </c>
      <c r="D855" s="176" t="str">
        <f>IF(ISBLANK(DPWW3!H26),"",DPWW3!H26)</f>
        <v>Nr</v>
      </c>
      <c r="E855" s="176" t="s">
        <v>7266</v>
      </c>
      <c r="F855" s="176" t="str">
        <f>IF(ISBLANK(DPWW3!AO26),"",DPWW3!AO26)</f>
        <v/>
      </c>
    </row>
    <row r="856" spans="1:40" x14ac:dyDescent="0.25">
      <c r="A856" s="176" t="str">
        <f t="shared" si="13"/>
        <v>YKY</v>
      </c>
      <c r="B856" s="176" t="str">
        <f>IF(ISBLANK(DPWW3!CE26),"",DPWW3!CE26)</f>
        <v>PCD_DPWW3_TNR1_DTPI_S1</v>
      </c>
      <c r="C856" s="176" t="str">
        <f>DPWW3!F26 &amp; "," &amp; DPWW3!G26 &amp; "," &amp; DPWW3!CE6</f>
        <v>Treatment for total nitrogen removal (WINEP/NEP) ,Number of schemes at Stage 1,Third-party interface</v>
      </c>
      <c r="D856" s="176" t="str">
        <f>IF(ISBLANK(DPWW3!H26),"",DPWW3!H26)</f>
        <v>Nr</v>
      </c>
      <c r="E856" s="176" t="s">
        <v>7266</v>
      </c>
      <c r="F856" s="176" t="str">
        <f>IF(ISBLANK(DPWW3!AP26),"",DPWW3!AP26)</f>
        <v/>
      </c>
    </row>
    <row r="857" spans="1:40" x14ac:dyDescent="0.25">
      <c r="A857" s="176" t="str">
        <f t="shared" si="13"/>
        <v>YKY</v>
      </c>
      <c r="B857" s="176" t="str">
        <f>IF(ISBLANK(DPWW3!CF26),"",DPWW3!CF26)</f>
        <v>PCD_DPWW3_TNR1_DCI_S1</v>
      </c>
      <c r="C857" s="176" t="str">
        <f>DPWW3!F26 &amp; "," &amp; DPWW3!G26 &amp; "," &amp; DPWW3!CF6</f>
        <v>Treatment for total nitrogen removal (WINEP/NEP) ,Number of schemes at Stage 1,Contractual issues</v>
      </c>
      <c r="D857" s="176" t="str">
        <f>IF(ISBLANK(DPWW3!H26),"",DPWW3!H26)</f>
        <v>Nr</v>
      </c>
      <c r="E857" s="176" t="s">
        <v>7266</v>
      </c>
      <c r="F857" s="176" t="str">
        <f>IF(ISBLANK(DPWW3!AQ26),"",DPWW3!AQ26)</f>
        <v/>
      </c>
    </row>
    <row r="858" spans="1:40" x14ac:dyDescent="0.25">
      <c r="A858" s="176" t="str">
        <f t="shared" si="13"/>
        <v>YKY</v>
      </c>
      <c r="B858" s="176" t="str">
        <f>IF(ISBLANK(DPWW3!CG26),"",DPWW3!CG26)</f>
        <v>PCD_DPWW3_TNR1_DSI_S1</v>
      </c>
      <c r="C858" s="176" t="str">
        <f>DPWW3!F26 &amp; "," &amp; DPWW3!G26 &amp; "," &amp; DPWW3!CG6</f>
        <v>Treatment for total nitrogen removal (WINEP/NEP) ,Number of schemes at Stage 1,Sites issues</v>
      </c>
      <c r="D858" s="176" t="str">
        <f>IF(ISBLANK(DPWW3!H26),"",DPWW3!H26)</f>
        <v>Nr</v>
      </c>
      <c r="E858" s="176" t="s">
        <v>7266</v>
      </c>
      <c r="F858" s="176" t="str">
        <f>IF(ISBLANK(DPWW3!AR26),"",DPWW3!AR26)</f>
        <v/>
      </c>
    </row>
    <row r="859" spans="1:40" x14ac:dyDescent="0.25">
      <c r="A859" s="176" t="str">
        <f t="shared" si="13"/>
        <v>YKY</v>
      </c>
      <c r="B859" s="176" t="str">
        <f>IF(ISBLANK(DPWW3!CH26),"",DPWW3!CH26)</f>
        <v>PCD_DPWW3_TNR1_DER_S1</v>
      </c>
      <c r="C859" s="176" t="str">
        <f>DPWW3!F26 &amp; "," &amp; DPWW3!G26 &amp; "," &amp; DPWW3!CH6</f>
        <v>Treatment for total nitrogen removal (WINEP/NEP) ,Number of schemes at Stage 1,Environmental risks</v>
      </c>
      <c r="D859" s="176" t="str">
        <f>IF(ISBLANK(DPWW3!H26),"",DPWW3!H26)</f>
        <v>Nr</v>
      </c>
      <c r="E859" s="176" t="s">
        <v>7266</v>
      </c>
      <c r="F859" s="176" t="str">
        <f>IF(ISBLANK(DPWW3!AS26),"",DPWW3!AS26)</f>
        <v/>
      </c>
    </row>
    <row r="860" spans="1:40" x14ac:dyDescent="0.25">
      <c r="A860" s="176" t="str">
        <f t="shared" si="13"/>
        <v>YKY</v>
      </c>
      <c r="B860" s="176" t="str">
        <f>IF(ISBLANK(DPWW3!CI26),"",DPWW3!CI26)</f>
        <v>PCD_DPWW3_TNR1_RS_S1</v>
      </c>
      <c r="C860" s="176" t="str">
        <f>DPWW3!F26 &amp; "," &amp; DPWW3!G26 &amp; "," &amp; DPWW3!CI6</f>
        <v>Treatment for total nitrogen removal (WINEP/NEP) ,Number of schemes at Stage 1,Regulatory Sign off Delay</v>
      </c>
      <c r="D860" s="176" t="str">
        <f>IF(ISBLANK(DPWW3!H26),"",DPWW3!H26)</f>
        <v>Nr</v>
      </c>
      <c r="E860" s="176" t="s">
        <v>7266</v>
      </c>
      <c r="F860" s="176" t="str">
        <f>IF(ISBLANK(DPWW3!AT26),"",DPWW3!AT26)</f>
        <v/>
      </c>
    </row>
    <row r="861" spans="1:40" x14ac:dyDescent="0.25">
      <c r="A861" s="176" t="str">
        <f t="shared" si="13"/>
        <v>YKY</v>
      </c>
      <c r="B861" s="176" t="str">
        <f>IF(ISBLANK(DPWW3!CJ26),"",DPWW3!CJ26)</f>
        <v>PCD_DPWW3_TNR1_DPLE_S1</v>
      </c>
      <c r="C861" s="176" t="str">
        <f>DPWW3!F26 &amp; "," &amp; DPWW3!G26 &amp; "," &amp; DPWW3!CJ6</f>
        <v>Treatment for total nitrogen removal (WINEP/NEP) ,Number of schemes at Stage 1,Programme level efficiency</v>
      </c>
      <c r="D861" s="176" t="str">
        <f>IF(ISBLANK(DPWW3!H26),"",DPWW3!H26)</f>
        <v>Nr</v>
      </c>
      <c r="E861" s="176" t="s">
        <v>7266</v>
      </c>
      <c r="F861" s="176" t="str">
        <f>IF(ISBLANK(DPWW3!AU26),"",DPWW3!AU26)</f>
        <v/>
      </c>
    </row>
    <row r="862" spans="1:40" x14ac:dyDescent="0.25">
      <c r="A862" s="176" t="str">
        <f t="shared" si="13"/>
        <v>YKY</v>
      </c>
      <c r="B862" s="176" t="str">
        <f>IF(ISBLANK(DPWW3!BC27),"",DPWW3!BC27)</f>
        <v>PCD_DPWW3_TNR1_S2</v>
      </c>
      <c r="C862" s="176" t="str">
        <f>DPWW3!F27 &amp; "," &amp; DPWW3!G27 &amp; "," &amp; DPWW3!BC5</f>
        <v>Treatment for total nitrogen removal (WINEP/NEP) ,Number of schemes at Stage 2,IM1 has yet to be achieved</v>
      </c>
      <c r="D862" s="176" t="str">
        <f>IF(ISBLANK(DPWW3!H27),"",DPWW3!H27)</f>
        <v>Nr</v>
      </c>
      <c r="E862" s="176" t="s">
        <v>7266</v>
      </c>
      <c r="T862" s="176" t="str">
        <f>IF(ISBLANK(DPWW3!M27),"",DPWW3!M27)</f>
        <v/>
      </c>
      <c r="U862" s="176" t="str">
        <f>IF(ISBLANK(DPWW3!N27),"",DPWW3!N27)</f>
        <v/>
      </c>
      <c r="V862" s="176" t="str">
        <f>IF(ISBLANK(DPWW3!O27),"",DPWW3!O27)</f>
        <v/>
      </c>
      <c r="W862" s="176" t="str">
        <f>IF(ISBLANK(DPWW3!P27),"",DPWW3!P27)</f>
        <v/>
      </c>
      <c r="X862" s="176" t="str">
        <f>IF(ISBLANK(DPWW3!Q27),"",DPWW3!Q27)</f>
        <v/>
      </c>
      <c r="Y862" s="176" t="str">
        <f>IF(ISBLANK(DPWW3!R27),"",DPWW3!R27)</f>
        <v/>
      </c>
      <c r="Z862" s="176" t="str">
        <f>IF(ISBLANK(DPWW3!S27),"",DPWW3!S27)</f>
        <v/>
      </c>
      <c r="AA862" s="176" t="str">
        <f>IF(ISBLANK(DPWW3!T27),"",DPWW3!T27)</f>
        <v/>
      </c>
      <c r="AB862" s="176" t="str">
        <f>IF(ISBLANK(DPWW3!U27),"",DPWW3!U27)</f>
        <v/>
      </c>
      <c r="AC862" s="176" t="str">
        <f>IF(ISBLANK(DPWW3!V27),"",DPWW3!V27)</f>
        <v/>
      </c>
      <c r="AD862" s="176" t="str">
        <f>IF(ISBLANK(DPWW3!W27),"",DPWW3!W27)</f>
        <v/>
      </c>
      <c r="AE862" s="176" t="str">
        <f>IF(ISBLANK(DPWW3!X27),"",DPWW3!X27)</f>
        <v/>
      </c>
      <c r="AF862" s="176" t="str">
        <f>IF(ISBLANK(DPWW3!Y27),"",DPWW3!Y27)</f>
        <v/>
      </c>
      <c r="AG862" s="176" t="str">
        <f>IF(ISBLANK(DPWW3!Z27),"",DPWW3!Z27)</f>
        <v/>
      </c>
      <c r="AH862" s="176" t="str">
        <f>IF(ISBLANK(DPWW3!AA27),"",DPWW3!AA27)</f>
        <v/>
      </c>
      <c r="AI862" s="176" t="str">
        <f>IF(ISBLANK(DPWW3!AB27),"",DPWW3!AB27)</f>
        <v/>
      </c>
      <c r="AJ862" s="176" t="str">
        <f>IF(ISBLANK(DPWW3!AC27),"",DPWW3!AC27)</f>
        <v/>
      </c>
      <c r="AK862" s="176" t="str">
        <f>IF(ISBLANK(DPWW3!AD27),"",DPWW3!AD27)</f>
        <v/>
      </c>
      <c r="AL862" s="176" t="str">
        <f>IF(ISBLANK(DPWW3!AE27),"",DPWW3!AE27)</f>
        <v/>
      </c>
      <c r="AM862" s="176" t="str">
        <f>IF(ISBLANK(DPWW3!AF27),"",DPWW3!AF27)</f>
        <v/>
      </c>
      <c r="AN862" s="176" t="str">
        <f>IF(ISBLANK(DPWW3!AG27),"",DPWW3!AG27)</f>
        <v/>
      </c>
    </row>
    <row r="863" spans="1:40" x14ac:dyDescent="0.25">
      <c r="A863" s="176" t="str">
        <f t="shared" si="13"/>
        <v>YKY</v>
      </c>
      <c r="B863" s="176" t="str">
        <f>IF(ISBLANK(DPWW3!BY27),"",DPWW3!BY27)</f>
        <v>PCD_DPWW3_TNR1_DLY_S2</v>
      </c>
      <c r="C863" s="176" t="str">
        <f>DPWW3!F27 &amp; "," &amp; DPWW3!G27 &amp; "," &amp; DPWW3!BY5</f>
        <v>Treatment for total nitrogen removal (WINEP/NEP) ,Number of schemes at Stage 2,Total number of schemes with a 90+ day delay for any given IM</v>
      </c>
      <c r="D863" s="176" t="str">
        <f>IF(ISBLANK(DPWW3!H27),"",DPWW3!H27)</f>
        <v>Nr</v>
      </c>
      <c r="E863" s="176" t="s">
        <v>7266</v>
      </c>
      <c r="F863" s="176" t="str">
        <f>IF(ISBLANK(DPWW3!AJ27),"",DPWW3!AJ27)</f>
        <v/>
      </c>
    </row>
    <row r="864" spans="1:40" x14ac:dyDescent="0.25">
      <c r="A864" s="176" t="str">
        <f t="shared" si="13"/>
        <v>YKY</v>
      </c>
      <c r="B864" s="176" t="str">
        <f>IF(ISBLANK(DPWW3!BZ27),"",DPWW3!BZ27)</f>
        <v>PCD_DPWW3_TNR1_DIR_S2</v>
      </c>
      <c r="C864" s="176" t="str">
        <f>DPWW3!F27 &amp; "," &amp; DPWW3!G27 &amp; "," &amp; DPWW3!BZ6</f>
        <v>Treatment for total nitrogen removal (WINEP/NEP) ,Number of schemes at Stage 2,Lack of internal resourcing</v>
      </c>
      <c r="D864" s="176" t="str">
        <f>IF(ISBLANK(DPWW3!H27),"",DPWW3!H27)</f>
        <v>Nr</v>
      </c>
      <c r="E864" s="176" t="s">
        <v>7266</v>
      </c>
      <c r="F864" s="176" t="str">
        <f>IF(ISBLANK(DPWW3!AK27),"",DPWW3!AK27)</f>
        <v/>
      </c>
    </row>
    <row r="865" spans="1:40" x14ac:dyDescent="0.25">
      <c r="A865" s="176" t="str">
        <f t="shared" si="13"/>
        <v>YKY</v>
      </c>
      <c r="B865" s="176" t="str">
        <f>IF(ISBLANK(DPWW3!CA27),"",DPWW3!CA27)</f>
        <v>PCD_DPWW3_TNR1_DSCR_S2</v>
      </c>
      <c r="C865" s="176" t="str">
        <f>DPWW3!F27 &amp; "," &amp; DPWW3!G27 &amp; "," &amp; DPWW3!CA6</f>
        <v xml:space="preserve">Treatment for total nitrogen removal (WINEP/NEP) ,Number of schemes at Stage 2,Lack of supply chain resourcing </v>
      </c>
      <c r="D865" s="176" t="str">
        <f>IF(ISBLANK(DPWW3!H27),"",DPWW3!H27)</f>
        <v>Nr</v>
      </c>
      <c r="E865" s="176" t="s">
        <v>7266</v>
      </c>
      <c r="F865" s="176" t="str">
        <f>IF(ISBLANK(DPWW3!AL27),"",DPWW3!AL27)</f>
        <v/>
      </c>
    </row>
    <row r="866" spans="1:40" x14ac:dyDescent="0.25">
      <c r="A866" s="176" t="str">
        <f t="shared" si="13"/>
        <v>YKY</v>
      </c>
      <c r="B866" s="176" t="str">
        <f>IF(ISBLANK(DPWW3!CB27),"",DPWW3!CB27)</f>
        <v>PCD_DPWW3_TNR1_DCS_S2</v>
      </c>
      <c r="C866" s="176" t="str">
        <f>DPWW3!F27 &amp; "," &amp; DPWW3!G27 &amp; "," &amp; DPWW3!CB6</f>
        <v>Treatment for total nitrogen removal (WINEP/NEP) ,Number of schemes at Stage 2,Change in solution (IM2)</v>
      </c>
      <c r="D866" s="176" t="str">
        <f>IF(ISBLANK(DPWW3!H27),"",DPWW3!H27)</f>
        <v>Nr</v>
      </c>
      <c r="E866" s="176" t="s">
        <v>7266</v>
      </c>
      <c r="F866" s="176" t="str">
        <f>IF(ISBLANK(DPWW3!AM27),"",DPWW3!AM27)</f>
        <v/>
      </c>
    </row>
    <row r="867" spans="1:40" x14ac:dyDescent="0.25">
      <c r="A867" s="176" t="str">
        <f t="shared" si="13"/>
        <v>YKY</v>
      </c>
      <c r="B867" s="176" t="str">
        <f>IF(ISBLANK(DPWW3!CC27),"",DPWW3!CC27)</f>
        <v>PCD_DPWW3_TNR1_DSCS_S2</v>
      </c>
      <c r="C867" s="176" t="str">
        <f>DPWW3!F27 &amp; "," &amp; DPWW3!G27 &amp; "," &amp; DPWW3!CC6</f>
        <v>Treatment for total nitrogen removal (WINEP/NEP) ,Number of schemes at Stage 2,Supply chain capacity</v>
      </c>
      <c r="D867" s="176" t="str">
        <f>IF(ISBLANK(DPWW3!H27),"",DPWW3!H27)</f>
        <v>Nr</v>
      </c>
      <c r="E867" s="176" t="s">
        <v>7266</v>
      </c>
      <c r="F867" s="176" t="str">
        <f>IF(ISBLANK(DPWW3!AN27),"",DPWW3!AN27)</f>
        <v/>
      </c>
    </row>
    <row r="868" spans="1:40" x14ac:dyDescent="0.25">
      <c r="A868" s="176" t="str">
        <f t="shared" si="13"/>
        <v>YKY</v>
      </c>
      <c r="B868" s="176" t="str">
        <f>IF(ISBLANK(DPWW3!CD27),"",DPWW3!CD27)</f>
        <v>PCD_DPWW3_TNR1_DPP_S2</v>
      </c>
      <c r="C868" s="176" t="str">
        <f>DPWW3!F27 &amp; "," &amp; DPWW3!G27 &amp; "," &amp; DPWW3!CD6</f>
        <v>Treatment for total nitrogen removal (WINEP/NEP) ,Number of schemes at Stage 2,Land and planning permission</v>
      </c>
      <c r="D868" s="176" t="str">
        <f>IF(ISBLANK(DPWW3!H27),"",DPWW3!H27)</f>
        <v>Nr</v>
      </c>
      <c r="E868" s="176" t="s">
        <v>7266</v>
      </c>
      <c r="F868" s="176" t="str">
        <f>IF(ISBLANK(DPWW3!AO27),"",DPWW3!AO27)</f>
        <v/>
      </c>
    </row>
    <row r="869" spans="1:40" x14ac:dyDescent="0.25">
      <c r="A869" s="176" t="str">
        <f t="shared" si="13"/>
        <v>YKY</v>
      </c>
      <c r="B869" s="176" t="str">
        <f>IF(ISBLANK(DPWW3!CE27),"",DPWW3!CE27)</f>
        <v>PCD_DPWW3_TNR1_DTPI_S2</v>
      </c>
      <c r="C869" s="176" t="str">
        <f>DPWW3!F27 &amp; "," &amp; DPWW3!G27 &amp; "," &amp; DPWW3!CE6</f>
        <v>Treatment for total nitrogen removal (WINEP/NEP) ,Number of schemes at Stage 2,Third-party interface</v>
      </c>
      <c r="D869" s="176" t="str">
        <f>IF(ISBLANK(DPWW3!H27),"",DPWW3!H27)</f>
        <v>Nr</v>
      </c>
      <c r="E869" s="176" t="s">
        <v>7266</v>
      </c>
      <c r="F869" s="176" t="str">
        <f>IF(ISBLANK(DPWW3!AP27),"",DPWW3!AP27)</f>
        <v/>
      </c>
    </row>
    <row r="870" spans="1:40" x14ac:dyDescent="0.25">
      <c r="A870" s="176" t="str">
        <f t="shared" si="13"/>
        <v>YKY</v>
      </c>
      <c r="B870" s="176" t="str">
        <f>IF(ISBLANK(DPWW3!CF27),"",DPWW3!CF27)</f>
        <v>PCD_DPWW3_TNR1_DCI_S2</v>
      </c>
      <c r="C870" s="176" t="str">
        <f>DPWW3!F27 &amp; "," &amp; DPWW3!G27 &amp; "," &amp; DPWW3!CF6</f>
        <v>Treatment for total nitrogen removal (WINEP/NEP) ,Number of schemes at Stage 2,Contractual issues</v>
      </c>
      <c r="D870" s="176" t="str">
        <f>IF(ISBLANK(DPWW3!H27),"",DPWW3!H27)</f>
        <v>Nr</v>
      </c>
      <c r="E870" s="176" t="s">
        <v>7266</v>
      </c>
      <c r="F870" s="176" t="str">
        <f>IF(ISBLANK(DPWW3!AQ27),"",DPWW3!AQ27)</f>
        <v/>
      </c>
    </row>
    <row r="871" spans="1:40" x14ac:dyDescent="0.25">
      <c r="A871" s="176" t="str">
        <f t="shared" si="13"/>
        <v>YKY</v>
      </c>
      <c r="B871" s="176" t="str">
        <f>IF(ISBLANK(DPWW3!CG27),"",DPWW3!CG27)</f>
        <v>PCD_DPWW3_TNR1_DSI_S2</v>
      </c>
      <c r="C871" s="176" t="str">
        <f>DPWW3!F27 &amp; "," &amp; DPWW3!G27 &amp; "," &amp; DPWW3!CG6</f>
        <v>Treatment for total nitrogen removal (WINEP/NEP) ,Number of schemes at Stage 2,Sites issues</v>
      </c>
      <c r="D871" s="176" t="str">
        <f>IF(ISBLANK(DPWW3!H27),"",DPWW3!H27)</f>
        <v>Nr</v>
      </c>
      <c r="E871" s="176" t="s">
        <v>7266</v>
      </c>
      <c r="F871" s="176" t="str">
        <f>IF(ISBLANK(DPWW3!AR27),"",DPWW3!AR27)</f>
        <v/>
      </c>
    </row>
    <row r="872" spans="1:40" x14ac:dyDescent="0.25">
      <c r="A872" s="176" t="str">
        <f t="shared" si="13"/>
        <v>YKY</v>
      </c>
      <c r="B872" s="176" t="str">
        <f>IF(ISBLANK(DPWW3!CH27),"",DPWW3!CH27)</f>
        <v>PCD_DPWW3_TNR1_DER_S2</v>
      </c>
      <c r="C872" s="176" t="str">
        <f>DPWW3!F27 &amp; "," &amp; DPWW3!G27 &amp; "," &amp; DPWW3!CH6</f>
        <v>Treatment for total nitrogen removal (WINEP/NEP) ,Number of schemes at Stage 2,Environmental risks</v>
      </c>
      <c r="D872" s="176" t="str">
        <f>IF(ISBLANK(DPWW3!H27),"",DPWW3!H27)</f>
        <v>Nr</v>
      </c>
      <c r="E872" s="176" t="s">
        <v>7266</v>
      </c>
      <c r="F872" s="176" t="str">
        <f>IF(ISBLANK(DPWW3!AS27),"",DPWW3!AS27)</f>
        <v/>
      </c>
    </row>
    <row r="873" spans="1:40" x14ac:dyDescent="0.25">
      <c r="A873" s="176" t="str">
        <f t="shared" si="13"/>
        <v>YKY</v>
      </c>
      <c r="B873" s="176" t="str">
        <f>IF(ISBLANK(DPWW3!CI27),"",DPWW3!CI27)</f>
        <v>PCD_DPWW3_TNR1_RS_S2</v>
      </c>
      <c r="C873" s="176" t="str">
        <f>DPWW3!F27 &amp; "," &amp; DPWW3!G27 &amp; "," &amp; DPWW3!CI6</f>
        <v>Treatment for total nitrogen removal (WINEP/NEP) ,Number of schemes at Stage 2,Regulatory Sign off Delay</v>
      </c>
      <c r="D873" s="176" t="str">
        <f>IF(ISBLANK(DPWW3!H27),"",DPWW3!H27)</f>
        <v>Nr</v>
      </c>
      <c r="E873" s="176" t="s">
        <v>7266</v>
      </c>
      <c r="F873" s="176" t="str">
        <f>IF(ISBLANK(DPWW3!AT27),"",DPWW3!AT27)</f>
        <v/>
      </c>
    </row>
    <row r="874" spans="1:40" x14ac:dyDescent="0.25">
      <c r="A874" s="176" t="str">
        <f t="shared" si="13"/>
        <v>YKY</v>
      </c>
      <c r="B874" s="176" t="str">
        <f>IF(ISBLANK(DPWW3!CJ27),"",DPWW3!CJ27)</f>
        <v>PCD_DPWW3_TNR1_DPLE_S2</v>
      </c>
      <c r="C874" s="176" t="str">
        <f>DPWW3!F27 &amp; "," &amp; DPWW3!G27 &amp; "," &amp; DPWW3!CJ6</f>
        <v>Treatment for total nitrogen removal (WINEP/NEP) ,Number of schemes at Stage 2,Programme level efficiency</v>
      </c>
      <c r="D874" s="176" t="str">
        <f>IF(ISBLANK(DPWW3!H27),"",DPWW3!H27)</f>
        <v>Nr</v>
      </c>
      <c r="E874" s="176" t="s">
        <v>7266</v>
      </c>
      <c r="F874" s="176" t="str">
        <f>IF(ISBLANK(DPWW3!AU27),"",DPWW3!AU27)</f>
        <v/>
      </c>
    </row>
    <row r="875" spans="1:40" x14ac:dyDescent="0.25">
      <c r="A875" s="176" t="str">
        <f t="shared" si="13"/>
        <v>YKY</v>
      </c>
      <c r="B875" s="176" t="str">
        <f>IF(ISBLANK(DPWW3!BC28),"",DPWW3!BC28)</f>
        <v>PCD_DPWW3_TNR1_S3</v>
      </c>
      <c r="C875" s="176" t="str">
        <f>DPWW3!F28 &amp; "," &amp; DPWW3!G28 &amp; "," &amp; DPWW3!BC5</f>
        <v>Treatment for total nitrogen removal (WINEP/NEP) ,Number of schemes at Stage 3,IM1 has yet to be achieved</v>
      </c>
      <c r="D875" s="176" t="str">
        <f>IF(ISBLANK(DPWW3!H28),"",DPWW3!H28)</f>
        <v>Nr</v>
      </c>
      <c r="E875" s="176" t="s">
        <v>7266</v>
      </c>
      <c r="T875" s="176" t="str">
        <f>IF(ISBLANK(DPWW3!M28),"",DPWW3!M28)</f>
        <v/>
      </c>
      <c r="U875" s="176" t="str">
        <f>IF(ISBLANK(DPWW3!N28),"",DPWW3!N28)</f>
        <v/>
      </c>
      <c r="V875" s="176" t="str">
        <f>IF(ISBLANK(DPWW3!O28),"",DPWW3!O28)</f>
        <v/>
      </c>
      <c r="W875" s="176" t="str">
        <f>IF(ISBLANK(DPWW3!P28),"",DPWW3!P28)</f>
        <v/>
      </c>
      <c r="X875" s="176" t="str">
        <f>IF(ISBLANK(DPWW3!Q28),"",DPWW3!Q28)</f>
        <v/>
      </c>
      <c r="Y875" s="176" t="str">
        <f>IF(ISBLANK(DPWW3!R28),"",DPWW3!R28)</f>
        <v/>
      </c>
      <c r="Z875" s="176" t="str">
        <f>IF(ISBLANK(DPWW3!S28),"",DPWW3!S28)</f>
        <v/>
      </c>
      <c r="AA875" s="176" t="str">
        <f>IF(ISBLANK(DPWW3!T28),"",DPWW3!T28)</f>
        <v/>
      </c>
      <c r="AB875" s="176" t="str">
        <f>IF(ISBLANK(DPWW3!U28),"",DPWW3!U28)</f>
        <v/>
      </c>
      <c r="AC875" s="176" t="str">
        <f>IF(ISBLANK(DPWW3!V28),"",DPWW3!V28)</f>
        <v/>
      </c>
      <c r="AD875" s="176" t="str">
        <f>IF(ISBLANK(DPWW3!W28),"",DPWW3!W28)</f>
        <v/>
      </c>
      <c r="AE875" s="176" t="str">
        <f>IF(ISBLANK(DPWW3!X28),"",DPWW3!X28)</f>
        <v/>
      </c>
      <c r="AF875" s="176" t="str">
        <f>IF(ISBLANK(DPWW3!Y28),"",DPWW3!Y28)</f>
        <v/>
      </c>
      <c r="AG875" s="176" t="str">
        <f>IF(ISBLANK(DPWW3!Z28),"",DPWW3!Z28)</f>
        <v/>
      </c>
      <c r="AH875" s="176" t="str">
        <f>IF(ISBLANK(DPWW3!AA28),"",DPWW3!AA28)</f>
        <v/>
      </c>
      <c r="AI875" s="176" t="str">
        <f>IF(ISBLANK(DPWW3!AB28),"",DPWW3!AB28)</f>
        <v/>
      </c>
      <c r="AJ875" s="176" t="str">
        <f>IF(ISBLANK(DPWW3!AC28),"",DPWW3!AC28)</f>
        <v/>
      </c>
      <c r="AK875" s="176" t="str">
        <f>IF(ISBLANK(DPWW3!AD28),"",DPWW3!AD28)</f>
        <v/>
      </c>
      <c r="AL875" s="176" t="str">
        <f>IF(ISBLANK(DPWW3!AE28),"",DPWW3!AE28)</f>
        <v/>
      </c>
      <c r="AM875" s="176" t="str">
        <f>IF(ISBLANK(DPWW3!AF28),"",DPWW3!AF28)</f>
        <v/>
      </c>
      <c r="AN875" s="176" t="str">
        <f>IF(ISBLANK(DPWW3!AG28),"",DPWW3!AG28)</f>
        <v/>
      </c>
    </row>
    <row r="876" spans="1:40" x14ac:dyDescent="0.25">
      <c r="A876" s="176" t="str">
        <f t="shared" si="13"/>
        <v>YKY</v>
      </c>
      <c r="B876" s="176" t="str">
        <f>IF(ISBLANK(DPWW3!BY28),"",DPWW3!BY28)</f>
        <v>PCD_DPWW3_TNR1_DLY_S3</v>
      </c>
      <c r="C876" s="176" t="str">
        <f>DPWW3!F28 &amp; "," &amp; DPWW3!G28 &amp; "," &amp; DPWW3!BY5</f>
        <v>Treatment for total nitrogen removal (WINEP/NEP) ,Number of schemes at Stage 3,Total number of schemes with a 90+ day delay for any given IM</v>
      </c>
      <c r="D876" s="176" t="str">
        <f>IF(ISBLANK(DPWW3!H28),"",DPWW3!H28)</f>
        <v>Nr</v>
      </c>
      <c r="E876" s="176" t="s">
        <v>7266</v>
      </c>
      <c r="F876" s="176" t="str">
        <f>IF(ISBLANK(DPWW3!AJ28),"",DPWW3!AJ28)</f>
        <v/>
      </c>
    </row>
    <row r="877" spans="1:40" x14ac:dyDescent="0.25">
      <c r="A877" s="176" t="str">
        <f t="shared" si="13"/>
        <v>YKY</v>
      </c>
      <c r="B877" s="176" t="str">
        <f>IF(ISBLANK(DPWW3!BZ28),"",DPWW3!BZ28)</f>
        <v>PCD_DPWW3_TNR1_DIR_S3</v>
      </c>
      <c r="C877" s="176" t="str">
        <f>DPWW3!F28 &amp; "," &amp; DPWW3!G28 &amp; "," &amp; DPWW3!BZ6</f>
        <v>Treatment for total nitrogen removal (WINEP/NEP) ,Number of schemes at Stage 3,Lack of internal resourcing</v>
      </c>
      <c r="D877" s="176" t="str">
        <f>IF(ISBLANK(DPWW3!H28),"",DPWW3!H28)</f>
        <v>Nr</v>
      </c>
      <c r="E877" s="176" t="s">
        <v>7266</v>
      </c>
      <c r="F877" s="176" t="str">
        <f>IF(ISBLANK(DPWW3!AK28),"",DPWW3!AK28)</f>
        <v/>
      </c>
    </row>
    <row r="878" spans="1:40" x14ac:dyDescent="0.25">
      <c r="A878" s="176" t="str">
        <f t="shared" si="13"/>
        <v>YKY</v>
      </c>
      <c r="B878" s="176" t="str">
        <f>IF(ISBLANK(DPWW3!CA28),"",DPWW3!CA28)</f>
        <v>PCD_DPWW3_TNR1_DSCR_S3</v>
      </c>
      <c r="C878" s="176" t="str">
        <f>DPWW3!F28 &amp; "," &amp; DPWW3!G28 &amp; "," &amp; DPWW3!CA6</f>
        <v xml:space="preserve">Treatment for total nitrogen removal (WINEP/NEP) ,Number of schemes at Stage 3,Lack of supply chain resourcing </v>
      </c>
      <c r="D878" s="176" t="str">
        <f>IF(ISBLANK(DPWW3!H28),"",DPWW3!H28)</f>
        <v>Nr</v>
      </c>
      <c r="E878" s="176" t="s">
        <v>7266</v>
      </c>
      <c r="F878" s="176" t="str">
        <f>IF(ISBLANK(DPWW3!AL28),"",DPWW3!AL28)</f>
        <v/>
      </c>
    </row>
    <row r="879" spans="1:40" x14ac:dyDescent="0.25">
      <c r="A879" s="176" t="str">
        <f t="shared" si="13"/>
        <v>YKY</v>
      </c>
      <c r="B879" s="176" t="str">
        <f>IF(ISBLANK(DPWW3!CB28),"",DPWW3!CB28)</f>
        <v>PCD_DPWW3_TNR1_DCS_S3</v>
      </c>
      <c r="C879" s="176" t="str">
        <f>DPWW3!F28 &amp; "," &amp; DPWW3!G28 &amp; "," &amp; DPWW3!CB6</f>
        <v>Treatment for total nitrogen removal (WINEP/NEP) ,Number of schemes at Stage 3,Change in solution (IM2)</v>
      </c>
      <c r="D879" s="176" t="str">
        <f>IF(ISBLANK(DPWW3!H28),"",DPWW3!H28)</f>
        <v>Nr</v>
      </c>
      <c r="E879" s="176" t="s">
        <v>7266</v>
      </c>
      <c r="F879" s="176" t="str">
        <f>IF(ISBLANK(DPWW3!AM28),"",DPWW3!AM28)</f>
        <v/>
      </c>
    </row>
    <row r="880" spans="1:40" x14ac:dyDescent="0.25">
      <c r="A880" s="176" t="str">
        <f t="shared" si="13"/>
        <v>YKY</v>
      </c>
      <c r="B880" s="176" t="str">
        <f>IF(ISBLANK(DPWW3!CC28),"",DPWW3!CC28)</f>
        <v>PCD_DPWW3_TNR1_DSCS_S3</v>
      </c>
      <c r="C880" s="176" t="str">
        <f>DPWW3!F28 &amp; "," &amp; DPWW3!G28 &amp; "," &amp; DPWW3!CC6</f>
        <v>Treatment for total nitrogen removal (WINEP/NEP) ,Number of schemes at Stage 3,Supply chain capacity</v>
      </c>
      <c r="D880" s="176" t="str">
        <f>IF(ISBLANK(DPWW3!H28),"",DPWW3!H28)</f>
        <v>Nr</v>
      </c>
      <c r="E880" s="176" t="s">
        <v>7266</v>
      </c>
      <c r="F880" s="176" t="str">
        <f>IF(ISBLANK(DPWW3!AN28),"",DPWW3!AN28)</f>
        <v/>
      </c>
    </row>
    <row r="881" spans="1:40" x14ac:dyDescent="0.25">
      <c r="A881" s="176" t="str">
        <f t="shared" si="13"/>
        <v>YKY</v>
      </c>
      <c r="B881" s="176" t="str">
        <f>IF(ISBLANK(DPWW3!CD28),"",DPWW3!CD28)</f>
        <v>PCD_DPWW3_TNR1_DPP_S3</v>
      </c>
      <c r="C881" s="176" t="str">
        <f>DPWW3!F28 &amp; "," &amp; DPWW3!G28 &amp; "," &amp; DPWW3!CD6</f>
        <v>Treatment for total nitrogen removal (WINEP/NEP) ,Number of schemes at Stage 3,Land and planning permission</v>
      </c>
      <c r="D881" s="176" t="str">
        <f>IF(ISBLANK(DPWW3!H28),"",DPWW3!H28)</f>
        <v>Nr</v>
      </c>
      <c r="E881" s="176" t="s">
        <v>7266</v>
      </c>
      <c r="F881" s="176" t="str">
        <f>IF(ISBLANK(DPWW3!AO28),"",DPWW3!AO28)</f>
        <v/>
      </c>
    </row>
    <row r="882" spans="1:40" x14ac:dyDescent="0.25">
      <c r="A882" s="176" t="str">
        <f t="shared" si="13"/>
        <v>YKY</v>
      </c>
      <c r="B882" s="176" t="str">
        <f>IF(ISBLANK(DPWW3!CE28),"",DPWW3!CE28)</f>
        <v>PCD_DPWW3_TNR1_DTPI_S3</v>
      </c>
      <c r="C882" s="176" t="str">
        <f>DPWW3!F28 &amp; "," &amp; DPWW3!G28 &amp; "," &amp; DPWW3!CE6</f>
        <v>Treatment for total nitrogen removal (WINEP/NEP) ,Number of schemes at Stage 3,Third-party interface</v>
      </c>
      <c r="D882" s="176" t="str">
        <f>IF(ISBLANK(DPWW3!H28),"",DPWW3!H28)</f>
        <v>Nr</v>
      </c>
      <c r="E882" s="176" t="s">
        <v>7266</v>
      </c>
      <c r="F882" s="176" t="str">
        <f>IF(ISBLANK(DPWW3!AP28),"",DPWW3!AP28)</f>
        <v/>
      </c>
    </row>
    <row r="883" spans="1:40" x14ac:dyDescent="0.25">
      <c r="A883" s="176" t="str">
        <f t="shared" si="13"/>
        <v>YKY</v>
      </c>
      <c r="B883" s="176" t="str">
        <f>IF(ISBLANK(DPWW3!CF28),"",DPWW3!CF28)</f>
        <v>PCD_DPWW3_TNR1_DCI_S3</v>
      </c>
      <c r="C883" s="176" t="str">
        <f>DPWW3!F28 &amp; "," &amp; DPWW3!G28 &amp; "," &amp; DPWW3!CF6</f>
        <v>Treatment for total nitrogen removal (WINEP/NEP) ,Number of schemes at Stage 3,Contractual issues</v>
      </c>
      <c r="D883" s="176" t="str">
        <f>IF(ISBLANK(DPWW3!H28),"",DPWW3!H28)</f>
        <v>Nr</v>
      </c>
      <c r="E883" s="176" t="s">
        <v>7266</v>
      </c>
      <c r="F883" s="176" t="str">
        <f>IF(ISBLANK(DPWW3!AQ28),"",DPWW3!AQ28)</f>
        <v/>
      </c>
    </row>
    <row r="884" spans="1:40" x14ac:dyDescent="0.25">
      <c r="A884" s="176" t="str">
        <f t="shared" si="13"/>
        <v>YKY</v>
      </c>
      <c r="B884" s="176" t="str">
        <f>IF(ISBLANK(DPWW3!CG28),"",DPWW3!CG28)</f>
        <v>PCD_DPWW3_TNR1_DSI_S3</v>
      </c>
      <c r="C884" s="176" t="str">
        <f>DPWW3!F28 &amp; "," &amp; DPWW3!G28 &amp; "," &amp; DPWW3!CG6</f>
        <v>Treatment for total nitrogen removal (WINEP/NEP) ,Number of schemes at Stage 3,Sites issues</v>
      </c>
      <c r="D884" s="176" t="str">
        <f>IF(ISBLANK(DPWW3!H28),"",DPWW3!H28)</f>
        <v>Nr</v>
      </c>
      <c r="E884" s="176" t="s">
        <v>7266</v>
      </c>
      <c r="F884" s="176" t="str">
        <f>IF(ISBLANK(DPWW3!AR28),"",DPWW3!AR28)</f>
        <v/>
      </c>
    </row>
    <row r="885" spans="1:40" x14ac:dyDescent="0.25">
      <c r="A885" s="176" t="str">
        <f t="shared" si="13"/>
        <v>YKY</v>
      </c>
      <c r="B885" s="176" t="str">
        <f>IF(ISBLANK(DPWW3!CH28),"",DPWW3!CH28)</f>
        <v>PCD_DPWW3_TNR1_DER_S3</v>
      </c>
      <c r="C885" s="176" t="str">
        <f>DPWW3!F28 &amp; "," &amp; DPWW3!G28 &amp; "," &amp; DPWW3!CH6</f>
        <v>Treatment for total nitrogen removal (WINEP/NEP) ,Number of schemes at Stage 3,Environmental risks</v>
      </c>
      <c r="D885" s="176" t="str">
        <f>IF(ISBLANK(DPWW3!H28),"",DPWW3!H28)</f>
        <v>Nr</v>
      </c>
      <c r="E885" s="176" t="s">
        <v>7266</v>
      </c>
      <c r="F885" s="176" t="str">
        <f>IF(ISBLANK(DPWW3!AS28),"",DPWW3!AS28)</f>
        <v/>
      </c>
    </row>
    <row r="886" spans="1:40" x14ac:dyDescent="0.25">
      <c r="A886" s="176" t="str">
        <f t="shared" si="13"/>
        <v>YKY</v>
      </c>
      <c r="B886" s="176" t="str">
        <f>IF(ISBLANK(DPWW3!CI28),"",DPWW3!CI28)</f>
        <v>PCD_DPWW3_TNR1_RS_S3</v>
      </c>
      <c r="C886" s="176" t="str">
        <f>DPWW3!F28 &amp; "," &amp; DPWW3!G28 &amp; "," &amp; DPWW3!CI6</f>
        <v>Treatment for total nitrogen removal (WINEP/NEP) ,Number of schemes at Stage 3,Regulatory Sign off Delay</v>
      </c>
      <c r="D886" s="176" t="str">
        <f>IF(ISBLANK(DPWW3!H28),"",DPWW3!H28)</f>
        <v>Nr</v>
      </c>
      <c r="E886" s="176" t="s">
        <v>7266</v>
      </c>
      <c r="F886" s="176" t="str">
        <f>IF(ISBLANK(DPWW3!AT28),"",DPWW3!AT28)</f>
        <v/>
      </c>
    </row>
    <row r="887" spans="1:40" x14ac:dyDescent="0.25">
      <c r="A887" s="176" t="str">
        <f t="shared" si="13"/>
        <v>YKY</v>
      </c>
      <c r="B887" s="176" t="str">
        <f>IF(ISBLANK(DPWW3!CJ28),"",DPWW3!CJ28)</f>
        <v>PCD_DPWW3_TNR1_DPLE_S3</v>
      </c>
      <c r="C887" s="176" t="str">
        <f>DPWW3!F28 &amp; "," &amp; DPWW3!G28 &amp; "," &amp; DPWW3!CJ6</f>
        <v>Treatment for total nitrogen removal (WINEP/NEP) ,Number of schemes at Stage 3,Programme level efficiency</v>
      </c>
      <c r="D887" s="176" t="str">
        <f>IF(ISBLANK(DPWW3!H28),"",DPWW3!H28)</f>
        <v>Nr</v>
      </c>
      <c r="E887" s="176" t="s">
        <v>7266</v>
      </c>
      <c r="F887" s="176" t="str">
        <f>IF(ISBLANK(DPWW3!AU28),"",DPWW3!AU28)</f>
        <v/>
      </c>
    </row>
    <row r="888" spans="1:40" x14ac:dyDescent="0.25">
      <c r="A888" s="176" t="str">
        <f t="shared" si="13"/>
        <v>YKY</v>
      </c>
      <c r="B888" s="176" t="str">
        <f>IF(ISBLANK(DPWW3!BC29),"",DPWW3!BC29)</f>
        <v>PCD_DPWW3_TNR1_S4</v>
      </c>
      <c r="C888" s="176" t="str">
        <f>DPWW3!F29 &amp; "," &amp; DPWW3!G29 &amp; "," &amp; DPWW3!BC5</f>
        <v>Treatment for total nitrogen removal (WINEP/NEP) ,Number of schemes at Stage 4,IM1 has yet to be achieved</v>
      </c>
      <c r="D888" s="176" t="str">
        <f>IF(ISBLANK(DPWW3!H29),"",DPWW3!H29)</f>
        <v>Nr</v>
      </c>
      <c r="E888" s="176" t="s">
        <v>7266</v>
      </c>
      <c r="T888" s="176" t="str">
        <f>IF(ISBLANK(DPWW3!M29),"",DPWW3!M29)</f>
        <v/>
      </c>
      <c r="U888" s="176" t="str">
        <f>IF(ISBLANK(DPWW3!N29),"",DPWW3!N29)</f>
        <v/>
      </c>
      <c r="V888" s="176" t="str">
        <f>IF(ISBLANK(DPWW3!O29),"",DPWW3!O29)</f>
        <v/>
      </c>
      <c r="W888" s="176" t="str">
        <f>IF(ISBLANK(DPWW3!P29),"",DPWW3!P29)</f>
        <v/>
      </c>
      <c r="X888" s="176" t="str">
        <f>IF(ISBLANK(DPWW3!Q29),"",DPWW3!Q29)</f>
        <v/>
      </c>
      <c r="Y888" s="176" t="str">
        <f>IF(ISBLANK(DPWW3!R29),"",DPWW3!R29)</f>
        <v/>
      </c>
      <c r="Z888" s="176" t="str">
        <f>IF(ISBLANK(DPWW3!S29),"",DPWW3!S29)</f>
        <v/>
      </c>
      <c r="AA888" s="176" t="str">
        <f>IF(ISBLANK(DPWW3!T29),"",DPWW3!T29)</f>
        <v/>
      </c>
      <c r="AB888" s="176" t="str">
        <f>IF(ISBLANK(DPWW3!U29),"",DPWW3!U29)</f>
        <v/>
      </c>
      <c r="AC888" s="176" t="str">
        <f>IF(ISBLANK(DPWW3!V29),"",DPWW3!V29)</f>
        <v/>
      </c>
      <c r="AD888" s="176" t="str">
        <f>IF(ISBLANK(DPWW3!W29),"",DPWW3!W29)</f>
        <v/>
      </c>
      <c r="AE888" s="176" t="str">
        <f>IF(ISBLANK(DPWW3!X29),"",DPWW3!X29)</f>
        <v/>
      </c>
      <c r="AF888" s="176" t="str">
        <f>IF(ISBLANK(DPWW3!Y29),"",DPWW3!Y29)</f>
        <v/>
      </c>
      <c r="AG888" s="176" t="str">
        <f>IF(ISBLANK(DPWW3!Z29),"",DPWW3!Z29)</f>
        <v/>
      </c>
      <c r="AH888" s="176" t="str">
        <f>IF(ISBLANK(DPWW3!AA29),"",DPWW3!AA29)</f>
        <v/>
      </c>
      <c r="AI888" s="176" t="str">
        <f>IF(ISBLANK(DPWW3!AB29),"",DPWW3!AB29)</f>
        <v/>
      </c>
      <c r="AJ888" s="176" t="str">
        <f>IF(ISBLANK(DPWW3!AC29),"",DPWW3!AC29)</f>
        <v/>
      </c>
      <c r="AK888" s="176" t="str">
        <f>IF(ISBLANK(DPWW3!AD29),"",DPWW3!AD29)</f>
        <v/>
      </c>
      <c r="AL888" s="176" t="str">
        <f>IF(ISBLANK(DPWW3!AE29),"",DPWW3!AE29)</f>
        <v/>
      </c>
      <c r="AM888" s="176" t="str">
        <f>IF(ISBLANK(DPWW3!AF29),"",DPWW3!AF29)</f>
        <v/>
      </c>
      <c r="AN888" s="176" t="str">
        <f>IF(ISBLANK(DPWW3!AG29),"",DPWW3!AG29)</f>
        <v/>
      </c>
    </row>
    <row r="889" spans="1:40" x14ac:dyDescent="0.25">
      <c r="A889" s="176" t="str">
        <f t="shared" si="13"/>
        <v>YKY</v>
      </c>
      <c r="B889" s="176" t="str">
        <f>IF(ISBLANK(DPWW3!BY29),"",DPWW3!BY29)</f>
        <v>PCD_DPWW3_TNR1_DLY_S4</v>
      </c>
      <c r="C889" s="176" t="str">
        <f>DPWW3!F29 &amp; "," &amp; DPWW3!G29 &amp; "," &amp; DPWW3!BY5</f>
        <v>Treatment for total nitrogen removal (WINEP/NEP) ,Number of schemes at Stage 4,Total number of schemes with a 90+ day delay for any given IM</v>
      </c>
      <c r="D889" s="176" t="str">
        <f>IF(ISBLANK(DPWW3!H29),"",DPWW3!H29)</f>
        <v>Nr</v>
      </c>
      <c r="E889" s="176" t="s">
        <v>7266</v>
      </c>
      <c r="F889" s="176" t="str">
        <f>IF(ISBLANK(DPWW3!AJ29),"",DPWW3!AJ29)</f>
        <v/>
      </c>
    </row>
    <row r="890" spans="1:40" x14ac:dyDescent="0.25">
      <c r="A890" s="176" t="str">
        <f t="shared" si="13"/>
        <v>YKY</v>
      </c>
      <c r="B890" s="176" t="str">
        <f>IF(ISBLANK(DPWW3!BZ29),"",DPWW3!BZ29)</f>
        <v>PCD_DPWW3_TNR1_DIR_S4</v>
      </c>
      <c r="C890" s="176" t="str">
        <f>DPWW3!F29 &amp; "," &amp; DPWW3!G29 &amp; "," &amp; DPWW3!BZ6</f>
        <v>Treatment for total nitrogen removal (WINEP/NEP) ,Number of schemes at Stage 4,Lack of internal resourcing</v>
      </c>
      <c r="D890" s="176" t="str">
        <f>IF(ISBLANK(DPWW3!H29),"",DPWW3!H29)</f>
        <v>Nr</v>
      </c>
      <c r="E890" s="176" t="s">
        <v>7266</v>
      </c>
      <c r="F890" s="176" t="str">
        <f>IF(ISBLANK(DPWW3!AK29),"",DPWW3!AK29)</f>
        <v/>
      </c>
    </row>
    <row r="891" spans="1:40" x14ac:dyDescent="0.25">
      <c r="A891" s="176" t="str">
        <f t="shared" si="13"/>
        <v>YKY</v>
      </c>
      <c r="B891" s="176" t="str">
        <f>IF(ISBLANK(DPWW3!CA29),"",DPWW3!CA29)</f>
        <v>PCD_DPWW3_TNR1_DSCR_S4</v>
      </c>
      <c r="C891" s="176" t="str">
        <f>DPWW3!F29 &amp; "," &amp; DPWW3!G29 &amp; "," &amp; DPWW3!CA6</f>
        <v xml:space="preserve">Treatment for total nitrogen removal (WINEP/NEP) ,Number of schemes at Stage 4,Lack of supply chain resourcing </v>
      </c>
      <c r="D891" s="176" t="str">
        <f>IF(ISBLANK(DPWW3!H29),"",DPWW3!H29)</f>
        <v>Nr</v>
      </c>
      <c r="E891" s="176" t="s">
        <v>7266</v>
      </c>
      <c r="F891" s="176" t="str">
        <f>IF(ISBLANK(DPWW3!AL29),"",DPWW3!AL29)</f>
        <v/>
      </c>
    </row>
    <row r="892" spans="1:40" x14ac:dyDescent="0.25">
      <c r="A892" s="176" t="str">
        <f t="shared" si="13"/>
        <v>YKY</v>
      </c>
      <c r="B892" s="176" t="str">
        <f>IF(ISBLANK(DPWW3!CB29),"",DPWW3!CB29)</f>
        <v>PCD_DPWW3_TNR1_DCS_S4</v>
      </c>
      <c r="C892" s="176" t="str">
        <f>DPWW3!F29 &amp; "," &amp; DPWW3!G29 &amp; "," &amp; DPWW3!CB6</f>
        <v>Treatment for total nitrogen removal (WINEP/NEP) ,Number of schemes at Stage 4,Change in solution (IM2)</v>
      </c>
      <c r="D892" s="176" t="str">
        <f>IF(ISBLANK(DPWW3!H29),"",DPWW3!H29)</f>
        <v>Nr</v>
      </c>
      <c r="E892" s="176" t="s">
        <v>7266</v>
      </c>
      <c r="F892" s="176" t="str">
        <f>IF(ISBLANK(DPWW3!AM29),"",DPWW3!AM29)</f>
        <v/>
      </c>
    </row>
    <row r="893" spans="1:40" x14ac:dyDescent="0.25">
      <c r="A893" s="176" t="str">
        <f t="shared" si="13"/>
        <v>YKY</v>
      </c>
      <c r="B893" s="176" t="str">
        <f>IF(ISBLANK(DPWW3!CC29),"",DPWW3!CC29)</f>
        <v>PCD_DPWW3_TNR1_DSCS_S4</v>
      </c>
      <c r="C893" s="176" t="str">
        <f>DPWW3!F29 &amp; "," &amp; DPWW3!G29 &amp; "," &amp; DPWW3!CC6</f>
        <v>Treatment for total nitrogen removal (WINEP/NEP) ,Number of schemes at Stage 4,Supply chain capacity</v>
      </c>
      <c r="D893" s="176" t="str">
        <f>IF(ISBLANK(DPWW3!H29),"",DPWW3!H29)</f>
        <v>Nr</v>
      </c>
      <c r="E893" s="176" t="s">
        <v>7266</v>
      </c>
      <c r="F893" s="176" t="str">
        <f>IF(ISBLANK(DPWW3!AN29),"",DPWW3!AN29)</f>
        <v/>
      </c>
    </row>
    <row r="894" spans="1:40" x14ac:dyDescent="0.25">
      <c r="A894" s="176" t="str">
        <f t="shared" si="13"/>
        <v>YKY</v>
      </c>
      <c r="B894" s="176" t="str">
        <f>IF(ISBLANK(DPWW3!CD29),"",DPWW3!CD29)</f>
        <v>PCD_DPWW3_TNR1_DPP_S4</v>
      </c>
      <c r="C894" s="176" t="str">
        <f>DPWW3!F29 &amp; "," &amp; DPWW3!G29 &amp; "," &amp; DPWW3!CD6</f>
        <v>Treatment for total nitrogen removal (WINEP/NEP) ,Number of schemes at Stage 4,Land and planning permission</v>
      </c>
      <c r="D894" s="176" t="str">
        <f>IF(ISBLANK(DPWW3!H29),"",DPWW3!H29)</f>
        <v>Nr</v>
      </c>
      <c r="E894" s="176" t="s">
        <v>7266</v>
      </c>
      <c r="F894" s="176" t="str">
        <f>IF(ISBLANK(DPWW3!AO29),"",DPWW3!AO29)</f>
        <v/>
      </c>
    </row>
    <row r="895" spans="1:40" x14ac:dyDescent="0.25">
      <c r="A895" s="176" t="str">
        <f t="shared" si="13"/>
        <v>YKY</v>
      </c>
      <c r="B895" s="176" t="str">
        <f>IF(ISBLANK(DPWW3!CE29),"",DPWW3!CE29)</f>
        <v>PCD_DPWW3_TNR1_DTPI_S4</v>
      </c>
      <c r="C895" s="176" t="str">
        <f>DPWW3!F29 &amp; "," &amp; DPWW3!G29 &amp; "," &amp; DPWW3!CE6</f>
        <v>Treatment for total nitrogen removal (WINEP/NEP) ,Number of schemes at Stage 4,Third-party interface</v>
      </c>
      <c r="D895" s="176" t="str">
        <f>IF(ISBLANK(DPWW3!H29),"",DPWW3!H29)</f>
        <v>Nr</v>
      </c>
      <c r="E895" s="176" t="s">
        <v>7266</v>
      </c>
      <c r="F895" s="176" t="str">
        <f>IF(ISBLANK(DPWW3!AP29),"",DPWW3!AP29)</f>
        <v/>
      </c>
    </row>
    <row r="896" spans="1:40" x14ac:dyDescent="0.25">
      <c r="A896" s="176" t="str">
        <f t="shared" si="13"/>
        <v>YKY</v>
      </c>
      <c r="B896" s="176" t="str">
        <f>IF(ISBLANK(DPWW3!CF29),"",DPWW3!CF29)</f>
        <v>PCD_DPWW3_TNR1_DCI_S4</v>
      </c>
      <c r="C896" s="176" t="str">
        <f>DPWW3!F29 &amp; "," &amp; DPWW3!G29 &amp; "," &amp; DPWW3!CF6</f>
        <v>Treatment for total nitrogen removal (WINEP/NEP) ,Number of schemes at Stage 4,Contractual issues</v>
      </c>
      <c r="D896" s="176" t="str">
        <f>IF(ISBLANK(DPWW3!H29),"",DPWW3!H29)</f>
        <v>Nr</v>
      </c>
      <c r="E896" s="176" t="s">
        <v>7266</v>
      </c>
      <c r="F896" s="176" t="str">
        <f>IF(ISBLANK(DPWW3!AQ29),"",DPWW3!AQ29)</f>
        <v/>
      </c>
    </row>
    <row r="897" spans="1:40" x14ac:dyDescent="0.25">
      <c r="A897" s="176" t="str">
        <f t="shared" si="13"/>
        <v>YKY</v>
      </c>
      <c r="B897" s="176" t="str">
        <f>IF(ISBLANK(DPWW3!CG29),"",DPWW3!CG29)</f>
        <v>PCD_DPWW3_TNR1_DSI_S4</v>
      </c>
      <c r="C897" s="176" t="str">
        <f>DPWW3!F29 &amp; "," &amp; DPWW3!G29 &amp; "," &amp; DPWW3!CG6</f>
        <v>Treatment for total nitrogen removal (WINEP/NEP) ,Number of schemes at Stage 4,Sites issues</v>
      </c>
      <c r="D897" s="176" t="str">
        <f>IF(ISBLANK(DPWW3!H29),"",DPWW3!H29)</f>
        <v>Nr</v>
      </c>
      <c r="E897" s="176" t="s">
        <v>7266</v>
      </c>
      <c r="F897" s="176" t="str">
        <f>IF(ISBLANK(DPWW3!AR29),"",DPWW3!AR29)</f>
        <v/>
      </c>
    </row>
    <row r="898" spans="1:40" x14ac:dyDescent="0.25">
      <c r="A898" s="176" t="str">
        <f t="shared" si="13"/>
        <v>YKY</v>
      </c>
      <c r="B898" s="176" t="str">
        <f>IF(ISBLANK(DPWW3!CH29),"",DPWW3!CH29)</f>
        <v>PCD_DPWW3_TNR1_DER_S4</v>
      </c>
      <c r="C898" s="176" t="str">
        <f>DPWW3!F29 &amp; "," &amp; DPWW3!G29 &amp; "," &amp; DPWW3!CH6</f>
        <v>Treatment for total nitrogen removal (WINEP/NEP) ,Number of schemes at Stage 4,Environmental risks</v>
      </c>
      <c r="D898" s="176" t="str">
        <f>IF(ISBLANK(DPWW3!H29),"",DPWW3!H29)</f>
        <v>Nr</v>
      </c>
      <c r="E898" s="176" t="s">
        <v>7266</v>
      </c>
      <c r="F898" s="176" t="str">
        <f>IF(ISBLANK(DPWW3!AS29),"",DPWW3!AS29)</f>
        <v/>
      </c>
    </row>
    <row r="899" spans="1:40" x14ac:dyDescent="0.25">
      <c r="A899" s="176" t="str">
        <f t="shared" si="13"/>
        <v>YKY</v>
      </c>
      <c r="B899" s="176" t="str">
        <f>IF(ISBLANK(DPWW3!CI29),"",DPWW3!CI29)</f>
        <v>PCD_DPWW3_TNR1_RS_S4</v>
      </c>
      <c r="C899" s="176" t="str">
        <f>DPWW3!F29 &amp; "," &amp; DPWW3!G29 &amp; "," &amp; DPWW3!CI6</f>
        <v>Treatment for total nitrogen removal (WINEP/NEP) ,Number of schemes at Stage 4,Regulatory Sign off Delay</v>
      </c>
      <c r="D899" s="176" t="str">
        <f>IF(ISBLANK(DPWW3!H29),"",DPWW3!H29)</f>
        <v>Nr</v>
      </c>
      <c r="E899" s="176" t="s">
        <v>7266</v>
      </c>
      <c r="F899" s="176" t="str">
        <f>IF(ISBLANK(DPWW3!AT29),"",DPWW3!AT29)</f>
        <v/>
      </c>
    </row>
    <row r="900" spans="1:40" x14ac:dyDescent="0.25">
      <c r="A900" s="176" t="str">
        <f t="shared" si="13"/>
        <v>YKY</v>
      </c>
      <c r="B900" s="176" t="str">
        <f>IF(ISBLANK(DPWW3!CJ29),"",DPWW3!CJ29)</f>
        <v>PCD_DPWW3_TNR1_DPLE_S4</v>
      </c>
      <c r="C900" s="176" t="str">
        <f>DPWW3!F29 &amp; "," &amp; DPWW3!G29 &amp; "," &amp; DPWW3!CJ6</f>
        <v>Treatment for total nitrogen removal (WINEP/NEP) ,Number of schemes at Stage 4,Programme level efficiency</v>
      </c>
      <c r="D900" s="176" t="str">
        <f>IF(ISBLANK(DPWW3!H29),"",DPWW3!H29)</f>
        <v>Nr</v>
      </c>
      <c r="E900" s="176" t="s">
        <v>7266</v>
      </c>
      <c r="F900" s="176" t="str">
        <f>IF(ISBLANK(DPWW3!AU29),"",DPWW3!AU29)</f>
        <v/>
      </c>
    </row>
    <row r="901" spans="1:40" x14ac:dyDescent="0.25">
      <c r="A901" s="176" t="str">
        <f t="shared" ref="A901:A964" si="14">A900</f>
        <v>YKY</v>
      </c>
      <c r="B901" s="176" t="str">
        <f>IF(ISBLANK(DPWW3!BC30),"",DPWW3!BC30)</f>
        <v>PCD_DPWW3_TNR1_S5</v>
      </c>
      <c r="C901" s="176" t="str">
        <f>DPWW3!F30 &amp; "," &amp; DPWW3!G30 &amp; "," &amp; DPWW3!BC5</f>
        <v>Treatment for total nitrogen removal (WINEP/NEP) ,Number of schemes at Stage 5,IM1 has yet to be achieved</v>
      </c>
      <c r="D901" s="176" t="str">
        <f>IF(ISBLANK(DPWW3!H30),"",DPWW3!H30)</f>
        <v>Nr</v>
      </c>
      <c r="E901" s="176" t="s">
        <v>7266</v>
      </c>
      <c r="T901" s="176" t="str">
        <f>IF(ISBLANK(DPWW3!M30),"",DPWW3!M30)</f>
        <v/>
      </c>
      <c r="U901" s="176" t="str">
        <f>IF(ISBLANK(DPWW3!N30),"",DPWW3!N30)</f>
        <v/>
      </c>
      <c r="V901" s="176" t="str">
        <f>IF(ISBLANK(DPWW3!O30),"",DPWW3!O30)</f>
        <v/>
      </c>
      <c r="W901" s="176" t="str">
        <f>IF(ISBLANK(DPWW3!P30),"",DPWW3!P30)</f>
        <v/>
      </c>
      <c r="X901" s="176" t="str">
        <f>IF(ISBLANK(DPWW3!Q30),"",DPWW3!Q30)</f>
        <v/>
      </c>
      <c r="Y901" s="176" t="str">
        <f>IF(ISBLANK(DPWW3!R30),"",DPWW3!R30)</f>
        <v/>
      </c>
      <c r="Z901" s="176" t="str">
        <f>IF(ISBLANK(DPWW3!S30),"",DPWW3!S30)</f>
        <v/>
      </c>
      <c r="AA901" s="176" t="str">
        <f>IF(ISBLANK(DPWW3!T30),"",DPWW3!T30)</f>
        <v/>
      </c>
      <c r="AB901" s="176" t="str">
        <f>IF(ISBLANK(DPWW3!U30),"",DPWW3!U30)</f>
        <v/>
      </c>
      <c r="AC901" s="176" t="str">
        <f>IF(ISBLANK(DPWW3!V30),"",DPWW3!V30)</f>
        <v/>
      </c>
      <c r="AD901" s="176" t="str">
        <f>IF(ISBLANK(DPWW3!W30),"",DPWW3!W30)</f>
        <v/>
      </c>
      <c r="AE901" s="176" t="str">
        <f>IF(ISBLANK(DPWW3!X30),"",DPWW3!X30)</f>
        <v/>
      </c>
      <c r="AF901" s="176" t="str">
        <f>IF(ISBLANK(DPWW3!Y30),"",DPWW3!Y30)</f>
        <v/>
      </c>
      <c r="AG901" s="176" t="str">
        <f>IF(ISBLANK(DPWW3!Z30),"",DPWW3!Z30)</f>
        <v/>
      </c>
      <c r="AH901" s="176" t="str">
        <f>IF(ISBLANK(DPWW3!AA30),"",DPWW3!AA30)</f>
        <v/>
      </c>
      <c r="AI901" s="176" t="str">
        <f>IF(ISBLANK(DPWW3!AB30),"",DPWW3!AB30)</f>
        <v/>
      </c>
      <c r="AJ901" s="176" t="str">
        <f>IF(ISBLANK(DPWW3!AC30),"",DPWW3!AC30)</f>
        <v/>
      </c>
      <c r="AK901" s="176" t="str">
        <f>IF(ISBLANK(DPWW3!AD30),"",DPWW3!AD30)</f>
        <v/>
      </c>
      <c r="AL901" s="176" t="str">
        <f>IF(ISBLANK(DPWW3!AE30),"",DPWW3!AE30)</f>
        <v/>
      </c>
      <c r="AM901" s="176" t="str">
        <f>IF(ISBLANK(DPWW3!AF30),"",DPWW3!AF30)</f>
        <v/>
      </c>
      <c r="AN901" s="176" t="str">
        <f>IF(ISBLANK(DPWW3!AG30),"",DPWW3!AG30)</f>
        <v/>
      </c>
    </row>
    <row r="902" spans="1:40" x14ac:dyDescent="0.25">
      <c r="A902" s="176" t="str">
        <f t="shared" si="14"/>
        <v>YKY</v>
      </c>
      <c r="B902" s="176" t="str">
        <f>IF(ISBLANK(DPWW3!BY30),"",DPWW3!BY30)</f>
        <v>PCD_DPWW3_TNR1_DLY_S5</v>
      </c>
      <c r="C902" s="176" t="str">
        <f>DPWW3!F30 &amp; "," &amp; DPWW3!G30 &amp; "," &amp; DPWW3!BY5</f>
        <v>Treatment for total nitrogen removal (WINEP/NEP) ,Number of schemes at Stage 5,Total number of schemes with a 90+ day delay for any given IM</v>
      </c>
      <c r="D902" s="176" t="str">
        <f>IF(ISBLANK(DPWW3!H30),"",DPWW3!H30)</f>
        <v>Nr</v>
      </c>
      <c r="E902" s="176" t="s">
        <v>7266</v>
      </c>
      <c r="F902" s="176" t="str">
        <f>IF(ISBLANK(DPWW3!AJ30),"",DPWW3!AJ30)</f>
        <v/>
      </c>
    </row>
    <row r="903" spans="1:40" x14ac:dyDescent="0.25">
      <c r="A903" s="176" t="str">
        <f t="shared" si="14"/>
        <v>YKY</v>
      </c>
      <c r="B903" s="176" t="str">
        <f>IF(ISBLANK(DPWW3!BZ30),"",DPWW3!BZ30)</f>
        <v>PCD_DPWW3_TNR1_DIR_S5</v>
      </c>
      <c r="C903" s="176" t="str">
        <f>DPWW3!F30 &amp; "," &amp; DPWW3!G30 &amp; "," &amp; DPWW3!BZ6</f>
        <v>Treatment for total nitrogen removal (WINEP/NEP) ,Number of schemes at Stage 5,Lack of internal resourcing</v>
      </c>
      <c r="D903" s="176" t="str">
        <f>IF(ISBLANK(DPWW3!H30),"",DPWW3!H30)</f>
        <v>Nr</v>
      </c>
      <c r="E903" s="176" t="s">
        <v>7266</v>
      </c>
      <c r="F903" s="176" t="str">
        <f>IF(ISBLANK(DPWW3!AK30),"",DPWW3!AK30)</f>
        <v/>
      </c>
    </row>
    <row r="904" spans="1:40" x14ac:dyDescent="0.25">
      <c r="A904" s="176" t="str">
        <f t="shared" si="14"/>
        <v>YKY</v>
      </c>
      <c r="B904" s="176" t="str">
        <f>IF(ISBLANK(DPWW3!CA30),"",DPWW3!CA30)</f>
        <v>PCD_DPWW3_TNR1_DSCR_S5</v>
      </c>
      <c r="C904" s="176" t="str">
        <f>DPWW3!F30 &amp; "," &amp; DPWW3!G30 &amp; "," &amp; DPWW3!CA6</f>
        <v xml:space="preserve">Treatment for total nitrogen removal (WINEP/NEP) ,Number of schemes at Stage 5,Lack of supply chain resourcing </v>
      </c>
      <c r="D904" s="176" t="str">
        <f>IF(ISBLANK(DPWW3!H30),"",DPWW3!H30)</f>
        <v>Nr</v>
      </c>
      <c r="E904" s="176" t="s">
        <v>7266</v>
      </c>
      <c r="F904" s="176" t="str">
        <f>IF(ISBLANK(DPWW3!AL30),"",DPWW3!AL30)</f>
        <v/>
      </c>
    </row>
    <row r="905" spans="1:40" x14ac:dyDescent="0.25">
      <c r="A905" s="176" t="str">
        <f t="shared" si="14"/>
        <v>YKY</v>
      </c>
      <c r="B905" s="176" t="str">
        <f>IF(ISBLANK(DPWW3!CB30),"",DPWW3!CB30)</f>
        <v>PCD_DPWW3_TNR1_DCS_S5</v>
      </c>
      <c r="C905" s="176" t="str">
        <f>DPWW3!F30 &amp; "," &amp; DPWW3!G30 &amp; "," &amp; DPWW3!CB6</f>
        <v>Treatment for total nitrogen removal (WINEP/NEP) ,Number of schemes at Stage 5,Change in solution (IM2)</v>
      </c>
      <c r="D905" s="176" t="str">
        <f>IF(ISBLANK(DPWW3!H30),"",DPWW3!H30)</f>
        <v>Nr</v>
      </c>
      <c r="E905" s="176" t="s">
        <v>7266</v>
      </c>
      <c r="F905" s="176" t="str">
        <f>IF(ISBLANK(DPWW3!AM30),"",DPWW3!AM30)</f>
        <v/>
      </c>
    </row>
    <row r="906" spans="1:40" x14ac:dyDescent="0.25">
      <c r="A906" s="176" t="str">
        <f t="shared" si="14"/>
        <v>YKY</v>
      </c>
      <c r="B906" s="176" t="str">
        <f>IF(ISBLANK(DPWW3!CC30),"",DPWW3!CC30)</f>
        <v>PCD_DPWW3_TNR1_DSCS_S5</v>
      </c>
      <c r="C906" s="176" t="str">
        <f>DPWW3!F30 &amp; "," &amp; DPWW3!G30 &amp; "," &amp; DPWW3!CC6</f>
        <v>Treatment for total nitrogen removal (WINEP/NEP) ,Number of schemes at Stage 5,Supply chain capacity</v>
      </c>
      <c r="D906" s="176" t="str">
        <f>IF(ISBLANK(DPWW3!H30),"",DPWW3!H30)</f>
        <v>Nr</v>
      </c>
      <c r="E906" s="176" t="s">
        <v>7266</v>
      </c>
      <c r="F906" s="176" t="str">
        <f>IF(ISBLANK(DPWW3!AN30),"",DPWW3!AN30)</f>
        <v/>
      </c>
    </row>
    <row r="907" spans="1:40" x14ac:dyDescent="0.25">
      <c r="A907" s="176" t="str">
        <f t="shared" si="14"/>
        <v>YKY</v>
      </c>
      <c r="B907" s="176" t="str">
        <f>IF(ISBLANK(DPWW3!CD30),"",DPWW3!CD30)</f>
        <v>PCD_DPWW3_TNR1_DPP_S5</v>
      </c>
      <c r="C907" s="176" t="str">
        <f>DPWW3!F30 &amp; "," &amp; DPWW3!G30 &amp; "," &amp; DPWW3!CD6</f>
        <v>Treatment for total nitrogen removal (WINEP/NEP) ,Number of schemes at Stage 5,Land and planning permission</v>
      </c>
      <c r="D907" s="176" t="str">
        <f>IF(ISBLANK(DPWW3!H30),"",DPWW3!H30)</f>
        <v>Nr</v>
      </c>
      <c r="E907" s="176" t="s">
        <v>7266</v>
      </c>
      <c r="F907" s="176" t="str">
        <f>IF(ISBLANK(DPWW3!AO30),"",DPWW3!AO30)</f>
        <v/>
      </c>
    </row>
    <row r="908" spans="1:40" x14ac:dyDescent="0.25">
      <c r="A908" s="176" t="str">
        <f t="shared" si="14"/>
        <v>YKY</v>
      </c>
      <c r="B908" s="176" t="str">
        <f>IF(ISBLANK(DPWW3!CE30),"",DPWW3!CE30)</f>
        <v>PCD_DPWW3_TNR1_DTPI_S5</v>
      </c>
      <c r="C908" s="176" t="str">
        <f>DPWW3!F30 &amp; "," &amp; DPWW3!G30 &amp; "," &amp; DPWW3!CE6</f>
        <v>Treatment for total nitrogen removal (WINEP/NEP) ,Number of schemes at Stage 5,Third-party interface</v>
      </c>
      <c r="D908" s="176" t="str">
        <f>IF(ISBLANK(DPWW3!H30),"",DPWW3!H30)</f>
        <v>Nr</v>
      </c>
      <c r="E908" s="176" t="s">
        <v>7266</v>
      </c>
      <c r="F908" s="176" t="str">
        <f>IF(ISBLANK(DPWW3!AP30),"",DPWW3!AP30)</f>
        <v/>
      </c>
    </row>
    <row r="909" spans="1:40" x14ac:dyDescent="0.25">
      <c r="A909" s="176" t="str">
        <f t="shared" si="14"/>
        <v>YKY</v>
      </c>
      <c r="B909" s="176" t="str">
        <f>IF(ISBLANK(DPWW3!CF30),"",DPWW3!CF30)</f>
        <v>PCD_DPWW3_TNR1_DCI_S5</v>
      </c>
      <c r="C909" s="176" t="str">
        <f>DPWW3!F30 &amp; "," &amp; DPWW3!G30 &amp; "," &amp; DPWW3!CF6</f>
        <v>Treatment for total nitrogen removal (WINEP/NEP) ,Number of schemes at Stage 5,Contractual issues</v>
      </c>
      <c r="D909" s="176" t="str">
        <f>IF(ISBLANK(DPWW3!H30),"",DPWW3!H30)</f>
        <v>Nr</v>
      </c>
      <c r="E909" s="176" t="s">
        <v>7266</v>
      </c>
      <c r="F909" s="176" t="str">
        <f>IF(ISBLANK(DPWW3!AQ30),"",DPWW3!AQ30)</f>
        <v/>
      </c>
    </row>
    <row r="910" spans="1:40" x14ac:dyDescent="0.25">
      <c r="A910" s="176" t="str">
        <f t="shared" si="14"/>
        <v>YKY</v>
      </c>
      <c r="B910" s="176" t="str">
        <f>IF(ISBLANK(DPWW3!CG30),"",DPWW3!CG30)</f>
        <v>PCD_DPWW3_TNR1_DSI_S5</v>
      </c>
      <c r="C910" s="176" t="str">
        <f>DPWW3!F30 &amp; "," &amp; DPWW3!G30 &amp; "," &amp; DPWW3!CG6</f>
        <v>Treatment for total nitrogen removal (WINEP/NEP) ,Number of schemes at Stage 5,Sites issues</v>
      </c>
      <c r="D910" s="176" t="str">
        <f>IF(ISBLANK(DPWW3!H30),"",DPWW3!H30)</f>
        <v>Nr</v>
      </c>
      <c r="E910" s="176" t="s">
        <v>7266</v>
      </c>
      <c r="F910" s="176" t="str">
        <f>IF(ISBLANK(DPWW3!AR30),"",DPWW3!AR30)</f>
        <v/>
      </c>
    </row>
    <row r="911" spans="1:40" x14ac:dyDescent="0.25">
      <c r="A911" s="176" t="str">
        <f t="shared" si="14"/>
        <v>YKY</v>
      </c>
      <c r="B911" s="176" t="str">
        <f>IF(ISBLANK(DPWW3!CH30),"",DPWW3!CH30)</f>
        <v>PCD_DPWW3_TNR1_DER_S5</v>
      </c>
      <c r="C911" s="176" t="str">
        <f>DPWW3!F30 &amp; "," &amp; DPWW3!G30 &amp; "," &amp; DPWW3!CH6</f>
        <v>Treatment for total nitrogen removal (WINEP/NEP) ,Number of schemes at Stage 5,Environmental risks</v>
      </c>
      <c r="D911" s="176" t="str">
        <f>IF(ISBLANK(DPWW3!H30),"",DPWW3!H30)</f>
        <v>Nr</v>
      </c>
      <c r="E911" s="176" t="s">
        <v>7266</v>
      </c>
      <c r="F911" s="176" t="str">
        <f>IF(ISBLANK(DPWW3!AS30),"",DPWW3!AS30)</f>
        <v/>
      </c>
    </row>
    <row r="912" spans="1:40" x14ac:dyDescent="0.25">
      <c r="A912" s="176" t="str">
        <f t="shared" si="14"/>
        <v>YKY</v>
      </c>
      <c r="B912" s="176" t="str">
        <f>IF(ISBLANK(DPWW3!CI30),"",DPWW3!CI30)</f>
        <v>PCD_DPWW3_TNR1_RS_S5</v>
      </c>
      <c r="C912" s="176" t="str">
        <f>DPWW3!F30 &amp; "," &amp; DPWW3!G30 &amp; "," &amp; DPWW3!CI6</f>
        <v>Treatment for total nitrogen removal (WINEP/NEP) ,Number of schemes at Stage 5,Regulatory Sign off Delay</v>
      </c>
      <c r="D912" s="176" t="str">
        <f>IF(ISBLANK(DPWW3!H30),"",DPWW3!H30)</f>
        <v>Nr</v>
      </c>
      <c r="E912" s="176" t="s">
        <v>7266</v>
      </c>
      <c r="F912" s="176" t="str">
        <f>IF(ISBLANK(DPWW3!AT30),"",DPWW3!AT30)</f>
        <v/>
      </c>
    </row>
    <row r="913" spans="1:40" x14ac:dyDescent="0.25">
      <c r="A913" s="176" t="str">
        <f t="shared" si="14"/>
        <v>YKY</v>
      </c>
      <c r="B913" s="176" t="str">
        <f>IF(ISBLANK(DPWW3!CJ30),"",DPWW3!CJ30)</f>
        <v>PCD_DPWW3_TNR1_DPLE_S5</v>
      </c>
      <c r="C913" s="176" t="str">
        <f>DPWW3!F30 &amp; "," &amp; DPWW3!G30 &amp; "," &amp; DPWW3!CJ6</f>
        <v>Treatment for total nitrogen removal (WINEP/NEP) ,Number of schemes at Stage 5,Programme level efficiency</v>
      </c>
      <c r="D913" s="176" t="str">
        <f>IF(ISBLANK(DPWW3!H30),"",DPWW3!H30)</f>
        <v>Nr</v>
      </c>
      <c r="E913" s="176" t="s">
        <v>7266</v>
      </c>
      <c r="F913" s="176" t="str">
        <f>IF(ISBLANK(DPWW3!AU30),"",DPWW3!AU30)</f>
        <v/>
      </c>
    </row>
    <row r="914" spans="1:40" x14ac:dyDescent="0.25">
      <c r="A914" s="176" t="str">
        <f t="shared" si="14"/>
        <v>YKY</v>
      </c>
      <c r="B914" s="176" t="str">
        <f>IF(ISBLANK(DPWW3!BC31),"",DPWW3!BC31)</f>
        <v>PCD_DPWW3_TNR1_S6</v>
      </c>
      <c r="C914" s="176" t="str">
        <f>DPWW3!F31 &amp; "," &amp; DPWW3!G31 &amp; "," &amp; DPWW3!BC5</f>
        <v>Treatment for total nitrogen removal (WINEP/NEP) ,Number of schemes at Stage 6,IM1 has yet to be achieved</v>
      </c>
      <c r="D914" s="176" t="str">
        <f>IF(ISBLANK(DPWW3!H31),"",DPWW3!H31)</f>
        <v>Nr</v>
      </c>
      <c r="E914" s="176" t="s">
        <v>7266</v>
      </c>
      <c r="T914" s="176" t="str">
        <f>IF(ISBLANK(DPWW3!M31),"",DPWW3!M31)</f>
        <v/>
      </c>
      <c r="U914" s="176" t="str">
        <f>IF(ISBLANK(DPWW3!N31),"",DPWW3!N31)</f>
        <v/>
      </c>
      <c r="V914" s="176" t="str">
        <f>IF(ISBLANK(DPWW3!O31),"",DPWW3!O31)</f>
        <v/>
      </c>
      <c r="W914" s="176" t="str">
        <f>IF(ISBLANK(DPWW3!P31),"",DPWW3!P31)</f>
        <v/>
      </c>
      <c r="X914" s="176" t="str">
        <f>IF(ISBLANK(DPWW3!Q31),"",DPWW3!Q31)</f>
        <v/>
      </c>
      <c r="Y914" s="176" t="str">
        <f>IF(ISBLANK(DPWW3!R31),"",DPWW3!R31)</f>
        <v/>
      </c>
      <c r="Z914" s="176" t="str">
        <f>IF(ISBLANK(DPWW3!S31),"",DPWW3!S31)</f>
        <v/>
      </c>
      <c r="AA914" s="176" t="str">
        <f>IF(ISBLANK(DPWW3!T31),"",DPWW3!T31)</f>
        <v/>
      </c>
      <c r="AB914" s="176" t="str">
        <f>IF(ISBLANK(DPWW3!U31),"",DPWW3!U31)</f>
        <v/>
      </c>
      <c r="AC914" s="176" t="str">
        <f>IF(ISBLANK(DPWW3!V31),"",DPWW3!V31)</f>
        <v/>
      </c>
      <c r="AD914" s="176" t="str">
        <f>IF(ISBLANK(DPWW3!W31),"",DPWW3!W31)</f>
        <v/>
      </c>
      <c r="AE914" s="176" t="str">
        <f>IF(ISBLANK(DPWW3!X31),"",DPWW3!X31)</f>
        <v/>
      </c>
      <c r="AF914" s="176" t="str">
        <f>IF(ISBLANK(DPWW3!Y31),"",DPWW3!Y31)</f>
        <v/>
      </c>
      <c r="AG914" s="176" t="str">
        <f>IF(ISBLANK(DPWW3!Z31),"",DPWW3!Z31)</f>
        <v/>
      </c>
      <c r="AH914" s="176" t="str">
        <f>IF(ISBLANK(DPWW3!AA31),"",DPWW3!AA31)</f>
        <v/>
      </c>
      <c r="AI914" s="176" t="str">
        <f>IF(ISBLANK(DPWW3!AB31),"",DPWW3!AB31)</f>
        <v/>
      </c>
      <c r="AJ914" s="176" t="str">
        <f>IF(ISBLANK(DPWW3!AC31),"",DPWW3!AC31)</f>
        <v/>
      </c>
      <c r="AK914" s="176" t="str">
        <f>IF(ISBLANK(DPWW3!AD31),"",DPWW3!AD31)</f>
        <v/>
      </c>
      <c r="AL914" s="176" t="str">
        <f>IF(ISBLANK(DPWW3!AE31),"",DPWW3!AE31)</f>
        <v/>
      </c>
      <c r="AM914" s="176" t="str">
        <f>IF(ISBLANK(DPWW3!AF31),"",DPWW3!AF31)</f>
        <v/>
      </c>
      <c r="AN914" s="176" t="str">
        <f>IF(ISBLANK(DPWW3!AG31),"",DPWW3!AG31)</f>
        <v/>
      </c>
    </row>
    <row r="915" spans="1:40" x14ac:dyDescent="0.25">
      <c r="A915" s="176" t="str">
        <f t="shared" si="14"/>
        <v>YKY</v>
      </c>
      <c r="B915" s="176" t="str">
        <f>IF(ISBLANK(DPWW3!BY31),"",DPWW3!BY31)</f>
        <v>PCD_DPWW3_TNR1_DLY_S6</v>
      </c>
      <c r="C915" s="176" t="str">
        <f>DPWW3!F31 &amp; "," &amp; DPWW3!G31 &amp; "," &amp; DPWW3!BY5</f>
        <v>Treatment for total nitrogen removal (WINEP/NEP) ,Number of schemes at Stage 6,Total number of schemes with a 90+ day delay for any given IM</v>
      </c>
      <c r="D915" s="176" t="str">
        <f>IF(ISBLANK(DPWW3!H31),"",DPWW3!H31)</f>
        <v>Nr</v>
      </c>
      <c r="E915" s="176" t="s">
        <v>7266</v>
      </c>
      <c r="F915" s="176" t="str">
        <f>IF(ISBLANK(DPWW3!AJ31),"",DPWW3!AJ31)</f>
        <v/>
      </c>
    </row>
    <row r="916" spans="1:40" x14ac:dyDescent="0.25">
      <c r="A916" s="176" t="str">
        <f t="shared" si="14"/>
        <v>YKY</v>
      </c>
      <c r="B916" s="176" t="str">
        <f>IF(ISBLANK(DPWW3!BZ31),"",DPWW3!BZ31)</f>
        <v>PCD_DPWW3_TNR1_DIR_S6</v>
      </c>
      <c r="C916" s="176" t="str">
        <f>DPWW3!F31 &amp; "," &amp; DPWW3!G31 &amp; "," &amp; DPWW3!BZ6</f>
        <v>Treatment for total nitrogen removal (WINEP/NEP) ,Number of schemes at Stage 6,Lack of internal resourcing</v>
      </c>
      <c r="D916" s="176" t="str">
        <f>IF(ISBLANK(DPWW3!H31),"",DPWW3!H31)</f>
        <v>Nr</v>
      </c>
      <c r="E916" s="176" t="s">
        <v>7266</v>
      </c>
      <c r="F916" s="176" t="str">
        <f>IF(ISBLANK(DPWW3!AK31),"",DPWW3!AK31)</f>
        <v/>
      </c>
    </row>
    <row r="917" spans="1:40" x14ac:dyDescent="0.25">
      <c r="A917" s="176" t="str">
        <f t="shared" si="14"/>
        <v>YKY</v>
      </c>
      <c r="B917" s="176" t="str">
        <f>IF(ISBLANK(DPWW3!CA31),"",DPWW3!CA31)</f>
        <v>PCD_DPWW3_TNR1_DSCR_S6</v>
      </c>
      <c r="C917" s="176" t="str">
        <f>DPWW3!F31 &amp; "," &amp; DPWW3!G31 &amp; "," &amp; DPWW3!CA6</f>
        <v xml:space="preserve">Treatment for total nitrogen removal (WINEP/NEP) ,Number of schemes at Stage 6,Lack of supply chain resourcing </v>
      </c>
      <c r="D917" s="176" t="str">
        <f>IF(ISBLANK(DPWW3!H31),"",DPWW3!H31)</f>
        <v>Nr</v>
      </c>
      <c r="E917" s="176" t="s">
        <v>7266</v>
      </c>
      <c r="F917" s="176" t="str">
        <f>IF(ISBLANK(DPWW3!AL31),"",DPWW3!AL31)</f>
        <v/>
      </c>
    </row>
    <row r="918" spans="1:40" x14ac:dyDescent="0.25">
      <c r="A918" s="176" t="str">
        <f t="shared" si="14"/>
        <v>YKY</v>
      </c>
      <c r="B918" s="176" t="str">
        <f>IF(ISBLANK(DPWW3!CB31),"",DPWW3!CB31)</f>
        <v>PCD_DPWW3_TNR1_DCS_S6</v>
      </c>
      <c r="C918" s="176" t="str">
        <f>DPWW3!F31 &amp; "," &amp; DPWW3!G31 &amp; "," &amp; DPWW3!CB6</f>
        <v>Treatment for total nitrogen removal (WINEP/NEP) ,Number of schemes at Stage 6,Change in solution (IM2)</v>
      </c>
      <c r="D918" s="176" t="str">
        <f>IF(ISBLANK(DPWW3!H31),"",DPWW3!H31)</f>
        <v>Nr</v>
      </c>
      <c r="E918" s="176" t="s">
        <v>7266</v>
      </c>
      <c r="F918" s="176" t="str">
        <f>IF(ISBLANK(DPWW3!AM31),"",DPWW3!AM31)</f>
        <v/>
      </c>
    </row>
    <row r="919" spans="1:40" x14ac:dyDescent="0.25">
      <c r="A919" s="176" t="str">
        <f t="shared" si="14"/>
        <v>YKY</v>
      </c>
      <c r="B919" s="176" t="str">
        <f>IF(ISBLANK(DPWW3!CC31),"",DPWW3!CC31)</f>
        <v>PCD_DPWW3_TNR1_DSCS_S6</v>
      </c>
      <c r="C919" s="176" t="str">
        <f>DPWW3!F31 &amp; "," &amp; DPWW3!G31 &amp; "," &amp; DPWW3!CC6</f>
        <v>Treatment for total nitrogen removal (WINEP/NEP) ,Number of schemes at Stage 6,Supply chain capacity</v>
      </c>
      <c r="D919" s="176" t="str">
        <f>IF(ISBLANK(DPWW3!H31),"",DPWW3!H31)</f>
        <v>Nr</v>
      </c>
      <c r="E919" s="176" t="s">
        <v>7266</v>
      </c>
      <c r="F919" s="176" t="str">
        <f>IF(ISBLANK(DPWW3!AN31),"",DPWW3!AN31)</f>
        <v/>
      </c>
    </row>
    <row r="920" spans="1:40" x14ac:dyDescent="0.25">
      <c r="A920" s="176" t="str">
        <f t="shared" si="14"/>
        <v>YKY</v>
      </c>
      <c r="B920" s="176" t="str">
        <f>IF(ISBLANK(DPWW3!CD31),"",DPWW3!CD31)</f>
        <v>PCD_DPWW3_TNR1_DPP_S6</v>
      </c>
      <c r="C920" s="176" t="str">
        <f>DPWW3!F31 &amp; "," &amp; DPWW3!G31 &amp; "," &amp; DPWW3!CD6</f>
        <v>Treatment for total nitrogen removal (WINEP/NEP) ,Number of schemes at Stage 6,Land and planning permission</v>
      </c>
      <c r="D920" s="176" t="str">
        <f>IF(ISBLANK(DPWW3!H31),"",DPWW3!H31)</f>
        <v>Nr</v>
      </c>
      <c r="E920" s="176" t="s">
        <v>7266</v>
      </c>
      <c r="F920" s="176" t="str">
        <f>IF(ISBLANK(DPWW3!AO31),"",DPWW3!AO31)</f>
        <v/>
      </c>
    </row>
    <row r="921" spans="1:40" x14ac:dyDescent="0.25">
      <c r="A921" s="176" t="str">
        <f t="shared" si="14"/>
        <v>YKY</v>
      </c>
      <c r="B921" s="176" t="str">
        <f>IF(ISBLANK(DPWW3!CE31),"",DPWW3!CE31)</f>
        <v>PCD_DPWW3_TNR1_DTPI_S6</v>
      </c>
      <c r="C921" s="176" t="str">
        <f>DPWW3!F31 &amp; "," &amp; DPWW3!G31 &amp; "," &amp; DPWW3!CE6</f>
        <v>Treatment for total nitrogen removal (WINEP/NEP) ,Number of schemes at Stage 6,Third-party interface</v>
      </c>
      <c r="D921" s="176" t="str">
        <f>IF(ISBLANK(DPWW3!H31),"",DPWW3!H31)</f>
        <v>Nr</v>
      </c>
      <c r="E921" s="176" t="s">
        <v>7266</v>
      </c>
      <c r="F921" s="176" t="str">
        <f>IF(ISBLANK(DPWW3!AP31),"",DPWW3!AP31)</f>
        <v/>
      </c>
    </row>
    <row r="922" spans="1:40" x14ac:dyDescent="0.25">
      <c r="A922" s="176" t="str">
        <f t="shared" si="14"/>
        <v>YKY</v>
      </c>
      <c r="B922" s="176" t="str">
        <f>IF(ISBLANK(DPWW3!CF31),"",DPWW3!CF31)</f>
        <v>PCD_DPWW3_TNR1_DCI_S6</v>
      </c>
      <c r="C922" s="176" t="str">
        <f>DPWW3!F31 &amp; "," &amp; DPWW3!G31 &amp; "," &amp; DPWW3!CF6</f>
        <v>Treatment for total nitrogen removal (WINEP/NEP) ,Number of schemes at Stage 6,Contractual issues</v>
      </c>
      <c r="D922" s="176" t="str">
        <f>IF(ISBLANK(DPWW3!H31),"",DPWW3!H31)</f>
        <v>Nr</v>
      </c>
      <c r="E922" s="176" t="s">
        <v>7266</v>
      </c>
      <c r="F922" s="176" t="str">
        <f>IF(ISBLANK(DPWW3!AQ31),"",DPWW3!AQ31)</f>
        <v/>
      </c>
    </row>
    <row r="923" spans="1:40" x14ac:dyDescent="0.25">
      <c r="A923" s="176" t="str">
        <f t="shared" si="14"/>
        <v>YKY</v>
      </c>
      <c r="B923" s="176" t="str">
        <f>IF(ISBLANK(DPWW3!CG31),"",DPWW3!CG31)</f>
        <v>PCD_DPWW3_TNR1_DSI_S6</v>
      </c>
      <c r="C923" s="176" t="str">
        <f>DPWW3!F31 &amp; "," &amp; DPWW3!G31 &amp; "," &amp; DPWW3!CG6</f>
        <v>Treatment for total nitrogen removal (WINEP/NEP) ,Number of schemes at Stage 6,Sites issues</v>
      </c>
      <c r="D923" s="176" t="str">
        <f>IF(ISBLANK(DPWW3!H31),"",DPWW3!H31)</f>
        <v>Nr</v>
      </c>
      <c r="E923" s="176" t="s">
        <v>7266</v>
      </c>
      <c r="F923" s="176" t="str">
        <f>IF(ISBLANK(DPWW3!AR31),"",DPWW3!AR31)</f>
        <v/>
      </c>
    </row>
    <row r="924" spans="1:40" x14ac:dyDescent="0.25">
      <c r="A924" s="176" t="str">
        <f t="shared" si="14"/>
        <v>YKY</v>
      </c>
      <c r="B924" s="176" t="str">
        <f>IF(ISBLANK(DPWW3!CH31),"",DPWW3!CH31)</f>
        <v>PCD_DPWW3_TNR1_DER_S6</v>
      </c>
      <c r="C924" s="176" t="str">
        <f>DPWW3!F31 &amp; "," &amp; DPWW3!G31 &amp; "," &amp; DPWW3!CH6</f>
        <v>Treatment for total nitrogen removal (WINEP/NEP) ,Number of schemes at Stage 6,Environmental risks</v>
      </c>
      <c r="D924" s="176" t="str">
        <f>IF(ISBLANK(DPWW3!H31),"",DPWW3!H31)</f>
        <v>Nr</v>
      </c>
      <c r="E924" s="176" t="s">
        <v>7266</v>
      </c>
      <c r="F924" s="176" t="str">
        <f>IF(ISBLANK(DPWW3!AS31),"",DPWW3!AS31)</f>
        <v/>
      </c>
    </row>
    <row r="925" spans="1:40" x14ac:dyDescent="0.25">
      <c r="A925" s="176" t="str">
        <f t="shared" si="14"/>
        <v>YKY</v>
      </c>
      <c r="B925" s="176" t="str">
        <f>IF(ISBLANK(DPWW3!CI31),"",DPWW3!CI31)</f>
        <v>PCD_DPWW3_TNR1_RS_S6</v>
      </c>
      <c r="C925" s="176" t="str">
        <f>DPWW3!F31 &amp; "," &amp; DPWW3!G31 &amp; "," &amp; DPWW3!CI6</f>
        <v>Treatment for total nitrogen removal (WINEP/NEP) ,Number of schemes at Stage 6,Regulatory Sign off Delay</v>
      </c>
      <c r="D925" s="176" t="str">
        <f>IF(ISBLANK(DPWW3!H31),"",DPWW3!H31)</f>
        <v>Nr</v>
      </c>
      <c r="E925" s="176" t="s">
        <v>7266</v>
      </c>
      <c r="F925" s="176" t="str">
        <f>IF(ISBLANK(DPWW3!AT31),"",DPWW3!AT31)</f>
        <v/>
      </c>
    </row>
    <row r="926" spans="1:40" x14ac:dyDescent="0.25">
      <c r="A926" s="176" t="str">
        <f t="shared" si="14"/>
        <v>YKY</v>
      </c>
      <c r="B926" s="176" t="str">
        <f>IF(ISBLANK(DPWW3!CJ31),"",DPWW3!CJ31)</f>
        <v>PCD_DPWW3_TNR1_DPLE_S6</v>
      </c>
      <c r="C926" s="176" t="str">
        <f>DPWW3!F31 &amp; "," &amp; DPWW3!G31 &amp; "," &amp; DPWW3!CJ6</f>
        <v>Treatment for total nitrogen removal (WINEP/NEP) ,Number of schemes at Stage 6,Programme level efficiency</v>
      </c>
      <c r="D926" s="176" t="str">
        <f>IF(ISBLANK(DPWW3!H31),"",DPWW3!H31)</f>
        <v>Nr</v>
      </c>
      <c r="E926" s="176" t="s">
        <v>7266</v>
      </c>
      <c r="F926" s="176" t="str">
        <f>IF(ISBLANK(DPWW3!AU31),"",DPWW3!AU31)</f>
        <v/>
      </c>
    </row>
    <row r="927" spans="1:40" x14ac:dyDescent="0.25">
      <c r="A927" s="176" t="str">
        <f t="shared" si="14"/>
        <v>YKY</v>
      </c>
      <c r="B927" s="176" t="str">
        <f>IF(ISBLANK(DPWW3!BC32),"",DPWW3!BC32)</f>
        <v>PCD_DPWW3_TNR1_S7</v>
      </c>
      <c r="C927" s="176" t="str">
        <f>DPWW3!F32 &amp; "," &amp; DPWW3!G32 &amp; "," &amp; DPWW3!BC5</f>
        <v>Treatment for total nitrogen removal (WINEP/NEP) ,Number of schemes at Stage 7,IM1 has yet to be achieved</v>
      </c>
      <c r="D927" s="176" t="str">
        <f>IF(ISBLANK(DPWW3!H32),"",DPWW3!H32)</f>
        <v>Nr</v>
      </c>
      <c r="E927" s="176" t="s">
        <v>7266</v>
      </c>
      <c r="T927" s="176" t="str">
        <f>IF(ISBLANK(DPWW3!M32),"",DPWW3!M32)</f>
        <v/>
      </c>
      <c r="U927" s="176" t="str">
        <f>IF(ISBLANK(DPWW3!N32),"",DPWW3!N32)</f>
        <v/>
      </c>
      <c r="V927" s="176" t="str">
        <f>IF(ISBLANK(DPWW3!O32),"",DPWW3!O32)</f>
        <v/>
      </c>
      <c r="W927" s="176" t="str">
        <f>IF(ISBLANK(DPWW3!P32),"",DPWW3!P32)</f>
        <v/>
      </c>
      <c r="X927" s="176" t="str">
        <f>IF(ISBLANK(DPWW3!Q32),"",DPWW3!Q32)</f>
        <v/>
      </c>
      <c r="Y927" s="176" t="str">
        <f>IF(ISBLANK(DPWW3!R32),"",DPWW3!R32)</f>
        <v/>
      </c>
      <c r="Z927" s="176" t="str">
        <f>IF(ISBLANK(DPWW3!S32),"",DPWW3!S32)</f>
        <v/>
      </c>
      <c r="AA927" s="176" t="str">
        <f>IF(ISBLANK(DPWW3!T32),"",DPWW3!T32)</f>
        <v/>
      </c>
      <c r="AB927" s="176" t="str">
        <f>IF(ISBLANK(DPWW3!U32),"",DPWW3!U32)</f>
        <v/>
      </c>
      <c r="AC927" s="176" t="str">
        <f>IF(ISBLANK(DPWW3!V32),"",DPWW3!V32)</f>
        <v/>
      </c>
      <c r="AD927" s="176" t="str">
        <f>IF(ISBLANK(DPWW3!W32),"",DPWW3!W32)</f>
        <v/>
      </c>
      <c r="AE927" s="176" t="str">
        <f>IF(ISBLANK(DPWW3!X32),"",DPWW3!X32)</f>
        <v/>
      </c>
      <c r="AF927" s="176" t="str">
        <f>IF(ISBLANK(DPWW3!Y32),"",DPWW3!Y32)</f>
        <v/>
      </c>
      <c r="AG927" s="176" t="str">
        <f>IF(ISBLANK(DPWW3!Z32),"",DPWW3!Z32)</f>
        <v/>
      </c>
      <c r="AH927" s="176" t="str">
        <f>IF(ISBLANK(DPWW3!AA32),"",DPWW3!AA32)</f>
        <v/>
      </c>
      <c r="AI927" s="176" t="str">
        <f>IF(ISBLANK(DPWW3!AB32),"",DPWW3!AB32)</f>
        <v/>
      </c>
      <c r="AJ927" s="176" t="str">
        <f>IF(ISBLANK(DPWW3!AC32),"",DPWW3!AC32)</f>
        <v/>
      </c>
      <c r="AK927" s="176" t="str">
        <f>IF(ISBLANK(DPWW3!AD32),"",DPWW3!AD32)</f>
        <v/>
      </c>
      <c r="AL927" s="176" t="str">
        <f>IF(ISBLANK(DPWW3!AE32),"",DPWW3!AE32)</f>
        <v/>
      </c>
      <c r="AM927" s="176" t="str">
        <f>IF(ISBLANK(DPWW3!AF32),"",DPWW3!AF32)</f>
        <v/>
      </c>
      <c r="AN927" s="176" t="str">
        <f>IF(ISBLANK(DPWW3!AG32),"",DPWW3!AG32)</f>
        <v/>
      </c>
    </row>
    <row r="928" spans="1:40" x14ac:dyDescent="0.25">
      <c r="A928" s="176" t="str">
        <f t="shared" si="14"/>
        <v>YKY</v>
      </c>
      <c r="B928" s="176" t="str">
        <f>IF(ISBLANK(DPWW3!BY32),"",DPWW3!BY32)</f>
        <v>PCD_DPWW3_TNR1_DLY_S7</v>
      </c>
      <c r="C928" s="176" t="str">
        <f>DPWW3!F32 &amp; "," &amp; DPWW3!G32 &amp; "," &amp; DPWW3!BY5</f>
        <v>Treatment for total nitrogen removal (WINEP/NEP) ,Number of schemes at Stage 7,Total number of schemes with a 90+ day delay for any given IM</v>
      </c>
      <c r="D928" s="176" t="str">
        <f>IF(ISBLANK(DPWW3!H32),"",DPWW3!H32)</f>
        <v>Nr</v>
      </c>
      <c r="E928" s="176" t="s">
        <v>7266</v>
      </c>
      <c r="F928" s="176" t="str">
        <f>IF(ISBLANK(DPWW3!AJ32),"",DPWW3!AJ32)</f>
        <v/>
      </c>
    </row>
    <row r="929" spans="1:40" x14ac:dyDescent="0.25">
      <c r="A929" s="176" t="str">
        <f t="shared" si="14"/>
        <v>YKY</v>
      </c>
      <c r="B929" s="176" t="str">
        <f>IF(ISBLANK(DPWW3!BZ32),"",DPWW3!BZ32)</f>
        <v>PCD_DPWW3_TNR1_DIR_S7</v>
      </c>
      <c r="C929" s="176" t="str">
        <f>DPWW3!F32 &amp; "," &amp; DPWW3!G32 &amp; "," &amp; DPWW3!BZ6</f>
        <v>Treatment for total nitrogen removal (WINEP/NEP) ,Number of schemes at Stage 7,Lack of internal resourcing</v>
      </c>
      <c r="D929" s="176" t="str">
        <f>IF(ISBLANK(DPWW3!H32),"",DPWW3!H32)</f>
        <v>Nr</v>
      </c>
      <c r="E929" s="176" t="s">
        <v>7266</v>
      </c>
      <c r="F929" s="176" t="str">
        <f>IF(ISBLANK(DPWW3!AK32),"",DPWW3!AK32)</f>
        <v/>
      </c>
    </row>
    <row r="930" spans="1:40" x14ac:dyDescent="0.25">
      <c r="A930" s="176" t="str">
        <f t="shared" si="14"/>
        <v>YKY</v>
      </c>
      <c r="B930" s="176" t="str">
        <f>IF(ISBLANK(DPWW3!CA32),"",DPWW3!CA32)</f>
        <v>PCD_DPWW3_TNR1_DSCR_S7</v>
      </c>
      <c r="C930" s="176" t="str">
        <f>DPWW3!F32 &amp; "," &amp; DPWW3!G32 &amp; "," &amp; DPWW3!CA6</f>
        <v xml:space="preserve">Treatment for total nitrogen removal (WINEP/NEP) ,Number of schemes at Stage 7,Lack of supply chain resourcing </v>
      </c>
      <c r="D930" s="176" t="str">
        <f>IF(ISBLANK(DPWW3!H32),"",DPWW3!H32)</f>
        <v>Nr</v>
      </c>
      <c r="E930" s="176" t="s">
        <v>7266</v>
      </c>
      <c r="F930" s="176" t="str">
        <f>IF(ISBLANK(DPWW3!AL32),"",DPWW3!AL32)</f>
        <v/>
      </c>
    </row>
    <row r="931" spans="1:40" x14ac:dyDescent="0.25">
      <c r="A931" s="176" t="str">
        <f t="shared" si="14"/>
        <v>YKY</v>
      </c>
      <c r="B931" s="176" t="str">
        <f>IF(ISBLANK(DPWW3!CB32),"",DPWW3!CB32)</f>
        <v>PCD_DPWW3_TNR1_DCS_S7</v>
      </c>
      <c r="C931" s="176" t="str">
        <f>DPWW3!F32 &amp; "," &amp; DPWW3!G32 &amp; "," &amp; DPWW3!CB6</f>
        <v>Treatment for total nitrogen removal (WINEP/NEP) ,Number of schemes at Stage 7,Change in solution (IM2)</v>
      </c>
      <c r="D931" s="176" t="str">
        <f>IF(ISBLANK(DPWW3!H32),"",DPWW3!H32)</f>
        <v>Nr</v>
      </c>
      <c r="E931" s="176" t="s">
        <v>7266</v>
      </c>
      <c r="F931" s="176" t="str">
        <f>IF(ISBLANK(DPWW3!AM32),"",DPWW3!AM32)</f>
        <v/>
      </c>
    </row>
    <row r="932" spans="1:40" x14ac:dyDescent="0.25">
      <c r="A932" s="176" t="str">
        <f t="shared" si="14"/>
        <v>YKY</v>
      </c>
      <c r="B932" s="176" t="str">
        <f>IF(ISBLANK(DPWW3!CC32),"",DPWW3!CC32)</f>
        <v>PCD_DPWW3_TNR1_DSCS_S7</v>
      </c>
      <c r="C932" s="176" t="str">
        <f>DPWW3!F32 &amp; "," &amp; DPWW3!G32 &amp; "," &amp; DPWW3!CC6</f>
        <v>Treatment for total nitrogen removal (WINEP/NEP) ,Number of schemes at Stage 7,Supply chain capacity</v>
      </c>
      <c r="D932" s="176" t="str">
        <f>IF(ISBLANK(DPWW3!H32),"",DPWW3!H32)</f>
        <v>Nr</v>
      </c>
      <c r="E932" s="176" t="s">
        <v>7266</v>
      </c>
      <c r="F932" s="176" t="str">
        <f>IF(ISBLANK(DPWW3!AN32),"",DPWW3!AN32)</f>
        <v/>
      </c>
    </row>
    <row r="933" spans="1:40" x14ac:dyDescent="0.25">
      <c r="A933" s="176" t="str">
        <f t="shared" si="14"/>
        <v>YKY</v>
      </c>
      <c r="B933" s="176" t="str">
        <f>IF(ISBLANK(DPWW3!CD32),"",DPWW3!CD32)</f>
        <v>PCD_DPWW3_TNR1_DPP_S7</v>
      </c>
      <c r="C933" s="176" t="str">
        <f>DPWW3!F32 &amp; "," &amp; DPWW3!G32 &amp; "," &amp; DPWW3!CD6</f>
        <v>Treatment for total nitrogen removal (WINEP/NEP) ,Number of schemes at Stage 7,Land and planning permission</v>
      </c>
      <c r="D933" s="176" t="str">
        <f>IF(ISBLANK(DPWW3!H32),"",DPWW3!H32)</f>
        <v>Nr</v>
      </c>
      <c r="E933" s="176" t="s">
        <v>7266</v>
      </c>
      <c r="F933" s="176" t="str">
        <f>IF(ISBLANK(DPWW3!AO32),"",DPWW3!AO32)</f>
        <v/>
      </c>
    </row>
    <row r="934" spans="1:40" x14ac:dyDescent="0.25">
      <c r="A934" s="176" t="str">
        <f t="shared" si="14"/>
        <v>YKY</v>
      </c>
      <c r="B934" s="176" t="str">
        <f>IF(ISBLANK(DPWW3!CE32),"",DPWW3!CE32)</f>
        <v>PCD_DPWW3_TNR1_DTPI_S7</v>
      </c>
      <c r="C934" s="176" t="str">
        <f>DPWW3!F32 &amp; "," &amp; DPWW3!G32 &amp; "," &amp; DPWW3!CE6</f>
        <v>Treatment for total nitrogen removal (WINEP/NEP) ,Number of schemes at Stage 7,Third-party interface</v>
      </c>
      <c r="D934" s="176" t="str">
        <f>IF(ISBLANK(DPWW3!H32),"",DPWW3!H32)</f>
        <v>Nr</v>
      </c>
      <c r="E934" s="176" t="s">
        <v>7266</v>
      </c>
      <c r="F934" s="176" t="str">
        <f>IF(ISBLANK(DPWW3!AP32),"",DPWW3!AP32)</f>
        <v/>
      </c>
    </row>
    <row r="935" spans="1:40" x14ac:dyDescent="0.25">
      <c r="A935" s="176" t="str">
        <f t="shared" si="14"/>
        <v>YKY</v>
      </c>
      <c r="B935" s="176" t="str">
        <f>IF(ISBLANK(DPWW3!CF32),"",DPWW3!CF32)</f>
        <v>PCD_DPWW3_TNR1_DCI_S7</v>
      </c>
      <c r="C935" s="176" t="str">
        <f>DPWW3!F32 &amp; "," &amp; DPWW3!G32 &amp; "," &amp; DPWW3!CF6</f>
        <v>Treatment for total nitrogen removal (WINEP/NEP) ,Number of schemes at Stage 7,Contractual issues</v>
      </c>
      <c r="D935" s="176" t="str">
        <f>IF(ISBLANK(DPWW3!H32),"",DPWW3!H32)</f>
        <v>Nr</v>
      </c>
      <c r="E935" s="176" t="s">
        <v>7266</v>
      </c>
      <c r="F935" s="176" t="str">
        <f>IF(ISBLANK(DPWW3!AQ32),"",DPWW3!AQ32)</f>
        <v/>
      </c>
    </row>
    <row r="936" spans="1:40" x14ac:dyDescent="0.25">
      <c r="A936" s="176" t="str">
        <f t="shared" si="14"/>
        <v>YKY</v>
      </c>
      <c r="B936" s="176" t="str">
        <f>IF(ISBLANK(DPWW3!CG32),"",DPWW3!CG32)</f>
        <v>PCD_DPWW3_TNR1_DSI_S7</v>
      </c>
      <c r="C936" s="176" t="str">
        <f>DPWW3!F32 &amp; "," &amp; DPWW3!G32 &amp; "," &amp; DPWW3!CG6</f>
        <v>Treatment for total nitrogen removal (WINEP/NEP) ,Number of schemes at Stage 7,Sites issues</v>
      </c>
      <c r="D936" s="176" t="str">
        <f>IF(ISBLANK(DPWW3!H32),"",DPWW3!H32)</f>
        <v>Nr</v>
      </c>
      <c r="E936" s="176" t="s">
        <v>7266</v>
      </c>
      <c r="F936" s="176" t="str">
        <f>IF(ISBLANK(DPWW3!AR32),"",DPWW3!AR32)</f>
        <v/>
      </c>
    </row>
    <row r="937" spans="1:40" x14ac:dyDescent="0.25">
      <c r="A937" s="176" t="str">
        <f t="shared" si="14"/>
        <v>YKY</v>
      </c>
      <c r="B937" s="176" t="str">
        <f>IF(ISBLANK(DPWW3!CH32),"",DPWW3!CH32)</f>
        <v>PCD_DPWW3_TNR1_DER_S7</v>
      </c>
      <c r="C937" s="176" t="str">
        <f>DPWW3!F32 &amp; "," &amp; DPWW3!G32 &amp; "," &amp; DPWW3!CH6</f>
        <v>Treatment for total nitrogen removal (WINEP/NEP) ,Number of schemes at Stage 7,Environmental risks</v>
      </c>
      <c r="D937" s="176" t="str">
        <f>IF(ISBLANK(DPWW3!H32),"",DPWW3!H32)</f>
        <v>Nr</v>
      </c>
      <c r="E937" s="176" t="s">
        <v>7266</v>
      </c>
      <c r="F937" s="176" t="str">
        <f>IF(ISBLANK(DPWW3!AS32),"",DPWW3!AS32)</f>
        <v/>
      </c>
    </row>
    <row r="938" spans="1:40" x14ac:dyDescent="0.25">
      <c r="A938" s="176" t="str">
        <f t="shared" si="14"/>
        <v>YKY</v>
      </c>
      <c r="B938" s="176" t="str">
        <f>IF(ISBLANK(DPWW3!CI32),"",DPWW3!CI32)</f>
        <v>PCD_DPWW3_TNR1_RS_S7</v>
      </c>
      <c r="C938" s="176" t="str">
        <f>DPWW3!F32 &amp; "," &amp; DPWW3!G32 &amp; "," &amp; DPWW3!CI6</f>
        <v>Treatment for total nitrogen removal (WINEP/NEP) ,Number of schemes at Stage 7,Regulatory Sign off Delay</v>
      </c>
      <c r="D938" s="176" t="str">
        <f>IF(ISBLANK(DPWW3!H32),"",DPWW3!H32)</f>
        <v>Nr</v>
      </c>
      <c r="E938" s="176" t="s">
        <v>7266</v>
      </c>
      <c r="F938" s="176" t="str">
        <f>IF(ISBLANK(DPWW3!AT32),"",DPWW3!AT32)</f>
        <v/>
      </c>
    </row>
    <row r="939" spans="1:40" x14ac:dyDescent="0.25">
      <c r="A939" s="176" t="str">
        <f t="shared" si="14"/>
        <v>YKY</v>
      </c>
      <c r="B939" s="176" t="str">
        <f>IF(ISBLANK(DPWW3!CJ32),"",DPWW3!CJ32)</f>
        <v>PCD_DPWW3_TNR1_DPLE_S7</v>
      </c>
      <c r="C939" s="176" t="str">
        <f>DPWW3!F32 &amp; "," &amp; DPWW3!G32 &amp; "," &amp; DPWW3!CJ6</f>
        <v>Treatment for total nitrogen removal (WINEP/NEP) ,Number of schemes at Stage 7,Programme level efficiency</v>
      </c>
      <c r="D939" s="176" t="str">
        <f>IF(ISBLANK(DPWW3!H32),"",DPWW3!H32)</f>
        <v>Nr</v>
      </c>
      <c r="E939" s="176" t="s">
        <v>7266</v>
      </c>
      <c r="F939" s="176" t="str">
        <f>IF(ISBLANK(DPWW3!AU32),"",DPWW3!AU32)</f>
        <v/>
      </c>
    </row>
    <row r="940" spans="1:40" x14ac:dyDescent="0.25">
      <c r="A940" s="176" t="str">
        <f t="shared" si="14"/>
        <v>YKY</v>
      </c>
      <c r="B940" s="176" t="str">
        <f>IF(ISBLANK(DPWW3!BC33),"",DPWW3!BC33)</f>
        <v>PCD_DPWW3_TNR1_ST</v>
      </c>
      <c r="C940" s="176" t="str">
        <f>DPWW3!F33 &amp; "," &amp; DPWW3!G33 &amp; "," &amp; DPWW3!BC5</f>
        <v>Treatment for total nitrogen removal (WINEP/NEP) ,Number of schemes - total (Stage 0 to Stage 6),IM1 has yet to be achieved</v>
      </c>
      <c r="D940" s="176" t="str">
        <f>IF(ISBLANK(DPWW3!H33),"",DPWW3!H33)</f>
        <v>Nr</v>
      </c>
      <c r="E940" s="176" t="s">
        <v>7266</v>
      </c>
      <c r="T940" s="176">
        <f>IF(ISBLANK(DPWW3!M33),"",DPWW3!M33)</f>
        <v>0</v>
      </c>
      <c r="U940" s="176">
        <f>IF(ISBLANK(DPWW3!N33),"",DPWW3!N33)</f>
        <v>0</v>
      </c>
      <c r="V940" s="176">
        <f>IF(ISBLANK(DPWW3!O33),"",DPWW3!O33)</f>
        <v>0</v>
      </c>
      <c r="W940" s="176">
        <f>IF(ISBLANK(DPWW3!P33),"",DPWW3!P33)</f>
        <v>0</v>
      </c>
      <c r="X940" s="176">
        <f>IF(ISBLANK(DPWW3!Q33),"",DPWW3!Q33)</f>
        <v>0</v>
      </c>
      <c r="Y940" s="176">
        <f>IF(ISBLANK(DPWW3!R33),"",DPWW3!R33)</f>
        <v>0</v>
      </c>
      <c r="Z940" s="176">
        <f>IF(ISBLANK(DPWW3!S33),"",DPWW3!S33)</f>
        <v>0</v>
      </c>
      <c r="AA940" s="176">
        <f>IF(ISBLANK(DPWW3!T33),"",DPWW3!T33)</f>
        <v>0</v>
      </c>
      <c r="AB940" s="176">
        <f>IF(ISBLANK(DPWW3!U33),"",DPWW3!U33)</f>
        <v>0</v>
      </c>
      <c r="AC940" s="176">
        <f>IF(ISBLANK(DPWW3!V33),"",DPWW3!V33)</f>
        <v>0</v>
      </c>
      <c r="AD940" s="176">
        <f>IF(ISBLANK(DPWW3!W33),"",DPWW3!W33)</f>
        <v>0</v>
      </c>
      <c r="AE940" s="176">
        <f>IF(ISBLANK(DPWW3!X33),"",DPWW3!X33)</f>
        <v>0</v>
      </c>
      <c r="AF940" s="176">
        <f>IF(ISBLANK(DPWW3!Y33),"",DPWW3!Y33)</f>
        <v>0</v>
      </c>
      <c r="AG940" s="176">
        <f>IF(ISBLANK(DPWW3!Z33),"",DPWW3!Z33)</f>
        <v>0</v>
      </c>
      <c r="AH940" s="176">
        <f>IF(ISBLANK(DPWW3!AA33),"",DPWW3!AA33)</f>
        <v>0</v>
      </c>
      <c r="AI940" s="176">
        <f>IF(ISBLANK(DPWW3!AB33),"",DPWW3!AB33)</f>
        <v>0</v>
      </c>
      <c r="AJ940" s="176">
        <f>IF(ISBLANK(DPWW3!AC33),"",DPWW3!AC33)</f>
        <v>0</v>
      </c>
      <c r="AK940" s="176">
        <f>IF(ISBLANK(DPWW3!AD33),"",DPWW3!AD33)</f>
        <v>0</v>
      </c>
      <c r="AL940" s="176">
        <f>IF(ISBLANK(DPWW3!AE33),"",DPWW3!AE33)</f>
        <v>0</v>
      </c>
      <c r="AM940" s="176">
        <f>IF(ISBLANK(DPWW3!AF33),"",DPWW3!AF33)</f>
        <v>0</v>
      </c>
      <c r="AN940" s="176">
        <f>IF(ISBLANK(DPWW3!AG33),"",DPWW3!AG33)</f>
        <v>0</v>
      </c>
    </row>
    <row r="941" spans="1:40" x14ac:dyDescent="0.25">
      <c r="A941" s="176" t="str">
        <f t="shared" si="14"/>
        <v>YKY</v>
      </c>
      <c r="B941" s="176" t="str">
        <f>IF(ISBLANK(DPWW3!BY33),"",DPWW3!BY33)</f>
        <v>PCD_DPWW3_TNR1_DLY_ST</v>
      </c>
      <c r="C941" s="176" t="str">
        <f>DPWW3!F33 &amp; "," &amp; DPWW3!G33 &amp; "," &amp; DPWW3!BY5</f>
        <v>Treatment for total nitrogen removal (WINEP/NEP) ,Number of schemes - total (Stage 0 to Stage 6),Total number of schemes with a 90+ day delay for any given IM</v>
      </c>
      <c r="D941" s="176" t="str">
        <f>IF(ISBLANK(DPWW3!H33),"",DPWW3!H33)</f>
        <v>Nr</v>
      </c>
      <c r="E941" s="176" t="s">
        <v>7266</v>
      </c>
      <c r="F941" s="176" t="str">
        <f>IF(ISBLANK(DPWW3!AJ33),"",DPWW3!AJ33)</f>
        <v/>
      </c>
    </row>
    <row r="942" spans="1:40" x14ac:dyDescent="0.25">
      <c r="A942" s="176" t="str">
        <f t="shared" si="14"/>
        <v>YKY</v>
      </c>
      <c r="B942" s="176" t="str">
        <f>IF(ISBLANK(DPWW3!BZ33),"",DPWW3!BZ33)</f>
        <v>PCD_DPWW3_TNR1_DIR_ST</v>
      </c>
      <c r="C942" s="176" t="str">
        <f>DPWW3!F33 &amp; "," &amp; DPWW3!G33 &amp; "," &amp; DPWW3!BZ6</f>
        <v>Treatment for total nitrogen removal (WINEP/NEP) ,Number of schemes - total (Stage 0 to Stage 6),Lack of internal resourcing</v>
      </c>
      <c r="D942" s="176" t="str">
        <f>IF(ISBLANK(DPWW3!H33),"",DPWW3!H33)</f>
        <v>Nr</v>
      </c>
      <c r="E942" s="176" t="s">
        <v>7266</v>
      </c>
      <c r="F942" s="176" t="str">
        <f>IF(ISBLANK(DPWW3!AK33),"",DPWW3!AK33)</f>
        <v/>
      </c>
    </row>
    <row r="943" spans="1:40" x14ac:dyDescent="0.25">
      <c r="A943" s="176" t="str">
        <f t="shared" si="14"/>
        <v>YKY</v>
      </c>
      <c r="B943" s="176" t="str">
        <f>IF(ISBLANK(DPWW3!CA33),"",DPWW3!CA33)</f>
        <v>PCD_DPWW3_TNR1_DSCR_ST</v>
      </c>
      <c r="C943" s="176" t="str">
        <f>DPWW3!F33 &amp; "," &amp; DPWW3!G33 &amp; "," &amp; DPWW3!CA6</f>
        <v xml:space="preserve">Treatment for total nitrogen removal (WINEP/NEP) ,Number of schemes - total (Stage 0 to Stage 6),Lack of supply chain resourcing </v>
      </c>
      <c r="D943" s="176" t="str">
        <f>IF(ISBLANK(DPWW3!H33),"",DPWW3!H33)</f>
        <v>Nr</v>
      </c>
      <c r="E943" s="176" t="s">
        <v>7266</v>
      </c>
      <c r="F943" s="176" t="str">
        <f>IF(ISBLANK(DPWW3!AL33),"",DPWW3!AL33)</f>
        <v/>
      </c>
    </row>
    <row r="944" spans="1:40" x14ac:dyDescent="0.25">
      <c r="A944" s="176" t="str">
        <f t="shared" si="14"/>
        <v>YKY</v>
      </c>
      <c r="B944" s="176" t="str">
        <f>IF(ISBLANK(DPWW3!CB33),"",DPWW3!CB33)</f>
        <v>PCD_DPWW3_TNR1_DCS_ST</v>
      </c>
      <c r="C944" s="176" t="str">
        <f>DPWW3!F33 &amp; "," &amp; DPWW3!G33 &amp; "," &amp; DPWW3!CB6</f>
        <v>Treatment for total nitrogen removal (WINEP/NEP) ,Number of schemes - total (Stage 0 to Stage 6),Change in solution (IM2)</v>
      </c>
      <c r="D944" s="176" t="str">
        <f>IF(ISBLANK(DPWW3!H33),"",DPWW3!H33)</f>
        <v>Nr</v>
      </c>
      <c r="E944" s="176" t="s">
        <v>7266</v>
      </c>
      <c r="F944" s="176" t="str">
        <f>IF(ISBLANK(DPWW3!AM33),"",DPWW3!AM33)</f>
        <v/>
      </c>
    </row>
    <row r="945" spans="1:60" x14ac:dyDescent="0.25">
      <c r="A945" s="176" t="str">
        <f t="shared" si="14"/>
        <v>YKY</v>
      </c>
      <c r="B945" s="176" t="str">
        <f>IF(ISBLANK(DPWW3!CC33),"",DPWW3!CC33)</f>
        <v>PCD_DPWW3_TNR1_DSCS_ST</v>
      </c>
      <c r="C945" s="176" t="str">
        <f>DPWW3!F33 &amp; "," &amp; DPWW3!G33 &amp; "," &amp; DPWW3!CC6</f>
        <v>Treatment for total nitrogen removal (WINEP/NEP) ,Number of schemes - total (Stage 0 to Stage 6),Supply chain capacity</v>
      </c>
      <c r="D945" s="176" t="str">
        <f>IF(ISBLANK(DPWW3!H33),"",DPWW3!H33)</f>
        <v>Nr</v>
      </c>
      <c r="E945" s="176" t="s">
        <v>7266</v>
      </c>
      <c r="F945" s="176" t="str">
        <f>IF(ISBLANK(DPWW3!AN33),"",DPWW3!AN33)</f>
        <v/>
      </c>
    </row>
    <row r="946" spans="1:60" x14ac:dyDescent="0.25">
      <c r="A946" s="176" t="str">
        <f t="shared" si="14"/>
        <v>YKY</v>
      </c>
      <c r="B946" s="176" t="str">
        <f>IF(ISBLANK(DPWW3!CD33),"",DPWW3!CD33)</f>
        <v>PCD_DPWW3_TNR1_DPP_ST</v>
      </c>
      <c r="C946" s="176" t="str">
        <f>DPWW3!F33 &amp; "," &amp; DPWW3!G33 &amp; "," &amp; DPWW3!CD6</f>
        <v>Treatment for total nitrogen removal (WINEP/NEP) ,Number of schemes - total (Stage 0 to Stage 6),Land and planning permission</v>
      </c>
      <c r="D946" s="176" t="str">
        <f>IF(ISBLANK(DPWW3!H33),"",DPWW3!H33)</f>
        <v>Nr</v>
      </c>
      <c r="E946" s="176" t="s">
        <v>7266</v>
      </c>
      <c r="F946" s="176" t="str">
        <f>IF(ISBLANK(DPWW3!AO33),"",DPWW3!AO33)</f>
        <v/>
      </c>
    </row>
    <row r="947" spans="1:60" x14ac:dyDescent="0.25">
      <c r="A947" s="176" t="str">
        <f t="shared" si="14"/>
        <v>YKY</v>
      </c>
      <c r="B947" s="176" t="str">
        <f>IF(ISBLANK(DPWW3!CE33),"",DPWW3!CE33)</f>
        <v>PCD_DPWW3_TNR1_DTPI_ST</v>
      </c>
      <c r="C947" s="176" t="str">
        <f>DPWW3!F33 &amp; "," &amp; DPWW3!G33 &amp; "," &amp; DPWW3!CE6</f>
        <v>Treatment for total nitrogen removal (WINEP/NEP) ,Number of schemes - total (Stage 0 to Stage 6),Third-party interface</v>
      </c>
      <c r="D947" s="176" t="str">
        <f>IF(ISBLANK(DPWW3!H33),"",DPWW3!H33)</f>
        <v>Nr</v>
      </c>
      <c r="E947" s="176" t="s">
        <v>7266</v>
      </c>
      <c r="F947" s="176" t="str">
        <f>IF(ISBLANK(DPWW3!AP33),"",DPWW3!AP33)</f>
        <v/>
      </c>
    </row>
    <row r="948" spans="1:60" x14ac:dyDescent="0.25">
      <c r="A948" s="176" t="str">
        <f t="shared" si="14"/>
        <v>YKY</v>
      </c>
      <c r="B948" s="176" t="str">
        <f>IF(ISBLANK(DPWW3!CF33),"",DPWW3!CF33)</f>
        <v>PCD_DPWW3_TNR1_DCI_ST</v>
      </c>
      <c r="C948" s="176" t="str">
        <f>DPWW3!F33 &amp; "," &amp; DPWW3!G33 &amp; "," &amp; DPWW3!CF6</f>
        <v>Treatment for total nitrogen removal (WINEP/NEP) ,Number of schemes - total (Stage 0 to Stage 6),Contractual issues</v>
      </c>
      <c r="D948" s="176" t="str">
        <f>IF(ISBLANK(DPWW3!H33),"",DPWW3!H33)</f>
        <v>Nr</v>
      </c>
      <c r="E948" s="176" t="s">
        <v>7266</v>
      </c>
      <c r="F948" s="176" t="str">
        <f>IF(ISBLANK(DPWW3!AQ33),"",DPWW3!AQ33)</f>
        <v/>
      </c>
    </row>
    <row r="949" spans="1:60" x14ac:dyDescent="0.25">
      <c r="A949" s="176" t="str">
        <f t="shared" si="14"/>
        <v>YKY</v>
      </c>
      <c r="B949" s="176" t="str">
        <f>IF(ISBLANK(DPWW3!CG33),"",DPWW3!CG33)</f>
        <v>PCD_DPWW3_TNR1_DSI_ST</v>
      </c>
      <c r="C949" s="176" t="str">
        <f>DPWW3!F33 &amp; "," &amp; DPWW3!G33 &amp; "," &amp; DPWW3!CG6</f>
        <v>Treatment for total nitrogen removal (WINEP/NEP) ,Number of schemes - total (Stage 0 to Stage 6),Sites issues</v>
      </c>
      <c r="D949" s="176" t="str">
        <f>IF(ISBLANK(DPWW3!H33),"",DPWW3!H33)</f>
        <v>Nr</v>
      </c>
      <c r="E949" s="176" t="s">
        <v>7266</v>
      </c>
      <c r="F949" s="176" t="str">
        <f>IF(ISBLANK(DPWW3!AR33),"",DPWW3!AR33)</f>
        <v/>
      </c>
    </row>
    <row r="950" spans="1:60" x14ac:dyDescent="0.25">
      <c r="A950" s="176" t="str">
        <f t="shared" si="14"/>
        <v>YKY</v>
      </c>
      <c r="B950" s="176" t="str">
        <f>IF(ISBLANK(DPWW3!CH33),"",DPWW3!CH33)</f>
        <v>PCD_DPWW3_TNR1_DER_ST</v>
      </c>
      <c r="C950" s="176" t="str">
        <f>DPWW3!F33 &amp; "," &amp; DPWW3!G33 &amp; "," &amp; DPWW3!CH6</f>
        <v>Treatment for total nitrogen removal (WINEP/NEP) ,Number of schemes - total (Stage 0 to Stage 6),Environmental risks</v>
      </c>
      <c r="D950" s="176" t="str">
        <f>IF(ISBLANK(DPWW3!H33),"",DPWW3!H33)</f>
        <v>Nr</v>
      </c>
      <c r="E950" s="176" t="s">
        <v>7266</v>
      </c>
      <c r="F950" s="176" t="str">
        <f>IF(ISBLANK(DPWW3!AS33),"",DPWW3!AS33)</f>
        <v/>
      </c>
    </row>
    <row r="951" spans="1:60" x14ac:dyDescent="0.25">
      <c r="A951" s="176" t="str">
        <f t="shared" si="14"/>
        <v>YKY</v>
      </c>
      <c r="B951" s="176" t="str">
        <f>IF(ISBLANK(DPWW3!CI33),"",DPWW3!CI33)</f>
        <v>PCD_DPWW3_TNR1_RS_ST</v>
      </c>
      <c r="C951" s="176" t="str">
        <f>DPWW3!F33 &amp; "," &amp; DPWW3!G33 &amp; "," &amp; DPWW3!CI6</f>
        <v>Treatment for total nitrogen removal (WINEP/NEP) ,Number of schemes - total (Stage 0 to Stage 6),Regulatory Sign off Delay</v>
      </c>
      <c r="D951" s="176" t="str">
        <f>IF(ISBLANK(DPWW3!H33),"",DPWW3!H33)</f>
        <v>Nr</v>
      </c>
      <c r="E951" s="176" t="s">
        <v>7266</v>
      </c>
      <c r="F951" s="176" t="str">
        <f>IF(ISBLANK(DPWW3!AT33),"",DPWW3!AT33)</f>
        <v/>
      </c>
    </row>
    <row r="952" spans="1:60" x14ac:dyDescent="0.25">
      <c r="A952" s="176" t="str">
        <f t="shared" si="14"/>
        <v>YKY</v>
      </c>
      <c r="B952" s="176" t="str">
        <f>IF(ISBLANK(DPWW3!CJ33),"",DPWW3!CJ33)</f>
        <v>PCD_DPWW3_TNR1_DPLE_ST</v>
      </c>
      <c r="C952" s="176" t="str">
        <f>DPWW3!F33 &amp; "," &amp; DPWW3!G33 &amp; "," &amp; DPWW3!CJ6</f>
        <v>Treatment for total nitrogen removal (WINEP/NEP) ,Number of schemes - total (Stage 0 to Stage 6),Programme level efficiency</v>
      </c>
      <c r="D952" s="176" t="str">
        <f>IF(ISBLANK(DPWW3!H33),"",DPWW3!H33)</f>
        <v>Nr</v>
      </c>
      <c r="E952" s="176" t="s">
        <v>7266</v>
      </c>
      <c r="F952" s="176" t="str">
        <f>IF(ISBLANK(DPWW3!AU33),"",DPWW3!AU33)</f>
        <v/>
      </c>
    </row>
    <row r="953" spans="1:60" x14ac:dyDescent="0.25">
      <c r="A953" s="55" t="str">
        <f t="shared" si="14"/>
        <v>YKY</v>
      </c>
      <c r="B953" s="55" t="str">
        <f>IF(ISBLANK(DPWW3!BA34),"",DPWW3!BA34)</f>
        <v>PCD_DPWW3_NBS_SOL_NR</v>
      </c>
      <c r="C953" s="55" t="str">
        <f>DPWW3!F34 &amp; "," &amp; DPWW3!G34 &amp; "," &amp; DPWW3!BA5</f>
        <v>Nature based solutions for treatment for nutrients and/or sanitary determinands (WINEP/NEP),Number of schemes at Stage 0,Number of Schemes (Nr)</v>
      </c>
      <c r="D953" s="55" t="str">
        <f>IF(ISBLANK(DPWW3!H34),"",DPWW3!H34)</f>
        <v>Nr</v>
      </c>
      <c r="E953" s="55" t="s">
        <v>7266</v>
      </c>
      <c r="F953" s="55" t="str">
        <f>IF(ISBLANK(DPWW3!K34),"",DPWW3!K34)</f>
        <v/>
      </c>
      <c r="G953" s="55"/>
      <c r="H953" s="55"/>
      <c r="I953" s="55"/>
      <c r="J953" s="55"/>
      <c r="K953" s="55"/>
      <c r="L953" s="55"/>
      <c r="M953" s="55"/>
      <c r="N953" s="55"/>
      <c r="O953" s="55"/>
      <c r="P953" s="55"/>
      <c r="Q953" s="55"/>
      <c r="R953" s="55"/>
      <c r="S953" s="55"/>
      <c r="T953" s="55"/>
      <c r="U953" s="55"/>
      <c r="V953" s="55"/>
      <c r="W953" s="55"/>
      <c r="X953" s="55"/>
      <c r="Y953" s="55"/>
      <c r="Z953" s="55"/>
      <c r="AA953" s="55"/>
      <c r="AB953" s="55"/>
      <c r="AC953" s="55"/>
      <c r="AD953" s="55"/>
      <c r="AE953" s="55"/>
      <c r="AF953" s="55"/>
      <c r="AG953" s="55"/>
      <c r="AH953" s="55"/>
      <c r="AI953" s="55"/>
      <c r="AJ953" s="55"/>
      <c r="AK953" s="55"/>
      <c r="AL953" s="55"/>
      <c r="AM953" s="55"/>
      <c r="AN953" s="55"/>
      <c r="AO953" s="55"/>
      <c r="AP953" s="55"/>
      <c r="AQ953" s="55"/>
      <c r="AR953" s="55"/>
      <c r="AS953" s="55"/>
      <c r="AT953" s="55"/>
      <c r="AU953" s="55"/>
      <c r="AV953" s="55"/>
      <c r="AW953" s="55"/>
      <c r="AX953" s="55"/>
      <c r="AY953" s="55"/>
      <c r="AZ953" s="55"/>
      <c r="BA953" s="55"/>
      <c r="BB953" s="55"/>
      <c r="BC953" s="55"/>
      <c r="BD953" s="55"/>
      <c r="BE953" s="55"/>
      <c r="BF953" s="55"/>
      <c r="BG953" s="55"/>
      <c r="BH953" s="55"/>
    </row>
    <row r="954" spans="1:60" x14ac:dyDescent="0.25">
      <c r="A954" s="55" t="str">
        <f t="shared" si="14"/>
        <v>YKY</v>
      </c>
      <c r="B954" s="55" t="str">
        <f>IF(ISBLANK(DPWW3!BC34),"",DPWW3!BC34)</f>
        <v>PCD_DPWW3_NBS_SOL_S0</v>
      </c>
      <c r="C954" s="55" t="str">
        <f>DPWW3!F34 &amp; "," &amp; DPWW3!G34 &amp; "," &amp; DPWW3!BC5</f>
        <v>Nature based solutions for treatment for nutrients and/or sanitary determinands (WINEP/NEP),Number of schemes at Stage 0,IM1 has yet to be achieved</v>
      </c>
      <c r="D954" s="55" t="str">
        <f>IF(ISBLANK(DPWW3!H34),"",DPWW3!H34)</f>
        <v>Nr</v>
      </c>
      <c r="E954" s="55" t="s">
        <v>7266</v>
      </c>
      <c r="F954" s="55"/>
      <c r="G954" s="55"/>
      <c r="H954" s="55"/>
      <c r="I954" s="55"/>
      <c r="J954" s="55"/>
      <c r="K954" s="55"/>
      <c r="L954" s="55"/>
      <c r="M954" s="55"/>
      <c r="N954" s="55"/>
      <c r="O954" s="55"/>
      <c r="P954" s="55"/>
      <c r="Q954" s="55"/>
      <c r="R954" s="55"/>
      <c r="S954" s="55"/>
      <c r="T954" s="55" t="str">
        <f>IF(ISBLANK(DPWW3!M34),"",DPWW3!M34)</f>
        <v/>
      </c>
      <c r="U954" s="55" t="str">
        <f>IF(ISBLANK(DPWW3!N34),"",DPWW3!N34)</f>
        <v/>
      </c>
      <c r="V954" s="55" t="str">
        <f>IF(ISBLANK(DPWW3!O34),"",DPWW3!O34)</f>
        <v/>
      </c>
      <c r="W954" s="55" t="str">
        <f>IF(ISBLANK(DPWW3!P34),"",DPWW3!P34)</f>
        <v/>
      </c>
      <c r="X954" s="55" t="str">
        <f>IF(ISBLANK(DPWW3!Q34),"",DPWW3!Q34)</f>
        <v/>
      </c>
      <c r="Y954" s="55" t="str">
        <f>IF(ISBLANK(DPWW3!R34),"",DPWW3!R34)</f>
        <v/>
      </c>
      <c r="Z954" s="55" t="str">
        <f>IF(ISBLANK(DPWW3!S34),"",DPWW3!S34)</f>
        <v/>
      </c>
      <c r="AA954" s="55" t="str">
        <f>IF(ISBLANK(DPWW3!T34),"",DPWW3!T34)</f>
        <v/>
      </c>
      <c r="AB954" s="55" t="str">
        <f>IF(ISBLANK(DPWW3!U34),"",DPWW3!U34)</f>
        <v/>
      </c>
      <c r="AC954" s="55" t="str">
        <f>IF(ISBLANK(DPWW3!V34),"",DPWW3!V34)</f>
        <v/>
      </c>
      <c r="AD954" s="55" t="str">
        <f>IF(ISBLANK(DPWW3!W34),"",DPWW3!W34)</f>
        <v/>
      </c>
      <c r="AE954" s="55" t="str">
        <f>IF(ISBLANK(DPWW3!X34),"",DPWW3!X34)</f>
        <v/>
      </c>
      <c r="AF954" s="55" t="str">
        <f>IF(ISBLANK(DPWW3!Y34),"",DPWW3!Y34)</f>
        <v/>
      </c>
      <c r="AG954" s="55" t="str">
        <f>IF(ISBLANK(DPWW3!Z34),"",DPWW3!Z34)</f>
        <v/>
      </c>
      <c r="AH954" s="55" t="str">
        <f>IF(ISBLANK(DPWW3!AA34),"",DPWW3!AA34)</f>
        <v/>
      </c>
      <c r="AI954" s="55" t="str">
        <f>IF(ISBLANK(DPWW3!AB34),"",DPWW3!AB34)</f>
        <v/>
      </c>
      <c r="AJ954" s="55" t="str">
        <f>IF(ISBLANK(DPWW3!AC34),"",DPWW3!AC34)</f>
        <v/>
      </c>
      <c r="AK954" s="55" t="str">
        <f>IF(ISBLANK(DPWW3!AD34),"",DPWW3!AD34)</f>
        <v/>
      </c>
      <c r="AL954" s="55" t="str">
        <f>IF(ISBLANK(DPWW3!AE34),"",DPWW3!AE34)</f>
        <v/>
      </c>
      <c r="AM954" s="55" t="str">
        <f>IF(ISBLANK(DPWW3!AF34),"",DPWW3!AF34)</f>
        <v/>
      </c>
      <c r="AN954" s="55" t="str">
        <f>IF(ISBLANK(DPWW3!AG34),"",DPWW3!AG34)</f>
        <v/>
      </c>
      <c r="AO954" s="55"/>
      <c r="AP954" s="55"/>
      <c r="AQ954" s="55"/>
      <c r="AR954" s="55"/>
      <c r="AS954" s="55"/>
      <c r="AT954" s="55"/>
      <c r="AU954" s="55"/>
      <c r="AV954" s="55"/>
      <c r="AW954" s="55"/>
      <c r="AX954" s="55"/>
      <c r="AY954" s="55"/>
      <c r="AZ954" s="55"/>
      <c r="BA954" s="55"/>
      <c r="BB954" s="55"/>
      <c r="BC954" s="55"/>
      <c r="BD954" s="55"/>
      <c r="BE954" s="55"/>
      <c r="BF954" s="55"/>
      <c r="BG954" s="55"/>
      <c r="BH954" s="55"/>
    </row>
    <row r="955" spans="1:60" x14ac:dyDescent="0.25">
      <c r="A955" s="176" t="str">
        <f t="shared" si="14"/>
        <v>YKY</v>
      </c>
      <c r="B955" s="176" t="str">
        <f>IF(ISBLANK(DPWW3!BY34),"",DPWW3!BY34)</f>
        <v>PCD_DPWW3_NBS_SOL_DLY</v>
      </c>
      <c r="C955" s="176" t="str">
        <f>DPWW3!F34 &amp; "," &amp; DPWW3!G34 &amp; "," &amp; DPWW3!BY5</f>
        <v>Nature based solutions for treatment for nutrients and/or sanitary determinands (WINEP/NEP),Number of schemes at Stage 0,Total number of schemes with a 90+ day delay for any given IM</v>
      </c>
      <c r="D955" s="176" t="str">
        <f>IF(ISBLANK(DPWW3!H34),"",DPWW3!H34)</f>
        <v>Nr</v>
      </c>
      <c r="E955" s="176" t="s">
        <v>7266</v>
      </c>
      <c r="F955" s="176" t="str">
        <f>IF(ISBLANK(DPWW3!AJ34),"",DPWW3!AJ34)</f>
        <v/>
      </c>
    </row>
    <row r="956" spans="1:60" x14ac:dyDescent="0.25">
      <c r="A956" s="176" t="str">
        <f t="shared" si="14"/>
        <v>YKY</v>
      </c>
      <c r="B956" s="176" t="str">
        <f>IF(ISBLANK(DPWW3!BZ34),"",DPWW3!BZ34)</f>
        <v>PCD_DPWW3_NBS_SOL_DIR</v>
      </c>
      <c r="C956" s="176" t="str">
        <f>DPWW3!F34 &amp; "," &amp; DPWW3!G34 &amp; "," &amp; DPWW3!BZ6</f>
        <v>Nature based solutions for treatment for nutrients and/or sanitary determinands (WINEP/NEP),Number of schemes at Stage 0,Lack of internal resourcing</v>
      </c>
      <c r="D956" s="176" t="str">
        <f>IF(ISBLANK(DPWW3!H34),"",DPWW3!H34)</f>
        <v>Nr</v>
      </c>
      <c r="E956" s="176" t="s">
        <v>7266</v>
      </c>
      <c r="F956" s="176" t="str">
        <f>IF(ISBLANK(DPWW3!AK34),"",DPWW3!AK34)</f>
        <v/>
      </c>
    </row>
    <row r="957" spans="1:60" x14ac:dyDescent="0.25">
      <c r="A957" s="176" t="str">
        <f t="shared" si="14"/>
        <v>YKY</v>
      </c>
      <c r="B957" s="176" t="str">
        <f>IF(ISBLANK(DPWW3!CA34),"",DPWW3!CA34)</f>
        <v>PCD_DPWW3_NBS_SOL_DSCR</v>
      </c>
      <c r="C957" s="176" t="str">
        <f>DPWW3!F34 &amp; "," &amp; DPWW3!G34 &amp; "," &amp; DPWW3!CA6</f>
        <v xml:space="preserve">Nature based solutions for treatment for nutrients and/or sanitary determinands (WINEP/NEP),Number of schemes at Stage 0,Lack of supply chain resourcing </v>
      </c>
      <c r="D957" s="176" t="str">
        <f>IF(ISBLANK(DPWW3!H34),"",DPWW3!H34)</f>
        <v>Nr</v>
      </c>
      <c r="E957" s="176" t="s">
        <v>7266</v>
      </c>
      <c r="F957" s="176" t="str">
        <f>IF(ISBLANK(DPWW3!AL34),"",DPWW3!AL34)</f>
        <v/>
      </c>
    </row>
    <row r="958" spans="1:60" x14ac:dyDescent="0.25">
      <c r="A958" s="176" t="str">
        <f t="shared" si="14"/>
        <v>YKY</v>
      </c>
      <c r="B958" s="176" t="str">
        <f>IF(ISBLANK(DPWW3!CB34),"",DPWW3!CB34)</f>
        <v>PCD_DPWW3_NBS_SOL_DCS</v>
      </c>
      <c r="C958" s="176" t="str">
        <f>DPWW3!F34 &amp; "," &amp; DPWW3!G34 &amp; "," &amp; DPWW3!CB6</f>
        <v>Nature based solutions for treatment for nutrients and/or sanitary determinands (WINEP/NEP),Number of schemes at Stage 0,Change in solution (IM2)</v>
      </c>
      <c r="D958" s="176" t="str">
        <f>IF(ISBLANK(DPWW3!H34),"",DPWW3!H34)</f>
        <v>Nr</v>
      </c>
      <c r="E958" s="176" t="s">
        <v>7266</v>
      </c>
      <c r="F958" s="176" t="str">
        <f>IF(ISBLANK(DPWW3!AM34),"",DPWW3!AM34)</f>
        <v/>
      </c>
    </row>
    <row r="959" spans="1:60" x14ac:dyDescent="0.25">
      <c r="A959" s="176" t="str">
        <f t="shared" si="14"/>
        <v>YKY</v>
      </c>
      <c r="B959" s="176" t="str">
        <f>IF(ISBLANK(DPWW3!CC34),"",DPWW3!CC34)</f>
        <v>PCD_DPWW3_NBS_SOL_DSCS</v>
      </c>
      <c r="C959" s="176" t="str">
        <f>DPWW3!F34 &amp; "," &amp; DPWW3!G34 &amp; "," &amp; DPWW3!CC6</f>
        <v>Nature based solutions for treatment for nutrients and/or sanitary determinands (WINEP/NEP),Number of schemes at Stage 0,Supply chain capacity</v>
      </c>
      <c r="D959" s="176" t="str">
        <f>IF(ISBLANK(DPWW3!H34),"",DPWW3!H34)</f>
        <v>Nr</v>
      </c>
      <c r="E959" s="176" t="s">
        <v>7266</v>
      </c>
      <c r="F959" s="176" t="str">
        <f>IF(ISBLANK(DPWW3!AN34),"",DPWW3!AN34)</f>
        <v/>
      </c>
    </row>
    <row r="960" spans="1:60" x14ac:dyDescent="0.25">
      <c r="A960" s="176" t="str">
        <f t="shared" si="14"/>
        <v>YKY</v>
      </c>
      <c r="B960" s="176" t="str">
        <f>IF(ISBLANK(DPWW3!CD34),"",DPWW3!CD34)</f>
        <v>PCD_DPWW3_NBS_SOL_DPP</v>
      </c>
      <c r="C960" s="176" t="str">
        <f>DPWW3!F34 &amp; "," &amp; DPWW3!G34 &amp; "," &amp; DPWW3!CD6</f>
        <v>Nature based solutions for treatment for nutrients and/or sanitary determinands (WINEP/NEP),Number of schemes at Stage 0,Land and planning permission</v>
      </c>
      <c r="D960" s="176" t="str">
        <f>IF(ISBLANK(DPWW3!H34),"",DPWW3!H34)</f>
        <v>Nr</v>
      </c>
      <c r="E960" s="176" t="s">
        <v>7266</v>
      </c>
      <c r="F960" s="176" t="str">
        <f>IF(ISBLANK(DPWW3!AO34),"",DPWW3!AO34)</f>
        <v/>
      </c>
    </row>
    <row r="961" spans="1:40" x14ac:dyDescent="0.25">
      <c r="A961" s="176" t="str">
        <f t="shared" si="14"/>
        <v>YKY</v>
      </c>
      <c r="B961" s="176" t="str">
        <f>IF(ISBLANK(DPWW3!CE34),"",DPWW3!CE34)</f>
        <v>PCD_DPWW3_NBS_SOL_DTPI</v>
      </c>
      <c r="C961" s="176" t="str">
        <f>DPWW3!F34 &amp; "," &amp; DPWW3!G34 &amp; "," &amp; DPWW3!CE6</f>
        <v>Nature based solutions for treatment for nutrients and/or sanitary determinands (WINEP/NEP),Number of schemes at Stage 0,Third-party interface</v>
      </c>
      <c r="D961" s="176" t="str">
        <f>IF(ISBLANK(DPWW3!H34),"",DPWW3!H34)</f>
        <v>Nr</v>
      </c>
      <c r="E961" s="176" t="s">
        <v>7266</v>
      </c>
      <c r="F961" s="176" t="str">
        <f>IF(ISBLANK(DPWW3!AP34),"",DPWW3!AP34)</f>
        <v/>
      </c>
    </row>
    <row r="962" spans="1:40" x14ac:dyDescent="0.25">
      <c r="A962" s="176" t="str">
        <f t="shared" si="14"/>
        <v>YKY</v>
      </c>
      <c r="B962" s="176" t="str">
        <f>IF(ISBLANK(DPWW3!CF34),"",DPWW3!CF34)</f>
        <v>PCD_DPWW3_NBS_SOL_DCI</v>
      </c>
      <c r="C962" s="176" t="str">
        <f>DPWW3!F34 &amp; "," &amp; DPWW3!G34 &amp; "," &amp; DPWW3!CF6</f>
        <v>Nature based solutions for treatment for nutrients and/or sanitary determinands (WINEP/NEP),Number of schemes at Stage 0,Contractual issues</v>
      </c>
      <c r="D962" s="176" t="str">
        <f>IF(ISBLANK(DPWW3!H34),"",DPWW3!H34)</f>
        <v>Nr</v>
      </c>
      <c r="E962" s="176" t="s">
        <v>7266</v>
      </c>
      <c r="F962" s="176" t="str">
        <f>IF(ISBLANK(DPWW3!AQ34),"",DPWW3!AQ34)</f>
        <v/>
      </c>
    </row>
    <row r="963" spans="1:40" x14ac:dyDescent="0.25">
      <c r="A963" s="176" t="str">
        <f t="shared" si="14"/>
        <v>YKY</v>
      </c>
      <c r="B963" s="176" t="str">
        <f>IF(ISBLANK(DPWW3!CG34),"",DPWW3!CG34)</f>
        <v>PCD_DPWW3_NBS_SOL_DSI</v>
      </c>
      <c r="C963" s="176" t="str">
        <f>DPWW3!F34 &amp; "," &amp; DPWW3!G34 &amp; "," &amp; DPWW3!CG6</f>
        <v>Nature based solutions for treatment for nutrients and/or sanitary determinands (WINEP/NEP),Number of schemes at Stage 0,Sites issues</v>
      </c>
      <c r="D963" s="176" t="str">
        <f>IF(ISBLANK(DPWW3!H34),"",DPWW3!H34)</f>
        <v>Nr</v>
      </c>
      <c r="E963" s="176" t="s">
        <v>7266</v>
      </c>
      <c r="F963" s="176" t="str">
        <f>IF(ISBLANK(DPWW3!AR34),"",DPWW3!AR34)</f>
        <v/>
      </c>
    </row>
    <row r="964" spans="1:40" x14ac:dyDescent="0.25">
      <c r="A964" s="176" t="str">
        <f t="shared" si="14"/>
        <v>YKY</v>
      </c>
      <c r="B964" s="176" t="str">
        <f>IF(ISBLANK(DPWW3!CH34),"",DPWW3!CH34)</f>
        <v>PCD_DPWW3_NBS_SOL_DER</v>
      </c>
      <c r="C964" s="176" t="str">
        <f>DPWW3!F34 &amp; "," &amp; DPWW3!G34 &amp; "," &amp; DPWW3!CH6</f>
        <v>Nature based solutions for treatment for nutrients and/or sanitary determinands (WINEP/NEP),Number of schemes at Stage 0,Environmental risks</v>
      </c>
      <c r="D964" s="176" t="str">
        <f>IF(ISBLANK(DPWW3!H34),"",DPWW3!H34)</f>
        <v>Nr</v>
      </c>
      <c r="E964" s="176" t="s">
        <v>7266</v>
      </c>
      <c r="F964" s="176" t="str">
        <f>IF(ISBLANK(DPWW3!AS34),"",DPWW3!AS34)</f>
        <v/>
      </c>
    </row>
    <row r="965" spans="1:40" x14ac:dyDescent="0.25">
      <c r="A965" s="176" t="str">
        <f t="shared" ref="A965:A1028" si="15">A964</f>
        <v>YKY</v>
      </c>
      <c r="B965" s="176" t="str">
        <f>IF(ISBLANK(DPWW3!CI34),"",DPWW3!CI34)</f>
        <v>PCD_DPWW3_NBS_SOL_RS</v>
      </c>
      <c r="C965" s="176" t="str">
        <f>DPWW3!F34 &amp; "," &amp; DPWW3!G34 &amp; "," &amp; DPWW3!CI6</f>
        <v>Nature based solutions for treatment for nutrients and/or sanitary determinands (WINEP/NEP),Number of schemes at Stage 0,Regulatory Sign off Delay</v>
      </c>
      <c r="D965" s="176" t="str">
        <f>IF(ISBLANK(DPWW3!H34),"",DPWW3!H34)</f>
        <v>Nr</v>
      </c>
      <c r="E965" s="176" t="s">
        <v>7266</v>
      </c>
      <c r="F965" s="176" t="str">
        <f>IF(ISBLANK(DPWW3!AT34),"",DPWW3!AT34)</f>
        <v/>
      </c>
    </row>
    <row r="966" spans="1:40" x14ac:dyDescent="0.25">
      <c r="A966" s="176" t="str">
        <f t="shared" si="15"/>
        <v>YKY</v>
      </c>
      <c r="B966" s="176" t="str">
        <f>IF(ISBLANK(DPWW3!CJ34),"",DPWW3!CJ34)</f>
        <v>PCD_DPWW3_NBS_SOL_DPLE</v>
      </c>
      <c r="C966" s="176" t="str">
        <f>DPWW3!F34 &amp; "," &amp; DPWW3!G34 &amp; "," &amp; DPWW3!CJ6</f>
        <v>Nature based solutions for treatment for nutrients and/or sanitary determinands (WINEP/NEP),Number of schemes at Stage 0,Programme level efficiency</v>
      </c>
      <c r="D966" s="176" t="str">
        <f>IF(ISBLANK(DPWW3!H34),"",DPWW3!H34)</f>
        <v>Nr</v>
      </c>
      <c r="E966" s="176" t="s">
        <v>7266</v>
      </c>
      <c r="F966" s="176" t="str">
        <f>IF(ISBLANK(DPWW3!AU34),"",DPWW3!AU34)</f>
        <v/>
      </c>
    </row>
    <row r="967" spans="1:40" x14ac:dyDescent="0.25">
      <c r="A967" s="176" t="str">
        <f t="shared" si="15"/>
        <v>YKY</v>
      </c>
      <c r="B967" s="176" t="str">
        <f>IF(ISBLANK(DPWW3!BC35),"",DPWW3!BC35)</f>
        <v>PCD_DPWW3_NBS_SOL_S1</v>
      </c>
      <c r="C967" s="176" t="str">
        <f>DPWW3!F35 &amp; "," &amp; DPWW3!G35 &amp; "," &amp; DPWW3!BC5</f>
        <v>Nature based solutions for treatment for nutrients and/or sanitary determinands (WINEP/NEP),Number of schemes at Stage 1,IM1 has yet to be achieved</v>
      </c>
      <c r="D967" s="176" t="str">
        <f>IF(ISBLANK(DPWW3!H35),"",DPWW3!H35)</f>
        <v>Nr</v>
      </c>
      <c r="E967" s="176" t="s">
        <v>7266</v>
      </c>
      <c r="T967" s="176" t="str">
        <f>IF(ISBLANK(DPWW3!M35),"",DPWW3!M35)</f>
        <v/>
      </c>
      <c r="U967" s="176" t="str">
        <f>IF(ISBLANK(DPWW3!N35),"",DPWW3!N35)</f>
        <v/>
      </c>
      <c r="V967" s="176" t="str">
        <f>IF(ISBLANK(DPWW3!O35),"",DPWW3!O35)</f>
        <v/>
      </c>
      <c r="W967" s="176" t="str">
        <f>IF(ISBLANK(DPWW3!P35),"",DPWW3!P35)</f>
        <v/>
      </c>
      <c r="X967" s="176" t="str">
        <f>IF(ISBLANK(DPWW3!Q35),"",DPWW3!Q35)</f>
        <v/>
      </c>
      <c r="Y967" s="176" t="str">
        <f>IF(ISBLANK(DPWW3!R35),"",DPWW3!R35)</f>
        <v/>
      </c>
      <c r="Z967" s="176" t="str">
        <f>IF(ISBLANK(DPWW3!S35),"",DPWW3!S35)</f>
        <v/>
      </c>
      <c r="AA967" s="176" t="str">
        <f>IF(ISBLANK(DPWW3!T35),"",DPWW3!T35)</f>
        <v/>
      </c>
      <c r="AB967" s="176" t="str">
        <f>IF(ISBLANK(DPWW3!U35),"",DPWW3!U35)</f>
        <v/>
      </c>
      <c r="AC967" s="176" t="str">
        <f>IF(ISBLANK(DPWW3!V35),"",DPWW3!V35)</f>
        <v/>
      </c>
      <c r="AD967" s="176" t="str">
        <f>IF(ISBLANK(DPWW3!W35),"",DPWW3!W35)</f>
        <v/>
      </c>
      <c r="AE967" s="176" t="str">
        <f>IF(ISBLANK(DPWW3!X35),"",DPWW3!X35)</f>
        <v/>
      </c>
      <c r="AF967" s="176" t="str">
        <f>IF(ISBLANK(DPWW3!Y35),"",DPWW3!Y35)</f>
        <v/>
      </c>
      <c r="AG967" s="176" t="str">
        <f>IF(ISBLANK(DPWW3!Z35),"",DPWW3!Z35)</f>
        <v/>
      </c>
      <c r="AH967" s="176" t="str">
        <f>IF(ISBLANK(DPWW3!AA35),"",DPWW3!AA35)</f>
        <v/>
      </c>
      <c r="AI967" s="176" t="str">
        <f>IF(ISBLANK(DPWW3!AB35),"",DPWW3!AB35)</f>
        <v/>
      </c>
      <c r="AJ967" s="176" t="str">
        <f>IF(ISBLANK(DPWW3!AC35),"",DPWW3!AC35)</f>
        <v/>
      </c>
      <c r="AK967" s="176" t="str">
        <f>IF(ISBLANK(DPWW3!AD35),"",DPWW3!AD35)</f>
        <v/>
      </c>
      <c r="AL967" s="176" t="str">
        <f>IF(ISBLANK(DPWW3!AE35),"",DPWW3!AE35)</f>
        <v/>
      </c>
      <c r="AM967" s="176" t="str">
        <f>IF(ISBLANK(DPWW3!AF35),"",DPWW3!AF35)</f>
        <v/>
      </c>
      <c r="AN967" s="176" t="str">
        <f>IF(ISBLANK(DPWW3!AG35),"",DPWW3!AG35)</f>
        <v/>
      </c>
    </row>
    <row r="968" spans="1:40" x14ac:dyDescent="0.25">
      <c r="A968" s="176" t="str">
        <f t="shared" si="15"/>
        <v>YKY</v>
      </c>
      <c r="B968" s="176" t="str">
        <f>IF(ISBLANK(DPWW3!BY35),"",DPWW3!BY35)</f>
        <v>PCD_DPWW3_NBS_SOL_DLY_S1</v>
      </c>
      <c r="C968" s="176" t="str">
        <f>DPWW3!F35 &amp; "," &amp; DPWW3!G35 &amp; "," &amp; DPWW3!BY5</f>
        <v>Nature based solutions for treatment for nutrients and/or sanitary determinands (WINEP/NEP),Number of schemes at Stage 1,Total number of schemes with a 90+ day delay for any given IM</v>
      </c>
      <c r="D968" s="176" t="str">
        <f>IF(ISBLANK(DPWW3!H35),"",DPWW3!H35)</f>
        <v>Nr</v>
      </c>
      <c r="E968" s="176" t="s">
        <v>7266</v>
      </c>
      <c r="F968" s="176" t="str">
        <f>IF(ISBLANK(DPWW3!AJ35),"",DPWW3!AJ35)</f>
        <v/>
      </c>
    </row>
    <row r="969" spans="1:40" x14ac:dyDescent="0.25">
      <c r="A969" s="176" t="str">
        <f t="shared" si="15"/>
        <v>YKY</v>
      </c>
      <c r="B969" s="176" t="str">
        <f>IF(ISBLANK(DPWW3!BZ35),"",DPWW3!BZ35)</f>
        <v>PCD_DPWW3_NBS_SOL_DIR_S1</v>
      </c>
      <c r="C969" s="176" t="str">
        <f>DPWW3!F35 &amp; "," &amp; DPWW3!G35 &amp; "," &amp; DPWW3!BZ6</f>
        <v>Nature based solutions for treatment for nutrients and/or sanitary determinands (WINEP/NEP),Number of schemes at Stage 1,Lack of internal resourcing</v>
      </c>
      <c r="D969" s="176" t="str">
        <f>IF(ISBLANK(DPWW3!H35),"",DPWW3!H35)</f>
        <v>Nr</v>
      </c>
      <c r="E969" s="176" t="s">
        <v>7266</v>
      </c>
      <c r="F969" s="176" t="str">
        <f>IF(ISBLANK(DPWW3!AK35),"",DPWW3!AK35)</f>
        <v/>
      </c>
    </row>
    <row r="970" spans="1:40" x14ac:dyDescent="0.25">
      <c r="A970" s="176" t="str">
        <f t="shared" si="15"/>
        <v>YKY</v>
      </c>
      <c r="B970" s="176" t="str">
        <f>IF(ISBLANK(DPWW3!CA35),"",DPWW3!CA35)</f>
        <v>PCD_DPWW3_NBS_SOL_DSCR_S1</v>
      </c>
      <c r="C970" s="176" t="str">
        <f>DPWW3!F35 &amp; "," &amp; DPWW3!G35 &amp; "," &amp; DPWW3!CA6</f>
        <v xml:space="preserve">Nature based solutions for treatment for nutrients and/or sanitary determinands (WINEP/NEP),Number of schemes at Stage 1,Lack of supply chain resourcing </v>
      </c>
      <c r="D970" s="176" t="str">
        <f>IF(ISBLANK(DPWW3!H35),"",DPWW3!H35)</f>
        <v>Nr</v>
      </c>
      <c r="E970" s="176" t="s">
        <v>7266</v>
      </c>
      <c r="F970" s="176" t="str">
        <f>IF(ISBLANK(DPWW3!AL35),"",DPWW3!AL35)</f>
        <v/>
      </c>
    </row>
    <row r="971" spans="1:40" x14ac:dyDescent="0.25">
      <c r="A971" s="176" t="str">
        <f t="shared" si="15"/>
        <v>YKY</v>
      </c>
      <c r="B971" s="176" t="str">
        <f>IF(ISBLANK(DPWW3!CB35),"",DPWW3!CB35)</f>
        <v>PCD_DPWW3_NBS_SOL_DCS_S1</v>
      </c>
      <c r="C971" s="176" t="str">
        <f>DPWW3!F35 &amp; "," &amp; DPWW3!G35 &amp; "," &amp; DPWW3!CB6</f>
        <v>Nature based solutions for treatment for nutrients and/or sanitary determinands (WINEP/NEP),Number of schemes at Stage 1,Change in solution (IM2)</v>
      </c>
      <c r="D971" s="176" t="str">
        <f>IF(ISBLANK(DPWW3!H35),"",DPWW3!H35)</f>
        <v>Nr</v>
      </c>
      <c r="E971" s="176" t="s">
        <v>7266</v>
      </c>
      <c r="F971" s="176" t="str">
        <f>IF(ISBLANK(DPWW3!AM35),"",DPWW3!AM35)</f>
        <v/>
      </c>
    </row>
    <row r="972" spans="1:40" x14ac:dyDescent="0.25">
      <c r="A972" s="176" t="str">
        <f t="shared" si="15"/>
        <v>YKY</v>
      </c>
      <c r="B972" s="176" t="str">
        <f>IF(ISBLANK(DPWW3!CC35),"",DPWW3!CC35)</f>
        <v>PCD_DPWW3_NBS_SOL_DSCS_S1</v>
      </c>
      <c r="C972" s="176" t="str">
        <f>DPWW3!F35 &amp; "," &amp; DPWW3!G35 &amp; "," &amp; DPWW3!CC6</f>
        <v>Nature based solutions for treatment for nutrients and/or sanitary determinands (WINEP/NEP),Number of schemes at Stage 1,Supply chain capacity</v>
      </c>
      <c r="D972" s="176" t="str">
        <f>IF(ISBLANK(DPWW3!H35),"",DPWW3!H35)</f>
        <v>Nr</v>
      </c>
      <c r="E972" s="176" t="s">
        <v>7266</v>
      </c>
      <c r="F972" s="176" t="str">
        <f>IF(ISBLANK(DPWW3!AN35),"",DPWW3!AN35)</f>
        <v/>
      </c>
    </row>
    <row r="973" spans="1:40" x14ac:dyDescent="0.25">
      <c r="A973" s="176" t="str">
        <f t="shared" si="15"/>
        <v>YKY</v>
      </c>
      <c r="B973" s="176" t="str">
        <f>IF(ISBLANK(DPWW3!CD35),"",DPWW3!CD35)</f>
        <v>PCD_DPWW3_NBS_SOL_DPP_S1</v>
      </c>
      <c r="C973" s="176" t="str">
        <f>DPWW3!F35 &amp; "," &amp; DPWW3!G35 &amp; "," &amp; DPWW3!CD6</f>
        <v>Nature based solutions for treatment for nutrients and/or sanitary determinands (WINEP/NEP),Number of schemes at Stage 1,Land and planning permission</v>
      </c>
      <c r="D973" s="176" t="str">
        <f>IF(ISBLANK(DPWW3!H35),"",DPWW3!H35)</f>
        <v>Nr</v>
      </c>
      <c r="E973" s="176" t="s">
        <v>7266</v>
      </c>
      <c r="F973" s="176" t="str">
        <f>IF(ISBLANK(DPWW3!AO35),"",DPWW3!AO35)</f>
        <v/>
      </c>
    </row>
    <row r="974" spans="1:40" x14ac:dyDescent="0.25">
      <c r="A974" s="176" t="str">
        <f t="shared" si="15"/>
        <v>YKY</v>
      </c>
      <c r="B974" s="176" t="str">
        <f>IF(ISBLANK(DPWW3!CE35),"",DPWW3!CE35)</f>
        <v>PCD_DPWW3_NBS_SOL_DTPI_S1</v>
      </c>
      <c r="C974" s="176" t="str">
        <f>DPWW3!F35 &amp; "," &amp; DPWW3!G35 &amp; "," &amp; DPWW3!CE6</f>
        <v>Nature based solutions for treatment for nutrients and/or sanitary determinands (WINEP/NEP),Number of schemes at Stage 1,Third-party interface</v>
      </c>
      <c r="D974" s="176" t="str">
        <f>IF(ISBLANK(DPWW3!H35),"",DPWW3!H35)</f>
        <v>Nr</v>
      </c>
      <c r="E974" s="176" t="s">
        <v>7266</v>
      </c>
      <c r="F974" s="176" t="str">
        <f>IF(ISBLANK(DPWW3!AP35),"",DPWW3!AP35)</f>
        <v/>
      </c>
    </row>
    <row r="975" spans="1:40" x14ac:dyDescent="0.25">
      <c r="A975" s="176" t="str">
        <f t="shared" si="15"/>
        <v>YKY</v>
      </c>
      <c r="B975" s="176" t="str">
        <f>IF(ISBLANK(DPWW3!CF35),"",DPWW3!CF35)</f>
        <v>PCD_DPWW3_NBS_SOL_DCI_S1</v>
      </c>
      <c r="C975" s="176" t="str">
        <f>DPWW3!F35 &amp; "," &amp; DPWW3!G35 &amp; "," &amp; DPWW3!CF6</f>
        <v>Nature based solutions for treatment for nutrients and/or sanitary determinands (WINEP/NEP),Number of schemes at Stage 1,Contractual issues</v>
      </c>
      <c r="D975" s="176" t="str">
        <f>IF(ISBLANK(DPWW3!H35),"",DPWW3!H35)</f>
        <v>Nr</v>
      </c>
      <c r="E975" s="176" t="s">
        <v>7266</v>
      </c>
      <c r="F975" s="176" t="str">
        <f>IF(ISBLANK(DPWW3!AQ35),"",DPWW3!AQ35)</f>
        <v/>
      </c>
    </row>
    <row r="976" spans="1:40" x14ac:dyDescent="0.25">
      <c r="A976" s="176" t="str">
        <f t="shared" si="15"/>
        <v>YKY</v>
      </c>
      <c r="B976" s="176" t="str">
        <f>IF(ISBLANK(DPWW3!CG35),"",DPWW3!CG35)</f>
        <v>PCD_DPWW3_NBS_SOL_DSI_S1</v>
      </c>
      <c r="C976" s="176" t="str">
        <f>DPWW3!F35 &amp; "," &amp; DPWW3!G35 &amp; "," &amp; DPWW3!CG6</f>
        <v>Nature based solutions for treatment for nutrients and/or sanitary determinands (WINEP/NEP),Number of schemes at Stage 1,Sites issues</v>
      </c>
      <c r="D976" s="176" t="str">
        <f>IF(ISBLANK(DPWW3!H35),"",DPWW3!H35)</f>
        <v>Nr</v>
      </c>
      <c r="E976" s="176" t="s">
        <v>7266</v>
      </c>
      <c r="F976" s="176" t="str">
        <f>IF(ISBLANK(DPWW3!AR35),"",DPWW3!AR35)</f>
        <v/>
      </c>
    </row>
    <row r="977" spans="1:40" x14ac:dyDescent="0.25">
      <c r="A977" s="176" t="str">
        <f t="shared" si="15"/>
        <v>YKY</v>
      </c>
      <c r="B977" s="176" t="str">
        <f>IF(ISBLANK(DPWW3!CH35),"",DPWW3!CH35)</f>
        <v>PCD_DPWW3_NBS_SOL_DER_S1</v>
      </c>
      <c r="C977" s="176" t="str">
        <f>DPWW3!F35 &amp; "," &amp; DPWW3!G35 &amp; "," &amp; DPWW3!CH6</f>
        <v>Nature based solutions for treatment for nutrients and/or sanitary determinands (WINEP/NEP),Number of schemes at Stage 1,Environmental risks</v>
      </c>
      <c r="D977" s="176" t="str">
        <f>IF(ISBLANK(DPWW3!H35),"",DPWW3!H35)</f>
        <v>Nr</v>
      </c>
      <c r="E977" s="176" t="s">
        <v>7266</v>
      </c>
      <c r="F977" s="176" t="str">
        <f>IF(ISBLANK(DPWW3!AS35),"",DPWW3!AS35)</f>
        <v/>
      </c>
    </row>
    <row r="978" spans="1:40" x14ac:dyDescent="0.25">
      <c r="A978" s="176" t="str">
        <f t="shared" si="15"/>
        <v>YKY</v>
      </c>
      <c r="B978" s="176" t="str">
        <f>IF(ISBLANK(DPWW3!CI35),"",DPWW3!CI35)</f>
        <v>PCD_DPWW3_NBS_SOL_RS_S1</v>
      </c>
      <c r="C978" s="176" t="str">
        <f>DPWW3!F35 &amp; "," &amp; DPWW3!G35 &amp; "," &amp; DPWW3!CI6</f>
        <v>Nature based solutions for treatment for nutrients and/or sanitary determinands (WINEP/NEP),Number of schemes at Stage 1,Regulatory Sign off Delay</v>
      </c>
      <c r="D978" s="176" t="str">
        <f>IF(ISBLANK(DPWW3!H35),"",DPWW3!H35)</f>
        <v>Nr</v>
      </c>
      <c r="E978" s="176" t="s">
        <v>7266</v>
      </c>
      <c r="F978" s="176" t="str">
        <f>IF(ISBLANK(DPWW3!AT35),"",DPWW3!AT35)</f>
        <v/>
      </c>
    </row>
    <row r="979" spans="1:40" x14ac:dyDescent="0.25">
      <c r="A979" s="176" t="str">
        <f t="shared" si="15"/>
        <v>YKY</v>
      </c>
      <c r="B979" s="176" t="str">
        <f>IF(ISBLANK(DPWW3!CJ35),"",DPWW3!CJ35)</f>
        <v>PCD_DPWW3_NBS_SOL_DPLE_S1</v>
      </c>
      <c r="C979" s="176" t="str">
        <f>DPWW3!F35 &amp; "," &amp; DPWW3!G35 &amp; "," &amp; DPWW3!CJ6</f>
        <v>Nature based solutions for treatment for nutrients and/or sanitary determinands (WINEP/NEP),Number of schemes at Stage 1,Programme level efficiency</v>
      </c>
      <c r="D979" s="176" t="str">
        <f>IF(ISBLANK(DPWW3!H35),"",DPWW3!H35)</f>
        <v>Nr</v>
      </c>
      <c r="E979" s="176" t="s">
        <v>7266</v>
      </c>
      <c r="F979" s="176" t="str">
        <f>IF(ISBLANK(DPWW3!AU35),"",DPWW3!AU35)</f>
        <v/>
      </c>
    </row>
    <row r="980" spans="1:40" x14ac:dyDescent="0.25">
      <c r="A980" s="176" t="str">
        <f t="shared" si="15"/>
        <v>YKY</v>
      </c>
      <c r="B980" s="176" t="str">
        <f>IF(ISBLANK(DPWW3!BC36),"",DPWW3!BC36)</f>
        <v>PCD_DPWW3_NBS_SOL_S2</v>
      </c>
      <c r="C980" s="176" t="str">
        <f>DPWW3!F36 &amp; "," &amp; DPWW3!G36 &amp; "," &amp; DPWW3!BC5</f>
        <v>Nature based solutions for treatment for nutrients and/or sanitary determinands (WINEP/NEP),Number of schemes at Stage 2,IM1 has yet to be achieved</v>
      </c>
      <c r="D980" s="176" t="str">
        <f>IF(ISBLANK(DPWW3!H36),"",DPWW3!H36)</f>
        <v>Nr</v>
      </c>
      <c r="E980" s="176" t="s">
        <v>7266</v>
      </c>
      <c r="T980" s="176" t="str">
        <f>IF(ISBLANK(DPWW3!M36),"",DPWW3!M36)</f>
        <v/>
      </c>
      <c r="U980" s="176" t="str">
        <f>IF(ISBLANK(DPWW3!N36),"",DPWW3!N36)</f>
        <v/>
      </c>
      <c r="V980" s="176" t="str">
        <f>IF(ISBLANK(DPWW3!O36),"",DPWW3!O36)</f>
        <v/>
      </c>
      <c r="W980" s="176" t="str">
        <f>IF(ISBLANK(DPWW3!P36),"",DPWW3!P36)</f>
        <v/>
      </c>
      <c r="X980" s="176" t="str">
        <f>IF(ISBLANK(DPWW3!Q36),"",DPWW3!Q36)</f>
        <v/>
      </c>
      <c r="Y980" s="176" t="str">
        <f>IF(ISBLANK(DPWW3!R36),"",DPWW3!R36)</f>
        <v/>
      </c>
      <c r="Z980" s="176" t="str">
        <f>IF(ISBLANK(DPWW3!S36),"",DPWW3!S36)</f>
        <v/>
      </c>
      <c r="AA980" s="176" t="str">
        <f>IF(ISBLANK(DPWW3!T36),"",DPWW3!T36)</f>
        <v/>
      </c>
      <c r="AB980" s="176" t="str">
        <f>IF(ISBLANK(DPWW3!U36),"",DPWW3!U36)</f>
        <v/>
      </c>
      <c r="AC980" s="176" t="str">
        <f>IF(ISBLANK(DPWW3!V36),"",DPWW3!V36)</f>
        <v/>
      </c>
      <c r="AD980" s="176" t="str">
        <f>IF(ISBLANK(DPWW3!W36),"",DPWW3!W36)</f>
        <v/>
      </c>
      <c r="AE980" s="176" t="str">
        <f>IF(ISBLANK(DPWW3!X36),"",DPWW3!X36)</f>
        <v/>
      </c>
      <c r="AF980" s="176" t="str">
        <f>IF(ISBLANK(DPWW3!Y36),"",DPWW3!Y36)</f>
        <v/>
      </c>
      <c r="AG980" s="176" t="str">
        <f>IF(ISBLANK(DPWW3!Z36),"",DPWW3!Z36)</f>
        <v/>
      </c>
      <c r="AH980" s="176" t="str">
        <f>IF(ISBLANK(DPWW3!AA36),"",DPWW3!AA36)</f>
        <v/>
      </c>
      <c r="AI980" s="176" t="str">
        <f>IF(ISBLANK(DPWW3!AB36),"",DPWW3!AB36)</f>
        <v/>
      </c>
      <c r="AJ980" s="176" t="str">
        <f>IF(ISBLANK(DPWW3!AC36),"",DPWW3!AC36)</f>
        <v/>
      </c>
      <c r="AK980" s="176" t="str">
        <f>IF(ISBLANK(DPWW3!AD36),"",DPWW3!AD36)</f>
        <v/>
      </c>
      <c r="AL980" s="176" t="str">
        <f>IF(ISBLANK(DPWW3!AE36),"",DPWW3!AE36)</f>
        <v/>
      </c>
      <c r="AM980" s="176" t="str">
        <f>IF(ISBLANK(DPWW3!AF36),"",DPWW3!AF36)</f>
        <v/>
      </c>
      <c r="AN980" s="176" t="str">
        <f>IF(ISBLANK(DPWW3!AG36),"",DPWW3!AG36)</f>
        <v/>
      </c>
    </row>
    <row r="981" spans="1:40" x14ac:dyDescent="0.25">
      <c r="A981" s="176" t="str">
        <f t="shared" si="15"/>
        <v>YKY</v>
      </c>
      <c r="B981" s="176" t="str">
        <f>IF(ISBLANK(DPWW3!BY36),"",DPWW3!BY36)</f>
        <v>PCD_DPWW3_NBS_SOL_DLY_S2</v>
      </c>
      <c r="C981" s="176" t="str">
        <f>DPWW3!F36 &amp; "," &amp; DPWW3!G36 &amp; "," &amp; DPWW3!BY5</f>
        <v>Nature based solutions for treatment for nutrients and/or sanitary determinands (WINEP/NEP),Number of schemes at Stage 2,Total number of schemes with a 90+ day delay for any given IM</v>
      </c>
      <c r="D981" s="176" t="str">
        <f>IF(ISBLANK(DPWW3!H36),"",DPWW3!H36)</f>
        <v>Nr</v>
      </c>
      <c r="E981" s="176" t="s">
        <v>7266</v>
      </c>
      <c r="F981" s="176" t="str">
        <f>IF(ISBLANK(DPWW3!AJ36),"",DPWW3!AJ36)</f>
        <v/>
      </c>
    </row>
    <row r="982" spans="1:40" x14ac:dyDescent="0.25">
      <c r="A982" s="176" t="str">
        <f t="shared" si="15"/>
        <v>YKY</v>
      </c>
      <c r="B982" s="176" t="str">
        <f>IF(ISBLANK(DPWW3!BZ36),"",DPWW3!BZ36)</f>
        <v>PCD_DPWW3_NBS_SOL_DIR_S2</v>
      </c>
      <c r="C982" s="176" t="str">
        <f>DPWW3!F36 &amp; "," &amp; DPWW3!G36 &amp; "," &amp; DPWW3!BZ6</f>
        <v>Nature based solutions for treatment for nutrients and/or sanitary determinands (WINEP/NEP),Number of schemes at Stage 2,Lack of internal resourcing</v>
      </c>
      <c r="D982" s="176" t="str">
        <f>IF(ISBLANK(DPWW3!H36),"",DPWW3!H36)</f>
        <v>Nr</v>
      </c>
      <c r="E982" s="176" t="s">
        <v>7266</v>
      </c>
      <c r="F982" s="176" t="str">
        <f>IF(ISBLANK(DPWW3!AK36),"",DPWW3!AK36)</f>
        <v/>
      </c>
    </row>
    <row r="983" spans="1:40" x14ac:dyDescent="0.25">
      <c r="A983" s="176" t="str">
        <f t="shared" si="15"/>
        <v>YKY</v>
      </c>
      <c r="B983" s="176" t="str">
        <f>IF(ISBLANK(DPWW3!CA36),"",DPWW3!CA36)</f>
        <v>PCD_DPWW3_NBS_SOL_DSCR_S2</v>
      </c>
      <c r="C983" s="176" t="str">
        <f>DPWW3!F36 &amp; "," &amp; DPWW3!G36 &amp; "," &amp; DPWW3!CA6</f>
        <v xml:space="preserve">Nature based solutions for treatment for nutrients and/or sanitary determinands (WINEP/NEP),Number of schemes at Stage 2,Lack of supply chain resourcing </v>
      </c>
      <c r="D983" s="176" t="str">
        <f>IF(ISBLANK(DPWW3!H36),"",DPWW3!H36)</f>
        <v>Nr</v>
      </c>
      <c r="E983" s="176" t="s">
        <v>7266</v>
      </c>
      <c r="F983" s="176" t="str">
        <f>IF(ISBLANK(DPWW3!AL36),"",DPWW3!AL36)</f>
        <v/>
      </c>
    </row>
    <row r="984" spans="1:40" x14ac:dyDescent="0.25">
      <c r="A984" s="176" t="str">
        <f t="shared" si="15"/>
        <v>YKY</v>
      </c>
      <c r="B984" s="176" t="str">
        <f>IF(ISBLANK(DPWW3!CB36),"",DPWW3!CB36)</f>
        <v>PCD_DPWW3_NBS_SOL_DCS_S2</v>
      </c>
      <c r="C984" s="176" t="str">
        <f>DPWW3!F36 &amp; "," &amp; DPWW3!G36 &amp; "," &amp; DPWW3!CB6</f>
        <v>Nature based solutions for treatment for nutrients and/or sanitary determinands (WINEP/NEP),Number of schemes at Stage 2,Change in solution (IM2)</v>
      </c>
      <c r="D984" s="176" t="str">
        <f>IF(ISBLANK(DPWW3!H36),"",DPWW3!H36)</f>
        <v>Nr</v>
      </c>
      <c r="E984" s="176" t="s">
        <v>7266</v>
      </c>
      <c r="F984" s="176" t="str">
        <f>IF(ISBLANK(DPWW3!AM36),"",DPWW3!AM36)</f>
        <v/>
      </c>
    </row>
    <row r="985" spans="1:40" x14ac:dyDescent="0.25">
      <c r="A985" s="176" t="str">
        <f t="shared" si="15"/>
        <v>YKY</v>
      </c>
      <c r="B985" s="176" t="str">
        <f>IF(ISBLANK(DPWW3!CC36),"",DPWW3!CC36)</f>
        <v>PCD_DPWW3_NBS_SOL_DSCS_S2</v>
      </c>
      <c r="C985" s="176" t="str">
        <f>DPWW3!F36 &amp; "," &amp; DPWW3!G36 &amp; "," &amp; DPWW3!CC6</f>
        <v>Nature based solutions for treatment for nutrients and/or sanitary determinands (WINEP/NEP),Number of schemes at Stage 2,Supply chain capacity</v>
      </c>
      <c r="D985" s="176" t="str">
        <f>IF(ISBLANK(DPWW3!H36),"",DPWW3!H36)</f>
        <v>Nr</v>
      </c>
      <c r="E985" s="176" t="s">
        <v>7266</v>
      </c>
      <c r="F985" s="176" t="str">
        <f>IF(ISBLANK(DPWW3!AN36),"",DPWW3!AN36)</f>
        <v/>
      </c>
    </row>
    <row r="986" spans="1:40" x14ac:dyDescent="0.25">
      <c r="A986" s="176" t="str">
        <f t="shared" si="15"/>
        <v>YKY</v>
      </c>
      <c r="B986" s="176" t="str">
        <f>IF(ISBLANK(DPWW3!CD36),"",DPWW3!CD36)</f>
        <v>PCD_DPWW3_NBS_SOL_DPP_S2</v>
      </c>
      <c r="C986" s="176" t="str">
        <f>DPWW3!F36 &amp; "," &amp; DPWW3!G36 &amp; "," &amp; DPWW3!CD6</f>
        <v>Nature based solutions for treatment for nutrients and/or sanitary determinands (WINEP/NEP),Number of schemes at Stage 2,Land and planning permission</v>
      </c>
      <c r="D986" s="176" t="str">
        <f>IF(ISBLANK(DPWW3!H36),"",DPWW3!H36)</f>
        <v>Nr</v>
      </c>
      <c r="E986" s="176" t="s">
        <v>7266</v>
      </c>
      <c r="F986" s="176" t="str">
        <f>IF(ISBLANK(DPWW3!AO36),"",DPWW3!AO36)</f>
        <v/>
      </c>
    </row>
    <row r="987" spans="1:40" x14ac:dyDescent="0.25">
      <c r="A987" s="176" t="str">
        <f t="shared" si="15"/>
        <v>YKY</v>
      </c>
      <c r="B987" s="176" t="str">
        <f>IF(ISBLANK(DPWW3!CE36),"",DPWW3!CE36)</f>
        <v>PCD_DPWW3_NBS_SOL_DTPI_S2</v>
      </c>
      <c r="C987" s="176" t="str">
        <f>DPWW3!F36 &amp; "," &amp; DPWW3!G36 &amp; "," &amp; DPWW3!CE6</f>
        <v>Nature based solutions for treatment for nutrients and/or sanitary determinands (WINEP/NEP),Number of schemes at Stage 2,Third-party interface</v>
      </c>
      <c r="D987" s="176" t="str">
        <f>IF(ISBLANK(DPWW3!H36),"",DPWW3!H36)</f>
        <v>Nr</v>
      </c>
      <c r="E987" s="176" t="s">
        <v>7266</v>
      </c>
      <c r="F987" s="176" t="str">
        <f>IF(ISBLANK(DPWW3!AP36),"",DPWW3!AP36)</f>
        <v/>
      </c>
    </row>
    <row r="988" spans="1:40" x14ac:dyDescent="0.25">
      <c r="A988" s="176" t="str">
        <f t="shared" si="15"/>
        <v>YKY</v>
      </c>
      <c r="B988" s="176" t="str">
        <f>IF(ISBLANK(DPWW3!CF36),"",DPWW3!CF36)</f>
        <v>PCD_DPWW3_NBS_SOL_DCI_S2</v>
      </c>
      <c r="C988" s="176" t="str">
        <f>DPWW3!F36 &amp; "," &amp; DPWW3!G36 &amp; "," &amp; DPWW3!CF6</f>
        <v>Nature based solutions for treatment for nutrients and/or sanitary determinands (WINEP/NEP),Number of schemes at Stage 2,Contractual issues</v>
      </c>
      <c r="D988" s="176" t="str">
        <f>IF(ISBLANK(DPWW3!H36),"",DPWW3!H36)</f>
        <v>Nr</v>
      </c>
      <c r="E988" s="176" t="s">
        <v>7266</v>
      </c>
      <c r="F988" s="176" t="str">
        <f>IF(ISBLANK(DPWW3!AQ36),"",DPWW3!AQ36)</f>
        <v/>
      </c>
    </row>
    <row r="989" spans="1:40" x14ac:dyDescent="0.25">
      <c r="A989" s="176" t="str">
        <f t="shared" si="15"/>
        <v>YKY</v>
      </c>
      <c r="B989" s="176" t="str">
        <f>IF(ISBLANK(DPWW3!CG36),"",DPWW3!CG36)</f>
        <v>PCD_DPWW3_NBS_SOL_DSI_S2</v>
      </c>
      <c r="C989" s="176" t="str">
        <f>DPWW3!F36 &amp; "," &amp; DPWW3!G36 &amp; "," &amp; DPWW3!CG6</f>
        <v>Nature based solutions for treatment for nutrients and/or sanitary determinands (WINEP/NEP),Number of schemes at Stage 2,Sites issues</v>
      </c>
      <c r="D989" s="176" t="str">
        <f>IF(ISBLANK(DPWW3!H36),"",DPWW3!H36)</f>
        <v>Nr</v>
      </c>
      <c r="E989" s="176" t="s">
        <v>7266</v>
      </c>
      <c r="F989" s="176" t="str">
        <f>IF(ISBLANK(DPWW3!AR36),"",DPWW3!AR36)</f>
        <v/>
      </c>
    </row>
    <row r="990" spans="1:40" x14ac:dyDescent="0.25">
      <c r="A990" s="176" t="str">
        <f t="shared" si="15"/>
        <v>YKY</v>
      </c>
      <c r="B990" s="176" t="str">
        <f>IF(ISBLANK(DPWW3!CH36),"",DPWW3!CH36)</f>
        <v>PCD_DPWW3_NBS_SOL_DER_S2</v>
      </c>
      <c r="C990" s="176" t="str">
        <f>DPWW3!F36 &amp; "," &amp; DPWW3!G36 &amp; "," &amp; DPWW3!CH6</f>
        <v>Nature based solutions for treatment for nutrients and/or sanitary determinands (WINEP/NEP),Number of schemes at Stage 2,Environmental risks</v>
      </c>
      <c r="D990" s="176" t="str">
        <f>IF(ISBLANK(DPWW3!H36),"",DPWW3!H36)</f>
        <v>Nr</v>
      </c>
      <c r="E990" s="176" t="s">
        <v>7266</v>
      </c>
      <c r="F990" s="176" t="str">
        <f>IF(ISBLANK(DPWW3!AS36),"",DPWW3!AS36)</f>
        <v/>
      </c>
    </row>
    <row r="991" spans="1:40" x14ac:dyDescent="0.25">
      <c r="A991" s="176" t="str">
        <f t="shared" si="15"/>
        <v>YKY</v>
      </c>
      <c r="B991" s="176" t="str">
        <f>IF(ISBLANK(DPWW3!CI36),"",DPWW3!CI36)</f>
        <v>PCD_DPWW3_NBS_SOL_RS_S2</v>
      </c>
      <c r="C991" s="176" t="str">
        <f>DPWW3!F36 &amp; "," &amp; DPWW3!G36 &amp; "," &amp; DPWW3!CI6</f>
        <v>Nature based solutions for treatment for nutrients and/or sanitary determinands (WINEP/NEP),Number of schemes at Stage 2,Regulatory Sign off Delay</v>
      </c>
      <c r="D991" s="176" t="str">
        <f>IF(ISBLANK(DPWW3!H36),"",DPWW3!H36)</f>
        <v>Nr</v>
      </c>
      <c r="E991" s="176" t="s">
        <v>7266</v>
      </c>
      <c r="F991" s="176" t="str">
        <f>IF(ISBLANK(DPWW3!AT36),"",DPWW3!AT36)</f>
        <v/>
      </c>
    </row>
    <row r="992" spans="1:40" x14ac:dyDescent="0.25">
      <c r="A992" s="176" t="str">
        <f t="shared" si="15"/>
        <v>YKY</v>
      </c>
      <c r="B992" s="176" t="str">
        <f>IF(ISBLANK(DPWW3!CJ36),"",DPWW3!CJ36)</f>
        <v>PCD_DPWW3_NBS_SOL_DPLE_S2</v>
      </c>
      <c r="C992" s="176" t="str">
        <f>DPWW3!F36 &amp; "," &amp; DPWW3!G36 &amp; "," &amp; DPWW3!CJ6</f>
        <v>Nature based solutions for treatment for nutrients and/or sanitary determinands (WINEP/NEP),Number of schemes at Stage 2,Programme level efficiency</v>
      </c>
      <c r="D992" s="176" t="str">
        <f>IF(ISBLANK(DPWW3!H36),"",DPWW3!H36)</f>
        <v>Nr</v>
      </c>
      <c r="E992" s="176" t="s">
        <v>7266</v>
      </c>
      <c r="F992" s="176" t="str">
        <f>IF(ISBLANK(DPWW3!AU36),"",DPWW3!AU36)</f>
        <v/>
      </c>
    </row>
    <row r="993" spans="1:40" x14ac:dyDescent="0.25">
      <c r="A993" s="176" t="str">
        <f t="shared" si="15"/>
        <v>YKY</v>
      </c>
      <c r="B993" s="176" t="str">
        <f>IF(ISBLANK(DPWW3!BC37),"",DPWW3!BC37)</f>
        <v>PCD_DPWW3_NBS_SOL_S3</v>
      </c>
      <c r="C993" s="176" t="str">
        <f>DPWW3!F37 &amp; "," &amp; DPWW3!G37 &amp; "," &amp; DPWW3!BC5</f>
        <v>Nature based solutions for treatment for nutrients and/or sanitary determinands (WINEP/NEP),Number of schemes at Stage 3,IM1 has yet to be achieved</v>
      </c>
      <c r="D993" s="176" t="str">
        <f>IF(ISBLANK(DPWW3!H37),"",DPWW3!H37)</f>
        <v>Nr</v>
      </c>
      <c r="E993" s="176" t="s">
        <v>7266</v>
      </c>
      <c r="T993" s="176" t="str">
        <f>IF(ISBLANK(DPWW3!M37),"",DPWW3!M37)</f>
        <v/>
      </c>
      <c r="U993" s="176" t="str">
        <f>IF(ISBLANK(DPWW3!N37),"",DPWW3!N37)</f>
        <v/>
      </c>
      <c r="V993" s="176" t="str">
        <f>IF(ISBLANK(DPWW3!O37),"",DPWW3!O37)</f>
        <v/>
      </c>
      <c r="W993" s="176" t="str">
        <f>IF(ISBLANK(DPWW3!P37),"",DPWW3!P37)</f>
        <v/>
      </c>
      <c r="X993" s="176" t="str">
        <f>IF(ISBLANK(DPWW3!Q37),"",DPWW3!Q37)</f>
        <v/>
      </c>
      <c r="Y993" s="176" t="str">
        <f>IF(ISBLANK(DPWW3!R37),"",DPWW3!R37)</f>
        <v/>
      </c>
      <c r="Z993" s="176" t="str">
        <f>IF(ISBLANK(DPWW3!S37),"",DPWW3!S37)</f>
        <v/>
      </c>
      <c r="AA993" s="176" t="str">
        <f>IF(ISBLANK(DPWW3!T37),"",DPWW3!T37)</f>
        <v/>
      </c>
      <c r="AB993" s="176" t="str">
        <f>IF(ISBLANK(DPWW3!U37),"",DPWW3!U37)</f>
        <v/>
      </c>
      <c r="AC993" s="176" t="str">
        <f>IF(ISBLANK(DPWW3!V37),"",DPWW3!V37)</f>
        <v/>
      </c>
      <c r="AD993" s="176" t="str">
        <f>IF(ISBLANK(DPWW3!W37),"",DPWW3!W37)</f>
        <v/>
      </c>
      <c r="AE993" s="176" t="str">
        <f>IF(ISBLANK(DPWW3!X37),"",DPWW3!X37)</f>
        <v/>
      </c>
      <c r="AF993" s="176" t="str">
        <f>IF(ISBLANK(DPWW3!Y37),"",DPWW3!Y37)</f>
        <v/>
      </c>
      <c r="AG993" s="176" t="str">
        <f>IF(ISBLANK(DPWW3!Z37),"",DPWW3!Z37)</f>
        <v/>
      </c>
      <c r="AH993" s="176" t="str">
        <f>IF(ISBLANK(DPWW3!AA37),"",DPWW3!AA37)</f>
        <v/>
      </c>
      <c r="AI993" s="176" t="str">
        <f>IF(ISBLANK(DPWW3!AB37),"",DPWW3!AB37)</f>
        <v/>
      </c>
      <c r="AJ993" s="176" t="str">
        <f>IF(ISBLANK(DPWW3!AC37),"",DPWW3!AC37)</f>
        <v/>
      </c>
      <c r="AK993" s="176" t="str">
        <f>IF(ISBLANK(DPWW3!AD37),"",DPWW3!AD37)</f>
        <v/>
      </c>
      <c r="AL993" s="176" t="str">
        <f>IF(ISBLANK(DPWW3!AE37),"",DPWW3!AE37)</f>
        <v/>
      </c>
      <c r="AM993" s="176" t="str">
        <f>IF(ISBLANK(DPWW3!AF37),"",DPWW3!AF37)</f>
        <v/>
      </c>
      <c r="AN993" s="176" t="str">
        <f>IF(ISBLANK(DPWW3!AG37),"",DPWW3!AG37)</f>
        <v/>
      </c>
    </row>
    <row r="994" spans="1:40" x14ac:dyDescent="0.25">
      <c r="A994" s="176" t="str">
        <f t="shared" si="15"/>
        <v>YKY</v>
      </c>
      <c r="B994" s="176" t="str">
        <f>IF(ISBLANK(DPWW3!BY37),"",DPWW3!BY37)</f>
        <v>PCD_DPWW3_NBS_SOL_DLY_S3</v>
      </c>
      <c r="C994" s="176" t="str">
        <f>DPWW3!F37 &amp; "," &amp; DPWW3!G37 &amp; "," &amp; DPWW3!BY5</f>
        <v>Nature based solutions for treatment for nutrients and/or sanitary determinands (WINEP/NEP),Number of schemes at Stage 3,Total number of schemes with a 90+ day delay for any given IM</v>
      </c>
      <c r="D994" s="176" t="str">
        <f>IF(ISBLANK(DPWW3!H37),"",DPWW3!H37)</f>
        <v>Nr</v>
      </c>
      <c r="E994" s="176" t="s">
        <v>7266</v>
      </c>
      <c r="F994" s="176" t="str">
        <f>IF(ISBLANK(DPWW3!AJ37),"",DPWW3!AJ37)</f>
        <v/>
      </c>
    </row>
    <row r="995" spans="1:40" x14ac:dyDescent="0.25">
      <c r="A995" s="176" t="str">
        <f t="shared" si="15"/>
        <v>YKY</v>
      </c>
      <c r="B995" s="176" t="str">
        <f>IF(ISBLANK(DPWW3!BZ37),"",DPWW3!BZ37)</f>
        <v>PCD_DPWW3_NBS_SOL_DIR_S3</v>
      </c>
      <c r="C995" s="176" t="str">
        <f>DPWW3!F37 &amp; "," &amp; DPWW3!G37 &amp; "," &amp; DPWW3!BZ6</f>
        <v>Nature based solutions for treatment for nutrients and/or sanitary determinands (WINEP/NEP),Number of schemes at Stage 3,Lack of internal resourcing</v>
      </c>
      <c r="D995" s="176" t="str">
        <f>IF(ISBLANK(DPWW3!H37),"",DPWW3!H37)</f>
        <v>Nr</v>
      </c>
      <c r="E995" s="176" t="s">
        <v>7266</v>
      </c>
      <c r="F995" s="176" t="str">
        <f>IF(ISBLANK(DPWW3!AK37),"",DPWW3!AK37)</f>
        <v/>
      </c>
    </row>
    <row r="996" spans="1:40" x14ac:dyDescent="0.25">
      <c r="A996" s="176" t="str">
        <f t="shared" si="15"/>
        <v>YKY</v>
      </c>
      <c r="B996" s="176" t="str">
        <f>IF(ISBLANK(DPWW3!CA37),"",DPWW3!CA37)</f>
        <v>PCD_DPWW3_NBS_SOL_DSCR_S3</v>
      </c>
      <c r="C996" s="176" t="str">
        <f>DPWW3!F37 &amp; "," &amp; DPWW3!G37 &amp; "," &amp; DPWW3!CA6</f>
        <v xml:space="preserve">Nature based solutions for treatment for nutrients and/or sanitary determinands (WINEP/NEP),Number of schemes at Stage 3,Lack of supply chain resourcing </v>
      </c>
      <c r="D996" s="176" t="str">
        <f>IF(ISBLANK(DPWW3!H37),"",DPWW3!H37)</f>
        <v>Nr</v>
      </c>
      <c r="E996" s="176" t="s">
        <v>7266</v>
      </c>
      <c r="F996" s="176" t="str">
        <f>IF(ISBLANK(DPWW3!AL37),"",DPWW3!AL37)</f>
        <v/>
      </c>
    </row>
    <row r="997" spans="1:40" x14ac:dyDescent="0.25">
      <c r="A997" s="176" t="str">
        <f t="shared" si="15"/>
        <v>YKY</v>
      </c>
      <c r="B997" s="176" t="str">
        <f>IF(ISBLANK(DPWW3!CB37),"",DPWW3!CB37)</f>
        <v>PCD_DPWW3_NBS_SOL_DCS_S3</v>
      </c>
      <c r="C997" s="176" t="str">
        <f>DPWW3!F37 &amp; "," &amp; DPWW3!G37 &amp; "," &amp; DPWW3!CB6</f>
        <v>Nature based solutions for treatment for nutrients and/or sanitary determinands (WINEP/NEP),Number of schemes at Stage 3,Change in solution (IM2)</v>
      </c>
      <c r="D997" s="176" t="str">
        <f>IF(ISBLANK(DPWW3!H37),"",DPWW3!H37)</f>
        <v>Nr</v>
      </c>
      <c r="E997" s="176" t="s">
        <v>7266</v>
      </c>
      <c r="F997" s="176" t="str">
        <f>IF(ISBLANK(DPWW3!AM37),"",DPWW3!AM37)</f>
        <v/>
      </c>
    </row>
    <row r="998" spans="1:40" x14ac:dyDescent="0.25">
      <c r="A998" s="176" t="str">
        <f t="shared" si="15"/>
        <v>YKY</v>
      </c>
      <c r="B998" s="176" t="str">
        <f>IF(ISBLANK(DPWW3!CC37),"",DPWW3!CC37)</f>
        <v>PCD_DPWW3_NBS_SOL_DSCS_S3</v>
      </c>
      <c r="C998" s="176" t="str">
        <f>DPWW3!F37 &amp; "," &amp; DPWW3!G37 &amp; "," &amp; DPWW3!CC6</f>
        <v>Nature based solutions for treatment for nutrients and/or sanitary determinands (WINEP/NEP),Number of schemes at Stage 3,Supply chain capacity</v>
      </c>
      <c r="D998" s="176" t="str">
        <f>IF(ISBLANK(DPWW3!H37),"",DPWW3!H37)</f>
        <v>Nr</v>
      </c>
      <c r="E998" s="176" t="s">
        <v>7266</v>
      </c>
      <c r="F998" s="176" t="str">
        <f>IF(ISBLANK(DPWW3!AN37),"",DPWW3!AN37)</f>
        <v/>
      </c>
    </row>
    <row r="999" spans="1:40" x14ac:dyDescent="0.25">
      <c r="A999" s="176" t="str">
        <f t="shared" si="15"/>
        <v>YKY</v>
      </c>
      <c r="B999" s="176" t="str">
        <f>IF(ISBLANK(DPWW3!CD37),"",DPWW3!CD37)</f>
        <v>PCD_DPWW3_NBS_SOL_DPP_S3</v>
      </c>
      <c r="C999" s="176" t="str">
        <f>DPWW3!F37 &amp; "," &amp; DPWW3!G37 &amp; "," &amp; DPWW3!CD6</f>
        <v>Nature based solutions for treatment for nutrients and/or sanitary determinands (WINEP/NEP),Number of schemes at Stage 3,Land and planning permission</v>
      </c>
      <c r="D999" s="176" t="str">
        <f>IF(ISBLANK(DPWW3!H37),"",DPWW3!H37)</f>
        <v>Nr</v>
      </c>
      <c r="E999" s="176" t="s">
        <v>7266</v>
      </c>
      <c r="F999" s="176" t="str">
        <f>IF(ISBLANK(DPWW3!AO37),"",DPWW3!AO37)</f>
        <v/>
      </c>
    </row>
    <row r="1000" spans="1:40" x14ac:dyDescent="0.25">
      <c r="A1000" s="176" t="str">
        <f t="shared" si="15"/>
        <v>YKY</v>
      </c>
      <c r="B1000" s="176" t="str">
        <f>IF(ISBLANK(DPWW3!CE37),"",DPWW3!CE37)</f>
        <v>PCD_DPWW3_NBS_SOL_DTPI_S3</v>
      </c>
      <c r="C1000" s="176" t="str">
        <f>DPWW3!F37 &amp; "," &amp; DPWW3!G37 &amp; "," &amp; DPWW3!CE6</f>
        <v>Nature based solutions for treatment for nutrients and/or sanitary determinands (WINEP/NEP),Number of schemes at Stage 3,Third-party interface</v>
      </c>
      <c r="D1000" s="176" t="str">
        <f>IF(ISBLANK(DPWW3!H37),"",DPWW3!H37)</f>
        <v>Nr</v>
      </c>
      <c r="E1000" s="176" t="s">
        <v>7266</v>
      </c>
      <c r="F1000" s="176" t="str">
        <f>IF(ISBLANK(DPWW3!AP37),"",DPWW3!AP37)</f>
        <v/>
      </c>
    </row>
    <row r="1001" spans="1:40" x14ac:dyDescent="0.25">
      <c r="A1001" s="176" t="str">
        <f t="shared" si="15"/>
        <v>YKY</v>
      </c>
      <c r="B1001" s="176" t="str">
        <f>IF(ISBLANK(DPWW3!CF37),"",DPWW3!CF37)</f>
        <v>PCD_DPWW3_NBS_SOL_DCI_S3</v>
      </c>
      <c r="C1001" s="176" t="str">
        <f>DPWW3!F37 &amp; "," &amp; DPWW3!G37 &amp; "," &amp; DPWW3!CF6</f>
        <v>Nature based solutions for treatment for nutrients and/or sanitary determinands (WINEP/NEP),Number of schemes at Stage 3,Contractual issues</v>
      </c>
      <c r="D1001" s="176" t="str">
        <f>IF(ISBLANK(DPWW3!H37),"",DPWW3!H37)</f>
        <v>Nr</v>
      </c>
      <c r="E1001" s="176" t="s">
        <v>7266</v>
      </c>
      <c r="F1001" s="176" t="str">
        <f>IF(ISBLANK(DPWW3!AQ37),"",DPWW3!AQ37)</f>
        <v/>
      </c>
    </row>
    <row r="1002" spans="1:40" x14ac:dyDescent="0.25">
      <c r="A1002" s="176" t="str">
        <f t="shared" si="15"/>
        <v>YKY</v>
      </c>
      <c r="B1002" s="176" t="str">
        <f>IF(ISBLANK(DPWW3!CG37),"",DPWW3!CG37)</f>
        <v>PCD_DPWW3_NBS_SOL_DSI_S3</v>
      </c>
      <c r="C1002" s="176" t="str">
        <f>DPWW3!F37 &amp; "," &amp; DPWW3!G37 &amp; "," &amp; DPWW3!CG6</f>
        <v>Nature based solutions for treatment for nutrients and/or sanitary determinands (WINEP/NEP),Number of schemes at Stage 3,Sites issues</v>
      </c>
      <c r="D1002" s="176" t="str">
        <f>IF(ISBLANK(DPWW3!H37),"",DPWW3!H37)</f>
        <v>Nr</v>
      </c>
      <c r="E1002" s="176" t="s">
        <v>7266</v>
      </c>
      <c r="F1002" s="176" t="str">
        <f>IF(ISBLANK(DPWW3!AR37),"",DPWW3!AR37)</f>
        <v/>
      </c>
    </row>
    <row r="1003" spans="1:40" x14ac:dyDescent="0.25">
      <c r="A1003" s="176" t="str">
        <f t="shared" si="15"/>
        <v>YKY</v>
      </c>
      <c r="B1003" s="176" t="str">
        <f>IF(ISBLANK(DPWW3!CH37),"",DPWW3!CH37)</f>
        <v>PCD_DPWW3_NBS_SOL_DER_S3</v>
      </c>
      <c r="C1003" s="176" t="str">
        <f>DPWW3!F37 &amp; "," &amp; DPWW3!G37 &amp; "," &amp; DPWW3!CH6</f>
        <v>Nature based solutions for treatment for nutrients and/or sanitary determinands (WINEP/NEP),Number of schemes at Stage 3,Environmental risks</v>
      </c>
      <c r="D1003" s="176" t="str">
        <f>IF(ISBLANK(DPWW3!H37),"",DPWW3!H37)</f>
        <v>Nr</v>
      </c>
      <c r="E1003" s="176" t="s">
        <v>7266</v>
      </c>
      <c r="F1003" s="176" t="str">
        <f>IF(ISBLANK(DPWW3!AS37),"",DPWW3!AS37)</f>
        <v/>
      </c>
    </row>
    <row r="1004" spans="1:40" x14ac:dyDescent="0.25">
      <c r="A1004" s="176" t="str">
        <f t="shared" si="15"/>
        <v>YKY</v>
      </c>
      <c r="B1004" s="176" t="str">
        <f>IF(ISBLANK(DPWW3!CI37),"",DPWW3!CI37)</f>
        <v>PCD_DPWW3_NBS_SOL_RS_S3</v>
      </c>
      <c r="C1004" s="176" t="str">
        <f>DPWW3!F37 &amp; "," &amp; DPWW3!G37 &amp; "," &amp; DPWW3!CI6</f>
        <v>Nature based solutions for treatment for nutrients and/or sanitary determinands (WINEP/NEP),Number of schemes at Stage 3,Regulatory Sign off Delay</v>
      </c>
      <c r="D1004" s="176" t="str">
        <f>IF(ISBLANK(DPWW3!H37),"",DPWW3!H37)</f>
        <v>Nr</v>
      </c>
      <c r="E1004" s="176" t="s">
        <v>7266</v>
      </c>
      <c r="F1004" s="176" t="str">
        <f>IF(ISBLANK(DPWW3!AT37),"",DPWW3!AT37)</f>
        <v/>
      </c>
    </row>
    <row r="1005" spans="1:40" x14ac:dyDescent="0.25">
      <c r="A1005" s="176" t="str">
        <f t="shared" si="15"/>
        <v>YKY</v>
      </c>
      <c r="B1005" s="176" t="str">
        <f>IF(ISBLANK(DPWW3!CJ37),"",DPWW3!CJ37)</f>
        <v>PCD_DPWW3_NBS_SOL_DPLE_S3</v>
      </c>
      <c r="C1005" s="176" t="str">
        <f>DPWW3!F37 &amp; "," &amp; DPWW3!G37 &amp; "," &amp; DPWW3!CJ6</f>
        <v>Nature based solutions for treatment for nutrients and/or sanitary determinands (WINEP/NEP),Number of schemes at Stage 3,Programme level efficiency</v>
      </c>
      <c r="D1005" s="176" t="str">
        <f>IF(ISBLANK(DPWW3!H37),"",DPWW3!H37)</f>
        <v>Nr</v>
      </c>
      <c r="E1005" s="176" t="s">
        <v>7266</v>
      </c>
      <c r="F1005" s="176" t="str">
        <f>IF(ISBLANK(DPWW3!AU37),"",DPWW3!AU37)</f>
        <v/>
      </c>
    </row>
    <row r="1006" spans="1:40" x14ac:dyDescent="0.25">
      <c r="A1006" s="176" t="str">
        <f t="shared" si="15"/>
        <v>YKY</v>
      </c>
      <c r="B1006" s="176" t="str">
        <f>IF(ISBLANK(DPWW3!BC38),"",DPWW3!BC38)</f>
        <v>PCD_DPWW3_NBS_SOL_S4</v>
      </c>
      <c r="C1006" s="176" t="str">
        <f>DPWW3!F38 &amp; "," &amp; DPWW3!G38 &amp; "," &amp; DPWW3!BC5</f>
        <v>Nature based solutions for treatment for nutrients and/or sanitary determinands (WINEP/NEP),Number of schemes at Stage 4,IM1 has yet to be achieved</v>
      </c>
      <c r="D1006" s="176" t="str">
        <f>IF(ISBLANK(DPWW3!H38),"",DPWW3!H38)</f>
        <v>Nr</v>
      </c>
      <c r="E1006" s="176" t="s">
        <v>7266</v>
      </c>
      <c r="T1006" s="176" t="str">
        <f>IF(ISBLANK(DPWW3!M38),"",DPWW3!M38)</f>
        <v/>
      </c>
      <c r="U1006" s="176" t="str">
        <f>IF(ISBLANK(DPWW3!N38),"",DPWW3!N38)</f>
        <v/>
      </c>
      <c r="V1006" s="176" t="str">
        <f>IF(ISBLANK(DPWW3!O38),"",DPWW3!O38)</f>
        <v/>
      </c>
      <c r="W1006" s="176" t="str">
        <f>IF(ISBLANK(DPWW3!P38),"",DPWW3!P38)</f>
        <v/>
      </c>
      <c r="X1006" s="176" t="str">
        <f>IF(ISBLANK(DPWW3!Q38),"",DPWW3!Q38)</f>
        <v/>
      </c>
      <c r="Y1006" s="176" t="str">
        <f>IF(ISBLANK(DPWW3!R38),"",DPWW3!R38)</f>
        <v/>
      </c>
      <c r="Z1006" s="176" t="str">
        <f>IF(ISBLANK(DPWW3!S38),"",DPWW3!S38)</f>
        <v/>
      </c>
      <c r="AA1006" s="176" t="str">
        <f>IF(ISBLANK(DPWW3!T38),"",DPWW3!T38)</f>
        <v/>
      </c>
      <c r="AB1006" s="176" t="str">
        <f>IF(ISBLANK(DPWW3!U38),"",DPWW3!U38)</f>
        <v/>
      </c>
      <c r="AC1006" s="176" t="str">
        <f>IF(ISBLANK(DPWW3!V38),"",DPWW3!V38)</f>
        <v/>
      </c>
      <c r="AD1006" s="176" t="str">
        <f>IF(ISBLANK(DPWW3!W38),"",DPWW3!W38)</f>
        <v/>
      </c>
      <c r="AE1006" s="176" t="str">
        <f>IF(ISBLANK(DPWW3!X38),"",DPWW3!X38)</f>
        <v/>
      </c>
      <c r="AF1006" s="176" t="str">
        <f>IF(ISBLANK(DPWW3!Y38),"",DPWW3!Y38)</f>
        <v/>
      </c>
      <c r="AG1006" s="176" t="str">
        <f>IF(ISBLANK(DPWW3!Z38),"",DPWW3!Z38)</f>
        <v/>
      </c>
      <c r="AH1006" s="176" t="str">
        <f>IF(ISBLANK(DPWW3!AA38),"",DPWW3!AA38)</f>
        <v/>
      </c>
      <c r="AI1006" s="176" t="str">
        <f>IF(ISBLANK(DPWW3!AB38),"",DPWW3!AB38)</f>
        <v/>
      </c>
      <c r="AJ1006" s="176" t="str">
        <f>IF(ISBLANK(DPWW3!AC38),"",DPWW3!AC38)</f>
        <v/>
      </c>
      <c r="AK1006" s="176" t="str">
        <f>IF(ISBLANK(DPWW3!AD38),"",DPWW3!AD38)</f>
        <v/>
      </c>
      <c r="AL1006" s="176" t="str">
        <f>IF(ISBLANK(DPWW3!AE38),"",DPWW3!AE38)</f>
        <v/>
      </c>
      <c r="AM1006" s="176" t="str">
        <f>IF(ISBLANK(DPWW3!AF38),"",DPWW3!AF38)</f>
        <v/>
      </c>
      <c r="AN1006" s="176" t="str">
        <f>IF(ISBLANK(DPWW3!AG38),"",DPWW3!AG38)</f>
        <v/>
      </c>
    </row>
    <row r="1007" spans="1:40" x14ac:dyDescent="0.25">
      <c r="A1007" s="176" t="str">
        <f t="shared" si="15"/>
        <v>YKY</v>
      </c>
      <c r="B1007" s="176" t="str">
        <f>IF(ISBLANK(DPWW3!BY38),"",DPWW3!BY38)</f>
        <v>PCD_DPWW3_NBS_SOL_DLY_S4</v>
      </c>
      <c r="C1007" s="176" t="str">
        <f>DPWW3!F38 &amp; "," &amp; DPWW3!G38 &amp; "," &amp; DPWW3!BY5</f>
        <v>Nature based solutions for treatment for nutrients and/or sanitary determinands (WINEP/NEP),Number of schemes at Stage 4,Total number of schemes with a 90+ day delay for any given IM</v>
      </c>
      <c r="D1007" s="176" t="str">
        <f>IF(ISBLANK(DPWW3!H38),"",DPWW3!H38)</f>
        <v>Nr</v>
      </c>
      <c r="E1007" s="176" t="s">
        <v>7266</v>
      </c>
      <c r="F1007" s="176" t="str">
        <f>IF(ISBLANK(DPWW3!AJ38),"",DPWW3!AJ38)</f>
        <v/>
      </c>
    </row>
    <row r="1008" spans="1:40" x14ac:dyDescent="0.25">
      <c r="A1008" s="176" t="str">
        <f t="shared" si="15"/>
        <v>YKY</v>
      </c>
      <c r="B1008" s="176" t="str">
        <f>IF(ISBLANK(DPWW3!BZ38),"",DPWW3!BZ38)</f>
        <v>PCD_DPWW3_NBS_SOL_DIR_S4</v>
      </c>
      <c r="C1008" s="176" t="str">
        <f>DPWW3!F38 &amp; "," &amp; DPWW3!G38 &amp; "," &amp; DPWW3!BZ6</f>
        <v>Nature based solutions for treatment for nutrients and/or sanitary determinands (WINEP/NEP),Number of schemes at Stage 4,Lack of internal resourcing</v>
      </c>
      <c r="D1008" s="176" t="str">
        <f>IF(ISBLANK(DPWW3!H38),"",DPWW3!H38)</f>
        <v>Nr</v>
      </c>
      <c r="E1008" s="176" t="s">
        <v>7266</v>
      </c>
      <c r="F1008" s="176" t="str">
        <f>IF(ISBLANK(DPWW3!AK38),"",DPWW3!AK38)</f>
        <v/>
      </c>
    </row>
    <row r="1009" spans="1:40" x14ac:dyDescent="0.25">
      <c r="A1009" s="176" t="str">
        <f t="shared" si="15"/>
        <v>YKY</v>
      </c>
      <c r="B1009" s="176" t="str">
        <f>IF(ISBLANK(DPWW3!CA38),"",DPWW3!CA38)</f>
        <v>PCD_DPWW3_NBS_SOL_DSCR_S4</v>
      </c>
      <c r="C1009" s="176" t="str">
        <f>DPWW3!F38 &amp; "," &amp; DPWW3!G38 &amp; "," &amp; DPWW3!CA6</f>
        <v xml:space="preserve">Nature based solutions for treatment for nutrients and/or sanitary determinands (WINEP/NEP),Number of schemes at Stage 4,Lack of supply chain resourcing </v>
      </c>
      <c r="D1009" s="176" t="str">
        <f>IF(ISBLANK(DPWW3!H38),"",DPWW3!H38)</f>
        <v>Nr</v>
      </c>
      <c r="E1009" s="176" t="s">
        <v>7266</v>
      </c>
      <c r="F1009" s="176" t="str">
        <f>IF(ISBLANK(DPWW3!AL38),"",DPWW3!AL38)</f>
        <v/>
      </c>
    </row>
    <row r="1010" spans="1:40" x14ac:dyDescent="0.25">
      <c r="A1010" s="176" t="str">
        <f t="shared" si="15"/>
        <v>YKY</v>
      </c>
      <c r="B1010" s="176" t="str">
        <f>IF(ISBLANK(DPWW3!CB38),"",DPWW3!CB38)</f>
        <v>PCD_DPWW3_NBS_SOL_DCS_S4</v>
      </c>
      <c r="C1010" s="176" t="str">
        <f>DPWW3!F38 &amp; "," &amp; DPWW3!G38 &amp; "," &amp; DPWW3!CB6</f>
        <v>Nature based solutions for treatment for nutrients and/or sanitary determinands (WINEP/NEP),Number of schemes at Stage 4,Change in solution (IM2)</v>
      </c>
      <c r="D1010" s="176" t="str">
        <f>IF(ISBLANK(DPWW3!H38),"",DPWW3!H38)</f>
        <v>Nr</v>
      </c>
      <c r="E1010" s="176" t="s">
        <v>7266</v>
      </c>
      <c r="F1010" s="176" t="str">
        <f>IF(ISBLANK(DPWW3!AM38),"",DPWW3!AM38)</f>
        <v/>
      </c>
    </row>
    <row r="1011" spans="1:40" x14ac:dyDescent="0.25">
      <c r="A1011" s="176" t="str">
        <f t="shared" si="15"/>
        <v>YKY</v>
      </c>
      <c r="B1011" s="176" t="str">
        <f>IF(ISBLANK(DPWW3!CC38),"",DPWW3!CC38)</f>
        <v>PCD_DPWW3_NBS_SOL_DSCS_S4</v>
      </c>
      <c r="C1011" s="176" t="str">
        <f>DPWW3!F38 &amp; "," &amp; DPWW3!G38 &amp; "," &amp; DPWW3!CC6</f>
        <v>Nature based solutions for treatment for nutrients and/or sanitary determinands (WINEP/NEP),Number of schemes at Stage 4,Supply chain capacity</v>
      </c>
      <c r="D1011" s="176" t="str">
        <f>IF(ISBLANK(DPWW3!H38),"",DPWW3!H38)</f>
        <v>Nr</v>
      </c>
      <c r="E1011" s="176" t="s">
        <v>7266</v>
      </c>
      <c r="F1011" s="176" t="str">
        <f>IF(ISBLANK(DPWW3!AN38),"",DPWW3!AN38)</f>
        <v/>
      </c>
    </row>
    <row r="1012" spans="1:40" x14ac:dyDescent="0.25">
      <c r="A1012" s="176" t="str">
        <f t="shared" si="15"/>
        <v>YKY</v>
      </c>
      <c r="B1012" s="176" t="str">
        <f>IF(ISBLANK(DPWW3!CD38),"",DPWW3!CD38)</f>
        <v>PCD_DPWW3_NBS_SOL_DPP_S4</v>
      </c>
      <c r="C1012" s="176" t="str">
        <f>DPWW3!F38 &amp; "," &amp; DPWW3!G38 &amp; "," &amp; DPWW3!CD6</f>
        <v>Nature based solutions for treatment for nutrients and/or sanitary determinands (WINEP/NEP),Number of schemes at Stage 4,Land and planning permission</v>
      </c>
      <c r="D1012" s="176" t="str">
        <f>IF(ISBLANK(DPWW3!H38),"",DPWW3!H38)</f>
        <v>Nr</v>
      </c>
      <c r="E1012" s="176" t="s">
        <v>7266</v>
      </c>
      <c r="F1012" s="176" t="str">
        <f>IF(ISBLANK(DPWW3!AO38),"",DPWW3!AO38)</f>
        <v/>
      </c>
    </row>
    <row r="1013" spans="1:40" x14ac:dyDescent="0.25">
      <c r="A1013" s="176" t="str">
        <f t="shared" si="15"/>
        <v>YKY</v>
      </c>
      <c r="B1013" s="176" t="str">
        <f>IF(ISBLANK(DPWW3!CE38),"",DPWW3!CE38)</f>
        <v>PCD_DPWW3_NBS_SOL_DTPI_S4</v>
      </c>
      <c r="C1013" s="176" t="str">
        <f>DPWW3!F38 &amp; "," &amp; DPWW3!G38 &amp; "," &amp; DPWW3!CE6</f>
        <v>Nature based solutions for treatment for nutrients and/or sanitary determinands (WINEP/NEP),Number of schemes at Stage 4,Third-party interface</v>
      </c>
      <c r="D1013" s="176" t="str">
        <f>IF(ISBLANK(DPWW3!H38),"",DPWW3!H38)</f>
        <v>Nr</v>
      </c>
      <c r="E1013" s="176" t="s">
        <v>7266</v>
      </c>
      <c r="F1013" s="176" t="str">
        <f>IF(ISBLANK(DPWW3!AP38),"",DPWW3!AP38)</f>
        <v/>
      </c>
    </row>
    <row r="1014" spans="1:40" x14ac:dyDescent="0.25">
      <c r="A1014" s="176" t="str">
        <f t="shared" si="15"/>
        <v>YKY</v>
      </c>
      <c r="B1014" s="176" t="str">
        <f>IF(ISBLANK(DPWW3!CF38),"",DPWW3!CF38)</f>
        <v>PCD_DPWW3_NBS_SOL_DCI_S4</v>
      </c>
      <c r="C1014" s="176" t="str">
        <f>DPWW3!F38 &amp; "," &amp; DPWW3!G38 &amp; "," &amp; DPWW3!CF6</f>
        <v>Nature based solutions for treatment for nutrients and/or sanitary determinands (WINEP/NEP),Number of schemes at Stage 4,Contractual issues</v>
      </c>
      <c r="D1014" s="176" t="str">
        <f>IF(ISBLANK(DPWW3!H38),"",DPWW3!H38)</f>
        <v>Nr</v>
      </c>
      <c r="E1014" s="176" t="s">
        <v>7266</v>
      </c>
      <c r="F1014" s="176" t="str">
        <f>IF(ISBLANK(DPWW3!AQ38),"",DPWW3!AQ38)</f>
        <v/>
      </c>
    </row>
    <row r="1015" spans="1:40" x14ac:dyDescent="0.25">
      <c r="A1015" s="176" t="str">
        <f t="shared" si="15"/>
        <v>YKY</v>
      </c>
      <c r="B1015" s="176" t="str">
        <f>IF(ISBLANK(DPWW3!CG38),"",DPWW3!CG38)</f>
        <v>PCD_DPWW3_NBS_SOL_DSI_S4</v>
      </c>
      <c r="C1015" s="176" t="str">
        <f>DPWW3!F38 &amp; "," &amp; DPWW3!G38 &amp; "," &amp; DPWW3!CG6</f>
        <v>Nature based solutions for treatment for nutrients and/or sanitary determinands (WINEP/NEP),Number of schemes at Stage 4,Sites issues</v>
      </c>
      <c r="D1015" s="176" t="str">
        <f>IF(ISBLANK(DPWW3!H38),"",DPWW3!H38)</f>
        <v>Nr</v>
      </c>
      <c r="E1015" s="176" t="s">
        <v>7266</v>
      </c>
      <c r="F1015" s="176" t="str">
        <f>IF(ISBLANK(DPWW3!AR38),"",DPWW3!AR38)</f>
        <v/>
      </c>
    </row>
    <row r="1016" spans="1:40" x14ac:dyDescent="0.25">
      <c r="A1016" s="176" t="str">
        <f t="shared" si="15"/>
        <v>YKY</v>
      </c>
      <c r="B1016" s="176" t="str">
        <f>IF(ISBLANK(DPWW3!CH38),"",DPWW3!CH38)</f>
        <v>PCD_DPWW3_NBS_SOL_DER_S4</v>
      </c>
      <c r="C1016" s="176" t="str">
        <f>DPWW3!F38 &amp; "," &amp; DPWW3!G38 &amp; "," &amp; DPWW3!CH6</f>
        <v>Nature based solutions for treatment for nutrients and/or sanitary determinands (WINEP/NEP),Number of schemes at Stage 4,Environmental risks</v>
      </c>
      <c r="D1016" s="176" t="str">
        <f>IF(ISBLANK(DPWW3!H38),"",DPWW3!H38)</f>
        <v>Nr</v>
      </c>
      <c r="E1016" s="176" t="s">
        <v>7266</v>
      </c>
      <c r="F1016" s="176" t="str">
        <f>IF(ISBLANK(DPWW3!AS38),"",DPWW3!AS38)</f>
        <v/>
      </c>
    </row>
    <row r="1017" spans="1:40" x14ac:dyDescent="0.25">
      <c r="A1017" s="176" t="str">
        <f t="shared" si="15"/>
        <v>YKY</v>
      </c>
      <c r="B1017" s="176" t="str">
        <f>IF(ISBLANK(DPWW3!CI38),"",DPWW3!CI38)</f>
        <v>PCD_DPWW3_NBS_SOL_RS_S4</v>
      </c>
      <c r="C1017" s="176" t="str">
        <f>DPWW3!F38 &amp; "," &amp; DPWW3!G38 &amp; "," &amp; DPWW3!CI6</f>
        <v>Nature based solutions for treatment for nutrients and/or sanitary determinands (WINEP/NEP),Number of schemes at Stage 4,Regulatory Sign off Delay</v>
      </c>
      <c r="D1017" s="176" t="str">
        <f>IF(ISBLANK(DPWW3!H38),"",DPWW3!H38)</f>
        <v>Nr</v>
      </c>
      <c r="E1017" s="176" t="s">
        <v>7266</v>
      </c>
      <c r="F1017" s="176" t="str">
        <f>IF(ISBLANK(DPWW3!AT38),"",DPWW3!AT38)</f>
        <v/>
      </c>
    </row>
    <row r="1018" spans="1:40" x14ac:dyDescent="0.25">
      <c r="A1018" s="176" t="str">
        <f t="shared" si="15"/>
        <v>YKY</v>
      </c>
      <c r="B1018" s="176" t="str">
        <f>IF(ISBLANK(DPWW3!CJ38),"",DPWW3!CJ38)</f>
        <v>PCD_DPWW3_NBS_SOL_DPLE_S4</v>
      </c>
      <c r="C1018" s="176" t="str">
        <f>DPWW3!F38 &amp; "," &amp; DPWW3!G38 &amp; "," &amp; DPWW3!CJ6</f>
        <v>Nature based solutions for treatment for nutrients and/or sanitary determinands (WINEP/NEP),Number of schemes at Stage 4,Programme level efficiency</v>
      </c>
      <c r="D1018" s="176" t="str">
        <f>IF(ISBLANK(DPWW3!H38),"",DPWW3!H38)</f>
        <v>Nr</v>
      </c>
      <c r="E1018" s="176" t="s">
        <v>7266</v>
      </c>
      <c r="F1018" s="176" t="str">
        <f>IF(ISBLANK(DPWW3!AU38),"",DPWW3!AU38)</f>
        <v/>
      </c>
    </row>
    <row r="1019" spans="1:40" x14ac:dyDescent="0.25">
      <c r="A1019" s="176" t="str">
        <f t="shared" si="15"/>
        <v>YKY</v>
      </c>
      <c r="B1019" s="176" t="str">
        <f>IF(ISBLANK(DPWW3!BC39),"",DPWW3!BC39)</f>
        <v>PCD_DPWW3_NBS_SOL_S5</v>
      </c>
      <c r="C1019" s="176" t="str">
        <f>DPWW3!F39 &amp; "," &amp; DPWW3!G39 &amp; "," &amp; DPWW3!BC5</f>
        <v>Nature based solutions for treatment for nutrients and/or sanitary determinands (WINEP/NEP),Number of schemes at Stage 5,IM1 has yet to be achieved</v>
      </c>
      <c r="D1019" s="176" t="str">
        <f>IF(ISBLANK(DPWW3!H39),"",DPWW3!H39)</f>
        <v>Nr</v>
      </c>
      <c r="E1019" s="176" t="s">
        <v>7266</v>
      </c>
      <c r="T1019" s="176" t="str">
        <f>IF(ISBLANK(DPWW3!M39),"",DPWW3!M39)</f>
        <v/>
      </c>
      <c r="U1019" s="176" t="str">
        <f>IF(ISBLANK(DPWW3!N39),"",DPWW3!N39)</f>
        <v/>
      </c>
      <c r="V1019" s="176" t="str">
        <f>IF(ISBLANK(DPWW3!O39),"",DPWW3!O39)</f>
        <v/>
      </c>
      <c r="W1019" s="176" t="str">
        <f>IF(ISBLANK(DPWW3!P39),"",DPWW3!P39)</f>
        <v/>
      </c>
      <c r="X1019" s="176" t="str">
        <f>IF(ISBLANK(DPWW3!Q39),"",DPWW3!Q39)</f>
        <v/>
      </c>
      <c r="Y1019" s="176" t="str">
        <f>IF(ISBLANK(DPWW3!R39),"",DPWW3!R39)</f>
        <v/>
      </c>
      <c r="Z1019" s="176" t="str">
        <f>IF(ISBLANK(DPWW3!S39),"",DPWW3!S39)</f>
        <v/>
      </c>
      <c r="AA1019" s="176" t="str">
        <f>IF(ISBLANK(DPWW3!T39),"",DPWW3!T39)</f>
        <v/>
      </c>
      <c r="AB1019" s="176" t="str">
        <f>IF(ISBLANK(DPWW3!U39),"",DPWW3!U39)</f>
        <v/>
      </c>
      <c r="AC1019" s="176" t="str">
        <f>IF(ISBLANK(DPWW3!V39),"",DPWW3!V39)</f>
        <v/>
      </c>
      <c r="AD1019" s="176" t="str">
        <f>IF(ISBLANK(DPWW3!W39),"",DPWW3!W39)</f>
        <v/>
      </c>
      <c r="AE1019" s="176" t="str">
        <f>IF(ISBLANK(DPWW3!X39),"",DPWW3!X39)</f>
        <v/>
      </c>
      <c r="AF1019" s="176" t="str">
        <f>IF(ISBLANK(DPWW3!Y39),"",DPWW3!Y39)</f>
        <v/>
      </c>
      <c r="AG1019" s="176" t="str">
        <f>IF(ISBLANK(DPWW3!Z39),"",DPWW3!Z39)</f>
        <v/>
      </c>
      <c r="AH1019" s="176" t="str">
        <f>IF(ISBLANK(DPWW3!AA39),"",DPWW3!AA39)</f>
        <v/>
      </c>
      <c r="AI1019" s="176" t="str">
        <f>IF(ISBLANK(DPWW3!AB39),"",DPWW3!AB39)</f>
        <v/>
      </c>
      <c r="AJ1019" s="176" t="str">
        <f>IF(ISBLANK(DPWW3!AC39),"",DPWW3!AC39)</f>
        <v/>
      </c>
      <c r="AK1019" s="176" t="str">
        <f>IF(ISBLANK(DPWW3!AD39),"",DPWW3!AD39)</f>
        <v/>
      </c>
      <c r="AL1019" s="176" t="str">
        <f>IF(ISBLANK(DPWW3!AE39),"",DPWW3!AE39)</f>
        <v/>
      </c>
      <c r="AM1019" s="176" t="str">
        <f>IF(ISBLANK(DPWW3!AF39),"",DPWW3!AF39)</f>
        <v/>
      </c>
      <c r="AN1019" s="176" t="str">
        <f>IF(ISBLANK(DPWW3!AG39),"",DPWW3!AG39)</f>
        <v/>
      </c>
    </row>
    <row r="1020" spans="1:40" x14ac:dyDescent="0.25">
      <c r="A1020" s="176" t="str">
        <f t="shared" si="15"/>
        <v>YKY</v>
      </c>
      <c r="B1020" s="176" t="str">
        <f>IF(ISBLANK(DPWW3!BY39),"",DPWW3!BY39)</f>
        <v>PCD_DPWW3_NBS_SOL_DLY_S5</v>
      </c>
      <c r="C1020" s="176" t="str">
        <f>DPWW3!F39 &amp; "," &amp; DPWW3!G39 &amp; "," &amp; DPWW3!BY5</f>
        <v>Nature based solutions for treatment for nutrients and/or sanitary determinands (WINEP/NEP),Number of schemes at Stage 5,Total number of schemes with a 90+ day delay for any given IM</v>
      </c>
      <c r="D1020" s="176" t="str">
        <f>IF(ISBLANK(DPWW3!H39),"",DPWW3!H39)</f>
        <v>Nr</v>
      </c>
      <c r="E1020" s="176" t="s">
        <v>7266</v>
      </c>
      <c r="F1020" s="176" t="str">
        <f>IF(ISBLANK(DPWW3!AJ39),"",DPWW3!AJ39)</f>
        <v/>
      </c>
    </row>
    <row r="1021" spans="1:40" x14ac:dyDescent="0.25">
      <c r="A1021" s="176" t="str">
        <f t="shared" si="15"/>
        <v>YKY</v>
      </c>
      <c r="B1021" s="176" t="str">
        <f>IF(ISBLANK(DPWW3!BZ39),"",DPWW3!BZ39)</f>
        <v>PCD_DPWW3_NBS_SOL_DIR_S5</v>
      </c>
      <c r="C1021" s="176" t="str">
        <f>DPWW3!F39 &amp; "," &amp; DPWW3!G39 &amp; "," &amp; DPWW3!BZ6</f>
        <v>Nature based solutions for treatment for nutrients and/or sanitary determinands (WINEP/NEP),Number of schemes at Stage 5,Lack of internal resourcing</v>
      </c>
      <c r="D1021" s="176" t="str">
        <f>IF(ISBLANK(DPWW3!H39),"",DPWW3!H39)</f>
        <v>Nr</v>
      </c>
      <c r="E1021" s="176" t="s">
        <v>7266</v>
      </c>
      <c r="F1021" s="176" t="str">
        <f>IF(ISBLANK(DPWW3!AK39),"",DPWW3!AK39)</f>
        <v/>
      </c>
    </row>
    <row r="1022" spans="1:40" x14ac:dyDescent="0.25">
      <c r="A1022" s="176" t="str">
        <f t="shared" si="15"/>
        <v>YKY</v>
      </c>
      <c r="B1022" s="176" t="str">
        <f>IF(ISBLANK(DPWW3!CA39),"",DPWW3!CA39)</f>
        <v>PCD_DPWW3_NBS_SOL_DSCR_S5</v>
      </c>
      <c r="C1022" s="176" t="str">
        <f>DPWW3!F39 &amp; "," &amp; DPWW3!G39 &amp; "," &amp; DPWW3!CA6</f>
        <v xml:space="preserve">Nature based solutions for treatment for nutrients and/or sanitary determinands (WINEP/NEP),Number of schemes at Stage 5,Lack of supply chain resourcing </v>
      </c>
      <c r="D1022" s="176" t="str">
        <f>IF(ISBLANK(DPWW3!H39),"",DPWW3!H39)</f>
        <v>Nr</v>
      </c>
      <c r="E1022" s="176" t="s">
        <v>7266</v>
      </c>
      <c r="F1022" s="176" t="str">
        <f>IF(ISBLANK(DPWW3!AL39),"",DPWW3!AL39)</f>
        <v/>
      </c>
    </row>
    <row r="1023" spans="1:40" x14ac:dyDescent="0.25">
      <c r="A1023" s="176" t="str">
        <f t="shared" si="15"/>
        <v>YKY</v>
      </c>
      <c r="B1023" s="176" t="str">
        <f>IF(ISBLANK(DPWW3!CB39),"",DPWW3!CB39)</f>
        <v>PCD_DPWW3_NBS_SOL_DCS_S5</v>
      </c>
      <c r="C1023" s="176" t="str">
        <f>DPWW3!F39 &amp; "," &amp; DPWW3!G39 &amp; "," &amp; DPWW3!CB6</f>
        <v>Nature based solutions for treatment for nutrients and/or sanitary determinands (WINEP/NEP),Number of schemes at Stage 5,Change in solution (IM2)</v>
      </c>
      <c r="D1023" s="176" t="str">
        <f>IF(ISBLANK(DPWW3!H39),"",DPWW3!H39)</f>
        <v>Nr</v>
      </c>
      <c r="E1023" s="176" t="s">
        <v>7266</v>
      </c>
      <c r="F1023" s="176" t="str">
        <f>IF(ISBLANK(DPWW3!AM39),"",DPWW3!AM39)</f>
        <v/>
      </c>
    </row>
    <row r="1024" spans="1:40" x14ac:dyDescent="0.25">
      <c r="A1024" s="176" t="str">
        <f t="shared" si="15"/>
        <v>YKY</v>
      </c>
      <c r="B1024" s="176" t="str">
        <f>IF(ISBLANK(DPWW3!CC39),"",DPWW3!CC39)</f>
        <v>PCD_DPWW3_NBS_SOL_DSCS_S5</v>
      </c>
      <c r="C1024" s="176" t="str">
        <f>DPWW3!F39 &amp; "," &amp; DPWW3!G39 &amp; "," &amp; DPWW3!CC6</f>
        <v>Nature based solutions for treatment for nutrients and/or sanitary determinands (WINEP/NEP),Number of schemes at Stage 5,Supply chain capacity</v>
      </c>
      <c r="D1024" s="176" t="str">
        <f>IF(ISBLANK(DPWW3!H39),"",DPWW3!H39)</f>
        <v>Nr</v>
      </c>
      <c r="E1024" s="176" t="s">
        <v>7266</v>
      </c>
      <c r="F1024" s="176" t="str">
        <f>IF(ISBLANK(DPWW3!AN39),"",DPWW3!AN39)</f>
        <v/>
      </c>
    </row>
    <row r="1025" spans="1:40" x14ac:dyDescent="0.25">
      <c r="A1025" s="176" t="str">
        <f t="shared" si="15"/>
        <v>YKY</v>
      </c>
      <c r="B1025" s="176" t="str">
        <f>IF(ISBLANK(DPWW3!CD39),"",DPWW3!CD39)</f>
        <v>PCD_DPWW3_NBS_SOL_DPP_S5</v>
      </c>
      <c r="C1025" s="176" t="str">
        <f>DPWW3!F39 &amp; "," &amp; DPWW3!G39 &amp; "," &amp; DPWW3!CD6</f>
        <v>Nature based solutions for treatment for nutrients and/or sanitary determinands (WINEP/NEP),Number of schemes at Stage 5,Land and planning permission</v>
      </c>
      <c r="D1025" s="176" t="str">
        <f>IF(ISBLANK(DPWW3!H39),"",DPWW3!H39)</f>
        <v>Nr</v>
      </c>
      <c r="E1025" s="176" t="s">
        <v>7266</v>
      </c>
      <c r="F1025" s="176" t="str">
        <f>IF(ISBLANK(DPWW3!AO39),"",DPWW3!AO39)</f>
        <v/>
      </c>
    </row>
    <row r="1026" spans="1:40" x14ac:dyDescent="0.25">
      <c r="A1026" s="176" t="str">
        <f t="shared" si="15"/>
        <v>YKY</v>
      </c>
      <c r="B1026" s="176" t="str">
        <f>IF(ISBLANK(DPWW3!CE39),"",DPWW3!CE39)</f>
        <v>PCD_DPWW3_NBS_SOL_DTPI_S5</v>
      </c>
      <c r="C1026" s="176" t="str">
        <f>DPWW3!F39 &amp; "," &amp; DPWW3!G39 &amp; "," &amp; DPWW3!CE6</f>
        <v>Nature based solutions for treatment for nutrients and/or sanitary determinands (WINEP/NEP),Number of schemes at Stage 5,Third-party interface</v>
      </c>
      <c r="D1026" s="176" t="str">
        <f>IF(ISBLANK(DPWW3!H39),"",DPWW3!H39)</f>
        <v>Nr</v>
      </c>
      <c r="E1026" s="176" t="s">
        <v>7266</v>
      </c>
      <c r="F1026" s="176" t="str">
        <f>IF(ISBLANK(DPWW3!AP39),"",DPWW3!AP39)</f>
        <v/>
      </c>
    </row>
    <row r="1027" spans="1:40" x14ac:dyDescent="0.25">
      <c r="A1027" s="176" t="str">
        <f t="shared" si="15"/>
        <v>YKY</v>
      </c>
      <c r="B1027" s="176" t="str">
        <f>IF(ISBLANK(DPWW3!CF39),"",DPWW3!CF39)</f>
        <v>PCD_DPWW3_NBS_SOL_DCI_S5</v>
      </c>
      <c r="C1027" s="176" t="str">
        <f>DPWW3!F39 &amp; "," &amp; DPWW3!G39 &amp; "," &amp; DPWW3!CF6</f>
        <v>Nature based solutions for treatment for nutrients and/or sanitary determinands (WINEP/NEP),Number of schemes at Stage 5,Contractual issues</v>
      </c>
      <c r="D1027" s="176" t="str">
        <f>IF(ISBLANK(DPWW3!H39),"",DPWW3!H39)</f>
        <v>Nr</v>
      </c>
      <c r="E1027" s="176" t="s">
        <v>7266</v>
      </c>
      <c r="F1027" s="176" t="str">
        <f>IF(ISBLANK(DPWW3!AQ39),"",DPWW3!AQ39)</f>
        <v/>
      </c>
    </row>
    <row r="1028" spans="1:40" x14ac:dyDescent="0.25">
      <c r="A1028" s="176" t="str">
        <f t="shared" si="15"/>
        <v>YKY</v>
      </c>
      <c r="B1028" s="176" t="str">
        <f>IF(ISBLANK(DPWW3!CG39),"",DPWW3!CG39)</f>
        <v>PCD_DPWW3_NBS_SOL_DSI_S5</v>
      </c>
      <c r="C1028" s="176" t="str">
        <f>DPWW3!F39 &amp; "," &amp; DPWW3!G39 &amp; "," &amp; DPWW3!CG6</f>
        <v>Nature based solutions for treatment for nutrients and/or sanitary determinands (WINEP/NEP),Number of schemes at Stage 5,Sites issues</v>
      </c>
      <c r="D1028" s="176" t="str">
        <f>IF(ISBLANK(DPWW3!H39),"",DPWW3!H39)</f>
        <v>Nr</v>
      </c>
      <c r="E1028" s="176" t="s">
        <v>7266</v>
      </c>
      <c r="F1028" s="176" t="str">
        <f>IF(ISBLANK(DPWW3!AR39),"",DPWW3!AR39)</f>
        <v/>
      </c>
    </row>
    <row r="1029" spans="1:40" x14ac:dyDescent="0.25">
      <c r="A1029" s="176" t="str">
        <f t="shared" ref="A1029:A1092" si="16">A1028</f>
        <v>YKY</v>
      </c>
      <c r="B1029" s="176" t="str">
        <f>IF(ISBLANK(DPWW3!CH39),"",DPWW3!CH39)</f>
        <v>PCD_DPWW3_NBS_SOL_DER_S5</v>
      </c>
      <c r="C1029" s="176" t="str">
        <f>DPWW3!F39 &amp; "," &amp; DPWW3!G39 &amp; "," &amp; DPWW3!CH6</f>
        <v>Nature based solutions for treatment for nutrients and/or sanitary determinands (WINEP/NEP),Number of schemes at Stage 5,Environmental risks</v>
      </c>
      <c r="D1029" s="176" t="str">
        <f>IF(ISBLANK(DPWW3!H39),"",DPWW3!H39)</f>
        <v>Nr</v>
      </c>
      <c r="E1029" s="176" t="s">
        <v>7266</v>
      </c>
      <c r="F1029" s="176" t="str">
        <f>IF(ISBLANK(DPWW3!AS39),"",DPWW3!AS39)</f>
        <v/>
      </c>
    </row>
    <row r="1030" spans="1:40" x14ac:dyDescent="0.25">
      <c r="A1030" s="176" t="str">
        <f t="shared" si="16"/>
        <v>YKY</v>
      </c>
      <c r="B1030" s="176" t="str">
        <f>IF(ISBLANK(DPWW3!CI39),"",DPWW3!CI39)</f>
        <v>PCD_DPWW3_NBS_SOL_RS_S5</v>
      </c>
      <c r="C1030" s="176" t="str">
        <f>DPWW3!F39 &amp; "," &amp; DPWW3!G39 &amp; "," &amp; DPWW3!CI6</f>
        <v>Nature based solutions for treatment for nutrients and/or sanitary determinands (WINEP/NEP),Number of schemes at Stage 5,Regulatory Sign off Delay</v>
      </c>
      <c r="D1030" s="176" t="str">
        <f>IF(ISBLANK(DPWW3!H39),"",DPWW3!H39)</f>
        <v>Nr</v>
      </c>
      <c r="E1030" s="176" t="s">
        <v>7266</v>
      </c>
      <c r="F1030" s="176" t="str">
        <f>IF(ISBLANK(DPWW3!AT39),"",DPWW3!AT39)</f>
        <v/>
      </c>
    </row>
    <row r="1031" spans="1:40" x14ac:dyDescent="0.25">
      <c r="A1031" s="176" t="str">
        <f t="shared" si="16"/>
        <v>YKY</v>
      </c>
      <c r="B1031" s="176" t="str">
        <f>IF(ISBLANK(DPWW3!CJ39),"",DPWW3!CJ39)</f>
        <v>PCD_DPWW3_NBS_SOL_DPLE_S5</v>
      </c>
      <c r="C1031" s="176" t="str">
        <f>DPWW3!F39 &amp; "," &amp; DPWW3!G39 &amp; "," &amp; DPWW3!CJ6</f>
        <v>Nature based solutions for treatment for nutrients and/or sanitary determinands (WINEP/NEP),Number of schemes at Stage 5,Programme level efficiency</v>
      </c>
      <c r="D1031" s="176" t="str">
        <f>IF(ISBLANK(DPWW3!H39),"",DPWW3!H39)</f>
        <v>Nr</v>
      </c>
      <c r="E1031" s="176" t="s">
        <v>7266</v>
      </c>
      <c r="F1031" s="176" t="str">
        <f>IF(ISBLANK(DPWW3!AU39),"",DPWW3!AU39)</f>
        <v/>
      </c>
    </row>
    <row r="1032" spans="1:40" x14ac:dyDescent="0.25">
      <c r="A1032" s="176" t="str">
        <f t="shared" si="16"/>
        <v>YKY</v>
      </c>
      <c r="B1032" s="176" t="str">
        <f>IF(ISBLANK(DPWW3!BC40),"",DPWW3!BC40)</f>
        <v>PCD_DPWW3_NBS_SOL_S6</v>
      </c>
      <c r="C1032" s="176" t="str">
        <f>DPWW3!F40 &amp; "," &amp; DPWW3!G40 &amp; "," &amp; DPWW3!BC5</f>
        <v>Nature based solutions for treatment for nutrients and/or sanitary determinands (WINEP/NEP),Number of schemes at Stage 6,IM1 has yet to be achieved</v>
      </c>
      <c r="D1032" s="176" t="str">
        <f>IF(ISBLANK(DPWW3!H40),"",DPWW3!H40)</f>
        <v>Nr</v>
      </c>
      <c r="E1032" s="176" t="s">
        <v>7266</v>
      </c>
      <c r="T1032" s="176" t="str">
        <f>IF(ISBLANK(DPWW3!M40),"",DPWW3!M40)</f>
        <v/>
      </c>
      <c r="U1032" s="176" t="str">
        <f>IF(ISBLANK(DPWW3!N40),"",DPWW3!N40)</f>
        <v/>
      </c>
      <c r="V1032" s="176" t="str">
        <f>IF(ISBLANK(DPWW3!O40),"",DPWW3!O40)</f>
        <v/>
      </c>
      <c r="W1032" s="176" t="str">
        <f>IF(ISBLANK(DPWW3!P40),"",DPWW3!P40)</f>
        <v/>
      </c>
      <c r="X1032" s="176" t="str">
        <f>IF(ISBLANK(DPWW3!Q40),"",DPWW3!Q40)</f>
        <v/>
      </c>
      <c r="Y1032" s="176" t="str">
        <f>IF(ISBLANK(DPWW3!R40),"",DPWW3!R40)</f>
        <v/>
      </c>
      <c r="Z1032" s="176" t="str">
        <f>IF(ISBLANK(DPWW3!S40),"",DPWW3!S40)</f>
        <v/>
      </c>
      <c r="AA1032" s="176" t="str">
        <f>IF(ISBLANK(DPWW3!T40),"",DPWW3!T40)</f>
        <v/>
      </c>
      <c r="AB1032" s="176" t="str">
        <f>IF(ISBLANK(DPWW3!U40),"",DPWW3!U40)</f>
        <v/>
      </c>
      <c r="AC1032" s="176" t="str">
        <f>IF(ISBLANK(DPWW3!V40),"",DPWW3!V40)</f>
        <v/>
      </c>
      <c r="AD1032" s="176" t="str">
        <f>IF(ISBLANK(DPWW3!W40),"",DPWW3!W40)</f>
        <v/>
      </c>
      <c r="AE1032" s="176" t="str">
        <f>IF(ISBLANK(DPWW3!X40),"",DPWW3!X40)</f>
        <v/>
      </c>
      <c r="AF1032" s="176" t="str">
        <f>IF(ISBLANK(DPWW3!Y40),"",DPWW3!Y40)</f>
        <v/>
      </c>
      <c r="AG1032" s="176" t="str">
        <f>IF(ISBLANK(DPWW3!Z40),"",DPWW3!Z40)</f>
        <v/>
      </c>
      <c r="AH1032" s="176" t="str">
        <f>IF(ISBLANK(DPWW3!AA40),"",DPWW3!AA40)</f>
        <v/>
      </c>
      <c r="AI1032" s="176" t="str">
        <f>IF(ISBLANK(DPWW3!AB40),"",DPWW3!AB40)</f>
        <v/>
      </c>
      <c r="AJ1032" s="176" t="str">
        <f>IF(ISBLANK(DPWW3!AC40),"",DPWW3!AC40)</f>
        <v/>
      </c>
      <c r="AK1032" s="176" t="str">
        <f>IF(ISBLANK(DPWW3!AD40),"",DPWW3!AD40)</f>
        <v/>
      </c>
      <c r="AL1032" s="176" t="str">
        <f>IF(ISBLANK(DPWW3!AE40),"",DPWW3!AE40)</f>
        <v/>
      </c>
      <c r="AM1032" s="176" t="str">
        <f>IF(ISBLANK(DPWW3!AF40),"",DPWW3!AF40)</f>
        <v/>
      </c>
      <c r="AN1032" s="176" t="str">
        <f>IF(ISBLANK(DPWW3!AG40),"",DPWW3!AG40)</f>
        <v/>
      </c>
    </row>
    <row r="1033" spans="1:40" x14ac:dyDescent="0.25">
      <c r="A1033" s="176" t="str">
        <f t="shared" si="16"/>
        <v>YKY</v>
      </c>
      <c r="B1033" s="176" t="str">
        <f>IF(ISBLANK(DPWW3!BY40),"",DPWW3!BY40)</f>
        <v>PCD_DPWW3_NBS_SOL_DLY_S6</v>
      </c>
      <c r="C1033" s="176" t="str">
        <f>DPWW3!F40 &amp; "," &amp; DPWW3!G40 &amp; "," &amp; DPWW3!BY5</f>
        <v>Nature based solutions for treatment for nutrients and/or sanitary determinands (WINEP/NEP),Number of schemes at Stage 6,Total number of schemes with a 90+ day delay for any given IM</v>
      </c>
      <c r="D1033" s="176" t="str">
        <f>IF(ISBLANK(DPWW3!H40),"",DPWW3!H40)</f>
        <v>Nr</v>
      </c>
      <c r="E1033" s="176" t="s">
        <v>7266</v>
      </c>
      <c r="F1033" s="176" t="str">
        <f>IF(ISBLANK(DPWW3!AJ40),"",DPWW3!AJ40)</f>
        <v/>
      </c>
    </row>
    <row r="1034" spans="1:40" x14ac:dyDescent="0.25">
      <c r="A1034" s="176" t="str">
        <f t="shared" si="16"/>
        <v>YKY</v>
      </c>
      <c r="B1034" s="176" t="str">
        <f>IF(ISBLANK(DPWW3!BZ40),"",DPWW3!BZ40)</f>
        <v>PCD_DPWW3_NBS_SOL_DIR_S6</v>
      </c>
      <c r="C1034" s="176" t="str">
        <f>DPWW3!F40 &amp; "," &amp; DPWW3!G40 &amp; "," &amp; DPWW3!BZ6</f>
        <v>Nature based solutions for treatment for nutrients and/or sanitary determinands (WINEP/NEP),Number of schemes at Stage 6,Lack of internal resourcing</v>
      </c>
      <c r="D1034" s="176" t="str">
        <f>IF(ISBLANK(DPWW3!H40),"",DPWW3!H40)</f>
        <v>Nr</v>
      </c>
      <c r="E1034" s="176" t="s">
        <v>7266</v>
      </c>
      <c r="F1034" s="176" t="str">
        <f>IF(ISBLANK(DPWW3!AK40),"",DPWW3!AK40)</f>
        <v/>
      </c>
    </row>
    <row r="1035" spans="1:40" x14ac:dyDescent="0.25">
      <c r="A1035" s="176" t="str">
        <f t="shared" si="16"/>
        <v>YKY</v>
      </c>
      <c r="B1035" s="176" t="str">
        <f>IF(ISBLANK(DPWW3!CA40),"",DPWW3!CA40)</f>
        <v>PCD_DPWW3_NBS_SOL_DSCR_S6</v>
      </c>
      <c r="C1035" s="176" t="str">
        <f>DPWW3!F40 &amp; "," &amp; DPWW3!G40 &amp; "," &amp; DPWW3!CA6</f>
        <v xml:space="preserve">Nature based solutions for treatment for nutrients and/or sanitary determinands (WINEP/NEP),Number of schemes at Stage 6,Lack of supply chain resourcing </v>
      </c>
      <c r="D1035" s="176" t="str">
        <f>IF(ISBLANK(DPWW3!H40),"",DPWW3!H40)</f>
        <v>Nr</v>
      </c>
      <c r="E1035" s="176" t="s">
        <v>7266</v>
      </c>
      <c r="F1035" s="176" t="str">
        <f>IF(ISBLANK(DPWW3!AL40),"",DPWW3!AL40)</f>
        <v/>
      </c>
    </row>
    <row r="1036" spans="1:40" x14ac:dyDescent="0.25">
      <c r="A1036" s="176" t="str">
        <f t="shared" si="16"/>
        <v>YKY</v>
      </c>
      <c r="B1036" s="176" t="str">
        <f>IF(ISBLANK(DPWW3!CB40),"",DPWW3!CB40)</f>
        <v>PCD_DPWW3_NBS_SOL_DCS_S6</v>
      </c>
      <c r="C1036" s="176" t="str">
        <f>DPWW3!F40 &amp; "," &amp; DPWW3!G40 &amp; "," &amp; DPWW3!CB6</f>
        <v>Nature based solutions for treatment for nutrients and/or sanitary determinands (WINEP/NEP),Number of schemes at Stage 6,Change in solution (IM2)</v>
      </c>
      <c r="D1036" s="176" t="str">
        <f>IF(ISBLANK(DPWW3!H40),"",DPWW3!H40)</f>
        <v>Nr</v>
      </c>
      <c r="E1036" s="176" t="s">
        <v>7266</v>
      </c>
      <c r="F1036" s="176" t="str">
        <f>IF(ISBLANK(DPWW3!AM40),"",DPWW3!AM40)</f>
        <v/>
      </c>
    </row>
    <row r="1037" spans="1:40" x14ac:dyDescent="0.25">
      <c r="A1037" s="176" t="str">
        <f t="shared" si="16"/>
        <v>YKY</v>
      </c>
      <c r="B1037" s="176" t="str">
        <f>IF(ISBLANK(DPWW3!CC40),"",DPWW3!CC40)</f>
        <v>PCD_DPWW3_NBS_SOL_DSCS_S6</v>
      </c>
      <c r="C1037" s="176" t="str">
        <f>DPWW3!F40 &amp; "," &amp; DPWW3!G40 &amp; "," &amp; DPWW3!CC6</f>
        <v>Nature based solutions for treatment for nutrients and/or sanitary determinands (WINEP/NEP),Number of schemes at Stage 6,Supply chain capacity</v>
      </c>
      <c r="D1037" s="176" t="str">
        <f>IF(ISBLANK(DPWW3!H40),"",DPWW3!H40)</f>
        <v>Nr</v>
      </c>
      <c r="E1037" s="176" t="s">
        <v>7266</v>
      </c>
      <c r="F1037" s="176" t="str">
        <f>IF(ISBLANK(DPWW3!AN40),"",DPWW3!AN40)</f>
        <v/>
      </c>
    </row>
    <row r="1038" spans="1:40" x14ac:dyDescent="0.25">
      <c r="A1038" s="176" t="str">
        <f t="shared" si="16"/>
        <v>YKY</v>
      </c>
      <c r="B1038" s="176" t="str">
        <f>IF(ISBLANK(DPWW3!CD40),"",DPWW3!CD40)</f>
        <v>PCD_DPWW3_NBS_SOL_DPP_S6</v>
      </c>
      <c r="C1038" s="176" t="str">
        <f>DPWW3!F40 &amp; "," &amp; DPWW3!G40 &amp; "," &amp; DPWW3!CD6</f>
        <v>Nature based solutions for treatment for nutrients and/or sanitary determinands (WINEP/NEP),Number of schemes at Stage 6,Land and planning permission</v>
      </c>
      <c r="D1038" s="176" t="str">
        <f>IF(ISBLANK(DPWW3!H40),"",DPWW3!H40)</f>
        <v>Nr</v>
      </c>
      <c r="E1038" s="176" t="s">
        <v>7266</v>
      </c>
      <c r="F1038" s="176" t="str">
        <f>IF(ISBLANK(DPWW3!AO40),"",DPWW3!AO40)</f>
        <v/>
      </c>
    </row>
    <row r="1039" spans="1:40" x14ac:dyDescent="0.25">
      <c r="A1039" s="176" t="str">
        <f t="shared" si="16"/>
        <v>YKY</v>
      </c>
      <c r="B1039" s="176" t="str">
        <f>IF(ISBLANK(DPWW3!CE40),"",DPWW3!CE40)</f>
        <v>PCD_DPWW3_NBS_SOL_DTPI_S6</v>
      </c>
      <c r="C1039" s="176" t="str">
        <f>DPWW3!F40 &amp; "," &amp; DPWW3!G40 &amp; "," &amp; DPWW3!CE6</f>
        <v>Nature based solutions for treatment for nutrients and/or sanitary determinands (WINEP/NEP),Number of schemes at Stage 6,Third-party interface</v>
      </c>
      <c r="D1039" s="176" t="str">
        <f>IF(ISBLANK(DPWW3!H40),"",DPWW3!H40)</f>
        <v>Nr</v>
      </c>
      <c r="E1039" s="176" t="s">
        <v>7266</v>
      </c>
      <c r="F1039" s="176" t="str">
        <f>IF(ISBLANK(DPWW3!AP40),"",DPWW3!AP40)</f>
        <v/>
      </c>
    </row>
    <row r="1040" spans="1:40" x14ac:dyDescent="0.25">
      <c r="A1040" s="176" t="str">
        <f t="shared" si="16"/>
        <v>YKY</v>
      </c>
      <c r="B1040" s="176" t="str">
        <f>IF(ISBLANK(DPWW3!CF40),"",DPWW3!CF40)</f>
        <v>PCD_DPWW3_NBS_SOL_DCI_S6</v>
      </c>
      <c r="C1040" s="176" t="str">
        <f>DPWW3!F40 &amp; "," &amp; DPWW3!G40 &amp; "," &amp; DPWW3!CF6</f>
        <v>Nature based solutions for treatment for nutrients and/or sanitary determinands (WINEP/NEP),Number of schemes at Stage 6,Contractual issues</v>
      </c>
      <c r="D1040" s="176" t="str">
        <f>IF(ISBLANK(DPWW3!H40),"",DPWW3!H40)</f>
        <v>Nr</v>
      </c>
      <c r="E1040" s="176" t="s">
        <v>7266</v>
      </c>
      <c r="F1040" s="176" t="str">
        <f>IF(ISBLANK(DPWW3!AQ40),"",DPWW3!AQ40)</f>
        <v/>
      </c>
    </row>
    <row r="1041" spans="1:40" x14ac:dyDescent="0.25">
      <c r="A1041" s="176" t="str">
        <f t="shared" si="16"/>
        <v>YKY</v>
      </c>
      <c r="B1041" s="176" t="str">
        <f>IF(ISBLANK(DPWW3!CG40),"",DPWW3!CG40)</f>
        <v>PCD_DPWW3_NBS_SOL_DSI_S6</v>
      </c>
      <c r="C1041" s="176" t="str">
        <f>DPWW3!F40 &amp; "," &amp; DPWW3!G40 &amp; "," &amp; DPWW3!CG6</f>
        <v>Nature based solutions for treatment for nutrients and/or sanitary determinands (WINEP/NEP),Number of schemes at Stage 6,Sites issues</v>
      </c>
      <c r="D1041" s="176" t="str">
        <f>IF(ISBLANK(DPWW3!H40),"",DPWW3!H40)</f>
        <v>Nr</v>
      </c>
      <c r="E1041" s="176" t="s">
        <v>7266</v>
      </c>
      <c r="F1041" s="176" t="str">
        <f>IF(ISBLANK(DPWW3!AR40),"",DPWW3!AR40)</f>
        <v/>
      </c>
    </row>
    <row r="1042" spans="1:40" x14ac:dyDescent="0.25">
      <c r="A1042" s="176" t="str">
        <f t="shared" si="16"/>
        <v>YKY</v>
      </c>
      <c r="B1042" s="176" t="str">
        <f>IF(ISBLANK(DPWW3!CH40),"",DPWW3!CH40)</f>
        <v>PCD_DPWW3_NBS_SOL_DER_S6</v>
      </c>
      <c r="C1042" s="176" t="str">
        <f>DPWW3!F40 &amp; "," &amp; DPWW3!G40 &amp; "," &amp; DPWW3!CH6</f>
        <v>Nature based solutions for treatment for nutrients and/or sanitary determinands (WINEP/NEP),Number of schemes at Stage 6,Environmental risks</v>
      </c>
      <c r="D1042" s="176" t="str">
        <f>IF(ISBLANK(DPWW3!H40),"",DPWW3!H40)</f>
        <v>Nr</v>
      </c>
      <c r="E1042" s="176" t="s">
        <v>7266</v>
      </c>
      <c r="F1042" s="176" t="str">
        <f>IF(ISBLANK(DPWW3!AS40),"",DPWW3!AS40)</f>
        <v/>
      </c>
    </row>
    <row r="1043" spans="1:40" x14ac:dyDescent="0.25">
      <c r="A1043" s="176" t="str">
        <f t="shared" si="16"/>
        <v>YKY</v>
      </c>
      <c r="B1043" s="176" t="str">
        <f>IF(ISBLANK(DPWW3!CI40),"",DPWW3!CI40)</f>
        <v>PCD_DPWW3_NBS_SOL_RS_S6</v>
      </c>
      <c r="C1043" s="176" t="str">
        <f>DPWW3!F40 &amp; "," &amp; DPWW3!G40 &amp; "," &amp; DPWW3!CI6</f>
        <v>Nature based solutions for treatment for nutrients and/or sanitary determinands (WINEP/NEP),Number of schemes at Stage 6,Regulatory Sign off Delay</v>
      </c>
      <c r="D1043" s="176" t="str">
        <f>IF(ISBLANK(DPWW3!H40),"",DPWW3!H40)</f>
        <v>Nr</v>
      </c>
      <c r="E1043" s="176" t="s">
        <v>7266</v>
      </c>
      <c r="F1043" s="176" t="str">
        <f>IF(ISBLANK(DPWW3!AT40),"",DPWW3!AT40)</f>
        <v/>
      </c>
    </row>
    <row r="1044" spans="1:40" x14ac:dyDescent="0.25">
      <c r="A1044" s="176" t="str">
        <f t="shared" si="16"/>
        <v>YKY</v>
      </c>
      <c r="B1044" s="176" t="str">
        <f>IF(ISBLANK(DPWW3!CJ40),"",DPWW3!CJ40)</f>
        <v>PCD_DPWW3_NBS_SOL_DPLE_S6</v>
      </c>
      <c r="C1044" s="176" t="str">
        <f>DPWW3!F40 &amp; "," &amp; DPWW3!G40 &amp; "," &amp; DPWW3!CJ6</f>
        <v>Nature based solutions for treatment for nutrients and/or sanitary determinands (WINEP/NEP),Number of schemes at Stage 6,Programme level efficiency</v>
      </c>
      <c r="D1044" s="176" t="str">
        <f>IF(ISBLANK(DPWW3!H40),"",DPWW3!H40)</f>
        <v>Nr</v>
      </c>
      <c r="E1044" s="176" t="s">
        <v>7266</v>
      </c>
      <c r="F1044" s="176" t="str">
        <f>IF(ISBLANK(DPWW3!AU40),"",DPWW3!AU40)</f>
        <v/>
      </c>
    </row>
    <row r="1045" spans="1:40" x14ac:dyDescent="0.25">
      <c r="A1045" s="176" t="str">
        <f t="shared" si="16"/>
        <v>YKY</v>
      </c>
      <c r="B1045" s="176" t="str">
        <f>IF(ISBLANK(DPWW3!BC41),"",DPWW3!BC41)</f>
        <v>PCD_DPWW3_NBS_SOL_S7</v>
      </c>
      <c r="C1045" s="176" t="str">
        <f>DPWW3!F41 &amp; "," &amp; DPWW3!G41 &amp; "," &amp; DPWW3!BC5</f>
        <v>Nature based solutions for treatment for nutrients and/or sanitary determinands (WINEP/NEP),Number of schemes at Stage 7,IM1 has yet to be achieved</v>
      </c>
      <c r="D1045" s="176" t="str">
        <f>IF(ISBLANK(DPWW3!H41),"",DPWW3!H41)</f>
        <v>Nr</v>
      </c>
      <c r="E1045" s="176" t="s">
        <v>7266</v>
      </c>
      <c r="T1045" s="176" t="str">
        <f>IF(ISBLANK(DPWW3!M41),"",DPWW3!M41)</f>
        <v/>
      </c>
      <c r="U1045" s="176" t="str">
        <f>IF(ISBLANK(DPWW3!N41),"",DPWW3!N41)</f>
        <v/>
      </c>
      <c r="V1045" s="176" t="str">
        <f>IF(ISBLANK(DPWW3!O41),"",DPWW3!O41)</f>
        <v/>
      </c>
      <c r="W1045" s="176" t="str">
        <f>IF(ISBLANK(DPWW3!P41),"",DPWW3!P41)</f>
        <v/>
      </c>
      <c r="X1045" s="176" t="str">
        <f>IF(ISBLANK(DPWW3!Q41),"",DPWW3!Q41)</f>
        <v/>
      </c>
      <c r="Y1045" s="176" t="str">
        <f>IF(ISBLANK(DPWW3!R41),"",DPWW3!R41)</f>
        <v/>
      </c>
      <c r="Z1045" s="176" t="str">
        <f>IF(ISBLANK(DPWW3!S41),"",DPWW3!S41)</f>
        <v/>
      </c>
      <c r="AA1045" s="176" t="str">
        <f>IF(ISBLANK(DPWW3!T41),"",DPWW3!T41)</f>
        <v/>
      </c>
      <c r="AB1045" s="176" t="str">
        <f>IF(ISBLANK(DPWW3!U41),"",DPWW3!U41)</f>
        <v/>
      </c>
      <c r="AC1045" s="176" t="str">
        <f>IF(ISBLANK(DPWW3!V41),"",DPWW3!V41)</f>
        <v/>
      </c>
      <c r="AD1045" s="176" t="str">
        <f>IF(ISBLANK(DPWW3!W41),"",DPWW3!W41)</f>
        <v/>
      </c>
      <c r="AE1045" s="176" t="str">
        <f>IF(ISBLANK(DPWW3!X41),"",DPWW3!X41)</f>
        <v/>
      </c>
      <c r="AF1045" s="176" t="str">
        <f>IF(ISBLANK(DPWW3!Y41),"",DPWW3!Y41)</f>
        <v/>
      </c>
      <c r="AG1045" s="176" t="str">
        <f>IF(ISBLANK(DPWW3!Z41),"",DPWW3!Z41)</f>
        <v/>
      </c>
      <c r="AH1045" s="176" t="str">
        <f>IF(ISBLANK(DPWW3!AA41),"",DPWW3!AA41)</f>
        <v/>
      </c>
      <c r="AI1045" s="176" t="str">
        <f>IF(ISBLANK(DPWW3!AB41),"",DPWW3!AB41)</f>
        <v/>
      </c>
      <c r="AJ1045" s="176" t="str">
        <f>IF(ISBLANK(DPWW3!AC41),"",DPWW3!AC41)</f>
        <v/>
      </c>
      <c r="AK1045" s="176" t="str">
        <f>IF(ISBLANK(DPWW3!AD41),"",DPWW3!AD41)</f>
        <v/>
      </c>
      <c r="AL1045" s="176" t="str">
        <f>IF(ISBLANK(DPWW3!AE41),"",DPWW3!AE41)</f>
        <v/>
      </c>
      <c r="AM1045" s="176" t="str">
        <f>IF(ISBLANK(DPWW3!AF41),"",DPWW3!AF41)</f>
        <v/>
      </c>
      <c r="AN1045" s="176" t="str">
        <f>IF(ISBLANK(DPWW3!AG41),"",DPWW3!AG41)</f>
        <v/>
      </c>
    </row>
    <row r="1046" spans="1:40" x14ac:dyDescent="0.25">
      <c r="A1046" s="176" t="str">
        <f t="shared" si="16"/>
        <v>YKY</v>
      </c>
      <c r="B1046" s="176" t="str">
        <f>IF(ISBLANK(DPWW3!BY41),"",DPWW3!BY41)</f>
        <v>PCD_DPWW3_NBS_SOL_DLY_S7</v>
      </c>
      <c r="C1046" s="176" t="str">
        <f>DPWW3!F41 &amp; "," &amp; DPWW3!G41 &amp; "," &amp; DPWW3!BY5</f>
        <v>Nature based solutions for treatment for nutrients and/or sanitary determinands (WINEP/NEP),Number of schemes at Stage 7,Total number of schemes with a 90+ day delay for any given IM</v>
      </c>
      <c r="D1046" s="176" t="str">
        <f>IF(ISBLANK(DPWW3!H41),"",DPWW3!H41)</f>
        <v>Nr</v>
      </c>
      <c r="E1046" s="176" t="s">
        <v>7266</v>
      </c>
      <c r="F1046" s="176" t="str">
        <f>IF(ISBLANK(DPWW3!AJ41),"",DPWW3!AJ41)</f>
        <v/>
      </c>
    </row>
    <row r="1047" spans="1:40" x14ac:dyDescent="0.25">
      <c r="A1047" s="176" t="str">
        <f t="shared" si="16"/>
        <v>YKY</v>
      </c>
      <c r="B1047" s="176" t="str">
        <f>IF(ISBLANK(DPWW3!BZ41),"",DPWW3!BZ41)</f>
        <v>PCD_DPWW3_NBS_SOL_DIR_S7</v>
      </c>
      <c r="C1047" s="176" t="str">
        <f>DPWW3!F41 &amp; "," &amp; DPWW3!G41 &amp; "," &amp; DPWW3!BZ6</f>
        <v>Nature based solutions for treatment for nutrients and/or sanitary determinands (WINEP/NEP),Number of schemes at Stage 7,Lack of internal resourcing</v>
      </c>
      <c r="D1047" s="176" t="str">
        <f>IF(ISBLANK(DPWW3!H41),"",DPWW3!H41)</f>
        <v>Nr</v>
      </c>
      <c r="E1047" s="176" t="s">
        <v>7266</v>
      </c>
      <c r="F1047" s="176" t="str">
        <f>IF(ISBLANK(DPWW3!AK41),"",DPWW3!AK41)</f>
        <v/>
      </c>
    </row>
    <row r="1048" spans="1:40" x14ac:dyDescent="0.25">
      <c r="A1048" s="176" t="str">
        <f t="shared" si="16"/>
        <v>YKY</v>
      </c>
      <c r="B1048" s="176" t="str">
        <f>IF(ISBLANK(DPWW3!CA41),"",DPWW3!CA41)</f>
        <v>PCD_DPWW3_NBS_SOL_DSCR_S7</v>
      </c>
      <c r="C1048" s="176" t="str">
        <f>DPWW3!F41 &amp; "," &amp; DPWW3!G41 &amp; "," &amp; DPWW3!CA6</f>
        <v xml:space="preserve">Nature based solutions for treatment for nutrients and/or sanitary determinands (WINEP/NEP),Number of schemes at Stage 7,Lack of supply chain resourcing </v>
      </c>
      <c r="D1048" s="176" t="str">
        <f>IF(ISBLANK(DPWW3!H41),"",DPWW3!H41)</f>
        <v>Nr</v>
      </c>
      <c r="E1048" s="176" t="s">
        <v>7266</v>
      </c>
      <c r="F1048" s="176" t="str">
        <f>IF(ISBLANK(DPWW3!AL41),"",DPWW3!AL41)</f>
        <v/>
      </c>
    </row>
    <row r="1049" spans="1:40" x14ac:dyDescent="0.25">
      <c r="A1049" s="176" t="str">
        <f t="shared" si="16"/>
        <v>YKY</v>
      </c>
      <c r="B1049" s="176" t="str">
        <f>IF(ISBLANK(DPWW3!CB41),"",DPWW3!CB41)</f>
        <v>PCD_DPWW3_NBS_SOL_DCS_S7</v>
      </c>
      <c r="C1049" s="176" t="str">
        <f>DPWW3!F41 &amp; "," &amp; DPWW3!G41 &amp; "," &amp; DPWW3!CB6</f>
        <v>Nature based solutions for treatment for nutrients and/or sanitary determinands (WINEP/NEP),Number of schemes at Stage 7,Change in solution (IM2)</v>
      </c>
      <c r="D1049" s="176" t="str">
        <f>IF(ISBLANK(DPWW3!H41),"",DPWW3!H41)</f>
        <v>Nr</v>
      </c>
      <c r="E1049" s="176" t="s">
        <v>7266</v>
      </c>
      <c r="F1049" s="176" t="str">
        <f>IF(ISBLANK(DPWW3!AM41),"",DPWW3!AM41)</f>
        <v/>
      </c>
    </row>
    <row r="1050" spans="1:40" x14ac:dyDescent="0.25">
      <c r="A1050" s="176" t="str">
        <f t="shared" si="16"/>
        <v>YKY</v>
      </c>
      <c r="B1050" s="176" t="str">
        <f>IF(ISBLANK(DPWW3!CC41),"",DPWW3!CC41)</f>
        <v>PCD_DPWW3_NBS_SOL_DSCS_S7</v>
      </c>
      <c r="C1050" s="176" t="str">
        <f>DPWW3!F41 &amp; "," &amp; DPWW3!G41 &amp; "," &amp; DPWW3!CC6</f>
        <v>Nature based solutions for treatment for nutrients and/or sanitary determinands (WINEP/NEP),Number of schemes at Stage 7,Supply chain capacity</v>
      </c>
      <c r="D1050" s="176" t="str">
        <f>IF(ISBLANK(DPWW3!H41),"",DPWW3!H41)</f>
        <v>Nr</v>
      </c>
      <c r="E1050" s="176" t="s">
        <v>7266</v>
      </c>
      <c r="F1050" s="176" t="str">
        <f>IF(ISBLANK(DPWW3!AN41),"",DPWW3!AN41)</f>
        <v/>
      </c>
    </row>
    <row r="1051" spans="1:40" x14ac:dyDescent="0.25">
      <c r="A1051" s="176" t="str">
        <f t="shared" si="16"/>
        <v>YKY</v>
      </c>
      <c r="B1051" s="176" t="str">
        <f>IF(ISBLANK(DPWW3!CD41),"",DPWW3!CD41)</f>
        <v>PCD_DPWW3_NBS_SOL_DPP_S7</v>
      </c>
      <c r="C1051" s="176" t="str">
        <f>DPWW3!F41 &amp; "," &amp; DPWW3!G41 &amp; "," &amp; DPWW3!CD6</f>
        <v>Nature based solutions for treatment for nutrients and/or sanitary determinands (WINEP/NEP),Number of schemes at Stage 7,Land and planning permission</v>
      </c>
      <c r="D1051" s="176" t="str">
        <f>IF(ISBLANK(DPWW3!H41),"",DPWW3!H41)</f>
        <v>Nr</v>
      </c>
      <c r="E1051" s="176" t="s">
        <v>7266</v>
      </c>
      <c r="F1051" s="176" t="str">
        <f>IF(ISBLANK(DPWW3!AO41),"",DPWW3!AO41)</f>
        <v/>
      </c>
    </row>
    <row r="1052" spans="1:40" x14ac:dyDescent="0.25">
      <c r="A1052" s="176" t="str">
        <f t="shared" si="16"/>
        <v>YKY</v>
      </c>
      <c r="B1052" s="176" t="str">
        <f>IF(ISBLANK(DPWW3!CE41),"",DPWW3!CE41)</f>
        <v>PCD_DPWW3_NBS_SOL_DTPI_S7</v>
      </c>
      <c r="C1052" s="176" t="str">
        <f>DPWW3!F41 &amp; "," &amp; DPWW3!G41 &amp; "," &amp; DPWW3!CE6</f>
        <v>Nature based solutions for treatment for nutrients and/or sanitary determinands (WINEP/NEP),Number of schemes at Stage 7,Third-party interface</v>
      </c>
      <c r="D1052" s="176" t="str">
        <f>IF(ISBLANK(DPWW3!H41),"",DPWW3!H41)</f>
        <v>Nr</v>
      </c>
      <c r="E1052" s="176" t="s">
        <v>7266</v>
      </c>
      <c r="F1052" s="176" t="str">
        <f>IF(ISBLANK(DPWW3!AP41),"",DPWW3!AP41)</f>
        <v/>
      </c>
    </row>
    <row r="1053" spans="1:40" x14ac:dyDescent="0.25">
      <c r="A1053" s="176" t="str">
        <f t="shared" si="16"/>
        <v>YKY</v>
      </c>
      <c r="B1053" s="176" t="str">
        <f>IF(ISBLANK(DPWW3!CF41),"",DPWW3!CF41)</f>
        <v>PCD_DPWW3_NBS_SOL_DCI_S7</v>
      </c>
      <c r="C1053" s="176" t="str">
        <f>DPWW3!F41 &amp; "," &amp; DPWW3!G41 &amp; "," &amp; DPWW3!CF6</f>
        <v>Nature based solutions for treatment for nutrients and/or sanitary determinands (WINEP/NEP),Number of schemes at Stage 7,Contractual issues</v>
      </c>
      <c r="D1053" s="176" t="str">
        <f>IF(ISBLANK(DPWW3!H41),"",DPWW3!H41)</f>
        <v>Nr</v>
      </c>
      <c r="E1053" s="176" t="s">
        <v>7266</v>
      </c>
      <c r="F1053" s="176" t="str">
        <f>IF(ISBLANK(DPWW3!AQ41),"",DPWW3!AQ41)</f>
        <v/>
      </c>
    </row>
    <row r="1054" spans="1:40" x14ac:dyDescent="0.25">
      <c r="A1054" s="176" t="str">
        <f t="shared" si="16"/>
        <v>YKY</v>
      </c>
      <c r="B1054" s="176" t="str">
        <f>IF(ISBLANK(DPWW3!CG41),"",DPWW3!CG41)</f>
        <v>PCD_DPWW3_NBS_SOL_DSI_S7</v>
      </c>
      <c r="C1054" s="176" t="str">
        <f>DPWW3!F41 &amp; "," &amp; DPWW3!G41 &amp; "," &amp; DPWW3!CG6</f>
        <v>Nature based solutions for treatment for nutrients and/or sanitary determinands (WINEP/NEP),Number of schemes at Stage 7,Sites issues</v>
      </c>
      <c r="D1054" s="176" t="str">
        <f>IF(ISBLANK(DPWW3!H41),"",DPWW3!H41)</f>
        <v>Nr</v>
      </c>
      <c r="E1054" s="176" t="s">
        <v>7266</v>
      </c>
      <c r="F1054" s="176" t="str">
        <f>IF(ISBLANK(DPWW3!AR41),"",DPWW3!AR41)</f>
        <v/>
      </c>
    </row>
    <row r="1055" spans="1:40" x14ac:dyDescent="0.25">
      <c r="A1055" s="176" t="str">
        <f t="shared" si="16"/>
        <v>YKY</v>
      </c>
      <c r="B1055" s="176" t="str">
        <f>IF(ISBLANK(DPWW3!CH41),"",DPWW3!CH41)</f>
        <v>PCD_DPWW3_NBS_SOL_DER_S7</v>
      </c>
      <c r="C1055" s="176" t="str">
        <f>DPWW3!F41 &amp; "," &amp; DPWW3!G41 &amp; "," &amp; DPWW3!CH6</f>
        <v>Nature based solutions for treatment for nutrients and/or sanitary determinands (WINEP/NEP),Number of schemes at Stage 7,Environmental risks</v>
      </c>
      <c r="D1055" s="176" t="str">
        <f>IF(ISBLANK(DPWW3!H41),"",DPWW3!H41)</f>
        <v>Nr</v>
      </c>
      <c r="E1055" s="176" t="s">
        <v>7266</v>
      </c>
      <c r="F1055" s="176" t="str">
        <f>IF(ISBLANK(DPWW3!AS41),"",DPWW3!AS41)</f>
        <v/>
      </c>
    </row>
    <row r="1056" spans="1:40" x14ac:dyDescent="0.25">
      <c r="A1056" s="176" t="str">
        <f t="shared" si="16"/>
        <v>YKY</v>
      </c>
      <c r="B1056" s="176" t="str">
        <f>IF(ISBLANK(DPWW3!CI41),"",DPWW3!CI41)</f>
        <v>PCD_DPWW3_NBS_SOL_RS_S7</v>
      </c>
      <c r="C1056" s="176" t="str">
        <f>DPWW3!F41 &amp; "," &amp; DPWW3!G41 &amp; "," &amp; DPWW3!CI6</f>
        <v>Nature based solutions for treatment for nutrients and/or sanitary determinands (WINEP/NEP),Number of schemes at Stage 7,Regulatory Sign off Delay</v>
      </c>
      <c r="D1056" s="176" t="str">
        <f>IF(ISBLANK(DPWW3!H41),"",DPWW3!H41)</f>
        <v>Nr</v>
      </c>
      <c r="E1056" s="176" t="s">
        <v>7266</v>
      </c>
      <c r="F1056" s="176" t="str">
        <f>IF(ISBLANK(DPWW3!AT41),"",DPWW3!AT41)</f>
        <v/>
      </c>
    </row>
    <row r="1057" spans="1:60" x14ac:dyDescent="0.25">
      <c r="A1057" s="176" t="str">
        <f t="shared" si="16"/>
        <v>YKY</v>
      </c>
      <c r="B1057" s="176" t="str">
        <f>IF(ISBLANK(DPWW3!CJ41),"",DPWW3!CJ41)</f>
        <v>PCD_DPWW3_NBS_SOL_DPLE_S7</v>
      </c>
      <c r="C1057" s="176" t="str">
        <f>DPWW3!F41 &amp; "," &amp; DPWW3!G41 &amp; "," &amp; DPWW3!CJ6</f>
        <v>Nature based solutions for treatment for nutrients and/or sanitary determinands (WINEP/NEP),Number of schemes at Stage 7,Programme level efficiency</v>
      </c>
      <c r="D1057" s="176" t="str">
        <f>IF(ISBLANK(DPWW3!H41),"",DPWW3!H41)</f>
        <v>Nr</v>
      </c>
      <c r="E1057" s="176" t="s">
        <v>7266</v>
      </c>
      <c r="F1057" s="176" t="str">
        <f>IF(ISBLANK(DPWW3!AU41),"",DPWW3!AU41)</f>
        <v/>
      </c>
    </row>
    <row r="1058" spans="1:60" x14ac:dyDescent="0.25">
      <c r="A1058" s="176" t="str">
        <f t="shared" si="16"/>
        <v>YKY</v>
      </c>
      <c r="B1058" s="176" t="str">
        <f>IF(ISBLANK(DPWW3!BC42),"",DPWW3!BC42)</f>
        <v>PCD_DPWW3_NBS_SOL_ST</v>
      </c>
      <c r="C1058" s="176" t="str">
        <f>DPWW3!F42 &amp; "," &amp; DPWW3!G42 &amp; "," &amp; DPWW3!BC5</f>
        <v>Nature based solutions for treatment for nutrients and/or sanitary determinands (WINEP/NEP),Number of schemes - total (Stage 0 to Stage 6),IM1 has yet to be achieved</v>
      </c>
      <c r="D1058" s="176" t="str">
        <f>IF(ISBLANK(DPWW3!H42),"",DPWW3!H42)</f>
        <v>Nr</v>
      </c>
      <c r="E1058" s="176" t="s">
        <v>7266</v>
      </c>
      <c r="T1058" s="176">
        <f>IF(ISBLANK(DPWW3!M42),"",DPWW3!M42)</f>
        <v>0</v>
      </c>
      <c r="U1058" s="176">
        <f>IF(ISBLANK(DPWW3!N42),"",DPWW3!N42)</f>
        <v>0</v>
      </c>
      <c r="V1058" s="176">
        <f>IF(ISBLANK(DPWW3!O42),"",DPWW3!O42)</f>
        <v>0</v>
      </c>
      <c r="W1058" s="176">
        <f>IF(ISBLANK(DPWW3!P42),"",DPWW3!P42)</f>
        <v>0</v>
      </c>
      <c r="X1058" s="176">
        <f>IF(ISBLANK(DPWW3!Q42),"",DPWW3!Q42)</f>
        <v>0</v>
      </c>
      <c r="Y1058" s="176">
        <f>IF(ISBLANK(DPWW3!R42),"",DPWW3!R42)</f>
        <v>0</v>
      </c>
      <c r="Z1058" s="176">
        <f>IF(ISBLANK(DPWW3!S42),"",DPWW3!S42)</f>
        <v>0</v>
      </c>
      <c r="AA1058" s="176">
        <f>IF(ISBLANK(DPWW3!T42),"",DPWW3!T42)</f>
        <v>0</v>
      </c>
      <c r="AB1058" s="176">
        <f>IF(ISBLANK(DPWW3!U42),"",DPWW3!U42)</f>
        <v>0</v>
      </c>
      <c r="AC1058" s="176">
        <f>IF(ISBLANK(DPWW3!V42),"",DPWW3!V42)</f>
        <v>0</v>
      </c>
      <c r="AD1058" s="176">
        <f>IF(ISBLANK(DPWW3!W42),"",DPWW3!W42)</f>
        <v>0</v>
      </c>
      <c r="AE1058" s="176">
        <f>IF(ISBLANK(DPWW3!X42),"",DPWW3!X42)</f>
        <v>0</v>
      </c>
      <c r="AF1058" s="176">
        <f>IF(ISBLANK(DPWW3!Y42),"",DPWW3!Y42)</f>
        <v>0</v>
      </c>
      <c r="AG1058" s="176">
        <f>IF(ISBLANK(DPWW3!Z42),"",DPWW3!Z42)</f>
        <v>0</v>
      </c>
      <c r="AH1058" s="176">
        <f>IF(ISBLANK(DPWW3!AA42),"",DPWW3!AA42)</f>
        <v>0</v>
      </c>
      <c r="AI1058" s="176">
        <f>IF(ISBLANK(DPWW3!AB42),"",DPWW3!AB42)</f>
        <v>0</v>
      </c>
      <c r="AJ1058" s="176">
        <f>IF(ISBLANK(DPWW3!AC42),"",DPWW3!AC42)</f>
        <v>0</v>
      </c>
      <c r="AK1058" s="176">
        <f>IF(ISBLANK(DPWW3!AD42),"",DPWW3!AD42)</f>
        <v>0</v>
      </c>
      <c r="AL1058" s="176">
        <f>IF(ISBLANK(DPWW3!AE42),"",DPWW3!AE42)</f>
        <v>0</v>
      </c>
      <c r="AM1058" s="176">
        <f>IF(ISBLANK(DPWW3!AF42),"",DPWW3!AF42)</f>
        <v>0</v>
      </c>
      <c r="AN1058" s="176">
        <f>IF(ISBLANK(DPWW3!AG42),"",DPWW3!AG42)</f>
        <v>0</v>
      </c>
    </row>
    <row r="1059" spans="1:60" x14ac:dyDescent="0.25">
      <c r="A1059" s="176" t="str">
        <f t="shared" si="16"/>
        <v>YKY</v>
      </c>
      <c r="B1059" s="176" t="str">
        <f>IF(ISBLANK(DPWW3!BY42),"",DPWW3!BY42)</f>
        <v>PCD_DPWW3_NBS_SOL_DLY_ST</v>
      </c>
      <c r="C1059" s="176" t="str">
        <f>DPWW3!F42 &amp; "," &amp; DPWW3!G42 &amp; "," &amp; DPWW3!BY5</f>
        <v>Nature based solutions for treatment for nutrients and/or sanitary determinands (WINEP/NEP),Number of schemes - total (Stage 0 to Stage 6),Total number of schemes with a 90+ day delay for any given IM</v>
      </c>
      <c r="D1059" s="176" t="str">
        <f>IF(ISBLANK(DPWW3!H42),"",DPWW3!H42)</f>
        <v>Nr</v>
      </c>
      <c r="E1059" s="176" t="s">
        <v>7266</v>
      </c>
      <c r="F1059" s="176" t="str">
        <f>IF(ISBLANK(DPWW3!AJ42),"",DPWW3!AJ42)</f>
        <v/>
      </c>
    </row>
    <row r="1060" spans="1:60" x14ac:dyDescent="0.25">
      <c r="A1060" s="176" t="str">
        <f t="shared" si="16"/>
        <v>YKY</v>
      </c>
      <c r="B1060" s="176" t="str">
        <f>IF(ISBLANK(DPWW3!BZ42),"",DPWW3!BZ42)</f>
        <v>PCD_DPWW3_NBS_SOL_DIR_ST</v>
      </c>
      <c r="C1060" s="176" t="str">
        <f>DPWW3!F42 &amp; "," &amp; DPWW3!G42 &amp; "," &amp; DPWW3!BZ6</f>
        <v>Nature based solutions for treatment for nutrients and/or sanitary determinands (WINEP/NEP),Number of schemes - total (Stage 0 to Stage 6),Lack of internal resourcing</v>
      </c>
      <c r="D1060" s="176" t="str">
        <f>IF(ISBLANK(DPWW3!H42),"",DPWW3!H42)</f>
        <v>Nr</v>
      </c>
      <c r="E1060" s="176" t="s">
        <v>7266</v>
      </c>
      <c r="F1060" s="176" t="str">
        <f>IF(ISBLANK(DPWW3!AK42),"",DPWW3!AK42)</f>
        <v/>
      </c>
    </row>
    <row r="1061" spans="1:60" x14ac:dyDescent="0.25">
      <c r="A1061" s="176" t="str">
        <f t="shared" si="16"/>
        <v>YKY</v>
      </c>
      <c r="B1061" s="176" t="str">
        <f>IF(ISBLANK(DPWW3!CA42),"",DPWW3!CA42)</f>
        <v>PCD_DPWW3_NBS_SOL_DSCR_ST</v>
      </c>
      <c r="C1061" s="176" t="str">
        <f>DPWW3!F42 &amp; "," &amp; DPWW3!G42 &amp; "," &amp; DPWW3!CA6</f>
        <v xml:space="preserve">Nature based solutions for treatment for nutrients and/or sanitary determinands (WINEP/NEP),Number of schemes - total (Stage 0 to Stage 6),Lack of supply chain resourcing </v>
      </c>
      <c r="D1061" s="176" t="str">
        <f>IF(ISBLANK(DPWW3!H42),"",DPWW3!H42)</f>
        <v>Nr</v>
      </c>
      <c r="E1061" s="176" t="s">
        <v>7266</v>
      </c>
      <c r="F1061" s="176" t="str">
        <f>IF(ISBLANK(DPWW3!AL42),"",DPWW3!AL42)</f>
        <v/>
      </c>
    </row>
    <row r="1062" spans="1:60" x14ac:dyDescent="0.25">
      <c r="A1062" s="176" t="str">
        <f t="shared" si="16"/>
        <v>YKY</v>
      </c>
      <c r="B1062" s="176" t="str">
        <f>IF(ISBLANK(DPWW3!CB42),"",DPWW3!CB42)</f>
        <v>PCD_DPWW3_NBS_SOL_DCS_ST</v>
      </c>
      <c r="C1062" s="176" t="str">
        <f>DPWW3!F42 &amp; "," &amp; DPWW3!G42 &amp; "," &amp; DPWW3!CB6</f>
        <v>Nature based solutions for treatment for nutrients and/or sanitary determinands (WINEP/NEP),Number of schemes - total (Stage 0 to Stage 6),Change in solution (IM2)</v>
      </c>
      <c r="D1062" s="176" t="str">
        <f>IF(ISBLANK(DPWW3!H42),"",DPWW3!H42)</f>
        <v>Nr</v>
      </c>
      <c r="E1062" s="176" t="s">
        <v>7266</v>
      </c>
      <c r="F1062" s="176" t="str">
        <f>IF(ISBLANK(DPWW3!AM42),"",DPWW3!AM42)</f>
        <v/>
      </c>
    </row>
    <row r="1063" spans="1:60" x14ac:dyDescent="0.25">
      <c r="A1063" s="176" t="str">
        <f t="shared" si="16"/>
        <v>YKY</v>
      </c>
      <c r="B1063" s="176" t="str">
        <f>IF(ISBLANK(DPWW3!CC42),"",DPWW3!CC42)</f>
        <v>PCD_DPWW3_NBS_SOL_DSCS_ST</v>
      </c>
      <c r="C1063" s="176" t="str">
        <f>DPWW3!F42 &amp; "," &amp; DPWW3!G42 &amp; "," &amp; DPWW3!CC6</f>
        <v>Nature based solutions for treatment for nutrients and/or sanitary determinands (WINEP/NEP),Number of schemes - total (Stage 0 to Stage 6),Supply chain capacity</v>
      </c>
      <c r="D1063" s="176" t="str">
        <f>IF(ISBLANK(DPWW3!H42),"",DPWW3!H42)</f>
        <v>Nr</v>
      </c>
      <c r="E1063" s="176" t="s">
        <v>7266</v>
      </c>
      <c r="F1063" s="176" t="str">
        <f>IF(ISBLANK(DPWW3!AN42),"",DPWW3!AN42)</f>
        <v/>
      </c>
    </row>
    <row r="1064" spans="1:60" x14ac:dyDescent="0.25">
      <c r="A1064" s="176" t="str">
        <f t="shared" si="16"/>
        <v>YKY</v>
      </c>
      <c r="B1064" s="176" t="str">
        <f>IF(ISBLANK(DPWW3!CD42),"",DPWW3!CD42)</f>
        <v>PCD_DPWW3_NBS_SOL_DPP_ST</v>
      </c>
      <c r="C1064" s="176" t="str">
        <f>DPWW3!F42 &amp; "," &amp; DPWW3!G42 &amp; "," &amp; DPWW3!CD6</f>
        <v>Nature based solutions for treatment for nutrients and/or sanitary determinands (WINEP/NEP),Number of schemes - total (Stage 0 to Stage 6),Land and planning permission</v>
      </c>
      <c r="D1064" s="176" t="str">
        <f>IF(ISBLANK(DPWW3!H42),"",DPWW3!H42)</f>
        <v>Nr</v>
      </c>
      <c r="E1064" s="176" t="s">
        <v>7266</v>
      </c>
      <c r="F1064" s="176" t="str">
        <f>IF(ISBLANK(DPWW3!AO42),"",DPWW3!AO42)</f>
        <v/>
      </c>
    </row>
    <row r="1065" spans="1:60" x14ac:dyDescent="0.25">
      <c r="A1065" s="176" t="str">
        <f t="shared" si="16"/>
        <v>YKY</v>
      </c>
      <c r="B1065" s="176" t="str">
        <f>IF(ISBLANK(DPWW3!CE42),"",DPWW3!CE42)</f>
        <v>PCD_DPWW3_NBS_SOL_DTPI_ST</v>
      </c>
      <c r="C1065" s="176" t="str">
        <f>DPWW3!F42 &amp; "," &amp; DPWW3!G42 &amp; "," &amp; DPWW3!CE6</f>
        <v>Nature based solutions for treatment for nutrients and/or sanitary determinands (WINEP/NEP),Number of schemes - total (Stage 0 to Stage 6),Third-party interface</v>
      </c>
      <c r="D1065" s="176" t="str">
        <f>IF(ISBLANK(DPWW3!H42),"",DPWW3!H42)</f>
        <v>Nr</v>
      </c>
      <c r="E1065" s="176" t="s">
        <v>7266</v>
      </c>
      <c r="F1065" s="176" t="str">
        <f>IF(ISBLANK(DPWW3!AP42),"",DPWW3!AP42)</f>
        <v/>
      </c>
    </row>
    <row r="1066" spans="1:60" x14ac:dyDescent="0.25">
      <c r="A1066" s="176" t="str">
        <f t="shared" si="16"/>
        <v>YKY</v>
      </c>
      <c r="B1066" s="176" t="str">
        <f>IF(ISBLANK(DPWW3!CF42),"",DPWW3!CF42)</f>
        <v>PCD_DPWW3_NBS_SOL_DCI_ST</v>
      </c>
      <c r="C1066" s="176" t="str">
        <f>DPWW3!F42 &amp; "," &amp; DPWW3!G42 &amp; "," &amp; DPWW3!CF6</f>
        <v>Nature based solutions for treatment for nutrients and/or sanitary determinands (WINEP/NEP),Number of schemes - total (Stage 0 to Stage 6),Contractual issues</v>
      </c>
      <c r="D1066" s="176" t="str">
        <f>IF(ISBLANK(DPWW3!H42),"",DPWW3!H42)</f>
        <v>Nr</v>
      </c>
      <c r="E1066" s="176" t="s">
        <v>7266</v>
      </c>
      <c r="F1066" s="176" t="str">
        <f>IF(ISBLANK(DPWW3!AQ42),"",DPWW3!AQ42)</f>
        <v/>
      </c>
    </row>
    <row r="1067" spans="1:60" x14ac:dyDescent="0.25">
      <c r="A1067" s="176" t="str">
        <f t="shared" si="16"/>
        <v>YKY</v>
      </c>
      <c r="B1067" s="176" t="str">
        <f>IF(ISBLANK(DPWW3!CG42),"",DPWW3!CG42)</f>
        <v>PCD_DPWW3_NBS_SOL_DSI_ST</v>
      </c>
      <c r="C1067" s="176" t="str">
        <f>DPWW3!F42 &amp; "," &amp; DPWW3!G42 &amp; "," &amp; DPWW3!CG6</f>
        <v>Nature based solutions for treatment for nutrients and/or sanitary determinands (WINEP/NEP),Number of schemes - total (Stage 0 to Stage 6),Sites issues</v>
      </c>
      <c r="D1067" s="176" t="str">
        <f>IF(ISBLANK(DPWW3!H42),"",DPWW3!H42)</f>
        <v>Nr</v>
      </c>
      <c r="E1067" s="176" t="s">
        <v>7266</v>
      </c>
      <c r="F1067" s="176" t="str">
        <f>IF(ISBLANK(DPWW3!AR42),"",DPWW3!AR42)</f>
        <v/>
      </c>
    </row>
    <row r="1068" spans="1:60" x14ac:dyDescent="0.25">
      <c r="A1068" s="176" t="str">
        <f t="shared" si="16"/>
        <v>YKY</v>
      </c>
      <c r="B1068" s="176" t="str">
        <f>IF(ISBLANK(DPWW3!CH42),"",DPWW3!CH42)</f>
        <v>PCD_DPWW3_NBS_SOL_DER_ST</v>
      </c>
      <c r="C1068" s="176" t="str">
        <f>DPWW3!F42 &amp; "," &amp; DPWW3!G42 &amp; "," &amp; DPWW3!CH6</f>
        <v>Nature based solutions for treatment for nutrients and/or sanitary determinands (WINEP/NEP),Number of schemes - total (Stage 0 to Stage 6),Environmental risks</v>
      </c>
      <c r="D1068" s="176" t="str">
        <f>IF(ISBLANK(DPWW3!H42),"",DPWW3!H42)</f>
        <v>Nr</v>
      </c>
      <c r="E1068" s="176" t="s">
        <v>7266</v>
      </c>
      <c r="F1068" s="176" t="str">
        <f>IF(ISBLANK(DPWW3!AS42),"",DPWW3!AS42)</f>
        <v/>
      </c>
    </row>
    <row r="1069" spans="1:60" x14ac:dyDescent="0.25">
      <c r="A1069" s="176" t="str">
        <f t="shared" si="16"/>
        <v>YKY</v>
      </c>
      <c r="B1069" s="176" t="str">
        <f>IF(ISBLANK(DPWW3!CI42),"",DPWW3!CI42)</f>
        <v>PCD_DPWW3_NBS_SOL_RS_ST</v>
      </c>
      <c r="C1069" s="176" t="str">
        <f>DPWW3!F42 &amp; "," &amp; DPWW3!G42 &amp; "," &amp; DPWW3!CI6</f>
        <v>Nature based solutions for treatment for nutrients and/or sanitary determinands (WINEP/NEP),Number of schemes - total (Stage 0 to Stage 6),Regulatory Sign off Delay</v>
      </c>
      <c r="D1069" s="176" t="str">
        <f>IF(ISBLANK(DPWW3!H42),"",DPWW3!H42)</f>
        <v>Nr</v>
      </c>
      <c r="E1069" s="176" t="s">
        <v>7266</v>
      </c>
      <c r="F1069" s="176" t="str">
        <f>IF(ISBLANK(DPWW3!AT42),"",DPWW3!AT42)</f>
        <v/>
      </c>
    </row>
    <row r="1070" spans="1:60" x14ac:dyDescent="0.25">
      <c r="A1070" s="176" t="str">
        <f t="shared" si="16"/>
        <v>YKY</v>
      </c>
      <c r="B1070" s="176" t="str">
        <f>IF(ISBLANK(DPWW3!CJ42),"",DPWW3!CJ42)</f>
        <v>PCD_DPWW3_NBS_SOL_DPLE_ST</v>
      </c>
      <c r="C1070" s="176" t="str">
        <f>DPWW3!F42 &amp; "," &amp; DPWW3!G42 &amp; "," &amp; DPWW3!CJ6</f>
        <v>Nature based solutions for treatment for nutrients and/or sanitary determinands (WINEP/NEP),Number of schemes - total (Stage 0 to Stage 6),Programme level efficiency</v>
      </c>
      <c r="D1070" s="176" t="str">
        <f>IF(ISBLANK(DPWW3!H42),"",DPWW3!H42)</f>
        <v>Nr</v>
      </c>
      <c r="E1070" s="176" t="s">
        <v>7266</v>
      </c>
      <c r="F1070" s="176" t="str">
        <f>IF(ISBLANK(DPWW3!AU42),"",DPWW3!AU42)</f>
        <v/>
      </c>
    </row>
    <row r="1071" spans="1:60" x14ac:dyDescent="0.25">
      <c r="A1071" s="55" t="str">
        <f t="shared" si="16"/>
        <v>YKY</v>
      </c>
      <c r="B1071" s="55" t="str">
        <f>IF(ISBLANK(DPWW3!BA43),"",DPWW3!BA43)</f>
        <v>PCD_DPWW3_MBT1_NR</v>
      </c>
      <c r="C1071" s="55" t="str">
        <f>DPWW3!F43 &amp; "," &amp; DPWW3!G43 &amp; "," &amp; DPWW3!BA5</f>
        <v>Microbiological treatment - bathing waters, coastal and inland (WINEP/NEP),Number of schemes at Stage 0,Number of Schemes (Nr)</v>
      </c>
      <c r="D1071" s="55" t="str">
        <f>IF(ISBLANK(DPWW3!H43),"",DPWW3!H43)</f>
        <v>Nr</v>
      </c>
      <c r="E1071" s="55" t="s">
        <v>7266</v>
      </c>
      <c r="F1071" s="55" t="str">
        <f>IF(ISBLANK(DPWW3!K43),"",DPWW3!K43)</f>
        <v/>
      </c>
      <c r="G1071" s="55"/>
      <c r="H1071" s="55"/>
      <c r="I1071" s="55"/>
      <c r="J1071" s="55"/>
      <c r="K1071" s="55"/>
      <c r="L1071" s="55"/>
      <c r="M1071" s="55"/>
      <c r="N1071" s="55"/>
      <c r="O1071" s="55"/>
      <c r="P1071" s="55"/>
      <c r="Q1071" s="55"/>
      <c r="R1071" s="55"/>
      <c r="S1071" s="55"/>
      <c r="T1071" s="55"/>
      <c r="U1071" s="55"/>
      <c r="V1071" s="55"/>
      <c r="W1071" s="55"/>
      <c r="X1071" s="55"/>
      <c r="Y1071" s="55"/>
      <c r="Z1071" s="55"/>
      <c r="AA1071" s="55"/>
      <c r="AB1071" s="55"/>
      <c r="AC1071" s="55"/>
      <c r="AD1071" s="55"/>
      <c r="AE1071" s="55"/>
      <c r="AF1071" s="55"/>
      <c r="AG1071" s="55"/>
      <c r="AH1071" s="55"/>
      <c r="AI1071" s="55"/>
      <c r="AJ1071" s="55"/>
      <c r="AK1071" s="55"/>
      <c r="AL1071" s="55"/>
      <c r="AM1071" s="55"/>
      <c r="AN1071" s="55"/>
      <c r="AO1071" s="55"/>
      <c r="AP1071" s="55"/>
      <c r="AQ1071" s="55"/>
      <c r="AR1071" s="55"/>
      <c r="AS1071" s="55"/>
      <c r="AT1071" s="55"/>
      <c r="AU1071" s="55"/>
      <c r="AV1071" s="55"/>
      <c r="AW1071" s="55"/>
      <c r="AX1071" s="55"/>
      <c r="AY1071" s="55"/>
      <c r="AZ1071" s="55"/>
      <c r="BA1071" s="55"/>
      <c r="BB1071" s="55"/>
      <c r="BC1071" s="55"/>
      <c r="BD1071" s="55"/>
      <c r="BE1071" s="55"/>
      <c r="BF1071" s="55"/>
      <c r="BG1071" s="55"/>
      <c r="BH1071" s="55"/>
    </row>
    <row r="1072" spans="1:60" x14ac:dyDescent="0.25">
      <c r="A1072" s="55" t="str">
        <f t="shared" si="16"/>
        <v>YKY</v>
      </c>
      <c r="B1072" s="55" t="str">
        <f>IF(ISBLANK(DPWW3!BC43),"",DPWW3!BC43)</f>
        <v>PCD_DPWW3_MBT1_S0</v>
      </c>
      <c r="C1072" s="55" t="str">
        <f>DPWW3!F43 &amp; "," &amp; DPWW3!G43 &amp; "," &amp; DPWW3!BC5</f>
        <v>Microbiological treatment - bathing waters, coastal and inland (WINEP/NEP),Number of schemes at Stage 0,IM1 has yet to be achieved</v>
      </c>
      <c r="D1072" s="55" t="str">
        <f>IF(ISBLANK(DPWW3!H43),"",DPWW3!H43)</f>
        <v>Nr</v>
      </c>
      <c r="E1072" s="55" t="s">
        <v>7266</v>
      </c>
      <c r="F1072" s="55"/>
      <c r="G1072" s="55"/>
      <c r="H1072" s="55"/>
      <c r="I1072" s="55"/>
      <c r="J1072" s="55"/>
      <c r="K1072" s="55"/>
      <c r="L1072" s="55"/>
      <c r="M1072" s="55"/>
      <c r="N1072" s="55"/>
      <c r="O1072" s="55"/>
      <c r="P1072" s="55"/>
      <c r="Q1072" s="55"/>
      <c r="R1072" s="55"/>
      <c r="S1072" s="55"/>
      <c r="T1072" s="55" t="str">
        <f>IF(ISBLANK(DPWW3!M43),"",DPWW3!M43)</f>
        <v/>
      </c>
      <c r="U1072" s="55" t="str">
        <f>IF(ISBLANK(DPWW3!N43),"",DPWW3!N43)</f>
        <v/>
      </c>
      <c r="V1072" s="55" t="str">
        <f>IF(ISBLANK(DPWW3!O43),"",DPWW3!O43)</f>
        <v/>
      </c>
      <c r="W1072" s="55" t="str">
        <f>IF(ISBLANK(DPWW3!P43),"",DPWW3!P43)</f>
        <v/>
      </c>
      <c r="X1072" s="55" t="str">
        <f>IF(ISBLANK(DPWW3!Q43),"",DPWW3!Q43)</f>
        <v/>
      </c>
      <c r="Y1072" s="55" t="str">
        <f>IF(ISBLANK(DPWW3!R43),"",DPWW3!R43)</f>
        <v/>
      </c>
      <c r="Z1072" s="55" t="str">
        <f>IF(ISBLANK(DPWW3!S43),"",DPWW3!S43)</f>
        <v/>
      </c>
      <c r="AA1072" s="55" t="str">
        <f>IF(ISBLANK(DPWW3!T43),"",DPWW3!T43)</f>
        <v/>
      </c>
      <c r="AB1072" s="55" t="str">
        <f>IF(ISBLANK(DPWW3!U43),"",DPWW3!U43)</f>
        <v/>
      </c>
      <c r="AC1072" s="55" t="str">
        <f>IF(ISBLANK(DPWW3!V43),"",DPWW3!V43)</f>
        <v/>
      </c>
      <c r="AD1072" s="55" t="str">
        <f>IF(ISBLANK(DPWW3!W43),"",DPWW3!W43)</f>
        <v/>
      </c>
      <c r="AE1072" s="55" t="str">
        <f>IF(ISBLANK(DPWW3!X43),"",DPWW3!X43)</f>
        <v/>
      </c>
      <c r="AF1072" s="55" t="str">
        <f>IF(ISBLANK(DPWW3!Y43),"",DPWW3!Y43)</f>
        <v/>
      </c>
      <c r="AG1072" s="55" t="str">
        <f>IF(ISBLANK(DPWW3!Z43),"",DPWW3!Z43)</f>
        <v/>
      </c>
      <c r="AH1072" s="55" t="str">
        <f>IF(ISBLANK(DPWW3!AA43),"",DPWW3!AA43)</f>
        <v/>
      </c>
      <c r="AI1072" s="55" t="str">
        <f>IF(ISBLANK(DPWW3!AB43),"",DPWW3!AB43)</f>
        <v/>
      </c>
      <c r="AJ1072" s="55" t="str">
        <f>IF(ISBLANK(DPWW3!AC43),"",DPWW3!AC43)</f>
        <v/>
      </c>
      <c r="AK1072" s="55" t="str">
        <f>IF(ISBLANK(DPWW3!AD43),"",DPWW3!AD43)</f>
        <v/>
      </c>
      <c r="AL1072" s="55" t="str">
        <f>IF(ISBLANK(DPWW3!AE43),"",DPWW3!AE43)</f>
        <v/>
      </c>
      <c r="AM1072" s="55" t="str">
        <f>IF(ISBLANK(DPWW3!AF43),"",DPWW3!AF43)</f>
        <v/>
      </c>
      <c r="AN1072" s="55" t="str">
        <f>IF(ISBLANK(DPWW3!AG43),"",DPWW3!AG43)</f>
        <v/>
      </c>
      <c r="AO1072" s="55"/>
      <c r="AP1072" s="55"/>
      <c r="AQ1072" s="55"/>
      <c r="AR1072" s="55"/>
      <c r="AS1072" s="55"/>
      <c r="AT1072" s="55"/>
      <c r="AU1072" s="55"/>
      <c r="AV1072" s="55"/>
      <c r="AW1072" s="55"/>
      <c r="AX1072" s="55"/>
      <c r="AY1072" s="55"/>
      <c r="AZ1072" s="55"/>
      <c r="BA1072" s="55"/>
      <c r="BB1072" s="55"/>
      <c r="BC1072" s="55"/>
      <c r="BD1072" s="55"/>
      <c r="BE1072" s="55"/>
      <c r="BF1072" s="55"/>
      <c r="BG1072" s="55"/>
      <c r="BH1072" s="55"/>
    </row>
    <row r="1073" spans="1:40" x14ac:dyDescent="0.25">
      <c r="A1073" s="176" t="str">
        <f t="shared" si="16"/>
        <v>YKY</v>
      </c>
      <c r="B1073" s="176" t="str">
        <f>IF(ISBLANK(DPWW3!BY43),"",DPWW3!BY43)</f>
        <v>PCD_DPWW3_MBT1_DLY</v>
      </c>
      <c r="C1073" s="176" t="str">
        <f>DPWW3!F43 &amp; "," &amp; DPWW3!G43 &amp; "," &amp; DPWW3!BY5</f>
        <v>Microbiological treatment - bathing waters, coastal and inland (WINEP/NEP),Number of schemes at Stage 0,Total number of schemes with a 90+ day delay for any given IM</v>
      </c>
      <c r="D1073" s="176" t="str">
        <f>IF(ISBLANK(DPWW3!H43),"",DPWW3!H43)</f>
        <v>Nr</v>
      </c>
      <c r="E1073" s="176" t="s">
        <v>7266</v>
      </c>
      <c r="F1073" s="176" t="str">
        <f>IF(ISBLANK(DPWW3!AJ43),"",DPWW3!AJ43)</f>
        <v/>
      </c>
    </row>
    <row r="1074" spans="1:40" x14ac:dyDescent="0.25">
      <c r="A1074" s="176" t="str">
        <f t="shared" si="16"/>
        <v>YKY</v>
      </c>
      <c r="B1074" s="176" t="str">
        <f>IF(ISBLANK(DPWW3!BZ43),"",DPWW3!BZ43)</f>
        <v>PCD_DPWW3_MBT1_DIR</v>
      </c>
      <c r="C1074" s="176" t="str">
        <f>DPWW3!F43 &amp; "," &amp; DPWW3!G43 &amp; "," &amp; DPWW3!BZ6</f>
        <v>Microbiological treatment - bathing waters, coastal and inland (WINEP/NEP),Number of schemes at Stage 0,Lack of internal resourcing</v>
      </c>
      <c r="D1074" s="176" t="str">
        <f>IF(ISBLANK(DPWW3!H43),"",DPWW3!H43)</f>
        <v>Nr</v>
      </c>
      <c r="E1074" s="176" t="s">
        <v>7266</v>
      </c>
      <c r="F1074" s="176" t="str">
        <f>IF(ISBLANK(DPWW3!AK43),"",DPWW3!AK43)</f>
        <v/>
      </c>
    </row>
    <row r="1075" spans="1:40" x14ac:dyDescent="0.25">
      <c r="A1075" s="176" t="str">
        <f t="shared" si="16"/>
        <v>YKY</v>
      </c>
      <c r="B1075" s="176" t="str">
        <f>IF(ISBLANK(DPWW3!CA43),"",DPWW3!CA43)</f>
        <v>PCD_DPWW3_MBT1_DSCR</v>
      </c>
      <c r="C1075" s="176" t="str">
        <f>DPWW3!F43 &amp; "," &amp; DPWW3!G43 &amp; "," &amp; DPWW3!CA6</f>
        <v xml:space="preserve">Microbiological treatment - bathing waters, coastal and inland (WINEP/NEP),Number of schemes at Stage 0,Lack of supply chain resourcing </v>
      </c>
      <c r="D1075" s="176" t="str">
        <f>IF(ISBLANK(DPWW3!H43),"",DPWW3!H43)</f>
        <v>Nr</v>
      </c>
      <c r="E1075" s="176" t="s">
        <v>7266</v>
      </c>
      <c r="F1075" s="176" t="str">
        <f>IF(ISBLANK(DPWW3!AL43),"",DPWW3!AL43)</f>
        <v/>
      </c>
    </row>
    <row r="1076" spans="1:40" x14ac:dyDescent="0.25">
      <c r="A1076" s="176" t="str">
        <f t="shared" si="16"/>
        <v>YKY</v>
      </c>
      <c r="B1076" s="176" t="str">
        <f>IF(ISBLANK(DPWW3!CB43),"",DPWW3!CB43)</f>
        <v>PCD_DPWW3_MBT1_DCS</v>
      </c>
      <c r="C1076" s="176" t="str">
        <f>DPWW3!F43 &amp; "," &amp; DPWW3!G43 &amp; "," &amp; DPWW3!CB6</f>
        <v>Microbiological treatment - bathing waters, coastal and inland (WINEP/NEP),Number of schemes at Stage 0,Change in solution (IM2)</v>
      </c>
      <c r="D1076" s="176" t="str">
        <f>IF(ISBLANK(DPWW3!H43),"",DPWW3!H43)</f>
        <v>Nr</v>
      </c>
      <c r="E1076" s="176" t="s">
        <v>7266</v>
      </c>
      <c r="F1076" s="176" t="str">
        <f>IF(ISBLANK(DPWW3!AM43),"",DPWW3!AM43)</f>
        <v/>
      </c>
    </row>
    <row r="1077" spans="1:40" x14ac:dyDescent="0.25">
      <c r="A1077" s="176" t="str">
        <f t="shared" si="16"/>
        <v>YKY</v>
      </c>
      <c r="B1077" s="176" t="str">
        <f>IF(ISBLANK(DPWW3!CC43),"",DPWW3!CC43)</f>
        <v>PCD_DPWW3_MBT1_DSCS</v>
      </c>
      <c r="C1077" s="176" t="str">
        <f>DPWW3!F43 &amp; "," &amp; DPWW3!G43 &amp; "," &amp; DPWW3!CC6</f>
        <v>Microbiological treatment - bathing waters, coastal and inland (WINEP/NEP),Number of schemes at Stage 0,Supply chain capacity</v>
      </c>
      <c r="D1077" s="176" t="str">
        <f>IF(ISBLANK(DPWW3!H43),"",DPWW3!H43)</f>
        <v>Nr</v>
      </c>
      <c r="E1077" s="176" t="s">
        <v>7266</v>
      </c>
      <c r="F1077" s="176" t="str">
        <f>IF(ISBLANK(DPWW3!AN43),"",DPWW3!AN43)</f>
        <v/>
      </c>
    </row>
    <row r="1078" spans="1:40" x14ac:dyDescent="0.25">
      <c r="A1078" s="176" t="str">
        <f t="shared" si="16"/>
        <v>YKY</v>
      </c>
      <c r="B1078" s="176" t="str">
        <f>IF(ISBLANK(DPWW3!CD43),"",DPWW3!CD43)</f>
        <v>PCD_DPWW3_MBT1_DPP</v>
      </c>
      <c r="C1078" s="176" t="str">
        <f>DPWW3!F43 &amp; "," &amp; DPWW3!G43 &amp; "," &amp; DPWW3!CD6</f>
        <v>Microbiological treatment - bathing waters, coastal and inland (WINEP/NEP),Number of schemes at Stage 0,Land and planning permission</v>
      </c>
      <c r="D1078" s="176" t="str">
        <f>IF(ISBLANK(DPWW3!H43),"",DPWW3!H43)</f>
        <v>Nr</v>
      </c>
      <c r="E1078" s="176" t="s">
        <v>7266</v>
      </c>
      <c r="F1078" s="176" t="str">
        <f>IF(ISBLANK(DPWW3!AO43),"",DPWW3!AO43)</f>
        <v/>
      </c>
    </row>
    <row r="1079" spans="1:40" x14ac:dyDescent="0.25">
      <c r="A1079" s="176" t="str">
        <f t="shared" si="16"/>
        <v>YKY</v>
      </c>
      <c r="B1079" s="176" t="str">
        <f>IF(ISBLANK(DPWW3!CE43),"",DPWW3!CE43)</f>
        <v>PCD_DPWW3_MBT1_DTPI</v>
      </c>
      <c r="C1079" s="176" t="str">
        <f>DPWW3!F43 &amp; "," &amp; DPWW3!G43 &amp; "," &amp; DPWW3!CE6</f>
        <v>Microbiological treatment - bathing waters, coastal and inland (WINEP/NEP),Number of schemes at Stage 0,Third-party interface</v>
      </c>
      <c r="D1079" s="176" t="str">
        <f>IF(ISBLANK(DPWW3!H43),"",DPWW3!H43)</f>
        <v>Nr</v>
      </c>
      <c r="E1079" s="176" t="s">
        <v>7266</v>
      </c>
      <c r="F1079" s="176" t="str">
        <f>IF(ISBLANK(DPWW3!AP43),"",DPWW3!AP43)</f>
        <v/>
      </c>
    </row>
    <row r="1080" spans="1:40" x14ac:dyDescent="0.25">
      <c r="A1080" s="176" t="str">
        <f t="shared" si="16"/>
        <v>YKY</v>
      </c>
      <c r="B1080" s="176" t="str">
        <f>IF(ISBLANK(DPWW3!CF43),"",DPWW3!CF43)</f>
        <v>PCD_DPWW3_MBT1_DCI</v>
      </c>
      <c r="C1080" s="176" t="str">
        <f>DPWW3!F43 &amp; "," &amp; DPWW3!G43 &amp; "," &amp; DPWW3!CF6</f>
        <v>Microbiological treatment - bathing waters, coastal and inland (WINEP/NEP),Number of schemes at Stage 0,Contractual issues</v>
      </c>
      <c r="D1080" s="176" t="str">
        <f>IF(ISBLANK(DPWW3!H43),"",DPWW3!H43)</f>
        <v>Nr</v>
      </c>
      <c r="E1080" s="176" t="s">
        <v>7266</v>
      </c>
      <c r="F1080" s="176" t="str">
        <f>IF(ISBLANK(DPWW3!AQ43),"",DPWW3!AQ43)</f>
        <v/>
      </c>
    </row>
    <row r="1081" spans="1:40" x14ac:dyDescent="0.25">
      <c r="A1081" s="176" t="str">
        <f t="shared" si="16"/>
        <v>YKY</v>
      </c>
      <c r="B1081" s="176" t="str">
        <f>IF(ISBLANK(DPWW3!CG43),"",DPWW3!CG43)</f>
        <v>PCD_DPWW3_MBT1_DSI</v>
      </c>
      <c r="C1081" s="176" t="str">
        <f>DPWW3!F43 &amp; "," &amp; DPWW3!G43 &amp; "," &amp; DPWW3!CG6</f>
        <v>Microbiological treatment - bathing waters, coastal and inland (WINEP/NEP),Number of schemes at Stage 0,Sites issues</v>
      </c>
      <c r="D1081" s="176" t="str">
        <f>IF(ISBLANK(DPWW3!H43),"",DPWW3!H43)</f>
        <v>Nr</v>
      </c>
      <c r="E1081" s="176" t="s">
        <v>7266</v>
      </c>
      <c r="F1081" s="176" t="str">
        <f>IF(ISBLANK(DPWW3!AR43),"",DPWW3!AR43)</f>
        <v/>
      </c>
    </row>
    <row r="1082" spans="1:40" x14ac:dyDescent="0.25">
      <c r="A1082" s="176" t="str">
        <f t="shared" si="16"/>
        <v>YKY</v>
      </c>
      <c r="B1082" s="176" t="str">
        <f>IF(ISBLANK(DPWW3!CH43),"",DPWW3!CH43)</f>
        <v>PCD_DPWW3_MBT1_DER</v>
      </c>
      <c r="C1082" s="176" t="str">
        <f>DPWW3!F43 &amp; "," &amp; DPWW3!G43 &amp; "," &amp; DPWW3!CH6</f>
        <v>Microbiological treatment - bathing waters, coastal and inland (WINEP/NEP),Number of schemes at Stage 0,Environmental risks</v>
      </c>
      <c r="D1082" s="176" t="str">
        <f>IF(ISBLANK(DPWW3!H43),"",DPWW3!H43)</f>
        <v>Nr</v>
      </c>
      <c r="E1082" s="176" t="s">
        <v>7266</v>
      </c>
      <c r="F1082" s="176" t="str">
        <f>IF(ISBLANK(DPWW3!AS43),"",DPWW3!AS43)</f>
        <v/>
      </c>
    </row>
    <row r="1083" spans="1:40" x14ac:dyDescent="0.25">
      <c r="A1083" s="176" t="str">
        <f t="shared" si="16"/>
        <v>YKY</v>
      </c>
      <c r="B1083" s="176" t="str">
        <f>IF(ISBLANK(DPWW3!CI43),"",DPWW3!CI43)</f>
        <v>PCD_DPWW3_MBT1_RS</v>
      </c>
      <c r="C1083" s="176" t="str">
        <f>DPWW3!F43 &amp; "," &amp; DPWW3!G43 &amp; "," &amp; DPWW3!CI6</f>
        <v>Microbiological treatment - bathing waters, coastal and inland (WINEP/NEP),Number of schemes at Stage 0,Regulatory Sign off Delay</v>
      </c>
      <c r="D1083" s="176" t="str">
        <f>IF(ISBLANK(DPWW3!H43),"",DPWW3!H43)</f>
        <v>Nr</v>
      </c>
      <c r="E1083" s="176" t="s">
        <v>7266</v>
      </c>
      <c r="F1083" s="176" t="str">
        <f>IF(ISBLANK(DPWW3!AT43),"",DPWW3!AT43)</f>
        <v/>
      </c>
    </row>
    <row r="1084" spans="1:40" x14ac:dyDescent="0.25">
      <c r="A1084" s="176" t="str">
        <f t="shared" si="16"/>
        <v>YKY</v>
      </c>
      <c r="B1084" s="176" t="str">
        <f>IF(ISBLANK(DPWW3!CJ43),"",DPWW3!CJ43)</f>
        <v>PCD_DPWW3_MBT1_DPLE</v>
      </c>
      <c r="C1084" s="176" t="str">
        <f>DPWW3!F43 &amp; "," &amp; DPWW3!G43 &amp; "," &amp; DPWW3!CJ6</f>
        <v>Microbiological treatment - bathing waters, coastal and inland (WINEP/NEP),Number of schemes at Stage 0,Programme level efficiency</v>
      </c>
      <c r="D1084" s="176" t="str">
        <f>IF(ISBLANK(DPWW3!H43),"",DPWW3!H43)</f>
        <v>Nr</v>
      </c>
      <c r="E1084" s="176" t="s">
        <v>7266</v>
      </c>
      <c r="F1084" s="176" t="str">
        <f>IF(ISBLANK(DPWW3!AU43),"",DPWW3!AU43)</f>
        <v/>
      </c>
    </row>
    <row r="1085" spans="1:40" x14ac:dyDescent="0.25">
      <c r="A1085" s="176" t="str">
        <f t="shared" si="16"/>
        <v>YKY</v>
      </c>
      <c r="B1085" s="176" t="str">
        <f>IF(ISBLANK(DPWW3!BC44),"",DPWW3!BC44)</f>
        <v>PCD_DPWW3_MBT1_S1</v>
      </c>
      <c r="C1085" s="176" t="str">
        <f>DPWW3!F44 &amp; "," &amp; DPWW3!G44 &amp; "," &amp; DPWW3!BC5</f>
        <v>Microbiological treatment - bathing waters, coastal and inland (WINEP/NEP),Number of schemes at Stage 1,IM1 has yet to be achieved</v>
      </c>
      <c r="D1085" s="176" t="str">
        <f>IF(ISBLANK(DPWW3!H44),"",DPWW3!H44)</f>
        <v>Nr</v>
      </c>
      <c r="E1085" s="176" t="s">
        <v>7266</v>
      </c>
      <c r="T1085" s="176" t="str">
        <f>IF(ISBLANK(DPWW3!M44),"",DPWW3!M44)</f>
        <v/>
      </c>
      <c r="U1085" s="176" t="str">
        <f>IF(ISBLANK(DPWW3!N44),"",DPWW3!N44)</f>
        <v/>
      </c>
      <c r="V1085" s="176" t="str">
        <f>IF(ISBLANK(DPWW3!O44),"",DPWW3!O44)</f>
        <v/>
      </c>
      <c r="W1085" s="176" t="str">
        <f>IF(ISBLANK(DPWW3!P44),"",DPWW3!P44)</f>
        <v/>
      </c>
      <c r="X1085" s="176" t="str">
        <f>IF(ISBLANK(DPWW3!Q44),"",DPWW3!Q44)</f>
        <v/>
      </c>
      <c r="Y1085" s="176" t="str">
        <f>IF(ISBLANK(DPWW3!R44),"",DPWW3!R44)</f>
        <v/>
      </c>
      <c r="Z1085" s="176" t="str">
        <f>IF(ISBLANK(DPWW3!S44),"",DPWW3!S44)</f>
        <v/>
      </c>
      <c r="AA1085" s="176" t="str">
        <f>IF(ISBLANK(DPWW3!T44),"",DPWW3!T44)</f>
        <v/>
      </c>
      <c r="AB1085" s="176" t="str">
        <f>IF(ISBLANK(DPWW3!U44),"",DPWW3!U44)</f>
        <v/>
      </c>
      <c r="AC1085" s="176" t="str">
        <f>IF(ISBLANK(DPWW3!V44),"",DPWW3!V44)</f>
        <v/>
      </c>
      <c r="AD1085" s="176" t="str">
        <f>IF(ISBLANK(DPWW3!W44),"",DPWW3!W44)</f>
        <v/>
      </c>
      <c r="AE1085" s="176" t="str">
        <f>IF(ISBLANK(DPWW3!X44),"",DPWW3!X44)</f>
        <v/>
      </c>
      <c r="AF1085" s="176" t="str">
        <f>IF(ISBLANK(DPWW3!Y44),"",DPWW3!Y44)</f>
        <v/>
      </c>
      <c r="AG1085" s="176" t="str">
        <f>IF(ISBLANK(DPWW3!Z44),"",DPWW3!Z44)</f>
        <v/>
      </c>
      <c r="AH1085" s="176" t="str">
        <f>IF(ISBLANK(DPWW3!AA44),"",DPWW3!AA44)</f>
        <v/>
      </c>
      <c r="AI1085" s="176" t="str">
        <f>IF(ISBLANK(DPWW3!AB44),"",DPWW3!AB44)</f>
        <v/>
      </c>
      <c r="AJ1085" s="176" t="str">
        <f>IF(ISBLANK(DPWW3!AC44),"",DPWW3!AC44)</f>
        <v/>
      </c>
      <c r="AK1085" s="176" t="str">
        <f>IF(ISBLANK(DPWW3!AD44),"",DPWW3!AD44)</f>
        <v/>
      </c>
      <c r="AL1085" s="176" t="str">
        <f>IF(ISBLANK(DPWW3!AE44),"",DPWW3!AE44)</f>
        <v/>
      </c>
      <c r="AM1085" s="176" t="str">
        <f>IF(ISBLANK(DPWW3!AF44),"",DPWW3!AF44)</f>
        <v/>
      </c>
      <c r="AN1085" s="176" t="str">
        <f>IF(ISBLANK(DPWW3!AG44),"",DPWW3!AG44)</f>
        <v/>
      </c>
    </row>
    <row r="1086" spans="1:40" x14ac:dyDescent="0.25">
      <c r="A1086" s="176" t="str">
        <f t="shared" si="16"/>
        <v>YKY</v>
      </c>
      <c r="B1086" s="176" t="str">
        <f>IF(ISBLANK(DPWW3!BY44),"",DPWW3!BY44)</f>
        <v>PCD_DPWW3_MBT1_DLY_S1</v>
      </c>
      <c r="C1086" s="176" t="str">
        <f>DPWW3!F44 &amp; "," &amp; DPWW3!G44 &amp; "," &amp; DPWW3!BY5</f>
        <v>Microbiological treatment - bathing waters, coastal and inland (WINEP/NEP),Number of schemes at Stage 1,Total number of schemes with a 90+ day delay for any given IM</v>
      </c>
      <c r="D1086" s="176" t="str">
        <f>IF(ISBLANK(DPWW3!H44),"",DPWW3!H44)</f>
        <v>Nr</v>
      </c>
      <c r="E1086" s="176" t="s">
        <v>7266</v>
      </c>
      <c r="F1086" s="176" t="str">
        <f>IF(ISBLANK(DPWW3!AJ44),"",DPWW3!AJ44)</f>
        <v/>
      </c>
    </row>
    <row r="1087" spans="1:40" x14ac:dyDescent="0.25">
      <c r="A1087" s="176" t="str">
        <f t="shared" si="16"/>
        <v>YKY</v>
      </c>
      <c r="B1087" s="176" t="str">
        <f>IF(ISBLANK(DPWW3!BZ44),"",DPWW3!BZ44)</f>
        <v>PCD_DPWW3_MBT1_DIR_S1</v>
      </c>
      <c r="C1087" s="176" t="str">
        <f>DPWW3!F44 &amp; "," &amp; DPWW3!G44 &amp; "," &amp; DPWW3!BZ6</f>
        <v>Microbiological treatment - bathing waters, coastal and inland (WINEP/NEP),Number of schemes at Stage 1,Lack of internal resourcing</v>
      </c>
      <c r="D1087" s="176" t="str">
        <f>IF(ISBLANK(DPWW3!H44),"",DPWW3!H44)</f>
        <v>Nr</v>
      </c>
      <c r="E1087" s="176" t="s">
        <v>7266</v>
      </c>
      <c r="F1087" s="176" t="str">
        <f>IF(ISBLANK(DPWW3!AK44),"",DPWW3!AK44)</f>
        <v/>
      </c>
    </row>
    <row r="1088" spans="1:40" x14ac:dyDescent="0.25">
      <c r="A1088" s="176" t="str">
        <f t="shared" si="16"/>
        <v>YKY</v>
      </c>
      <c r="B1088" s="176" t="str">
        <f>IF(ISBLANK(DPWW3!CA44),"",DPWW3!CA44)</f>
        <v>PCD_DPWW3_MBT1_DSCR_S1</v>
      </c>
      <c r="C1088" s="176" t="str">
        <f>DPWW3!F44 &amp; "," &amp; DPWW3!G44 &amp; "," &amp; DPWW3!CA6</f>
        <v xml:space="preserve">Microbiological treatment - bathing waters, coastal and inland (WINEP/NEP),Number of schemes at Stage 1,Lack of supply chain resourcing </v>
      </c>
      <c r="D1088" s="176" t="str">
        <f>IF(ISBLANK(DPWW3!H44),"",DPWW3!H44)</f>
        <v>Nr</v>
      </c>
      <c r="E1088" s="176" t="s">
        <v>7266</v>
      </c>
      <c r="F1088" s="176" t="str">
        <f>IF(ISBLANK(DPWW3!AL44),"",DPWW3!AL44)</f>
        <v/>
      </c>
    </row>
    <row r="1089" spans="1:40" x14ac:dyDescent="0.25">
      <c r="A1089" s="176" t="str">
        <f t="shared" si="16"/>
        <v>YKY</v>
      </c>
      <c r="B1089" s="176" t="str">
        <f>IF(ISBLANK(DPWW3!CB44),"",DPWW3!CB44)</f>
        <v>PCD_DPWW3_MBT1_DCS_S1</v>
      </c>
      <c r="C1089" s="176" t="str">
        <f>DPWW3!F44 &amp; "," &amp; DPWW3!G44 &amp; "," &amp; DPWW3!CB6</f>
        <v>Microbiological treatment - bathing waters, coastal and inland (WINEP/NEP),Number of schemes at Stage 1,Change in solution (IM2)</v>
      </c>
      <c r="D1089" s="176" t="str">
        <f>IF(ISBLANK(DPWW3!H44),"",DPWW3!H44)</f>
        <v>Nr</v>
      </c>
      <c r="E1089" s="176" t="s">
        <v>7266</v>
      </c>
      <c r="F1089" s="176" t="str">
        <f>IF(ISBLANK(DPWW3!AM44),"",DPWW3!AM44)</f>
        <v/>
      </c>
    </row>
    <row r="1090" spans="1:40" x14ac:dyDescent="0.25">
      <c r="A1090" s="176" t="str">
        <f t="shared" si="16"/>
        <v>YKY</v>
      </c>
      <c r="B1090" s="176" t="str">
        <f>IF(ISBLANK(DPWW3!CC44),"",DPWW3!CC44)</f>
        <v>PCD_DPWW3_MBT1_DSCS_S1</v>
      </c>
      <c r="C1090" s="176" t="str">
        <f>DPWW3!F44 &amp; "," &amp; DPWW3!G44 &amp; "," &amp; DPWW3!CC6</f>
        <v>Microbiological treatment - bathing waters, coastal and inland (WINEP/NEP),Number of schemes at Stage 1,Supply chain capacity</v>
      </c>
      <c r="D1090" s="176" t="str">
        <f>IF(ISBLANK(DPWW3!H44),"",DPWW3!H44)</f>
        <v>Nr</v>
      </c>
      <c r="E1090" s="176" t="s">
        <v>7266</v>
      </c>
      <c r="F1090" s="176" t="str">
        <f>IF(ISBLANK(DPWW3!AN44),"",DPWW3!AN44)</f>
        <v/>
      </c>
    </row>
    <row r="1091" spans="1:40" x14ac:dyDescent="0.25">
      <c r="A1091" s="176" t="str">
        <f t="shared" si="16"/>
        <v>YKY</v>
      </c>
      <c r="B1091" s="176" t="str">
        <f>IF(ISBLANK(DPWW3!CD44),"",DPWW3!CD44)</f>
        <v>PCD_DPWW3_MBT1_DPP_S1</v>
      </c>
      <c r="C1091" s="176" t="str">
        <f>DPWW3!F44 &amp; "," &amp; DPWW3!G44 &amp; "," &amp; DPWW3!CD6</f>
        <v>Microbiological treatment - bathing waters, coastal and inland (WINEP/NEP),Number of schemes at Stage 1,Land and planning permission</v>
      </c>
      <c r="D1091" s="176" t="str">
        <f>IF(ISBLANK(DPWW3!H44),"",DPWW3!H44)</f>
        <v>Nr</v>
      </c>
      <c r="E1091" s="176" t="s">
        <v>7266</v>
      </c>
      <c r="F1091" s="176" t="str">
        <f>IF(ISBLANK(DPWW3!AO44),"",DPWW3!AO44)</f>
        <v/>
      </c>
    </row>
    <row r="1092" spans="1:40" x14ac:dyDescent="0.25">
      <c r="A1092" s="176" t="str">
        <f t="shared" si="16"/>
        <v>YKY</v>
      </c>
      <c r="B1092" s="176" t="str">
        <f>IF(ISBLANK(DPWW3!CE44),"",DPWW3!CE44)</f>
        <v>PCD_DPWW3_MBT1_DTPI_S1</v>
      </c>
      <c r="C1092" s="176" t="str">
        <f>DPWW3!F44 &amp; "," &amp; DPWW3!G44 &amp; "," &amp; DPWW3!CE6</f>
        <v>Microbiological treatment - bathing waters, coastal and inland (WINEP/NEP),Number of schemes at Stage 1,Third-party interface</v>
      </c>
      <c r="D1092" s="176" t="str">
        <f>IF(ISBLANK(DPWW3!H44),"",DPWW3!H44)</f>
        <v>Nr</v>
      </c>
      <c r="E1092" s="176" t="s">
        <v>7266</v>
      </c>
      <c r="F1092" s="176" t="str">
        <f>IF(ISBLANK(DPWW3!AP44),"",DPWW3!AP44)</f>
        <v/>
      </c>
    </row>
    <row r="1093" spans="1:40" x14ac:dyDescent="0.25">
      <c r="A1093" s="176" t="str">
        <f t="shared" ref="A1093:A1156" si="17">A1092</f>
        <v>YKY</v>
      </c>
      <c r="B1093" s="176" t="str">
        <f>IF(ISBLANK(DPWW3!CF44),"",DPWW3!CF44)</f>
        <v>PCD_DPWW3_MBT1_DCI_S1</v>
      </c>
      <c r="C1093" s="176" t="str">
        <f>DPWW3!F44 &amp; "," &amp; DPWW3!G44 &amp; "," &amp; DPWW3!CF6</f>
        <v>Microbiological treatment - bathing waters, coastal and inland (WINEP/NEP),Number of schemes at Stage 1,Contractual issues</v>
      </c>
      <c r="D1093" s="176" t="str">
        <f>IF(ISBLANK(DPWW3!H44),"",DPWW3!H44)</f>
        <v>Nr</v>
      </c>
      <c r="E1093" s="176" t="s">
        <v>7266</v>
      </c>
      <c r="F1093" s="176" t="str">
        <f>IF(ISBLANK(DPWW3!AQ44),"",DPWW3!AQ44)</f>
        <v/>
      </c>
    </row>
    <row r="1094" spans="1:40" x14ac:dyDescent="0.25">
      <c r="A1094" s="176" t="str">
        <f t="shared" si="17"/>
        <v>YKY</v>
      </c>
      <c r="B1094" s="176" t="str">
        <f>IF(ISBLANK(DPWW3!CG44),"",DPWW3!CG44)</f>
        <v>PCD_DPWW3_MBT1_DSI_S1</v>
      </c>
      <c r="C1094" s="176" t="str">
        <f>DPWW3!F44 &amp; "," &amp; DPWW3!G44 &amp; "," &amp; DPWW3!CG6</f>
        <v>Microbiological treatment - bathing waters, coastal and inland (WINEP/NEP),Number of schemes at Stage 1,Sites issues</v>
      </c>
      <c r="D1094" s="176" t="str">
        <f>IF(ISBLANK(DPWW3!H44),"",DPWW3!H44)</f>
        <v>Nr</v>
      </c>
      <c r="E1094" s="176" t="s">
        <v>7266</v>
      </c>
      <c r="F1094" s="176" t="str">
        <f>IF(ISBLANK(DPWW3!AR44),"",DPWW3!AR44)</f>
        <v/>
      </c>
    </row>
    <row r="1095" spans="1:40" x14ac:dyDescent="0.25">
      <c r="A1095" s="176" t="str">
        <f t="shared" si="17"/>
        <v>YKY</v>
      </c>
      <c r="B1095" s="176" t="str">
        <f>IF(ISBLANK(DPWW3!CH44),"",DPWW3!CH44)</f>
        <v>PCD_DPWW3_MBT1_DER_S1</v>
      </c>
      <c r="C1095" s="176" t="str">
        <f>DPWW3!F44 &amp; "," &amp; DPWW3!G44 &amp; "," &amp; DPWW3!CH6</f>
        <v>Microbiological treatment - bathing waters, coastal and inland (WINEP/NEP),Number of schemes at Stage 1,Environmental risks</v>
      </c>
      <c r="D1095" s="176" t="str">
        <f>IF(ISBLANK(DPWW3!H44),"",DPWW3!H44)</f>
        <v>Nr</v>
      </c>
      <c r="E1095" s="176" t="s">
        <v>7266</v>
      </c>
      <c r="F1095" s="176" t="str">
        <f>IF(ISBLANK(DPWW3!AS44),"",DPWW3!AS44)</f>
        <v/>
      </c>
    </row>
    <row r="1096" spans="1:40" x14ac:dyDescent="0.25">
      <c r="A1096" s="176" t="str">
        <f t="shared" si="17"/>
        <v>YKY</v>
      </c>
      <c r="B1096" s="176" t="str">
        <f>IF(ISBLANK(DPWW3!CI44),"",DPWW3!CI44)</f>
        <v>PCD_DPWW3_MBT1_RS_S1</v>
      </c>
      <c r="C1096" s="176" t="str">
        <f>DPWW3!F44 &amp; "," &amp; DPWW3!G44 &amp; "," &amp; DPWW3!CI6</f>
        <v>Microbiological treatment - bathing waters, coastal and inland (WINEP/NEP),Number of schemes at Stage 1,Regulatory Sign off Delay</v>
      </c>
      <c r="D1096" s="176" t="str">
        <f>IF(ISBLANK(DPWW3!H44),"",DPWW3!H44)</f>
        <v>Nr</v>
      </c>
      <c r="E1096" s="176" t="s">
        <v>7266</v>
      </c>
      <c r="F1096" s="176" t="str">
        <f>IF(ISBLANK(DPWW3!AT44),"",DPWW3!AT44)</f>
        <v/>
      </c>
    </row>
    <row r="1097" spans="1:40" x14ac:dyDescent="0.25">
      <c r="A1097" s="176" t="str">
        <f t="shared" si="17"/>
        <v>YKY</v>
      </c>
      <c r="B1097" s="176" t="str">
        <f>IF(ISBLANK(DPWW3!CJ44),"",DPWW3!CJ44)</f>
        <v>PCD_DPWW3_MBT1_DPLE_S1</v>
      </c>
      <c r="C1097" s="176" t="str">
        <f>DPWW3!F44 &amp; "," &amp; DPWW3!G44 &amp; "," &amp; DPWW3!CJ6</f>
        <v>Microbiological treatment - bathing waters, coastal and inland (WINEP/NEP),Number of schemes at Stage 1,Programme level efficiency</v>
      </c>
      <c r="D1097" s="176" t="str">
        <f>IF(ISBLANK(DPWW3!H44),"",DPWW3!H44)</f>
        <v>Nr</v>
      </c>
      <c r="E1097" s="176" t="s">
        <v>7266</v>
      </c>
      <c r="F1097" s="176" t="str">
        <f>IF(ISBLANK(DPWW3!AU44),"",DPWW3!AU44)</f>
        <v/>
      </c>
    </row>
    <row r="1098" spans="1:40" x14ac:dyDescent="0.25">
      <c r="A1098" s="176" t="str">
        <f t="shared" si="17"/>
        <v>YKY</v>
      </c>
      <c r="B1098" s="176" t="str">
        <f>IF(ISBLANK(DPWW3!BC45),"",DPWW3!BC45)</f>
        <v>PCD_DPWW3_MBT1_S2</v>
      </c>
      <c r="C1098" s="176" t="str">
        <f>DPWW3!F45 &amp; "," &amp; DPWW3!G45 &amp; "," &amp; DPWW3!BC5</f>
        <v>Microbiological treatment - bathing waters, coastal and inland (WINEP/NEP),Number of schemes at Stage 2,IM1 has yet to be achieved</v>
      </c>
      <c r="D1098" s="176" t="str">
        <f>IF(ISBLANK(DPWW3!H45),"",DPWW3!H45)</f>
        <v>Nr</v>
      </c>
      <c r="E1098" s="176" t="s">
        <v>7266</v>
      </c>
      <c r="T1098" s="176" t="str">
        <f>IF(ISBLANK(DPWW3!M45),"",DPWW3!M45)</f>
        <v/>
      </c>
      <c r="U1098" s="176" t="str">
        <f>IF(ISBLANK(DPWW3!N45),"",DPWW3!N45)</f>
        <v/>
      </c>
      <c r="V1098" s="176" t="str">
        <f>IF(ISBLANK(DPWW3!O45),"",DPWW3!O45)</f>
        <v/>
      </c>
      <c r="W1098" s="176" t="str">
        <f>IF(ISBLANK(DPWW3!P45),"",DPWW3!P45)</f>
        <v/>
      </c>
      <c r="X1098" s="176" t="str">
        <f>IF(ISBLANK(DPWW3!Q45),"",DPWW3!Q45)</f>
        <v/>
      </c>
      <c r="Y1098" s="176" t="str">
        <f>IF(ISBLANK(DPWW3!R45),"",DPWW3!R45)</f>
        <v/>
      </c>
      <c r="Z1098" s="176" t="str">
        <f>IF(ISBLANK(DPWW3!S45),"",DPWW3!S45)</f>
        <v/>
      </c>
      <c r="AA1098" s="176" t="str">
        <f>IF(ISBLANK(DPWW3!T45),"",DPWW3!T45)</f>
        <v/>
      </c>
      <c r="AB1098" s="176" t="str">
        <f>IF(ISBLANK(DPWW3!U45),"",DPWW3!U45)</f>
        <v/>
      </c>
      <c r="AC1098" s="176" t="str">
        <f>IF(ISBLANK(DPWW3!V45),"",DPWW3!V45)</f>
        <v/>
      </c>
      <c r="AD1098" s="176" t="str">
        <f>IF(ISBLANK(DPWW3!W45),"",DPWW3!W45)</f>
        <v/>
      </c>
      <c r="AE1098" s="176" t="str">
        <f>IF(ISBLANK(DPWW3!X45),"",DPWW3!X45)</f>
        <v/>
      </c>
      <c r="AF1098" s="176" t="str">
        <f>IF(ISBLANK(DPWW3!Y45),"",DPWW3!Y45)</f>
        <v/>
      </c>
      <c r="AG1098" s="176" t="str">
        <f>IF(ISBLANK(DPWW3!Z45),"",DPWW3!Z45)</f>
        <v/>
      </c>
      <c r="AH1098" s="176" t="str">
        <f>IF(ISBLANK(DPWW3!AA45),"",DPWW3!AA45)</f>
        <v/>
      </c>
      <c r="AI1098" s="176" t="str">
        <f>IF(ISBLANK(DPWW3!AB45),"",DPWW3!AB45)</f>
        <v/>
      </c>
      <c r="AJ1098" s="176" t="str">
        <f>IF(ISBLANK(DPWW3!AC45),"",DPWW3!AC45)</f>
        <v/>
      </c>
      <c r="AK1098" s="176" t="str">
        <f>IF(ISBLANK(DPWW3!AD45),"",DPWW3!AD45)</f>
        <v/>
      </c>
      <c r="AL1098" s="176" t="str">
        <f>IF(ISBLANK(DPWW3!AE45),"",DPWW3!AE45)</f>
        <v/>
      </c>
      <c r="AM1098" s="176" t="str">
        <f>IF(ISBLANK(DPWW3!AF45),"",DPWW3!AF45)</f>
        <v/>
      </c>
      <c r="AN1098" s="176" t="str">
        <f>IF(ISBLANK(DPWW3!AG45),"",DPWW3!AG45)</f>
        <v/>
      </c>
    </row>
    <row r="1099" spans="1:40" x14ac:dyDescent="0.25">
      <c r="A1099" s="176" t="str">
        <f t="shared" si="17"/>
        <v>YKY</v>
      </c>
      <c r="B1099" s="176" t="str">
        <f>IF(ISBLANK(DPWW3!BY45),"",DPWW3!BY45)</f>
        <v>PCD_DPWW3_MBT1_DLY_S2</v>
      </c>
      <c r="C1099" s="176" t="str">
        <f>DPWW3!F45 &amp; "," &amp; DPWW3!G45 &amp; "," &amp; DPWW3!BY5</f>
        <v>Microbiological treatment - bathing waters, coastal and inland (WINEP/NEP),Number of schemes at Stage 2,Total number of schemes with a 90+ day delay for any given IM</v>
      </c>
      <c r="D1099" s="176" t="str">
        <f>IF(ISBLANK(DPWW3!H45),"",DPWW3!H45)</f>
        <v>Nr</v>
      </c>
      <c r="E1099" s="176" t="s">
        <v>7266</v>
      </c>
      <c r="F1099" s="176" t="str">
        <f>IF(ISBLANK(DPWW3!AJ45),"",DPWW3!AJ45)</f>
        <v/>
      </c>
    </row>
    <row r="1100" spans="1:40" x14ac:dyDescent="0.25">
      <c r="A1100" s="176" t="str">
        <f t="shared" si="17"/>
        <v>YKY</v>
      </c>
      <c r="B1100" s="176" t="str">
        <f>IF(ISBLANK(DPWW3!BZ45),"",DPWW3!BZ45)</f>
        <v>PCD_DPWW3_MBT1_DIR_S2</v>
      </c>
      <c r="C1100" s="176" t="str">
        <f>DPWW3!F45 &amp; "," &amp; DPWW3!G45 &amp; "," &amp; DPWW3!BZ6</f>
        <v>Microbiological treatment - bathing waters, coastal and inland (WINEP/NEP),Number of schemes at Stage 2,Lack of internal resourcing</v>
      </c>
      <c r="D1100" s="176" t="str">
        <f>IF(ISBLANK(DPWW3!H45),"",DPWW3!H45)</f>
        <v>Nr</v>
      </c>
      <c r="E1100" s="176" t="s">
        <v>7266</v>
      </c>
      <c r="F1100" s="176" t="str">
        <f>IF(ISBLANK(DPWW3!AK45),"",DPWW3!AK45)</f>
        <v/>
      </c>
    </row>
    <row r="1101" spans="1:40" x14ac:dyDescent="0.25">
      <c r="A1101" s="176" t="str">
        <f t="shared" si="17"/>
        <v>YKY</v>
      </c>
      <c r="B1101" s="176" t="str">
        <f>IF(ISBLANK(DPWW3!CA45),"",DPWW3!CA45)</f>
        <v>PCD_DPWW3_MBT1_DSCR_S2</v>
      </c>
      <c r="C1101" s="176" t="str">
        <f>DPWW3!F45 &amp; "," &amp; DPWW3!G45 &amp; "," &amp; DPWW3!CA6</f>
        <v xml:space="preserve">Microbiological treatment - bathing waters, coastal and inland (WINEP/NEP),Number of schemes at Stage 2,Lack of supply chain resourcing </v>
      </c>
      <c r="D1101" s="176" t="str">
        <f>IF(ISBLANK(DPWW3!H45),"",DPWW3!H45)</f>
        <v>Nr</v>
      </c>
      <c r="E1101" s="176" t="s">
        <v>7266</v>
      </c>
      <c r="F1101" s="176" t="str">
        <f>IF(ISBLANK(DPWW3!AL45),"",DPWW3!AL45)</f>
        <v/>
      </c>
    </row>
    <row r="1102" spans="1:40" x14ac:dyDescent="0.25">
      <c r="A1102" s="176" t="str">
        <f t="shared" si="17"/>
        <v>YKY</v>
      </c>
      <c r="B1102" s="176" t="str">
        <f>IF(ISBLANK(DPWW3!CB45),"",DPWW3!CB45)</f>
        <v>PCD_DPWW3_MBT1_DCS_S2</v>
      </c>
      <c r="C1102" s="176" t="str">
        <f>DPWW3!F45 &amp; "," &amp; DPWW3!G45 &amp; "," &amp; DPWW3!CB6</f>
        <v>Microbiological treatment - bathing waters, coastal and inland (WINEP/NEP),Number of schemes at Stage 2,Change in solution (IM2)</v>
      </c>
      <c r="D1102" s="176" t="str">
        <f>IF(ISBLANK(DPWW3!H45),"",DPWW3!H45)</f>
        <v>Nr</v>
      </c>
      <c r="E1102" s="176" t="s">
        <v>7266</v>
      </c>
      <c r="F1102" s="176" t="str">
        <f>IF(ISBLANK(DPWW3!AM45),"",DPWW3!AM45)</f>
        <v/>
      </c>
    </row>
    <row r="1103" spans="1:40" x14ac:dyDescent="0.25">
      <c r="A1103" s="176" t="str">
        <f t="shared" si="17"/>
        <v>YKY</v>
      </c>
      <c r="B1103" s="176" t="str">
        <f>IF(ISBLANK(DPWW3!CC45),"",DPWW3!CC45)</f>
        <v>PCD_DPWW3_MBT1_DSCS_S2</v>
      </c>
      <c r="C1103" s="176" t="str">
        <f>DPWW3!F45 &amp; "," &amp; DPWW3!G45 &amp; "," &amp; DPWW3!CC6</f>
        <v>Microbiological treatment - bathing waters, coastal and inland (WINEP/NEP),Number of schemes at Stage 2,Supply chain capacity</v>
      </c>
      <c r="D1103" s="176" t="str">
        <f>IF(ISBLANK(DPWW3!H45),"",DPWW3!H45)</f>
        <v>Nr</v>
      </c>
      <c r="E1103" s="176" t="s">
        <v>7266</v>
      </c>
      <c r="F1103" s="176" t="str">
        <f>IF(ISBLANK(DPWW3!AN45),"",DPWW3!AN45)</f>
        <v/>
      </c>
    </row>
    <row r="1104" spans="1:40" x14ac:dyDescent="0.25">
      <c r="A1104" s="176" t="str">
        <f t="shared" si="17"/>
        <v>YKY</v>
      </c>
      <c r="B1104" s="176" t="str">
        <f>IF(ISBLANK(DPWW3!CD45),"",DPWW3!CD45)</f>
        <v>PCD_DPWW3_MBT1_DPP_S2</v>
      </c>
      <c r="C1104" s="176" t="str">
        <f>DPWW3!F45 &amp; "," &amp; DPWW3!G45 &amp; "," &amp; DPWW3!CD6</f>
        <v>Microbiological treatment - bathing waters, coastal and inland (WINEP/NEP),Number of schemes at Stage 2,Land and planning permission</v>
      </c>
      <c r="D1104" s="176" t="str">
        <f>IF(ISBLANK(DPWW3!H45),"",DPWW3!H45)</f>
        <v>Nr</v>
      </c>
      <c r="E1104" s="176" t="s">
        <v>7266</v>
      </c>
      <c r="F1104" s="176" t="str">
        <f>IF(ISBLANK(DPWW3!AO45),"",DPWW3!AO45)</f>
        <v/>
      </c>
    </row>
    <row r="1105" spans="1:40" x14ac:dyDescent="0.25">
      <c r="A1105" s="176" t="str">
        <f t="shared" si="17"/>
        <v>YKY</v>
      </c>
      <c r="B1105" s="176" t="str">
        <f>IF(ISBLANK(DPWW3!CE45),"",DPWW3!CE45)</f>
        <v>PCD_DPWW3_MBT1_DTPI_S2</v>
      </c>
      <c r="C1105" s="176" t="str">
        <f>DPWW3!F45 &amp; "," &amp; DPWW3!G45 &amp; "," &amp; DPWW3!CE6</f>
        <v>Microbiological treatment - bathing waters, coastal and inland (WINEP/NEP),Number of schemes at Stage 2,Third-party interface</v>
      </c>
      <c r="D1105" s="176" t="str">
        <f>IF(ISBLANK(DPWW3!H45),"",DPWW3!H45)</f>
        <v>Nr</v>
      </c>
      <c r="E1105" s="176" t="s">
        <v>7266</v>
      </c>
      <c r="F1105" s="176" t="str">
        <f>IF(ISBLANK(DPWW3!AP45),"",DPWW3!AP45)</f>
        <v/>
      </c>
    </row>
    <row r="1106" spans="1:40" x14ac:dyDescent="0.25">
      <c r="A1106" s="176" t="str">
        <f t="shared" si="17"/>
        <v>YKY</v>
      </c>
      <c r="B1106" s="176" t="str">
        <f>IF(ISBLANK(DPWW3!CF45),"",DPWW3!CF45)</f>
        <v>PCD_DPWW3_MBT1_DCI_S2</v>
      </c>
      <c r="C1106" s="176" t="str">
        <f>DPWW3!F45 &amp; "," &amp; DPWW3!G45 &amp; "," &amp; DPWW3!CF6</f>
        <v>Microbiological treatment - bathing waters, coastal and inland (WINEP/NEP),Number of schemes at Stage 2,Contractual issues</v>
      </c>
      <c r="D1106" s="176" t="str">
        <f>IF(ISBLANK(DPWW3!H45),"",DPWW3!H45)</f>
        <v>Nr</v>
      </c>
      <c r="E1106" s="176" t="s">
        <v>7266</v>
      </c>
      <c r="F1106" s="176" t="str">
        <f>IF(ISBLANK(DPWW3!AQ45),"",DPWW3!AQ45)</f>
        <v/>
      </c>
    </row>
    <row r="1107" spans="1:40" x14ac:dyDescent="0.25">
      <c r="A1107" s="176" t="str">
        <f t="shared" si="17"/>
        <v>YKY</v>
      </c>
      <c r="B1107" s="176" t="str">
        <f>IF(ISBLANK(DPWW3!CG45),"",DPWW3!CG45)</f>
        <v>PCD_DPWW3_MBT1_DSI_S2</v>
      </c>
      <c r="C1107" s="176" t="str">
        <f>DPWW3!F45 &amp; "," &amp; DPWW3!G45 &amp; "," &amp; DPWW3!CG6</f>
        <v>Microbiological treatment - bathing waters, coastal and inland (WINEP/NEP),Number of schemes at Stage 2,Sites issues</v>
      </c>
      <c r="D1107" s="176" t="str">
        <f>IF(ISBLANK(DPWW3!H45),"",DPWW3!H45)</f>
        <v>Nr</v>
      </c>
      <c r="E1107" s="176" t="s">
        <v>7266</v>
      </c>
      <c r="F1107" s="176" t="str">
        <f>IF(ISBLANK(DPWW3!AR45),"",DPWW3!AR45)</f>
        <v/>
      </c>
    </row>
    <row r="1108" spans="1:40" x14ac:dyDescent="0.25">
      <c r="A1108" s="176" t="str">
        <f t="shared" si="17"/>
        <v>YKY</v>
      </c>
      <c r="B1108" s="176" t="str">
        <f>IF(ISBLANK(DPWW3!CH45),"",DPWW3!CH45)</f>
        <v>PCD_DPWW3_MBT1_DER_S2</v>
      </c>
      <c r="C1108" s="176" t="str">
        <f>DPWW3!F45 &amp; "," &amp; DPWW3!G45 &amp; "," &amp; DPWW3!CH6</f>
        <v>Microbiological treatment - bathing waters, coastal and inland (WINEP/NEP),Number of schemes at Stage 2,Environmental risks</v>
      </c>
      <c r="D1108" s="176" t="str">
        <f>IF(ISBLANK(DPWW3!H45),"",DPWW3!H45)</f>
        <v>Nr</v>
      </c>
      <c r="E1108" s="176" t="s">
        <v>7266</v>
      </c>
      <c r="F1108" s="176" t="str">
        <f>IF(ISBLANK(DPWW3!AS45),"",DPWW3!AS45)</f>
        <v/>
      </c>
    </row>
    <row r="1109" spans="1:40" x14ac:dyDescent="0.25">
      <c r="A1109" s="176" t="str">
        <f t="shared" si="17"/>
        <v>YKY</v>
      </c>
      <c r="B1109" s="176" t="str">
        <f>IF(ISBLANK(DPWW3!CI45),"",DPWW3!CI45)</f>
        <v>PCD_DPWW3_MBT1_RS_S2</v>
      </c>
      <c r="C1109" s="176" t="str">
        <f>DPWW3!F45 &amp; "," &amp; DPWW3!G45 &amp; "," &amp; DPWW3!CI6</f>
        <v>Microbiological treatment - bathing waters, coastal and inland (WINEP/NEP),Number of schemes at Stage 2,Regulatory Sign off Delay</v>
      </c>
      <c r="D1109" s="176" t="str">
        <f>IF(ISBLANK(DPWW3!H45),"",DPWW3!H45)</f>
        <v>Nr</v>
      </c>
      <c r="E1109" s="176" t="s">
        <v>7266</v>
      </c>
      <c r="F1109" s="176" t="str">
        <f>IF(ISBLANK(DPWW3!AT45),"",DPWW3!AT45)</f>
        <v/>
      </c>
    </row>
    <row r="1110" spans="1:40" x14ac:dyDescent="0.25">
      <c r="A1110" s="176" t="str">
        <f t="shared" si="17"/>
        <v>YKY</v>
      </c>
      <c r="B1110" s="176" t="str">
        <f>IF(ISBLANK(DPWW3!CJ45),"",DPWW3!CJ45)</f>
        <v>PCD_DPWW3_MBT1_DPLE_S2</v>
      </c>
      <c r="C1110" s="176" t="str">
        <f>DPWW3!F45 &amp; "," &amp; DPWW3!G45 &amp; "," &amp; DPWW3!CJ6</f>
        <v>Microbiological treatment - bathing waters, coastal and inland (WINEP/NEP),Number of schemes at Stage 2,Programme level efficiency</v>
      </c>
      <c r="D1110" s="176" t="str">
        <f>IF(ISBLANK(DPWW3!H45),"",DPWW3!H45)</f>
        <v>Nr</v>
      </c>
      <c r="E1110" s="176" t="s">
        <v>7266</v>
      </c>
      <c r="F1110" s="176" t="str">
        <f>IF(ISBLANK(DPWW3!AU45),"",DPWW3!AU45)</f>
        <v/>
      </c>
    </row>
    <row r="1111" spans="1:40" x14ac:dyDescent="0.25">
      <c r="A1111" s="176" t="str">
        <f t="shared" si="17"/>
        <v>YKY</v>
      </c>
      <c r="B1111" s="176" t="str">
        <f>IF(ISBLANK(DPWW3!BC46),"",DPWW3!BC46)</f>
        <v>PCD_DPWW3_MBT1_S3</v>
      </c>
      <c r="C1111" s="176" t="str">
        <f>DPWW3!F46 &amp; "," &amp; DPWW3!G46 &amp; "," &amp; DPWW3!BC5</f>
        <v>Microbiological treatment - bathing waters, coastal and inland (WINEP/NEP),Number of schemes at Stage 3,IM1 has yet to be achieved</v>
      </c>
      <c r="D1111" s="176" t="str">
        <f>IF(ISBLANK(DPWW3!H46),"",DPWW3!H46)</f>
        <v>Nr</v>
      </c>
      <c r="E1111" s="176" t="s">
        <v>7266</v>
      </c>
      <c r="T1111" s="176" t="str">
        <f>IF(ISBLANK(DPWW3!M46),"",DPWW3!M46)</f>
        <v/>
      </c>
      <c r="U1111" s="176" t="str">
        <f>IF(ISBLANK(DPWW3!N46),"",DPWW3!N46)</f>
        <v/>
      </c>
      <c r="V1111" s="176" t="str">
        <f>IF(ISBLANK(DPWW3!O46),"",DPWW3!O46)</f>
        <v/>
      </c>
      <c r="W1111" s="176" t="str">
        <f>IF(ISBLANK(DPWW3!P46),"",DPWW3!P46)</f>
        <v/>
      </c>
      <c r="X1111" s="176" t="str">
        <f>IF(ISBLANK(DPWW3!Q46),"",DPWW3!Q46)</f>
        <v/>
      </c>
      <c r="Y1111" s="176" t="str">
        <f>IF(ISBLANK(DPWW3!R46),"",DPWW3!R46)</f>
        <v/>
      </c>
      <c r="Z1111" s="176" t="str">
        <f>IF(ISBLANK(DPWW3!S46),"",DPWW3!S46)</f>
        <v/>
      </c>
      <c r="AA1111" s="176" t="str">
        <f>IF(ISBLANK(DPWW3!T46),"",DPWW3!T46)</f>
        <v/>
      </c>
      <c r="AB1111" s="176" t="str">
        <f>IF(ISBLANK(DPWW3!U46),"",DPWW3!U46)</f>
        <v/>
      </c>
      <c r="AC1111" s="176" t="str">
        <f>IF(ISBLANK(DPWW3!V46),"",DPWW3!V46)</f>
        <v/>
      </c>
      <c r="AD1111" s="176" t="str">
        <f>IF(ISBLANK(DPWW3!W46),"",DPWW3!W46)</f>
        <v/>
      </c>
      <c r="AE1111" s="176" t="str">
        <f>IF(ISBLANK(DPWW3!X46),"",DPWW3!X46)</f>
        <v/>
      </c>
      <c r="AF1111" s="176" t="str">
        <f>IF(ISBLANK(DPWW3!Y46),"",DPWW3!Y46)</f>
        <v/>
      </c>
      <c r="AG1111" s="176" t="str">
        <f>IF(ISBLANK(DPWW3!Z46),"",DPWW3!Z46)</f>
        <v/>
      </c>
      <c r="AH1111" s="176" t="str">
        <f>IF(ISBLANK(DPWW3!AA46),"",DPWW3!AA46)</f>
        <v/>
      </c>
      <c r="AI1111" s="176" t="str">
        <f>IF(ISBLANK(DPWW3!AB46),"",DPWW3!AB46)</f>
        <v/>
      </c>
      <c r="AJ1111" s="176" t="str">
        <f>IF(ISBLANK(DPWW3!AC46),"",DPWW3!AC46)</f>
        <v/>
      </c>
      <c r="AK1111" s="176" t="str">
        <f>IF(ISBLANK(DPWW3!AD46),"",DPWW3!AD46)</f>
        <v/>
      </c>
      <c r="AL1111" s="176" t="str">
        <f>IF(ISBLANK(DPWW3!AE46),"",DPWW3!AE46)</f>
        <v/>
      </c>
      <c r="AM1111" s="176" t="str">
        <f>IF(ISBLANK(DPWW3!AF46),"",DPWW3!AF46)</f>
        <v/>
      </c>
      <c r="AN1111" s="176" t="str">
        <f>IF(ISBLANK(DPWW3!AG46),"",DPWW3!AG46)</f>
        <v/>
      </c>
    </row>
    <row r="1112" spans="1:40" x14ac:dyDescent="0.25">
      <c r="A1112" s="176" t="str">
        <f t="shared" si="17"/>
        <v>YKY</v>
      </c>
      <c r="B1112" s="176" t="str">
        <f>IF(ISBLANK(DPWW3!BY46),"",DPWW3!BY46)</f>
        <v>PCD_DPWW3_MBT1_DLY_S3</v>
      </c>
      <c r="C1112" s="176" t="str">
        <f>DPWW3!F46 &amp; "," &amp; DPWW3!G46 &amp; "," &amp; DPWW3!BY5</f>
        <v>Microbiological treatment - bathing waters, coastal and inland (WINEP/NEP),Number of schemes at Stage 3,Total number of schemes with a 90+ day delay for any given IM</v>
      </c>
      <c r="D1112" s="176" t="str">
        <f>IF(ISBLANK(DPWW3!H46),"",DPWW3!H46)</f>
        <v>Nr</v>
      </c>
      <c r="E1112" s="176" t="s">
        <v>7266</v>
      </c>
      <c r="F1112" s="176" t="str">
        <f>IF(ISBLANK(DPWW3!AJ46),"",DPWW3!AJ46)</f>
        <v/>
      </c>
    </row>
    <row r="1113" spans="1:40" x14ac:dyDescent="0.25">
      <c r="A1113" s="176" t="str">
        <f t="shared" si="17"/>
        <v>YKY</v>
      </c>
      <c r="B1113" s="176" t="str">
        <f>IF(ISBLANK(DPWW3!BZ46),"",DPWW3!BZ46)</f>
        <v>PCD_DPWW3_MBT1_DIR_S3</v>
      </c>
      <c r="C1113" s="176" t="str">
        <f>DPWW3!F46 &amp; "," &amp; DPWW3!G46 &amp; "," &amp; DPWW3!BZ6</f>
        <v>Microbiological treatment - bathing waters, coastal and inland (WINEP/NEP),Number of schemes at Stage 3,Lack of internal resourcing</v>
      </c>
      <c r="D1113" s="176" t="str">
        <f>IF(ISBLANK(DPWW3!H46),"",DPWW3!H46)</f>
        <v>Nr</v>
      </c>
      <c r="E1113" s="176" t="s">
        <v>7266</v>
      </c>
      <c r="F1113" s="176" t="str">
        <f>IF(ISBLANK(DPWW3!AK46),"",DPWW3!AK46)</f>
        <v/>
      </c>
    </row>
    <row r="1114" spans="1:40" x14ac:dyDescent="0.25">
      <c r="A1114" s="176" t="str">
        <f t="shared" si="17"/>
        <v>YKY</v>
      </c>
      <c r="B1114" s="176" t="str">
        <f>IF(ISBLANK(DPWW3!CA46),"",DPWW3!CA46)</f>
        <v>PCD_DPWW3_MBT1_DSCR_S3</v>
      </c>
      <c r="C1114" s="176" t="str">
        <f>DPWW3!F46 &amp; "," &amp; DPWW3!G46 &amp; "," &amp; DPWW3!CA6</f>
        <v xml:space="preserve">Microbiological treatment - bathing waters, coastal and inland (WINEP/NEP),Number of schemes at Stage 3,Lack of supply chain resourcing </v>
      </c>
      <c r="D1114" s="176" t="str">
        <f>IF(ISBLANK(DPWW3!H46),"",DPWW3!H46)</f>
        <v>Nr</v>
      </c>
      <c r="E1114" s="176" t="s">
        <v>7266</v>
      </c>
      <c r="F1114" s="176" t="str">
        <f>IF(ISBLANK(DPWW3!AL46),"",DPWW3!AL46)</f>
        <v/>
      </c>
    </row>
    <row r="1115" spans="1:40" x14ac:dyDescent="0.25">
      <c r="A1115" s="176" t="str">
        <f t="shared" si="17"/>
        <v>YKY</v>
      </c>
      <c r="B1115" s="176" t="str">
        <f>IF(ISBLANK(DPWW3!CB46),"",DPWW3!CB46)</f>
        <v>PCD_DPWW3_MBT1_DCS_S3</v>
      </c>
      <c r="C1115" s="176" t="str">
        <f>DPWW3!F46 &amp; "," &amp; DPWW3!G46 &amp; "," &amp; DPWW3!CB6</f>
        <v>Microbiological treatment - bathing waters, coastal and inland (WINEP/NEP),Number of schemes at Stage 3,Change in solution (IM2)</v>
      </c>
      <c r="D1115" s="176" t="str">
        <f>IF(ISBLANK(DPWW3!H46),"",DPWW3!H46)</f>
        <v>Nr</v>
      </c>
      <c r="E1115" s="176" t="s">
        <v>7266</v>
      </c>
      <c r="F1115" s="176" t="str">
        <f>IF(ISBLANK(DPWW3!AM46),"",DPWW3!AM46)</f>
        <v/>
      </c>
    </row>
    <row r="1116" spans="1:40" x14ac:dyDescent="0.25">
      <c r="A1116" s="176" t="str">
        <f t="shared" si="17"/>
        <v>YKY</v>
      </c>
      <c r="B1116" s="176" t="str">
        <f>IF(ISBLANK(DPWW3!CC46),"",DPWW3!CC46)</f>
        <v>PCD_DPWW3_MBT1_DSCS_S3</v>
      </c>
      <c r="C1116" s="176" t="str">
        <f>DPWW3!F46 &amp; "," &amp; DPWW3!G46 &amp; "," &amp; DPWW3!CC6</f>
        <v>Microbiological treatment - bathing waters, coastal and inland (WINEP/NEP),Number of schemes at Stage 3,Supply chain capacity</v>
      </c>
      <c r="D1116" s="176" t="str">
        <f>IF(ISBLANK(DPWW3!H46),"",DPWW3!H46)</f>
        <v>Nr</v>
      </c>
      <c r="E1116" s="176" t="s">
        <v>7266</v>
      </c>
      <c r="F1116" s="176" t="str">
        <f>IF(ISBLANK(DPWW3!AN46),"",DPWW3!AN46)</f>
        <v/>
      </c>
    </row>
    <row r="1117" spans="1:40" x14ac:dyDescent="0.25">
      <c r="A1117" s="176" t="str">
        <f t="shared" si="17"/>
        <v>YKY</v>
      </c>
      <c r="B1117" s="176" t="str">
        <f>IF(ISBLANK(DPWW3!CD46),"",DPWW3!CD46)</f>
        <v>PCD_DPWW3_MBT1_DPP_S3</v>
      </c>
      <c r="C1117" s="176" t="str">
        <f>DPWW3!F46 &amp; "," &amp; DPWW3!G46 &amp; "," &amp; DPWW3!CD6</f>
        <v>Microbiological treatment - bathing waters, coastal and inland (WINEP/NEP),Number of schemes at Stage 3,Land and planning permission</v>
      </c>
      <c r="D1117" s="176" t="str">
        <f>IF(ISBLANK(DPWW3!H46),"",DPWW3!H46)</f>
        <v>Nr</v>
      </c>
      <c r="E1117" s="176" t="s">
        <v>7266</v>
      </c>
      <c r="F1117" s="176" t="str">
        <f>IF(ISBLANK(DPWW3!AO46),"",DPWW3!AO46)</f>
        <v/>
      </c>
    </row>
    <row r="1118" spans="1:40" x14ac:dyDescent="0.25">
      <c r="A1118" s="176" t="str">
        <f t="shared" si="17"/>
        <v>YKY</v>
      </c>
      <c r="B1118" s="176" t="str">
        <f>IF(ISBLANK(DPWW3!CE46),"",DPWW3!CE46)</f>
        <v>PCD_DPWW3_MBT1_DTPI_S3</v>
      </c>
      <c r="C1118" s="176" t="str">
        <f>DPWW3!F46 &amp; "," &amp; DPWW3!G46 &amp; "," &amp; DPWW3!CE6</f>
        <v>Microbiological treatment - bathing waters, coastal and inland (WINEP/NEP),Number of schemes at Stage 3,Third-party interface</v>
      </c>
      <c r="D1118" s="176" t="str">
        <f>IF(ISBLANK(DPWW3!H46),"",DPWW3!H46)</f>
        <v>Nr</v>
      </c>
      <c r="E1118" s="176" t="s">
        <v>7266</v>
      </c>
      <c r="F1118" s="176" t="str">
        <f>IF(ISBLANK(DPWW3!AP46),"",DPWW3!AP46)</f>
        <v/>
      </c>
    </row>
    <row r="1119" spans="1:40" x14ac:dyDescent="0.25">
      <c r="A1119" s="176" t="str">
        <f t="shared" si="17"/>
        <v>YKY</v>
      </c>
      <c r="B1119" s="176" t="str">
        <f>IF(ISBLANK(DPWW3!CF46),"",DPWW3!CF46)</f>
        <v>PCD_DPWW3_MBT1_DCI_S3</v>
      </c>
      <c r="C1119" s="176" t="str">
        <f>DPWW3!F46 &amp; "," &amp; DPWW3!G46 &amp; "," &amp; DPWW3!CF6</f>
        <v>Microbiological treatment - bathing waters, coastal and inland (WINEP/NEP),Number of schemes at Stage 3,Contractual issues</v>
      </c>
      <c r="D1119" s="176" t="str">
        <f>IF(ISBLANK(DPWW3!H46),"",DPWW3!H46)</f>
        <v>Nr</v>
      </c>
      <c r="E1119" s="176" t="s">
        <v>7266</v>
      </c>
      <c r="F1119" s="176" t="str">
        <f>IF(ISBLANK(DPWW3!AQ46),"",DPWW3!AQ46)</f>
        <v/>
      </c>
    </row>
    <row r="1120" spans="1:40" x14ac:dyDescent="0.25">
      <c r="A1120" s="176" t="str">
        <f t="shared" si="17"/>
        <v>YKY</v>
      </c>
      <c r="B1120" s="176" t="str">
        <f>IF(ISBLANK(DPWW3!CG46),"",DPWW3!CG46)</f>
        <v>PCD_DPWW3_MBT1_DSI_S3</v>
      </c>
      <c r="C1120" s="176" t="str">
        <f>DPWW3!F46 &amp; "," &amp; DPWW3!G46 &amp; "," &amp; DPWW3!CG6</f>
        <v>Microbiological treatment - bathing waters, coastal and inland (WINEP/NEP),Number of schemes at Stage 3,Sites issues</v>
      </c>
      <c r="D1120" s="176" t="str">
        <f>IF(ISBLANK(DPWW3!H46),"",DPWW3!H46)</f>
        <v>Nr</v>
      </c>
      <c r="E1120" s="176" t="s">
        <v>7266</v>
      </c>
      <c r="F1120" s="176" t="str">
        <f>IF(ISBLANK(DPWW3!AR46),"",DPWW3!AR46)</f>
        <v/>
      </c>
    </row>
    <row r="1121" spans="1:40" x14ac:dyDescent="0.25">
      <c r="A1121" s="176" t="str">
        <f t="shared" si="17"/>
        <v>YKY</v>
      </c>
      <c r="B1121" s="176" t="str">
        <f>IF(ISBLANK(DPWW3!CH46),"",DPWW3!CH46)</f>
        <v>PCD_DPWW3_MBT1_DER_S3</v>
      </c>
      <c r="C1121" s="176" t="str">
        <f>DPWW3!F46 &amp; "," &amp; DPWW3!G46 &amp; "," &amp; DPWW3!CH6</f>
        <v>Microbiological treatment - bathing waters, coastal and inland (WINEP/NEP),Number of schemes at Stage 3,Environmental risks</v>
      </c>
      <c r="D1121" s="176" t="str">
        <f>IF(ISBLANK(DPWW3!H46),"",DPWW3!H46)</f>
        <v>Nr</v>
      </c>
      <c r="E1121" s="176" t="s">
        <v>7266</v>
      </c>
      <c r="F1121" s="176" t="str">
        <f>IF(ISBLANK(DPWW3!AS46),"",DPWW3!AS46)</f>
        <v/>
      </c>
    </row>
    <row r="1122" spans="1:40" x14ac:dyDescent="0.25">
      <c r="A1122" s="176" t="str">
        <f t="shared" si="17"/>
        <v>YKY</v>
      </c>
      <c r="B1122" s="176" t="str">
        <f>IF(ISBLANK(DPWW3!CI46),"",DPWW3!CI46)</f>
        <v>PCD_DPWW3_MBT1_RS_S3</v>
      </c>
      <c r="C1122" s="176" t="str">
        <f>DPWW3!F46 &amp; "," &amp; DPWW3!G46 &amp; "," &amp; DPWW3!CI6</f>
        <v>Microbiological treatment - bathing waters, coastal and inland (WINEP/NEP),Number of schemes at Stage 3,Regulatory Sign off Delay</v>
      </c>
      <c r="D1122" s="176" t="str">
        <f>IF(ISBLANK(DPWW3!H46),"",DPWW3!H46)</f>
        <v>Nr</v>
      </c>
      <c r="E1122" s="176" t="s">
        <v>7266</v>
      </c>
      <c r="F1122" s="176" t="str">
        <f>IF(ISBLANK(DPWW3!AT46),"",DPWW3!AT46)</f>
        <v/>
      </c>
    </row>
    <row r="1123" spans="1:40" x14ac:dyDescent="0.25">
      <c r="A1123" s="176" t="str">
        <f t="shared" si="17"/>
        <v>YKY</v>
      </c>
      <c r="B1123" s="176" t="str">
        <f>IF(ISBLANK(DPWW3!CJ46),"",DPWW3!CJ46)</f>
        <v>PCD_DPWW3_MBT1_DPLE_S3</v>
      </c>
      <c r="C1123" s="176" t="str">
        <f>DPWW3!F46 &amp; "," &amp; DPWW3!G46 &amp; "," &amp; DPWW3!CJ6</f>
        <v>Microbiological treatment - bathing waters, coastal and inland (WINEP/NEP),Number of schemes at Stage 3,Programme level efficiency</v>
      </c>
      <c r="D1123" s="176" t="str">
        <f>IF(ISBLANK(DPWW3!H46),"",DPWW3!H46)</f>
        <v>Nr</v>
      </c>
      <c r="E1123" s="176" t="s">
        <v>7266</v>
      </c>
      <c r="F1123" s="176" t="str">
        <f>IF(ISBLANK(DPWW3!AU46),"",DPWW3!AU46)</f>
        <v/>
      </c>
    </row>
    <row r="1124" spans="1:40" x14ac:dyDescent="0.25">
      <c r="A1124" s="176" t="str">
        <f t="shared" si="17"/>
        <v>YKY</v>
      </c>
      <c r="B1124" s="176" t="str">
        <f>IF(ISBLANK(DPWW3!BC47),"",DPWW3!BC47)</f>
        <v>PCD_DPWW3_MBT1_S4</v>
      </c>
      <c r="C1124" s="176" t="str">
        <f>DPWW3!F47 &amp; "," &amp; DPWW3!G47 &amp; "," &amp; DPWW3!BC5</f>
        <v>Microbiological treatment - bathing waters, coastal and inland (WINEP/NEP),Number of schemes at Stage 4,IM1 has yet to be achieved</v>
      </c>
      <c r="D1124" s="176" t="str">
        <f>IF(ISBLANK(DPWW3!H47),"",DPWW3!H47)</f>
        <v>Nr</v>
      </c>
      <c r="E1124" s="176" t="s">
        <v>7266</v>
      </c>
      <c r="T1124" s="176" t="str">
        <f>IF(ISBLANK(DPWW3!M47),"",DPWW3!M47)</f>
        <v/>
      </c>
      <c r="U1124" s="176" t="str">
        <f>IF(ISBLANK(DPWW3!N47),"",DPWW3!N47)</f>
        <v/>
      </c>
      <c r="V1124" s="176" t="str">
        <f>IF(ISBLANK(DPWW3!O47),"",DPWW3!O47)</f>
        <v/>
      </c>
      <c r="W1124" s="176" t="str">
        <f>IF(ISBLANK(DPWW3!P47),"",DPWW3!P47)</f>
        <v/>
      </c>
      <c r="X1124" s="176" t="str">
        <f>IF(ISBLANK(DPWW3!Q47),"",DPWW3!Q47)</f>
        <v/>
      </c>
      <c r="Y1124" s="176" t="str">
        <f>IF(ISBLANK(DPWW3!R47),"",DPWW3!R47)</f>
        <v/>
      </c>
      <c r="Z1124" s="176" t="str">
        <f>IF(ISBLANK(DPWW3!S47),"",DPWW3!S47)</f>
        <v/>
      </c>
      <c r="AA1124" s="176" t="str">
        <f>IF(ISBLANK(DPWW3!T47),"",DPWW3!T47)</f>
        <v/>
      </c>
      <c r="AB1124" s="176" t="str">
        <f>IF(ISBLANK(DPWW3!U47),"",DPWW3!U47)</f>
        <v/>
      </c>
      <c r="AC1124" s="176" t="str">
        <f>IF(ISBLANK(DPWW3!V47),"",DPWW3!V47)</f>
        <v/>
      </c>
      <c r="AD1124" s="176" t="str">
        <f>IF(ISBLANK(DPWW3!W47),"",DPWW3!W47)</f>
        <v/>
      </c>
      <c r="AE1124" s="176" t="str">
        <f>IF(ISBLANK(DPWW3!X47),"",DPWW3!X47)</f>
        <v/>
      </c>
      <c r="AF1124" s="176" t="str">
        <f>IF(ISBLANK(DPWW3!Y47),"",DPWW3!Y47)</f>
        <v/>
      </c>
      <c r="AG1124" s="176" t="str">
        <f>IF(ISBLANK(DPWW3!Z47),"",DPWW3!Z47)</f>
        <v/>
      </c>
      <c r="AH1124" s="176" t="str">
        <f>IF(ISBLANK(DPWW3!AA47),"",DPWW3!AA47)</f>
        <v/>
      </c>
      <c r="AI1124" s="176" t="str">
        <f>IF(ISBLANK(DPWW3!AB47),"",DPWW3!AB47)</f>
        <v/>
      </c>
      <c r="AJ1124" s="176" t="str">
        <f>IF(ISBLANK(DPWW3!AC47),"",DPWW3!AC47)</f>
        <v/>
      </c>
      <c r="AK1124" s="176" t="str">
        <f>IF(ISBLANK(DPWW3!AD47),"",DPWW3!AD47)</f>
        <v/>
      </c>
      <c r="AL1124" s="176" t="str">
        <f>IF(ISBLANK(DPWW3!AE47),"",DPWW3!AE47)</f>
        <v/>
      </c>
      <c r="AM1124" s="176" t="str">
        <f>IF(ISBLANK(DPWW3!AF47),"",DPWW3!AF47)</f>
        <v/>
      </c>
      <c r="AN1124" s="176" t="str">
        <f>IF(ISBLANK(DPWW3!AG47),"",DPWW3!AG47)</f>
        <v/>
      </c>
    </row>
    <row r="1125" spans="1:40" x14ac:dyDescent="0.25">
      <c r="A1125" s="176" t="str">
        <f t="shared" si="17"/>
        <v>YKY</v>
      </c>
      <c r="B1125" s="176" t="str">
        <f>IF(ISBLANK(DPWW3!BY47),"",DPWW3!BY47)</f>
        <v>PCD_DPWW3_MBT1_DLY_S4</v>
      </c>
      <c r="C1125" s="176" t="str">
        <f>DPWW3!F47 &amp; "," &amp; DPWW3!G47 &amp; "," &amp; DPWW3!BY5</f>
        <v>Microbiological treatment - bathing waters, coastal and inland (WINEP/NEP),Number of schemes at Stage 4,Total number of schemes with a 90+ day delay for any given IM</v>
      </c>
      <c r="D1125" s="176" t="str">
        <f>IF(ISBLANK(DPWW3!H47),"",DPWW3!H47)</f>
        <v>Nr</v>
      </c>
      <c r="E1125" s="176" t="s">
        <v>7266</v>
      </c>
      <c r="F1125" s="176" t="str">
        <f>IF(ISBLANK(DPWW3!AJ47),"",DPWW3!AJ47)</f>
        <v/>
      </c>
    </row>
    <row r="1126" spans="1:40" x14ac:dyDescent="0.25">
      <c r="A1126" s="176" t="str">
        <f t="shared" si="17"/>
        <v>YKY</v>
      </c>
      <c r="B1126" s="176" t="str">
        <f>IF(ISBLANK(DPWW3!BZ47),"",DPWW3!BZ47)</f>
        <v>PCD_DPWW3_MBT1_DIR_S4</v>
      </c>
      <c r="C1126" s="176" t="str">
        <f>DPWW3!F47 &amp; "," &amp; DPWW3!G47 &amp; "," &amp; DPWW3!BZ6</f>
        <v>Microbiological treatment - bathing waters, coastal and inland (WINEP/NEP),Number of schemes at Stage 4,Lack of internal resourcing</v>
      </c>
      <c r="D1126" s="176" t="str">
        <f>IF(ISBLANK(DPWW3!H47),"",DPWW3!H47)</f>
        <v>Nr</v>
      </c>
      <c r="E1126" s="176" t="s">
        <v>7266</v>
      </c>
      <c r="F1126" s="176" t="str">
        <f>IF(ISBLANK(DPWW3!AK47),"",DPWW3!AK47)</f>
        <v/>
      </c>
    </row>
    <row r="1127" spans="1:40" x14ac:dyDescent="0.25">
      <c r="A1127" s="176" t="str">
        <f t="shared" si="17"/>
        <v>YKY</v>
      </c>
      <c r="B1127" s="176" t="str">
        <f>IF(ISBLANK(DPWW3!CA47),"",DPWW3!CA47)</f>
        <v>PCD_DPWW3_MBT1_DSCR_S4</v>
      </c>
      <c r="C1127" s="176" t="str">
        <f>DPWW3!F47 &amp; "," &amp; DPWW3!G47 &amp; "," &amp; DPWW3!CA6</f>
        <v xml:space="preserve">Microbiological treatment - bathing waters, coastal and inland (WINEP/NEP),Number of schemes at Stage 4,Lack of supply chain resourcing </v>
      </c>
      <c r="D1127" s="176" t="str">
        <f>IF(ISBLANK(DPWW3!H47),"",DPWW3!H47)</f>
        <v>Nr</v>
      </c>
      <c r="E1127" s="176" t="s">
        <v>7266</v>
      </c>
      <c r="F1127" s="176" t="str">
        <f>IF(ISBLANK(DPWW3!AL47),"",DPWW3!AL47)</f>
        <v/>
      </c>
    </row>
    <row r="1128" spans="1:40" x14ac:dyDescent="0.25">
      <c r="A1128" s="176" t="str">
        <f t="shared" si="17"/>
        <v>YKY</v>
      </c>
      <c r="B1128" s="176" t="str">
        <f>IF(ISBLANK(DPWW3!CB47),"",DPWW3!CB47)</f>
        <v>PCD_DPWW3_MBT1_DCS_S4</v>
      </c>
      <c r="C1128" s="176" t="str">
        <f>DPWW3!F47 &amp; "," &amp; DPWW3!G47 &amp; "," &amp; DPWW3!CB6</f>
        <v>Microbiological treatment - bathing waters, coastal and inland (WINEP/NEP),Number of schemes at Stage 4,Change in solution (IM2)</v>
      </c>
      <c r="D1128" s="176" t="str">
        <f>IF(ISBLANK(DPWW3!H47),"",DPWW3!H47)</f>
        <v>Nr</v>
      </c>
      <c r="E1128" s="176" t="s">
        <v>7266</v>
      </c>
      <c r="F1128" s="176" t="str">
        <f>IF(ISBLANK(DPWW3!AM47),"",DPWW3!AM47)</f>
        <v/>
      </c>
    </row>
    <row r="1129" spans="1:40" x14ac:dyDescent="0.25">
      <c r="A1129" s="176" t="str">
        <f t="shared" si="17"/>
        <v>YKY</v>
      </c>
      <c r="B1129" s="176" t="str">
        <f>IF(ISBLANK(DPWW3!CC47),"",DPWW3!CC47)</f>
        <v>PCD_DPWW3_MBT1_DSCS_S4</v>
      </c>
      <c r="C1129" s="176" t="str">
        <f>DPWW3!F47 &amp; "," &amp; DPWW3!G47 &amp; "," &amp; DPWW3!CC6</f>
        <v>Microbiological treatment - bathing waters, coastal and inland (WINEP/NEP),Number of schemes at Stage 4,Supply chain capacity</v>
      </c>
      <c r="D1129" s="176" t="str">
        <f>IF(ISBLANK(DPWW3!H47),"",DPWW3!H47)</f>
        <v>Nr</v>
      </c>
      <c r="E1129" s="176" t="s">
        <v>7266</v>
      </c>
      <c r="F1129" s="176" t="str">
        <f>IF(ISBLANK(DPWW3!AN47),"",DPWW3!AN47)</f>
        <v/>
      </c>
    </row>
    <row r="1130" spans="1:40" x14ac:dyDescent="0.25">
      <c r="A1130" s="176" t="str">
        <f t="shared" si="17"/>
        <v>YKY</v>
      </c>
      <c r="B1130" s="176" t="str">
        <f>IF(ISBLANK(DPWW3!CD47),"",DPWW3!CD47)</f>
        <v>PCD_DPWW3_MBT1_DPP_S4</v>
      </c>
      <c r="C1130" s="176" t="str">
        <f>DPWW3!F47 &amp; "," &amp; DPWW3!G47 &amp; "," &amp; DPWW3!CD6</f>
        <v>Microbiological treatment - bathing waters, coastal and inland (WINEP/NEP),Number of schemes at Stage 4,Land and planning permission</v>
      </c>
      <c r="D1130" s="176" t="str">
        <f>IF(ISBLANK(DPWW3!H47),"",DPWW3!H47)</f>
        <v>Nr</v>
      </c>
      <c r="E1130" s="176" t="s">
        <v>7266</v>
      </c>
      <c r="F1130" s="176" t="str">
        <f>IF(ISBLANK(DPWW3!AO47),"",DPWW3!AO47)</f>
        <v/>
      </c>
    </row>
    <row r="1131" spans="1:40" x14ac:dyDescent="0.25">
      <c r="A1131" s="176" t="str">
        <f t="shared" si="17"/>
        <v>YKY</v>
      </c>
      <c r="B1131" s="176" t="str">
        <f>IF(ISBLANK(DPWW3!CE47),"",DPWW3!CE47)</f>
        <v>PCD_DPWW3_MBT1_DTPI_S4</v>
      </c>
      <c r="C1131" s="176" t="str">
        <f>DPWW3!F47 &amp; "," &amp; DPWW3!G47 &amp; "," &amp; DPWW3!CE6</f>
        <v>Microbiological treatment - bathing waters, coastal and inland (WINEP/NEP),Number of schemes at Stage 4,Third-party interface</v>
      </c>
      <c r="D1131" s="176" t="str">
        <f>IF(ISBLANK(DPWW3!H47),"",DPWW3!H47)</f>
        <v>Nr</v>
      </c>
      <c r="E1131" s="176" t="s">
        <v>7266</v>
      </c>
      <c r="F1131" s="176" t="str">
        <f>IF(ISBLANK(DPWW3!AP47),"",DPWW3!AP47)</f>
        <v/>
      </c>
    </row>
    <row r="1132" spans="1:40" x14ac:dyDescent="0.25">
      <c r="A1132" s="176" t="str">
        <f t="shared" si="17"/>
        <v>YKY</v>
      </c>
      <c r="B1132" s="176" t="str">
        <f>IF(ISBLANK(DPWW3!CF47),"",DPWW3!CF47)</f>
        <v>PCD_DPWW3_MBT1_DCI_S4</v>
      </c>
      <c r="C1132" s="176" t="str">
        <f>DPWW3!F47 &amp; "," &amp; DPWW3!G47 &amp; "," &amp; DPWW3!CF6</f>
        <v>Microbiological treatment - bathing waters, coastal and inland (WINEP/NEP),Number of schemes at Stage 4,Contractual issues</v>
      </c>
      <c r="D1132" s="176" t="str">
        <f>IF(ISBLANK(DPWW3!H47),"",DPWW3!H47)</f>
        <v>Nr</v>
      </c>
      <c r="E1132" s="176" t="s">
        <v>7266</v>
      </c>
      <c r="F1132" s="176" t="str">
        <f>IF(ISBLANK(DPWW3!AQ47),"",DPWW3!AQ47)</f>
        <v/>
      </c>
    </row>
    <row r="1133" spans="1:40" x14ac:dyDescent="0.25">
      <c r="A1133" s="176" t="str">
        <f t="shared" si="17"/>
        <v>YKY</v>
      </c>
      <c r="B1133" s="176" t="str">
        <f>IF(ISBLANK(DPWW3!CG47),"",DPWW3!CG47)</f>
        <v>PCD_DPWW3_MBT1_DSI_S4</v>
      </c>
      <c r="C1133" s="176" t="str">
        <f>DPWW3!F47 &amp; "," &amp; DPWW3!G47 &amp; "," &amp; DPWW3!CG6</f>
        <v>Microbiological treatment - bathing waters, coastal and inland (WINEP/NEP),Number of schemes at Stage 4,Sites issues</v>
      </c>
      <c r="D1133" s="176" t="str">
        <f>IF(ISBLANK(DPWW3!H47),"",DPWW3!H47)</f>
        <v>Nr</v>
      </c>
      <c r="E1133" s="176" t="s">
        <v>7266</v>
      </c>
      <c r="F1133" s="176" t="str">
        <f>IF(ISBLANK(DPWW3!AR47),"",DPWW3!AR47)</f>
        <v/>
      </c>
    </row>
    <row r="1134" spans="1:40" x14ac:dyDescent="0.25">
      <c r="A1134" s="176" t="str">
        <f t="shared" si="17"/>
        <v>YKY</v>
      </c>
      <c r="B1134" s="176" t="str">
        <f>IF(ISBLANK(DPWW3!CH47),"",DPWW3!CH47)</f>
        <v>PCD_DPWW3_MBT1_DER_S4</v>
      </c>
      <c r="C1134" s="176" t="str">
        <f>DPWW3!F47 &amp; "," &amp; DPWW3!G47 &amp; "," &amp; DPWW3!CH6</f>
        <v>Microbiological treatment - bathing waters, coastal and inland (WINEP/NEP),Number of schemes at Stage 4,Environmental risks</v>
      </c>
      <c r="D1134" s="176" t="str">
        <f>IF(ISBLANK(DPWW3!H47),"",DPWW3!H47)</f>
        <v>Nr</v>
      </c>
      <c r="E1134" s="176" t="s">
        <v>7266</v>
      </c>
      <c r="F1134" s="176" t="str">
        <f>IF(ISBLANK(DPWW3!AS47),"",DPWW3!AS47)</f>
        <v/>
      </c>
    </row>
    <row r="1135" spans="1:40" x14ac:dyDescent="0.25">
      <c r="A1135" s="176" t="str">
        <f t="shared" si="17"/>
        <v>YKY</v>
      </c>
      <c r="B1135" s="176" t="str">
        <f>IF(ISBLANK(DPWW3!CI47),"",DPWW3!CI47)</f>
        <v>PCD_DPWW3_MBT1_RS_S4</v>
      </c>
      <c r="C1135" s="176" t="str">
        <f>DPWW3!F47 &amp; "," &amp; DPWW3!G47 &amp; "," &amp; DPWW3!CI6</f>
        <v>Microbiological treatment - bathing waters, coastal and inland (WINEP/NEP),Number of schemes at Stage 4,Regulatory Sign off Delay</v>
      </c>
      <c r="D1135" s="176" t="str">
        <f>IF(ISBLANK(DPWW3!H47),"",DPWW3!H47)</f>
        <v>Nr</v>
      </c>
      <c r="E1135" s="176" t="s">
        <v>7266</v>
      </c>
      <c r="F1135" s="176" t="str">
        <f>IF(ISBLANK(DPWW3!AT47),"",DPWW3!AT47)</f>
        <v/>
      </c>
    </row>
    <row r="1136" spans="1:40" x14ac:dyDescent="0.25">
      <c r="A1136" s="176" t="str">
        <f t="shared" si="17"/>
        <v>YKY</v>
      </c>
      <c r="B1136" s="176" t="str">
        <f>IF(ISBLANK(DPWW3!CJ47),"",DPWW3!CJ47)</f>
        <v>PCD_DPWW3_MBT1_DPLE_S4</v>
      </c>
      <c r="C1136" s="176" t="str">
        <f>DPWW3!F47 &amp; "," &amp; DPWW3!G47 &amp; "," &amp; DPWW3!CJ6</f>
        <v>Microbiological treatment - bathing waters, coastal and inland (WINEP/NEP),Number of schemes at Stage 4,Programme level efficiency</v>
      </c>
      <c r="D1136" s="176" t="str">
        <f>IF(ISBLANK(DPWW3!H47),"",DPWW3!H47)</f>
        <v>Nr</v>
      </c>
      <c r="E1136" s="176" t="s">
        <v>7266</v>
      </c>
      <c r="F1136" s="176" t="str">
        <f>IF(ISBLANK(DPWW3!AU47),"",DPWW3!AU47)</f>
        <v/>
      </c>
    </row>
    <row r="1137" spans="1:40" x14ac:dyDescent="0.25">
      <c r="A1137" s="176" t="str">
        <f t="shared" si="17"/>
        <v>YKY</v>
      </c>
      <c r="B1137" s="176" t="str">
        <f>IF(ISBLANK(DPWW3!BC48),"",DPWW3!BC48)</f>
        <v>PCD_DPWW3_MBT1_S5</v>
      </c>
      <c r="C1137" s="176" t="str">
        <f>DPWW3!F48 &amp; "," &amp; DPWW3!G48 &amp; "," &amp; DPWW3!BC5</f>
        <v>Microbiological treatment - bathing waters, coastal and inland (WINEP/NEP),Number of schemes at Stage 5,IM1 has yet to be achieved</v>
      </c>
      <c r="D1137" s="176" t="str">
        <f>IF(ISBLANK(DPWW3!H48),"",DPWW3!H48)</f>
        <v>Nr</v>
      </c>
      <c r="E1137" s="176" t="s">
        <v>7266</v>
      </c>
      <c r="T1137" s="176" t="str">
        <f>IF(ISBLANK(DPWW3!M48),"",DPWW3!M48)</f>
        <v/>
      </c>
      <c r="U1137" s="176" t="str">
        <f>IF(ISBLANK(DPWW3!N48),"",DPWW3!N48)</f>
        <v/>
      </c>
      <c r="V1137" s="176" t="str">
        <f>IF(ISBLANK(DPWW3!O48),"",DPWW3!O48)</f>
        <v/>
      </c>
      <c r="W1137" s="176" t="str">
        <f>IF(ISBLANK(DPWW3!P48),"",DPWW3!P48)</f>
        <v/>
      </c>
      <c r="X1137" s="176" t="str">
        <f>IF(ISBLANK(DPWW3!Q48),"",DPWW3!Q48)</f>
        <v/>
      </c>
      <c r="Y1137" s="176" t="str">
        <f>IF(ISBLANK(DPWW3!R48),"",DPWW3!R48)</f>
        <v/>
      </c>
      <c r="Z1137" s="176" t="str">
        <f>IF(ISBLANK(DPWW3!S48),"",DPWW3!S48)</f>
        <v/>
      </c>
      <c r="AA1137" s="176" t="str">
        <f>IF(ISBLANK(DPWW3!T48),"",DPWW3!T48)</f>
        <v/>
      </c>
      <c r="AB1137" s="176" t="str">
        <f>IF(ISBLANK(DPWW3!U48),"",DPWW3!U48)</f>
        <v/>
      </c>
      <c r="AC1137" s="176" t="str">
        <f>IF(ISBLANK(DPWW3!V48),"",DPWW3!V48)</f>
        <v/>
      </c>
      <c r="AD1137" s="176" t="str">
        <f>IF(ISBLANK(DPWW3!W48),"",DPWW3!W48)</f>
        <v/>
      </c>
      <c r="AE1137" s="176" t="str">
        <f>IF(ISBLANK(DPWW3!X48),"",DPWW3!X48)</f>
        <v/>
      </c>
      <c r="AF1137" s="176" t="str">
        <f>IF(ISBLANK(DPWW3!Y48),"",DPWW3!Y48)</f>
        <v/>
      </c>
      <c r="AG1137" s="176" t="str">
        <f>IF(ISBLANK(DPWW3!Z48),"",DPWW3!Z48)</f>
        <v/>
      </c>
      <c r="AH1137" s="176" t="str">
        <f>IF(ISBLANK(DPWW3!AA48),"",DPWW3!AA48)</f>
        <v/>
      </c>
      <c r="AI1137" s="176" t="str">
        <f>IF(ISBLANK(DPWW3!AB48),"",DPWW3!AB48)</f>
        <v/>
      </c>
      <c r="AJ1137" s="176" t="str">
        <f>IF(ISBLANK(DPWW3!AC48),"",DPWW3!AC48)</f>
        <v/>
      </c>
      <c r="AK1137" s="176" t="str">
        <f>IF(ISBLANK(DPWW3!AD48),"",DPWW3!AD48)</f>
        <v/>
      </c>
      <c r="AL1137" s="176" t="str">
        <f>IF(ISBLANK(DPWW3!AE48),"",DPWW3!AE48)</f>
        <v/>
      </c>
      <c r="AM1137" s="176" t="str">
        <f>IF(ISBLANK(DPWW3!AF48),"",DPWW3!AF48)</f>
        <v/>
      </c>
      <c r="AN1137" s="176" t="str">
        <f>IF(ISBLANK(DPWW3!AG48),"",DPWW3!AG48)</f>
        <v/>
      </c>
    </row>
    <row r="1138" spans="1:40" x14ac:dyDescent="0.25">
      <c r="A1138" s="176" t="str">
        <f t="shared" si="17"/>
        <v>YKY</v>
      </c>
      <c r="B1138" s="176" t="str">
        <f>IF(ISBLANK(DPWW3!BY48),"",DPWW3!BY48)</f>
        <v>PCD_DPWW3_MBT1_DLY_S5</v>
      </c>
      <c r="C1138" s="176" t="str">
        <f>DPWW3!F48 &amp; "," &amp; DPWW3!G48 &amp; "," &amp; DPWW3!BY5</f>
        <v>Microbiological treatment - bathing waters, coastal and inland (WINEP/NEP),Number of schemes at Stage 5,Total number of schemes with a 90+ day delay for any given IM</v>
      </c>
      <c r="D1138" s="176" t="str">
        <f>IF(ISBLANK(DPWW3!H48),"",DPWW3!H48)</f>
        <v>Nr</v>
      </c>
      <c r="E1138" s="176" t="s">
        <v>7266</v>
      </c>
      <c r="F1138" s="176" t="str">
        <f>IF(ISBLANK(DPWW3!AJ48),"",DPWW3!AJ48)</f>
        <v/>
      </c>
    </row>
    <row r="1139" spans="1:40" x14ac:dyDescent="0.25">
      <c r="A1139" s="176" t="str">
        <f t="shared" si="17"/>
        <v>YKY</v>
      </c>
      <c r="B1139" s="176" t="str">
        <f>IF(ISBLANK(DPWW3!BZ48),"",DPWW3!BZ48)</f>
        <v>PCD_DPWW3_MBT1_DIR_S5</v>
      </c>
      <c r="C1139" s="176" t="str">
        <f>DPWW3!F48 &amp; "," &amp; DPWW3!G48 &amp; "," &amp; DPWW3!BZ6</f>
        <v>Microbiological treatment - bathing waters, coastal and inland (WINEP/NEP),Number of schemes at Stage 5,Lack of internal resourcing</v>
      </c>
      <c r="D1139" s="176" t="str">
        <f>IF(ISBLANK(DPWW3!H48),"",DPWW3!H48)</f>
        <v>Nr</v>
      </c>
      <c r="E1139" s="176" t="s">
        <v>7266</v>
      </c>
      <c r="F1139" s="176" t="str">
        <f>IF(ISBLANK(DPWW3!AK48),"",DPWW3!AK48)</f>
        <v/>
      </c>
    </row>
    <row r="1140" spans="1:40" x14ac:dyDescent="0.25">
      <c r="A1140" s="176" t="str">
        <f t="shared" si="17"/>
        <v>YKY</v>
      </c>
      <c r="B1140" s="176" t="str">
        <f>IF(ISBLANK(DPWW3!CA48),"",DPWW3!CA48)</f>
        <v>PCD_DPWW3_MBT1_DSCR_S5</v>
      </c>
      <c r="C1140" s="176" t="str">
        <f>DPWW3!F48 &amp; "," &amp; DPWW3!G48 &amp; "," &amp; DPWW3!CA6</f>
        <v xml:space="preserve">Microbiological treatment - bathing waters, coastal and inland (WINEP/NEP),Number of schemes at Stage 5,Lack of supply chain resourcing </v>
      </c>
      <c r="D1140" s="176" t="str">
        <f>IF(ISBLANK(DPWW3!H48),"",DPWW3!H48)</f>
        <v>Nr</v>
      </c>
      <c r="E1140" s="176" t="s">
        <v>7266</v>
      </c>
      <c r="F1140" s="176" t="str">
        <f>IF(ISBLANK(DPWW3!AL48),"",DPWW3!AL48)</f>
        <v/>
      </c>
    </row>
    <row r="1141" spans="1:40" x14ac:dyDescent="0.25">
      <c r="A1141" s="176" t="str">
        <f t="shared" si="17"/>
        <v>YKY</v>
      </c>
      <c r="B1141" s="176" t="str">
        <f>IF(ISBLANK(DPWW3!CB48),"",DPWW3!CB48)</f>
        <v>PCD_DPWW3_MBT1_DCS_S5</v>
      </c>
      <c r="C1141" s="176" t="str">
        <f>DPWW3!F48 &amp; "," &amp; DPWW3!G48 &amp; "," &amp; DPWW3!CB6</f>
        <v>Microbiological treatment - bathing waters, coastal and inland (WINEP/NEP),Number of schemes at Stage 5,Change in solution (IM2)</v>
      </c>
      <c r="D1141" s="176" t="str">
        <f>IF(ISBLANK(DPWW3!H48),"",DPWW3!H48)</f>
        <v>Nr</v>
      </c>
      <c r="E1141" s="176" t="s">
        <v>7266</v>
      </c>
      <c r="F1141" s="176" t="str">
        <f>IF(ISBLANK(DPWW3!AM48),"",DPWW3!AM48)</f>
        <v/>
      </c>
    </row>
    <row r="1142" spans="1:40" x14ac:dyDescent="0.25">
      <c r="A1142" s="176" t="str">
        <f t="shared" si="17"/>
        <v>YKY</v>
      </c>
      <c r="B1142" s="176" t="str">
        <f>IF(ISBLANK(DPWW3!CC48),"",DPWW3!CC48)</f>
        <v>PCD_DPWW3_MBT1_DSCS_S5</v>
      </c>
      <c r="C1142" s="176" t="str">
        <f>DPWW3!F48 &amp; "," &amp; DPWW3!G48 &amp; "," &amp; DPWW3!CC6</f>
        <v>Microbiological treatment - bathing waters, coastal and inland (WINEP/NEP),Number of schemes at Stage 5,Supply chain capacity</v>
      </c>
      <c r="D1142" s="176" t="str">
        <f>IF(ISBLANK(DPWW3!H48),"",DPWW3!H48)</f>
        <v>Nr</v>
      </c>
      <c r="E1142" s="176" t="s">
        <v>7266</v>
      </c>
      <c r="F1142" s="176" t="str">
        <f>IF(ISBLANK(DPWW3!AN48),"",DPWW3!AN48)</f>
        <v/>
      </c>
    </row>
    <row r="1143" spans="1:40" x14ac:dyDescent="0.25">
      <c r="A1143" s="176" t="str">
        <f t="shared" si="17"/>
        <v>YKY</v>
      </c>
      <c r="B1143" s="176" t="str">
        <f>IF(ISBLANK(DPWW3!CD48),"",DPWW3!CD48)</f>
        <v>PCD_DPWW3_MBT1_DPP_S5</v>
      </c>
      <c r="C1143" s="176" t="str">
        <f>DPWW3!F48 &amp; "," &amp; DPWW3!G48 &amp; "," &amp; DPWW3!CD6</f>
        <v>Microbiological treatment - bathing waters, coastal and inland (WINEP/NEP),Number of schemes at Stage 5,Land and planning permission</v>
      </c>
      <c r="D1143" s="176" t="str">
        <f>IF(ISBLANK(DPWW3!H48),"",DPWW3!H48)</f>
        <v>Nr</v>
      </c>
      <c r="E1143" s="176" t="s">
        <v>7266</v>
      </c>
      <c r="F1143" s="176" t="str">
        <f>IF(ISBLANK(DPWW3!AO48),"",DPWW3!AO48)</f>
        <v/>
      </c>
    </row>
    <row r="1144" spans="1:40" x14ac:dyDescent="0.25">
      <c r="A1144" s="176" t="str">
        <f t="shared" si="17"/>
        <v>YKY</v>
      </c>
      <c r="B1144" s="176" t="str">
        <f>IF(ISBLANK(DPWW3!CE48),"",DPWW3!CE48)</f>
        <v>PCD_DPWW3_MBT1_DTPI_S5</v>
      </c>
      <c r="C1144" s="176" t="str">
        <f>DPWW3!F48 &amp; "," &amp; DPWW3!G48 &amp; "," &amp; DPWW3!CE6</f>
        <v>Microbiological treatment - bathing waters, coastal and inland (WINEP/NEP),Number of schemes at Stage 5,Third-party interface</v>
      </c>
      <c r="D1144" s="176" t="str">
        <f>IF(ISBLANK(DPWW3!H48),"",DPWW3!H48)</f>
        <v>Nr</v>
      </c>
      <c r="E1144" s="176" t="s">
        <v>7266</v>
      </c>
      <c r="F1144" s="176" t="str">
        <f>IF(ISBLANK(DPWW3!AP48),"",DPWW3!AP48)</f>
        <v/>
      </c>
    </row>
    <row r="1145" spans="1:40" x14ac:dyDescent="0.25">
      <c r="A1145" s="176" t="str">
        <f t="shared" si="17"/>
        <v>YKY</v>
      </c>
      <c r="B1145" s="176" t="str">
        <f>IF(ISBLANK(DPWW3!CF48),"",DPWW3!CF48)</f>
        <v>PCD_DPWW3_MBT1_DCI_S5</v>
      </c>
      <c r="C1145" s="176" t="str">
        <f>DPWW3!F48 &amp; "," &amp; DPWW3!G48 &amp; "," &amp; DPWW3!CF6</f>
        <v>Microbiological treatment - bathing waters, coastal and inland (WINEP/NEP),Number of schemes at Stage 5,Contractual issues</v>
      </c>
      <c r="D1145" s="176" t="str">
        <f>IF(ISBLANK(DPWW3!H48),"",DPWW3!H48)</f>
        <v>Nr</v>
      </c>
      <c r="E1145" s="176" t="s">
        <v>7266</v>
      </c>
      <c r="F1145" s="176" t="str">
        <f>IF(ISBLANK(DPWW3!AQ48),"",DPWW3!AQ48)</f>
        <v/>
      </c>
    </row>
    <row r="1146" spans="1:40" x14ac:dyDescent="0.25">
      <c r="A1146" s="176" t="str">
        <f t="shared" si="17"/>
        <v>YKY</v>
      </c>
      <c r="B1146" s="176" t="str">
        <f>IF(ISBLANK(DPWW3!CG48),"",DPWW3!CG48)</f>
        <v>PCD_DPWW3_MBT1_DSI_S5</v>
      </c>
      <c r="C1146" s="176" t="str">
        <f>DPWW3!F48 &amp; "," &amp; DPWW3!G48 &amp; "," &amp; DPWW3!CG6</f>
        <v>Microbiological treatment - bathing waters, coastal and inland (WINEP/NEP),Number of schemes at Stage 5,Sites issues</v>
      </c>
      <c r="D1146" s="176" t="str">
        <f>IF(ISBLANK(DPWW3!H48),"",DPWW3!H48)</f>
        <v>Nr</v>
      </c>
      <c r="E1146" s="176" t="s">
        <v>7266</v>
      </c>
      <c r="F1146" s="176" t="str">
        <f>IF(ISBLANK(DPWW3!AR48),"",DPWW3!AR48)</f>
        <v/>
      </c>
    </row>
    <row r="1147" spans="1:40" x14ac:dyDescent="0.25">
      <c r="A1147" s="176" t="str">
        <f t="shared" si="17"/>
        <v>YKY</v>
      </c>
      <c r="B1147" s="176" t="str">
        <f>IF(ISBLANK(DPWW3!CH48),"",DPWW3!CH48)</f>
        <v>PCD_DPWW3_MBT1_DER_S5</v>
      </c>
      <c r="C1147" s="176" t="str">
        <f>DPWW3!F48 &amp; "," &amp; DPWW3!G48 &amp; "," &amp; DPWW3!CH6</f>
        <v>Microbiological treatment - bathing waters, coastal and inland (WINEP/NEP),Number of schemes at Stage 5,Environmental risks</v>
      </c>
      <c r="D1147" s="176" t="str">
        <f>IF(ISBLANK(DPWW3!H48),"",DPWW3!H48)</f>
        <v>Nr</v>
      </c>
      <c r="E1147" s="176" t="s">
        <v>7266</v>
      </c>
      <c r="F1147" s="176" t="str">
        <f>IF(ISBLANK(DPWW3!AS48),"",DPWW3!AS48)</f>
        <v/>
      </c>
    </row>
    <row r="1148" spans="1:40" x14ac:dyDescent="0.25">
      <c r="A1148" s="176" t="str">
        <f t="shared" si="17"/>
        <v>YKY</v>
      </c>
      <c r="B1148" s="176" t="str">
        <f>IF(ISBLANK(DPWW3!CI48),"",DPWW3!CI48)</f>
        <v>PCD_DPWW3_MBT1_RS_S5</v>
      </c>
      <c r="C1148" s="176" t="str">
        <f>DPWW3!F48 &amp; "," &amp; DPWW3!G48 &amp; "," &amp; DPWW3!CI6</f>
        <v>Microbiological treatment - bathing waters, coastal and inland (WINEP/NEP),Number of schemes at Stage 5,Regulatory Sign off Delay</v>
      </c>
      <c r="D1148" s="176" t="str">
        <f>IF(ISBLANK(DPWW3!H48),"",DPWW3!H48)</f>
        <v>Nr</v>
      </c>
      <c r="E1148" s="176" t="s">
        <v>7266</v>
      </c>
      <c r="F1148" s="176" t="str">
        <f>IF(ISBLANK(DPWW3!AT48),"",DPWW3!AT48)</f>
        <v/>
      </c>
    </row>
    <row r="1149" spans="1:40" x14ac:dyDescent="0.25">
      <c r="A1149" s="176" t="str">
        <f t="shared" si="17"/>
        <v>YKY</v>
      </c>
      <c r="B1149" s="176" t="str">
        <f>IF(ISBLANK(DPWW3!CJ48),"",DPWW3!CJ48)</f>
        <v>PCD_DPWW3_MBT1_DPLE_S5</v>
      </c>
      <c r="C1149" s="176" t="str">
        <f>DPWW3!F48 &amp; "," &amp; DPWW3!G48 &amp; "," &amp; DPWW3!CJ6</f>
        <v>Microbiological treatment - bathing waters, coastal and inland (WINEP/NEP),Number of schemes at Stage 5,Programme level efficiency</v>
      </c>
      <c r="D1149" s="176" t="str">
        <f>IF(ISBLANK(DPWW3!H48),"",DPWW3!H48)</f>
        <v>Nr</v>
      </c>
      <c r="E1149" s="176" t="s">
        <v>7266</v>
      </c>
      <c r="F1149" s="176" t="str">
        <f>IF(ISBLANK(DPWW3!AU48),"",DPWW3!AU48)</f>
        <v/>
      </c>
    </row>
    <row r="1150" spans="1:40" x14ac:dyDescent="0.25">
      <c r="A1150" s="176" t="str">
        <f t="shared" si="17"/>
        <v>YKY</v>
      </c>
      <c r="B1150" s="176" t="str">
        <f>IF(ISBLANK(DPWW3!BC49),"",DPWW3!BC49)</f>
        <v>PCD_DPWW3_MBT1_S6</v>
      </c>
      <c r="C1150" s="176" t="str">
        <f>DPWW3!F49 &amp; "," &amp; DPWW3!G49 &amp; "," &amp; DPWW3!BC5</f>
        <v>Microbiological treatment - bathing waters, coastal and inland (WINEP/NEP),Number of schemes at Stage 6,IM1 has yet to be achieved</v>
      </c>
      <c r="D1150" s="176" t="str">
        <f>IF(ISBLANK(DPWW3!H49),"",DPWW3!H49)</f>
        <v>Nr</v>
      </c>
      <c r="E1150" s="176" t="s">
        <v>7266</v>
      </c>
      <c r="T1150" s="176" t="str">
        <f>IF(ISBLANK(DPWW3!M49),"",DPWW3!M49)</f>
        <v/>
      </c>
      <c r="U1150" s="176" t="str">
        <f>IF(ISBLANK(DPWW3!N49),"",DPWW3!N49)</f>
        <v/>
      </c>
      <c r="V1150" s="176" t="str">
        <f>IF(ISBLANK(DPWW3!O49),"",DPWW3!O49)</f>
        <v/>
      </c>
      <c r="W1150" s="176" t="str">
        <f>IF(ISBLANK(DPWW3!P49),"",DPWW3!P49)</f>
        <v/>
      </c>
      <c r="X1150" s="176" t="str">
        <f>IF(ISBLANK(DPWW3!Q49),"",DPWW3!Q49)</f>
        <v/>
      </c>
      <c r="Y1150" s="176" t="str">
        <f>IF(ISBLANK(DPWW3!R49),"",DPWW3!R49)</f>
        <v/>
      </c>
      <c r="Z1150" s="176" t="str">
        <f>IF(ISBLANK(DPWW3!S49),"",DPWW3!S49)</f>
        <v/>
      </c>
      <c r="AA1150" s="176" t="str">
        <f>IF(ISBLANK(DPWW3!T49),"",DPWW3!T49)</f>
        <v/>
      </c>
      <c r="AB1150" s="176" t="str">
        <f>IF(ISBLANK(DPWW3!U49),"",DPWW3!U49)</f>
        <v/>
      </c>
      <c r="AC1150" s="176" t="str">
        <f>IF(ISBLANK(DPWW3!V49),"",DPWW3!V49)</f>
        <v/>
      </c>
      <c r="AD1150" s="176" t="str">
        <f>IF(ISBLANK(DPWW3!W49),"",DPWW3!W49)</f>
        <v/>
      </c>
      <c r="AE1150" s="176" t="str">
        <f>IF(ISBLANK(DPWW3!X49),"",DPWW3!X49)</f>
        <v/>
      </c>
      <c r="AF1150" s="176" t="str">
        <f>IF(ISBLANK(DPWW3!Y49),"",DPWW3!Y49)</f>
        <v/>
      </c>
      <c r="AG1150" s="176" t="str">
        <f>IF(ISBLANK(DPWW3!Z49),"",DPWW3!Z49)</f>
        <v/>
      </c>
      <c r="AH1150" s="176" t="str">
        <f>IF(ISBLANK(DPWW3!AA49),"",DPWW3!AA49)</f>
        <v/>
      </c>
      <c r="AI1150" s="176" t="str">
        <f>IF(ISBLANK(DPWW3!AB49),"",DPWW3!AB49)</f>
        <v/>
      </c>
      <c r="AJ1150" s="176" t="str">
        <f>IF(ISBLANK(DPWW3!AC49),"",DPWW3!AC49)</f>
        <v/>
      </c>
      <c r="AK1150" s="176" t="str">
        <f>IF(ISBLANK(DPWW3!AD49),"",DPWW3!AD49)</f>
        <v/>
      </c>
      <c r="AL1150" s="176" t="str">
        <f>IF(ISBLANK(DPWW3!AE49),"",DPWW3!AE49)</f>
        <v/>
      </c>
      <c r="AM1150" s="176" t="str">
        <f>IF(ISBLANK(DPWW3!AF49),"",DPWW3!AF49)</f>
        <v/>
      </c>
      <c r="AN1150" s="176" t="str">
        <f>IF(ISBLANK(DPWW3!AG49),"",DPWW3!AG49)</f>
        <v/>
      </c>
    </row>
    <row r="1151" spans="1:40" x14ac:dyDescent="0.25">
      <c r="A1151" s="176" t="str">
        <f t="shared" si="17"/>
        <v>YKY</v>
      </c>
      <c r="B1151" s="176" t="str">
        <f>IF(ISBLANK(DPWW3!BY49),"",DPWW3!BY49)</f>
        <v>PCD_DPWW3_MBT1_DLY_S6</v>
      </c>
      <c r="C1151" s="176" t="str">
        <f>DPWW3!F49 &amp; "," &amp; DPWW3!G49 &amp; "," &amp; DPWW3!BY5</f>
        <v>Microbiological treatment - bathing waters, coastal and inland (WINEP/NEP),Number of schemes at Stage 6,Total number of schemes with a 90+ day delay for any given IM</v>
      </c>
      <c r="D1151" s="176" t="str">
        <f>IF(ISBLANK(DPWW3!H49),"",DPWW3!H49)</f>
        <v>Nr</v>
      </c>
      <c r="E1151" s="176" t="s">
        <v>7266</v>
      </c>
      <c r="F1151" s="176" t="str">
        <f>IF(ISBLANK(DPWW3!AJ49),"",DPWW3!AJ49)</f>
        <v/>
      </c>
    </row>
    <row r="1152" spans="1:40" x14ac:dyDescent="0.25">
      <c r="A1152" s="176" t="str">
        <f t="shared" si="17"/>
        <v>YKY</v>
      </c>
      <c r="B1152" s="176" t="str">
        <f>IF(ISBLANK(DPWW3!BZ49),"",DPWW3!BZ49)</f>
        <v>PCD_DPWW3_MBT1_DIR_S6</v>
      </c>
      <c r="C1152" s="176" t="str">
        <f>DPWW3!F49 &amp; "," &amp; DPWW3!G49 &amp; "," &amp; DPWW3!BZ6</f>
        <v>Microbiological treatment - bathing waters, coastal and inland (WINEP/NEP),Number of schemes at Stage 6,Lack of internal resourcing</v>
      </c>
      <c r="D1152" s="176" t="str">
        <f>IF(ISBLANK(DPWW3!H49),"",DPWW3!H49)</f>
        <v>Nr</v>
      </c>
      <c r="E1152" s="176" t="s">
        <v>7266</v>
      </c>
      <c r="F1152" s="176" t="str">
        <f>IF(ISBLANK(DPWW3!AK49),"",DPWW3!AK49)</f>
        <v/>
      </c>
    </row>
    <row r="1153" spans="1:40" x14ac:dyDescent="0.25">
      <c r="A1153" s="176" t="str">
        <f t="shared" si="17"/>
        <v>YKY</v>
      </c>
      <c r="B1153" s="176" t="str">
        <f>IF(ISBLANK(DPWW3!CA49),"",DPWW3!CA49)</f>
        <v>PCD_DPWW3_MBT1_DSCR_S6</v>
      </c>
      <c r="C1153" s="176" t="str">
        <f>DPWW3!F49 &amp; "," &amp; DPWW3!G49 &amp; "," &amp; DPWW3!CA6</f>
        <v xml:space="preserve">Microbiological treatment - bathing waters, coastal and inland (WINEP/NEP),Number of schemes at Stage 6,Lack of supply chain resourcing </v>
      </c>
      <c r="D1153" s="176" t="str">
        <f>IF(ISBLANK(DPWW3!H49),"",DPWW3!H49)</f>
        <v>Nr</v>
      </c>
      <c r="E1153" s="176" t="s">
        <v>7266</v>
      </c>
      <c r="F1153" s="176" t="str">
        <f>IF(ISBLANK(DPWW3!AL49),"",DPWW3!AL49)</f>
        <v/>
      </c>
    </row>
    <row r="1154" spans="1:40" x14ac:dyDescent="0.25">
      <c r="A1154" s="176" t="str">
        <f t="shared" si="17"/>
        <v>YKY</v>
      </c>
      <c r="B1154" s="176" t="str">
        <f>IF(ISBLANK(DPWW3!CB49),"",DPWW3!CB49)</f>
        <v>PCD_DPWW3_MBT1_DCS_S6</v>
      </c>
      <c r="C1154" s="176" t="str">
        <f>DPWW3!F49 &amp; "," &amp; DPWW3!G49 &amp; "," &amp; DPWW3!CB6</f>
        <v>Microbiological treatment - bathing waters, coastal and inland (WINEP/NEP),Number of schemes at Stage 6,Change in solution (IM2)</v>
      </c>
      <c r="D1154" s="176" t="str">
        <f>IF(ISBLANK(DPWW3!H49),"",DPWW3!H49)</f>
        <v>Nr</v>
      </c>
      <c r="E1154" s="176" t="s">
        <v>7266</v>
      </c>
      <c r="F1154" s="176" t="str">
        <f>IF(ISBLANK(DPWW3!AM49),"",DPWW3!AM49)</f>
        <v/>
      </c>
    </row>
    <row r="1155" spans="1:40" x14ac:dyDescent="0.25">
      <c r="A1155" s="176" t="str">
        <f t="shared" si="17"/>
        <v>YKY</v>
      </c>
      <c r="B1155" s="176" t="str">
        <f>IF(ISBLANK(DPWW3!CC49),"",DPWW3!CC49)</f>
        <v>PCD_DPWW3_MBT1_DSCS_S6</v>
      </c>
      <c r="C1155" s="176" t="str">
        <f>DPWW3!F49 &amp; "," &amp; DPWW3!G49 &amp; "," &amp; DPWW3!CC6</f>
        <v>Microbiological treatment - bathing waters, coastal and inland (WINEP/NEP),Number of schemes at Stage 6,Supply chain capacity</v>
      </c>
      <c r="D1155" s="176" t="str">
        <f>IF(ISBLANK(DPWW3!H49),"",DPWW3!H49)</f>
        <v>Nr</v>
      </c>
      <c r="E1155" s="176" t="s">
        <v>7266</v>
      </c>
      <c r="F1155" s="176" t="str">
        <f>IF(ISBLANK(DPWW3!AN49),"",DPWW3!AN49)</f>
        <v/>
      </c>
    </row>
    <row r="1156" spans="1:40" x14ac:dyDescent="0.25">
      <c r="A1156" s="176" t="str">
        <f t="shared" si="17"/>
        <v>YKY</v>
      </c>
      <c r="B1156" s="176" t="str">
        <f>IF(ISBLANK(DPWW3!CD49),"",DPWW3!CD49)</f>
        <v>PCD_DPWW3_MBT1_DPP_S6</v>
      </c>
      <c r="C1156" s="176" t="str">
        <f>DPWW3!F49 &amp; "," &amp; DPWW3!G49 &amp; "," &amp; DPWW3!CD6</f>
        <v>Microbiological treatment - bathing waters, coastal and inland (WINEP/NEP),Number of schemes at Stage 6,Land and planning permission</v>
      </c>
      <c r="D1156" s="176" t="str">
        <f>IF(ISBLANK(DPWW3!H49),"",DPWW3!H49)</f>
        <v>Nr</v>
      </c>
      <c r="E1156" s="176" t="s">
        <v>7266</v>
      </c>
      <c r="F1156" s="176" t="str">
        <f>IF(ISBLANK(DPWW3!AO49),"",DPWW3!AO49)</f>
        <v/>
      </c>
    </row>
    <row r="1157" spans="1:40" x14ac:dyDescent="0.25">
      <c r="A1157" s="176" t="str">
        <f t="shared" ref="A1157:A1220" si="18">A1156</f>
        <v>YKY</v>
      </c>
      <c r="B1157" s="176" t="str">
        <f>IF(ISBLANK(DPWW3!CE49),"",DPWW3!CE49)</f>
        <v>PCD_DPWW3_MBT1_DTPI_S6</v>
      </c>
      <c r="C1157" s="176" t="str">
        <f>DPWW3!F49 &amp; "," &amp; DPWW3!G49 &amp; "," &amp; DPWW3!CE6</f>
        <v>Microbiological treatment - bathing waters, coastal and inland (WINEP/NEP),Number of schemes at Stage 6,Third-party interface</v>
      </c>
      <c r="D1157" s="176" t="str">
        <f>IF(ISBLANK(DPWW3!H49),"",DPWW3!H49)</f>
        <v>Nr</v>
      </c>
      <c r="E1157" s="176" t="s">
        <v>7266</v>
      </c>
      <c r="F1157" s="176" t="str">
        <f>IF(ISBLANK(DPWW3!AP49),"",DPWW3!AP49)</f>
        <v/>
      </c>
    </row>
    <row r="1158" spans="1:40" x14ac:dyDescent="0.25">
      <c r="A1158" s="176" t="str">
        <f t="shared" si="18"/>
        <v>YKY</v>
      </c>
      <c r="B1158" s="176" t="str">
        <f>IF(ISBLANK(DPWW3!CF49),"",DPWW3!CF49)</f>
        <v>PCD_DPWW3_MBT1_DCI_S6</v>
      </c>
      <c r="C1158" s="176" t="str">
        <f>DPWW3!F49 &amp; "," &amp; DPWW3!G49 &amp; "," &amp; DPWW3!CF6</f>
        <v>Microbiological treatment - bathing waters, coastal and inland (WINEP/NEP),Number of schemes at Stage 6,Contractual issues</v>
      </c>
      <c r="D1158" s="176" t="str">
        <f>IF(ISBLANK(DPWW3!H49),"",DPWW3!H49)</f>
        <v>Nr</v>
      </c>
      <c r="E1158" s="176" t="s">
        <v>7266</v>
      </c>
      <c r="F1158" s="176" t="str">
        <f>IF(ISBLANK(DPWW3!AQ49),"",DPWW3!AQ49)</f>
        <v/>
      </c>
    </row>
    <row r="1159" spans="1:40" x14ac:dyDescent="0.25">
      <c r="A1159" s="176" t="str">
        <f t="shared" si="18"/>
        <v>YKY</v>
      </c>
      <c r="B1159" s="176" t="str">
        <f>IF(ISBLANK(DPWW3!CG49),"",DPWW3!CG49)</f>
        <v>PCD_DPWW3_MBT1_DSI_S6</v>
      </c>
      <c r="C1159" s="176" t="str">
        <f>DPWW3!F49 &amp; "," &amp; DPWW3!G49 &amp; "," &amp; DPWW3!CG6</f>
        <v>Microbiological treatment - bathing waters, coastal and inland (WINEP/NEP),Number of schemes at Stage 6,Sites issues</v>
      </c>
      <c r="D1159" s="176" t="str">
        <f>IF(ISBLANK(DPWW3!H49),"",DPWW3!H49)</f>
        <v>Nr</v>
      </c>
      <c r="E1159" s="176" t="s">
        <v>7266</v>
      </c>
      <c r="F1159" s="176" t="str">
        <f>IF(ISBLANK(DPWW3!AR49),"",DPWW3!AR49)</f>
        <v/>
      </c>
    </row>
    <row r="1160" spans="1:40" x14ac:dyDescent="0.25">
      <c r="A1160" s="176" t="str">
        <f t="shared" si="18"/>
        <v>YKY</v>
      </c>
      <c r="B1160" s="176" t="str">
        <f>IF(ISBLANK(DPWW3!CH49),"",DPWW3!CH49)</f>
        <v>PCD_DPWW3_MBT1_DER_S6</v>
      </c>
      <c r="C1160" s="176" t="str">
        <f>DPWW3!F49 &amp; "," &amp; DPWW3!G49 &amp; "," &amp; DPWW3!CH6</f>
        <v>Microbiological treatment - bathing waters, coastal and inland (WINEP/NEP),Number of schemes at Stage 6,Environmental risks</v>
      </c>
      <c r="D1160" s="176" t="str">
        <f>IF(ISBLANK(DPWW3!H49),"",DPWW3!H49)</f>
        <v>Nr</v>
      </c>
      <c r="E1160" s="176" t="s">
        <v>7266</v>
      </c>
      <c r="F1160" s="176" t="str">
        <f>IF(ISBLANK(DPWW3!AS49),"",DPWW3!AS49)</f>
        <v/>
      </c>
    </row>
    <row r="1161" spans="1:40" x14ac:dyDescent="0.25">
      <c r="A1161" s="176" t="str">
        <f t="shared" si="18"/>
        <v>YKY</v>
      </c>
      <c r="B1161" s="176" t="str">
        <f>IF(ISBLANK(DPWW3!CI49),"",DPWW3!CI49)</f>
        <v>PCD_DPWW3_MBT1_RS_S6</v>
      </c>
      <c r="C1161" s="176" t="str">
        <f>DPWW3!F49 &amp; "," &amp; DPWW3!G49 &amp; "," &amp; DPWW3!CI6</f>
        <v>Microbiological treatment - bathing waters, coastal and inland (WINEP/NEP),Number of schemes at Stage 6,Regulatory Sign off Delay</v>
      </c>
      <c r="D1161" s="176" t="str">
        <f>IF(ISBLANK(DPWW3!H49),"",DPWW3!H49)</f>
        <v>Nr</v>
      </c>
      <c r="E1161" s="176" t="s">
        <v>7266</v>
      </c>
      <c r="F1161" s="176" t="str">
        <f>IF(ISBLANK(DPWW3!AT49),"",DPWW3!AT49)</f>
        <v/>
      </c>
    </row>
    <row r="1162" spans="1:40" x14ac:dyDescent="0.25">
      <c r="A1162" s="176" t="str">
        <f t="shared" si="18"/>
        <v>YKY</v>
      </c>
      <c r="B1162" s="176" t="str">
        <f>IF(ISBLANK(DPWW3!CJ49),"",DPWW3!CJ49)</f>
        <v>PCD_DPWW3_MBT1_DPLE_S6</v>
      </c>
      <c r="C1162" s="176" t="str">
        <f>DPWW3!F49 &amp; "," &amp; DPWW3!G49 &amp; "," &amp; DPWW3!CJ6</f>
        <v>Microbiological treatment - bathing waters, coastal and inland (WINEP/NEP),Number of schemes at Stage 6,Programme level efficiency</v>
      </c>
      <c r="D1162" s="176" t="str">
        <f>IF(ISBLANK(DPWW3!H49),"",DPWW3!H49)</f>
        <v>Nr</v>
      </c>
      <c r="E1162" s="176" t="s">
        <v>7266</v>
      </c>
      <c r="F1162" s="176" t="str">
        <f>IF(ISBLANK(DPWW3!AU49),"",DPWW3!AU49)</f>
        <v/>
      </c>
    </row>
    <row r="1163" spans="1:40" x14ac:dyDescent="0.25">
      <c r="A1163" s="176" t="str">
        <f t="shared" si="18"/>
        <v>YKY</v>
      </c>
      <c r="B1163" s="176" t="str">
        <f>IF(ISBLANK(DPWW3!BC50),"",DPWW3!BC50)</f>
        <v>PCD_DPWW3_MBT1_S7</v>
      </c>
      <c r="C1163" s="176" t="str">
        <f>DPWW3!F50 &amp; "," &amp; DPWW3!G50 &amp; "," &amp; DPWW3!BC5</f>
        <v>Microbiological treatment - bathing waters, coastal and inland (WINEP/NEP),Number of schemes at Stage 7,IM1 has yet to be achieved</v>
      </c>
      <c r="D1163" s="176" t="str">
        <f>IF(ISBLANK(DPWW3!H50),"",DPWW3!H50)</f>
        <v>Nr</v>
      </c>
      <c r="E1163" s="176" t="s">
        <v>7266</v>
      </c>
      <c r="T1163" s="176" t="str">
        <f>IF(ISBLANK(DPWW3!M50),"",DPWW3!M50)</f>
        <v/>
      </c>
      <c r="U1163" s="176" t="str">
        <f>IF(ISBLANK(DPWW3!N50),"",DPWW3!N50)</f>
        <v/>
      </c>
      <c r="V1163" s="176" t="str">
        <f>IF(ISBLANK(DPWW3!O50),"",DPWW3!O50)</f>
        <v/>
      </c>
      <c r="W1163" s="176" t="str">
        <f>IF(ISBLANK(DPWW3!P50),"",DPWW3!P50)</f>
        <v/>
      </c>
      <c r="X1163" s="176" t="str">
        <f>IF(ISBLANK(DPWW3!Q50),"",DPWW3!Q50)</f>
        <v/>
      </c>
      <c r="Y1163" s="176" t="str">
        <f>IF(ISBLANK(DPWW3!R50),"",DPWW3!R50)</f>
        <v/>
      </c>
      <c r="Z1163" s="176" t="str">
        <f>IF(ISBLANK(DPWW3!S50),"",DPWW3!S50)</f>
        <v/>
      </c>
      <c r="AA1163" s="176" t="str">
        <f>IF(ISBLANK(DPWW3!T50),"",DPWW3!T50)</f>
        <v/>
      </c>
      <c r="AB1163" s="176" t="str">
        <f>IF(ISBLANK(DPWW3!U50),"",DPWW3!U50)</f>
        <v/>
      </c>
      <c r="AC1163" s="176" t="str">
        <f>IF(ISBLANK(DPWW3!V50),"",DPWW3!V50)</f>
        <v/>
      </c>
      <c r="AD1163" s="176" t="str">
        <f>IF(ISBLANK(DPWW3!W50),"",DPWW3!W50)</f>
        <v/>
      </c>
      <c r="AE1163" s="176" t="str">
        <f>IF(ISBLANK(DPWW3!X50),"",DPWW3!X50)</f>
        <v/>
      </c>
      <c r="AF1163" s="176" t="str">
        <f>IF(ISBLANK(DPWW3!Y50),"",DPWW3!Y50)</f>
        <v/>
      </c>
      <c r="AG1163" s="176" t="str">
        <f>IF(ISBLANK(DPWW3!Z50),"",DPWW3!Z50)</f>
        <v/>
      </c>
      <c r="AH1163" s="176" t="str">
        <f>IF(ISBLANK(DPWW3!AA50),"",DPWW3!AA50)</f>
        <v/>
      </c>
      <c r="AI1163" s="176" t="str">
        <f>IF(ISBLANK(DPWW3!AB50),"",DPWW3!AB50)</f>
        <v/>
      </c>
      <c r="AJ1163" s="176" t="str">
        <f>IF(ISBLANK(DPWW3!AC50),"",DPWW3!AC50)</f>
        <v/>
      </c>
      <c r="AK1163" s="176" t="str">
        <f>IF(ISBLANK(DPWW3!AD50),"",DPWW3!AD50)</f>
        <v/>
      </c>
      <c r="AL1163" s="176" t="str">
        <f>IF(ISBLANK(DPWW3!AE50),"",DPWW3!AE50)</f>
        <v/>
      </c>
      <c r="AM1163" s="176" t="str">
        <f>IF(ISBLANK(DPWW3!AF50),"",DPWW3!AF50)</f>
        <v/>
      </c>
      <c r="AN1163" s="176" t="str">
        <f>IF(ISBLANK(DPWW3!AG50),"",DPWW3!AG50)</f>
        <v/>
      </c>
    </row>
    <row r="1164" spans="1:40" x14ac:dyDescent="0.25">
      <c r="A1164" s="176" t="str">
        <f t="shared" si="18"/>
        <v>YKY</v>
      </c>
      <c r="B1164" s="176" t="str">
        <f>IF(ISBLANK(DPWW3!BY50),"",DPWW3!BY50)</f>
        <v>PCD_DPWW3_MBT1_DLY_S7</v>
      </c>
      <c r="C1164" s="176" t="str">
        <f>DPWW3!F50 &amp; "," &amp; DPWW3!G50 &amp; "," &amp; DPWW3!BY5</f>
        <v>Microbiological treatment - bathing waters, coastal and inland (WINEP/NEP),Number of schemes at Stage 7,Total number of schemes with a 90+ day delay for any given IM</v>
      </c>
      <c r="D1164" s="176" t="str">
        <f>IF(ISBLANK(DPWW3!H50),"",DPWW3!H50)</f>
        <v>Nr</v>
      </c>
      <c r="E1164" s="176" t="s">
        <v>7266</v>
      </c>
      <c r="F1164" s="176" t="str">
        <f>IF(ISBLANK(DPWW3!AJ50),"",DPWW3!AJ50)</f>
        <v/>
      </c>
    </row>
    <row r="1165" spans="1:40" x14ac:dyDescent="0.25">
      <c r="A1165" s="176" t="str">
        <f t="shared" si="18"/>
        <v>YKY</v>
      </c>
      <c r="B1165" s="176" t="str">
        <f>IF(ISBLANK(DPWW3!BZ50),"",DPWW3!BZ50)</f>
        <v>PCD_DPWW3_MBT1_DIR_S7</v>
      </c>
      <c r="C1165" s="176" t="str">
        <f>DPWW3!F50 &amp; "," &amp; DPWW3!G50 &amp; "," &amp; DPWW3!BZ6</f>
        <v>Microbiological treatment - bathing waters, coastal and inland (WINEP/NEP),Number of schemes at Stage 7,Lack of internal resourcing</v>
      </c>
      <c r="D1165" s="176" t="str">
        <f>IF(ISBLANK(DPWW3!H50),"",DPWW3!H50)</f>
        <v>Nr</v>
      </c>
      <c r="E1165" s="176" t="s">
        <v>7266</v>
      </c>
      <c r="F1165" s="176" t="str">
        <f>IF(ISBLANK(DPWW3!AK50),"",DPWW3!AK50)</f>
        <v/>
      </c>
    </row>
    <row r="1166" spans="1:40" x14ac:dyDescent="0.25">
      <c r="A1166" s="176" t="str">
        <f t="shared" si="18"/>
        <v>YKY</v>
      </c>
      <c r="B1166" s="176" t="str">
        <f>IF(ISBLANK(DPWW3!CA50),"",DPWW3!CA50)</f>
        <v>PCD_DPWW3_MBT1_DSCR_S7</v>
      </c>
      <c r="C1166" s="176" t="str">
        <f>DPWW3!F50 &amp; "," &amp; DPWW3!G50 &amp; "," &amp; DPWW3!CA6</f>
        <v xml:space="preserve">Microbiological treatment - bathing waters, coastal and inland (WINEP/NEP),Number of schemes at Stage 7,Lack of supply chain resourcing </v>
      </c>
      <c r="D1166" s="176" t="str">
        <f>IF(ISBLANK(DPWW3!H50),"",DPWW3!H50)</f>
        <v>Nr</v>
      </c>
      <c r="E1166" s="176" t="s">
        <v>7266</v>
      </c>
      <c r="F1166" s="176" t="str">
        <f>IF(ISBLANK(DPWW3!AL50),"",DPWW3!AL50)</f>
        <v/>
      </c>
    </row>
    <row r="1167" spans="1:40" x14ac:dyDescent="0.25">
      <c r="A1167" s="176" t="str">
        <f t="shared" si="18"/>
        <v>YKY</v>
      </c>
      <c r="B1167" s="176" t="str">
        <f>IF(ISBLANK(DPWW3!CB50),"",DPWW3!CB50)</f>
        <v>PCD_DPWW3_MBT1_DCS_S7</v>
      </c>
      <c r="C1167" s="176" t="str">
        <f>DPWW3!F50 &amp; "," &amp; DPWW3!G50 &amp; "," &amp; DPWW3!CB6</f>
        <v>Microbiological treatment - bathing waters, coastal and inland (WINEP/NEP),Number of schemes at Stage 7,Change in solution (IM2)</v>
      </c>
      <c r="D1167" s="176" t="str">
        <f>IF(ISBLANK(DPWW3!H50),"",DPWW3!H50)</f>
        <v>Nr</v>
      </c>
      <c r="E1167" s="176" t="s">
        <v>7266</v>
      </c>
      <c r="F1167" s="176" t="str">
        <f>IF(ISBLANK(DPWW3!AM50),"",DPWW3!AM50)</f>
        <v/>
      </c>
    </row>
    <row r="1168" spans="1:40" x14ac:dyDescent="0.25">
      <c r="A1168" s="176" t="str">
        <f t="shared" si="18"/>
        <v>YKY</v>
      </c>
      <c r="B1168" s="176" t="str">
        <f>IF(ISBLANK(DPWW3!CC50),"",DPWW3!CC50)</f>
        <v>PCD_DPWW3_MBT1_DSCS_S7</v>
      </c>
      <c r="C1168" s="176" t="str">
        <f>DPWW3!F50 &amp; "," &amp; DPWW3!G50 &amp; "," &amp; DPWW3!CC6</f>
        <v>Microbiological treatment - bathing waters, coastal and inland (WINEP/NEP),Number of schemes at Stage 7,Supply chain capacity</v>
      </c>
      <c r="D1168" s="176" t="str">
        <f>IF(ISBLANK(DPWW3!H50),"",DPWW3!H50)</f>
        <v>Nr</v>
      </c>
      <c r="E1168" s="176" t="s">
        <v>7266</v>
      </c>
      <c r="F1168" s="176" t="str">
        <f>IF(ISBLANK(DPWW3!AN50),"",DPWW3!AN50)</f>
        <v/>
      </c>
    </row>
    <row r="1169" spans="1:40" x14ac:dyDescent="0.25">
      <c r="A1169" s="176" t="str">
        <f t="shared" si="18"/>
        <v>YKY</v>
      </c>
      <c r="B1169" s="176" t="str">
        <f>IF(ISBLANK(DPWW3!CD50),"",DPWW3!CD50)</f>
        <v>PCD_DPWW3_MBT1_DPP_S7</v>
      </c>
      <c r="C1169" s="176" t="str">
        <f>DPWW3!F50 &amp; "," &amp; DPWW3!G50 &amp; "," &amp; DPWW3!CD6</f>
        <v>Microbiological treatment - bathing waters, coastal and inland (WINEP/NEP),Number of schemes at Stage 7,Land and planning permission</v>
      </c>
      <c r="D1169" s="176" t="str">
        <f>IF(ISBLANK(DPWW3!H50),"",DPWW3!H50)</f>
        <v>Nr</v>
      </c>
      <c r="E1169" s="176" t="s">
        <v>7266</v>
      </c>
      <c r="F1169" s="176" t="str">
        <f>IF(ISBLANK(DPWW3!AO50),"",DPWW3!AO50)</f>
        <v/>
      </c>
    </row>
    <row r="1170" spans="1:40" x14ac:dyDescent="0.25">
      <c r="A1170" s="176" t="str">
        <f t="shared" si="18"/>
        <v>YKY</v>
      </c>
      <c r="B1170" s="176" t="str">
        <f>IF(ISBLANK(DPWW3!CE50),"",DPWW3!CE50)</f>
        <v>PCD_DPWW3_MBT1_DTPI_S7</v>
      </c>
      <c r="C1170" s="176" t="str">
        <f>DPWW3!F50 &amp; "," &amp; DPWW3!G50 &amp; "," &amp; DPWW3!CE6</f>
        <v>Microbiological treatment - bathing waters, coastal and inland (WINEP/NEP),Number of schemes at Stage 7,Third-party interface</v>
      </c>
      <c r="D1170" s="176" t="str">
        <f>IF(ISBLANK(DPWW3!H50),"",DPWW3!H50)</f>
        <v>Nr</v>
      </c>
      <c r="E1170" s="176" t="s">
        <v>7266</v>
      </c>
      <c r="F1170" s="176" t="str">
        <f>IF(ISBLANK(DPWW3!AP50),"",DPWW3!AP50)</f>
        <v/>
      </c>
    </row>
    <row r="1171" spans="1:40" x14ac:dyDescent="0.25">
      <c r="A1171" s="176" t="str">
        <f t="shared" si="18"/>
        <v>YKY</v>
      </c>
      <c r="B1171" s="176" t="str">
        <f>IF(ISBLANK(DPWW3!CF50),"",DPWW3!CF50)</f>
        <v>PCD_DPWW3_MBT1_DCI_S7</v>
      </c>
      <c r="C1171" s="176" t="str">
        <f>DPWW3!F50 &amp; "," &amp; DPWW3!G50 &amp; "," &amp; DPWW3!CF6</f>
        <v>Microbiological treatment - bathing waters, coastal and inland (WINEP/NEP),Number of schemes at Stage 7,Contractual issues</v>
      </c>
      <c r="D1171" s="176" t="str">
        <f>IF(ISBLANK(DPWW3!H50),"",DPWW3!H50)</f>
        <v>Nr</v>
      </c>
      <c r="E1171" s="176" t="s">
        <v>7266</v>
      </c>
      <c r="F1171" s="176" t="str">
        <f>IF(ISBLANK(DPWW3!AQ50),"",DPWW3!AQ50)</f>
        <v/>
      </c>
    </row>
    <row r="1172" spans="1:40" x14ac:dyDescent="0.25">
      <c r="A1172" s="176" t="str">
        <f t="shared" si="18"/>
        <v>YKY</v>
      </c>
      <c r="B1172" s="176" t="str">
        <f>IF(ISBLANK(DPWW3!CG50),"",DPWW3!CG50)</f>
        <v>PCD_DPWW3_MBT1_DSI_S7</v>
      </c>
      <c r="C1172" s="176" t="str">
        <f>DPWW3!F50 &amp; "," &amp; DPWW3!G50 &amp; "," &amp; DPWW3!CG6</f>
        <v>Microbiological treatment - bathing waters, coastal and inland (WINEP/NEP),Number of schemes at Stage 7,Sites issues</v>
      </c>
      <c r="D1172" s="176" t="str">
        <f>IF(ISBLANK(DPWW3!H50),"",DPWW3!H50)</f>
        <v>Nr</v>
      </c>
      <c r="E1172" s="176" t="s">
        <v>7266</v>
      </c>
      <c r="F1172" s="176" t="str">
        <f>IF(ISBLANK(DPWW3!AR50),"",DPWW3!AR50)</f>
        <v/>
      </c>
    </row>
    <row r="1173" spans="1:40" x14ac:dyDescent="0.25">
      <c r="A1173" s="176" t="str">
        <f t="shared" si="18"/>
        <v>YKY</v>
      </c>
      <c r="B1173" s="176" t="str">
        <f>IF(ISBLANK(DPWW3!CH50),"",DPWW3!CH50)</f>
        <v>PCD_DPWW3_MBT1_DER_S7</v>
      </c>
      <c r="C1173" s="176" t="str">
        <f>DPWW3!F50 &amp; "," &amp; DPWW3!G50 &amp; "," &amp; DPWW3!CH6</f>
        <v>Microbiological treatment - bathing waters, coastal and inland (WINEP/NEP),Number of schemes at Stage 7,Environmental risks</v>
      </c>
      <c r="D1173" s="176" t="str">
        <f>IF(ISBLANK(DPWW3!H50),"",DPWW3!H50)</f>
        <v>Nr</v>
      </c>
      <c r="E1173" s="176" t="s">
        <v>7266</v>
      </c>
      <c r="F1173" s="176" t="str">
        <f>IF(ISBLANK(DPWW3!AS50),"",DPWW3!AS50)</f>
        <v/>
      </c>
    </row>
    <row r="1174" spans="1:40" x14ac:dyDescent="0.25">
      <c r="A1174" s="176" t="str">
        <f t="shared" si="18"/>
        <v>YKY</v>
      </c>
      <c r="B1174" s="176" t="str">
        <f>IF(ISBLANK(DPWW3!CI50),"",DPWW3!CI50)</f>
        <v>PCD_DPWW3_MBT1_RS_S7</v>
      </c>
      <c r="C1174" s="176" t="str">
        <f>DPWW3!F50 &amp; "," &amp; DPWW3!G50 &amp; "," &amp; DPWW3!CI6</f>
        <v>Microbiological treatment - bathing waters, coastal and inland (WINEP/NEP),Number of schemes at Stage 7,Regulatory Sign off Delay</v>
      </c>
      <c r="D1174" s="176" t="str">
        <f>IF(ISBLANK(DPWW3!H50),"",DPWW3!H50)</f>
        <v>Nr</v>
      </c>
      <c r="E1174" s="176" t="s">
        <v>7266</v>
      </c>
      <c r="F1174" s="176" t="str">
        <f>IF(ISBLANK(DPWW3!AT50),"",DPWW3!AT50)</f>
        <v/>
      </c>
    </row>
    <row r="1175" spans="1:40" x14ac:dyDescent="0.25">
      <c r="A1175" s="176" t="str">
        <f t="shared" si="18"/>
        <v>YKY</v>
      </c>
      <c r="B1175" s="176" t="str">
        <f>IF(ISBLANK(DPWW3!CJ50),"",DPWW3!CJ50)</f>
        <v>PCD_DPWW3_MBT1_DPLE_S7</v>
      </c>
      <c r="C1175" s="176" t="str">
        <f>DPWW3!F50 &amp; "," &amp; DPWW3!G50 &amp; "," &amp; DPWW3!CJ6</f>
        <v>Microbiological treatment - bathing waters, coastal and inland (WINEP/NEP),Number of schemes at Stage 7,Programme level efficiency</v>
      </c>
      <c r="D1175" s="176" t="str">
        <f>IF(ISBLANK(DPWW3!H50),"",DPWW3!H50)</f>
        <v>Nr</v>
      </c>
      <c r="E1175" s="176" t="s">
        <v>7266</v>
      </c>
      <c r="F1175" s="176" t="str">
        <f>IF(ISBLANK(DPWW3!AU50),"",DPWW3!AU50)</f>
        <v/>
      </c>
    </row>
    <row r="1176" spans="1:40" x14ac:dyDescent="0.25">
      <c r="A1176" s="176" t="str">
        <f t="shared" si="18"/>
        <v>YKY</v>
      </c>
      <c r="B1176" s="176" t="str">
        <f>IF(ISBLANK(DPWW3!BC51),"",DPWW3!BC51)</f>
        <v>PCD_DPWW3_MBT1_ST</v>
      </c>
      <c r="C1176" s="176" t="str">
        <f>DPWW3!F51 &amp; "," &amp; DPWW3!G51 &amp; "," &amp; DPWW3!BC5</f>
        <v>Microbiological treatment - bathing waters, coastal and inland (WINEP/NEP),Number of schemes - total (Stage 0 to Stage 6),IM1 has yet to be achieved</v>
      </c>
      <c r="D1176" s="176" t="str">
        <f>IF(ISBLANK(DPWW3!H51),"",DPWW3!H51)</f>
        <v>Nr</v>
      </c>
      <c r="E1176" s="176" t="s">
        <v>7266</v>
      </c>
      <c r="T1176" s="176">
        <f>IF(ISBLANK(DPWW3!M51),"",DPWW3!M51)</f>
        <v>0</v>
      </c>
      <c r="U1176" s="176">
        <f>IF(ISBLANK(DPWW3!N51),"",DPWW3!N51)</f>
        <v>0</v>
      </c>
      <c r="V1176" s="176">
        <f>IF(ISBLANK(DPWW3!O51),"",DPWW3!O51)</f>
        <v>0</v>
      </c>
      <c r="W1176" s="176">
        <f>IF(ISBLANK(DPWW3!P51),"",DPWW3!P51)</f>
        <v>0</v>
      </c>
      <c r="X1176" s="176">
        <f>IF(ISBLANK(DPWW3!Q51),"",DPWW3!Q51)</f>
        <v>0</v>
      </c>
      <c r="Y1176" s="176">
        <f>IF(ISBLANK(DPWW3!R51),"",DPWW3!R51)</f>
        <v>0</v>
      </c>
      <c r="Z1176" s="176">
        <f>IF(ISBLANK(DPWW3!S51),"",DPWW3!S51)</f>
        <v>0</v>
      </c>
      <c r="AA1176" s="176">
        <f>IF(ISBLANK(DPWW3!T51),"",DPWW3!T51)</f>
        <v>0</v>
      </c>
      <c r="AB1176" s="176">
        <f>IF(ISBLANK(DPWW3!U51),"",DPWW3!U51)</f>
        <v>0</v>
      </c>
      <c r="AC1176" s="176">
        <f>IF(ISBLANK(DPWW3!V51),"",DPWW3!V51)</f>
        <v>0</v>
      </c>
      <c r="AD1176" s="176">
        <f>IF(ISBLANK(DPWW3!W51),"",DPWW3!W51)</f>
        <v>0</v>
      </c>
      <c r="AE1176" s="176">
        <f>IF(ISBLANK(DPWW3!X51),"",DPWW3!X51)</f>
        <v>0</v>
      </c>
      <c r="AF1176" s="176">
        <f>IF(ISBLANK(DPWW3!Y51),"",DPWW3!Y51)</f>
        <v>0</v>
      </c>
      <c r="AG1176" s="176">
        <f>IF(ISBLANK(DPWW3!Z51),"",DPWW3!Z51)</f>
        <v>0</v>
      </c>
      <c r="AH1176" s="176">
        <f>IF(ISBLANK(DPWW3!AA51),"",DPWW3!AA51)</f>
        <v>0</v>
      </c>
      <c r="AI1176" s="176">
        <f>IF(ISBLANK(DPWW3!AB51),"",DPWW3!AB51)</f>
        <v>0</v>
      </c>
      <c r="AJ1176" s="176">
        <f>IF(ISBLANK(DPWW3!AC51),"",DPWW3!AC51)</f>
        <v>0</v>
      </c>
      <c r="AK1176" s="176">
        <f>IF(ISBLANK(DPWW3!AD51),"",DPWW3!AD51)</f>
        <v>0</v>
      </c>
      <c r="AL1176" s="176">
        <f>IF(ISBLANK(DPWW3!AE51),"",DPWW3!AE51)</f>
        <v>0</v>
      </c>
      <c r="AM1176" s="176">
        <f>IF(ISBLANK(DPWW3!AF51),"",DPWW3!AF51)</f>
        <v>0</v>
      </c>
      <c r="AN1176" s="176">
        <f>IF(ISBLANK(DPWW3!AG51),"",DPWW3!AG51)</f>
        <v>0</v>
      </c>
    </row>
    <row r="1177" spans="1:40" x14ac:dyDescent="0.25">
      <c r="A1177" s="176" t="str">
        <f t="shared" si="18"/>
        <v>YKY</v>
      </c>
      <c r="B1177" s="176" t="str">
        <f>IF(ISBLANK(DPWW3!BY51),"",DPWW3!BY51)</f>
        <v>PCD_DPWW3_MBT1_DLY_ST</v>
      </c>
      <c r="C1177" s="176" t="str">
        <f>DPWW3!F51 &amp; "," &amp; DPWW3!G51 &amp; "," &amp; DPWW3!BY5</f>
        <v>Microbiological treatment - bathing waters, coastal and inland (WINEP/NEP),Number of schemes - total (Stage 0 to Stage 6),Total number of schemes with a 90+ day delay for any given IM</v>
      </c>
      <c r="D1177" s="176" t="str">
        <f>IF(ISBLANK(DPWW3!H51),"",DPWW3!H51)</f>
        <v>Nr</v>
      </c>
      <c r="E1177" s="176" t="s">
        <v>7266</v>
      </c>
      <c r="F1177" s="176" t="str">
        <f>IF(ISBLANK(DPWW3!AJ51),"",DPWW3!AJ51)</f>
        <v/>
      </c>
    </row>
    <row r="1178" spans="1:40" x14ac:dyDescent="0.25">
      <c r="A1178" s="176" t="str">
        <f t="shared" si="18"/>
        <v>YKY</v>
      </c>
      <c r="B1178" s="176" t="str">
        <f>IF(ISBLANK(DPWW3!BZ51),"",DPWW3!BZ51)</f>
        <v>PCD_DPWW3_MBT1_DIR_ST</v>
      </c>
      <c r="C1178" s="176" t="str">
        <f>DPWW3!F51 &amp; "," &amp; DPWW3!G51 &amp; "," &amp; DPWW3!BZ6</f>
        <v>Microbiological treatment - bathing waters, coastal and inland (WINEP/NEP),Number of schemes - total (Stage 0 to Stage 6),Lack of internal resourcing</v>
      </c>
      <c r="D1178" s="176" t="str">
        <f>IF(ISBLANK(DPWW3!H51),"",DPWW3!H51)</f>
        <v>Nr</v>
      </c>
      <c r="E1178" s="176" t="s">
        <v>7266</v>
      </c>
      <c r="F1178" s="176" t="str">
        <f>IF(ISBLANK(DPWW3!AK51),"",DPWW3!AK51)</f>
        <v/>
      </c>
    </row>
    <row r="1179" spans="1:40" x14ac:dyDescent="0.25">
      <c r="A1179" s="176" t="str">
        <f t="shared" si="18"/>
        <v>YKY</v>
      </c>
      <c r="B1179" s="176" t="str">
        <f>IF(ISBLANK(DPWW3!CA51),"",DPWW3!CA51)</f>
        <v>PCD_DPWW3_MBT1_DSCR_ST</v>
      </c>
      <c r="C1179" s="176" t="str">
        <f>DPWW3!F51 &amp; "," &amp; DPWW3!G51 &amp; "," &amp; DPWW3!CA6</f>
        <v xml:space="preserve">Microbiological treatment - bathing waters, coastal and inland (WINEP/NEP),Number of schemes - total (Stage 0 to Stage 6),Lack of supply chain resourcing </v>
      </c>
      <c r="D1179" s="176" t="str">
        <f>IF(ISBLANK(DPWW3!H51),"",DPWW3!H51)</f>
        <v>Nr</v>
      </c>
      <c r="E1179" s="176" t="s">
        <v>7266</v>
      </c>
      <c r="F1179" s="176" t="str">
        <f>IF(ISBLANK(DPWW3!AL51),"",DPWW3!AL51)</f>
        <v/>
      </c>
    </row>
    <row r="1180" spans="1:40" x14ac:dyDescent="0.25">
      <c r="A1180" s="176" t="str">
        <f t="shared" si="18"/>
        <v>YKY</v>
      </c>
      <c r="B1180" s="176" t="str">
        <f>IF(ISBLANK(DPWW3!CB51),"",DPWW3!CB51)</f>
        <v>PCD_DPWW3_MBT1_DCS_ST</v>
      </c>
      <c r="C1180" s="176" t="str">
        <f>DPWW3!F51 &amp; "," &amp; DPWW3!G51 &amp; "," &amp; DPWW3!CB6</f>
        <v>Microbiological treatment - bathing waters, coastal and inland (WINEP/NEP),Number of schemes - total (Stage 0 to Stage 6),Change in solution (IM2)</v>
      </c>
      <c r="D1180" s="176" t="str">
        <f>IF(ISBLANK(DPWW3!H51),"",DPWW3!H51)</f>
        <v>Nr</v>
      </c>
      <c r="E1180" s="176" t="s">
        <v>7266</v>
      </c>
      <c r="F1180" s="176" t="str">
        <f>IF(ISBLANK(DPWW3!AM51),"",DPWW3!AM51)</f>
        <v/>
      </c>
    </row>
    <row r="1181" spans="1:40" x14ac:dyDescent="0.25">
      <c r="A1181" s="176" t="str">
        <f t="shared" si="18"/>
        <v>YKY</v>
      </c>
      <c r="B1181" s="176" t="str">
        <f>IF(ISBLANK(DPWW3!CC51),"",DPWW3!CC51)</f>
        <v>PCD_DPWW3_MBT1_DSCS_ST</v>
      </c>
      <c r="C1181" s="176" t="str">
        <f>DPWW3!F51 &amp; "," &amp; DPWW3!G51 &amp; "," &amp; DPWW3!CC6</f>
        <v>Microbiological treatment - bathing waters, coastal and inland (WINEP/NEP),Number of schemes - total (Stage 0 to Stage 6),Supply chain capacity</v>
      </c>
      <c r="D1181" s="176" t="str">
        <f>IF(ISBLANK(DPWW3!H51),"",DPWW3!H51)</f>
        <v>Nr</v>
      </c>
      <c r="E1181" s="176" t="s">
        <v>7266</v>
      </c>
      <c r="F1181" s="176" t="str">
        <f>IF(ISBLANK(DPWW3!AN51),"",DPWW3!AN51)</f>
        <v/>
      </c>
    </row>
    <row r="1182" spans="1:40" x14ac:dyDescent="0.25">
      <c r="A1182" s="176" t="str">
        <f t="shared" si="18"/>
        <v>YKY</v>
      </c>
      <c r="B1182" s="176" t="str">
        <f>IF(ISBLANK(DPWW3!CD51),"",DPWW3!CD51)</f>
        <v>PCD_DPWW3_MBT1_DPP_ST</v>
      </c>
      <c r="C1182" s="176" t="str">
        <f>DPWW3!F51 &amp; "," &amp; DPWW3!G51 &amp; "," &amp; DPWW3!CD6</f>
        <v>Microbiological treatment - bathing waters, coastal and inland (WINEP/NEP),Number of schemes - total (Stage 0 to Stage 6),Land and planning permission</v>
      </c>
      <c r="D1182" s="176" t="str">
        <f>IF(ISBLANK(DPWW3!H51),"",DPWW3!H51)</f>
        <v>Nr</v>
      </c>
      <c r="E1182" s="176" t="s">
        <v>7266</v>
      </c>
      <c r="F1182" s="176" t="str">
        <f>IF(ISBLANK(DPWW3!AO51),"",DPWW3!AO51)</f>
        <v/>
      </c>
    </row>
    <row r="1183" spans="1:40" x14ac:dyDescent="0.25">
      <c r="A1183" s="176" t="str">
        <f t="shared" si="18"/>
        <v>YKY</v>
      </c>
      <c r="B1183" s="176" t="str">
        <f>IF(ISBLANK(DPWW3!CE51),"",DPWW3!CE51)</f>
        <v>PCD_DPWW3_MBT1_DTPI_ST</v>
      </c>
      <c r="C1183" s="176" t="str">
        <f>DPWW3!F51 &amp; "," &amp; DPWW3!G51 &amp; "," &amp; DPWW3!CE6</f>
        <v>Microbiological treatment - bathing waters, coastal and inland (WINEP/NEP),Number of schemes - total (Stage 0 to Stage 6),Third-party interface</v>
      </c>
      <c r="D1183" s="176" t="str">
        <f>IF(ISBLANK(DPWW3!H51),"",DPWW3!H51)</f>
        <v>Nr</v>
      </c>
      <c r="E1183" s="176" t="s">
        <v>7266</v>
      </c>
      <c r="F1183" s="176" t="str">
        <f>IF(ISBLANK(DPWW3!AP51),"",DPWW3!AP51)</f>
        <v/>
      </c>
    </row>
    <row r="1184" spans="1:40" x14ac:dyDescent="0.25">
      <c r="A1184" s="176" t="str">
        <f t="shared" si="18"/>
        <v>YKY</v>
      </c>
      <c r="B1184" s="176" t="str">
        <f>IF(ISBLANK(DPWW3!CF51),"",DPWW3!CF51)</f>
        <v>PCD_DPWW3_MBT1_DCI_ST</v>
      </c>
      <c r="C1184" s="176" t="str">
        <f>DPWW3!F51 &amp; "," &amp; DPWW3!G51 &amp; "," &amp; DPWW3!CF6</f>
        <v>Microbiological treatment - bathing waters, coastal and inland (WINEP/NEP),Number of schemes - total (Stage 0 to Stage 6),Contractual issues</v>
      </c>
      <c r="D1184" s="176" t="str">
        <f>IF(ISBLANK(DPWW3!H51),"",DPWW3!H51)</f>
        <v>Nr</v>
      </c>
      <c r="E1184" s="176" t="s">
        <v>7266</v>
      </c>
      <c r="F1184" s="176" t="str">
        <f>IF(ISBLANK(DPWW3!AQ51),"",DPWW3!AQ51)</f>
        <v/>
      </c>
    </row>
    <row r="1185" spans="1:60" x14ac:dyDescent="0.25">
      <c r="A1185" s="176" t="str">
        <f t="shared" si="18"/>
        <v>YKY</v>
      </c>
      <c r="B1185" s="176" t="str">
        <f>IF(ISBLANK(DPWW3!CG51),"",DPWW3!CG51)</f>
        <v>PCD_DPWW3_MBT1_DSI_ST</v>
      </c>
      <c r="C1185" s="176" t="str">
        <f>DPWW3!F51 &amp; "," &amp; DPWW3!G51 &amp; "," &amp; DPWW3!CG6</f>
        <v>Microbiological treatment - bathing waters, coastal and inland (WINEP/NEP),Number of schemes - total (Stage 0 to Stage 6),Sites issues</v>
      </c>
      <c r="D1185" s="176" t="str">
        <f>IF(ISBLANK(DPWW3!H51),"",DPWW3!H51)</f>
        <v>Nr</v>
      </c>
      <c r="E1185" s="176" t="s">
        <v>7266</v>
      </c>
      <c r="F1185" s="176" t="str">
        <f>IF(ISBLANK(DPWW3!AR51),"",DPWW3!AR51)</f>
        <v/>
      </c>
    </row>
    <row r="1186" spans="1:60" x14ac:dyDescent="0.25">
      <c r="A1186" s="176" t="str">
        <f t="shared" si="18"/>
        <v>YKY</v>
      </c>
      <c r="B1186" s="176" t="str">
        <f>IF(ISBLANK(DPWW3!CH51),"",DPWW3!CH51)</f>
        <v>PCD_DPWW3_MBT1_DER_ST</v>
      </c>
      <c r="C1186" s="176" t="str">
        <f>DPWW3!F51 &amp; "," &amp; DPWW3!G51 &amp; "," &amp; DPWW3!CH6</f>
        <v>Microbiological treatment - bathing waters, coastal and inland (WINEP/NEP),Number of schemes - total (Stage 0 to Stage 6),Environmental risks</v>
      </c>
      <c r="D1186" s="176" t="str">
        <f>IF(ISBLANK(DPWW3!H51),"",DPWW3!H51)</f>
        <v>Nr</v>
      </c>
      <c r="E1186" s="176" t="s">
        <v>7266</v>
      </c>
      <c r="F1186" s="176" t="str">
        <f>IF(ISBLANK(DPWW3!AS51),"",DPWW3!AS51)</f>
        <v/>
      </c>
    </row>
    <row r="1187" spans="1:60" x14ac:dyDescent="0.25">
      <c r="A1187" s="176" t="str">
        <f t="shared" si="18"/>
        <v>YKY</v>
      </c>
      <c r="B1187" s="176" t="str">
        <f>IF(ISBLANK(DPWW3!CI51),"",DPWW3!CI51)</f>
        <v>PCD_DPWW3_MBT1_RS_ST</v>
      </c>
      <c r="C1187" s="176" t="str">
        <f>DPWW3!F51 &amp; "," &amp; DPWW3!G51 &amp; "," &amp; DPWW3!CI6</f>
        <v>Microbiological treatment - bathing waters, coastal and inland (WINEP/NEP),Number of schemes - total (Stage 0 to Stage 6),Regulatory Sign off Delay</v>
      </c>
      <c r="D1187" s="176" t="str">
        <f>IF(ISBLANK(DPWW3!H51),"",DPWW3!H51)</f>
        <v>Nr</v>
      </c>
      <c r="E1187" s="176" t="s">
        <v>7266</v>
      </c>
      <c r="F1187" s="176" t="str">
        <f>IF(ISBLANK(DPWW3!AT51),"",DPWW3!AT51)</f>
        <v/>
      </c>
    </row>
    <row r="1188" spans="1:60" x14ac:dyDescent="0.25">
      <c r="A1188" s="176" t="str">
        <f t="shared" si="18"/>
        <v>YKY</v>
      </c>
      <c r="B1188" s="176" t="str">
        <f>IF(ISBLANK(DPWW3!CJ51),"",DPWW3!CJ51)</f>
        <v>PCD_DPWW3_MBT1_DPLE_ST</v>
      </c>
      <c r="C1188" s="176" t="str">
        <f>DPWW3!F51 &amp; "," &amp; DPWW3!G51 &amp; "," &amp; DPWW3!CJ6</f>
        <v>Microbiological treatment - bathing waters, coastal and inland (WINEP/NEP),Number of schemes - total (Stage 0 to Stage 6),Programme level efficiency</v>
      </c>
      <c r="D1188" s="176" t="str">
        <f>IF(ISBLANK(DPWW3!H51),"",DPWW3!H51)</f>
        <v>Nr</v>
      </c>
      <c r="E1188" s="176" t="s">
        <v>7266</v>
      </c>
      <c r="F1188" s="176" t="str">
        <f>IF(ISBLANK(DPWW3!AU51),"",DPWW3!AU51)</f>
        <v/>
      </c>
    </row>
    <row r="1189" spans="1:60" x14ac:dyDescent="0.25">
      <c r="A1189" s="55" t="str">
        <f t="shared" si="18"/>
        <v>YKY</v>
      </c>
      <c r="B1189" s="55" t="str">
        <f>IF(ISBLANK(DPWW3!BA52),"",DPWW3!BA52)</f>
        <v>PCD_DPWW3_SSCP_NR</v>
      </c>
      <c r="C1189" s="55" t="str">
        <f>DPWW3!F52 &amp; "," &amp; DPWW3!G52 &amp; "," &amp; DPWW3!BA5</f>
        <v>Sludge storage (cake pads) - Sludge Storage area delivered,Number of schemes at Stage 0,Number of Schemes (Nr)</v>
      </c>
      <c r="D1189" s="55" t="str">
        <f>IF(ISBLANK(DPWW3!H52),"",DPWW3!H52)</f>
        <v>Nr</v>
      </c>
      <c r="E1189" s="55" t="s">
        <v>7266</v>
      </c>
      <c r="F1189" s="55">
        <f>IF(ISBLANK(DPWW3!K52),"",DPWW3!K52)</f>
        <v>2</v>
      </c>
      <c r="G1189" s="55"/>
      <c r="H1189" s="55"/>
      <c r="I1189" s="55"/>
      <c r="J1189" s="55"/>
      <c r="K1189" s="55"/>
      <c r="L1189" s="55"/>
      <c r="M1189" s="55"/>
      <c r="N1189" s="55"/>
      <c r="O1189" s="55"/>
      <c r="P1189" s="55"/>
      <c r="Q1189" s="55"/>
      <c r="R1189" s="55"/>
      <c r="S1189" s="55"/>
      <c r="T1189" s="55"/>
      <c r="U1189" s="55"/>
      <c r="V1189" s="55"/>
      <c r="W1189" s="55"/>
      <c r="X1189" s="55"/>
      <c r="Y1189" s="55"/>
      <c r="Z1189" s="55"/>
      <c r="AA1189" s="55"/>
      <c r="AB1189" s="55"/>
      <c r="AC1189" s="55"/>
      <c r="AD1189" s="55"/>
      <c r="AE1189" s="55"/>
      <c r="AF1189" s="55"/>
      <c r="AG1189" s="55"/>
      <c r="AH1189" s="55"/>
      <c r="AI1189" s="55"/>
      <c r="AJ1189" s="55"/>
      <c r="AK1189" s="55"/>
      <c r="AL1189" s="55"/>
      <c r="AM1189" s="55"/>
      <c r="AN1189" s="55"/>
      <c r="AO1189" s="55"/>
      <c r="AP1189" s="55"/>
      <c r="AQ1189" s="55"/>
      <c r="AR1189" s="55"/>
      <c r="AS1189" s="55"/>
      <c r="AT1189" s="55"/>
      <c r="AU1189" s="55"/>
      <c r="AV1189" s="55"/>
      <c r="AW1189" s="55"/>
      <c r="AX1189" s="55"/>
      <c r="AY1189" s="55"/>
      <c r="AZ1189" s="55"/>
      <c r="BA1189" s="55"/>
      <c r="BB1189" s="55"/>
      <c r="BC1189" s="55"/>
      <c r="BD1189" s="55"/>
      <c r="BE1189" s="55"/>
      <c r="BF1189" s="55"/>
      <c r="BG1189" s="55"/>
      <c r="BH1189" s="55"/>
    </row>
    <row r="1190" spans="1:60" x14ac:dyDescent="0.25">
      <c r="A1190" s="55" t="str">
        <f t="shared" si="18"/>
        <v>YKY</v>
      </c>
      <c r="B1190" s="55" t="str">
        <f>IF(ISBLANK(DPWW3!BC52),"",DPWW3!BC52)</f>
        <v>PCD_DPWW3_SSCP_S0</v>
      </c>
      <c r="C1190" s="55" t="str">
        <f>DPWW3!F52 &amp; "," &amp; DPWW3!G52 &amp; "," &amp; DPWW3!BC5</f>
        <v>Sludge storage (cake pads) - Sludge Storage area delivered,Number of schemes at Stage 0,IM1 has yet to be achieved</v>
      </c>
      <c r="D1190" s="55" t="str">
        <f>IF(ISBLANK(DPWW3!H52),"",DPWW3!H52)</f>
        <v>Nr</v>
      </c>
      <c r="E1190" s="55" t="s">
        <v>7266</v>
      </c>
      <c r="F1190" s="55"/>
      <c r="G1190" s="55"/>
      <c r="H1190" s="55"/>
      <c r="I1190" s="55"/>
      <c r="J1190" s="55"/>
      <c r="K1190" s="55"/>
      <c r="L1190" s="55"/>
      <c r="M1190" s="55"/>
      <c r="N1190" s="55"/>
      <c r="O1190" s="55"/>
      <c r="P1190" s="55"/>
      <c r="Q1190" s="55"/>
      <c r="R1190" s="55"/>
      <c r="S1190" s="55"/>
      <c r="T1190" s="55">
        <f>IF(ISBLANK(DPWW3!M52),"",DPWW3!M52)</f>
        <v>2</v>
      </c>
      <c r="U1190" s="55">
        <f>IF(ISBLANK(DPWW3!N52),"",DPWW3!N52)</f>
        <v>2</v>
      </c>
      <c r="V1190" s="55">
        <f>IF(ISBLANK(DPWW3!O52),"",DPWW3!O52)</f>
        <v>0</v>
      </c>
      <c r="W1190" s="55">
        <f>IF(ISBLANK(DPWW3!P52),"",DPWW3!P52)</f>
        <v>0</v>
      </c>
      <c r="X1190" s="55">
        <f>IF(ISBLANK(DPWW3!Q52),"",DPWW3!Q52)</f>
        <v>0</v>
      </c>
      <c r="Y1190" s="55">
        <f>IF(ISBLANK(DPWW3!R52),"",DPWW3!R52)</f>
        <v>0</v>
      </c>
      <c r="Z1190" s="55">
        <f>IF(ISBLANK(DPWW3!S52),"",DPWW3!S52)</f>
        <v>0</v>
      </c>
      <c r="AA1190" s="55">
        <f>IF(ISBLANK(DPWW3!T52),"",DPWW3!T52)</f>
        <v>0</v>
      </c>
      <c r="AB1190" s="55">
        <f>IF(ISBLANK(DPWW3!U52),"",DPWW3!U52)</f>
        <v>0</v>
      </c>
      <c r="AC1190" s="55">
        <f>IF(ISBLANK(DPWW3!V52),"",DPWW3!V52)</f>
        <v>0</v>
      </c>
      <c r="AD1190" s="55">
        <f>IF(ISBLANK(DPWW3!W52),"",DPWW3!W52)</f>
        <v>0</v>
      </c>
      <c r="AE1190" s="55">
        <f>IF(ISBLANK(DPWW3!X52),"",DPWW3!X52)</f>
        <v>0</v>
      </c>
      <c r="AF1190" s="55">
        <f>IF(ISBLANK(DPWW3!Y52),"",DPWW3!Y52)</f>
        <v>0</v>
      </c>
      <c r="AG1190" s="55">
        <f>IF(ISBLANK(DPWW3!Z52),"",DPWW3!Z52)</f>
        <v>0</v>
      </c>
      <c r="AH1190" s="55">
        <f>IF(ISBLANK(DPWW3!AA52),"",DPWW3!AA52)</f>
        <v>0</v>
      </c>
      <c r="AI1190" s="55">
        <f>IF(ISBLANK(DPWW3!AB52),"",DPWW3!AB52)</f>
        <v>0</v>
      </c>
      <c r="AJ1190" s="55">
        <f>IF(ISBLANK(DPWW3!AC52),"",DPWW3!AC52)</f>
        <v>0</v>
      </c>
      <c r="AK1190" s="55">
        <f>IF(ISBLANK(DPWW3!AD52),"",DPWW3!AD52)</f>
        <v>0</v>
      </c>
      <c r="AL1190" s="55">
        <f>IF(ISBLANK(DPWW3!AE52),"",DPWW3!AE52)</f>
        <v>0</v>
      </c>
      <c r="AM1190" s="55">
        <f>IF(ISBLANK(DPWW3!AF52),"",DPWW3!AF52)</f>
        <v>0</v>
      </c>
      <c r="AN1190" s="55">
        <f>IF(ISBLANK(DPWW3!AG52),"",DPWW3!AG52)</f>
        <v>0</v>
      </c>
      <c r="AO1190" s="55"/>
      <c r="AP1190" s="55"/>
      <c r="AQ1190" s="55"/>
      <c r="AR1190" s="55"/>
      <c r="AS1190" s="55"/>
      <c r="AT1190" s="55"/>
      <c r="AU1190" s="55"/>
      <c r="AV1190" s="55"/>
      <c r="AW1190" s="55"/>
      <c r="AX1190" s="55"/>
      <c r="AY1190" s="55"/>
      <c r="AZ1190" s="55"/>
      <c r="BA1190" s="55"/>
      <c r="BB1190" s="55"/>
      <c r="BC1190" s="55"/>
      <c r="BD1190" s="55"/>
      <c r="BE1190" s="55"/>
      <c r="BF1190" s="55"/>
      <c r="BG1190" s="55"/>
      <c r="BH1190" s="55"/>
    </row>
    <row r="1191" spans="1:60" x14ac:dyDescent="0.25">
      <c r="A1191" s="176" t="str">
        <f t="shared" si="18"/>
        <v>YKY</v>
      </c>
      <c r="B1191" s="176" t="str">
        <f>IF(ISBLANK(DPWW3!BY52),"",DPWW3!BY52)</f>
        <v>PCD_DPWW3_SSCP_DLY</v>
      </c>
      <c r="C1191" s="176" t="str">
        <f>DPWW3!F52 &amp; "," &amp; DPWW3!G52 &amp; "," &amp; DPWW3!BY5</f>
        <v>Sludge storage (cake pads) - Sludge Storage area delivered,Number of schemes at Stage 0,Total number of schemes with a 90+ day delay for any given IM</v>
      </c>
      <c r="D1191" s="176" t="str">
        <f>IF(ISBLANK(DPWW3!H52),"",DPWW3!H52)</f>
        <v>Nr</v>
      </c>
      <c r="E1191" s="176" t="s">
        <v>7266</v>
      </c>
      <c r="F1191" s="176" t="str">
        <f>IF(ISBLANK(DPWW3!AJ52),"",DPWW3!AJ52)</f>
        <v/>
      </c>
    </row>
    <row r="1192" spans="1:60" x14ac:dyDescent="0.25">
      <c r="A1192" s="176" t="str">
        <f t="shared" si="18"/>
        <v>YKY</v>
      </c>
      <c r="B1192" s="176" t="str">
        <f>IF(ISBLANK(DPWW3!BZ52),"",DPWW3!BZ52)</f>
        <v>PCD_DPWW3_SSCP_DIR</v>
      </c>
      <c r="C1192" s="176" t="str">
        <f>DPWW3!F52 &amp; "," &amp; DPWW3!G52 &amp; "," &amp; DPWW3!BZ6</f>
        <v>Sludge storage (cake pads) - Sludge Storage area delivered,Number of schemes at Stage 0,Lack of internal resourcing</v>
      </c>
      <c r="D1192" s="176" t="str">
        <f>IF(ISBLANK(DPWW3!H52),"",DPWW3!H52)</f>
        <v>Nr</v>
      </c>
      <c r="E1192" s="176" t="s">
        <v>7266</v>
      </c>
      <c r="F1192" s="176" t="str">
        <f>IF(ISBLANK(DPWW3!AK52),"",DPWW3!AK52)</f>
        <v/>
      </c>
    </row>
    <row r="1193" spans="1:60" x14ac:dyDescent="0.25">
      <c r="A1193" s="176" t="str">
        <f t="shared" si="18"/>
        <v>YKY</v>
      </c>
      <c r="B1193" s="176" t="str">
        <f>IF(ISBLANK(DPWW3!CA52),"",DPWW3!CA52)</f>
        <v>PCD_DPWW3_SSCP_DSCR</v>
      </c>
      <c r="C1193" s="176" t="str">
        <f>DPWW3!F52 &amp; "," &amp; DPWW3!G52 &amp; "," &amp; DPWW3!CA6</f>
        <v xml:space="preserve">Sludge storage (cake pads) - Sludge Storage area delivered,Number of schemes at Stage 0,Lack of supply chain resourcing </v>
      </c>
      <c r="D1193" s="176" t="str">
        <f>IF(ISBLANK(DPWW3!H52),"",DPWW3!H52)</f>
        <v>Nr</v>
      </c>
      <c r="E1193" s="176" t="s">
        <v>7266</v>
      </c>
      <c r="F1193" s="176" t="str">
        <f>IF(ISBLANK(DPWW3!AL52),"",DPWW3!AL52)</f>
        <v/>
      </c>
    </row>
    <row r="1194" spans="1:60" x14ac:dyDescent="0.25">
      <c r="A1194" s="176" t="str">
        <f t="shared" si="18"/>
        <v>YKY</v>
      </c>
      <c r="B1194" s="176" t="str">
        <f>IF(ISBLANK(DPWW3!CB52),"",DPWW3!CB52)</f>
        <v>PCD_DPWW3_SSCP_DCS</v>
      </c>
      <c r="C1194" s="176" t="str">
        <f>DPWW3!F52 &amp; "," &amp; DPWW3!G52 &amp; "," &amp; DPWW3!CB6</f>
        <v>Sludge storage (cake pads) - Sludge Storage area delivered,Number of schemes at Stage 0,Change in solution (IM2)</v>
      </c>
      <c r="D1194" s="176" t="str">
        <f>IF(ISBLANK(DPWW3!H52),"",DPWW3!H52)</f>
        <v>Nr</v>
      </c>
      <c r="E1194" s="176" t="s">
        <v>7266</v>
      </c>
      <c r="F1194" s="176" t="str">
        <f>IF(ISBLANK(DPWW3!AM52),"",DPWW3!AM52)</f>
        <v/>
      </c>
    </row>
    <row r="1195" spans="1:60" x14ac:dyDescent="0.25">
      <c r="A1195" s="176" t="str">
        <f t="shared" si="18"/>
        <v>YKY</v>
      </c>
      <c r="B1195" s="176" t="str">
        <f>IF(ISBLANK(DPWW3!CC52),"",DPWW3!CC52)</f>
        <v>PCD_DPWW3_SSCP_DSCS</v>
      </c>
      <c r="C1195" s="176" t="str">
        <f>DPWW3!F52 &amp; "," &amp; DPWW3!G52 &amp; "," &amp; DPWW3!CC6</f>
        <v>Sludge storage (cake pads) - Sludge Storage area delivered,Number of schemes at Stage 0,Supply chain capacity</v>
      </c>
      <c r="D1195" s="176" t="str">
        <f>IF(ISBLANK(DPWW3!H52),"",DPWW3!H52)</f>
        <v>Nr</v>
      </c>
      <c r="E1195" s="176" t="s">
        <v>7266</v>
      </c>
      <c r="F1195" s="176" t="str">
        <f>IF(ISBLANK(DPWW3!AN52),"",DPWW3!AN52)</f>
        <v/>
      </c>
    </row>
    <row r="1196" spans="1:60" x14ac:dyDescent="0.25">
      <c r="A1196" s="176" t="str">
        <f t="shared" si="18"/>
        <v>YKY</v>
      </c>
      <c r="B1196" s="176" t="str">
        <f>IF(ISBLANK(DPWW3!CD52),"",DPWW3!CD52)</f>
        <v>PCD_DPWW3_SSCP_DPP</v>
      </c>
      <c r="C1196" s="176" t="str">
        <f>DPWW3!F52 &amp; "," &amp; DPWW3!G52 &amp; "," &amp; DPWW3!CD6</f>
        <v>Sludge storage (cake pads) - Sludge Storage area delivered,Number of schemes at Stage 0,Land and planning permission</v>
      </c>
      <c r="D1196" s="176" t="str">
        <f>IF(ISBLANK(DPWW3!H52),"",DPWW3!H52)</f>
        <v>Nr</v>
      </c>
      <c r="E1196" s="176" t="s">
        <v>7266</v>
      </c>
      <c r="F1196" s="176" t="str">
        <f>IF(ISBLANK(DPWW3!AO52),"",DPWW3!AO52)</f>
        <v/>
      </c>
    </row>
    <row r="1197" spans="1:60" x14ac:dyDescent="0.25">
      <c r="A1197" s="176" t="str">
        <f t="shared" si="18"/>
        <v>YKY</v>
      </c>
      <c r="B1197" s="176" t="str">
        <f>IF(ISBLANK(DPWW3!CE52),"",DPWW3!CE52)</f>
        <v>PCD_DPWW3_SSCP_DTPI</v>
      </c>
      <c r="C1197" s="176" t="str">
        <f>DPWW3!F52 &amp; "," &amp; DPWW3!G52 &amp; "," &amp; DPWW3!CE6</f>
        <v>Sludge storage (cake pads) - Sludge Storage area delivered,Number of schemes at Stage 0,Third-party interface</v>
      </c>
      <c r="D1197" s="176" t="str">
        <f>IF(ISBLANK(DPWW3!H52),"",DPWW3!H52)</f>
        <v>Nr</v>
      </c>
      <c r="E1197" s="176" t="s">
        <v>7266</v>
      </c>
      <c r="F1197" s="176" t="str">
        <f>IF(ISBLANK(DPWW3!AP52),"",DPWW3!AP52)</f>
        <v/>
      </c>
    </row>
    <row r="1198" spans="1:60" x14ac:dyDescent="0.25">
      <c r="A1198" s="176" t="str">
        <f t="shared" si="18"/>
        <v>YKY</v>
      </c>
      <c r="B1198" s="176" t="str">
        <f>IF(ISBLANK(DPWW3!CF52),"",DPWW3!CF52)</f>
        <v>PCD_DPWW3_SSCP_DCI</v>
      </c>
      <c r="C1198" s="176" t="str">
        <f>DPWW3!F52 &amp; "," &amp; DPWW3!G52 &amp; "," &amp; DPWW3!CF6</f>
        <v>Sludge storage (cake pads) - Sludge Storage area delivered,Number of schemes at Stage 0,Contractual issues</v>
      </c>
      <c r="D1198" s="176" t="str">
        <f>IF(ISBLANK(DPWW3!H52),"",DPWW3!H52)</f>
        <v>Nr</v>
      </c>
      <c r="E1198" s="176" t="s">
        <v>7266</v>
      </c>
      <c r="F1198" s="176" t="str">
        <f>IF(ISBLANK(DPWW3!AQ52),"",DPWW3!AQ52)</f>
        <v/>
      </c>
    </row>
    <row r="1199" spans="1:60" x14ac:dyDescent="0.25">
      <c r="A1199" s="176" t="str">
        <f t="shared" si="18"/>
        <v>YKY</v>
      </c>
      <c r="B1199" s="176" t="str">
        <f>IF(ISBLANK(DPWW3!CG52),"",DPWW3!CG52)</f>
        <v>PCD_DPWW3_SSCP_DSI</v>
      </c>
      <c r="C1199" s="176" t="str">
        <f>DPWW3!F52 &amp; "," &amp; DPWW3!G52 &amp; "," &amp; DPWW3!CG6</f>
        <v>Sludge storage (cake pads) - Sludge Storage area delivered,Number of schemes at Stage 0,Sites issues</v>
      </c>
      <c r="D1199" s="176" t="str">
        <f>IF(ISBLANK(DPWW3!H52),"",DPWW3!H52)</f>
        <v>Nr</v>
      </c>
      <c r="E1199" s="176" t="s">
        <v>7266</v>
      </c>
      <c r="F1199" s="176" t="str">
        <f>IF(ISBLANK(DPWW3!AR52),"",DPWW3!AR52)</f>
        <v/>
      </c>
    </row>
    <row r="1200" spans="1:60" x14ac:dyDescent="0.25">
      <c r="A1200" s="176" t="str">
        <f t="shared" si="18"/>
        <v>YKY</v>
      </c>
      <c r="B1200" s="176" t="str">
        <f>IF(ISBLANK(DPWW3!CH52),"",DPWW3!CH52)</f>
        <v>PCD_DPWW3_SSCP_DER</v>
      </c>
      <c r="C1200" s="176" t="str">
        <f>DPWW3!F52 &amp; "," &amp; DPWW3!G52 &amp; "," &amp; DPWW3!CH6</f>
        <v>Sludge storage (cake pads) - Sludge Storage area delivered,Number of schemes at Stage 0,Environmental risks</v>
      </c>
      <c r="D1200" s="176" t="str">
        <f>IF(ISBLANK(DPWW3!H52),"",DPWW3!H52)</f>
        <v>Nr</v>
      </c>
      <c r="E1200" s="176" t="s">
        <v>7266</v>
      </c>
      <c r="F1200" s="176" t="str">
        <f>IF(ISBLANK(DPWW3!AS52),"",DPWW3!AS52)</f>
        <v/>
      </c>
    </row>
    <row r="1201" spans="1:40" x14ac:dyDescent="0.25">
      <c r="A1201" s="176" t="str">
        <f t="shared" si="18"/>
        <v>YKY</v>
      </c>
      <c r="B1201" s="176" t="str">
        <f>IF(ISBLANK(DPWW3!CI52),"",DPWW3!CI52)</f>
        <v>PCD_DPWW3_SSCP_RS</v>
      </c>
      <c r="C1201" s="176" t="str">
        <f>DPWW3!F52 &amp; "," &amp; DPWW3!G52 &amp; "," &amp; DPWW3!CI6</f>
        <v>Sludge storage (cake pads) - Sludge Storage area delivered,Number of schemes at Stage 0,Regulatory Sign off Delay</v>
      </c>
      <c r="D1201" s="176" t="str">
        <f>IF(ISBLANK(DPWW3!H52),"",DPWW3!H52)</f>
        <v>Nr</v>
      </c>
      <c r="E1201" s="176" t="s">
        <v>7266</v>
      </c>
      <c r="F1201" s="176" t="str">
        <f>IF(ISBLANK(DPWW3!AT52),"",DPWW3!AT52)</f>
        <v/>
      </c>
    </row>
    <row r="1202" spans="1:40" x14ac:dyDescent="0.25">
      <c r="A1202" s="176" t="str">
        <f t="shared" si="18"/>
        <v>YKY</v>
      </c>
      <c r="B1202" s="176" t="str">
        <f>IF(ISBLANK(DPWW3!CJ52),"",DPWW3!CJ52)</f>
        <v>PCD_DPWW3_SSCP_DPLE</v>
      </c>
      <c r="C1202" s="176" t="str">
        <f>DPWW3!F52 &amp; "," &amp; DPWW3!G52 &amp; "," &amp; DPWW3!CJ6</f>
        <v>Sludge storage (cake pads) - Sludge Storage area delivered,Number of schemes at Stage 0,Programme level efficiency</v>
      </c>
      <c r="D1202" s="176" t="str">
        <f>IF(ISBLANK(DPWW3!H52),"",DPWW3!H52)</f>
        <v>Nr</v>
      </c>
      <c r="E1202" s="176" t="s">
        <v>7266</v>
      </c>
      <c r="F1202" s="176" t="str">
        <f>IF(ISBLANK(DPWW3!AU52),"",DPWW3!AU52)</f>
        <v/>
      </c>
    </row>
    <row r="1203" spans="1:40" x14ac:dyDescent="0.25">
      <c r="A1203" s="176" t="str">
        <f t="shared" si="18"/>
        <v>YKY</v>
      </c>
      <c r="B1203" s="176" t="str">
        <f>IF(ISBLANK(DPWW3!BC53),"",DPWW3!BC53)</f>
        <v>PCD_DPWW3_SSCP_S1</v>
      </c>
      <c r="C1203" s="176" t="str">
        <f>DPWW3!F53 &amp; "," &amp; DPWW3!G53 &amp; "," &amp; DPWW3!BC5</f>
        <v>Sludge storage (cake pads) - Sludge Storage area delivered,Number of schemes at Stage 1,IM1 has yet to be achieved</v>
      </c>
      <c r="D1203" s="176" t="str">
        <f>IF(ISBLANK(DPWW3!H53),"",DPWW3!H53)</f>
        <v>Nr</v>
      </c>
      <c r="E1203" s="176" t="s">
        <v>7266</v>
      </c>
      <c r="T1203" s="176">
        <f>IF(ISBLANK(DPWW3!M53),"",DPWW3!M53)</f>
        <v>0</v>
      </c>
      <c r="U1203" s="176">
        <f>IF(ISBLANK(DPWW3!N53),"",DPWW3!N53)</f>
        <v>0</v>
      </c>
      <c r="V1203" s="176">
        <f>IF(ISBLANK(DPWW3!O53),"",DPWW3!O53)</f>
        <v>2</v>
      </c>
      <c r="W1203" s="176">
        <f>IF(ISBLANK(DPWW3!P53),"",DPWW3!P53)</f>
        <v>2</v>
      </c>
      <c r="X1203" s="176">
        <f>IF(ISBLANK(DPWW3!Q53),"",DPWW3!Q53)</f>
        <v>2</v>
      </c>
      <c r="Y1203" s="176">
        <f>IF(ISBLANK(DPWW3!R53),"",DPWW3!R53)</f>
        <v>2</v>
      </c>
      <c r="Z1203" s="176">
        <f>IF(ISBLANK(DPWW3!S53),"",DPWW3!S53)</f>
        <v>0</v>
      </c>
      <c r="AA1203" s="176">
        <f>IF(ISBLANK(DPWW3!T53),"",DPWW3!T53)</f>
        <v>0</v>
      </c>
      <c r="AB1203" s="176">
        <f>IF(ISBLANK(DPWW3!U53),"",DPWW3!U53)</f>
        <v>0</v>
      </c>
      <c r="AC1203" s="176">
        <f>IF(ISBLANK(DPWW3!V53),"",DPWW3!V53)</f>
        <v>0</v>
      </c>
      <c r="AD1203" s="176">
        <f>IF(ISBLANK(DPWW3!W53),"",DPWW3!W53)</f>
        <v>0</v>
      </c>
      <c r="AE1203" s="176">
        <f>IF(ISBLANK(DPWW3!X53),"",DPWW3!X53)</f>
        <v>0</v>
      </c>
      <c r="AF1203" s="176">
        <f>IF(ISBLANK(DPWW3!Y53),"",DPWW3!Y53)</f>
        <v>0</v>
      </c>
      <c r="AG1203" s="176">
        <f>IF(ISBLANK(DPWW3!Z53),"",DPWW3!Z53)</f>
        <v>0</v>
      </c>
      <c r="AH1203" s="176">
        <f>IF(ISBLANK(DPWW3!AA53),"",DPWW3!AA53)</f>
        <v>0</v>
      </c>
      <c r="AI1203" s="176">
        <f>IF(ISBLANK(DPWW3!AB53),"",DPWW3!AB53)</f>
        <v>0</v>
      </c>
      <c r="AJ1203" s="176">
        <f>IF(ISBLANK(DPWW3!AC53),"",DPWW3!AC53)</f>
        <v>0</v>
      </c>
      <c r="AK1203" s="176">
        <f>IF(ISBLANK(DPWW3!AD53),"",DPWW3!AD53)</f>
        <v>0</v>
      </c>
      <c r="AL1203" s="176">
        <f>IF(ISBLANK(DPWW3!AE53),"",DPWW3!AE53)</f>
        <v>0</v>
      </c>
      <c r="AM1203" s="176">
        <f>IF(ISBLANK(DPWW3!AF53),"",DPWW3!AF53)</f>
        <v>0</v>
      </c>
      <c r="AN1203" s="176">
        <f>IF(ISBLANK(DPWW3!AG53),"",DPWW3!AG53)</f>
        <v>0</v>
      </c>
    </row>
    <row r="1204" spans="1:40" x14ac:dyDescent="0.25">
      <c r="A1204" s="176" t="str">
        <f t="shared" si="18"/>
        <v>YKY</v>
      </c>
      <c r="B1204" s="176" t="str">
        <f>IF(ISBLANK(DPWW3!BY53),"",DPWW3!BY53)</f>
        <v>PCD_DPWW3_SSCP_DLY_S1</v>
      </c>
      <c r="C1204" s="176" t="str">
        <f>DPWW3!F53 &amp; "," &amp; DPWW3!G53 &amp; "," &amp; DPWW3!BY5</f>
        <v>Sludge storage (cake pads) - Sludge Storage area delivered,Number of schemes at Stage 1,Total number of schemes with a 90+ day delay for any given IM</v>
      </c>
      <c r="D1204" s="176" t="str">
        <f>IF(ISBLANK(DPWW3!H53),"",DPWW3!H53)</f>
        <v>Nr</v>
      </c>
      <c r="E1204" s="176" t="s">
        <v>7266</v>
      </c>
      <c r="F1204" s="176" t="str">
        <f>IF(ISBLANK(DPWW3!AJ53),"",DPWW3!AJ53)</f>
        <v/>
      </c>
    </row>
    <row r="1205" spans="1:40" x14ac:dyDescent="0.25">
      <c r="A1205" s="176" t="str">
        <f t="shared" si="18"/>
        <v>YKY</v>
      </c>
      <c r="B1205" s="176" t="str">
        <f>IF(ISBLANK(DPWW3!BZ53),"",DPWW3!BZ53)</f>
        <v>PCD_DPWW3_SSCP_DIR_S1</v>
      </c>
      <c r="C1205" s="176" t="str">
        <f>DPWW3!F53 &amp; "," &amp; DPWW3!G53 &amp; "," &amp; DPWW3!BZ6</f>
        <v>Sludge storage (cake pads) - Sludge Storage area delivered,Number of schemes at Stage 1,Lack of internal resourcing</v>
      </c>
      <c r="D1205" s="176" t="str">
        <f>IF(ISBLANK(DPWW3!H53),"",DPWW3!H53)</f>
        <v>Nr</v>
      </c>
      <c r="E1205" s="176" t="s">
        <v>7266</v>
      </c>
      <c r="F1205" s="176" t="str">
        <f>IF(ISBLANK(DPWW3!AK53),"",DPWW3!AK53)</f>
        <v/>
      </c>
    </row>
    <row r="1206" spans="1:40" x14ac:dyDescent="0.25">
      <c r="A1206" s="176" t="str">
        <f t="shared" si="18"/>
        <v>YKY</v>
      </c>
      <c r="B1206" s="176" t="str">
        <f>IF(ISBLANK(DPWW3!CA53),"",DPWW3!CA53)</f>
        <v>PCD_DPWW3_SSCP_DSCR_S1</v>
      </c>
      <c r="C1206" s="176" t="str">
        <f>DPWW3!F53 &amp; "," &amp; DPWW3!G53 &amp; "," &amp; DPWW3!CA6</f>
        <v xml:space="preserve">Sludge storage (cake pads) - Sludge Storage area delivered,Number of schemes at Stage 1,Lack of supply chain resourcing </v>
      </c>
      <c r="D1206" s="176" t="str">
        <f>IF(ISBLANK(DPWW3!H53),"",DPWW3!H53)</f>
        <v>Nr</v>
      </c>
      <c r="E1206" s="176" t="s">
        <v>7266</v>
      </c>
      <c r="F1206" s="176" t="str">
        <f>IF(ISBLANK(DPWW3!AL53),"",DPWW3!AL53)</f>
        <v/>
      </c>
    </row>
    <row r="1207" spans="1:40" x14ac:dyDescent="0.25">
      <c r="A1207" s="176" t="str">
        <f t="shared" si="18"/>
        <v>YKY</v>
      </c>
      <c r="B1207" s="176" t="str">
        <f>IF(ISBLANK(DPWW3!CB53),"",DPWW3!CB53)</f>
        <v>PCD_DPWW3_SSCP_DCS_S1</v>
      </c>
      <c r="C1207" s="176" t="str">
        <f>DPWW3!F53 &amp; "," &amp; DPWW3!G53 &amp; "," &amp; DPWW3!CB6</f>
        <v>Sludge storage (cake pads) - Sludge Storage area delivered,Number of schemes at Stage 1,Change in solution (IM2)</v>
      </c>
      <c r="D1207" s="176" t="str">
        <f>IF(ISBLANK(DPWW3!H53),"",DPWW3!H53)</f>
        <v>Nr</v>
      </c>
      <c r="E1207" s="176" t="s">
        <v>7266</v>
      </c>
      <c r="F1207" s="176" t="str">
        <f>IF(ISBLANK(DPWW3!AM53),"",DPWW3!AM53)</f>
        <v/>
      </c>
    </row>
    <row r="1208" spans="1:40" x14ac:dyDescent="0.25">
      <c r="A1208" s="176" t="str">
        <f t="shared" si="18"/>
        <v>YKY</v>
      </c>
      <c r="B1208" s="176" t="str">
        <f>IF(ISBLANK(DPWW3!CC53),"",DPWW3!CC53)</f>
        <v>PCD_DPWW3_SSCP_DSCS_S1</v>
      </c>
      <c r="C1208" s="176" t="str">
        <f>DPWW3!F53 &amp; "," &amp; DPWW3!G53 &amp; "," &amp; DPWW3!CC6</f>
        <v>Sludge storage (cake pads) - Sludge Storage area delivered,Number of schemes at Stage 1,Supply chain capacity</v>
      </c>
      <c r="D1208" s="176" t="str">
        <f>IF(ISBLANK(DPWW3!H53),"",DPWW3!H53)</f>
        <v>Nr</v>
      </c>
      <c r="E1208" s="176" t="s">
        <v>7266</v>
      </c>
      <c r="F1208" s="176" t="str">
        <f>IF(ISBLANK(DPWW3!AN53),"",DPWW3!AN53)</f>
        <v/>
      </c>
    </row>
    <row r="1209" spans="1:40" x14ac:dyDescent="0.25">
      <c r="A1209" s="176" t="str">
        <f t="shared" si="18"/>
        <v>YKY</v>
      </c>
      <c r="B1209" s="176" t="str">
        <f>IF(ISBLANK(DPWW3!CD53),"",DPWW3!CD53)</f>
        <v>PCD_DPWW3_SSCP_DPP_S1</v>
      </c>
      <c r="C1209" s="176" t="str">
        <f>DPWW3!F53 &amp; "," &amp; DPWW3!G53 &amp; "," &amp; DPWW3!CD6</f>
        <v>Sludge storage (cake pads) - Sludge Storage area delivered,Number of schemes at Stage 1,Land and planning permission</v>
      </c>
      <c r="D1209" s="176" t="str">
        <f>IF(ISBLANK(DPWW3!H53),"",DPWW3!H53)</f>
        <v>Nr</v>
      </c>
      <c r="E1209" s="176" t="s">
        <v>7266</v>
      </c>
      <c r="F1209" s="176" t="str">
        <f>IF(ISBLANK(DPWW3!AO53),"",DPWW3!AO53)</f>
        <v/>
      </c>
    </row>
    <row r="1210" spans="1:40" x14ac:dyDescent="0.25">
      <c r="A1210" s="176" t="str">
        <f t="shared" si="18"/>
        <v>YKY</v>
      </c>
      <c r="B1210" s="176" t="str">
        <f>IF(ISBLANK(DPWW3!CE53),"",DPWW3!CE53)</f>
        <v>PCD_DPWW3_SSCP_DTPI_S1</v>
      </c>
      <c r="C1210" s="176" t="str">
        <f>DPWW3!F53 &amp; "," &amp; DPWW3!G53 &amp; "," &amp; DPWW3!CE6</f>
        <v>Sludge storage (cake pads) - Sludge Storage area delivered,Number of schemes at Stage 1,Third-party interface</v>
      </c>
      <c r="D1210" s="176" t="str">
        <f>IF(ISBLANK(DPWW3!H53),"",DPWW3!H53)</f>
        <v>Nr</v>
      </c>
      <c r="E1210" s="176" t="s">
        <v>7266</v>
      </c>
      <c r="F1210" s="176" t="str">
        <f>IF(ISBLANK(DPWW3!AP53),"",DPWW3!AP53)</f>
        <v/>
      </c>
    </row>
    <row r="1211" spans="1:40" x14ac:dyDescent="0.25">
      <c r="A1211" s="176" t="str">
        <f t="shared" si="18"/>
        <v>YKY</v>
      </c>
      <c r="B1211" s="176" t="str">
        <f>IF(ISBLANK(DPWW3!CF53),"",DPWW3!CF53)</f>
        <v>PCD_DPWW3_SSCP_DCI_S1</v>
      </c>
      <c r="C1211" s="176" t="str">
        <f>DPWW3!F53 &amp; "," &amp; DPWW3!G53 &amp; "," &amp; DPWW3!CF6</f>
        <v>Sludge storage (cake pads) - Sludge Storage area delivered,Number of schemes at Stage 1,Contractual issues</v>
      </c>
      <c r="D1211" s="176" t="str">
        <f>IF(ISBLANK(DPWW3!H53),"",DPWW3!H53)</f>
        <v>Nr</v>
      </c>
      <c r="E1211" s="176" t="s">
        <v>7266</v>
      </c>
      <c r="F1211" s="176" t="str">
        <f>IF(ISBLANK(DPWW3!AQ53),"",DPWW3!AQ53)</f>
        <v/>
      </c>
    </row>
    <row r="1212" spans="1:40" x14ac:dyDescent="0.25">
      <c r="A1212" s="176" t="str">
        <f t="shared" si="18"/>
        <v>YKY</v>
      </c>
      <c r="B1212" s="176" t="str">
        <f>IF(ISBLANK(DPWW3!CG53),"",DPWW3!CG53)</f>
        <v>PCD_DPWW3_SSCP_DSI_S1</v>
      </c>
      <c r="C1212" s="176" t="str">
        <f>DPWW3!F53 &amp; "," &amp; DPWW3!G53 &amp; "," &amp; DPWW3!CG6</f>
        <v>Sludge storage (cake pads) - Sludge Storage area delivered,Number of schemes at Stage 1,Sites issues</v>
      </c>
      <c r="D1212" s="176" t="str">
        <f>IF(ISBLANK(DPWW3!H53),"",DPWW3!H53)</f>
        <v>Nr</v>
      </c>
      <c r="E1212" s="176" t="s">
        <v>7266</v>
      </c>
      <c r="F1212" s="176" t="str">
        <f>IF(ISBLANK(DPWW3!AR53),"",DPWW3!AR53)</f>
        <v/>
      </c>
    </row>
    <row r="1213" spans="1:40" x14ac:dyDescent="0.25">
      <c r="A1213" s="176" t="str">
        <f t="shared" si="18"/>
        <v>YKY</v>
      </c>
      <c r="B1213" s="176" t="str">
        <f>IF(ISBLANK(DPWW3!CH53),"",DPWW3!CH53)</f>
        <v>PCD_DPWW3_SSCP_DER_S1</v>
      </c>
      <c r="C1213" s="176" t="str">
        <f>DPWW3!F53 &amp; "," &amp; DPWW3!G53 &amp; "," &amp; DPWW3!CH6</f>
        <v>Sludge storage (cake pads) - Sludge Storage area delivered,Number of schemes at Stage 1,Environmental risks</v>
      </c>
      <c r="D1213" s="176" t="str">
        <f>IF(ISBLANK(DPWW3!H53),"",DPWW3!H53)</f>
        <v>Nr</v>
      </c>
      <c r="E1213" s="176" t="s">
        <v>7266</v>
      </c>
      <c r="F1213" s="176" t="str">
        <f>IF(ISBLANK(DPWW3!AS53),"",DPWW3!AS53)</f>
        <v/>
      </c>
    </row>
    <row r="1214" spans="1:40" x14ac:dyDescent="0.25">
      <c r="A1214" s="176" t="str">
        <f t="shared" si="18"/>
        <v>YKY</v>
      </c>
      <c r="B1214" s="176" t="str">
        <f>IF(ISBLANK(DPWW3!CI53),"",DPWW3!CI53)</f>
        <v>PCD_DPWW3_SSCP_RS_S1</v>
      </c>
      <c r="C1214" s="176" t="str">
        <f>DPWW3!F53 &amp; "," &amp; DPWW3!G53 &amp; "," &amp; DPWW3!CI6</f>
        <v>Sludge storage (cake pads) - Sludge Storage area delivered,Number of schemes at Stage 1,Regulatory Sign off Delay</v>
      </c>
      <c r="D1214" s="176" t="str">
        <f>IF(ISBLANK(DPWW3!H53),"",DPWW3!H53)</f>
        <v>Nr</v>
      </c>
      <c r="E1214" s="176" t="s">
        <v>7266</v>
      </c>
      <c r="F1214" s="176" t="str">
        <f>IF(ISBLANK(DPWW3!AT53),"",DPWW3!AT53)</f>
        <v/>
      </c>
    </row>
    <row r="1215" spans="1:40" x14ac:dyDescent="0.25">
      <c r="A1215" s="176" t="str">
        <f t="shared" si="18"/>
        <v>YKY</v>
      </c>
      <c r="B1215" s="176" t="str">
        <f>IF(ISBLANK(DPWW3!CJ53),"",DPWW3!CJ53)</f>
        <v>PCD_DPWW3_SSCP_DPLE_S1</v>
      </c>
      <c r="C1215" s="176" t="str">
        <f>DPWW3!F53 &amp; "," &amp; DPWW3!G53 &amp; "," &amp; DPWW3!CJ6</f>
        <v>Sludge storage (cake pads) - Sludge Storage area delivered,Number of schemes at Stage 1,Programme level efficiency</v>
      </c>
      <c r="D1215" s="176" t="str">
        <f>IF(ISBLANK(DPWW3!H53),"",DPWW3!H53)</f>
        <v>Nr</v>
      </c>
      <c r="E1215" s="176" t="s">
        <v>7266</v>
      </c>
      <c r="F1215" s="176" t="str">
        <f>IF(ISBLANK(DPWW3!AU53),"",DPWW3!AU53)</f>
        <v/>
      </c>
    </row>
    <row r="1216" spans="1:40" x14ac:dyDescent="0.25">
      <c r="A1216" s="176" t="str">
        <f t="shared" si="18"/>
        <v>YKY</v>
      </c>
      <c r="B1216" s="176" t="str">
        <f>IF(ISBLANK(DPWW3!BC54),"",DPWW3!BC54)</f>
        <v>PCD_DPWW3_SSCP_S2</v>
      </c>
      <c r="C1216" s="176" t="str">
        <f>DPWW3!F54 &amp; "," &amp; DPWW3!G54 &amp; "," &amp; DPWW3!BC5</f>
        <v>Sludge storage (cake pads) - Sludge Storage area delivered,Number of schemes at Stage 2,IM1 has yet to be achieved</v>
      </c>
      <c r="D1216" s="176" t="str">
        <f>IF(ISBLANK(DPWW3!H54),"",DPWW3!H54)</f>
        <v>Nr</v>
      </c>
      <c r="E1216" s="176" t="s">
        <v>7266</v>
      </c>
      <c r="T1216" s="176">
        <f>IF(ISBLANK(DPWW3!M54),"",DPWW3!M54)</f>
        <v>0</v>
      </c>
      <c r="U1216" s="176">
        <f>IF(ISBLANK(DPWW3!N54),"",DPWW3!N54)</f>
        <v>0</v>
      </c>
      <c r="V1216" s="176">
        <f>IF(ISBLANK(DPWW3!O54),"",DPWW3!O54)</f>
        <v>0</v>
      </c>
      <c r="W1216" s="176">
        <f>IF(ISBLANK(DPWW3!P54),"",DPWW3!P54)</f>
        <v>0</v>
      </c>
      <c r="X1216" s="176">
        <f>IF(ISBLANK(DPWW3!Q54),"",DPWW3!Q54)</f>
        <v>0</v>
      </c>
      <c r="Y1216" s="176">
        <f>IF(ISBLANK(DPWW3!R54),"",DPWW3!R54)</f>
        <v>0</v>
      </c>
      <c r="Z1216" s="176">
        <f>IF(ISBLANK(DPWW3!S54),"",DPWW3!S54)</f>
        <v>2</v>
      </c>
      <c r="AA1216" s="176">
        <f>IF(ISBLANK(DPWW3!T54),"",DPWW3!T54)</f>
        <v>0</v>
      </c>
      <c r="AB1216" s="176">
        <f>IF(ISBLANK(DPWW3!U54),"",DPWW3!U54)</f>
        <v>0</v>
      </c>
      <c r="AC1216" s="176">
        <f>IF(ISBLANK(DPWW3!V54),"",DPWW3!V54)</f>
        <v>0</v>
      </c>
      <c r="AD1216" s="176">
        <f>IF(ISBLANK(DPWW3!W54),"",DPWW3!W54)</f>
        <v>0</v>
      </c>
      <c r="AE1216" s="176">
        <f>IF(ISBLANK(DPWW3!X54),"",DPWW3!X54)</f>
        <v>0</v>
      </c>
      <c r="AF1216" s="176">
        <f>IF(ISBLANK(DPWW3!Y54),"",DPWW3!Y54)</f>
        <v>0</v>
      </c>
      <c r="AG1216" s="176">
        <f>IF(ISBLANK(DPWW3!Z54),"",DPWW3!Z54)</f>
        <v>0</v>
      </c>
      <c r="AH1216" s="176">
        <f>IF(ISBLANK(DPWW3!AA54),"",DPWW3!AA54)</f>
        <v>0</v>
      </c>
      <c r="AI1216" s="176">
        <f>IF(ISBLANK(DPWW3!AB54),"",DPWW3!AB54)</f>
        <v>0</v>
      </c>
      <c r="AJ1216" s="176">
        <f>IF(ISBLANK(DPWW3!AC54),"",DPWW3!AC54)</f>
        <v>0</v>
      </c>
      <c r="AK1216" s="176">
        <f>IF(ISBLANK(DPWW3!AD54),"",DPWW3!AD54)</f>
        <v>0</v>
      </c>
      <c r="AL1216" s="176">
        <f>IF(ISBLANK(DPWW3!AE54),"",DPWW3!AE54)</f>
        <v>0</v>
      </c>
      <c r="AM1216" s="176">
        <f>IF(ISBLANK(DPWW3!AF54),"",DPWW3!AF54)</f>
        <v>0</v>
      </c>
      <c r="AN1216" s="176">
        <f>IF(ISBLANK(DPWW3!AG54),"",DPWW3!AG54)</f>
        <v>0</v>
      </c>
    </row>
    <row r="1217" spans="1:40" x14ac:dyDescent="0.25">
      <c r="A1217" s="176" t="str">
        <f t="shared" si="18"/>
        <v>YKY</v>
      </c>
      <c r="B1217" s="176" t="str">
        <f>IF(ISBLANK(DPWW3!BY54),"",DPWW3!BY54)</f>
        <v>PCD_DPWW3_SSCP_DLY_S2</v>
      </c>
      <c r="C1217" s="176" t="str">
        <f>DPWW3!F54 &amp; "," &amp; DPWW3!G54 &amp; "," &amp; DPWW3!BY5</f>
        <v>Sludge storage (cake pads) - Sludge Storage area delivered,Number of schemes at Stage 2,Total number of schemes with a 90+ day delay for any given IM</v>
      </c>
      <c r="D1217" s="176" t="str">
        <f>IF(ISBLANK(DPWW3!H54),"",DPWW3!H54)</f>
        <v>Nr</v>
      </c>
      <c r="E1217" s="176" t="s">
        <v>7266</v>
      </c>
      <c r="F1217" s="176" t="str">
        <f>IF(ISBLANK(DPWW3!AJ54),"",DPWW3!AJ54)</f>
        <v/>
      </c>
    </row>
    <row r="1218" spans="1:40" x14ac:dyDescent="0.25">
      <c r="A1218" s="176" t="str">
        <f t="shared" si="18"/>
        <v>YKY</v>
      </c>
      <c r="B1218" s="176" t="str">
        <f>IF(ISBLANK(DPWW3!BZ54),"",DPWW3!BZ54)</f>
        <v>PCD_DPWW3_SSCP_DIR_S2</v>
      </c>
      <c r="C1218" s="176" t="str">
        <f>DPWW3!F54 &amp; "," &amp; DPWW3!G54 &amp; "," &amp; DPWW3!BZ6</f>
        <v>Sludge storage (cake pads) - Sludge Storage area delivered,Number of schemes at Stage 2,Lack of internal resourcing</v>
      </c>
      <c r="D1218" s="176" t="str">
        <f>IF(ISBLANK(DPWW3!H54),"",DPWW3!H54)</f>
        <v>Nr</v>
      </c>
      <c r="E1218" s="176" t="s">
        <v>7266</v>
      </c>
      <c r="F1218" s="176" t="str">
        <f>IF(ISBLANK(DPWW3!AK54),"",DPWW3!AK54)</f>
        <v/>
      </c>
    </row>
    <row r="1219" spans="1:40" x14ac:dyDescent="0.25">
      <c r="A1219" s="176" t="str">
        <f t="shared" si="18"/>
        <v>YKY</v>
      </c>
      <c r="B1219" s="176" t="str">
        <f>IF(ISBLANK(DPWW3!CA54),"",DPWW3!CA54)</f>
        <v>PCD_DPWW3_SSCP_DSCR_S2</v>
      </c>
      <c r="C1219" s="176" t="str">
        <f>DPWW3!F54 &amp; "," &amp; DPWW3!G54 &amp; "," &amp; DPWW3!CA6</f>
        <v xml:space="preserve">Sludge storage (cake pads) - Sludge Storage area delivered,Number of schemes at Stage 2,Lack of supply chain resourcing </v>
      </c>
      <c r="D1219" s="176" t="str">
        <f>IF(ISBLANK(DPWW3!H54),"",DPWW3!H54)</f>
        <v>Nr</v>
      </c>
      <c r="E1219" s="176" t="s">
        <v>7266</v>
      </c>
      <c r="F1219" s="176" t="str">
        <f>IF(ISBLANK(DPWW3!AL54),"",DPWW3!AL54)</f>
        <v/>
      </c>
    </row>
    <row r="1220" spans="1:40" x14ac:dyDescent="0.25">
      <c r="A1220" s="176" t="str">
        <f t="shared" si="18"/>
        <v>YKY</v>
      </c>
      <c r="B1220" s="176" t="str">
        <f>IF(ISBLANK(DPWW3!CB54),"",DPWW3!CB54)</f>
        <v>PCD_DPWW3_SSCP_DCS_S2</v>
      </c>
      <c r="C1220" s="176" t="str">
        <f>DPWW3!F54 &amp; "," &amp; DPWW3!G54 &amp; "," &amp; DPWW3!CB6</f>
        <v>Sludge storage (cake pads) - Sludge Storage area delivered,Number of schemes at Stage 2,Change in solution (IM2)</v>
      </c>
      <c r="D1220" s="176" t="str">
        <f>IF(ISBLANK(DPWW3!H54),"",DPWW3!H54)</f>
        <v>Nr</v>
      </c>
      <c r="E1220" s="176" t="s">
        <v>7266</v>
      </c>
      <c r="F1220" s="176" t="str">
        <f>IF(ISBLANK(DPWW3!AM54),"",DPWW3!AM54)</f>
        <v/>
      </c>
    </row>
    <row r="1221" spans="1:40" x14ac:dyDescent="0.25">
      <c r="A1221" s="176" t="str">
        <f t="shared" ref="A1221:A1284" si="19">A1220</f>
        <v>YKY</v>
      </c>
      <c r="B1221" s="176" t="str">
        <f>IF(ISBLANK(DPWW3!CC54),"",DPWW3!CC54)</f>
        <v>PCD_DPWW3_SSCP_DSCS_S2</v>
      </c>
      <c r="C1221" s="176" t="str">
        <f>DPWW3!F54 &amp; "," &amp; DPWW3!G54 &amp; "," &amp; DPWW3!CC6</f>
        <v>Sludge storage (cake pads) - Sludge Storage area delivered,Number of schemes at Stage 2,Supply chain capacity</v>
      </c>
      <c r="D1221" s="176" t="str">
        <f>IF(ISBLANK(DPWW3!H54),"",DPWW3!H54)</f>
        <v>Nr</v>
      </c>
      <c r="E1221" s="176" t="s">
        <v>7266</v>
      </c>
      <c r="F1221" s="176" t="str">
        <f>IF(ISBLANK(DPWW3!AN54),"",DPWW3!AN54)</f>
        <v/>
      </c>
    </row>
    <row r="1222" spans="1:40" x14ac:dyDescent="0.25">
      <c r="A1222" s="176" t="str">
        <f t="shared" si="19"/>
        <v>YKY</v>
      </c>
      <c r="B1222" s="176" t="str">
        <f>IF(ISBLANK(DPWW3!CD54),"",DPWW3!CD54)</f>
        <v>PCD_DPWW3_SSCP_DPP_S2</v>
      </c>
      <c r="C1222" s="176" t="str">
        <f>DPWW3!F54 &amp; "," &amp; DPWW3!G54 &amp; "," &amp; DPWW3!CD6</f>
        <v>Sludge storage (cake pads) - Sludge Storage area delivered,Number of schemes at Stage 2,Land and planning permission</v>
      </c>
      <c r="D1222" s="176" t="str">
        <f>IF(ISBLANK(DPWW3!H54),"",DPWW3!H54)</f>
        <v>Nr</v>
      </c>
      <c r="E1222" s="176" t="s">
        <v>7266</v>
      </c>
      <c r="F1222" s="176" t="str">
        <f>IF(ISBLANK(DPWW3!AO54),"",DPWW3!AO54)</f>
        <v/>
      </c>
    </row>
    <row r="1223" spans="1:40" x14ac:dyDescent="0.25">
      <c r="A1223" s="176" t="str">
        <f t="shared" si="19"/>
        <v>YKY</v>
      </c>
      <c r="B1223" s="176" t="str">
        <f>IF(ISBLANK(DPWW3!CE54),"",DPWW3!CE54)</f>
        <v>PCD_DPWW3_SSCP_DTPI_S2</v>
      </c>
      <c r="C1223" s="176" t="str">
        <f>DPWW3!F54 &amp; "," &amp; DPWW3!G54 &amp; "," &amp; DPWW3!CE6</f>
        <v>Sludge storage (cake pads) - Sludge Storage area delivered,Number of schemes at Stage 2,Third-party interface</v>
      </c>
      <c r="D1223" s="176" t="str">
        <f>IF(ISBLANK(DPWW3!H54),"",DPWW3!H54)</f>
        <v>Nr</v>
      </c>
      <c r="E1223" s="176" t="s">
        <v>7266</v>
      </c>
      <c r="F1223" s="176" t="str">
        <f>IF(ISBLANK(DPWW3!AP54),"",DPWW3!AP54)</f>
        <v/>
      </c>
    </row>
    <row r="1224" spans="1:40" x14ac:dyDescent="0.25">
      <c r="A1224" s="176" t="str">
        <f t="shared" si="19"/>
        <v>YKY</v>
      </c>
      <c r="B1224" s="176" t="str">
        <f>IF(ISBLANK(DPWW3!CF54),"",DPWW3!CF54)</f>
        <v>PCD_DPWW3_SSCP_DCI_S2</v>
      </c>
      <c r="C1224" s="176" t="str">
        <f>DPWW3!F54 &amp; "," &amp; DPWW3!G54 &amp; "," &amp; DPWW3!CF6</f>
        <v>Sludge storage (cake pads) - Sludge Storage area delivered,Number of schemes at Stage 2,Contractual issues</v>
      </c>
      <c r="D1224" s="176" t="str">
        <f>IF(ISBLANK(DPWW3!H54),"",DPWW3!H54)</f>
        <v>Nr</v>
      </c>
      <c r="E1224" s="176" t="s">
        <v>7266</v>
      </c>
      <c r="F1224" s="176" t="str">
        <f>IF(ISBLANK(DPWW3!AQ54),"",DPWW3!AQ54)</f>
        <v/>
      </c>
    </row>
    <row r="1225" spans="1:40" x14ac:dyDescent="0.25">
      <c r="A1225" s="176" t="str">
        <f t="shared" si="19"/>
        <v>YKY</v>
      </c>
      <c r="B1225" s="176" t="str">
        <f>IF(ISBLANK(DPWW3!CG54),"",DPWW3!CG54)</f>
        <v>PCD_DPWW3_SSCP_DSI_S2</v>
      </c>
      <c r="C1225" s="176" t="str">
        <f>DPWW3!F54 &amp; "," &amp; DPWW3!G54 &amp; "," &amp; DPWW3!CG6</f>
        <v>Sludge storage (cake pads) - Sludge Storage area delivered,Number of schemes at Stage 2,Sites issues</v>
      </c>
      <c r="D1225" s="176" t="str">
        <f>IF(ISBLANK(DPWW3!H54),"",DPWW3!H54)</f>
        <v>Nr</v>
      </c>
      <c r="E1225" s="176" t="s">
        <v>7266</v>
      </c>
      <c r="F1225" s="176" t="str">
        <f>IF(ISBLANK(DPWW3!AR54),"",DPWW3!AR54)</f>
        <v/>
      </c>
    </row>
    <row r="1226" spans="1:40" x14ac:dyDescent="0.25">
      <c r="A1226" s="176" t="str">
        <f t="shared" si="19"/>
        <v>YKY</v>
      </c>
      <c r="B1226" s="176" t="str">
        <f>IF(ISBLANK(DPWW3!CH54),"",DPWW3!CH54)</f>
        <v>PCD_DPWW3_SSCP_DER_S2</v>
      </c>
      <c r="C1226" s="176" t="str">
        <f>DPWW3!F54 &amp; "," &amp; DPWW3!G54 &amp; "," &amp; DPWW3!CH6</f>
        <v>Sludge storage (cake pads) - Sludge Storage area delivered,Number of schemes at Stage 2,Environmental risks</v>
      </c>
      <c r="D1226" s="176" t="str">
        <f>IF(ISBLANK(DPWW3!H54),"",DPWW3!H54)</f>
        <v>Nr</v>
      </c>
      <c r="E1226" s="176" t="s">
        <v>7266</v>
      </c>
      <c r="F1226" s="176" t="str">
        <f>IF(ISBLANK(DPWW3!AS54),"",DPWW3!AS54)</f>
        <v/>
      </c>
    </row>
    <row r="1227" spans="1:40" x14ac:dyDescent="0.25">
      <c r="A1227" s="176" t="str">
        <f t="shared" si="19"/>
        <v>YKY</v>
      </c>
      <c r="B1227" s="176" t="str">
        <f>IF(ISBLANK(DPWW3!CI54),"",DPWW3!CI54)</f>
        <v>PCD_DPWW3_SSCP_RS_S2</v>
      </c>
      <c r="C1227" s="176" t="str">
        <f>DPWW3!F54 &amp; "," &amp; DPWW3!G54 &amp; "," &amp; DPWW3!CI6</f>
        <v>Sludge storage (cake pads) - Sludge Storage area delivered,Number of schemes at Stage 2,Regulatory Sign off Delay</v>
      </c>
      <c r="D1227" s="176" t="str">
        <f>IF(ISBLANK(DPWW3!H54),"",DPWW3!H54)</f>
        <v>Nr</v>
      </c>
      <c r="E1227" s="176" t="s">
        <v>7266</v>
      </c>
      <c r="F1227" s="176" t="str">
        <f>IF(ISBLANK(DPWW3!AT54),"",DPWW3!AT54)</f>
        <v/>
      </c>
    </row>
    <row r="1228" spans="1:40" x14ac:dyDescent="0.25">
      <c r="A1228" s="176" t="str">
        <f t="shared" si="19"/>
        <v>YKY</v>
      </c>
      <c r="B1228" s="176" t="str">
        <f>IF(ISBLANK(DPWW3!CJ54),"",DPWW3!CJ54)</f>
        <v>PCD_DPWW3_SSCP_DPLE_S2</v>
      </c>
      <c r="C1228" s="176" t="str">
        <f>DPWW3!F54 &amp; "," &amp; DPWW3!G54 &amp; "," &amp; DPWW3!CJ6</f>
        <v>Sludge storage (cake pads) - Sludge Storage area delivered,Number of schemes at Stage 2,Programme level efficiency</v>
      </c>
      <c r="D1228" s="176" t="str">
        <f>IF(ISBLANK(DPWW3!H54),"",DPWW3!H54)</f>
        <v>Nr</v>
      </c>
      <c r="E1228" s="176" t="s">
        <v>7266</v>
      </c>
      <c r="F1228" s="176" t="str">
        <f>IF(ISBLANK(DPWW3!AU54),"",DPWW3!AU54)</f>
        <v/>
      </c>
    </row>
    <row r="1229" spans="1:40" x14ac:dyDescent="0.25">
      <c r="A1229" s="176" t="str">
        <f t="shared" si="19"/>
        <v>YKY</v>
      </c>
      <c r="B1229" s="176" t="str">
        <f>IF(ISBLANK(DPWW3!BC55),"",DPWW3!BC55)</f>
        <v>PCD_DPWW3_SSCP_S3</v>
      </c>
      <c r="C1229" s="176" t="str">
        <f>DPWW3!F55 &amp; "," &amp; DPWW3!G55 &amp; "," &amp; DPWW3!BC5</f>
        <v>Sludge storage (cake pads) - Sludge Storage area delivered,Number of schemes at Stage 3,IM1 has yet to be achieved</v>
      </c>
      <c r="D1229" s="176" t="str">
        <f>IF(ISBLANK(DPWW3!H55),"",DPWW3!H55)</f>
        <v>Nr</v>
      </c>
      <c r="E1229" s="176" t="s">
        <v>7266</v>
      </c>
      <c r="T1229" s="176">
        <f>IF(ISBLANK(DPWW3!M55),"",DPWW3!M55)</f>
        <v>0</v>
      </c>
      <c r="U1229" s="176">
        <f>IF(ISBLANK(DPWW3!N55),"",DPWW3!N55)</f>
        <v>0</v>
      </c>
      <c r="V1229" s="176">
        <f>IF(ISBLANK(DPWW3!O55),"",DPWW3!O55)</f>
        <v>0</v>
      </c>
      <c r="W1229" s="176">
        <f>IF(ISBLANK(DPWW3!P55),"",DPWW3!P55)</f>
        <v>0</v>
      </c>
      <c r="X1229" s="176">
        <f>IF(ISBLANK(DPWW3!Q55),"",DPWW3!Q55)</f>
        <v>0</v>
      </c>
      <c r="Y1229" s="176">
        <f>IF(ISBLANK(DPWW3!R55),"",DPWW3!R55)</f>
        <v>0</v>
      </c>
      <c r="Z1229" s="176">
        <f>IF(ISBLANK(DPWW3!S55),"",DPWW3!S55)</f>
        <v>0</v>
      </c>
      <c r="AA1229" s="176">
        <f>IF(ISBLANK(DPWW3!T55),"",DPWW3!T55)</f>
        <v>2</v>
      </c>
      <c r="AB1229" s="176">
        <f>IF(ISBLANK(DPWW3!U55),"",DPWW3!U55)</f>
        <v>0</v>
      </c>
      <c r="AC1229" s="176">
        <f>IF(ISBLANK(DPWW3!V55),"",DPWW3!V55)</f>
        <v>0</v>
      </c>
      <c r="AD1229" s="176">
        <f>IF(ISBLANK(DPWW3!W55),"",DPWW3!W55)</f>
        <v>0</v>
      </c>
      <c r="AE1229" s="176">
        <f>IF(ISBLANK(DPWW3!X55),"",DPWW3!X55)</f>
        <v>0</v>
      </c>
      <c r="AF1229" s="176">
        <f>IF(ISBLANK(DPWW3!Y55),"",DPWW3!Y55)</f>
        <v>0</v>
      </c>
      <c r="AG1229" s="176">
        <f>IF(ISBLANK(DPWW3!Z55),"",DPWW3!Z55)</f>
        <v>0</v>
      </c>
      <c r="AH1229" s="176">
        <f>IF(ISBLANK(DPWW3!AA55),"",DPWW3!AA55)</f>
        <v>0</v>
      </c>
      <c r="AI1229" s="176">
        <f>IF(ISBLANK(DPWW3!AB55),"",DPWW3!AB55)</f>
        <v>0</v>
      </c>
      <c r="AJ1229" s="176">
        <f>IF(ISBLANK(DPWW3!AC55),"",DPWW3!AC55)</f>
        <v>0</v>
      </c>
      <c r="AK1229" s="176">
        <f>IF(ISBLANK(DPWW3!AD55),"",DPWW3!AD55)</f>
        <v>0</v>
      </c>
      <c r="AL1229" s="176">
        <f>IF(ISBLANK(DPWW3!AE55),"",DPWW3!AE55)</f>
        <v>0</v>
      </c>
      <c r="AM1229" s="176">
        <f>IF(ISBLANK(DPWW3!AF55),"",DPWW3!AF55)</f>
        <v>0</v>
      </c>
      <c r="AN1229" s="176">
        <f>IF(ISBLANK(DPWW3!AG55),"",DPWW3!AG55)</f>
        <v>0</v>
      </c>
    </row>
    <row r="1230" spans="1:40" x14ac:dyDescent="0.25">
      <c r="A1230" s="176" t="str">
        <f t="shared" si="19"/>
        <v>YKY</v>
      </c>
      <c r="B1230" s="176" t="str">
        <f>IF(ISBLANK(DPWW3!BY55),"",DPWW3!BY55)</f>
        <v>PCD_DPWW3_SSCP_DLY_S3</v>
      </c>
      <c r="C1230" s="176" t="str">
        <f>DPWW3!F55 &amp; "," &amp; DPWW3!G55 &amp; "," &amp; DPWW3!BY5</f>
        <v>Sludge storage (cake pads) - Sludge Storage area delivered,Number of schemes at Stage 3,Total number of schemes with a 90+ day delay for any given IM</v>
      </c>
      <c r="D1230" s="176" t="str">
        <f>IF(ISBLANK(DPWW3!H55),"",DPWW3!H55)</f>
        <v>Nr</v>
      </c>
      <c r="E1230" s="176" t="s">
        <v>7266</v>
      </c>
      <c r="F1230" s="176" t="str">
        <f>IF(ISBLANK(DPWW3!AJ55),"",DPWW3!AJ55)</f>
        <v/>
      </c>
    </row>
    <row r="1231" spans="1:40" x14ac:dyDescent="0.25">
      <c r="A1231" s="176" t="str">
        <f t="shared" si="19"/>
        <v>YKY</v>
      </c>
      <c r="B1231" s="176" t="str">
        <f>IF(ISBLANK(DPWW3!BZ55),"",DPWW3!BZ55)</f>
        <v>PCD_DPWW3_SSCP_DIR_S3</v>
      </c>
      <c r="C1231" s="176" t="str">
        <f>DPWW3!F55 &amp; "," &amp; DPWW3!G55 &amp; "," &amp; DPWW3!BZ6</f>
        <v>Sludge storage (cake pads) - Sludge Storage area delivered,Number of schemes at Stage 3,Lack of internal resourcing</v>
      </c>
      <c r="D1231" s="176" t="str">
        <f>IF(ISBLANK(DPWW3!H55),"",DPWW3!H55)</f>
        <v>Nr</v>
      </c>
      <c r="E1231" s="176" t="s">
        <v>7266</v>
      </c>
      <c r="F1231" s="176" t="str">
        <f>IF(ISBLANK(DPWW3!AK55),"",DPWW3!AK55)</f>
        <v/>
      </c>
    </row>
    <row r="1232" spans="1:40" x14ac:dyDescent="0.25">
      <c r="A1232" s="176" t="str">
        <f t="shared" si="19"/>
        <v>YKY</v>
      </c>
      <c r="B1232" s="176" t="str">
        <f>IF(ISBLANK(DPWW3!CA55),"",DPWW3!CA55)</f>
        <v>PCD_DPWW3_SSCP_DSCR_S3</v>
      </c>
      <c r="C1232" s="176" t="str">
        <f>DPWW3!F55 &amp; "," &amp; DPWW3!G55 &amp; "," &amp; DPWW3!CA6</f>
        <v xml:space="preserve">Sludge storage (cake pads) - Sludge Storage area delivered,Number of schemes at Stage 3,Lack of supply chain resourcing </v>
      </c>
      <c r="D1232" s="176" t="str">
        <f>IF(ISBLANK(DPWW3!H55),"",DPWW3!H55)</f>
        <v>Nr</v>
      </c>
      <c r="E1232" s="176" t="s">
        <v>7266</v>
      </c>
      <c r="F1232" s="176" t="str">
        <f>IF(ISBLANK(DPWW3!AL55),"",DPWW3!AL55)</f>
        <v/>
      </c>
    </row>
    <row r="1233" spans="1:40" x14ac:dyDescent="0.25">
      <c r="A1233" s="176" t="str">
        <f t="shared" si="19"/>
        <v>YKY</v>
      </c>
      <c r="B1233" s="176" t="str">
        <f>IF(ISBLANK(DPWW3!CB55),"",DPWW3!CB55)</f>
        <v>PCD_DPWW3_SSCP_DCS_S3</v>
      </c>
      <c r="C1233" s="176" t="str">
        <f>DPWW3!F55 &amp; "," &amp; DPWW3!G55 &amp; "," &amp; DPWW3!CB6</f>
        <v>Sludge storage (cake pads) - Sludge Storage area delivered,Number of schemes at Stage 3,Change in solution (IM2)</v>
      </c>
      <c r="D1233" s="176" t="str">
        <f>IF(ISBLANK(DPWW3!H55),"",DPWW3!H55)</f>
        <v>Nr</v>
      </c>
      <c r="E1233" s="176" t="s">
        <v>7266</v>
      </c>
      <c r="F1233" s="176" t="str">
        <f>IF(ISBLANK(DPWW3!AM55),"",DPWW3!AM55)</f>
        <v/>
      </c>
    </row>
    <row r="1234" spans="1:40" x14ac:dyDescent="0.25">
      <c r="A1234" s="176" t="str">
        <f t="shared" si="19"/>
        <v>YKY</v>
      </c>
      <c r="B1234" s="176" t="str">
        <f>IF(ISBLANK(DPWW3!CC55),"",DPWW3!CC55)</f>
        <v>PCD_DPWW3_SSCP_DSCS_S3</v>
      </c>
      <c r="C1234" s="176" t="str">
        <f>DPWW3!F55 &amp; "," &amp; DPWW3!G55 &amp; "," &amp; DPWW3!CC6</f>
        <v>Sludge storage (cake pads) - Sludge Storage area delivered,Number of schemes at Stage 3,Supply chain capacity</v>
      </c>
      <c r="D1234" s="176" t="str">
        <f>IF(ISBLANK(DPWW3!H55),"",DPWW3!H55)</f>
        <v>Nr</v>
      </c>
      <c r="E1234" s="176" t="s">
        <v>7266</v>
      </c>
      <c r="F1234" s="176" t="str">
        <f>IF(ISBLANK(DPWW3!AN55),"",DPWW3!AN55)</f>
        <v/>
      </c>
    </row>
    <row r="1235" spans="1:40" x14ac:dyDescent="0.25">
      <c r="A1235" s="176" t="str">
        <f t="shared" si="19"/>
        <v>YKY</v>
      </c>
      <c r="B1235" s="176" t="str">
        <f>IF(ISBLANK(DPWW3!CD55),"",DPWW3!CD55)</f>
        <v>PCD_DPWW3_SSCP_DPP_S3</v>
      </c>
      <c r="C1235" s="176" t="str">
        <f>DPWW3!F55 &amp; "," &amp; DPWW3!G55 &amp; "," &amp; DPWW3!CD6</f>
        <v>Sludge storage (cake pads) - Sludge Storage area delivered,Number of schemes at Stage 3,Land and planning permission</v>
      </c>
      <c r="D1235" s="176" t="str">
        <f>IF(ISBLANK(DPWW3!H55),"",DPWW3!H55)</f>
        <v>Nr</v>
      </c>
      <c r="E1235" s="176" t="s">
        <v>7266</v>
      </c>
      <c r="F1235" s="176" t="str">
        <f>IF(ISBLANK(DPWW3!AO55),"",DPWW3!AO55)</f>
        <v/>
      </c>
    </row>
    <row r="1236" spans="1:40" x14ac:dyDescent="0.25">
      <c r="A1236" s="176" t="str">
        <f t="shared" si="19"/>
        <v>YKY</v>
      </c>
      <c r="B1236" s="176" t="str">
        <f>IF(ISBLANK(DPWW3!CE55),"",DPWW3!CE55)</f>
        <v>PCD_DPWW3_SSCP_DTPI_S3</v>
      </c>
      <c r="C1236" s="176" t="str">
        <f>DPWW3!F55 &amp; "," &amp; DPWW3!G55 &amp; "," &amp; DPWW3!CE6</f>
        <v>Sludge storage (cake pads) - Sludge Storage area delivered,Number of schemes at Stage 3,Third-party interface</v>
      </c>
      <c r="D1236" s="176" t="str">
        <f>IF(ISBLANK(DPWW3!H55),"",DPWW3!H55)</f>
        <v>Nr</v>
      </c>
      <c r="E1236" s="176" t="s">
        <v>7266</v>
      </c>
      <c r="F1236" s="176" t="str">
        <f>IF(ISBLANK(DPWW3!AP55),"",DPWW3!AP55)</f>
        <v/>
      </c>
    </row>
    <row r="1237" spans="1:40" x14ac:dyDescent="0.25">
      <c r="A1237" s="176" t="str">
        <f t="shared" si="19"/>
        <v>YKY</v>
      </c>
      <c r="B1237" s="176" t="str">
        <f>IF(ISBLANK(DPWW3!CF55),"",DPWW3!CF55)</f>
        <v>PCD_DPWW3_SSCP_DCI_S3</v>
      </c>
      <c r="C1237" s="176" t="str">
        <f>DPWW3!F55 &amp; "," &amp; DPWW3!G55 &amp; "," &amp; DPWW3!CF6</f>
        <v>Sludge storage (cake pads) - Sludge Storage area delivered,Number of schemes at Stage 3,Contractual issues</v>
      </c>
      <c r="D1237" s="176" t="str">
        <f>IF(ISBLANK(DPWW3!H55),"",DPWW3!H55)</f>
        <v>Nr</v>
      </c>
      <c r="E1237" s="176" t="s">
        <v>7266</v>
      </c>
      <c r="F1237" s="176" t="str">
        <f>IF(ISBLANK(DPWW3!AQ55),"",DPWW3!AQ55)</f>
        <v/>
      </c>
    </row>
    <row r="1238" spans="1:40" x14ac:dyDescent="0.25">
      <c r="A1238" s="176" t="str">
        <f t="shared" si="19"/>
        <v>YKY</v>
      </c>
      <c r="B1238" s="176" t="str">
        <f>IF(ISBLANK(DPWW3!CG55),"",DPWW3!CG55)</f>
        <v>PCD_DPWW3_SSCP_DSI_S3</v>
      </c>
      <c r="C1238" s="176" t="str">
        <f>DPWW3!F55 &amp; "," &amp; DPWW3!G55 &amp; "," &amp; DPWW3!CG6</f>
        <v>Sludge storage (cake pads) - Sludge Storage area delivered,Number of schemes at Stage 3,Sites issues</v>
      </c>
      <c r="D1238" s="176" t="str">
        <f>IF(ISBLANK(DPWW3!H55),"",DPWW3!H55)</f>
        <v>Nr</v>
      </c>
      <c r="E1238" s="176" t="s">
        <v>7266</v>
      </c>
      <c r="F1238" s="176" t="str">
        <f>IF(ISBLANK(DPWW3!AR55),"",DPWW3!AR55)</f>
        <v/>
      </c>
    </row>
    <row r="1239" spans="1:40" x14ac:dyDescent="0.25">
      <c r="A1239" s="176" t="str">
        <f t="shared" si="19"/>
        <v>YKY</v>
      </c>
      <c r="B1239" s="176" t="str">
        <f>IF(ISBLANK(DPWW3!CH55),"",DPWW3!CH55)</f>
        <v>PCD_DPWW3_SSCP_DER_S3</v>
      </c>
      <c r="C1239" s="176" t="str">
        <f>DPWW3!F55 &amp; "," &amp; DPWW3!G55 &amp; "," &amp; DPWW3!CH6</f>
        <v>Sludge storage (cake pads) - Sludge Storage area delivered,Number of schemes at Stage 3,Environmental risks</v>
      </c>
      <c r="D1239" s="176" t="str">
        <f>IF(ISBLANK(DPWW3!H55),"",DPWW3!H55)</f>
        <v>Nr</v>
      </c>
      <c r="E1239" s="176" t="s">
        <v>7266</v>
      </c>
      <c r="F1239" s="176" t="str">
        <f>IF(ISBLANK(DPWW3!AS55),"",DPWW3!AS55)</f>
        <v/>
      </c>
    </row>
    <row r="1240" spans="1:40" x14ac:dyDescent="0.25">
      <c r="A1240" s="176" t="str">
        <f t="shared" si="19"/>
        <v>YKY</v>
      </c>
      <c r="B1240" s="176" t="str">
        <f>IF(ISBLANK(DPWW3!CI55),"",DPWW3!CI55)</f>
        <v>PCD_DPWW3_SSCP_RS_S3</v>
      </c>
      <c r="C1240" s="176" t="str">
        <f>DPWW3!F55 &amp; "," &amp; DPWW3!G55 &amp; "," &amp; DPWW3!CI6</f>
        <v>Sludge storage (cake pads) - Sludge Storage area delivered,Number of schemes at Stage 3,Regulatory Sign off Delay</v>
      </c>
      <c r="D1240" s="176" t="str">
        <f>IF(ISBLANK(DPWW3!H55),"",DPWW3!H55)</f>
        <v>Nr</v>
      </c>
      <c r="E1240" s="176" t="s">
        <v>7266</v>
      </c>
      <c r="F1240" s="176" t="str">
        <f>IF(ISBLANK(DPWW3!AT55),"",DPWW3!AT55)</f>
        <v/>
      </c>
    </row>
    <row r="1241" spans="1:40" x14ac:dyDescent="0.25">
      <c r="A1241" s="176" t="str">
        <f t="shared" si="19"/>
        <v>YKY</v>
      </c>
      <c r="B1241" s="176" t="str">
        <f>IF(ISBLANK(DPWW3!CJ55),"",DPWW3!CJ55)</f>
        <v>PCD_DPWW3_SSCP_DPLE_S3</v>
      </c>
      <c r="C1241" s="176" t="str">
        <f>DPWW3!F55 &amp; "," &amp; DPWW3!G55 &amp; "," &amp; DPWW3!CJ6</f>
        <v>Sludge storage (cake pads) - Sludge Storage area delivered,Number of schemes at Stage 3,Programme level efficiency</v>
      </c>
      <c r="D1241" s="176" t="str">
        <f>IF(ISBLANK(DPWW3!H55),"",DPWW3!H55)</f>
        <v>Nr</v>
      </c>
      <c r="E1241" s="176" t="s">
        <v>7266</v>
      </c>
      <c r="F1241" s="176" t="str">
        <f>IF(ISBLANK(DPWW3!AU55),"",DPWW3!AU55)</f>
        <v/>
      </c>
    </row>
    <row r="1242" spans="1:40" x14ac:dyDescent="0.25">
      <c r="A1242" s="176" t="str">
        <f t="shared" si="19"/>
        <v>YKY</v>
      </c>
      <c r="B1242" s="176" t="str">
        <f>IF(ISBLANK(DPWW3!BC56),"",DPWW3!BC56)</f>
        <v>PCD_DPWW3_SSCP_S4</v>
      </c>
      <c r="C1242" s="176" t="str">
        <f>DPWW3!F56 &amp; "," &amp; DPWW3!G56 &amp; "," &amp; DPWW3!BC5</f>
        <v>Sludge storage (cake pads) - Sludge Storage area delivered,Number of schemes at Stage 4,IM1 has yet to be achieved</v>
      </c>
      <c r="D1242" s="176" t="str">
        <f>IF(ISBLANK(DPWW3!H56),"",DPWW3!H56)</f>
        <v>Nr</v>
      </c>
      <c r="E1242" s="176" t="s">
        <v>7266</v>
      </c>
      <c r="T1242" s="176">
        <f>IF(ISBLANK(DPWW3!M56),"",DPWW3!M56)</f>
        <v>0</v>
      </c>
      <c r="U1242" s="176">
        <f>IF(ISBLANK(DPWW3!N56),"",DPWW3!N56)</f>
        <v>0</v>
      </c>
      <c r="V1242" s="176">
        <f>IF(ISBLANK(DPWW3!O56),"",DPWW3!O56)</f>
        <v>0</v>
      </c>
      <c r="W1242" s="176">
        <f>IF(ISBLANK(DPWW3!P56),"",DPWW3!P56)</f>
        <v>0</v>
      </c>
      <c r="X1242" s="176">
        <f>IF(ISBLANK(DPWW3!Q56),"",DPWW3!Q56)</f>
        <v>0</v>
      </c>
      <c r="Y1242" s="176">
        <f>IF(ISBLANK(DPWW3!R56),"",DPWW3!R56)</f>
        <v>0</v>
      </c>
      <c r="Z1242" s="176">
        <f>IF(ISBLANK(DPWW3!S56),"",DPWW3!S56)</f>
        <v>0</v>
      </c>
      <c r="AA1242" s="176">
        <f>IF(ISBLANK(DPWW3!T56),"",DPWW3!T56)</f>
        <v>0</v>
      </c>
      <c r="AB1242" s="176">
        <f>IF(ISBLANK(DPWW3!U56),"",DPWW3!U56)</f>
        <v>2</v>
      </c>
      <c r="AC1242" s="176">
        <f>IF(ISBLANK(DPWW3!V56),"",DPWW3!V56)</f>
        <v>2</v>
      </c>
      <c r="AD1242" s="176">
        <f>IF(ISBLANK(DPWW3!W56),"",DPWW3!W56)</f>
        <v>2</v>
      </c>
      <c r="AE1242" s="176">
        <f>IF(ISBLANK(DPWW3!X56),"",DPWW3!X56)</f>
        <v>2</v>
      </c>
      <c r="AF1242" s="176">
        <f>IF(ISBLANK(DPWW3!Y56),"",DPWW3!Y56)</f>
        <v>2</v>
      </c>
      <c r="AG1242" s="176">
        <f>IF(ISBLANK(DPWW3!Z56),"",DPWW3!Z56)</f>
        <v>2</v>
      </c>
      <c r="AH1242" s="176">
        <f>IF(ISBLANK(DPWW3!AA56),"",DPWW3!AA56)</f>
        <v>2</v>
      </c>
      <c r="AI1242" s="176">
        <f>IF(ISBLANK(DPWW3!AB56),"",DPWW3!AB56)</f>
        <v>2</v>
      </c>
      <c r="AJ1242" s="176">
        <f>IF(ISBLANK(DPWW3!AC56),"",DPWW3!AC56)</f>
        <v>2</v>
      </c>
      <c r="AK1242" s="176">
        <f>IF(ISBLANK(DPWW3!AD56),"",DPWW3!AD56)</f>
        <v>2</v>
      </c>
      <c r="AL1242" s="176">
        <f>IF(ISBLANK(DPWW3!AE56),"",DPWW3!AE56)</f>
        <v>2</v>
      </c>
      <c r="AM1242" s="176">
        <f>IF(ISBLANK(DPWW3!AF56),"",DPWW3!AF56)</f>
        <v>0</v>
      </c>
      <c r="AN1242" s="176">
        <f>IF(ISBLANK(DPWW3!AG56),"",DPWW3!AG56)</f>
        <v>0</v>
      </c>
    </row>
    <row r="1243" spans="1:40" x14ac:dyDescent="0.25">
      <c r="A1243" s="176" t="str">
        <f t="shared" si="19"/>
        <v>YKY</v>
      </c>
      <c r="B1243" s="176" t="str">
        <f>IF(ISBLANK(DPWW3!BY56),"",DPWW3!BY56)</f>
        <v>PCD_DPWW3_SSCP_DLY_S4</v>
      </c>
      <c r="C1243" s="176" t="str">
        <f>DPWW3!F56 &amp; "," &amp; DPWW3!G56 &amp; "," &amp; DPWW3!BY5</f>
        <v>Sludge storage (cake pads) - Sludge Storage area delivered,Number of schemes at Stage 4,Total number of schemes with a 90+ day delay for any given IM</v>
      </c>
      <c r="D1243" s="176" t="str">
        <f>IF(ISBLANK(DPWW3!H56),"",DPWW3!H56)</f>
        <v>Nr</v>
      </c>
      <c r="E1243" s="176" t="s">
        <v>7266</v>
      </c>
      <c r="F1243" s="176" t="str">
        <f>IF(ISBLANK(DPWW3!AJ56),"",DPWW3!AJ56)</f>
        <v/>
      </c>
    </row>
    <row r="1244" spans="1:40" x14ac:dyDescent="0.25">
      <c r="A1244" s="176" t="str">
        <f t="shared" si="19"/>
        <v>YKY</v>
      </c>
      <c r="B1244" s="176" t="str">
        <f>IF(ISBLANK(DPWW3!BZ56),"",DPWW3!BZ56)</f>
        <v>PCD_DPWW3_SSCP_DIR_S4</v>
      </c>
      <c r="C1244" s="176" t="str">
        <f>DPWW3!F56 &amp; "," &amp; DPWW3!G56 &amp; "," &amp; DPWW3!BZ6</f>
        <v>Sludge storage (cake pads) - Sludge Storage area delivered,Number of schemes at Stage 4,Lack of internal resourcing</v>
      </c>
      <c r="D1244" s="176" t="str">
        <f>IF(ISBLANK(DPWW3!H56),"",DPWW3!H56)</f>
        <v>Nr</v>
      </c>
      <c r="E1244" s="176" t="s">
        <v>7266</v>
      </c>
      <c r="F1244" s="176" t="str">
        <f>IF(ISBLANK(DPWW3!AK56),"",DPWW3!AK56)</f>
        <v/>
      </c>
    </row>
    <row r="1245" spans="1:40" x14ac:dyDescent="0.25">
      <c r="A1245" s="176" t="str">
        <f t="shared" si="19"/>
        <v>YKY</v>
      </c>
      <c r="B1245" s="176" t="str">
        <f>IF(ISBLANK(DPWW3!CA56),"",DPWW3!CA56)</f>
        <v>PCD_DPWW3_SSCP_DSCR_S4</v>
      </c>
      <c r="C1245" s="176" t="str">
        <f>DPWW3!F56 &amp; "," &amp; DPWW3!G56 &amp; "," &amp; DPWW3!CA6</f>
        <v xml:space="preserve">Sludge storage (cake pads) - Sludge Storage area delivered,Number of schemes at Stage 4,Lack of supply chain resourcing </v>
      </c>
      <c r="D1245" s="176" t="str">
        <f>IF(ISBLANK(DPWW3!H56),"",DPWW3!H56)</f>
        <v>Nr</v>
      </c>
      <c r="E1245" s="176" t="s">
        <v>7266</v>
      </c>
      <c r="F1245" s="176" t="str">
        <f>IF(ISBLANK(DPWW3!AL56),"",DPWW3!AL56)</f>
        <v/>
      </c>
    </row>
    <row r="1246" spans="1:40" x14ac:dyDescent="0.25">
      <c r="A1246" s="176" t="str">
        <f t="shared" si="19"/>
        <v>YKY</v>
      </c>
      <c r="B1246" s="176" t="str">
        <f>IF(ISBLANK(DPWW3!CB56),"",DPWW3!CB56)</f>
        <v>PCD_DPWW3_SSCP_DCS_S4</v>
      </c>
      <c r="C1246" s="176" t="str">
        <f>DPWW3!F56 &amp; "," &amp; DPWW3!G56 &amp; "," &amp; DPWW3!CB6</f>
        <v>Sludge storage (cake pads) - Sludge Storage area delivered,Number of schemes at Stage 4,Change in solution (IM2)</v>
      </c>
      <c r="D1246" s="176" t="str">
        <f>IF(ISBLANK(DPWW3!H56),"",DPWW3!H56)</f>
        <v>Nr</v>
      </c>
      <c r="E1246" s="176" t="s">
        <v>7266</v>
      </c>
      <c r="F1246" s="176" t="str">
        <f>IF(ISBLANK(DPWW3!AM56),"",DPWW3!AM56)</f>
        <v/>
      </c>
    </row>
    <row r="1247" spans="1:40" x14ac:dyDescent="0.25">
      <c r="A1247" s="176" t="str">
        <f t="shared" si="19"/>
        <v>YKY</v>
      </c>
      <c r="B1247" s="176" t="str">
        <f>IF(ISBLANK(DPWW3!CC56),"",DPWW3!CC56)</f>
        <v>PCD_DPWW3_SSCP_DSCS_S4</v>
      </c>
      <c r="C1247" s="176" t="str">
        <f>DPWW3!F56 &amp; "," &amp; DPWW3!G56 &amp; "," &amp; DPWW3!CC6</f>
        <v>Sludge storage (cake pads) - Sludge Storage area delivered,Number of schemes at Stage 4,Supply chain capacity</v>
      </c>
      <c r="D1247" s="176" t="str">
        <f>IF(ISBLANK(DPWW3!H56),"",DPWW3!H56)</f>
        <v>Nr</v>
      </c>
      <c r="E1247" s="176" t="s">
        <v>7266</v>
      </c>
      <c r="F1247" s="176" t="str">
        <f>IF(ISBLANK(DPWW3!AN56),"",DPWW3!AN56)</f>
        <v/>
      </c>
    </row>
    <row r="1248" spans="1:40" x14ac:dyDescent="0.25">
      <c r="A1248" s="176" t="str">
        <f t="shared" si="19"/>
        <v>YKY</v>
      </c>
      <c r="B1248" s="176" t="str">
        <f>IF(ISBLANK(DPWW3!CD56),"",DPWW3!CD56)</f>
        <v>PCD_DPWW3_SSCP_DPP_S4</v>
      </c>
      <c r="C1248" s="176" t="str">
        <f>DPWW3!F56 &amp; "," &amp; DPWW3!G56 &amp; "," &amp; DPWW3!CD6</f>
        <v>Sludge storage (cake pads) - Sludge Storage area delivered,Number of schemes at Stage 4,Land and planning permission</v>
      </c>
      <c r="D1248" s="176" t="str">
        <f>IF(ISBLANK(DPWW3!H56),"",DPWW3!H56)</f>
        <v>Nr</v>
      </c>
      <c r="E1248" s="176" t="s">
        <v>7266</v>
      </c>
      <c r="F1248" s="176" t="str">
        <f>IF(ISBLANK(DPWW3!AO56),"",DPWW3!AO56)</f>
        <v/>
      </c>
    </row>
    <row r="1249" spans="1:40" x14ac:dyDescent="0.25">
      <c r="A1249" s="176" t="str">
        <f t="shared" si="19"/>
        <v>YKY</v>
      </c>
      <c r="B1249" s="176" t="str">
        <f>IF(ISBLANK(DPWW3!CE56),"",DPWW3!CE56)</f>
        <v>PCD_DPWW3_SSCP_DTPI_S4</v>
      </c>
      <c r="C1249" s="176" t="str">
        <f>DPWW3!F56 &amp; "," &amp; DPWW3!G56 &amp; "," &amp; DPWW3!CE6</f>
        <v>Sludge storage (cake pads) - Sludge Storage area delivered,Number of schemes at Stage 4,Third-party interface</v>
      </c>
      <c r="D1249" s="176" t="str">
        <f>IF(ISBLANK(DPWW3!H56),"",DPWW3!H56)</f>
        <v>Nr</v>
      </c>
      <c r="E1249" s="176" t="s">
        <v>7266</v>
      </c>
      <c r="F1249" s="176" t="str">
        <f>IF(ISBLANK(DPWW3!AP56),"",DPWW3!AP56)</f>
        <v/>
      </c>
    </row>
    <row r="1250" spans="1:40" x14ac:dyDescent="0.25">
      <c r="A1250" s="176" t="str">
        <f t="shared" si="19"/>
        <v>YKY</v>
      </c>
      <c r="B1250" s="176" t="str">
        <f>IF(ISBLANK(DPWW3!CF56),"",DPWW3!CF56)</f>
        <v>PCD_DPWW3_SSCP_DCI_S4</v>
      </c>
      <c r="C1250" s="176" t="str">
        <f>DPWW3!F56 &amp; "," &amp; DPWW3!G56 &amp; "," &amp; DPWW3!CF6</f>
        <v>Sludge storage (cake pads) - Sludge Storage area delivered,Number of schemes at Stage 4,Contractual issues</v>
      </c>
      <c r="D1250" s="176" t="str">
        <f>IF(ISBLANK(DPWW3!H56),"",DPWW3!H56)</f>
        <v>Nr</v>
      </c>
      <c r="E1250" s="176" t="s">
        <v>7266</v>
      </c>
      <c r="F1250" s="176" t="str">
        <f>IF(ISBLANK(DPWW3!AQ56),"",DPWW3!AQ56)</f>
        <v/>
      </c>
    </row>
    <row r="1251" spans="1:40" x14ac:dyDescent="0.25">
      <c r="A1251" s="176" t="str">
        <f t="shared" si="19"/>
        <v>YKY</v>
      </c>
      <c r="B1251" s="176" t="str">
        <f>IF(ISBLANK(DPWW3!CG56),"",DPWW3!CG56)</f>
        <v>PCD_DPWW3_SSCP_DSI_S4</v>
      </c>
      <c r="C1251" s="176" t="str">
        <f>DPWW3!F56 &amp; "," &amp; DPWW3!G56 &amp; "," &amp; DPWW3!CG6</f>
        <v>Sludge storage (cake pads) - Sludge Storage area delivered,Number of schemes at Stage 4,Sites issues</v>
      </c>
      <c r="D1251" s="176" t="str">
        <f>IF(ISBLANK(DPWW3!H56),"",DPWW3!H56)</f>
        <v>Nr</v>
      </c>
      <c r="E1251" s="176" t="s">
        <v>7266</v>
      </c>
      <c r="F1251" s="176" t="str">
        <f>IF(ISBLANK(DPWW3!AR56),"",DPWW3!AR56)</f>
        <v/>
      </c>
    </row>
    <row r="1252" spans="1:40" x14ac:dyDescent="0.25">
      <c r="A1252" s="176" t="str">
        <f t="shared" si="19"/>
        <v>YKY</v>
      </c>
      <c r="B1252" s="176" t="str">
        <f>IF(ISBLANK(DPWW3!CH56),"",DPWW3!CH56)</f>
        <v>PCD_DPWW3_SSCP_DER_S4</v>
      </c>
      <c r="C1252" s="176" t="str">
        <f>DPWW3!F56 &amp; "," &amp; DPWW3!G56 &amp; "," &amp; DPWW3!CH6</f>
        <v>Sludge storage (cake pads) - Sludge Storage area delivered,Number of schemes at Stage 4,Environmental risks</v>
      </c>
      <c r="D1252" s="176" t="str">
        <f>IF(ISBLANK(DPWW3!H56),"",DPWW3!H56)</f>
        <v>Nr</v>
      </c>
      <c r="E1252" s="176" t="s">
        <v>7266</v>
      </c>
      <c r="F1252" s="176" t="str">
        <f>IF(ISBLANK(DPWW3!AS56),"",DPWW3!AS56)</f>
        <v/>
      </c>
    </row>
    <row r="1253" spans="1:40" x14ac:dyDescent="0.25">
      <c r="A1253" s="176" t="str">
        <f t="shared" si="19"/>
        <v>YKY</v>
      </c>
      <c r="B1253" s="176" t="str">
        <f>IF(ISBLANK(DPWW3!CI56),"",DPWW3!CI56)</f>
        <v>PCD_DPWW3_SSCP_RS_S4</v>
      </c>
      <c r="C1253" s="176" t="str">
        <f>DPWW3!F56 &amp; "," &amp; DPWW3!G56 &amp; "," &amp; DPWW3!CI6</f>
        <v>Sludge storage (cake pads) - Sludge Storage area delivered,Number of schemes at Stage 4,Regulatory Sign off Delay</v>
      </c>
      <c r="D1253" s="176" t="str">
        <f>IF(ISBLANK(DPWW3!H56),"",DPWW3!H56)</f>
        <v>Nr</v>
      </c>
      <c r="E1253" s="176" t="s">
        <v>7266</v>
      </c>
      <c r="F1253" s="176" t="str">
        <f>IF(ISBLANK(DPWW3!AT56),"",DPWW3!AT56)</f>
        <v/>
      </c>
    </row>
    <row r="1254" spans="1:40" x14ac:dyDescent="0.25">
      <c r="A1254" s="176" t="str">
        <f t="shared" si="19"/>
        <v>YKY</v>
      </c>
      <c r="B1254" s="176" t="str">
        <f>IF(ISBLANK(DPWW3!CJ56),"",DPWW3!CJ56)</f>
        <v>PCD_DPWW3_SSCP_DPLE_S4</v>
      </c>
      <c r="C1254" s="176" t="str">
        <f>DPWW3!F56 &amp; "," &amp; DPWW3!G56 &amp; "," &amp; DPWW3!CJ6</f>
        <v>Sludge storage (cake pads) - Sludge Storage area delivered,Number of schemes at Stage 4,Programme level efficiency</v>
      </c>
      <c r="D1254" s="176" t="str">
        <f>IF(ISBLANK(DPWW3!H56),"",DPWW3!H56)</f>
        <v>Nr</v>
      </c>
      <c r="E1254" s="176" t="s">
        <v>7266</v>
      </c>
      <c r="F1254" s="176" t="str">
        <f>IF(ISBLANK(DPWW3!AU56),"",DPWW3!AU56)</f>
        <v/>
      </c>
    </row>
    <row r="1255" spans="1:40" x14ac:dyDescent="0.25">
      <c r="A1255" s="176" t="str">
        <f t="shared" si="19"/>
        <v>YKY</v>
      </c>
      <c r="B1255" s="176" t="str">
        <f>IF(ISBLANK(DPWW3!BC57),"",DPWW3!BC57)</f>
        <v>PCD_DPWW3_SSCP_S5</v>
      </c>
      <c r="C1255" s="176" t="str">
        <f>DPWW3!F57 &amp; "," &amp; DPWW3!G57 &amp; "," &amp; DPWW3!BC5</f>
        <v>Sludge storage (cake pads) - Sludge Storage area delivered,Number of schemes at Stage 5,IM1 has yet to be achieved</v>
      </c>
      <c r="D1255" s="176" t="str">
        <f>IF(ISBLANK(DPWW3!H57),"",DPWW3!H57)</f>
        <v>Nr</v>
      </c>
      <c r="E1255" s="176" t="s">
        <v>7266</v>
      </c>
      <c r="T1255" s="176">
        <f>IF(ISBLANK(DPWW3!M57),"",DPWW3!M57)</f>
        <v>0</v>
      </c>
      <c r="U1255" s="176">
        <f>IF(ISBLANK(DPWW3!N57),"",DPWW3!N57)</f>
        <v>0</v>
      </c>
      <c r="V1255" s="176">
        <f>IF(ISBLANK(DPWW3!O57),"",DPWW3!O57)</f>
        <v>0</v>
      </c>
      <c r="W1255" s="176">
        <f>IF(ISBLANK(DPWW3!P57),"",DPWW3!P57)</f>
        <v>0</v>
      </c>
      <c r="X1255" s="176">
        <f>IF(ISBLANK(DPWW3!Q57),"",DPWW3!Q57)</f>
        <v>0</v>
      </c>
      <c r="Y1255" s="176">
        <f>IF(ISBLANK(DPWW3!R57),"",DPWW3!R57)</f>
        <v>0</v>
      </c>
      <c r="Z1255" s="176">
        <f>IF(ISBLANK(DPWW3!S57),"",DPWW3!S57)</f>
        <v>0</v>
      </c>
      <c r="AA1255" s="176">
        <f>IF(ISBLANK(DPWW3!T57),"",DPWW3!T57)</f>
        <v>0</v>
      </c>
      <c r="AB1255" s="176">
        <f>IF(ISBLANK(DPWW3!U57),"",DPWW3!U57)</f>
        <v>0</v>
      </c>
      <c r="AC1255" s="176">
        <f>IF(ISBLANK(DPWW3!V57),"",DPWW3!V57)</f>
        <v>0</v>
      </c>
      <c r="AD1255" s="176">
        <f>IF(ISBLANK(DPWW3!W57),"",DPWW3!W57)</f>
        <v>0</v>
      </c>
      <c r="AE1255" s="176">
        <f>IF(ISBLANK(DPWW3!X57),"",DPWW3!X57)</f>
        <v>0</v>
      </c>
      <c r="AF1255" s="176">
        <f>IF(ISBLANK(DPWW3!Y57),"",DPWW3!Y57)</f>
        <v>0</v>
      </c>
      <c r="AG1255" s="176">
        <f>IF(ISBLANK(DPWW3!Z57),"",DPWW3!Z57)</f>
        <v>0</v>
      </c>
      <c r="AH1255" s="176">
        <f>IF(ISBLANK(DPWW3!AA57),"",DPWW3!AA57)</f>
        <v>0</v>
      </c>
      <c r="AI1255" s="176">
        <f>IF(ISBLANK(DPWW3!AB57),"",DPWW3!AB57)</f>
        <v>0</v>
      </c>
      <c r="AJ1255" s="176">
        <f>IF(ISBLANK(DPWW3!AC57),"",DPWW3!AC57)</f>
        <v>0</v>
      </c>
      <c r="AK1255" s="176">
        <f>IF(ISBLANK(DPWW3!AD57),"",DPWW3!AD57)</f>
        <v>0</v>
      </c>
      <c r="AL1255" s="176">
        <f>IF(ISBLANK(DPWW3!AE57),"",DPWW3!AE57)</f>
        <v>0</v>
      </c>
      <c r="AM1255" s="176">
        <f>IF(ISBLANK(DPWW3!AF57),"",DPWW3!AF57)</f>
        <v>2</v>
      </c>
      <c r="AN1255" s="176">
        <f>IF(ISBLANK(DPWW3!AG57),"",DPWW3!AG57)</f>
        <v>0</v>
      </c>
    </row>
    <row r="1256" spans="1:40" x14ac:dyDescent="0.25">
      <c r="A1256" s="176" t="str">
        <f t="shared" si="19"/>
        <v>YKY</v>
      </c>
      <c r="B1256" s="176" t="str">
        <f>IF(ISBLANK(DPWW3!BY57),"",DPWW3!BY57)</f>
        <v>PCD_DPWW3_SSCP_DLY_S5</v>
      </c>
      <c r="C1256" s="176" t="str">
        <f>DPWW3!F57 &amp; "," &amp; DPWW3!G57 &amp; "," &amp; DPWW3!BY5</f>
        <v>Sludge storage (cake pads) - Sludge Storage area delivered,Number of schemes at Stage 5,Total number of schemes with a 90+ day delay for any given IM</v>
      </c>
      <c r="D1256" s="176" t="str">
        <f>IF(ISBLANK(DPWW3!H57),"",DPWW3!H57)</f>
        <v>Nr</v>
      </c>
      <c r="E1256" s="176" t="s">
        <v>7266</v>
      </c>
      <c r="F1256" s="176" t="str">
        <f>IF(ISBLANK(DPWW3!AJ57),"",DPWW3!AJ57)</f>
        <v/>
      </c>
    </row>
    <row r="1257" spans="1:40" x14ac:dyDescent="0.25">
      <c r="A1257" s="176" t="str">
        <f t="shared" si="19"/>
        <v>YKY</v>
      </c>
      <c r="B1257" s="176" t="str">
        <f>IF(ISBLANK(DPWW3!BZ57),"",DPWW3!BZ57)</f>
        <v>PCD_DPWW3_SSCP_DIR_S5</v>
      </c>
      <c r="C1257" s="176" t="str">
        <f>DPWW3!F57 &amp; "," &amp; DPWW3!G57 &amp; "," &amp; DPWW3!BZ6</f>
        <v>Sludge storage (cake pads) - Sludge Storage area delivered,Number of schemes at Stage 5,Lack of internal resourcing</v>
      </c>
      <c r="D1257" s="176" t="str">
        <f>IF(ISBLANK(DPWW3!H57),"",DPWW3!H57)</f>
        <v>Nr</v>
      </c>
      <c r="E1257" s="176" t="s">
        <v>7266</v>
      </c>
      <c r="F1257" s="176" t="str">
        <f>IF(ISBLANK(DPWW3!AK57),"",DPWW3!AK57)</f>
        <v/>
      </c>
    </row>
    <row r="1258" spans="1:40" x14ac:dyDescent="0.25">
      <c r="A1258" s="176" t="str">
        <f t="shared" si="19"/>
        <v>YKY</v>
      </c>
      <c r="B1258" s="176" t="str">
        <f>IF(ISBLANK(DPWW3!CA57),"",DPWW3!CA57)</f>
        <v>PCD_DPWW3_SSCP_DSCR_S5</v>
      </c>
      <c r="C1258" s="176" t="str">
        <f>DPWW3!F57 &amp; "," &amp; DPWW3!G57 &amp; "," &amp; DPWW3!CA6</f>
        <v xml:space="preserve">Sludge storage (cake pads) - Sludge Storage area delivered,Number of schemes at Stage 5,Lack of supply chain resourcing </v>
      </c>
      <c r="D1258" s="176" t="str">
        <f>IF(ISBLANK(DPWW3!H57),"",DPWW3!H57)</f>
        <v>Nr</v>
      </c>
      <c r="E1258" s="176" t="s">
        <v>7266</v>
      </c>
      <c r="F1258" s="176" t="str">
        <f>IF(ISBLANK(DPWW3!AL57),"",DPWW3!AL57)</f>
        <v/>
      </c>
    </row>
    <row r="1259" spans="1:40" x14ac:dyDescent="0.25">
      <c r="A1259" s="176" t="str">
        <f t="shared" si="19"/>
        <v>YKY</v>
      </c>
      <c r="B1259" s="176" t="str">
        <f>IF(ISBLANK(DPWW3!CB57),"",DPWW3!CB57)</f>
        <v>PCD_DPWW3_SSCP_DCS_S5</v>
      </c>
      <c r="C1259" s="176" t="str">
        <f>DPWW3!F57 &amp; "," &amp; DPWW3!G57 &amp; "," &amp; DPWW3!CB6</f>
        <v>Sludge storage (cake pads) - Sludge Storage area delivered,Number of schemes at Stage 5,Change in solution (IM2)</v>
      </c>
      <c r="D1259" s="176" t="str">
        <f>IF(ISBLANK(DPWW3!H57),"",DPWW3!H57)</f>
        <v>Nr</v>
      </c>
      <c r="E1259" s="176" t="s">
        <v>7266</v>
      </c>
      <c r="F1259" s="176" t="str">
        <f>IF(ISBLANK(DPWW3!AM57),"",DPWW3!AM57)</f>
        <v/>
      </c>
    </row>
    <row r="1260" spans="1:40" x14ac:dyDescent="0.25">
      <c r="A1260" s="176" t="str">
        <f t="shared" si="19"/>
        <v>YKY</v>
      </c>
      <c r="B1260" s="176" t="str">
        <f>IF(ISBLANK(DPWW3!CC57),"",DPWW3!CC57)</f>
        <v>PCD_DPWW3_SSCP_DSCS_S5</v>
      </c>
      <c r="C1260" s="176" t="str">
        <f>DPWW3!F57 &amp; "," &amp; DPWW3!G57 &amp; "," &amp; DPWW3!CC6</f>
        <v>Sludge storage (cake pads) - Sludge Storage area delivered,Number of schemes at Stage 5,Supply chain capacity</v>
      </c>
      <c r="D1260" s="176" t="str">
        <f>IF(ISBLANK(DPWW3!H57),"",DPWW3!H57)</f>
        <v>Nr</v>
      </c>
      <c r="E1260" s="176" t="s">
        <v>7266</v>
      </c>
      <c r="F1260" s="176" t="str">
        <f>IF(ISBLANK(DPWW3!AN57),"",DPWW3!AN57)</f>
        <v/>
      </c>
    </row>
    <row r="1261" spans="1:40" x14ac:dyDescent="0.25">
      <c r="A1261" s="176" t="str">
        <f t="shared" si="19"/>
        <v>YKY</v>
      </c>
      <c r="B1261" s="176" t="str">
        <f>IF(ISBLANK(DPWW3!CD57),"",DPWW3!CD57)</f>
        <v>PCD_DPWW3_SSCP_DPP_S5</v>
      </c>
      <c r="C1261" s="176" t="str">
        <f>DPWW3!F57 &amp; "," &amp; DPWW3!G57 &amp; "," &amp; DPWW3!CD6</f>
        <v>Sludge storage (cake pads) - Sludge Storage area delivered,Number of schemes at Stage 5,Land and planning permission</v>
      </c>
      <c r="D1261" s="176" t="str">
        <f>IF(ISBLANK(DPWW3!H57),"",DPWW3!H57)</f>
        <v>Nr</v>
      </c>
      <c r="E1261" s="176" t="s">
        <v>7266</v>
      </c>
      <c r="F1261" s="176" t="str">
        <f>IF(ISBLANK(DPWW3!AO57),"",DPWW3!AO57)</f>
        <v/>
      </c>
    </row>
    <row r="1262" spans="1:40" x14ac:dyDescent="0.25">
      <c r="A1262" s="176" t="str">
        <f t="shared" si="19"/>
        <v>YKY</v>
      </c>
      <c r="B1262" s="176" t="str">
        <f>IF(ISBLANK(DPWW3!CE57),"",DPWW3!CE57)</f>
        <v>PCD_DPWW3_SSCP_DTPI_S5</v>
      </c>
      <c r="C1262" s="176" t="str">
        <f>DPWW3!F57 &amp; "," &amp; DPWW3!G57 &amp; "," &amp; DPWW3!CE6</f>
        <v>Sludge storage (cake pads) - Sludge Storage area delivered,Number of schemes at Stage 5,Third-party interface</v>
      </c>
      <c r="D1262" s="176" t="str">
        <f>IF(ISBLANK(DPWW3!H57),"",DPWW3!H57)</f>
        <v>Nr</v>
      </c>
      <c r="E1262" s="176" t="s">
        <v>7266</v>
      </c>
      <c r="F1262" s="176" t="str">
        <f>IF(ISBLANK(DPWW3!AP57),"",DPWW3!AP57)</f>
        <v/>
      </c>
    </row>
    <row r="1263" spans="1:40" x14ac:dyDescent="0.25">
      <c r="A1263" s="176" t="str">
        <f t="shared" si="19"/>
        <v>YKY</v>
      </c>
      <c r="B1263" s="176" t="str">
        <f>IF(ISBLANK(DPWW3!CF57),"",DPWW3!CF57)</f>
        <v>PCD_DPWW3_SSCP_DCI_S5</v>
      </c>
      <c r="C1263" s="176" t="str">
        <f>DPWW3!F57 &amp; "," &amp; DPWW3!G57 &amp; "," &amp; DPWW3!CF6</f>
        <v>Sludge storage (cake pads) - Sludge Storage area delivered,Number of schemes at Stage 5,Contractual issues</v>
      </c>
      <c r="D1263" s="176" t="str">
        <f>IF(ISBLANK(DPWW3!H57),"",DPWW3!H57)</f>
        <v>Nr</v>
      </c>
      <c r="E1263" s="176" t="s">
        <v>7266</v>
      </c>
      <c r="F1263" s="176" t="str">
        <f>IF(ISBLANK(DPWW3!AQ57),"",DPWW3!AQ57)</f>
        <v/>
      </c>
    </row>
    <row r="1264" spans="1:40" x14ac:dyDescent="0.25">
      <c r="A1264" s="176" t="str">
        <f t="shared" si="19"/>
        <v>YKY</v>
      </c>
      <c r="B1264" s="176" t="str">
        <f>IF(ISBLANK(DPWW3!CG57),"",DPWW3!CG57)</f>
        <v>PCD_DPWW3_SSCP_DSI_S5</v>
      </c>
      <c r="C1264" s="176" t="str">
        <f>DPWW3!F57 &amp; "," &amp; DPWW3!G57 &amp; "," &amp; DPWW3!CG6</f>
        <v>Sludge storage (cake pads) - Sludge Storage area delivered,Number of schemes at Stage 5,Sites issues</v>
      </c>
      <c r="D1264" s="176" t="str">
        <f>IF(ISBLANK(DPWW3!H57),"",DPWW3!H57)</f>
        <v>Nr</v>
      </c>
      <c r="E1264" s="176" t="s">
        <v>7266</v>
      </c>
      <c r="F1264" s="176" t="str">
        <f>IF(ISBLANK(DPWW3!AR57),"",DPWW3!AR57)</f>
        <v/>
      </c>
    </row>
    <row r="1265" spans="1:40" x14ac:dyDescent="0.25">
      <c r="A1265" s="176" t="str">
        <f t="shared" si="19"/>
        <v>YKY</v>
      </c>
      <c r="B1265" s="176" t="str">
        <f>IF(ISBLANK(DPWW3!CH57),"",DPWW3!CH57)</f>
        <v>PCD_DPWW3_SSCP_DER_S5</v>
      </c>
      <c r="C1265" s="176" t="str">
        <f>DPWW3!F57 &amp; "," &amp; DPWW3!G57 &amp; "," &amp; DPWW3!CH6</f>
        <v>Sludge storage (cake pads) - Sludge Storage area delivered,Number of schemes at Stage 5,Environmental risks</v>
      </c>
      <c r="D1265" s="176" t="str">
        <f>IF(ISBLANK(DPWW3!H57),"",DPWW3!H57)</f>
        <v>Nr</v>
      </c>
      <c r="E1265" s="176" t="s">
        <v>7266</v>
      </c>
      <c r="F1265" s="176" t="str">
        <f>IF(ISBLANK(DPWW3!AS57),"",DPWW3!AS57)</f>
        <v/>
      </c>
    </row>
    <row r="1266" spans="1:40" x14ac:dyDescent="0.25">
      <c r="A1266" s="176" t="str">
        <f t="shared" si="19"/>
        <v>YKY</v>
      </c>
      <c r="B1266" s="176" t="str">
        <f>IF(ISBLANK(DPWW3!CI57),"",DPWW3!CI57)</f>
        <v>PCD_DPWW3_SSCP_RS_S5</v>
      </c>
      <c r="C1266" s="176" t="str">
        <f>DPWW3!F57 &amp; "," &amp; DPWW3!G57 &amp; "," &amp; DPWW3!CI6</f>
        <v>Sludge storage (cake pads) - Sludge Storage area delivered,Number of schemes at Stage 5,Regulatory Sign off Delay</v>
      </c>
      <c r="D1266" s="176" t="str">
        <f>IF(ISBLANK(DPWW3!H57),"",DPWW3!H57)</f>
        <v>Nr</v>
      </c>
      <c r="E1266" s="176" t="s">
        <v>7266</v>
      </c>
      <c r="F1266" s="176" t="str">
        <f>IF(ISBLANK(DPWW3!AT57),"",DPWW3!AT57)</f>
        <v/>
      </c>
    </row>
    <row r="1267" spans="1:40" x14ac:dyDescent="0.25">
      <c r="A1267" s="176" t="str">
        <f t="shared" si="19"/>
        <v>YKY</v>
      </c>
      <c r="B1267" s="176" t="str">
        <f>IF(ISBLANK(DPWW3!CJ57),"",DPWW3!CJ57)</f>
        <v>PCD_DPWW3_SSCP_DPLE_S5</v>
      </c>
      <c r="C1267" s="176" t="str">
        <f>DPWW3!F57 &amp; "," &amp; DPWW3!G57 &amp; "," &amp; DPWW3!CJ6</f>
        <v>Sludge storage (cake pads) - Sludge Storage area delivered,Number of schemes at Stage 5,Programme level efficiency</v>
      </c>
      <c r="D1267" s="176" t="str">
        <f>IF(ISBLANK(DPWW3!H57),"",DPWW3!H57)</f>
        <v>Nr</v>
      </c>
      <c r="E1267" s="176" t="s">
        <v>7266</v>
      </c>
      <c r="F1267" s="176" t="str">
        <f>IF(ISBLANK(DPWW3!AU57),"",DPWW3!AU57)</f>
        <v/>
      </c>
    </row>
    <row r="1268" spans="1:40" x14ac:dyDescent="0.25">
      <c r="A1268" s="176" t="str">
        <f t="shared" si="19"/>
        <v>YKY</v>
      </c>
      <c r="B1268" s="176" t="str">
        <f>IF(ISBLANK(DPWW3!BC58),"",DPWW3!BC58)</f>
        <v>PCD_DPWW3_SSCP_S6</v>
      </c>
      <c r="C1268" s="176" t="str">
        <f>DPWW3!F58 &amp; "," &amp; DPWW3!G58 &amp; "," &amp; DPWW3!BC5</f>
        <v>Sludge storage (cake pads) - Sludge Storage area delivered,Number of schemes at Stage 6,IM1 has yet to be achieved</v>
      </c>
      <c r="D1268" s="176" t="str">
        <f>IF(ISBLANK(DPWW3!H58),"",DPWW3!H58)</f>
        <v>Nr</v>
      </c>
      <c r="E1268" s="176" t="s">
        <v>7266</v>
      </c>
      <c r="T1268" s="176">
        <f>IF(ISBLANK(DPWW3!M58),"",DPWW3!M58)</f>
        <v>0</v>
      </c>
      <c r="U1268" s="176">
        <f>IF(ISBLANK(DPWW3!N58),"",DPWW3!N58)</f>
        <v>0</v>
      </c>
      <c r="V1268" s="176">
        <f>IF(ISBLANK(DPWW3!O58),"",DPWW3!O58)</f>
        <v>0</v>
      </c>
      <c r="W1268" s="176">
        <f>IF(ISBLANK(DPWW3!P58),"",DPWW3!P58)</f>
        <v>0</v>
      </c>
      <c r="X1268" s="176">
        <f>IF(ISBLANK(DPWW3!Q58),"",DPWW3!Q58)</f>
        <v>0</v>
      </c>
      <c r="Y1268" s="176">
        <f>IF(ISBLANK(DPWW3!R58),"",DPWW3!R58)</f>
        <v>0</v>
      </c>
      <c r="Z1268" s="176">
        <f>IF(ISBLANK(DPWW3!S58),"",DPWW3!S58)</f>
        <v>0</v>
      </c>
      <c r="AA1268" s="176">
        <f>IF(ISBLANK(DPWW3!T58),"",DPWW3!T58)</f>
        <v>0</v>
      </c>
      <c r="AB1268" s="176">
        <f>IF(ISBLANK(DPWW3!U58),"",DPWW3!U58)</f>
        <v>0</v>
      </c>
      <c r="AC1268" s="176">
        <f>IF(ISBLANK(DPWW3!V58),"",DPWW3!V58)</f>
        <v>0</v>
      </c>
      <c r="AD1268" s="176">
        <f>IF(ISBLANK(DPWW3!W58),"",DPWW3!W58)</f>
        <v>0</v>
      </c>
      <c r="AE1268" s="176">
        <f>IF(ISBLANK(DPWW3!X58),"",DPWW3!X58)</f>
        <v>0</v>
      </c>
      <c r="AF1268" s="176">
        <f>IF(ISBLANK(DPWW3!Y58),"",DPWW3!Y58)</f>
        <v>0</v>
      </c>
      <c r="AG1268" s="176">
        <f>IF(ISBLANK(DPWW3!Z58),"",DPWW3!Z58)</f>
        <v>0</v>
      </c>
      <c r="AH1268" s="176">
        <f>IF(ISBLANK(DPWW3!AA58),"",DPWW3!AA58)</f>
        <v>0</v>
      </c>
      <c r="AI1268" s="176">
        <f>IF(ISBLANK(DPWW3!AB58),"",DPWW3!AB58)</f>
        <v>0</v>
      </c>
      <c r="AJ1268" s="176">
        <f>IF(ISBLANK(DPWW3!AC58),"",DPWW3!AC58)</f>
        <v>0</v>
      </c>
      <c r="AK1268" s="176">
        <f>IF(ISBLANK(DPWW3!AD58),"",DPWW3!AD58)</f>
        <v>0</v>
      </c>
      <c r="AL1268" s="176">
        <f>IF(ISBLANK(DPWW3!AE58),"",DPWW3!AE58)</f>
        <v>0</v>
      </c>
      <c r="AM1268" s="176">
        <f>IF(ISBLANK(DPWW3!AF58),"",DPWW3!AF58)</f>
        <v>0</v>
      </c>
      <c r="AN1268" s="176">
        <f>IF(ISBLANK(DPWW3!AG58),"",DPWW3!AG58)</f>
        <v>2</v>
      </c>
    </row>
    <row r="1269" spans="1:40" x14ac:dyDescent="0.25">
      <c r="A1269" s="176" t="str">
        <f t="shared" si="19"/>
        <v>YKY</v>
      </c>
      <c r="B1269" s="176" t="str">
        <f>IF(ISBLANK(DPWW3!BY58),"",DPWW3!BY58)</f>
        <v>PCD_DPWW3_SSCP_DLY_S6</v>
      </c>
      <c r="C1269" s="176" t="str">
        <f>DPWW3!F58 &amp; "," &amp; DPWW3!G58 &amp; "," &amp; DPWW3!BY5</f>
        <v>Sludge storage (cake pads) - Sludge Storage area delivered,Number of schemes at Stage 6,Total number of schemes with a 90+ day delay for any given IM</v>
      </c>
      <c r="D1269" s="176" t="str">
        <f>IF(ISBLANK(DPWW3!H58),"",DPWW3!H58)</f>
        <v>Nr</v>
      </c>
      <c r="E1269" s="176" t="s">
        <v>7266</v>
      </c>
      <c r="F1269" s="176" t="str">
        <f>IF(ISBLANK(DPWW3!AJ58),"",DPWW3!AJ58)</f>
        <v/>
      </c>
    </row>
    <row r="1270" spans="1:40" x14ac:dyDescent="0.25">
      <c r="A1270" s="176" t="str">
        <f t="shared" si="19"/>
        <v>YKY</v>
      </c>
      <c r="B1270" s="176" t="str">
        <f>IF(ISBLANK(DPWW3!BZ58),"",DPWW3!BZ58)</f>
        <v>PCD_DPWW3_SSCP_DIR_S6</v>
      </c>
      <c r="C1270" s="176" t="str">
        <f>DPWW3!F58 &amp; "," &amp; DPWW3!G58 &amp; "," &amp; DPWW3!BZ6</f>
        <v>Sludge storage (cake pads) - Sludge Storage area delivered,Number of schemes at Stage 6,Lack of internal resourcing</v>
      </c>
      <c r="D1270" s="176" t="str">
        <f>IF(ISBLANK(DPWW3!H58),"",DPWW3!H58)</f>
        <v>Nr</v>
      </c>
      <c r="E1270" s="176" t="s">
        <v>7266</v>
      </c>
      <c r="F1270" s="176" t="str">
        <f>IF(ISBLANK(DPWW3!AK58),"",DPWW3!AK58)</f>
        <v/>
      </c>
    </row>
    <row r="1271" spans="1:40" x14ac:dyDescent="0.25">
      <c r="A1271" s="176" t="str">
        <f t="shared" si="19"/>
        <v>YKY</v>
      </c>
      <c r="B1271" s="176" t="str">
        <f>IF(ISBLANK(DPWW3!CA58),"",DPWW3!CA58)</f>
        <v>PCD_DPWW3_SSCP_DSCR_S6</v>
      </c>
      <c r="C1271" s="176" t="str">
        <f>DPWW3!F58 &amp; "," &amp; DPWW3!G58 &amp; "," &amp; DPWW3!CA6</f>
        <v xml:space="preserve">Sludge storage (cake pads) - Sludge Storage area delivered,Number of schemes at Stage 6,Lack of supply chain resourcing </v>
      </c>
      <c r="D1271" s="176" t="str">
        <f>IF(ISBLANK(DPWW3!H58),"",DPWW3!H58)</f>
        <v>Nr</v>
      </c>
      <c r="E1271" s="176" t="s">
        <v>7266</v>
      </c>
      <c r="F1271" s="176" t="str">
        <f>IF(ISBLANK(DPWW3!AL58),"",DPWW3!AL58)</f>
        <v/>
      </c>
    </row>
    <row r="1272" spans="1:40" x14ac:dyDescent="0.25">
      <c r="A1272" s="176" t="str">
        <f t="shared" si="19"/>
        <v>YKY</v>
      </c>
      <c r="B1272" s="176" t="str">
        <f>IF(ISBLANK(DPWW3!CB58),"",DPWW3!CB58)</f>
        <v>PCD_DPWW3_SSCP_DCS_S6</v>
      </c>
      <c r="C1272" s="176" t="str">
        <f>DPWW3!F58 &amp; "," &amp; DPWW3!G58 &amp; "," &amp; DPWW3!CB6</f>
        <v>Sludge storage (cake pads) - Sludge Storage area delivered,Number of schemes at Stage 6,Change in solution (IM2)</v>
      </c>
      <c r="D1272" s="176" t="str">
        <f>IF(ISBLANK(DPWW3!H58),"",DPWW3!H58)</f>
        <v>Nr</v>
      </c>
      <c r="E1272" s="176" t="s">
        <v>7266</v>
      </c>
      <c r="F1272" s="176" t="str">
        <f>IF(ISBLANK(DPWW3!AM58),"",DPWW3!AM58)</f>
        <v/>
      </c>
    </row>
    <row r="1273" spans="1:40" x14ac:dyDescent="0.25">
      <c r="A1273" s="176" t="str">
        <f t="shared" si="19"/>
        <v>YKY</v>
      </c>
      <c r="B1273" s="176" t="str">
        <f>IF(ISBLANK(DPWW3!CC58),"",DPWW3!CC58)</f>
        <v>PCD_DPWW3_SSCP_DSCS_S6</v>
      </c>
      <c r="C1273" s="176" t="str">
        <f>DPWW3!F58 &amp; "," &amp; DPWW3!G58 &amp; "," &amp; DPWW3!CC6</f>
        <v>Sludge storage (cake pads) - Sludge Storage area delivered,Number of schemes at Stage 6,Supply chain capacity</v>
      </c>
      <c r="D1273" s="176" t="str">
        <f>IF(ISBLANK(DPWW3!H58),"",DPWW3!H58)</f>
        <v>Nr</v>
      </c>
      <c r="E1273" s="176" t="s">
        <v>7266</v>
      </c>
      <c r="F1273" s="176" t="str">
        <f>IF(ISBLANK(DPWW3!AN58),"",DPWW3!AN58)</f>
        <v/>
      </c>
    </row>
    <row r="1274" spans="1:40" x14ac:dyDescent="0.25">
      <c r="A1274" s="176" t="str">
        <f t="shared" si="19"/>
        <v>YKY</v>
      </c>
      <c r="B1274" s="176" t="str">
        <f>IF(ISBLANK(DPWW3!CD58),"",DPWW3!CD58)</f>
        <v>PCD_DPWW3_SSCP_DPP_S6</v>
      </c>
      <c r="C1274" s="176" t="str">
        <f>DPWW3!F58 &amp; "," &amp; DPWW3!G58 &amp; "," &amp; DPWW3!CD6</f>
        <v>Sludge storage (cake pads) - Sludge Storage area delivered,Number of schemes at Stage 6,Land and planning permission</v>
      </c>
      <c r="D1274" s="176" t="str">
        <f>IF(ISBLANK(DPWW3!H58),"",DPWW3!H58)</f>
        <v>Nr</v>
      </c>
      <c r="E1274" s="176" t="s">
        <v>7266</v>
      </c>
      <c r="F1274" s="176" t="str">
        <f>IF(ISBLANK(DPWW3!AO58),"",DPWW3!AO58)</f>
        <v/>
      </c>
    </row>
    <row r="1275" spans="1:40" x14ac:dyDescent="0.25">
      <c r="A1275" s="176" t="str">
        <f t="shared" si="19"/>
        <v>YKY</v>
      </c>
      <c r="B1275" s="176" t="str">
        <f>IF(ISBLANK(DPWW3!CE58),"",DPWW3!CE58)</f>
        <v>PCD_DPWW3_SSCP_DTPI_S6</v>
      </c>
      <c r="C1275" s="176" t="str">
        <f>DPWW3!F58 &amp; "," &amp; DPWW3!G58 &amp; "," &amp; DPWW3!CE6</f>
        <v>Sludge storage (cake pads) - Sludge Storage area delivered,Number of schemes at Stage 6,Third-party interface</v>
      </c>
      <c r="D1275" s="176" t="str">
        <f>IF(ISBLANK(DPWW3!H58),"",DPWW3!H58)</f>
        <v>Nr</v>
      </c>
      <c r="E1275" s="176" t="s">
        <v>7266</v>
      </c>
      <c r="F1275" s="176" t="str">
        <f>IF(ISBLANK(DPWW3!AP58),"",DPWW3!AP58)</f>
        <v/>
      </c>
    </row>
    <row r="1276" spans="1:40" x14ac:dyDescent="0.25">
      <c r="A1276" s="176" t="str">
        <f t="shared" si="19"/>
        <v>YKY</v>
      </c>
      <c r="B1276" s="176" t="str">
        <f>IF(ISBLANK(DPWW3!CF58),"",DPWW3!CF58)</f>
        <v>PCD_DPWW3_SSCP_DCI_S6</v>
      </c>
      <c r="C1276" s="176" t="str">
        <f>DPWW3!F58 &amp; "," &amp; DPWW3!G58 &amp; "," &amp; DPWW3!CF6</f>
        <v>Sludge storage (cake pads) - Sludge Storage area delivered,Number of schemes at Stage 6,Contractual issues</v>
      </c>
      <c r="D1276" s="176" t="str">
        <f>IF(ISBLANK(DPWW3!H58),"",DPWW3!H58)</f>
        <v>Nr</v>
      </c>
      <c r="E1276" s="176" t="s">
        <v>7266</v>
      </c>
      <c r="F1276" s="176" t="str">
        <f>IF(ISBLANK(DPWW3!AQ58),"",DPWW3!AQ58)</f>
        <v/>
      </c>
    </row>
    <row r="1277" spans="1:40" x14ac:dyDescent="0.25">
      <c r="A1277" s="176" t="str">
        <f t="shared" si="19"/>
        <v>YKY</v>
      </c>
      <c r="B1277" s="176" t="str">
        <f>IF(ISBLANK(DPWW3!CG58),"",DPWW3!CG58)</f>
        <v>PCD_DPWW3_SSCP_DSI_S6</v>
      </c>
      <c r="C1277" s="176" t="str">
        <f>DPWW3!F58 &amp; "," &amp; DPWW3!G58 &amp; "," &amp; DPWW3!CG6</f>
        <v>Sludge storage (cake pads) - Sludge Storage area delivered,Number of schemes at Stage 6,Sites issues</v>
      </c>
      <c r="D1277" s="176" t="str">
        <f>IF(ISBLANK(DPWW3!H58),"",DPWW3!H58)</f>
        <v>Nr</v>
      </c>
      <c r="E1277" s="176" t="s">
        <v>7266</v>
      </c>
      <c r="F1277" s="176" t="str">
        <f>IF(ISBLANK(DPWW3!AR58),"",DPWW3!AR58)</f>
        <v/>
      </c>
    </row>
    <row r="1278" spans="1:40" x14ac:dyDescent="0.25">
      <c r="A1278" s="176" t="str">
        <f t="shared" si="19"/>
        <v>YKY</v>
      </c>
      <c r="B1278" s="176" t="str">
        <f>IF(ISBLANK(DPWW3!CH58),"",DPWW3!CH58)</f>
        <v>PCD_DPWW3_SSCP_DER_S6</v>
      </c>
      <c r="C1278" s="176" t="str">
        <f>DPWW3!F58 &amp; "," &amp; DPWW3!G58 &amp; "," &amp; DPWW3!CH6</f>
        <v>Sludge storage (cake pads) - Sludge Storage area delivered,Number of schemes at Stage 6,Environmental risks</v>
      </c>
      <c r="D1278" s="176" t="str">
        <f>IF(ISBLANK(DPWW3!H58),"",DPWW3!H58)</f>
        <v>Nr</v>
      </c>
      <c r="E1278" s="176" t="s">
        <v>7266</v>
      </c>
      <c r="F1278" s="176" t="str">
        <f>IF(ISBLANK(DPWW3!AS58),"",DPWW3!AS58)</f>
        <v/>
      </c>
    </row>
    <row r="1279" spans="1:40" x14ac:dyDescent="0.25">
      <c r="A1279" s="176" t="str">
        <f t="shared" si="19"/>
        <v>YKY</v>
      </c>
      <c r="B1279" s="176" t="str">
        <f>IF(ISBLANK(DPWW3!CI58),"",DPWW3!CI58)</f>
        <v>PCD_DPWW3_SSCP_RS_S6</v>
      </c>
      <c r="C1279" s="176" t="str">
        <f>DPWW3!F58 &amp; "," &amp; DPWW3!G58 &amp; "," &amp; DPWW3!CI6</f>
        <v>Sludge storage (cake pads) - Sludge Storage area delivered,Number of schemes at Stage 6,Regulatory Sign off Delay</v>
      </c>
      <c r="D1279" s="176" t="str">
        <f>IF(ISBLANK(DPWW3!H58),"",DPWW3!H58)</f>
        <v>Nr</v>
      </c>
      <c r="E1279" s="176" t="s">
        <v>7266</v>
      </c>
      <c r="F1279" s="176" t="str">
        <f>IF(ISBLANK(DPWW3!AT58),"",DPWW3!AT58)</f>
        <v/>
      </c>
    </row>
    <row r="1280" spans="1:40" x14ac:dyDescent="0.25">
      <c r="A1280" s="176" t="str">
        <f t="shared" si="19"/>
        <v>YKY</v>
      </c>
      <c r="B1280" s="176" t="str">
        <f>IF(ISBLANK(DPWW3!CJ58),"",DPWW3!CJ58)</f>
        <v>PCD_DPWW3_SSCP_DPLE_S6</v>
      </c>
      <c r="C1280" s="176" t="str">
        <f>DPWW3!F58 &amp; "," &amp; DPWW3!G58 &amp; "," &amp; DPWW3!CJ6</f>
        <v>Sludge storage (cake pads) - Sludge Storage area delivered,Number of schemes at Stage 6,Programme level efficiency</v>
      </c>
      <c r="D1280" s="176" t="str">
        <f>IF(ISBLANK(DPWW3!H58),"",DPWW3!H58)</f>
        <v>Nr</v>
      </c>
      <c r="E1280" s="176" t="s">
        <v>7266</v>
      </c>
      <c r="F1280" s="176" t="str">
        <f>IF(ISBLANK(DPWW3!AU58),"",DPWW3!AU58)</f>
        <v/>
      </c>
    </row>
    <row r="1281" spans="1:40" x14ac:dyDescent="0.25">
      <c r="A1281" s="176" t="str">
        <f t="shared" si="19"/>
        <v>YKY</v>
      </c>
      <c r="B1281" s="176" t="str">
        <f>IF(ISBLANK(DPWW3!BC59),"",DPWW3!BC59)</f>
        <v>PCD_DPWW3_SSCP_S7</v>
      </c>
      <c r="C1281" s="176" t="str">
        <f>DPWW3!F59 &amp; "," &amp; DPWW3!G59 &amp; "," &amp; DPWW3!BC5</f>
        <v>Sludge storage (cake pads) - Sludge Storage area delivered,Number of schemes at Stage 7,IM1 has yet to be achieved</v>
      </c>
      <c r="D1281" s="176" t="str">
        <f>IF(ISBLANK(DPWW3!H59),"",DPWW3!H59)</f>
        <v>Nr</v>
      </c>
      <c r="E1281" s="176" t="s">
        <v>7266</v>
      </c>
      <c r="T1281" s="176">
        <f>IF(ISBLANK(DPWW3!M59),"",DPWW3!M59)</f>
        <v>0</v>
      </c>
      <c r="U1281" s="176">
        <f>IF(ISBLANK(DPWW3!N59),"",DPWW3!N59)</f>
        <v>0</v>
      </c>
      <c r="V1281" s="176">
        <f>IF(ISBLANK(DPWW3!O59),"",DPWW3!O59)</f>
        <v>0</v>
      </c>
      <c r="W1281" s="176">
        <f>IF(ISBLANK(DPWW3!P59),"",DPWW3!P59)</f>
        <v>0</v>
      </c>
      <c r="X1281" s="176">
        <f>IF(ISBLANK(DPWW3!Q59),"",DPWW3!Q59)</f>
        <v>0</v>
      </c>
      <c r="Y1281" s="176">
        <f>IF(ISBLANK(DPWW3!R59),"",DPWW3!R59)</f>
        <v>0</v>
      </c>
      <c r="Z1281" s="176">
        <f>IF(ISBLANK(DPWW3!S59),"",DPWW3!S59)</f>
        <v>0</v>
      </c>
      <c r="AA1281" s="176">
        <f>IF(ISBLANK(DPWW3!T59),"",DPWW3!T59)</f>
        <v>0</v>
      </c>
      <c r="AB1281" s="176">
        <f>IF(ISBLANK(DPWW3!U59),"",DPWW3!U59)</f>
        <v>0</v>
      </c>
      <c r="AC1281" s="176">
        <f>IF(ISBLANK(DPWW3!V59),"",DPWW3!V59)</f>
        <v>0</v>
      </c>
      <c r="AD1281" s="176">
        <f>IF(ISBLANK(DPWW3!W59),"",DPWW3!W59)</f>
        <v>0</v>
      </c>
      <c r="AE1281" s="176">
        <f>IF(ISBLANK(DPWW3!X59),"",DPWW3!X59)</f>
        <v>0</v>
      </c>
      <c r="AF1281" s="176">
        <f>IF(ISBLANK(DPWW3!Y59),"",DPWW3!Y59)</f>
        <v>0</v>
      </c>
      <c r="AG1281" s="176">
        <f>IF(ISBLANK(DPWW3!Z59),"",DPWW3!Z59)</f>
        <v>0</v>
      </c>
      <c r="AH1281" s="176">
        <f>IF(ISBLANK(DPWW3!AA59),"",DPWW3!AA59)</f>
        <v>0</v>
      </c>
      <c r="AI1281" s="176">
        <f>IF(ISBLANK(DPWW3!AB59),"",DPWW3!AB59)</f>
        <v>0</v>
      </c>
      <c r="AJ1281" s="176">
        <f>IF(ISBLANK(DPWW3!AC59),"",DPWW3!AC59)</f>
        <v>0</v>
      </c>
      <c r="AK1281" s="176">
        <f>IF(ISBLANK(DPWW3!AD59),"",DPWW3!AD59)</f>
        <v>0</v>
      </c>
      <c r="AL1281" s="176">
        <f>IF(ISBLANK(DPWW3!AE59),"",DPWW3!AE59)</f>
        <v>0</v>
      </c>
      <c r="AM1281" s="176">
        <f>IF(ISBLANK(DPWW3!AF59),"",DPWW3!AF59)</f>
        <v>0</v>
      </c>
      <c r="AN1281" s="176">
        <f>IF(ISBLANK(DPWW3!AG59),"",DPWW3!AG59)</f>
        <v>0</v>
      </c>
    </row>
    <row r="1282" spans="1:40" x14ac:dyDescent="0.25">
      <c r="A1282" s="176" t="str">
        <f t="shared" si="19"/>
        <v>YKY</v>
      </c>
      <c r="B1282" s="176" t="str">
        <f>IF(ISBLANK(DPWW3!BY59),"",DPWW3!BY59)</f>
        <v>PCD_DPWW3_SSCP_DLY_S7</v>
      </c>
      <c r="C1282" s="176" t="str">
        <f>DPWW3!F59 &amp; "," &amp; DPWW3!G59 &amp; "," &amp; DPWW3!BY5</f>
        <v>Sludge storage (cake pads) - Sludge Storage area delivered,Number of schemes at Stage 7,Total number of schemes with a 90+ day delay for any given IM</v>
      </c>
      <c r="D1282" s="176" t="str">
        <f>IF(ISBLANK(DPWW3!H59),"",DPWW3!H59)</f>
        <v>Nr</v>
      </c>
      <c r="E1282" s="176" t="s">
        <v>7266</v>
      </c>
      <c r="F1282" s="176" t="str">
        <f>IF(ISBLANK(DPWW3!AJ59),"",DPWW3!AJ59)</f>
        <v/>
      </c>
    </row>
    <row r="1283" spans="1:40" x14ac:dyDescent="0.25">
      <c r="A1283" s="176" t="str">
        <f t="shared" si="19"/>
        <v>YKY</v>
      </c>
      <c r="B1283" s="176" t="str">
        <f>IF(ISBLANK(DPWW3!BZ59),"",DPWW3!BZ59)</f>
        <v>PCD_DPWW3_SSCP_DIR_S7</v>
      </c>
      <c r="C1283" s="176" t="str">
        <f>DPWW3!F59 &amp; "," &amp; DPWW3!G59 &amp; "," &amp; DPWW3!BZ6</f>
        <v>Sludge storage (cake pads) - Sludge Storage area delivered,Number of schemes at Stage 7,Lack of internal resourcing</v>
      </c>
      <c r="D1283" s="176" t="str">
        <f>IF(ISBLANK(DPWW3!H59),"",DPWW3!H59)</f>
        <v>Nr</v>
      </c>
      <c r="E1283" s="176" t="s">
        <v>7266</v>
      </c>
      <c r="F1283" s="176" t="str">
        <f>IF(ISBLANK(DPWW3!AK59),"",DPWW3!AK59)</f>
        <v/>
      </c>
    </row>
    <row r="1284" spans="1:40" x14ac:dyDescent="0.25">
      <c r="A1284" s="176" t="str">
        <f t="shared" si="19"/>
        <v>YKY</v>
      </c>
      <c r="B1284" s="176" t="str">
        <f>IF(ISBLANK(DPWW3!CA59),"",DPWW3!CA59)</f>
        <v>PCD_DPWW3_SSCP_DSCR_S7</v>
      </c>
      <c r="C1284" s="176" t="str">
        <f>DPWW3!F59 &amp; "," &amp; DPWW3!G59 &amp; "," &amp; DPWW3!CA6</f>
        <v xml:space="preserve">Sludge storage (cake pads) - Sludge Storage area delivered,Number of schemes at Stage 7,Lack of supply chain resourcing </v>
      </c>
      <c r="D1284" s="176" t="str">
        <f>IF(ISBLANK(DPWW3!H59),"",DPWW3!H59)</f>
        <v>Nr</v>
      </c>
      <c r="E1284" s="176" t="s">
        <v>7266</v>
      </c>
      <c r="F1284" s="176" t="str">
        <f>IF(ISBLANK(DPWW3!AL59),"",DPWW3!AL59)</f>
        <v/>
      </c>
    </row>
    <row r="1285" spans="1:40" x14ac:dyDescent="0.25">
      <c r="A1285" s="176" t="str">
        <f t="shared" ref="A1285:A1348" si="20">A1284</f>
        <v>YKY</v>
      </c>
      <c r="B1285" s="176" t="str">
        <f>IF(ISBLANK(DPWW3!CB59),"",DPWW3!CB59)</f>
        <v>PCD_DPWW3_SSCP_DCS_S7</v>
      </c>
      <c r="C1285" s="176" t="str">
        <f>DPWW3!F59 &amp; "," &amp; DPWW3!G59 &amp; "," &amp; DPWW3!CB6</f>
        <v>Sludge storage (cake pads) - Sludge Storage area delivered,Number of schemes at Stage 7,Change in solution (IM2)</v>
      </c>
      <c r="D1285" s="176" t="str">
        <f>IF(ISBLANK(DPWW3!H59),"",DPWW3!H59)</f>
        <v>Nr</v>
      </c>
      <c r="E1285" s="176" t="s">
        <v>7266</v>
      </c>
      <c r="F1285" s="176" t="str">
        <f>IF(ISBLANK(DPWW3!AM59),"",DPWW3!AM59)</f>
        <v/>
      </c>
    </row>
    <row r="1286" spans="1:40" x14ac:dyDescent="0.25">
      <c r="A1286" s="176" t="str">
        <f t="shared" si="20"/>
        <v>YKY</v>
      </c>
      <c r="B1286" s="176" t="str">
        <f>IF(ISBLANK(DPWW3!CC59),"",DPWW3!CC59)</f>
        <v>PCD_DPWW3_SSCP_DSCS_S7</v>
      </c>
      <c r="C1286" s="176" t="str">
        <f>DPWW3!F59 &amp; "," &amp; DPWW3!G59 &amp; "," &amp; DPWW3!CC6</f>
        <v>Sludge storage (cake pads) - Sludge Storage area delivered,Number of schemes at Stage 7,Supply chain capacity</v>
      </c>
      <c r="D1286" s="176" t="str">
        <f>IF(ISBLANK(DPWW3!H59),"",DPWW3!H59)</f>
        <v>Nr</v>
      </c>
      <c r="E1286" s="176" t="s">
        <v>7266</v>
      </c>
      <c r="F1286" s="176" t="str">
        <f>IF(ISBLANK(DPWW3!AN59),"",DPWW3!AN59)</f>
        <v/>
      </c>
    </row>
    <row r="1287" spans="1:40" x14ac:dyDescent="0.25">
      <c r="A1287" s="176" t="str">
        <f t="shared" si="20"/>
        <v>YKY</v>
      </c>
      <c r="B1287" s="176" t="str">
        <f>IF(ISBLANK(DPWW3!CD59),"",DPWW3!CD59)</f>
        <v>PCD_DPWW3_SSCP_DPP_S7</v>
      </c>
      <c r="C1287" s="176" t="str">
        <f>DPWW3!F59 &amp; "," &amp; DPWW3!G59 &amp; "," &amp; DPWW3!CD6</f>
        <v>Sludge storage (cake pads) - Sludge Storage area delivered,Number of schemes at Stage 7,Land and planning permission</v>
      </c>
      <c r="D1287" s="176" t="str">
        <f>IF(ISBLANK(DPWW3!H59),"",DPWW3!H59)</f>
        <v>Nr</v>
      </c>
      <c r="E1287" s="176" t="s">
        <v>7266</v>
      </c>
      <c r="F1287" s="176" t="str">
        <f>IF(ISBLANK(DPWW3!AO59),"",DPWW3!AO59)</f>
        <v/>
      </c>
    </row>
    <row r="1288" spans="1:40" x14ac:dyDescent="0.25">
      <c r="A1288" s="176" t="str">
        <f t="shared" si="20"/>
        <v>YKY</v>
      </c>
      <c r="B1288" s="176" t="str">
        <f>IF(ISBLANK(DPWW3!CE59),"",DPWW3!CE59)</f>
        <v>PCD_DPWW3_SSCP_DTPI_S7</v>
      </c>
      <c r="C1288" s="176" t="str">
        <f>DPWW3!F59 &amp; "," &amp; DPWW3!G59 &amp; "," &amp; DPWW3!CE6</f>
        <v>Sludge storage (cake pads) - Sludge Storage area delivered,Number of schemes at Stage 7,Third-party interface</v>
      </c>
      <c r="D1288" s="176" t="str">
        <f>IF(ISBLANK(DPWW3!H59),"",DPWW3!H59)</f>
        <v>Nr</v>
      </c>
      <c r="E1288" s="176" t="s">
        <v>7266</v>
      </c>
      <c r="F1288" s="176" t="str">
        <f>IF(ISBLANK(DPWW3!AP59),"",DPWW3!AP59)</f>
        <v/>
      </c>
    </row>
    <row r="1289" spans="1:40" x14ac:dyDescent="0.25">
      <c r="A1289" s="176" t="str">
        <f t="shared" si="20"/>
        <v>YKY</v>
      </c>
      <c r="B1289" s="176" t="str">
        <f>IF(ISBLANK(DPWW3!CF59),"",DPWW3!CF59)</f>
        <v>PCD_DPWW3_SSCP_DCI_S7</v>
      </c>
      <c r="C1289" s="176" t="str">
        <f>DPWW3!F59 &amp; "," &amp; DPWW3!G59 &amp; "," &amp; DPWW3!CF6</f>
        <v>Sludge storage (cake pads) - Sludge Storage area delivered,Number of schemes at Stage 7,Contractual issues</v>
      </c>
      <c r="D1289" s="176" t="str">
        <f>IF(ISBLANK(DPWW3!H59),"",DPWW3!H59)</f>
        <v>Nr</v>
      </c>
      <c r="E1289" s="176" t="s">
        <v>7266</v>
      </c>
      <c r="F1289" s="176" t="str">
        <f>IF(ISBLANK(DPWW3!AQ59),"",DPWW3!AQ59)</f>
        <v/>
      </c>
    </row>
    <row r="1290" spans="1:40" x14ac:dyDescent="0.25">
      <c r="A1290" s="176" t="str">
        <f t="shared" si="20"/>
        <v>YKY</v>
      </c>
      <c r="B1290" s="176" t="str">
        <f>IF(ISBLANK(DPWW3!CG59),"",DPWW3!CG59)</f>
        <v>PCD_DPWW3_SSCP_DSI_S7</v>
      </c>
      <c r="C1290" s="176" t="str">
        <f>DPWW3!F59 &amp; "," &amp; DPWW3!G59 &amp; "," &amp; DPWW3!CG6</f>
        <v>Sludge storage (cake pads) - Sludge Storage area delivered,Number of schemes at Stage 7,Sites issues</v>
      </c>
      <c r="D1290" s="176" t="str">
        <f>IF(ISBLANK(DPWW3!H59),"",DPWW3!H59)</f>
        <v>Nr</v>
      </c>
      <c r="E1290" s="176" t="s">
        <v>7266</v>
      </c>
      <c r="F1290" s="176" t="str">
        <f>IF(ISBLANK(DPWW3!AR59),"",DPWW3!AR59)</f>
        <v/>
      </c>
    </row>
    <row r="1291" spans="1:40" x14ac:dyDescent="0.25">
      <c r="A1291" s="176" t="str">
        <f t="shared" si="20"/>
        <v>YKY</v>
      </c>
      <c r="B1291" s="176" t="str">
        <f>IF(ISBLANK(DPWW3!CH59),"",DPWW3!CH59)</f>
        <v>PCD_DPWW3_SSCP_DER_S7</v>
      </c>
      <c r="C1291" s="176" t="str">
        <f>DPWW3!F59 &amp; "," &amp; DPWW3!G59 &amp; "," &amp; DPWW3!CH6</f>
        <v>Sludge storage (cake pads) - Sludge Storage area delivered,Number of schemes at Stage 7,Environmental risks</v>
      </c>
      <c r="D1291" s="176" t="str">
        <f>IF(ISBLANK(DPWW3!H59),"",DPWW3!H59)</f>
        <v>Nr</v>
      </c>
      <c r="E1291" s="176" t="s">
        <v>7266</v>
      </c>
      <c r="F1291" s="176" t="str">
        <f>IF(ISBLANK(DPWW3!AS59),"",DPWW3!AS59)</f>
        <v/>
      </c>
    </row>
    <row r="1292" spans="1:40" x14ac:dyDescent="0.25">
      <c r="A1292" s="176" t="str">
        <f t="shared" si="20"/>
        <v>YKY</v>
      </c>
      <c r="B1292" s="176" t="str">
        <f>IF(ISBLANK(DPWW3!CI59),"",DPWW3!CI59)</f>
        <v>PCD_DPWW3_SSCP_RS_S7</v>
      </c>
      <c r="C1292" s="176" t="str">
        <f>DPWW3!F59 &amp; "," &amp; DPWW3!G59 &amp; "," &amp; DPWW3!CI6</f>
        <v>Sludge storage (cake pads) - Sludge Storage area delivered,Number of schemes at Stage 7,Regulatory Sign off Delay</v>
      </c>
      <c r="D1292" s="176" t="str">
        <f>IF(ISBLANK(DPWW3!H59),"",DPWW3!H59)</f>
        <v>Nr</v>
      </c>
      <c r="E1292" s="176" t="s">
        <v>7266</v>
      </c>
      <c r="F1292" s="176" t="str">
        <f>IF(ISBLANK(DPWW3!AT59),"",DPWW3!AT59)</f>
        <v/>
      </c>
    </row>
    <row r="1293" spans="1:40" x14ac:dyDescent="0.25">
      <c r="A1293" s="176" t="str">
        <f t="shared" si="20"/>
        <v>YKY</v>
      </c>
      <c r="B1293" s="176" t="str">
        <f>IF(ISBLANK(DPWW3!CJ59),"",DPWW3!CJ59)</f>
        <v>PCD_DPWW3_SSCP_DPLE_S7</v>
      </c>
      <c r="C1293" s="176" t="str">
        <f>DPWW3!F59 &amp; "," &amp; DPWW3!G59 &amp; "," &amp; DPWW3!CJ6</f>
        <v>Sludge storage (cake pads) - Sludge Storage area delivered,Number of schemes at Stage 7,Programme level efficiency</v>
      </c>
      <c r="D1293" s="176" t="str">
        <f>IF(ISBLANK(DPWW3!H59),"",DPWW3!H59)</f>
        <v>Nr</v>
      </c>
      <c r="E1293" s="176" t="s">
        <v>7266</v>
      </c>
      <c r="F1293" s="176" t="str">
        <f>IF(ISBLANK(DPWW3!AU59),"",DPWW3!AU59)</f>
        <v/>
      </c>
    </row>
    <row r="1294" spans="1:40" x14ac:dyDescent="0.25">
      <c r="A1294" s="176" t="str">
        <f t="shared" si="20"/>
        <v>YKY</v>
      </c>
      <c r="B1294" s="176" t="str">
        <f>IF(ISBLANK(DPWW3!BC60),"",DPWW3!BC60)</f>
        <v>PCD_DPWW3_SSCP_ST</v>
      </c>
      <c r="C1294" s="176" t="str">
        <f>DPWW3!F60 &amp; "," &amp; DPWW3!G60 &amp; "," &amp; DPWW3!BC5</f>
        <v>Sludge storage (cake pads) - Sludge Storage area delivered,Number of schemes - total (Stage 0 to Stage 6),IM1 has yet to be achieved</v>
      </c>
      <c r="D1294" s="176" t="str">
        <f>IF(ISBLANK(DPWW3!H60),"",DPWW3!H60)</f>
        <v>Nr</v>
      </c>
      <c r="E1294" s="176" t="s">
        <v>7266</v>
      </c>
      <c r="T1294" s="176">
        <f>IF(ISBLANK(DPWW3!M60),"",DPWW3!M60)</f>
        <v>2</v>
      </c>
      <c r="U1294" s="176">
        <f>IF(ISBLANK(DPWW3!N60),"",DPWW3!N60)</f>
        <v>2</v>
      </c>
      <c r="V1294" s="176">
        <f>IF(ISBLANK(DPWW3!O60),"",DPWW3!O60)</f>
        <v>2</v>
      </c>
      <c r="W1294" s="176">
        <f>IF(ISBLANK(DPWW3!P60),"",DPWW3!P60)</f>
        <v>2</v>
      </c>
      <c r="X1294" s="176">
        <f>IF(ISBLANK(DPWW3!Q60),"",DPWW3!Q60)</f>
        <v>2</v>
      </c>
      <c r="Y1294" s="176">
        <f>IF(ISBLANK(DPWW3!R60),"",DPWW3!R60)</f>
        <v>2</v>
      </c>
      <c r="Z1294" s="176">
        <f>IF(ISBLANK(DPWW3!S60),"",DPWW3!S60)</f>
        <v>2</v>
      </c>
      <c r="AA1294" s="176">
        <f>IF(ISBLANK(DPWW3!T60),"",DPWW3!T60)</f>
        <v>2</v>
      </c>
      <c r="AB1294" s="176">
        <f>IF(ISBLANK(DPWW3!U60),"",DPWW3!U60)</f>
        <v>2</v>
      </c>
      <c r="AC1294" s="176">
        <f>IF(ISBLANK(DPWW3!V60),"",DPWW3!V60)</f>
        <v>2</v>
      </c>
      <c r="AD1294" s="176">
        <f>IF(ISBLANK(DPWW3!W60),"",DPWW3!W60)</f>
        <v>2</v>
      </c>
      <c r="AE1294" s="176">
        <f>IF(ISBLANK(DPWW3!X60),"",DPWW3!X60)</f>
        <v>2</v>
      </c>
      <c r="AF1294" s="176">
        <f>IF(ISBLANK(DPWW3!Y60),"",DPWW3!Y60)</f>
        <v>2</v>
      </c>
      <c r="AG1294" s="176">
        <f>IF(ISBLANK(DPWW3!Z60),"",DPWW3!Z60)</f>
        <v>2</v>
      </c>
      <c r="AH1294" s="176">
        <f>IF(ISBLANK(DPWW3!AA60),"",DPWW3!AA60)</f>
        <v>2</v>
      </c>
      <c r="AI1294" s="176">
        <f>IF(ISBLANK(DPWW3!AB60),"",DPWW3!AB60)</f>
        <v>2</v>
      </c>
      <c r="AJ1294" s="176">
        <f>IF(ISBLANK(DPWW3!AC60),"",DPWW3!AC60)</f>
        <v>2</v>
      </c>
      <c r="AK1294" s="176">
        <f>IF(ISBLANK(DPWW3!AD60),"",DPWW3!AD60)</f>
        <v>2</v>
      </c>
      <c r="AL1294" s="176">
        <f>IF(ISBLANK(DPWW3!AE60),"",DPWW3!AE60)</f>
        <v>2</v>
      </c>
      <c r="AM1294" s="176">
        <f>IF(ISBLANK(DPWW3!AF60),"",DPWW3!AF60)</f>
        <v>2</v>
      </c>
      <c r="AN1294" s="176">
        <f>IF(ISBLANK(DPWW3!AG60),"",DPWW3!AG60)</f>
        <v>2</v>
      </c>
    </row>
    <row r="1295" spans="1:40" x14ac:dyDescent="0.25">
      <c r="A1295" s="176" t="str">
        <f t="shared" si="20"/>
        <v>YKY</v>
      </c>
      <c r="B1295" s="176" t="str">
        <f>IF(ISBLANK(DPWW3!BY60),"",DPWW3!BY60)</f>
        <v>PCD_DPWW3_SSCP_DLY_ST</v>
      </c>
      <c r="C1295" s="176" t="str">
        <f>DPWW3!F60 &amp; "," &amp; DPWW3!G60 &amp; "," &amp; DPWW3!BY5</f>
        <v>Sludge storage (cake pads) - Sludge Storage area delivered,Number of schemes - total (Stage 0 to Stage 6),Total number of schemes with a 90+ day delay for any given IM</v>
      </c>
      <c r="D1295" s="176" t="str">
        <f>IF(ISBLANK(DPWW3!H60),"",DPWW3!H60)</f>
        <v>Nr</v>
      </c>
      <c r="E1295" s="176" t="s">
        <v>7266</v>
      </c>
      <c r="F1295" s="176" t="str">
        <f>IF(ISBLANK(DPWW3!AJ60),"",DPWW3!AJ60)</f>
        <v/>
      </c>
    </row>
    <row r="1296" spans="1:40" x14ac:dyDescent="0.25">
      <c r="A1296" s="176" t="str">
        <f t="shared" si="20"/>
        <v>YKY</v>
      </c>
      <c r="B1296" s="176" t="str">
        <f>IF(ISBLANK(DPWW3!BZ60),"",DPWW3!BZ60)</f>
        <v>PCD_DPWW3_SSCP_DIR_ST</v>
      </c>
      <c r="C1296" s="176" t="str">
        <f>DPWW3!F60 &amp; "," &amp; DPWW3!G60 &amp; "," &amp; DPWW3!BZ6</f>
        <v>Sludge storage (cake pads) - Sludge Storage area delivered,Number of schemes - total (Stage 0 to Stage 6),Lack of internal resourcing</v>
      </c>
      <c r="D1296" s="176" t="str">
        <f>IF(ISBLANK(DPWW3!H60),"",DPWW3!H60)</f>
        <v>Nr</v>
      </c>
      <c r="E1296" s="176" t="s">
        <v>7266</v>
      </c>
      <c r="F1296" s="176" t="str">
        <f>IF(ISBLANK(DPWW3!AK60),"",DPWW3!AK60)</f>
        <v/>
      </c>
    </row>
    <row r="1297" spans="1:60" x14ac:dyDescent="0.25">
      <c r="A1297" s="176" t="str">
        <f t="shared" si="20"/>
        <v>YKY</v>
      </c>
      <c r="B1297" s="176" t="str">
        <f>IF(ISBLANK(DPWW3!CA60),"",DPWW3!CA60)</f>
        <v>PCD_DPWW3_SSCP_DSCR_ST</v>
      </c>
      <c r="C1297" s="176" t="str">
        <f>DPWW3!F60 &amp; "," &amp; DPWW3!G60 &amp; "," &amp; DPWW3!CA6</f>
        <v xml:space="preserve">Sludge storage (cake pads) - Sludge Storage area delivered,Number of schemes - total (Stage 0 to Stage 6),Lack of supply chain resourcing </v>
      </c>
      <c r="D1297" s="176" t="str">
        <f>IF(ISBLANK(DPWW3!H60),"",DPWW3!H60)</f>
        <v>Nr</v>
      </c>
      <c r="E1297" s="176" t="s">
        <v>7266</v>
      </c>
      <c r="F1297" s="176" t="str">
        <f>IF(ISBLANK(DPWW3!AL60),"",DPWW3!AL60)</f>
        <v/>
      </c>
    </row>
    <row r="1298" spans="1:60" x14ac:dyDescent="0.25">
      <c r="A1298" s="176" t="str">
        <f t="shared" si="20"/>
        <v>YKY</v>
      </c>
      <c r="B1298" s="176" t="str">
        <f>IF(ISBLANK(DPWW3!CB60),"",DPWW3!CB60)</f>
        <v>PCD_DPWW3_SSCP_DCS_ST</v>
      </c>
      <c r="C1298" s="176" t="str">
        <f>DPWW3!F60 &amp; "," &amp; DPWW3!G60 &amp; "," &amp; DPWW3!CB6</f>
        <v>Sludge storage (cake pads) - Sludge Storage area delivered,Number of schemes - total (Stage 0 to Stage 6),Change in solution (IM2)</v>
      </c>
      <c r="D1298" s="176" t="str">
        <f>IF(ISBLANK(DPWW3!H60),"",DPWW3!H60)</f>
        <v>Nr</v>
      </c>
      <c r="E1298" s="176" t="s">
        <v>7266</v>
      </c>
      <c r="F1298" s="176" t="str">
        <f>IF(ISBLANK(DPWW3!AM60),"",DPWW3!AM60)</f>
        <v/>
      </c>
    </row>
    <row r="1299" spans="1:60" x14ac:dyDescent="0.25">
      <c r="A1299" s="176" t="str">
        <f t="shared" si="20"/>
        <v>YKY</v>
      </c>
      <c r="B1299" s="176" t="str">
        <f>IF(ISBLANK(DPWW3!CC60),"",DPWW3!CC60)</f>
        <v>PCD_DPWW3_SSCP_DSCS_ST</v>
      </c>
      <c r="C1299" s="176" t="str">
        <f>DPWW3!F60 &amp; "," &amp; DPWW3!G60 &amp; "," &amp; DPWW3!CC6</f>
        <v>Sludge storage (cake pads) - Sludge Storage area delivered,Number of schemes - total (Stage 0 to Stage 6),Supply chain capacity</v>
      </c>
      <c r="D1299" s="176" t="str">
        <f>IF(ISBLANK(DPWW3!H60),"",DPWW3!H60)</f>
        <v>Nr</v>
      </c>
      <c r="E1299" s="176" t="s">
        <v>7266</v>
      </c>
      <c r="F1299" s="176" t="str">
        <f>IF(ISBLANK(DPWW3!AN60),"",DPWW3!AN60)</f>
        <v/>
      </c>
    </row>
    <row r="1300" spans="1:60" x14ac:dyDescent="0.25">
      <c r="A1300" s="176" t="str">
        <f t="shared" si="20"/>
        <v>YKY</v>
      </c>
      <c r="B1300" s="176" t="str">
        <f>IF(ISBLANK(DPWW3!CD60),"",DPWW3!CD60)</f>
        <v>PCD_DPWW3_SSCP_DPP_ST</v>
      </c>
      <c r="C1300" s="176" t="str">
        <f>DPWW3!F60 &amp; "," &amp; DPWW3!G60 &amp; "," &amp; DPWW3!CD6</f>
        <v>Sludge storage (cake pads) - Sludge Storage area delivered,Number of schemes - total (Stage 0 to Stage 6),Land and planning permission</v>
      </c>
      <c r="D1300" s="176" t="str">
        <f>IF(ISBLANK(DPWW3!H60),"",DPWW3!H60)</f>
        <v>Nr</v>
      </c>
      <c r="E1300" s="176" t="s">
        <v>7266</v>
      </c>
      <c r="F1300" s="176" t="str">
        <f>IF(ISBLANK(DPWW3!AO60),"",DPWW3!AO60)</f>
        <v/>
      </c>
    </row>
    <row r="1301" spans="1:60" x14ac:dyDescent="0.25">
      <c r="A1301" s="176" t="str">
        <f t="shared" si="20"/>
        <v>YKY</v>
      </c>
      <c r="B1301" s="176" t="str">
        <f>IF(ISBLANK(DPWW3!CE60),"",DPWW3!CE60)</f>
        <v>PCD_DPWW3_SSCP_DTPI_ST</v>
      </c>
      <c r="C1301" s="176" t="str">
        <f>DPWW3!F60 &amp; "," &amp; DPWW3!G60 &amp; "," &amp; DPWW3!CE6</f>
        <v>Sludge storage (cake pads) - Sludge Storage area delivered,Number of schemes - total (Stage 0 to Stage 6),Third-party interface</v>
      </c>
      <c r="D1301" s="176" t="str">
        <f>IF(ISBLANK(DPWW3!H60),"",DPWW3!H60)</f>
        <v>Nr</v>
      </c>
      <c r="E1301" s="176" t="s">
        <v>7266</v>
      </c>
      <c r="F1301" s="176" t="str">
        <f>IF(ISBLANK(DPWW3!AP60),"",DPWW3!AP60)</f>
        <v/>
      </c>
    </row>
    <row r="1302" spans="1:60" x14ac:dyDescent="0.25">
      <c r="A1302" s="176" t="str">
        <f t="shared" si="20"/>
        <v>YKY</v>
      </c>
      <c r="B1302" s="176" t="str">
        <f>IF(ISBLANK(DPWW3!CF60),"",DPWW3!CF60)</f>
        <v>PCD_DPWW3_SSCP_DCI_ST</v>
      </c>
      <c r="C1302" s="176" t="str">
        <f>DPWW3!F60 &amp; "," &amp; DPWW3!G60 &amp; "," &amp; DPWW3!CF6</f>
        <v>Sludge storage (cake pads) - Sludge Storage area delivered,Number of schemes - total (Stage 0 to Stage 6),Contractual issues</v>
      </c>
      <c r="D1302" s="176" t="str">
        <f>IF(ISBLANK(DPWW3!H60),"",DPWW3!H60)</f>
        <v>Nr</v>
      </c>
      <c r="E1302" s="176" t="s">
        <v>7266</v>
      </c>
      <c r="F1302" s="176" t="str">
        <f>IF(ISBLANK(DPWW3!AQ60),"",DPWW3!AQ60)</f>
        <v/>
      </c>
    </row>
    <row r="1303" spans="1:60" x14ac:dyDescent="0.25">
      <c r="A1303" s="176" t="str">
        <f t="shared" si="20"/>
        <v>YKY</v>
      </c>
      <c r="B1303" s="176" t="str">
        <f>IF(ISBLANK(DPWW3!CG60),"",DPWW3!CG60)</f>
        <v>PCD_DPWW3_SSCP_DSI_ST</v>
      </c>
      <c r="C1303" s="176" t="str">
        <f>DPWW3!F60 &amp; "," &amp; DPWW3!G60 &amp; "," &amp; DPWW3!CG6</f>
        <v>Sludge storage (cake pads) - Sludge Storage area delivered,Number of schemes - total (Stage 0 to Stage 6),Sites issues</v>
      </c>
      <c r="D1303" s="176" t="str">
        <f>IF(ISBLANK(DPWW3!H60),"",DPWW3!H60)</f>
        <v>Nr</v>
      </c>
      <c r="E1303" s="176" t="s">
        <v>7266</v>
      </c>
      <c r="F1303" s="176" t="str">
        <f>IF(ISBLANK(DPWW3!AR60),"",DPWW3!AR60)</f>
        <v/>
      </c>
    </row>
    <row r="1304" spans="1:60" x14ac:dyDescent="0.25">
      <c r="A1304" s="176" t="str">
        <f t="shared" si="20"/>
        <v>YKY</v>
      </c>
      <c r="B1304" s="176" t="str">
        <f>IF(ISBLANK(DPWW3!CH60),"",DPWW3!CH60)</f>
        <v>PCD_DPWW3_SSCP_DER_ST</v>
      </c>
      <c r="C1304" s="176" t="str">
        <f>DPWW3!F60 &amp; "," &amp; DPWW3!G60 &amp; "," &amp; DPWW3!CH6</f>
        <v>Sludge storage (cake pads) - Sludge Storage area delivered,Number of schemes - total (Stage 0 to Stage 6),Environmental risks</v>
      </c>
      <c r="D1304" s="176" t="str">
        <f>IF(ISBLANK(DPWW3!H60),"",DPWW3!H60)</f>
        <v>Nr</v>
      </c>
      <c r="E1304" s="176" t="s">
        <v>7266</v>
      </c>
      <c r="F1304" s="176" t="str">
        <f>IF(ISBLANK(DPWW3!AS60),"",DPWW3!AS60)</f>
        <v/>
      </c>
    </row>
    <row r="1305" spans="1:60" x14ac:dyDescent="0.25">
      <c r="A1305" s="176" t="str">
        <f t="shared" si="20"/>
        <v>YKY</v>
      </c>
      <c r="B1305" s="176" t="str">
        <f>IF(ISBLANK(DPWW3!CI60),"",DPWW3!CI60)</f>
        <v>PCD_DPWW3_SSCP_RS_ST</v>
      </c>
      <c r="C1305" s="176" t="str">
        <f>DPWW3!F60 &amp; "," &amp; DPWW3!G60 &amp; "," &amp; DPWW3!CI6</f>
        <v>Sludge storage (cake pads) - Sludge Storage area delivered,Number of schemes - total (Stage 0 to Stage 6),Regulatory Sign off Delay</v>
      </c>
      <c r="D1305" s="176" t="str">
        <f>IF(ISBLANK(DPWW3!H60),"",DPWW3!H60)</f>
        <v>Nr</v>
      </c>
      <c r="E1305" s="176" t="s">
        <v>7266</v>
      </c>
      <c r="F1305" s="176" t="str">
        <f>IF(ISBLANK(DPWW3!AT60),"",DPWW3!AT60)</f>
        <v/>
      </c>
    </row>
    <row r="1306" spans="1:60" x14ac:dyDescent="0.25">
      <c r="A1306" s="176" t="str">
        <f t="shared" si="20"/>
        <v>YKY</v>
      </c>
      <c r="B1306" s="176" t="str">
        <f>IF(ISBLANK(DPWW3!CJ60),"",DPWW3!CJ60)</f>
        <v>PCD_DPWW3_SSCP_DPLE_ST</v>
      </c>
      <c r="C1306" s="176" t="str">
        <f>DPWW3!F60 &amp; "," &amp; DPWW3!G60 &amp; "," &amp; DPWW3!CJ6</f>
        <v>Sludge storage (cake pads) - Sludge Storage area delivered,Number of schemes - total (Stage 0 to Stage 6),Programme level efficiency</v>
      </c>
      <c r="D1306" s="176" t="str">
        <f>IF(ISBLANK(DPWW3!H60),"",DPWW3!H60)</f>
        <v>Nr</v>
      </c>
      <c r="E1306" s="176" t="s">
        <v>7266</v>
      </c>
      <c r="F1306" s="176" t="str">
        <f>IF(ISBLANK(DPWW3!AU60),"",DPWW3!AU60)</f>
        <v/>
      </c>
    </row>
    <row r="1307" spans="1:60" x14ac:dyDescent="0.25">
      <c r="A1307" s="55" t="str">
        <f t="shared" si="20"/>
        <v>YKY</v>
      </c>
      <c r="B1307" s="55" t="str">
        <f>IF(ISBLANK(DPWW3!BA61),"",DPWW3!BA61)</f>
        <v>PCD_DPWW3_STOTH1_NR</v>
      </c>
      <c r="C1307" s="55" t="str">
        <f>DPWW3!F61 &amp; "," &amp; DPWW3!G61 &amp; "," &amp; DPWW3!BA5</f>
        <v>Sludge treatment (Other) - Sludge throughput Dryer/Pelletiser installed plant capacity,Number of schemes at Stage 0,Number of Schemes (Nr)</v>
      </c>
      <c r="D1307" s="55" t="str">
        <f>IF(ISBLANK(DPWW3!H61),"",DPWW3!H61)</f>
        <v>Nr</v>
      </c>
      <c r="E1307" s="55" t="s">
        <v>7266</v>
      </c>
      <c r="F1307" s="55" t="str">
        <f>IF(ISBLANK(DPWW3!K61),"",DPWW3!K61)</f>
        <v/>
      </c>
      <c r="G1307" s="55"/>
      <c r="H1307" s="55"/>
      <c r="I1307" s="55"/>
      <c r="J1307" s="55"/>
      <c r="K1307" s="55"/>
      <c r="L1307" s="55"/>
      <c r="M1307" s="55"/>
      <c r="N1307" s="55"/>
      <c r="O1307" s="55"/>
      <c r="P1307" s="55"/>
      <c r="Q1307" s="55"/>
      <c r="R1307" s="55"/>
      <c r="S1307" s="55"/>
      <c r="T1307" s="55"/>
      <c r="U1307" s="55"/>
      <c r="V1307" s="55"/>
      <c r="W1307" s="55"/>
      <c r="X1307" s="55"/>
      <c r="Y1307" s="55"/>
      <c r="Z1307" s="55"/>
      <c r="AA1307" s="55"/>
      <c r="AB1307" s="55"/>
      <c r="AC1307" s="55"/>
      <c r="AD1307" s="55"/>
      <c r="AE1307" s="55"/>
      <c r="AF1307" s="55"/>
      <c r="AG1307" s="55"/>
      <c r="AH1307" s="55"/>
      <c r="AI1307" s="55"/>
      <c r="AJ1307" s="55"/>
      <c r="AK1307" s="55"/>
      <c r="AL1307" s="55"/>
      <c r="AM1307" s="55"/>
      <c r="AN1307" s="55"/>
      <c r="AO1307" s="55"/>
      <c r="AP1307" s="55"/>
      <c r="AQ1307" s="55"/>
      <c r="AR1307" s="55"/>
      <c r="AS1307" s="55"/>
      <c r="AT1307" s="55"/>
      <c r="AU1307" s="55"/>
      <c r="AV1307" s="55"/>
      <c r="AW1307" s="55"/>
      <c r="AX1307" s="55"/>
      <c r="AY1307" s="55"/>
      <c r="AZ1307" s="55"/>
      <c r="BA1307" s="55"/>
      <c r="BB1307" s="55"/>
      <c r="BC1307" s="55"/>
      <c r="BD1307" s="55"/>
      <c r="BE1307" s="55"/>
      <c r="BF1307" s="55"/>
      <c r="BG1307" s="55"/>
      <c r="BH1307" s="55"/>
    </row>
    <row r="1308" spans="1:60" x14ac:dyDescent="0.25">
      <c r="A1308" s="55" t="str">
        <f t="shared" si="20"/>
        <v>YKY</v>
      </c>
      <c r="B1308" s="55" t="str">
        <f>IF(ISBLANK(DPWW3!BC61),"",DPWW3!BC61)</f>
        <v>PCD_DPWW3_STOTH1_S0</v>
      </c>
      <c r="C1308" s="55" t="str">
        <f>DPWW3!F61 &amp; "," &amp; DPWW3!G61 &amp; "," &amp; DPWW3!BC5</f>
        <v>Sludge treatment (Other) - Sludge throughput Dryer/Pelletiser installed plant capacity,Number of schemes at Stage 0,IM1 has yet to be achieved</v>
      </c>
      <c r="D1308" s="55" t="str">
        <f>IF(ISBLANK(DPWW3!H61),"",DPWW3!H61)</f>
        <v>Nr</v>
      </c>
      <c r="E1308" s="55" t="s">
        <v>7266</v>
      </c>
      <c r="F1308" s="55"/>
      <c r="G1308" s="55"/>
      <c r="H1308" s="55"/>
      <c r="I1308" s="55"/>
      <c r="J1308" s="55"/>
      <c r="K1308" s="55"/>
      <c r="L1308" s="55"/>
      <c r="M1308" s="55"/>
      <c r="N1308" s="55"/>
      <c r="O1308" s="55"/>
      <c r="P1308" s="55"/>
      <c r="Q1308" s="55"/>
      <c r="R1308" s="55"/>
      <c r="S1308" s="55"/>
      <c r="T1308" s="55" t="str">
        <f>IF(ISBLANK(DPWW3!M61),"",DPWW3!M61)</f>
        <v/>
      </c>
      <c r="U1308" s="55" t="str">
        <f>IF(ISBLANK(DPWW3!N61),"",DPWW3!N61)</f>
        <v/>
      </c>
      <c r="V1308" s="55" t="str">
        <f>IF(ISBLANK(DPWW3!O61),"",DPWW3!O61)</f>
        <v/>
      </c>
      <c r="W1308" s="55" t="str">
        <f>IF(ISBLANK(DPWW3!P61),"",DPWW3!P61)</f>
        <v/>
      </c>
      <c r="X1308" s="55" t="str">
        <f>IF(ISBLANK(DPWW3!Q61),"",DPWW3!Q61)</f>
        <v/>
      </c>
      <c r="Y1308" s="55" t="str">
        <f>IF(ISBLANK(DPWW3!R61),"",DPWW3!R61)</f>
        <v/>
      </c>
      <c r="Z1308" s="55" t="str">
        <f>IF(ISBLANK(DPWW3!S61),"",DPWW3!S61)</f>
        <v/>
      </c>
      <c r="AA1308" s="55" t="str">
        <f>IF(ISBLANK(DPWW3!T61),"",DPWW3!T61)</f>
        <v/>
      </c>
      <c r="AB1308" s="55" t="str">
        <f>IF(ISBLANK(DPWW3!U61),"",DPWW3!U61)</f>
        <v/>
      </c>
      <c r="AC1308" s="55" t="str">
        <f>IF(ISBLANK(DPWW3!V61),"",DPWW3!V61)</f>
        <v/>
      </c>
      <c r="AD1308" s="55" t="str">
        <f>IF(ISBLANK(DPWW3!W61),"",DPWW3!W61)</f>
        <v/>
      </c>
      <c r="AE1308" s="55" t="str">
        <f>IF(ISBLANK(DPWW3!X61),"",DPWW3!X61)</f>
        <v/>
      </c>
      <c r="AF1308" s="55" t="str">
        <f>IF(ISBLANK(DPWW3!Y61),"",DPWW3!Y61)</f>
        <v/>
      </c>
      <c r="AG1308" s="55" t="str">
        <f>IF(ISBLANK(DPWW3!Z61),"",DPWW3!Z61)</f>
        <v/>
      </c>
      <c r="AH1308" s="55" t="str">
        <f>IF(ISBLANK(DPWW3!AA61),"",DPWW3!AA61)</f>
        <v/>
      </c>
      <c r="AI1308" s="55" t="str">
        <f>IF(ISBLANK(DPWW3!AB61),"",DPWW3!AB61)</f>
        <v/>
      </c>
      <c r="AJ1308" s="55" t="str">
        <f>IF(ISBLANK(DPWW3!AC61),"",DPWW3!AC61)</f>
        <v/>
      </c>
      <c r="AK1308" s="55" t="str">
        <f>IF(ISBLANK(DPWW3!AD61),"",DPWW3!AD61)</f>
        <v/>
      </c>
      <c r="AL1308" s="55" t="str">
        <f>IF(ISBLANK(DPWW3!AE61),"",DPWW3!AE61)</f>
        <v/>
      </c>
      <c r="AM1308" s="55" t="str">
        <f>IF(ISBLANK(DPWW3!AF61),"",DPWW3!AF61)</f>
        <v/>
      </c>
      <c r="AN1308" s="55" t="str">
        <f>IF(ISBLANK(DPWW3!AG61),"",DPWW3!AG61)</f>
        <v/>
      </c>
      <c r="AO1308" s="55"/>
      <c r="AP1308" s="55"/>
      <c r="AQ1308" s="55"/>
      <c r="AR1308" s="55"/>
      <c r="AS1308" s="55"/>
      <c r="AT1308" s="55"/>
      <c r="AU1308" s="55"/>
      <c r="AV1308" s="55"/>
      <c r="AW1308" s="55"/>
      <c r="AX1308" s="55"/>
      <c r="AY1308" s="55"/>
      <c r="AZ1308" s="55"/>
      <c r="BA1308" s="55"/>
      <c r="BB1308" s="55"/>
      <c r="BC1308" s="55"/>
      <c r="BD1308" s="55"/>
      <c r="BE1308" s="55"/>
      <c r="BF1308" s="55"/>
      <c r="BG1308" s="55"/>
      <c r="BH1308" s="55"/>
    </row>
    <row r="1309" spans="1:60" x14ac:dyDescent="0.25">
      <c r="A1309" s="176" t="str">
        <f t="shared" si="20"/>
        <v>YKY</v>
      </c>
      <c r="B1309" s="176" t="str">
        <f>IF(ISBLANK(DPWW3!BY61),"",DPWW3!BY61)</f>
        <v>PCD_DPWW3_STOTH1_DLY</v>
      </c>
      <c r="C1309" s="176" t="str">
        <f>DPWW3!F61 &amp; "," &amp; DPWW3!G61 &amp; "," &amp; DPWW3!BY5</f>
        <v>Sludge treatment (Other) - Sludge throughput Dryer/Pelletiser installed plant capacity,Number of schemes at Stage 0,Total number of schemes with a 90+ day delay for any given IM</v>
      </c>
      <c r="D1309" s="176" t="str">
        <f>IF(ISBLANK(DPWW3!H61),"",DPWW3!H61)</f>
        <v>Nr</v>
      </c>
      <c r="E1309" s="176" t="s">
        <v>7266</v>
      </c>
      <c r="F1309" s="176" t="str">
        <f>IF(ISBLANK(DPWW3!AJ61),"",DPWW3!AJ61)</f>
        <v/>
      </c>
    </row>
    <row r="1310" spans="1:60" x14ac:dyDescent="0.25">
      <c r="A1310" s="176" t="str">
        <f t="shared" si="20"/>
        <v>YKY</v>
      </c>
      <c r="B1310" s="176" t="str">
        <f>IF(ISBLANK(DPWW3!BZ61),"",DPWW3!BZ61)</f>
        <v>PCD_DPWW3_STOTH1_DIR</v>
      </c>
      <c r="C1310" s="176" t="str">
        <f>DPWW3!F61 &amp; "," &amp; DPWW3!G61 &amp; "," &amp; DPWW3!BZ6</f>
        <v>Sludge treatment (Other) - Sludge throughput Dryer/Pelletiser installed plant capacity,Number of schemes at Stage 0,Lack of internal resourcing</v>
      </c>
      <c r="D1310" s="176" t="str">
        <f>IF(ISBLANK(DPWW3!H61),"",DPWW3!H61)</f>
        <v>Nr</v>
      </c>
      <c r="E1310" s="176" t="s">
        <v>7266</v>
      </c>
      <c r="F1310" s="176" t="str">
        <f>IF(ISBLANK(DPWW3!AK61),"",DPWW3!AK61)</f>
        <v/>
      </c>
    </row>
    <row r="1311" spans="1:60" x14ac:dyDescent="0.25">
      <c r="A1311" s="176" t="str">
        <f t="shared" si="20"/>
        <v>YKY</v>
      </c>
      <c r="B1311" s="176" t="str">
        <f>IF(ISBLANK(DPWW3!CA61),"",DPWW3!CA61)</f>
        <v>PCD_DPWW3_STOTH1_DSCR</v>
      </c>
      <c r="C1311" s="176" t="str">
        <f>DPWW3!F61 &amp; "," &amp; DPWW3!G61 &amp; "," &amp; DPWW3!CA6</f>
        <v xml:space="preserve">Sludge treatment (Other) - Sludge throughput Dryer/Pelletiser installed plant capacity,Number of schemes at Stage 0,Lack of supply chain resourcing </v>
      </c>
      <c r="D1311" s="176" t="str">
        <f>IF(ISBLANK(DPWW3!H61),"",DPWW3!H61)</f>
        <v>Nr</v>
      </c>
      <c r="E1311" s="176" t="s">
        <v>7266</v>
      </c>
      <c r="F1311" s="176" t="str">
        <f>IF(ISBLANK(DPWW3!AL61),"",DPWW3!AL61)</f>
        <v/>
      </c>
    </row>
    <row r="1312" spans="1:60" x14ac:dyDescent="0.25">
      <c r="A1312" s="176" t="str">
        <f t="shared" si="20"/>
        <v>YKY</v>
      </c>
      <c r="B1312" s="176" t="str">
        <f>IF(ISBLANK(DPWW3!CB61),"",DPWW3!CB61)</f>
        <v>PCD_DPWW3_STOTH1_DCS</v>
      </c>
      <c r="C1312" s="176" t="str">
        <f>DPWW3!F61 &amp; "," &amp; DPWW3!G61 &amp; "," &amp; DPWW3!CB6</f>
        <v>Sludge treatment (Other) - Sludge throughput Dryer/Pelletiser installed plant capacity,Number of schemes at Stage 0,Change in solution (IM2)</v>
      </c>
      <c r="D1312" s="176" t="str">
        <f>IF(ISBLANK(DPWW3!H61),"",DPWW3!H61)</f>
        <v>Nr</v>
      </c>
      <c r="E1312" s="176" t="s">
        <v>7266</v>
      </c>
      <c r="F1312" s="176" t="str">
        <f>IF(ISBLANK(DPWW3!AM61),"",DPWW3!AM61)</f>
        <v/>
      </c>
    </row>
    <row r="1313" spans="1:40" x14ac:dyDescent="0.25">
      <c r="A1313" s="176" t="str">
        <f t="shared" si="20"/>
        <v>YKY</v>
      </c>
      <c r="B1313" s="176" t="str">
        <f>IF(ISBLANK(DPWW3!CC61),"",DPWW3!CC61)</f>
        <v>PCD_DPWW3_STOTH1_DSCS</v>
      </c>
      <c r="C1313" s="176" t="str">
        <f>DPWW3!F61 &amp; "," &amp; DPWW3!G61 &amp; "," &amp; DPWW3!CC6</f>
        <v>Sludge treatment (Other) - Sludge throughput Dryer/Pelletiser installed plant capacity,Number of schemes at Stage 0,Supply chain capacity</v>
      </c>
      <c r="D1313" s="176" t="str">
        <f>IF(ISBLANK(DPWW3!H61),"",DPWW3!H61)</f>
        <v>Nr</v>
      </c>
      <c r="E1313" s="176" t="s">
        <v>7266</v>
      </c>
      <c r="F1313" s="176" t="str">
        <f>IF(ISBLANK(DPWW3!AN61),"",DPWW3!AN61)</f>
        <v/>
      </c>
    </row>
    <row r="1314" spans="1:40" x14ac:dyDescent="0.25">
      <c r="A1314" s="176" t="str">
        <f t="shared" si="20"/>
        <v>YKY</v>
      </c>
      <c r="B1314" s="176" t="str">
        <f>IF(ISBLANK(DPWW3!CD61),"",DPWW3!CD61)</f>
        <v>PCD_DPWW3_STOTH1_DPP</v>
      </c>
      <c r="C1314" s="176" t="str">
        <f>DPWW3!F61 &amp; "," &amp; DPWW3!G61 &amp; "," &amp; DPWW3!CD6</f>
        <v>Sludge treatment (Other) - Sludge throughput Dryer/Pelletiser installed plant capacity,Number of schemes at Stage 0,Land and planning permission</v>
      </c>
      <c r="D1314" s="176" t="str">
        <f>IF(ISBLANK(DPWW3!H61),"",DPWW3!H61)</f>
        <v>Nr</v>
      </c>
      <c r="E1314" s="176" t="s">
        <v>7266</v>
      </c>
      <c r="F1314" s="176" t="str">
        <f>IF(ISBLANK(DPWW3!AO61),"",DPWW3!AO61)</f>
        <v/>
      </c>
    </row>
    <row r="1315" spans="1:40" x14ac:dyDescent="0.25">
      <c r="A1315" s="176" t="str">
        <f t="shared" si="20"/>
        <v>YKY</v>
      </c>
      <c r="B1315" s="176" t="str">
        <f>IF(ISBLANK(DPWW3!CE61),"",DPWW3!CE61)</f>
        <v>PCD_DPWW3_STOTH1_DTPI</v>
      </c>
      <c r="C1315" s="176" t="str">
        <f>DPWW3!F61 &amp; "," &amp; DPWW3!G61 &amp; "," &amp; DPWW3!CE6</f>
        <v>Sludge treatment (Other) - Sludge throughput Dryer/Pelletiser installed plant capacity,Number of schemes at Stage 0,Third-party interface</v>
      </c>
      <c r="D1315" s="176" t="str">
        <f>IF(ISBLANK(DPWW3!H61),"",DPWW3!H61)</f>
        <v>Nr</v>
      </c>
      <c r="E1315" s="176" t="s">
        <v>7266</v>
      </c>
      <c r="F1315" s="176" t="str">
        <f>IF(ISBLANK(DPWW3!AP61),"",DPWW3!AP61)</f>
        <v/>
      </c>
    </row>
    <row r="1316" spans="1:40" x14ac:dyDescent="0.25">
      <c r="A1316" s="176" t="str">
        <f t="shared" si="20"/>
        <v>YKY</v>
      </c>
      <c r="B1316" s="176" t="str">
        <f>IF(ISBLANK(DPWW3!CF61),"",DPWW3!CF61)</f>
        <v>PCD_DPWW3_STOTH1_DCI</v>
      </c>
      <c r="C1316" s="176" t="str">
        <f>DPWW3!F61 &amp; "," &amp; DPWW3!G61 &amp; "," &amp; DPWW3!CF6</f>
        <v>Sludge treatment (Other) - Sludge throughput Dryer/Pelletiser installed plant capacity,Number of schemes at Stage 0,Contractual issues</v>
      </c>
      <c r="D1316" s="176" t="str">
        <f>IF(ISBLANK(DPWW3!H61),"",DPWW3!H61)</f>
        <v>Nr</v>
      </c>
      <c r="E1316" s="176" t="s">
        <v>7266</v>
      </c>
      <c r="F1316" s="176" t="str">
        <f>IF(ISBLANK(DPWW3!AQ61),"",DPWW3!AQ61)</f>
        <v/>
      </c>
    </row>
    <row r="1317" spans="1:40" x14ac:dyDescent="0.25">
      <c r="A1317" s="176" t="str">
        <f t="shared" si="20"/>
        <v>YKY</v>
      </c>
      <c r="B1317" s="176" t="str">
        <f>IF(ISBLANK(DPWW3!CG61),"",DPWW3!CG61)</f>
        <v>PCD_DPWW3_STOTH1_DSI</v>
      </c>
      <c r="C1317" s="176" t="str">
        <f>DPWW3!F61 &amp; "," &amp; DPWW3!G61 &amp; "," &amp; DPWW3!CG6</f>
        <v>Sludge treatment (Other) - Sludge throughput Dryer/Pelletiser installed plant capacity,Number of schemes at Stage 0,Sites issues</v>
      </c>
      <c r="D1317" s="176" t="str">
        <f>IF(ISBLANK(DPWW3!H61),"",DPWW3!H61)</f>
        <v>Nr</v>
      </c>
      <c r="E1317" s="176" t="s">
        <v>7266</v>
      </c>
      <c r="F1317" s="176" t="str">
        <f>IF(ISBLANK(DPWW3!AR61),"",DPWW3!AR61)</f>
        <v/>
      </c>
    </row>
    <row r="1318" spans="1:40" x14ac:dyDescent="0.25">
      <c r="A1318" s="176" t="str">
        <f t="shared" si="20"/>
        <v>YKY</v>
      </c>
      <c r="B1318" s="176" t="str">
        <f>IF(ISBLANK(DPWW3!CH61),"",DPWW3!CH61)</f>
        <v>PCD_DPWW3_STOTH1_DER</v>
      </c>
      <c r="C1318" s="176" t="str">
        <f>DPWW3!F61 &amp; "," &amp; DPWW3!G61 &amp; "," &amp; DPWW3!CH6</f>
        <v>Sludge treatment (Other) - Sludge throughput Dryer/Pelletiser installed plant capacity,Number of schemes at Stage 0,Environmental risks</v>
      </c>
      <c r="D1318" s="176" t="str">
        <f>IF(ISBLANK(DPWW3!H61),"",DPWW3!H61)</f>
        <v>Nr</v>
      </c>
      <c r="E1318" s="176" t="s">
        <v>7266</v>
      </c>
      <c r="F1318" s="176" t="str">
        <f>IF(ISBLANK(DPWW3!AS61),"",DPWW3!AS61)</f>
        <v/>
      </c>
    </row>
    <row r="1319" spans="1:40" x14ac:dyDescent="0.25">
      <c r="A1319" s="176" t="str">
        <f t="shared" si="20"/>
        <v>YKY</v>
      </c>
      <c r="B1319" s="176" t="str">
        <f>IF(ISBLANK(DPWW3!CI61),"",DPWW3!CI61)</f>
        <v>PCD_DPWW3_STOTH1_RS</v>
      </c>
      <c r="C1319" s="176" t="str">
        <f>DPWW3!F61 &amp; "," &amp; DPWW3!G61 &amp; "," &amp; DPWW3!CI6</f>
        <v>Sludge treatment (Other) - Sludge throughput Dryer/Pelletiser installed plant capacity,Number of schemes at Stage 0,Regulatory Sign off Delay</v>
      </c>
      <c r="D1319" s="176" t="str">
        <f>IF(ISBLANK(DPWW3!H61),"",DPWW3!H61)</f>
        <v>Nr</v>
      </c>
      <c r="E1319" s="176" t="s">
        <v>7266</v>
      </c>
      <c r="F1319" s="176" t="str">
        <f>IF(ISBLANK(DPWW3!AT61),"",DPWW3!AT61)</f>
        <v/>
      </c>
    </row>
    <row r="1320" spans="1:40" x14ac:dyDescent="0.25">
      <c r="A1320" s="176" t="str">
        <f t="shared" si="20"/>
        <v>YKY</v>
      </c>
      <c r="B1320" s="176" t="str">
        <f>IF(ISBLANK(DPWW3!CJ61),"",DPWW3!CJ61)</f>
        <v>PCD_DPWW3_STOTH1_DPLE</v>
      </c>
      <c r="C1320" s="176" t="str">
        <f>DPWW3!F61 &amp; "," &amp; DPWW3!G61 &amp; "," &amp; DPWW3!CJ6</f>
        <v>Sludge treatment (Other) - Sludge throughput Dryer/Pelletiser installed plant capacity,Number of schemes at Stage 0,Programme level efficiency</v>
      </c>
      <c r="D1320" s="176" t="str">
        <f>IF(ISBLANK(DPWW3!H61),"",DPWW3!H61)</f>
        <v>Nr</v>
      </c>
      <c r="E1320" s="176" t="s">
        <v>7266</v>
      </c>
      <c r="F1320" s="176" t="str">
        <f>IF(ISBLANK(DPWW3!AU61),"",DPWW3!AU61)</f>
        <v/>
      </c>
    </row>
    <row r="1321" spans="1:40" x14ac:dyDescent="0.25">
      <c r="A1321" s="176" t="str">
        <f t="shared" si="20"/>
        <v>YKY</v>
      </c>
      <c r="B1321" s="176" t="str">
        <f>IF(ISBLANK(DPWW3!BC62),"",DPWW3!BC62)</f>
        <v>PCD_DPWW3_STOTH1_S1</v>
      </c>
      <c r="C1321" s="176" t="str">
        <f>DPWW3!F62 &amp; "," &amp; DPWW3!G62 &amp; "," &amp; DPWW3!BC5</f>
        <v>Sludge treatment (Other) - Sludge throughput Dryer/Pelletiser installed plant capacity,Number of schemes at Stage 1,IM1 has yet to be achieved</v>
      </c>
      <c r="D1321" s="176" t="str">
        <f>IF(ISBLANK(DPWW3!H62),"",DPWW3!H62)</f>
        <v>Nr</v>
      </c>
      <c r="E1321" s="176" t="s">
        <v>7266</v>
      </c>
      <c r="T1321" s="176" t="str">
        <f>IF(ISBLANK(DPWW3!M62),"",DPWW3!M62)</f>
        <v/>
      </c>
      <c r="U1321" s="176" t="str">
        <f>IF(ISBLANK(DPWW3!N62),"",DPWW3!N62)</f>
        <v/>
      </c>
      <c r="V1321" s="176" t="str">
        <f>IF(ISBLANK(DPWW3!O62),"",DPWW3!O62)</f>
        <v/>
      </c>
      <c r="W1321" s="176" t="str">
        <f>IF(ISBLANK(DPWW3!P62),"",DPWW3!P62)</f>
        <v/>
      </c>
      <c r="X1321" s="176" t="str">
        <f>IF(ISBLANK(DPWW3!Q62),"",DPWW3!Q62)</f>
        <v/>
      </c>
      <c r="Y1321" s="176" t="str">
        <f>IF(ISBLANK(DPWW3!R62),"",DPWW3!R62)</f>
        <v/>
      </c>
      <c r="Z1321" s="176" t="str">
        <f>IF(ISBLANK(DPWW3!S62),"",DPWW3!S62)</f>
        <v/>
      </c>
      <c r="AA1321" s="176" t="str">
        <f>IF(ISBLANK(DPWW3!T62),"",DPWW3!T62)</f>
        <v/>
      </c>
      <c r="AB1321" s="176" t="str">
        <f>IF(ISBLANK(DPWW3!U62),"",DPWW3!U62)</f>
        <v/>
      </c>
      <c r="AC1321" s="176" t="str">
        <f>IF(ISBLANK(DPWW3!V62),"",DPWW3!V62)</f>
        <v/>
      </c>
      <c r="AD1321" s="176" t="str">
        <f>IF(ISBLANK(DPWW3!W62),"",DPWW3!W62)</f>
        <v/>
      </c>
      <c r="AE1321" s="176" t="str">
        <f>IF(ISBLANK(DPWW3!X62),"",DPWW3!X62)</f>
        <v/>
      </c>
      <c r="AF1321" s="176" t="str">
        <f>IF(ISBLANK(DPWW3!Y62),"",DPWW3!Y62)</f>
        <v/>
      </c>
      <c r="AG1321" s="176" t="str">
        <f>IF(ISBLANK(DPWW3!Z62),"",DPWW3!Z62)</f>
        <v/>
      </c>
      <c r="AH1321" s="176" t="str">
        <f>IF(ISBLANK(DPWW3!AA62),"",DPWW3!AA62)</f>
        <v/>
      </c>
      <c r="AI1321" s="176" t="str">
        <f>IF(ISBLANK(DPWW3!AB62),"",DPWW3!AB62)</f>
        <v/>
      </c>
      <c r="AJ1321" s="176" t="str">
        <f>IF(ISBLANK(DPWW3!AC62),"",DPWW3!AC62)</f>
        <v/>
      </c>
      <c r="AK1321" s="176" t="str">
        <f>IF(ISBLANK(DPWW3!AD62),"",DPWW3!AD62)</f>
        <v/>
      </c>
      <c r="AL1321" s="176" t="str">
        <f>IF(ISBLANK(DPWW3!AE62),"",DPWW3!AE62)</f>
        <v/>
      </c>
      <c r="AM1321" s="176" t="str">
        <f>IF(ISBLANK(DPWW3!AF62),"",DPWW3!AF62)</f>
        <v/>
      </c>
      <c r="AN1321" s="176" t="str">
        <f>IF(ISBLANK(DPWW3!AG62),"",DPWW3!AG62)</f>
        <v/>
      </c>
    </row>
    <row r="1322" spans="1:40" x14ac:dyDescent="0.25">
      <c r="A1322" s="176" t="str">
        <f t="shared" si="20"/>
        <v>YKY</v>
      </c>
      <c r="B1322" s="176" t="str">
        <f>IF(ISBLANK(DPWW3!BY62),"",DPWW3!BY62)</f>
        <v>PCD_DPWW3_STOTH1_DLY_S1</v>
      </c>
      <c r="C1322" s="176" t="str">
        <f>DPWW3!F62 &amp; "," &amp; DPWW3!G62 &amp; "," &amp; DPWW3!BY5</f>
        <v>Sludge treatment (Other) - Sludge throughput Dryer/Pelletiser installed plant capacity,Number of schemes at Stage 1,Total number of schemes with a 90+ day delay for any given IM</v>
      </c>
      <c r="D1322" s="176" t="str">
        <f>IF(ISBLANK(DPWW3!H62),"",DPWW3!H62)</f>
        <v>Nr</v>
      </c>
      <c r="E1322" s="176" t="s">
        <v>7266</v>
      </c>
      <c r="F1322" s="176" t="str">
        <f>IF(ISBLANK(DPWW3!AJ62),"",DPWW3!AJ62)</f>
        <v/>
      </c>
    </row>
    <row r="1323" spans="1:40" x14ac:dyDescent="0.25">
      <c r="A1323" s="176" t="str">
        <f t="shared" si="20"/>
        <v>YKY</v>
      </c>
      <c r="B1323" s="176" t="str">
        <f>IF(ISBLANK(DPWW3!BZ62),"",DPWW3!BZ62)</f>
        <v>PCD_DPWW3_STOTH1_DIR_S1</v>
      </c>
      <c r="C1323" s="176" t="str">
        <f>DPWW3!F62 &amp; "," &amp; DPWW3!G62 &amp; "," &amp; DPWW3!BZ6</f>
        <v>Sludge treatment (Other) - Sludge throughput Dryer/Pelletiser installed plant capacity,Number of schemes at Stage 1,Lack of internal resourcing</v>
      </c>
      <c r="D1323" s="176" t="str">
        <f>IF(ISBLANK(DPWW3!H62),"",DPWW3!H62)</f>
        <v>Nr</v>
      </c>
      <c r="E1323" s="176" t="s">
        <v>7266</v>
      </c>
      <c r="F1323" s="176" t="str">
        <f>IF(ISBLANK(DPWW3!AK62),"",DPWW3!AK62)</f>
        <v/>
      </c>
    </row>
    <row r="1324" spans="1:40" x14ac:dyDescent="0.25">
      <c r="A1324" s="176" t="str">
        <f t="shared" si="20"/>
        <v>YKY</v>
      </c>
      <c r="B1324" s="176" t="str">
        <f>IF(ISBLANK(DPWW3!CA62),"",DPWW3!CA62)</f>
        <v>PCD_DPWW3_STOTH1_DSCR_S1</v>
      </c>
      <c r="C1324" s="176" t="str">
        <f>DPWW3!F62 &amp; "," &amp; DPWW3!G62 &amp; "," &amp; DPWW3!CA6</f>
        <v xml:space="preserve">Sludge treatment (Other) - Sludge throughput Dryer/Pelletiser installed plant capacity,Number of schemes at Stage 1,Lack of supply chain resourcing </v>
      </c>
      <c r="D1324" s="176" t="str">
        <f>IF(ISBLANK(DPWW3!H62),"",DPWW3!H62)</f>
        <v>Nr</v>
      </c>
      <c r="E1324" s="176" t="s">
        <v>7266</v>
      </c>
      <c r="F1324" s="176" t="str">
        <f>IF(ISBLANK(DPWW3!AL62),"",DPWW3!AL62)</f>
        <v/>
      </c>
    </row>
    <row r="1325" spans="1:40" x14ac:dyDescent="0.25">
      <c r="A1325" s="176" t="str">
        <f t="shared" si="20"/>
        <v>YKY</v>
      </c>
      <c r="B1325" s="176" t="str">
        <f>IF(ISBLANK(DPWW3!CB62),"",DPWW3!CB62)</f>
        <v>PCD_DPWW3_STOTH1_DCS_S1</v>
      </c>
      <c r="C1325" s="176" t="str">
        <f>DPWW3!F62 &amp; "," &amp; DPWW3!G62 &amp; "," &amp; DPWW3!CB6</f>
        <v>Sludge treatment (Other) - Sludge throughput Dryer/Pelletiser installed plant capacity,Number of schemes at Stage 1,Change in solution (IM2)</v>
      </c>
      <c r="D1325" s="176" t="str">
        <f>IF(ISBLANK(DPWW3!H62),"",DPWW3!H62)</f>
        <v>Nr</v>
      </c>
      <c r="E1325" s="176" t="s">
        <v>7266</v>
      </c>
      <c r="F1325" s="176" t="str">
        <f>IF(ISBLANK(DPWW3!AM62),"",DPWW3!AM62)</f>
        <v/>
      </c>
    </row>
    <row r="1326" spans="1:40" x14ac:dyDescent="0.25">
      <c r="A1326" s="176" t="str">
        <f t="shared" si="20"/>
        <v>YKY</v>
      </c>
      <c r="B1326" s="176" t="str">
        <f>IF(ISBLANK(DPWW3!CC62),"",DPWW3!CC62)</f>
        <v>PCD_DPWW3_STOTH1_DSCS_S1</v>
      </c>
      <c r="C1326" s="176" t="str">
        <f>DPWW3!F62 &amp; "," &amp; DPWW3!G62 &amp; "," &amp; DPWW3!CC6</f>
        <v>Sludge treatment (Other) - Sludge throughput Dryer/Pelletiser installed plant capacity,Number of schemes at Stage 1,Supply chain capacity</v>
      </c>
      <c r="D1326" s="176" t="str">
        <f>IF(ISBLANK(DPWW3!H62),"",DPWW3!H62)</f>
        <v>Nr</v>
      </c>
      <c r="E1326" s="176" t="s">
        <v>7266</v>
      </c>
      <c r="F1326" s="176" t="str">
        <f>IF(ISBLANK(DPWW3!AN62),"",DPWW3!AN62)</f>
        <v/>
      </c>
    </row>
    <row r="1327" spans="1:40" x14ac:dyDescent="0.25">
      <c r="A1327" s="176" t="str">
        <f t="shared" si="20"/>
        <v>YKY</v>
      </c>
      <c r="B1327" s="176" t="str">
        <f>IF(ISBLANK(DPWW3!CD62),"",DPWW3!CD62)</f>
        <v>PCD_DPWW3_STOTH1_DPP_S1</v>
      </c>
      <c r="C1327" s="176" t="str">
        <f>DPWW3!F62 &amp; "," &amp; DPWW3!G62 &amp; "," &amp; DPWW3!CD6</f>
        <v>Sludge treatment (Other) - Sludge throughput Dryer/Pelletiser installed plant capacity,Number of schemes at Stage 1,Land and planning permission</v>
      </c>
      <c r="D1327" s="176" t="str">
        <f>IF(ISBLANK(DPWW3!H62),"",DPWW3!H62)</f>
        <v>Nr</v>
      </c>
      <c r="E1327" s="176" t="s">
        <v>7266</v>
      </c>
      <c r="F1327" s="176" t="str">
        <f>IF(ISBLANK(DPWW3!AO62),"",DPWW3!AO62)</f>
        <v/>
      </c>
    </row>
    <row r="1328" spans="1:40" x14ac:dyDescent="0.25">
      <c r="A1328" s="176" t="str">
        <f t="shared" si="20"/>
        <v>YKY</v>
      </c>
      <c r="B1328" s="176" t="str">
        <f>IF(ISBLANK(DPWW3!CE62),"",DPWW3!CE62)</f>
        <v>PCD_DPWW3_STOTH1_DTPI_S1</v>
      </c>
      <c r="C1328" s="176" t="str">
        <f>DPWW3!F62 &amp; "," &amp; DPWW3!G62 &amp; "," &amp; DPWW3!CE6</f>
        <v>Sludge treatment (Other) - Sludge throughput Dryer/Pelletiser installed plant capacity,Number of schemes at Stage 1,Third-party interface</v>
      </c>
      <c r="D1328" s="176" t="str">
        <f>IF(ISBLANK(DPWW3!H62),"",DPWW3!H62)</f>
        <v>Nr</v>
      </c>
      <c r="E1328" s="176" t="s">
        <v>7266</v>
      </c>
      <c r="F1328" s="176" t="str">
        <f>IF(ISBLANK(DPWW3!AP62),"",DPWW3!AP62)</f>
        <v/>
      </c>
    </row>
    <row r="1329" spans="1:40" x14ac:dyDescent="0.25">
      <c r="A1329" s="176" t="str">
        <f t="shared" si="20"/>
        <v>YKY</v>
      </c>
      <c r="B1329" s="176" t="str">
        <f>IF(ISBLANK(DPWW3!CF62),"",DPWW3!CF62)</f>
        <v>PCD_DPWW3_STOTH1_DCI_S1</v>
      </c>
      <c r="C1329" s="176" t="str">
        <f>DPWW3!F62 &amp; "," &amp; DPWW3!G62 &amp; "," &amp; DPWW3!CF6</f>
        <v>Sludge treatment (Other) - Sludge throughput Dryer/Pelletiser installed plant capacity,Number of schemes at Stage 1,Contractual issues</v>
      </c>
      <c r="D1329" s="176" t="str">
        <f>IF(ISBLANK(DPWW3!H62),"",DPWW3!H62)</f>
        <v>Nr</v>
      </c>
      <c r="E1329" s="176" t="s">
        <v>7266</v>
      </c>
      <c r="F1329" s="176" t="str">
        <f>IF(ISBLANK(DPWW3!AQ62),"",DPWW3!AQ62)</f>
        <v/>
      </c>
    </row>
    <row r="1330" spans="1:40" x14ac:dyDescent="0.25">
      <c r="A1330" s="176" t="str">
        <f t="shared" si="20"/>
        <v>YKY</v>
      </c>
      <c r="B1330" s="176" t="str">
        <f>IF(ISBLANK(DPWW3!CG62),"",DPWW3!CG62)</f>
        <v>PCD_DPWW3_STOTH1_DSI_S1</v>
      </c>
      <c r="C1330" s="176" t="str">
        <f>DPWW3!F62 &amp; "," &amp; DPWW3!G62 &amp; "," &amp; DPWW3!CG6</f>
        <v>Sludge treatment (Other) - Sludge throughput Dryer/Pelletiser installed plant capacity,Number of schemes at Stage 1,Sites issues</v>
      </c>
      <c r="D1330" s="176" t="str">
        <f>IF(ISBLANK(DPWW3!H62),"",DPWW3!H62)</f>
        <v>Nr</v>
      </c>
      <c r="E1330" s="176" t="s">
        <v>7266</v>
      </c>
      <c r="F1330" s="176" t="str">
        <f>IF(ISBLANK(DPWW3!AR62),"",DPWW3!AR62)</f>
        <v/>
      </c>
    </row>
    <row r="1331" spans="1:40" x14ac:dyDescent="0.25">
      <c r="A1331" s="176" t="str">
        <f t="shared" si="20"/>
        <v>YKY</v>
      </c>
      <c r="B1331" s="176" t="str">
        <f>IF(ISBLANK(DPWW3!CH62),"",DPWW3!CH62)</f>
        <v>PCD_DPWW3_STOTH1_DER_S1</v>
      </c>
      <c r="C1331" s="176" t="str">
        <f>DPWW3!F62 &amp; "," &amp; DPWW3!G62 &amp; "," &amp; DPWW3!CH6</f>
        <v>Sludge treatment (Other) - Sludge throughput Dryer/Pelletiser installed plant capacity,Number of schemes at Stage 1,Environmental risks</v>
      </c>
      <c r="D1331" s="176" t="str">
        <f>IF(ISBLANK(DPWW3!H62),"",DPWW3!H62)</f>
        <v>Nr</v>
      </c>
      <c r="E1331" s="176" t="s">
        <v>7266</v>
      </c>
      <c r="F1331" s="176" t="str">
        <f>IF(ISBLANK(DPWW3!AS62),"",DPWW3!AS62)</f>
        <v/>
      </c>
    </row>
    <row r="1332" spans="1:40" x14ac:dyDescent="0.25">
      <c r="A1332" s="176" t="str">
        <f t="shared" si="20"/>
        <v>YKY</v>
      </c>
      <c r="B1332" s="176" t="str">
        <f>IF(ISBLANK(DPWW3!CI62),"",DPWW3!CI62)</f>
        <v>PCD_DPWW3_STOTH1_RS_S1</v>
      </c>
      <c r="C1332" s="176" t="str">
        <f>DPWW3!F62 &amp; "," &amp; DPWW3!G62 &amp; "," &amp; DPWW3!CI6</f>
        <v>Sludge treatment (Other) - Sludge throughput Dryer/Pelletiser installed plant capacity,Number of schemes at Stage 1,Regulatory Sign off Delay</v>
      </c>
      <c r="D1332" s="176" t="str">
        <f>IF(ISBLANK(DPWW3!H62),"",DPWW3!H62)</f>
        <v>Nr</v>
      </c>
      <c r="E1332" s="176" t="s">
        <v>7266</v>
      </c>
      <c r="F1332" s="176" t="str">
        <f>IF(ISBLANK(DPWW3!AT62),"",DPWW3!AT62)</f>
        <v/>
      </c>
    </row>
    <row r="1333" spans="1:40" x14ac:dyDescent="0.25">
      <c r="A1333" s="176" t="str">
        <f t="shared" si="20"/>
        <v>YKY</v>
      </c>
      <c r="B1333" s="176" t="str">
        <f>IF(ISBLANK(DPWW3!CJ62),"",DPWW3!CJ62)</f>
        <v>PCD_DPWW3_STOTH1_DPLE_S1</v>
      </c>
      <c r="C1333" s="176" t="str">
        <f>DPWW3!F62 &amp; "," &amp; DPWW3!G62 &amp; "," &amp; DPWW3!CJ6</f>
        <v>Sludge treatment (Other) - Sludge throughput Dryer/Pelletiser installed plant capacity,Number of schemes at Stage 1,Programme level efficiency</v>
      </c>
      <c r="D1333" s="176" t="str">
        <f>IF(ISBLANK(DPWW3!H62),"",DPWW3!H62)</f>
        <v>Nr</v>
      </c>
      <c r="E1333" s="176" t="s">
        <v>7266</v>
      </c>
      <c r="F1333" s="176" t="str">
        <f>IF(ISBLANK(DPWW3!AU62),"",DPWW3!AU62)</f>
        <v/>
      </c>
    </row>
    <row r="1334" spans="1:40" x14ac:dyDescent="0.25">
      <c r="A1334" s="176" t="str">
        <f t="shared" si="20"/>
        <v>YKY</v>
      </c>
      <c r="B1334" s="176" t="str">
        <f>IF(ISBLANK(DPWW3!BC63),"",DPWW3!BC63)</f>
        <v>PCD_DPWW3_STOTH1_S2</v>
      </c>
      <c r="C1334" s="176" t="str">
        <f>DPWW3!F63 &amp; "," &amp; DPWW3!G63 &amp; "," &amp; DPWW3!BC5</f>
        <v>Sludge treatment (Other) - Sludge throughput Dryer/Pelletiser installed plant capacity,Number of schemes at Stage 2,IM1 has yet to be achieved</v>
      </c>
      <c r="D1334" s="176" t="str">
        <f>IF(ISBLANK(DPWW3!H63),"",DPWW3!H63)</f>
        <v>Nr</v>
      </c>
      <c r="E1334" s="176" t="s">
        <v>7266</v>
      </c>
      <c r="T1334" s="176" t="str">
        <f>IF(ISBLANK(DPWW3!M63),"",DPWW3!M63)</f>
        <v/>
      </c>
      <c r="U1334" s="176" t="str">
        <f>IF(ISBLANK(DPWW3!N63),"",DPWW3!N63)</f>
        <v/>
      </c>
      <c r="V1334" s="176" t="str">
        <f>IF(ISBLANK(DPWW3!O63),"",DPWW3!O63)</f>
        <v/>
      </c>
      <c r="W1334" s="176" t="str">
        <f>IF(ISBLANK(DPWW3!P63),"",DPWW3!P63)</f>
        <v/>
      </c>
      <c r="X1334" s="176" t="str">
        <f>IF(ISBLANK(DPWW3!Q63),"",DPWW3!Q63)</f>
        <v/>
      </c>
      <c r="Y1334" s="176" t="str">
        <f>IF(ISBLANK(DPWW3!R63),"",DPWW3!R63)</f>
        <v/>
      </c>
      <c r="Z1334" s="176" t="str">
        <f>IF(ISBLANK(DPWW3!S63),"",DPWW3!S63)</f>
        <v/>
      </c>
      <c r="AA1334" s="176" t="str">
        <f>IF(ISBLANK(DPWW3!T63),"",DPWW3!T63)</f>
        <v/>
      </c>
      <c r="AB1334" s="176" t="str">
        <f>IF(ISBLANK(DPWW3!U63),"",DPWW3!U63)</f>
        <v/>
      </c>
      <c r="AC1334" s="176" t="str">
        <f>IF(ISBLANK(DPWW3!V63),"",DPWW3!V63)</f>
        <v/>
      </c>
      <c r="AD1334" s="176" t="str">
        <f>IF(ISBLANK(DPWW3!W63),"",DPWW3!W63)</f>
        <v/>
      </c>
      <c r="AE1334" s="176" t="str">
        <f>IF(ISBLANK(DPWW3!X63),"",DPWW3!X63)</f>
        <v/>
      </c>
      <c r="AF1334" s="176" t="str">
        <f>IF(ISBLANK(DPWW3!Y63),"",DPWW3!Y63)</f>
        <v/>
      </c>
      <c r="AG1334" s="176" t="str">
        <f>IF(ISBLANK(DPWW3!Z63),"",DPWW3!Z63)</f>
        <v/>
      </c>
      <c r="AH1334" s="176" t="str">
        <f>IF(ISBLANK(DPWW3!AA63),"",DPWW3!AA63)</f>
        <v/>
      </c>
      <c r="AI1334" s="176" t="str">
        <f>IF(ISBLANK(DPWW3!AB63),"",DPWW3!AB63)</f>
        <v/>
      </c>
      <c r="AJ1334" s="176" t="str">
        <f>IF(ISBLANK(DPWW3!AC63),"",DPWW3!AC63)</f>
        <v/>
      </c>
      <c r="AK1334" s="176" t="str">
        <f>IF(ISBLANK(DPWW3!AD63),"",DPWW3!AD63)</f>
        <v/>
      </c>
      <c r="AL1334" s="176" t="str">
        <f>IF(ISBLANK(DPWW3!AE63),"",DPWW3!AE63)</f>
        <v/>
      </c>
      <c r="AM1334" s="176" t="str">
        <f>IF(ISBLANK(DPWW3!AF63),"",DPWW3!AF63)</f>
        <v/>
      </c>
      <c r="AN1334" s="176" t="str">
        <f>IF(ISBLANK(DPWW3!AG63),"",DPWW3!AG63)</f>
        <v/>
      </c>
    </row>
    <row r="1335" spans="1:40" x14ac:dyDescent="0.25">
      <c r="A1335" s="176" t="str">
        <f t="shared" si="20"/>
        <v>YKY</v>
      </c>
      <c r="B1335" s="176" t="str">
        <f>IF(ISBLANK(DPWW3!BY63),"",DPWW3!BY63)</f>
        <v>PCD_DPWW3_STOTH1_DLY_S2</v>
      </c>
      <c r="C1335" s="176" t="str">
        <f>DPWW3!F63 &amp; "," &amp; DPWW3!G63 &amp; "," &amp; DPWW3!BY5</f>
        <v>Sludge treatment (Other) - Sludge throughput Dryer/Pelletiser installed plant capacity,Number of schemes at Stage 2,Total number of schemes with a 90+ day delay for any given IM</v>
      </c>
      <c r="D1335" s="176" t="str">
        <f>IF(ISBLANK(DPWW3!H63),"",DPWW3!H63)</f>
        <v>Nr</v>
      </c>
      <c r="E1335" s="176" t="s">
        <v>7266</v>
      </c>
      <c r="F1335" s="176" t="str">
        <f>IF(ISBLANK(DPWW3!AJ63),"",DPWW3!AJ63)</f>
        <v/>
      </c>
    </row>
    <row r="1336" spans="1:40" x14ac:dyDescent="0.25">
      <c r="A1336" s="176" t="str">
        <f t="shared" si="20"/>
        <v>YKY</v>
      </c>
      <c r="B1336" s="176" t="str">
        <f>IF(ISBLANK(DPWW3!BZ63),"",DPWW3!BZ63)</f>
        <v>PCD_DPWW3_STOTH1_DIR_S2</v>
      </c>
      <c r="C1336" s="176" t="str">
        <f>DPWW3!F63 &amp; "," &amp; DPWW3!G63 &amp; "," &amp; DPWW3!BZ6</f>
        <v>Sludge treatment (Other) - Sludge throughput Dryer/Pelletiser installed plant capacity,Number of schemes at Stage 2,Lack of internal resourcing</v>
      </c>
      <c r="D1336" s="176" t="str">
        <f>IF(ISBLANK(DPWW3!H63),"",DPWW3!H63)</f>
        <v>Nr</v>
      </c>
      <c r="E1336" s="176" t="s">
        <v>7266</v>
      </c>
      <c r="F1336" s="176" t="str">
        <f>IF(ISBLANK(DPWW3!AK63),"",DPWW3!AK63)</f>
        <v/>
      </c>
    </row>
    <row r="1337" spans="1:40" x14ac:dyDescent="0.25">
      <c r="A1337" s="176" t="str">
        <f t="shared" si="20"/>
        <v>YKY</v>
      </c>
      <c r="B1337" s="176" t="str">
        <f>IF(ISBLANK(DPWW3!CA63),"",DPWW3!CA63)</f>
        <v>PCD_DPWW3_STOTH1_DSCR_S2</v>
      </c>
      <c r="C1337" s="176" t="str">
        <f>DPWW3!F63 &amp; "," &amp; DPWW3!G63 &amp; "," &amp; DPWW3!CA6</f>
        <v xml:space="preserve">Sludge treatment (Other) - Sludge throughput Dryer/Pelletiser installed plant capacity,Number of schemes at Stage 2,Lack of supply chain resourcing </v>
      </c>
      <c r="D1337" s="176" t="str">
        <f>IF(ISBLANK(DPWW3!H63),"",DPWW3!H63)</f>
        <v>Nr</v>
      </c>
      <c r="E1337" s="176" t="s">
        <v>7266</v>
      </c>
      <c r="F1337" s="176" t="str">
        <f>IF(ISBLANK(DPWW3!AL63),"",DPWW3!AL63)</f>
        <v/>
      </c>
    </row>
    <row r="1338" spans="1:40" x14ac:dyDescent="0.25">
      <c r="A1338" s="176" t="str">
        <f t="shared" si="20"/>
        <v>YKY</v>
      </c>
      <c r="B1338" s="176" t="str">
        <f>IF(ISBLANK(DPWW3!CB63),"",DPWW3!CB63)</f>
        <v>PCD_DPWW3_STOTH1_DCS_S2</v>
      </c>
      <c r="C1338" s="176" t="str">
        <f>DPWW3!F63 &amp; "," &amp; DPWW3!G63 &amp; "," &amp; DPWW3!CB6</f>
        <v>Sludge treatment (Other) - Sludge throughput Dryer/Pelletiser installed plant capacity,Number of schemes at Stage 2,Change in solution (IM2)</v>
      </c>
      <c r="D1338" s="176" t="str">
        <f>IF(ISBLANK(DPWW3!H63),"",DPWW3!H63)</f>
        <v>Nr</v>
      </c>
      <c r="E1338" s="176" t="s">
        <v>7266</v>
      </c>
      <c r="F1338" s="176" t="str">
        <f>IF(ISBLANK(DPWW3!AM63),"",DPWW3!AM63)</f>
        <v/>
      </c>
    </row>
    <row r="1339" spans="1:40" x14ac:dyDescent="0.25">
      <c r="A1339" s="176" t="str">
        <f t="shared" si="20"/>
        <v>YKY</v>
      </c>
      <c r="B1339" s="176" t="str">
        <f>IF(ISBLANK(DPWW3!CC63),"",DPWW3!CC63)</f>
        <v>PCD_DPWW3_STOTH1_DSCS_S2</v>
      </c>
      <c r="C1339" s="176" t="str">
        <f>DPWW3!F63 &amp; "," &amp; DPWW3!G63 &amp; "," &amp; DPWW3!CC6</f>
        <v>Sludge treatment (Other) - Sludge throughput Dryer/Pelletiser installed plant capacity,Number of schemes at Stage 2,Supply chain capacity</v>
      </c>
      <c r="D1339" s="176" t="str">
        <f>IF(ISBLANK(DPWW3!H63),"",DPWW3!H63)</f>
        <v>Nr</v>
      </c>
      <c r="E1339" s="176" t="s">
        <v>7266</v>
      </c>
      <c r="F1339" s="176" t="str">
        <f>IF(ISBLANK(DPWW3!AN63),"",DPWW3!AN63)</f>
        <v/>
      </c>
    </row>
    <row r="1340" spans="1:40" x14ac:dyDescent="0.25">
      <c r="A1340" s="176" t="str">
        <f t="shared" si="20"/>
        <v>YKY</v>
      </c>
      <c r="B1340" s="176" t="str">
        <f>IF(ISBLANK(DPWW3!CD63),"",DPWW3!CD63)</f>
        <v>PCD_DPWW3_STOTH1_DPP_S2</v>
      </c>
      <c r="C1340" s="176" t="str">
        <f>DPWW3!F63 &amp; "," &amp; DPWW3!G63 &amp; "," &amp; DPWW3!CD6</f>
        <v>Sludge treatment (Other) - Sludge throughput Dryer/Pelletiser installed plant capacity,Number of schemes at Stage 2,Land and planning permission</v>
      </c>
      <c r="D1340" s="176" t="str">
        <f>IF(ISBLANK(DPWW3!H63),"",DPWW3!H63)</f>
        <v>Nr</v>
      </c>
      <c r="E1340" s="176" t="s">
        <v>7266</v>
      </c>
      <c r="F1340" s="176" t="str">
        <f>IF(ISBLANK(DPWW3!AO63),"",DPWW3!AO63)</f>
        <v/>
      </c>
    </row>
    <row r="1341" spans="1:40" x14ac:dyDescent="0.25">
      <c r="A1341" s="176" t="str">
        <f t="shared" si="20"/>
        <v>YKY</v>
      </c>
      <c r="B1341" s="176" t="str">
        <f>IF(ISBLANK(DPWW3!CE63),"",DPWW3!CE63)</f>
        <v>PCD_DPWW3_STOTH1_DTPI_S2</v>
      </c>
      <c r="C1341" s="176" t="str">
        <f>DPWW3!F63 &amp; "," &amp; DPWW3!G63 &amp; "," &amp; DPWW3!CE6</f>
        <v>Sludge treatment (Other) - Sludge throughput Dryer/Pelletiser installed plant capacity,Number of schemes at Stage 2,Third-party interface</v>
      </c>
      <c r="D1341" s="176" t="str">
        <f>IF(ISBLANK(DPWW3!H63),"",DPWW3!H63)</f>
        <v>Nr</v>
      </c>
      <c r="E1341" s="176" t="s">
        <v>7266</v>
      </c>
      <c r="F1341" s="176" t="str">
        <f>IF(ISBLANK(DPWW3!AP63),"",DPWW3!AP63)</f>
        <v/>
      </c>
    </row>
    <row r="1342" spans="1:40" x14ac:dyDescent="0.25">
      <c r="A1342" s="176" t="str">
        <f t="shared" si="20"/>
        <v>YKY</v>
      </c>
      <c r="B1342" s="176" t="str">
        <f>IF(ISBLANK(DPWW3!CF63),"",DPWW3!CF63)</f>
        <v>PCD_DPWW3_STOTH1_DCI_S2</v>
      </c>
      <c r="C1342" s="176" t="str">
        <f>DPWW3!F63 &amp; "," &amp; DPWW3!G63 &amp; "," &amp; DPWW3!CF6</f>
        <v>Sludge treatment (Other) - Sludge throughput Dryer/Pelletiser installed plant capacity,Number of schemes at Stage 2,Contractual issues</v>
      </c>
      <c r="D1342" s="176" t="str">
        <f>IF(ISBLANK(DPWW3!H63),"",DPWW3!H63)</f>
        <v>Nr</v>
      </c>
      <c r="E1342" s="176" t="s">
        <v>7266</v>
      </c>
      <c r="F1342" s="176" t="str">
        <f>IF(ISBLANK(DPWW3!AQ63),"",DPWW3!AQ63)</f>
        <v/>
      </c>
    </row>
    <row r="1343" spans="1:40" x14ac:dyDescent="0.25">
      <c r="A1343" s="176" t="str">
        <f t="shared" si="20"/>
        <v>YKY</v>
      </c>
      <c r="B1343" s="176" t="str">
        <f>IF(ISBLANK(DPWW3!CG63),"",DPWW3!CG63)</f>
        <v>PCD_DPWW3_STOTH1_DSI_S2</v>
      </c>
      <c r="C1343" s="176" t="str">
        <f>DPWW3!F63 &amp; "," &amp; DPWW3!G63 &amp; "," &amp; DPWW3!CG6</f>
        <v>Sludge treatment (Other) - Sludge throughput Dryer/Pelletiser installed plant capacity,Number of schemes at Stage 2,Sites issues</v>
      </c>
      <c r="D1343" s="176" t="str">
        <f>IF(ISBLANK(DPWW3!H63),"",DPWW3!H63)</f>
        <v>Nr</v>
      </c>
      <c r="E1343" s="176" t="s">
        <v>7266</v>
      </c>
      <c r="F1343" s="176" t="str">
        <f>IF(ISBLANK(DPWW3!AR63),"",DPWW3!AR63)</f>
        <v/>
      </c>
    </row>
    <row r="1344" spans="1:40" x14ac:dyDescent="0.25">
      <c r="A1344" s="176" t="str">
        <f t="shared" si="20"/>
        <v>YKY</v>
      </c>
      <c r="B1344" s="176" t="str">
        <f>IF(ISBLANK(DPWW3!CH63),"",DPWW3!CH63)</f>
        <v>PCD_DPWW3_STOTH1_DER_S2</v>
      </c>
      <c r="C1344" s="176" t="str">
        <f>DPWW3!F63 &amp; "," &amp; DPWW3!G63 &amp; "," &amp; DPWW3!CH6</f>
        <v>Sludge treatment (Other) - Sludge throughput Dryer/Pelletiser installed plant capacity,Number of schemes at Stage 2,Environmental risks</v>
      </c>
      <c r="D1344" s="176" t="str">
        <f>IF(ISBLANK(DPWW3!H63),"",DPWW3!H63)</f>
        <v>Nr</v>
      </c>
      <c r="E1344" s="176" t="s">
        <v>7266</v>
      </c>
      <c r="F1344" s="176" t="str">
        <f>IF(ISBLANK(DPWW3!AS63),"",DPWW3!AS63)</f>
        <v/>
      </c>
    </row>
    <row r="1345" spans="1:40" x14ac:dyDescent="0.25">
      <c r="A1345" s="176" t="str">
        <f t="shared" si="20"/>
        <v>YKY</v>
      </c>
      <c r="B1345" s="176" t="str">
        <f>IF(ISBLANK(DPWW3!CI63),"",DPWW3!CI63)</f>
        <v>PCD_DPWW3_STOTH1_RS_S2</v>
      </c>
      <c r="C1345" s="176" t="str">
        <f>DPWW3!F63 &amp; "," &amp; DPWW3!G63 &amp; "," &amp; DPWW3!CI6</f>
        <v>Sludge treatment (Other) - Sludge throughput Dryer/Pelletiser installed plant capacity,Number of schemes at Stage 2,Regulatory Sign off Delay</v>
      </c>
      <c r="D1345" s="176" t="str">
        <f>IF(ISBLANK(DPWW3!H63),"",DPWW3!H63)</f>
        <v>Nr</v>
      </c>
      <c r="E1345" s="176" t="s">
        <v>7266</v>
      </c>
      <c r="F1345" s="176" t="str">
        <f>IF(ISBLANK(DPWW3!AT63),"",DPWW3!AT63)</f>
        <v/>
      </c>
    </row>
    <row r="1346" spans="1:40" x14ac:dyDescent="0.25">
      <c r="A1346" s="176" t="str">
        <f t="shared" si="20"/>
        <v>YKY</v>
      </c>
      <c r="B1346" s="176" t="str">
        <f>IF(ISBLANK(DPWW3!CJ63),"",DPWW3!CJ63)</f>
        <v>PCD_DPWW3_STOTH1_DPLE_S2</v>
      </c>
      <c r="C1346" s="176" t="str">
        <f>DPWW3!F63 &amp; "," &amp; DPWW3!G63 &amp; "," &amp; DPWW3!CJ6</f>
        <v>Sludge treatment (Other) - Sludge throughput Dryer/Pelletiser installed plant capacity,Number of schemes at Stage 2,Programme level efficiency</v>
      </c>
      <c r="D1346" s="176" t="str">
        <f>IF(ISBLANK(DPWW3!H63),"",DPWW3!H63)</f>
        <v>Nr</v>
      </c>
      <c r="E1346" s="176" t="s">
        <v>7266</v>
      </c>
      <c r="F1346" s="176" t="str">
        <f>IF(ISBLANK(DPWW3!AU63),"",DPWW3!AU63)</f>
        <v/>
      </c>
    </row>
    <row r="1347" spans="1:40" x14ac:dyDescent="0.25">
      <c r="A1347" s="176" t="str">
        <f t="shared" si="20"/>
        <v>YKY</v>
      </c>
      <c r="B1347" s="176" t="str">
        <f>IF(ISBLANK(DPWW3!BC64),"",DPWW3!BC64)</f>
        <v>PCD_DPWW3_STOTH1_S3</v>
      </c>
      <c r="C1347" s="176" t="str">
        <f>DPWW3!F64 &amp; "," &amp; DPWW3!G64 &amp; "," &amp; DPWW3!BC5</f>
        <v>Sludge treatment (Other) - Sludge throughput Dryer/Pelletiser installed plant capacity,Number of schemes at Stage 3,IM1 has yet to be achieved</v>
      </c>
      <c r="D1347" s="176" t="str">
        <f>IF(ISBLANK(DPWW3!H64),"",DPWW3!H64)</f>
        <v>Nr</v>
      </c>
      <c r="E1347" s="176" t="s">
        <v>7266</v>
      </c>
      <c r="T1347" s="176" t="str">
        <f>IF(ISBLANK(DPWW3!M64),"",DPWW3!M64)</f>
        <v/>
      </c>
      <c r="U1347" s="176" t="str">
        <f>IF(ISBLANK(DPWW3!N64),"",DPWW3!N64)</f>
        <v/>
      </c>
      <c r="V1347" s="176" t="str">
        <f>IF(ISBLANK(DPWW3!O64),"",DPWW3!O64)</f>
        <v/>
      </c>
      <c r="W1347" s="176" t="str">
        <f>IF(ISBLANK(DPWW3!P64),"",DPWW3!P64)</f>
        <v/>
      </c>
      <c r="X1347" s="176" t="str">
        <f>IF(ISBLANK(DPWW3!Q64),"",DPWW3!Q64)</f>
        <v/>
      </c>
      <c r="Y1347" s="176" t="str">
        <f>IF(ISBLANK(DPWW3!R64),"",DPWW3!R64)</f>
        <v/>
      </c>
      <c r="Z1347" s="176" t="str">
        <f>IF(ISBLANK(DPWW3!S64),"",DPWW3!S64)</f>
        <v/>
      </c>
      <c r="AA1347" s="176" t="str">
        <f>IF(ISBLANK(DPWW3!T64),"",DPWW3!T64)</f>
        <v/>
      </c>
      <c r="AB1347" s="176" t="str">
        <f>IF(ISBLANK(DPWW3!U64),"",DPWW3!U64)</f>
        <v/>
      </c>
      <c r="AC1347" s="176" t="str">
        <f>IF(ISBLANK(DPWW3!V64),"",DPWW3!V64)</f>
        <v/>
      </c>
      <c r="AD1347" s="176" t="str">
        <f>IF(ISBLANK(DPWW3!W64),"",DPWW3!W64)</f>
        <v/>
      </c>
      <c r="AE1347" s="176" t="str">
        <f>IF(ISBLANK(DPWW3!X64),"",DPWW3!X64)</f>
        <v/>
      </c>
      <c r="AF1347" s="176" t="str">
        <f>IF(ISBLANK(DPWW3!Y64),"",DPWW3!Y64)</f>
        <v/>
      </c>
      <c r="AG1347" s="176" t="str">
        <f>IF(ISBLANK(DPWW3!Z64),"",DPWW3!Z64)</f>
        <v/>
      </c>
      <c r="AH1347" s="176" t="str">
        <f>IF(ISBLANK(DPWW3!AA64),"",DPWW3!AA64)</f>
        <v/>
      </c>
      <c r="AI1347" s="176" t="str">
        <f>IF(ISBLANK(DPWW3!AB64),"",DPWW3!AB64)</f>
        <v/>
      </c>
      <c r="AJ1347" s="176" t="str">
        <f>IF(ISBLANK(DPWW3!AC64),"",DPWW3!AC64)</f>
        <v/>
      </c>
      <c r="AK1347" s="176" t="str">
        <f>IF(ISBLANK(DPWW3!AD64),"",DPWW3!AD64)</f>
        <v/>
      </c>
      <c r="AL1347" s="176" t="str">
        <f>IF(ISBLANK(DPWW3!AE64),"",DPWW3!AE64)</f>
        <v/>
      </c>
      <c r="AM1347" s="176" t="str">
        <f>IF(ISBLANK(DPWW3!AF64),"",DPWW3!AF64)</f>
        <v/>
      </c>
      <c r="AN1347" s="176" t="str">
        <f>IF(ISBLANK(DPWW3!AG64),"",DPWW3!AG64)</f>
        <v/>
      </c>
    </row>
    <row r="1348" spans="1:40" x14ac:dyDescent="0.25">
      <c r="A1348" s="176" t="str">
        <f t="shared" si="20"/>
        <v>YKY</v>
      </c>
      <c r="B1348" s="176" t="str">
        <f>IF(ISBLANK(DPWW3!BY64),"",DPWW3!BY64)</f>
        <v>PCD_DPWW3_STOTH1_DLY_S3</v>
      </c>
      <c r="C1348" s="176" t="str">
        <f>DPWW3!F64 &amp; "," &amp; DPWW3!G64 &amp; "," &amp; DPWW3!BY5</f>
        <v>Sludge treatment (Other) - Sludge throughput Dryer/Pelletiser installed plant capacity,Number of schemes at Stage 3,Total number of schemes with a 90+ day delay for any given IM</v>
      </c>
      <c r="D1348" s="176" t="str">
        <f>IF(ISBLANK(DPWW3!H64),"",DPWW3!H64)</f>
        <v>Nr</v>
      </c>
      <c r="E1348" s="176" t="s">
        <v>7266</v>
      </c>
      <c r="F1348" s="176" t="str">
        <f>IF(ISBLANK(DPWW3!AJ64),"",DPWW3!AJ64)</f>
        <v/>
      </c>
    </row>
    <row r="1349" spans="1:40" x14ac:dyDescent="0.25">
      <c r="A1349" s="176" t="str">
        <f t="shared" ref="A1349:A1412" si="21">A1348</f>
        <v>YKY</v>
      </c>
      <c r="B1349" s="176" t="str">
        <f>IF(ISBLANK(DPWW3!BZ64),"",DPWW3!BZ64)</f>
        <v>PCD_DPWW3_STOTH1_DIR_S3</v>
      </c>
      <c r="C1349" s="176" t="str">
        <f>DPWW3!F64 &amp; "," &amp; DPWW3!G64 &amp; "," &amp; DPWW3!BZ6</f>
        <v>Sludge treatment (Other) - Sludge throughput Dryer/Pelletiser installed plant capacity,Number of schemes at Stage 3,Lack of internal resourcing</v>
      </c>
      <c r="D1349" s="176" t="str">
        <f>IF(ISBLANK(DPWW3!H64),"",DPWW3!H64)</f>
        <v>Nr</v>
      </c>
      <c r="E1349" s="176" t="s">
        <v>7266</v>
      </c>
      <c r="F1349" s="176" t="str">
        <f>IF(ISBLANK(DPWW3!AK64),"",DPWW3!AK64)</f>
        <v/>
      </c>
    </row>
    <row r="1350" spans="1:40" x14ac:dyDescent="0.25">
      <c r="A1350" s="176" t="str">
        <f t="shared" si="21"/>
        <v>YKY</v>
      </c>
      <c r="B1350" s="176" t="str">
        <f>IF(ISBLANK(DPWW3!CA64),"",DPWW3!CA64)</f>
        <v>PCD_DPWW3_STOTH1_DSCR_S3</v>
      </c>
      <c r="C1350" s="176" t="str">
        <f>DPWW3!F64 &amp; "," &amp; DPWW3!G64 &amp; "," &amp; DPWW3!CA6</f>
        <v xml:space="preserve">Sludge treatment (Other) - Sludge throughput Dryer/Pelletiser installed plant capacity,Number of schemes at Stage 3,Lack of supply chain resourcing </v>
      </c>
      <c r="D1350" s="176" t="str">
        <f>IF(ISBLANK(DPWW3!H64),"",DPWW3!H64)</f>
        <v>Nr</v>
      </c>
      <c r="E1350" s="176" t="s">
        <v>7266</v>
      </c>
      <c r="F1350" s="176" t="str">
        <f>IF(ISBLANK(DPWW3!AL64),"",DPWW3!AL64)</f>
        <v/>
      </c>
    </row>
    <row r="1351" spans="1:40" x14ac:dyDescent="0.25">
      <c r="A1351" s="176" t="str">
        <f t="shared" si="21"/>
        <v>YKY</v>
      </c>
      <c r="B1351" s="176" t="str">
        <f>IF(ISBLANK(DPWW3!CB64),"",DPWW3!CB64)</f>
        <v>PCD_DPWW3_STOTH1_DCS_S3</v>
      </c>
      <c r="C1351" s="176" t="str">
        <f>DPWW3!F64 &amp; "," &amp; DPWW3!G64 &amp; "," &amp; DPWW3!CB6</f>
        <v>Sludge treatment (Other) - Sludge throughput Dryer/Pelletiser installed plant capacity,Number of schemes at Stage 3,Change in solution (IM2)</v>
      </c>
      <c r="D1351" s="176" t="str">
        <f>IF(ISBLANK(DPWW3!H64),"",DPWW3!H64)</f>
        <v>Nr</v>
      </c>
      <c r="E1351" s="176" t="s">
        <v>7266</v>
      </c>
      <c r="F1351" s="176" t="str">
        <f>IF(ISBLANK(DPWW3!AM64),"",DPWW3!AM64)</f>
        <v/>
      </c>
    </row>
    <row r="1352" spans="1:40" x14ac:dyDescent="0.25">
      <c r="A1352" s="176" t="str">
        <f t="shared" si="21"/>
        <v>YKY</v>
      </c>
      <c r="B1352" s="176" t="str">
        <f>IF(ISBLANK(DPWW3!CC64),"",DPWW3!CC64)</f>
        <v>PCD_DPWW3_STOTH1_DSCS_S3</v>
      </c>
      <c r="C1352" s="176" t="str">
        <f>DPWW3!F64 &amp; "," &amp; DPWW3!G64 &amp; "," &amp; DPWW3!CC6</f>
        <v>Sludge treatment (Other) - Sludge throughput Dryer/Pelletiser installed plant capacity,Number of schemes at Stage 3,Supply chain capacity</v>
      </c>
      <c r="D1352" s="176" t="str">
        <f>IF(ISBLANK(DPWW3!H64),"",DPWW3!H64)</f>
        <v>Nr</v>
      </c>
      <c r="E1352" s="176" t="s">
        <v>7266</v>
      </c>
      <c r="F1352" s="176" t="str">
        <f>IF(ISBLANK(DPWW3!AN64),"",DPWW3!AN64)</f>
        <v/>
      </c>
    </row>
    <row r="1353" spans="1:40" x14ac:dyDescent="0.25">
      <c r="A1353" s="176" t="str">
        <f t="shared" si="21"/>
        <v>YKY</v>
      </c>
      <c r="B1353" s="176" t="str">
        <f>IF(ISBLANK(DPWW3!CD64),"",DPWW3!CD64)</f>
        <v>PCD_DPWW3_STOTH1_DPP_S3</v>
      </c>
      <c r="C1353" s="176" t="str">
        <f>DPWW3!F64 &amp; "," &amp; DPWW3!G64 &amp; "," &amp; DPWW3!CD6</f>
        <v>Sludge treatment (Other) - Sludge throughput Dryer/Pelletiser installed plant capacity,Number of schemes at Stage 3,Land and planning permission</v>
      </c>
      <c r="D1353" s="176" t="str">
        <f>IF(ISBLANK(DPWW3!H64),"",DPWW3!H64)</f>
        <v>Nr</v>
      </c>
      <c r="E1353" s="176" t="s">
        <v>7266</v>
      </c>
      <c r="F1353" s="176" t="str">
        <f>IF(ISBLANK(DPWW3!AO64),"",DPWW3!AO64)</f>
        <v/>
      </c>
    </row>
    <row r="1354" spans="1:40" x14ac:dyDescent="0.25">
      <c r="A1354" s="176" t="str">
        <f t="shared" si="21"/>
        <v>YKY</v>
      </c>
      <c r="B1354" s="176" t="str">
        <f>IF(ISBLANK(DPWW3!CE64),"",DPWW3!CE64)</f>
        <v>PCD_DPWW3_STOTH1_DTPI_S3</v>
      </c>
      <c r="C1354" s="176" t="str">
        <f>DPWW3!F64 &amp; "," &amp; DPWW3!G64 &amp; "," &amp; DPWW3!CE6</f>
        <v>Sludge treatment (Other) - Sludge throughput Dryer/Pelletiser installed plant capacity,Number of schemes at Stage 3,Third-party interface</v>
      </c>
      <c r="D1354" s="176" t="str">
        <f>IF(ISBLANK(DPWW3!H64),"",DPWW3!H64)</f>
        <v>Nr</v>
      </c>
      <c r="E1354" s="176" t="s">
        <v>7266</v>
      </c>
      <c r="F1354" s="176" t="str">
        <f>IF(ISBLANK(DPWW3!AP64),"",DPWW3!AP64)</f>
        <v/>
      </c>
    </row>
    <row r="1355" spans="1:40" x14ac:dyDescent="0.25">
      <c r="A1355" s="176" t="str">
        <f t="shared" si="21"/>
        <v>YKY</v>
      </c>
      <c r="B1355" s="176" t="str">
        <f>IF(ISBLANK(DPWW3!CF64),"",DPWW3!CF64)</f>
        <v>PCD_DPWW3_STOTH1_DCI_S3</v>
      </c>
      <c r="C1355" s="176" t="str">
        <f>DPWW3!F64 &amp; "," &amp; DPWW3!G64 &amp; "," &amp; DPWW3!CF6</f>
        <v>Sludge treatment (Other) - Sludge throughput Dryer/Pelletiser installed plant capacity,Number of schemes at Stage 3,Contractual issues</v>
      </c>
      <c r="D1355" s="176" t="str">
        <f>IF(ISBLANK(DPWW3!H64),"",DPWW3!H64)</f>
        <v>Nr</v>
      </c>
      <c r="E1355" s="176" t="s">
        <v>7266</v>
      </c>
      <c r="F1355" s="176" t="str">
        <f>IF(ISBLANK(DPWW3!AQ64),"",DPWW3!AQ64)</f>
        <v/>
      </c>
    </row>
    <row r="1356" spans="1:40" x14ac:dyDescent="0.25">
      <c r="A1356" s="176" t="str">
        <f t="shared" si="21"/>
        <v>YKY</v>
      </c>
      <c r="B1356" s="176" t="str">
        <f>IF(ISBLANK(DPWW3!CG64),"",DPWW3!CG64)</f>
        <v>PCD_DPWW3_STOTH1_DSI_S3</v>
      </c>
      <c r="C1356" s="176" t="str">
        <f>DPWW3!F64 &amp; "," &amp; DPWW3!G64 &amp; "," &amp; DPWW3!CG6</f>
        <v>Sludge treatment (Other) - Sludge throughput Dryer/Pelletiser installed plant capacity,Number of schemes at Stage 3,Sites issues</v>
      </c>
      <c r="D1356" s="176" t="str">
        <f>IF(ISBLANK(DPWW3!H64),"",DPWW3!H64)</f>
        <v>Nr</v>
      </c>
      <c r="E1356" s="176" t="s">
        <v>7266</v>
      </c>
      <c r="F1356" s="176" t="str">
        <f>IF(ISBLANK(DPWW3!AR64),"",DPWW3!AR64)</f>
        <v/>
      </c>
    </row>
    <row r="1357" spans="1:40" x14ac:dyDescent="0.25">
      <c r="A1357" s="176" t="str">
        <f t="shared" si="21"/>
        <v>YKY</v>
      </c>
      <c r="B1357" s="176" t="str">
        <f>IF(ISBLANK(DPWW3!CH64),"",DPWW3!CH64)</f>
        <v>PCD_DPWW3_STOTH1_DER_S3</v>
      </c>
      <c r="C1357" s="176" t="str">
        <f>DPWW3!F64 &amp; "," &amp; DPWW3!G64 &amp; "," &amp; DPWW3!CH6</f>
        <v>Sludge treatment (Other) - Sludge throughput Dryer/Pelletiser installed plant capacity,Number of schemes at Stage 3,Environmental risks</v>
      </c>
      <c r="D1357" s="176" t="str">
        <f>IF(ISBLANK(DPWW3!H64),"",DPWW3!H64)</f>
        <v>Nr</v>
      </c>
      <c r="E1357" s="176" t="s">
        <v>7266</v>
      </c>
      <c r="F1357" s="176" t="str">
        <f>IF(ISBLANK(DPWW3!AS64),"",DPWW3!AS64)</f>
        <v/>
      </c>
    </row>
    <row r="1358" spans="1:40" x14ac:dyDescent="0.25">
      <c r="A1358" s="176" t="str">
        <f t="shared" si="21"/>
        <v>YKY</v>
      </c>
      <c r="B1358" s="176" t="str">
        <f>IF(ISBLANK(DPWW3!CI64),"",DPWW3!CI64)</f>
        <v>PCD_DPWW3_STOTH1_RS_S3</v>
      </c>
      <c r="C1358" s="176" t="str">
        <f>DPWW3!F64 &amp; "," &amp; DPWW3!G64 &amp; "," &amp; DPWW3!CI6</f>
        <v>Sludge treatment (Other) - Sludge throughput Dryer/Pelletiser installed plant capacity,Number of schemes at Stage 3,Regulatory Sign off Delay</v>
      </c>
      <c r="D1358" s="176" t="str">
        <f>IF(ISBLANK(DPWW3!H64),"",DPWW3!H64)</f>
        <v>Nr</v>
      </c>
      <c r="E1358" s="176" t="s">
        <v>7266</v>
      </c>
      <c r="F1358" s="176" t="str">
        <f>IF(ISBLANK(DPWW3!AT64),"",DPWW3!AT64)</f>
        <v/>
      </c>
    </row>
    <row r="1359" spans="1:40" x14ac:dyDescent="0.25">
      <c r="A1359" s="176" t="str">
        <f t="shared" si="21"/>
        <v>YKY</v>
      </c>
      <c r="B1359" s="176" t="str">
        <f>IF(ISBLANK(DPWW3!CJ64),"",DPWW3!CJ64)</f>
        <v>PCD_DPWW3_STOTH1_DPLE_S3</v>
      </c>
      <c r="C1359" s="176" t="str">
        <f>DPWW3!F64 &amp; "," &amp; DPWW3!G64 &amp; "," &amp; DPWW3!CJ6</f>
        <v>Sludge treatment (Other) - Sludge throughput Dryer/Pelletiser installed plant capacity,Number of schemes at Stage 3,Programme level efficiency</v>
      </c>
      <c r="D1359" s="176" t="str">
        <f>IF(ISBLANK(DPWW3!H64),"",DPWW3!H64)</f>
        <v>Nr</v>
      </c>
      <c r="E1359" s="176" t="s">
        <v>7266</v>
      </c>
      <c r="F1359" s="176" t="str">
        <f>IF(ISBLANK(DPWW3!AU64),"",DPWW3!AU64)</f>
        <v/>
      </c>
    </row>
    <row r="1360" spans="1:40" x14ac:dyDescent="0.25">
      <c r="A1360" s="176" t="str">
        <f t="shared" si="21"/>
        <v>YKY</v>
      </c>
      <c r="B1360" s="176" t="str">
        <f>IF(ISBLANK(DPWW3!BC65),"",DPWW3!BC65)</f>
        <v>PCD_DPWW3_STOTH1_S4</v>
      </c>
      <c r="C1360" s="176" t="str">
        <f>DPWW3!F65 &amp; "," &amp; DPWW3!G65 &amp; "," &amp; DPWW3!BC5</f>
        <v>Sludge treatment (Other) - Sludge throughput Dryer/Pelletiser installed plant capacity,Number of schemes at Stage 4,IM1 has yet to be achieved</v>
      </c>
      <c r="D1360" s="176" t="str">
        <f>IF(ISBLANK(DPWW3!H65),"",DPWW3!H65)</f>
        <v>Nr</v>
      </c>
      <c r="E1360" s="176" t="s">
        <v>7266</v>
      </c>
      <c r="T1360" s="176" t="str">
        <f>IF(ISBLANK(DPWW3!M65),"",DPWW3!M65)</f>
        <v/>
      </c>
      <c r="U1360" s="176" t="str">
        <f>IF(ISBLANK(DPWW3!N65),"",DPWW3!N65)</f>
        <v/>
      </c>
      <c r="V1360" s="176" t="str">
        <f>IF(ISBLANK(DPWW3!O65),"",DPWW3!O65)</f>
        <v/>
      </c>
      <c r="W1360" s="176" t="str">
        <f>IF(ISBLANK(DPWW3!P65),"",DPWW3!P65)</f>
        <v/>
      </c>
      <c r="X1360" s="176" t="str">
        <f>IF(ISBLANK(DPWW3!Q65),"",DPWW3!Q65)</f>
        <v/>
      </c>
      <c r="Y1360" s="176" t="str">
        <f>IF(ISBLANK(DPWW3!R65),"",DPWW3!R65)</f>
        <v/>
      </c>
      <c r="Z1360" s="176" t="str">
        <f>IF(ISBLANK(DPWW3!S65),"",DPWW3!S65)</f>
        <v/>
      </c>
      <c r="AA1360" s="176" t="str">
        <f>IF(ISBLANK(DPWW3!T65),"",DPWW3!T65)</f>
        <v/>
      </c>
      <c r="AB1360" s="176" t="str">
        <f>IF(ISBLANK(DPWW3!U65),"",DPWW3!U65)</f>
        <v/>
      </c>
      <c r="AC1360" s="176" t="str">
        <f>IF(ISBLANK(DPWW3!V65),"",DPWW3!V65)</f>
        <v/>
      </c>
      <c r="AD1360" s="176" t="str">
        <f>IF(ISBLANK(DPWW3!W65),"",DPWW3!W65)</f>
        <v/>
      </c>
      <c r="AE1360" s="176" t="str">
        <f>IF(ISBLANK(DPWW3!X65),"",DPWW3!X65)</f>
        <v/>
      </c>
      <c r="AF1360" s="176" t="str">
        <f>IF(ISBLANK(DPWW3!Y65),"",DPWW3!Y65)</f>
        <v/>
      </c>
      <c r="AG1360" s="176" t="str">
        <f>IF(ISBLANK(DPWW3!Z65),"",DPWW3!Z65)</f>
        <v/>
      </c>
      <c r="AH1360" s="176" t="str">
        <f>IF(ISBLANK(DPWW3!AA65),"",DPWW3!AA65)</f>
        <v/>
      </c>
      <c r="AI1360" s="176" t="str">
        <f>IF(ISBLANK(DPWW3!AB65),"",DPWW3!AB65)</f>
        <v/>
      </c>
      <c r="AJ1360" s="176" t="str">
        <f>IF(ISBLANK(DPWW3!AC65),"",DPWW3!AC65)</f>
        <v/>
      </c>
      <c r="AK1360" s="176" t="str">
        <f>IF(ISBLANK(DPWW3!AD65),"",DPWW3!AD65)</f>
        <v/>
      </c>
      <c r="AL1360" s="176" t="str">
        <f>IF(ISBLANK(DPWW3!AE65),"",DPWW3!AE65)</f>
        <v/>
      </c>
      <c r="AM1360" s="176" t="str">
        <f>IF(ISBLANK(DPWW3!AF65),"",DPWW3!AF65)</f>
        <v/>
      </c>
      <c r="AN1360" s="176" t="str">
        <f>IF(ISBLANK(DPWW3!AG65),"",DPWW3!AG65)</f>
        <v/>
      </c>
    </row>
    <row r="1361" spans="1:40" x14ac:dyDescent="0.25">
      <c r="A1361" s="176" t="str">
        <f t="shared" si="21"/>
        <v>YKY</v>
      </c>
      <c r="B1361" s="176" t="str">
        <f>IF(ISBLANK(DPWW3!BY65),"",DPWW3!BY65)</f>
        <v>PCD_DPWW3_STOTH1_DLY_S4</v>
      </c>
      <c r="C1361" s="176" t="str">
        <f>DPWW3!F65 &amp; "," &amp; DPWW3!G65 &amp; "," &amp; DPWW3!BY5</f>
        <v>Sludge treatment (Other) - Sludge throughput Dryer/Pelletiser installed plant capacity,Number of schemes at Stage 4,Total number of schemes with a 90+ day delay for any given IM</v>
      </c>
      <c r="D1361" s="176" t="str">
        <f>IF(ISBLANK(DPWW3!H65),"",DPWW3!H65)</f>
        <v>Nr</v>
      </c>
      <c r="E1361" s="176" t="s">
        <v>7266</v>
      </c>
      <c r="F1361" s="176" t="str">
        <f>IF(ISBLANK(DPWW3!AJ65),"",DPWW3!AJ65)</f>
        <v/>
      </c>
    </row>
    <row r="1362" spans="1:40" x14ac:dyDescent="0.25">
      <c r="A1362" s="176" t="str">
        <f t="shared" si="21"/>
        <v>YKY</v>
      </c>
      <c r="B1362" s="176" t="str">
        <f>IF(ISBLANK(DPWW3!BZ65),"",DPWW3!BZ65)</f>
        <v>PCD_DPWW3_STOTH1_DIR_S4</v>
      </c>
      <c r="C1362" s="176" t="str">
        <f>DPWW3!F65 &amp; "," &amp; DPWW3!G65 &amp; "," &amp; DPWW3!BZ6</f>
        <v>Sludge treatment (Other) - Sludge throughput Dryer/Pelletiser installed plant capacity,Number of schemes at Stage 4,Lack of internal resourcing</v>
      </c>
      <c r="D1362" s="176" t="str">
        <f>IF(ISBLANK(DPWW3!H65),"",DPWW3!H65)</f>
        <v>Nr</v>
      </c>
      <c r="E1362" s="176" t="s">
        <v>7266</v>
      </c>
      <c r="F1362" s="176" t="str">
        <f>IF(ISBLANK(DPWW3!AK65),"",DPWW3!AK65)</f>
        <v/>
      </c>
    </row>
    <row r="1363" spans="1:40" x14ac:dyDescent="0.25">
      <c r="A1363" s="176" t="str">
        <f t="shared" si="21"/>
        <v>YKY</v>
      </c>
      <c r="B1363" s="176" t="str">
        <f>IF(ISBLANK(DPWW3!CA65),"",DPWW3!CA65)</f>
        <v>PCD_DPWW3_STOTH1_DSCR_S4</v>
      </c>
      <c r="C1363" s="176" t="str">
        <f>DPWW3!F65 &amp; "," &amp; DPWW3!G65 &amp; "," &amp; DPWW3!CA6</f>
        <v xml:space="preserve">Sludge treatment (Other) - Sludge throughput Dryer/Pelletiser installed plant capacity,Number of schemes at Stage 4,Lack of supply chain resourcing </v>
      </c>
      <c r="D1363" s="176" t="str">
        <f>IF(ISBLANK(DPWW3!H65),"",DPWW3!H65)</f>
        <v>Nr</v>
      </c>
      <c r="E1363" s="176" t="s">
        <v>7266</v>
      </c>
      <c r="F1363" s="176" t="str">
        <f>IF(ISBLANK(DPWW3!AL65),"",DPWW3!AL65)</f>
        <v/>
      </c>
    </row>
    <row r="1364" spans="1:40" x14ac:dyDescent="0.25">
      <c r="A1364" s="176" t="str">
        <f t="shared" si="21"/>
        <v>YKY</v>
      </c>
      <c r="B1364" s="176" t="str">
        <f>IF(ISBLANK(DPWW3!CB65),"",DPWW3!CB65)</f>
        <v>PCD_DPWW3_STOTH1_DCS_S4</v>
      </c>
      <c r="C1364" s="176" t="str">
        <f>DPWW3!F65 &amp; "," &amp; DPWW3!G65 &amp; "," &amp; DPWW3!CB6</f>
        <v>Sludge treatment (Other) - Sludge throughput Dryer/Pelletiser installed plant capacity,Number of schemes at Stage 4,Change in solution (IM2)</v>
      </c>
      <c r="D1364" s="176" t="str">
        <f>IF(ISBLANK(DPWW3!H65),"",DPWW3!H65)</f>
        <v>Nr</v>
      </c>
      <c r="E1364" s="176" t="s">
        <v>7266</v>
      </c>
      <c r="F1364" s="176" t="str">
        <f>IF(ISBLANK(DPWW3!AM65),"",DPWW3!AM65)</f>
        <v/>
      </c>
    </row>
    <row r="1365" spans="1:40" x14ac:dyDescent="0.25">
      <c r="A1365" s="176" t="str">
        <f t="shared" si="21"/>
        <v>YKY</v>
      </c>
      <c r="B1365" s="176" t="str">
        <f>IF(ISBLANK(DPWW3!CC65),"",DPWW3!CC65)</f>
        <v>PCD_DPWW3_STOTH1_DSCS_S4</v>
      </c>
      <c r="C1365" s="176" t="str">
        <f>DPWW3!F65 &amp; "," &amp; DPWW3!G65 &amp; "," &amp; DPWW3!CC6</f>
        <v>Sludge treatment (Other) - Sludge throughput Dryer/Pelletiser installed plant capacity,Number of schemes at Stage 4,Supply chain capacity</v>
      </c>
      <c r="D1365" s="176" t="str">
        <f>IF(ISBLANK(DPWW3!H65),"",DPWW3!H65)</f>
        <v>Nr</v>
      </c>
      <c r="E1365" s="176" t="s">
        <v>7266</v>
      </c>
      <c r="F1365" s="176" t="str">
        <f>IF(ISBLANK(DPWW3!AN65),"",DPWW3!AN65)</f>
        <v/>
      </c>
    </row>
    <row r="1366" spans="1:40" x14ac:dyDescent="0.25">
      <c r="A1366" s="176" t="str">
        <f t="shared" si="21"/>
        <v>YKY</v>
      </c>
      <c r="B1366" s="176" t="str">
        <f>IF(ISBLANK(DPWW3!CD65),"",DPWW3!CD65)</f>
        <v>PCD_DPWW3_STOTH1_DPP_S4</v>
      </c>
      <c r="C1366" s="176" t="str">
        <f>DPWW3!F65 &amp; "," &amp; DPWW3!G65 &amp; "," &amp; DPWW3!CD6</f>
        <v>Sludge treatment (Other) - Sludge throughput Dryer/Pelletiser installed plant capacity,Number of schemes at Stage 4,Land and planning permission</v>
      </c>
      <c r="D1366" s="176" t="str">
        <f>IF(ISBLANK(DPWW3!H65),"",DPWW3!H65)</f>
        <v>Nr</v>
      </c>
      <c r="E1366" s="176" t="s">
        <v>7266</v>
      </c>
      <c r="F1366" s="176" t="str">
        <f>IF(ISBLANK(DPWW3!AO65),"",DPWW3!AO65)</f>
        <v/>
      </c>
    </row>
    <row r="1367" spans="1:40" x14ac:dyDescent="0.25">
      <c r="A1367" s="176" t="str">
        <f t="shared" si="21"/>
        <v>YKY</v>
      </c>
      <c r="B1367" s="176" t="str">
        <f>IF(ISBLANK(DPWW3!CE65),"",DPWW3!CE65)</f>
        <v>PCD_DPWW3_STOTH1_DTPI_S4</v>
      </c>
      <c r="C1367" s="176" t="str">
        <f>DPWW3!F65 &amp; "," &amp; DPWW3!G65 &amp; "," &amp; DPWW3!CE6</f>
        <v>Sludge treatment (Other) - Sludge throughput Dryer/Pelletiser installed plant capacity,Number of schemes at Stage 4,Third-party interface</v>
      </c>
      <c r="D1367" s="176" t="str">
        <f>IF(ISBLANK(DPWW3!H65),"",DPWW3!H65)</f>
        <v>Nr</v>
      </c>
      <c r="E1367" s="176" t="s">
        <v>7266</v>
      </c>
      <c r="F1367" s="176" t="str">
        <f>IF(ISBLANK(DPWW3!AP65),"",DPWW3!AP65)</f>
        <v/>
      </c>
    </row>
    <row r="1368" spans="1:40" x14ac:dyDescent="0.25">
      <c r="A1368" s="176" t="str">
        <f t="shared" si="21"/>
        <v>YKY</v>
      </c>
      <c r="B1368" s="176" t="str">
        <f>IF(ISBLANK(DPWW3!CF65),"",DPWW3!CF65)</f>
        <v>PCD_DPWW3_STOTH1_DCI_S4</v>
      </c>
      <c r="C1368" s="176" t="str">
        <f>DPWW3!F65 &amp; "," &amp; DPWW3!G65 &amp; "," &amp; DPWW3!CF6</f>
        <v>Sludge treatment (Other) - Sludge throughput Dryer/Pelletiser installed plant capacity,Number of schemes at Stage 4,Contractual issues</v>
      </c>
      <c r="D1368" s="176" t="str">
        <f>IF(ISBLANK(DPWW3!H65),"",DPWW3!H65)</f>
        <v>Nr</v>
      </c>
      <c r="E1368" s="176" t="s">
        <v>7266</v>
      </c>
      <c r="F1368" s="176" t="str">
        <f>IF(ISBLANK(DPWW3!AQ65),"",DPWW3!AQ65)</f>
        <v/>
      </c>
    </row>
    <row r="1369" spans="1:40" x14ac:dyDescent="0.25">
      <c r="A1369" s="176" t="str">
        <f t="shared" si="21"/>
        <v>YKY</v>
      </c>
      <c r="B1369" s="176" t="str">
        <f>IF(ISBLANK(DPWW3!CG65),"",DPWW3!CG65)</f>
        <v>PCD_DPWW3_STOTH1_DSI_S4</v>
      </c>
      <c r="C1369" s="176" t="str">
        <f>DPWW3!F65 &amp; "," &amp; DPWW3!G65 &amp; "," &amp; DPWW3!CG6</f>
        <v>Sludge treatment (Other) - Sludge throughput Dryer/Pelletiser installed plant capacity,Number of schemes at Stage 4,Sites issues</v>
      </c>
      <c r="D1369" s="176" t="str">
        <f>IF(ISBLANK(DPWW3!H65),"",DPWW3!H65)</f>
        <v>Nr</v>
      </c>
      <c r="E1369" s="176" t="s">
        <v>7266</v>
      </c>
      <c r="F1369" s="176" t="str">
        <f>IF(ISBLANK(DPWW3!AR65),"",DPWW3!AR65)</f>
        <v/>
      </c>
    </row>
    <row r="1370" spans="1:40" x14ac:dyDescent="0.25">
      <c r="A1370" s="176" t="str">
        <f t="shared" si="21"/>
        <v>YKY</v>
      </c>
      <c r="B1370" s="176" t="str">
        <f>IF(ISBLANK(DPWW3!CH65),"",DPWW3!CH65)</f>
        <v>PCD_DPWW3_STOTH1_DER_S4</v>
      </c>
      <c r="C1370" s="176" t="str">
        <f>DPWW3!F65 &amp; "," &amp; DPWW3!G65 &amp; "," &amp; DPWW3!CH6</f>
        <v>Sludge treatment (Other) - Sludge throughput Dryer/Pelletiser installed plant capacity,Number of schemes at Stage 4,Environmental risks</v>
      </c>
      <c r="D1370" s="176" t="str">
        <f>IF(ISBLANK(DPWW3!H65),"",DPWW3!H65)</f>
        <v>Nr</v>
      </c>
      <c r="E1370" s="176" t="s">
        <v>7266</v>
      </c>
      <c r="F1370" s="176" t="str">
        <f>IF(ISBLANK(DPWW3!AS65),"",DPWW3!AS65)</f>
        <v/>
      </c>
    </row>
    <row r="1371" spans="1:40" x14ac:dyDescent="0.25">
      <c r="A1371" s="176" t="str">
        <f t="shared" si="21"/>
        <v>YKY</v>
      </c>
      <c r="B1371" s="176" t="str">
        <f>IF(ISBLANK(DPWW3!CI65),"",DPWW3!CI65)</f>
        <v>PCD_DPWW3_STOTH1_RS_S4</v>
      </c>
      <c r="C1371" s="176" t="str">
        <f>DPWW3!F65 &amp; "," &amp; DPWW3!G65 &amp; "," &amp; DPWW3!CI6</f>
        <v>Sludge treatment (Other) - Sludge throughput Dryer/Pelletiser installed plant capacity,Number of schemes at Stage 4,Regulatory Sign off Delay</v>
      </c>
      <c r="D1371" s="176" t="str">
        <f>IF(ISBLANK(DPWW3!H65),"",DPWW3!H65)</f>
        <v>Nr</v>
      </c>
      <c r="E1371" s="176" t="s">
        <v>7266</v>
      </c>
      <c r="F1371" s="176" t="str">
        <f>IF(ISBLANK(DPWW3!AT65),"",DPWW3!AT65)</f>
        <v/>
      </c>
    </row>
    <row r="1372" spans="1:40" x14ac:dyDescent="0.25">
      <c r="A1372" s="176" t="str">
        <f t="shared" si="21"/>
        <v>YKY</v>
      </c>
      <c r="B1372" s="176" t="str">
        <f>IF(ISBLANK(DPWW3!CJ65),"",DPWW3!CJ65)</f>
        <v>PCD_DPWW3_STOTH1_DPLE_S4</v>
      </c>
      <c r="C1372" s="176" t="str">
        <f>DPWW3!F65 &amp; "," &amp; DPWW3!G65 &amp; "," &amp; DPWW3!CJ6</f>
        <v>Sludge treatment (Other) - Sludge throughput Dryer/Pelletiser installed plant capacity,Number of schemes at Stage 4,Programme level efficiency</v>
      </c>
      <c r="D1372" s="176" t="str">
        <f>IF(ISBLANK(DPWW3!H65),"",DPWW3!H65)</f>
        <v>Nr</v>
      </c>
      <c r="E1372" s="176" t="s">
        <v>7266</v>
      </c>
      <c r="F1372" s="176" t="str">
        <f>IF(ISBLANK(DPWW3!AU65),"",DPWW3!AU65)</f>
        <v/>
      </c>
    </row>
    <row r="1373" spans="1:40" x14ac:dyDescent="0.25">
      <c r="A1373" s="176" t="str">
        <f t="shared" si="21"/>
        <v>YKY</v>
      </c>
      <c r="B1373" s="176" t="str">
        <f>IF(ISBLANK(DPWW3!BC66),"",DPWW3!BC66)</f>
        <v>PCD_DPWW3_STOTH1_S5</v>
      </c>
      <c r="C1373" s="176" t="str">
        <f>DPWW3!F66 &amp; "," &amp; DPWW3!G66 &amp; "," &amp; DPWW3!BC5</f>
        <v>Sludge treatment (Other) - Sludge throughput Dryer/Pelletiser installed plant capacity,Number of schemes at Stage 5,IM1 has yet to be achieved</v>
      </c>
      <c r="D1373" s="176" t="str">
        <f>IF(ISBLANK(DPWW3!H66),"",DPWW3!H66)</f>
        <v>Nr</v>
      </c>
      <c r="E1373" s="176" t="s">
        <v>7266</v>
      </c>
      <c r="T1373" s="176" t="str">
        <f>IF(ISBLANK(DPWW3!M66),"",DPWW3!M66)</f>
        <v/>
      </c>
      <c r="U1373" s="176" t="str">
        <f>IF(ISBLANK(DPWW3!N66),"",DPWW3!N66)</f>
        <v/>
      </c>
      <c r="V1373" s="176" t="str">
        <f>IF(ISBLANK(DPWW3!O66),"",DPWW3!O66)</f>
        <v/>
      </c>
      <c r="W1373" s="176" t="str">
        <f>IF(ISBLANK(DPWW3!P66),"",DPWW3!P66)</f>
        <v/>
      </c>
      <c r="X1373" s="176" t="str">
        <f>IF(ISBLANK(DPWW3!Q66),"",DPWW3!Q66)</f>
        <v/>
      </c>
      <c r="Y1373" s="176" t="str">
        <f>IF(ISBLANK(DPWW3!R66),"",DPWW3!R66)</f>
        <v/>
      </c>
      <c r="Z1373" s="176" t="str">
        <f>IF(ISBLANK(DPWW3!S66),"",DPWW3!S66)</f>
        <v/>
      </c>
      <c r="AA1373" s="176" t="str">
        <f>IF(ISBLANK(DPWW3!T66),"",DPWW3!T66)</f>
        <v/>
      </c>
      <c r="AB1373" s="176" t="str">
        <f>IF(ISBLANK(DPWW3!U66),"",DPWW3!U66)</f>
        <v/>
      </c>
      <c r="AC1373" s="176" t="str">
        <f>IF(ISBLANK(DPWW3!V66),"",DPWW3!V66)</f>
        <v/>
      </c>
      <c r="AD1373" s="176" t="str">
        <f>IF(ISBLANK(DPWW3!W66),"",DPWW3!W66)</f>
        <v/>
      </c>
      <c r="AE1373" s="176" t="str">
        <f>IF(ISBLANK(DPWW3!X66),"",DPWW3!X66)</f>
        <v/>
      </c>
      <c r="AF1373" s="176" t="str">
        <f>IF(ISBLANK(DPWW3!Y66),"",DPWW3!Y66)</f>
        <v/>
      </c>
      <c r="AG1373" s="176" t="str">
        <f>IF(ISBLANK(DPWW3!Z66),"",DPWW3!Z66)</f>
        <v/>
      </c>
      <c r="AH1373" s="176" t="str">
        <f>IF(ISBLANK(DPWW3!AA66),"",DPWW3!AA66)</f>
        <v/>
      </c>
      <c r="AI1373" s="176" t="str">
        <f>IF(ISBLANK(DPWW3!AB66),"",DPWW3!AB66)</f>
        <v/>
      </c>
      <c r="AJ1373" s="176" t="str">
        <f>IF(ISBLANK(DPWW3!AC66),"",DPWW3!AC66)</f>
        <v/>
      </c>
      <c r="AK1373" s="176" t="str">
        <f>IF(ISBLANK(DPWW3!AD66),"",DPWW3!AD66)</f>
        <v/>
      </c>
      <c r="AL1373" s="176" t="str">
        <f>IF(ISBLANK(DPWW3!AE66),"",DPWW3!AE66)</f>
        <v/>
      </c>
      <c r="AM1373" s="176" t="str">
        <f>IF(ISBLANK(DPWW3!AF66),"",DPWW3!AF66)</f>
        <v/>
      </c>
      <c r="AN1373" s="176" t="str">
        <f>IF(ISBLANK(DPWW3!AG66),"",DPWW3!AG66)</f>
        <v/>
      </c>
    </row>
    <row r="1374" spans="1:40" x14ac:dyDescent="0.25">
      <c r="A1374" s="176" t="str">
        <f t="shared" si="21"/>
        <v>YKY</v>
      </c>
      <c r="B1374" s="176" t="str">
        <f>IF(ISBLANK(DPWW3!BY66),"",DPWW3!BY66)</f>
        <v>PCD_DPWW3_STOTH1_DLY_S5</v>
      </c>
      <c r="C1374" s="176" t="str">
        <f>DPWW3!F66 &amp; "," &amp; DPWW3!G66 &amp; "," &amp; DPWW3!BY5</f>
        <v>Sludge treatment (Other) - Sludge throughput Dryer/Pelletiser installed plant capacity,Number of schemes at Stage 5,Total number of schemes with a 90+ day delay for any given IM</v>
      </c>
      <c r="D1374" s="176" t="str">
        <f>IF(ISBLANK(DPWW3!H66),"",DPWW3!H66)</f>
        <v>Nr</v>
      </c>
      <c r="E1374" s="176" t="s">
        <v>7266</v>
      </c>
      <c r="F1374" s="176" t="str">
        <f>IF(ISBLANK(DPWW3!AJ66),"",DPWW3!AJ66)</f>
        <v/>
      </c>
    </row>
    <row r="1375" spans="1:40" x14ac:dyDescent="0.25">
      <c r="A1375" s="176" t="str">
        <f t="shared" si="21"/>
        <v>YKY</v>
      </c>
      <c r="B1375" s="176" t="str">
        <f>IF(ISBLANK(DPWW3!BZ66),"",DPWW3!BZ66)</f>
        <v>PCD_DPWW3_STOTH1_DIR_S5</v>
      </c>
      <c r="C1375" s="176" t="str">
        <f>DPWW3!F66 &amp; "," &amp; DPWW3!G66 &amp; "," &amp; DPWW3!BZ6</f>
        <v>Sludge treatment (Other) - Sludge throughput Dryer/Pelletiser installed plant capacity,Number of schemes at Stage 5,Lack of internal resourcing</v>
      </c>
      <c r="D1375" s="176" t="str">
        <f>IF(ISBLANK(DPWW3!H66),"",DPWW3!H66)</f>
        <v>Nr</v>
      </c>
      <c r="E1375" s="176" t="s">
        <v>7266</v>
      </c>
      <c r="F1375" s="176" t="str">
        <f>IF(ISBLANK(DPWW3!AK66),"",DPWW3!AK66)</f>
        <v/>
      </c>
    </row>
    <row r="1376" spans="1:40" x14ac:dyDescent="0.25">
      <c r="A1376" s="176" t="str">
        <f t="shared" si="21"/>
        <v>YKY</v>
      </c>
      <c r="B1376" s="176" t="str">
        <f>IF(ISBLANK(DPWW3!CA66),"",DPWW3!CA66)</f>
        <v>PCD_DPWW3_STOTH1_DSCR_S5</v>
      </c>
      <c r="C1376" s="176" t="str">
        <f>DPWW3!F66 &amp; "," &amp; DPWW3!G66 &amp; "," &amp; DPWW3!CA6</f>
        <v xml:space="preserve">Sludge treatment (Other) - Sludge throughput Dryer/Pelletiser installed plant capacity,Number of schemes at Stage 5,Lack of supply chain resourcing </v>
      </c>
      <c r="D1376" s="176" t="str">
        <f>IF(ISBLANK(DPWW3!H66),"",DPWW3!H66)</f>
        <v>Nr</v>
      </c>
      <c r="E1376" s="176" t="s">
        <v>7266</v>
      </c>
      <c r="F1376" s="176" t="str">
        <f>IF(ISBLANK(DPWW3!AL66),"",DPWW3!AL66)</f>
        <v/>
      </c>
    </row>
    <row r="1377" spans="1:40" x14ac:dyDescent="0.25">
      <c r="A1377" s="176" t="str">
        <f t="shared" si="21"/>
        <v>YKY</v>
      </c>
      <c r="B1377" s="176" t="str">
        <f>IF(ISBLANK(DPWW3!CB66),"",DPWW3!CB66)</f>
        <v>PCD_DPWW3_STOTH1_DCS_S5</v>
      </c>
      <c r="C1377" s="176" t="str">
        <f>DPWW3!F66 &amp; "," &amp; DPWW3!G66 &amp; "," &amp; DPWW3!CB6</f>
        <v>Sludge treatment (Other) - Sludge throughput Dryer/Pelletiser installed plant capacity,Number of schemes at Stage 5,Change in solution (IM2)</v>
      </c>
      <c r="D1377" s="176" t="str">
        <f>IF(ISBLANK(DPWW3!H66),"",DPWW3!H66)</f>
        <v>Nr</v>
      </c>
      <c r="E1377" s="176" t="s">
        <v>7266</v>
      </c>
      <c r="F1377" s="176" t="str">
        <f>IF(ISBLANK(DPWW3!AM66),"",DPWW3!AM66)</f>
        <v/>
      </c>
    </row>
    <row r="1378" spans="1:40" x14ac:dyDescent="0.25">
      <c r="A1378" s="176" t="str">
        <f t="shared" si="21"/>
        <v>YKY</v>
      </c>
      <c r="B1378" s="176" t="str">
        <f>IF(ISBLANK(DPWW3!CC66),"",DPWW3!CC66)</f>
        <v>PCD_DPWW3_STOTH1_DSCS_S5</v>
      </c>
      <c r="C1378" s="176" t="str">
        <f>DPWW3!F66 &amp; "," &amp; DPWW3!G66 &amp; "," &amp; DPWW3!CC6</f>
        <v>Sludge treatment (Other) - Sludge throughput Dryer/Pelletiser installed plant capacity,Number of schemes at Stage 5,Supply chain capacity</v>
      </c>
      <c r="D1378" s="176" t="str">
        <f>IF(ISBLANK(DPWW3!H66),"",DPWW3!H66)</f>
        <v>Nr</v>
      </c>
      <c r="E1378" s="176" t="s">
        <v>7266</v>
      </c>
      <c r="F1378" s="176" t="str">
        <f>IF(ISBLANK(DPWW3!AN66),"",DPWW3!AN66)</f>
        <v/>
      </c>
    </row>
    <row r="1379" spans="1:40" x14ac:dyDescent="0.25">
      <c r="A1379" s="176" t="str">
        <f t="shared" si="21"/>
        <v>YKY</v>
      </c>
      <c r="B1379" s="176" t="str">
        <f>IF(ISBLANK(DPWW3!CD66),"",DPWW3!CD66)</f>
        <v>PCD_DPWW3_STOTH1_DPP_S5</v>
      </c>
      <c r="C1379" s="176" t="str">
        <f>DPWW3!F66 &amp; "," &amp; DPWW3!G66 &amp; "," &amp; DPWW3!CD6</f>
        <v>Sludge treatment (Other) - Sludge throughput Dryer/Pelletiser installed plant capacity,Number of schemes at Stage 5,Land and planning permission</v>
      </c>
      <c r="D1379" s="176" t="str">
        <f>IF(ISBLANK(DPWW3!H66),"",DPWW3!H66)</f>
        <v>Nr</v>
      </c>
      <c r="E1379" s="176" t="s">
        <v>7266</v>
      </c>
      <c r="F1379" s="176" t="str">
        <f>IF(ISBLANK(DPWW3!AO66),"",DPWW3!AO66)</f>
        <v/>
      </c>
    </row>
    <row r="1380" spans="1:40" x14ac:dyDescent="0.25">
      <c r="A1380" s="176" t="str">
        <f t="shared" si="21"/>
        <v>YKY</v>
      </c>
      <c r="B1380" s="176" t="str">
        <f>IF(ISBLANK(DPWW3!CE66),"",DPWW3!CE66)</f>
        <v>PCD_DPWW3_STOTH1_DTPI_S5</v>
      </c>
      <c r="C1380" s="176" t="str">
        <f>DPWW3!F66 &amp; "," &amp; DPWW3!G66 &amp; "," &amp; DPWW3!CE6</f>
        <v>Sludge treatment (Other) - Sludge throughput Dryer/Pelletiser installed plant capacity,Number of schemes at Stage 5,Third-party interface</v>
      </c>
      <c r="D1380" s="176" t="str">
        <f>IF(ISBLANK(DPWW3!H66),"",DPWW3!H66)</f>
        <v>Nr</v>
      </c>
      <c r="E1380" s="176" t="s">
        <v>7266</v>
      </c>
      <c r="F1380" s="176" t="str">
        <f>IF(ISBLANK(DPWW3!AP66),"",DPWW3!AP66)</f>
        <v/>
      </c>
    </row>
    <row r="1381" spans="1:40" x14ac:dyDescent="0.25">
      <c r="A1381" s="176" t="str">
        <f t="shared" si="21"/>
        <v>YKY</v>
      </c>
      <c r="B1381" s="176" t="str">
        <f>IF(ISBLANK(DPWW3!CF66),"",DPWW3!CF66)</f>
        <v>PCD_DPWW3_STOTH1_DCI_S5</v>
      </c>
      <c r="C1381" s="176" t="str">
        <f>DPWW3!F66 &amp; "," &amp; DPWW3!G66 &amp; "," &amp; DPWW3!CF6</f>
        <v>Sludge treatment (Other) - Sludge throughput Dryer/Pelletiser installed plant capacity,Number of schemes at Stage 5,Contractual issues</v>
      </c>
      <c r="D1381" s="176" t="str">
        <f>IF(ISBLANK(DPWW3!H66),"",DPWW3!H66)</f>
        <v>Nr</v>
      </c>
      <c r="E1381" s="176" t="s">
        <v>7266</v>
      </c>
      <c r="F1381" s="176" t="str">
        <f>IF(ISBLANK(DPWW3!AQ66),"",DPWW3!AQ66)</f>
        <v/>
      </c>
    </row>
    <row r="1382" spans="1:40" x14ac:dyDescent="0.25">
      <c r="A1382" s="176" t="str">
        <f t="shared" si="21"/>
        <v>YKY</v>
      </c>
      <c r="B1382" s="176" t="str">
        <f>IF(ISBLANK(DPWW3!CG66),"",DPWW3!CG66)</f>
        <v>PCD_DPWW3_STOTH1_DSI_S5</v>
      </c>
      <c r="C1382" s="176" t="str">
        <f>DPWW3!F66 &amp; "," &amp; DPWW3!G66 &amp; "," &amp; DPWW3!CG6</f>
        <v>Sludge treatment (Other) - Sludge throughput Dryer/Pelletiser installed plant capacity,Number of schemes at Stage 5,Sites issues</v>
      </c>
      <c r="D1382" s="176" t="str">
        <f>IF(ISBLANK(DPWW3!H66),"",DPWW3!H66)</f>
        <v>Nr</v>
      </c>
      <c r="E1382" s="176" t="s">
        <v>7266</v>
      </c>
      <c r="F1382" s="176" t="str">
        <f>IF(ISBLANK(DPWW3!AR66),"",DPWW3!AR66)</f>
        <v/>
      </c>
    </row>
    <row r="1383" spans="1:40" x14ac:dyDescent="0.25">
      <c r="A1383" s="176" t="str">
        <f t="shared" si="21"/>
        <v>YKY</v>
      </c>
      <c r="B1383" s="176" t="str">
        <f>IF(ISBLANK(DPWW3!CH66),"",DPWW3!CH66)</f>
        <v>PCD_DPWW3_STOTH1_DER_S5</v>
      </c>
      <c r="C1383" s="176" t="str">
        <f>DPWW3!F66 &amp; "," &amp; DPWW3!G66 &amp; "," &amp; DPWW3!CH6</f>
        <v>Sludge treatment (Other) - Sludge throughput Dryer/Pelletiser installed plant capacity,Number of schemes at Stage 5,Environmental risks</v>
      </c>
      <c r="D1383" s="176" t="str">
        <f>IF(ISBLANK(DPWW3!H66),"",DPWW3!H66)</f>
        <v>Nr</v>
      </c>
      <c r="E1383" s="176" t="s">
        <v>7266</v>
      </c>
      <c r="F1383" s="176" t="str">
        <f>IF(ISBLANK(DPWW3!AS66),"",DPWW3!AS66)</f>
        <v/>
      </c>
    </row>
    <row r="1384" spans="1:40" x14ac:dyDescent="0.25">
      <c r="A1384" s="176" t="str">
        <f t="shared" si="21"/>
        <v>YKY</v>
      </c>
      <c r="B1384" s="176" t="str">
        <f>IF(ISBLANK(DPWW3!CI66),"",DPWW3!CI66)</f>
        <v>PCD_DPWW3_STOTH1_RS_S5</v>
      </c>
      <c r="C1384" s="176" t="str">
        <f>DPWW3!F66 &amp; "," &amp; DPWW3!G66 &amp; "," &amp; DPWW3!CI6</f>
        <v>Sludge treatment (Other) - Sludge throughput Dryer/Pelletiser installed plant capacity,Number of schemes at Stage 5,Regulatory Sign off Delay</v>
      </c>
      <c r="D1384" s="176" t="str">
        <f>IF(ISBLANK(DPWW3!H66),"",DPWW3!H66)</f>
        <v>Nr</v>
      </c>
      <c r="E1384" s="176" t="s">
        <v>7266</v>
      </c>
      <c r="F1384" s="176" t="str">
        <f>IF(ISBLANK(DPWW3!AT66),"",DPWW3!AT66)</f>
        <v/>
      </c>
    </row>
    <row r="1385" spans="1:40" x14ac:dyDescent="0.25">
      <c r="A1385" s="176" t="str">
        <f t="shared" si="21"/>
        <v>YKY</v>
      </c>
      <c r="B1385" s="176" t="str">
        <f>IF(ISBLANK(DPWW3!CJ66),"",DPWW3!CJ66)</f>
        <v>PCD_DPWW3_STOTH1_DPLE_S5</v>
      </c>
      <c r="C1385" s="176" t="str">
        <f>DPWW3!F66 &amp; "," &amp; DPWW3!G66 &amp; "," &amp; DPWW3!CJ6</f>
        <v>Sludge treatment (Other) - Sludge throughput Dryer/Pelletiser installed plant capacity,Number of schemes at Stage 5,Programme level efficiency</v>
      </c>
      <c r="D1385" s="176" t="str">
        <f>IF(ISBLANK(DPWW3!H66),"",DPWW3!H66)</f>
        <v>Nr</v>
      </c>
      <c r="E1385" s="176" t="s">
        <v>7266</v>
      </c>
      <c r="F1385" s="176" t="str">
        <f>IF(ISBLANK(DPWW3!AU66),"",DPWW3!AU66)</f>
        <v/>
      </c>
    </row>
    <row r="1386" spans="1:40" x14ac:dyDescent="0.25">
      <c r="A1386" s="176" t="str">
        <f t="shared" si="21"/>
        <v>YKY</v>
      </c>
      <c r="B1386" s="176" t="str">
        <f>IF(ISBLANK(DPWW3!BC67),"",DPWW3!BC67)</f>
        <v>PCD_DPWW3_STOTH1_S6</v>
      </c>
      <c r="C1386" s="176" t="str">
        <f>DPWW3!F67 &amp; "," &amp; DPWW3!G67 &amp; "," &amp; DPWW3!BC5</f>
        <v>Sludge treatment (Other) - Sludge throughput Dryer/Pelletiser installed plant capacity,Number of schemes at Stage 6,IM1 has yet to be achieved</v>
      </c>
      <c r="D1386" s="176" t="str">
        <f>IF(ISBLANK(DPWW3!H67),"",DPWW3!H67)</f>
        <v>Nr</v>
      </c>
      <c r="E1386" s="176" t="s">
        <v>7266</v>
      </c>
      <c r="T1386" s="176" t="str">
        <f>IF(ISBLANK(DPWW3!M67),"",DPWW3!M67)</f>
        <v/>
      </c>
      <c r="U1386" s="176" t="str">
        <f>IF(ISBLANK(DPWW3!N67),"",DPWW3!N67)</f>
        <v/>
      </c>
      <c r="V1386" s="176" t="str">
        <f>IF(ISBLANK(DPWW3!O67),"",DPWW3!O67)</f>
        <v/>
      </c>
      <c r="W1386" s="176" t="str">
        <f>IF(ISBLANK(DPWW3!P67),"",DPWW3!P67)</f>
        <v/>
      </c>
      <c r="X1386" s="176" t="str">
        <f>IF(ISBLANK(DPWW3!Q67),"",DPWW3!Q67)</f>
        <v/>
      </c>
      <c r="Y1386" s="176" t="str">
        <f>IF(ISBLANK(DPWW3!R67),"",DPWW3!R67)</f>
        <v/>
      </c>
      <c r="Z1386" s="176" t="str">
        <f>IF(ISBLANK(DPWW3!S67),"",DPWW3!S67)</f>
        <v/>
      </c>
      <c r="AA1386" s="176" t="str">
        <f>IF(ISBLANK(DPWW3!T67),"",DPWW3!T67)</f>
        <v/>
      </c>
      <c r="AB1386" s="176" t="str">
        <f>IF(ISBLANK(DPWW3!U67),"",DPWW3!U67)</f>
        <v/>
      </c>
      <c r="AC1386" s="176" t="str">
        <f>IF(ISBLANK(DPWW3!V67),"",DPWW3!V67)</f>
        <v/>
      </c>
      <c r="AD1386" s="176" t="str">
        <f>IF(ISBLANK(DPWW3!W67),"",DPWW3!W67)</f>
        <v/>
      </c>
      <c r="AE1386" s="176" t="str">
        <f>IF(ISBLANK(DPWW3!X67),"",DPWW3!X67)</f>
        <v/>
      </c>
      <c r="AF1386" s="176" t="str">
        <f>IF(ISBLANK(DPWW3!Y67),"",DPWW3!Y67)</f>
        <v/>
      </c>
      <c r="AG1386" s="176" t="str">
        <f>IF(ISBLANK(DPWW3!Z67),"",DPWW3!Z67)</f>
        <v/>
      </c>
      <c r="AH1386" s="176" t="str">
        <f>IF(ISBLANK(DPWW3!AA67),"",DPWW3!AA67)</f>
        <v/>
      </c>
      <c r="AI1386" s="176" t="str">
        <f>IF(ISBLANK(DPWW3!AB67),"",DPWW3!AB67)</f>
        <v/>
      </c>
      <c r="AJ1386" s="176" t="str">
        <f>IF(ISBLANK(DPWW3!AC67),"",DPWW3!AC67)</f>
        <v/>
      </c>
      <c r="AK1386" s="176" t="str">
        <f>IF(ISBLANK(DPWW3!AD67),"",DPWW3!AD67)</f>
        <v/>
      </c>
      <c r="AL1386" s="176" t="str">
        <f>IF(ISBLANK(DPWW3!AE67),"",DPWW3!AE67)</f>
        <v/>
      </c>
      <c r="AM1386" s="176" t="str">
        <f>IF(ISBLANK(DPWW3!AF67),"",DPWW3!AF67)</f>
        <v/>
      </c>
      <c r="AN1386" s="176" t="str">
        <f>IF(ISBLANK(DPWW3!AG67),"",DPWW3!AG67)</f>
        <v/>
      </c>
    </row>
    <row r="1387" spans="1:40" x14ac:dyDescent="0.25">
      <c r="A1387" s="176" t="str">
        <f t="shared" si="21"/>
        <v>YKY</v>
      </c>
      <c r="B1387" s="176" t="str">
        <f>IF(ISBLANK(DPWW3!BY67),"",DPWW3!BY67)</f>
        <v>PCD_DPWW3_STOTH1_DLY_S6</v>
      </c>
      <c r="C1387" s="176" t="str">
        <f>DPWW3!F67 &amp; "," &amp; DPWW3!G67 &amp; "," &amp; DPWW3!BY5</f>
        <v>Sludge treatment (Other) - Sludge throughput Dryer/Pelletiser installed plant capacity,Number of schemes at Stage 6,Total number of schemes with a 90+ day delay for any given IM</v>
      </c>
      <c r="D1387" s="176" t="str">
        <f>IF(ISBLANK(DPWW3!H67),"",DPWW3!H67)</f>
        <v>Nr</v>
      </c>
      <c r="E1387" s="176" t="s">
        <v>7266</v>
      </c>
      <c r="F1387" s="176" t="str">
        <f>IF(ISBLANK(DPWW3!AJ67),"",DPWW3!AJ67)</f>
        <v/>
      </c>
    </row>
    <row r="1388" spans="1:40" x14ac:dyDescent="0.25">
      <c r="A1388" s="176" t="str">
        <f t="shared" si="21"/>
        <v>YKY</v>
      </c>
      <c r="B1388" s="176" t="str">
        <f>IF(ISBLANK(DPWW3!BZ67),"",DPWW3!BZ67)</f>
        <v>PCD_DPWW3_STOTH1_DIR_S6</v>
      </c>
      <c r="C1388" s="176" t="str">
        <f>DPWW3!F67 &amp; "," &amp; DPWW3!G67 &amp; "," &amp; DPWW3!BZ6</f>
        <v>Sludge treatment (Other) - Sludge throughput Dryer/Pelletiser installed plant capacity,Number of schemes at Stage 6,Lack of internal resourcing</v>
      </c>
      <c r="D1388" s="176" t="str">
        <f>IF(ISBLANK(DPWW3!H67),"",DPWW3!H67)</f>
        <v>Nr</v>
      </c>
      <c r="E1388" s="176" t="s">
        <v>7266</v>
      </c>
      <c r="F1388" s="176" t="str">
        <f>IF(ISBLANK(DPWW3!AK67),"",DPWW3!AK67)</f>
        <v/>
      </c>
    </row>
    <row r="1389" spans="1:40" x14ac:dyDescent="0.25">
      <c r="A1389" s="176" t="str">
        <f t="shared" si="21"/>
        <v>YKY</v>
      </c>
      <c r="B1389" s="176" t="str">
        <f>IF(ISBLANK(DPWW3!CA67),"",DPWW3!CA67)</f>
        <v>PCD_DPWW3_STOTH1_DSCR_S6</v>
      </c>
      <c r="C1389" s="176" t="str">
        <f>DPWW3!F67 &amp; "," &amp; DPWW3!G67 &amp; "," &amp; DPWW3!CA6</f>
        <v xml:space="preserve">Sludge treatment (Other) - Sludge throughput Dryer/Pelletiser installed plant capacity,Number of schemes at Stage 6,Lack of supply chain resourcing </v>
      </c>
      <c r="D1389" s="176" t="str">
        <f>IF(ISBLANK(DPWW3!H67),"",DPWW3!H67)</f>
        <v>Nr</v>
      </c>
      <c r="E1389" s="176" t="s">
        <v>7266</v>
      </c>
      <c r="F1389" s="176" t="str">
        <f>IF(ISBLANK(DPWW3!AL67),"",DPWW3!AL67)</f>
        <v/>
      </c>
    </row>
    <row r="1390" spans="1:40" x14ac:dyDescent="0.25">
      <c r="A1390" s="176" t="str">
        <f t="shared" si="21"/>
        <v>YKY</v>
      </c>
      <c r="B1390" s="176" t="str">
        <f>IF(ISBLANK(DPWW3!CB67),"",DPWW3!CB67)</f>
        <v>PCD_DPWW3_STOTH1_DCS_S6</v>
      </c>
      <c r="C1390" s="176" t="str">
        <f>DPWW3!F67 &amp; "," &amp; DPWW3!G67 &amp; "," &amp; DPWW3!CB6</f>
        <v>Sludge treatment (Other) - Sludge throughput Dryer/Pelletiser installed plant capacity,Number of schemes at Stage 6,Change in solution (IM2)</v>
      </c>
      <c r="D1390" s="176" t="str">
        <f>IF(ISBLANK(DPWW3!H67),"",DPWW3!H67)</f>
        <v>Nr</v>
      </c>
      <c r="E1390" s="176" t="s">
        <v>7266</v>
      </c>
      <c r="F1390" s="176" t="str">
        <f>IF(ISBLANK(DPWW3!AM67),"",DPWW3!AM67)</f>
        <v/>
      </c>
    </row>
    <row r="1391" spans="1:40" x14ac:dyDescent="0.25">
      <c r="A1391" s="176" t="str">
        <f t="shared" si="21"/>
        <v>YKY</v>
      </c>
      <c r="B1391" s="176" t="str">
        <f>IF(ISBLANK(DPWW3!CC67),"",DPWW3!CC67)</f>
        <v>PCD_DPWW3_STOTH1_DSCS_S6</v>
      </c>
      <c r="C1391" s="176" t="str">
        <f>DPWW3!F67 &amp; "," &amp; DPWW3!G67 &amp; "," &amp; DPWW3!CC6</f>
        <v>Sludge treatment (Other) - Sludge throughput Dryer/Pelletiser installed plant capacity,Number of schemes at Stage 6,Supply chain capacity</v>
      </c>
      <c r="D1391" s="176" t="str">
        <f>IF(ISBLANK(DPWW3!H67),"",DPWW3!H67)</f>
        <v>Nr</v>
      </c>
      <c r="E1391" s="176" t="s">
        <v>7266</v>
      </c>
      <c r="F1391" s="176" t="str">
        <f>IF(ISBLANK(DPWW3!AN67),"",DPWW3!AN67)</f>
        <v/>
      </c>
    </row>
    <row r="1392" spans="1:40" x14ac:dyDescent="0.25">
      <c r="A1392" s="176" t="str">
        <f t="shared" si="21"/>
        <v>YKY</v>
      </c>
      <c r="B1392" s="176" t="str">
        <f>IF(ISBLANK(DPWW3!CD67),"",DPWW3!CD67)</f>
        <v>PCD_DPWW3_STOTH1_DPP_S6</v>
      </c>
      <c r="C1392" s="176" t="str">
        <f>DPWW3!F67 &amp; "," &amp; DPWW3!G67 &amp; "," &amp; DPWW3!CD6</f>
        <v>Sludge treatment (Other) - Sludge throughput Dryer/Pelletiser installed plant capacity,Number of schemes at Stage 6,Land and planning permission</v>
      </c>
      <c r="D1392" s="176" t="str">
        <f>IF(ISBLANK(DPWW3!H67),"",DPWW3!H67)</f>
        <v>Nr</v>
      </c>
      <c r="E1392" s="176" t="s">
        <v>7266</v>
      </c>
      <c r="F1392" s="176" t="str">
        <f>IF(ISBLANK(DPWW3!AO67),"",DPWW3!AO67)</f>
        <v/>
      </c>
    </row>
    <row r="1393" spans="1:40" x14ac:dyDescent="0.25">
      <c r="A1393" s="176" t="str">
        <f t="shared" si="21"/>
        <v>YKY</v>
      </c>
      <c r="B1393" s="176" t="str">
        <f>IF(ISBLANK(DPWW3!CE67),"",DPWW3!CE67)</f>
        <v>PCD_DPWW3_STOTH1_DTPI_S6</v>
      </c>
      <c r="C1393" s="176" t="str">
        <f>DPWW3!F67 &amp; "," &amp; DPWW3!G67 &amp; "," &amp; DPWW3!CE6</f>
        <v>Sludge treatment (Other) - Sludge throughput Dryer/Pelletiser installed plant capacity,Number of schemes at Stage 6,Third-party interface</v>
      </c>
      <c r="D1393" s="176" t="str">
        <f>IF(ISBLANK(DPWW3!H67),"",DPWW3!H67)</f>
        <v>Nr</v>
      </c>
      <c r="E1393" s="176" t="s">
        <v>7266</v>
      </c>
      <c r="F1393" s="176" t="str">
        <f>IF(ISBLANK(DPWW3!AP67),"",DPWW3!AP67)</f>
        <v/>
      </c>
    </row>
    <row r="1394" spans="1:40" x14ac:dyDescent="0.25">
      <c r="A1394" s="176" t="str">
        <f t="shared" si="21"/>
        <v>YKY</v>
      </c>
      <c r="B1394" s="176" t="str">
        <f>IF(ISBLANK(DPWW3!CF67),"",DPWW3!CF67)</f>
        <v>PCD_DPWW3_STOTH1_DCI_S6</v>
      </c>
      <c r="C1394" s="176" t="str">
        <f>DPWW3!F67 &amp; "," &amp; DPWW3!G67 &amp; "," &amp; DPWW3!CF6</f>
        <v>Sludge treatment (Other) - Sludge throughput Dryer/Pelletiser installed plant capacity,Number of schemes at Stage 6,Contractual issues</v>
      </c>
      <c r="D1394" s="176" t="str">
        <f>IF(ISBLANK(DPWW3!H67),"",DPWW3!H67)</f>
        <v>Nr</v>
      </c>
      <c r="E1394" s="176" t="s">
        <v>7266</v>
      </c>
      <c r="F1394" s="176" t="str">
        <f>IF(ISBLANK(DPWW3!AQ67),"",DPWW3!AQ67)</f>
        <v/>
      </c>
    </row>
    <row r="1395" spans="1:40" x14ac:dyDescent="0.25">
      <c r="A1395" s="176" t="str">
        <f t="shared" si="21"/>
        <v>YKY</v>
      </c>
      <c r="B1395" s="176" t="str">
        <f>IF(ISBLANK(DPWW3!CG67),"",DPWW3!CG67)</f>
        <v>PCD_DPWW3_STOTH1_DSI_S6</v>
      </c>
      <c r="C1395" s="176" t="str">
        <f>DPWW3!F67 &amp; "," &amp; DPWW3!G67 &amp; "," &amp; DPWW3!CG6</f>
        <v>Sludge treatment (Other) - Sludge throughput Dryer/Pelletiser installed plant capacity,Number of schemes at Stage 6,Sites issues</v>
      </c>
      <c r="D1395" s="176" t="str">
        <f>IF(ISBLANK(DPWW3!H67),"",DPWW3!H67)</f>
        <v>Nr</v>
      </c>
      <c r="E1395" s="176" t="s">
        <v>7266</v>
      </c>
      <c r="F1395" s="176" t="str">
        <f>IF(ISBLANK(DPWW3!AR67),"",DPWW3!AR67)</f>
        <v/>
      </c>
    </row>
    <row r="1396" spans="1:40" x14ac:dyDescent="0.25">
      <c r="A1396" s="176" t="str">
        <f t="shared" si="21"/>
        <v>YKY</v>
      </c>
      <c r="B1396" s="176" t="str">
        <f>IF(ISBLANK(DPWW3!CH67),"",DPWW3!CH67)</f>
        <v>PCD_DPWW3_STOTH1_DER_S6</v>
      </c>
      <c r="C1396" s="176" t="str">
        <f>DPWW3!F67 &amp; "," &amp; DPWW3!G67 &amp; "," &amp; DPWW3!CH6</f>
        <v>Sludge treatment (Other) - Sludge throughput Dryer/Pelletiser installed plant capacity,Number of schemes at Stage 6,Environmental risks</v>
      </c>
      <c r="D1396" s="176" t="str">
        <f>IF(ISBLANK(DPWW3!H67),"",DPWW3!H67)</f>
        <v>Nr</v>
      </c>
      <c r="E1396" s="176" t="s">
        <v>7266</v>
      </c>
      <c r="F1396" s="176" t="str">
        <f>IF(ISBLANK(DPWW3!AS67),"",DPWW3!AS67)</f>
        <v/>
      </c>
    </row>
    <row r="1397" spans="1:40" x14ac:dyDescent="0.25">
      <c r="A1397" s="176" t="str">
        <f t="shared" si="21"/>
        <v>YKY</v>
      </c>
      <c r="B1397" s="176" t="str">
        <f>IF(ISBLANK(DPWW3!CI67),"",DPWW3!CI67)</f>
        <v>PCD_DPWW3_STOTH1_RS_S6</v>
      </c>
      <c r="C1397" s="176" t="str">
        <f>DPWW3!F67 &amp; "," &amp; DPWW3!G67 &amp; "," &amp; DPWW3!CI6</f>
        <v>Sludge treatment (Other) - Sludge throughput Dryer/Pelletiser installed plant capacity,Number of schemes at Stage 6,Regulatory Sign off Delay</v>
      </c>
      <c r="D1397" s="176" t="str">
        <f>IF(ISBLANK(DPWW3!H67),"",DPWW3!H67)</f>
        <v>Nr</v>
      </c>
      <c r="E1397" s="176" t="s">
        <v>7266</v>
      </c>
      <c r="F1397" s="176" t="str">
        <f>IF(ISBLANK(DPWW3!AT67),"",DPWW3!AT67)</f>
        <v/>
      </c>
    </row>
    <row r="1398" spans="1:40" x14ac:dyDescent="0.25">
      <c r="A1398" s="176" t="str">
        <f t="shared" si="21"/>
        <v>YKY</v>
      </c>
      <c r="B1398" s="176" t="str">
        <f>IF(ISBLANK(DPWW3!CJ67),"",DPWW3!CJ67)</f>
        <v>PCD_DPWW3_STOTH1_DPLE_S6</v>
      </c>
      <c r="C1398" s="176" t="str">
        <f>DPWW3!F67 &amp; "," &amp; DPWW3!G67 &amp; "," &amp; DPWW3!CJ6</f>
        <v>Sludge treatment (Other) - Sludge throughput Dryer/Pelletiser installed plant capacity,Number of schemes at Stage 6,Programme level efficiency</v>
      </c>
      <c r="D1398" s="176" t="str">
        <f>IF(ISBLANK(DPWW3!H67),"",DPWW3!H67)</f>
        <v>Nr</v>
      </c>
      <c r="E1398" s="176" t="s">
        <v>7266</v>
      </c>
      <c r="F1398" s="176" t="str">
        <f>IF(ISBLANK(DPWW3!AU67),"",DPWW3!AU67)</f>
        <v/>
      </c>
    </row>
    <row r="1399" spans="1:40" x14ac:dyDescent="0.25">
      <c r="A1399" s="176" t="str">
        <f t="shared" si="21"/>
        <v>YKY</v>
      </c>
      <c r="B1399" s="176" t="str">
        <f>IF(ISBLANK(DPWW3!BC68),"",DPWW3!BC68)</f>
        <v>PCD_DPWW3_STOTH1_S7</v>
      </c>
      <c r="C1399" s="176" t="str">
        <f>DPWW3!F68 &amp; "," &amp; DPWW3!G68 &amp; "," &amp; DPWW3!BC5</f>
        <v>Sludge treatment (Other) - Sludge throughput Dryer/Pelletiser installed plant capacity,Number of schemes at Stage 7,IM1 has yet to be achieved</v>
      </c>
      <c r="D1399" s="176" t="str">
        <f>IF(ISBLANK(DPWW3!H68),"",DPWW3!H68)</f>
        <v>Nr</v>
      </c>
      <c r="E1399" s="176" t="s">
        <v>7266</v>
      </c>
      <c r="T1399" s="176" t="str">
        <f>IF(ISBLANK(DPWW3!M68),"",DPWW3!M68)</f>
        <v/>
      </c>
      <c r="U1399" s="176" t="str">
        <f>IF(ISBLANK(DPWW3!N68),"",DPWW3!N68)</f>
        <v/>
      </c>
      <c r="V1399" s="176" t="str">
        <f>IF(ISBLANK(DPWW3!O68),"",DPWW3!O68)</f>
        <v/>
      </c>
      <c r="W1399" s="176" t="str">
        <f>IF(ISBLANK(DPWW3!P68),"",DPWW3!P68)</f>
        <v/>
      </c>
      <c r="X1399" s="176" t="str">
        <f>IF(ISBLANK(DPWW3!Q68),"",DPWW3!Q68)</f>
        <v/>
      </c>
      <c r="Y1399" s="176" t="str">
        <f>IF(ISBLANK(DPWW3!R68),"",DPWW3!R68)</f>
        <v/>
      </c>
      <c r="Z1399" s="176" t="str">
        <f>IF(ISBLANK(DPWW3!S68),"",DPWW3!S68)</f>
        <v/>
      </c>
      <c r="AA1399" s="176" t="str">
        <f>IF(ISBLANK(DPWW3!T68),"",DPWW3!T68)</f>
        <v/>
      </c>
      <c r="AB1399" s="176" t="str">
        <f>IF(ISBLANK(DPWW3!U68),"",DPWW3!U68)</f>
        <v/>
      </c>
      <c r="AC1399" s="176" t="str">
        <f>IF(ISBLANK(DPWW3!V68),"",DPWW3!V68)</f>
        <v/>
      </c>
      <c r="AD1399" s="176" t="str">
        <f>IF(ISBLANK(DPWW3!W68),"",DPWW3!W68)</f>
        <v/>
      </c>
      <c r="AE1399" s="176" t="str">
        <f>IF(ISBLANK(DPWW3!X68),"",DPWW3!X68)</f>
        <v/>
      </c>
      <c r="AF1399" s="176" t="str">
        <f>IF(ISBLANK(DPWW3!Y68),"",DPWW3!Y68)</f>
        <v/>
      </c>
      <c r="AG1399" s="176" t="str">
        <f>IF(ISBLANK(DPWW3!Z68),"",DPWW3!Z68)</f>
        <v/>
      </c>
      <c r="AH1399" s="176" t="str">
        <f>IF(ISBLANK(DPWW3!AA68),"",DPWW3!AA68)</f>
        <v/>
      </c>
      <c r="AI1399" s="176" t="str">
        <f>IF(ISBLANK(DPWW3!AB68),"",DPWW3!AB68)</f>
        <v/>
      </c>
      <c r="AJ1399" s="176" t="str">
        <f>IF(ISBLANK(DPWW3!AC68),"",DPWW3!AC68)</f>
        <v/>
      </c>
      <c r="AK1399" s="176" t="str">
        <f>IF(ISBLANK(DPWW3!AD68),"",DPWW3!AD68)</f>
        <v/>
      </c>
      <c r="AL1399" s="176" t="str">
        <f>IF(ISBLANK(DPWW3!AE68),"",DPWW3!AE68)</f>
        <v/>
      </c>
      <c r="AM1399" s="176" t="str">
        <f>IF(ISBLANK(DPWW3!AF68),"",DPWW3!AF68)</f>
        <v/>
      </c>
      <c r="AN1399" s="176" t="str">
        <f>IF(ISBLANK(DPWW3!AG68),"",DPWW3!AG68)</f>
        <v/>
      </c>
    </row>
    <row r="1400" spans="1:40" x14ac:dyDescent="0.25">
      <c r="A1400" s="176" t="str">
        <f t="shared" si="21"/>
        <v>YKY</v>
      </c>
      <c r="B1400" s="176" t="str">
        <f>IF(ISBLANK(DPWW3!BY68),"",DPWW3!BY68)</f>
        <v>PCD_DPWW3_STOTH1_DLY_S7</v>
      </c>
      <c r="C1400" s="176" t="str">
        <f>DPWW3!F68 &amp; "," &amp; DPWW3!G68 &amp; "," &amp; DPWW3!BY5</f>
        <v>Sludge treatment (Other) - Sludge throughput Dryer/Pelletiser installed plant capacity,Number of schemes at Stage 7,Total number of schemes with a 90+ day delay for any given IM</v>
      </c>
      <c r="D1400" s="176" t="str">
        <f>IF(ISBLANK(DPWW3!H68),"",DPWW3!H68)</f>
        <v>Nr</v>
      </c>
      <c r="E1400" s="176" t="s">
        <v>7266</v>
      </c>
      <c r="F1400" s="176" t="str">
        <f>IF(ISBLANK(DPWW3!AJ68),"",DPWW3!AJ68)</f>
        <v/>
      </c>
    </row>
    <row r="1401" spans="1:40" x14ac:dyDescent="0.25">
      <c r="A1401" s="176" t="str">
        <f t="shared" si="21"/>
        <v>YKY</v>
      </c>
      <c r="B1401" s="176" t="str">
        <f>IF(ISBLANK(DPWW3!BZ68),"",DPWW3!BZ68)</f>
        <v>PCD_DPWW3_STOTH1_DIR_S7</v>
      </c>
      <c r="C1401" s="176" t="str">
        <f>DPWW3!F68 &amp; "," &amp; DPWW3!G68 &amp; "," &amp; DPWW3!BZ6</f>
        <v>Sludge treatment (Other) - Sludge throughput Dryer/Pelletiser installed plant capacity,Number of schemes at Stage 7,Lack of internal resourcing</v>
      </c>
      <c r="D1401" s="176" t="str">
        <f>IF(ISBLANK(DPWW3!H68),"",DPWW3!H68)</f>
        <v>Nr</v>
      </c>
      <c r="E1401" s="176" t="s">
        <v>7266</v>
      </c>
      <c r="F1401" s="176" t="str">
        <f>IF(ISBLANK(DPWW3!AK68),"",DPWW3!AK68)</f>
        <v/>
      </c>
    </row>
    <row r="1402" spans="1:40" x14ac:dyDescent="0.25">
      <c r="A1402" s="176" t="str">
        <f t="shared" si="21"/>
        <v>YKY</v>
      </c>
      <c r="B1402" s="176" t="str">
        <f>IF(ISBLANK(DPWW3!CA68),"",DPWW3!CA68)</f>
        <v>PCD_DPWW3_STOTH1_DSCR_S7</v>
      </c>
      <c r="C1402" s="176" t="str">
        <f>DPWW3!F68 &amp; "," &amp; DPWW3!G68 &amp; "," &amp; DPWW3!CA6</f>
        <v xml:space="preserve">Sludge treatment (Other) - Sludge throughput Dryer/Pelletiser installed plant capacity,Number of schemes at Stage 7,Lack of supply chain resourcing </v>
      </c>
      <c r="D1402" s="176" t="str">
        <f>IF(ISBLANK(DPWW3!H68),"",DPWW3!H68)</f>
        <v>Nr</v>
      </c>
      <c r="E1402" s="176" t="s">
        <v>7266</v>
      </c>
      <c r="F1402" s="176" t="str">
        <f>IF(ISBLANK(DPWW3!AL68),"",DPWW3!AL68)</f>
        <v/>
      </c>
    </row>
    <row r="1403" spans="1:40" x14ac:dyDescent="0.25">
      <c r="A1403" s="176" t="str">
        <f t="shared" si="21"/>
        <v>YKY</v>
      </c>
      <c r="B1403" s="176" t="str">
        <f>IF(ISBLANK(DPWW3!CB68),"",DPWW3!CB68)</f>
        <v>PCD_DPWW3_STOTH1_DCS_S7</v>
      </c>
      <c r="C1403" s="176" t="str">
        <f>DPWW3!F68 &amp; "," &amp; DPWW3!G68 &amp; "," &amp; DPWW3!CB6</f>
        <v>Sludge treatment (Other) - Sludge throughput Dryer/Pelletiser installed plant capacity,Number of schemes at Stage 7,Change in solution (IM2)</v>
      </c>
      <c r="D1403" s="176" t="str">
        <f>IF(ISBLANK(DPWW3!H68),"",DPWW3!H68)</f>
        <v>Nr</v>
      </c>
      <c r="E1403" s="176" t="s">
        <v>7266</v>
      </c>
      <c r="F1403" s="176" t="str">
        <f>IF(ISBLANK(DPWW3!AM68),"",DPWW3!AM68)</f>
        <v/>
      </c>
    </row>
    <row r="1404" spans="1:40" x14ac:dyDescent="0.25">
      <c r="A1404" s="176" t="str">
        <f t="shared" si="21"/>
        <v>YKY</v>
      </c>
      <c r="B1404" s="176" t="str">
        <f>IF(ISBLANK(DPWW3!CC68),"",DPWW3!CC68)</f>
        <v>PCD_DPWW3_STOTH1_DSCS_S7</v>
      </c>
      <c r="C1404" s="176" t="str">
        <f>DPWW3!F68 &amp; "," &amp; DPWW3!G68 &amp; "," &amp; DPWW3!CC6</f>
        <v>Sludge treatment (Other) - Sludge throughput Dryer/Pelletiser installed plant capacity,Number of schemes at Stage 7,Supply chain capacity</v>
      </c>
      <c r="D1404" s="176" t="str">
        <f>IF(ISBLANK(DPWW3!H68),"",DPWW3!H68)</f>
        <v>Nr</v>
      </c>
      <c r="E1404" s="176" t="s">
        <v>7266</v>
      </c>
      <c r="F1404" s="176" t="str">
        <f>IF(ISBLANK(DPWW3!AN68),"",DPWW3!AN68)</f>
        <v/>
      </c>
    </row>
    <row r="1405" spans="1:40" x14ac:dyDescent="0.25">
      <c r="A1405" s="176" t="str">
        <f t="shared" si="21"/>
        <v>YKY</v>
      </c>
      <c r="B1405" s="176" t="str">
        <f>IF(ISBLANK(DPWW3!CD68),"",DPWW3!CD68)</f>
        <v>PCD_DPWW3_STOTH1_DPP_S7</v>
      </c>
      <c r="C1405" s="176" t="str">
        <f>DPWW3!F68 &amp; "," &amp; DPWW3!G68 &amp; "," &amp; DPWW3!CD6</f>
        <v>Sludge treatment (Other) - Sludge throughput Dryer/Pelletiser installed plant capacity,Number of schemes at Stage 7,Land and planning permission</v>
      </c>
      <c r="D1405" s="176" t="str">
        <f>IF(ISBLANK(DPWW3!H68),"",DPWW3!H68)</f>
        <v>Nr</v>
      </c>
      <c r="E1405" s="176" t="s">
        <v>7266</v>
      </c>
      <c r="F1405" s="176" t="str">
        <f>IF(ISBLANK(DPWW3!AO68),"",DPWW3!AO68)</f>
        <v/>
      </c>
    </row>
    <row r="1406" spans="1:40" x14ac:dyDescent="0.25">
      <c r="A1406" s="176" t="str">
        <f t="shared" si="21"/>
        <v>YKY</v>
      </c>
      <c r="B1406" s="176" t="str">
        <f>IF(ISBLANK(DPWW3!CE68),"",DPWW3!CE68)</f>
        <v>PCD_DPWW3_STOTH1_DTPI_S7</v>
      </c>
      <c r="C1406" s="176" t="str">
        <f>DPWW3!F68 &amp; "," &amp; DPWW3!G68 &amp; "," &amp; DPWW3!CE6</f>
        <v>Sludge treatment (Other) - Sludge throughput Dryer/Pelletiser installed plant capacity,Number of schemes at Stage 7,Third-party interface</v>
      </c>
      <c r="D1406" s="176" t="str">
        <f>IF(ISBLANK(DPWW3!H68),"",DPWW3!H68)</f>
        <v>Nr</v>
      </c>
      <c r="E1406" s="176" t="s">
        <v>7266</v>
      </c>
      <c r="F1406" s="176" t="str">
        <f>IF(ISBLANK(DPWW3!AP68),"",DPWW3!AP68)</f>
        <v/>
      </c>
    </row>
    <row r="1407" spans="1:40" x14ac:dyDescent="0.25">
      <c r="A1407" s="176" t="str">
        <f t="shared" si="21"/>
        <v>YKY</v>
      </c>
      <c r="B1407" s="176" t="str">
        <f>IF(ISBLANK(DPWW3!CF68),"",DPWW3!CF68)</f>
        <v>PCD_DPWW3_STOTH1_DCI_S7</v>
      </c>
      <c r="C1407" s="176" t="str">
        <f>DPWW3!F68 &amp; "," &amp; DPWW3!G68 &amp; "," &amp; DPWW3!CF6</f>
        <v>Sludge treatment (Other) - Sludge throughput Dryer/Pelletiser installed plant capacity,Number of schemes at Stage 7,Contractual issues</v>
      </c>
      <c r="D1407" s="176" t="str">
        <f>IF(ISBLANK(DPWW3!H68),"",DPWW3!H68)</f>
        <v>Nr</v>
      </c>
      <c r="E1407" s="176" t="s">
        <v>7266</v>
      </c>
      <c r="F1407" s="176" t="str">
        <f>IF(ISBLANK(DPWW3!AQ68),"",DPWW3!AQ68)</f>
        <v/>
      </c>
    </row>
    <row r="1408" spans="1:40" x14ac:dyDescent="0.25">
      <c r="A1408" s="176" t="str">
        <f t="shared" si="21"/>
        <v>YKY</v>
      </c>
      <c r="B1408" s="176" t="str">
        <f>IF(ISBLANK(DPWW3!CG68),"",DPWW3!CG68)</f>
        <v>PCD_DPWW3_STOTH1_DSI_S7</v>
      </c>
      <c r="C1408" s="176" t="str">
        <f>DPWW3!F68 &amp; "," &amp; DPWW3!G68 &amp; "," &amp; DPWW3!CG6</f>
        <v>Sludge treatment (Other) - Sludge throughput Dryer/Pelletiser installed plant capacity,Number of schemes at Stage 7,Sites issues</v>
      </c>
      <c r="D1408" s="176" t="str">
        <f>IF(ISBLANK(DPWW3!H68),"",DPWW3!H68)</f>
        <v>Nr</v>
      </c>
      <c r="E1408" s="176" t="s">
        <v>7266</v>
      </c>
      <c r="F1408" s="176" t="str">
        <f>IF(ISBLANK(DPWW3!AR68),"",DPWW3!AR68)</f>
        <v/>
      </c>
    </row>
    <row r="1409" spans="1:40" x14ac:dyDescent="0.25">
      <c r="A1409" s="176" t="str">
        <f t="shared" si="21"/>
        <v>YKY</v>
      </c>
      <c r="B1409" s="176" t="str">
        <f>IF(ISBLANK(DPWW3!CH68),"",DPWW3!CH68)</f>
        <v>PCD_DPWW3_STOTH1_DER_S7</v>
      </c>
      <c r="C1409" s="176" t="str">
        <f>DPWW3!F68 &amp; "," &amp; DPWW3!G68 &amp; "," &amp; DPWW3!CH6</f>
        <v>Sludge treatment (Other) - Sludge throughput Dryer/Pelletiser installed plant capacity,Number of schemes at Stage 7,Environmental risks</v>
      </c>
      <c r="D1409" s="176" t="str">
        <f>IF(ISBLANK(DPWW3!H68),"",DPWW3!H68)</f>
        <v>Nr</v>
      </c>
      <c r="E1409" s="176" t="s">
        <v>7266</v>
      </c>
      <c r="F1409" s="176" t="str">
        <f>IF(ISBLANK(DPWW3!AS68),"",DPWW3!AS68)</f>
        <v/>
      </c>
    </row>
    <row r="1410" spans="1:40" x14ac:dyDescent="0.25">
      <c r="A1410" s="176" t="str">
        <f t="shared" si="21"/>
        <v>YKY</v>
      </c>
      <c r="B1410" s="176" t="str">
        <f>IF(ISBLANK(DPWW3!CI68),"",DPWW3!CI68)</f>
        <v>PCD_DPWW3_STOTH1_RS_S7</v>
      </c>
      <c r="C1410" s="176" t="str">
        <f>DPWW3!F68 &amp; "," &amp; DPWW3!G68 &amp; "," &amp; DPWW3!CI6</f>
        <v>Sludge treatment (Other) - Sludge throughput Dryer/Pelletiser installed plant capacity,Number of schemes at Stage 7,Regulatory Sign off Delay</v>
      </c>
      <c r="D1410" s="176" t="str">
        <f>IF(ISBLANK(DPWW3!H68),"",DPWW3!H68)</f>
        <v>Nr</v>
      </c>
      <c r="E1410" s="176" t="s">
        <v>7266</v>
      </c>
      <c r="F1410" s="176" t="str">
        <f>IF(ISBLANK(DPWW3!AT68),"",DPWW3!AT68)</f>
        <v/>
      </c>
    </row>
    <row r="1411" spans="1:40" x14ac:dyDescent="0.25">
      <c r="A1411" s="176" t="str">
        <f t="shared" si="21"/>
        <v>YKY</v>
      </c>
      <c r="B1411" s="176" t="str">
        <f>IF(ISBLANK(DPWW3!CJ68),"",DPWW3!CJ68)</f>
        <v>PCD_DPWW3_STOTH1_DPLE_S7</v>
      </c>
      <c r="C1411" s="176" t="str">
        <f>DPWW3!F68 &amp; "," &amp; DPWW3!G68 &amp; "," &amp; DPWW3!CJ6</f>
        <v>Sludge treatment (Other) - Sludge throughput Dryer/Pelletiser installed plant capacity,Number of schemes at Stage 7,Programme level efficiency</v>
      </c>
      <c r="D1411" s="176" t="str">
        <f>IF(ISBLANK(DPWW3!H68),"",DPWW3!H68)</f>
        <v>Nr</v>
      </c>
      <c r="E1411" s="176" t="s">
        <v>7266</v>
      </c>
      <c r="F1411" s="176" t="str">
        <f>IF(ISBLANK(DPWW3!AU68),"",DPWW3!AU68)</f>
        <v/>
      </c>
    </row>
    <row r="1412" spans="1:40" x14ac:dyDescent="0.25">
      <c r="A1412" s="176" t="str">
        <f t="shared" si="21"/>
        <v>YKY</v>
      </c>
      <c r="B1412" s="176" t="str">
        <f>IF(ISBLANK(DPWW3!BC69),"",DPWW3!BC69)</f>
        <v>PCD_DPWW3_STOTH1_ST</v>
      </c>
      <c r="C1412" s="176" t="str">
        <f>DPWW3!F69 &amp; "," &amp; DPWW3!G69 &amp; "," &amp; DPWW3!BC5</f>
        <v>Sludge treatment (Other) - Sludge throughput Dryer/Pelletiser installed plant capacity,Number of schemes - total (Stage 0 to Stage 6),IM1 has yet to be achieved</v>
      </c>
      <c r="D1412" s="176" t="str">
        <f>IF(ISBLANK(DPWW3!H69),"",DPWW3!H69)</f>
        <v>Nr</v>
      </c>
      <c r="E1412" s="176" t="s">
        <v>7266</v>
      </c>
      <c r="T1412" s="176">
        <f>IF(ISBLANK(DPWW3!M69),"",DPWW3!M69)</f>
        <v>0</v>
      </c>
      <c r="U1412" s="176">
        <f>IF(ISBLANK(DPWW3!N69),"",DPWW3!N69)</f>
        <v>0</v>
      </c>
      <c r="V1412" s="176">
        <f>IF(ISBLANK(DPWW3!O69),"",DPWW3!O69)</f>
        <v>0</v>
      </c>
      <c r="W1412" s="176">
        <f>IF(ISBLANK(DPWW3!P69),"",DPWW3!P69)</f>
        <v>0</v>
      </c>
      <c r="X1412" s="176">
        <f>IF(ISBLANK(DPWW3!Q69),"",DPWW3!Q69)</f>
        <v>0</v>
      </c>
      <c r="Y1412" s="176">
        <f>IF(ISBLANK(DPWW3!R69),"",DPWW3!R69)</f>
        <v>0</v>
      </c>
      <c r="Z1412" s="176">
        <f>IF(ISBLANK(DPWW3!S69),"",DPWW3!S69)</f>
        <v>0</v>
      </c>
      <c r="AA1412" s="176">
        <f>IF(ISBLANK(DPWW3!T69),"",DPWW3!T69)</f>
        <v>0</v>
      </c>
      <c r="AB1412" s="176">
        <f>IF(ISBLANK(DPWW3!U69),"",DPWW3!U69)</f>
        <v>0</v>
      </c>
      <c r="AC1412" s="176">
        <f>IF(ISBLANK(DPWW3!V69),"",DPWW3!V69)</f>
        <v>0</v>
      </c>
      <c r="AD1412" s="176">
        <f>IF(ISBLANK(DPWW3!W69),"",DPWW3!W69)</f>
        <v>0</v>
      </c>
      <c r="AE1412" s="176">
        <f>IF(ISBLANK(DPWW3!X69),"",DPWW3!X69)</f>
        <v>0</v>
      </c>
      <c r="AF1412" s="176">
        <f>IF(ISBLANK(DPWW3!Y69),"",DPWW3!Y69)</f>
        <v>0</v>
      </c>
      <c r="AG1412" s="176">
        <f>IF(ISBLANK(DPWW3!Z69),"",DPWW3!Z69)</f>
        <v>0</v>
      </c>
      <c r="AH1412" s="176">
        <f>IF(ISBLANK(DPWW3!AA69),"",DPWW3!AA69)</f>
        <v>0</v>
      </c>
      <c r="AI1412" s="176">
        <f>IF(ISBLANK(DPWW3!AB69),"",DPWW3!AB69)</f>
        <v>0</v>
      </c>
      <c r="AJ1412" s="176">
        <f>IF(ISBLANK(DPWW3!AC69),"",DPWW3!AC69)</f>
        <v>0</v>
      </c>
      <c r="AK1412" s="176">
        <f>IF(ISBLANK(DPWW3!AD69),"",DPWW3!AD69)</f>
        <v>0</v>
      </c>
      <c r="AL1412" s="176">
        <f>IF(ISBLANK(DPWW3!AE69),"",DPWW3!AE69)</f>
        <v>0</v>
      </c>
      <c r="AM1412" s="176">
        <f>IF(ISBLANK(DPWW3!AF69),"",DPWW3!AF69)</f>
        <v>0</v>
      </c>
      <c r="AN1412" s="176">
        <f>IF(ISBLANK(DPWW3!AG69),"",DPWW3!AG69)</f>
        <v>0</v>
      </c>
    </row>
    <row r="1413" spans="1:40" x14ac:dyDescent="0.25">
      <c r="A1413" s="176" t="str">
        <f t="shared" ref="A1413:A1476" si="22">A1412</f>
        <v>YKY</v>
      </c>
      <c r="B1413" s="176" t="str">
        <f>IF(ISBLANK(DPWW3!BY69),"",DPWW3!BY69)</f>
        <v>PCD_DPWW3_STOTH1_DLY_ST</v>
      </c>
      <c r="C1413" s="176" t="str">
        <f>DPWW3!F69 &amp; "," &amp; DPWW3!G69 &amp; "," &amp; DPWW3!BY5</f>
        <v>Sludge treatment (Other) - Sludge throughput Dryer/Pelletiser installed plant capacity,Number of schemes - total (Stage 0 to Stage 6),Total number of schemes with a 90+ day delay for any given IM</v>
      </c>
      <c r="D1413" s="176" t="str">
        <f>IF(ISBLANK(DPWW3!H69),"",DPWW3!H69)</f>
        <v>Nr</v>
      </c>
      <c r="E1413" s="176" t="s">
        <v>7266</v>
      </c>
      <c r="F1413" s="176" t="str">
        <f>IF(ISBLANK(DPWW3!AJ69),"",DPWW3!AJ69)</f>
        <v/>
      </c>
    </row>
    <row r="1414" spans="1:40" x14ac:dyDescent="0.25">
      <c r="A1414" s="176" t="str">
        <f t="shared" si="22"/>
        <v>YKY</v>
      </c>
      <c r="B1414" s="176" t="str">
        <f>IF(ISBLANK(DPWW3!BZ69),"",DPWW3!BZ69)</f>
        <v>PCD_DPWW3_STOTH1_DIR_ST</v>
      </c>
      <c r="C1414" s="176" t="str">
        <f>DPWW3!F69 &amp; "," &amp; DPWW3!G69 &amp; "," &amp; DPWW3!BZ6</f>
        <v>Sludge treatment (Other) - Sludge throughput Dryer/Pelletiser installed plant capacity,Number of schemes - total (Stage 0 to Stage 6),Lack of internal resourcing</v>
      </c>
      <c r="D1414" s="176" t="str">
        <f>IF(ISBLANK(DPWW3!H69),"",DPWW3!H69)</f>
        <v>Nr</v>
      </c>
      <c r="E1414" s="176" t="s">
        <v>7266</v>
      </c>
      <c r="F1414" s="176" t="str">
        <f>IF(ISBLANK(DPWW3!AK69),"",DPWW3!AK69)</f>
        <v/>
      </c>
    </row>
    <row r="1415" spans="1:40" x14ac:dyDescent="0.25">
      <c r="A1415" s="176" t="str">
        <f t="shared" si="22"/>
        <v>YKY</v>
      </c>
      <c r="B1415" s="176" t="str">
        <f>IF(ISBLANK(DPWW3!CA69),"",DPWW3!CA69)</f>
        <v>PCD_DPWW3_STOTH1_DSCR_ST</v>
      </c>
      <c r="C1415" s="176" t="str">
        <f>DPWW3!F69 &amp; "," &amp; DPWW3!G69 &amp; "," &amp; DPWW3!CA6</f>
        <v xml:space="preserve">Sludge treatment (Other) - Sludge throughput Dryer/Pelletiser installed plant capacity,Number of schemes - total (Stage 0 to Stage 6),Lack of supply chain resourcing </v>
      </c>
      <c r="D1415" s="176" t="str">
        <f>IF(ISBLANK(DPWW3!H69),"",DPWW3!H69)</f>
        <v>Nr</v>
      </c>
      <c r="E1415" s="176" t="s">
        <v>7266</v>
      </c>
      <c r="F1415" s="176" t="str">
        <f>IF(ISBLANK(DPWW3!AL69),"",DPWW3!AL69)</f>
        <v/>
      </c>
    </row>
    <row r="1416" spans="1:40" x14ac:dyDescent="0.25">
      <c r="A1416" s="176" t="str">
        <f t="shared" si="22"/>
        <v>YKY</v>
      </c>
      <c r="B1416" s="176" t="str">
        <f>IF(ISBLANK(DPWW3!CB69),"",DPWW3!CB69)</f>
        <v>PCD_DPWW3_STOTH1_DCS_ST</v>
      </c>
      <c r="C1416" s="176" t="str">
        <f>DPWW3!F69 &amp; "," &amp; DPWW3!G69 &amp; "," &amp; DPWW3!CB6</f>
        <v>Sludge treatment (Other) - Sludge throughput Dryer/Pelletiser installed plant capacity,Number of schemes - total (Stage 0 to Stage 6),Change in solution (IM2)</v>
      </c>
      <c r="D1416" s="176" t="str">
        <f>IF(ISBLANK(DPWW3!H69),"",DPWW3!H69)</f>
        <v>Nr</v>
      </c>
      <c r="E1416" s="176" t="s">
        <v>7266</v>
      </c>
      <c r="F1416" s="176" t="str">
        <f>IF(ISBLANK(DPWW3!AM69),"",DPWW3!AM69)</f>
        <v/>
      </c>
    </row>
    <row r="1417" spans="1:40" x14ac:dyDescent="0.25">
      <c r="A1417" s="176" t="str">
        <f t="shared" si="22"/>
        <v>YKY</v>
      </c>
      <c r="B1417" s="176" t="str">
        <f>IF(ISBLANK(DPWW3!CC69),"",DPWW3!CC69)</f>
        <v>PCD_DPWW3_STOTH1_DSCS_ST</v>
      </c>
      <c r="C1417" s="176" t="str">
        <f>DPWW3!F69 &amp; "," &amp; DPWW3!G69 &amp; "," &amp; DPWW3!CC6</f>
        <v>Sludge treatment (Other) - Sludge throughput Dryer/Pelletiser installed plant capacity,Number of schemes - total (Stage 0 to Stage 6),Supply chain capacity</v>
      </c>
      <c r="D1417" s="176" t="str">
        <f>IF(ISBLANK(DPWW3!H69),"",DPWW3!H69)</f>
        <v>Nr</v>
      </c>
      <c r="E1417" s="176" t="s">
        <v>7266</v>
      </c>
      <c r="F1417" s="176" t="str">
        <f>IF(ISBLANK(DPWW3!AN69),"",DPWW3!AN69)</f>
        <v/>
      </c>
    </row>
    <row r="1418" spans="1:40" x14ac:dyDescent="0.25">
      <c r="A1418" s="176" t="str">
        <f t="shared" si="22"/>
        <v>YKY</v>
      </c>
      <c r="B1418" s="176" t="str">
        <f>IF(ISBLANK(DPWW3!CD69),"",DPWW3!CD69)</f>
        <v>PCD_DPWW3_STOTH1_DPP_ST</v>
      </c>
      <c r="C1418" s="176" t="str">
        <f>DPWW3!F69 &amp; "," &amp; DPWW3!G69 &amp; "," &amp; DPWW3!CD6</f>
        <v>Sludge treatment (Other) - Sludge throughput Dryer/Pelletiser installed plant capacity,Number of schemes - total (Stage 0 to Stage 6),Land and planning permission</v>
      </c>
      <c r="D1418" s="176" t="str">
        <f>IF(ISBLANK(DPWW3!H69),"",DPWW3!H69)</f>
        <v>Nr</v>
      </c>
      <c r="E1418" s="176" t="s">
        <v>7266</v>
      </c>
      <c r="F1418" s="176" t="str">
        <f>IF(ISBLANK(DPWW3!AO69),"",DPWW3!AO69)</f>
        <v/>
      </c>
    </row>
    <row r="1419" spans="1:40" x14ac:dyDescent="0.25">
      <c r="A1419" s="176" t="str">
        <f t="shared" si="22"/>
        <v>YKY</v>
      </c>
      <c r="B1419" s="176" t="str">
        <f>IF(ISBLANK(DPWW3!CE69),"",DPWW3!CE69)</f>
        <v>PCD_DPWW3_STOTH1_DTPI_ST</v>
      </c>
      <c r="C1419" s="176" t="str">
        <f>DPWW3!F69 &amp; "," &amp; DPWW3!G69 &amp; "," &amp; DPWW3!CE6</f>
        <v>Sludge treatment (Other) - Sludge throughput Dryer/Pelletiser installed plant capacity,Number of schemes - total (Stage 0 to Stage 6),Third-party interface</v>
      </c>
      <c r="D1419" s="176" t="str">
        <f>IF(ISBLANK(DPWW3!H69),"",DPWW3!H69)</f>
        <v>Nr</v>
      </c>
      <c r="E1419" s="176" t="s">
        <v>7266</v>
      </c>
      <c r="F1419" s="176" t="str">
        <f>IF(ISBLANK(DPWW3!AP69),"",DPWW3!AP69)</f>
        <v/>
      </c>
    </row>
    <row r="1420" spans="1:40" x14ac:dyDescent="0.25">
      <c r="A1420" s="176" t="str">
        <f t="shared" si="22"/>
        <v>YKY</v>
      </c>
      <c r="B1420" s="176" t="str">
        <f>IF(ISBLANK(DPWW3!CF69),"",DPWW3!CF69)</f>
        <v>PCD_DPWW3_STOTH1_DCI_ST</v>
      </c>
      <c r="C1420" s="176" t="str">
        <f>DPWW3!F69 &amp; "," &amp; DPWW3!G69 &amp; "," &amp; DPWW3!CF6</f>
        <v>Sludge treatment (Other) - Sludge throughput Dryer/Pelletiser installed plant capacity,Number of schemes - total (Stage 0 to Stage 6),Contractual issues</v>
      </c>
      <c r="D1420" s="176" t="str">
        <f>IF(ISBLANK(DPWW3!H69),"",DPWW3!H69)</f>
        <v>Nr</v>
      </c>
      <c r="E1420" s="176" t="s">
        <v>7266</v>
      </c>
      <c r="F1420" s="176" t="str">
        <f>IF(ISBLANK(DPWW3!AQ69),"",DPWW3!AQ69)</f>
        <v/>
      </c>
    </row>
    <row r="1421" spans="1:40" x14ac:dyDescent="0.25">
      <c r="A1421" s="176" t="str">
        <f t="shared" si="22"/>
        <v>YKY</v>
      </c>
      <c r="B1421" s="176" t="str">
        <f>IF(ISBLANK(DPWW3!CG69),"",DPWW3!CG69)</f>
        <v>PCD_DPWW3_STOTH1_DSI_ST</v>
      </c>
      <c r="C1421" s="176" t="str">
        <f>DPWW3!F69 &amp; "," &amp; DPWW3!G69 &amp; "," &amp; DPWW3!CG6</f>
        <v>Sludge treatment (Other) - Sludge throughput Dryer/Pelletiser installed plant capacity,Number of schemes - total (Stage 0 to Stage 6),Sites issues</v>
      </c>
      <c r="D1421" s="176" t="str">
        <f>IF(ISBLANK(DPWW3!H69),"",DPWW3!H69)</f>
        <v>Nr</v>
      </c>
      <c r="E1421" s="176" t="s">
        <v>7266</v>
      </c>
      <c r="F1421" s="176" t="str">
        <f>IF(ISBLANK(DPWW3!AR69),"",DPWW3!AR69)</f>
        <v/>
      </c>
    </row>
    <row r="1422" spans="1:40" x14ac:dyDescent="0.25">
      <c r="A1422" s="176" t="str">
        <f t="shared" si="22"/>
        <v>YKY</v>
      </c>
      <c r="B1422" s="176" t="str">
        <f>IF(ISBLANK(DPWW3!CH69),"",DPWW3!CH69)</f>
        <v>PCD_DPWW3_STOTH1_DER_ST</v>
      </c>
      <c r="C1422" s="176" t="str">
        <f>DPWW3!F69 &amp; "," &amp; DPWW3!G69 &amp; "," &amp; DPWW3!CH6</f>
        <v>Sludge treatment (Other) - Sludge throughput Dryer/Pelletiser installed plant capacity,Number of schemes - total (Stage 0 to Stage 6),Environmental risks</v>
      </c>
      <c r="D1422" s="176" t="str">
        <f>IF(ISBLANK(DPWW3!H69),"",DPWW3!H69)</f>
        <v>Nr</v>
      </c>
      <c r="E1422" s="176" t="s">
        <v>7266</v>
      </c>
      <c r="F1422" s="176" t="str">
        <f>IF(ISBLANK(DPWW3!AS69),"",DPWW3!AS69)</f>
        <v/>
      </c>
    </row>
    <row r="1423" spans="1:40" x14ac:dyDescent="0.25">
      <c r="A1423" s="176" t="str">
        <f t="shared" si="22"/>
        <v>YKY</v>
      </c>
      <c r="B1423" s="176" t="str">
        <f>IF(ISBLANK(DPWW3!CI69),"",DPWW3!CI69)</f>
        <v>PCD_DPWW3_STOTH1_RS_ST</v>
      </c>
      <c r="C1423" s="176" t="str">
        <f>DPWW3!F69 &amp; "," &amp; DPWW3!G69 &amp; "," &amp; DPWW3!CI6</f>
        <v>Sludge treatment (Other) - Sludge throughput Dryer/Pelletiser installed plant capacity,Number of schemes - total (Stage 0 to Stage 6),Regulatory Sign off Delay</v>
      </c>
      <c r="D1423" s="176" t="str">
        <f>IF(ISBLANK(DPWW3!H69),"",DPWW3!H69)</f>
        <v>Nr</v>
      </c>
      <c r="E1423" s="176" t="s">
        <v>7266</v>
      </c>
      <c r="F1423" s="176" t="str">
        <f>IF(ISBLANK(DPWW3!AT69),"",DPWW3!AT69)</f>
        <v/>
      </c>
    </row>
    <row r="1424" spans="1:40" x14ac:dyDescent="0.25">
      <c r="A1424" s="176" t="str">
        <f t="shared" si="22"/>
        <v>YKY</v>
      </c>
      <c r="B1424" s="176" t="str">
        <f>IF(ISBLANK(DPWW3!CJ69),"",DPWW3!CJ69)</f>
        <v>PCD_DPWW3_STOTH1_DPLE_ST</v>
      </c>
      <c r="C1424" s="176" t="str">
        <f>DPWW3!F69 &amp; "," &amp; DPWW3!G69 &amp; "," &amp; DPWW3!CJ6</f>
        <v>Sludge treatment (Other) - Sludge throughput Dryer/Pelletiser installed plant capacity,Number of schemes - total (Stage 0 to Stage 6),Programme level efficiency</v>
      </c>
      <c r="D1424" s="176" t="str">
        <f>IF(ISBLANK(DPWW3!H69),"",DPWW3!H69)</f>
        <v>Nr</v>
      </c>
      <c r="E1424" s="176" t="s">
        <v>7266</v>
      </c>
      <c r="F1424" s="176" t="str">
        <f>IF(ISBLANK(DPWW3!AU69),"",DPWW3!AU69)</f>
        <v/>
      </c>
    </row>
    <row r="1425" spans="1:60" x14ac:dyDescent="0.25">
      <c r="A1425" s="55" t="str">
        <f t="shared" si="22"/>
        <v>YKY</v>
      </c>
      <c r="B1425" s="55" t="str">
        <f>IF(ISBLANK(DPWW3!BA70),"",DPWW3!BA70)</f>
        <v>PCD_DPWW3_STOTH2_NR</v>
      </c>
      <c r="C1425" s="55" t="str">
        <f>DPWW3!F70 &amp; "," &amp; DPWW3!G70 &amp; "," &amp; DPWW3!BA5</f>
        <v>Sludge treatment (Other) - Sludge Throughput P Recovery installed plant capacity,Number of schemes at Stage 0,Number of Schemes (Nr)</v>
      </c>
      <c r="D1425" s="55" t="str">
        <f>IF(ISBLANK(DPWW3!H70),"",DPWW3!H70)</f>
        <v>Nr</v>
      </c>
      <c r="E1425" s="55" t="s">
        <v>7266</v>
      </c>
      <c r="F1425" s="55" t="str">
        <f>IF(ISBLANK(DPWW3!K70),"",DPWW3!K70)</f>
        <v/>
      </c>
      <c r="G1425" s="55"/>
      <c r="H1425" s="55"/>
      <c r="I1425" s="55"/>
      <c r="J1425" s="55"/>
      <c r="K1425" s="55"/>
      <c r="L1425" s="55"/>
      <c r="M1425" s="55"/>
      <c r="N1425" s="55"/>
      <c r="O1425" s="55"/>
      <c r="P1425" s="55"/>
      <c r="Q1425" s="55"/>
      <c r="R1425" s="55"/>
      <c r="S1425" s="55"/>
      <c r="T1425" s="55"/>
      <c r="U1425" s="55"/>
      <c r="V1425" s="55"/>
      <c r="W1425" s="55"/>
      <c r="X1425" s="55"/>
      <c r="Y1425" s="55"/>
      <c r="Z1425" s="55"/>
      <c r="AA1425" s="55"/>
      <c r="AB1425" s="55"/>
      <c r="AC1425" s="55"/>
      <c r="AD1425" s="55"/>
      <c r="AE1425" s="55"/>
      <c r="AF1425" s="55"/>
      <c r="AG1425" s="55"/>
      <c r="AH1425" s="55"/>
      <c r="AI1425" s="55"/>
      <c r="AJ1425" s="55"/>
      <c r="AK1425" s="55"/>
      <c r="AL1425" s="55"/>
      <c r="AM1425" s="55"/>
      <c r="AN1425" s="55"/>
      <c r="AO1425" s="55"/>
      <c r="AP1425" s="55"/>
      <c r="AQ1425" s="55"/>
      <c r="AR1425" s="55"/>
      <c r="AS1425" s="55"/>
      <c r="AT1425" s="55"/>
      <c r="AU1425" s="55"/>
      <c r="AV1425" s="55"/>
      <c r="AW1425" s="55"/>
      <c r="AX1425" s="55"/>
      <c r="AY1425" s="55"/>
      <c r="AZ1425" s="55"/>
      <c r="BA1425" s="55"/>
      <c r="BB1425" s="55"/>
      <c r="BC1425" s="55"/>
      <c r="BD1425" s="55"/>
      <c r="BE1425" s="55"/>
      <c r="BF1425" s="55"/>
      <c r="BG1425" s="55"/>
      <c r="BH1425" s="55"/>
    </row>
    <row r="1426" spans="1:60" x14ac:dyDescent="0.25">
      <c r="A1426" s="55" t="str">
        <f t="shared" si="22"/>
        <v>YKY</v>
      </c>
      <c r="B1426" s="55" t="str">
        <f>IF(ISBLANK(DPWW3!BC70),"",DPWW3!BC70)</f>
        <v>PCD_DPWW3_STOTH2_S0</v>
      </c>
      <c r="C1426" s="55" t="str">
        <f>DPWW3!F70 &amp; "," &amp; DPWW3!G70 &amp; "," &amp; DPWW3!BC5</f>
        <v>Sludge treatment (Other) - Sludge Throughput P Recovery installed plant capacity,Number of schemes at Stage 0,IM1 has yet to be achieved</v>
      </c>
      <c r="D1426" s="55" t="str">
        <f>IF(ISBLANK(DPWW3!H70),"",DPWW3!H70)</f>
        <v>Nr</v>
      </c>
      <c r="E1426" s="55" t="s">
        <v>7266</v>
      </c>
      <c r="F1426" s="55"/>
      <c r="G1426" s="55"/>
      <c r="H1426" s="55"/>
      <c r="I1426" s="55"/>
      <c r="J1426" s="55"/>
      <c r="K1426" s="55"/>
      <c r="L1426" s="55"/>
      <c r="M1426" s="55"/>
      <c r="N1426" s="55"/>
      <c r="O1426" s="55"/>
      <c r="P1426" s="55"/>
      <c r="Q1426" s="55"/>
      <c r="R1426" s="55"/>
      <c r="S1426" s="55"/>
      <c r="T1426" s="55" t="str">
        <f>IF(ISBLANK(DPWW3!M70),"",DPWW3!M70)</f>
        <v/>
      </c>
      <c r="U1426" s="55" t="str">
        <f>IF(ISBLANK(DPWW3!N70),"",DPWW3!N70)</f>
        <v/>
      </c>
      <c r="V1426" s="55" t="str">
        <f>IF(ISBLANK(DPWW3!O70),"",DPWW3!O70)</f>
        <v/>
      </c>
      <c r="W1426" s="55" t="str">
        <f>IF(ISBLANK(DPWW3!P70),"",DPWW3!P70)</f>
        <v/>
      </c>
      <c r="X1426" s="55" t="str">
        <f>IF(ISBLANK(DPWW3!Q70),"",DPWW3!Q70)</f>
        <v/>
      </c>
      <c r="Y1426" s="55" t="str">
        <f>IF(ISBLANK(DPWW3!R70),"",DPWW3!R70)</f>
        <v/>
      </c>
      <c r="Z1426" s="55" t="str">
        <f>IF(ISBLANK(DPWW3!S70),"",DPWW3!S70)</f>
        <v/>
      </c>
      <c r="AA1426" s="55" t="str">
        <f>IF(ISBLANK(DPWW3!T70),"",DPWW3!T70)</f>
        <v/>
      </c>
      <c r="AB1426" s="55" t="str">
        <f>IF(ISBLANK(DPWW3!U70),"",DPWW3!U70)</f>
        <v/>
      </c>
      <c r="AC1426" s="55" t="str">
        <f>IF(ISBLANK(DPWW3!V70),"",DPWW3!V70)</f>
        <v/>
      </c>
      <c r="AD1426" s="55" t="str">
        <f>IF(ISBLANK(DPWW3!W70),"",DPWW3!W70)</f>
        <v/>
      </c>
      <c r="AE1426" s="55" t="str">
        <f>IF(ISBLANK(DPWW3!X70),"",DPWW3!X70)</f>
        <v/>
      </c>
      <c r="AF1426" s="55" t="str">
        <f>IF(ISBLANK(DPWW3!Y70),"",DPWW3!Y70)</f>
        <v/>
      </c>
      <c r="AG1426" s="55" t="str">
        <f>IF(ISBLANK(DPWW3!Z70),"",DPWW3!Z70)</f>
        <v/>
      </c>
      <c r="AH1426" s="55" t="str">
        <f>IF(ISBLANK(DPWW3!AA70),"",DPWW3!AA70)</f>
        <v/>
      </c>
      <c r="AI1426" s="55" t="str">
        <f>IF(ISBLANK(DPWW3!AB70),"",DPWW3!AB70)</f>
        <v/>
      </c>
      <c r="AJ1426" s="55" t="str">
        <f>IF(ISBLANK(DPWW3!AC70),"",DPWW3!AC70)</f>
        <v/>
      </c>
      <c r="AK1426" s="55" t="str">
        <f>IF(ISBLANK(DPWW3!AD70),"",DPWW3!AD70)</f>
        <v/>
      </c>
      <c r="AL1426" s="55" t="str">
        <f>IF(ISBLANK(DPWW3!AE70),"",DPWW3!AE70)</f>
        <v/>
      </c>
      <c r="AM1426" s="55" t="str">
        <f>IF(ISBLANK(DPWW3!AF70),"",DPWW3!AF70)</f>
        <v/>
      </c>
      <c r="AN1426" s="55" t="str">
        <f>IF(ISBLANK(DPWW3!AG70),"",DPWW3!AG70)</f>
        <v/>
      </c>
      <c r="AO1426" s="55"/>
      <c r="AP1426" s="55"/>
      <c r="AQ1426" s="55"/>
      <c r="AR1426" s="55"/>
      <c r="AS1426" s="55"/>
      <c r="AT1426" s="55"/>
      <c r="AU1426" s="55"/>
      <c r="AV1426" s="55"/>
      <c r="AW1426" s="55"/>
      <c r="AX1426" s="55"/>
      <c r="AY1426" s="55"/>
      <c r="AZ1426" s="55"/>
      <c r="BA1426" s="55"/>
      <c r="BB1426" s="55"/>
      <c r="BC1426" s="55"/>
      <c r="BD1426" s="55"/>
      <c r="BE1426" s="55"/>
      <c r="BF1426" s="55"/>
      <c r="BG1426" s="55"/>
      <c r="BH1426" s="55"/>
    </row>
    <row r="1427" spans="1:60" x14ac:dyDescent="0.25">
      <c r="A1427" s="176" t="str">
        <f t="shared" si="22"/>
        <v>YKY</v>
      </c>
      <c r="B1427" s="176" t="str">
        <f>IF(ISBLANK(DPWW3!BY70),"",DPWW3!BY70)</f>
        <v>PCD_DPWW3_STOTH2_DLY</v>
      </c>
      <c r="C1427" s="176" t="str">
        <f>DPWW3!F70 &amp; "," &amp; DPWW3!G70 &amp; "," &amp; DPWW3!BY5</f>
        <v>Sludge treatment (Other) - Sludge Throughput P Recovery installed plant capacity,Number of schemes at Stage 0,Total number of schemes with a 90+ day delay for any given IM</v>
      </c>
      <c r="D1427" s="176" t="str">
        <f>IF(ISBLANK(DPWW3!H70),"",DPWW3!H70)</f>
        <v>Nr</v>
      </c>
      <c r="E1427" s="176" t="s">
        <v>7266</v>
      </c>
      <c r="F1427" s="176" t="str">
        <f>IF(ISBLANK(DPWW3!AJ70),"",DPWW3!AJ70)</f>
        <v/>
      </c>
    </row>
    <row r="1428" spans="1:60" x14ac:dyDescent="0.25">
      <c r="A1428" s="176" t="str">
        <f t="shared" si="22"/>
        <v>YKY</v>
      </c>
      <c r="B1428" s="176" t="str">
        <f>IF(ISBLANK(DPWW3!BZ70),"",DPWW3!BZ70)</f>
        <v>PCD_DPWW3_STOTH2_DIR</v>
      </c>
      <c r="C1428" s="176" t="str">
        <f>DPWW3!F70 &amp; "," &amp; DPWW3!G70 &amp; "," &amp; DPWW3!BZ6</f>
        <v>Sludge treatment (Other) - Sludge Throughput P Recovery installed plant capacity,Number of schemes at Stage 0,Lack of internal resourcing</v>
      </c>
      <c r="D1428" s="176" t="str">
        <f>IF(ISBLANK(DPWW3!H70),"",DPWW3!H70)</f>
        <v>Nr</v>
      </c>
      <c r="E1428" s="176" t="s">
        <v>7266</v>
      </c>
      <c r="F1428" s="176" t="str">
        <f>IF(ISBLANK(DPWW3!AK70),"",DPWW3!AK70)</f>
        <v/>
      </c>
    </row>
    <row r="1429" spans="1:60" x14ac:dyDescent="0.25">
      <c r="A1429" s="176" t="str">
        <f t="shared" si="22"/>
        <v>YKY</v>
      </c>
      <c r="B1429" s="176" t="str">
        <f>IF(ISBLANK(DPWW3!CA70),"",DPWW3!CA70)</f>
        <v>PCD_DPWW3_STOTH2_DSCR</v>
      </c>
      <c r="C1429" s="176" t="str">
        <f>DPWW3!F70 &amp; "," &amp; DPWW3!G70 &amp; "," &amp; DPWW3!CA6</f>
        <v xml:space="preserve">Sludge treatment (Other) - Sludge Throughput P Recovery installed plant capacity,Number of schemes at Stage 0,Lack of supply chain resourcing </v>
      </c>
      <c r="D1429" s="176" t="str">
        <f>IF(ISBLANK(DPWW3!H70),"",DPWW3!H70)</f>
        <v>Nr</v>
      </c>
      <c r="E1429" s="176" t="s">
        <v>7266</v>
      </c>
      <c r="F1429" s="176" t="str">
        <f>IF(ISBLANK(DPWW3!AL70),"",DPWW3!AL70)</f>
        <v/>
      </c>
    </row>
    <row r="1430" spans="1:60" x14ac:dyDescent="0.25">
      <c r="A1430" s="176" t="str">
        <f t="shared" si="22"/>
        <v>YKY</v>
      </c>
      <c r="B1430" s="176" t="str">
        <f>IF(ISBLANK(DPWW3!CB70),"",DPWW3!CB70)</f>
        <v>PCD_DPWW3_STOTH2_DCS</v>
      </c>
      <c r="C1430" s="176" t="str">
        <f>DPWW3!F70 &amp; "," &amp; DPWW3!G70 &amp; "," &amp; DPWW3!CB6</f>
        <v>Sludge treatment (Other) - Sludge Throughput P Recovery installed plant capacity,Number of schemes at Stage 0,Change in solution (IM2)</v>
      </c>
      <c r="D1430" s="176" t="str">
        <f>IF(ISBLANK(DPWW3!H70),"",DPWW3!H70)</f>
        <v>Nr</v>
      </c>
      <c r="E1430" s="176" t="s">
        <v>7266</v>
      </c>
      <c r="F1430" s="176" t="str">
        <f>IF(ISBLANK(DPWW3!AM70),"",DPWW3!AM70)</f>
        <v/>
      </c>
    </row>
    <row r="1431" spans="1:60" x14ac:dyDescent="0.25">
      <c r="A1431" s="176" t="str">
        <f t="shared" si="22"/>
        <v>YKY</v>
      </c>
      <c r="B1431" s="176" t="str">
        <f>IF(ISBLANK(DPWW3!CC70),"",DPWW3!CC70)</f>
        <v>PCD_DPWW3_STOTH2_DSCS</v>
      </c>
      <c r="C1431" s="176" t="str">
        <f>DPWW3!F70 &amp; "," &amp; DPWW3!G70 &amp; "," &amp; DPWW3!CC6</f>
        <v>Sludge treatment (Other) - Sludge Throughput P Recovery installed plant capacity,Number of schemes at Stage 0,Supply chain capacity</v>
      </c>
      <c r="D1431" s="176" t="str">
        <f>IF(ISBLANK(DPWW3!H70),"",DPWW3!H70)</f>
        <v>Nr</v>
      </c>
      <c r="E1431" s="176" t="s">
        <v>7266</v>
      </c>
      <c r="F1431" s="176" t="str">
        <f>IF(ISBLANK(DPWW3!AN70),"",DPWW3!AN70)</f>
        <v/>
      </c>
    </row>
    <row r="1432" spans="1:60" x14ac:dyDescent="0.25">
      <c r="A1432" s="176" t="str">
        <f t="shared" si="22"/>
        <v>YKY</v>
      </c>
      <c r="B1432" s="176" t="str">
        <f>IF(ISBLANK(DPWW3!CD70),"",DPWW3!CD70)</f>
        <v>PCD_DPWW3_STOTH2_DPP</v>
      </c>
      <c r="C1432" s="176" t="str">
        <f>DPWW3!F70 &amp; "," &amp; DPWW3!G70 &amp; "," &amp; DPWW3!CD6</f>
        <v>Sludge treatment (Other) - Sludge Throughput P Recovery installed plant capacity,Number of schemes at Stage 0,Land and planning permission</v>
      </c>
      <c r="D1432" s="176" t="str">
        <f>IF(ISBLANK(DPWW3!H70),"",DPWW3!H70)</f>
        <v>Nr</v>
      </c>
      <c r="E1432" s="176" t="s">
        <v>7266</v>
      </c>
      <c r="F1432" s="176" t="str">
        <f>IF(ISBLANK(DPWW3!AO70),"",DPWW3!AO70)</f>
        <v/>
      </c>
    </row>
    <row r="1433" spans="1:60" x14ac:dyDescent="0.25">
      <c r="A1433" s="176" t="str">
        <f t="shared" si="22"/>
        <v>YKY</v>
      </c>
      <c r="B1433" s="176" t="str">
        <f>IF(ISBLANK(DPWW3!CE70),"",DPWW3!CE70)</f>
        <v>PCD_DPWW3_STOTH2_DTPI</v>
      </c>
      <c r="C1433" s="176" t="str">
        <f>DPWW3!F70 &amp; "," &amp; DPWW3!G70 &amp; "," &amp; DPWW3!CE6</f>
        <v>Sludge treatment (Other) - Sludge Throughput P Recovery installed plant capacity,Number of schemes at Stage 0,Third-party interface</v>
      </c>
      <c r="D1433" s="176" t="str">
        <f>IF(ISBLANK(DPWW3!H70),"",DPWW3!H70)</f>
        <v>Nr</v>
      </c>
      <c r="E1433" s="176" t="s">
        <v>7266</v>
      </c>
      <c r="F1433" s="176" t="str">
        <f>IF(ISBLANK(DPWW3!AP70),"",DPWW3!AP70)</f>
        <v/>
      </c>
    </row>
    <row r="1434" spans="1:60" x14ac:dyDescent="0.25">
      <c r="A1434" s="176" t="str">
        <f t="shared" si="22"/>
        <v>YKY</v>
      </c>
      <c r="B1434" s="176" t="str">
        <f>IF(ISBLANK(DPWW3!CF70),"",DPWW3!CF70)</f>
        <v>PCD_DPWW3_STOTH2_DCI</v>
      </c>
      <c r="C1434" s="176" t="str">
        <f>DPWW3!F70 &amp; "," &amp; DPWW3!G70 &amp; "," &amp; DPWW3!CF6</f>
        <v>Sludge treatment (Other) - Sludge Throughput P Recovery installed plant capacity,Number of schemes at Stage 0,Contractual issues</v>
      </c>
      <c r="D1434" s="176" t="str">
        <f>IF(ISBLANK(DPWW3!H70),"",DPWW3!H70)</f>
        <v>Nr</v>
      </c>
      <c r="E1434" s="176" t="s">
        <v>7266</v>
      </c>
      <c r="F1434" s="176" t="str">
        <f>IF(ISBLANK(DPWW3!AQ70),"",DPWW3!AQ70)</f>
        <v/>
      </c>
    </row>
    <row r="1435" spans="1:60" x14ac:dyDescent="0.25">
      <c r="A1435" s="176" t="str">
        <f t="shared" si="22"/>
        <v>YKY</v>
      </c>
      <c r="B1435" s="176" t="str">
        <f>IF(ISBLANK(DPWW3!CG70),"",DPWW3!CG70)</f>
        <v>PCD_DPWW3_STOTH2_DSI</v>
      </c>
      <c r="C1435" s="176" t="str">
        <f>DPWW3!F70 &amp; "," &amp; DPWW3!G70 &amp; "," &amp; DPWW3!CG6</f>
        <v>Sludge treatment (Other) - Sludge Throughput P Recovery installed plant capacity,Number of schemes at Stage 0,Sites issues</v>
      </c>
      <c r="D1435" s="176" t="str">
        <f>IF(ISBLANK(DPWW3!H70),"",DPWW3!H70)</f>
        <v>Nr</v>
      </c>
      <c r="E1435" s="176" t="s">
        <v>7266</v>
      </c>
      <c r="F1435" s="176" t="str">
        <f>IF(ISBLANK(DPWW3!AR70),"",DPWW3!AR70)</f>
        <v/>
      </c>
    </row>
    <row r="1436" spans="1:60" x14ac:dyDescent="0.25">
      <c r="A1436" s="176" t="str">
        <f t="shared" si="22"/>
        <v>YKY</v>
      </c>
      <c r="B1436" s="176" t="str">
        <f>IF(ISBLANK(DPWW3!CH70),"",DPWW3!CH70)</f>
        <v>PCD_DPWW3_STOTH2_DER</v>
      </c>
      <c r="C1436" s="176" t="str">
        <f>DPWW3!F70 &amp; "," &amp; DPWW3!G70 &amp; "," &amp; DPWW3!CH6</f>
        <v>Sludge treatment (Other) - Sludge Throughput P Recovery installed plant capacity,Number of schemes at Stage 0,Environmental risks</v>
      </c>
      <c r="D1436" s="176" t="str">
        <f>IF(ISBLANK(DPWW3!H70),"",DPWW3!H70)</f>
        <v>Nr</v>
      </c>
      <c r="E1436" s="176" t="s">
        <v>7266</v>
      </c>
      <c r="F1436" s="176" t="str">
        <f>IF(ISBLANK(DPWW3!AS70),"",DPWW3!AS70)</f>
        <v/>
      </c>
    </row>
    <row r="1437" spans="1:60" x14ac:dyDescent="0.25">
      <c r="A1437" s="176" t="str">
        <f t="shared" si="22"/>
        <v>YKY</v>
      </c>
      <c r="B1437" s="176" t="str">
        <f>IF(ISBLANK(DPWW3!CI70),"",DPWW3!CI70)</f>
        <v>PCD_DPWW3_STOTH2_RS</v>
      </c>
      <c r="C1437" s="176" t="str">
        <f>DPWW3!F70 &amp; "," &amp; DPWW3!G70 &amp; "," &amp; DPWW3!CI6</f>
        <v>Sludge treatment (Other) - Sludge Throughput P Recovery installed plant capacity,Number of schemes at Stage 0,Regulatory Sign off Delay</v>
      </c>
      <c r="D1437" s="176" t="str">
        <f>IF(ISBLANK(DPWW3!H70),"",DPWW3!H70)</f>
        <v>Nr</v>
      </c>
      <c r="E1437" s="176" t="s">
        <v>7266</v>
      </c>
      <c r="F1437" s="176" t="str">
        <f>IF(ISBLANK(DPWW3!AT70),"",DPWW3!AT70)</f>
        <v/>
      </c>
    </row>
    <row r="1438" spans="1:60" x14ac:dyDescent="0.25">
      <c r="A1438" s="176" t="str">
        <f t="shared" si="22"/>
        <v>YKY</v>
      </c>
      <c r="B1438" s="176" t="str">
        <f>IF(ISBLANK(DPWW3!CJ70),"",DPWW3!CJ70)</f>
        <v>PCD_DPWW3_STOTH2_DPLE</v>
      </c>
      <c r="C1438" s="176" t="str">
        <f>DPWW3!F70 &amp; "," &amp; DPWW3!G70 &amp; "," &amp; DPWW3!CJ6</f>
        <v>Sludge treatment (Other) - Sludge Throughput P Recovery installed plant capacity,Number of schemes at Stage 0,Programme level efficiency</v>
      </c>
      <c r="D1438" s="176" t="str">
        <f>IF(ISBLANK(DPWW3!H70),"",DPWW3!H70)</f>
        <v>Nr</v>
      </c>
      <c r="E1438" s="176" t="s">
        <v>7266</v>
      </c>
      <c r="F1438" s="176" t="str">
        <f>IF(ISBLANK(DPWW3!AU70),"",DPWW3!AU70)</f>
        <v/>
      </c>
    </row>
    <row r="1439" spans="1:60" x14ac:dyDescent="0.25">
      <c r="A1439" s="176" t="str">
        <f t="shared" si="22"/>
        <v>YKY</v>
      </c>
      <c r="B1439" s="176" t="str">
        <f>IF(ISBLANK(DPWW3!BC71),"",DPWW3!BC71)</f>
        <v>PCD_DPWW3_STOTH2_S1</v>
      </c>
      <c r="C1439" s="176" t="str">
        <f>DPWW3!F71 &amp; "," &amp; DPWW3!G71 &amp; "," &amp; DPWW3!BC5</f>
        <v>Sludge treatment (Other) - Sludge Throughput P Recovery installed plant capacity,Number of schemes at Stage 1,IM1 has yet to be achieved</v>
      </c>
      <c r="D1439" s="176" t="str">
        <f>IF(ISBLANK(DPWW3!H71),"",DPWW3!H71)</f>
        <v>Nr</v>
      </c>
      <c r="E1439" s="176" t="s">
        <v>7266</v>
      </c>
      <c r="T1439" s="176" t="str">
        <f>IF(ISBLANK(DPWW3!M71),"",DPWW3!M71)</f>
        <v/>
      </c>
      <c r="U1439" s="176" t="str">
        <f>IF(ISBLANK(DPWW3!N71),"",DPWW3!N71)</f>
        <v/>
      </c>
      <c r="V1439" s="176" t="str">
        <f>IF(ISBLANK(DPWW3!O71),"",DPWW3!O71)</f>
        <v/>
      </c>
      <c r="W1439" s="176" t="str">
        <f>IF(ISBLANK(DPWW3!P71),"",DPWW3!P71)</f>
        <v/>
      </c>
      <c r="X1439" s="176" t="str">
        <f>IF(ISBLANK(DPWW3!Q71),"",DPWW3!Q71)</f>
        <v/>
      </c>
      <c r="Y1439" s="176" t="str">
        <f>IF(ISBLANK(DPWW3!R71),"",DPWW3!R71)</f>
        <v/>
      </c>
      <c r="Z1439" s="176" t="str">
        <f>IF(ISBLANK(DPWW3!S71),"",DPWW3!S71)</f>
        <v/>
      </c>
      <c r="AA1439" s="176" t="str">
        <f>IF(ISBLANK(DPWW3!T71),"",DPWW3!T71)</f>
        <v/>
      </c>
      <c r="AB1439" s="176" t="str">
        <f>IF(ISBLANK(DPWW3!U71),"",DPWW3!U71)</f>
        <v/>
      </c>
      <c r="AC1439" s="176" t="str">
        <f>IF(ISBLANK(DPWW3!V71),"",DPWW3!V71)</f>
        <v/>
      </c>
      <c r="AD1439" s="176" t="str">
        <f>IF(ISBLANK(DPWW3!W71),"",DPWW3!W71)</f>
        <v/>
      </c>
      <c r="AE1439" s="176" t="str">
        <f>IF(ISBLANK(DPWW3!X71),"",DPWW3!X71)</f>
        <v/>
      </c>
      <c r="AF1439" s="176" t="str">
        <f>IF(ISBLANK(DPWW3!Y71),"",DPWW3!Y71)</f>
        <v/>
      </c>
      <c r="AG1439" s="176" t="str">
        <f>IF(ISBLANK(DPWW3!Z71),"",DPWW3!Z71)</f>
        <v/>
      </c>
      <c r="AH1439" s="176" t="str">
        <f>IF(ISBLANK(DPWW3!AA71),"",DPWW3!AA71)</f>
        <v/>
      </c>
      <c r="AI1439" s="176" t="str">
        <f>IF(ISBLANK(DPWW3!AB71),"",DPWW3!AB71)</f>
        <v/>
      </c>
      <c r="AJ1439" s="176" t="str">
        <f>IF(ISBLANK(DPWW3!AC71),"",DPWW3!AC71)</f>
        <v/>
      </c>
      <c r="AK1439" s="176" t="str">
        <f>IF(ISBLANK(DPWW3!AD71),"",DPWW3!AD71)</f>
        <v/>
      </c>
      <c r="AL1439" s="176" t="str">
        <f>IF(ISBLANK(DPWW3!AE71),"",DPWW3!AE71)</f>
        <v/>
      </c>
      <c r="AM1439" s="176" t="str">
        <f>IF(ISBLANK(DPWW3!AF71),"",DPWW3!AF71)</f>
        <v/>
      </c>
      <c r="AN1439" s="176" t="str">
        <f>IF(ISBLANK(DPWW3!AG71),"",DPWW3!AG71)</f>
        <v/>
      </c>
    </row>
    <row r="1440" spans="1:60" x14ac:dyDescent="0.25">
      <c r="A1440" s="176" t="str">
        <f t="shared" si="22"/>
        <v>YKY</v>
      </c>
      <c r="B1440" s="176" t="str">
        <f>IF(ISBLANK(DPWW3!BY71),"",DPWW3!BY71)</f>
        <v>PCD_DPWW3_STOTH2_DLY_S1</v>
      </c>
      <c r="C1440" s="176" t="str">
        <f>DPWW3!F71 &amp; "," &amp; DPWW3!G71 &amp; "," &amp; DPWW3!BY5</f>
        <v>Sludge treatment (Other) - Sludge Throughput P Recovery installed plant capacity,Number of schemes at Stage 1,Total number of schemes with a 90+ day delay for any given IM</v>
      </c>
      <c r="D1440" s="176" t="str">
        <f>IF(ISBLANK(DPWW3!H71),"",DPWW3!H71)</f>
        <v>Nr</v>
      </c>
      <c r="E1440" s="176" t="s">
        <v>7266</v>
      </c>
      <c r="F1440" s="176" t="str">
        <f>IF(ISBLANK(DPWW3!AJ71),"",DPWW3!AJ71)</f>
        <v/>
      </c>
    </row>
    <row r="1441" spans="1:40" x14ac:dyDescent="0.25">
      <c r="A1441" s="176" t="str">
        <f t="shared" si="22"/>
        <v>YKY</v>
      </c>
      <c r="B1441" s="176" t="str">
        <f>IF(ISBLANK(DPWW3!BZ71),"",DPWW3!BZ71)</f>
        <v>PCD_DPWW3_STOTH2_DIR_S1</v>
      </c>
      <c r="C1441" s="176" t="str">
        <f>DPWW3!F71 &amp; "," &amp; DPWW3!G71 &amp; "," &amp; DPWW3!BZ6</f>
        <v>Sludge treatment (Other) - Sludge Throughput P Recovery installed plant capacity,Number of schemes at Stage 1,Lack of internal resourcing</v>
      </c>
      <c r="D1441" s="176" t="str">
        <f>IF(ISBLANK(DPWW3!H71),"",DPWW3!H71)</f>
        <v>Nr</v>
      </c>
      <c r="E1441" s="176" t="s">
        <v>7266</v>
      </c>
      <c r="F1441" s="176" t="str">
        <f>IF(ISBLANK(DPWW3!AK71),"",DPWW3!AK71)</f>
        <v/>
      </c>
    </row>
    <row r="1442" spans="1:40" x14ac:dyDescent="0.25">
      <c r="A1442" s="176" t="str">
        <f t="shared" si="22"/>
        <v>YKY</v>
      </c>
      <c r="B1442" s="176" t="str">
        <f>IF(ISBLANK(DPWW3!CA71),"",DPWW3!CA71)</f>
        <v>PCD_DPWW3_STOTH2_DSCR_S1</v>
      </c>
      <c r="C1442" s="176" t="str">
        <f>DPWW3!F71 &amp; "," &amp; DPWW3!G71 &amp; "," &amp; DPWW3!CA6</f>
        <v xml:space="preserve">Sludge treatment (Other) - Sludge Throughput P Recovery installed plant capacity,Number of schemes at Stage 1,Lack of supply chain resourcing </v>
      </c>
      <c r="D1442" s="176" t="str">
        <f>IF(ISBLANK(DPWW3!H71),"",DPWW3!H71)</f>
        <v>Nr</v>
      </c>
      <c r="E1442" s="176" t="s">
        <v>7266</v>
      </c>
      <c r="F1442" s="176" t="str">
        <f>IF(ISBLANK(DPWW3!AL71),"",DPWW3!AL71)</f>
        <v/>
      </c>
    </row>
    <row r="1443" spans="1:40" x14ac:dyDescent="0.25">
      <c r="A1443" s="176" t="str">
        <f t="shared" si="22"/>
        <v>YKY</v>
      </c>
      <c r="B1443" s="176" t="str">
        <f>IF(ISBLANK(DPWW3!CB71),"",DPWW3!CB71)</f>
        <v>PCD_DPWW3_STOTH2_DCS_S1</v>
      </c>
      <c r="C1443" s="176" t="str">
        <f>DPWW3!F71 &amp; "," &amp; DPWW3!G71 &amp; "," &amp; DPWW3!CB6</f>
        <v>Sludge treatment (Other) - Sludge Throughput P Recovery installed plant capacity,Number of schemes at Stage 1,Change in solution (IM2)</v>
      </c>
      <c r="D1443" s="176" t="str">
        <f>IF(ISBLANK(DPWW3!H71),"",DPWW3!H71)</f>
        <v>Nr</v>
      </c>
      <c r="E1443" s="176" t="s">
        <v>7266</v>
      </c>
      <c r="F1443" s="176" t="str">
        <f>IF(ISBLANK(DPWW3!AM71),"",DPWW3!AM71)</f>
        <v/>
      </c>
    </row>
    <row r="1444" spans="1:40" x14ac:dyDescent="0.25">
      <c r="A1444" s="176" t="str">
        <f t="shared" si="22"/>
        <v>YKY</v>
      </c>
      <c r="B1444" s="176" t="str">
        <f>IF(ISBLANK(DPWW3!CC71),"",DPWW3!CC71)</f>
        <v>PCD_DPWW3_STOTH2_DSCS_S1</v>
      </c>
      <c r="C1444" s="176" t="str">
        <f>DPWW3!F71 &amp; "," &amp; DPWW3!G71 &amp; "," &amp; DPWW3!CC6</f>
        <v>Sludge treatment (Other) - Sludge Throughput P Recovery installed plant capacity,Number of schemes at Stage 1,Supply chain capacity</v>
      </c>
      <c r="D1444" s="176" t="str">
        <f>IF(ISBLANK(DPWW3!H71),"",DPWW3!H71)</f>
        <v>Nr</v>
      </c>
      <c r="E1444" s="176" t="s">
        <v>7266</v>
      </c>
      <c r="F1444" s="176" t="str">
        <f>IF(ISBLANK(DPWW3!AN71),"",DPWW3!AN71)</f>
        <v/>
      </c>
    </row>
    <row r="1445" spans="1:40" x14ac:dyDescent="0.25">
      <c r="A1445" s="176" t="str">
        <f t="shared" si="22"/>
        <v>YKY</v>
      </c>
      <c r="B1445" s="176" t="str">
        <f>IF(ISBLANK(DPWW3!CD71),"",DPWW3!CD71)</f>
        <v>PCD_DPWW3_STOTH2_DPP_S1</v>
      </c>
      <c r="C1445" s="176" t="str">
        <f>DPWW3!F71 &amp; "," &amp; DPWW3!G71 &amp; "," &amp; DPWW3!CD6</f>
        <v>Sludge treatment (Other) - Sludge Throughput P Recovery installed plant capacity,Number of schemes at Stage 1,Land and planning permission</v>
      </c>
      <c r="D1445" s="176" t="str">
        <f>IF(ISBLANK(DPWW3!H71),"",DPWW3!H71)</f>
        <v>Nr</v>
      </c>
      <c r="E1445" s="176" t="s">
        <v>7266</v>
      </c>
      <c r="F1445" s="176" t="str">
        <f>IF(ISBLANK(DPWW3!AO71),"",DPWW3!AO71)</f>
        <v/>
      </c>
    </row>
    <row r="1446" spans="1:40" x14ac:dyDescent="0.25">
      <c r="A1446" s="176" t="str">
        <f t="shared" si="22"/>
        <v>YKY</v>
      </c>
      <c r="B1446" s="176" t="str">
        <f>IF(ISBLANK(DPWW3!CE71),"",DPWW3!CE71)</f>
        <v>PCD_DPWW3_STOTH2_DTPI_S1</v>
      </c>
      <c r="C1446" s="176" t="str">
        <f>DPWW3!F71 &amp; "," &amp; DPWW3!G71 &amp; "," &amp; DPWW3!CE6</f>
        <v>Sludge treatment (Other) - Sludge Throughput P Recovery installed plant capacity,Number of schemes at Stage 1,Third-party interface</v>
      </c>
      <c r="D1446" s="176" t="str">
        <f>IF(ISBLANK(DPWW3!H71),"",DPWW3!H71)</f>
        <v>Nr</v>
      </c>
      <c r="E1446" s="176" t="s">
        <v>7266</v>
      </c>
      <c r="F1446" s="176" t="str">
        <f>IF(ISBLANK(DPWW3!AP71),"",DPWW3!AP71)</f>
        <v/>
      </c>
    </row>
    <row r="1447" spans="1:40" x14ac:dyDescent="0.25">
      <c r="A1447" s="176" t="str">
        <f t="shared" si="22"/>
        <v>YKY</v>
      </c>
      <c r="B1447" s="176" t="str">
        <f>IF(ISBLANK(DPWW3!CF71),"",DPWW3!CF71)</f>
        <v>PCD_DPWW3_STOTH2_DCI_S1</v>
      </c>
      <c r="C1447" s="176" t="str">
        <f>DPWW3!F71 &amp; "," &amp; DPWW3!G71 &amp; "," &amp; DPWW3!CF6</f>
        <v>Sludge treatment (Other) - Sludge Throughput P Recovery installed plant capacity,Number of schemes at Stage 1,Contractual issues</v>
      </c>
      <c r="D1447" s="176" t="str">
        <f>IF(ISBLANK(DPWW3!H71),"",DPWW3!H71)</f>
        <v>Nr</v>
      </c>
      <c r="E1447" s="176" t="s">
        <v>7266</v>
      </c>
      <c r="F1447" s="176" t="str">
        <f>IF(ISBLANK(DPWW3!AQ71),"",DPWW3!AQ71)</f>
        <v/>
      </c>
    </row>
    <row r="1448" spans="1:40" x14ac:dyDescent="0.25">
      <c r="A1448" s="176" t="str">
        <f t="shared" si="22"/>
        <v>YKY</v>
      </c>
      <c r="B1448" s="176" t="str">
        <f>IF(ISBLANK(DPWW3!CG71),"",DPWW3!CG71)</f>
        <v>PCD_DPWW3_STOTH2_DSI_S1</v>
      </c>
      <c r="C1448" s="176" t="str">
        <f>DPWW3!F71 &amp; "," &amp; DPWW3!G71 &amp; "," &amp; DPWW3!CG6</f>
        <v>Sludge treatment (Other) - Sludge Throughput P Recovery installed plant capacity,Number of schemes at Stage 1,Sites issues</v>
      </c>
      <c r="D1448" s="176" t="str">
        <f>IF(ISBLANK(DPWW3!H71),"",DPWW3!H71)</f>
        <v>Nr</v>
      </c>
      <c r="E1448" s="176" t="s">
        <v>7266</v>
      </c>
      <c r="F1448" s="176" t="str">
        <f>IF(ISBLANK(DPWW3!AR71),"",DPWW3!AR71)</f>
        <v/>
      </c>
    </row>
    <row r="1449" spans="1:40" x14ac:dyDescent="0.25">
      <c r="A1449" s="176" t="str">
        <f t="shared" si="22"/>
        <v>YKY</v>
      </c>
      <c r="B1449" s="176" t="str">
        <f>IF(ISBLANK(DPWW3!CH71),"",DPWW3!CH71)</f>
        <v>PCD_DPWW3_STOTH2_DER_S1</v>
      </c>
      <c r="C1449" s="176" t="str">
        <f>DPWW3!F71 &amp; "," &amp; DPWW3!G71 &amp; "," &amp; DPWW3!CH6</f>
        <v>Sludge treatment (Other) - Sludge Throughput P Recovery installed plant capacity,Number of schemes at Stage 1,Environmental risks</v>
      </c>
      <c r="D1449" s="176" t="str">
        <f>IF(ISBLANK(DPWW3!H71),"",DPWW3!H71)</f>
        <v>Nr</v>
      </c>
      <c r="E1449" s="176" t="s">
        <v>7266</v>
      </c>
      <c r="F1449" s="176" t="str">
        <f>IF(ISBLANK(DPWW3!AS71),"",DPWW3!AS71)</f>
        <v/>
      </c>
    </row>
    <row r="1450" spans="1:40" x14ac:dyDescent="0.25">
      <c r="A1450" s="176" t="str">
        <f t="shared" si="22"/>
        <v>YKY</v>
      </c>
      <c r="B1450" s="176" t="str">
        <f>IF(ISBLANK(DPWW3!CI71),"",DPWW3!CI71)</f>
        <v>PCD_DPWW3_STOTH2_RS_S1</v>
      </c>
      <c r="C1450" s="176" t="str">
        <f>DPWW3!F71 &amp; "," &amp; DPWW3!G71 &amp; "," &amp; DPWW3!CI6</f>
        <v>Sludge treatment (Other) - Sludge Throughput P Recovery installed plant capacity,Number of schemes at Stage 1,Regulatory Sign off Delay</v>
      </c>
      <c r="D1450" s="176" t="str">
        <f>IF(ISBLANK(DPWW3!H71),"",DPWW3!H71)</f>
        <v>Nr</v>
      </c>
      <c r="E1450" s="176" t="s">
        <v>7266</v>
      </c>
      <c r="F1450" s="176" t="str">
        <f>IF(ISBLANK(DPWW3!AT71),"",DPWW3!AT71)</f>
        <v/>
      </c>
    </row>
    <row r="1451" spans="1:40" x14ac:dyDescent="0.25">
      <c r="A1451" s="176" t="str">
        <f t="shared" si="22"/>
        <v>YKY</v>
      </c>
      <c r="B1451" s="176" t="str">
        <f>IF(ISBLANK(DPWW3!CJ71),"",DPWW3!CJ71)</f>
        <v>PCD_DPWW3_STOTH2_DPLE_S1</v>
      </c>
      <c r="C1451" s="176" t="str">
        <f>DPWW3!F71 &amp; "," &amp; DPWW3!G71 &amp; "," &amp; DPWW3!CJ6</f>
        <v>Sludge treatment (Other) - Sludge Throughput P Recovery installed plant capacity,Number of schemes at Stage 1,Programme level efficiency</v>
      </c>
      <c r="D1451" s="176" t="str">
        <f>IF(ISBLANK(DPWW3!H71),"",DPWW3!H71)</f>
        <v>Nr</v>
      </c>
      <c r="E1451" s="176" t="s">
        <v>7266</v>
      </c>
      <c r="F1451" s="176" t="str">
        <f>IF(ISBLANK(DPWW3!AU71),"",DPWW3!AU71)</f>
        <v/>
      </c>
    </row>
    <row r="1452" spans="1:40" x14ac:dyDescent="0.25">
      <c r="A1452" s="176" t="str">
        <f t="shared" si="22"/>
        <v>YKY</v>
      </c>
      <c r="B1452" s="176" t="str">
        <f>IF(ISBLANK(DPWW3!BC72),"",DPWW3!BC72)</f>
        <v>PCD_DPWW3_STOTH2_S2</v>
      </c>
      <c r="C1452" s="176" t="str">
        <f>DPWW3!F72 &amp; "," &amp; DPWW3!G72 &amp; "," &amp; DPWW3!BC5</f>
        <v>Sludge treatment (Other) - Sludge Throughput P Recovery installed plant capacity,Number of schemes at Stage 2,IM1 has yet to be achieved</v>
      </c>
      <c r="D1452" s="176" t="str">
        <f>IF(ISBLANK(DPWW3!H72),"",DPWW3!H72)</f>
        <v>Nr</v>
      </c>
      <c r="E1452" s="176" t="s">
        <v>7266</v>
      </c>
      <c r="T1452" s="176" t="str">
        <f>IF(ISBLANK(DPWW3!M72),"",DPWW3!M72)</f>
        <v/>
      </c>
      <c r="U1452" s="176" t="str">
        <f>IF(ISBLANK(DPWW3!N72),"",DPWW3!N72)</f>
        <v/>
      </c>
      <c r="V1452" s="176" t="str">
        <f>IF(ISBLANK(DPWW3!O72),"",DPWW3!O72)</f>
        <v/>
      </c>
      <c r="W1452" s="176" t="str">
        <f>IF(ISBLANK(DPWW3!P72),"",DPWW3!P72)</f>
        <v/>
      </c>
      <c r="X1452" s="176" t="str">
        <f>IF(ISBLANK(DPWW3!Q72),"",DPWW3!Q72)</f>
        <v/>
      </c>
      <c r="Y1452" s="176" t="str">
        <f>IF(ISBLANK(DPWW3!R72),"",DPWW3!R72)</f>
        <v/>
      </c>
      <c r="Z1452" s="176" t="str">
        <f>IF(ISBLANK(DPWW3!S72),"",DPWW3!S72)</f>
        <v/>
      </c>
      <c r="AA1452" s="176" t="str">
        <f>IF(ISBLANK(DPWW3!T72),"",DPWW3!T72)</f>
        <v/>
      </c>
      <c r="AB1452" s="176" t="str">
        <f>IF(ISBLANK(DPWW3!U72),"",DPWW3!U72)</f>
        <v/>
      </c>
      <c r="AC1452" s="176" t="str">
        <f>IF(ISBLANK(DPWW3!V72),"",DPWW3!V72)</f>
        <v/>
      </c>
      <c r="AD1452" s="176" t="str">
        <f>IF(ISBLANK(DPWW3!W72),"",DPWW3!W72)</f>
        <v/>
      </c>
      <c r="AE1452" s="176" t="str">
        <f>IF(ISBLANK(DPWW3!X72),"",DPWW3!X72)</f>
        <v/>
      </c>
      <c r="AF1452" s="176" t="str">
        <f>IF(ISBLANK(DPWW3!Y72),"",DPWW3!Y72)</f>
        <v/>
      </c>
      <c r="AG1452" s="176" t="str">
        <f>IF(ISBLANK(DPWW3!Z72),"",DPWW3!Z72)</f>
        <v/>
      </c>
      <c r="AH1452" s="176" t="str">
        <f>IF(ISBLANK(DPWW3!AA72),"",DPWW3!AA72)</f>
        <v/>
      </c>
      <c r="AI1452" s="176" t="str">
        <f>IF(ISBLANK(DPWW3!AB72),"",DPWW3!AB72)</f>
        <v/>
      </c>
      <c r="AJ1452" s="176" t="str">
        <f>IF(ISBLANK(DPWW3!AC72),"",DPWW3!AC72)</f>
        <v/>
      </c>
      <c r="AK1452" s="176" t="str">
        <f>IF(ISBLANK(DPWW3!AD72),"",DPWW3!AD72)</f>
        <v/>
      </c>
      <c r="AL1452" s="176" t="str">
        <f>IF(ISBLANK(DPWW3!AE72),"",DPWW3!AE72)</f>
        <v/>
      </c>
      <c r="AM1452" s="176" t="str">
        <f>IF(ISBLANK(DPWW3!AF72),"",DPWW3!AF72)</f>
        <v/>
      </c>
      <c r="AN1452" s="176" t="str">
        <f>IF(ISBLANK(DPWW3!AG72),"",DPWW3!AG72)</f>
        <v/>
      </c>
    </row>
    <row r="1453" spans="1:40" x14ac:dyDescent="0.25">
      <c r="A1453" s="176" t="str">
        <f t="shared" si="22"/>
        <v>YKY</v>
      </c>
      <c r="B1453" s="176" t="str">
        <f>IF(ISBLANK(DPWW3!BY72),"",DPWW3!BY72)</f>
        <v>PCD_DPWW3_STOTH2_DLY_S2</v>
      </c>
      <c r="C1453" s="176" t="str">
        <f>DPWW3!F72 &amp; "," &amp; DPWW3!G72 &amp; "," &amp; DPWW3!BY5</f>
        <v>Sludge treatment (Other) - Sludge Throughput P Recovery installed plant capacity,Number of schemes at Stage 2,Total number of schemes with a 90+ day delay for any given IM</v>
      </c>
      <c r="D1453" s="176" t="str">
        <f>IF(ISBLANK(DPWW3!H72),"",DPWW3!H72)</f>
        <v>Nr</v>
      </c>
      <c r="E1453" s="176" t="s">
        <v>7266</v>
      </c>
      <c r="F1453" s="176" t="str">
        <f>IF(ISBLANK(DPWW3!AJ72),"",DPWW3!AJ72)</f>
        <v/>
      </c>
    </row>
    <row r="1454" spans="1:40" x14ac:dyDescent="0.25">
      <c r="A1454" s="176" t="str">
        <f t="shared" si="22"/>
        <v>YKY</v>
      </c>
      <c r="B1454" s="176" t="str">
        <f>IF(ISBLANK(DPWW3!BZ72),"",DPWW3!BZ72)</f>
        <v>PCD_DPWW3_STOTH2_DIR_S2</v>
      </c>
      <c r="C1454" s="176" t="str">
        <f>DPWW3!F72 &amp; "," &amp; DPWW3!G72 &amp; "," &amp; DPWW3!BZ6</f>
        <v>Sludge treatment (Other) - Sludge Throughput P Recovery installed plant capacity,Number of schemes at Stage 2,Lack of internal resourcing</v>
      </c>
      <c r="D1454" s="176" t="str">
        <f>IF(ISBLANK(DPWW3!H72),"",DPWW3!H72)</f>
        <v>Nr</v>
      </c>
      <c r="E1454" s="176" t="s">
        <v>7266</v>
      </c>
      <c r="F1454" s="176" t="str">
        <f>IF(ISBLANK(DPWW3!AK72),"",DPWW3!AK72)</f>
        <v/>
      </c>
    </row>
    <row r="1455" spans="1:40" x14ac:dyDescent="0.25">
      <c r="A1455" s="176" t="str">
        <f t="shared" si="22"/>
        <v>YKY</v>
      </c>
      <c r="B1455" s="176" t="str">
        <f>IF(ISBLANK(DPWW3!CA72),"",DPWW3!CA72)</f>
        <v>PCD_DPWW3_STOTH2_DSCR_S2</v>
      </c>
      <c r="C1455" s="176" t="str">
        <f>DPWW3!F72 &amp; "," &amp; DPWW3!G72 &amp; "," &amp; DPWW3!CA6</f>
        <v xml:space="preserve">Sludge treatment (Other) - Sludge Throughput P Recovery installed plant capacity,Number of schemes at Stage 2,Lack of supply chain resourcing </v>
      </c>
      <c r="D1455" s="176" t="str">
        <f>IF(ISBLANK(DPWW3!H72),"",DPWW3!H72)</f>
        <v>Nr</v>
      </c>
      <c r="E1455" s="176" t="s">
        <v>7266</v>
      </c>
      <c r="F1455" s="176" t="str">
        <f>IF(ISBLANK(DPWW3!AL72),"",DPWW3!AL72)</f>
        <v/>
      </c>
    </row>
    <row r="1456" spans="1:40" x14ac:dyDescent="0.25">
      <c r="A1456" s="176" t="str">
        <f t="shared" si="22"/>
        <v>YKY</v>
      </c>
      <c r="B1456" s="176" t="str">
        <f>IF(ISBLANK(DPWW3!CB72),"",DPWW3!CB72)</f>
        <v>PCD_DPWW3_STOTH2_DCS_S2</v>
      </c>
      <c r="C1456" s="176" t="str">
        <f>DPWW3!F72 &amp; "," &amp; DPWW3!G72 &amp; "," &amp; DPWW3!CB6</f>
        <v>Sludge treatment (Other) - Sludge Throughput P Recovery installed plant capacity,Number of schemes at Stage 2,Change in solution (IM2)</v>
      </c>
      <c r="D1456" s="176" t="str">
        <f>IF(ISBLANK(DPWW3!H72),"",DPWW3!H72)</f>
        <v>Nr</v>
      </c>
      <c r="E1456" s="176" t="s">
        <v>7266</v>
      </c>
      <c r="F1456" s="176" t="str">
        <f>IF(ISBLANK(DPWW3!AM72),"",DPWW3!AM72)</f>
        <v/>
      </c>
    </row>
    <row r="1457" spans="1:40" x14ac:dyDescent="0.25">
      <c r="A1457" s="176" t="str">
        <f t="shared" si="22"/>
        <v>YKY</v>
      </c>
      <c r="B1457" s="176" t="str">
        <f>IF(ISBLANK(DPWW3!CC72),"",DPWW3!CC72)</f>
        <v>PCD_DPWW3_STOTH2_DSCS_S2</v>
      </c>
      <c r="C1457" s="176" t="str">
        <f>DPWW3!F72 &amp; "," &amp; DPWW3!G72 &amp; "," &amp; DPWW3!CC6</f>
        <v>Sludge treatment (Other) - Sludge Throughput P Recovery installed plant capacity,Number of schemes at Stage 2,Supply chain capacity</v>
      </c>
      <c r="D1457" s="176" t="str">
        <f>IF(ISBLANK(DPWW3!H72),"",DPWW3!H72)</f>
        <v>Nr</v>
      </c>
      <c r="E1457" s="176" t="s">
        <v>7266</v>
      </c>
      <c r="F1457" s="176" t="str">
        <f>IF(ISBLANK(DPWW3!AN72),"",DPWW3!AN72)</f>
        <v/>
      </c>
    </row>
    <row r="1458" spans="1:40" x14ac:dyDescent="0.25">
      <c r="A1458" s="176" t="str">
        <f t="shared" si="22"/>
        <v>YKY</v>
      </c>
      <c r="B1458" s="176" t="str">
        <f>IF(ISBLANK(DPWW3!CD72),"",DPWW3!CD72)</f>
        <v>PCD_DPWW3_STOTH2_DPP_S2</v>
      </c>
      <c r="C1458" s="176" t="str">
        <f>DPWW3!F72 &amp; "," &amp; DPWW3!G72 &amp; "," &amp; DPWW3!CD6</f>
        <v>Sludge treatment (Other) - Sludge Throughput P Recovery installed plant capacity,Number of schemes at Stage 2,Land and planning permission</v>
      </c>
      <c r="D1458" s="176" t="str">
        <f>IF(ISBLANK(DPWW3!H72),"",DPWW3!H72)</f>
        <v>Nr</v>
      </c>
      <c r="E1458" s="176" t="s">
        <v>7266</v>
      </c>
      <c r="F1458" s="176" t="str">
        <f>IF(ISBLANK(DPWW3!AO72),"",DPWW3!AO72)</f>
        <v/>
      </c>
    </row>
    <row r="1459" spans="1:40" x14ac:dyDescent="0.25">
      <c r="A1459" s="176" t="str">
        <f t="shared" si="22"/>
        <v>YKY</v>
      </c>
      <c r="B1459" s="176" t="str">
        <f>IF(ISBLANK(DPWW3!CE72),"",DPWW3!CE72)</f>
        <v>PCD_DPWW3_STOTH2_DTPI_S2</v>
      </c>
      <c r="C1459" s="176" t="str">
        <f>DPWW3!F72 &amp; "," &amp; DPWW3!G72 &amp; "," &amp; DPWW3!CE6</f>
        <v>Sludge treatment (Other) - Sludge Throughput P Recovery installed plant capacity,Number of schemes at Stage 2,Third-party interface</v>
      </c>
      <c r="D1459" s="176" t="str">
        <f>IF(ISBLANK(DPWW3!H72),"",DPWW3!H72)</f>
        <v>Nr</v>
      </c>
      <c r="E1459" s="176" t="s">
        <v>7266</v>
      </c>
      <c r="F1459" s="176" t="str">
        <f>IF(ISBLANK(DPWW3!AP72),"",DPWW3!AP72)</f>
        <v/>
      </c>
    </row>
    <row r="1460" spans="1:40" x14ac:dyDescent="0.25">
      <c r="A1460" s="176" t="str">
        <f t="shared" si="22"/>
        <v>YKY</v>
      </c>
      <c r="B1460" s="176" t="str">
        <f>IF(ISBLANK(DPWW3!CF72),"",DPWW3!CF72)</f>
        <v>PCD_DPWW3_STOTH2_DCI_S2</v>
      </c>
      <c r="C1460" s="176" t="str">
        <f>DPWW3!F72 &amp; "," &amp; DPWW3!G72 &amp; "," &amp; DPWW3!CF6</f>
        <v>Sludge treatment (Other) - Sludge Throughput P Recovery installed plant capacity,Number of schemes at Stage 2,Contractual issues</v>
      </c>
      <c r="D1460" s="176" t="str">
        <f>IF(ISBLANK(DPWW3!H72),"",DPWW3!H72)</f>
        <v>Nr</v>
      </c>
      <c r="E1460" s="176" t="s">
        <v>7266</v>
      </c>
      <c r="F1460" s="176" t="str">
        <f>IF(ISBLANK(DPWW3!AQ72),"",DPWW3!AQ72)</f>
        <v/>
      </c>
    </row>
    <row r="1461" spans="1:40" x14ac:dyDescent="0.25">
      <c r="A1461" s="176" t="str">
        <f t="shared" si="22"/>
        <v>YKY</v>
      </c>
      <c r="B1461" s="176" t="str">
        <f>IF(ISBLANK(DPWW3!CG72),"",DPWW3!CG72)</f>
        <v>PCD_DPWW3_STOTH2_DSI_S2</v>
      </c>
      <c r="C1461" s="176" t="str">
        <f>DPWW3!F72 &amp; "," &amp; DPWW3!G72 &amp; "," &amp; DPWW3!CG6</f>
        <v>Sludge treatment (Other) - Sludge Throughput P Recovery installed plant capacity,Number of schemes at Stage 2,Sites issues</v>
      </c>
      <c r="D1461" s="176" t="str">
        <f>IF(ISBLANK(DPWW3!H72),"",DPWW3!H72)</f>
        <v>Nr</v>
      </c>
      <c r="E1461" s="176" t="s">
        <v>7266</v>
      </c>
      <c r="F1461" s="176" t="str">
        <f>IF(ISBLANK(DPWW3!AR72),"",DPWW3!AR72)</f>
        <v/>
      </c>
    </row>
    <row r="1462" spans="1:40" x14ac:dyDescent="0.25">
      <c r="A1462" s="176" t="str">
        <f t="shared" si="22"/>
        <v>YKY</v>
      </c>
      <c r="B1462" s="176" t="str">
        <f>IF(ISBLANK(DPWW3!CH72),"",DPWW3!CH72)</f>
        <v>PCD_DPWW3_STOTH2_DER_S2</v>
      </c>
      <c r="C1462" s="176" t="str">
        <f>DPWW3!F72 &amp; "," &amp; DPWW3!G72 &amp; "," &amp; DPWW3!CH6</f>
        <v>Sludge treatment (Other) - Sludge Throughput P Recovery installed plant capacity,Number of schemes at Stage 2,Environmental risks</v>
      </c>
      <c r="D1462" s="176" t="str">
        <f>IF(ISBLANK(DPWW3!H72),"",DPWW3!H72)</f>
        <v>Nr</v>
      </c>
      <c r="E1462" s="176" t="s">
        <v>7266</v>
      </c>
      <c r="F1462" s="176" t="str">
        <f>IF(ISBLANK(DPWW3!AS72),"",DPWW3!AS72)</f>
        <v/>
      </c>
    </row>
    <row r="1463" spans="1:40" x14ac:dyDescent="0.25">
      <c r="A1463" s="176" t="str">
        <f t="shared" si="22"/>
        <v>YKY</v>
      </c>
      <c r="B1463" s="176" t="str">
        <f>IF(ISBLANK(DPWW3!CI72),"",DPWW3!CI72)</f>
        <v>PCD_DPWW3_STOTH2_RS_S2</v>
      </c>
      <c r="C1463" s="176" t="str">
        <f>DPWW3!F72 &amp; "," &amp; DPWW3!G72 &amp; "," &amp; DPWW3!CI6</f>
        <v>Sludge treatment (Other) - Sludge Throughput P Recovery installed plant capacity,Number of schemes at Stage 2,Regulatory Sign off Delay</v>
      </c>
      <c r="D1463" s="176" t="str">
        <f>IF(ISBLANK(DPWW3!H72),"",DPWW3!H72)</f>
        <v>Nr</v>
      </c>
      <c r="E1463" s="176" t="s">
        <v>7266</v>
      </c>
      <c r="F1463" s="176" t="str">
        <f>IF(ISBLANK(DPWW3!AT72),"",DPWW3!AT72)</f>
        <v/>
      </c>
    </row>
    <row r="1464" spans="1:40" x14ac:dyDescent="0.25">
      <c r="A1464" s="176" t="str">
        <f t="shared" si="22"/>
        <v>YKY</v>
      </c>
      <c r="B1464" s="176" t="str">
        <f>IF(ISBLANK(DPWW3!CJ72),"",DPWW3!CJ72)</f>
        <v>PCD_DPWW3_STOTH2_DPLE_S2</v>
      </c>
      <c r="C1464" s="176" t="str">
        <f>DPWW3!F72 &amp; "," &amp; DPWW3!G72 &amp; "," &amp; DPWW3!CJ6</f>
        <v>Sludge treatment (Other) - Sludge Throughput P Recovery installed plant capacity,Number of schemes at Stage 2,Programme level efficiency</v>
      </c>
      <c r="D1464" s="176" t="str">
        <f>IF(ISBLANK(DPWW3!H72),"",DPWW3!H72)</f>
        <v>Nr</v>
      </c>
      <c r="E1464" s="176" t="s">
        <v>7266</v>
      </c>
      <c r="F1464" s="176" t="str">
        <f>IF(ISBLANK(DPWW3!AU72),"",DPWW3!AU72)</f>
        <v/>
      </c>
    </row>
    <row r="1465" spans="1:40" x14ac:dyDescent="0.25">
      <c r="A1465" s="176" t="str">
        <f t="shared" si="22"/>
        <v>YKY</v>
      </c>
      <c r="B1465" s="176" t="str">
        <f>IF(ISBLANK(DPWW3!BC73),"",DPWW3!BC73)</f>
        <v>PCD_DPWW3_STOTH2_S3</v>
      </c>
      <c r="C1465" s="176" t="str">
        <f>DPWW3!F73 &amp; "," &amp; DPWW3!G73 &amp; "," &amp; DPWW3!BC5</f>
        <v>Sludge treatment (Other) - Sludge Throughput P Recovery installed plant capacity,Number of schemes at Stage 3,IM1 has yet to be achieved</v>
      </c>
      <c r="D1465" s="176" t="str">
        <f>IF(ISBLANK(DPWW3!H73),"",DPWW3!H73)</f>
        <v>Nr</v>
      </c>
      <c r="E1465" s="176" t="s">
        <v>7266</v>
      </c>
      <c r="T1465" s="176" t="str">
        <f>IF(ISBLANK(DPWW3!M73),"",DPWW3!M73)</f>
        <v/>
      </c>
      <c r="U1465" s="176" t="str">
        <f>IF(ISBLANK(DPWW3!N73),"",DPWW3!N73)</f>
        <v/>
      </c>
      <c r="V1465" s="176" t="str">
        <f>IF(ISBLANK(DPWW3!O73),"",DPWW3!O73)</f>
        <v/>
      </c>
      <c r="W1465" s="176" t="str">
        <f>IF(ISBLANK(DPWW3!P73),"",DPWW3!P73)</f>
        <v/>
      </c>
      <c r="X1465" s="176" t="str">
        <f>IF(ISBLANK(DPWW3!Q73),"",DPWW3!Q73)</f>
        <v/>
      </c>
      <c r="Y1465" s="176" t="str">
        <f>IF(ISBLANK(DPWW3!R73),"",DPWW3!R73)</f>
        <v/>
      </c>
      <c r="Z1465" s="176" t="str">
        <f>IF(ISBLANK(DPWW3!S73),"",DPWW3!S73)</f>
        <v/>
      </c>
      <c r="AA1465" s="176" t="str">
        <f>IF(ISBLANK(DPWW3!T73),"",DPWW3!T73)</f>
        <v/>
      </c>
      <c r="AB1465" s="176" t="str">
        <f>IF(ISBLANK(DPWW3!U73),"",DPWW3!U73)</f>
        <v/>
      </c>
      <c r="AC1465" s="176" t="str">
        <f>IF(ISBLANK(DPWW3!V73),"",DPWW3!V73)</f>
        <v/>
      </c>
      <c r="AD1465" s="176" t="str">
        <f>IF(ISBLANK(DPWW3!W73),"",DPWW3!W73)</f>
        <v/>
      </c>
      <c r="AE1465" s="176" t="str">
        <f>IF(ISBLANK(DPWW3!X73),"",DPWW3!X73)</f>
        <v/>
      </c>
      <c r="AF1465" s="176" t="str">
        <f>IF(ISBLANK(DPWW3!Y73),"",DPWW3!Y73)</f>
        <v/>
      </c>
      <c r="AG1465" s="176" t="str">
        <f>IF(ISBLANK(DPWW3!Z73),"",DPWW3!Z73)</f>
        <v/>
      </c>
      <c r="AH1465" s="176" t="str">
        <f>IF(ISBLANK(DPWW3!AA73),"",DPWW3!AA73)</f>
        <v/>
      </c>
      <c r="AI1465" s="176" t="str">
        <f>IF(ISBLANK(DPWW3!AB73),"",DPWW3!AB73)</f>
        <v/>
      </c>
      <c r="AJ1465" s="176" t="str">
        <f>IF(ISBLANK(DPWW3!AC73),"",DPWW3!AC73)</f>
        <v/>
      </c>
      <c r="AK1465" s="176" t="str">
        <f>IF(ISBLANK(DPWW3!AD73),"",DPWW3!AD73)</f>
        <v/>
      </c>
      <c r="AL1465" s="176" t="str">
        <f>IF(ISBLANK(DPWW3!AE73),"",DPWW3!AE73)</f>
        <v/>
      </c>
      <c r="AM1465" s="176" t="str">
        <f>IF(ISBLANK(DPWW3!AF73),"",DPWW3!AF73)</f>
        <v/>
      </c>
      <c r="AN1465" s="176" t="str">
        <f>IF(ISBLANK(DPWW3!AG73),"",DPWW3!AG73)</f>
        <v/>
      </c>
    </row>
    <row r="1466" spans="1:40" x14ac:dyDescent="0.25">
      <c r="A1466" s="176" t="str">
        <f t="shared" si="22"/>
        <v>YKY</v>
      </c>
      <c r="B1466" s="176" t="str">
        <f>IF(ISBLANK(DPWW3!BY73),"",DPWW3!BY73)</f>
        <v>PCD_DPWW3_STOTH2_DLY_S3</v>
      </c>
      <c r="C1466" s="176" t="str">
        <f>DPWW3!F73 &amp; "," &amp; DPWW3!G73 &amp; "," &amp; DPWW3!BY5</f>
        <v>Sludge treatment (Other) - Sludge Throughput P Recovery installed plant capacity,Number of schemes at Stage 3,Total number of schemes with a 90+ day delay for any given IM</v>
      </c>
      <c r="D1466" s="176" t="str">
        <f>IF(ISBLANK(DPWW3!H73),"",DPWW3!H73)</f>
        <v>Nr</v>
      </c>
      <c r="E1466" s="176" t="s">
        <v>7266</v>
      </c>
      <c r="F1466" s="176" t="str">
        <f>IF(ISBLANK(DPWW3!AJ73),"",DPWW3!AJ73)</f>
        <v/>
      </c>
    </row>
    <row r="1467" spans="1:40" x14ac:dyDescent="0.25">
      <c r="A1467" s="176" t="str">
        <f t="shared" si="22"/>
        <v>YKY</v>
      </c>
      <c r="B1467" s="176" t="str">
        <f>IF(ISBLANK(DPWW3!BZ73),"",DPWW3!BZ73)</f>
        <v>PCD_DPWW3_STOTH2_DIR_S3</v>
      </c>
      <c r="C1467" s="176" t="str">
        <f>DPWW3!F73 &amp; "," &amp; DPWW3!G73 &amp; "," &amp; DPWW3!BZ6</f>
        <v>Sludge treatment (Other) - Sludge Throughput P Recovery installed plant capacity,Number of schemes at Stage 3,Lack of internal resourcing</v>
      </c>
      <c r="D1467" s="176" t="str">
        <f>IF(ISBLANK(DPWW3!H73),"",DPWW3!H73)</f>
        <v>Nr</v>
      </c>
      <c r="E1467" s="176" t="s">
        <v>7266</v>
      </c>
      <c r="F1467" s="176" t="str">
        <f>IF(ISBLANK(DPWW3!AK73),"",DPWW3!AK73)</f>
        <v/>
      </c>
    </row>
    <row r="1468" spans="1:40" x14ac:dyDescent="0.25">
      <c r="A1468" s="176" t="str">
        <f t="shared" si="22"/>
        <v>YKY</v>
      </c>
      <c r="B1468" s="176" t="str">
        <f>IF(ISBLANK(DPWW3!CA73),"",DPWW3!CA73)</f>
        <v>PCD_DPWW3_STOTH2_DSCR_S3</v>
      </c>
      <c r="C1468" s="176" t="str">
        <f>DPWW3!F73 &amp; "," &amp; DPWW3!G73 &amp; "," &amp; DPWW3!CA6</f>
        <v xml:space="preserve">Sludge treatment (Other) - Sludge Throughput P Recovery installed plant capacity,Number of schemes at Stage 3,Lack of supply chain resourcing </v>
      </c>
      <c r="D1468" s="176" t="str">
        <f>IF(ISBLANK(DPWW3!H73),"",DPWW3!H73)</f>
        <v>Nr</v>
      </c>
      <c r="E1468" s="176" t="s">
        <v>7266</v>
      </c>
      <c r="F1468" s="176" t="str">
        <f>IF(ISBLANK(DPWW3!AL73),"",DPWW3!AL73)</f>
        <v/>
      </c>
    </row>
    <row r="1469" spans="1:40" x14ac:dyDescent="0.25">
      <c r="A1469" s="176" t="str">
        <f t="shared" si="22"/>
        <v>YKY</v>
      </c>
      <c r="B1469" s="176" t="str">
        <f>IF(ISBLANK(DPWW3!CB73),"",DPWW3!CB73)</f>
        <v>PCD_DPWW3_STOTH2_DCS_S3</v>
      </c>
      <c r="C1469" s="176" t="str">
        <f>DPWW3!F73 &amp; "," &amp; DPWW3!G73 &amp; "," &amp; DPWW3!CB6</f>
        <v>Sludge treatment (Other) - Sludge Throughput P Recovery installed plant capacity,Number of schemes at Stage 3,Change in solution (IM2)</v>
      </c>
      <c r="D1469" s="176" t="str">
        <f>IF(ISBLANK(DPWW3!H73),"",DPWW3!H73)</f>
        <v>Nr</v>
      </c>
      <c r="E1469" s="176" t="s">
        <v>7266</v>
      </c>
      <c r="F1469" s="176" t="str">
        <f>IF(ISBLANK(DPWW3!AM73),"",DPWW3!AM73)</f>
        <v/>
      </c>
    </row>
    <row r="1470" spans="1:40" x14ac:dyDescent="0.25">
      <c r="A1470" s="176" t="str">
        <f t="shared" si="22"/>
        <v>YKY</v>
      </c>
      <c r="B1470" s="176" t="str">
        <f>IF(ISBLANK(DPWW3!CC73),"",DPWW3!CC73)</f>
        <v>PCD_DPWW3_STOTH2_DSCS_S3</v>
      </c>
      <c r="C1470" s="176" t="str">
        <f>DPWW3!F73 &amp; "," &amp; DPWW3!G73 &amp; "," &amp; DPWW3!CC6</f>
        <v>Sludge treatment (Other) - Sludge Throughput P Recovery installed plant capacity,Number of schemes at Stage 3,Supply chain capacity</v>
      </c>
      <c r="D1470" s="176" t="str">
        <f>IF(ISBLANK(DPWW3!H73),"",DPWW3!H73)</f>
        <v>Nr</v>
      </c>
      <c r="E1470" s="176" t="s">
        <v>7266</v>
      </c>
      <c r="F1470" s="176" t="str">
        <f>IF(ISBLANK(DPWW3!AN73),"",DPWW3!AN73)</f>
        <v/>
      </c>
    </row>
    <row r="1471" spans="1:40" x14ac:dyDescent="0.25">
      <c r="A1471" s="176" t="str">
        <f t="shared" si="22"/>
        <v>YKY</v>
      </c>
      <c r="B1471" s="176" t="str">
        <f>IF(ISBLANK(DPWW3!CD73),"",DPWW3!CD73)</f>
        <v>PCD_DPWW3_STOTH2_DPP_S3</v>
      </c>
      <c r="C1471" s="176" t="str">
        <f>DPWW3!F73 &amp; "," &amp; DPWW3!G73 &amp; "," &amp; DPWW3!CD6</f>
        <v>Sludge treatment (Other) - Sludge Throughput P Recovery installed plant capacity,Number of schemes at Stage 3,Land and planning permission</v>
      </c>
      <c r="D1471" s="176" t="str">
        <f>IF(ISBLANK(DPWW3!H73),"",DPWW3!H73)</f>
        <v>Nr</v>
      </c>
      <c r="E1471" s="176" t="s">
        <v>7266</v>
      </c>
      <c r="F1471" s="176" t="str">
        <f>IF(ISBLANK(DPWW3!AO73),"",DPWW3!AO73)</f>
        <v/>
      </c>
    </row>
    <row r="1472" spans="1:40" x14ac:dyDescent="0.25">
      <c r="A1472" s="176" t="str">
        <f t="shared" si="22"/>
        <v>YKY</v>
      </c>
      <c r="B1472" s="176" t="str">
        <f>IF(ISBLANK(DPWW3!CE73),"",DPWW3!CE73)</f>
        <v>PCD_DPWW3_STOTH2_DTPI_S3</v>
      </c>
      <c r="C1472" s="176" t="str">
        <f>DPWW3!F73 &amp; "," &amp; DPWW3!G73 &amp; "," &amp; DPWW3!CE6</f>
        <v>Sludge treatment (Other) - Sludge Throughput P Recovery installed plant capacity,Number of schemes at Stage 3,Third-party interface</v>
      </c>
      <c r="D1472" s="176" t="str">
        <f>IF(ISBLANK(DPWW3!H73),"",DPWW3!H73)</f>
        <v>Nr</v>
      </c>
      <c r="E1472" s="176" t="s">
        <v>7266</v>
      </c>
      <c r="F1472" s="176" t="str">
        <f>IF(ISBLANK(DPWW3!AP73),"",DPWW3!AP73)</f>
        <v/>
      </c>
    </row>
    <row r="1473" spans="1:40" x14ac:dyDescent="0.25">
      <c r="A1473" s="176" t="str">
        <f t="shared" si="22"/>
        <v>YKY</v>
      </c>
      <c r="B1473" s="176" t="str">
        <f>IF(ISBLANK(DPWW3!CF73),"",DPWW3!CF73)</f>
        <v>PCD_DPWW3_STOTH2_DCI_S3</v>
      </c>
      <c r="C1473" s="176" t="str">
        <f>DPWW3!F73 &amp; "," &amp; DPWW3!G73 &amp; "," &amp; DPWW3!CF6</f>
        <v>Sludge treatment (Other) - Sludge Throughput P Recovery installed plant capacity,Number of schemes at Stage 3,Contractual issues</v>
      </c>
      <c r="D1473" s="176" t="str">
        <f>IF(ISBLANK(DPWW3!H73),"",DPWW3!H73)</f>
        <v>Nr</v>
      </c>
      <c r="E1473" s="176" t="s">
        <v>7266</v>
      </c>
      <c r="F1473" s="176" t="str">
        <f>IF(ISBLANK(DPWW3!AQ73),"",DPWW3!AQ73)</f>
        <v/>
      </c>
    </row>
    <row r="1474" spans="1:40" x14ac:dyDescent="0.25">
      <c r="A1474" s="176" t="str">
        <f t="shared" si="22"/>
        <v>YKY</v>
      </c>
      <c r="B1474" s="176" t="str">
        <f>IF(ISBLANK(DPWW3!CG73),"",DPWW3!CG73)</f>
        <v>PCD_DPWW3_STOTH2_DSI_S3</v>
      </c>
      <c r="C1474" s="176" t="str">
        <f>DPWW3!F73 &amp; "," &amp; DPWW3!G73 &amp; "," &amp; DPWW3!CG6</f>
        <v>Sludge treatment (Other) - Sludge Throughput P Recovery installed plant capacity,Number of schemes at Stage 3,Sites issues</v>
      </c>
      <c r="D1474" s="176" t="str">
        <f>IF(ISBLANK(DPWW3!H73),"",DPWW3!H73)</f>
        <v>Nr</v>
      </c>
      <c r="E1474" s="176" t="s">
        <v>7266</v>
      </c>
      <c r="F1474" s="176" t="str">
        <f>IF(ISBLANK(DPWW3!AR73),"",DPWW3!AR73)</f>
        <v/>
      </c>
    </row>
    <row r="1475" spans="1:40" x14ac:dyDescent="0.25">
      <c r="A1475" s="176" t="str">
        <f t="shared" si="22"/>
        <v>YKY</v>
      </c>
      <c r="B1475" s="176" t="str">
        <f>IF(ISBLANK(DPWW3!CH73),"",DPWW3!CH73)</f>
        <v>PCD_DPWW3_STOTH2_DER_S3</v>
      </c>
      <c r="C1475" s="176" t="str">
        <f>DPWW3!F73 &amp; "," &amp; DPWW3!G73 &amp; "," &amp; DPWW3!CH6</f>
        <v>Sludge treatment (Other) - Sludge Throughput P Recovery installed plant capacity,Number of schemes at Stage 3,Environmental risks</v>
      </c>
      <c r="D1475" s="176" t="str">
        <f>IF(ISBLANK(DPWW3!H73),"",DPWW3!H73)</f>
        <v>Nr</v>
      </c>
      <c r="E1475" s="176" t="s">
        <v>7266</v>
      </c>
      <c r="F1475" s="176" t="str">
        <f>IF(ISBLANK(DPWW3!AS73),"",DPWW3!AS73)</f>
        <v/>
      </c>
    </row>
    <row r="1476" spans="1:40" x14ac:dyDescent="0.25">
      <c r="A1476" s="176" t="str">
        <f t="shared" si="22"/>
        <v>YKY</v>
      </c>
      <c r="B1476" s="176" t="str">
        <f>IF(ISBLANK(DPWW3!CI73),"",DPWW3!CI73)</f>
        <v>PCD_DPWW3_STOTH2_RS_S3</v>
      </c>
      <c r="C1476" s="176" t="str">
        <f>DPWW3!F73 &amp; "," &amp; DPWW3!G73 &amp; "," &amp; DPWW3!CI6</f>
        <v>Sludge treatment (Other) - Sludge Throughput P Recovery installed plant capacity,Number of schemes at Stage 3,Regulatory Sign off Delay</v>
      </c>
      <c r="D1476" s="176" t="str">
        <f>IF(ISBLANK(DPWW3!H73),"",DPWW3!H73)</f>
        <v>Nr</v>
      </c>
      <c r="E1476" s="176" t="s">
        <v>7266</v>
      </c>
      <c r="F1476" s="176" t="str">
        <f>IF(ISBLANK(DPWW3!AT73),"",DPWW3!AT73)</f>
        <v/>
      </c>
    </row>
    <row r="1477" spans="1:40" x14ac:dyDescent="0.25">
      <c r="A1477" s="176" t="str">
        <f t="shared" ref="A1477:A1540" si="23">A1476</f>
        <v>YKY</v>
      </c>
      <c r="B1477" s="176" t="str">
        <f>IF(ISBLANK(DPWW3!CJ73),"",DPWW3!CJ73)</f>
        <v>PCD_DPWW3_STOTH2_DPLE_S3</v>
      </c>
      <c r="C1477" s="176" t="str">
        <f>DPWW3!F73 &amp; "," &amp; DPWW3!G73 &amp; "," &amp; DPWW3!CJ6</f>
        <v>Sludge treatment (Other) - Sludge Throughput P Recovery installed plant capacity,Number of schemes at Stage 3,Programme level efficiency</v>
      </c>
      <c r="D1477" s="176" t="str">
        <f>IF(ISBLANK(DPWW3!H73),"",DPWW3!H73)</f>
        <v>Nr</v>
      </c>
      <c r="E1477" s="176" t="s">
        <v>7266</v>
      </c>
      <c r="F1477" s="176" t="str">
        <f>IF(ISBLANK(DPWW3!AU73),"",DPWW3!AU73)</f>
        <v/>
      </c>
    </row>
    <row r="1478" spans="1:40" x14ac:dyDescent="0.25">
      <c r="A1478" s="176" t="str">
        <f t="shared" si="23"/>
        <v>YKY</v>
      </c>
      <c r="B1478" s="176" t="str">
        <f>IF(ISBLANK(DPWW3!BC74),"",DPWW3!BC74)</f>
        <v>PCD_DPWW3_STOTH2_S4</v>
      </c>
      <c r="C1478" s="176" t="str">
        <f>DPWW3!F74 &amp; "," &amp; DPWW3!G74 &amp; "," &amp; DPWW3!BC5</f>
        <v>Sludge treatment (Other) - Sludge Throughput P Recovery installed plant capacity,Number of schemes at Stage 4,IM1 has yet to be achieved</v>
      </c>
      <c r="D1478" s="176" t="str">
        <f>IF(ISBLANK(DPWW3!H74),"",DPWW3!H74)</f>
        <v>Nr</v>
      </c>
      <c r="E1478" s="176" t="s">
        <v>7266</v>
      </c>
      <c r="T1478" s="176" t="str">
        <f>IF(ISBLANK(DPWW3!M74),"",DPWW3!M74)</f>
        <v/>
      </c>
      <c r="U1478" s="176" t="str">
        <f>IF(ISBLANK(DPWW3!N74),"",DPWW3!N74)</f>
        <v/>
      </c>
      <c r="V1478" s="176" t="str">
        <f>IF(ISBLANK(DPWW3!O74),"",DPWW3!O74)</f>
        <v/>
      </c>
      <c r="W1478" s="176" t="str">
        <f>IF(ISBLANK(DPWW3!P74),"",DPWW3!P74)</f>
        <v/>
      </c>
      <c r="X1478" s="176" t="str">
        <f>IF(ISBLANK(DPWW3!Q74),"",DPWW3!Q74)</f>
        <v/>
      </c>
      <c r="Y1478" s="176" t="str">
        <f>IF(ISBLANK(DPWW3!R74),"",DPWW3!R74)</f>
        <v/>
      </c>
      <c r="Z1478" s="176" t="str">
        <f>IF(ISBLANK(DPWW3!S74),"",DPWW3!S74)</f>
        <v/>
      </c>
      <c r="AA1478" s="176" t="str">
        <f>IF(ISBLANK(DPWW3!T74),"",DPWW3!T74)</f>
        <v/>
      </c>
      <c r="AB1478" s="176" t="str">
        <f>IF(ISBLANK(DPWW3!U74),"",DPWW3!U74)</f>
        <v/>
      </c>
      <c r="AC1478" s="176" t="str">
        <f>IF(ISBLANK(DPWW3!V74),"",DPWW3!V74)</f>
        <v/>
      </c>
      <c r="AD1478" s="176" t="str">
        <f>IF(ISBLANK(DPWW3!W74),"",DPWW3!W74)</f>
        <v/>
      </c>
      <c r="AE1478" s="176" t="str">
        <f>IF(ISBLANK(DPWW3!X74),"",DPWW3!X74)</f>
        <v/>
      </c>
      <c r="AF1478" s="176" t="str">
        <f>IF(ISBLANK(DPWW3!Y74),"",DPWW3!Y74)</f>
        <v/>
      </c>
      <c r="AG1478" s="176" t="str">
        <f>IF(ISBLANK(DPWW3!Z74),"",DPWW3!Z74)</f>
        <v/>
      </c>
      <c r="AH1478" s="176" t="str">
        <f>IF(ISBLANK(DPWW3!AA74),"",DPWW3!AA74)</f>
        <v/>
      </c>
      <c r="AI1478" s="176" t="str">
        <f>IF(ISBLANK(DPWW3!AB74),"",DPWW3!AB74)</f>
        <v/>
      </c>
      <c r="AJ1478" s="176" t="str">
        <f>IF(ISBLANK(DPWW3!AC74),"",DPWW3!AC74)</f>
        <v/>
      </c>
      <c r="AK1478" s="176" t="str">
        <f>IF(ISBLANK(DPWW3!AD74),"",DPWW3!AD74)</f>
        <v/>
      </c>
      <c r="AL1478" s="176" t="str">
        <f>IF(ISBLANK(DPWW3!AE74),"",DPWW3!AE74)</f>
        <v/>
      </c>
      <c r="AM1478" s="176" t="str">
        <f>IF(ISBLANK(DPWW3!AF74),"",DPWW3!AF74)</f>
        <v/>
      </c>
      <c r="AN1478" s="176" t="str">
        <f>IF(ISBLANK(DPWW3!AG74),"",DPWW3!AG74)</f>
        <v/>
      </c>
    </row>
    <row r="1479" spans="1:40" x14ac:dyDescent="0.25">
      <c r="A1479" s="176" t="str">
        <f t="shared" si="23"/>
        <v>YKY</v>
      </c>
      <c r="B1479" s="176" t="str">
        <f>IF(ISBLANK(DPWW3!BY74),"",DPWW3!BY74)</f>
        <v>PCD_DPWW3_STOTH2_DLY_S4</v>
      </c>
      <c r="C1479" s="176" t="str">
        <f>DPWW3!F74 &amp; "," &amp; DPWW3!G74 &amp; "," &amp; DPWW3!BY5</f>
        <v>Sludge treatment (Other) - Sludge Throughput P Recovery installed plant capacity,Number of schemes at Stage 4,Total number of schemes with a 90+ day delay for any given IM</v>
      </c>
      <c r="D1479" s="176" t="str">
        <f>IF(ISBLANK(DPWW3!H74),"",DPWW3!H74)</f>
        <v>Nr</v>
      </c>
      <c r="E1479" s="176" t="s">
        <v>7266</v>
      </c>
      <c r="F1479" s="176" t="str">
        <f>IF(ISBLANK(DPWW3!AJ74),"",DPWW3!AJ74)</f>
        <v/>
      </c>
    </row>
    <row r="1480" spans="1:40" x14ac:dyDescent="0.25">
      <c r="A1480" s="176" t="str">
        <f t="shared" si="23"/>
        <v>YKY</v>
      </c>
      <c r="B1480" s="176" t="str">
        <f>IF(ISBLANK(DPWW3!BZ74),"",DPWW3!BZ74)</f>
        <v>PCD_DPWW3_STOTH2_DIR_S4</v>
      </c>
      <c r="C1480" s="176" t="str">
        <f>DPWW3!F74 &amp; "," &amp; DPWW3!G74 &amp; "," &amp; DPWW3!BZ6</f>
        <v>Sludge treatment (Other) - Sludge Throughput P Recovery installed plant capacity,Number of schemes at Stage 4,Lack of internal resourcing</v>
      </c>
      <c r="D1480" s="176" t="str">
        <f>IF(ISBLANK(DPWW3!H74),"",DPWW3!H74)</f>
        <v>Nr</v>
      </c>
      <c r="E1480" s="176" t="s">
        <v>7266</v>
      </c>
      <c r="F1480" s="176" t="str">
        <f>IF(ISBLANK(DPWW3!AK74),"",DPWW3!AK74)</f>
        <v/>
      </c>
    </row>
    <row r="1481" spans="1:40" x14ac:dyDescent="0.25">
      <c r="A1481" s="176" t="str">
        <f t="shared" si="23"/>
        <v>YKY</v>
      </c>
      <c r="B1481" s="176" t="str">
        <f>IF(ISBLANK(DPWW3!CA74),"",DPWW3!CA74)</f>
        <v>PCD_DPWW3_STOTH2_DSCR_S4</v>
      </c>
      <c r="C1481" s="176" t="str">
        <f>DPWW3!F74 &amp; "," &amp; DPWW3!G74 &amp; "," &amp; DPWW3!CA6</f>
        <v xml:space="preserve">Sludge treatment (Other) - Sludge Throughput P Recovery installed plant capacity,Number of schemes at Stage 4,Lack of supply chain resourcing </v>
      </c>
      <c r="D1481" s="176" t="str">
        <f>IF(ISBLANK(DPWW3!H74),"",DPWW3!H74)</f>
        <v>Nr</v>
      </c>
      <c r="E1481" s="176" t="s">
        <v>7266</v>
      </c>
      <c r="F1481" s="176" t="str">
        <f>IF(ISBLANK(DPWW3!AL74),"",DPWW3!AL74)</f>
        <v/>
      </c>
    </row>
    <row r="1482" spans="1:40" x14ac:dyDescent="0.25">
      <c r="A1482" s="176" t="str">
        <f t="shared" si="23"/>
        <v>YKY</v>
      </c>
      <c r="B1482" s="176" t="str">
        <f>IF(ISBLANK(DPWW3!CB74),"",DPWW3!CB74)</f>
        <v>PCD_DPWW3_STOTH2_DCS_S4</v>
      </c>
      <c r="C1482" s="176" t="str">
        <f>DPWW3!F74 &amp; "," &amp; DPWW3!G74 &amp; "," &amp; DPWW3!CB6</f>
        <v>Sludge treatment (Other) - Sludge Throughput P Recovery installed plant capacity,Number of schemes at Stage 4,Change in solution (IM2)</v>
      </c>
      <c r="D1482" s="176" t="str">
        <f>IF(ISBLANK(DPWW3!H74),"",DPWW3!H74)</f>
        <v>Nr</v>
      </c>
      <c r="E1482" s="176" t="s">
        <v>7266</v>
      </c>
      <c r="F1482" s="176" t="str">
        <f>IF(ISBLANK(DPWW3!AM74),"",DPWW3!AM74)</f>
        <v/>
      </c>
    </row>
    <row r="1483" spans="1:40" x14ac:dyDescent="0.25">
      <c r="A1483" s="176" t="str">
        <f t="shared" si="23"/>
        <v>YKY</v>
      </c>
      <c r="B1483" s="176" t="str">
        <f>IF(ISBLANK(DPWW3!CC74),"",DPWW3!CC74)</f>
        <v>PCD_DPWW3_STOTH2_DSCS_S4</v>
      </c>
      <c r="C1483" s="176" t="str">
        <f>DPWW3!F74 &amp; "," &amp; DPWW3!G74 &amp; "," &amp; DPWW3!CC6</f>
        <v>Sludge treatment (Other) - Sludge Throughput P Recovery installed plant capacity,Number of schemes at Stage 4,Supply chain capacity</v>
      </c>
      <c r="D1483" s="176" t="str">
        <f>IF(ISBLANK(DPWW3!H74),"",DPWW3!H74)</f>
        <v>Nr</v>
      </c>
      <c r="E1483" s="176" t="s">
        <v>7266</v>
      </c>
      <c r="F1483" s="176" t="str">
        <f>IF(ISBLANK(DPWW3!AN74),"",DPWW3!AN74)</f>
        <v/>
      </c>
    </row>
    <row r="1484" spans="1:40" x14ac:dyDescent="0.25">
      <c r="A1484" s="176" t="str">
        <f t="shared" si="23"/>
        <v>YKY</v>
      </c>
      <c r="B1484" s="176" t="str">
        <f>IF(ISBLANK(DPWW3!CD74),"",DPWW3!CD74)</f>
        <v>PCD_DPWW3_STOTH2_DPP_S4</v>
      </c>
      <c r="C1484" s="176" t="str">
        <f>DPWW3!F74 &amp; "," &amp; DPWW3!G74 &amp; "," &amp; DPWW3!CD6</f>
        <v>Sludge treatment (Other) - Sludge Throughput P Recovery installed plant capacity,Number of schemes at Stage 4,Land and planning permission</v>
      </c>
      <c r="D1484" s="176" t="str">
        <f>IF(ISBLANK(DPWW3!H74),"",DPWW3!H74)</f>
        <v>Nr</v>
      </c>
      <c r="E1484" s="176" t="s">
        <v>7266</v>
      </c>
      <c r="F1484" s="176" t="str">
        <f>IF(ISBLANK(DPWW3!AO74),"",DPWW3!AO74)</f>
        <v/>
      </c>
    </row>
    <row r="1485" spans="1:40" x14ac:dyDescent="0.25">
      <c r="A1485" s="176" t="str">
        <f t="shared" si="23"/>
        <v>YKY</v>
      </c>
      <c r="B1485" s="176" t="str">
        <f>IF(ISBLANK(DPWW3!CE74),"",DPWW3!CE74)</f>
        <v>PCD_DPWW3_STOTH2_DTPI_S4</v>
      </c>
      <c r="C1485" s="176" t="str">
        <f>DPWW3!F74 &amp; "," &amp; DPWW3!G74 &amp; "," &amp; DPWW3!CE6</f>
        <v>Sludge treatment (Other) - Sludge Throughput P Recovery installed plant capacity,Number of schemes at Stage 4,Third-party interface</v>
      </c>
      <c r="D1485" s="176" t="str">
        <f>IF(ISBLANK(DPWW3!H74),"",DPWW3!H74)</f>
        <v>Nr</v>
      </c>
      <c r="E1485" s="176" t="s">
        <v>7266</v>
      </c>
      <c r="F1485" s="176" t="str">
        <f>IF(ISBLANK(DPWW3!AP74),"",DPWW3!AP74)</f>
        <v/>
      </c>
    </row>
    <row r="1486" spans="1:40" x14ac:dyDescent="0.25">
      <c r="A1486" s="176" t="str">
        <f t="shared" si="23"/>
        <v>YKY</v>
      </c>
      <c r="B1486" s="176" t="str">
        <f>IF(ISBLANK(DPWW3!CF74),"",DPWW3!CF74)</f>
        <v>PCD_DPWW3_STOTH2_DCI_S4</v>
      </c>
      <c r="C1486" s="176" t="str">
        <f>DPWW3!F74 &amp; "," &amp; DPWW3!G74 &amp; "," &amp; DPWW3!CF6</f>
        <v>Sludge treatment (Other) - Sludge Throughput P Recovery installed plant capacity,Number of schemes at Stage 4,Contractual issues</v>
      </c>
      <c r="D1486" s="176" t="str">
        <f>IF(ISBLANK(DPWW3!H74),"",DPWW3!H74)</f>
        <v>Nr</v>
      </c>
      <c r="E1486" s="176" t="s">
        <v>7266</v>
      </c>
      <c r="F1486" s="176" t="str">
        <f>IF(ISBLANK(DPWW3!AQ74),"",DPWW3!AQ74)</f>
        <v/>
      </c>
    </row>
    <row r="1487" spans="1:40" x14ac:dyDescent="0.25">
      <c r="A1487" s="176" t="str">
        <f t="shared" si="23"/>
        <v>YKY</v>
      </c>
      <c r="B1487" s="176" t="str">
        <f>IF(ISBLANK(DPWW3!CG74),"",DPWW3!CG74)</f>
        <v>PCD_DPWW3_STOTH2_DSI_S4</v>
      </c>
      <c r="C1487" s="176" t="str">
        <f>DPWW3!F74 &amp; "," &amp; DPWW3!G74 &amp; "," &amp; DPWW3!CG6</f>
        <v>Sludge treatment (Other) - Sludge Throughput P Recovery installed plant capacity,Number of schemes at Stage 4,Sites issues</v>
      </c>
      <c r="D1487" s="176" t="str">
        <f>IF(ISBLANK(DPWW3!H74),"",DPWW3!H74)</f>
        <v>Nr</v>
      </c>
      <c r="E1487" s="176" t="s">
        <v>7266</v>
      </c>
      <c r="F1487" s="176" t="str">
        <f>IF(ISBLANK(DPWW3!AR74),"",DPWW3!AR74)</f>
        <v/>
      </c>
    </row>
    <row r="1488" spans="1:40" x14ac:dyDescent="0.25">
      <c r="A1488" s="176" t="str">
        <f t="shared" si="23"/>
        <v>YKY</v>
      </c>
      <c r="B1488" s="176" t="str">
        <f>IF(ISBLANK(DPWW3!CH74),"",DPWW3!CH74)</f>
        <v>PCD_DPWW3_STOTH2_DER_S4</v>
      </c>
      <c r="C1488" s="176" t="str">
        <f>DPWW3!F74 &amp; "," &amp; DPWW3!G74 &amp; "," &amp; DPWW3!CH6</f>
        <v>Sludge treatment (Other) - Sludge Throughput P Recovery installed plant capacity,Number of schemes at Stage 4,Environmental risks</v>
      </c>
      <c r="D1488" s="176" t="str">
        <f>IF(ISBLANK(DPWW3!H74),"",DPWW3!H74)</f>
        <v>Nr</v>
      </c>
      <c r="E1488" s="176" t="s">
        <v>7266</v>
      </c>
      <c r="F1488" s="176" t="str">
        <f>IF(ISBLANK(DPWW3!AS74),"",DPWW3!AS74)</f>
        <v/>
      </c>
    </row>
    <row r="1489" spans="1:40" x14ac:dyDescent="0.25">
      <c r="A1489" s="176" t="str">
        <f t="shared" si="23"/>
        <v>YKY</v>
      </c>
      <c r="B1489" s="176" t="str">
        <f>IF(ISBLANK(DPWW3!CI74),"",DPWW3!CI74)</f>
        <v>PCD_DPWW3_STOTH2_RS_S4</v>
      </c>
      <c r="C1489" s="176" t="str">
        <f>DPWW3!F74 &amp; "," &amp; DPWW3!G74 &amp; "," &amp; DPWW3!CI6</f>
        <v>Sludge treatment (Other) - Sludge Throughput P Recovery installed plant capacity,Number of schemes at Stage 4,Regulatory Sign off Delay</v>
      </c>
      <c r="D1489" s="176" t="str">
        <f>IF(ISBLANK(DPWW3!H74),"",DPWW3!H74)</f>
        <v>Nr</v>
      </c>
      <c r="E1489" s="176" t="s">
        <v>7266</v>
      </c>
      <c r="F1489" s="176" t="str">
        <f>IF(ISBLANK(DPWW3!AT74),"",DPWW3!AT74)</f>
        <v/>
      </c>
    </row>
    <row r="1490" spans="1:40" x14ac:dyDescent="0.25">
      <c r="A1490" s="176" t="str">
        <f t="shared" si="23"/>
        <v>YKY</v>
      </c>
      <c r="B1490" s="176" t="str">
        <f>IF(ISBLANK(DPWW3!CJ74),"",DPWW3!CJ74)</f>
        <v>PCD_DPWW3_STOTH2_DPLE_S4</v>
      </c>
      <c r="C1490" s="176" t="str">
        <f>DPWW3!F74 &amp; "," &amp; DPWW3!G74 &amp; "," &amp; DPWW3!CJ6</f>
        <v>Sludge treatment (Other) - Sludge Throughput P Recovery installed plant capacity,Number of schemes at Stage 4,Programme level efficiency</v>
      </c>
      <c r="D1490" s="176" t="str">
        <f>IF(ISBLANK(DPWW3!H74),"",DPWW3!H74)</f>
        <v>Nr</v>
      </c>
      <c r="E1490" s="176" t="s">
        <v>7266</v>
      </c>
      <c r="F1490" s="176" t="str">
        <f>IF(ISBLANK(DPWW3!AU74),"",DPWW3!AU74)</f>
        <v/>
      </c>
    </row>
    <row r="1491" spans="1:40" x14ac:dyDescent="0.25">
      <c r="A1491" s="176" t="str">
        <f t="shared" si="23"/>
        <v>YKY</v>
      </c>
      <c r="B1491" s="176" t="str">
        <f>IF(ISBLANK(DPWW3!BC75),"",DPWW3!BC75)</f>
        <v>PCD_DPWW3_STOTH2_S5</v>
      </c>
      <c r="C1491" s="176" t="str">
        <f>DPWW3!F75 &amp; "," &amp; DPWW3!G75 &amp; "," &amp; DPWW3!BC5</f>
        <v>Sludge treatment (Other) - Sludge Throughput P Recovery installed plant capacity,Number of schemes at Stage 5,IM1 has yet to be achieved</v>
      </c>
      <c r="D1491" s="176" t="str">
        <f>IF(ISBLANK(DPWW3!H75),"",DPWW3!H75)</f>
        <v>Nr</v>
      </c>
      <c r="E1491" s="176" t="s">
        <v>7266</v>
      </c>
      <c r="T1491" s="176" t="str">
        <f>IF(ISBLANK(DPWW3!M75),"",DPWW3!M75)</f>
        <v/>
      </c>
      <c r="U1491" s="176" t="str">
        <f>IF(ISBLANK(DPWW3!N75),"",DPWW3!N75)</f>
        <v/>
      </c>
      <c r="V1491" s="176" t="str">
        <f>IF(ISBLANK(DPWW3!O75),"",DPWW3!O75)</f>
        <v/>
      </c>
      <c r="W1491" s="176" t="str">
        <f>IF(ISBLANK(DPWW3!P75),"",DPWW3!P75)</f>
        <v/>
      </c>
      <c r="X1491" s="176" t="str">
        <f>IF(ISBLANK(DPWW3!Q75),"",DPWW3!Q75)</f>
        <v/>
      </c>
      <c r="Y1491" s="176" t="str">
        <f>IF(ISBLANK(DPWW3!R75),"",DPWW3!R75)</f>
        <v/>
      </c>
      <c r="Z1491" s="176" t="str">
        <f>IF(ISBLANK(DPWW3!S75),"",DPWW3!S75)</f>
        <v/>
      </c>
      <c r="AA1491" s="176" t="str">
        <f>IF(ISBLANK(DPWW3!T75),"",DPWW3!T75)</f>
        <v/>
      </c>
      <c r="AB1491" s="176" t="str">
        <f>IF(ISBLANK(DPWW3!U75),"",DPWW3!U75)</f>
        <v/>
      </c>
      <c r="AC1491" s="176" t="str">
        <f>IF(ISBLANK(DPWW3!V75),"",DPWW3!V75)</f>
        <v/>
      </c>
      <c r="AD1491" s="176" t="str">
        <f>IF(ISBLANK(DPWW3!W75),"",DPWW3!W75)</f>
        <v/>
      </c>
      <c r="AE1491" s="176" t="str">
        <f>IF(ISBLANK(DPWW3!X75),"",DPWW3!X75)</f>
        <v/>
      </c>
      <c r="AF1491" s="176" t="str">
        <f>IF(ISBLANK(DPWW3!Y75),"",DPWW3!Y75)</f>
        <v/>
      </c>
      <c r="AG1491" s="176" t="str">
        <f>IF(ISBLANK(DPWW3!Z75),"",DPWW3!Z75)</f>
        <v/>
      </c>
      <c r="AH1491" s="176" t="str">
        <f>IF(ISBLANK(DPWW3!AA75),"",DPWW3!AA75)</f>
        <v/>
      </c>
      <c r="AI1491" s="176" t="str">
        <f>IF(ISBLANK(DPWW3!AB75),"",DPWW3!AB75)</f>
        <v/>
      </c>
      <c r="AJ1491" s="176" t="str">
        <f>IF(ISBLANK(DPWW3!AC75),"",DPWW3!AC75)</f>
        <v/>
      </c>
      <c r="AK1491" s="176" t="str">
        <f>IF(ISBLANK(DPWW3!AD75),"",DPWW3!AD75)</f>
        <v/>
      </c>
      <c r="AL1491" s="176" t="str">
        <f>IF(ISBLANK(DPWW3!AE75),"",DPWW3!AE75)</f>
        <v/>
      </c>
      <c r="AM1491" s="176" t="str">
        <f>IF(ISBLANK(DPWW3!AF75),"",DPWW3!AF75)</f>
        <v/>
      </c>
      <c r="AN1491" s="176" t="str">
        <f>IF(ISBLANK(DPWW3!AG75),"",DPWW3!AG75)</f>
        <v/>
      </c>
    </row>
    <row r="1492" spans="1:40" x14ac:dyDescent="0.25">
      <c r="A1492" s="176" t="str">
        <f t="shared" si="23"/>
        <v>YKY</v>
      </c>
      <c r="B1492" s="176" t="str">
        <f>IF(ISBLANK(DPWW3!BY75),"",DPWW3!BY75)</f>
        <v>PCD_DPWW3_STOTH2_DLY_S5</v>
      </c>
      <c r="C1492" s="176" t="str">
        <f>DPWW3!F75 &amp; "," &amp; DPWW3!G75 &amp; "," &amp; DPWW3!BY5</f>
        <v>Sludge treatment (Other) - Sludge Throughput P Recovery installed plant capacity,Number of schemes at Stage 5,Total number of schemes with a 90+ day delay for any given IM</v>
      </c>
      <c r="D1492" s="176" t="str">
        <f>IF(ISBLANK(DPWW3!H75),"",DPWW3!H75)</f>
        <v>Nr</v>
      </c>
      <c r="E1492" s="176" t="s">
        <v>7266</v>
      </c>
      <c r="F1492" s="176" t="str">
        <f>IF(ISBLANK(DPWW3!AJ75),"",DPWW3!AJ75)</f>
        <v/>
      </c>
    </row>
    <row r="1493" spans="1:40" x14ac:dyDescent="0.25">
      <c r="A1493" s="176" t="str">
        <f t="shared" si="23"/>
        <v>YKY</v>
      </c>
      <c r="B1493" s="176" t="str">
        <f>IF(ISBLANK(DPWW3!BZ75),"",DPWW3!BZ75)</f>
        <v>PCD_DPWW3_STOTH2_DIR_S5</v>
      </c>
      <c r="C1493" s="176" t="str">
        <f>DPWW3!F75 &amp; "," &amp; DPWW3!G75 &amp; "," &amp; DPWW3!BZ6</f>
        <v>Sludge treatment (Other) - Sludge Throughput P Recovery installed plant capacity,Number of schemes at Stage 5,Lack of internal resourcing</v>
      </c>
      <c r="D1493" s="176" t="str">
        <f>IF(ISBLANK(DPWW3!H75),"",DPWW3!H75)</f>
        <v>Nr</v>
      </c>
      <c r="E1493" s="176" t="s">
        <v>7266</v>
      </c>
      <c r="F1493" s="176" t="str">
        <f>IF(ISBLANK(DPWW3!AK75),"",DPWW3!AK75)</f>
        <v/>
      </c>
    </row>
    <row r="1494" spans="1:40" x14ac:dyDescent="0.25">
      <c r="A1494" s="176" t="str">
        <f t="shared" si="23"/>
        <v>YKY</v>
      </c>
      <c r="B1494" s="176" t="str">
        <f>IF(ISBLANK(DPWW3!CA75),"",DPWW3!CA75)</f>
        <v>PCD_DPWW3_STOTH2_DSCR_S5</v>
      </c>
      <c r="C1494" s="176" t="str">
        <f>DPWW3!F75 &amp; "," &amp; DPWW3!G75 &amp; "," &amp; DPWW3!CA6</f>
        <v xml:space="preserve">Sludge treatment (Other) - Sludge Throughput P Recovery installed plant capacity,Number of schemes at Stage 5,Lack of supply chain resourcing </v>
      </c>
      <c r="D1494" s="176" t="str">
        <f>IF(ISBLANK(DPWW3!H75),"",DPWW3!H75)</f>
        <v>Nr</v>
      </c>
      <c r="E1494" s="176" t="s">
        <v>7266</v>
      </c>
      <c r="F1494" s="176" t="str">
        <f>IF(ISBLANK(DPWW3!AL75),"",DPWW3!AL75)</f>
        <v/>
      </c>
    </row>
    <row r="1495" spans="1:40" x14ac:dyDescent="0.25">
      <c r="A1495" s="176" t="str">
        <f t="shared" si="23"/>
        <v>YKY</v>
      </c>
      <c r="B1495" s="176" t="str">
        <f>IF(ISBLANK(DPWW3!CB75),"",DPWW3!CB75)</f>
        <v>PCD_DPWW3_STOTH2_DCS_S5</v>
      </c>
      <c r="C1495" s="176" t="str">
        <f>DPWW3!F75 &amp; "," &amp; DPWW3!G75 &amp; "," &amp; DPWW3!CB6</f>
        <v>Sludge treatment (Other) - Sludge Throughput P Recovery installed plant capacity,Number of schemes at Stage 5,Change in solution (IM2)</v>
      </c>
      <c r="D1495" s="176" t="str">
        <f>IF(ISBLANK(DPWW3!H75),"",DPWW3!H75)</f>
        <v>Nr</v>
      </c>
      <c r="E1495" s="176" t="s">
        <v>7266</v>
      </c>
      <c r="F1495" s="176" t="str">
        <f>IF(ISBLANK(DPWW3!AM75),"",DPWW3!AM75)</f>
        <v/>
      </c>
    </row>
    <row r="1496" spans="1:40" x14ac:dyDescent="0.25">
      <c r="A1496" s="176" t="str">
        <f t="shared" si="23"/>
        <v>YKY</v>
      </c>
      <c r="B1496" s="176" t="str">
        <f>IF(ISBLANK(DPWW3!CC75),"",DPWW3!CC75)</f>
        <v>PCD_DPWW3_STOTH2_DSCS_S5</v>
      </c>
      <c r="C1496" s="176" t="str">
        <f>DPWW3!F75 &amp; "," &amp; DPWW3!G75 &amp; "," &amp; DPWW3!CC6</f>
        <v>Sludge treatment (Other) - Sludge Throughput P Recovery installed plant capacity,Number of schemes at Stage 5,Supply chain capacity</v>
      </c>
      <c r="D1496" s="176" t="str">
        <f>IF(ISBLANK(DPWW3!H75),"",DPWW3!H75)</f>
        <v>Nr</v>
      </c>
      <c r="E1496" s="176" t="s">
        <v>7266</v>
      </c>
      <c r="F1496" s="176" t="str">
        <f>IF(ISBLANK(DPWW3!AN75),"",DPWW3!AN75)</f>
        <v/>
      </c>
    </row>
    <row r="1497" spans="1:40" x14ac:dyDescent="0.25">
      <c r="A1497" s="176" t="str">
        <f t="shared" si="23"/>
        <v>YKY</v>
      </c>
      <c r="B1497" s="176" t="str">
        <f>IF(ISBLANK(DPWW3!CD75),"",DPWW3!CD75)</f>
        <v>PCD_DPWW3_STOTH2_DPP_S5</v>
      </c>
      <c r="C1497" s="176" t="str">
        <f>DPWW3!F75 &amp; "," &amp; DPWW3!G75 &amp; "," &amp; DPWW3!CD6</f>
        <v>Sludge treatment (Other) - Sludge Throughput P Recovery installed plant capacity,Number of schemes at Stage 5,Land and planning permission</v>
      </c>
      <c r="D1497" s="176" t="str">
        <f>IF(ISBLANK(DPWW3!H75),"",DPWW3!H75)</f>
        <v>Nr</v>
      </c>
      <c r="E1497" s="176" t="s">
        <v>7266</v>
      </c>
      <c r="F1497" s="176" t="str">
        <f>IF(ISBLANK(DPWW3!AO75),"",DPWW3!AO75)</f>
        <v/>
      </c>
    </row>
    <row r="1498" spans="1:40" x14ac:dyDescent="0.25">
      <c r="A1498" s="176" t="str">
        <f t="shared" si="23"/>
        <v>YKY</v>
      </c>
      <c r="B1498" s="176" t="str">
        <f>IF(ISBLANK(DPWW3!CE75),"",DPWW3!CE75)</f>
        <v>PCD_DPWW3_STOTH2_DTPI_S5</v>
      </c>
      <c r="C1498" s="176" t="str">
        <f>DPWW3!F75 &amp; "," &amp; DPWW3!G75 &amp; "," &amp; DPWW3!CE6</f>
        <v>Sludge treatment (Other) - Sludge Throughput P Recovery installed plant capacity,Number of schemes at Stage 5,Third-party interface</v>
      </c>
      <c r="D1498" s="176" t="str">
        <f>IF(ISBLANK(DPWW3!H75),"",DPWW3!H75)</f>
        <v>Nr</v>
      </c>
      <c r="E1498" s="176" t="s">
        <v>7266</v>
      </c>
      <c r="F1498" s="176" t="str">
        <f>IF(ISBLANK(DPWW3!AP75),"",DPWW3!AP75)</f>
        <v/>
      </c>
    </row>
    <row r="1499" spans="1:40" x14ac:dyDescent="0.25">
      <c r="A1499" s="176" t="str">
        <f t="shared" si="23"/>
        <v>YKY</v>
      </c>
      <c r="B1499" s="176" t="str">
        <f>IF(ISBLANK(DPWW3!CF75),"",DPWW3!CF75)</f>
        <v>PCD_DPWW3_STOTH2_DCI_S5</v>
      </c>
      <c r="C1499" s="176" t="str">
        <f>DPWW3!F75 &amp; "," &amp; DPWW3!G75 &amp; "," &amp; DPWW3!CF6</f>
        <v>Sludge treatment (Other) - Sludge Throughput P Recovery installed plant capacity,Number of schemes at Stage 5,Contractual issues</v>
      </c>
      <c r="D1499" s="176" t="str">
        <f>IF(ISBLANK(DPWW3!H75),"",DPWW3!H75)</f>
        <v>Nr</v>
      </c>
      <c r="E1499" s="176" t="s">
        <v>7266</v>
      </c>
      <c r="F1499" s="176" t="str">
        <f>IF(ISBLANK(DPWW3!AQ75),"",DPWW3!AQ75)</f>
        <v/>
      </c>
    </row>
    <row r="1500" spans="1:40" x14ac:dyDescent="0.25">
      <c r="A1500" s="176" t="str">
        <f t="shared" si="23"/>
        <v>YKY</v>
      </c>
      <c r="B1500" s="176" t="str">
        <f>IF(ISBLANK(DPWW3!CG75),"",DPWW3!CG75)</f>
        <v>PCD_DPWW3_STOTH2_DSI_S5</v>
      </c>
      <c r="C1500" s="176" t="str">
        <f>DPWW3!F75 &amp; "," &amp; DPWW3!G75 &amp; "," &amp; DPWW3!CG6</f>
        <v>Sludge treatment (Other) - Sludge Throughput P Recovery installed plant capacity,Number of schemes at Stage 5,Sites issues</v>
      </c>
      <c r="D1500" s="176" t="str">
        <f>IF(ISBLANK(DPWW3!H75),"",DPWW3!H75)</f>
        <v>Nr</v>
      </c>
      <c r="E1500" s="176" t="s">
        <v>7266</v>
      </c>
      <c r="F1500" s="176" t="str">
        <f>IF(ISBLANK(DPWW3!AR75),"",DPWW3!AR75)</f>
        <v/>
      </c>
    </row>
    <row r="1501" spans="1:40" x14ac:dyDescent="0.25">
      <c r="A1501" s="176" t="str">
        <f t="shared" si="23"/>
        <v>YKY</v>
      </c>
      <c r="B1501" s="176" t="str">
        <f>IF(ISBLANK(DPWW3!CH75),"",DPWW3!CH75)</f>
        <v>PCD_DPWW3_STOTH2_DER_S5</v>
      </c>
      <c r="C1501" s="176" t="str">
        <f>DPWW3!F75 &amp; "," &amp; DPWW3!G75 &amp; "," &amp; DPWW3!CH6</f>
        <v>Sludge treatment (Other) - Sludge Throughput P Recovery installed plant capacity,Number of schemes at Stage 5,Environmental risks</v>
      </c>
      <c r="D1501" s="176" t="str">
        <f>IF(ISBLANK(DPWW3!H75),"",DPWW3!H75)</f>
        <v>Nr</v>
      </c>
      <c r="E1501" s="176" t="s">
        <v>7266</v>
      </c>
      <c r="F1501" s="176" t="str">
        <f>IF(ISBLANK(DPWW3!AS75),"",DPWW3!AS75)</f>
        <v/>
      </c>
    </row>
    <row r="1502" spans="1:40" x14ac:dyDescent="0.25">
      <c r="A1502" s="176" t="str">
        <f t="shared" si="23"/>
        <v>YKY</v>
      </c>
      <c r="B1502" s="176" t="str">
        <f>IF(ISBLANK(DPWW3!CI75),"",DPWW3!CI75)</f>
        <v>PCD_DPWW3_STOTH2_RS_S5</v>
      </c>
      <c r="C1502" s="176" t="str">
        <f>DPWW3!F75 &amp; "," &amp; DPWW3!G75 &amp; "," &amp; DPWW3!CI6</f>
        <v>Sludge treatment (Other) - Sludge Throughput P Recovery installed plant capacity,Number of schemes at Stage 5,Regulatory Sign off Delay</v>
      </c>
      <c r="D1502" s="176" t="str">
        <f>IF(ISBLANK(DPWW3!H75),"",DPWW3!H75)</f>
        <v>Nr</v>
      </c>
      <c r="E1502" s="176" t="s">
        <v>7266</v>
      </c>
      <c r="F1502" s="176" t="str">
        <f>IF(ISBLANK(DPWW3!AT75),"",DPWW3!AT75)</f>
        <v/>
      </c>
    </row>
    <row r="1503" spans="1:40" x14ac:dyDescent="0.25">
      <c r="A1503" s="176" t="str">
        <f t="shared" si="23"/>
        <v>YKY</v>
      </c>
      <c r="B1503" s="176" t="str">
        <f>IF(ISBLANK(DPWW3!CJ75),"",DPWW3!CJ75)</f>
        <v>PCD_DPWW3_STOTH2_DPLE_S5</v>
      </c>
      <c r="C1503" s="176" t="str">
        <f>DPWW3!F75 &amp; "," &amp; DPWW3!G75 &amp; "," &amp; DPWW3!CJ6</f>
        <v>Sludge treatment (Other) - Sludge Throughput P Recovery installed plant capacity,Number of schemes at Stage 5,Programme level efficiency</v>
      </c>
      <c r="D1503" s="176" t="str">
        <f>IF(ISBLANK(DPWW3!H75),"",DPWW3!H75)</f>
        <v>Nr</v>
      </c>
      <c r="E1503" s="176" t="s">
        <v>7266</v>
      </c>
      <c r="F1503" s="176" t="str">
        <f>IF(ISBLANK(DPWW3!AU75),"",DPWW3!AU75)</f>
        <v/>
      </c>
    </row>
    <row r="1504" spans="1:40" x14ac:dyDescent="0.25">
      <c r="A1504" s="176" t="str">
        <f t="shared" si="23"/>
        <v>YKY</v>
      </c>
      <c r="B1504" s="176" t="str">
        <f>IF(ISBLANK(DPWW3!BC76),"",DPWW3!BC76)</f>
        <v>PCD_DPWW3_STOTH2_S6</v>
      </c>
      <c r="C1504" s="176" t="str">
        <f>DPWW3!F76 &amp; "," &amp; DPWW3!G76 &amp; "," &amp; DPWW3!BC5</f>
        <v>Sludge treatment (Other) - Sludge Throughput P Recovery installed plant capacity,Number of schemes at Stage 6,IM1 has yet to be achieved</v>
      </c>
      <c r="D1504" s="176" t="str">
        <f>IF(ISBLANK(DPWW3!H76),"",DPWW3!H76)</f>
        <v>Nr</v>
      </c>
      <c r="E1504" s="176" t="s">
        <v>7266</v>
      </c>
      <c r="T1504" s="176" t="str">
        <f>IF(ISBLANK(DPWW3!M76),"",DPWW3!M76)</f>
        <v/>
      </c>
      <c r="U1504" s="176" t="str">
        <f>IF(ISBLANK(DPWW3!N76),"",DPWW3!N76)</f>
        <v/>
      </c>
      <c r="V1504" s="176" t="str">
        <f>IF(ISBLANK(DPWW3!O76),"",DPWW3!O76)</f>
        <v/>
      </c>
      <c r="W1504" s="176" t="str">
        <f>IF(ISBLANK(DPWW3!P76),"",DPWW3!P76)</f>
        <v/>
      </c>
      <c r="X1504" s="176" t="str">
        <f>IF(ISBLANK(DPWW3!Q76),"",DPWW3!Q76)</f>
        <v/>
      </c>
      <c r="Y1504" s="176" t="str">
        <f>IF(ISBLANK(DPWW3!R76),"",DPWW3!R76)</f>
        <v/>
      </c>
      <c r="Z1504" s="176" t="str">
        <f>IF(ISBLANK(DPWW3!S76),"",DPWW3!S76)</f>
        <v/>
      </c>
      <c r="AA1504" s="176" t="str">
        <f>IF(ISBLANK(DPWW3!T76),"",DPWW3!T76)</f>
        <v/>
      </c>
      <c r="AB1504" s="176" t="str">
        <f>IF(ISBLANK(DPWW3!U76),"",DPWW3!U76)</f>
        <v/>
      </c>
      <c r="AC1504" s="176" t="str">
        <f>IF(ISBLANK(DPWW3!V76),"",DPWW3!V76)</f>
        <v/>
      </c>
      <c r="AD1504" s="176" t="str">
        <f>IF(ISBLANK(DPWW3!W76),"",DPWW3!W76)</f>
        <v/>
      </c>
      <c r="AE1504" s="176" t="str">
        <f>IF(ISBLANK(DPWW3!X76),"",DPWW3!X76)</f>
        <v/>
      </c>
      <c r="AF1504" s="176" t="str">
        <f>IF(ISBLANK(DPWW3!Y76),"",DPWW3!Y76)</f>
        <v/>
      </c>
      <c r="AG1504" s="176" t="str">
        <f>IF(ISBLANK(DPWW3!Z76),"",DPWW3!Z76)</f>
        <v/>
      </c>
      <c r="AH1504" s="176" t="str">
        <f>IF(ISBLANK(DPWW3!AA76),"",DPWW3!AA76)</f>
        <v/>
      </c>
      <c r="AI1504" s="176" t="str">
        <f>IF(ISBLANK(DPWW3!AB76),"",DPWW3!AB76)</f>
        <v/>
      </c>
      <c r="AJ1504" s="176" t="str">
        <f>IF(ISBLANK(DPWW3!AC76),"",DPWW3!AC76)</f>
        <v/>
      </c>
      <c r="AK1504" s="176" t="str">
        <f>IF(ISBLANK(DPWW3!AD76),"",DPWW3!AD76)</f>
        <v/>
      </c>
      <c r="AL1504" s="176" t="str">
        <f>IF(ISBLANK(DPWW3!AE76),"",DPWW3!AE76)</f>
        <v/>
      </c>
      <c r="AM1504" s="176" t="str">
        <f>IF(ISBLANK(DPWW3!AF76),"",DPWW3!AF76)</f>
        <v/>
      </c>
      <c r="AN1504" s="176" t="str">
        <f>IF(ISBLANK(DPWW3!AG76),"",DPWW3!AG76)</f>
        <v/>
      </c>
    </row>
    <row r="1505" spans="1:40" x14ac:dyDescent="0.25">
      <c r="A1505" s="176" t="str">
        <f t="shared" si="23"/>
        <v>YKY</v>
      </c>
      <c r="B1505" s="176" t="str">
        <f>IF(ISBLANK(DPWW3!BY76),"",DPWW3!BY76)</f>
        <v>PCD_DPWW3_STOTH2_DLY_S6</v>
      </c>
      <c r="C1505" s="176" t="str">
        <f>DPWW3!F76 &amp; "," &amp; DPWW3!G76 &amp; "," &amp; DPWW3!BY5</f>
        <v>Sludge treatment (Other) - Sludge Throughput P Recovery installed plant capacity,Number of schemes at Stage 6,Total number of schemes with a 90+ day delay for any given IM</v>
      </c>
      <c r="D1505" s="176" t="str">
        <f>IF(ISBLANK(DPWW3!H76),"",DPWW3!H76)</f>
        <v>Nr</v>
      </c>
      <c r="E1505" s="176" t="s">
        <v>7266</v>
      </c>
      <c r="F1505" s="176" t="str">
        <f>IF(ISBLANK(DPWW3!AJ76),"",DPWW3!AJ76)</f>
        <v/>
      </c>
    </row>
    <row r="1506" spans="1:40" x14ac:dyDescent="0.25">
      <c r="A1506" s="176" t="str">
        <f t="shared" si="23"/>
        <v>YKY</v>
      </c>
      <c r="B1506" s="176" t="str">
        <f>IF(ISBLANK(DPWW3!BZ76),"",DPWW3!BZ76)</f>
        <v>PCD_DPWW3_STOTH2_DIR_S6</v>
      </c>
      <c r="C1506" s="176" t="str">
        <f>DPWW3!F76 &amp; "," &amp; DPWW3!G76 &amp; "," &amp; DPWW3!BZ6</f>
        <v>Sludge treatment (Other) - Sludge Throughput P Recovery installed plant capacity,Number of schemes at Stage 6,Lack of internal resourcing</v>
      </c>
      <c r="D1506" s="176" t="str">
        <f>IF(ISBLANK(DPWW3!H76),"",DPWW3!H76)</f>
        <v>Nr</v>
      </c>
      <c r="E1506" s="176" t="s">
        <v>7266</v>
      </c>
      <c r="F1506" s="176" t="str">
        <f>IF(ISBLANK(DPWW3!AK76),"",DPWW3!AK76)</f>
        <v/>
      </c>
    </row>
    <row r="1507" spans="1:40" x14ac:dyDescent="0.25">
      <c r="A1507" s="176" t="str">
        <f t="shared" si="23"/>
        <v>YKY</v>
      </c>
      <c r="B1507" s="176" t="str">
        <f>IF(ISBLANK(DPWW3!CA76),"",DPWW3!CA76)</f>
        <v>PCD_DPWW3_STOTH2_DSCR_S6</v>
      </c>
      <c r="C1507" s="176" t="str">
        <f>DPWW3!F76 &amp; "," &amp; DPWW3!G76 &amp; "," &amp; DPWW3!CA6</f>
        <v xml:space="preserve">Sludge treatment (Other) - Sludge Throughput P Recovery installed plant capacity,Number of schemes at Stage 6,Lack of supply chain resourcing </v>
      </c>
      <c r="D1507" s="176" t="str">
        <f>IF(ISBLANK(DPWW3!H76),"",DPWW3!H76)</f>
        <v>Nr</v>
      </c>
      <c r="E1507" s="176" t="s">
        <v>7266</v>
      </c>
      <c r="F1507" s="176" t="str">
        <f>IF(ISBLANK(DPWW3!AL76),"",DPWW3!AL76)</f>
        <v/>
      </c>
    </row>
    <row r="1508" spans="1:40" x14ac:dyDescent="0.25">
      <c r="A1508" s="176" t="str">
        <f t="shared" si="23"/>
        <v>YKY</v>
      </c>
      <c r="B1508" s="176" t="str">
        <f>IF(ISBLANK(DPWW3!CB76),"",DPWW3!CB76)</f>
        <v>PCD_DPWW3_STOTH2_DCS_S6</v>
      </c>
      <c r="C1508" s="176" t="str">
        <f>DPWW3!F76 &amp; "," &amp; DPWW3!G76 &amp; "," &amp; DPWW3!CB6</f>
        <v>Sludge treatment (Other) - Sludge Throughput P Recovery installed plant capacity,Number of schemes at Stage 6,Change in solution (IM2)</v>
      </c>
      <c r="D1508" s="176" t="str">
        <f>IF(ISBLANK(DPWW3!H76),"",DPWW3!H76)</f>
        <v>Nr</v>
      </c>
      <c r="E1508" s="176" t="s">
        <v>7266</v>
      </c>
      <c r="F1508" s="176" t="str">
        <f>IF(ISBLANK(DPWW3!AM76),"",DPWW3!AM76)</f>
        <v/>
      </c>
    </row>
    <row r="1509" spans="1:40" x14ac:dyDescent="0.25">
      <c r="A1509" s="176" t="str">
        <f t="shared" si="23"/>
        <v>YKY</v>
      </c>
      <c r="B1509" s="176" t="str">
        <f>IF(ISBLANK(DPWW3!CC76),"",DPWW3!CC76)</f>
        <v>PCD_DPWW3_STOTH2_DSCS_S6</v>
      </c>
      <c r="C1509" s="176" t="str">
        <f>DPWW3!F76 &amp; "," &amp; DPWW3!G76 &amp; "," &amp; DPWW3!CC6</f>
        <v>Sludge treatment (Other) - Sludge Throughput P Recovery installed plant capacity,Number of schemes at Stage 6,Supply chain capacity</v>
      </c>
      <c r="D1509" s="176" t="str">
        <f>IF(ISBLANK(DPWW3!H76),"",DPWW3!H76)</f>
        <v>Nr</v>
      </c>
      <c r="E1509" s="176" t="s">
        <v>7266</v>
      </c>
      <c r="F1509" s="176" t="str">
        <f>IF(ISBLANK(DPWW3!AN76),"",DPWW3!AN76)</f>
        <v/>
      </c>
    </row>
    <row r="1510" spans="1:40" x14ac:dyDescent="0.25">
      <c r="A1510" s="176" t="str">
        <f t="shared" si="23"/>
        <v>YKY</v>
      </c>
      <c r="B1510" s="176" t="str">
        <f>IF(ISBLANK(DPWW3!CD76),"",DPWW3!CD76)</f>
        <v>PCD_DPWW3_STOTH2_DPP_S6</v>
      </c>
      <c r="C1510" s="176" t="str">
        <f>DPWW3!F76 &amp; "," &amp; DPWW3!G76 &amp; "," &amp; DPWW3!CD6</f>
        <v>Sludge treatment (Other) - Sludge Throughput P Recovery installed plant capacity,Number of schemes at Stage 6,Land and planning permission</v>
      </c>
      <c r="D1510" s="176" t="str">
        <f>IF(ISBLANK(DPWW3!H76),"",DPWW3!H76)</f>
        <v>Nr</v>
      </c>
      <c r="E1510" s="176" t="s">
        <v>7266</v>
      </c>
      <c r="F1510" s="176" t="str">
        <f>IF(ISBLANK(DPWW3!AO76),"",DPWW3!AO76)</f>
        <v/>
      </c>
    </row>
    <row r="1511" spans="1:40" x14ac:dyDescent="0.25">
      <c r="A1511" s="176" t="str">
        <f t="shared" si="23"/>
        <v>YKY</v>
      </c>
      <c r="B1511" s="176" t="str">
        <f>IF(ISBLANK(DPWW3!CE76),"",DPWW3!CE76)</f>
        <v>PCD_DPWW3_STOTH2_DTPI_S6</v>
      </c>
      <c r="C1511" s="176" t="str">
        <f>DPWW3!F76 &amp; "," &amp; DPWW3!G76 &amp; "," &amp; DPWW3!CE6</f>
        <v>Sludge treatment (Other) - Sludge Throughput P Recovery installed plant capacity,Number of schemes at Stage 6,Third-party interface</v>
      </c>
      <c r="D1511" s="176" t="str">
        <f>IF(ISBLANK(DPWW3!H76),"",DPWW3!H76)</f>
        <v>Nr</v>
      </c>
      <c r="E1511" s="176" t="s">
        <v>7266</v>
      </c>
      <c r="F1511" s="176" t="str">
        <f>IF(ISBLANK(DPWW3!AP76),"",DPWW3!AP76)</f>
        <v/>
      </c>
    </row>
    <row r="1512" spans="1:40" x14ac:dyDescent="0.25">
      <c r="A1512" s="176" t="str">
        <f t="shared" si="23"/>
        <v>YKY</v>
      </c>
      <c r="B1512" s="176" t="str">
        <f>IF(ISBLANK(DPWW3!CF76),"",DPWW3!CF76)</f>
        <v>PCD_DPWW3_STOTH2_DCI_S6</v>
      </c>
      <c r="C1512" s="176" t="str">
        <f>DPWW3!F76 &amp; "," &amp; DPWW3!G76 &amp; "," &amp; DPWW3!CF6</f>
        <v>Sludge treatment (Other) - Sludge Throughput P Recovery installed plant capacity,Number of schemes at Stage 6,Contractual issues</v>
      </c>
      <c r="D1512" s="176" t="str">
        <f>IF(ISBLANK(DPWW3!H76),"",DPWW3!H76)</f>
        <v>Nr</v>
      </c>
      <c r="E1512" s="176" t="s">
        <v>7266</v>
      </c>
      <c r="F1512" s="176" t="str">
        <f>IF(ISBLANK(DPWW3!AQ76),"",DPWW3!AQ76)</f>
        <v/>
      </c>
    </row>
    <row r="1513" spans="1:40" x14ac:dyDescent="0.25">
      <c r="A1513" s="176" t="str">
        <f t="shared" si="23"/>
        <v>YKY</v>
      </c>
      <c r="B1513" s="176" t="str">
        <f>IF(ISBLANK(DPWW3!CG76),"",DPWW3!CG76)</f>
        <v>PCD_DPWW3_STOTH2_DSI_S6</v>
      </c>
      <c r="C1513" s="176" t="str">
        <f>DPWW3!F76 &amp; "," &amp; DPWW3!G76 &amp; "," &amp; DPWW3!CG6</f>
        <v>Sludge treatment (Other) - Sludge Throughput P Recovery installed plant capacity,Number of schemes at Stage 6,Sites issues</v>
      </c>
      <c r="D1513" s="176" t="str">
        <f>IF(ISBLANK(DPWW3!H76),"",DPWW3!H76)</f>
        <v>Nr</v>
      </c>
      <c r="E1513" s="176" t="s">
        <v>7266</v>
      </c>
      <c r="F1513" s="176" t="str">
        <f>IF(ISBLANK(DPWW3!AR76),"",DPWW3!AR76)</f>
        <v/>
      </c>
    </row>
    <row r="1514" spans="1:40" x14ac:dyDescent="0.25">
      <c r="A1514" s="176" t="str">
        <f t="shared" si="23"/>
        <v>YKY</v>
      </c>
      <c r="B1514" s="176" t="str">
        <f>IF(ISBLANK(DPWW3!CH76),"",DPWW3!CH76)</f>
        <v>PCD_DPWW3_STOTH2_DER_S6</v>
      </c>
      <c r="C1514" s="176" t="str">
        <f>DPWW3!F76 &amp; "," &amp; DPWW3!G76 &amp; "," &amp; DPWW3!CH6</f>
        <v>Sludge treatment (Other) - Sludge Throughput P Recovery installed plant capacity,Number of schemes at Stage 6,Environmental risks</v>
      </c>
      <c r="D1514" s="176" t="str">
        <f>IF(ISBLANK(DPWW3!H76),"",DPWW3!H76)</f>
        <v>Nr</v>
      </c>
      <c r="E1514" s="176" t="s">
        <v>7266</v>
      </c>
      <c r="F1514" s="176" t="str">
        <f>IF(ISBLANK(DPWW3!AS76),"",DPWW3!AS76)</f>
        <v/>
      </c>
    </row>
    <row r="1515" spans="1:40" x14ac:dyDescent="0.25">
      <c r="A1515" s="176" t="str">
        <f t="shared" si="23"/>
        <v>YKY</v>
      </c>
      <c r="B1515" s="176" t="str">
        <f>IF(ISBLANK(DPWW3!CI76),"",DPWW3!CI76)</f>
        <v>PCD_DPWW3_STOTH2_RS_S6</v>
      </c>
      <c r="C1515" s="176" t="str">
        <f>DPWW3!F76 &amp; "," &amp; DPWW3!G76 &amp; "," &amp; DPWW3!CI6</f>
        <v>Sludge treatment (Other) - Sludge Throughput P Recovery installed plant capacity,Number of schemes at Stage 6,Regulatory Sign off Delay</v>
      </c>
      <c r="D1515" s="176" t="str">
        <f>IF(ISBLANK(DPWW3!H76),"",DPWW3!H76)</f>
        <v>Nr</v>
      </c>
      <c r="E1515" s="176" t="s">
        <v>7266</v>
      </c>
      <c r="F1515" s="176" t="str">
        <f>IF(ISBLANK(DPWW3!AT76),"",DPWW3!AT76)</f>
        <v/>
      </c>
    </row>
    <row r="1516" spans="1:40" x14ac:dyDescent="0.25">
      <c r="A1516" s="176" t="str">
        <f t="shared" si="23"/>
        <v>YKY</v>
      </c>
      <c r="B1516" s="176" t="str">
        <f>IF(ISBLANK(DPWW3!CJ76),"",DPWW3!CJ76)</f>
        <v>PCD_DPWW3_STOTH2_DPLE_S6</v>
      </c>
      <c r="C1516" s="176" t="str">
        <f>DPWW3!F76 &amp; "," &amp; DPWW3!G76 &amp; "," &amp; DPWW3!CJ6</f>
        <v>Sludge treatment (Other) - Sludge Throughput P Recovery installed plant capacity,Number of schemes at Stage 6,Programme level efficiency</v>
      </c>
      <c r="D1516" s="176" t="str">
        <f>IF(ISBLANK(DPWW3!H76),"",DPWW3!H76)</f>
        <v>Nr</v>
      </c>
      <c r="E1516" s="176" t="s">
        <v>7266</v>
      </c>
      <c r="F1516" s="176" t="str">
        <f>IF(ISBLANK(DPWW3!AU76),"",DPWW3!AU76)</f>
        <v/>
      </c>
    </row>
    <row r="1517" spans="1:40" x14ac:dyDescent="0.25">
      <c r="A1517" s="176" t="str">
        <f t="shared" si="23"/>
        <v>YKY</v>
      </c>
      <c r="B1517" s="176" t="str">
        <f>IF(ISBLANK(DPWW3!BC77),"",DPWW3!BC77)</f>
        <v>PCD_DPWW3_STOTH2_S7</v>
      </c>
      <c r="C1517" s="176" t="str">
        <f>DPWW3!F77 &amp; "," &amp; DPWW3!G77 &amp; "," &amp; DPWW3!BC5</f>
        <v>Sludge treatment (Other) - Sludge Throughput P Recovery installed plant capacity,Number of schemes at Stage 7,IM1 has yet to be achieved</v>
      </c>
      <c r="D1517" s="176" t="str">
        <f>IF(ISBLANK(DPWW3!H77),"",DPWW3!H77)</f>
        <v>Nr</v>
      </c>
      <c r="E1517" s="176" t="s">
        <v>7266</v>
      </c>
      <c r="T1517" s="176" t="str">
        <f>IF(ISBLANK(DPWW3!M77),"",DPWW3!M77)</f>
        <v/>
      </c>
      <c r="U1517" s="176" t="str">
        <f>IF(ISBLANK(DPWW3!N77),"",DPWW3!N77)</f>
        <v/>
      </c>
      <c r="V1517" s="176" t="str">
        <f>IF(ISBLANK(DPWW3!O77),"",DPWW3!O77)</f>
        <v/>
      </c>
      <c r="W1517" s="176" t="str">
        <f>IF(ISBLANK(DPWW3!P77),"",DPWW3!P77)</f>
        <v/>
      </c>
      <c r="X1517" s="176" t="str">
        <f>IF(ISBLANK(DPWW3!Q77),"",DPWW3!Q77)</f>
        <v/>
      </c>
      <c r="Y1517" s="176" t="str">
        <f>IF(ISBLANK(DPWW3!R77),"",DPWW3!R77)</f>
        <v/>
      </c>
      <c r="Z1517" s="176" t="str">
        <f>IF(ISBLANK(DPWW3!S77),"",DPWW3!S77)</f>
        <v/>
      </c>
      <c r="AA1517" s="176" t="str">
        <f>IF(ISBLANK(DPWW3!T77),"",DPWW3!T77)</f>
        <v/>
      </c>
      <c r="AB1517" s="176" t="str">
        <f>IF(ISBLANK(DPWW3!U77),"",DPWW3!U77)</f>
        <v/>
      </c>
      <c r="AC1517" s="176" t="str">
        <f>IF(ISBLANK(DPWW3!V77),"",DPWW3!V77)</f>
        <v/>
      </c>
      <c r="AD1517" s="176" t="str">
        <f>IF(ISBLANK(DPWW3!W77),"",DPWW3!W77)</f>
        <v/>
      </c>
      <c r="AE1517" s="176" t="str">
        <f>IF(ISBLANK(DPWW3!X77),"",DPWW3!X77)</f>
        <v/>
      </c>
      <c r="AF1517" s="176" t="str">
        <f>IF(ISBLANK(DPWW3!Y77),"",DPWW3!Y77)</f>
        <v/>
      </c>
      <c r="AG1517" s="176" t="str">
        <f>IF(ISBLANK(DPWW3!Z77),"",DPWW3!Z77)</f>
        <v/>
      </c>
      <c r="AH1517" s="176" t="str">
        <f>IF(ISBLANK(DPWW3!AA77),"",DPWW3!AA77)</f>
        <v/>
      </c>
      <c r="AI1517" s="176" t="str">
        <f>IF(ISBLANK(DPWW3!AB77),"",DPWW3!AB77)</f>
        <v/>
      </c>
      <c r="AJ1517" s="176" t="str">
        <f>IF(ISBLANK(DPWW3!AC77),"",DPWW3!AC77)</f>
        <v/>
      </c>
      <c r="AK1517" s="176" t="str">
        <f>IF(ISBLANK(DPWW3!AD77),"",DPWW3!AD77)</f>
        <v/>
      </c>
      <c r="AL1517" s="176" t="str">
        <f>IF(ISBLANK(DPWW3!AE77),"",DPWW3!AE77)</f>
        <v/>
      </c>
      <c r="AM1517" s="176" t="str">
        <f>IF(ISBLANK(DPWW3!AF77),"",DPWW3!AF77)</f>
        <v/>
      </c>
      <c r="AN1517" s="176" t="str">
        <f>IF(ISBLANK(DPWW3!AG77),"",DPWW3!AG77)</f>
        <v/>
      </c>
    </row>
    <row r="1518" spans="1:40" x14ac:dyDescent="0.25">
      <c r="A1518" s="176" t="str">
        <f t="shared" si="23"/>
        <v>YKY</v>
      </c>
      <c r="B1518" s="176" t="str">
        <f>IF(ISBLANK(DPWW3!BY77),"",DPWW3!BY77)</f>
        <v>PCD_DPWW3_STOTH2_DLY_S7</v>
      </c>
      <c r="C1518" s="176" t="str">
        <f>DPWW3!F77 &amp; "," &amp; DPWW3!G77 &amp; "," &amp; DPWW3!BY5</f>
        <v>Sludge treatment (Other) - Sludge Throughput P Recovery installed plant capacity,Number of schemes at Stage 7,Total number of schemes with a 90+ day delay for any given IM</v>
      </c>
      <c r="D1518" s="176" t="str">
        <f>IF(ISBLANK(DPWW3!H77),"",DPWW3!H77)</f>
        <v>Nr</v>
      </c>
      <c r="E1518" s="176" t="s">
        <v>7266</v>
      </c>
      <c r="F1518" s="176" t="str">
        <f>IF(ISBLANK(DPWW3!AJ77),"",DPWW3!AJ77)</f>
        <v/>
      </c>
    </row>
    <row r="1519" spans="1:40" x14ac:dyDescent="0.25">
      <c r="A1519" s="176" t="str">
        <f t="shared" si="23"/>
        <v>YKY</v>
      </c>
      <c r="B1519" s="176" t="str">
        <f>IF(ISBLANK(DPWW3!BZ77),"",DPWW3!BZ77)</f>
        <v>PCD_DPWW3_STOTH2_DIR_S7</v>
      </c>
      <c r="C1519" s="176" t="str">
        <f>DPWW3!F77 &amp; "," &amp; DPWW3!G77 &amp; "," &amp; DPWW3!BZ6</f>
        <v>Sludge treatment (Other) - Sludge Throughput P Recovery installed plant capacity,Number of schemes at Stage 7,Lack of internal resourcing</v>
      </c>
      <c r="D1519" s="176" t="str">
        <f>IF(ISBLANK(DPWW3!H77),"",DPWW3!H77)</f>
        <v>Nr</v>
      </c>
      <c r="E1519" s="176" t="s">
        <v>7266</v>
      </c>
      <c r="F1519" s="176" t="str">
        <f>IF(ISBLANK(DPWW3!AK77),"",DPWW3!AK77)</f>
        <v/>
      </c>
    </row>
    <row r="1520" spans="1:40" x14ac:dyDescent="0.25">
      <c r="A1520" s="176" t="str">
        <f t="shared" si="23"/>
        <v>YKY</v>
      </c>
      <c r="B1520" s="176" t="str">
        <f>IF(ISBLANK(DPWW3!CA77),"",DPWW3!CA77)</f>
        <v>PCD_DPWW3_STOTH2_DSCR_S7</v>
      </c>
      <c r="C1520" s="176" t="str">
        <f>DPWW3!F77 &amp; "," &amp; DPWW3!G77 &amp; "," &amp; DPWW3!CA6</f>
        <v xml:space="preserve">Sludge treatment (Other) - Sludge Throughput P Recovery installed plant capacity,Number of schemes at Stage 7,Lack of supply chain resourcing </v>
      </c>
      <c r="D1520" s="176" t="str">
        <f>IF(ISBLANK(DPWW3!H77),"",DPWW3!H77)</f>
        <v>Nr</v>
      </c>
      <c r="E1520" s="176" t="s">
        <v>7266</v>
      </c>
      <c r="F1520" s="176" t="str">
        <f>IF(ISBLANK(DPWW3!AL77),"",DPWW3!AL77)</f>
        <v/>
      </c>
    </row>
    <row r="1521" spans="1:40" x14ac:dyDescent="0.25">
      <c r="A1521" s="176" t="str">
        <f t="shared" si="23"/>
        <v>YKY</v>
      </c>
      <c r="B1521" s="176" t="str">
        <f>IF(ISBLANK(DPWW3!CB77),"",DPWW3!CB77)</f>
        <v>PCD_DPWW3_STOTH2_DCS_S7</v>
      </c>
      <c r="C1521" s="176" t="str">
        <f>DPWW3!F77 &amp; "," &amp; DPWW3!G77 &amp; "," &amp; DPWW3!CB6</f>
        <v>Sludge treatment (Other) - Sludge Throughput P Recovery installed plant capacity,Number of schemes at Stage 7,Change in solution (IM2)</v>
      </c>
      <c r="D1521" s="176" t="str">
        <f>IF(ISBLANK(DPWW3!H77),"",DPWW3!H77)</f>
        <v>Nr</v>
      </c>
      <c r="E1521" s="176" t="s">
        <v>7266</v>
      </c>
      <c r="F1521" s="176" t="str">
        <f>IF(ISBLANK(DPWW3!AM77),"",DPWW3!AM77)</f>
        <v/>
      </c>
    </row>
    <row r="1522" spans="1:40" x14ac:dyDescent="0.25">
      <c r="A1522" s="176" t="str">
        <f t="shared" si="23"/>
        <v>YKY</v>
      </c>
      <c r="B1522" s="176" t="str">
        <f>IF(ISBLANK(DPWW3!CC77),"",DPWW3!CC77)</f>
        <v>PCD_DPWW3_STOTH2_DSCS_S7</v>
      </c>
      <c r="C1522" s="176" t="str">
        <f>DPWW3!F77 &amp; "," &amp; DPWW3!G77 &amp; "," &amp; DPWW3!CC6</f>
        <v>Sludge treatment (Other) - Sludge Throughput P Recovery installed plant capacity,Number of schemes at Stage 7,Supply chain capacity</v>
      </c>
      <c r="D1522" s="176" t="str">
        <f>IF(ISBLANK(DPWW3!H77),"",DPWW3!H77)</f>
        <v>Nr</v>
      </c>
      <c r="E1522" s="176" t="s">
        <v>7266</v>
      </c>
      <c r="F1522" s="176" t="str">
        <f>IF(ISBLANK(DPWW3!AN77),"",DPWW3!AN77)</f>
        <v/>
      </c>
    </row>
    <row r="1523" spans="1:40" x14ac:dyDescent="0.25">
      <c r="A1523" s="176" t="str">
        <f t="shared" si="23"/>
        <v>YKY</v>
      </c>
      <c r="B1523" s="176" t="str">
        <f>IF(ISBLANK(DPWW3!CD77),"",DPWW3!CD77)</f>
        <v>PCD_DPWW3_STOTH2_DPP_S7</v>
      </c>
      <c r="C1523" s="176" t="str">
        <f>DPWW3!F77 &amp; "," &amp; DPWW3!G77 &amp; "," &amp; DPWW3!CD6</f>
        <v>Sludge treatment (Other) - Sludge Throughput P Recovery installed plant capacity,Number of schemes at Stage 7,Land and planning permission</v>
      </c>
      <c r="D1523" s="176" t="str">
        <f>IF(ISBLANK(DPWW3!H77),"",DPWW3!H77)</f>
        <v>Nr</v>
      </c>
      <c r="E1523" s="176" t="s">
        <v>7266</v>
      </c>
      <c r="F1523" s="176" t="str">
        <f>IF(ISBLANK(DPWW3!AO77),"",DPWW3!AO77)</f>
        <v/>
      </c>
    </row>
    <row r="1524" spans="1:40" x14ac:dyDescent="0.25">
      <c r="A1524" s="176" t="str">
        <f t="shared" si="23"/>
        <v>YKY</v>
      </c>
      <c r="B1524" s="176" t="str">
        <f>IF(ISBLANK(DPWW3!CE77),"",DPWW3!CE77)</f>
        <v>PCD_DPWW3_STOTH2_DTPI_S7</v>
      </c>
      <c r="C1524" s="176" t="str">
        <f>DPWW3!F77 &amp; "," &amp; DPWW3!G77 &amp; "," &amp; DPWW3!CE6</f>
        <v>Sludge treatment (Other) - Sludge Throughput P Recovery installed plant capacity,Number of schemes at Stage 7,Third-party interface</v>
      </c>
      <c r="D1524" s="176" t="str">
        <f>IF(ISBLANK(DPWW3!H77),"",DPWW3!H77)</f>
        <v>Nr</v>
      </c>
      <c r="E1524" s="176" t="s">
        <v>7266</v>
      </c>
      <c r="F1524" s="176" t="str">
        <f>IF(ISBLANK(DPWW3!AP77),"",DPWW3!AP77)</f>
        <v/>
      </c>
    </row>
    <row r="1525" spans="1:40" x14ac:dyDescent="0.25">
      <c r="A1525" s="176" t="str">
        <f t="shared" si="23"/>
        <v>YKY</v>
      </c>
      <c r="B1525" s="176" t="str">
        <f>IF(ISBLANK(DPWW3!CF77),"",DPWW3!CF77)</f>
        <v>PCD_DPWW3_STOTH2_DCI_S7</v>
      </c>
      <c r="C1525" s="176" t="str">
        <f>DPWW3!F77 &amp; "," &amp; DPWW3!G77 &amp; "," &amp; DPWW3!CF6</f>
        <v>Sludge treatment (Other) - Sludge Throughput P Recovery installed plant capacity,Number of schemes at Stage 7,Contractual issues</v>
      </c>
      <c r="D1525" s="176" t="str">
        <f>IF(ISBLANK(DPWW3!H77),"",DPWW3!H77)</f>
        <v>Nr</v>
      </c>
      <c r="E1525" s="176" t="s">
        <v>7266</v>
      </c>
      <c r="F1525" s="176" t="str">
        <f>IF(ISBLANK(DPWW3!AQ77),"",DPWW3!AQ77)</f>
        <v/>
      </c>
    </row>
    <row r="1526" spans="1:40" x14ac:dyDescent="0.25">
      <c r="A1526" s="176" t="str">
        <f t="shared" si="23"/>
        <v>YKY</v>
      </c>
      <c r="B1526" s="176" t="str">
        <f>IF(ISBLANK(DPWW3!CG77),"",DPWW3!CG77)</f>
        <v>PCD_DPWW3_STOTH2_DSI_S7</v>
      </c>
      <c r="C1526" s="176" t="str">
        <f>DPWW3!F77 &amp; "," &amp; DPWW3!G77 &amp; "," &amp; DPWW3!CG6</f>
        <v>Sludge treatment (Other) - Sludge Throughput P Recovery installed plant capacity,Number of schemes at Stage 7,Sites issues</v>
      </c>
      <c r="D1526" s="176" t="str">
        <f>IF(ISBLANK(DPWW3!H77),"",DPWW3!H77)</f>
        <v>Nr</v>
      </c>
      <c r="E1526" s="176" t="s">
        <v>7266</v>
      </c>
      <c r="F1526" s="176" t="str">
        <f>IF(ISBLANK(DPWW3!AR77),"",DPWW3!AR77)</f>
        <v/>
      </c>
    </row>
    <row r="1527" spans="1:40" x14ac:dyDescent="0.25">
      <c r="A1527" s="176" t="str">
        <f t="shared" si="23"/>
        <v>YKY</v>
      </c>
      <c r="B1527" s="176" t="str">
        <f>IF(ISBLANK(DPWW3!CH77),"",DPWW3!CH77)</f>
        <v>PCD_DPWW3_STOTH2_DER_S7</v>
      </c>
      <c r="C1527" s="176" t="str">
        <f>DPWW3!F77 &amp; "," &amp; DPWW3!G77 &amp; "," &amp; DPWW3!CH6</f>
        <v>Sludge treatment (Other) - Sludge Throughput P Recovery installed plant capacity,Number of schemes at Stage 7,Environmental risks</v>
      </c>
      <c r="D1527" s="176" t="str">
        <f>IF(ISBLANK(DPWW3!H77),"",DPWW3!H77)</f>
        <v>Nr</v>
      </c>
      <c r="E1527" s="176" t="s">
        <v>7266</v>
      </c>
      <c r="F1527" s="176" t="str">
        <f>IF(ISBLANK(DPWW3!AS77),"",DPWW3!AS77)</f>
        <v/>
      </c>
    </row>
    <row r="1528" spans="1:40" x14ac:dyDescent="0.25">
      <c r="A1528" s="176" t="str">
        <f t="shared" si="23"/>
        <v>YKY</v>
      </c>
      <c r="B1528" s="176" t="str">
        <f>IF(ISBLANK(DPWW3!CI77),"",DPWW3!CI77)</f>
        <v>PCD_DPWW3_STOTH2_RS_S7</v>
      </c>
      <c r="C1528" s="176" t="str">
        <f>DPWW3!F77 &amp; "," &amp; DPWW3!G77 &amp; "," &amp; DPWW3!CI6</f>
        <v>Sludge treatment (Other) - Sludge Throughput P Recovery installed plant capacity,Number of schemes at Stage 7,Regulatory Sign off Delay</v>
      </c>
      <c r="D1528" s="176" t="str">
        <f>IF(ISBLANK(DPWW3!H77),"",DPWW3!H77)</f>
        <v>Nr</v>
      </c>
      <c r="E1528" s="176" t="s">
        <v>7266</v>
      </c>
      <c r="F1528" s="176" t="str">
        <f>IF(ISBLANK(DPWW3!AT77),"",DPWW3!AT77)</f>
        <v/>
      </c>
    </row>
    <row r="1529" spans="1:40" x14ac:dyDescent="0.25">
      <c r="A1529" s="176" t="str">
        <f t="shared" si="23"/>
        <v>YKY</v>
      </c>
      <c r="B1529" s="176" t="str">
        <f>IF(ISBLANK(DPWW3!CJ77),"",DPWW3!CJ77)</f>
        <v>PCD_DPWW3_STOTH2_DPLE_S7</v>
      </c>
      <c r="C1529" s="176" t="str">
        <f>DPWW3!F77 &amp; "," &amp; DPWW3!G77 &amp; "," &amp; DPWW3!CJ6</f>
        <v>Sludge treatment (Other) - Sludge Throughput P Recovery installed plant capacity,Number of schemes at Stage 7,Programme level efficiency</v>
      </c>
      <c r="D1529" s="176" t="str">
        <f>IF(ISBLANK(DPWW3!H77),"",DPWW3!H77)</f>
        <v>Nr</v>
      </c>
      <c r="E1529" s="176" t="s">
        <v>7266</v>
      </c>
      <c r="F1529" s="176" t="str">
        <f>IF(ISBLANK(DPWW3!AU77),"",DPWW3!AU77)</f>
        <v/>
      </c>
    </row>
    <row r="1530" spans="1:40" x14ac:dyDescent="0.25">
      <c r="A1530" s="176" t="str">
        <f t="shared" si="23"/>
        <v>YKY</v>
      </c>
      <c r="B1530" s="176" t="str">
        <f>IF(ISBLANK(DPWW3!BC78),"",DPWW3!BC78)</f>
        <v>PCD_DPWW3_STOTH2_ST</v>
      </c>
      <c r="C1530" s="176" t="str">
        <f>DPWW3!F78 &amp; "," &amp; DPWW3!G78 &amp; "," &amp; DPWW3!BC5</f>
        <v>Sludge treatment (Other) - Sludge Throughput P Recovery installed plant capacity,Number of schemes - total (Stage 0 to Stage 6),IM1 has yet to be achieved</v>
      </c>
      <c r="D1530" s="176" t="str">
        <f>IF(ISBLANK(DPWW3!H78),"",DPWW3!H78)</f>
        <v>Nr</v>
      </c>
      <c r="E1530" s="176" t="s">
        <v>7266</v>
      </c>
      <c r="T1530" s="176">
        <f>IF(ISBLANK(DPWW3!M78),"",DPWW3!M78)</f>
        <v>0</v>
      </c>
      <c r="U1530" s="176">
        <f>IF(ISBLANK(DPWW3!N78),"",DPWW3!N78)</f>
        <v>0</v>
      </c>
      <c r="V1530" s="176">
        <f>IF(ISBLANK(DPWW3!O78),"",DPWW3!O78)</f>
        <v>0</v>
      </c>
      <c r="W1530" s="176">
        <f>IF(ISBLANK(DPWW3!P78),"",DPWW3!P78)</f>
        <v>0</v>
      </c>
      <c r="X1530" s="176">
        <f>IF(ISBLANK(DPWW3!Q78),"",DPWW3!Q78)</f>
        <v>0</v>
      </c>
      <c r="Y1530" s="176">
        <f>IF(ISBLANK(DPWW3!R78),"",DPWW3!R78)</f>
        <v>0</v>
      </c>
      <c r="Z1530" s="176">
        <f>IF(ISBLANK(DPWW3!S78),"",DPWW3!S78)</f>
        <v>0</v>
      </c>
      <c r="AA1530" s="176">
        <f>IF(ISBLANK(DPWW3!T78),"",DPWW3!T78)</f>
        <v>0</v>
      </c>
      <c r="AB1530" s="176">
        <f>IF(ISBLANK(DPWW3!U78),"",DPWW3!U78)</f>
        <v>0</v>
      </c>
      <c r="AC1530" s="176">
        <f>IF(ISBLANK(DPWW3!V78),"",DPWW3!V78)</f>
        <v>0</v>
      </c>
      <c r="AD1530" s="176">
        <f>IF(ISBLANK(DPWW3!W78),"",DPWW3!W78)</f>
        <v>0</v>
      </c>
      <c r="AE1530" s="176">
        <f>IF(ISBLANK(DPWW3!X78),"",DPWW3!X78)</f>
        <v>0</v>
      </c>
      <c r="AF1530" s="176">
        <f>IF(ISBLANK(DPWW3!Y78),"",DPWW3!Y78)</f>
        <v>0</v>
      </c>
      <c r="AG1530" s="176">
        <f>IF(ISBLANK(DPWW3!Z78),"",DPWW3!Z78)</f>
        <v>0</v>
      </c>
      <c r="AH1530" s="176">
        <f>IF(ISBLANK(DPWW3!AA78),"",DPWW3!AA78)</f>
        <v>0</v>
      </c>
      <c r="AI1530" s="176">
        <f>IF(ISBLANK(DPWW3!AB78),"",DPWW3!AB78)</f>
        <v>0</v>
      </c>
      <c r="AJ1530" s="176">
        <f>IF(ISBLANK(DPWW3!AC78),"",DPWW3!AC78)</f>
        <v>0</v>
      </c>
      <c r="AK1530" s="176">
        <f>IF(ISBLANK(DPWW3!AD78),"",DPWW3!AD78)</f>
        <v>0</v>
      </c>
      <c r="AL1530" s="176">
        <f>IF(ISBLANK(DPWW3!AE78),"",DPWW3!AE78)</f>
        <v>0</v>
      </c>
      <c r="AM1530" s="176">
        <f>IF(ISBLANK(DPWW3!AF78),"",DPWW3!AF78)</f>
        <v>0</v>
      </c>
      <c r="AN1530" s="176">
        <f>IF(ISBLANK(DPWW3!AG78),"",DPWW3!AG78)</f>
        <v>0</v>
      </c>
    </row>
    <row r="1531" spans="1:40" x14ac:dyDescent="0.25">
      <c r="A1531" s="176" t="str">
        <f t="shared" si="23"/>
        <v>YKY</v>
      </c>
      <c r="B1531" s="176" t="str">
        <f>IF(ISBLANK(DPWW3!BY78),"",DPWW3!BY78)</f>
        <v>PCD_DPWW3_STOTH2_DLY_ST</v>
      </c>
      <c r="C1531" s="176" t="str">
        <f>DPWW3!F78 &amp; "," &amp; DPWW3!G78 &amp; "," &amp; DPWW3!BY5</f>
        <v>Sludge treatment (Other) - Sludge Throughput P Recovery installed plant capacity,Number of schemes - total (Stage 0 to Stage 6),Total number of schemes with a 90+ day delay for any given IM</v>
      </c>
      <c r="D1531" s="176" t="str">
        <f>IF(ISBLANK(DPWW3!H78),"",DPWW3!H78)</f>
        <v>Nr</v>
      </c>
      <c r="E1531" s="176" t="s">
        <v>7266</v>
      </c>
      <c r="F1531" s="176" t="str">
        <f>IF(ISBLANK(DPWW3!AJ78),"",DPWW3!AJ78)</f>
        <v/>
      </c>
    </row>
    <row r="1532" spans="1:40" x14ac:dyDescent="0.25">
      <c r="A1532" s="176" t="str">
        <f t="shared" si="23"/>
        <v>YKY</v>
      </c>
      <c r="B1532" s="176" t="str">
        <f>IF(ISBLANK(DPWW3!BZ78),"",DPWW3!BZ78)</f>
        <v>PCD_DPWW3_STOTH2_DIR_ST</v>
      </c>
      <c r="C1532" s="176" t="str">
        <f>DPWW3!F78 &amp; "," &amp; DPWW3!G78 &amp; "," &amp; DPWW3!BZ6</f>
        <v>Sludge treatment (Other) - Sludge Throughput P Recovery installed plant capacity,Number of schemes - total (Stage 0 to Stage 6),Lack of internal resourcing</v>
      </c>
      <c r="D1532" s="176" t="str">
        <f>IF(ISBLANK(DPWW3!H78),"",DPWW3!H78)</f>
        <v>Nr</v>
      </c>
      <c r="E1532" s="176" t="s">
        <v>7266</v>
      </c>
      <c r="F1532" s="176" t="str">
        <f>IF(ISBLANK(DPWW3!AK78),"",DPWW3!AK78)</f>
        <v/>
      </c>
    </row>
    <row r="1533" spans="1:40" x14ac:dyDescent="0.25">
      <c r="A1533" s="176" t="str">
        <f t="shared" si="23"/>
        <v>YKY</v>
      </c>
      <c r="B1533" s="176" t="str">
        <f>IF(ISBLANK(DPWW3!CA78),"",DPWW3!CA78)</f>
        <v>PCD_DPWW3_STOTH2_DSCR_ST</v>
      </c>
      <c r="C1533" s="176" t="str">
        <f>DPWW3!F78 &amp; "," &amp; DPWW3!G78 &amp; "," &amp; DPWW3!CA6</f>
        <v xml:space="preserve">Sludge treatment (Other) - Sludge Throughput P Recovery installed plant capacity,Number of schemes - total (Stage 0 to Stage 6),Lack of supply chain resourcing </v>
      </c>
      <c r="D1533" s="176" t="str">
        <f>IF(ISBLANK(DPWW3!H78),"",DPWW3!H78)</f>
        <v>Nr</v>
      </c>
      <c r="E1533" s="176" t="s">
        <v>7266</v>
      </c>
      <c r="F1533" s="176" t="str">
        <f>IF(ISBLANK(DPWW3!AL78),"",DPWW3!AL78)</f>
        <v/>
      </c>
    </row>
    <row r="1534" spans="1:40" x14ac:dyDescent="0.25">
      <c r="A1534" s="176" t="str">
        <f t="shared" si="23"/>
        <v>YKY</v>
      </c>
      <c r="B1534" s="176" t="str">
        <f>IF(ISBLANK(DPWW3!CB78),"",DPWW3!CB78)</f>
        <v>PCD_DPWW3_STOTH2_DCS_ST</v>
      </c>
      <c r="C1534" s="176" t="str">
        <f>DPWW3!F78 &amp; "," &amp; DPWW3!G78 &amp; "," &amp; DPWW3!CB6</f>
        <v>Sludge treatment (Other) - Sludge Throughput P Recovery installed plant capacity,Number of schemes - total (Stage 0 to Stage 6),Change in solution (IM2)</v>
      </c>
      <c r="D1534" s="176" t="str">
        <f>IF(ISBLANK(DPWW3!H78),"",DPWW3!H78)</f>
        <v>Nr</v>
      </c>
      <c r="E1534" s="176" t="s">
        <v>7266</v>
      </c>
      <c r="F1534" s="176" t="str">
        <f>IF(ISBLANK(DPWW3!AM78),"",DPWW3!AM78)</f>
        <v/>
      </c>
    </row>
    <row r="1535" spans="1:40" x14ac:dyDescent="0.25">
      <c r="A1535" s="176" t="str">
        <f t="shared" si="23"/>
        <v>YKY</v>
      </c>
      <c r="B1535" s="176" t="str">
        <f>IF(ISBLANK(DPWW3!CC78),"",DPWW3!CC78)</f>
        <v>PCD_DPWW3_STOTH2_DSCS_ST</v>
      </c>
      <c r="C1535" s="176" t="str">
        <f>DPWW3!F78 &amp; "," &amp; DPWW3!G78 &amp; "," &amp; DPWW3!CC6</f>
        <v>Sludge treatment (Other) - Sludge Throughput P Recovery installed plant capacity,Number of schemes - total (Stage 0 to Stage 6),Supply chain capacity</v>
      </c>
      <c r="D1535" s="176" t="str">
        <f>IF(ISBLANK(DPWW3!H78),"",DPWW3!H78)</f>
        <v>Nr</v>
      </c>
      <c r="E1535" s="176" t="s">
        <v>7266</v>
      </c>
      <c r="F1535" s="176" t="str">
        <f>IF(ISBLANK(DPWW3!AN78),"",DPWW3!AN78)</f>
        <v/>
      </c>
    </row>
    <row r="1536" spans="1:40" x14ac:dyDescent="0.25">
      <c r="A1536" s="176" t="str">
        <f t="shared" si="23"/>
        <v>YKY</v>
      </c>
      <c r="B1536" s="176" t="str">
        <f>IF(ISBLANK(DPWW3!CD78),"",DPWW3!CD78)</f>
        <v>PCD_DPWW3_STOTH2_DPP_ST</v>
      </c>
      <c r="C1536" s="176" t="str">
        <f>DPWW3!F78 &amp; "," &amp; DPWW3!G78 &amp; "," &amp; DPWW3!CD6</f>
        <v>Sludge treatment (Other) - Sludge Throughput P Recovery installed plant capacity,Number of schemes - total (Stage 0 to Stage 6),Land and planning permission</v>
      </c>
      <c r="D1536" s="176" t="str">
        <f>IF(ISBLANK(DPWW3!H78),"",DPWW3!H78)</f>
        <v>Nr</v>
      </c>
      <c r="E1536" s="176" t="s">
        <v>7266</v>
      </c>
      <c r="F1536" s="176" t="str">
        <f>IF(ISBLANK(DPWW3!AO78),"",DPWW3!AO78)</f>
        <v/>
      </c>
    </row>
    <row r="1537" spans="1:60" x14ac:dyDescent="0.25">
      <c r="A1537" s="176" t="str">
        <f t="shared" si="23"/>
        <v>YKY</v>
      </c>
      <c r="B1537" s="176" t="str">
        <f>IF(ISBLANK(DPWW3!CE78),"",DPWW3!CE78)</f>
        <v>PCD_DPWW3_STOTH2_DTPI_ST</v>
      </c>
      <c r="C1537" s="176" t="str">
        <f>DPWW3!F78 &amp; "," &amp; DPWW3!G78 &amp; "," &amp; DPWW3!CE6</f>
        <v>Sludge treatment (Other) - Sludge Throughput P Recovery installed plant capacity,Number of schemes - total (Stage 0 to Stage 6),Third-party interface</v>
      </c>
      <c r="D1537" s="176" t="str">
        <f>IF(ISBLANK(DPWW3!H78),"",DPWW3!H78)</f>
        <v>Nr</v>
      </c>
      <c r="E1537" s="176" t="s">
        <v>7266</v>
      </c>
      <c r="F1537" s="176" t="str">
        <f>IF(ISBLANK(DPWW3!AP78),"",DPWW3!AP78)</f>
        <v/>
      </c>
    </row>
    <row r="1538" spans="1:60" x14ac:dyDescent="0.25">
      <c r="A1538" s="176" t="str">
        <f t="shared" si="23"/>
        <v>YKY</v>
      </c>
      <c r="B1538" s="176" t="str">
        <f>IF(ISBLANK(DPWW3!CF78),"",DPWW3!CF78)</f>
        <v>PCD_DPWW3_STOTH2_DCI_ST</v>
      </c>
      <c r="C1538" s="176" t="str">
        <f>DPWW3!F78 &amp; "," &amp; DPWW3!G78 &amp; "," &amp; DPWW3!CF6</f>
        <v>Sludge treatment (Other) - Sludge Throughput P Recovery installed plant capacity,Number of schemes - total (Stage 0 to Stage 6),Contractual issues</v>
      </c>
      <c r="D1538" s="176" t="str">
        <f>IF(ISBLANK(DPWW3!H78),"",DPWW3!H78)</f>
        <v>Nr</v>
      </c>
      <c r="E1538" s="176" t="s">
        <v>7266</v>
      </c>
      <c r="F1538" s="176" t="str">
        <f>IF(ISBLANK(DPWW3!AQ78),"",DPWW3!AQ78)</f>
        <v/>
      </c>
    </row>
    <row r="1539" spans="1:60" x14ac:dyDescent="0.25">
      <c r="A1539" s="176" t="str">
        <f t="shared" si="23"/>
        <v>YKY</v>
      </c>
      <c r="B1539" s="176" t="str">
        <f>IF(ISBLANK(DPWW3!CG78),"",DPWW3!CG78)</f>
        <v>PCD_DPWW3_STOTH2_DSI_ST</v>
      </c>
      <c r="C1539" s="176" t="str">
        <f>DPWW3!F78 &amp; "," &amp; DPWW3!G78 &amp; "," &amp; DPWW3!CG6</f>
        <v>Sludge treatment (Other) - Sludge Throughput P Recovery installed plant capacity,Number of schemes - total (Stage 0 to Stage 6),Sites issues</v>
      </c>
      <c r="D1539" s="176" t="str">
        <f>IF(ISBLANK(DPWW3!H78),"",DPWW3!H78)</f>
        <v>Nr</v>
      </c>
      <c r="E1539" s="176" t="s">
        <v>7266</v>
      </c>
      <c r="F1539" s="176" t="str">
        <f>IF(ISBLANK(DPWW3!AR78),"",DPWW3!AR78)</f>
        <v/>
      </c>
    </row>
    <row r="1540" spans="1:60" x14ac:dyDescent="0.25">
      <c r="A1540" s="176" t="str">
        <f t="shared" si="23"/>
        <v>YKY</v>
      </c>
      <c r="B1540" s="176" t="str">
        <f>IF(ISBLANK(DPWW3!CH78),"",DPWW3!CH78)</f>
        <v>PCD_DPWW3_STOTH2_DER_ST</v>
      </c>
      <c r="C1540" s="176" t="str">
        <f>DPWW3!F78 &amp; "," &amp; DPWW3!G78 &amp; "," &amp; DPWW3!CH6</f>
        <v>Sludge treatment (Other) - Sludge Throughput P Recovery installed plant capacity,Number of schemes - total (Stage 0 to Stage 6),Environmental risks</v>
      </c>
      <c r="D1540" s="176" t="str">
        <f>IF(ISBLANK(DPWW3!H78),"",DPWW3!H78)</f>
        <v>Nr</v>
      </c>
      <c r="E1540" s="176" t="s">
        <v>7266</v>
      </c>
      <c r="F1540" s="176" t="str">
        <f>IF(ISBLANK(DPWW3!AS78),"",DPWW3!AS78)</f>
        <v/>
      </c>
    </row>
    <row r="1541" spans="1:60" x14ac:dyDescent="0.25">
      <c r="A1541" s="176" t="str">
        <f t="shared" ref="A1541:A1604" si="24">A1540</f>
        <v>YKY</v>
      </c>
      <c r="B1541" s="176" t="str">
        <f>IF(ISBLANK(DPWW3!CI78),"",DPWW3!CI78)</f>
        <v>PCD_DPWW3_STOTH2_RS_ST</v>
      </c>
      <c r="C1541" s="176" t="str">
        <f>DPWW3!F78 &amp; "," &amp; DPWW3!G78 &amp; "," &amp; DPWW3!CI6</f>
        <v>Sludge treatment (Other) - Sludge Throughput P Recovery installed plant capacity,Number of schemes - total (Stage 0 to Stage 6),Regulatory Sign off Delay</v>
      </c>
      <c r="D1541" s="176" t="str">
        <f>IF(ISBLANK(DPWW3!H78),"",DPWW3!H78)</f>
        <v>Nr</v>
      </c>
      <c r="E1541" s="176" t="s">
        <v>7266</v>
      </c>
      <c r="F1541" s="176" t="str">
        <f>IF(ISBLANK(DPWW3!AT78),"",DPWW3!AT78)</f>
        <v/>
      </c>
    </row>
    <row r="1542" spans="1:60" x14ac:dyDescent="0.25">
      <c r="A1542" s="176" t="str">
        <f t="shared" si="24"/>
        <v>YKY</v>
      </c>
      <c r="B1542" s="176" t="str">
        <f>IF(ISBLANK(DPWW3!CJ78),"",DPWW3!CJ78)</f>
        <v>PCD_DPWW3_STOTH2_DPLE_ST</v>
      </c>
      <c r="C1542" s="176" t="str">
        <f>DPWW3!F78 &amp; "," &amp; DPWW3!G78 &amp; "," &amp; DPWW3!CJ6</f>
        <v>Sludge treatment (Other) - Sludge Throughput P Recovery installed plant capacity,Number of schemes - total (Stage 0 to Stage 6),Programme level efficiency</v>
      </c>
      <c r="D1542" s="176" t="str">
        <f>IF(ISBLANK(DPWW3!H78),"",DPWW3!H78)</f>
        <v>Nr</v>
      </c>
      <c r="E1542" s="176" t="s">
        <v>7266</v>
      </c>
      <c r="F1542" s="176" t="str">
        <f>IF(ISBLANK(DPWW3!AU78),"",DPWW3!AU78)</f>
        <v/>
      </c>
    </row>
    <row r="1543" spans="1:60" x14ac:dyDescent="0.25">
      <c r="A1543" s="55" t="str">
        <f t="shared" si="24"/>
        <v>YKY</v>
      </c>
      <c r="B1543" s="55" t="str">
        <f>IF(ISBLANK(DPWW3!BA79),"",DPWW3!BA79)</f>
        <v>PCD_DPWW3_BIO_IED_NR</v>
      </c>
      <c r="C1543" s="55" t="str">
        <f>DPWW3!F79 &amp; "," &amp; DPWW3!G79 &amp; "," &amp; DPWW3!BA5</f>
        <v>Bioresources - IED and Reg changes,Number of schemes at Stage 0,Number of Schemes (Nr)</v>
      </c>
      <c r="D1543" s="55" t="str">
        <f>IF(ISBLANK(DPWW3!H79),"",DPWW3!H79)</f>
        <v>Nr</v>
      </c>
      <c r="E1543" s="55" t="s">
        <v>7266</v>
      </c>
      <c r="F1543" s="55">
        <f>IF(ISBLANK(DPWW3!K79),"",DPWW3!K79)</f>
        <v>12</v>
      </c>
      <c r="G1543" s="55"/>
      <c r="H1543" s="55"/>
      <c r="I1543" s="55"/>
      <c r="J1543" s="55"/>
      <c r="K1543" s="55"/>
      <c r="L1543" s="55"/>
      <c r="M1543" s="55"/>
      <c r="N1543" s="55"/>
      <c r="O1543" s="55"/>
      <c r="P1543" s="55"/>
      <c r="Q1543" s="55"/>
      <c r="R1543" s="55"/>
      <c r="S1543" s="55"/>
      <c r="T1543" s="55"/>
      <c r="U1543" s="55"/>
      <c r="V1543" s="55"/>
      <c r="W1543" s="55"/>
      <c r="X1543" s="55"/>
      <c r="Y1543" s="55"/>
      <c r="Z1543" s="55"/>
      <c r="AA1543" s="55"/>
      <c r="AB1543" s="55"/>
      <c r="AC1543" s="55"/>
      <c r="AD1543" s="55"/>
      <c r="AE1543" s="55"/>
      <c r="AF1543" s="55"/>
      <c r="AG1543" s="55"/>
      <c r="AH1543" s="55"/>
      <c r="AI1543" s="55"/>
      <c r="AJ1543" s="55"/>
      <c r="AK1543" s="55"/>
      <c r="AL1543" s="55"/>
      <c r="AM1543" s="55"/>
      <c r="AN1543" s="55"/>
      <c r="AO1543" s="55"/>
      <c r="AP1543" s="55"/>
      <c r="AQ1543" s="55"/>
      <c r="AR1543" s="55"/>
      <c r="AS1543" s="55"/>
      <c r="AT1543" s="55"/>
      <c r="AU1543" s="55"/>
      <c r="AV1543" s="55"/>
      <c r="AW1543" s="55"/>
      <c r="AX1543" s="55"/>
      <c r="AY1543" s="55"/>
      <c r="AZ1543" s="55"/>
      <c r="BA1543" s="55"/>
      <c r="BB1543" s="55"/>
      <c r="BC1543" s="55"/>
      <c r="BD1543" s="55"/>
      <c r="BE1543" s="55"/>
      <c r="BF1543" s="55"/>
      <c r="BG1543" s="55"/>
      <c r="BH1543" s="55"/>
    </row>
    <row r="1544" spans="1:60" x14ac:dyDescent="0.25">
      <c r="A1544" s="55" t="str">
        <f t="shared" si="24"/>
        <v>YKY</v>
      </c>
      <c r="B1544" s="55" t="str">
        <f>IF(ISBLANK(DPWW3!BC79),"",DPWW3!BC79)</f>
        <v>PCD_DPWW3_BIO_IED_S0</v>
      </c>
      <c r="C1544" s="55" t="str">
        <f>DPWW3!F79 &amp; "," &amp; DPWW3!G79 &amp; "," &amp; DPWW3!BC5</f>
        <v>Bioresources - IED and Reg changes,Number of schemes at Stage 0,IM1 has yet to be achieved</v>
      </c>
      <c r="D1544" s="55" t="str">
        <f>IF(ISBLANK(DPWW3!H79),"",DPWW3!H79)</f>
        <v>Nr</v>
      </c>
      <c r="E1544" s="55" t="s">
        <v>7266</v>
      </c>
      <c r="F1544" s="55"/>
      <c r="G1544" s="55"/>
      <c r="H1544" s="55"/>
      <c r="I1544" s="55"/>
      <c r="J1544" s="55"/>
      <c r="K1544" s="55"/>
      <c r="L1544" s="55"/>
      <c r="M1544" s="55"/>
      <c r="N1544" s="55"/>
      <c r="O1544" s="55"/>
      <c r="P1544" s="55"/>
      <c r="Q1544" s="55"/>
      <c r="R1544" s="55"/>
      <c r="S1544" s="55"/>
      <c r="T1544" s="55">
        <f>IF(ISBLANK(DPWW3!M79),"",DPWW3!M79)</f>
        <v>0</v>
      </c>
      <c r="U1544" s="55">
        <f>IF(ISBLANK(DPWW3!N79),"",DPWW3!N79)</f>
        <v>0</v>
      </c>
      <c r="V1544" s="55">
        <f>IF(ISBLANK(DPWW3!O79),"",DPWW3!O79)</f>
        <v>0</v>
      </c>
      <c r="W1544" s="55">
        <f>IF(ISBLANK(DPWW3!P79),"",DPWW3!P79)</f>
        <v>0</v>
      </c>
      <c r="X1544" s="55">
        <f>IF(ISBLANK(DPWW3!Q79),"",DPWW3!Q79)</f>
        <v>0</v>
      </c>
      <c r="Y1544" s="55">
        <f>IF(ISBLANK(DPWW3!R79),"",DPWW3!R79)</f>
        <v>0</v>
      </c>
      <c r="Z1544" s="55">
        <f>IF(ISBLANK(DPWW3!S79),"",DPWW3!S79)</f>
        <v>0</v>
      </c>
      <c r="AA1544" s="55">
        <f>IF(ISBLANK(DPWW3!T79),"",DPWW3!T79)</f>
        <v>0</v>
      </c>
      <c r="AB1544" s="55">
        <f>IF(ISBLANK(DPWW3!U79),"",DPWW3!U79)</f>
        <v>0</v>
      </c>
      <c r="AC1544" s="55">
        <f>IF(ISBLANK(DPWW3!V79),"",DPWW3!V79)</f>
        <v>0</v>
      </c>
      <c r="AD1544" s="55">
        <f>IF(ISBLANK(DPWW3!W79),"",DPWW3!W79)</f>
        <v>0</v>
      </c>
      <c r="AE1544" s="55">
        <f>IF(ISBLANK(DPWW3!X79),"",DPWW3!X79)</f>
        <v>0</v>
      </c>
      <c r="AF1544" s="55">
        <f>IF(ISBLANK(DPWW3!Y79),"",DPWW3!Y79)</f>
        <v>0</v>
      </c>
      <c r="AG1544" s="55">
        <f>IF(ISBLANK(DPWW3!Z79),"",DPWW3!Z79)</f>
        <v>0</v>
      </c>
      <c r="AH1544" s="55">
        <f>IF(ISBLANK(DPWW3!AA79),"",DPWW3!AA79)</f>
        <v>0</v>
      </c>
      <c r="AI1544" s="55">
        <f>IF(ISBLANK(DPWW3!AB79),"",DPWW3!AB79)</f>
        <v>0</v>
      </c>
      <c r="AJ1544" s="55">
        <f>IF(ISBLANK(DPWW3!AC79),"",DPWW3!AC79)</f>
        <v>0</v>
      </c>
      <c r="AK1544" s="55">
        <f>IF(ISBLANK(DPWW3!AD79),"",DPWW3!AD79)</f>
        <v>0</v>
      </c>
      <c r="AL1544" s="55">
        <f>IF(ISBLANK(DPWW3!AE79),"",DPWW3!AE79)</f>
        <v>0</v>
      </c>
      <c r="AM1544" s="55">
        <f>IF(ISBLANK(DPWW3!AF79),"",DPWW3!AF79)</f>
        <v>0</v>
      </c>
      <c r="AN1544" s="55">
        <f>IF(ISBLANK(DPWW3!AG79),"",DPWW3!AG79)</f>
        <v>0</v>
      </c>
      <c r="AO1544" s="55"/>
      <c r="AP1544" s="55"/>
      <c r="AQ1544" s="55"/>
      <c r="AR1544" s="55"/>
      <c r="AS1544" s="55"/>
      <c r="AT1544" s="55"/>
      <c r="AU1544" s="55"/>
      <c r="AV1544" s="55"/>
      <c r="AW1544" s="55"/>
      <c r="AX1544" s="55"/>
      <c r="AY1544" s="55"/>
      <c r="AZ1544" s="55"/>
      <c r="BA1544" s="55"/>
      <c r="BB1544" s="55"/>
      <c r="BC1544" s="55"/>
      <c r="BD1544" s="55"/>
      <c r="BE1544" s="55"/>
      <c r="BF1544" s="55"/>
      <c r="BG1544" s="55"/>
      <c r="BH1544" s="55"/>
    </row>
    <row r="1545" spans="1:60" x14ac:dyDescent="0.25">
      <c r="A1545" s="176" t="str">
        <f t="shared" si="24"/>
        <v>YKY</v>
      </c>
      <c r="B1545" s="176" t="str">
        <f>IF(ISBLANK(DPWW3!BY79),"",DPWW3!BY79)</f>
        <v>PCD_DPWW3_BIO_IED_DLY</v>
      </c>
      <c r="C1545" s="176" t="str">
        <f>DPWW3!F79 &amp; "," &amp; DPWW3!G79 &amp; "," &amp; DPWW3!BY5</f>
        <v>Bioresources - IED and Reg changes,Number of schemes at Stage 0,Total number of schemes with a 90+ day delay for any given IM</v>
      </c>
      <c r="D1545" s="176" t="str">
        <f>IF(ISBLANK(DPWW3!H79),"",DPWW3!H79)</f>
        <v>Nr</v>
      </c>
      <c r="E1545" s="176" t="s">
        <v>7266</v>
      </c>
      <c r="F1545" s="176" t="str">
        <f>IF(ISBLANK(DPWW3!AJ79),"",DPWW3!AJ79)</f>
        <v/>
      </c>
    </row>
    <row r="1546" spans="1:60" x14ac:dyDescent="0.25">
      <c r="A1546" s="176" t="str">
        <f t="shared" si="24"/>
        <v>YKY</v>
      </c>
      <c r="B1546" s="176" t="str">
        <f>IF(ISBLANK(DPWW3!BZ79),"",DPWW3!BZ79)</f>
        <v>PCD_DPWW3_BIO_IED_DIR</v>
      </c>
      <c r="C1546" s="176" t="str">
        <f>DPWW3!F79 &amp; "," &amp; DPWW3!G79 &amp; "," &amp; DPWW3!BZ6</f>
        <v>Bioresources - IED and Reg changes,Number of schemes at Stage 0,Lack of internal resourcing</v>
      </c>
      <c r="D1546" s="176" t="str">
        <f>IF(ISBLANK(DPWW3!H79),"",DPWW3!H79)</f>
        <v>Nr</v>
      </c>
      <c r="E1546" s="176" t="s">
        <v>7266</v>
      </c>
      <c r="F1546" s="176" t="str">
        <f>IF(ISBLANK(DPWW3!AK79),"",DPWW3!AK79)</f>
        <v/>
      </c>
    </row>
    <row r="1547" spans="1:60" x14ac:dyDescent="0.25">
      <c r="A1547" s="176" t="str">
        <f t="shared" si="24"/>
        <v>YKY</v>
      </c>
      <c r="B1547" s="176" t="str">
        <f>IF(ISBLANK(DPWW3!CA79),"",DPWW3!CA79)</f>
        <v>PCD_DPWW3_BIO_IED_DSCR</v>
      </c>
      <c r="C1547" s="176" t="str">
        <f>DPWW3!F79 &amp; "," &amp; DPWW3!G79 &amp; "," &amp; DPWW3!CA6</f>
        <v xml:space="preserve">Bioresources - IED and Reg changes,Number of schemes at Stage 0,Lack of supply chain resourcing </v>
      </c>
      <c r="D1547" s="176" t="str">
        <f>IF(ISBLANK(DPWW3!H79),"",DPWW3!H79)</f>
        <v>Nr</v>
      </c>
      <c r="E1547" s="176" t="s">
        <v>7266</v>
      </c>
      <c r="F1547" s="176" t="str">
        <f>IF(ISBLANK(DPWW3!AL79),"",DPWW3!AL79)</f>
        <v/>
      </c>
    </row>
    <row r="1548" spans="1:60" x14ac:dyDescent="0.25">
      <c r="A1548" s="176" t="str">
        <f t="shared" si="24"/>
        <v>YKY</v>
      </c>
      <c r="B1548" s="176" t="str">
        <f>IF(ISBLANK(DPWW3!CB79),"",DPWW3!CB79)</f>
        <v>PCD_DPWW3_BIO_IED_DCS</v>
      </c>
      <c r="C1548" s="176" t="str">
        <f>DPWW3!F79 &amp; "," &amp; DPWW3!G79 &amp; "," &amp; DPWW3!CB6</f>
        <v>Bioresources - IED and Reg changes,Number of schemes at Stage 0,Change in solution (IM2)</v>
      </c>
      <c r="D1548" s="176" t="str">
        <f>IF(ISBLANK(DPWW3!H79),"",DPWW3!H79)</f>
        <v>Nr</v>
      </c>
      <c r="E1548" s="176" t="s">
        <v>7266</v>
      </c>
      <c r="F1548" s="176" t="str">
        <f>IF(ISBLANK(DPWW3!AM79),"",DPWW3!AM79)</f>
        <v/>
      </c>
    </row>
    <row r="1549" spans="1:60" x14ac:dyDescent="0.25">
      <c r="A1549" s="176" t="str">
        <f t="shared" si="24"/>
        <v>YKY</v>
      </c>
      <c r="B1549" s="176" t="str">
        <f>IF(ISBLANK(DPWW3!CC79),"",DPWW3!CC79)</f>
        <v>PCD_DPWW3_BIO_IED_DSCS</v>
      </c>
      <c r="C1549" s="176" t="str">
        <f>DPWW3!F79 &amp; "," &amp; DPWW3!G79 &amp; "," &amp; DPWW3!CC6</f>
        <v>Bioresources - IED and Reg changes,Number of schemes at Stage 0,Supply chain capacity</v>
      </c>
      <c r="D1549" s="176" t="str">
        <f>IF(ISBLANK(DPWW3!H79),"",DPWW3!H79)</f>
        <v>Nr</v>
      </c>
      <c r="E1549" s="176" t="s">
        <v>7266</v>
      </c>
      <c r="F1549" s="176" t="str">
        <f>IF(ISBLANK(DPWW3!AN79),"",DPWW3!AN79)</f>
        <v/>
      </c>
    </row>
    <row r="1550" spans="1:60" x14ac:dyDescent="0.25">
      <c r="A1550" s="176" t="str">
        <f t="shared" si="24"/>
        <v>YKY</v>
      </c>
      <c r="B1550" s="176" t="str">
        <f>IF(ISBLANK(DPWW3!CD79),"",DPWW3!CD79)</f>
        <v>PCD_DPWW3_BIO_IED_DPP</v>
      </c>
      <c r="C1550" s="176" t="str">
        <f>DPWW3!F79 &amp; "," &amp; DPWW3!G79 &amp; "," &amp; DPWW3!CD6</f>
        <v>Bioresources - IED and Reg changes,Number of schemes at Stage 0,Land and planning permission</v>
      </c>
      <c r="D1550" s="176" t="str">
        <f>IF(ISBLANK(DPWW3!H79),"",DPWW3!H79)</f>
        <v>Nr</v>
      </c>
      <c r="E1550" s="176" t="s">
        <v>7266</v>
      </c>
      <c r="F1550" s="176" t="str">
        <f>IF(ISBLANK(DPWW3!AO79),"",DPWW3!AO79)</f>
        <v/>
      </c>
    </row>
    <row r="1551" spans="1:60" x14ac:dyDescent="0.25">
      <c r="A1551" s="176" t="str">
        <f t="shared" si="24"/>
        <v>YKY</v>
      </c>
      <c r="B1551" s="176" t="str">
        <f>IF(ISBLANK(DPWW3!CE79),"",DPWW3!CE79)</f>
        <v>PCD_DPWW3_BIO_IED_DTPI</v>
      </c>
      <c r="C1551" s="176" t="str">
        <f>DPWW3!F79 &amp; "," &amp; DPWW3!G79 &amp; "," &amp; DPWW3!CE6</f>
        <v>Bioresources - IED and Reg changes,Number of schemes at Stage 0,Third-party interface</v>
      </c>
      <c r="D1551" s="176" t="str">
        <f>IF(ISBLANK(DPWW3!H79),"",DPWW3!H79)</f>
        <v>Nr</v>
      </c>
      <c r="E1551" s="176" t="s">
        <v>7266</v>
      </c>
      <c r="F1551" s="176" t="str">
        <f>IF(ISBLANK(DPWW3!AP79),"",DPWW3!AP79)</f>
        <v/>
      </c>
    </row>
    <row r="1552" spans="1:60" x14ac:dyDescent="0.25">
      <c r="A1552" s="176" t="str">
        <f t="shared" si="24"/>
        <v>YKY</v>
      </c>
      <c r="B1552" s="176" t="str">
        <f>IF(ISBLANK(DPWW3!CF79),"",DPWW3!CF79)</f>
        <v>PCD_DPWW3_BIO_IED_DCI</v>
      </c>
      <c r="C1552" s="176" t="str">
        <f>DPWW3!F79 &amp; "," &amp; DPWW3!G79 &amp; "," &amp; DPWW3!CF6</f>
        <v>Bioresources - IED and Reg changes,Number of schemes at Stage 0,Contractual issues</v>
      </c>
      <c r="D1552" s="176" t="str">
        <f>IF(ISBLANK(DPWW3!H79),"",DPWW3!H79)</f>
        <v>Nr</v>
      </c>
      <c r="E1552" s="176" t="s">
        <v>7266</v>
      </c>
      <c r="F1552" s="176" t="str">
        <f>IF(ISBLANK(DPWW3!AQ79),"",DPWW3!AQ79)</f>
        <v/>
      </c>
    </row>
    <row r="1553" spans="1:40" x14ac:dyDescent="0.25">
      <c r="A1553" s="176" t="str">
        <f t="shared" si="24"/>
        <v>YKY</v>
      </c>
      <c r="B1553" s="176" t="str">
        <f>IF(ISBLANK(DPWW3!CG79),"",DPWW3!CG79)</f>
        <v>PCD_DPWW3_BIO_IED_DSI</v>
      </c>
      <c r="C1553" s="176" t="str">
        <f>DPWW3!F79 &amp; "," &amp; DPWW3!G79 &amp; "," &amp; DPWW3!CG6</f>
        <v>Bioresources - IED and Reg changes,Number of schemes at Stage 0,Sites issues</v>
      </c>
      <c r="D1553" s="176" t="str">
        <f>IF(ISBLANK(DPWW3!H79),"",DPWW3!H79)</f>
        <v>Nr</v>
      </c>
      <c r="E1553" s="176" t="s">
        <v>7266</v>
      </c>
      <c r="F1553" s="176" t="str">
        <f>IF(ISBLANK(DPWW3!AR79),"",DPWW3!AR79)</f>
        <v/>
      </c>
    </row>
    <row r="1554" spans="1:40" x14ac:dyDescent="0.25">
      <c r="A1554" s="176" t="str">
        <f t="shared" si="24"/>
        <v>YKY</v>
      </c>
      <c r="B1554" s="176" t="str">
        <f>IF(ISBLANK(DPWW3!CH79),"",DPWW3!CH79)</f>
        <v>PCD_DPWW3_BIO_IED_DER</v>
      </c>
      <c r="C1554" s="176" t="str">
        <f>DPWW3!F79 &amp; "," &amp; DPWW3!G79 &amp; "," &amp; DPWW3!CH6</f>
        <v>Bioresources - IED and Reg changes,Number of schemes at Stage 0,Environmental risks</v>
      </c>
      <c r="D1554" s="176" t="str">
        <f>IF(ISBLANK(DPWW3!H79),"",DPWW3!H79)</f>
        <v>Nr</v>
      </c>
      <c r="E1554" s="176" t="s">
        <v>7266</v>
      </c>
      <c r="F1554" s="176" t="str">
        <f>IF(ISBLANK(DPWW3!AS79),"",DPWW3!AS79)</f>
        <v/>
      </c>
    </row>
    <row r="1555" spans="1:40" x14ac:dyDescent="0.25">
      <c r="A1555" s="176" t="str">
        <f t="shared" si="24"/>
        <v>YKY</v>
      </c>
      <c r="B1555" s="176" t="str">
        <f>IF(ISBLANK(DPWW3!CI79),"",DPWW3!CI79)</f>
        <v>PCD_DPWW3_BIO_IED_RS</v>
      </c>
      <c r="C1555" s="176" t="str">
        <f>DPWW3!F79 &amp; "," &amp; DPWW3!G79 &amp; "," &amp; DPWW3!CI6</f>
        <v>Bioresources - IED and Reg changes,Number of schemes at Stage 0,Regulatory Sign off Delay</v>
      </c>
      <c r="D1555" s="176" t="str">
        <f>IF(ISBLANK(DPWW3!H79),"",DPWW3!H79)</f>
        <v>Nr</v>
      </c>
      <c r="E1555" s="176" t="s">
        <v>7266</v>
      </c>
      <c r="F1555" s="176" t="str">
        <f>IF(ISBLANK(DPWW3!AT79),"",DPWW3!AT79)</f>
        <v/>
      </c>
    </row>
    <row r="1556" spans="1:40" x14ac:dyDescent="0.25">
      <c r="A1556" s="176" t="str">
        <f t="shared" si="24"/>
        <v>YKY</v>
      </c>
      <c r="B1556" s="176" t="str">
        <f>IF(ISBLANK(DPWW3!CJ79),"",DPWW3!CJ79)</f>
        <v>PCD_DPWW3_BIO_IED_DPLE</v>
      </c>
      <c r="C1556" s="176" t="str">
        <f>DPWW3!F79 &amp; "," &amp; DPWW3!G79 &amp; "," &amp; DPWW3!CJ6</f>
        <v>Bioresources - IED and Reg changes,Number of schemes at Stage 0,Programme level efficiency</v>
      </c>
      <c r="D1556" s="176" t="str">
        <f>IF(ISBLANK(DPWW3!H79),"",DPWW3!H79)</f>
        <v>Nr</v>
      </c>
      <c r="E1556" s="176" t="s">
        <v>7266</v>
      </c>
      <c r="F1556" s="176" t="str">
        <f>IF(ISBLANK(DPWW3!AU79),"",DPWW3!AU79)</f>
        <v/>
      </c>
    </row>
    <row r="1557" spans="1:40" x14ac:dyDescent="0.25">
      <c r="A1557" s="176" t="str">
        <f t="shared" si="24"/>
        <v>YKY</v>
      </c>
      <c r="B1557" s="176" t="str">
        <f>IF(ISBLANK(DPWW3!BC80),"",DPWW3!BC80)</f>
        <v>PCD_DPWW3_BIO_IED_S1</v>
      </c>
      <c r="C1557" s="176" t="str">
        <f>DPWW3!F80 &amp; "," &amp; DPWW3!G80 &amp; "," &amp; DPWW3!BC5</f>
        <v>Bioresources - IED and Reg changes,Number of schemes at Stage 1,IM1 has yet to be achieved</v>
      </c>
      <c r="D1557" s="176" t="str">
        <f>IF(ISBLANK(DPWW3!H80),"",DPWW3!H80)</f>
        <v>Nr</v>
      </c>
      <c r="E1557" s="176" t="s">
        <v>7266</v>
      </c>
      <c r="T1557" s="176">
        <f>IF(ISBLANK(DPWW3!M80),"",DPWW3!M80)</f>
        <v>0</v>
      </c>
      <c r="U1557" s="176">
        <f>IF(ISBLANK(DPWW3!N80),"",DPWW3!N80)</f>
        <v>0</v>
      </c>
      <c r="V1557" s="176">
        <f>IF(ISBLANK(DPWW3!O80),"",DPWW3!O80)</f>
        <v>0</v>
      </c>
      <c r="W1557" s="176">
        <f>IF(ISBLANK(DPWW3!P80),"",DPWW3!P80)</f>
        <v>0</v>
      </c>
      <c r="X1557" s="176">
        <f>IF(ISBLANK(DPWW3!Q80),"",DPWW3!Q80)</f>
        <v>0</v>
      </c>
      <c r="Y1557" s="176">
        <f>IF(ISBLANK(DPWW3!R80),"",DPWW3!R80)</f>
        <v>0</v>
      </c>
      <c r="Z1557" s="176">
        <f>IF(ISBLANK(DPWW3!S80),"",DPWW3!S80)</f>
        <v>0</v>
      </c>
      <c r="AA1557" s="176">
        <f>IF(ISBLANK(DPWW3!T80),"",DPWW3!T80)</f>
        <v>0</v>
      </c>
      <c r="AB1557" s="176">
        <f>IF(ISBLANK(DPWW3!U80),"",DPWW3!U80)</f>
        <v>0</v>
      </c>
      <c r="AC1557" s="176">
        <f>IF(ISBLANK(DPWW3!V80),"",DPWW3!V80)</f>
        <v>0</v>
      </c>
      <c r="AD1557" s="176">
        <f>IF(ISBLANK(DPWW3!W80),"",DPWW3!W80)</f>
        <v>0</v>
      </c>
      <c r="AE1557" s="176">
        <f>IF(ISBLANK(DPWW3!X80),"",DPWW3!X80)</f>
        <v>0</v>
      </c>
      <c r="AF1557" s="176">
        <f>IF(ISBLANK(DPWW3!Y80),"",DPWW3!Y80)</f>
        <v>0</v>
      </c>
      <c r="AG1557" s="176">
        <f>IF(ISBLANK(DPWW3!Z80),"",DPWW3!Z80)</f>
        <v>0</v>
      </c>
      <c r="AH1557" s="176">
        <f>IF(ISBLANK(DPWW3!AA80),"",DPWW3!AA80)</f>
        <v>0</v>
      </c>
      <c r="AI1557" s="176">
        <f>IF(ISBLANK(DPWW3!AB80),"",DPWW3!AB80)</f>
        <v>0</v>
      </c>
      <c r="AJ1557" s="176">
        <f>IF(ISBLANK(DPWW3!AC80),"",DPWW3!AC80)</f>
        <v>0</v>
      </c>
      <c r="AK1557" s="176">
        <f>IF(ISBLANK(DPWW3!AD80),"",DPWW3!AD80)</f>
        <v>0</v>
      </c>
      <c r="AL1557" s="176">
        <f>IF(ISBLANK(DPWW3!AE80),"",DPWW3!AE80)</f>
        <v>0</v>
      </c>
      <c r="AM1557" s="176">
        <f>IF(ISBLANK(DPWW3!AF80),"",DPWW3!AF80)</f>
        <v>0</v>
      </c>
      <c r="AN1557" s="176">
        <f>IF(ISBLANK(DPWW3!AG80),"",DPWW3!AG80)</f>
        <v>0</v>
      </c>
    </row>
    <row r="1558" spans="1:40" x14ac:dyDescent="0.25">
      <c r="A1558" s="176" t="str">
        <f t="shared" si="24"/>
        <v>YKY</v>
      </c>
      <c r="B1558" s="176" t="str">
        <f>IF(ISBLANK(DPWW3!BY80),"",DPWW3!BY80)</f>
        <v>PCD_DPWW3_BIO_IED_DLY_S1</v>
      </c>
      <c r="C1558" s="176" t="str">
        <f>DPWW3!F80 &amp; "," &amp; DPWW3!G80 &amp; "," &amp; DPWW3!BY5</f>
        <v>Bioresources - IED and Reg changes,Number of schemes at Stage 1,Total number of schemes with a 90+ day delay for any given IM</v>
      </c>
      <c r="D1558" s="176" t="str">
        <f>IF(ISBLANK(DPWW3!H80),"",DPWW3!H80)</f>
        <v>Nr</v>
      </c>
      <c r="E1558" s="176" t="s">
        <v>7266</v>
      </c>
      <c r="F1558" s="176" t="str">
        <f>IF(ISBLANK(DPWW3!AJ80),"",DPWW3!AJ80)</f>
        <v/>
      </c>
    </row>
    <row r="1559" spans="1:40" x14ac:dyDescent="0.25">
      <c r="A1559" s="176" t="str">
        <f t="shared" si="24"/>
        <v>YKY</v>
      </c>
      <c r="B1559" s="176" t="str">
        <f>IF(ISBLANK(DPWW3!BZ80),"",DPWW3!BZ80)</f>
        <v>PCD_DPWW3_BIO_IED_DIR_S1</v>
      </c>
      <c r="C1559" s="176" t="str">
        <f>DPWW3!F80 &amp; "," &amp; DPWW3!G80 &amp; "," &amp; DPWW3!BZ6</f>
        <v>Bioresources - IED and Reg changes,Number of schemes at Stage 1,Lack of internal resourcing</v>
      </c>
      <c r="D1559" s="176" t="str">
        <f>IF(ISBLANK(DPWW3!H80),"",DPWW3!H80)</f>
        <v>Nr</v>
      </c>
      <c r="E1559" s="176" t="s">
        <v>7266</v>
      </c>
      <c r="F1559" s="176" t="str">
        <f>IF(ISBLANK(DPWW3!AK80),"",DPWW3!AK80)</f>
        <v/>
      </c>
    </row>
    <row r="1560" spans="1:40" x14ac:dyDescent="0.25">
      <c r="A1560" s="176" t="str">
        <f t="shared" si="24"/>
        <v>YKY</v>
      </c>
      <c r="B1560" s="176" t="str">
        <f>IF(ISBLANK(DPWW3!CA80),"",DPWW3!CA80)</f>
        <v>PCD_DPWW3_BIO_IED_DSCR_S1</v>
      </c>
      <c r="C1560" s="176" t="str">
        <f>DPWW3!F80 &amp; "," &amp; DPWW3!G80 &amp; "," &amp; DPWW3!CA6</f>
        <v xml:space="preserve">Bioresources - IED and Reg changes,Number of schemes at Stage 1,Lack of supply chain resourcing </v>
      </c>
      <c r="D1560" s="176" t="str">
        <f>IF(ISBLANK(DPWW3!H80),"",DPWW3!H80)</f>
        <v>Nr</v>
      </c>
      <c r="E1560" s="176" t="s">
        <v>7266</v>
      </c>
      <c r="F1560" s="176" t="str">
        <f>IF(ISBLANK(DPWW3!AL80),"",DPWW3!AL80)</f>
        <v/>
      </c>
    </row>
    <row r="1561" spans="1:40" x14ac:dyDescent="0.25">
      <c r="A1561" s="176" t="str">
        <f t="shared" si="24"/>
        <v>YKY</v>
      </c>
      <c r="B1561" s="176" t="str">
        <f>IF(ISBLANK(DPWW3!CB80),"",DPWW3!CB80)</f>
        <v>PCD_DPWW3_BIO_IED_DCS_S1</v>
      </c>
      <c r="C1561" s="176" t="str">
        <f>DPWW3!F80 &amp; "," &amp; DPWW3!G80 &amp; "," &amp; DPWW3!CB6</f>
        <v>Bioresources - IED and Reg changes,Number of schemes at Stage 1,Change in solution (IM2)</v>
      </c>
      <c r="D1561" s="176" t="str">
        <f>IF(ISBLANK(DPWW3!H80),"",DPWW3!H80)</f>
        <v>Nr</v>
      </c>
      <c r="E1561" s="176" t="s">
        <v>7266</v>
      </c>
      <c r="F1561" s="176" t="str">
        <f>IF(ISBLANK(DPWW3!AM80),"",DPWW3!AM80)</f>
        <v/>
      </c>
    </row>
    <row r="1562" spans="1:40" x14ac:dyDescent="0.25">
      <c r="A1562" s="176" t="str">
        <f t="shared" si="24"/>
        <v>YKY</v>
      </c>
      <c r="B1562" s="176" t="str">
        <f>IF(ISBLANK(DPWW3!CC80),"",DPWW3!CC80)</f>
        <v>PCD_DPWW3_BIO_IED_DSCS_S1</v>
      </c>
      <c r="C1562" s="176" t="str">
        <f>DPWW3!F80 &amp; "," &amp; DPWW3!G80 &amp; "," &amp; DPWW3!CC6</f>
        <v>Bioresources - IED and Reg changes,Number of schemes at Stage 1,Supply chain capacity</v>
      </c>
      <c r="D1562" s="176" t="str">
        <f>IF(ISBLANK(DPWW3!H80),"",DPWW3!H80)</f>
        <v>Nr</v>
      </c>
      <c r="E1562" s="176" t="s">
        <v>7266</v>
      </c>
      <c r="F1562" s="176" t="str">
        <f>IF(ISBLANK(DPWW3!AN80),"",DPWW3!AN80)</f>
        <v/>
      </c>
    </row>
    <row r="1563" spans="1:40" x14ac:dyDescent="0.25">
      <c r="A1563" s="176" t="str">
        <f t="shared" si="24"/>
        <v>YKY</v>
      </c>
      <c r="B1563" s="176" t="str">
        <f>IF(ISBLANK(DPWW3!CD80),"",DPWW3!CD80)</f>
        <v>PCD_DPWW3_BIO_IED_DPP_S1</v>
      </c>
      <c r="C1563" s="176" t="str">
        <f>DPWW3!F80 &amp; "," &amp; DPWW3!G80 &amp; "," &amp; DPWW3!CD6</f>
        <v>Bioresources - IED and Reg changes,Number of schemes at Stage 1,Land and planning permission</v>
      </c>
      <c r="D1563" s="176" t="str">
        <f>IF(ISBLANK(DPWW3!H80),"",DPWW3!H80)</f>
        <v>Nr</v>
      </c>
      <c r="E1563" s="176" t="s">
        <v>7266</v>
      </c>
      <c r="F1563" s="176" t="str">
        <f>IF(ISBLANK(DPWW3!AO80),"",DPWW3!AO80)</f>
        <v/>
      </c>
    </row>
    <row r="1564" spans="1:40" x14ac:dyDescent="0.25">
      <c r="A1564" s="176" t="str">
        <f t="shared" si="24"/>
        <v>YKY</v>
      </c>
      <c r="B1564" s="176" t="str">
        <f>IF(ISBLANK(DPWW3!CE80),"",DPWW3!CE80)</f>
        <v>PCD_DPWW3_BIO_IED_DTPI_S1</v>
      </c>
      <c r="C1564" s="176" t="str">
        <f>DPWW3!F80 &amp; "," &amp; DPWW3!G80 &amp; "," &amp; DPWW3!CE6</f>
        <v>Bioresources - IED and Reg changes,Number of schemes at Stage 1,Third-party interface</v>
      </c>
      <c r="D1564" s="176" t="str">
        <f>IF(ISBLANK(DPWW3!H80),"",DPWW3!H80)</f>
        <v>Nr</v>
      </c>
      <c r="E1564" s="176" t="s">
        <v>7266</v>
      </c>
      <c r="F1564" s="176" t="str">
        <f>IF(ISBLANK(DPWW3!AP80),"",DPWW3!AP80)</f>
        <v/>
      </c>
    </row>
    <row r="1565" spans="1:40" x14ac:dyDescent="0.25">
      <c r="A1565" s="176" t="str">
        <f t="shared" si="24"/>
        <v>YKY</v>
      </c>
      <c r="B1565" s="176" t="str">
        <f>IF(ISBLANK(DPWW3!CF80),"",DPWW3!CF80)</f>
        <v>PCD_DPWW3_BIO_IED_DCI_S1</v>
      </c>
      <c r="C1565" s="176" t="str">
        <f>DPWW3!F80 &amp; "," &amp; DPWW3!G80 &amp; "," &amp; DPWW3!CF6</f>
        <v>Bioresources - IED and Reg changes,Number of schemes at Stage 1,Contractual issues</v>
      </c>
      <c r="D1565" s="176" t="str">
        <f>IF(ISBLANK(DPWW3!H80),"",DPWW3!H80)</f>
        <v>Nr</v>
      </c>
      <c r="E1565" s="176" t="s">
        <v>7266</v>
      </c>
      <c r="F1565" s="176" t="str">
        <f>IF(ISBLANK(DPWW3!AQ80),"",DPWW3!AQ80)</f>
        <v/>
      </c>
    </row>
    <row r="1566" spans="1:40" x14ac:dyDescent="0.25">
      <c r="A1566" s="176" t="str">
        <f t="shared" si="24"/>
        <v>YKY</v>
      </c>
      <c r="B1566" s="176" t="str">
        <f>IF(ISBLANK(DPWW3!CG80),"",DPWW3!CG80)</f>
        <v>PCD_DPWW3_BIO_IED_DSI_S1</v>
      </c>
      <c r="C1566" s="176" t="str">
        <f>DPWW3!F80 &amp; "," &amp; DPWW3!G80 &amp; "," &amp; DPWW3!CG6</f>
        <v>Bioresources - IED and Reg changes,Number of schemes at Stage 1,Sites issues</v>
      </c>
      <c r="D1566" s="176" t="str">
        <f>IF(ISBLANK(DPWW3!H80),"",DPWW3!H80)</f>
        <v>Nr</v>
      </c>
      <c r="E1566" s="176" t="s">
        <v>7266</v>
      </c>
      <c r="F1566" s="176" t="str">
        <f>IF(ISBLANK(DPWW3!AR80),"",DPWW3!AR80)</f>
        <v/>
      </c>
    </row>
    <row r="1567" spans="1:40" x14ac:dyDescent="0.25">
      <c r="A1567" s="176" t="str">
        <f t="shared" si="24"/>
        <v>YKY</v>
      </c>
      <c r="B1567" s="176" t="str">
        <f>IF(ISBLANK(DPWW3!CH80),"",DPWW3!CH80)</f>
        <v>PCD_DPWW3_BIO_IED_DER_S1</v>
      </c>
      <c r="C1567" s="176" t="str">
        <f>DPWW3!F80 &amp; "," &amp; DPWW3!G80 &amp; "," &amp; DPWW3!CH6</f>
        <v>Bioresources - IED and Reg changes,Number of schemes at Stage 1,Environmental risks</v>
      </c>
      <c r="D1567" s="176" t="str">
        <f>IF(ISBLANK(DPWW3!H80),"",DPWW3!H80)</f>
        <v>Nr</v>
      </c>
      <c r="E1567" s="176" t="s">
        <v>7266</v>
      </c>
      <c r="F1567" s="176" t="str">
        <f>IF(ISBLANK(DPWW3!AS80),"",DPWW3!AS80)</f>
        <v/>
      </c>
    </row>
    <row r="1568" spans="1:40" x14ac:dyDescent="0.25">
      <c r="A1568" s="176" t="str">
        <f t="shared" si="24"/>
        <v>YKY</v>
      </c>
      <c r="B1568" s="176" t="str">
        <f>IF(ISBLANK(DPWW3!CI80),"",DPWW3!CI80)</f>
        <v>PCD_DPWW3_BIO_IED_RS_S1</v>
      </c>
      <c r="C1568" s="176" t="str">
        <f>DPWW3!F80 &amp; "," &amp; DPWW3!G80 &amp; "," &amp; DPWW3!CI6</f>
        <v>Bioresources - IED and Reg changes,Number of schemes at Stage 1,Regulatory Sign off Delay</v>
      </c>
      <c r="D1568" s="176" t="str">
        <f>IF(ISBLANK(DPWW3!H80),"",DPWW3!H80)</f>
        <v>Nr</v>
      </c>
      <c r="E1568" s="176" t="s">
        <v>7266</v>
      </c>
      <c r="F1568" s="176" t="str">
        <f>IF(ISBLANK(DPWW3!AT80),"",DPWW3!AT80)</f>
        <v/>
      </c>
    </row>
    <row r="1569" spans="1:40" x14ac:dyDescent="0.25">
      <c r="A1569" s="176" t="str">
        <f t="shared" si="24"/>
        <v>YKY</v>
      </c>
      <c r="B1569" s="176" t="str">
        <f>IF(ISBLANK(DPWW3!CJ80),"",DPWW3!CJ80)</f>
        <v>PCD_DPWW3_BIO_IED_DPLE_S1</v>
      </c>
      <c r="C1569" s="176" t="str">
        <f>DPWW3!F80 &amp; "," &amp; DPWW3!G80 &amp; "," &amp; DPWW3!CJ6</f>
        <v>Bioresources - IED and Reg changes,Number of schemes at Stage 1,Programme level efficiency</v>
      </c>
      <c r="D1569" s="176" t="str">
        <f>IF(ISBLANK(DPWW3!H80),"",DPWW3!H80)</f>
        <v>Nr</v>
      </c>
      <c r="E1569" s="176" t="s">
        <v>7266</v>
      </c>
      <c r="F1569" s="176" t="str">
        <f>IF(ISBLANK(DPWW3!AU80),"",DPWW3!AU80)</f>
        <v/>
      </c>
    </row>
    <row r="1570" spans="1:40" x14ac:dyDescent="0.25">
      <c r="A1570" s="176" t="str">
        <f t="shared" si="24"/>
        <v>YKY</v>
      </c>
      <c r="B1570" s="176" t="str">
        <f>IF(ISBLANK(DPWW3!BC81),"",DPWW3!BC81)</f>
        <v>PCD_DPWW3_BIO_IED_S2</v>
      </c>
      <c r="C1570" s="176" t="str">
        <f>DPWW3!F81 &amp; "," &amp; DPWW3!G81 &amp; "," &amp; DPWW3!BC5</f>
        <v>Bioresources - IED and Reg changes,Number of schemes at Stage 2,IM1 has yet to be achieved</v>
      </c>
      <c r="D1570" s="176" t="str">
        <f>IF(ISBLANK(DPWW3!H81),"",DPWW3!H81)</f>
        <v>Nr</v>
      </c>
      <c r="E1570" s="176" t="s">
        <v>7266</v>
      </c>
      <c r="T1570" s="176">
        <f>IF(ISBLANK(DPWW3!M81),"",DPWW3!M81)</f>
        <v>0</v>
      </c>
      <c r="U1570" s="176">
        <f>IF(ISBLANK(DPWW3!N81),"",DPWW3!N81)</f>
        <v>0</v>
      </c>
      <c r="V1570" s="176">
        <f>IF(ISBLANK(DPWW3!O81),"",DPWW3!O81)</f>
        <v>0</v>
      </c>
      <c r="W1570" s="176">
        <f>IF(ISBLANK(DPWW3!P81),"",DPWW3!P81)</f>
        <v>0</v>
      </c>
      <c r="X1570" s="176">
        <f>IF(ISBLANK(DPWW3!Q81),"",DPWW3!Q81)</f>
        <v>0</v>
      </c>
      <c r="Y1570" s="176">
        <f>IF(ISBLANK(DPWW3!R81),"",DPWW3!R81)</f>
        <v>0</v>
      </c>
      <c r="Z1570" s="176">
        <f>IF(ISBLANK(DPWW3!S81),"",DPWW3!S81)</f>
        <v>0</v>
      </c>
      <c r="AA1570" s="176">
        <f>IF(ISBLANK(DPWW3!T81),"",DPWW3!T81)</f>
        <v>0</v>
      </c>
      <c r="AB1570" s="176">
        <f>IF(ISBLANK(DPWW3!U81),"",DPWW3!U81)</f>
        <v>0</v>
      </c>
      <c r="AC1570" s="176">
        <f>IF(ISBLANK(DPWW3!V81),"",DPWW3!V81)</f>
        <v>0</v>
      </c>
      <c r="AD1570" s="176">
        <f>IF(ISBLANK(DPWW3!W81),"",DPWW3!W81)</f>
        <v>0</v>
      </c>
      <c r="AE1570" s="176">
        <f>IF(ISBLANK(DPWW3!X81),"",DPWW3!X81)</f>
        <v>0</v>
      </c>
      <c r="AF1570" s="176">
        <f>IF(ISBLANK(DPWW3!Y81),"",DPWW3!Y81)</f>
        <v>0</v>
      </c>
      <c r="AG1570" s="176">
        <f>IF(ISBLANK(DPWW3!Z81),"",DPWW3!Z81)</f>
        <v>0</v>
      </c>
      <c r="AH1570" s="176">
        <f>IF(ISBLANK(DPWW3!AA81),"",DPWW3!AA81)</f>
        <v>0</v>
      </c>
      <c r="AI1570" s="176">
        <f>IF(ISBLANK(DPWW3!AB81),"",DPWW3!AB81)</f>
        <v>0</v>
      </c>
      <c r="AJ1570" s="176">
        <f>IF(ISBLANK(DPWW3!AC81),"",DPWW3!AC81)</f>
        <v>0</v>
      </c>
      <c r="AK1570" s="176">
        <f>IF(ISBLANK(DPWW3!AD81),"",DPWW3!AD81)</f>
        <v>0</v>
      </c>
      <c r="AL1570" s="176">
        <f>IF(ISBLANK(DPWW3!AE81),"",DPWW3!AE81)</f>
        <v>0</v>
      </c>
      <c r="AM1570" s="176">
        <f>IF(ISBLANK(DPWW3!AF81),"",DPWW3!AF81)</f>
        <v>0</v>
      </c>
      <c r="AN1570" s="176">
        <f>IF(ISBLANK(DPWW3!AG81),"",DPWW3!AG81)</f>
        <v>0</v>
      </c>
    </row>
    <row r="1571" spans="1:40" x14ac:dyDescent="0.25">
      <c r="A1571" s="176" t="str">
        <f t="shared" si="24"/>
        <v>YKY</v>
      </c>
      <c r="B1571" s="176" t="str">
        <f>IF(ISBLANK(DPWW3!BY81),"",DPWW3!BY81)</f>
        <v>PCD_DPWW3_BIO_IED_DLY_S2</v>
      </c>
      <c r="C1571" s="176" t="str">
        <f>DPWW3!F81 &amp; "," &amp; DPWW3!G81 &amp; "," &amp; DPWW3!BY5</f>
        <v>Bioresources - IED and Reg changes,Number of schemes at Stage 2,Total number of schemes with a 90+ day delay for any given IM</v>
      </c>
      <c r="D1571" s="176" t="str">
        <f>IF(ISBLANK(DPWW3!H81),"",DPWW3!H81)</f>
        <v>Nr</v>
      </c>
      <c r="E1571" s="176" t="s">
        <v>7266</v>
      </c>
      <c r="F1571" s="176" t="str">
        <f>IF(ISBLANK(DPWW3!AJ81),"",DPWW3!AJ81)</f>
        <v/>
      </c>
    </row>
    <row r="1572" spans="1:40" x14ac:dyDescent="0.25">
      <c r="A1572" s="176" t="str">
        <f t="shared" si="24"/>
        <v>YKY</v>
      </c>
      <c r="B1572" s="176" t="str">
        <f>IF(ISBLANK(DPWW3!BZ81),"",DPWW3!BZ81)</f>
        <v>PCD_DPWW3_BIO_IED_DIR_S2</v>
      </c>
      <c r="C1572" s="176" t="str">
        <f>DPWW3!F81 &amp; "," &amp; DPWW3!G81 &amp; "," &amp; DPWW3!BZ6</f>
        <v>Bioresources - IED and Reg changes,Number of schemes at Stage 2,Lack of internal resourcing</v>
      </c>
      <c r="D1572" s="176" t="str">
        <f>IF(ISBLANK(DPWW3!H81),"",DPWW3!H81)</f>
        <v>Nr</v>
      </c>
      <c r="E1572" s="176" t="s">
        <v>7266</v>
      </c>
      <c r="F1572" s="176" t="str">
        <f>IF(ISBLANK(DPWW3!AK81),"",DPWW3!AK81)</f>
        <v/>
      </c>
    </row>
    <row r="1573" spans="1:40" x14ac:dyDescent="0.25">
      <c r="A1573" s="176" t="str">
        <f t="shared" si="24"/>
        <v>YKY</v>
      </c>
      <c r="B1573" s="176" t="str">
        <f>IF(ISBLANK(DPWW3!CA81),"",DPWW3!CA81)</f>
        <v>PCD_DPWW3_BIO_IED_DSCR_S2</v>
      </c>
      <c r="C1573" s="176" t="str">
        <f>DPWW3!F81 &amp; "," &amp; DPWW3!G81 &amp; "," &amp; DPWW3!CA6</f>
        <v xml:space="preserve">Bioresources - IED and Reg changes,Number of schemes at Stage 2,Lack of supply chain resourcing </v>
      </c>
      <c r="D1573" s="176" t="str">
        <f>IF(ISBLANK(DPWW3!H81),"",DPWW3!H81)</f>
        <v>Nr</v>
      </c>
      <c r="E1573" s="176" t="s">
        <v>7266</v>
      </c>
      <c r="F1573" s="176" t="str">
        <f>IF(ISBLANK(DPWW3!AL81),"",DPWW3!AL81)</f>
        <v/>
      </c>
    </row>
    <row r="1574" spans="1:40" x14ac:dyDescent="0.25">
      <c r="A1574" s="176" t="str">
        <f t="shared" si="24"/>
        <v>YKY</v>
      </c>
      <c r="B1574" s="176" t="str">
        <f>IF(ISBLANK(DPWW3!CB81),"",DPWW3!CB81)</f>
        <v>PCD_DPWW3_BIO_IED_DCS_S2</v>
      </c>
      <c r="C1574" s="176" t="str">
        <f>DPWW3!F81 &amp; "," &amp; DPWW3!G81 &amp; "," &amp; DPWW3!CB6</f>
        <v>Bioresources - IED and Reg changes,Number of schemes at Stage 2,Change in solution (IM2)</v>
      </c>
      <c r="D1574" s="176" t="str">
        <f>IF(ISBLANK(DPWW3!H81),"",DPWW3!H81)</f>
        <v>Nr</v>
      </c>
      <c r="E1574" s="176" t="s">
        <v>7266</v>
      </c>
      <c r="F1574" s="176" t="str">
        <f>IF(ISBLANK(DPWW3!AM81),"",DPWW3!AM81)</f>
        <v/>
      </c>
    </row>
    <row r="1575" spans="1:40" x14ac:dyDescent="0.25">
      <c r="A1575" s="176" t="str">
        <f t="shared" si="24"/>
        <v>YKY</v>
      </c>
      <c r="B1575" s="176" t="str">
        <f>IF(ISBLANK(DPWW3!CC81),"",DPWW3!CC81)</f>
        <v>PCD_DPWW3_BIO_IED_DSCS_S2</v>
      </c>
      <c r="C1575" s="176" t="str">
        <f>DPWW3!F81 &amp; "," &amp; DPWW3!G81 &amp; "," &amp; DPWW3!CC6</f>
        <v>Bioresources - IED and Reg changes,Number of schemes at Stage 2,Supply chain capacity</v>
      </c>
      <c r="D1575" s="176" t="str">
        <f>IF(ISBLANK(DPWW3!H81),"",DPWW3!H81)</f>
        <v>Nr</v>
      </c>
      <c r="E1575" s="176" t="s">
        <v>7266</v>
      </c>
      <c r="F1575" s="176" t="str">
        <f>IF(ISBLANK(DPWW3!AN81),"",DPWW3!AN81)</f>
        <v/>
      </c>
    </row>
    <row r="1576" spans="1:40" x14ac:dyDescent="0.25">
      <c r="A1576" s="176" t="str">
        <f t="shared" si="24"/>
        <v>YKY</v>
      </c>
      <c r="B1576" s="176" t="str">
        <f>IF(ISBLANK(DPWW3!CD81),"",DPWW3!CD81)</f>
        <v>PCD_DPWW3_BIO_IED_DPP_S2</v>
      </c>
      <c r="C1576" s="176" t="str">
        <f>DPWW3!F81 &amp; "," &amp; DPWW3!G81 &amp; "," &amp; DPWW3!CD6</f>
        <v>Bioresources - IED and Reg changes,Number of schemes at Stage 2,Land and planning permission</v>
      </c>
      <c r="D1576" s="176" t="str">
        <f>IF(ISBLANK(DPWW3!H81),"",DPWW3!H81)</f>
        <v>Nr</v>
      </c>
      <c r="E1576" s="176" t="s">
        <v>7266</v>
      </c>
      <c r="F1576" s="176" t="str">
        <f>IF(ISBLANK(DPWW3!AO81),"",DPWW3!AO81)</f>
        <v/>
      </c>
    </row>
    <row r="1577" spans="1:40" x14ac:dyDescent="0.25">
      <c r="A1577" s="176" t="str">
        <f t="shared" si="24"/>
        <v>YKY</v>
      </c>
      <c r="B1577" s="176" t="str">
        <f>IF(ISBLANK(DPWW3!CE81),"",DPWW3!CE81)</f>
        <v>PCD_DPWW3_BIO_IED_DTPI_S2</v>
      </c>
      <c r="C1577" s="176" t="str">
        <f>DPWW3!F81 &amp; "," &amp; DPWW3!G81 &amp; "," &amp; DPWW3!CE6</f>
        <v>Bioresources - IED and Reg changes,Number of schemes at Stage 2,Third-party interface</v>
      </c>
      <c r="D1577" s="176" t="str">
        <f>IF(ISBLANK(DPWW3!H81),"",DPWW3!H81)</f>
        <v>Nr</v>
      </c>
      <c r="E1577" s="176" t="s">
        <v>7266</v>
      </c>
      <c r="F1577" s="176" t="str">
        <f>IF(ISBLANK(DPWW3!AP81),"",DPWW3!AP81)</f>
        <v/>
      </c>
    </row>
    <row r="1578" spans="1:40" x14ac:dyDescent="0.25">
      <c r="A1578" s="176" t="str">
        <f t="shared" si="24"/>
        <v>YKY</v>
      </c>
      <c r="B1578" s="176" t="str">
        <f>IF(ISBLANK(DPWW3!CF81),"",DPWW3!CF81)</f>
        <v>PCD_DPWW3_BIO_IED_DCI_S2</v>
      </c>
      <c r="C1578" s="176" t="str">
        <f>DPWW3!F81 &amp; "," &amp; DPWW3!G81 &amp; "," &amp; DPWW3!CF6</f>
        <v>Bioresources - IED and Reg changes,Number of schemes at Stage 2,Contractual issues</v>
      </c>
      <c r="D1578" s="176" t="str">
        <f>IF(ISBLANK(DPWW3!H81),"",DPWW3!H81)</f>
        <v>Nr</v>
      </c>
      <c r="E1578" s="176" t="s">
        <v>7266</v>
      </c>
      <c r="F1578" s="176" t="str">
        <f>IF(ISBLANK(DPWW3!AQ81),"",DPWW3!AQ81)</f>
        <v/>
      </c>
    </row>
    <row r="1579" spans="1:40" x14ac:dyDescent="0.25">
      <c r="A1579" s="176" t="str">
        <f t="shared" si="24"/>
        <v>YKY</v>
      </c>
      <c r="B1579" s="176" t="str">
        <f>IF(ISBLANK(DPWW3!CG81),"",DPWW3!CG81)</f>
        <v>PCD_DPWW3_BIO_IED_DSI_S2</v>
      </c>
      <c r="C1579" s="176" t="str">
        <f>DPWW3!F81 &amp; "," &amp; DPWW3!G81 &amp; "," &amp; DPWW3!CG6</f>
        <v>Bioresources - IED and Reg changes,Number of schemes at Stage 2,Sites issues</v>
      </c>
      <c r="D1579" s="176" t="str">
        <f>IF(ISBLANK(DPWW3!H81),"",DPWW3!H81)</f>
        <v>Nr</v>
      </c>
      <c r="E1579" s="176" t="s">
        <v>7266</v>
      </c>
      <c r="F1579" s="176" t="str">
        <f>IF(ISBLANK(DPWW3!AR81),"",DPWW3!AR81)</f>
        <v/>
      </c>
    </row>
    <row r="1580" spans="1:40" x14ac:dyDescent="0.25">
      <c r="A1580" s="176" t="str">
        <f t="shared" si="24"/>
        <v>YKY</v>
      </c>
      <c r="B1580" s="176" t="str">
        <f>IF(ISBLANK(DPWW3!CH81),"",DPWW3!CH81)</f>
        <v>PCD_DPWW3_BIO_IED_DER_S2</v>
      </c>
      <c r="C1580" s="176" t="str">
        <f>DPWW3!F81 &amp; "," &amp; DPWW3!G81 &amp; "," &amp; DPWW3!CH6</f>
        <v>Bioresources - IED and Reg changes,Number of schemes at Stage 2,Environmental risks</v>
      </c>
      <c r="D1580" s="176" t="str">
        <f>IF(ISBLANK(DPWW3!H81),"",DPWW3!H81)</f>
        <v>Nr</v>
      </c>
      <c r="E1580" s="176" t="s">
        <v>7266</v>
      </c>
      <c r="F1580" s="176" t="str">
        <f>IF(ISBLANK(DPWW3!AS81),"",DPWW3!AS81)</f>
        <v/>
      </c>
    </row>
    <row r="1581" spans="1:40" x14ac:dyDescent="0.25">
      <c r="A1581" s="176" t="str">
        <f t="shared" si="24"/>
        <v>YKY</v>
      </c>
      <c r="B1581" s="176" t="str">
        <f>IF(ISBLANK(DPWW3!CI81),"",DPWW3!CI81)</f>
        <v>PCD_DPWW3_BIO_IED_RS_S2</v>
      </c>
      <c r="C1581" s="176" t="str">
        <f>DPWW3!F81 &amp; "," &amp; DPWW3!G81 &amp; "," &amp; DPWW3!CI6</f>
        <v>Bioresources - IED and Reg changes,Number of schemes at Stage 2,Regulatory Sign off Delay</v>
      </c>
      <c r="D1581" s="176" t="str">
        <f>IF(ISBLANK(DPWW3!H81),"",DPWW3!H81)</f>
        <v>Nr</v>
      </c>
      <c r="E1581" s="176" t="s">
        <v>7266</v>
      </c>
      <c r="F1581" s="176" t="str">
        <f>IF(ISBLANK(DPWW3!AT81),"",DPWW3!AT81)</f>
        <v/>
      </c>
    </row>
    <row r="1582" spans="1:40" x14ac:dyDescent="0.25">
      <c r="A1582" s="176" t="str">
        <f t="shared" si="24"/>
        <v>YKY</v>
      </c>
      <c r="B1582" s="176" t="str">
        <f>IF(ISBLANK(DPWW3!CJ81),"",DPWW3!CJ81)</f>
        <v>PCD_DPWW3_BIO_IED_DPLE_S2</v>
      </c>
      <c r="C1582" s="176" t="str">
        <f>DPWW3!F81 &amp; "," &amp; DPWW3!G81 &amp; "," &amp; DPWW3!CJ6</f>
        <v>Bioresources - IED and Reg changes,Number of schemes at Stage 2,Programme level efficiency</v>
      </c>
      <c r="D1582" s="176" t="str">
        <f>IF(ISBLANK(DPWW3!H81),"",DPWW3!H81)</f>
        <v>Nr</v>
      </c>
      <c r="E1582" s="176" t="s">
        <v>7266</v>
      </c>
      <c r="F1582" s="176" t="str">
        <f>IF(ISBLANK(DPWW3!AU81),"",DPWW3!AU81)</f>
        <v/>
      </c>
    </row>
    <row r="1583" spans="1:40" x14ac:dyDescent="0.25">
      <c r="A1583" s="176" t="str">
        <f t="shared" si="24"/>
        <v>YKY</v>
      </c>
      <c r="B1583" s="176" t="str">
        <f>IF(ISBLANK(DPWW3!BC82),"",DPWW3!BC82)</f>
        <v>PCD_DPWW3_BIO_IED_S3</v>
      </c>
      <c r="C1583" s="176" t="str">
        <f>DPWW3!F82 &amp; "," &amp; DPWW3!G82 &amp; "," &amp; DPWW3!BC5</f>
        <v>Bioresources - IED and Reg changes,Number of schemes at Stage 3,IM1 has yet to be achieved</v>
      </c>
      <c r="D1583" s="176" t="str">
        <f>IF(ISBLANK(DPWW3!H82),"",DPWW3!H82)</f>
        <v>Nr</v>
      </c>
      <c r="E1583" s="176" t="s">
        <v>7266</v>
      </c>
      <c r="T1583" s="176">
        <f>IF(ISBLANK(DPWW3!M82),"",DPWW3!M82)</f>
        <v>0</v>
      </c>
      <c r="U1583" s="176">
        <f>IF(ISBLANK(DPWW3!N82),"",DPWW3!N82)</f>
        <v>0</v>
      </c>
      <c r="V1583" s="176">
        <f>IF(ISBLANK(DPWW3!O82),"",DPWW3!O82)</f>
        <v>0</v>
      </c>
      <c r="W1583" s="176">
        <f>IF(ISBLANK(DPWW3!P82),"",DPWW3!P82)</f>
        <v>0</v>
      </c>
      <c r="X1583" s="176">
        <f>IF(ISBLANK(DPWW3!Q82),"",DPWW3!Q82)</f>
        <v>0</v>
      </c>
      <c r="Y1583" s="176">
        <f>IF(ISBLANK(DPWW3!R82),"",DPWW3!R82)</f>
        <v>0</v>
      </c>
      <c r="Z1583" s="176">
        <f>IF(ISBLANK(DPWW3!S82),"",DPWW3!S82)</f>
        <v>0</v>
      </c>
      <c r="AA1583" s="176">
        <f>IF(ISBLANK(DPWW3!T82),"",DPWW3!T82)</f>
        <v>0</v>
      </c>
      <c r="AB1583" s="176">
        <f>IF(ISBLANK(DPWW3!U82),"",DPWW3!U82)</f>
        <v>0</v>
      </c>
      <c r="AC1583" s="176">
        <f>IF(ISBLANK(DPWW3!V82),"",DPWW3!V82)</f>
        <v>0</v>
      </c>
      <c r="AD1583" s="176">
        <f>IF(ISBLANK(DPWW3!W82),"",DPWW3!W82)</f>
        <v>0</v>
      </c>
      <c r="AE1583" s="176">
        <f>IF(ISBLANK(DPWW3!X82),"",DPWW3!X82)</f>
        <v>0</v>
      </c>
      <c r="AF1583" s="176">
        <f>IF(ISBLANK(DPWW3!Y82),"",DPWW3!Y82)</f>
        <v>0</v>
      </c>
      <c r="AG1583" s="176">
        <f>IF(ISBLANK(DPWW3!Z82),"",DPWW3!Z82)</f>
        <v>0</v>
      </c>
      <c r="AH1583" s="176">
        <f>IF(ISBLANK(DPWW3!AA82),"",DPWW3!AA82)</f>
        <v>0</v>
      </c>
      <c r="AI1583" s="176">
        <f>IF(ISBLANK(DPWW3!AB82),"",DPWW3!AB82)</f>
        <v>0</v>
      </c>
      <c r="AJ1583" s="176">
        <f>IF(ISBLANK(DPWW3!AC82),"",DPWW3!AC82)</f>
        <v>0</v>
      </c>
      <c r="AK1583" s="176">
        <f>IF(ISBLANK(DPWW3!AD82),"",DPWW3!AD82)</f>
        <v>0</v>
      </c>
      <c r="AL1583" s="176">
        <f>IF(ISBLANK(DPWW3!AE82),"",DPWW3!AE82)</f>
        <v>0</v>
      </c>
      <c r="AM1583" s="176">
        <f>IF(ISBLANK(DPWW3!AF82),"",DPWW3!AF82)</f>
        <v>0</v>
      </c>
      <c r="AN1583" s="176">
        <f>IF(ISBLANK(DPWW3!AG82),"",DPWW3!AG82)</f>
        <v>0</v>
      </c>
    </row>
    <row r="1584" spans="1:40" x14ac:dyDescent="0.25">
      <c r="A1584" s="176" t="str">
        <f t="shared" si="24"/>
        <v>YKY</v>
      </c>
      <c r="B1584" s="176" t="str">
        <f>IF(ISBLANK(DPWW3!BY82),"",DPWW3!BY82)</f>
        <v>PCD_DPWW3_BIO_IED_DLY_S3</v>
      </c>
      <c r="C1584" s="176" t="str">
        <f>DPWW3!F82 &amp; "," &amp; DPWW3!G82 &amp; "," &amp; DPWW3!BY5</f>
        <v>Bioresources - IED and Reg changes,Number of schemes at Stage 3,Total number of schemes with a 90+ day delay for any given IM</v>
      </c>
      <c r="D1584" s="176" t="str">
        <f>IF(ISBLANK(DPWW3!H82),"",DPWW3!H82)</f>
        <v>Nr</v>
      </c>
      <c r="E1584" s="176" t="s">
        <v>7266</v>
      </c>
      <c r="F1584" s="176" t="str">
        <f>IF(ISBLANK(DPWW3!AJ82),"",DPWW3!AJ82)</f>
        <v/>
      </c>
    </row>
    <row r="1585" spans="1:40" x14ac:dyDescent="0.25">
      <c r="A1585" s="176" t="str">
        <f t="shared" si="24"/>
        <v>YKY</v>
      </c>
      <c r="B1585" s="176" t="str">
        <f>IF(ISBLANK(DPWW3!BZ82),"",DPWW3!BZ82)</f>
        <v>PCD_DPWW3_BIO_IED_DIR_S3</v>
      </c>
      <c r="C1585" s="176" t="str">
        <f>DPWW3!F82 &amp; "," &amp; DPWW3!G82 &amp; "," &amp; DPWW3!BZ6</f>
        <v>Bioresources - IED and Reg changes,Number of schemes at Stage 3,Lack of internal resourcing</v>
      </c>
      <c r="D1585" s="176" t="str">
        <f>IF(ISBLANK(DPWW3!H82),"",DPWW3!H82)</f>
        <v>Nr</v>
      </c>
      <c r="E1585" s="176" t="s">
        <v>7266</v>
      </c>
      <c r="F1585" s="176" t="str">
        <f>IF(ISBLANK(DPWW3!AK82),"",DPWW3!AK82)</f>
        <v/>
      </c>
    </row>
    <row r="1586" spans="1:40" x14ac:dyDescent="0.25">
      <c r="A1586" s="176" t="str">
        <f t="shared" si="24"/>
        <v>YKY</v>
      </c>
      <c r="B1586" s="176" t="str">
        <f>IF(ISBLANK(DPWW3!CA82),"",DPWW3!CA82)</f>
        <v>PCD_DPWW3_BIO_IED_DSCR_S3</v>
      </c>
      <c r="C1586" s="176" t="str">
        <f>DPWW3!F82 &amp; "," &amp; DPWW3!G82 &amp; "," &amp; DPWW3!CA6</f>
        <v xml:space="preserve">Bioresources - IED and Reg changes,Number of schemes at Stage 3,Lack of supply chain resourcing </v>
      </c>
      <c r="D1586" s="176" t="str">
        <f>IF(ISBLANK(DPWW3!H82),"",DPWW3!H82)</f>
        <v>Nr</v>
      </c>
      <c r="E1586" s="176" t="s">
        <v>7266</v>
      </c>
      <c r="F1586" s="176" t="str">
        <f>IF(ISBLANK(DPWW3!AL82),"",DPWW3!AL82)</f>
        <v/>
      </c>
    </row>
    <row r="1587" spans="1:40" x14ac:dyDescent="0.25">
      <c r="A1587" s="176" t="str">
        <f t="shared" si="24"/>
        <v>YKY</v>
      </c>
      <c r="B1587" s="176" t="str">
        <f>IF(ISBLANK(DPWW3!CB82),"",DPWW3!CB82)</f>
        <v>PCD_DPWW3_BIO_IED_DCS_S3</v>
      </c>
      <c r="C1587" s="176" t="str">
        <f>DPWW3!F82 &amp; "," &amp; DPWW3!G82 &amp; "," &amp; DPWW3!CB6</f>
        <v>Bioresources - IED and Reg changes,Number of schemes at Stage 3,Change in solution (IM2)</v>
      </c>
      <c r="D1587" s="176" t="str">
        <f>IF(ISBLANK(DPWW3!H82),"",DPWW3!H82)</f>
        <v>Nr</v>
      </c>
      <c r="E1587" s="176" t="s">
        <v>7266</v>
      </c>
      <c r="F1587" s="176" t="str">
        <f>IF(ISBLANK(DPWW3!AM82),"",DPWW3!AM82)</f>
        <v/>
      </c>
    </row>
    <row r="1588" spans="1:40" x14ac:dyDescent="0.25">
      <c r="A1588" s="176" t="str">
        <f t="shared" si="24"/>
        <v>YKY</v>
      </c>
      <c r="B1588" s="176" t="str">
        <f>IF(ISBLANK(DPWW3!CC82),"",DPWW3!CC82)</f>
        <v>PCD_DPWW3_BIO_IED_DSCS_S3</v>
      </c>
      <c r="C1588" s="176" t="str">
        <f>DPWW3!F82 &amp; "," &amp; DPWW3!G82 &amp; "," &amp; DPWW3!CC6</f>
        <v>Bioresources - IED and Reg changes,Number of schemes at Stage 3,Supply chain capacity</v>
      </c>
      <c r="D1588" s="176" t="str">
        <f>IF(ISBLANK(DPWW3!H82),"",DPWW3!H82)</f>
        <v>Nr</v>
      </c>
      <c r="E1588" s="176" t="s">
        <v>7266</v>
      </c>
      <c r="F1588" s="176" t="str">
        <f>IF(ISBLANK(DPWW3!AN82),"",DPWW3!AN82)</f>
        <v/>
      </c>
    </row>
    <row r="1589" spans="1:40" x14ac:dyDescent="0.25">
      <c r="A1589" s="176" t="str">
        <f t="shared" si="24"/>
        <v>YKY</v>
      </c>
      <c r="B1589" s="176" t="str">
        <f>IF(ISBLANK(DPWW3!CD82),"",DPWW3!CD82)</f>
        <v>PCD_DPWW3_BIO_IED_DPP_S3</v>
      </c>
      <c r="C1589" s="176" t="str">
        <f>DPWW3!F82 &amp; "," &amp; DPWW3!G82 &amp; "," &amp; DPWW3!CD6</f>
        <v>Bioresources - IED and Reg changes,Number of schemes at Stage 3,Land and planning permission</v>
      </c>
      <c r="D1589" s="176" t="str">
        <f>IF(ISBLANK(DPWW3!H82),"",DPWW3!H82)</f>
        <v>Nr</v>
      </c>
      <c r="E1589" s="176" t="s">
        <v>7266</v>
      </c>
      <c r="F1589" s="176" t="str">
        <f>IF(ISBLANK(DPWW3!AO82),"",DPWW3!AO82)</f>
        <v/>
      </c>
    </row>
    <row r="1590" spans="1:40" x14ac:dyDescent="0.25">
      <c r="A1590" s="176" t="str">
        <f t="shared" si="24"/>
        <v>YKY</v>
      </c>
      <c r="B1590" s="176" t="str">
        <f>IF(ISBLANK(DPWW3!CE82),"",DPWW3!CE82)</f>
        <v>PCD_DPWW3_BIO_IED_DTPI_S3</v>
      </c>
      <c r="C1590" s="176" t="str">
        <f>DPWW3!F82 &amp; "," &amp; DPWW3!G82 &amp; "," &amp; DPWW3!CE6</f>
        <v>Bioresources - IED and Reg changes,Number of schemes at Stage 3,Third-party interface</v>
      </c>
      <c r="D1590" s="176" t="str">
        <f>IF(ISBLANK(DPWW3!H82),"",DPWW3!H82)</f>
        <v>Nr</v>
      </c>
      <c r="E1590" s="176" t="s">
        <v>7266</v>
      </c>
      <c r="F1590" s="176" t="str">
        <f>IF(ISBLANK(DPWW3!AP82),"",DPWW3!AP82)</f>
        <v/>
      </c>
    </row>
    <row r="1591" spans="1:40" x14ac:dyDescent="0.25">
      <c r="A1591" s="176" t="str">
        <f t="shared" si="24"/>
        <v>YKY</v>
      </c>
      <c r="B1591" s="176" t="str">
        <f>IF(ISBLANK(DPWW3!CF82),"",DPWW3!CF82)</f>
        <v>PCD_DPWW3_BIO_IED_DCI_S3</v>
      </c>
      <c r="C1591" s="176" t="str">
        <f>DPWW3!F82 &amp; "," &amp; DPWW3!G82 &amp; "," &amp; DPWW3!CF6</f>
        <v>Bioresources - IED and Reg changes,Number of schemes at Stage 3,Contractual issues</v>
      </c>
      <c r="D1591" s="176" t="str">
        <f>IF(ISBLANK(DPWW3!H82),"",DPWW3!H82)</f>
        <v>Nr</v>
      </c>
      <c r="E1591" s="176" t="s">
        <v>7266</v>
      </c>
      <c r="F1591" s="176" t="str">
        <f>IF(ISBLANK(DPWW3!AQ82),"",DPWW3!AQ82)</f>
        <v/>
      </c>
    </row>
    <row r="1592" spans="1:40" x14ac:dyDescent="0.25">
      <c r="A1592" s="176" t="str">
        <f t="shared" si="24"/>
        <v>YKY</v>
      </c>
      <c r="B1592" s="176" t="str">
        <f>IF(ISBLANK(DPWW3!CG82),"",DPWW3!CG82)</f>
        <v>PCD_DPWW3_BIO_IED_DSI_S3</v>
      </c>
      <c r="C1592" s="176" t="str">
        <f>DPWW3!F82 &amp; "," &amp; DPWW3!G82 &amp; "," &amp; DPWW3!CG6</f>
        <v>Bioresources - IED and Reg changes,Number of schemes at Stage 3,Sites issues</v>
      </c>
      <c r="D1592" s="176" t="str">
        <f>IF(ISBLANK(DPWW3!H82),"",DPWW3!H82)</f>
        <v>Nr</v>
      </c>
      <c r="E1592" s="176" t="s">
        <v>7266</v>
      </c>
      <c r="F1592" s="176" t="str">
        <f>IF(ISBLANK(DPWW3!AR82),"",DPWW3!AR82)</f>
        <v/>
      </c>
    </row>
    <row r="1593" spans="1:40" x14ac:dyDescent="0.25">
      <c r="A1593" s="176" t="str">
        <f t="shared" si="24"/>
        <v>YKY</v>
      </c>
      <c r="B1593" s="176" t="str">
        <f>IF(ISBLANK(DPWW3!CH82),"",DPWW3!CH82)</f>
        <v>PCD_DPWW3_BIO_IED_DER_S3</v>
      </c>
      <c r="C1593" s="176" t="str">
        <f>DPWW3!F82 &amp; "," &amp; DPWW3!G82 &amp; "," &amp; DPWW3!CH6</f>
        <v>Bioresources - IED and Reg changes,Number of schemes at Stage 3,Environmental risks</v>
      </c>
      <c r="D1593" s="176" t="str">
        <f>IF(ISBLANK(DPWW3!H82),"",DPWW3!H82)</f>
        <v>Nr</v>
      </c>
      <c r="E1593" s="176" t="s">
        <v>7266</v>
      </c>
      <c r="F1593" s="176" t="str">
        <f>IF(ISBLANK(DPWW3!AS82),"",DPWW3!AS82)</f>
        <v/>
      </c>
    </row>
    <row r="1594" spans="1:40" x14ac:dyDescent="0.25">
      <c r="A1594" s="176" t="str">
        <f t="shared" si="24"/>
        <v>YKY</v>
      </c>
      <c r="B1594" s="176" t="str">
        <f>IF(ISBLANK(DPWW3!CI82),"",DPWW3!CI82)</f>
        <v>PCD_DPWW3_BIO_IED_RS_S3</v>
      </c>
      <c r="C1594" s="176" t="str">
        <f>DPWW3!F82 &amp; "," &amp; DPWW3!G82 &amp; "," &amp; DPWW3!CI6</f>
        <v>Bioresources - IED and Reg changes,Number of schemes at Stage 3,Regulatory Sign off Delay</v>
      </c>
      <c r="D1594" s="176" t="str">
        <f>IF(ISBLANK(DPWW3!H82),"",DPWW3!H82)</f>
        <v>Nr</v>
      </c>
      <c r="E1594" s="176" t="s">
        <v>7266</v>
      </c>
      <c r="F1594" s="176" t="str">
        <f>IF(ISBLANK(DPWW3!AT82),"",DPWW3!AT82)</f>
        <v/>
      </c>
    </row>
    <row r="1595" spans="1:40" x14ac:dyDescent="0.25">
      <c r="A1595" s="176" t="str">
        <f t="shared" si="24"/>
        <v>YKY</v>
      </c>
      <c r="B1595" s="176" t="str">
        <f>IF(ISBLANK(DPWW3!CJ82),"",DPWW3!CJ82)</f>
        <v>PCD_DPWW3_BIO_IED_DPLE_S3</v>
      </c>
      <c r="C1595" s="176" t="str">
        <f>DPWW3!F82 &amp; "," &amp; DPWW3!G82 &amp; "," &amp; DPWW3!CJ6</f>
        <v>Bioresources - IED and Reg changes,Number of schemes at Stage 3,Programme level efficiency</v>
      </c>
      <c r="D1595" s="176" t="str">
        <f>IF(ISBLANK(DPWW3!H82),"",DPWW3!H82)</f>
        <v>Nr</v>
      </c>
      <c r="E1595" s="176" t="s">
        <v>7266</v>
      </c>
      <c r="F1595" s="176" t="str">
        <f>IF(ISBLANK(DPWW3!AU82),"",DPWW3!AU82)</f>
        <v/>
      </c>
    </row>
    <row r="1596" spans="1:40" x14ac:dyDescent="0.25">
      <c r="A1596" s="176" t="str">
        <f t="shared" si="24"/>
        <v>YKY</v>
      </c>
      <c r="B1596" s="176" t="str">
        <f>IF(ISBLANK(DPWW3!BC83),"",DPWW3!BC83)</f>
        <v>PCD_DPWW3_BIO_IED_S4</v>
      </c>
      <c r="C1596" s="176" t="str">
        <f>DPWW3!F83 &amp; "," &amp; DPWW3!G83 &amp; "," &amp; DPWW3!BC5</f>
        <v>Bioresources - IED and Reg changes,Number of schemes at Stage 4,IM1 has yet to be achieved</v>
      </c>
      <c r="D1596" s="176" t="str">
        <f>IF(ISBLANK(DPWW3!H83),"",DPWW3!H83)</f>
        <v>Nr</v>
      </c>
      <c r="E1596" s="176" t="s">
        <v>7266</v>
      </c>
      <c r="T1596" s="176">
        <f>IF(ISBLANK(DPWW3!M83),"",DPWW3!M83)</f>
        <v>12</v>
      </c>
      <c r="U1596" s="176">
        <f>IF(ISBLANK(DPWW3!N83),"",DPWW3!N83)</f>
        <v>10</v>
      </c>
      <c r="V1596" s="176">
        <f>IF(ISBLANK(DPWW3!O83),"",DPWW3!O83)</f>
        <v>10</v>
      </c>
      <c r="W1596" s="176">
        <f>IF(ISBLANK(DPWW3!P83),"",DPWW3!P83)</f>
        <v>10</v>
      </c>
      <c r="X1596" s="176">
        <f>IF(ISBLANK(DPWW3!Q83),"",DPWW3!Q83)</f>
        <v>10</v>
      </c>
      <c r="Y1596" s="176">
        <f>IF(ISBLANK(DPWW3!R83),"",DPWW3!R83)</f>
        <v>9</v>
      </c>
      <c r="Z1596" s="176">
        <f>IF(ISBLANK(DPWW3!S83),"",DPWW3!S83)</f>
        <v>9</v>
      </c>
      <c r="AA1596" s="176">
        <f>IF(ISBLANK(DPWW3!T83),"",DPWW3!T83)</f>
        <v>6</v>
      </c>
      <c r="AB1596" s="176">
        <f>IF(ISBLANK(DPWW3!U83),"",DPWW3!U83)</f>
        <v>5</v>
      </c>
      <c r="AC1596" s="176">
        <f>IF(ISBLANK(DPWW3!V83),"",DPWW3!V83)</f>
        <v>3</v>
      </c>
      <c r="AD1596" s="176">
        <f>IF(ISBLANK(DPWW3!W83),"",DPWW3!W83)</f>
        <v>3</v>
      </c>
      <c r="AE1596" s="176">
        <f>IF(ISBLANK(DPWW3!X83),"",DPWW3!X83)</f>
        <v>1</v>
      </c>
      <c r="AF1596" s="176">
        <f>IF(ISBLANK(DPWW3!Y83),"",DPWW3!Y83)</f>
        <v>1</v>
      </c>
      <c r="AG1596" s="176">
        <f>IF(ISBLANK(DPWW3!Z83),"",DPWW3!Z83)</f>
        <v>1</v>
      </c>
      <c r="AH1596" s="176">
        <f>IF(ISBLANK(DPWW3!AA83),"",DPWW3!AA83)</f>
        <v>1</v>
      </c>
      <c r="AI1596" s="176">
        <f>IF(ISBLANK(DPWW3!AB83),"",DPWW3!AB83)</f>
        <v>1</v>
      </c>
      <c r="AJ1596" s="176">
        <f>IF(ISBLANK(DPWW3!AC83),"",DPWW3!AC83)</f>
        <v>1</v>
      </c>
      <c r="AK1596" s="176">
        <f>IF(ISBLANK(DPWW3!AD83),"",DPWW3!AD83)</f>
        <v>0</v>
      </c>
      <c r="AL1596" s="176">
        <f>IF(ISBLANK(DPWW3!AE83),"",DPWW3!AE83)</f>
        <v>0</v>
      </c>
      <c r="AM1596" s="176">
        <f>IF(ISBLANK(DPWW3!AF83),"",DPWW3!AF83)</f>
        <v>0</v>
      </c>
      <c r="AN1596" s="176">
        <f>IF(ISBLANK(DPWW3!AG83),"",DPWW3!AG83)</f>
        <v>0</v>
      </c>
    </row>
    <row r="1597" spans="1:40" x14ac:dyDescent="0.25">
      <c r="A1597" s="176" t="str">
        <f t="shared" si="24"/>
        <v>YKY</v>
      </c>
      <c r="B1597" s="176" t="str">
        <f>IF(ISBLANK(DPWW3!BY83),"",DPWW3!BY83)</f>
        <v>PCD_DPWW3_BIO_IED_DLY_S4</v>
      </c>
      <c r="C1597" s="176" t="str">
        <f>DPWW3!F83 &amp; "," &amp; DPWW3!G83 &amp; "," &amp; DPWW3!BY5</f>
        <v>Bioresources - IED and Reg changes,Number of schemes at Stage 4,Total number of schemes with a 90+ day delay for any given IM</v>
      </c>
      <c r="D1597" s="176" t="str">
        <f>IF(ISBLANK(DPWW3!H83),"",DPWW3!H83)</f>
        <v>Nr</v>
      </c>
      <c r="E1597" s="176" t="s">
        <v>7266</v>
      </c>
      <c r="F1597" s="176" t="str">
        <f>IF(ISBLANK(DPWW3!AJ83),"",DPWW3!AJ83)</f>
        <v/>
      </c>
    </row>
    <row r="1598" spans="1:40" x14ac:dyDescent="0.25">
      <c r="A1598" s="176" t="str">
        <f t="shared" si="24"/>
        <v>YKY</v>
      </c>
      <c r="B1598" s="176" t="str">
        <f>IF(ISBLANK(DPWW3!BZ83),"",DPWW3!BZ83)</f>
        <v>PCD_DPWW3_BIO_IED_DIR_S4</v>
      </c>
      <c r="C1598" s="176" t="str">
        <f>DPWW3!F83 &amp; "," &amp; DPWW3!G83 &amp; "," &amp; DPWW3!BZ6</f>
        <v>Bioresources - IED and Reg changes,Number of schemes at Stage 4,Lack of internal resourcing</v>
      </c>
      <c r="D1598" s="176" t="str">
        <f>IF(ISBLANK(DPWW3!H83),"",DPWW3!H83)</f>
        <v>Nr</v>
      </c>
      <c r="E1598" s="176" t="s">
        <v>7266</v>
      </c>
      <c r="F1598" s="176" t="str">
        <f>IF(ISBLANK(DPWW3!AK83),"",DPWW3!AK83)</f>
        <v/>
      </c>
    </row>
    <row r="1599" spans="1:40" x14ac:dyDescent="0.25">
      <c r="A1599" s="176" t="str">
        <f t="shared" si="24"/>
        <v>YKY</v>
      </c>
      <c r="B1599" s="176" t="str">
        <f>IF(ISBLANK(DPWW3!CA83),"",DPWW3!CA83)</f>
        <v>PCD_DPWW3_BIO_IED_DSCR_S4</v>
      </c>
      <c r="C1599" s="176" t="str">
        <f>DPWW3!F83 &amp; "," &amp; DPWW3!G83 &amp; "," &amp; DPWW3!CA6</f>
        <v xml:space="preserve">Bioresources - IED and Reg changes,Number of schemes at Stage 4,Lack of supply chain resourcing </v>
      </c>
      <c r="D1599" s="176" t="str">
        <f>IF(ISBLANK(DPWW3!H83),"",DPWW3!H83)</f>
        <v>Nr</v>
      </c>
      <c r="E1599" s="176" t="s">
        <v>7266</v>
      </c>
      <c r="F1599" s="176" t="str">
        <f>IF(ISBLANK(DPWW3!AL83),"",DPWW3!AL83)</f>
        <v/>
      </c>
    </row>
    <row r="1600" spans="1:40" x14ac:dyDescent="0.25">
      <c r="A1600" s="176" t="str">
        <f t="shared" si="24"/>
        <v>YKY</v>
      </c>
      <c r="B1600" s="176" t="str">
        <f>IF(ISBLANK(DPWW3!CB83),"",DPWW3!CB83)</f>
        <v>PCD_DPWW3_BIO_IED_DCS_S4</v>
      </c>
      <c r="C1600" s="176" t="str">
        <f>DPWW3!F83 &amp; "," &amp; DPWW3!G83 &amp; "," &amp; DPWW3!CB6</f>
        <v>Bioresources - IED and Reg changes,Number of schemes at Stage 4,Change in solution (IM2)</v>
      </c>
      <c r="D1600" s="176" t="str">
        <f>IF(ISBLANK(DPWW3!H83),"",DPWW3!H83)</f>
        <v>Nr</v>
      </c>
      <c r="E1600" s="176" t="s">
        <v>7266</v>
      </c>
      <c r="F1600" s="176" t="str">
        <f>IF(ISBLANK(DPWW3!AM83),"",DPWW3!AM83)</f>
        <v/>
      </c>
    </row>
    <row r="1601" spans="1:40" x14ac:dyDescent="0.25">
      <c r="A1601" s="176" t="str">
        <f t="shared" si="24"/>
        <v>YKY</v>
      </c>
      <c r="B1601" s="176" t="str">
        <f>IF(ISBLANK(DPWW3!CC83),"",DPWW3!CC83)</f>
        <v>PCD_DPWW3_BIO_IED_DSCS_S4</v>
      </c>
      <c r="C1601" s="176" t="str">
        <f>DPWW3!F83 &amp; "," &amp; DPWW3!G83 &amp; "," &amp; DPWW3!CC6</f>
        <v>Bioresources - IED and Reg changes,Number of schemes at Stage 4,Supply chain capacity</v>
      </c>
      <c r="D1601" s="176" t="str">
        <f>IF(ISBLANK(DPWW3!H83),"",DPWW3!H83)</f>
        <v>Nr</v>
      </c>
      <c r="E1601" s="176" t="s">
        <v>7266</v>
      </c>
      <c r="F1601" s="176" t="str">
        <f>IF(ISBLANK(DPWW3!AN83),"",DPWW3!AN83)</f>
        <v/>
      </c>
    </row>
    <row r="1602" spans="1:40" x14ac:dyDescent="0.25">
      <c r="A1602" s="176" t="str">
        <f t="shared" si="24"/>
        <v>YKY</v>
      </c>
      <c r="B1602" s="176" t="str">
        <f>IF(ISBLANK(DPWW3!CD83),"",DPWW3!CD83)</f>
        <v>PCD_DPWW3_BIO_IED_DPP_S4</v>
      </c>
      <c r="C1602" s="176" t="str">
        <f>DPWW3!F83 &amp; "," &amp; DPWW3!G83 &amp; "," &amp; DPWW3!CD6</f>
        <v>Bioresources - IED and Reg changes,Number of schemes at Stage 4,Land and planning permission</v>
      </c>
      <c r="D1602" s="176" t="str">
        <f>IF(ISBLANK(DPWW3!H83),"",DPWW3!H83)</f>
        <v>Nr</v>
      </c>
      <c r="E1602" s="176" t="s">
        <v>7266</v>
      </c>
      <c r="F1602" s="176" t="str">
        <f>IF(ISBLANK(DPWW3!AO83),"",DPWW3!AO83)</f>
        <v/>
      </c>
    </row>
    <row r="1603" spans="1:40" x14ac:dyDescent="0.25">
      <c r="A1603" s="176" t="str">
        <f t="shared" si="24"/>
        <v>YKY</v>
      </c>
      <c r="B1603" s="176" t="str">
        <f>IF(ISBLANK(DPWW3!CE83),"",DPWW3!CE83)</f>
        <v>PCD_DPWW3_BIO_IED_DTPI_S4</v>
      </c>
      <c r="C1603" s="176" t="str">
        <f>DPWW3!F83 &amp; "," &amp; DPWW3!G83 &amp; "," &amp; DPWW3!CE6</f>
        <v>Bioresources - IED and Reg changes,Number of schemes at Stage 4,Third-party interface</v>
      </c>
      <c r="D1603" s="176" t="str">
        <f>IF(ISBLANK(DPWW3!H83),"",DPWW3!H83)</f>
        <v>Nr</v>
      </c>
      <c r="E1603" s="176" t="s">
        <v>7266</v>
      </c>
      <c r="F1603" s="176" t="str">
        <f>IF(ISBLANK(DPWW3!AP83),"",DPWW3!AP83)</f>
        <v/>
      </c>
    </row>
    <row r="1604" spans="1:40" x14ac:dyDescent="0.25">
      <c r="A1604" s="176" t="str">
        <f t="shared" si="24"/>
        <v>YKY</v>
      </c>
      <c r="B1604" s="176" t="str">
        <f>IF(ISBLANK(DPWW3!CF83),"",DPWW3!CF83)</f>
        <v>PCD_DPWW3_BIO_IED_DCI_S4</v>
      </c>
      <c r="C1604" s="176" t="str">
        <f>DPWW3!F83 &amp; "," &amp; DPWW3!G83 &amp; "," &amp; DPWW3!CF6</f>
        <v>Bioresources - IED and Reg changes,Number of schemes at Stage 4,Contractual issues</v>
      </c>
      <c r="D1604" s="176" t="str">
        <f>IF(ISBLANK(DPWW3!H83),"",DPWW3!H83)</f>
        <v>Nr</v>
      </c>
      <c r="E1604" s="176" t="s">
        <v>7266</v>
      </c>
      <c r="F1604" s="176" t="str">
        <f>IF(ISBLANK(DPWW3!AQ83),"",DPWW3!AQ83)</f>
        <v/>
      </c>
    </row>
    <row r="1605" spans="1:40" x14ac:dyDescent="0.25">
      <c r="A1605" s="176" t="str">
        <f t="shared" ref="A1605:A1668" si="25">A1604</f>
        <v>YKY</v>
      </c>
      <c r="B1605" s="176" t="str">
        <f>IF(ISBLANK(DPWW3!CG83),"",DPWW3!CG83)</f>
        <v>PCD_DPWW3_BIO_IED_DSI_S4</v>
      </c>
      <c r="C1605" s="176" t="str">
        <f>DPWW3!F83 &amp; "," &amp; DPWW3!G83 &amp; "," &amp; DPWW3!CG6</f>
        <v>Bioresources - IED and Reg changes,Number of schemes at Stage 4,Sites issues</v>
      </c>
      <c r="D1605" s="176" t="str">
        <f>IF(ISBLANK(DPWW3!H83),"",DPWW3!H83)</f>
        <v>Nr</v>
      </c>
      <c r="E1605" s="176" t="s">
        <v>7266</v>
      </c>
      <c r="F1605" s="176" t="str">
        <f>IF(ISBLANK(DPWW3!AR83),"",DPWW3!AR83)</f>
        <v/>
      </c>
    </row>
    <row r="1606" spans="1:40" x14ac:dyDescent="0.25">
      <c r="A1606" s="176" t="str">
        <f t="shared" si="25"/>
        <v>YKY</v>
      </c>
      <c r="B1606" s="176" t="str">
        <f>IF(ISBLANK(DPWW3!CH83),"",DPWW3!CH83)</f>
        <v>PCD_DPWW3_BIO_IED_DER_S4</v>
      </c>
      <c r="C1606" s="176" t="str">
        <f>DPWW3!F83 &amp; "," &amp; DPWW3!G83 &amp; "," &amp; DPWW3!CH6</f>
        <v>Bioresources - IED and Reg changes,Number of schemes at Stage 4,Environmental risks</v>
      </c>
      <c r="D1606" s="176" t="str">
        <f>IF(ISBLANK(DPWW3!H83),"",DPWW3!H83)</f>
        <v>Nr</v>
      </c>
      <c r="E1606" s="176" t="s">
        <v>7266</v>
      </c>
      <c r="F1606" s="176" t="str">
        <f>IF(ISBLANK(DPWW3!AS83),"",DPWW3!AS83)</f>
        <v/>
      </c>
    </row>
    <row r="1607" spans="1:40" x14ac:dyDescent="0.25">
      <c r="A1607" s="176" t="str">
        <f t="shared" si="25"/>
        <v>YKY</v>
      </c>
      <c r="B1607" s="176" t="str">
        <f>IF(ISBLANK(DPWW3!CI83),"",DPWW3!CI83)</f>
        <v>PCD_DPWW3_BIO_IED_RS_S4</v>
      </c>
      <c r="C1607" s="176" t="str">
        <f>DPWW3!F83 &amp; "," &amp; DPWW3!G83 &amp; "," &amp; DPWW3!CI6</f>
        <v>Bioresources - IED and Reg changes,Number of schemes at Stage 4,Regulatory Sign off Delay</v>
      </c>
      <c r="D1607" s="176" t="str">
        <f>IF(ISBLANK(DPWW3!H83),"",DPWW3!H83)</f>
        <v>Nr</v>
      </c>
      <c r="E1607" s="176" t="s">
        <v>7266</v>
      </c>
      <c r="F1607" s="176" t="str">
        <f>IF(ISBLANK(DPWW3!AT83),"",DPWW3!AT83)</f>
        <v/>
      </c>
    </row>
    <row r="1608" spans="1:40" x14ac:dyDescent="0.25">
      <c r="A1608" s="176" t="str">
        <f t="shared" si="25"/>
        <v>YKY</v>
      </c>
      <c r="B1608" s="176" t="str">
        <f>IF(ISBLANK(DPWW3!CJ83),"",DPWW3!CJ83)</f>
        <v>PCD_DPWW3_BIO_IED_DPLE_S4</v>
      </c>
      <c r="C1608" s="176" t="str">
        <f>DPWW3!F83 &amp; "," &amp; DPWW3!G83 &amp; "," &amp; DPWW3!CJ6</f>
        <v>Bioresources - IED and Reg changes,Number of schemes at Stage 4,Programme level efficiency</v>
      </c>
      <c r="D1608" s="176" t="str">
        <f>IF(ISBLANK(DPWW3!H83),"",DPWW3!H83)</f>
        <v>Nr</v>
      </c>
      <c r="E1608" s="176" t="s">
        <v>7266</v>
      </c>
      <c r="F1608" s="176" t="str">
        <f>IF(ISBLANK(DPWW3!AU83),"",DPWW3!AU83)</f>
        <v/>
      </c>
    </row>
    <row r="1609" spans="1:40" x14ac:dyDescent="0.25">
      <c r="A1609" s="176" t="str">
        <f t="shared" si="25"/>
        <v>YKY</v>
      </c>
      <c r="B1609" s="176" t="str">
        <f>IF(ISBLANK(DPWW3!BC84),"",DPWW3!BC84)</f>
        <v>PCD_DPWW3_BIO_IED_S5</v>
      </c>
      <c r="C1609" s="176" t="str">
        <f>DPWW3!F84 &amp; "," &amp; DPWW3!G84 &amp; "," &amp; DPWW3!BC5</f>
        <v>Bioresources - IED and Reg changes,Number of schemes at Stage 5,IM1 has yet to be achieved</v>
      </c>
      <c r="D1609" s="176" t="str">
        <f>IF(ISBLANK(DPWW3!H84),"",DPWW3!H84)</f>
        <v>Nr</v>
      </c>
      <c r="E1609" s="176" t="s">
        <v>7266</v>
      </c>
      <c r="T1609" s="176">
        <f>IF(ISBLANK(DPWW3!M84),"",DPWW3!M84)</f>
        <v>0</v>
      </c>
      <c r="U1609" s="176">
        <f>IF(ISBLANK(DPWW3!N84),"",DPWW3!N84)</f>
        <v>2</v>
      </c>
      <c r="V1609" s="176">
        <f>IF(ISBLANK(DPWW3!O84),"",DPWW3!O84)</f>
        <v>2</v>
      </c>
      <c r="W1609" s="176">
        <f>IF(ISBLANK(DPWW3!P84),"",DPWW3!P84)</f>
        <v>2</v>
      </c>
      <c r="X1609" s="176">
        <f>IF(ISBLANK(DPWW3!Q84),"",DPWW3!Q84)</f>
        <v>2</v>
      </c>
      <c r="Y1609" s="176">
        <f>IF(ISBLANK(DPWW3!R84),"",DPWW3!R84)</f>
        <v>3</v>
      </c>
      <c r="Z1609" s="176">
        <f>IF(ISBLANK(DPWW3!S84),"",DPWW3!S84)</f>
        <v>3</v>
      </c>
      <c r="AA1609" s="176">
        <f>IF(ISBLANK(DPWW3!T84),"",DPWW3!T84)</f>
        <v>6</v>
      </c>
      <c r="AB1609" s="176">
        <f>IF(ISBLANK(DPWW3!U84),"",DPWW3!U84)</f>
        <v>7</v>
      </c>
      <c r="AC1609" s="176">
        <f>IF(ISBLANK(DPWW3!V84),"",DPWW3!V84)</f>
        <v>7</v>
      </c>
      <c r="AD1609" s="176">
        <f>IF(ISBLANK(DPWW3!W84),"",DPWW3!W84)</f>
        <v>7</v>
      </c>
      <c r="AE1609" s="176">
        <f>IF(ISBLANK(DPWW3!X84),"",DPWW3!X84)</f>
        <v>9</v>
      </c>
      <c r="AF1609" s="176">
        <f>IF(ISBLANK(DPWW3!Y84),"",DPWW3!Y84)</f>
        <v>9</v>
      </c>
      <c r="AG1609" s="176">
        <f>IF(ISBLANK(DPWW3!Z84),"",DPWW3!Z84)</f>
        <v>6</v>
      </c>
      <c r="AH1609" s="176">
        <f>IF(ISBLANK(DPWW3!AA84),"",DPWW3!AA84)</f>
        <v>6</v>
      </c>
      <c r="AI1609" s="176">
        <f>IF(ISBLANK(DPWW3!AB84),"",DPWW3!AB84)</f>
        <v>4</v>
      </c>
      <c r="AJ1609" s="176">
        <f>IF(ISBLANK(DPWW3!AC84),"",DPWW3!AC84)</f>
        <v>4</v>
      </c>
      <c r="AK1609" s="176">
        <f>IF(ISBLANK(DPWW3!AD84),"",DPWW3!AD84)</f>
        <v>3</v>
      </c>
      <c r="AL1609" s="176">
        <f>IF(ISBLANK(DPWW3!AE84),"",DPWW3!AE84)</f>
        <v>3</v>
      </c>
      <c r="AM1609" s="176">
        <f>IF(ISBLANK(DPWW3!AF84),"",DPWW3!AF84)</f>
        <v>1</v>
      </c>
      <c r="AN1609" s="176">
        <f>IF(ISBLANK(DPWW3!AG84),"",DPWW3!AG84)</f>
        <v>0</v>
      </c>
    </row>
    <row r="1610" spans="1:40" x14ac:dyDescent="0.25">
      <c r="A1610" s="176" t="str">
        <f t="shared" si="25"/>
        <v>YKY</v>
      </c>
      <c r="B1610" s="176" t="str">
        <f>IF(ISBLANK(DPWW3!BY84),"",DPWW3!BY84)</f>
        <v>PCD_DPWW3_BIO_IED_DLY_S5</v>
      </c>
      <c r="C1610" s="176" t="str">
        <f>DPWW3!F84 &amp; "," &amp; DPWW3!G84 &amp; "," &amp; DPWW3!BY5</f>
        <v>Bioresources - IED and Reg changes,Number of schemes at Stage 5,Total number of schemes with a 90+ day delay for any given IM</v>
      </c>
      <c r="D1610" s="176" t="str">
        <f>IF(ISBLANK(DPWW3!H84),"",DPWW3!H84)</f>
        <v>Nr</v>
      </c>
      <c r="E1610" s="176" t="s">
        <v>7266</v>
      </c>
      <c r="F1610" s="176">
        <f>IF(ISBLANK(DPWW3!AJ84),"",DPWW3!AJ84)</f>
        <v>8</v>
      </c>
    </row>
    <row r="1611" spans="1:40" x14ac:dyDescent="0.25">
      <c r="A1611" s="176" t="str">
        <f t="shared" si="25"/>
        <v>YKY</v>
      </c>
      <c r="B1611" s="176" t="str">
        <f>IF(ISBLANK(DPWW3!BZ84),"",DPWW3!BZ84)</f>
        <v>PCD_DPWW3_BIO_IED_DIR_S5</v>
      </c>
      <c r="C1611" s="176" t="str">
        <f>DPWW3!F84 &amp; "," &amp; DPWW3!G84 &amp; "," &amp; DPWW3!BZ6</f>
        <v>Bioresources - IED and Reg changes,Number of schemes at Stage 5,Lack of internal resourcing</v>
      </c>
      <c r="D1611" s="176" t="str">
        <f>IF(ISBLANK(DPWW3!H84),"",DPWW3!H84)</f>
        <v>Nr</v>
      </c>
      <c r="E1611" s="176" t="s">
        <v>7266</v>
      </c>
      <c r="F1611" s="176" t="str">
        <f>IF(ISBLANK(DPWW3!AK84),"",DPWW3!AK84)</f>
        <v/>
      </c>
    </row>
    <row r="1612" spans="1:40" x14ac:dyDescent="0.25">
      <c r="A1612" s="176" t="str">
        <f t="shared" si="25"/>
        <v>YKY</v>
      </c>
      <c r="B1612" s="176" t="str">
        <f>IF(ISBLANK(DPWW3!CA84),"",DPWW3!CA84)</f>
        <v>PCD_DPWW3_BIO_IED_DSCR_S5</v>
      </c>
      <c r="C1612" s="176" t="str">
        <f>DPWW3!F84 &amp; "," &amp; DPWW3!G84 &amp; "," &amp; DPWW3!CA6</f>
        <v xml:space="preserve">Bioresources - IED and Reg changes,Number of schemes at Stage 5,Lack of supply chain resourcing </v>
      </c>
      <c r="D1612" s="176" t="str">
        <f>IF(ISBLANK(DPWW3!H84),"",DPWW3!H84)</f>
        <v>Nr</v>
      </c>
      <c r="E1612" s="176" t="s">
        <v>7266</v>
      </c>
      <c r="F1612" s="176" t="str">
        <f>IF(ISBLANK(DPWW3!AL84),"",DPWW3!AL84)</f>
        <v/>
      </c>
    </row>
    <row r="1613" spans="1:40" x14ac:dyDescent="0.25">
      <c r="A1613" s="176" t="str">
        <f t="shared" si="25"/>
        <v>YKY</v>
      </c>
      <c r="B1613" s="176" t="str">
        <f>IF(ISBLANK(DPWW3!CB84),"",DPWW3!CB84)</f>
        <v>PCD_DPWW3_BIO_IED_DCS_S5</v>
      </c>
      <c r="C1613" s="176" t="str">
        <f>DPWW3!F84 &amp; "," &amp; DPWW3!G84 &amp; "," &amp; DPWW3!CB6</f>
        <v>Bioresources - IED and Reg changes,Number of schemes at Stage 5,Change in solution (IM2)</v>
      </c>
      <c r="D1613" s="176" t="str">
        <f>IF(ISBLANK(DPWW3!H84),"",DPWW3!H84)</f>
        <v>Nr</v>
      </c>
      <c r="E1613" s="176" t="s">
        <v>7266</v>
      </c>
      <c r="F1613" s="176" t="str">
        <f>IF(ISBLANK(DPWW3!AM84),"",DPWW3!AM84)</f>
        <v/>
      </c>
    </row>
    <row r="1614" spans="1:40" x14ac:dyDescent="0.25">
      <c r="A1614" s="176" t="str">
        <f t="shared" si="25"/>
        <v>YKY</v>
      </c>
      <c r="B1614" s="176" t="str">
        <f>IF(ISBLANK(DPWW3!CC84),"",DPWW3!CC84)</f>
        <v>PCD_DPWW3_BIO_IED_DSCS_S5</v>
      </c>
      <c r="C1614" s="176" t="str">
        <f>DPWW3!F84 &amp; "," &amp; DPWW3!G84 &amp; "," &amp; DPWW3!CC6</f>
        <v>Bioresources - IED and Reg changes,Number of schemes at Stage 5,Supply chain capacity</v>
      </c>
      <c r="D1614" s="176" t="str">
        <f>IF(ISBLANK(DPWW3!H84),"",DPWW3!H84)</f>
        <v>Nr</v>
      </c>
      <c r="E1614" s="176" t="s">
        <v>7266</v>
      </c>
      <c r="F1614" s="176" t="str">
        <f>IF(ISBLANK(DPWW3!AN84),"",DPWW3!AN84)</f>
        <v/>
      </c>
    </row>
    <row r="1615" spans="1:40" x14ac:dyDescent="0.25">
      <c r="A1615" s="176" t="str">
        <f t="shared" si="25"/>
        <v>YKY</v>
      </c>
      <c r="B1615" s="176" t="str">
        <f>IF(ISBLANK(DPWW3!CD84),"",DPWW3!CD84)</f>
        <v>PCD_DPWW3_BIO_IED_DPP_S5</v>
      </c>
      <c r="C1615" s="176" t="str">
        <f>DPWW3!F84 &amp; "," &amp; DPWW3!G84 &amp; "," &amp; DPWW3!CD6</f>
        <v>Bioresources - IED and Reg changes,Number of schemes at Stage 5,Land and planning permission</v>
      </c>
      <c r="D1615" s="176" t="str">
        <f>IF(ISBLANK(DPWW3!H84),"",DPWW3!H84)</f>
        <v>Nr</v>
      </c>
      <c r="E1615" s="176" t="s">
        <v>7266</v>
      </c>
      <c r="F1615" s="176" t="str">
        <f>IF(ISBLANK(DPWW3!AO84),"",DPWW3!AO84)</f>
        <v/>
      </c>
    </row>
    <row r="1616" spans="1:40" x14ac:dyDescent="0.25">
      <c r="A1616" s="176" t="str">
        <f t="shared" si="25"/>
        <v>YKY</v>
      </c>
      <c r="B1616" s="176" t="str">
        <f>IF(ISBLANK(DPWW3!CE84),"",DPWW3!CE84)</f>
        <v>PCD_DPWW3_BIO_IED_DTPI_S5</v>
      </c>
      <c r="C1616" s="176" t="str">
        <f>DPWW3!F84 &amp; "," &amp; DPWW3!G84 &amp; "," &amp; DPWW3!CE6</f>
        <v>Bioresources - IED and Reg changes,Number of schemes at Stage 5,Third-party interface</v>
      </c>
      <c r="D1616" s="176" t="str">
        <f>IF(ISBLANK(DPWW3!H84),"",DPWW3!H84)</f>
        <v>Nr</v>
      </c>
      <c r="E1616" s="176" t="s">
        <v>7266</v>
      </c>
      <c r="F1616" s="176" t="str">
        <f>IF(ISBLANK(DPWW3!AP84),"",DPWW3!AP84)</f>
        <v/>
      </c>
    </row>
    <row r="1617" spans="1:40" x14ac:dyDescent="0.25">
      <c r="A1617" s="176" t="str">
        <f t="shared" si="25"/>
        <v>YKY</v>
      </c>
      <c r="B1617" s="176" t="str">
        <f>IF(ISBLANK(DPWW3!CF84),"",DPWW3!CF84)</f>
        <v>PCD_DPWW3_BIO_IED_DCI_S5</v>
      </c>
      <c r="C1617" s="176" t="str">
        <f>DPWW3!F84 &amp; "," &amp; DPWW3!G84 &amp; "," &amp; DPWW3!CF6</f>
        <v>Bioresources - IED and Reg changes,Number of schemes at Stage 5,Contractual issues</v>
      </c>
      <c r="D1617" s="176" t="str">
        <f>IF(ISBLANK(DPWW3!H84),"",DPWW3!H84)</f>
        <v>Nr</v>
      </c>
      <c r="E1617" s="176" t="s">
        <v>7266</v>
      </c>
      <c r="F1617" s="176" t="str">
        <f>IF(ISBLANK(DPWW3!AQ84),"",DPWW3!AQ84)</f>
        <v/>
      </c>
    </row>
    <row r="1618" spans="1:40" x14ac:dyDescent="0.25">
      <c r="A1618" s="176" t="str">
        <f t="shared" si="25"/>
        <v>YKY</v>
      </c>
      <c r="B1618" s="176" t="str">
        <f>IF(ISBLANK(DPWW3!CG84),"",DPWW3!CG84)</f>
        <v>PCD_DPWW3_BIO_IED_DSI_S5</v>
      </c>
      <c r="C1618" s="176" t="str">
        <f>DPWW3!F84 &amp; "," &amp; DPWW3!G84 &amp; "," &amp; DPWW3!CG6</f>
        <v>Bioresources - IED and Reg changes,Number of schemes at Stage 5,Sites issues</v>
      </c>
      <c r="D1618" s="176" t="str">
        <f>IF(ISBLANK(DPWW3!H84),"",DPWW3!H84)</f>
        <v>Nr</v>
      </c>
      <c r="E1618" s="176" t="s">
        <v>7266</v>
      </c>
      <c r="F1618" s="176" t="str">
        <f>IF(ISBLANK(DPWW3!AR84),"",DPWW3!AR84)</f>
        <v/>
      </c>
    </row>
    <row r="1619" spans="1:40" x14ac:dyDescent="0.25">
      <c r="A1619" s="176" t="str">
        <f t="shared" si="25"/>
        <v>YKY</v>
      </c>
      <c r="B1619" s="176" t="str">
        <f>IF(ISBLANK(DPWW3!CH84),"",DPWW3!CH84)</f>
        <v>PCD_DPWW3_BIO_IED_DER_S5</v>
      </c>
      <c r="C1619" s="176" t="str">
        <f>DPWW3!F84 &amp; "," &amp; DPWW3!G84 &amp; "," &amp; DPWW3!CH6</f>
        <v>Bioresources - IED and Reg changes,Number of schemes at Stage 5,Environmental risks</v>
      </c>
      <c r="D1619" s="176" t="str">
        <f>IF(ISBLANK(DPWW3!H84),"",DPWW3!H84)</f>
        <v>Nr</v>
      </c>
      <c r="E1619" s="176" t="s">
        <v>7266</v>
      </c>
      <c r="F1619" s="176" t="str">
        <f>IF(ISBLANK(DPWW3!AS84),"",DPWW3!AS84)</f>
        <v/>
      </c>
    </row>
    <row r="1620" spans="1:40" x14ac:dyDescent="0.25">
      <c r="A1620" s="176" t="str">
        <f t="shared" si="25"/>
        <v>YKY</v>
      </c>
      <c r="B1620" s="176" t="str">
        <f>IF(ISBLANK(DPWW3!CI84),"",DPWW3!CI84)</f>
        <v>PCD_DPWW3_BIO_IED_RS_S5</v>
      </c>
      <c r="C1620" s="176" t="str">
        <f>DPWW3!F84 &amp; "," &amp; DPWW3!G84 &amp; "," &amp; DPWW3!CI6</f>
        <v>Bioresources - IED and Reg changes,Number of schemes at Stage 5,Regulatory Sign off Delay</v>
      </c>
      <c r="D1620" s="176" t="str">
        <f>IF(ISBLANK(DPWW3!H84),"",DPWW3!H84)</f>
        <v>Nr</v>
      </c>
      <c r="E1620" s="176" t="s">
        <v>7266</v>
      </c>
      <c r="F1620" s="176" t="str">
        <f>IF(ISBLANK(DPWW3!AT84),"",DPWW3!AT84)</f>
        <v/>
      </c>
    </row>
    <row r="1621" spans="1:40" x14ac:dyDescent="0.25">
      <c r="A1621" s="176" t="str">
        <f t="shared" si="25"/>
        <v>YKY</v>
      </c>
      <c r="B1621" s="176" t="str">
        <f>IF(ISBLANK(DPWW3!CJ84),"",DPWW3!CJ84)</f>
        <v>PCD_DPWW3_BIO_IED_DPLE_S5</v>
      </c>
      <c r="C1621" s="176" t="str">
        <f>DPWW3!F84 &amp; "," &amp; DPWW3!G84 &amp; "," &amp; DPWW3!CJ6</f>
        <v>Bioresources - IED and Reg changes,Number of schemes at Stage 5,Programme level efficiency</v>
      </c>
      <c r="D1621" s="176" t="str">
        <f>IF(ISBLANK(DPWW3!H84),"",DPWW3!H84)</f>
        <v>Nr</v>
      </c>
      <c r="E1621" s="176" t="s">
        <v>7266</v>
      </c>
      <c r="F1621" s="176" t="str">
        <f>IF(ISBLANK(DPWW3!AU84),"",DPWW3!AU84)</f>
        <v/>
      </c>
    </row>
    <row r="1622" spans="1:40" x14ac:dyDescent="0.25">
      <c r="A1622" s="176" t="str">
        <f t="shared" si="25"/>
        <v>YKY</v>
      </c>
      <c r="B1622" s="176" t="str">
        <f>IF(ISBLANK(DPWW3!BC85),"",DPWW3!BC85)</f>
        <v>PCD_DPWW3_BIO_IED_S6</v>
      </c>
      <c r="C1622" s="176" t="str">
        <f>DPWW3!F85 &amp; "," &amp; DPWW3!G85 &amp; "," &amp; DPWW3!BC5</f>
        <v>Bioresources - IED and Reg changes,Number of schemes at Stage 6,IM1 has yet to be achieved</v>
      </c>
      <c r="D1622" s="176" t="str">
        <f>IF(ISBLANK(DPWW3!H85),"",DPWW3!H85)</f>
        <v>Nr</v>
      </c>
      <c r="E1622" s="176" t="s">
        <v>7266</v>
      </c>
      <c r="T1622" s="176">
        <f>IF(ISBLANK(DPWW3!M85),"",DPWW3!M85)</f>
        <v>0</v>
      </c>
      <c r="U1622" s="176">
        <f>IF(ISBLANK(DPWW3!N85),"",DPWW3!N85)</f>
        <v>0</v>
      </c>
      <c r="V1622" s="176">
        <f>IF(ISBLANK(DPWW3!O85),"",DPWW3!O85)</f>
        <v>0</v>
      </c>
      <c r="W1622" s="176">
        <f>IF(ISBLANK(DPWW3!P85),"",DPWW3!P85)</f>
        <v>0</v>
      </c>
      <c r="X1622" s="176">
        <f>IF(ISBLANK(DPWW3!Q85),"",DPWW3!Q85)</f>
        <v>0</v>
      </c>
      <c r="Y1622" s="176">
        <f>IF(ISBLANK(DPWW3!R85),"",DPWW3!R85)</f>
        <v>0</v>
      </c>
      <c r="Z1622" s="176">
        <f>IF(ISBLANK(DPWW3!S85),"",DPWW3!S85)</f>
        <v>0</v>
      </c>
      <c r="AA1622" s="176">
        <f>IF(ISBLANK(DPWW3!T85),"",DPWW3!T85)</f>
        <v>0</v>
      </c>
      <c r="AB1622" s="176">
        <f>IF(ISBLANK(DPWW3!U85),"",DPWW3!U85)</f>
        <v>0</v>
      </c>
      <c r="AC1622" s="176">
        <f>IF(ISBLANK(DPWW3!V85),"",DPWW3!V85)</f>
        <v>2</v>
      </c>
      <c r="AD1622" s="176">
        <f>IF(ISBLANK(DPWW3!W85),"",DPWW3!W85)</f>
        <v>2</v>
      </c>
      <c r="AE1622" s="176">
        <f>IF(ISBLANK(DPWW3!X85),"",DPWW3!X85)</f>
        <v>2</v>
      </c>
      <c r="AF1622" s="176">
        <f>IF(ISBLANK(DPWW3!Y85),"",DPWW3!Y85)</f>
        <v>2</v>
      </c>
      <c r="AG1622" s="176">
        <f>IF(ISBLANK(DPWW3!Z85),"",DPWW3!Z85)</f>
        <v>5</v>
      </c>
      <c r="AH1622" s="176">
        <f>IF(ISBLANK(DPWW3!AA85),"",DPWW3!AA85)</f>
        <v>5</v>
      </c>
      <c r="AI1622" s="176">
        <f>IF(ISBLANK(DPWW3!AB85),"",DPWW3!AB85)</f>
        <v>7</v>
      </c>
      <c r="AJ1622" s="176">
        <f>IF(ISBLANK(DPWW3!AC85),"",DPWW3!AC85)</f>
        <v>7</v>
      </c>
      <c r="AK1622" s="176">
        <f>IF(ISBLANK(DPWW3!AD85),"",DPWW3!AD85)</f>
        <v>9</v>
      </c>
      <c r="AL1622" s="176">
        <f>IF(ISBLANK(DPWW3!AE85),"",DPWW3!AE85)</f>
        <v>9</v>
      </c>
      <c r="AM1622" s="176">
        <f>IF(ISBLANK(DPWW3!AF85),"",DPWW3!AF85)</f>
        <v>11</v>
      </c>
      <c r="AN1622" s="176">
        <f>IF(ISBLANK(DPWW3!AG85),"",DPWW3!AG85)</f>
        <v>12</v>
      </c>
    </row>
    <row r="1623" spans="1:40" x14ac:dyDescent="0.25">
      <c r="A1623" s="176" t="str">
        <f t="shared" si="25"/>
        <v>YKY</v>
      </c>
      <c r="B1623" s="176" t="str">
        <f>IF(ISBLANK(DPWW3!BY85),"",DPWW3!BY85)</f>
        <v>PCD_DPWW3_BIO_IED_DLY_S6</v>
      </c>
      <c r="C1623" s="176" t="str">
        <f>DPWW3!F85 &amp; "," &amp; DPWW3!G85 &amp; "," &amp; DPWW3!BY5</f>
        <v>Bioresources - IED and Reg changes,Number of schemes at Stage 6,Total number of schemes with a 90+ day delay for any given IM</v>
      </c>
      <c r="D1623" s="176" t="str">
        <f>IF(ISBLANK(DPWW3!H85),"",DPWW3!H85)</f>
        <v>Nr</v>
      </c>
      <c r="E1623" s="176" t="s">
        <v>7266</v>
      </c>
      <c r="F1623" s="176">
        <f>IF(ISBLANK(DPWW3!AJ85),"",DPWW3!AJ85)</f>
        <v>6</v>
      </c>
    </row>
    <row r="1624" spans="1:40" x14ac:dyDescent="0.25">
      <c r="A1624" s="176" t="str">
        <f t="shared" si="25"/>
        <v>YKY</v>
      </c>
      <c r="B1624" s="176" t="str">
        <f>IF(ISBLANK(DPWW3!BZ85),"",DPWW3!BZ85)</f>
        <v>PCD_DPWW3_BIO_IED_DIR_S6</v>
      </c>
      <c r="C1624" s="176" t="str">
        <f>DPWW3!F85 &amp; "," &amp; DPWW3!G85 &amp; "," &amp; DPWW3!BZ6</f>
        <v>Bioresources - IED and Reg changes,Number of schemes at Stage 6,Lack of internal resourcing</v>
      </c>
      <c r="D1624" s="176" t="str">
        <f>IF(ISBLANK(DPWW3!H85),"",DPWW3!H85)</f>
        <v>Nr</v>
      </c>
      <c r="E1624" s="176" t="s">
        <v>7266</v>
      </c>
      <c r="F1624" s="176" t="str">
        <f>IF(ISBLANK(DPWW3!AK85),"",DPWW3!AK85)</f>
        <v/>
      </c>
    </row>
    <row r="1625" spans="1:40" x14ac:dyDescent="0.25">
      <c r="A1625" s="176" t="str">
        <f t="shared" si="25"/>
        <v>YKY</v>
      </c>
      <c r="B1625" s="176" t="str">
        <f>IF(ISBLANK(DPWW3!CA85),"",DPWW3!CA85)</f>
        <v>PCD_DPWW3_BIO_IED_DSCR_S6</v>
      </c>
      <c r="C1625" s="176" t="str">
        <f>DPWW3!F85 &amp; "," &amp; DPWW3!G85 &amp; "," &amp; DPWW3!CA6</f>
        <v xml:space="preserve">Bioresources - IED and Reg changes,Number of schemes at Stage 6,Lack of supply chain resourcing </v>
      </c>
      <c r="D1625" s="176" t="str">
        <f>IF(ISBLANK(DPWW3!H85),"",DPWW3!H85)</f>
        <v>Nr</v>
      </c>
      <c r="E1625" s="176" t="s">
        <v>7266</v>
      </c>
      <c r="F1625" s="176" t="str">
        <f>IF(ISBLANK(DPWW3!AL85),"",DPWW3!AL85)</f>
        <v/>
      </c>
    </row>
    <row r="1626" spans="1:40" x14ac:dyDescent="0.25">
      <c r="A1626" s="176" t="str">
        <f t="shared" si="25"/>
        <v>YKY</v>
      </c>
      <c r="B1626" s="176" t="str">
        <f>IF(ISBLANK(DPWW3!CB85),"",DPWW3!CB85)</f>
        <v>PCD_DPWW3_BIO_IED_DCS_S6</v>
      </c>
      <c r="C1626" s="176" t="str">
        <f>DPWW3!F85 &amp; "," &amp; DPWW3!G85 &amp; "," &amp; DPWW3!CB6</f>
        <v>Bioresources - IED and Reg changes,Number of schemes at Stage 6,Change in solution (IM2)</v>
      </c>
      <c r="D1626" s="176" t="str">
        <f>IF(ISBLANK(DPWW3!H85),"",DPWW3!H85)</f>
        <v>Nr</v>
      </c>
      <c r="E1626" s="176" t="s">
        <v>7266</v>
      </c>
      <c r="F1626" s="176" t="str">
        <f>IF(ISBLANK(DPWW3!AM85),"",DPWW3!AM85)</f>
        <v/>
      </c>
    </row>
    <row r="1627" spans="1:40" x14ac:dyDescent="0.25">
      <c r="A1627" s="176" t="str">
        <f t="shared" si="25"/>
        <v>YKY</v>
      </c>
      <c r="B1627" s="176" t="str">
        <f>IF(ISBLANK(DPWW3!CC85),"",DPWW3!CC85)</f>
        <v>PCD_DPWW3_BIO_IED_DSCS_S6</v>
      </c>
      <c r="C1627" s="176" t="str">
        <f>DPWW3!F85 &amp; "," &amp; DPWW3!G85 &amp; "," &amp; DPWW3!CC6</f>
        <v>Bioresources - IED and Reg changes,Number of schemes at Stage 6,Supply chain capacity</v>
      </c>
      <c r="D1627" s="176" t="str">
        <f>IF(ISBLANK(DPWW3!H85),"",DPWW3!H85)</f>
        <v>Nr</v>
      </c>
      <c r="E1627" s="176" t="s">
        <v>7266</v>
      </c>
      <c r="F1627" s="176" t="str">
        <f>IF(ISBLANK(DPWW3!AN85),"",DPWW3!AN85)</f>
        <v/>
      </c>
    </row>
    <row r="1628" spans="1:40" x14ac:dyDescent="0.25">
      <c r="A1628" s="176" t="str">
        <f t="shared" si="25"/>
        <v>YKY</v>
      </c>
      <c r="B1628" s="176" t="str">
        <f>IF(ISBLANK(DPWW3!CD85),"",DPWW3!CD85)</f>
        <v>PCD_DPWW3_BIO_IED_DPP_S6</v>
      </c>
      <c r="C1628" s="176" t="str">
        <f>DPWW3!F85 &amp; "," &amp; DPWW3!G85 &amp; "," &amp; DPWW3!CD6</f>
        <v>Bioresources - IED and Reg changes,Number of schemes at Stage 6,Land and planning permission</v>
      </c>
      <c r="D1628" s="176" t="str">
        <f>IF(ISBLANK(DPWW3!H85),"",DPWW3!H85)</f>
        <v>Nr</v>
      </c>
      <c r="E1628" s="176" t="s">
        <v>7266</v>
      </c>
      <c r="F1628" s="176" t="str">
        <f>IF(ISBLANK(DPWW3!AO85),"",DPWW3!AO85)</f>
        <v/>
      </c>
    </row>
    <row r="1629" spans="1:40" x14ac:dyDescent="0.25">
      <c r="A1629" s="176" t="str">
        <f t="shared" si="25"/>
        <v>YKY</v>
      </c>
      <c r="B1629" s="176" t="str">
        <f>IF(ISBLANK(DPWW3!CE85),"",DPWW3!CE85)</f>
        <v>PCD_DPWW3_BIO_IED_DTPI_S6</v>
      </c>
      <c r="C1629" s="176" t="str">
        <f>DPWW3!F85 &amp; "," &amp; DPWW3!G85 &amp; "," &amp; DPWW3!CE6</f>
        <v>Bioresources - IED and Reg changes,Number of schemes at Stage 6,Third-party interface</v>
      </c>
      <c r="D1629" s="176" t="str">
        <f>IF(ISBLANK(DPWW3!H85),"",DPWW3!H85)</f>
        <v>Nr</v>
      </c>
      <c r="E1629" s="176" t="s">
        <v>7266</v>
      </c>
      <c r="F1629" s="176" t="str">
        <f>IF(ISBLANK(DPWW3!AP85),"",DPWW3!AP85)</f>
        <v/>
      </c>
    </row>
    <row r="1630" spans="1:40" x14ac:dyDescent="0.25">
      <c r="A1630" s="176" t="str">
        <f t="shared" si="25"/>
        <v>YKY</v>
      </c>
      <c r="B1630" s="176" t="str">
        <f>IF(ISBLANK(DPWW3!CF85),"",DPWW3!CF85)</f>
        <v>PCD_DPWW3_BIO_IED_DCI_S6</v>
      </c>
      <c r="C1630" s="176" t="str">
        <f>DPWW3!F85 &amp; "," &amp; DPWW3!G85 &amp; "," &amp; DPWW3!CF6</f>
        <v>Bioresources - IED and Reg changes,Number of schemes at Stage 6,Contractual issues</v>
      </c>
      <c r="D1630" s="176" t="str">
        <f>IF(ISBLANK(DPWW3!H85),"",DPWW3!H85)</f>
        <v>Nr</v>
      </c>
      <c r="E1630" s="176" t="s">
        <v>7266</v>
      </c>
      <c r="F1630" s="176" t="str">
        <f>IF(ISBLANK(DPWW3!AQ85),"",DPWW3!AQ85)</f>
        <v/>
      </c>
    </row>
    <row r="1631" spans="1:40" x14ac:dyDescent="0.25">
      <c r="A1631" s="176" t="str">
        <f t="shared" si="25"/>
        <v>YKY</v>
      </c>
      <c r="B1631" s="176" t="str">
        <f>IF(ISBLANK(DPWW3!CG85),"",DPWW3!CG85)</f>
        <v>PCD_DPWW3_BIO_IED_DSI_S6</v>
      </c>
      <c r="C1631" s="176" t="str">
        <f>DPWW3!F85 &amp; "," &amp; DPWW3!G85 &amp; "," &amp; DPWW3!CG6</f>
        <v>Bioresources - IED and Reg changes,Number of schemes at Stage 6,Sites issues</v>
      </c>
      <c r="D1631" s="176" t="str">
        <f>IF(ISBLANK(DPWW3!H85),"",DPWW3!H85)</f>
        <v>Nr</v>
      </c>
      <c r="E1631" s="176" t="s">
        <v>7266</v>
      </c>
      <c r="F1631" s="176" t="str">
        <f>IF(ISBLANK(DPWW3!AR85),"",DPWW3!AR85)</f>
        <v/>
      </c>
    </row>
    <row r="1632" spans="1:40" x14ac:dyDescent="0.25">
      <c r="A1632" s="176" t="str">
        <f t="shared" si="25"/>
        <v>YKY</v>
      </c>
      <c r="B1632" s="176" t="str">
        <f>IF(ISBLANK(DPWW3!CH85),"",DPWW3!CH85)</f>
        <v>PCD_DPWW3_BIO_IED_DER_S6</v>
      </c>
      <c r="C1632" s="176" t="str">
        <f>DPWW3!F85 &amp; "," &amp; DPWW3!G85 &amp; "," &amp; DPWW3!CH6</f>
        <v>Bioresources - IED and Reg changes,Number of schemes at Stage 6,Environmental risks</v>
      </c>
      <c r="D1632" s="176" t="str">
        <f>IF(ISBLANK(DPWW3!H85),"",DPWW3!H85)</f>
        <v>Nr</v>
      </c>
      <c r="E1632" s="176" t="s">
        <v>7266</v>
      </c>
      <c r="F1632" s="176" t="str">
        <f>IF(ISBLANK(DPWW3!AS85),"",DPWW3!AS85)</f>
        <v/>
      </c>
    </row>
    <row r="1633" spans="1:40" x14ac:dyDescent="0.25">
      <c r="A1633" s="176" t="str">
        <f t="shared" si="25"/>
        <v>YKY</v>
      </c>
      <c r="B1633" s="176" t="str">
        <f>IF(ISBLANK(DPWW3!CI85),"",DPWW3!CI85)</f>
        <v>PCD_DPWW3_BIO_IED_RS_S6</v>
      </c>
      <c r="C1633" s="176" t="str">
        <f>DPWW3!F85 &amp; "," &amp; DPWW3!G85 &amp; "," &amp; DPWW3!CI6</f>
        <v>Bioresources - IED and Reg changes,Number of schemes at Stage 6,Regulatory Sign off Delay</v>
      </c>
      <c r="D1633" s="176" t="str">
        <f>IF(ISBLANK(DPWW3!H85),"",DPWW3!H85)</f>
        <v>Nr</v>
      </c>
      <c r="E1633" s="176" t="s">
        <v>7266</v>
      </c>
      <c r="F1633" s="176" t="str">
        <f>IF(ISBLANK(DPWW3!AT85),"",DPWW3!AT85)</f>
        <v/>
      </c>
    </row>
    <row r="1634" spans="1:40" x14ac:dyDescent="0.25">
      <c r="A1634" s="176" t="str">
        <f t="shared" si="25"/>
        <v>YKY</v>
      </c>
      <c r="B1634" s="176" t="str">
        <f>IF(ISBLANK(DPWW3!CJ85),"",DPWW3!CJ85)</f>
        <v>PCD_DPWW3_BIO_IED_DPLE_S6</v>
      </c>
      <c r="C1634" s="176" t="str">
        <f>DPWW3!F85 &amp; "," &amp; DPWW3!G85 &amp; "," &amp; DPWW3!CJ6</f>
        <v>Bioresources - IED and Reg changes,Number of schemes at Stage 6,Programme level efficiency</v>
      </c>
      <c r="D1634" s="176" t="str">
        <f>IF(ISBLANK(DPWW3!H85),"",DPWW3!H85)</f>
        <v>Nr</v>
      </c>
      <c r="E1634" s="176" t="s">
        <v>7266</v>
      </c>
      <c r="F1634" s="176" t="str">
        <f>IF(ISBLANK(DPWW3!AU85),"",DPWW3!AU85)</f>
        <v/>
      </c>
    </row>
    <row r="1635" spans="1:40" x14ac:dyDescent="0.25">
      <c r="A1635" s="176" t="str">
        <f t="shared" si="25"/>
        <v>YKY</v>
      </c>
      <c r="B1635" s="176" t="str">
        <f>IF(ISBLANK(DPWW3!BC86),"",DPWW3!BC86)</f>
        <v>PCD_DPWW3_BIO_IED_S7</v>
      </c>
      <c r="C1635" s="176" t="str">
        <f>DPWW3!F86 &amp; "," &amp; DPWW3!G86 &amp; "," &amp; DPWW3!BC5</f>
        <v>Bioresources - IED and Reg changes,Number of schemes at Stage 7,IM1 has yet to be achieved</v>
      </c>
      <c r="D1635" s="176" t="str">
        <f>IF(ISBLANK(DPWW3!H86),"",DPWW3!H86)</f>
        <v>Nr</v>
      </c>
      <c r="E1635" s="176" t="s">
        <v>7266</v>
      </c>
      <c r="T1635" s="176">
        <f>IF(ISBLANK(DPWW3!M86),"",DPWW3!M86)</f>
        <v>0</v>
      </c>
      <c r="U1635" s="176">
        <f>IF(ISBLANK(DPWW3!N86),"",DPWW3!N86)</f>
        <v>0</v>
      </c>
      <c r="V1635" s="176">
        <f>IF(ISBLANK(DPWW3!O86),"",DPWW3!O86)</f>
        <v>0</v>
      </c>
      <c r="W1635" s="176">
        <f>IF(ISBLANK(DPWW3!P86),"",DPWW3!P86)</f>
        <v>0</v>
      </c>
      <c r="X1635" s="176">
        <f>IF(ISBLANK(DPWW3!Q86),"",DPWW3!Q86)</f>
        <v>0</v>
      </c>
      <c r="Y1635" s="176">
        <f>IF(ISBLANK(DPWW3!R86),"",DPWW3!R86)</f>
        <v>0</v>
      </c>
      <c r="Z1635" s="176">
        <f>IF(ISBLANK(DPWW3!S86),"",DPWW3!S86)</f>
        <v>0</v>
      </c>
      <c r="AA1635" s="176">
        <f>IF(ISBLANK(DPWW3!T86),"",DPWW3!T86)</f>
        <v>0</v>
      </c>
      <c r="AB1635" s="176">
        <f>IF(ISBLANK(DPWW3!U86),"",DPWW3!U86)</f>
        <v>0</v>
      </c>
      <c r="AC1635" s="176">
        <f>IF(ISBLANK(DPWW3!V86),"",DPWW3!V86)</f>
        <v>0</v>
      </c>
      <c r="AD1635" s="176">
        <f>IF(ISBLANK(DPWW3!W86),"",DPWW3!W86)</f>
        <v>0</v>
      </c>
      <c r="AE1635" s="176">
        <f>IF(ISBLANK(DPWW3!X86),"",DPWW3!X86)</f>
        <v>0</v>
      </c>
      <c r="AF1635" s="176">
        <f>IF(ISBLANK(DPWW3!Y86),"",DPWW3!Y86)</f>
        <v>0</v>
      </c>
      <c r="AG1635" s="176">
        <f>IF(ISBLANK(DPWW3!Z86),"",DPWW3!Z86)</f>
        <v>0</v>
      </c>
      <c r="AH1635" s="176">
        <f>IF(ISBLANK(DPWW3!AA86),"",DPWW3!AA86)</f>
        <v>0</v>
      </c>
      <c r="AI1635" s="176">
        <f>IF(ISBLANK(DPWW3!AB86),"",DPWW3!AB86)</f>
        <v>0</v>
      </c>
      <c r="AJ1635" s="176">
        <f>IF(ISBLANK(DPWW3!AC86),"",DPWW3!AC86)</f>
        <v>0</v>
      </c>
      <c r="AK1635" s="176">
        <f>IF(ISBLANK(DPWW3!AD86),"",DPWW3!AD86)</f>
        <v>0</v>
      </c>
      <c r="AL1635" s="176">
        <f>IF(ISBLANK(DPWW3!AE86),"",DPWW3!AE86)</f>
        <v>0</v>
      </c>
      <c r="AM1635" s="176">
        <f>IF(ISBLANK(DPWW3!AF86),"",DPWW3!AF86)</f>
        <v>0</v>
      </c>
      <c r="AN1635" s="176">
        <f>IF(ISBLANK(DPWW3!AG86),"",DPWW3!AG86)</f>
        <v>0</v>
      </c>
    </row>
    <row r="1636" spans="1:40" x14ac:dyDescent="0.25">
      <c r="A1636" s="176" t="str">
        <f t="shared" si="25"/>
        <v>YKY</v>
      </c>
      <c r="B1636" s="176" t="str">
        <f>IF(ISBLANK(DPWW3!BY86),"",DPWW3!BY86)</f>
        <v>PCD_DPWW3_BIO_IED_DLY_S7</v>
      </c>
      <c r="C1636" s="176" t="str">
        <f>DPWW3!F86 &amp; "," &amp; DPWW3!G86 &amp; "," &amp; DPWW3!BY5</f>
        <v>Bioresources - IED and Reg changes,Number of schemes at Stage 7,Total number of schemes with a 90+ day delay for any given IM</v>
      </c>
      <c r="D1636" s="176" t="str">
        <f>IF(ISBLANK(DPWW3!H86),"",DPWW3!H86)</f>
        <v>Nr</v>
      </c>
      <c r="E1636" s="176" t="s">
        <v>7266</v>
      </c>
      <c r="F1636" s="176" t="str">
        <f>IF(ISBLANK(DPWW3!AJ86),"",DPWW3!AJ86)</f>
        <v/>
      </c>
    </row>
    <row r="1637" spans="1:40" x14ac:dyDescent="0.25">
      <c r="A1637" s="176" t="str">
        <f t="shared" si="25"/>
        <v>YKY</v>
      </c>
      <c r="B1637" s="176" t="str">
        <f>IF(ISBLANK(DPWW3!BZ86),"",DPWW3!BZ86)</f>
        <v>PCD_DPWW3_BIO_IED_DIR_S7</v>
      </c>
      <c r="C1637" s="176" t="str">
        <f>DPWW3!F86 &amp; "," &amp; DPWW3!G86 &amp; "," &amp; DPWW3!BZ6</f>
        <v>Bioresources - IED and Reg changes,Number of schemes at Stage 7,Lack of internal resourcing</v>
      </c>
      <c r="D1637" s="176" t="str">
        <f>IF(ISBLANK(DPWW3!H86),"",DPWW3!H86)</f>
        <v>Nr</v>
      </c>
      <c r="E1637" s="176" t="s">
        <v>7266</v>
      </c>
      <c r="F1637" s="176" t="str">
        <f>IF(ISBLANK(DPWW3!AK86),"",DPWW3!AK86)</f>
        <v/>
      </c>
    </row>
    <row r="1638" spans="1:40" x14ac:dyDescent="0.25">
      <c r="A1638" s="176" t="str">
        <f t="shared" si="25"/>
        <v>YKY</v>
      </c>
      <c r="B1638" s="176" t="str">
        <f>IF(ISBLANK(DPWW3!CA86),"",DPWW3!CA86)</f>
        <v>PCD_DPWW3_BIO_IED_DSCR_S7</v>
      </c>
      <c r="C1638" s="176" t="str">
        <f>DPWW3!F86 &amp; "," &amp; DPWW3!G86 &amp; "," &amp; DPWW3!CA6</f>
        <v xml:space="preserve">Bioresources - IED and Reg changes,Number of schemes at Stage 7,Lack of supply chain resourcing </v>
      </c>
      <c r="D1638" s="176" t="str">
        <f>IF(ISBLANK(DPWW3!H86),"",DPWW3!H86)</f>
        <v>Nr</v>
      </c>
      <c r="E1638" s="176" t="s">
        <v>7266</v>
      </c>
      <c r="F1638" s="176" t="str">
        <f>IF(ISBLANK(DPWW3!AL86),"",DPWW3!AL86)</f>
        <v/>
      </c>
    </row>
    <row r="1639" spans="1:40" x14ac:dyDescent="0.25">
      <c r="A1639" s="176" t="str">
        <f t="shared" si="25"/>
        <v>YKY</v>
      </c>
      <c r="B1639" s="176" t="str">
        <f>IF(ISBLANK(DPWW3!CB86),"",DPWW3!CB86)</f>
        <v>PCD_DPWW3_BIO_IED_DCS_S7</v>
      </c>
      <c r="C1639" s="176" t="str">
        <f>DPWW3!F86 &amp; "," &amp; DPWW3!G86 &amp; "," &amp; DPWW3!CB6</f>
        <v>Bioresources - IED and Reg changes,Number of schemes at Stage 7,Change in solution (IM2)</v>
      </c>
      <c r="D1639" s="176" t="str">
        <f>IF(ISBLANK(DPWW3!H86),"",DPWW3!H86)</f>
        <v>Nr</v>
      </c>
      <c r="E1639" s="176" t="s">
        <v>7266</v>
      </c>
      <c r="F1639" s="176" t="str">
        <f>IF(ISBLANK(DPWW3!AM86),"",DPWW3!AM86)</f>
        <v/>
      </c>
    </row>
    <row r="1640" spans="1:40" x14ac:dyDescent="0.25">
      <c r="A1640" s="176" t="str">
        <f t="shared" si="25"/>
        <v>YKY</v>
      </c>
      <c r="B1640" s="176" t="str">
        <f>IF(ISBLANK(DPWW3!CC86),"",DPWW3!CC86)</f>
        <v>PCD_DPWW3_BIO_IED_DSCS_S7</v>
      </c>
      <c r="C1640" s="176" t="str">
        <f>DPWW3!F86 &amp; "," &amp; DPWW3!G86 &amp; "," &amp; DPWW3!CC6</f>
        <v>Bioresources - IED and Reg changes,Number of schemes at Stage 7,Supply chain capacity</v>
      </c>
      <c r="D1640" s="176" t="str">
        <f>IF(ISBLANK(DPWW3!H86),"",DPWW3!H86)</f>
        <v>Nr</v>
      </c>
      <c r="E1640" s="176" t="s">
        <v>7266</v>
      </c>
      <c r="F1640" s="176" t="str">
        <f>IF(ISBLANK(DPWW3!AN86),"",DPWW3!AN86)</f>
        <v/>
      </c>
    </row>
    <row r="1641" spans="1:40" x14ac:dyDescent="0.25">
      <c r="A1641" s="176" t="str">
        <f t="shared" si="25"/>
        <v>YKY</v>
      </c>
      <c r="B1641" s="176" t="str">
        <f>IF(ISBLANK(DPWW3!CD86),"",DPWW3!CD86)</f>
        <v>PCD_DPWW3_BIO_IED_DPP_S7</v>
      </c>
      <c r="C1641" s="176" t="str">
        <f>DPWW3!F86 &amp; "," &amp; DPWW3!G86 &amp; "," &amp; DPWW3!CD6</f>
        <v>Bioresources - IED and Reg changes,Number of schemes at Stage 7,Land and planning permission</v>
      </c>
      <c r="D1641" s="176" t="str">
        <f>IF(ISBLANK(DPWW3!H86),"",DPWW3!H86)</f>
        <v>Nr</v>
      </c>
      <c r="E1641" s="176" t="s">
        <v>7266</v>
      </c>
      <c r="F1641" s="176" t="str">
        <f>IF(ISBLANK(DPWW3!AO86),"",DPWW3!AO86)</f>
        <v/>
      </c>
    </row>
    <row r="1642" spans="1:40" x14ac:dyDescent="0.25">
      <c r="A1642" s="176" t="str">
        <f t="shared" si="25"/>
        <v>YKY</v>
      </c>
      <c r="B1642" s="176" t="str">
        <f>IF(ISBLANK(DPWW3!CE86),"",DPWW3!CE86)</f>
        <v>PCD_DPWW3_BIO_IED_DTPI_S7</v>
      </c>
      <c r="C1642" s="176" t="str">
        <f>DPWW3!F86 &amp; "," &amp; DPWW3!G86 &amp; "," &amp; DPWW3!CE6</f>
        <v>Bioresources - IED and Reg changes,Number of schemes at Stage 7,Third-party interface</v>
      </c>
      <c r="D1642" s="176" t="str">
        <f>IF(ISBLANK(DPWW3!H86),"",DPWW3!H86)</f>
        <v>Nr</v>
      </c>
      <c r="E1642" s="176" t="s">
        <v>7266</v>
      </c>
      <c r="F1642" s="176" t="str">
        <f>IF(ISBLANK(DPWW3!AP86),"",DPWW3!AP86)</f>
        <v/>
      </c>
    </row>
    <row r="1643" spans="1:40" x14ac:dyDescent="0.25">
      <c r="A1643" s="176" t="str">
        <f t="shared" si="25"/>
        <v>YKY</v>
      </c>
      <c r="B1643" s="176" t="str">
        <f>IF(ISBLANK(DPWW3!CF86),"",DPWW3!CF86)</f>
        <v>PCD_DPWW3_BIO_IED_DCI_S7</v>
      </c>
      <c r="C1643" s="176" t="str">
        <f>DPWW3!F86 &amp; "," &amp; DPWW3!G86 &amp; "," &amp; DPWW3!CF6</f>
        <v>Bioresources - IED and Reg changes,Number of schemes at Stage 7,Contractual issues</v>
      </c>
      <c r="D1643" s="176" t="str">
        <f>IF(ISBLANK(DPWW3!H86),"",DPWW3!H86)</f>
        <v>Nr</v>
      </c>
      <c r="E1643" s="176" t="s">
        <v>7266</v>
      </c>
      <c r="F1643" s="176" t="str">
        <f>IF(ISBLANK(DPWW3!AQ86),"",DPWW3!AQ86)</f>
        <v/>
      </c>
    </row>
    <row r="1644" spans="1:40" x14ac:dyDescent="0.25">
      <c r="A1644" s="176" t="str">
        <f t="shared" si="25"/>
        <v>YKY</v>
      </c>
      <c r="B1644" s="176" t="str">
        <f>IF(ISBLANK(DPWW3!CG86),"",DPWW3!CG86)</f>
        <v>PCD_DPWW3_BIO_IED_DSI_S7</v>
      </c>
      <c r="C1644" s="176" t="str">
        <f>DPWW3!F86 &amp; "," &amp; DPWW3!G86 &amp; "," &amp; DPWW3!CG6</f>
        <v>Bioresources - IED and Reg changes,Number of schemes at Stage 7,Sites issues</v>
      </c>
      <c r="D1644" s="176" t="str">
        <f>IF(ISBLANK(DPWW3!H86),"",DPWW3!H86)</f>
        <v>Nr</v>
      </c>
      <c r="E1644" s="176" t="s">
        <v>7266</v>
      </c>
      <c r="F1644" s="176" t="str">
        <f>IF(ISBLANK(DPWW3!AR86),"",DPWW3!AR86)</f>
        <v/>
      </c>
    </row>
    <row r="1645" spans="1:40" x14ac:dyDescent="0.25">
      <c r="A1645" s="176" t="str">
        <f t="shared" si="25"/>
        <v>YKY</v>
      </c>
      <c r="B1645" s="176" t="str">
        <f>IF(ISBLANK(DPWW3!CH86),"",DPWW3!CH86)</f>
        <v>PCD_DPWW3_BIO_IED_DER_S7</v>
      </c>
      <c r="C1645" s="176" t="str">
        <f>DPWW3!F86 &amp; "," &amp; DPWW3!G86 &amp; "," &amp; DPWW3!CH6</f>
        <v>Bioresources - IED and Reg changes,Number of schemes at Stage 7,Environmental risks</v>
      </c>
      <c r="D1645" s="176" t="str">
        <f>IF(ISBLANK(DPWW3!H86),"",DPWW3!H86)</f>
        <v>Nr</v>
      </c>
      <c r="E1645" s="176" t="s">
        <v>7266</v>
      </c>
      <c r="F1645" s="176" t="str">
        <f>IF(ISBLANK(DPWW3!AS86),"",DPWW3!AS86)</f>
        <v/>
      </c>
    </row>
    <row r="1646" spans="1:40" x14ac:dyDescent="0.25">
      <c r="A1646" s="176" t="str">
        <f t="shared" si="25"/>
        <v>YKY</v>
      </c>
      <c r="B1646" s="176" t="str">
        <f>IF(ISBLANK(DPWW3!CI86),"",DPWW3!CI86)</f>
        <v>PCD_DPWW3_BIO_IED_RS_S7</v>
      </c>
      <c r="C1646" s="176" t="str">
        <f>DPWW3!F86 &amp; "," &amp; DPWW3!G86 &amp; "," &amp; DPWW3!CI6</f>
        <v>Bioresources - IED and Reg changes,Number of schemes at Stage 7,Regulatory Sign off Delay</v>
      </c>
      <c r="D1646" s="176" t="str">
        <f>IF(ISBLANK(DPWW3!H86),"",DPWW3!H86)</f>
        <v>Nr</v>
      </c>
      <c r="E1646" s="176" t="s">
        <v>7266</v>
      </c>
      <c r="F1646" s="176" t="str">
        <f>IF(ISBLANK(DPWW3!AT86),"",DPWW3!AT86)</f>
        <v/>
      </c>
    </row>
    <row r="1647" spans="1:40" x14ac:dyDescent="0.25">
      <c r="A1647" s="176" t="str">
        <f t="shared" si="25"/>
        <v>YKY</v>
      </c>
      <c r="B1647" s="176" t="str">
        <f>IF(ISBLANK(DPWW3!CJ86),"",DPWW3!CJ86)</f>
        <v>PCD_DPWW3_BIO_IED_DPLE_S7</v>
      </c>
      <c r="C1647" s="176" t="str">
        <f>DPWW3!F86 &amp; "," &amp; DPWW3!G86 &amp; "," &amp; DPWW3!CJ6</f>
        <v>Bioresources - IED and Reg changes,Number of schemes at Stage 7,Programme level efficiency</v>
      </c>
      <c r="D1647" s="176" t="str">
        <f>IF(ISBLANK(DPWW3!H86),"",DPWW3!H86)</f>
        <v>Nr</v>
      </c>
      <c r="E1647" s="176" t="s">
        <v>7266</v>
      </c>
      <c r="F1647" s="176" t="str">
        <f>IF(ISBLANK(DPWW3!AU86),"",DPWW3!AU86)</f>
        <v/>
      </c>
    </row>
    <row r="1648" spans="1:40" x14ac:dyDescent="0.25">
      <c r="A1648" s="176" t="str">
        <f t="shared" si="25"/>
        <v>YKY</v>
      </c>
      <c r="B1648" s="176" t="str">
        <f>IF(ISBLANK(DPWW3!BC87),"",DPWW3!BC87)</f>
        <v>PCD_DPWW3_BIO_IED_ST</v>
      </c>
      <c r="C1648" s="176" t="str">
        <f>DPWW3!F87 &amp; "," &amp; DPWW3!G87 &amp; "," &amp; DPWW3!BC5</f>
        <v>Bioresources - IED and Reg changes,Number of schemes - total (Stage 0 to Stage 6),IM1 has yet to be achieved</v>
      </c>
      <c r="D1648" s="176" t="str">
        <f>IF(ISBLANK(DPWW3!H87),"",DPWW3!H87)</f>
        <v>Nr</v>
      </c>
      <c r="E1648" s="176" t="s">
        <v>7266</v>
      </c>
      <c r="T1648" s="176">
        <f>IF(ISBLANK(DPWW3!M87),"",DPWW3!M87)</f>
        <v>12</v>
      </c>
      <c r="U1648" s="176">
        <f>IF(ISBLANK(DPWW3!N87),"",DPWW3!N87)</f>
        <v>12</v>
      </c>
      <c r="V1648" s="176">
        <f>IF(ISBLANK(DPWW3!O87),"",DPWW3!O87)</f>
        <v>12</v>
      </c>
      <c r="W1648" s="176">
        <f>IF(ISBLANK(DPWW3!P87),"",DPWW3!P87)</f>
        <v>12</v>
      </c>
      <c r="X1648" s="176">
        <f>IF(ISBLANK(DPWW3!Q87),"",DPWW3!Q87)</f>
        <v>12</v>
      </c>
      <c r="Y1648" s="176">
        <f>IF(ISBLANK(DPWW3!R87),"",DPWW3!R87)</f>
        <v>12</v>
      </c>
      <c r="Z1648" s="176">
        <f>IF(ISBLANK(DPWW3!S87),"",DPWW3!S87)</f>
        <v>12</v>
      </c>
      <c r="AA1648" s="176">
        <f>IF(ISBLANK(DPWW3!T87),"",DPWW3!T87)</f>
        <v>12</v>
      </c>
      <c r="AB1648" s="176">
        <f>IF(ISBLANK(DPWW3!U87),"",DPWW3!U87)</f>
        <v>12</v>
      </c>
      <c r="AC1648" s="176">
        <f>IF(ISBLANK(DPWW3!V87),"",DPWW3!V87)</f>
        <v>12</v>
      </c>
      <c r="AD1648" s="176">
        <f>IF(ISBLANK(DPWW3!W87),"",DPWW3!W87)</f>
        <v>12</v>
      </c>
      <c r="AE1648" s="176">
        <f>IF(ISBLANK(DPWW3!X87),"",DPWW3!X87)</f>
        <v>12</v>
      </c>
      <c r="AF1648" s="176">
        <f>IF(ISBLANK(DPWW3!Y87),"",DPWW3!Y87)</f>
        <v>12</v>
      </c>
      <c r="AG1648" s="176">
        <f>IF(ISBLANK(DPWW3!Z87),"",DPWW3!Z87)</f>
        <v>12</v>
      </c>
      <c r="AH1648" s="176">
        <f>IF(ISBLANK(DPWW3!AA87),"",DPWW3!AA87)</f>
        <v>12</v>
      </c>
      <c r="AI1648" s="176">
        <f>IF(ISBLANK(DPWW3!AB87),"",DPWW3!AB87)</f>
        <v>12</v>
      </c>
      <c r="AJ1648" s="176">
        <f>IF(ISBLANK(DPWW3!AC87),"",DPWW3!AC87)</f>
        <v>12</v>
      </c>
      <c r="AK1648" s="176">
        <f>IF(ISBLANK(DPWW3!AD87),"",DPWW3!AD87)</f>
        <v>12</v>
      </c>
      <c r="AL1648" s="176">
        <f>IF(ISBLANK(DPWW3!AE87),"",DPWW3!AE87)</f>
        <v>12</v>
      </c>
      <c r="AM1648" s="176">
        <f>IF(ISBLANK(DPWW3!AF87),"",DPWW3!AF87)</f>
        <v>12</v>
      </c>
      <c r="AN1648" s="176">
        <f>IF(ISBLANK(DPWW3!AG87),"",DPWW3!AG87)</f>
        <v>12</v>
      </c>
    </row>
    <row r="1649" spans="1:60" x14ac:dyDescent="0.25">
      <c r="A1649" s="176" t="str">
        <f t="shared" si="25"/>
        <v>YKY</v>
      </c>
      <c r="B1649" s="176" t="str">
        <f>IF(ISBLANK(DPWW3!BY87),"",DPWW3!BY87)</f>
        <v>PCD_DPWW3_BIO_IED_DLY_ST</v>
      </c>
      <c r="C1649" s="176" t="str">
        <f>DPWW3!F87 &amp; "," &amp; DPWW3!G87 &amp; "," &amp; DPWW3!BY5</f>
        <v>Bioresources - IED and Reg changes,Number of schemes - total (Stage 0 to Stage 6),Total number of schemes with a 90+ day delay for any given IM</v>
      </c>
      <c r="D1649" s="176" t="str">
        <f>IF(ISBLANK(DPWW3!H87),"",DPWW3!H87)</f>
        <v>Nr</v>
      </c>
      <c r="E1649" s="176" t="s">
        <v>7266</v>
      </c>
      <c r="F1649" s="176" t="str">
        <f>IF(ISBLANK(DPWW3!AJ87),"",DPWW3!AJ87)</f>
        <v/>
      </c>
    </row>
    <row r="1650" spans="1:60" x14ac:dyDescent="0.25">
      <c r="A1650" s="176" t="str">
        <f t="shared" si="25"/>
        <v>YKY</v>
      </c>
      <c r="B1650" s="176" t="str">
        <f>IF(ISBLANK(DPWW3!BZ87),"",DPWW3!BZ87)</f>
        <v>PCD_DPWW3_BIO_IED_DIR_ST</v>
      </c>
      <c r="C1650" s="176" t="str">
        <f>DPWW3!F87 &amp; "," &amp; DPWW3!G87 &amp; "," &amp; DPWW3!BZ6</f>
        <v>Bioresources - IED and Reg changes,Number of schemes - total (Stage 0 to Stage 6),Lack of internal resourcing</v>
      </c>
      <c r="D1650" s="176" t="str">
        <f>IF(ISBLANK(DPWW3!H87),"",DPWW3!H87)</f>
        <v>Nr</v>
      </c>
      <c r="E1650" s="176" t="s">
        <v>7266</v>
      </c>
      <c r="F1650" s="176" t="str">
        <f>IF(ISBLANK(DPWW3!AK87),"",DPWW3!AK87)</f>
        <v/>
      </c>
    </row>
    <row r="1651" spans="1:60" x14ac:dyDescent="0.25">
      <c r="A1651" s="176" t="str">
        <f t="shared" si="25"/>
        <v>YKY</v>
      </c>
      <c r="B1651" s="176" t="str">
        <f>IF(ISBLANK(DPWW3!CA87),"",DPWW3!CA87)</f>
        <v>PCD_DPWW3_BIO_IED_DSCR_ST</v>
      </c>
      <c r="C1651" s="176" t="str">
        <f>DPWW3!F87 &amp; "," &amp; DPWW3!G87 &amp; "," &amp; DPWW3!CA6</f>
        <v xml:space="preserve">Bioresources - IED and Reg changes,Number of schemes - total (Stage 0 to Stage 6),Lack of supply chain resourcing </v>
      </c>
      <c r="D1651" s="176" t="str">
        <f>IF(ISBLANK(DPWW3!H87),"",DPWW3!H87)</f>
        <v>Nr</v>
      </c>
      <c r="E1651" s="176" t="s">
        <v>7266</v>
      </c>
      <c r="F1651" s="176" t="str">
        <f>IF(ISBLANK(DPWW3!AL87),"",DPWW3!AL87)</f>
        <v/>
      </c>
    </row>
    <row r="1652" spans="1:60" x14ac:dyDescent="0.25">
      <c r="A1652" s="176" t="str">
        <f t="shared" si="25"/>
        <v>YKY</v>
      </c>
      <c r="B1652" s="176" t="str">
        <f>IF(ISBLANK(DPWW3!CB87),"",DPWW3!CB87)</f>
        <v>PCD_DPWW3_BIO_IED_DCS_ST</v>
      </c>
      <c r="C1652" s="176" t="str">
        <f>DPWW3!F87 &amp; "," &amp; DPWW3!G87 &amp; "," &amp; DPWW3!CB6</f>
        <v>Bioresources - IED and Reg changes,Number of schemes - total (Stage 0 to Stage 6),Change in solution (IM2)</v>
      </c>
      <c r="D1652" s="176" t="str">
        <f>IF(ISBLANK(DPWW3!H87),"",DPWW3!H87)</f>
        <v>Nr</v>
      </c>
      <c r="E1652" s="176" t="s">
        <v>7266</v>
      </c>
      <c r="F1652" s="176" t="str">
        <f>IF(ISBLANK(DPWW3!AM87),"",DPWW3!AM87)</f>
        <v/>
      </c>
    </row>
    <row r="1653" spans="1:60" x14ac:dyDescent="0.25">
      <c r="A1653" s="176" t="str">
        <f t="shared" si="25"/>
        <v>YKY</v>
      </c>
      <c r="B1653" s="176" t="str">
        <f>IF(ISBLANK(DPWW3!CC87),"",DPWW3!CC87)</f>
        <v>PCD_DPWW3_BIO_IED_DSCS_ST</v>
      </c>
      <c r="C1653" s="176" t="str">
        <f>DPWW3!F87 &amp; "," &amp; DPWW3!G87 &amp; "," &amp; DPWW3!CC6</f>
        <v>Bioresources - IED and Reg changes,Number of schemes - total (Stage 0 to Stage 6),Supply chain capacity</v>
      </c>
      <c r="D1653" s="176" t="str">
        <f>IF(ISBLANK(DPWW3!H87),"",DPWW3!H87)</f>
        <v>Nr</v>
      </c>
      <c r="E1653" s="176" t="s">
        <v>7266</v>
      </c>
      <c r="F1653" s="176" t="str">
        <f>IF(ISBLANK(DPWW3!AN87),"",DPWW3!AN87)</f>
        <v/>
      </c>
    </row>
    <row r="1654" spans="1:60" x14ac:dyDescent="0.25">
      <c r="A1654" s="176" t="str">
        <f t="shared" si="25"/>
        <v>YKY</v>
      </c>
      <c r="B1654" s="176" t="str">
        <f>IF(ISBLANK(DPWW3!CD87),"",DPWW3!CD87)</f>
        <v>PCD_DPWW3_BIO_IED_DPP_ST</v>
      </c>
      <c r="C1654" s="176" t="str">
        <f>DPWW3!F87 &amp; "," &amp; DPWW3!G87 &amp; "," &amp; DPWW3!CD6</f>
        <v>Bioresources - IED and Reg changes,Number of schemes - total (Stage 0 to Stage 6),Land and planning permission</v>
      </c>
      <c r="D1654" s="176" t="str">
        <f>IF(ISBLANK(DPWW3!H87),"",DPWW3!H87)</f>
        <v>Nr</v>
      </c>
      <c r="E1654" s="176" t="s">
        <v>7266</v>
      </c>
      <c r="F1654" s="176" t="str">
        <f>IF(ISBLANK(DPWW3!AO87),"",DPWW3!AO87)</f>
        <v/>
      </c>
    </row>
    <row r="1655" spans="1:60" x14ac:dyDescent="0.25">
      <c r="A1655" s="176" t="str">
        <f t="shared" si="25"/>
        <v>YKY</v>
      </c>
      <c r="B1655" s="176" t="str">
        <f>IF(ISBLANK(DPWW3!CE87),"",DPWW3!CE87)</f>
        <v>PCD_DPWW3_BIO_IED_DTPI_ST</v>
      </c>
      <c r="C1655" s="176" t="str">
        <f>DPWW3!F87 &amp; "," &amp; DPWW3!G87 &amp; "," &amp; DPWW3!CE6</f>
        <v>Bioresources - IED and Reg changes,Number of schemes - total (Stage 0 to Stage 6),Third-party interface</v>
      </c>
      <c r="D1655" s="176" t="str">
        <f>IF(ISBLANK(DPWW3!H87),"",DPWW3!H87)</f>
        <v>Nr</v>
      </c>
      <c r="E1655" s="176" t="s">
        <v>7266</v>
      </c>
      <c r="F1655" s="176" t="str">
        <f>IF(ISBLANK(DPWW3!AP87),"",DPWW3!AP87)</f>
        <v/>
      </c>
    </row>
    <row r="1656" spans="1:60" x14ac:dyDescent="0.25">
      <c r="A1656" s="176" t="str">
        <f t="shared" si="25"/>
        <v>YKY</v>
      </c>
      <c r="B1656" s="176" t="str">
        <f>IF(ISBLANK(DPWW3!CF87),"",DPWW3!CF87)</f>
        <v>PCD_DPWW3_BIO_IED_DCI_ST</v>
      </c>
      <c r="C1656" s="176" t="str">
        <f>DPWW3!F87 &amp; "," &amp; DPWW3!G87 &amp; "," &amp; DPWW3!CF6</f>
        <v>Bioresources - IED and Reg changes,Number of schemes - total (Stage 0 to Stage 6),Contractual issues</v>
      </c>
      <c r="D1656" s="176" t="str">
        <f>IF(ISBLANK(DPWW3!H87),"",DPWW3!H87)</f>
        <v>Nr</v>
      </c>
      <c r="E1656" s="176" t="s">
        <v>7266</v>
      </c>
      <c r="F1656" s="176" t="str">
        <f>IF(ISBLANK(DPWW3!AQ87),"",DPWW3!AQ87)</f>
        <v/>
      </c>
    </row>
    <row r="1657" spans="1:60" x14ac:dyDescent="0.25">
      <c r="A1657" s="176" t="str">
        <f t="shared" si="25"/>
        <v>YKY</v>
      </c>
      <c r="B1657" s="176" t="str">
        <f>IF(ISBLANK(DPWW3!CG87),"",DPWW3!CG87)</f>
        <v>PCD_DPWW3_BIO_IED_DSI_ST</v>
      </c>
      <c r="C1657" s="176" t="str">
        <f>DPWW3!F87 &amp; "," &amp; DPWW3!G87 &amp; "," &amp; DPWW3!CG6</f>
        <v>Bioresources - IED and Reg changes,Number of schemes - total (Stage 0 to Stage 6),Sites issues</v>
      </c>
      <c r="D1657" s="176" t="str">
        <f>IF(ISBLANK(DPWW3!H87),"",DPWW3!H87)</f>
        <v>Nr</v>
      </c>
      <c r="E1657" s="176" t="s">
        <v>7266</v>
      </c>
      <c r="F1657" s="176" t="str">
        <f>IF(ISBLANK(DPWW3!AR87),"",DPWW3!AR87)</f>
        <v/>
      </c>
    </row>
    <row r="1658" spans="1:60" x14ac:dyDescent="0.25">
      <c r="A1658" s="176" t="str">
        <f t="shared" si="25"/>
        <v>YKY</v>
      </c>
      <c r="B1658" s="176" t="str">
        <f>IF(ISBLANK(DPWW3!CH87),"",DPWW3!CH87)</f>
        <v>PCD_DPWW3_BIO_IED_DER_ST</v>
      </c>
      <c r="C1658" s="176" t="str">
        <f>DPWW3!F87 &amp; "," &amp; DPWW3!G87 &amp; "," &amp; DPWW3!CH6</f>
        <v>Bioresources - IED and Reg changes,Number of schemes - total (Stage 0 to Stage 6),Environmental risks</v>
      </c>
      <c r="D1658" s="176" t="str">
        <f>IF(ISBLANK(DPWW3!H87),"",DPWW3!H87)</f>
        <v>Nr</v>
      </c>
      <c r="E1658" s="176" t="s">
        <v>7266</v>
      </c>
      <c r="F1658" s="176" t="str">
        <f>IF(ISBLANK(DPWW3!AS87),"",DPWW3!AS87)</f>
        <v/>
      </c>
    </row>
    <row r="1659" spans="1:60" x14ac:dyDescent="0.25">
      <c r="A1659" s="176" t="str">
        <f t="shared" si="25"/>
        <v>YKY</v>
      </c>
      <c r="B1659" s="176" t="str">
        <f>IF(ISBLANK(DPWW3!CI87),"",DPWW3!CI87)</f>
        <v>PCD_DPWW3_BIO_IED_RS_ST</v>
      </c>
      <c r="C1659" s="176" t="str">
        <f>DPWW3!F87 &amp; "," &amp; DPWW3!G87 &amp; "," &amp; DPWW3!CI6</f>
        <v>Bioresources - IED and Reg changes,Number of schemes - total (Stage 0 to Stage 6),Regulatory Sign off Delay</v>
      </c>
      <c r="D1659" s="176" t="str">
        <f>IF(ISBLANK(DPWW3!H87),"",DPWW3!H87)</f>
        <v>Nr</v>
      </c>
      <c r="E1659" s="176" t="s">
        <v>7266</v>
      </c>
      <c r="F1659" s="176" t="str">
        <f>IF(ISBLANK(DPWW3!AT87),"",DPWW3!AT87)</f>
        <v/>
      </c>
    </row>
    <row r="1660" spans="1:60" x14ac:dyDescent="0.25">
      <c r="A1660" s="176" t="str">
        <f t="shared" si="25"/>
        <v>YKY</v>
      </c>
      <c r="B1660" s="176" t="str">
        <f>IF(ISBLANK(DPWW3!CJ87),"",DPWW3!CJ87)</f>
        <v>PCD_DPWW3_BIO_IED_DPLE_ST</v>
      </c>
      <c r="C1660" s="176" t="str">
        <f>DPWW3!F87 &amp; "," &amp; DPWW3!G87 &amp; "," &amp; DPWW3!CJ6</f>
        <v>Bioresources - IED and Reg changes,Number of schemes - total (Stage 0 to Stage 6),Programme level efficiency</v>
      </c>
      <c r="D1660" s="176" t="str">
        <f>IF(ISBLANK(DPWW3!H87),"",DPWW3!H87)</f>
        <v>Nr</v>
      </c>
      <c r="E1660" s="176" t="s">
        <v>7266</v>
      </c>
      <c r="F1660" s="176" t="str">
        <f>IF(ISBLANK(DPWW3!AU87),"",DPWW3!AU87)</f>
        <v/>
      </c>
    </row>
    <row r="1661" spans="1:60" x14ac:dyDescent="0.25">
      <c r="A1661" s="55" t="str">
        <f t="shared" si="25"/>
        <v>YKY</v>
      </c>
      <c r="B1661" s="55" t="str">
        <f>IF(ISBLANK(DPWW3!BA88),"",DPWW3!BA88)</f>
        <v>PCD_DPWW3_SOES_NR</v>
      </c>
      <c r="C1661" s="55" t="str">
        <f>DPWW3!F88 &amp; "," &amp; DPWW3!G88 &amp; "," &amp; DPWW3!BA5</f>
        <v>Storm overflows - Equivalent storage,Number of schemes at Stage 0,Number of Schemes (Nr)</v>
      </c>
      <c r="D1661" s="55" t="str">
        <f>IF(ISBLANK(DPWW3!H88),"",DPWW3!H88)</f>
        <v>Nr</v>
      </c>
      <c r="E1661" s="55" t="s">
        <v>7266</v>
      </c>
      <c r="F1661" s="55">
        <f>IF(ISBLANK(DPWW3!K88),"",DPWW3!K88)</f>
        <v>482</v>
      </c>
      <c r="G1661" s="55"/>
      <c r="H1661" s="55"/>
      <c r="I1661" s="55"/>
      <c r="J1661" s="55"/>
      <c r="K1661" s="55"/>
      <c r="L1661" s="55"/>
      <c r="M1661" s="55"/>
      <c r="N1661" s="55"/>
      <c r="O1661" s="55"/>
      <c r="P1661" s="55"/>
      <c r="Q1661" s="55"/>
      <c r="R1661" s="55"/>
      <c r="S1661" s="55"/>
      <c r="T1661" s="55"/>
      <c r="U1661" s="55"/>
      <c r="V1661" s="55"/>
      <c r="W1661" s="55"/>
      <c r="X1661" s="55"/>
      <c r="Y1661" s="55"/>
      <c r="Z1661" s="55"/>
      <c r="AA1661" s="55"/>
      <c r="AB1661" s="55"/>
      <c r="AC1661" s="55"/>
      <c r="AD1661" s="55"/>
      <c r="AE1661" s="55"/>
      <c r="AF1661" s="55"/>
      <c r="AG1661" s="55"/>
      <c r="AH1661" s="55"/>
      <c r="AI1661" s="55"/>
      <c r="AJ1661" s="55"/>
      <c r="AK1661" s="55"/>
      <c r="AL1661" s="55"/>
      <c r="AM1661" s="55"/>
      <c r="AN1661" s="55"/>
      <c r="AO1661" s="55"/>
      <c r="AP1661" s="55"/>
      <c r="AQ1661" s="55"/>
      <c r="AR1661" s="55"/>
      <c r="AS1661" s="55"/>
      <c r="AT1661" s="55"/>
      <c r="AU1661" s="55"/>
      <c r="AV1661" s="55"/>
      <c r="AW1661" s="55"/>
      <c r="AX1661" s="55"/>
      <c r="AY1661" s="55"/>
      <c r="AZ1661" s="55"/>
      <c r="BA1661" s="55"/>
      <c r="BB1661" s="55"/>
      <c r="BC1661" s="55"/>
      <c r="BD1661" s="55"/>
      <c r="BE1661" s="55"/>
      <c r="BF1661" s="55"/>
      <c r="BG1661" s="55"/>
      <c r="BH1661" s="55"/>
    </row>
    <row r="1662" spans="1:60" x14ac:dyDescent="0.25">
      <c r="A1662" s="55" t="str">
        <f t="shared" si="25"/>
        <v>YKY</v>
      </c>
      <c r="B1662" s="55" t="str">
        <f>IF(ISBLANK(DPWW3!BC88),"",DPWW3!BC88)</f>
        <v>PCD_DPWW3_SOES_S0</v>
      </c>
      <c r="C1662" s="55" t="str">
        <f>DPWW3!F88 &amp; "," &amp; DPWW3!G88 &amp; "," &amp; DPWW3!BC5</f>
        <v>Storm overflows - Equivalent storage,Number of schemes at Stage 0,IM1 has yet to be achieved</v>
      </c>
      <c r="D1662" s="55" t="str">
        <f>IF(ISBLANK(DPWW3!H88),"",DPWW3!H88)</f>
        <v>Nr</v>
      </c>
      <c r="E1662" s="55" t="s">
        <v>7266</v>
      </c>
      <c r="F1662" s="55"/>
      <c r="G1662" s="55"/>
      <c r="H1662" s="55"/>
      <c r="I1662" s="55"/>
      <c r="J1662" s="55"/>
      <c r="K1662" s="55"/>
      <c r="L1662" s="55"/>
      <c r="M1662" s="55"/>
      <c r="N1662" s="55"/>
      <c r="O1662" s="55"/>
      <c r="P1662" s="55"/>
      <c r="Q1662" s="55"/>
      <c r="R1662" s="55"/>
      <c r="S1662" s="55"/>
      <c r="T1662" s="55">
        <f>IF(ISBLANK(DPWW3!M88),"",DPWW3!M88)</f>
        <v>7</v>
      </c>
      <c r="U1662" s="55">
        <f>IF(ISBLANK(DPWW3!N88),"",DPWW3!N88)</f>
        <v>0</v>
      </c>
      <c r="V1662" s="55">
        <f>IF(ISBLANK(DPWW3!O88),"",DPWW3!O88)</f>
        <v>0</v>
      </c>
      <c r="W1662" s="55">
        <f>IF(ISBLANK(DPWW3!P88),"",DPWW3!P88)</f>
        <v>0</v>
      </c>
      <c r="X1662" s="55">
        <f>IF(ISBLANK(DPWW3!Q88),"",DPWW3!Q88)</f>
        <v>0</v>
      </c>
      <c r="Y1662" s="55">
        <f>IF(ISBLANK(DPWW3!R88),"",DPWW3!R88)</f>
        <v>0</v>
      </c>
      <c r="Z1662" s="55">
        <f>IF(ISBLANK(DPWW3!S88),"",DPWW3!S88)</f>
        <v>0</v>
      </c>
      <c r="AA1662" s="55">
        <f>IF(ISBLANK(DPWW3!T88),"",DPWW3!T88)</f>
        <v>0</v>
      </c>
      <c r="AB1662" s="55">
        <f>IF(ISBLANK(DPWW3!U88),"",DPWW3!U88)</f>
        <v>0</v>
      </c>
      <c r="AC1662" s="55">
        <f>IF(ISBLANK(DPWW3!V88),"",DPWW3!V88)</f>
        <v>0</v>
      </c>
      <c r="AD1662" s="55">
        <f>IF(ISBLANK(DPWW3!W88),"",DPWW3!W88)</f>
        <v>0</v>
      </c>
      <c r="AE1662" s="55">
        <f>IF(ISBLANK(DPWW3!X88),"",DPWW3!X88)</f>
        <v>0</v>
      </c>
      <c r="AF1662" s="55">
        <f>IF(ISBLANK(DPWW3!Y88),"",DPWW3!Y88)</f>
        <v>0</v>
      </c>
      <c r="AG1662" s="55">
        <f>IF(ISBLANK(DPWW3!Z88),"",DPWW3!Z88)</f>
        <v>0</v>
      </c>
      <c r="AH1662" s="55">
        <f>IF(ISBLANK(DPWW3!AA88),"",DPWW3!AA88)</f>
        <v>0</v>
      </c>
      <c r="AI1662" s="55">
        <f>IF(ISBLANK(DPWW3!AB88),"",DPWW3!AB88)</f>
        <v>0</v>
      </c>
      <c r="AJ1662" s="55">
        <f>IF(ISBLANK(DPWW3!AC88),"",DPWW3!AC88)</f>
        <v>0</v>
      </c>
      <c r="AK1662" s="55">
        <f>IF(ISBLANK(DPWW3!AD88),"",DPWW3!AD88)</f>
        <v>0</v>
      </c>
      <c r="AL1662" s="55">
        <f>IF(ISBLANK(DPWW3!AE88),"",DPWW3!AE88)</f>
        <v>0</v>
      </c>
      <c r="AM1662" s="55">
        <f>IF(ISBLANK(DPWW3!AF88),"",DPWW3!AF88)</f>
        <v>0</v>
      </c>
      <c r="AN1662" s="55">
        <f>IF(ISBLANK(DPWW3!AG88),"",DPWW3!AG88)</f>
        <v>0</v>
      </c>
      <c r="AO1662" s="55"/>
      <c r="AP1662" s="55"/>
      <c r="AQ1662" s="55"/>
      <c r="AR1662" s="55"/>
      <c r="AS1662" s="55"/>
      <c r="AT1662" s="55"/>
      <c r="AU1662" s="55"/>
      <c r="AV1662" s="55"/>
      <c r="AW1662" s="55"/>
      <c r="AX1662" s="55"/>
      <c r="AY1662" s="55"/>
      <c r="AZ1662" s="55"/>
      <c r="BA1662" s="55"/>
      <c r="BB1662" s="55"/>
      <c r="BC1662" s="55"/>
      <c r="BD1662" s="55"/>
      <c r="BE1662" s="55"/>
      <c r="BF1662" s="55"/>
      <c r="BG1662" s="55"/>
      <c r="BH1662" s="55"/>
    </row>
    <row r="1663" spans="1:60" x14ac:dyDescent="0.25">
      <c r="A1663" s="176" t="str">
        <f t="shared" si="25"/>
        <v>YKY</v>
      </c>
      <c r="B1663" s="176" t="str">
        <f>IF(ISBLANK(DPWW3!BY88),"",DPWW3!BY88)</f>
        <v>PCD_DPWW3_SOES_DLY</v>
      </c>
      <c r="C1663" s="176" t="str">
        <f>DPWW3!F88 &amp; "," &amp; DPWW3!G88 &amp; "," &amp; DPWW3!BY5</f>
        <v>Storm overflows - Equivalent storage,Number of schemes at Stage 0,Total number of schemes with a 90+ day delay for any given IM</v>
      </c>
      <c r="D1663" s="176" t="str">
        <f>IF(ISBLANK(DPWW3!H88),"",DPWW3!H88)</f>
        <v>Nr</v>
      </c>
      <c r="E1663" s="176" t="s">
        <v>7266</v>
      </c>
      <c r="F1663" s="176" t="str">
        <f>IF(ISBLANK(DPWW3!AJ88),"",DPWW3!AJ88)</f>
        <v/>
      </c>
    </row>
    <row r="1664" spans="1:60" x14ac:dyDescent="0.25">
      <c r="A1664" s="176" t="str">
        <f t="shared" si="25"/>
        <v>YKY</v>
      </c>
      <c r="B1664" s="176" t="str">
        <f>IF(ISBLANK(DPWW3!BZ88),"",DPWW3!BZ88)</f>
        <v>PCD_DPWW3_SOES_DIR</v>
      </c>
      <c r="C1664" s="176" t="str">
        <f>DPWW3!F88 &amp; "," &amp; DPWW3!G88 &amp; "," &amp; DPWW3!BZ6</f>
        <v>Storm overflows - Equivalent storage,Number of schemes at Stage 0,Lack of internal resourcing</v>
      </c>
      <c r="D1664" s="176" t="str">
        <f>IF(ISBLANK(DPWW3!H88),"",DPWW3!H88)</f>
        <v>Nr</v>
      </c>
      <c r="E1664" s="176" t="s">
        <v>7266</v>
      </c>
      <c r="F1664" s="176" t="str">
        <f>IF(ISBLANK(DPWW3!AK88),"",DPWW3!AK88)</f>
        <v/>
      </c>
    </row>
    <row r="1665" spans="1:40" x14ac:dyDescent="0.25">
      <c r="A1665" s="176" t="str">
        <f t="shared" si="25"/>
        <v>YKY</v>
      </c>
      <c r="B1665" s="176" t="str">
        <f>IF(ISBLANK(DPWW3!CA88),"",DPWW3!CA88)</f>
        <v>PCD_DPWW3_SOES_DSCR</v>
      </c>
      <c r="C1665" s="176" t="str">
        <f>DPWW3!F88 &amp; "," &amp; DPWW3!G88 &amp; "," &amp; DPWW3!CA6</f>
        <v xml:space="preserve">Storm overflows - Equivalent storage,Number of schemes at Stage 0,Lack of supply chain resourcing </v>
      </c>
      <c r="D1665" s="176" t="str">
        <f>IF(ISBLANK(DPWW3!H88),"",DPWW3!H88)</f>
        <v>Nr</v>
      </c>
      <c r="E1665" s="176" t="s">
        <v>7266</v>
      </c>
      <c r="F1665" s="176" t="str">
        <f>IF(ISBLANK(DPWW3!AL88),"",DPWW3!AL88)</f>
        <v/>
      </c>
    </row>
    <row r="1666" spans="1:40" x14ac:dyDescent="0.25">
      <c r="A1666" s="176" t="str">
        <f t="shared" si="25"/>
        <v>YKY</v>
      </c>
      <c r="B1666" s="176" t="str">
        <f>IF(ISBLANK(DPWW3!CB88),"",DPWW3!CB88)</f>
        <v>PCD_DPWW3_SOES_DCS</v>
      </c>
      <c r="C1666" s="176" t="str">
        <f>DPWW3!F88 &amp; "," &amp; DPWW3!G88 &amp; "," &amp; DPWW3!CB6</f>
        <v>Storm overflows - Equivalent storage,Number of schemes at Stage 0,Change in solution (IM2)</v>
      </c>
      <c r="D1666" s="176" t="str">
        <f>IF(ISBLANK(DPWW3!H88),"",DPWW3!H88)</f>
        <v>Nr</v>
      </c>
      <c r="E1666" s="176" t="s">
        <v>7266</v>
      </c>
      <c r="F1666" s="176" t="str">
        <f>IF(ISBLANK(DPWW3!AM88),"",DPWW3!AM88)</f>
        <v/>
      </c>
    </row>
    <row r="1667" spans="1:40" x14ac:dyDescent="0.25">
      <c r="A1667" s="176" t="str">
        <f t="shared" si="25"/>
        <v>YKY</v>
      </c>
      <c r="B1667" s="176" t="str">
        <f>IF(ISBLANK(DPWW3!CC88),"",DPWW3!CC88)</f>
        <v>PCD_DPWW3_SOES_DSCS</v>
      </c>
      <c r="C1667" s="176" t="str">
        <f>DPWW3!F88 &amp; "," &amp; DPWW3!G88 &amp; "," &amp; DPWW3!CC6</f>
        <v>Storm overflows - Equivalent storage,Number of schemes at Stage 0,Supply chain capacity</v>
      </c>
      <c r="D1667" s="176" t="str">
        <f>IF(ISBLANK(DPWW3!H88),"",DPWW3!H88)</f>
        <v>Nr</v>
      </c>
      <c r="E1667" s="176" t="s">
        <v>7266</v>
      </c>
      <c r="F1667" s="176" t="str">
        <f>IF(ISBLANK(DPWW3!AN88),"",DPWW3!AN88)</f>
        <v/>
      </c>
    </row>
    <row r="1668" spans="1:40" x14ac:dyDescent="0.25">
      <c r="A1668" s="176" t="str">
        <f t="shared" si="25"/>
        <v>YKY</v>
      </c>
      <c r="B1668" s="176" t="str">
        <f>IF(ISBLANK(DPWW3!CD88),"",DPWW3!CD88)</f>
        <v>PCD_DPWW3_SOES_DPP</v>
      </c>
      <c r="C1668" s="176" t="str">
        <f>DPWW3!F88 &amp; "," &amp; DPWW3!G88 &amp; "," &amp; DPWW3!CD6</f>
        <v>Storm overflows - Equivalent storage,Number of schemes at Stage 0,Land and planning permission</v>
      </c>
      <c r="D1668" s="176" t="str">
        <f>IF(ISBLANK(DPWW3!H88),"",DPWW3!H88)</f>
        <v>Nr</v>
      </c>
      <c r="E1668" s="176" t="s">
        <v>7266</v>
      </c>
      <c r="F1668" s="176" t="str">
        <f>IF(ISBLANK(DPWW3!AO88),"",DPWW3!AO88)</f>
        <v/>
      </c>
    </row>
    <row r="1669" spans="1:40" x14ac:dyDescent="0.25">
      <c r="A1669" s="176" t="str">
        <f t="shared" ref="A1669:A1732" si="26">A1668</f>
        <v>YKY</v>
      </c>
      <c r="B1669" s="176" t="str">
        <f>IF(ISBLANK(DPWW3!CE88),"",DPWW3!CE88)</f>
        <v>PCD_DPWW3_SOES_DTPI</v>
      </c>
      <c r="C1669" s="176" t="str">
        <f>DPWW3!F88 &amp; "," &amp; DPWW3!G88 &amp; "," &amp; DPWW3!CE6</f>
        <v>Storm overflows - Equivalent storage,Number of schemes at Stage 0,Third-party interface</v>
      </c>
      <c r="D1669" s="176" t="str">
        <f>IF(ISBLANK(DPWW3!H88),"",DPWW3!H88)</f>
        <v>Nr</v>
      </c>
      <c r="E1669" s="176" t="s">
        <v>7266</v>
      </c>
      <c r="F1669" s="176" t="str">
        <f>IF(ISBLANK(DPWW3!AP88),"",DPWW3!AP88)</f>
        <v/>
      </c>
    </row>
    <row r="1670" spans="1:40" x14ac:dyDescent="0.25">
      <c r="A1670" s="176" t="str">
        <f t="shared" si="26"/>
        <v>YKY</v>
      </c>
      <c r="B1670" s="176" t="str">
        <f>IF(ISBLANK(DPWW3!CF88),"",DPWW3!CF88)</f>
        <v>PCD_DPWW3_SOES_DCI</v>
      </c>
      <c r="C1670" s="176" t="str">
        <f>DPWW3!F88 &amp; "," &amp; DPWW3!G88 &amp; "," &amp; DPWW3!CF6</f>
        <v>Storm overflows - Equivalent storage,Number of schemes at Stage 0,Contractual issues</v>
      </c>
      <c r="D1670" s="176" t="str">
        <f>IF(ISBLANK(DPWW3!H88),"",DPWW3!H88)</f>
        <v>Nr</v>
      </c>
      <c r="E1670" s="176" t="s">
        <v>7266</v>
      </c>
      <c r="F1670" s="176" t="str">
        <f>IF(ISBLANK(DPWW3!AQ88),"",DPWW3!AQ88)</f>
        <v/>
      </c>
    </row>
    <row r="1671" spans="1:40" x14ac:dyDescent="0.25">
      <c r="A1671" s="176" t="str">
        <f t="shared" si="26"/>
        <v>YKY</v>
      </c>
      <c r="B1671" s="176" t="str">
        <f>IF(ISBLANK(DPWW3!CG88),"",DPWW3!CG88)</f>
        <v>PCD_DPWW3_SOES_DSI</v>
      </c>
      <c r="C1671" s="176" t="str">
        <f>DPWW3!F88 &amp; "," &amp; DPWW3!G88 &amp; "," &amp; DPWW3!CG6</f>
        <v>Storm overflows - Equivalent storage,Number of schemes at Stage 0,Sites issues</v>
      </c>
      <c r="D1671" s="176" t="str">
        <f>IF(ISBLANK(DPWW3!H88),"",DPWW3!H88)</f>
        <v>Nr</v>
      </c>
      <c r="E1671" s="176" t="s">
        <v>7266</v>
      </c>
      <c r="F1671" s="176" t="str">
        <f>IF(ISBLANK(DPWW3!AR88),"",DPWW3!AR88)</f>
        <v/>
      </c>
    </row>
    <row r="1672" spans="1:40" x14ac:dyDescent="0.25">
      <c r="A1672" s="176" t="str">
        <f t="shared" si="26"/>
        <v>YKY</v>
      </c>
      <c r="B1672" s="176" t="str">
        <f>IF(ISBLANK(DPWW3!CH88),"",DPWW3!CH88)</f>
        <v>PCD_DPWW3_SOES_DER</v>
      </c>
      <c r="C1672" s="176" t="str">
        <f>DPWW3!F88 &amp; "," &amp; DPWW3!G88 &amp; "," &amp; DPWW3!CH6</f>
        <v>Storm overflows - Equivalent storage,Number of schemes at Stage 0,Environmental risks</v>
      </c>
      <c r="D1672" s="176" t="str">
        <f>IF(ISBLANK(DPWW3!H88),"",DPWW3!H88)</f>
        <v>Nr</v>
      </c>
      <c r="E1672" s="176" t="s">
        <v>7266</v>
      </c>
      <c r="F1672" s="176" t="str">
        <f>IF(ISBLANK(DPWW3!AS88),"",DPWW3!AS88)</f>
        <v/>
      </c>
    </row>
    <row r="1673" spans="1:40" x14ac:dyDescent="0.25">
      <c r="A1673" s="176" t="str">
        <f t="shared" si="26"/>
        <v>YKY</v>
      </c>
      <c r="B1673" s="176" t="str">
        <f>IF(ISBLANK(DPWW3!CI88),"",DPWW3!CI88)</f>
        <v>PCD_DPWW3_SOES_RS</v>
      </c>
      <c r="C1673" s="176" t="str">
        <f>DPWW3!F88 &amp; "," &amp; DPWW3!G88 &amp; "," &amp; DPWW3!CI6</f>
        <v>Storm overflows - Equivalent storage,Number of schemes at Stage 0,Regulatory Sign off Delay</v>
      </c>
      <c r="D1673" s="176" t="str">
        <f>IF(ISBLANK(DPWW3!H88),"",DPWW3!H88)</f>
        <v>Nr</v>
      </c>
      <c r="E1673" s="176" t="s">
        <v>7266</v>
      </c>
      <c r="F1673" s="176" t="str">
        <f>IF(ISBLANK(DPWW3!AT88),"",DPWW3!AT88)</f>
        <v/>
      </c>
    </row>
    <row r="1674" spans="1:40" x14ac:dyDescent="0.25">
      <c r="A1674" s="176" t="str">
        <f t="shared" si="26"/>
        <v>YKY</v>
      </c>
      <c r="B1674" s="176" t="str">
        <f>IF(ISBLANK(DPWW3!CJ88),"",DPWW3!CJ88)</f>
        <v>PCD_DPWW3_SOES_DPLE</v>
      </c>
      <c r="C1674" s="176" t="str">
        <f>DPWW3!F88 &amp; "," &amp; DPWW3!G88 &amp; "," &amp; DPWW3!CJ6</f>
        <v>Storm overflows - Equivalent storage,Number of schemes at Stage 0,Programme level efficiency</v>
      </c>
      <c r="D1674" s="176" t="str">
        <f>IF(ISBLANK(DPWW3!H88),"",DPWW3!H88)</f>
        <v>Nr</v>
      </c>
      <c r="E1674" s="176" t="s">
        <v>7266</v>
      </c>
      <c r="F1674" s="176" t="str">
        <f>IF(ISBLANK(DPWW3!AU88),"",DPWW3!AU88)</f>
        <v/>
      </c>
    </row>
    <row r="1675" spans="1:40" x14ac:dyDescent="0.25">
      <c r="A1675" s="176" t="str">
        <f t="shared" si="26"/>
        <v>YKY</v>
      </c>
      <c r="B1675" s="176" t="str">
        <f>IF(ISBLANK(DPWW3!BC89),"",DPWW3!BC89)</f>
        <v>PCD_DPWW3_SOES_S1</v>
      </c>
      <c r="C1675" s="176" t="str">
        <f>DPWW3!F89 &amp; "," &amp; DPWW3!G89 &amp; "," &amp; DPWW3!BC5</f>
        <v>Storm overflows - Equivalent storage,Number of schemes at Stage 1,IM1 has yet to be achieved</v>
      </c>
      <c r="D1675" s="176" t="str">
        <f>IF(ISBLANK(DPWW3!H89),"",DPWW3!H89)</f>
        <v>Nr</v>
      </c>
      <c r="E1675" s="176" t="s">
        <v>7266</v>
      </c>
      <c r="T1675" s="176">
        <f>IF(ISBLANK(DPWW3!M89),"",DPWW3!M89)</f>
        <v>466</v>
      </c>
      <c r="U1675" s="176">
        <f>IF(ISBLANK(DPWW3!N89),"",DPWW3!N89)</f>
        <v>470</v>
      </c>
      <c r="V1675" s="176">
        <f>IF(ISBLANK(DPWW3!O89),"",DPWW3!O89)</f>
        <v>466</v>
      </c>
      <c r="W1675" s="176">
        <f>IF(ISBLANK(DPWW3!P89),"",DPWW3!P89)</f>
        <v>423</v>
      </c>
      <c r="X1675" s="176">
        <f>IF(ISBLANK(DPWW3!Q89),"",DPWW3!Q89)</f>
        <v>399</v>
      </c>
      <c r="Y1675" s="176">
        <f>IF(ISBLANK(DPWW3!R89),"",DPWW3!R89)</f>
        <v>355</v>
      </c>
      <c r="Z1675" s="176">
        <f>IF(ISBLANK(DPWW3!S89),"",DPWW3!S89)</f>
        <v>283</v>
      </c>
      <c r="AA1675" s="176">
        <f>IF(ISBLANK(DPWW3!T89),"",DPWW3!T89)</f>
        <v>162</v>
      </c>
      <c r="AB1675" s="176">
        <f>IF(ISBLANK(DPWW3!U89),"",DPWW3!U89)</f>
        <v>63</v>
      </c>
      <c r="AC1675" s="176">
        <f>IF(ISBLANK(DPWW3!V89),"",DPWW3!V89)</f>
        <v>6</v>
      </c>
      <c r="AD1675" s="176">
        <f>IF(ISBLANK(DPWW3!W89),"",DPWW3!W89)</f>
        <v>1</v>
      </c>
      <c r="AE1675" s="176">
        <f>IF(ISBLANK(DPWW3!X89),"",DPWW3!X89)</f>
        <v>0</v>
      </c>
      <c r="AF1675" s="176">
        <f>IF(ISBLANK(DPWW3!Y89),"",DPWW3!Y89)</f>
        <v>0</v>
      </c>
      <c r="AG1675" s="176">
        <f>IF(ISBLANK(DPWW3!Z89),"",DPWW3!Z89)</f>
        <v>0</v>
      </c>
      <c r="AH1675" s="176">
        <f>IF(ISBLANK(DPWW3!AA89),"",DPWW3!AA89)</f>
        <v>0</v>
      </c>
      <c r="AI1675" s="176">
        <f>IF(ISBLANK(DPWW3!AB89),"",DPWW3!AB89)</f>
        <v>0</v>
      </c>
      <c r="AJ1675" s="176">
        <f>IF(ISBLANK(DPWW3!AC89),"",DPWW3!AC89)</f>
        <v>0</v>
      </c>
      <c r="AK1675" s="176">
        <f>IF(ISBLANK(DPWW3!AD89),"",DPWW3!AD89)</f>
        <v>0</v>
      </c>
      <c r="AL1675" s="176">
        <f>IF(ISBLANK(DPWW3!AE89),"",DPWW3!AE89)</f>
        <v>0</v>
      </c>
      <c r="AM1675" s="176">
        <f>IF(ISBLANK(DPWW3!AF89),"",DPWW3!AF89)</f>
        <v>0</v>
      </c>
      <c r="AN1675" s="176">
        <f>IF(ISBLANK(DPWW3!AG89),"",DPWW3!AG89)</f>
        <v>0</v>
      </c>
    </row>
    <row r="1676" spans="1:40" x14ac:dyDescent="0.25">
      <c r="A1676" s="176" t="str">
        <f t="shared" si="26"/>
        <v>YKY</v>
      </c>
      <c r="B1676" s="176" t="str">
        <f>IF(ISBLANK(DPWW3!BY89),"",DPWW3!BY89)</f>
        <v>PCD_DPWW3_SOES_DLY_S1</v>
      </c>
      <c r="C1676" s="176" t="str">
        <f>DPWW3!F89 &amp; "," &amp; DPWW3!G89 &amp; "," &amp; DPWW3!BY5</f>
        <v>Storm overflows - Equivalent storage,Number of schemes at Stage 1,Total number of schemes with a 90+ day delay for any given IM</v>
      </c>
      <c r="D1676" s="176" t="str">
        <f>IF(ISBLANK(DPWW3!H89),"",DPWW3!H89)</f>
        <v>Nr</v>
      </c>
      <c r="E1676" s="176" t="s">
        <v>7266</v>
      </c>
      <c r="F1676" s="176" t="str">
        <f>IF(ISBLANK(DPWW3!AJ89),"",DPWW3!AJ89)</f>
        <v/>
      </c>
    </row>
    <row r="1677" spans="1:40" x14ac:dyDescent="0.25">
      <c r="A1677" s="176" t="str">
        <f t="shared" si="26"/>
        <v>YKY</v>
      </c>
      <c r="B1677" s="176" t="str">
        <f>IF(ISBLANK(DPWW3!BZ89),"",DPWW3!BZ89)</f>
        <v>PCD_DPWW3_SOES_DIR_S1</v>
      </c>
      <c r="C1677" s="176" t="str">
        <f>DPWW3!F89 &amp; "," &amp; DPWW3!G89 &amp; "," &amp; DPWW3!BZ6</f>
        <v>Storm overflows - Equivalent storage,Number of schemes at Stage 1,Lack of internal resourcing</v>
      </c>
      <c r="D1677" s="176" t="str">
        <f>IF(ISBLANK(DPWW3!H89),"",DPWW3!H89)</f>
        <v>Nr</v>
      </c>
      <c r="E1677" s="176" t="s">
        <v>7266</v>
      </c>
      <c r="F1677" s="176" t="str">
        <f>IF(ISBLANK(DPWW3!AK89),"",DPWW3!AK89)</f>
        <v/>
      </c>
    </row>
    <row r="1678" spans="1:40" x14ac:dyDescent="0.25">
      <c r="A1678" s="176" t="str">
        <f t="shared" si="26"/>
        <v>YKY</v>
      </c>
      <c r="B1678" s="176" t="str">
        <f>IF(ISBLANK(DPWW3!CA89),"",DPWW3!CA89)</f>
        <v>PCD_DPWW3_SOES_DSCR_S1</v>
      </c>
      <c r="C1678" s="176" t="str">
        <f>DPWW3!F89 &amp; "," &amp; DPWW3!G89 &amp; "," &amp; DPWW3!CA6</f>
        <v xml:space="preserve">Storm overflows - Equivalent storage,Number of schemes at Stage 1,Lack of supply chain resourcing </v>
      </c>
      <c r="D1678" s="176" t="str">
        <f>IF(ISBLANK(DPWW3!H89),"",DPWW3!H89)</f>
        <v>Nr</v>
      </c>
      <c r="E1678" s="176" t="s">
        <v>7266</v>
      </c>
      <c r="F1678" s="176" t="str">
        <f>IF(ISBLANK(DPWW3!AL89),"",DPWW3!AL89)</f>
        <v/>
      </c>
    </row>
    <row r="1679" spans="1:40" x14ac:dyDescent="0.25">
      <c r="A1679" s="176" t="str">
        <f t="shared" si="26"/>
        <v>YKY</v>
      </c>
      <c r="B1679" s="176" t="str">
        <f>IF(ISBLANK(DPWW3!CB89),"",DPWW3!CB89)</f>
        <v>PCD_DPWW3_SOES_DCS_S1</v>
      </c>
      <c r="C1679" s="176" t="str">
        <f>DPWW3!F89 &amp; "," &amp; DPWW3!G89 &amp; "," &amp; DPWW3!CB6</f>
        <v>Storm overflows - Equivalent storage,Number of schemes at Stage 1,Change in solution (IM2)</v>
      </c>
      <c r="D1679" s="176" t="str">
        <f>IF(ISBLANK(DPWW3!H89),"",DPWW3!H89)</f>
        <v>Nr</v>
      </c>
      <c r="E1679" s="176" t="s">
        <v>7266</v>
      </c>
      <c r="F1679" s="176" t="str">
        <f>IF(ISBLANK(DPWW3!AM89),"",DPWW3!AM89)</f>
        <v/>
      </c>
    </row>
    <row r="1680" spans="1:40" x14ac:dyDescent="0.25">
      <c r="A1680" s="176" t="str">
        <f t="shared" si="26"/>
        <v>YKY</v>
      </c>
      <c r="B1680" s="176" t="str">
        <f>IF(ISBLANK(DPWW3!CC89),"",DPWW3!CC89)</f>
        <v>PCD_DPWW3_SOES_DSCS_S1</v>
      </c>
      <c r="C1680" s="176" t="str">
        <f>DPWW3!F89 &amp; "," &amp; DPWW3!G89 &amp; "," &amp; DPWW3!CC6</f>
        <v>Storm overflows - Equivalent storage,Number of schemes at Stage 1,Supply chain capacity</v>
      </c>
      <c r="D1680" s="176" t="str">
        <f>IF(ISBLANK(DPWW3!H89),"",DPWW3!H89)</f>
        <v>Nr</v>
      </c>
      <c r="E1680" s="176" t="s">
        <v>7266</v>
      </c>
      <c r="F1680" s="176" t="str">
        <f>IF(ISBLANK(DPWW3!AN89),"",DPWW3!AN89)</f>
        <v/>
      </c>
    </row>
    <row r="1681" spans="1:40" x14ac:dyDescent="0.25">
      <c r="A1681" s="176" t="str">
        <f t="shared" si="26"/>
        <v>YKY</v>
      </c>
      <c r="B1681" s="176" t="str">
        <f>IF(ISBLANK(DPWW3!CD89),"",DPWW3!CD89)</f>
        <v>PCD_DPWW3_SOES_DPP_S1</v>
      </c>
      <c r="C1681" s="176" t="str">
        <f>DPWW3!F89 &amp; "," &amp; DPWW3!G89 &amp; "," &amp; DPWW3!CD6</f>
        <v>Storm overflows - Equivalent storage,Number of schemes at Stage 1,Land and planning permission</v>
      </c>
      <c r="D1681" s="176" t="str">
        <f>IF(ISBLANK(DPWW3!H89),"",DPWW3!H89)</f>
        <v>Nr</v>
      </c>
      <c r="E1681" s="176" t="s">
        <v>7266</v>
      </c>
      <c r="F1681" s="176" t="str">
        <f>IF(ISBLANK(DPWW3!AO89),"",DPWW3!AO89)</f>
        <v/>
      </c>
    </row>
    <row r="1682" spans="1:40" x14ac:dyDescent="0.25">
      <c r="A1682" s="176" t="str">
        <f t="shared" si="26"/>
        <v>YKY</v>
      </c>
      <c r="B1682" s="176" t="str">
        <f>IF(ISBLANK(DPWW3!CE89),"",DPWW3!CE89)</f>
        <v>PCD_DPWW3_SOES_DTPI_S1</v>
      </c>
      <c r="C1682" s="176" t="str">
        <f>DPWW3!F89 &amp; "," &amp; DPWW3!G89 &amp; "," &amp; DPWW3!CE6</f>
        <v>Storm overflows - Equivalent storage,Number of schemes at Stage 1,Third-party interface</v>
      </c>
      <c r="D1682" s="176" t="str">
        <f>IF(ISBLANK(DPWW3!H89),"",DPWW3!H89)</f>
        <v>Nr</v>
      </c>
      <c r="E1682" s="176" t="s">
        <v>7266</v>
      </c>
      <c r="F1682" s="176" t="str">
        <f>IF(ISBLANK(DPWW3!AP89),"",DPWW3!AP89)</f>
        <v/>
      </c>
    </row>
    <row r="1683" spans="1:40" x14ac:dyDescent="0.25">
      <c r="A1683" s="176" t="str">
        <f t="shared" si="26"/>
        <v>YKY</v>
      </c>
      <c r="B1683" s="176" t="str">
        <f>IF(ISBLANK(DPWW3!CF89),"",DPWW3!CF89)</f>
        <v>PCD_DPWW3_SOES_DCI_S1</v>
      </c>
      <c r="C1683" s="176" t="str">
        <f>DPWW3!F89 &amp; "," &amp; DPWW3!G89 &amp; "," &amp; DPWW3!CF6</f>
        <v>Storm overflows - Equivalent storage,Number of schemes at Stage 1,Contractual issues</v>
      </c>
      <c r="D1683" s="176" t="str">
        <f>IF(ISBLANK(DPWW3!H89),"",DPWW3!H89)</f>
        <v>Nr</v>
      </c>
      <c r="E1683" s="176" t="s">
        <v>7266</v>
      </c>
      <c r="F1683" s="176" t="str">
        <f>IF(ISBLANK(DPWW3!AQ89),"",DPWW3!AQ89)</f>
        <v/>
      </c>
    </row>
    <row r="1684" spans="1:40" x14ac:dyDescent="0.25">
      <c r="A1684" s="176" t="str">
        <f t="shared" si="26"/>
        <v>YKY</v>
      </c>
      <c r="B1684" s="176" t="str">
        <f>IF(ISBLANK(DPWW3!CG89),"",DPWW3!CG89)</f>
        <v>PCD_DPWW3_SOES_DSI_S1</v>
      </c>
      <c r="C1684" s="176" t="str">
        <f>DPWW3!F89 &amp; "," &amp; DPWW3!G89 &amp; "," &amp; DPWW3!CG6</f>
        <v>Storm overflows - Equivalent storage,Number of schemes at Stage 1,Sites issues</v>
      </c>
      <c r="D1684" s="176" t="str">
        <f>IF(ISBLANK(DPWW3!H89),"",DPWW3!H89)</f>
        <v>Nr</v>
      </c>
      <c r="E1684" s="176" t="s">
        <v>7266</v>
      </c>
      <c r="F1684" s="176" t="str">
        <f>IF(ISBLANK(DPWW3!AR89),"",DPWW3!AR89)</f>
        <v/>
      </c>
    </row>
    <row r="1685" spans="1:40" x14ac:dyDescent="0.25">
      <c r="A1685" s="176" t="str">
        <f t="shared" si="26"/>
        <v>YKY</v>
      </c>
      <c r="B1685" s="176" t="str">
        <f>IF(ISBLANK(DPWW3!CH89),"",DPWW3!CH89)</f>
        <v>PCD_DPWW3_SOES_DER_S1</v>
      </c>
      <c r="C1685" s="176" t="str">
        <f>DPWW3!F89 &amp; "," &amp; DPWW3!G89 &amp; "," &amp; DPWW3!CH6</f>
        <v>Storm overflows - Equivalent storage,Number of schemes at Stage 1,Environmental risks</v>
      </c>
      <c r="D1685" s="176" t="str">
        <f>IF(ISBLANK(DPWW3!H89),"",DPWW3!H89)</f>
        <v>Nr</v>
      </c>
      <c r="E1685" s="176" t="s">
        <v>7266</v>
      </c>
      <c r="F1685" s="176" t="str">
        <f>IF(ISBLANK(DPWW3!AS89),"",DPWW3!AS89)</f>
        <v/>
      </c>
    </row>
    <row r="1686" spans="1:40" x14ac:dyDescent="0.25">
      <c r="A1686" s="176" t="str">
        <f t="shared" si="26"/>
        <v>YKY</v>
      </c>
      <c r="B1686" s="176" t="str">
        <f>IF(ISBLANK(DPWW3!CI89),"",DPWW3!CI89)</f>
        <v>PCD_DPWW3_SOES_RS_S1</v>
      </c>
      <c r="C1686" s="176" t="str">
        <f>DPWW3!F89 &amp; "," &amp; DPWW3!G89 &amp; "," &amp; DPWW3!CI6</f>
        <v>Storm overflows - Equivalent storage,Number of schemes at Stage 1,Regulatory Sign off Delay</v>
      </c>
      <c r="D1686" s="176" t="str">
        <f>IF(ISBLANK(DPWW3!H89),"",DPWW3!H89)</f>
        <v>Nr</v>
      </c>
      <c r="E1686" s="176" t="s">
        <v>7266</v>
      </c>
      <c r="F1686" s="176" t="str">
        <f>IF(ISBLANK(DPWW3!AT89),"",DPWW3!AT89)</f>
        <v/>
      </c>
    </row>
    <row r="1687" spans="1:40" x14ac:dyDescent="0.25">
      <c r="A1687" s="176" t="str">
        <f t="shared" si="26"/>
        <v>YKY</v>
      </c>
      <c r="B1687" s="176" t="str">
        <f>IF(ISBLANK(DPWW3!CJ89),"",DPWW3!CJ89)</f>
        <v>PCD_DPWW3_SOES_DPLE_S1</v>
      </c>
      <c r="C1687" s="176" t="str">
        <f>DPWW3!F89 &amp; "," &amp; DPWW3!G89 &amp; "," &amp; DPWW3!CJ6</f>
        <v>Storm overflows - Equivalent storage,Number of schemes at Stage 1,Programme level efficiency</v>
      </c>
      <c r="D1687" s="176" t="str">
        <f>IF(ISBLANK(DPWW3!H89),"",DPWW3!H89)</f>
        <v>Nr</v>
      </c>
      <c r="E1687" s="176" t="s">
        <v>7266</v>
      </c>
      <c r="F1687" s="176" t="str">
        <f>IF(ISBLANK(DPWW3!AU89),"",DPWW3!AU89)</f>
        <v/>
      </c>
    </row>
    <row r="1688" spans="1:40" x14ac:dyDescent="0.25">
      <c r="A1688" s="176" t="str">
        <f t="shared" si="26"/>
        <v>YKY</v>
      </c>
      <c r="B1688" s="176" t="str">
        <f>IF(ISBLANK(DPWW3!BC90),"",DPWW3!BC90)</f>
        <v>PCD_DPWW3_SOES_S2</v>
      </c>
      <c r="C1688" s="176" t="str">
        <f>DPWW3!F90 &amp; "," &amp; DPWW3!G90 &amp; "," &amp; DPWW3!BC5</f>
        <v>Storm overflows - Equivalent storage,Number of schemes at Stage 2,IM1 has yet to be achieved</v>
      </c>
      <c r="D1688" s="176" t="str">
        <f>IF(ISBLANK(DPWW3!H90),"",DPWW3!H90)</f>
        <v>Nr</v>
      </c>
      <c r="E1688" s="176" t="s">
        <v>7266</v>
      </c>
      <c r="T1688" s="176">
        <f>IF(ISBLANK(DPWW3!M90),"",DPWW3!M90)</f>
        <v>2</v>
      </c>
      <c r="U1688" s="176">
        <f>IF(ISBLANK(DPWW3!N90),"",DPWW3!N90)</f>
        <v>3</v>
      </c>
      <c r="V1688" s="176">
        <f>IF(ISBLANK(DPWW3!O90),"",DPWW3!O90)</f>
        <v>4</v>
      </c>
      <c r="W1688" s="176">
        <f>IF(ISBLANK(DPWW3!P90),"",DPWW3!P90)</f>
        <v>11</v>
      </c>
      <c r="X1688" s="176">
        <f>IF(ISBLANK(DPWW3!Q90),"",DPWW3!Q90)</f>
        <v>24</v>
      </c>
      <c r="Y1688" s="176">
        <f>IF(ISBLANK(DPWW3!R90),"",DPWW3!R90)</f>
        <v>36</v>
      </c>
      <c r="Z1688" s="176">
        <f>IF(ISBLANK(DPWW3!S90),"",DPWW3!S90)</f>
        <v>72</v>
      </c>
      <c r="AA1688" s="176">
        <f>IF(ISBLANK(DPWW3!T90),"",DPWW3!T90)</f>
        <v>52</v>
      </c>
      <c r="AB1688" s="176">
        <f>IF(ISBLANK(DPWW3!U90),"",DPWW3!U90)</f>
        <v>92</v>
      </c>
      <c r="AC1688" s="176">
        <f>IF(ISBLANK(DPWW3!V90),"",DPWW3!V90)</f>
        <v>21</v>
      </c>
      <c r="AD1688" s="176">
        <f>IF(ISBLANK(DPWW3!W90),"",DPWW3!W90)</f>
        <v>10</v>
      </c>
      <c r="AE1688" s="176">
        <f>IF(ISBLANK(DPWW3!X90),"",DPWW3!X90)</f>
        <v>4</v>
      </c>
      <c r="AF1688" s="176">
        <f>IF(ISBLANK(DPWW3!Y90),"",DPWW3!Y90)</f>
        <v>1</v>
      </c>
      <c r="AG1688" s="176">
        <f>IF(ISBLANK(DPWW3!Z90),"",DPWW3!Z90)</f>
        <v>0</v>
      </c>
      <c r="AH1688" s="176">
        <f>IF(ISBLANK(DPWW3!AA90),"",DPWW3!AA90)</f>
        <v>0</v>
      </c>
      <c r="AI1688" s="176">
        <f>IF(ISBLANK(DPWW3!AB90),"",DPWW3!AB90)</f>
        <v>0</v>
      </c>
      <c r="AJ1688" s="176">
        <f>IF(ISBLANK(DPWW3!AC90),"",DPWW3!AC90)</f>
        <v>0</v>
      </c>
      <c r="AK1688" s="176">
        <f>IF(ISBLANK(DPWW3!AD90),"",DPWW3!AD90)</f>
        <v>0</v>
      </c>
      <c r="AL1688" s="176">
        <f>IF(ISBLANK(DPWW3!AE90),"",DPWW3!AE90)</f>
        <v>0</v>
      </c>
      <c r="AM1688" s="176">
        <f>IF(ISBLANK(DPWW3!AF90),"",DPWW3!AF90)</f>
        <v>0</v>
      </c>
      <c r="AN1688" s="176">
        <f>IF(ISBLANK(DPWW3!AG90),"",DPWW3!AG90)</f>
        <v>0</v>
      </c>
    </row>
    <row r="1689" spans="1:40" x14ac:dyDescent="0.25">
      <c r="A1689" s="176" t="str">
        <f t="shared" si="26"/>
        <v>YKY</v>
      </c>
      <c r="B1689" s="176" t="str">
        <f>IF(ISBLANK(DPWW3!BY90),"",DPWW3!BY90)</f>
        <v>PCD_DPWW3_SOES_DLY_S2</v>
      </c>
      <c r="C1689" s="176" t="str">
        <f>DPWW3!F90 &amp; "," &amp; DPWW3!G90 &amp; "," &amp; DPWW3!BY5</f>
        <v>Storm overflows - Equivalent storage,Number of schemes at Stage 2,Total number of schemes with a 90+ day delay for any given IM</v>
      </c>
      <c r="D1689" s="176" t="str">
        <f>IF(ISBLANK(DPWW3!H90),"",DPWW3!H90)</f>
        <v>Nr</v>
      </c>
      <c r="E1689" s="176" t="s">
        <v>7266</v>
      </c>
      <c r="F1689" s="176">
        <f>IF(ISBLANK(DPWW3!AJ90),"",DPWW3!AJ90)</f>
        <v>224</v>
      </c>
    </row>
    <row r="1690" spans="1:40" x14ac:dyDescent="0.25">
      <c r="A1690" s="176" t="str">
        <f t="shared" si="26"/>
        <v>YKY</v>
      </c>
      <c r="B1690" s="176" t="str">
        <f>IF(ISBLANK(DPWW3!BZ90),"",DPWW3!BZ90)</f>
        <v>PCD_DPWW3_SOES_DIR_S2</v>
      </c>
      <c r="C1690" s="176" t="str">
        <f>DPWW3!F90 &amp; "," &amp; DPWW3!G90 &amp; "," &amp; DPWW3!BZ6</f>
        <v>Storm overflows - Equivalent storage,Number of schemes at Stage 2,Lack of internal resourcing</v>
      </c>
      <c r="D1690" s="176" t="str">
        <f>IF(ISBLANK(DPWW3!H90),"",DPWW3!H90)</f>
        <v>Nr</v>
      </c>
      <c r="E1690" s="176" t="s">
        <v>7266</v>
      </c>
      <c r="F1690" s="176" t="str">
        <f>IF(ISBLANK(DPWW3!AK90),"",DPWW3!AK90)</f>
        <v/>
      </c>
    </row>
    <row r="1691" spans="1:40" x14ac:dyDescent="0.25">
      <c r="A1691" s="176" t="str">
        <f t="shared" si="26"/>
        <v>YKY</v>
      </c>
      <c r="B1691" s="176" t="str">
        <f>IF(ISBLANK(DPWW3!CA90),"",DPWW3!CA90)</f>
        <v>PCD_DPWW3_SOES_DSCR_S2</v>
      </c>
      <c r="C1691" s="176" t="str">
        <f>DPWW3!F90 &amp; "," &amp; DPWW3!G90 &amp; "," &amp; DPWW3!CA6</f>
        <v xml:space="preserve">Storm overflows - Equivalent storage,Number of schemes at Stage 2,Lack of supply chain resourcing </v>
      </c>
      <c r="D1691" s="176" t="str">
        <f>IF(ISBLANK(DPWW3!H90),"",DPWW3!H90)</f>
        <v>Nr</v>
      </c>
      <c r="E1691" s="176" t="s">
        <v>7266</v>
      </c>
      <c r="F1691" s="176" t="str">
        <f>IF(ISBLANK(DPWW3!AL90),"",DPWW3!AL90)</f>
        <v/>
      </c>
    </row>
    <row r="1692" spans="1:40" x14ac:dyDescent="0.25">
      <c r="A1692" s="176" t="str">
        <f t="shared" si="26"/>
        <v>YKY</v>
      </c>
      <c r="B1692" s="176" t="str">
        <f>IF(ISBLANK(DPWW3!CB90),"",DPWW3!CB90)</f>
        <v>PCD_DPWW3_SOES_DCS_S2</v>
      </c>
      <c r="C1692" s="176" t="str">
        <f>DPWW3!F90 &amp; "," &amp; DPWW3!G90 &amp; "," &amp; DPWW3!CB6</f>
        <v>Storm overflows - Equivalent storage,Number of schemes at Stage 2,Change in solution (IM2)</v>
      </c>
      <c r="D1692" s="176" t="str">
        <f>IF(ISBLANK(DPWW3!H90),"",DPWW3!H90)</f>
        <v>Nr</v>
      </c>
      <c r="E1692" s="176" t="s">
        <v>7266</v>
      </c>
      <c r="F1692" s="176" t="str">
        <f>IF(ISBLANK(DPWW3!AM90),"",DPWW3!AM90)</f>
        <v/>
      </c>
    </row>
    <row r="1693" spans="1:40" x14ac:dyDescent="0.25">
      <c r="A1693" s="176" t="str">
        <f t="shared" si="26"/>
        <v>YKY</v>
      </c>
      <c r="B1693" s="176" t="str">
        <f>IF(ISBLANK(DPWW3!CC90),"",DPWW3!CC90)</f>
        <v>PCD_DPWW3_SOES_DSCS_S2</v>
      </c>
      <c r="C1693" s="176" t="str">
        <f>DPWW3!F90 &amp; "," &amp; DPWW3!G90 &amp; "," &amp; DPWW3!CC6</f>
        <v>Storm overflows - Equivalent storage,Number of schemes at Stage 2,Supply chain capacity</v>
      </c>
      <c r="D1693" s="176" t="str">
        <f>IF(ISBLANK(DPWW3!H90),"",DPWW3!H90)</f>
        <v>Nr</v>
      </c>
      <c r="E1693" s="176" t="s">
        <v>7266</v>
      </c>
      <c r="F1693" s="176" t="str">
        <f>IF(ISBLANK(DPWW3!AN90),"",DPWW3!AN90)</f>
        <v/>
      </c>
    </row>
    <row r="1694" spans="1:40" x14ac:dyDescent="0.25">
      <c r="A1694" s="176" t="str">
        <f t="shared" si="26"/>
        <v>YKY</v>
      </c>
      <c r="B1694" s="176" t="str">
        <f>IF(ISBLANK(DPWW3!CD90),"",DPWW3!CD90)</f>
        <v>PCD_DPWW3_SOES_DPP_S2</v>
      </c>
      <c r="C1694" s="176" t="str">
        <f>DPWW3!F90 &amp; "," &amp; DPWW3!G90 &amp; "," &amp; DPWW3!CD6</f>
        <v>Storm overflows - Equivalent storage,Number of schemes at Stage 2,Land and planning permission</v>
      </c>
      <c r="D1694" s="176" t="str">
        <f>IF(ISBLANK(DPWW3!H90),"",DPWW3!H90)</f>
        <v>Nr</v>
      </c>
      <c r="E1694" s="176" t="s">
        <v>7266</v>
      </c>
      <c r="F1694" s="176" t="str">
        <f>IF(ISBLANK(DPWW3!AO90),"",DPWW3!AO90)</f>
        <v/>
      </c>
    </row>
    <row r="1695" spans="1:40" x14ac:dyDescent="0.25">
      <c r="A1695" s="176" t="str">
        <f t="shared" si="26"/>
        <v>YKY</v>
      </c>
      <c r="B1695" s="176" t="str">
        <f>IF(ISBLANK(DPWW3!CE90),"",DPWW3!CE90)</f>
        <v>PCD_DPWW3_SOES_DTPI_S2</v>
      </c>
      <c r="C1695" s="176" t="str">
        <f>DPWW3!F90 &amp; "," &amp; DPWW3!G90 &amp; "," &amp; DPWW3!CE6</f>
        <v>Storm overflows - Equivalent storage,Number of schemes at Stage 2,Third-party interface</v>
      </c>
      <c r="D1695" s="176" t="str">
        <f>IF(ISBLANK(DPWW3!H90),"",DPWW3!H90)</f>
        <v>Nr</v>
      </c>
      <c r="E1695" s="176" t="s">
        <v>7266</v>
      </c>
      <c r="F1695" s="176" t="str">
        <f>IF(ISBLANK(DPWW3!AP90),"",DPWW3!AP90)</f>
        <v/>
      </c>
    </row>
    <row r="1696" spans="1:40" x14ac:dyDescent="0.25">
      <c r="A1696" s="176" t="str">
        <f t="shared" si="26"/>
        <v>YKY</v>
      </c>
      <c r="B1696" s="176" t="str">
        <f>IF(ISBLANK(DPWW3!CF90),"",DPWW3!CF90)</f>
        <v>PCD_DPWW3_SOES_DCI_S2</v>
      </c>
      <c r="C1696" s="176" t="str">
        <f>DPWW3!F90 &amp; "," &amp; DPWW3!G90 &amp; "," &amp; DPWW3!CF6</f>
        <v>Storm overflows - Equivalent storage,Number of schemes at Stage 2,Contractual issues</v>
      </c>
      <c r="D1696" s="176" t="str">
        <f>IF(ISBLANK(DPWW3!H90),"",DPWW3!H90)</f>
        <v>Nr</v>
      </c>
      <c r="E1696" s="176" t="s">
        <v>7266</v>
      </c>
      <c r="F1696" s="176" t="str">
        <f>IF(ISBLANK(DPWW3!AQ90),"",DPWW3!AQ90)</f>
        <v/>
      </c>
    </row>
    <row r="1697" spans="1:40" x14ac:dyDescent="0.25">
      <c r="A1697" s="176" t="str">
        <f t="shared" si="26"/>
        <v>YKY</v>
      </c>
      <c r="B1697" s="176" t="str">
        <f>IF(ISBLANK(DPWW3!CG90),"",DPWW3!CG90)</f>
        <v>PCD_DPWW3_SOES_DSI_S2</v>
      </c>
      <c r="C1697" s="176" t="str">
        <f>DPWW3!F90 &amp; "," &amp; DPWW3!G90 &amp; "," &amp; DPWW3!CG6</f>
        <v>Storm overflows - Equivalent storage,Number of schemes at Stage 2,Sites issues</v>
      </c>
      <c r="D1697" s="176" t="str">
        <f>IF(ISBLANK(DPWW3!H90),"",DPWW3!H90)</f>
        <v>Nr</v>
      </c>
      <c r="E1697" s="176" t="s">
        <v>7266</v>
      </c>
      <c r="F1697" s="176" t="str">
        <f>IF(ISBLANK(DPWW3!AR90),"",DPWW3!AR90)</f>
        <v/>
      </c>
    </row>
    <row r="1698" spans="1:40" x14ac:dyDescent="0.25">
      <c r="A1698" s="176" t="str">
        <f t="shared" si="26"/>
        <v>YKY</v>
      </c>
      <c r="B1698" s="176" t="str">
        <f>IF(ISBLANK(DPWW3!CH90),"",DPWW3!CH90)</f>
        <v>PCD_DPWW3_SOES_DER_S2</v>
      </c>
      <c r="C1698" s="176" t="str">
        <f>DPWW3!F90 &amp; "," &amp; DPWW3!G90 &amp; "," &amp; DPWW3!CH6</f>
        <v>Storm overflows - Equivalent storage,Number of schemes at Stage 2,Environmental risks</v>
      </c>
      <c r="D1698" s="176" t="str">
        <f>IF(ISBLANK(DPWW3!H90),"",DPWW3!H90)</f>
        <v>Nr</v>
      </c>
      <c r="E1698" s="176" t="s">
        <v>7266</v>
      </c>
      <c r="F1698" s="176" t="str">
        <f>IF(ISBLANK(DPWW3!AS90),"",DPWW3!AS90)</f>
        <v/>
      </c>
    </row>
    <row r="1699" spans="1:40" x14ac:dyDescent="0.25">
      <c r="A1699" s="176" t="str">
        <f t="shared" si="26"/>
        <v>YKY</v>
      </c>
      <c r="B1699" s="176" t="str">
        <f>IF(ISBLANK(DPWW3!CI90),"",DPWW3!CI90)</f>
        <v>PCD_DPWW3_SOES_RS_S2</v>
      </c>
      <c r="C1699" s="176" t="str">
        <f>DPWW3!F90 &amp; "," &amp; DPWW3!G90 &amp; "," &amp; DPWW3!CI6</f>
        <v>Storm overflows - Equivalent storage,Number of schemes at Stage 2,Regulatory Sign off Delay</v>
      </c>
      <c r="D1699" s="176" t="str">
        <f>IF(ISBLANK(DPWW3!H90),"",DPWW3!H90)</f>
        <v>Nr</v>
      </c>
      <c r="E1699" s="176" t="s">
        <v>7266</v>
      </c>
      <c r="F1699" s="176" t="str">
        <f>IF(ISBLANK(DPWW3!AT90),"",DPWW3!AT90)</f>
        <v/>
      </c>
    </row>
    <row r="1700" spans="1:40" x14ac:dyDescent="0.25">
      <c r="A1700" s="176" t="str">
        <f t="shared" si="26"/>
        <v>YKY</v>
      </c>
      <c r="B1700" s="176" t="str">
        <f>IF(ISBLANK(DPWW3!CJ90),"",DPWW3!CJ90)</f>
        <v>PCD_DPWW3_SOES_DPLE_S2</v>
      </c>
      <c r="C1700" s="176" t="str">
        <f>DPWW3!F90 &amp; "," &amp; DPWW3!G90 &amp; "," &amp; DPWW3!CJ6</f>
        <v>Storm overflows - Equivalent storage,Number of schemes at Stage 2,Programme level efficiency</v>
      </c>
      <c r="D1700" s="176" t="str">
        <f>IF(ISBLANK(DPWW3!H90),"",DPWW3!H90)</f>
        <v>Nr</v>
      </c>
      <c r="E1700" s="176" t="s">
        <v>7266</v>
      </c>
      <c r="F1700" s="176" t="str">
        <f>IF(ISBLANK(DPWW3!AU90),"",DPWW3!AU90)</f>
        <v/>
      </c>
    </row>
    <row r="1701" spans="1:40" x14ac:dyDescent="0.25">
      <c r="A1701" s="176" t="str">
        <f t="shared" si="26"/>
        <v>YKY</v>
      </c>
      <c r="B1701" s="176" t="str">
        <f>IF(ISBLANK(DPWW3!BC91),"",DPWW3!BC91)</f>
        <v>PCD_DPWW3_SOES_S3</v>
      </c>
      <c r="C1701" s="176" t="str">
        <f>DPWW3!F91 &amp; "," &amp; DPWW3!G91 &amp; "," &amp; DPWW3!BC5</f>
        <v>Storm overflows - Equivalent storage,Number of schemes at Stage 3,IM1 has yet to be achieved</v>
      </c>
      <c r="D1701" s="176" t="str">
        <f>IF(ISBLANK(DPWW3!H91),"",DPWW3!H91)</f>
        <v>Nr</v>
      </c>
      <c r="E1701" s="176" t="s">
        <v>7266</v>
      </c>
      <c r="T1701" s="176">
        <f>IF(ISBLANK(DPWW3!M91),"",DPWW3!M91)</f>
        <v>1</v>
      </c>
      <c r="U1701" s="176">
        <f>IF(ISBLANK(DPWW3!N91),"",DPWW3!N91)</f>
        <v>3</v>
      </c>
      <c r="V1701" s="176">
        <f>IF(ISBLANK(DPWW3!O91),"",DPWW3!O91)</f>
        <v>1</v>
      </c>
      <c r="W1701" s="176">
        <f>IF(ISBLANK(DPWW3!P91),"",DPWW3!P91)</f>
        <v>3</v>
      </c>
      <c r="X1701" s="176">
        <f>IF(ISBLANK(DPWW3!Q91),"",DPWW3!Q91)</f>
        <v>3</v>
      </c>
      <c r="Y1701" s="176">
        <f>IF(ISBLANK(DPWW3!R91),"",DPWW3!R91)</f>
        <v>22</v>
      </c>
      <c r="Z1701" s="176">
        <f>IF(ISBLANK(DPWW3!S91),"",DPWW3!S91)</f>
        <v>34</v>
      </c>
      <c r="AA1701" s="176">
        <f>IF(ISBLANK(DPWW3!T91),"",DPWW3!T91)</f>
        <v>155</v>
      </c>
      <c r="AB1701" s="176">
        <f>IF(ISBLANK(DPWW3!U91),"",DPWW3!U91)</f>
        <v>139</v>
      </c>
      <c r="AC1701" s="176">
        <f>IF(ISBLANK(DPWW3!V91),"",DPWW3!V91)</f>
        <v>201</v>
      </c>
      <c r="AD1701" s="176">
        <f>IF(ISBLANK(DPWW3!W91),"",DPWW3!W91)</f>
        <v>159</v>
      </c>
      <c r="AE1701" s="176">
        <f>IF(ISBLANK(DPWW3!X91),"",DPWW3!X91)</f>
        <v>107</v>
      </c>
      <c r="AF1701" s="176">
        <f>IF(ISBLANK(DPWW3!Y91),"",DPWW3!Y91)</f>
        <v>89</v>
      </c>
      <c r="AG1701" s="176">
        <f>IF(ISBLANK(DPWW3!Z91),"",DPWW3!Z91)</f>
        <v>56</v>
      </c>
      <c r="AH1701" s="176">
        <f>IF(ISBLANK(DPWW3!AA91),"",DPWW3!AA91)</f>
        <v>38</v>
      </c>
      <c r="AI1701" s="176">
        <f>IF(ISBLANK(DPWW3!AB91),"",DPWW3!AB91)</f>
        <v>32</v>
      </c>
      <c r="AJ1701" s="176">
        <f>IF(ISBLANK(DPWW3!AC91),"",DPWW3!AC91)</f>
        <v>26</v>
      </c>
      <c r="AK1701" s="176">
        <f>IF(ISBLANK(DPWW3!AD91),"",DPWW3!AD91)</f>
        <v>4</v>
      </c>
      <c r="AL1701" s="176">
        <f>IF(ISBLANK(DPWW3!AE91),"",DPWW3!AE91)</f>
        <v>0</v>
      </c>
      <c r="AM1701" s="176">
        <f>IF(ISBLANK(DPWW3!AF91),"",DPWW3!AF91)</f>
        <v>0</v>
      </c>
      <c r="AN1701" s="176">
        <f>IF(ISBLANK(DPWW3!AG91),"",DPWW3!AG91)</f>
        <v>0</v>
      </c>
    </row>
    <row r="1702" spans="1:40" x14ac:dyDescent="0.25">
      <c r="A1702" s="176" t="str">
        <f t="shared" si="26"/>
        <v>YKY</v>
      </c>
      <c r="B1702" s="176" t="str">
        <f>IF(ISBLANK(DPWW3!BY91),"",DPWW3!BY91)</f>
        <v>PCD_DPWW3_SOES_DLY_S3</v>
      </c>
      <c r="C1702" s="176" t="str">
        <f>DPWW3!F91 &amp; "," &amp; DPWW3!G91 &amp; "," &amp; DPWW3!BY5</f>
        <v>Storm overflows - Equivalent storage,Number of schemes at Stage 3,Total number of schemes with a 90+ day delay for any given IM</v>
      </c>
      <c r="D1702" s="176" t="str">
        <f>IF(ISBLANK(DPWW3!H91),"",DPWW3!H91)</f>
        <v>Nr</v>
      </c>
      <c r="E1702" s="176" t="s">
        <v>7266</v>
      </c>
      <c r="F1702" s="176">
        <f>IF(ISBLANK(DPWW3!AJ91),"",DPWW3!AJ91)</f>
        <v>175</v>
      </c>
    </row>
    <row r="1703" spans="1:40" x14ac:dyDescent="0.25">
      <c r="A1703" s="176" t="str">
        <f t="shared" si="26"/>
        <v>YKY</v>
      </c>
      <c r="B1703" s="176" t="str">
        <f>IF(ISBLANK(DPWW3!BZ91),"",DPWW3!BZ91)</f>
        <v>PCD_DPWW3_SOES_DIR_S3</v>
      </c>
      <c r="C1703" s="176" t="str">
        <f>DPWW3!F91 &amp; "," &amp; DPWW3!G91 &amp; "," &amp; DPWW3!BZ6</f>
        <v>Storm overflows - Equivalent storage,Number of schemes at Stage 3,Lack of internal resourcing</v>
      </c>
      <c r="D1703" s="176" t="str">
        <f>IF(ISBLANK(DPWW3!H91),"",DPWW3!H91)</f>
        <v>Nr</v>
      </c>
      <c r="E1703" s="176" t="s">
        <v>7266</v>
      </c>
      <c r="F1703" s="176" t="str">
        <f>IF(ISBLANK(DPWW3!AK91),"",DPWW3!AK91)</f>
        <v/>
      </c>
    </row>
    <row r="1704" spans="1:40" x14ac:dyDescent="0.25">
      <c r="A1704" s="176" t="str">
        <f t="shared" si="26"/>
        <v>YKY</v>
      </c>
      <c r="B1704" s="176" t="str">
        <f>IF(ISBLANK(DPWW3!CA91),"",DPWW3!CA91)</f>
        <v>PCD_DPWW3_SOES_DSCR_S3</v>
      </c>
      <c r="C1704" s="176" t="str">
        <f>DPWW3!F91 &amp; "," &amp; DPWW3!G91 &amp; "," &amp; DPWW3!CA6</f>
        <v xml:space="preserve">Storm overflows - Equivalent storage,Number of schemes at Stage 3,Lack of supply chain resourcing </v>
      </c>
      <c r="D1704" s="176" t="str">
        <f>IF(ISBLANK(DPWW3!H91),"",DPWW3!H91)</f>
        <v>Nr</v>
      </c>
      <c r="E1704" s="176" t="s">
        <v>7266</v>
      </c>
      <c r="F1704" s="176" t="str">
        <f>IF(ISBLANK(DPWW3!AL91),"",DPWW3!AL91)</f>
        <v/>
      </c>
    </row>
    <row r="1705" spans="1:40" x14ac:dyDescent="0.25">
      <c r="A1705" s="176" t="str">
        <f t="shared" si="26"/>
        <v>YKY</v>
      </c>
      <c r="B1705" s="176" t="str">
        <f>IF(ISBLANK(DPWW3!CB91),"",DPWW3!CB91)</f>
        <v>PCD_DPWW3_SOES_DCS_S3</v>
      </c>
      <c r="C1705" s="176" t="str">
        <f>DPWW3!F91 &amp; "," &amp; DPWW3!G91 &amp; "," &amp; DPWW3!CB6</f>
        <v>Storm overflows - Equivalent storage,Number of schemes at Stage 3,Change in solution (IM2)</v>
      </c>
      <c r="D1705" s="176" t="str">
        <f>IF(ISBLANK(DPWW3!H91),"",DPWW3!H91)</f>
        <v>Nr</v>
      </c>
      <c r="E1705" s="176" t="s">
        <v>7266</v>
      </c>
      <c r="F1705" s="176" t="str">
        <f>IF(ISBLANK(DPWW3!AM91),"",DPWW3!AM91)</f>
        <v/>
      </c>
    </row>
    <row r="1706" spans="1:40" x14ac:dyDescent="0.25">
      <c r="A1706" s="176" t="str">
        <f t="shared" si="26"/>
        <v>YKY</v>
      </c>
      <c r="B1706" s="176" t="str">
        <f>IF(ISBLANK(DPWW3!CC91),"",DPWW3!CC91)</f>
        <v>PCD_DPWW3_SOES_DSCS_S3</v>
      </c>
      <c r="C1706" s="176" t="str">
        <f>DPWW3!F91 &amp; "," &amp; DPWW3!G91 &amp; "," &amp; DPWW3!CC6</f>
        <v>Storm overflows - Equivalent storage,Number of schemes at Stage 3,Supply chain capacity</v>
      </c>
      <c r="D1706" s="176" t="str">
        <f>IF(ISBLANK(DPWW3!H91),"",DPWW3!H91)</f>
        <v>Nr</v>
      </c>
      <c r="E1706" s="176" t="s">
        <v>7266</v>
      </c>
      <c r="F1706" s="176" t="str">
        <f>IF(ISBLANK(DPWW3!AN91),"",DPWW3!AN91)</f>
        <v/>
      </c>
    </row>
    <row r="1707" spans="1:40" x14ac:dyDescent="0.25">
      <c r="A1707" s="176" t="str">
        <f t="shared" si="26"/>
        <v>YKY</v>
      </c>
      <c r="B1707" s="176" t="str">
        <f>IF(ISBLANK(DPWW3!CD91),"",DPWW3!CD91)</f>
        <v>PCD_DPWW3_SOES_DPP_S3</v>
      </c>
      <c r="C1707" s="176" t="str">
        <f>DPWW3!F91 &amp; "," &amp; DPWW3!G91 &amp; "," &amp; DPWW3!CD6</f>
        <v>Storm overflows - Equivalent storage,Number of schemes at Stage 3,Land and planning permission</v>
      </c>
      <c r="D1707" s="176" t="str">
        <f>IF(ISBLANK(DPWW3!H91),"",DPWW3!H91)</f>
        <v>Nr</v>
      </c>
      <c r="E1707" s="176" t="s">
        <v>7266</v>
      </c>
      <c r="F1707" s="176" t="str">
        <f>IF(ISBLANK(DPWW3!AO91),"",DPWW3!AO91)</f>
        <v/>
      </c>
    </row>
    <row r="1708" spans="1:40" x14ac:dyDescent="0.25">
      <c r="A1708" s="176" t="str">
        <f t="shared" si="26"/>
        <v>YKY</v>
      </c>
      <c r="B1708" s="176" t="str">
        <f>IF(ISBLANK(DPWW3!CE91),"",DPWW3!CE91)</f>
        <v>PCD_DPWW3_SOES_DTPI_S3</v>
      </c>
      <c r="C1708" s="176" t="str">
        <f>DPWW3!F91 &amp; "," &amp; DPWW3!G91 &amp; "," &amp; DPWW3!CE6</f>
        <v>Storm overflows - Equivalent storage,Number of schemes at Stage 3,Third-party interface</v>
      </c>
      <c r="D1708" s="176" t="str">
        <f>IF(ISBLANK(DPWW3!H91),"",DPWW3!H91)</f>
        <v>Nr</v>
      </c>
      <c r="E1708" s="176" t="s">
        <v>7266</v>
      </c>
      <c r="F1708" s="176" t="str">
        <f>IF(ISBLANK(DPWW3!AP91),"",DPWW3!AP91)</f>
        <v/>
      </c>
    </row>
    <row r="1709" spans="1:40" x14ac:dyDescent="0.25">
      <c r="A1709" s="176" t="str">
        <f t="shared" si="26"/>
        <v>YKY</v>
      </c>
      <c r="B1709" s="176" t="str">
        <f>IF(ISBLANK(DPWW3!CF91),"",DPWW3!CF91)</f>
        <v>PCD_DPWW3_SOES_DCI_S3</v>
      </c>
      <c r="C1709" s="176" t="str">
        <f>DPWW3!F91 &amp; "," &amp; DPWW3!G91 &amp; "," &amp; DPWW3!CF6</f>
        <v>Storm overflows - Equivalent storage,Number of schemes at Stage 3,Contractual issues</v>
      </c>
      <c r="D1709" s="176" t="str">
        <f>IF(ISBLANK(DPWW3!H91),"",DPWW3!H91)</f>
        <v>Nr</v>
      </c>
      <c r="E1709" s="176" t="s">
        <v>7266</v>
      </c>
      <c r="F1709" s="176" t="str">
        <f>IF(ISBLANK(DPWW3!AQ91),"",DPWW3!AQ91)</f>
        <v/>
      </c>
    </row>
    <row r="1710" spans="1:40" x14ac:dyDescent="0.25">
      <c r="A1710" s="176" t="str">
        <f t="shared" si="26"/>
        <v>YKY</v>
      </c>
      <c r="B1710" s="176" t="str">
        <f>IF(ISBLANK(DPWW3!CG91),"",DPWW3!CG91)</f>
        <v>PCD_DPWW3_SOES_DSI_S3</v>
      </c>
      <c r="C1710" s="176" t="str">
        <f>DPWW3!F91 &amp; "," &amp; DPWW3!G91 &amp; "," &amp; DPWW3!CG6</f>
        <v>Storm overflows - Equivalent storage,Number of schemes at Stage 3,Sites issues</v>
      </c>
      <c r="D1710" s="176" t="str">
        <f>IF(ISBLANK(DPWW3!H91),"",DPWW3!H91)</f>
        <v>Nr</v>
      </c>
      <c r="E1710" s="176" t="s">
        <v>7266</v>
      </c>
      <c r="F1710" s="176" t="str">
        <f>IF(ISBLANK(DPWW3!AR91),"",DPWW3!AR91)</f>
        <v/>
      </c>
    </row>
    <row r="1711" spans="1:40" x14ac:dyDescent="0.25">
      <c r="A1711" s="176" t="str">
        <f t="shared" si="26"/>
        <v>YKY</v>
      </c>
      <c r="B1711" s="176" t="str">
        <f>IF(ISBLANK(DPWW3!CH91),"",DPWW3!CH91)</f>
        <v>PCD_DPWW3_SOES_DER_S3</v>
      </c>
      <c r="C1711" s="176" t="str">
        <f>DPWW3!F91 &amp; "," &amp; DPWW3!G91 &amp; "," &amp; DPWW3!CH6</f>
        <v>Storm overflows - Equivalent storage,Number of schemes at Stage 3,Environmental risks</v>
      </c>
      <c r="D1711" s="176" t="str">
        <f>IF(ISBLANK(DPWW3!H91),"",DPWW3!H91)</f>
        <v>Nr</v>
      </c>
      <c r="E1711" s="176" t="s">
        <v>7266</v>
      </c>
      <c r="F1711" s="176" t="str">
        <f>IF(ISBLANK(DPWW3!AS91),"",DPWW3!AS91)</f>
        <v/>
      </c>
    </row>
    <row r="1712" spans="1:40" x14ac:dyDescent="0.25">
      <c r="A1712" s="176" t="str">
        <f t="shared" si="26"/>
        <v>YKY</v>
      </c>
      <c r="B1712" s="176" t="str">
        <f>IF(ISBLANK(DPWW3!CI91),"",DPWW3!CI91)</f>
        <v>PCD_DPWW3_SOES_RS_S3</v>
      </c>
      <c r="C1712" s="176" t="str">
        <f>DPWW3!F91 &amp; "," &amp; DPWW3!G91 &amp; "," &amp; DPWW3!CI6</f>
        <v>Storm overflows - Equivalent storage,Number of schemes at Stage 3,Regulatory Sign off Delay</v>
      </c>
      <c r="D1712" s="176" t="str">
        <f>IF(ISBLANK(DPWW3!H91),"",DPWW3!H91)</f>
        <v>Nr</v>
      </c>
      <c r="E1712" s="176" t="s">
        <v>7266</v>
      </c>
      <c r="F1712" s="176" t="str">
        <f>IF(ISBLANK(DPWW3!AT91),"",DPWW3!AT91)</f>
        <v/>
      </c>
    </row>
    <row r="1713" spans="1:40" x14ac:dyDescent="0.25">
      <c r="A1713" s="176" t="str">
        <f t="shared" si="26"/>
        <v>YKY</v>
      </c>
      <c r="B1713" s="176" t="str">
        <f>IF(ISBLANK(DPWW3!CJ91),"",DPWW3!CJ91)</f>
        <v>PCD_DPWW3_SOES_DPLE_S3</v>
      </c>
      <c r="C1713" s="176" t="str">
        <f>DPWW3!F91 &amp; "," &amp; DPWW3!G91 &amp; "," &amp; DPWW3!CJ6</f>
        <v>Storm overflows - Equivalent storage,Number of schemes at Stage 3,Programme level efficiency</v>
      </c>
      <c r="D1713" s="176" t="str">
        <f>IF(ISBLANK(DPWW3!H91),"",DPWW3!H91)</f>
        <v>Nr</v>
      </c>
      <c r="E1713" s="176" t="s">
        <v>7266</v>
      </c>
      <c r="F1713" s="176" t="str">
        <f>IF(ISBLANK(DPWW3!AU91),"",DPWW3!AU91)</f>
        <v/>
      </c>
    </row>
    <row r="1714" spans="1:40" x14ac:dyDescent="0.25">
      <c r="A1714" s="176" t="str">
        <f t="shared" si="26"/>
        <v>YKY</v>
      </c>
      <c r="B1714" s="176" t="str">
        <f>IF(ISBLANK(DPWW3!BC92),"",DPWW3!BC92)</f>
        <v>PCD_DPWW3_SOES_S4</v>
      </c>
      <c r="C1714" s="176" t="str">
        <f>DPWW3!F92 &amp; "," &amp; DPWW3!G92 &amp; "," &amp; DPWW3!BC5</f>
        <v>Storm overflows - Equivalent storage,Number of schemes at Stage 4,IM1 has yet to be achieved</v>
      </c>
      <c r="D1714" s="176" t="str">
        <f>IF(ISBLANK(DPWW3!H92),"",DPWW3!H92)</f>
        <v>Nr</v>
      </c>
      <c r="E1714" s="176" t="s">
        <v>7266</v>
      </c>
      <c r="T1714" s="176">
        <f>IF(ISBLANK(DPWW3!M92),"",DPWW3!M92)</f>
        <v>5</v>
      </c>
      <c r="U1714" s="176">
        <f>IF(ISBLANK(DPWW3!N92),"",DPWW3!N92)</f>
        <v>5</v>
      </c>
      <c r="V1714" s="176">
        <f>IF(ISBLANK(DPWW3!O92),"",DPWW3!O92)</f>
        <v>10</v>
      </c>
      <c r="W1714" s="176">
        <f>IF(ISBLANK(DPWW3!P92),"",DPWW3!P92)</f>
        <v>13</v>
      </c>
      <c r="X1714" s="176">
        <f>IF(ISBLANK(DPWW3!Q92),"",DPWW3!Q92)</f>
        <v>20</v>
      </c>
      <c r="Y1714" s="176">
        <f>IF(ISBLANK(DPWW3!R92),"",DPWW3!R92)</f>
        <v>23</v>
      </c>
      <c r="Z1714" s="176">
        <f>IF(ISBLANK(DPWW3!S92),"",DPWW3!S92)</f>
        <v>44</v>
      </c>
      <c r="AA1714" s="176">
        <f>IF(ISBLANK(DPWW3!T92),"",DPWW3!T92)</f>
        <v>51</v>
      </c>
      <c r="AB1714" s="176">
        <f>IF(ISBLANK(DPWW3!U92),"",DPWW3!U92)</f>
        <v>117</v>
      </c>
      <c r="AC1714" s="176">
        <f>IF(ISBLANK(DPWW3!V92),"",DPWW3!V92)</f>
        <v>168</v>
      </c>
      <c r="AD1714" s="176">
        <f>IF(ISBLANK(DPWW3!W92),"",DPWW3!W92)</f>
        <v>167</v>
      </c>
      <c r="AE1714" s="176">
        <f>IF(ISBLANK(DPWW3!X92),"",DPWW3!X92)</f>
        <v>193</v>
      </c>
      <c r="AF1714" s="176">
        <f>IF(ISBLANK(DPWW3!Y92),"",DPWW3!Y92)</f>
        <v>164</v>
      </c>
      <c r="AG1714" s="176">
        <f>IF(ISBLANK(DPWW3!Z92),"",DPWW3!Z92)</f>
        <v>149</v>
      </c>
      <c r="AH1714" s="176">
        <f>IF(ISBLANK(DPWW3!AA92),"",DPWW3!AA92)</f>
        <v>125</v>
      </c>
      <c r="AI1714" s="176">
        <f>IF(ISBLANK(DPWW3!AB92),"",DPWW3!AB92)</f>
        <v>84</v>
      </c>
      <c r="AJ1714" s="176">
        <f>IF(ISBLANK(DPWW3!AC92),"",DPWW3!AC92)</f>
        <v>59</v>
      </c>
      <c r="AK1714" s="176">
        <f>IF(ISBLANK(DPWW3!AD92),"",DPWW3!AD92)</f>
        <v>66</v>
      </c>
      <c r="AL1714" s="176">
        <f>IF(ISBLANK(DPWW3!AE92),"",DPWW3!AE92)</f>
        <v>43</v>
      </c>
      <c r="AM1714" s="176">
        <f>IF(ISBLANK(DPWW3!AF92),"",DPWW3!AF92)</f>
        <v>22</v>
      </c>
      <c r="AN1714" s="176">
        <f>IF(ISBLANK(DPWW3!AG92),"",DPWW3!AG92)</f>
        <v>0</v>
      </c>
    </row>
    <row r="1715" spans="1:40" x14ac:dyDescent="0.25">
      <c r="A1715" s="176" t="str">
        <f t="shared" si="26"/>
        <v>YKY</v>
      </c>
      <c r="B1715" s="176" t="str">
        <f>IF(ISBLANK(DPWW3!BY92),"",DPWW3!BY92)</f>
        <v>PCD_DPWW3_SOES_DLY_S4</v>
      </c>
      <c r="C1715" s="176" t="str">
        <f>DPWW3!F92 &amp; "," &amp; DPWW3!G92 &amp; "," &amp; DPWW3!BY5</f>
        <v>Storm overflows - Equivalent storage,Number of schemes at Stage 4,Total number of schemes with a 90+ day delay for any given IM</v>
      </c>
      <c r="D1715" s="176" t="str">
        <f>IF(ISBLANK(DPWW3!H92),"",DPWW3!H92)</f>
        <v>Nr</v>
      </c>
      <c r="E1715" s="176" t="s">
        <v>7266</v>
      </c>
      <c r="F1715" s="176">
        <f>IF(ISBLANK(DPWW3!AJ92),"",DPWW3!AJ92)</f>
        <v>253</v>
      </c>
    </row>
    <row r="1716" spans="1:40" x14ac:dyDescent="0.25">
      <c r="A1716" s="176" t="str">
        <f t="shared" si="26"/>
        <v>YKY</v>
      </c>
      <c r="B1716" s="176" t="str">
        <f>IF(ISBLANK(DPWW3!BZ92),"",DPWW3!BZ92)</f>
        <v>PCD_DPWW3_SOES_DIR_S4</v>
      </c>
      <c r="C1716" s="176" t="str">
        <f>DPWW3!F92 &amp; "," &amp; DPWW3!G92 &amp; "," &amp; DPWW3!BZ6</f>
        <v>Storm overflows - Equivalent storage,Number of schemes at Stage 4,Lack of internal resourcing</v>
      </c>
      <c r="D1716" s="176" t="str">
        <f>IF(ISBLANK(DPWW3!H92),"",DPWW3!H92)</f>
        <v>Nr</v>
      </c>
      <c r="E1716" s="176" t="s">
        <v>7266</v>
      </c>
      <c r="F1716" s="176" t="str">
        <f>IF(ISBLANK(DPWW3!AK92),"",DPWW3!AK92)</f>
        <v/>
      </c>
    </row>
    <row r="1717" spans="1:40" x14ac:dyDescent="0.25">
      <c r="A1717" s="176" t="str">
        <f t="shared" si="26"/>
        <v>YKY</v>
      </c>
      <c r="B1717" s="176" t="str">
        <f>IF(ISBLANK(DPWW3!CA92),"",DPWW3!CA92)</f>
        <v>PCD_DPWW3_SOES_DSCR_S4</v>
      </c>
      <c r="C1717" s="176" t="str">
        <f>DPWW3!F92 &amp; "," &amp; DPWW3!G92 &amp; "," &amp; DPWW3!CA6</f>
        <v xml:space="preserve">Storm overflows - Equivalent storage,Number of schemes at Stage 4,Lack of supply chain resourcing </v>
      </c>
      <c r="D1717" s="176" t="str">
        <f>IF(ISBLANK(DPWW3!H92),"",DPWW3!H92)</f>
        <v>Nr</v>
      </c>
      <c r="E1717" s="176" t="s">
        <v>7266</v>
      </c>
      <c r="F1717" s="176" t="str">
        <f>IF(ISBLANK(DPWW3!AL92),"",DPWW3!AL92)</f>
        <v/>
      </c>
    </row>
    <row r="1718" spans="1:40" x14ac:dyDescent="0.25">
      <c r="A1718" s="176" t="str">
        <f t="shared" si="26"/>
        <v>YKY</v>
      </c>
      <c r="B1718" s="176" t="str">
        <f>IF(ISBLANK(DPWW3!CB92),"",DPWW3!CB92)</f>
        <v>PCD_DPWW3_SOES_DCS_S4</v>
      </c>
      <c r="C1718" s="176" t="str">
        <f>DPWW3!F92 &amp; "," &amp; DPWW3!G92 &amp; "," &amp; DPWW3!CB6</f>
        <v>Storm overflows - Equivalent storage,Number of schemes at Stage 4,Change in solution (IM2)</v>
      </c>
      <c r="D1718" s="176" t="str">
        <f>IF(ISBLANK(DPWW3!H92),"",DPWW3!H92)</f>
        <v>Nr</v>
      </c>
      <c r="E1718" s="176" t="s">
        <v>7266</v>
      </c>
      <c r="F1718" s="176" t="str">
        <f>IF(ISBLANK(DPWW3!AM92),"",DPWW3!AM92)</f>
        <v/>
      </c>
    </row>
    <row r="1719" spans="1:40" x14ac:dyDescent="0.25">
      <c r="A1719" s="176" t="str">
        <f t="shared" si="26"/>
        <v>YKY</v>
      </c>
      <c r="B1719" s="176" t="str">
        <f>IF(ISBLANK(DPWW3!CC92),"",DPWW3!CC92)</f>
        <v>PCD_DPWW3_SOES_DSCS_S4</v>
      </c>
      <c r="C1719" s="176" t="str">
        <f>DPWW3!F92 &amp; "," &amp; DPWW3!G92 &amp; "," &amp; DPWW3!CC6</f>
        <v>Storm overflows - Equivalent storage,Number of schemes at Stage 4,Supply chain capacity</v>
      </c>
      <c r="D1719" s="176" t="str">
        <f>IF(ISBLANK(DPWW3!H92),"",DPWW3!H92)</f>
        <v>Nr</v>
      </c>
      <c r="E1719" s="176" t="s">
        <v>7266</v>
      </c>
      <c r="F1719" s="176" t="str">
        <f>IF(ISBLANK(DPWW3!AN92),"",DPWW3!AN92)</f>
        <v/>
      </c>
    </row>
    <row r="1720" spans="1:40" x14ac:dyDescent="0.25">
      <c r="A1720" s="176" t="str">
        <f t="shared" si="26"/>
        <v>YKY</v>
      </c>
      <c r="B1720" s="176" t="str">
        <f>IF(ISBLANK(DPWW3!CD92),"",DPWW3!CD92)</f>
        <v>PCD_DPWW3_SOES_DPP_S4</v>
      </c>
      <c r="C1720" s="176" t="str">
        <f>DPWW3!F92 &amp; "," &amp; DPWW3!G92 &amp; "," &amp; DPWW3!CD6</f>
        <v>Storm overflows - Equivalent storage,Number of schemes at Stage 4,Land and planning permission</v>
      </c>
      <c r="D1720" s="176" t="str">
        <f>IF(ISBLANK(DPWW3!H92),"",DPWW3!H92)</f>
        <v>Nr</v>
      </c>
      <c r="E1720" s="176" t="s">
        <v>7266</v>
      </c>
      <c r="F1720" s="176" t="str">
        <f>IF(ISBLANK(DPWW3!AO92),"",DPWW3!AO92)</f>
        <v/>
      </c>
    </row>
    <row r="1721" spans="1:40" x14ac:dyDescent="0.25">
      <c r="A1721" s="176" t="str">
        <f t="shared" si="26"/>
        <v>YKY</v>
      </c>
      <c r="B1721" s="176" t="str">
        <f>IF(ISBLANK(DPWW3!CE92),"",DPWW3!CE92)</f>
        <v>PCD_DPWW3_SOES_DTPI_S4</v>
      </c>
      <c r="C1721" s="176" t="str">
        <f>DPWW3!F92 &amp; "," &amp; DPWW3!G92 &amp; "," &amp; DPWW3!CE6</f>
        <v>Storm overflows - Equivalent storage,Number of schemes at Stage 4,Third-party interface</v>
      </c>
      <c r="D1721" s="176" t="str">
        <f>IF(ISBLANK(DPWW3!H92),"",DPWW3!H92)</f>
        <v>Nr</v>
      </c>
      <c r="E1721" s="176" t="s">
        <v>7266</v>
      </c>
      <c r="F1721" s="176" t="str">
        <f>IF(ISBLANK(DPWW3!AP92),"",DPWW3!AP92)</f>
        <v/>
      </c>
    </row>
    <row r="1722" spans="1:40" x14ac:dyDescent="0.25">
      <c r="A1722" s="176" t="str">
        <f t="shared" si="26"/>
        <v>YKY</v>
      </c>
      <c r="B1722" s="176" t="str">
        <f>IF(ISBLANK(DPWW3!CF92),"",DPWW3!CF92)</f>
        <v>PCD_DPWW3_SOES_DCI_S4</v>
      </c>
      <c r="C1722" s="176" t="str">
        <f>DPWW3!F92 &amp; "," &amp; DPWW3!G92 &amp; "," &amp; DPWW3!CF6</f>
        <v>Storm overflows - Equivalent storage,Number of schemes at Stage 4,Contractual issues</v>
      </c>
      <c r="D1722" s="176" t="str">
        <f>IF(ISBLANK(DPWW3!H92),"",DPWW3!H92)</f>
        <v>Nr</v>
      </c>
      <c r="E1722" s="176" t="s">
        <v>7266</v>
      </c>
      <c r="F1722" s="176" t="str">
        <f>IF(ISBLANK(DPWW3!AQ92),"",DPWW3!AQ92)</f>
        <v/>
      </c>
    </row>
    <row r="1723" spans="1:40" x14ac:dyDescent="0.25">
      <c r="A1723" s="176" t="str">
        <f t="shared" si="26"/>
        <v>YKY</v>
      </c>
      <c r="B1723" s="176" t="str">
        <f>IF(ISBLANK(DPWW3!CG92),"",DPWW3!CG92)</f>
        <v>PCD_DPWW3_SOES_DSI_S4</v>
      </c>
      <c r="C1723" s="176" t="str">
        <f>DPWW3!F92 &amp; "," &amp; DPWW3!G92 &amp; "," &amp; DPWW3!CG6</f>
        <v>Storm overflows - Equivalent storage,Number of schemes at Stage 4,Sites issues</v>
      </c>
      <c r="D1723" s="176" t="str">
        <f>IF(ISBLANK(DPWW3!H92),"",DPWW3!H92)</f>
        <v>Nr</v>
      </c>
      <c r="E1723" s="176" t="s">
        <v>7266</v>
      </c>
      <c r="F1723" s="176" t="str">
        <f>IF(ISBLANK(DPWW3!AR92),"",DPWW3!AR92)</f>
        <v/>
      </c>
    </row>
    <row r="1724" spans="1:40" x14ac:dyDescent="0.25">
      <c r="A1724" s="176" t="str">
        <f t="shared" si="26"/>
        <v>YKY</v>
      </c>
      <c r="B1724" s="176" t="str">
        <f>IF(ISBLANK(DPWW3!CH92),"",DPWW3!CH92)</f>
        <v>PCD_DPWW3_SOES_DER_S4</v>
      </c>
      <c r="C1724" s="176" t="str">
        <f>DPWW3!F92 &amp; "," &amp; DPWW3!G92 &amp; "," &amp; DPWW3!CH6</f>
        <v>Storm overflows - Equivalent storage,Number of schemes at Stage 4,Environmental risks</v>
      </c>
      <c r="D1724" s="176" t="str">
        <f>IF(ISBLANK(DPWW3!H92),"",DPWW3!H92)</f>
        <v>Nr</v>
      </c>
      <c r="E1724" s="176" t="s">
        <v>7266</v>
      </c>
      <c r="F1724" s="176" t="str">
        <f>IF(ISBLANK(DPWW3!AS92),"",DPWW3!AS92)</f>
        <v/>
      </c>
    </row>
    <row r="1725" spans="1:40" x14ac:dyDescent="0.25">
      <c r="A1725" s="176" t="str">
        <f t="shared" si="26"/>
        <v>YKY</v>
      </c>
      <c r="B1725" s="176" t="str">
        <f>IF(ISBLANK(DPWW3!CI92),"",DPWW3!CI92)</f>
        <v>PCD_DPWW3_SOES_RS_S4</v>
      </c>
      <c r="C1725" s="176" t="str">
        <f>DPWW3!F92 &amp; "," &amp; DPWW3!G92 &amp; "," &amp; DPWW3!CI6</f>
        <v>Storm overflows - Equivalent storage,Number of schemes at Stage 4,Regulatory Sign off Delay</v>
      </c>
      <c r="D1725" s="176" t="str">
        <f>IF(ISBLANK(DPWW3!H92),"",DPWW3!H92)</f>
        <v>Nr</v>
      </c>
      <c r="E1725" s="176" t="s">
        <v>7266</v>
      </c>
      <c r="F1725" s="176" t="str">
        <f>IF(ISBLANK(DPWW3!AT92),"",DPWW3!AT92)</f>
        <v/>
      </c>
    </row>
    <row r="1726" spans="1:40" x14ac:dyDescent="0.25">
      <c r="A1726" s="176" t="str">
        <f t="shared" si="26"/>
        <v>YKY</v>
      </c>
      <c r="B1726" s="176" t="str">
        <f>IF(ISBLANK(DPWW3!CJ92),"",DPWW3!CJ92)</f>
        <v>PCD_DPWW3_SOES_DPLE_S4</v>
      </c>
      <c r="C1726" s="176" t="str">
        <f>DPWW3!F92 &amp; "," &amp; DPWW3!G92 &amp; "," &amp; DPWW3!CJ6</f>
        <v>Storm overflows - Equivalent storage,Number of schemes at Stage 4,Programme level efficiency</v>
      </c>
      <c r="D1726" s="176" t="str">
        <f>IF(ISBLANK(DPWW3!H92),"",DPWW3!H92)</f>
        <v>Nr</v>
      </c>
      <c r="E1726" s="176" t="s">
        <v>7266</v>
      </c>
      <c r="F1726" s="176" t="str">
        <f>IF(ISBLANK(DPWW3!AU92),"",DPWW3!AU92)</f>
        <v/>
      </c>
    </row>
    <row r="1727" spans="1:40" x14ac:dyDescent="0.25">
      <c r="A1727" s="176" t="str">
        <f t="shared" si="26"/>
        <v>YKY</v>
      </c>
      <c r="B1727" s="176" t="str">
        <f>IF(ISBLANK(DPWW3!BC93),"",DPWW3!BC93)</f>
        <v>PCD_DPWW3_SOES_S5</v>
      </c>
      <c r="C1727" s="176" t="str">
        <f>DPWW3!F93 &amp; "," &amp; DPWW3!G93 &amp; "," &amp; DPWW3!BC5</f>
        <v>Storm overflows - Equivalent storage,Number of schemes at Stage 5,IM1 has yet to be achieved</v>
      </c>
      <c r="D1727" s="176" t="str">
        <f>IF(ISBLANK(DPWW3!H93),"",DPWW3!H93)</f>
        <v>Nr</v>
      </c>
      <c r="E1727" s="176" t="s">
        <v>7266</v>
      </c>
      <c r="T1727" s="176">
        <f>IF(ISBLANK(DPWW3!M93),"",DPWW3!M93)</f>
        <v>0</v>
      </c>
      <c r="U1727" s="176">
        <f>IF(ISBLANK(DPWW3!N93),"",DPWW3!N93)</f>
        <v>0</v>
      </c>
      <c r="V1727" s="176">
        <f>IF(ISBLANK(DPWW3!O93),"",DPWW3!O93)</f>
        <v>0</v>
      </c>
      <c r="W1727" s="176">
        <f>IF(ISBLANK(DPWW3!P93),"",DPWW3!P93)</f>
        <v>0</v>
      </c>
      <c r="X1727" s="176">
        <f>IF(ISBLANK(DPWW3!Q93),"",DPWW3!Q93)</f>
        <v>4</v>
      </c>
      <c r="Y1727" s="176">
        <f>IF(ISBLANK(DPWW3!R93),"",DPWW3!R93)</f>
        <v>3</v>
      </c>
      <c r="Z1727" s="176">
        <f>IF(ISBLANK(DPWW3!S93),"",DPWW3!S93)</f>
        <v>6</v>
      </c>
      <c r="AA1727" s="176">
        <f>IF(ISBLANK(DPWW3!T93),"",DPWW3!T93)</f>
        <v>19</v>
      </c>
      <c r="AB1727" s="176">
        <f>IF(ISBLANK(DPWW3!U93),"",DPWW3!U93)</f>
        <v>0</v>
      </c>
      <c r="AC1727" s="176">
        <f>IF(ISBLANK(DPWW3!V93),"",DPWW3!V93)</f>
        <v>15</v>
      </c>
      <c r="AD1727" s="176">
        <f>IF(ISBLANK(DPWW3!W93),"",DPWW3!W93)</f>
        <v>74</v>
      </c>
      <c r="AE1727" s="176">
        <f>IF(ISBLANK(DPWW3!X93),"",DPWW3!X93)</f>
        <v>107</v>
      </c>
      <c r="AF1727" s="176">
        <f>IF(ISBLANK(DPWW3!Y93),"",DPWW3!Y93)</f>
        <v>0</v>
      </c>
      <c r="AG1727" s="176">
        <f>IF(ISBLANK(DPWW3!Z93),"",DPWW3!Z93)</f>
        <v>49</v>
      </c>
      <c r="AH1727" s="176">
        <f>IF(ISBLANK(DPWW3!AA93),"",DPWW3!AA93)</f>
        <v>91</v>
      </c>
      <c r="AI1727" s="176">
        <f>IF(ISBLANK(DPWW3!AB93),"",DPWW3!AB93)</f>
        <v>138</v>
      </c>
      <c r="AJ1727" s="176">
        <f>IF(ISBLANK(DPWW3!AC93),"",DPWW3!AC93)</f>
        <v>0</v>
      </c>
      <c r="AK1727" s="176">
        <f>IF(ISBLANK(DPWW3!AD93),"",DPWW3!AD93)</f>
        <v>15</v>
      </c>
      <c r="AL1727" s="176">
        <f>IF(ISBLANK(DPWW3!AE93),"",DPWW3!AE93)</f>
        <v>42</v>
      </c>
      <c r="AM1727" s="176">
        <f>IF(ISBLANK(DPWW3!AF93),"",DPWW3!AF93)</f>
        <v>63</v>
      </c>
      <c r="AN1727" s="176">
        <f>IF(ISBLANK(DPWW3!AG93),"",DPWW3!AG93)</f>
        <v>0</v>
      </c>
    </row>
    <row r="1728" spans="1:40" x14ac:dyDescent="0.25">
      <c r="A1728" s="176" t="str">
        <f t="shared" si="26"/>
        <v>YKY</v>
      </c>
      <c r="B1728" s="176" t="str">
        <f>IF(ISBLANK(DPWW3!BY93),"",DPWW3!BY93)</f>
        <v>PCD_DPWW3_SOES_DLY_S5</v>
      </c>
      <c r="C1728" s="176" t="str">
        <f>DPWW3!F93 &amp; "," &amp; DPWW3!G93 &amp; "," &amp; DPWW3!BY5</f>
        <v>Storm overflows - Equivalent storage,Number of schemes at Stage 5,Total number of schemes with a 90+ day delay for any given IM</v>
      </c>
      <c r="D1728" s="176" t="str">
        <f>IF(ISBLANK(DPWW3!H93),"",DPWW3!H93)</f>
        <v>Nr</v>
      </c>
      <c r="E1728" s="176" t="s">
        <v>7266</v>
      </c>
      <c r="F1728" s="176">
        <f>IF(ISBLANK(DPWW3!AJ93),"",DPWW3!AJ93)</f>
        <v>262</v>
      </c>
    </row>
    <row r="1729" spans="1:40" x14ac:dyDescent="0.25">
      <c r="A1729" s="176" t="str">
        <f t="shared" si="26"/>
        <v>YKY</v>
      </c>
      <c r="B1729" s="176" t="str">
        <f>IF(ISBLANK(DPWW3!BZ93),"",DPWW3!BZ93)</f>
        <v>PCD_DPWW3_SOES_DIR_S5</v>
      </c>
      <c r="C1729" s="176" t="str">
        <f>DPWW3!F93 &amp; "," &amp; DPWW3!G93 &amp; "," &amp; DPWW3!BZ6</f>
        <v>Storm overflows - Equivalent storage,Number of schemes at Stage 5,Lack of internal resourcing</v>
      </c>
      <c r="D1729" s="176" t="str">
        <f>IF(ISBLANK(DPWW3!H93),"",DPWW3!H93)</f>
        <v>Nr</v>
      </c>
      <c r="E1729" s="176" t="s">
        <v>7266</v>
      </c>
      <c r="F1729" s="176" t="str">
        <f>IF(ISBLANK(DPWW3!AK93),"",DPWW3!AK93)</f>
        <v/>
      </c>
    </row>
    <row r="1730" spans="1:40" x14ac:dyDescent="0.25">
      <c r="A1730" s="176" t="str">
        <f t="shared" si="26"/>
        <v>YKY</v>
      </c>
      <c r="B1730" s="176" t="str">
        <f>IF(ISBLANK(DPWW3!CA93),"",DPWW3!CA93)</f>
        <v>PCD_DPWW3_SOES_DSCR_S5</v>
      </c>
      <c r="C1730" s="176" t="str">
        <f>DPWW3!F93 &amp; "," &amp; DPWW3!G93 &amp; "," &amp; DPWW3!CA6</f>
        <v xml:space="preserve">Storm overflows - Equivalent storage,Number of schemes at Stage 5,Lack of supply chain resourcing </v>
      </c>
      <c r="D1730" s="176" t="str">
        <f>IF(ISBLANK(DPWW3!H93),"",DPWW3!H93)</f>
        <v>Nr</v>
      </c>
      <c r="E1730" s="176" t="s">
        <v>7266</v>
      </c>
      <c r="F1730" s="176" t="str">
        <f>IF(ISBLANK(DPWW3!AL93),"",DPWW3!AL93)</f>
        <v/>
      </c>
    </row>
    <row r="1731" spans="1:40" x14ac:dyDescent="0.25">
      <c r="A1731" s="176" t="str">
        <f t="shared" si="26"/>
        <v>YKY</v>
      </c>
      <c r="B1731" s="176" t="str">
        <f>IF(ISBLANK(DPWW3!CB93),"",DPWW3!CB93)</f>
        <v>PCD_DPWW3_SOES_DCS_S5</v>
      </c>
      <c r="C1731" s="176" t="str">
        <f>DPWW3!F93 &amp; "," &amp; DPWW3!G93 &amp; "," &amp; DPWW3!CB6</f>
        <v>Storm overflows - Equivalent storage,Number of schemes at Stage 5,Change in solution (IM2)</v>
      </c>
      <c r="D1731" s="176" t="str">
        <f>IF(ISBLANK(DPWW3!H93),"",DPWW3!H93)</f>
        <v>Nr</v>
      </c>
      <c r="E1731" s="176" t="s">
        <v>7266</v>
      </c>
      <c r="F1731" s="176" t="str">
        <f>IF(ISBLANK(DPWW3!AM93),"",DPWW3!AM93)</f>
        <v/>
      </c>
    </row>
    <row r="1732" spans="1:40" x14ac:dyDescent="0.25">
      <c r="A1732" s="176" t="str">
        <f t="shared" si="26"/>
        <v>YKY</v>
      </c>
      <c r="B1732" s="176" t="str">
        <f>IF(ISBLANK(DPWW3!CC93),"",DPWW3!CC93)</f>
        <v>PCD_DPWW3_SOES_DSCS_S5</v>
      </c>
      <c r="C1732" s="176" t="str">
        <f>DPWW3!F93 &amp; "," &amp; DPWW3!G93 &amp; "," &amp; DPWW3!CC6</f>
        <v>Storm overflows - Equivalent storage,Number of schemes at Stage 5,Supply chain capacity</v>
      </c>
      <c r="D1732" s="176" t="str">
        <f>IF(ISBLANK(DPWW3!H93),"",DPWW3!H93)</f>
        <v>Nr</v>
      </c>
      <c r="E1732" s="176" t="s">
        <v>7266</v>
      </c>
      <c r="F1732" s="176" t="str">
        <f>IF(ISBLANK(DPWW3!AN93),"",DPWW3!AN93)</f>
        <v/>
      </c>
    </row>
    <row r="1733" spans="1:40" x14ac:dyDescent="0.25">
      <c r="A1733" s="176" t="str">
        <f t="shared" ref="A1733:A1796" si="27">A1732</f>
        <v>YKY</v>
      </c>
      <c r="B1733" s="176" t="str">
        <f>IF(ISBLANK(DPWW3!CD93),"",DPWW3!CD93)</f>
        <v>PCD_DPWW3_SOES_DPP_S5</v>
      </c>
      <c r="C1733" s="176" t="str">
        <f>DPWW3!F93 &amp; "," &amp; DPWW3!G93 &amp; "," &amp; DPWW3!CD6</f>
        <v>Storm overflows - Equivalent storage,Number of schemes at Stage 5,Land and planning permission</v>
      </c>
      <c r="D1733" s="176" t="str">
        <f>IF(ISBLANK(DPWW3!H93),"",DPWW3!H93)</f>
        <v>Nr</v>
      </c>
      <c r="E1733" s="176" t="s">
        <v>7266</v>
      </c>
      <c r="F1733" s="176" t="str">
        <f>IF(ISBLANK(DPWW3!AO93),"",DPWW3!AO93)</f>
        <v/>
      </c>
    </row>
    <row r="1734" spans="1:40" x14ac:dyDescent="0.25">
      <c r="A1734" s="176" t="str">
        <f t="shared" si="27"/>
        <v>YKY</v>
      </c>
      <c r="B1734" s="176" t="str">
        <f>IF(ISBLANK(DPWW3!CE93),"",DPWW3!CE93)</f>
        <v>PCD_DPWW3_SOES_DTPI_S5</v>
      </c>
      <c r="C1734" s="176" t="str">
        <f>DPWW3!F93 &amp; "," &amp; DPWW3!G93 &amp; "," &amp; DPWW3!CE6</f>
        <v>Storm overflows - Equivalent storage,Number of schemes at Stage 5,Third-party interface</v>
      </c>
      <c r="D1734" s="176" t="str">
        <f>IF(ISBLANK(DPWW3!H93),"",DPWW3!H93)</f>
        <v>Nr</v>
      </c>
      <c r="E1734" s="176" t="s">
        <v>7266</v>
      </c>
      <c r="F1734" s="176" t="str">
        <f>IF(ISBLANK(DPWW3!AP93),"",DPWW3!AP93)</f>
        <v/>
      </c>
    </row>
    <row r="1735" spans="1:40" x14ac:dyDescent="0.25">
      <c r="A1735" s="176" t="str">
        <f t="shared" si="27"/>
        <v>YKY</v>
      </c>
      <c r="B1735" s="176" t="str">
        <f>IF(ISBLANK(DPWW3!CF93),"",DPWW3!CF93)</f>
        <v>PCD_DPWW3_SOES_DCI_S5</v>
      </c>
      <c r="C1735" s="176" t="str">
        <f>DPWW3!F93 &amp; "," &amp; DPWW3!G93 &amp; "," &amp; DPWW3!CF6</f>
        <v>Storm overflows - Equivalent storage,Number of schemes at Stage 5,Contractual issues</v>
      </c>
      <c r="D1735" s="176" t="str">
        <f>IF(ISBLANK(DPWW3!H93),"",DPWW3!H93)</f>
        <v>Nr</v>
      </c>
      <c r="E1735" s="176" t="s">
        <v>7266</v>
      </c>
      <c r="F1735" s="176" t="str">
        <f>IF(ISBLANK(DPWW3!AQ93),"",DPWW3!AQ93)</f>
        <v/>
      </c>
    </row>
    <row r="1736" spans="1:40" x14ac:dyDescent="0.25">
      <c r="A1736" s="176" t="str">
        <f t="shared" si="27"/>
        <v>YKY</v>
      </c>
      <c r="B1736" s="176" t="str">
        <f>IF(ISBLANK(DPWW3!CG93),"",DPWW3!CG93)</f>
        <v>PCD_DPWW3_SOES_DSI_S5</v>
      </c>
      <c r="C1736" s="176" t="str">
        <f>DPWW3!F93 &amp; "," &amp; DPWW3!G93 &amp; "," &amp; DPWW3!CG6</f>
        <v>Storm overflows - Equivalent storage,Number of schemes at Stage 5,Sites issues</v>
      </c>
      <c r="D1736" s="176" t="str">
        <f>IF(ISBLANK(DPWW3!H93),"",DPWW3!H93)</f>
        <v>Nr</v>
      </c>
      <c r="E1736" s="176" t="s">
        <v>7266</v>
      </c>
      <c r="F1736" s="176" t="str">
        <f>IF(ISBLANK(DPWW3!AR93),"",DPWW3!AR93)</f>
        <v/>
      </c>
    </row>
    <row r="1737" spans="1:40" x14ac:dyDescent="0.25">
      <c r="A1737" s="176" t="str">
        <f t="shared" si="27"/>
        <v>YKY</v>
      </c>
      <c r="B1737" s="176" t="str">
        <f>IF(ISBLANK(DPWW3!CH93),"",DPWW3!CH93)</f>
        <v>PCD_DPWW3_SOES_DER_S5</v>
      </c>
      <c r="C1737" s="176" t="str">
        <f>DPWW3!F93 &amp; "," &amp; DPWW3!G93 &amp; "," &amp; DPWW3!CH6</f>
        <v>Storm overflows - Equivalent storage,Number of schemes at Stage 5,Environmental risks</v>
      </c>
      <c r="D1737" s="176" t="str">
        <f>IF(ISBLANK(DPWW3!H93),"",DPWW3!H93)</f>
        <v>Nr</v>
      </c>
      <c r="E1737" s="176" t="s">
        <v>7266</v>
      </c>
      <c r="F1737" s="176" t="str">
        <f>IF(ISBLANK(DPWW3!AS93),"",DPWW3!AS93)</f>
        <v/>
      </c>
    </row>
    <row r="1738" spans="1:40" x14ac:dyDescent="0.25">
      <c r="A1738" s="176" t="str">
        <f t="shared" si="27"/>
        <v>YKY</v>
      </c>
      <c r="B1738" s="176" t="str">
        <f>IF(ISBLANK(DPWW3!CI93),"",DPWW3!CI93)</f>
        <v>PCD_DPWW3_SOES_RS_S5</v>
      </c>
      <c r="C1738" s="176" t="str">
        <f>DPWW3!F93 &amp; "," &amp; DPWW3!G93 &amp; "," &amp; DPWW3!CI6</f>
        <v>Storm overflows - Equivalent storage,Number of schemes at Stage 5,Regulatory Sign off Delay</v>
      </c>
      <c r="D1738" s="176" t="str">
        <f>IF(ISBLANK(DPWW3!H93),"",DPWW3!H93)</f>
        <v>Nr</v>
      </c>
      <c r="E1738" s="176" t="s">
        <v>7266</v>
      </c>
      <c r="F1738" s="176" t="str">
        <f>IF(ISBLANK(DPWW3!AT93),"",DPWW3!AT93)</f>
        <v/>
      </c>
    </row>
    <row r="1739" spans="1:40" x14ac:dyDescent="0.25">
      <c r="A1739" s="176" t="str">
        <f t="shared" si="27"/>
        <v>YKY</v>
      </c>
      <c r="B1739" s="176" t="str">
        <f>IF(ISBLANK(DPWW3!CJ93),"",DPWW3!CJ93)</f>
        <v>PCD_DPWW3_SOES_DPLE_S5</v>
      </c>
      <c r="C1739" s="176" t="str">
        <f>DPWW3!F93 &amp; "," &amp; DPWW3!G93 &amp; "," &amp; DPWW3!CJ6</f>
        <v>Storm overflows - Equivalent storage,Number of schemes at Stage 5,Programme level efficiency</v>
      </c>
      <c r="D1739" s="176" t="str">
        <f>IF(ISBLANK(DPWW3!H93),"",DPWW3!H93)</f>
        <v>Nr</v>
      </c>
      <c r="E1739" s="176" t="s">
        <v>7266</v>
      </c>
      <c r="F1739" s="176" t="str">
        <f>IF(ISBLANK(DPWW3!AU93),"",DPWW3!AU93)</f>
        <v/>
      </c>
    </row>
    <row r="1740" spans="1:40" x14ac:dyDescent="0.25">
      <c r="A1740" s="176" t="str">
        <f t="shared" si="27"/>
        <v>YKY</v>
      </c>
      <c r="B1740" s="176" t="str">
        <f>IF(ISBLANK(DPWW3!BC94),"",DPWW3!BC94)</f>
        <v>PCD_DPWW3_SOES_S6</v>
      </c>
      <c r="C1740" s="176" t="str">
        <f>DPWW3!F94 &amp; "," &amp; DPWW3!G94 &amp; "," &amp; DPWW3!BC5</f>
        <v>Storm overflows - Equivalent storage,Number of schemes at Stage 6,IM1 has yet to be achieved</v>
      </c>
      <c r="D1740" s="176" t="str">
        <f>IF(ISBLANK(DPWW3!H94),"",DPWW3!H94)</f>
        <v>Nr</v>
      </c>
      <c r="E1740" s="176" t="s">
        <v>7266</v>
      </c>
      <c r="T1740" s="176">
        <f>IF(ISBLANK(DPWW3!M94),"",DPWW3!M94)</f>
        <v>1</v>
      </c>
      <c r="U1740" s="176">
        <f>IF(ISBLANK(DPWW3!N94),"",DPWW3!N94)</f>
        <v>1</v>
      </c>
      <c r="V1740" s="176">
        <f>IF(ISBLANK(DPWW3!O94),"",DPWW3!O94)</f>
        <v>1</v>
      </c>
      <c r="W1740" s="176">
        <f>IF(ISBLANK(DPWW3!P94),"",DPWW3!P94)</f>
        <v>1</v>
      </c>
      <c r="X1740" s="176">
        <f>IF(ISBLANK(DPWW3!Q94),"",DPWW3!Q94)</f>
        <v>1</v>
      </c>
      <c r="Y1740" s="176">
        <f>IF(ISBLANK(DPWW3!R94),"",DPWW3!R94)</f>
        <v>12</v>
      </c>
      <c r="Z1740" s="176">
        <f>IF(ISBLANK(DPWW3!S94),"",DPWW3!S94)</f>
        <v>12</v>
      </c>
      <c r="AA1740" s="176">
        <f>IF(ISBLANK(DPWW3!T94),"",DPWW3!T94)</f>
        <v>12</v>
      </c>
      <c r="AB1740" s="176">
        <f>IF(ISBLANK(DPWW3!U94),"",DPWW3!U94)</f>
        <v>40</v>
      </c>
      <c r="AC1740" s="176">
        <f>IF(ISBLANK(DPWW3!V94),"",DPWW3!V94)</f>
        <v>40</v>
      </c>
      <c r="AD1740" s="176">
        <f>IF(ISBLANK(DPWW3!W94),"",DPWW3!W94)</f>
        <v>40</v>
      </c>
      <c r="AE1740" s="176">
        <f>IF(ISBLANK(DPWW3!X94),"",DPWW3!X94)</f>
        <v>40</v>
      </c>
      <c r="AF1740" s="176">
        <f>IF(ISBLANK(DPWW3!Y94),"",DPWW3!Y94)</f>
        <v>197</v>
      </c>
      <c r="AG1740" s="176">
        <f>IF(ISBLANK(DPWW3!Z94),"",DPWW3!Z94)</f>
        <v>197</v>
      </c>
      <c r="AH1740" s="176">
        <f>IF(ISBLANK(DPWW3!AA94),"",DPWW3!AA94)</f>
        <v>197</v>
      </c>
      <c r="AI1740" s="176">
        <f>IF(ISBLANK(DPWW3!AB94),"",DPWW3!AB94)</f>
        <v>197</v>
      </c>
      <c r="AJ1740" s="176">
        <f>IF(ISBLANK(DPWW3!AC94),"",DPWW3!AC94)</f>
        <v>366</v>
      </c>
      <c r="AK1740" s="176">
        <f>IF(ISBLANK(DPWW3!AD94),"",DPWW3!AD94)</f>
        <v>366</v>
      </c>
      <c r="AL1740" s="176">
        <f>IF(ISBLANK(DPWW3!AE94),"",DPWW3!AE94)</f>
        <v>366</v>
      </c>
      <c r="AM1740" s="176">
        <f>IF(ISBLANK(DPWW3!AF94),"",DPWW3!AF94)</f>
        <v>366</v>
      </c>
      <c r="AN1740" s="176">
        <f>IF(ISBLANK(DPWW3!AG94),"",DPWW3!AG94)</f>
        <v>451</v>
      </c>
    </row>
    <row r="1741" spans="1:40" x14ac:dyDescent="0.25">
      <c r="A1741" s="176" t="str">
        <f t="shared" si="27"/>
        <v>YKY</v>
      </c>
      <c r="B1741" s="176" t="str">
        <f>IF(ISBLANK(DPWW3!BY94),"",DPWW3!BY94)</f>
        <v>PCD_DPWW3_SOES_DLY_S6</v>
      </c>
      <c r="C1741" s="176" t="str">
        <f>DPWW3!F94 &amp; "," &amp; DPWW3!G94 &amp; "," &amp; DPWW3!BY5</f>
        <v>Storm overflows - Equivalent storage,Number of schemes at Stage 6,Total number of schemes with a 90+ day delay for any given IM</v>
      </c>
      <c r="D1741" s="176" t="str">
        <f>IF(ISBLANK(DPWW3!H94),"",DPWW3!H94)</f>
        <v>Nr</v>
      </c>
      <c r="E1741" s="176" t="s">
        <v>7266</v>
      </c>
      <c r="F1741" s="176">
        <f>IF(ISBLANK(DPWW3!AJ94),"",DPWW3!AJ94)</f>
        <v>203</v>
      </c>
    </row>
    <row r="1742" spans="1:40" x14ac:dyDescent="0.25">
      <c r="A1742" s="176" t="str">
        <f t="shared" si="27"/>
        <v>YKY</v>
      </c>
      <c r="B1742" s="176" t="str">
        <f>IF(ISBLANK(DPWW3!BZ94),"",DPWW3!BZ94)</f>
        <v>PCD_DPWW3_SOES_DIR_S6</v>
      </c>
      <c r="C1742" s="176" t="str">
        <f>DPWW3!F94 &amp; "," &amp; DPWW3!G94 &amp; "," &amp; DPWW3!BZ6</f>
        <v>Storm overflows - Equivalent storage,Number of schemes at Stage 6,Lack of internal resourcing</v>
      </c>
      <c r="D1742" s="176" t="str">
        <f>IF(ISBLANK(DPWW3!H94),"",DPWW3!H94)</f>
        <v>Nr</v>
      </c>
      <c r="E1742" s="176" t="s">
        <v>7266</v>
      </c>
      <c r="F1742" s="176" t="str">
        <f>IF(ISBLANK(DPWW3!AK94),"",DPWW3!AK94)</f>
        <v/>
      </c>
    </row>
    <row r="1743" spans="1:40" x14ac:dyDescent="0.25">
      <c r="A1743" s="176" t="str">
        <f t="shared" si="27"/>
        <v>YKY</v>
      </c>
      <c r="B1743" s="176" t="str">
        <f>IF(ISBLANK(DPWW3!CA94),"",DPWW3!CA94)</f>
        <v>PCD_DPWW3_SOES_DSCR_S6</v>
      </c>
      <c r="C1743" s="176" t="str">
        <f>DPWW3!F94 &amp; "," &amp; DPWW3!G94 &amp; "," &amp; DPWW3!CA6</f>
        <v xml:space="preserve">Storm overflows - Equivalent storage,Number of schemes at Stage 6,Lack of supply chain resourcing </v>
      </c>
      <c r="D1743" s="176" t="str">
        <f>IF(ISBLANK(DPWW3!H94),"",DPWW3!H94)</f>
        <v>Nr</v>
      </c>
      <c r="E1743" s="176" t="s">
        <v>7266</v>
      </c>
      <c r="F1743" s="176" t="str">
        <f>IF(ISBLANK(DPWW3!AL94),"",DPWW3!AL94)</f>
        <v/>
      </c>
    </row>
    <row r="1744" spans="1:40" x14ac:dyDescent="0.25">
      <c r="A1744" s="176" t="str">
        <f t="shared" si="27"/>
        <v>YKY</v>
      </c>
      <c r="B1744" s="176" t="str">
        <f>IF(ISBLANK(DPWW3!CB94),"",DPWW3!CB94)</f>
        <v>PCD_DPWW3_SOES_DCS_S6</v>
      </c>
      <c r="C1744" s="176" t="str">
        <f>DPWW3!F94 &amp; "," &amp; DPWW3!G94 &amp; "," &amp; DPWW3!CB6</f>
        <v>Storm overflows - Equivalent storage,Number of schemes at Stage 6,Change in solution (IM2)</v>
      </c>
      <c r="D1744" s="176" t="str">
        <f>IF(ISBLANK(DPWW3!H94),"",DPWW3!H94)</f>
        <v>Nr</v>
      </c>
      <c r="E1744" s="176" t="s">
        <v>7266</v>
      </c>
      <c r="F1744" s="176" t="str">
        <f>IF(ISBLANK(DPWW3!AM94),"",DPWW3!AM94)</f>
        <v/>
      </c>
    </row>
    <row r="1745" spans="1:40" x14ac:dyDescent="0.25">
      <c r="A1745" s="176" t="str">
        <f t="shared" si="27"/>
        <v>YKY</v>
      </c>
      <c r="B1745" s="176" t="str">
        <f>IF(ISBLANK(DPWW3!CC94),"",DPWW3!CC94)</f>
        <v>PCD_DPWW3_SOES_DSCS_S6</v>
      </c>
      <c r="C1745" s="176" t="str">
        <f>DPWW3!F94 &amp; "," &amp; DPWW3!G94 &amp; "," &amp; DPWW3!CC6</f>
        <v>Storm overflows - Equivalent storage,Number of schemes at Stage 6,Supply chain capacity</v>
      </c>
      <c r="D1745" s="176" t="str">
        <f>IF(ISBLANK(DPWW3!H94),"",DPWW3!H94)</f>
        <v>Nr</v>
      </c>
      <c r="E1745" s="176" t="s">
        <v>7266</v>
      </c>
      <c r="F1745" s="176" t="str">
        <f>IF(ISBLANK(DPWW3!AN94),"",DPWW3!AN94)</f>
        <v/>
      </c>
    </row>
    <row r="1746" spans="1:40" x14ac:dyDescent="0.25">
      <c r="A1746" s="176" t="str">
        <f t="shared" si="27"/>
        <v>YKY</v>
      </c>
      <c r="B1746" s="176" t="str">
        <f>IF(ISBLANK(DPWW3!CD94),"",DPWW3!CD94)</f>
        <v>PCD_DPWW3_SOES_DPP_S6</v>
      </c>
      <c r="C1746" s="176" t="str">
        <f>DPWW3!F94 &amp; "," &amp; DPWW3!G94 &amp; "," &amp; DPWW3!CD6</f>
        <v>Storm overflows - Equivalent storage,Number of schemes at Stage 6,Land and planning permission</v>
      </c>
      <c r="D1746" s="176" t="str">
        <f>IF(ISBLANK(DPWW3!H94),"",DPWW3!H94)</f>
        <v>Nr</v>
      </c>
      <c r="E1746" s="176" t="s">
        <v>7266</v>
      </c>
      <c r="F1746" s="176" t="str">
        <f>IF(ISBLANK(DPWW3!AO94),"",DPWW3!AO94)</f>
        <v/>
      </c>
    </row>
    <row r="1747" spans="1:40" x14ac:dyDescent="0.25">
      <c r="A1747" s="176" t="str">
        <f t="shared" si="27"/>
        <v>YKY</v>
      </c>
      <c r="B1747" s="176" t="str">
        <f>IF(ISBLANK(DPWW3!CE94),"",DPWW3!CE94)</f>
        <v>PCD_DPWW3_SOES_DTPI_S6</v>
      </c>
      <c r="C1747" s="176" t="str">
        <f>DPWW3!F94 &amp; "," &amp; DPWW3!G94 &amp; "," &amp; DPWW3!CE6</f>
        <v>Storm overflows - Equivalent storage,Number of schemes at Stage 6,Third-party interface</v>
      </c>
      <c r="D1747" s="176" t="str">
        <f>IF(ISBLANK(DPWW3!H94),"",DPWW3!H94)</f>
        <v>Nr</v>
      </c>
      <c r="E1747" s="176" t="s">
        <v>7266</v>
      </c>
      <c r="F1747" s="176" t="str">
        <f>IF(ISBLANK(DPWW3!AP94),"",DPWW3!AP94)</f>
        <v/>
      </c>
    </row>
    <row r="1748" spans="1:40" x14ac:dyDescent="0.25">
      <c r="A1748" s="176" t="str">
        <f t="shared" si="27"/>
        <v>YKY</v>
      </c>
      <c r="B1748" s="176" t="str">
        <f>IF(ISBLANK(DPWW3!CF94),"",DPWW3!CF94)</f>
        <v>PCD_DPWW3_SOES_DCI_S6</v>
      </c>
      <c r="C1748" s="176" t="str">
        <f>DPWW3!F94 &amp; "," &amp; DPWW3!G94 &amp; "," &amp; DPWW3!CF6</f>
        <v>Storm overflows - Equivalent storage,Number of schemes at Stage 6,Contractual issues</v>
      </c>
      <c r="D1748" s="176" t="str">
        <f>IF(ISBLANK(DPWW3!H94),"",DPWW3!H94)</f>
        <v>Nr</v>
      </c>
      <c r="E1748" s="176" t="s">
        <v>7266</v>
      </c>
      <c r="F1748" s="176" t="str">
        <f>IF(ISBLANK(DPWW3!AQ94),"",DPWW3!AQ94)</f>
        <v/>
      </c>
    </row>
    <row r="1749" spans="1:40" x14ac:dyDescent="0.25">
      <c r="A1749" s="176" t="str">
        <f t="shared" si="27"/>
        <v>YKY</v>
      </c>
      <c r="B1749" s="176" t="str">
        <f>IF(ISBLANK(DPWW3!CG94),"",DPWW3!CG94)</f>
        <v>PCD_DPWW3_SOES_DSI_S6</v>
      </c>
      <c r="C1749" s="176" t="str">
        <f>DPWW3!F94 &amp; "," &amp; DPWW3!G94 &amp; "," &amp; DPWW3!CG6</f>
        <v>Storm overflows - Equivalent storage,Number of schemes at Stage 6,Sites issues</v>
      </c>
      <c r="D1749" s="176" t="str">
        <f>IF(ISBLANK(DPWW3!H94),"",DPWW3!H94)</f>
        <v>Nr</v>
      </c>
      <c r="E1749" s="176" t="s">
        <v>7266</v>
      </c>
      <c r="F1749" s="176" t="str">
        <f>IF(ISBLANK(DPWW3!AR94),"",DPWW3!AR94)</f>
        <v/>
      </c>
    </row>
    <row r="1750" spans="1:40" x14ac:dyDescent="0.25">
      <c r="A1750" s="176" t="str">
        <f t="shared" si="27"/>
        <v>YKY</v>
      </c>
      <c r="B1750" s="176" t="str">
        <f>IF(ISBLANK(DPWW3!CH94),"",DPWW3!CH94)</f>
        <v>PCD_DPWW3_SOES_DER_S6</v>
      </c>
      <c r="C1750" s="176" t="str">
        <f>DPWW3!F94 &amp; "," &amp; DPWW3!G94 &amp; "," &amp; DPWW3!CH6</f>
        <v>Storm overflows - Equivalent storage,Number of schemes at Stage 6,Environmental risks</v>
      </c>
      <c r="D1750" s="176" t="str">
        <f>IF(ISBLANK(DPWW3!H94),"",DPWW3!H94)</f>
        <v>Nr</v>
      </c>
      <c r="E1750" s="176" t="s">
        <v>7266</v>
      </c>
      <c r="F1750" s="176" t="str">
        <f>IF(ISBLANK(DPWW3!AS94),"",DPWW3!AS94)</f>
        <v/>
      </c>
    </row>
    <row r="1751" spans="1:40" x14ac:dyDescent="0.25">
      <c r="A1751" s="176" t="str">
        <f t="shared" si="27"/>
        <v>YKY</v>
      </c>
      <c r="B1751" s="176" t="str">
        <f>IF(ISBLANK(DPWW3!CI94),"",DPWW3!CI94)</f>
        <v>PCD_DPWW3_SOES_RS_S6</v>
      </c>
      <c r="C1751" s="176" t="str">
        <f>DPWW3!F94 &amp; "," &amp; DPWW3!G94 &amp; "," &amp; DPWW3!CI6</f>
        <v>Storm overflows - Equivalent storage,Number of schemes at Stage 6,Regulatory Sign off Delay</v>
      </c>
      <c r="D1751" s="176" t="str">
        <f>IF(ISBLANK(DPWW3!H94),"",DPWW3!H94)</f>
        <v>Nr</v>
      </c>
      <c r="E1751" s="176" t="s">
        <v>7266</v>
      </c>
      <c r="F1751" s="176" t="str">
        <f>IF(ISBLANK(DPWW3!AT94),"",DPWW3!AT94)</f>
        <v/>
      </c>
    </row>
    <row r="1752" spans="1:40" x14ac:dyDescent="0.25">
      <c r="A1752" s="176" t="str">
        <f t="shared" si="27"/>
        <v>YKY</v>
      </c>
      <c r="B1752" s="176" t="str">
        <f>IF(ISBLANK(DPWW3!CJ94),"",DPWW3!CJ94)</f>
        <v>PCD_DPWW3_SOES_DPLE_S6</v>
      </c>
      <c r="C1752" s="176" t="str">
        <f>DPWW3!F94 &amp; "," &amp; DPWW3!G94 &amp; "," &amp; DPWW3!CJ6</f>
        <v>Storm overflows - Equivalent storage,Number of schemes at Stage 6,Programme level efficiency</v>
      </c>
      <c r="D1752" s="176" t="str">
        <f>IF(ISBLANK(DPWW3!H94),"",DPWW3!H94)</f>
        <v>Nr</v>
      </c>
      <c r="E1752" s="176" t="s">
        <v>7266</v>
      </c>
      <c r="F1752" s="176" t="str">
        <f>IF(ISBLANK(DPWW3!AU94),"",DPWW3!AU94)</f>
        <v/>
      </c>
    </row>
    <row r="1753" spans="1:40" x14ac:dyDescent="0.25">
      <c r="A1753" s="176" t="str">
        <f t="shared" si="27"/>
        <v>YKY</v>
      </c>
      <c r="B1753" s="176" t="str">
        <f>IF(ISBLANK(DPWW3!BC95),"",DPWW3!BC95)</f>
        <v>PCD_DPWW3_SOES_S7</v>
      </c>
      <c r="C1753" s="176" t="str">
        <f>DPWW3!F95 &amp; "," &amp; DPWW3!G95 &amp; "," &amp; DPWW3!BC5</f>
        <v>Storm overflows - Equivalent storage,Number of schemes at Stage 7,IM1 has yet to be achieved</v>
      </c>
      <c r="D1753" s="176" t="str">
        <f>IF(ISBLANK(DPWW3!H95),"",DPWW3!H95)</f>
        <v>Nr</v>
      </c>
      <c r="E1753" s="176" t="s">
        <v>7266</v>
      </c>
      <c r="T1753" s="176">
        <f>IF(ISBLANK(DPWW3!M95),"",DPWW3!M95)</f>
        <v>0</v>
      </c>
      <c r="U1753" s="176">
        <f>IF(ISBLANK(DPWW3!N95),"",DPWW3!N95)</f>
        <v>0</v>
      </c>
      <c r="V1753" s="176">
        <f>IF(ISBLANK(DPWW3!O95),"",DPWW3!O95)</f>
        <v>0</v>
      </c>
      <c r="W1753" s="176">
        <f>IF(ISBLANK(DPWW3!P95),"",DPWW3!P95)</f>
        <v>31</v>
      </c>
      <c r="X1753" s="176">
        <f>IF(ISBLANK(DPWW3!Q95),"",DPWW3!Q95)</f>
        <v>31</v>
      </c>
      <c r="Y1753" s="176">
        <f>IF(ISBLANK(DPWW3!R95),"",DPWW3!R95)</f>
        <v>31</v>
      </c>
      <c r="Z1753" s="176">
        <f>IF(ISBLANK(DPWW3!S95),"",DPWW3!S95)</f>
        <v>31</v>
      </c>
      <c r="AA1753" s="176">
        <f>IF(ISBLANK(DPWW3!T95),"",DPWW3!T95)</f>
        <v>31</v>
      </c>
      <c r="AB1753" s="176">
        <f>IF(ISBLANK(DPWW3!U95),"",DPWW3!U95)</f>
        <v>31</v>
      </c>
      <c r="AC1753" s="176">
        <f>IF(ISBLANK(DPWW3!V95),"",DPWW3!V95)</f>
        <v>31</v>
      </c>
      <c r="AD1753" s="176">
        <f>IF(ISBLANK(DPWW3!W95),"",DPWW3!W95)</f>
        <v>31</v>
      </c>
      <c r="AE1753" s="176">
        <f>IF(ISBLANK(DPWW3!X95),"",DPWW3!X95)</f>
        <v>31</v>
      </c>
      <c r="AF1753" s="176">
        <f>IF(ISBLANK(DPWW3!Y95),"",DPWW3!Y95)</f>
        <v>31</v>
      </c>
      <c r="AG1753" s="176">
        <f>IF(ISBLANK(DPWW3!Z95),"",DPWW3!Z95)</f>
        <v>31</v>
      </c>
      <c r="AH1753" s="176">
        <f>IF(ISBLANK(DPWW3!AA95),"",DPWW3!AA95)</f>
        <v>31</v>
      </c>
      <c r="AI1753" s="176">
        <f>IF(ISBLANK(DPWW3!AB95),"",DPWW3!AB95)</f>
        <v>31</v>
      </c>
      <c r="AJ1753" s="176">
        <f>IF(ISBLANK(DPWW3!AC95),"",DPWW3!AC95)</f>
        <v>31</v>
      </c>
      <c r="AK1753" s="176">
        <f>IF(ISBLANK(DPWW3!AD95),"",DPWW3!AD95)</f>
        <v>31</v>
      </c>
      <c r="AL1753" s="176">
        <f>IF(ISBLANK(DPWW3!AE95),"",DPWW3!AE95)</f>
        <v>31</v>
      </c>
      <c r="AM1753" s="176">
        <f>IF(ISBLANK(DPWW3!AF95),"",DPWW3!AF95)</f>
        <v>31</v>
      </c>
      <c r="AN1753" s="176">
        <f>IF(ISBLANK(DPWW3!AG95),"",DPWW3!AG95)</f>
        <v>31</v>
      </c>
    </row>
    <row r="1754" spans="1:40" x14ac:dyDescent="0.25">
      <c r="A1754" s="176" t="str">
        <f t="shared" si="27"/>
        <v>YKY</v>
      </c>
      <c r="B1754" s="176" t="str">
        <f>IF(ISBLANK(DPWW3!BY95),"",DPWW3!BY95)</f>
        <v>PCD_DPWW3_SOES_DLY_S7</v>
      </c>
      <c r="C1754" s="176" t="str">
        <f>DPWW3!F95 &amp; "," &amp; DPWW3!G95 &amp; "," &amp; DPWW3!BY5</f>
        <v>Storm overflows - Equivalent storage,Number of schemes at Stage 7,Total number of schemes with a 90+ day delay for any given IM</v>
      </c>
      <c r="D1754" s="176" t="str">
        <f>IF(ISBLANK(DPWW3!H95),"",DPWW3!H95)</f>
        <v>Nr</v>
      </c>
      <c r="E1754" s="176" t="s">
        <v>7266</v>
      </c>
      <c r="F1754" s="176" t="str">
        <f>IF(ISBLANK(DPWW3!AJ95),"",DPWW3!AJ95)</f>
        <v/>
      </c>
    </row>
    <row r="1755" spans="1:40" x14ac:dyDescent="0.25">
      <c r="A1755" s="176" t="str">
        <f t="shared" si="27"/>
        <v>YKY</v>
      </c>
      <c r="B1755" s="176" t="str">
        <f>IF(ISBLANK(DPWW3!BZ95),"",DPWW3!BZ95)</f>
        <v>PCD_DPWW3_SOES_DIR_S7</v>
      </c>
      <c r="C1755" s="176" t="str">
        <f>DPWW3!F95 &amp; "," &amp; DPWW3!G95 &amp; "," &amp; DPWW3!BZ6</f>
        <v>Storm overflows - Equivalent storage,Number of schemes at Stage 7,Lack of internal resourcing</v>
      </c>
      <c r="D1755" s="176" t="str">
        <f>IF(ISBLANK(DPWW3!H95),"",DPWW3!H95)</f>
        <v>Nr</v>
      </c>
      <c r="E1755" s="176" t="s">
        <v>7266</v>
      </c>
      <c r="F1755" s="176" t="str">
        <f>IF(ISBLANK(DPWW3!AK95),"",DPWW3!AK95)</f>
        <v/>
      </c>
    </row>
    <row r="1756" spans="1:40" x14ac:dyDescent="0.25">
      <c r="A1756" s="176" t="str">
        <f t="shared" si="27"/>
        <v>YKY</v>
      </c>
      <c r="B1756" s="176" t="str">
        <f>IF(ISBLANK(DPWW3!CA95),"",DPWW3!CA95)</f>
        <v>PCD_DPWW3_SOES_DSCR_S7</v>
      </c>
      <c r="C1756" s="176" t="str">
        <f>DPWW3!F95 &amp; "," &amp; DPWW3!G95 &amp; "," &amp; DPWW3!CA6</f>
        <v xml:space="preserve">Storm overflows - Equivalent storage,Number of schemes at Stage 7,Lack of supply chain resourcing </v>
      </c>
      <c r="D1756" s="176" t="str">
        <f>IF(ISBLANK(DPWW3!H95),"",DPWW3!H95)</f>
        <v>Nr</v>
      </c>
      <c r="E1756" s="176" t="s">
        <v>7266</v>
      </c>
      <c r="F1756" s="176" t="str">
        <f>IF(ISBLANK(DPWW3!AL95),"",DPWW3!AL95)</f>
        <v/>
      </c>
    </row>
    <row r="1757" spans="1:40" x14ac:dyDescent="0.25">
      <c r="A1757" s="176" t="str">
        <f t="shared" si="27"/>
        <v>YKY</v>
      </c>
      <c r="B1757" s="176" t="str">
        <f>IF(ISBLANK(DPWW3!CB95),"",DPWW3!CB95)</f>
        <v>PCD_DPWW3_SOES_DCS_S7</v>
      </c>
      <c r="C1757" s="176" t="str">
        <f>DPWW3!F95 &amp; "," &amp; DPWW3!G95 &amp; "," &amp; DPWW3!CB6</f>
        <v>Storm overflows - Equivalent storage,Number of schemes at Stage 7,Change in solution (IM2)</v>
      </c>
      <c r="D1757" s="176" t="str">
        <f>IF(ISBLANK(DPWW3!H95),"",DPWW3!H95)</f>
        <v>Nr</v>
      </c>
      <c r="E1757" s="176" t="s">
        <v>7266</v>
      </c>
      <c r="F1757" s="176" t="str">
        <f>IF(ISBLANK(DPWW3!AM95),"",DPWW3!AM95)</f>
        <v/>
      </c>
    </row>
    <row r="1758" spans="1:40" x14ac:dyDescent="0.25">
      <c r="A1758" s="176" t="str">
        <f t="shared" si="27"/>
        <v>YKY</v>
      </c>
      <c r="B1758" s="176" t="str">
        <f>IF(ISBLANK(DPWW3!CC95),"",DPWW3!CC95)</f>
        <v>PCD_DPWW3_SOES_DSCS_S7</v>
      </c>
      <c r="C1758" s="176" t="str">
        <f>DPWW3!F95 &amp; "," &amp; DPWW3!G95 &amp; "," &amp; DPWW3!CC6</f>
        <v>Storm overflows - Equivalent storage,Number of schemes at Stage 7,Supply chain capacity</v>
      </c>
      <c r="D1758" s="176" t="str">
        <f>IF(ISBLANK(DPWW3!H95),"",DPWW3!H95)</f>
        <v>Nr</v>
      </c>
      <c r="E1758" s="176" t="s">
        <v>7266</v>
      </c>
      <c r="F1758" s="176" t="str">
        <f>IF(ISBLANK(DPWW3!AN95),"",DPWW3!AN95)</f>
        <v/>
      </c>
    </row>
    <row r="1759" spans="1:40" x14ac:dyDescent="0.25">
      <c r="A1759" s="176" t="str">
        <f t="shared" si="27"/>
        <v>YKY</v>
      </c>
      <c r="B1759" s="176" t="str">
        <f>IF(ISBLANK(DPWW3!CD95),"",DPWW3!CD95)</f>
        <v>PCD_DPWW3_SOES_DPP_S7</v>
      </c>
      <c r="C1759" s="176" t="str">
        <f>DPWW3!F95 &amp; "," &amp; DPWW3!G95 &amp; "," &amp; DPWW3!CD6</f>
        <v>Storm overflows - Equivalent storage,Number of schemes at Stage 7,Land and planning permission</v>
      </c>
      <c r="D1759" s="176" t="str">
        <f>IF(ISBLANK(DPWW3!H95),"",DPWW3!H95)</f>
        <v>Nr</v>
      </c>
      <c r="E1759" s="176" t="s">
        <v>7266</v>
      </c>
      <c r="F1759" s="176" t="str">
        <f>IF(ISBLANK(DPWW3!AO95),"",DPWW3!AO95)</f>
        <v/>
      </c>
    </row>
    <row r="1760" spans="1:40" x14ac:dyDescent="0.25">
      <c r="A1760" s="176" t="str">
        <f t="shared" si="27"/>
        <v>YKY</v>
      </c>
      <c r="B1760" s="176" t="str">
        <f>IF(ISBLANK(DPWW3!CE95),"",DPWW3!CE95)</f>
        <v>PCD_DPWW3_SOES_DTPI_S7</v>
      </c>
      <c r="C1760" s="176" t="str">
        <f>DPWW3!F95 &amp; "," &amp; DPWW3!G95 &amp; "," &amp; DPWW3!CE6</f>
        <v>Storm overflows - Equivalent storage,Number of schemes at Stage 7,Third-party interface</v>
      </c>
      <c r="D1760" s="176" t="str">
        <f>IF(ISBLANK(DPWW3!H95),"",DPWW3!H95)</f>
        <v>Nr</v>
      </c>
      <c r="E1760" s="176" t="s">
        <v>7266</v>
      </c>
      <c r="F1760" s="176" t="str">
        <f>IF(ISBLANK(DPWW3!AP95),"",DPWW3!AP95)</f>
        <v/>
      </c>
    </row>
    <row r="1761" spans="1:40" x14ac:dyDescent="0.25">
      <c r="A1761" s="176" t="str">
        <f t="shared" si="27"/>
        <v>YKY</v>
      </c>
      <c r="B1761" s="176" t="str">
        <f>IF(ISBLANK(DPWW3!CF95),"",DPWW3!CF95)</f>
        <v>PCD_DPWW3_SOES_DCI_S7</v>
      </c>
      <c r="C1761" s="176" t="str">
        <f>DPWW3!F95 &amp; "," &amp; DPWW3!G95 &amp; "," &amp; DPWW3!CF6</f>
        <v>Storm overflows - Equivalent storage,Number of schemes at Stage 7,Contractual issues</v>
      </c>
      <c r="D1761" s="176" t="str">
        <f>IF(ISBLANK(DPWW3!H95),"",DPWW3!H95)</f>
        <v>Nr</v>
      </c>
      <c r="E1761" s="176" t="s">
        <v>7266</v>
      </c>
      <c r="F1761" s="176" t="str">
        <f>IF(ISBLANK(DPWW3!AQ95),"",DPWW3!AQ95)</f>
        <v/>
      </c>
    </row>
    <row r="1762" spans="1:40" x14ac:dyDescent="0.25">
      <c r="A1762" s="176" t="str">
        <f t="shared" si="27"/>
        <v>YKY</v>
      </c>
      <c r="B1762" s="176" t="str">
        <f>IF(ISBLANK(DPWW3!CG95),"",DPWW3!CG95)</f>
        <v>PCD_DPWW3_SOES_DSI_S7</v>
      </c>
      <c r="C1762" s="176" t="str">
        <f>DPWW3!F95 &amp; "," &amp; DPWW3!G95 &amp; "," &amp; DPWW3!CG6</f>
        <v>Storm overflows - Equivalent storage,Number of schemes at Stage 7,Sites issues</v>
      </c>
      <c r="D1762" s="176" t="str">
        <f>IF(ISBLANK(DPWW3!H95),"",DPWW3!H95)</f>
        <v>Nr</v>
      </c>
      <c r="E1762" s="176" t="s">
        <v>7266</v>
      </c>
      <c r="F1762" s="176" t="str">
        <f>IF(ISBLANK(DPWW3!AR95),"",DPWW3!AR95)</f>
        <v/>
      </c>
    </row>
    <row r="1763" spans="1:40" x14ac:dyDescent="0.25">
      <c r="A1763" s="176" t="str">
        <f t="shared" si="27"/>
        <v>YKY</v>
      </c>
      <c r="B1763" s="176" t="str">
        <f>IF(ISBLANK(DPWW3!CH95),"",DPWW3!CH95)</f>
        <v>PCD_DPWW3_SOES_DER_S7</v>
      </c>
      <c r="C1763" s="176" t="str">
        <f>DPWW3!F95 &amp; "," &amp; DPWW3!G95 &amp; "," &amp; DPWW3!CH6</f>
        <v>Storm overflows - Equivalent storage,Number of schemes at Stage 7,Environmental risks</v>
      </c>
      <c r="D1763" s="176" t="str">
        <f>IF(ISBLANK(DPWW3!H95),"",DPWW3!H95)</f>
        <v>Nr</v>
      </c>
      <c r="E1763" s="176" t="s">
        <v>7266</v>
      </c>
      <c r="F1763" s="176" t="str">
        <f>IF(ISBLANK(DPWW3!AS95),"",DPWW3!AS95)</f>
        <v/>
      </c>
    </row>
    <row r="1764" spans="1:40" x14ac:dyDescent="0.25">
      <c r="A1764" s="176" t="str">
        <f t="shared" si="27"/>
        <v>YKY</v>
      </c>
      <c r="B1764" s="176" t="str">
        <f>IF(ISBLANK(DPWW3!CI95),"",DPWW3!CI95)</f>
        <v>PCD_DPWW3_SOES_RS_S7</v>
      </c>
      <c r="C1764" s="176" t="str">
        <f>DPWW3!F95 &amp; "," &amp; DPWW3!G95 &amp; "," &amp; DPWW3!CI6</f>
        <v>Storm overflows - Equivalent storage,Number of schemes at Stage 7,Regulatory Sign off Delay</v>
      </c>
      <c r="D1764" s="176" t="str">
        <f>IF(ISBLANK(DPWW3!H95),"",DPWW3!H95)</f>
        <v>Nr</v>
      </c>
      <c r="E1764" s="176" t="s">
        <v>7266</v>
      </c>
      <c r="F1764" s="176" t="str">
        <f>IF(ISBLANK(DPWW3!AT95),"",DPWW3!AT95)</f>
        <v/>
      </c>
    </row>
    <row r="1765" spans="1:40" x14ac:dyDescent="0.25">
      <c r="A1765" s="176" t="str">
        <f t="shared" si="27"/>
        <v>YKY</v>
      </c>
      <c r="B1765" s="176" t="str">
        <f>IF(ISBLANK(DPWW3!CJ95),"",DPWW3!CJ95)</f>
        <v>PCD_DPWW3_SOES_DPLE_S7</v>
      </c>
      <c r="C1765" s="176" t="str">
        <f>DPWW3!F95 &amp; "," &amp; DPWW3!G95 &amp; "," &amp; DPWW3!CJ6</f>
        <v>Storm overflows - Equivalent storage,Number of schemes at Stage 7,Programme level efficiency</v>
      </c>
      <c r="D1765" s="176" t="str">
        <f>IF(ISBLANK(DPWW3!H95),"",DPWW3!H95)</f>
        <v>Nr</v>
      </c>
      <c r="E1765" s="176" t="s">
        <v>7266</v>
      </c>
      <c r="F1765" s="176" t="str">
        <f>IF(ISBLANK(DPWW3!AU95),"",DPWW3!AU95)</f>
        <v/>
      </c>
    </row>
    <row r="1766" spans="1:40" x14ac:dyDescent="0.25">
      <c r="A1766" s="176" t="str">
        <f t="shared" si="27"/>
        <v>YKY</v>
      </c>
      <c r="B1766" s="176" t="str">
        <f>IF(ISBLANK(DPWW3!BC96),"",DPWW3!BC96)</f>
        <v>PCD_DPWW3_SOES_ST</v>
      </c>
      <c r="C1766" s="176" t="str">
        <f>DPWW3!F96 &amp; "," &amp; DPWW3!G96 &amp; "," &amp; DPWW3!BC5</f>
        <v>Storm overflows - Equivalent storage,Number of schemes - total (Stage 0 to Stage 6),IM1 has yet to be achieved</v>
      </c>
      <c r="D1766" s="176" t="str">
        <f>IF(ISBLANK(DPWW3!H96),"",DPWW3!H96)</f>
        <v>Nr</v>
      </c>
      <c r="E1766" s="176" t="s">
        <v>7266</v>
      </c>
      <c r="T1766" s="176">
        <f>IF(ISBLANK(DPWW3!M96),"",DPWW3!M96)</f>
        <v>482</v>
      </c>
      <c r="U1766" s="176">
        <f>IF(ISBLANK(DPWW3!N96),"",DPWW3!N96)</f>
        <v>482</v>
      </c>
      <c r="V1766" s="176">
        <f>IF(ISBLANK(DPWW3!O96),"",DPWW3!O96)</f>
        <v>482</v>
      </c>
      <c r="W1766" s="176">
        <f>IF(ISBLANK(DPWW3!P96),"",DPWW3!P96)</f>
        <v>451</v>
      </c>
      <c r="X1766" s="176">
        <f>IF(ISBLANK(DPWW3!Q96),"",DPWW3!Q96)</f>
        <v>451</v>
      </c>
      <c r="Y1766" s="176">
        <f>IF(ISBLANK(DPWW3!R96),"",DPWW3!R96)</f>
        <v>451</v>
      </c>
      <c r="Z1766" s="176">
        <f>IF(ISBLANK(DPWW3!S96),"",DPWW3!S96)</f>
        <v>451</v>
      </c>
      <c r="AA1766" s="176">
        <f>IF(ISBLANK(DPWW3!T96),"",DPWW3!T96)</f>
        <v>451</v>
      </c>
      <c r="AB1766" s="176">
        <f>IF(ISBLANK(DPWW3!U96),"",DPWW3!U96)</f>
        <v>451</v>
      </c>
      <c r="AC1766" s="176">
        <f>IF(ISBLANK(DPWW3!V96),"",DPWW3!V96)</f>
        <v>451</v>
      </c>
      <c r="AD1766" s="176">
        <f>IF(ISBLANK(DPWW3!W96),"",DPWW3!W96)</f>
        <v>451</v>
      </c>
      <c r="AE1766" s="176">
        <f>IF(ISBLANK(DPWW3!X96),"",DPWW3!X96)</f>
        <v>451</v>
      </c>
      <c r="AF1766" s="176">
        <f>IF(ISBLANK(DPWW3!Y96),"",DPWW3!Y96)</f>
        <v>451</v>
      </c>
      <c r="AG1766" s="176">
        <f>IF(ISBLANK(DPWW3!Z96),"",DPWW3!Z96)</f>
        <v>451</v>
      </c>
      <c r="AH1766" s="176">
        <f>IF(ISBLANK(DPWW3!AA96),"",DPWW3!AA96)</f>
        <v>451</v>
      </c>
      <c r="AI1766" s="176">
        <f>IF(ISBLANK(DPWW3!AB96),"",DPWW3!AB96)</f>
        <v>451</v>
      </c>
      <c r="AJ1766" s="176">
        <f>IF(ISBLANK(DPWW3!AC96),"",DPWW3!AC96)</f>
        <v>451</v>
      </c>
      <c r="AK1766" s="176">
        <f>IF(ISBLANK(DPWW3!AD96),"",DPWW3!AD96)</f>
        <v>451</v>
      </c>
      <c r="AL1766" s="176">
        <f>IF(ISBLANK(DPWW3!AE96),"",DPWW3!AE96)</f>
        <v>451</v>
      </c>
      <c r="AM1766" s="176">
        <f>IF(ISBLANK(DPWW3!AF96),"",DPWW3!AF96)</f>
        <v>451</v>
      </c>
      <c r="AN1766" s="176">
        <f>IF(ISBLANK(DPWW3!AG96),"",DPWW3!AG96)</f>
        <v>451</v>
      </c>
    </row>
    <row r="1767" spans="1:40" x14ac:dyDescent="0.25">
      <c r="A1767" s="176" t="str">
        <f t="shared" si="27"/>
        <v>YKY</v>
      </c>
      <c r="B1767" s="176" t="str">
        <f>IF(ISBLANK(DPWW3!BY96),"",DPWW3!BY96)</f>
        <v>PCD_DPWW3_SOES_DLY_ST</v>
      </c>
      <c r="C1767" s="176" t="str">
        <f>DPWW3!F96 &amp; "," &amp; DPWW3!G96 &amp; "," &amp; DPWW3!BY5</f>
        <v>Storm overflows - Equivalent storage,Number of schemes - total (Stage 0 to Stage 6),Total number of schemes with a 90+ day delay for any given IM</v>
      </c>
      <c r="D1767" s="176" t="str">
        <f>IF(ISBLANK(DPWW3!H96),"",DPWW3!H96)</f>
        <v>Nr</v>
      </c>
      <c r="E1767" s="176" t="s">
        <v>7266</v>
      </c>
      <c r="F1767" s="176" t="str">
        <f>IF(ISBLANK(DPWW3!AJ96),"",DPWW3!AJ96)</f>
        <v/>
      </c>
    </row>
    <row r="1768" spans="1:40" x14ac:dyDescent="0.25">
      <c r="A1768" s="176" t="str">
        <f t="shared" si="27"/>
        <v>YKY</v>
      </c>
      <c r="B1768" s="176" t="str">
        <f>IF(ISBLANK(DPWW3!BZ96),"",DPWW3!BZ96)</f>
        <v>PCD_DPWW3_SOES_DIR_ST</v>
      </c>
      <c r="C1768" s="176" t="str">
        <f>DPWW3!F96 &amp; "," &amp; DPWW3!G96 &amp; "," &amp; DPWW3!BZ6</f>
        <v>Storm overflows - Equivalent storage,Number of schemes - total (Stage 0 to Stage 6),Lack of internal resourcing</v>
      </c>
      <c r="D1768" s="176" t="str">
        <f>IF(ISBLANK(DPWW3!H96),"",DPWW3!H96)</f>
        <v>Nr</v>
      </c>
      <c r="E1768" s="176" t="s">
        <v>7266</v>
      </c>
      <c r="F1768" s="176" t="str">
        <f>IF(ISBLANK(DPWW3!AK96),"",DPWW3!AK96)</f>
        <v/>
      </c>
    </row>
    <row r="1769" spans="1:40" x14ac:dyDescent="0.25">
      <c r="A1769" s="176" t="str">
        <f t="shared" si="27"/>
        <v>YKY</v>
      </c>
      <c r="B1769" s="176" t="str">
        <f>IF(ISBLANK(DPWW3!CA96),"",DPWW3!CA96)</f>
        <v>PCD_DPWW3_SOES_DSCR_ST</v>
      </c>
      <c r="C1769" s="176" t="str">
        <f>DPWW3!F96 &amp; "," &amp; DPWW3!G96 &amp; "," &amp; DPWW3!CA6</f>
        <v xml:space="preserve">Storm overflows - Equivalent storage,Number of schemes - total (Stage 0 to Stage 6),Lack of supply chain resourcing </v>
      </c>
      <c r="D1769" s="176" t="str">
        <f>IF(ISBLANK(DPWW3!H96),"",DPWW3!H96)</f>
        <v>Nr</v>
      </c>
      <c r="E1769" s="176" t="s">
        <v>7266</v>
      </c>
      <c r="F1769" s="176" t="str">
        <f>IF(ISBLANK(DPWW3!AL96),"",DPWW3!AL96)</f>
        <v/>
      </c>
    </row>
    <row r="1770" spans="1:40" x14ac:dyDescent="0.25">
      <c r="A1770" s="176" t="str">
        <f t="shared" si="27"/>
        <v>YKY</v>
      </c>
      <c r="B1770" s="176" t="str">
        <f>IF(ISBLANK(DPWW3!CB96),"",DPWW3!CB96)</f>
        <v>PCD_DPWW3_SOES_DCS_ST</v>
      </c>
      <c r="C1770" s="176" t="str">
        <f>DPWW3!F96 &amp; "," &amp; DPWW3!G96 &amp; "," &amp; DPWW3!CB6</f>
        <v>Storm overflows - Equivalent storage,Number of schemes - total (Stage 0 to Stage 6),Change in solution (IM2)</v>
      </c>
      <c r="D1770" s="176" t="str">
        <f>IF(ISBLANK(DPWW3!H96),"",DPWW3!H96)</f>
        <v>Nr</v>
      </c>
      <c r="E1770" s="176" t="s">
        <v>7266</v>
      </c>
      <c r="F1770" s="176" t="str">
        <f>IF(ISBLANK(DPWW3!AM96),"",DPWW3!AM96)</f>
        <v/>
      </c>
    </row>
    <row r="1771" spans="1:40" x14ac:dyDescent="0.25">
      <c r="A1771" s="176" t="str">
        <f t="shared" si="27"/>
        <v>YKY</v>
      </c>
      <c r="B1771" s="176" t="str">
        <f>IF(ISBLANK(DPWW3!CC96),"",DPWW3!CC96)</f>
        <v>PCD_DPWW3_SOES_DSCS_ST</v>
      </c>
      <c r="C1771" s="176" t="str">
        <f>DPWW3!F96 &amp; "," &amp; DPWW3!G96 &amp; "," &amp; DPWW3!CC6</f>
        <v>Storm overflows - Equivalent storage,Number of schemes - total (Stage 0 to Stage 6),Supply chain capacity</v>
      </c>
      <c r="D1771" s="176" t="str">
        <f>IF(ISBLANK(DPWW3!H96),"",DPWW3!H96)</f>
        <v>Nr</v>
      </c>
      <c r="E1771" s="176" t="s">
        <v>7266</v>
      </c>
      <c r="F1771" s="176" t="str">
        <f>IF(ISBLANK(DPWW3!AN96),"",DPWW3!AN96)</f>
        <v/>
      </c>
    </row>
    <row r="1772" spans="1:40" x14ac:dyDescent="0.25">
      <c r="A1772" s="176" t="str">
        <f t="shared" si="27"/>
        <v>YKY</v>
      </c>
      <c r="B1772" s="176" t="str">
        <f>IF(ISBLANK(DPWW3!CD96),"",DPWW3!CD96)</f>
        <v>PCD_DPWW3_SOES_DPP_ST</v>
      </c>
      <c r="C1772" s="176" t="str">
        <f>DPWW3!F96 &amp; "," &amp; DPWW3!G96 &amp; "," &amp; DPWW3!CD6</f>
        <v>Storm overflows - Equivalent storage,Number of schemes - total (Stage 0 to Stage 6),Land and planning permission</v>
      </c>
      <c r="D1772" s="176" t="str">
        <f>IF(ISBLANK(DPWW3!H96),"",DPWW3!H96)</f>
        <v>Nr</v>
      </c>
      <c r="E1772" s="176" t="s">
        <v>7266</v>
      </c>
      <c r="F1772" s="176" t="str">
        <f>IF(ISBLANK(DPWW3!AO96),"",DPWW3!AO96)</f>
        <v/>
      </c>
    </row>
    <row r="1773" spans="1:40" x14ac:dyDescent="0.25">
      <c r="A1773" s="176" t="str">
        <f t="shared" si="27"/>
        <v>YKY</v>
      </c>
      <c r="B1773" s="176" t="str">
        <f>IF(ISBLANK(DPWW3!CE96),"",DPWW3!CE96)</f>
        <v>PCD_DPWW3_SOES_DTPI_ST</v>
      </c>
      <c r="C1773" s="176" t="str">
        <f>DPWW3!F96 &amp; "," &amp; DPWW3!G96 &amp; "," &amp; DPWW3!CE6</f>
        <v>Storm overflows - Equivalent storage,Number of schemes - total (Stage 0 to Stage 6),Third-party interface</v>
      </c>
      <c r="D1773" s="176" t="str">
        <f>IF(ISBLANK(DPWW3!H96),"",DPWW3!H96)</f>
        <v>Nr</v>
      </c>
      <c r="E1773" s="176" t="s">
        <v>7266</v>
      </c>
      <c r="F1773" s="176" t="str">
        <f>IF(ISBLANK(DPWW3!AP96),"",DPWW3!AP96)</f>
        <v/>
      </c>
    </row>
    <row r="1774" spans="1:40" x14ac:dyDescent="0.25">
      <c r="A1774" s="176" t="str">
        <f t="shared" si="27"/>
        <v>YKY</v>
      </c>
      <c r="B1774" s="176" t="str">
        <f>IF(ISBLANK(DPWW3!CF96),"",DPWW3!CF96)</f>
        <v>PCD_DPWW3_SOES_DCI_ST</v>
      </c>
      <c r="C1774" s="176" t="str">
        <f>DPWW3!F96 &amp; "," &amp; DPWW3!G96 &amp; "," &amp; DPWW3!CF6</f>
        <v>Storm overflows - Equivalent storage,Number of schemes - total (Stage 0 to Stage 6),Contractual issues</v>
      </c>
      <c r="D1774" s="176" t="str">
        <f>IF(ISBLANK(DPWW3!H96),"",DPWW3!H96)</f>
        <v>Nr</v>
      </c>
      <c r="E1774" s="176" t="s">
        <v>7266</v>
      </c>
      <c r="F1774" s="176" t="str">
        <f>IF(ISBLANK(DPWW3!AQ96),"",DPWW3!AQ96)</f>
        <v/>
      </c>
    </row>
    <row r="1775" spans="1:40" x14ac:dyDescent="0.25">
      <c r="A1775" s="176" t="str">
        <f t="shared" si="27"/>
        <v>YKY</v>
      </c>
      <c r="B1775" s="176" t="str">
        <f>IF(ISBLANK(DPWW3!CG96),"",DPWW3!CG96)</f>
        <v>PCD_DPWW3_SOES_DSI_ST</v>
      </c>
      <c r="C1775" s="176" t="str">
        <f>DPWW3!F96 &amp; "," &amp; DPWW3!G96 &amp; "," &amp; DPWW3!CG6</f>
        <v>Storm overflows - Equivalent storage,Number of schemes - total (Stage 0 to Stage 6),Sites issues</v>
      </c>
      <c r="D1775" s="176" t="str">
        <f>IF(ISBLANK(DPWW3!H96),"",DPWW3!H96)</f>
        <v>Nr</v>
      </c>
      <c r="E1775" s="176" t="s">
        <v>7266</v>
      </c>
      <c r="F1775" s="176" t="str">
        <f>IF(ISBLANK(DPWW3!AR96),"",DPWW3!AR96)</f>
        <v/>
      </c>
    </row>
    <row r="1776" spans="1:40" x14ac:dyDescent="0.25">
      <c r="A1776" s="176" t="str">
        <f t="shared" si="27"/>
        <v>YKY</v>
      </c>
      <c r="B1776" s="176" t="str">
        <f>IF(ISBLANK(DPWW3!CH96),"",DPWW3!CH96)</f>
        <v>PCD_DPWW3_SOES_DER_ST</v>
      </c>
      <c r="C1776" s="176" t="str">
        <f>DPWW3!F96 &amp; "," &amp; DPWW3!G96 &amp; "," &amp; DPWW3!CH6</f>
        <v>Storm overflows - Equivalent storage,Number of schemes - total (Stage 0 to Stage 6),Environmental risks</v>
      </c>
      <c r="D1776" s="176" t="str">
        <f>IF(ISBLANK(DPWW3!H96),"",DPWW3!H96)</f>
        <v>Nr</v>
      </c>
      <c r="E1776" s="176" t="s">
        <v>7266</v>
      </c>
      <c r="F1776" s="176" t="str">
        <f>IF(ISBLANK(DPWW3!AS96),"",DPWW3!AS96)</f>
        <v/>
      </c>
    </row>
    <row r="1777" spans="1:60" x14ac:dyDescent="0.25">
      <c r="A1777" s="176" t="str">
        <f t="shared" si="27"/>
        <v>YKY</v>
      </c>
      <c r="B1777" s="176" t="str">
        <f>IF(ISBLANK(DPWW3!CI96),"",DPWW3!CI96)</f>
        <v>PCD_DPWW3_SOES_RS_ST</v>
      </c>
      <c r="C1777" s="176" t="str">
        <f>DPWW3!F96 &amp; "," &amp; DPWW3!G96 &amp; "," &amp; DPWW3!CI6</f>
        <v>Storm overflows - Equivalent storage,Number of schemes - total (Stage 0 to Stage 6),Regulatory Sign off Delay</v>
      </c>
      <c r="D1777" s="176" t="str">
        <f>IF(ISBLANK(DPWW3!H96),"",DPWW3!H96)</f>
        <v>Nr</v>
      </c>
      <c r="E1777" s="176" t="s">
        <v>7266</v>
      </c>
      <c r="F1777" s="176" t="str">
        <f>IF(ISBLANK(DPWW3!AT96),"",DPWW3!AT96)</f>
        <v/>
      </c>
    </row>
    <row r="1778" spans="1:60" x14ac:dyDescent="0.25">
      <c r="A1778" s="176" t="str">
        <f t="shared" si="27"/>
        <v>YKY</v>
      </c>
      <c r="B1778" s="176" t="str">
        <f>IF(ISBLANK(DPWW3!CJ96),"",DPWW3!CJ96)</f>
        <v>PCD_DPWW3_SOES_DPLE_ST</v>
      </c>
      <c r="C1778" s="176" t="str">
        <f>DPWW3!F96 &amp; "," &amp; DPWW3!G96 &amp; "," &amp; DPWW3!CJ6</f>
        <v>Storm overflows - Equivalent storage,Number of schemes - total (Stage 0 to Stage 6),Programme level efficiency</v>
      </c>
      <c r="D1778" s="176" t="str">
        <f>IF(ISBLANK(DPWW3!H96),"",DPWW3!H96)</f>
        <v>Nr</v>
      </c>
      <c r="E1778" s="176" t="s">
        <v>7266</v>
      </c>
      <c r="F1778" s="176" t="str">
        <f>IF(ISBLANK(DPWW3!AU96),"",DPWW3!AU96)</f>
        <v/>
      </c>
    </row>
    <row r="1779" spans="1:60" x14ac:dyDescent="0.25">
      <c r="A1779" s="55" t="str">
        <f t="shared" si="27"/>
        <v>YKY</v>
      </c>
      <c r="B1779" s="55" t="str">
        <f>IF(ISBLANK(DPWW3!BA97),"",DPWW3!BA97)</f>
        <v>PCD_DPWW3_FTFT_NR</v>
      </c>
      <c r="C1779" s="55" t="str">
        <f>DPWW3!F97 &amp; "," &amp; DPWW3!G97 &amp; "," &amp; DPWW3!BA5</f>
        <v>Flow to Full Treatment,Number of schemes at Stage 0,Number of Schemes (Nr)</v>
      </c>
      <c r="D1779" s="55" t="str">
        <f>IF(ISBLANK(DPWW3!H97),"",DPWW3!H97)</f>
        <v>Nr</v>
      </c>
      <c r="E1779" s="55" t="s">
        <v>7266</v>
      </c>
      <c r="F1779" s="55">
        <f>IF(ISBLANK(DPWW3!K97),"",DPWW3!K97)</f>
        <v>3</v>
      </c>
      <c r="G1779" s="55"/>
      <c r="H1779" s="55"/>
      <c r="I1779" s="55"/>
      <c r="J1779" s="55"/>
      <c r="K1779" s="55"/>
      <c r="L1779" s="55"/>
      <c r="M1779" s="55"/>
      <c r="N1779" s="55"/>
      <c r="O1779" s="55"/>
      <c r="P1779" s="55"/>
      <c r="Q1779" s="55"/>
      <c r="R1779" s="55"/>
      <c r="S1779" s="55"/>
      <c r="T1779" s="55"/>
      <c r="U1779" s="55"/>
      <c r="V1779" s="55"/>
      <c r="W1779" s="55"/>
      <c r="X1779" s="55"/>
      <c r="Y1779" s="55"/>
      <c r="Z1779" s="55"/>
      <c r="AA1779" s="55"/>
      <c r="AB1779" s="55"/>
      <c r="AC1779" s="55"/>
      <c r="AD1779" s="55"/>
      <c r="AE1779" s="55"/>
      <c r="AF1779" s="55"/>
      <c r="AG1779" s="55"/>
      <c r="AH1779" s="55"/>
      <c r="AI1779" s="55"/>
      <c r="AJ1779" s="55"/>
      <c r="AK1779" s="55"/>
      <c r="AL1779" s="55"/>
      <c r="AM1779" s="55"/>
      <c r="AN1779" s="55"/>
      <c r="AO1779" s="55"/>
      <c r="AP1779" s="55"/>
      <c r="AQ1779" s="55"/>
      <c r="AR1779" s="55"/>
      <c r="AS1779" s="55"/>
      <c r="AT1779" s="55"/>
      <c r="AU1779" s="55"/>
      <c r="AV1779" s="55"/>
      <c r="AW1779" s="55"/>
      <c r="AX1779" s="55"/>
      <c r="AY1779" s="55"/>
      <c r="AZ1779" s="55"/>
      <c r="BA1779" s="55"/>
      <c r="BB1779" s="55"/>
      <c r="BC1779" s="55"/>
      <c r="BD1779" s="55"/>
      <c r="BE1779" s="55"/>
      <c r="BF1779" s="55"/>
      <c r="BG1779" s="55"/>
      <c r="BH1779" s="55"/>
    </row>
    <row r="1780" spans="1:60" x14ac:dyDescent="0.25">
      <c r="A1780" s="55" t="str">
        <f t="shared" si="27"/>
        <v>YKY</v>
      </c>
      <c r="B1780" s="55" t="str">
        <f>IF(ISBLANK(DPWW3!BC97),"",DPWW3!BC97)</f>
        <v>PCD_DPWW3_FTFT_S0</v>
      </c>
      <c r="C1780" s="55" t="str">
        <f>DPWW3!F97 &amp; "," &amp; DPWW3!G97 &amp; "," &amp; DPWW3!BC5</f>
        <v>Flow to Full Treatment,Number of schemes at Stage 0,IM1 has yet to be achieved</v>
      </c>
      <c r="D1780" s="55" t="str">
        <f>IF(ISBLANK(DPWW3!H97),"",DPWW3!H97)</f>
        <v>Nr</v>
      </c>
      <c r="E1780" s="55" t="s">
        <v>7266</v>
      </c>
      <c r="F1780" s="55"/>
      <c r="G1780" s="55"/>
      <c r="H1780" s="55"/>
      <c r="I1780" s="55"/>
      <c r="J1780" s="55"/>
      <c r="K1780" s="55"/>
      <c r="L1780" s="55"/>
      <c r="M1780" s="55"/>
      <c r="N1780" s="55"/>
      <c r="O1780" s="55"/>
      <c r="P1780" s="55"/>
      <c r="Q1780" s="55"/>
      <c r="R1780" s="55"/>
      <c r="S1780" s="55"/>
      <c r="T1780" s="55">
        <f>IF(ISBLANK(DPWW3!M97),"",DPWW3!M97)</f>
        <v>0</v>
      </c>
      <c r="U1780" s="55">
        <f>IF(ISBLANK(DPWW3!N97),"",DPWW3!N97)</f>
        <v>0</v>
      </c>
      <c r="V1780" s="55">
        <f>IF(ISBLANK(DPWW3!O97),"",DPWW3!O97)</f>
        <v>0</v>
      </c>
      <c r="W1780" s="55">
        <f>IF(ISBLANK(DPWW3!P97),"",DPWW3!P97)</f>
        <v>0</v>
      </c>
      <c r="X1780" s="55">
        <f>IF(ISBLANK(DPWW3!Q97),"",DPWW3!Q97)</f>
        <v>0</v>
      </c>
      <c r="Y1780" s="55">
        <f>IF(ISBLANK(DPWW3!R97),"",DPWW3!R97)</f>
        <v>0</v>
      </c>
      <c r="Z1780" s="55">
        <f>IF(ISBLANK(DPWW3!S97),"",DPWW3!S97)</f>
        <v>0</v>
      </c>
      <c r="AA1780" s="55">
        <f>IF(ISBLANK(DPWW3!T97),"",DPWW3!T97)</f>
        <v>0</v>
      </c>
      <c r="AB1780" s="55">
        <f>IF(ISBLANK(DPWW3!U97),"",DPWW3!U97)</f>
        <v>0</v>
      </c>
      <c r="AC1780" s="55">
        <f>IF(ISBLANK(DPWW3!V97),"",DPWW3!V97)</f>
        <v>0</v>
      </c>
      <c r="AD1780" s="55">
        <f>IF(ISBLANK(DPWW3!W97),"",DPWW3!W97)</f>
        <v>0</v>
      </c>
      <c r="AE1780" s="55">
        <f>IF(ISBLANK(DPWW3!X97),"",DPWW3!X97)</f>
        <v>0</v>
      </c>
      <c r="AF1780" s="55">
        <f>IF(ISBLANK(DPWW3!Y97),"",DPWW3!Y97)</f>
        <v>0</v>
      </c>
      <c r="AG1780" s="55">
        <f>IF(ISBLANK(DPWW3!Z97),"",DPWW3!Z97)</f>
        <v>0</v>
      </c>
      <c r="AH1780" s="55">
        <f>IF(ISBLANK(DPWW3!AA97),"",DPWW3!AA97)</f>
        <v>0</v>
      </c>
      <c r="AI1780" s="55">
        <f>IF(ISBLANK(DPWW3!AB97),"",DPWW3!AB97)</f>
        <v>0</v>
      </c>
      <c r="AJ1780" s="55">
        <f>IF(ISBLANK(DPWW3!AC97),"",DPWW3!AC97)</f>
        <v>0</v>
      </c>
      <c r="AK1780" s="55">
        <f>IF(ISBLANK(DPWW3!AD97),"",DPWW3!AD97)</f>
        <v>0</v>
      </c>
      <c r="AL1780" s="55">
        <f>IF(ISBLANK(DPWW3!AE97),"",DPWW3!AE97)</f>
        <v>0</v>
      </c>
      <c r="AM1780" s="55">
        <f>IF(ISBLANK(DPWW3!AF97),"",DPWW3!AF97)</f>
        <v>0</v>
      </c>
      <c r="AN1780" s="55">
        <f>IF(ISBLANK(DPWW3!AG97),"",DPWW3!AG97)</f>
        <v>0</v>
      </c>
      <c r="AO1780" s="55"/>
      <c r="AP1780" s="55"/>
      <c r="AQ1780" s="55"/>
      <c r="AR1780" s="55"/>
      <c r="AS1780" s="55"/>
      <c r="AT1780" s="55"/>
      <c r="AU1780" s="55"/>
      <c r="AV1780" s="55"/>
      <c r="AW1780" s="55"/>
      <c r="AX1780" s="55"/>
      <c r="AY1780" s="55"/>
      <c r="AZ1780" s="55"/>
      <c r="BA1780" s="55"/>
      <c r="BB1780" s="55"/>
      <c r="BC1780" s="55"/>
      <c r="BD1780" s="55"/>
      <c r="BE1780" s="55"/>
      <c r="BF1780" s="55"/>
      <c r="BG1780" s="55"/>
      <c r="BH1780" s="55"/>
    </row>
    <row r="1781" spans="1:60" x14ac:dyDescent="0.25">
      <c r="A1781" s="176" t="str">
        <f t="shared" si="27"/>
        <v>YKY</v>
      </c>
      <c r="B1781" s="176" t="str">
        <f>IF(ISBLANK(DPWW3!BY97),"",DPWW3!BY97)</f>
        <v>PCD_DPWW3_FTFT_DLY</v>
      </c>
      <c r="C1781" s="176" t="str">
        <f>DPWW3!F97 &amp; "," &amp; DPWW3!G97 &amp; "," &amp; DPWW3!BY5</f>
        <v>Flow to Full Treatment,Number of schemes at Stage 0,Total number of schemes with a 90+ day delay for any given IM</v>
      </c>
      <c r="D1781" s="176" t="str">
        <f>IF(ISBLANK(DPWW3!H97),"",DPWW3!H97)</f>
        <v>Nr</v>
      </c>
      <c r="E1781" s="176" t="s">
        <v>7266</v>
      </c>
      <c r="F1781" s="176" t="str">
        <f>IF(ISBLANK(DPWW3!AJ97),"",DPWW3!AJ97)</f>
        <v/>
      </c>
    </row>
    <row r="1782" spans="1:60" x14ac:dyDescent="0.25">
      <c r="A1782" s="176" t="str">
        <f t="shared" si="27"/>
        <v>YKY</v>
      </c>
      <c r="B1782" s="176" t="str">
        <f>IF(ISBLANK(DPWW3!BZ97),"",DPWW3!BZ97)</f>
        <v>PCD_DPWW3_FTFT_DIR</v>
      </c>
      <c r="C1782" s="176" t="str">
        <f>DPWW3!F97 &amp; "," &amp; DPWW3!G97 &amp; "," &amp; DPWW3!BZ6</f>
        <v>Flow to Full Treatment,Number of schemes at Stage 0,Lack of internal resourcing</v>
      </c>
      <c r="D1782" s="176" t="str">
        <f>IF(ISBLANK(DPWW3!H97),"",DPWW3!H97)</f>
        <v>Nr</v>
      </c>
      <c r="E1782" s="176" t="s">
        <v>7266</v>
      </c>
      <c r="F1782" s="176" t="str">
        <f>IF(ISBLANK(DPWW3!AK97),"",DPWW3!AK97)</f>
        <v/>
      </c>
    </row>
    <row r="1783" spans="1:60" x14ac:dyDescent="0.25">
      <c r="A1783" s="176" t="str">
        <f t="shared" si="27"/>
        <v>YKY</v>
      </c>
      <c r="B1783" s="176" t="str">
        <f>IF(ISBLANK(DPWW3!CA97),"",DPWW3!CA97)</f>
        <v>PCD_DPWW3_FTFT_DSCR</v>
      </c>
      <c r="C1783" s="176" t="str">
        <f>DPWW3!F97 &amp; "," &amp; DPWW3!G97 &amp; "," &amp; DPWW3!CA6</f>
        <v xml:space="preserve">Flow to Full Treatment,Number of schemes at Stage 0,Lack of supply chain resourcing </v>
      </c>
      <c r="D1783" s="176" t="str">
        <f>IF(ISBLANK(DPWW3!H97),"",DPWW3!H97)</f>
        <v>Nr</v>
      </c>
      <c r="E1783" s="176" t="s">
        <v>7266</v>
      </c>
      <c r="F1783" s="176" t="str">
        <f>IF(ISBLANK(DPWW3!AL97),"",DPWW3!AL97)</f>
        <v/>
      </c>
    </row>
    <row r="1784" spans="1:60" x14ac:dyDescent="0.25">
      <c r="A1784" s="176" t="str">
        <f t="shared" si="27"/>
        <v>YKY</v>
      </c>
      <c r="B1784" s="176" t="str">
        <f>IF(ISBLANK(DPWW3!CB97),"",DPWW3!CB97)</f>
        <v>PCD_DPWW3_FTFT_DCS</v>
      </c>
      <c r="C1784" s="176" t="str">
        <f>DPWW3!F97 &amp; "," &amp; DPWW3!G97 &amp; "," &amp; DPWW3!CB6</f>
        <v>Flow to Full Treatment,Number of schemes at Stage 0,Change in solution (IM2)</v>
      </c>
      <c r="D1784" s="176" t="str">
        <f>IF(ISBLANK(DPWW3!H97),"",DPWW3!H97)</f>
        <v>Nr</v>
      </c>
      <c r="E1784" s="176" t="s">
        <v>7266</v>
      </c>
      <c r="F1784" s="176" t="str">
        <f>IF(ISBLANK(DPWW3!AM97),"",DPWW3!AM97)</f>
        <v/>
      </c>
    </row>
    <row r="1785" spans="1:60" x14ac:dyDescent="0.25">
      <c r="A1785" s="176" t="str">
        <f t="shared" si="27"/>
        <v>YKY</v>
      </c>
      <c r="B1785" s="176" t="str">
        <f>IF(ISBLANK(DPWW3!CC97),"",DPWW3!CC97)</f>
        <v>PCD_DPWW3_FTFT_DSCS</v>
      </c>
      <c r="C1785" s="176" t="str">
        <f>DPWW3!F97 &amp; "," &amp; DPWW3!G97 &amp; "," &amp; DPWW3!CC6</f>
        <v>Flow to Full Treatment,Number of schemes at Stage 0,Supply chain capacity</v>
      </c>
      <c r="D1785" s="176" t="str">
        <f>IF(ISBLANK(DPWW3!H97),"",DPWW3!H97)</f>
        <v>Nr</v>
      </c>
      <c r="E1785" s="176" t="s">
        <v>7266</v>
      </c>
      <c r="F1785" s="176" t="str">
        <f>IF(ISBLANK(DPWW3!AN97),"",DPWW3!AN97)</f>
        <v/>
      </c>
    </row>
    <row r="1786" spans="1:60" x14ac:dyDescent="0.25">
      <c r="A1786" s="176" t="str">
        <f t="shared" si="27"/>
        <v>YKY</v>
      </c>
      <c r="B1786" s="176" t="str">
        <f>IF(ISBLANK(DPWW3!CD97),"",DPWW3!CD97)</f>
        <v>PCD_DPWW3_FTFT_DPP</v>
      </c>
      <c r="C1786" s="176" t="str">
        <f>DPWW3!F97 &amp; "," &amp; DPWW3!G97 &amp; "," &amp; DPWW3!CD6</f>
        <v>Flow to Full Treatment,Number of schemes at Stage 0,Land and planning permission</v>
      </c>
      <c r="D1786" s="176" t="str">
        <f>IF(ISBLANK(DPWW3!H97),"",DPWW3!H97)</f>
        <v>Nr</v>
      </c>
      <c r="E1786" s="176" t="s">
        <v>7266</v>
      </c>
      <c r="F1786" s="176" t="str">
        <f>IF(ISBLANK(DPWW3!AO97),"",DPWW3!AO97)</f>
        <v/>
      </c>
    </row>
    <row r="1787" spans="1:60" x14ac:dyDescent="0.25">
      <c r="A1787" s="176" t="str">
        <f t="shared" si="27"/>
        <v>YKY</v>
      </c>
      <c r="B1787" s="176" t="str">
        <f>IF(ISBLANK(DPWW3!CE97),"",DPWW3!CE97)</f>
        <v>PCD_DPWW3_FTFT_DTPI</v>
      </c>
      <c r="C1787" s="176" t="str">
        <f>DPWW3!F97 &amp; "," &amp; DPWW3!G97 &amp; "," &amp; DPWW3!CE6</f>
        <v>Flow to Full Treatment,Number of schemes at Stage 0,Third-party interface</v>
      </c>
      <c r="D1787" s="176" t="str">
        <f>IF(ISBLANK(DPWW3!H97),"",DPWW3!H97)</f>
        <v>Nr</v>
      </c>
      <c r="E1787" s="176" t="s">
        <v>7266</v>
      </c>
      <c r="F1787" s="176" t="str">
        <f>IF(ISBLANK(DPWW3!AP97),"",DPWW3!AP97)</f>
        <v/>
      </c>
    </row>
    <row r="1788" spans="1:60" x14ac:dyDescent="0.25">
      <c r="A1788" s="176" t="str">
        <f t="shared" si="27"/>
        <v>YKY</v>
      </c>
      <c r="B1788" s="176" t="str">
        <f>IF(ISBLANK(DPWW3!CF97),"",DPWW3!CF97)</f>
        <v>PCD_DPWW3_FTFT_DCI</v>
      </c>
      <c r="C1788" s="176" t="str">
        <f>DPWW3!F97 &amp; "," &amp; DPWW3!G97 &amp; "," &amp; DPWW3!CF6</f>
        <v>Flow to Full Treatment,Number of schemes at Stage 0,Contractual issues</v>
      </c>
      <c r="D1788" s="176" t="str">
        <f>IF(ISBLANK(DPWW3!H97),"",DPWW3!H97)</f>
        <v>Nr</v>
      </c>
      <c r="E1788" s="176" t="s">
        <v>7266</v>
      </c>
      <c r="F1788" s="176" t="str">
        <f>IF(ISBLANK(DPWW3!AQ97),"",DPWW3!AQ97)</f>
        <v/>
      </c>
    </row>
    <row r="1789" spans="1:60" x14ac:dyDescent="0.25">
      <c r="A1789" s="176" t="str">
        <f t="shared" si="27"/>
        <v>YKY</v>
      </c>
      <c r="B1789" s="176" t="str">
        <f>IF(ISBLANK(DPWW3!CG97),"",DPWW3!CG97)</f>
        <v>PCD_DPWW3_FTFT_DSI</v>
      </c>
      <c r="C1789" s="176" t="str">
        <f>DPWW3!F97 &amp; "," &amp; DPWW3!G97 &amp; "," &amp; DPWW3!CG6</f>
        <v>Flow to Full Treatment,Number of schemes at Stage 0,Sites issues</v>
      </c>
      <c r="D1789" s="176" t="str">
        <f>IF(ISBLANK(DPWW3!H97),"",DPWW3!H97)</f>
        <v>Nr</v>
      </c>
      <c r="E1789" s="176" t="s">
        <v>7266</v>
      </c>
      <c r="F1789" s="176" t="str">
        <f>IF(ISBLANK(DPWW3!AR97),"",DPWW3!AR97)</f>
        <v/>
      </c>
    </row>
    <row r="1790" spans="1:60" x14ac:dyDescent="0.25">
      <c r="A1790" s="176" t="str">
        <f t="shared" si="27"/>
        <v>YKY</v>
      </c>
      <c r="B1790" s="176" t="str">
        <f>IF(ISBLANK(DPWW3!CH97),"",DPWW3!CH97)</f>
        <v>PCD_DPWW3_FTFT_DER</v>
      </c>
      <c r="C1790" s="176" t="str">
        <f>DPWW3!F97 &amp; "," &amp; DPWW3!G97 &amp; "," &amp; DPWW3!CH6</f>
        <v>Flow to Full Treatment,Number of schemes at Stage 0,Environmental risks</v>
      </c>
      <c r="D1790" s="176" t="str">
        <f>IF(ISBLANK(DPWW3!H97),"",DPWW3!H97)</f>
        <v>Nr</v>
      </c>
      <c r="E1790" s="176" t="s">
        <v>7266</v>
      </c>
      <c r="F1790" s="176" t="str">
        <f>IF(ISBLANK(DPWW3!AS97),"",DPWW3!AS97)</f>
        <v/>
      </c>
    </row>
    <row r="1791" spans="1:60" x14ac:dyDescent="0.25">
      <c r="A1791" s="176" t="str">
        <f t="shared" si="27"/>
        <v>YKY</v>
      </c>
      <c r="B1791" s="176" t="str">
        <f>IF(ISBLANK(DPWW3!CI97),"",DPWW3!CI97)</f>
        <v>PCD_DPWW3_FTFT_RS</v>
      </c>
      <c r="C1791" s="176" t="str">
        <f>DPWW3!F97 &amp; "," &amp; DPWW3!G97 &amp; "," &amp; DPWW3!CI6</f>
        <v>Flow to Full Treatment,Number of schemes at Stage 0,Regulatory Sign off Delay</v>
      </c>
      <c r="D1791" s="176" t="str">
        <f>IF(ISBLANK(DPWW3!H97),"",DPWW3!H97)</f>
        <v>Nr</v>
      </c>
      <c r="E1791" s="176" t="s">
        <v>7266</v>
      </c>
      <c r="F1791" s="176" t="str">
        <f>IF(ISBLANK(DPWW3!AT97),"",DPWW3!AT97)</f>
        <v/>
      </c>
    </row>
    <row r="1792" spans="1:60" x14ac:dyDescent="0.25">
      <c r="A1792" s="176" t="str">
        <f t="shared" si="27"/>
        <v>YKY</v>
      </c>
      <c r="B1792" s="176" t="str">
        <f>IF(ISBLANK(DPWW3!CJ97),"",DPWW3!CJ97)</f>
        <v>PCD_DPWW3_FTFT_DPLE</v>
      </c>
      <c r="C1792" s="176" t="str">
        <f>DPWW3!F97 &amp; "," &amp; DPWW3!G97 &amp; "," &amp; DPWW3!CJ6</f>
        <v>Flow to Full Treatment,Number of schemes at Stage 0,Programme level efficiency</v>
      </c>
      <c r="D1792" s="176" t="str">
        <f>IF(ISBLANK(DPWW3!H97),"",DPWW3!H97)</f>
        <v>Nr</v>
      </c>
      <c r="E1792" s="176" t="s">
        <v>7266</v>
      </c>
      <c r="F1792" s="176" t="str">
        <f>IF(ISBLANK(DPWW3!AU97),"",DPWW3!AU97)</f>
        <v/>
      </c>
    </row>
    <row r="1793" spans="1:40" x14ac:dyDescent="0.25">
      <c r="A1793" s="176" t="str">
        <f t="shared" si="27"/>
        <v>YKY</v>
      </c>
      <c r="B1793" s="176" t="str">
        <f>IF(ISBLANK(DPWW3!BC98),"",DPWW3!BC98)</f>
        <v>PCD_DPWW3_FTFT_S1</v>
      </c>
      <c r="C1793" s="176" t="str">
        <f>DPWW3!F98 &amp; "," &amp; DPWW3!G98 &amp; "," &amp; DPWW3!BC5</f>
        <v>Flow to Full Treatment,Number of schemes at Stage 1,IM1 has yet to be achieved</v>
      </c>
      <c r="D1793" s="176" t="str">
        <f>IF(ISBLANK(DPWW3!H98),"",DPWW3!H98)</f>
        <v>Nr</v>
      </c>
      <c r="E1793" s="176" t="s">
        <v>7266</v>
      </c>
      <c r="T1793" s="176">
        <f>IF(ISBLANK(DPWW3!M98),"",DPWW3!M98)</f>
        <v>2</v>
      </c>
      <c r="U1793" s="176">
        <f>IF(ISBLANK(DPWW3!N98),"",DPWW3!N98)</f>
        <v>2</v>
      </c>
      <c r="V1793" s="176">
        <f>IF(ISBLANK(DPWW3!O98),"",DPWW3!O98)</f>
        <v>2</v>
      </c>
      <c r="W1793" s="176">
        <f>IF(ISBLANK(DPWW3!P98),"",DPWW3!P98)</f>
        <v>2</v>
      </c>
      <c r="X1793" s="176">
        <f>IF(ISBLANK(DPWW3!Q98),"",DPWW3!Q98)</f>
        <v>2</v>
      </c>
      <c r="Y1793" s="176">
        <f>IF(ISBLANK(DPWW3!R98),"",DPWW3!R98)</f>
        <v>2</v>
      </c>
      <c r="Z1793" s="176">
        <f>IF(ISBLANK(DPWW3!S98),"",DPWW3!S98)</f>
        <v>2</v>
      </c>
      <c r="AA1793" s="176">
        <f>IF(ISBLANK(DPWW3!T98),"",DPWW3!T98)</f>
        <v>0</v>
      </c>
      <c r="AB1793" s="176">
        <f>IF(ISBLANK(DPWW3!U98),"",DPWW3!U98)</f>
        <v>0</v>
      </c>
      <c r="AC1793" s="176">
        <f>IF(ISBLANK(DPWW3!V98),"",DPWW3!V98)</f>
        <v>0</v>
      </c>
      <c r="AD1793" s="176">
        <f>IF(ISBLANK(DPWW3!W98),"",DPWW3!W98)</f>
        <v>0</v>
      </c>
      <c r="AE1793" s="176">
        <f>IF(ISBLANK(DPWW3!X98),"",DPWW3!X98)</f>
        <v>0</v>
      </c>
      <c r="AF1793" s="176">
        <f>IF(ISBLANK(DPWW3!Y98),"",DPWW3!Y98)</f>
        <v>0</v>
      </c>
      <c r="AG1793" s="176">
        <f>IF(ISBLANK(DPWW3!Z98),"",DPWW3!Z98)</f>
        <v>0</v>
      </c>
      <c r="AH1793" s="176">
        <f>IF(ISBLANK(DPWW3!AA98),"",DPWW3!AA98)</f>
        <v>0</v>
      </c>
      <c r="AI1793" s="176">
        <f>IF(ISBLANK(DPWW3!AB98),"",DPWW3!AB98)</f>
        <v>0</v>
      </c>
      <c r="AJ1793" s="176">
        <f>IF(ISBLANK(DPWW3!AC98),"",DPWW3!AC98)</f>
        <v>0</v>
      </c>
      <c r="AK1793" s="176">
        <f>IF(ISBLANK(DPWW3!AD98),"",DPWW3!AD98)</f>
        <v>0</v>
      </c>
      <c r="AL1793" s="176">
        <f>IF(ISBLANK(DPWW3!AE98),"",DPWW3!AE98)</f>
        <v>0</v>
      </c>
      <c r="AM1793" s="176">
        <f>IF(ISBLANK(DPWW3!AF98),"",DPWW3!AF98)</f>
        <v>0</v>
      </c>
      <c r="AN1793" s="176">
        <f>IF(ISBLANK(DPWW3!AG98),"",DPWW3!AG98)</f>
        <v>0</v>
      </c>
    </row>
    <row r="1794" spans="1:40" x14ac:dyDescent="0.25">
      <c r="A1794" s="176" t="str">
        <f t="shared" si="27"/>
        <v>YKY</v>
      </c>
      <c r="B1794" s="176" t="str">
        <f>IF(ISBLANK(DPWW3!BY98),"",DPWW3!BY98)</f>
        <v>PCD_DPWW3_FTFT_DLY_S1</v>
      </c>
      <c r="C1794" s="176" t="str">
        <f>DPWW3!F98 &amp; "," &amp; DPWW3!G98 &amp; "," &amp; DPWW3!BY5</f>
        <v>Flow to Full Treatment,Number of schemes at Stage 1,Total number of schemes with a 90+ day delay for any given IM</v>
      </c>
      <c r="D1794" s="176" t="str">
        <f>IF(ISBLANK(DPWW3!H98),"",DPWW3!H98)</f>
        <v>Nr</v>
      </c>
      <c r="E1794" s="176" t="s">
        <v>7266</v>
      </c>
      <c r="F1794" s="176" t="str">
        <f>IF(ISBLANK(DPWW3!AJ98),"",DPWW3!AJ98)</f>
        <v/>
      </c>
    </row>
    <row r="1795" spans="1:40" x14ac:dyDescent="0.25">
      <c r="A1795" s="176" t="str">
        <f t="shared" si="27"/>
        <v>YKY</v>
      </c>
      <c r="B1795" s="176" t="str">
        <f>IF(ISBLANK(DPWW3!BZ98),"",DPWW3!BZ98)</f>
        <v>PCD_DPWW3_FTFT_DIR_S1</v>
      </c>
      <c r="C1795" s="176" t="str">
        <f>DPWW3!F98 &amp; "," &amp; DPWW3!G98 &amp; "," &amp; DPWW3!BZ6</f>
        <v>Flow to Full Treatment,Number of schemes at Stage 1,Lack of internal resourcing</v>
      </c>
      <c r="D1795" s="176" t="str">
        <f>IF(ISBLANK(DPWW3!H98),"",DPWW3!H98)</f>
        <v>Nr</v>
      </c>
      <c r="E1795" s="176" t="s">
        <v>7266</v>
      </c>
      <c r="F1795" s="176" t="str">
        <f>IF(ISBLANK(DPWW3!AK98),"",DPWW3!AK98)</f>
        <v/>
      </c>
    </row>
    <row r="1796" spans="1:40" x14ac:dyDescent="0.25">
      <c r="A1796" s="176" t="str">
        <f t="shared" si="27"/>
        <v>YKY</v>
      </c>
      <c r="B1796" s="176" t="str">
        <f>IF(ISBLANK(DPWW3!CA98),"",DPWW3!CA98)</f>
        <v>PCD_DPWW3_FTFT_DSCR_S1</v>
      </c>
      <c r="C1796" s="176" t="str">
        <f>DPWW3!F98 &amp; "," &amp; DPWW3!G98 &amp; "," &amp; DPWW3!CA6</f>
        <v xml:space="preserve">Flow to Full Treatment,Number of schemes at Stage 1,Lack of supply chain resourcing </v>
      </c>
      <c r="D1796" s="176" t="str">
        <f>IF(ISBLANK(DPWW3!H98),"",DPWW3!H98)</f>
        <v>Nr</v>
      </c>
      <c r="E1796" s="176" t="s">
        <v>7266</v>
      </c>
      <c r="F1796" s="176" t="str">
        <f>IF(ISBLANK(DPWW3!AL98),"",DPWW3!AL98)</f>
        <v/>
      </c>
    </row>
    <row r="1797" spans="1:40" x14ac:dyDescent="0.25">
      <c r="A1797" s="176" t="str">
        <f t="shared" ref="A1797:A1860" si="28">A1796</f>
        <v>YKY</v>
      </c>
      <c r="B1797" s="176" t="str">
        <f>IF(ISBLANK(DPWW3!CB98),"",DPWW3!CB98)</f>
        <v>PCD_DPWW3_FTFT_DCS_S1</v>
      </c>
      <c r="C1797" s="176" t="str">
        <f>DPWW3!F98 &amp; "," &amp; DPWW3!G98 &amp; "," &amp; DPWW3!CB6</f>
        <v>Flow to Full Treatment,Number of schemes at Stage 1,Change in solution (IM2)</v>
      </c>
      <c r="D1797" s="176" t="str">
        <f>IF(ISBLANK(DPWW3!H98),"",DPWW3!H98)</f>
        <v>Nr</v>
      </c>
      <c r="E1797" s="176" t="s">
        <v>7266</v>
      </c>
      <c r="F1797" s="176" t="str">
        <f>IF(ISBLANK(DPWW3!AM98),"",DPWW3!AM98)</f>
        <v/>
      </c>
    </row>
    <row r="1798" spans="1:40" x14ac:dyDescent="0.25">
      <c r="A1798" s="176" t="str">
        <f t="shared" si="28"/>
        <v>YKY</v>
      </c>
      <c r="B1798" s="176" t="str">
        <f>IF(ISBLANK(DPWW3!CC98),"",DPWW3!CC98)</f>
        <v>PCD_DPWW3_FTFT_DSCS_S1</v>
      </c>
      <c r="C1798" s="176" t="str">
        <f>DPWW3!F98 &amp; "," &amp; DPWW3!G98 &amp; "," &amp; DPWW3!CC6</f>
        <v>Flow to Full Treatment,Number of schemes at Stage 1,Supply chain capacity</v>
      </c>
      <c r="D1798" s="176" t="str">
        <f>IF(ISBLANK(DPWW3!H98),"",DPWW3!H98)</f>
        <v>Nr</v>
      </c>
      <c r="E1798" s="176" t="s">
        <v>7266</v>
      </c>
      <c r="F1798" s="176" t="str">
        <f>IF(ISBLANK(DPWW3!AN98),"",DPWW3!AN98)</f>
        <v/>
      </c>
    </row>
    <row r="1799" spans="1:40" x14ac:dyDescent="0.25">
      <c r="A1799" s="176" t="str">
        <f t="shared" si="28"/>
        <v>YKY</v>
      </c>
      <c r="B1799" s="176" t="str">
        <f>IF(ISBLANK(DPWW3!CD98),"",DPWW3!CD98)</f>
        <v>PCD_DPWW3_FTFT_DPP_S1</v>
      </c>
      <c r="C1799" s="176" t="str">
        <f>DPWW3!F98 &amp; "," &amp; DPWW3!G98 &amp; "," &amp; DPWW3!CD6</f>
        <v>Flow to Full Treatment,Number of schemes at Stage 1,Land and planning permission</v>
      </c>
      <c r="D1799" s="176" t="str">
        <f>IF(ISBLANK(DPWW3!H98),"",DPWW3!H98)</f>
        <v>Nr</v>
      </c>
      <c r="E1799" s="176" t="s">
        <v>7266</v>
      </c>
      <c r="F1799" s="176" t="str">
        <f>IF(ISBLANK(DPWW3!AO98),"",DPWW3!AO98)</f>
        <v/>
      </c>
    </row>
    <row r="1800" spans="1:40" x14ac:dyDescent="0.25">
      <c r="A1800" s="176" t="str">
        <f t="shared" si="28"/>
        <v>YKY</v>
      </c>
      <c r="B1800" s="176" t="str">
        <f>IF(ISBLANK(DPWW3!CE98),"",DPWW3!CE98)</f>
        <v>PCD_DPWW3_FTFT_DTPI_S1</v>
      </c>
      <c r="C1800" s="176" t="str">
        <f>DPWW3!F98 &amp; "," &amp; DPWW3!G98 &amp; "," &amp; DPWW3!CE6</f>
        <v>Flow to Full Treatment,Number of schemes at Stage 1,Third-party interface</v>
      </c>
      <c r="D1800" s="176" t="str">
        <f>IF(ISBLANK(DPWW3!H98),"",DPWW3!H98)</f>
        <v>Nr</v>
      </c>
      <c r="E1800" s="176" t="s">
        <v>7266</v>
      </c>
      <c r="F1800" s="176" t="str">
        <f>IF(ISBLANK(DPWW3!AP98),"",DPWW3!AP98)</f>
        <v/>
      </c>
    </row>
    <row r="1801" spans="1:40" x14ac:dyDescent="0.25">
      <c r="A1801" s="176" t="str">
        <f t="shared" si="28"/>
        <v>YKY</v>
      </c>
      <c r="B1801" s="176" t="str">
        <f>IF(ISBLANK(DPWW3!CF98),"",DPWW3!CF98)</f>
        <v>PCD_DPWW3_FTFT_DCI_S1</v>
      </c>
      <c r="C1801" s="176" t="str">
        <f>DPWW3!F98 &amp; "," &amp; DPWW3!G98 &amp; "," &amp; DPWW3!CF6</f>
        <v>Flow to Full Treatment,Number of schemes at Stage 1,Contractual issues</v>
      </c>
      <c r="D1801" s="176" t="str">
        <f>IF(ISBLANK(DPWW3!H98),"",DPWW3!H98)</f>
        <v>Nr</v>
      </c>
      <c r="E1801" s="176" t="s">
        <v>7266</v>
      </c>
      <c r="F1801" s="176" t="str">
        <f>IF(ISBLANK(DPWW3!AQ98),"",DPWW3!AQ98)</f>
        <v/>
      </c>
    </row>
    <row r="1802" spans="1:40" x14ac:dyDescent="0.25">
      <c r="A1802" s="176" t="str">
        <f t="shared" si="28"/>
        <v>YKY</v>
      </c>
      <c r="B1802" s="176" t="str">
        <f>IF(ISBLANK(DPWW3!CG98),"",DPWW3!CG98)</f>
        <v>PCD_DPWW3_FTFT_DSI_S1</v>
      </c>
      <c r="C1802" s="176" t="str">
        <f>DPWW3!F98 &amp; "," &amp; DPWW3!G98 &amp; "," &amp; DPWW3!CG6</f>
        <v>Flow to Full Treatment,Number of schemes at Stage 1,Sites issues</v>
      </c>
      <c r="D1802" s="176" t="str">
        <f>IF(ISBLANK(DPWW3!H98),"",DPWW3!H98)</f>
        <v>Nr</v>
      </c>
      <c r="E1802" s="176" t="s">
        <v>7266</v>
      </c>
      <c r="F1802" s="176" t="str">
        <f>IF(ISBLANK(DPWW3!AR98),"",DPWW3!AR98)</f>
        <v/>
      </c>
    </row>
    <row r="1803" spans="1:40" x14ac:dyDescent="0.25">
      <c r="A1803" s="176" t="str">
        <f t="shared" si="28"/>
        <v>YKY</v>
      </c>
      <c r="B1803" s="176" t="str">
        <f>IF(ISBLANK(DPWW3!CH98),"",DPWW3!CH98)</f>
        <v>PCD_DPWW3_FTFT_DER_S1</v>
      </c>
      <c r="C1803" s="176" t="str">
        <f>DPWW3!F98 &amp; "," &amp; DPWW3!G98 &amp; "," &amp; DPWW3!CH6</f>
        <v>Flow to Full Treatment,Number of schemes at Stage 1,Environmental risks</v>
      </c>
      <c r="D1803" s="176" t="str">
        <f>IF(ISBLANK(DPWW3!H98),"",DPWW3!H98)</f>
        <v>Nr</v>
      </c>
      <c r="E1803" s="176" t="s">
        <v>7266</v>
      </c>
      <c r="F1803" s="176" t="str">
        <f>IF(ISBLANK(DPWW3!AS98),"",DPWW3!AS98)</f>
        <v/>
      </c>
    </row>
    <row r="1804" spans="1:40" x14ac:dyDescent="0.25">
      <c r="A1804" s="176" t="str">
        <f t="shared" si="28"/>
        <v>YKY</v>
      </c>
      <c r="B1804" s="176" t="str">
        <f>IF(ISBLANK(DPWW3!CI98),"",DPWW3!CI98)</f>
        <v>PCD_DPWW3_FTFT_RS_S1</v>
      </c>
      <c r="C1804" s="176" t="str">
        <f>DPWW3!F98 &amp; "," &amp; DPWW3!G98 &amp; "," &amp; DPWW3!CI6</f>
        <v>Flow to Full Treatment,Number of schemes at Stage 1,Regulatory Sign off Delay</v>
      </c>
      <c r="D1804" s="176" t="str">
        <f>IF(ISBLANK(DPWW3!H98),"",DPWW3!H98)</f>
        <v>Nr</v>
      </c>
      <c r="E1804" s="176" t="s">
        <v>7266</v>
      </c>
      <c r="F1804" s="176" t="str">
        <f>IF(ISBLANK(DPWW3!AT98),"",DPWW3!AT98)</f>
        <v/>
      </c>
    </row>
    <row r="1805" spans="1:40" x14ac:dyDescent="0.25">
      <c r="A1805" s="176" t="str">
        <f t="shared" si="28"/>
        <v>YKY</v>
      </c>
      <c r="B1805" s="176" t="str">
        <f>IF(ISBLANK(DPWW3!CJ98),"",DPWW3!CJ98)</f>
        <v>PCD_DPWW3_FTFT_DPLE_S1</v>
      </c>
      <c r="C1805" s="176" t="str">
        <f>DPWW3!F98 &amp; "," &amp; DPWW3!G98 &amp; "," &amp; DPWW3!CJ6</f>
        <v>Flow to Full Treatment,Number of schemes at Stage 1,Programme level efficiency</v>
      </c>
      <c r="D1805" s="176" t="str">
        <f>IF(ISBLANK(DPWW3!H98),"",DPWW3!H98)</f>
        <v>Nr</v>
      </c>
      <c r="E1805" s="176" t="s">
        <v>7266</v>
      </c>
      <c r="F1805" s="176" t="str">
        <f>IF(ISBLANK(DPWW3!AU98),"",DPWW3!AU98)</f>
        <v/>
      </c>
    </row>
    <row r="1806" spans="1:40" x14ac:dyDescent="0.25">
      <c r="A1806" s="176" t="str">
        <f t="shared" si="28"/>
        <v>YKY</v>
      </c>
      <c r="B1806" s="176" t="str">
        <f>IF(ISBLANK(DPWW3!BC99),"",DPWW3!BC99)</f>
        <v>PCD_DPWW3_FTFT_S2</v>
      </c>
      <c r="C1806" s="176" t="str">
        <f>DPWW3!F99 &amp; "," &amp; DPWW3!G99 &amp; "," &amp; DPWW3!BC5</f>
        <v>Flow to Full Treatment,Number of schemes at Stage 2,IM1 has yet to be achieved</v>
      </c>
      <c r="D1806" s="176" t="str">
        <f>IF(ISBLANK(DPWW3!H99),"",DPWW3!H99)</f>
        <v>Nr</v>
      </c>
      <c r="E1806" s="176" t="s">
        <v>7266</v>
      </c>
      <c r="T1806" s="176">
        <f>IF(ISBLANK(DPWW3!M99),"",DPWW3!M99)</f>
        <v>0</v>
      </c>
      <c r="U1806" s="176">
        <f>IF(ISBLANK(DPWW3!N99),"",DPWW3!N99)</f>
        <v>0</v>
      </c>
      <c r="V1806" s="176">
        <f>IF(ISBLANK(DPWW3!O99),"",DPWW3!O99)</f>
        <v>0</v>
      </c>
      <c r="W1806" s="176">
        <f>IF(ISBLANK(DPWW3!P99),"",DPWW3!P99)</f>
        <v>0</v>
      </c>
      <c r="X1806" s="176">
        <f>IF(ISBLANK(DPWW3!Q99),"",DPWW3!Q99)</f>
        <v>0</v>
      </c>
      <c r="Y1806" s="176">
        <f>IF(ISBLANK(DPWW3!R99),"",DPWW3!R99)</f>
        <v>0</v>
      </c>
      <c r="Z1806" s="176">
        <f>IF(ISBLANK(DPWW3!S99),"",DPWW3!S99)</f>
        <v>0</v>
      </c>
      <c r="AA1806" s="176">
        <f>IF(ISBLANK(DPWW3!T99),"",DPWW3!T99)</f>
        <v>1</v>
      </c>
      <c r="AB1806" s="176">
        <f>IF(ISBLANK(DPWW3!U99),"",DPWW3!U99)</f>
        <v>1</v>
      </c>
      <c r="AC1806" s="176">
        <f>IF(ISBLANK(DPWW3!V99),"",DPWW3!V99)</f>
        <v>1</v>
      </c>
      <c r="AD1806" s="176">
        <f>IF(ISBLANK(DPWW3!W99),"",DPWW3!W99)</f>
        <v>1</v>
      </c>
      <c r="AE1806" s="176">
        <f>IF(ISBLANK(DPWW3!X99),"",DPWW3!X99)</f>
        <v>1</v>
      </c>
      <c r="AF1806" s="176">
        <f>IF(ISBLANK(DPWW3!Y99),"",DPWW3!Y99)</f>
        <v>0</v>
      </c>
      <c r="AG1806" s="176">
        <f>IF(ISBLANK(DPWW3!Z99),"",DPWW3!Z99)</f>
        <v>0</v>
      </c>
      <c r="AH1806" s="176">
        <f>IF(ISBLANK(DPWW3!AA99),"",DPWW3!AA99)</f>
        <v>0</v>
      </c>
      <c r="AI1806" s="176">
        <f>IF(ISBLANK(DPWW3!AB99),"",DPWW3!AB99)</f>
        <v>0</v>
      </c>
      <c r="AJ1806" s="176">
        <f>IF(ISBLANK(DPWW3!AC99),"",DPWW3!AC99)</f>
        <v>0</v>
      </c>
      <c r="AK1806" s="176">
        <f>IF(ISBLANK(DPWW3!AD99),"",DPWW3!AD99)</f>
        <v>0</v>
      </c>
      <c r="AL1806" s="176">
        <f>IF(ISBLANK(DPWW3!AE99),"",DPWW3!AE99)</f>
        <v>0</v>
      </c>
      <c r="AM1806" s="176">
        <f>IF(ISBLANK(DPWW3!AF99),"",DPWW3!AF99)</f>
        <v>0</v>
      </c>
      <c r="AN1806" s="176">
        <f>IF(ISBLANK(DPWW3!AG99),"",DPWW3!AG99)</f>
        <v>0</v>
      </c>
    </row>
    <row r="1807" spans="1:40" x14ac:dyDescent="0.25">
      <c r="A1807" s="176" t="str">
        <f t="shared" si="28"/>
        <v>YKY</v>
      </c>
      <c r="B1807" s="176" t="str">
        <f>IF(ISBLANK(DPWW3!BY99),"",DPWW3!BY99)</f>
        <v>PCD_DPWW3_FTFT_DLY_S2</v>
      </c>
      <c r="C1807" s="176" t="str">
        <f>DPWW3!F99 &amp; "," &amp; DPWW3!G99 &amp; "," &amp; DPWW3!BY5</f>
        <v>Flow to Full Treatment,Number of schemes at Stage 2,Total number of schemes with a 90+ day delay for any given IM</v>
      </c>
      <c r="D1807" s="176" t="str">
        <f>IF(ISBLANK(DPWW3!H99),"",DPWW3!H99)</f>
        <v>Nr</v>
      </c>
      <c r="E1807" s="176" t="s">
        <v>7266</v>
      </c>
      <c r="F1807" s="176">
        <f>IF(ISBLANK(DPWW3!AJ99),"",DPWW3!AJ99)</f>
        <v>2</v>
      </c>
    </row>
    <row r="1808" spans="1:40" x14ac:dyDescent="0.25">
      <c r="A1808" s="176" t="str">
        <f t="shared" si="28"/>
        <v>YKY</v>
      </c>
      <c r="B1808" s="176" t="str">
        <f>IF(ISBLANK(DPWW3!BZ99),"",DPWW3!BZ99)</f>
        <v>PCD_DPWW3_FTFT_DIR_S2</v>
      </c>
      <c r="C1808" s="176" t="str">
        <f>DPWW3!F99 &amp; "," &amp; DPWW3!G99 &amp; "," &amp; DPWW3!BZ6</f>
        <v>Flow to Full Treatment,Number of schemes at Stage 2,Lack of internal resourcing</v>
      </c>
      <c r="D1808" s="176" t="str">
        <f>IF(ISBLANK(DPWW3!H99),"",DPWW3!H99)</f>
        <v>Nr</v>
      </c>
      <c r="E1808" s="176" t="s">
        <v>7266</v>
      </c>
      <c r="F1808" s="176" t="str">
        <f>IF(ISBLANK(DPWW3!AK99),"",DPWW3!AK99)</f>
        <v/>
      </c>
    </row>
    <row r="1809" spans="1:40" x14ac:dyDescent="0.25">
      <c r="A1809" s="176" t="str">
        <f t="shared" si="28"/>
        <v>YKY</v>
      </c>
      <c r="B1809" s="176" t="str">
        <f>IF(ISBLANK(DPWW3!CA99),"",DPWW3!CA99)</f>
        <v>PCD_DPWW3_FTFT_DSCR_S2</v>
      </c>
      <c r="C1809" s="176" t="str">
        <f>DPWW3!F99 &amp; "," &amp; DPWW3!G99 &amp; "," &amp; DPWW3!CA6</f>
        <v xml:space="preserve">Flow to Full Treatment,Number of schemes at Stage 2,Lack of supply chain resourcing </v>
      </c>
      <c r="D1809" s="176" t="str">
        <f>IF(ISBLANK(DPWW3!H99),"",DPWW3!H99)</f>
        <v>Nr</v>
      </c>
      <c r="E1809" s="176" t="s">
        <v>7266</v>
      </c>
      <c r="F1809" s="176" t="str">
        <f>IF(ISBLANK(DPWW3!AL99),"",DPWW3!AL99)</f>
        <v/>
      </c>
    </row>
    <row r="1810" spans="1:40" x14ac:dyDescent="0.25">
      <c r="A1810" s="176" t="str">
        <f t="shared" si="28"/>
        <v>YKY</v>
      </c>
      <c r="B1810" s="176" t="str">
        <f>IF(ISBLANK(DPWW3!CB99),"",DPWW3!CB99)</f>
        <v>PCD_DPWW3_FTFT_DCS_S2</v>
      </c>
      <c r="C1810" s="176" t="str">
        <f>DPWW3!F99 &amp; "," &amp; DPWW3!G99 &amp; "," &amp; DPWW3!CB6</f>
        <v>Flow to Full Treatment,Number of schemes at Stage 2,Change in solution (IM2)</v>
      </c>
      <c r="D1810" s="176" t="str">
        <f>IF(ISBLANK(DPWW3!H99),"",DPWW3!H99)</f>
        <v>Nr</v>
      </c>
      <c r="E1810" s="176" t="s">
        <v>7266</v>
      </c>
      <c r="F1810" s="176" t="str">
        <f>IF(ISBLANK(DPWW3!AM99),"",DPWW3!AM99)</f>
        <v/>
      </c>
    </row>
    <row r="1811" spans="1:40" x14ac:dyDescent="0.25">
      <c r="A1811" s="176" t="str">
        <f t="shared" si="28"/>
        <v>YKY</v>
      </c>
      <c r="B1811" s="176" t="str">
        <f>IF(ISBLANK(DPWW3!CC99),"",DPWW3!CC99)</f>
        <v>PCD_DPWW3_FTFT_DSCS_S2</v>
      </c>
      <c r="C1811" s="176" t="str">
        <f>DPWW3!F99 &amp; "," &amp; DPWW3!G99 &amp; "," &amp; DPWW3!CC6</f>
        <v>Flow to Full Treatment,Number of schemes at Stage 2,Supply chain capacity</v>
      </c>
      <c r="D1811" s="176" t="str">
        <f>IF(ISBLANK(DPWW3!H99),"",DPWW3!H99)</f>
        <v>Nr</v>
      </c>
      <c r="E1811" s="176" t="s">
        <v>7266</v>
      </c>
      <c r="F1811" s="176" t="str">
        <f>IF(ISBLANK(DPWW3!AN99),"",DPWW3!AN99)</f>
        <v/>
      </c>
    </row>
    <row r="1812" spans="1:40" x14ac:dyDescent="0.25">
      <c r="A1812" s="176" t="str">
        <f t="shared" si="28"/>
        <v>YKY</v>
      </c>
      <c r="B1812" s="176" t="str">
        <f>IF(ISBLANK(DPWW3!CD99),"",DPWW3!CD99)</f>
        <v>PCD_DPWW3_FTFT_DPP_S2</v>
      </c>
      <c r="C1812" s="176" t="str">
        <f>DPWW3!F99 &amp; "," &amp; DPWW3!G99 &amp; "," &amp; DPWW3!CD6</f>
        <v>Flow to Full Treatment,Number of schemes at Stage 2,Land and planning permission</v>
      </c>
      <c r="D1812" s="176" t="str">
        <f>IF(ISBLANK(DPWW3!H99),"",DPWW3!H99)</f>
        <v>Nr</v>
      </c>
      <c r="E1812" s="176" t="s">
        <v>7266</v>
      </c>
      <c r="F1812" s="176" t="str">
        <f>IF(ISBLANK(DPWW3!AO99),"",DPWW3!AO99)</f>
        <v/>
      </c>
    </row>
    <row r="1813" spans="1:40" x14ac:dyDescent="0.25">
      <c r="A1813" s="176" t="str">
        <f t="shared" si="28"/>
        <v>YKY</v>
      </c>
      <c r="B1813" s="176" t="str">
        <f>IF(ISBLANK(DPWW3!CE99),"",DPWW3!CE99)</f>
        <v>PCD_DPWW3_FTFT_DTPI_S2</v>
      </c>
      <c r="C1813" s="176" t="str">
        <f>DPWW3!F99 &amp; "," &amp; DPWW3!G99 &amp; "," &amp; DPWW3!CE6</f>
        <v>Flow to Full Treatment,Number of schemes at Stage 2,Third-party interface</v>
      </c>
      <c r="D1813" s="176" t="str">
        <f>IF(ISBLANK(DPWW3!H99),"",DPWW3!H99)</f>
        <v>Nr</v>
      </c>
      <c r="E1813" s="176" t="s">
        <v>7266</v>
      </c>
      <c r="F1813" s="176" t="str">
        <f>IF(ISBLANK(DPWW3!AP99),"",DPWW3!AP99)</f>
        <v/>
      </c>
    </row>
    <row r="1814" spans="1:40" x14ac:dyDescent="0.25">
      <c r="A1814" s="176" t="str">
        <f t="shared" si="28"/>
        <v>YKY</v>
      </c>
      <c r="B1814" s="176" t="str">
        <f>IF(ISBLANK(DPWW3!CF99),"",DPWW3!CF99)</f>
        <v>PCD_DPWW3_FTFT_DCI_S2</v>
      </c>
      <c r="C1814" s="176" t="str">
        <f>DPWW3!F99 &amp; "," &amp; DPWW3!G99 &amp; "," &amp; DPWW3!CF6</f>
        <v>Flow to Full Treatment,Number of schemes at Stage 2,Contractual issues</v>
      </c>
      <c r="D1814" s="176" t="str">
        <f>IF(ISBLANK(DPWW3!H99),"",DPWW3!H99)</f>
        <v>Nr</v>
      </c>
      <c r="E1814" s="176" t="s">
        <v>7266</v>
      </c>
      <c r="F1814" s="176" t="str">
        <f>IF(ISBLANK(DPWW3!AQ99),"",DPWW3!AQ99)</f>
        <v/>
      </c>
    </row>
    <row r="1815" spans="1:40" x14ac:dyDescent="0.25">
      <c r="A1815" s="176" t="str">
        <f t="shared" si="28"/>
        <v>YKY</v>
      </c>
      <c r="B1815" s="176" t="str">
        <f>IF(ISBLANK(DPWW3!CG99),"",DPWW3!CG99)</f>
        <v>PCD_DPWW3_FTFT_DSI_S2</v>
      </c>
      <c r="C1815" s="176" t="str">
        <f>DPWW3!F99 &amp; "," &amp; DPWW3!G99 &amp; "," &amp; DPWW3!CG6</f>
        <v>Flow to Full Treatment,Number of schemes at Stage 2,Sites issues</v>
      </c>
      <c r="D1815" s="176" t="str">
        <f>IF(ISBLANK(DPWW3!H99),"",DPWW3!H99)</f>
        <v>Nr</v>
      </c>
      <c r="E1815" s="176" t="s">
        <v>7266</v>
      </c>
      <c r="F1815" s="176" t="str">
        <f>IF(ISBLANK(DPWW3!AR99),"",DPWW3!AR99)</f>
        <v/>
      </c>
    </row>
    <row r="1816" spans="1:40" x14ac:dyDescent="0.25">
      <c r="A1816" s="176" t="str">
        <f t="shared" si="28"/>
        <v>YKY</v>
      </c>
      <c r="B1816" s="176" t="str">
        <f>IF(ISBLANK(DPWW3!CH99),"",DPWW3!CH99)</f>
        <v>PCD_DPWW3_FTFT_DER_S2</v>
      </c>
      <c r="C1816" s="176" t="str">
        <f>DPWW3!F99 &amp; "," &amp; DPWW3!G99 &amp; "," &amp; DPWW3!CH6</f>
        <v>Flow to Full Treatment,Number of schemes at Stage 2,Environmental risks</v>
      </c>
      <c r="D1816" s="176" t="str">
        <f>IF(ISBLANK(DPWW3!H99),"",DPWW3!H99)</f>
        <v>Nr</v>
      </c>
      <c r="E1816" s="176" t="s">
        <v>7266</v>
      </c>
      <c r="F1816" s="176" t="str">
        <f>IF(ISBLANK(DPWW3!AS99),"",DPWW3!AS99)</f>
        <v/>
      </c>
    </row>
    <row r="1817" spans="1:40" x14ac:dyDescent="0.25">
      <c r="A1817" s="176" t="str">
        <f t="shared" si="28"/>
        <v>YKY</v>
      </c>
      <c r="B1817" s="176" t="str">
        <f>IF(ISBLANK(DPWW3!CI99),"",DPWW3!CI99)</f>
        <v>PCD_DPWW3_FTFT_RS_S2</v>
      </c>
      <c r="C1817" s="176" t="str">
        <f>DPWW3!F99 &amp; "," &amp; DPWW3!G99 &amp; "," &amp; DPWW3!CI6</f>
        <v>Flow to Full Treatment,Number of schemes at Stage 2,Regulatory Sign off Delay</v>
      </c>
      <c r="D1817" s="176" t="str">
        <f>IF(ISBLANK(DPWW3!H99),"",DPWW3!H99)</f>
        <v>Nr</v>
      </c>
      <c r="E1817" s="176" t="s">
        <v>7266</v>
      </c>
      <c r="F1817" s="176" t="str">
        <f>IF(ISBLANK(DPWW3!AT99),"",DPWW3!AT99)</f>
        <v/>
      </c>
    </row>
    <row r="1818" spans="1:40" x14ac:dyDescent="0.25">
      <c r="A1818" s="176" t="str">
        <f t="shared" si="28"/>
        <v>YKY</v>
      </c>
      <c r="B1818" s="176" t="str">
        <f>IF(ISBLANK(DPWW3!CJ99),"",DPWW3!CJ99)</f>
        <v>PCD_DPWW3_FTFT_DPLE_S2</v>
      </c>
      <c r="C1818" s="176" t="str">
        <f>DPWW3!F99 &amp; "," &amp; DPWW3!G99 &amp; "," &amp; DPWW3!CJ6</f>
        <v>Flow to Full Treatment,Number of schemes at Stage 2,Programme level efficiency</v>
      </c>
      <c r="D1818" s="176" t="str">
        <f>IF(ISBLANK(DPWW3!H99),"",DPWW3!H99)</f>
        <v>Nr</v>
      </c>
      <c r="E1818" s="176" t="s">
        <v>7266</v>
      </c>
      <c r="F1818" s="176" t="str">
        <f>IF(ISBLANK(DPWW3!AU99),"",DPWW3!AU99)</f>
        <v/>
      </c>
    </row>
    <row r="1819" spans="1:40" x14ac:dyDescent="0.25">
      <c r="A1819" s="176" t="str">
        <f t="shared" si="28"/>
        <v>YKY</v>
      </c>
      <c r="B1819" s="176" t="str">
        <f>IF(ISBLANK(DPWW3!BC100),"",DPWW3!BC100)</f>
        <v>PCD_DPWW3_FTFT_S3</v>
      </c>
      <c r="C1819" s="176" t="str">
        <f>DPWW3!F100 &amp; "," &amp; DPWW3!G100 &amp; "," &amp; DPWW3!BC5</f>
        <v>Flow to Full Treatment,Number of schemes at Stage 3,IM1 has yet to be achieved</v>
      </c>
      <c r="D1819" s="176" t="str">
        <f>IF(ISBLANK(DPWW3!H100),"",DPWW3!H100)</f>
        <v>Nr</v>
      </c>
      <c r="E1819" s="176" t="s">
        <v>7266</v>
      </c>
      <c r="T1819" s="176">
        <f>IF(ISBLANK(DPWW3!M100),"",DPWW3!M100)</f>
        <v>0</v>
      </c>
      <c r="U1819" s="176">
        <f>IF(ISBLANK(DPWW3!N100),"",DPWW3!N100)</f>
        <v>0</v>
      </c>
      <c r="V1819" s="176">
        <f>IF(ISBLANK(DPWW3!O100),"",DPWW3!O100)</f>
        <v>0</v>
      </c>
      <c r="W1819" s="176">
        <f>IF(ISBLANK(DPWW3!P100),"",DPWW3!P100)</f>
        <v>0</v>
      </c>
      <c r="X1819" s="176">
        <f>IF(ISBLANK(DPWW3!Q100),"",DPWW3!Q100)</f>
        <v>0</v>
      </c>
      <c r="Y1819" s="176">
        <f>IF(ISBLANK(DPWW3!R100),"",DPWW3!R100)</f>
        <v>0</v>
      </c>
      <c r="Z1819" s="176">
        <f>IF(ISBLANK(DPWW3!S100),"",DPWW3!S100)</f>
        <v>0</v>
      </c>
      <c r="AA1819" s="176">
        <f>IF(ISBLANK(DPWW3!T100),"",DPWW3!T100)</f>
        <v>1</v>
      </c>
      <c r="AB1819" s="176">
        <f>IF(ISBLANK(DPWW3!U100),"",DPWW3!U100)</f>
        <v>1</v>
      </c>
      <c r="AC1819" s="176">
        <f>IF(ISBLANK(DPWW3!V100),"",DPWW3!V100)</f>
        <v>1</v>
      </c>
      <c r="AD1819" s="176">
        <f>IF(ISBLANK(DPWW3!W100),"",DPWW3!W100)</f>
        <v>1</v>
      </c>
      <c r="AE1819" s="176">
        <f>IF(ISBLANK(DPWW3!X100),"",DPWW3!X100)</f>
        <v>0</v>
      </c>
      <c r="AF1819" s="176">
        <f>IF(ISBLANK(DPWW3!Y100),"",DPWW3!Y100)</f>
        <v>1</v>
      </c>
      <c r="AG1819" s="176">
        <f>IF(ISBLANK(DPWW3!Z100),"",DPWW3!Z100)</f>
        <v>0</v>
      </c>
      <c r="AH1819" s="176">
        <f>IF(ISBLANK(DPWW3!AA100),"",DPWW3!AA100)</f>
        <v>0</v>
      </c>
      <c r="AI1819" s="176">
        <f>IF(ISBLANK(DPWW3!AB100),"",DPWW3!AB100)</f>
        <v>0</v>
      </c>
      <c r="AJ1819" s="176">
        <f>IF(ISBLANK(DPWW3!AC100),"",DPWW3!AC100)</f>
        <v>0</v>
      </c>
      <c r="AK1819" s="176">
        <f>IF(ISBLANK(DPWW3!AD100),"",DPWW3!AD100)</f>
        <v>0</v>
      </c>
      <c r="AL1819" s="176">
        <f>IF(ISBLANK(DPWW3!AE100),"",DPWW3!AE100)</f>
        <v>0</v>
      </c>
      <c r="AM1819" s="176">
        <f>IF(ISBLANK(DPWW3!AF100),"",DPWW3!AF100)</f>
        <v>0</v>
      </c>
      <c r="AN1819" s="176">
        <f>IF(ISBLANK(DPWW3!AG100),"",DPWW3!AG100)</f>
        <v>0</v>
      </c>
    </row>
    <row r="1820" spans="1:40" x14ac:dyDescent="0.25">
      <c r="A1820" s="176" t="str">
        <f t="shared" si="28"/>
        <v>YKY</v>
      </c>
      <c r="B1820" s="176" t="str">
        <f>IF(ISBLANK(DPWW3!BY100),"",DPWW3!BY100)</f>
        <v>PCD_DPWW3_FTFT_DLY_S3</v>
      </c>
      <c r="C1820" s="176" t="str">
        <f>DPWW3!F100 &amp; "," &amp; DPWW3!G100 &amp; "," &amp; DPWW3!BY5</f>
        <v>Flow to Full Treatment,Number of schemes at Stage 3,Total number of schemes with a 90+ day delay for any given IM</v>
      </c>
      <c r="D1820" s="176" t="str">
        <f>IF(ISBLANK(DPWW3!H100),"",DPWW3!H100)</f>
        <v>Nr</v>
      </c>
      <c r="E1820" s="176" t="s">
        <v>7266</v>
      </c>
      <c r="F1820" s="176">
        <f>IF(ISBLANK(DPWW3!AJ100),"",DPWW3!AJ100)</f>
        <v>2</v>
      </c>
    </row>
    <row r="1821" spans="1:40" x14ac:dyDescent="0.25">
      <c r="A1821" s="176" t="str">
        <f t="shared" si="28"/>
        <v>YKY</v>
      </c>
      <c r="B1821" s="176" t="str">
        <f>IF(ISBLANK(DPWW3!BZ100),"",DPWW3!BZ100)</f>
        <v>PCD_DPWW3_FTFT_DIR_S3</v>
      </c>
      <c r="C1821" s="176" t="str">
        <f>DPWW3!F100 &amp; "," &amp; DPWW3!G100 &amp; "," &amp; DPWW3!BZ6</f>
        <v>Flow to Full Treatment,Number of schemes at Stage 3,Lack of internal resourcing</v>
      </c>
      <c r="D1821" s="176" t="str">
        <f>IF(ISBLANK(DPWW3!H100),"",DPWW3!H100)</f>
        <v>Nr</v>
      </c>
      <c r="E1821" s="176" t="s">
        <v>7266</v>
      </c>
      <c r="F1821" s="176" t="str">
        <f>IF(ISBLANK(DPWW3!AK100),"",DPWW3!AK100)</f>
        <v/>
      </c>
    </row>
    <row r="1822" spans="1:40" x14ac:dyDescent="0.25">
      <c r="A1822" s="176" t="str">
        <f t="shared" si="28"/>
        <v>YKY</v>
      </c>
      <c r="B1822" s="176" t="str">
        <f>IF(ISBLANK(DPWW3!CA100),"",DPWW3!CA100)</f>
        <v>PCD_DPWW3_FTFT_DSCR_S3</v>
      </c>
      <c r="C1822" s="176" t="str">
        <f>DPWW3!F100 &amp; "," &amp; DPWW3!G100 &amp; "," &amp; DPWW3!CA6</f>
        <v xml:space="preserve">Flow to Full Treatment,Number of schemes at Stage 3,Lack of supply chain resourcing </v>
      </c>
      <c r="D1822" s="176" t="str">
        <f>IF(ISBLANK(DPWW3!H100),"",DPWW3!H100)</f>
        <v>Nr</v>
      </c>
      <c r="E1822" s="176" t="s">
        <v>7266</v>
      </c>
      <c r="F1822" s="176" t="str">
        <f>IF(ISBLANK(DPWW3!AL100),"",DPWW3!AL100)</f>
        <v/>
      </c>
    </row>
    <row r="1823" spans="1:40" x14ac:dyDescent="0.25">
      <c r="A1823" s="176" t="str">
        <f t="shared" si="28"/>
        <v>YKY</v>
      </c>
      <c r="B1823" s="176" t="str">
        <f>IF(ISBLANK(DPWW3!CB100),"",DPWW3!CB100)</f>
        <v>PCD_DPWW3_FTFT_DCS_S3</v>
      </c>
      <c r="C1823" s="176" t="str">
        <f>DPWW3!F100 &amp; "," &amp; DPWW3!G100 &amp; "," &amp; DPWW3!CB6</f>
        <v>Flow to Full Treatment,Number of schemes at Stage 3,Change in solution (IM2)</v>
      </c>
      <c r="D1823" s="176" t="str">
        <f>IF(ISBLANK(DPWW3!H100),"",DPWW3!H100)</f>
        <v>Nr</v>
      </c>
      <c r="E1823" s="176" t="s">
        <v>7266</v>
      </c>
      <c r="F1823" s="176" t="str">
        <f>IF(ISBLANK(DPWW3!AM100),"",DPWW3!AM100)</f>
        <v/>
      </c>
    </row>
    <row r="1824" spans="1:40" x14ac:dyDescent="0.25">
      <c r="A1824" s="176" t="str">
        <f t="shared" si="28"/>
        <v>YKY</v>
      </c>
      <c r="B1824" s="176" t="str">
        <f>IF(ISBLANK(DPWW3!CC100),"",DPWW3!CC100)</f>
        <v>PCD_DPWW3_FTFT_DSCS_S3</v>
      </c>
      <c r="C1824" s="176" t="str">
        <f>DPWW3!F100 &amp; "," &amp; DPWW3!G100 &amp; "," &amp; DPWW3!CC6</f>
        <v>Flow to Full Treatment,Number of schemes at Stage 3,Supply chain capacity</v>
      </c>
      <c r="D1824" s="176" t="str">
        <f>IF(ISBLANK(DPWW3!H100),"",DPWW3!H100)</f>
        <v>Nr</v>
      </c>
      <c r="E1824" s="176" t="s">
        <v>7266</v>
      </c>
      <c r="F1824" s="176" t="str">
        <f>IF(ISBLANK(DPWW3!AN100),"",DPWW3!AN100)</f>
        <v/>
      </c>
    </row>
    <row r="1825" spans="1:40" x14ac:dyDescent="0.25">
      <c r="A1825" s="176" t="str">
        <f t="shared" si="28"/>
        <v>YKY</v>
      </c>
      <c r="B1825" s="176" t="str">
        <f>IF(ISBLANK(DPWW3!CD100),"",DPWW3!CD100)</f>
        <v>PCD_DPWW3_FTFT_DPP_S3</v>
      </c>
      <c r="C1825" s="176" t="str">
        <f>DPWW3!F100 &amp; "," &amp; DPWW3!G100 &amp; "," &amp; DPWW3!CD6</f>
        <v>Flow to Full Treatment,Number of schemes at Stage 3,Land and planning permission</v>
      </c>
      <c r="D1825" s="176" t="str">
        <f>IF(ISBLANK(DPWW3!H100),"",DPWW3!H100)</f>
        <v>Nr</v>
      </c>
      <c r="E1825" s="176" t="s">
        <v>7266</v>
      </c>
      <c r="F1825" s="176" t="str">
        <f>IF(ISBLANK(DPWW3!AO100),"",DPWW3!AO100)</f>
        <v/>
      </c>
    </row>
    <row r="1826" spans="1:40" x14ac:dyDescent="0.25">
      <c r="A1826" s="176" t="str">
        <f t="shared" si="28"/>
        <v>YKY</v>
      </c>
      <c r="B1826" s="176" t="str">
        <f>IF(ISBLANK(DPWW3!CE100),"",DPWW3!CE100)</f>
        <v>PCD_DPWW3_FTFT_DTPI_S3</v>
      </c>
      <c r="C1826" s="176" t="str">
        <f>DPWW3!F100 &amp; "," &amp; DPWW3!G100 &amp; "," &amp; DPWW3!CE6</f>
        <v>Flow to Full Treatment,Number of schemes at Stage 3,Third-party interface</v>
      </c>
      <c r="D1826" s="176" t="str">
        <f>IF(ISBLANK(DPWW3!H100),"",DPWW3!H100)</f>
        <v>Nr</v>
      </c>
      <c r="E1826" s="176" t="s">
        <v>7266</v>
      </c>
      <c r="F1826" s="176" t="str">
        <f>IF(ISBLANK(DPWW3!AP100),"",DPWW3!AP100)</f>
        <v/>
      </c>
    </row>
    <row r="1827" spans="1:40" x14ac:dyDescent="0.25">
      <c r="A1827" s="176" t="str">
        <f t="shared" si="28"/>
        <v>YKY</v>
      </c>
      <c r="B1827" s="176" t="str">
        <f>IF(ISBLANK(DPWW3!CF100),"",DPWW3!CF100)</f>
        <v>PCD_DPWW3_FTFT_DCI_S3</v>
      </c>
      <c r="C1827" s="176" t="str">
        <f>DPWW3!F100 &amp; "," &amp; DPWW3!G100 &amp; "," &amp; DPWW3!CF6</f>
        <v>Flow to Full Treatment,Number of schemes at Stage 3,Contractual issues</v>
      </c>
      <c r="D1827" s="176" t="str">
        <f>IF(ISBLANK(DPWW3!H100),"",DPWW3!H100)</f>
        <v>Nr</v>
      </c>
      <c r="E1827" s="176" t="s">
        <v>7266</v>
      </c>
      <c r="F1827" s="176" t="str">
        <f>IF(ISBLANK(DPWW3!AQ100),"",DPWW3!AQ100)</f>
        <v/>
      </c>
    </row>
    <row r="1828" spans="1:40" x14ac:dyDescent="0.25">
      <c r="A1828" s="176" t="str">
        <f t="shared" si="28"/>
        <v>YKY</v>
      </c>
      <c r="B1828" s="176" t="str">
        <f>IF(ISBLANK(DPWW3!CG100),"",DPWW3!CG100)</f>
        <v>PCD_DPWW3_FTFT_DSI_S3</v>
      </c>
      <c r="C1828" s="176" t="str">
        <f>DPWW3!F100 &amp; "," &amp; DPWW3!G100 &amp; "," &amp; DPWW3!CG6</f>
        <v>Flow to Full Treatment,Number of schemes at Stage 3,Sites issues</v>
      </c>
      <c r="D1828" s="176" t="str">
        <f>IF(ISBLANK(DPWW3!H100),"",DPWW3!H100)</f>
        <v>Nr</v>
      </c>
      <c r="E1828" s="176" t="s">
        <v>7266</v>
      </c>
      <c r="F1828" s="176" t="str">
        <f>IF(ISBLANK(DPWW3!AR100),"",DPWW3!AR100)</f>
        <v/>
      </c>
    </row>
    <row r="1829" spans="1:40" x14ac:dyDescent="0.25">
      <c r="A1829" s="176" t="str">
        <f t="shared" si="28"/>
        <v>YKY</v>
      </c>
      <c r="B1829" s="176" t="str">
        <f>IF(ISBLANK(DPWW3!CH100),"",DPWW3!CH100)</f>
        <v>PCD_DPWW3_FTFT_DER_S3</v>
      </c>
      <c r="C1829" s="176" t="str">
        <f>DPWW3!F100 &amp; "," &amp; DPWW3!G100 &amp; "," &amp; DPWW3!CH6</f>
        <v>Flow to Full Treatment,Number of schemes at Stage 3,Environmental risks</v>
      </c>
      <c r="D1829" s="176" t="str">
        <f>IF(ISBLANK(DPWW3!H100),"",DPWW3!H100)</f>
        <v>Nr</v>
      </c>
      <c r="E1829" s="176" t="s">
        <v>7266</v>
      </c>
      <c r="F1829" s="176" t="str">
        <f>IF(ISBLANK(DPWW3!AS100),"",DPWW3!AS100)</f>
        <v/>
      </c>
    </row>
    <row r="1830" spans="1:40" x14ac:dyDescent="0.25">
      <c r="A1830" s="176" t="str">
        <f t="shared" si="28"/>
        <v>YKY</v>
      </c>
      <c r="B1830" s="176" t="str">
        <f>IF(ISBLANK(DPWW3!CI100),"",DPWW3!CI100)</f>
        <v>PCD_DPWW3_FTFT_RS_S3</v>
      </c>
      <c r="C1830" s="176" t="str">
        <f>DPWW3!F100 &amp; "," &amp; DPWW3!G100 &amp; "," &amp; DPWW3!CI6</f>
        <v>Flow to Full Treatment,Number of schemes at Stage 3,Regulatory Sign off Delay</v>
      </c>
      <c r="D1830" s="176" t="str">
        <f>IF(ISBLANK(DPWW3!H100),"",DPWW3!H100)</f>
        <v>Nr</v>
      </c>
      <c r="E1830" s="176" t="s">
        <v>7266</v>
      </c>
      <c r="F1830" s="176" t="str">
        <f>IF(ISBLANK(DPWW3!AT100),"",DPWW3!AT100)</f>
        <v/>
      </c>
    </row>
    <row r="1831" spans="1:40" x14ac:dyDescent="0.25">
      <c r="A1831" s="176" t="str">
        <f t="shared" si="28"/>
        <v>YKY</v>
      </c>
      <c r="B1831" s="176" t="str">
        <f>IF(ISBLANK(DPWW3!CJ100),"",DPWW3!CJ100)</f>
        <v>PCD_DPWW3_FTFT_DPLE_S3</v>
      </c>
      <c r="C1831" s="176" t="str">
        <f>DPWW3!F100 &amp; "," &amp; DPWW3!G100 &amp; "," &amp; DPWW3!CJ6</f>
        <v>Flow to Full Treatment,Number of schemes at Stage 3,Programme level efficiency</v>
      </c>
      <c r="D1831" s="176" t="str">
        <f>IF(ISBLANK(DPWW3!H100),"",DPWW3!H100)</f>
        <v>Nr</v>
      </c>
      <c r="E1831" s="176" t="s">
        <v>7266</v>
      </c>
      <c r="F1831" s="176" t="str">
        <f>IF(ISBLANK(DPWW3!AU100),"",DPWW3!AU100)</f>
        <v/>
      </c>
    </row>
    <row r="1832" spans="1:40" x14ac:dyDescent="0.25">
      <c r="A1832" s="176" t="str">
        <f t="shared" si="28"/>
        <v>YKY</v>
      </c>
      <c r="B1832" s="176" t="str">
        <f>IF(ISBLANK(DPWW3!BC101),"",DPWW3!BC101)</f>
        <v>PCD_DPWW3_FTFT_S4</v>
      </c>
      <c r="C1832" s="176" t="str">
        <f>DPWW3!F101 &amp; "," &amp; DPWW3!G101 &amp; "," &amp; DPWW3!BC5</f>
        <v>Flow to Full Treatment,Number of schemes at Stage 4,IM1 has yet to be achieved</v>
      </c>
      <c r="D1832" s="176" t="str">
        <f>IF(ISBLANK(DPWW3!H101),"",DPWW3!H101)</f>
        <v>Nr</v>
      </c>
      <c r="E1832" s="176" t="s">
        <v>7266</v>
      </c>
      <c r="T1832" s="176">
        <f>IF(ISBLANK(DPWW3!M101),"",DPWW3!M101)</f>
        <v>1</v>
      </c>
      <c r="U1832" s="176">
        <f>IF(ISBLANK(DPWW3!N101),"",DPWW3!N101)</f>
        <v>1</v>
      </c>
      <c r="V1832" s="176">
        <f>IF(ISBLANK(DPWW3!O101),"",DPWW3!O101)</f>
        <v>1</v>
      </c>
      <c r="W1832" s="176">
        <f>IF(ISBLANK(DPWW3!P101),"",DPWW3!P101)</f>
        <v>1</v>
      </c>
      <c r="X1832" s="176">
        <f>IF(ISBLANK(DPWW3!Q101),"",DPWW3!Q101)</f>
        <v>1</v>
      </c>
      <c r="Y1832" s="176">
        <f>IF(ISBLANK(DPWW3!R101),"",DPWW3!R101)</f>
        <v>0</v>
      </c>
      <c r="Z1832" s="176">
        <f>IF(ISBLANK(DPWW3!S101),"",DPWW3!S101)</f>
        <v>0</v>
      </c>
      <c r="AA1832" s="176">
        <f>IF(ISBLANK(DPWW3!T101),"",DPWW3!T101)</f>
        <v>0</v>
      </c>
      <c r="AB1832" s="176">
        <f>IF(ISBLANK(DPWW3!U101),"",DPWW3!U101)</f>
        <v>0</v>
      </c>
      <c r="AC1832" s="176">
        <f>IF(ISBLANK(DPWW3!V101),"",DPWW3!V101)</f>
        <v>0</v>
      </c>
      <c r="AD1832" s="176">
        <f>IF(ISBLANK(DPWW3!W101),"",DPWW3!W101)</f>
        <v>0</v>
      </c>
      <c r="AE1832" s="176">
        <f>IF(ISBLANK(DPWW3!X101),"",DPWW3!X101)</f>
        <v>1</v>
      </c>
      <c r="AF1832" s="176">
        <f>IF(ISBLANK(DPWW3!Y101),"",DPWW3!Y101)</f>
        <v>1</v>
      </c>
      <c r="AG1832" s="176">
        <f>IF(ISBLANK(DPWW3!Z101),"",DPWW3!Z101)</f>
        <v>2</v>
      </c>
      <c r="AH1832" s="176">
        <f>IF(ISBLANK(DPWW3!AA101),"",DPWW3!AA101)</f>
        <v>2</v>
      </c>
      <c r="AI1832" s="176">
        <f>IF(ISBLANK(DPWW3!AB101),"",DPWW3!AB101)</f>
        <v>2</v>
      </c>
      <c r="AJ1832" s="176">
        <f>IF(ISBLANK(DPWW3!AC101),"",DPWW3!AC101)</f>
        <v>2</v>
      </c>
      <c r="AK1832" s="176">
        <f>IF(ISBLANK(DPWW3!AD101),"",DPWW3!AD101)</f>
        <v>2</v>
      </c>
      <c r="AL1832" s="176">
        <f>IF(ISBLANK(DPWW3!AE101),"",DPWW3!AE101)</f>
        <v>2</v>
      </c>
      <c r="AM1832" s="176">
        <f>IF(ISBLANK(DPWW3!AF101),"",DPWW3!AF101)</f>
        <v>2</v>
      </c>
      <c r="AN1832" s="176">
        <f>IF(ISBLANK(DPWW3!AG101),"",DPWW3!AG101)</f>
        <v>0</v>
      </c>
    </row>
    <row r="1833" spans="1:40" x14ac:dyDescent="0.25">
      <c r="A1833" s="176" t="str">
        <f t="shared" si="28"/>
        <v>YKY</v>
      </c>
      <c r="B1833" s="176" t="str">
        <f>IF(ISBLANK(DPWW3!BY101),"",DPWW3!BY101)</f>
        <v>PCD_DPWW3_FTFT_DLY_S4</v>
      </c>
      <c r="C1833" s="176" t="str">
        <f>DPWW3!F101 &amp; "," &amp; DPWW3!G101 &amp; "," &amp; DPWW3!BY5</f>
        <v>Flow to Full Treatment,Number of schemes at Stage 4,Total number of schemes with a 90+ day delay for any given IM</v>
      </c>
      <c r="D1833" s="176" t="str">
        <f>IF(ISBLANK(DPWW3!H101),"",DPWW3!H101)</f>
        <v>Nr</v>
      </c>
      <c r="E1833" s="176" t="s">
        <v>7266</v>
      </c>
      <c r="F1833" s="176">
        <f>IF(ISBLANK(DPWW3!AJ101),"",DPWW3!AJ101)</f>
        <v>2</v>
      </c>
    </row>
    <row r="1834" spans="1:40" x14ac:dyDescent="0.25">
      <c r="A1834" s="176" t="str">
        <f t="shared" si="28"/>
        <v>YKY</v>
      </c>
      <c r="B1834" s="176" t="str">
        <f>IF(ISBLANK(DPWW3!BZ101),"",DPWW3!BZ101)</f>
        <v>PCD_DPWW3_FTFT_DIR_S4</v>
      </c>
      <c r="C1834" s="176" t="str">
        <f>DPWW3!F101 &amp; "," &amp; DPWW3!G101 &amp; "," &amp; DPWW3!BZ6</f>
        <v>Flow to Full Treatment,Number of schemes at Stage 4,Lack of internal resourcing</v>
      </c>
      <c r="D1834" s="176" t="str">
        <f>IF(ISBLANK(DPWW3!H101),"",DPWW3!H101)</f>
        <v>Nr</v>
      </c>
      <c r="E1834" s="176" t="s">
        <v>7266</v>
      </c>
      <c r="F1834" s="176" t="str">
        <f>IF(ISBLANK(DPWW3!AK101),"",DPWW3!AK101)</f>
        <v/>
      </c>
    </row>
    <row r="1835" spans="1:40" x14ac:dyDescent="0.25">
      <c r="A1835" s="176" t="str">
        <f t="shared" si="28"/>
        <v>YKY</v>
      </c>
      <c r="B1835" s="176" t="str">
        <f>IF(ISBLANK(DPWW3!CA101),"",DPWW3!CA101)</f>
        <v>PCD_DPWW3_FTFT_DSCR_S4</v>
      </c>
      <c r="C1835" s="176" t="str">
        <f>DPWW3!F101 &amp; "," &amp; DPWW3!G101 &amp; "," &amp; DPWW3!CA6</f>
        <v xml:space="preserve">Flow to Full Treatment,Number of schemes at Stage 4,Lack of supply chain resourcing </v>
      </c>
      <c r="D1835" s="176" t="str">
        <f>IF(ISBLANK(DPWW3!H101),"",DPWW3!H101)</f>
        <v>Nr</v>
      </c>
      <c r="E1835" s="176" t="s">
        <v>7266</v>
      </c>
      <c r="F1835" s="176" t="str">
        <f>IF(ISBLANK(DPWW3!AL101),"",DPWW3!AL101)</f>
        <v/>
      </c>
    </row>
    <row r="1836" spans="1:40" x14ac:dyDescent="0.25">
      <c r="A1836" s="176" t="str">
        <f t="shared" si="28"/>
        <v>YKY</v>
      </c>
      <c r="B1836" s="176" t="str">
        <f>IF(ISBLANK(DPWW3!CB101),"",DPWW3!CB101)</f>
        <v>PCD_DPWW3_FTFT_DCS_S4</v>
      </c>
      <c r="C1836" s="176" t="str">
        <f>DPWW3!F101 &amp; "," &amp; DPWW3!G101 &amp; "," &amp; DPWW3!CB6</f>
        <v>Flow to Full Treatment,Number of schemes at Stage 4,Change in solution (IM2)</v>
      </c>
      <c r="D1836" s="176" t="str">
        <f>IF(ISBLANK(DPWW3!H101),"",DPWW3!H101)</f>
        <v>Nr</v>
      </c>
      <c r="E1836" s="176" t="s">
        <v>7266</v>
      </c>
      <c r="F1836" s="176" t="str">
        <f>IF(ISBLANK(DPWW3!AM101),"",DPWW3!AM101)</f>
        <v/>
      </c>
    </row>
    <row r="1837" spans="1:40" x14ac:dyDescent="0.25">
      <c r="A1837" s="176" t="str">
        <f t="shared" si="28"/>
        <v>YKY</v>
      </c>
      <c r="B1837" s="176" t="str">
        <f>IF(ISBLANK(DPWW3!CC101),"",DPWW3!CC101)</f>
        <v>PCD_DPWW3_FTFT_DSCS_S4</v>
      </c>
      <c r="C1837" s="176" t="str">
        <f>DPWW3!F101 &amp; "," &amp; DPWW3!G101 &amp; "," &amp; DPWW3!CC6</f>
        <v>Flow to Full Treatment,Number of schemes at Stage 4,Supply chain capacity</v>
      </c>
      <c r="D1837" s="176" t="str">
        <f>IF(ISBLANK(DPWW3!H101),"",DPWW3!H101)</f>
        <v>Nr</v>
      </c>
      <c r="E1837" s="176" t="s">
        <v>7266</v>
      </c>
      <c r="F1837" s="176" t="str">
        <f>IF(ISBLANK(DPWW3!AN101),"",DPWW3!AN101)</f>
        <v/>
      </c>
    </row>
    <row r="1838" spans="1:40" x14ac:dyDescent="0.25">
      <c r="A1838" s="176" t="str">
        <f t="shared" si="28"/>
        <v>YKY</v>
      </c>
      <c r="B1838" s="176" t="str">
        <f>IF(ISBLANK(DPWW3!CD101),"",DPWW3!CD101)</f>
        <v>PCD_DPWW3_FTFT_DPP_S4</v>
      </c>
      <c r="C1838" s="176" t="str">
        <f>DPWW3!F101 &amp; "," &amp; DPWW3!G101 &amp; "," &amp; DPWW3!CD6</f>
        <v>Flow to Full Treatment,Number of schemes at Stage 4,Land and planning permission</v>
      </c>
      <c r="D1838" s="176" t="str">
        <f>IF(ISBLANK(DPWW3!H101),"",DPWW3!H101)</f>
        <v>Nr</v>
      </c>
      <c r="E1838" s="176" t="s">
        <v>7266</v>
      </c>
      <c r="F1838" s="176" t="str">
        <f>IF(ISBLANK(DPWW3!AO101),"",DPWW3!AO101)</f>
        <v/>
      </c>
    </row>
    <row r="1839" spans="1:40" x14ac:dyDescent="0.25">
      <c r="A1839" s="176" t="str">
        <f t="shared" si="28"/>
        <v>YKY</v>
      </c>
      <c r="B1839" s="176" t="str">
        <f>IF(ISBLANK(DPWW3!CE101),"",DPWW3!CE101)</f>
        <v>PCD_DPWW3_FTFT_DTPI_S4</v>
      </c>
      <c r="C1839" s="176" t="str">
        <f>DPWW3!F101 &amp; "," &amp; DPWW3!G101 &amp; "," &amp; DPWW3!CE6</f>
        <v>Flow to Full Treatment,Number of schemes at Stage 4,Third-party interface</v>
      </c>
      <c r="D1839" s="176" t="str">
        <f>IF(ISBLANK(DPWW3!H101),"",DPWW3!H101)</f>
        <v>Nr</v>
      </c>
      <c r="E1839" s="176" t="s">
        <v>7266</v>
      </c>
      <c r="F1839" s="176" t="str">
        <f>IF(ISBLANK(DPWW3!AP101),"",DPWW3!AP101)</f>
        <v/>
      </c>
    </row>
    <row r="1840" spans="1:40" x14ac:dyDescent="0.25">
      <c r="A1840" s="176" t="str">
        <f t="shared" si="28"/>
        <v>YKY</v>
      </c>
      <c r="B1840" s="176" t="str">
        <f>IF(ISBLANK(DPWW3!CF101),"",DPWW3!CF101)</f>
        <v>PCD_DPWW3_FTFT_DCI_S4</v>
      </c>
      <c r="C1840" s="176" t="str">
        <f>DPWW3!F101 &amp; "," &amp; DPWW3!G101 &amp; "," &amp; DPWW3!CF6</f>
        <v>Flow to Full Treatment,Number of schemes at Stage 4,Contractual issues</v>
      </c>
      <c r="D1840" s="176" t="str">
        <f>IF(ISBLANK(DPWW3!H101),"",DPWW3!H101)</f>
        <v>Nr</v>
      </c>
      <c r="E1840" s="176" t="s">
        <v>7266</v>
      </c>
      <c r="F1840" s="176" t="str">
        <f>IF(ISBLANK(DPWW3!AQ101),"",DPWW3!AQ101)</f>
        <v/>
      </c>
    </row>
    <row r="1841" spans="1:40" x14ac:dyDescent="0.25">
      <c r="A1841" s="176" t="str">
        <f t="shared" si="28"/>
        <v>YKY</v>
      </c>
      <c r="B1841" s="176" t="str">
        <f>IF(ISBLANK(DPWW3!CG101),"",DPWW3!CG101)</f>
        <v>PCD_DPWW3_FTFT_DSI_S4</v>
      </c>
      <c r="C1841" s="176" t="str">
        <f>DPWW3!F101 &amp; "," &amp; DPWW3!G101 &amp; "," &amp; DPWW3!CG6</f>
        <v>Flow to Full Treatment,Number of schemes at Stage 4,Sites issues</v>
      </c>
      <c r="D1841" s="176" t="str">
        <f>IF(ISBLANK(DPWW3!H101),"",DPWW3!H101)</f>
        <v>Nr</v>
      </c>
      <c r="E1841" s="176" t="s">
        <v>7266</v>
      </c>
      <c r="F1841" s="176" t="str">
        <f>IF(ISBLANK(DPWW3!AR101),"",DPWW3!AR101)</f>
        <v/>
      </c>
    </row>
    <row r="1842" spans="1:40" x14ac:dyDescent="0.25">
      <c r="A1842" s="176" t="str">
        <f t="shared" si="28"/>
        <v>YKY</v>
      </c>
      <c r="B1842" s="176" t="str">
        <f>IF(ISBLANK(DPWW3!CH101),"",DPWW3!CH101)</f>
        <v>PCD_DPWW3_FTFT_DER_S4</v>
      </c>
      <c r="C1842" s="176" t="str">
        <f>DPWW3!F101 &amp; "," &amp; DPWW3!G101 &amp; "," &amp; DPWW3!CH6</f>
        <v>Flow to Full Treatment,Number of schemes at Stage 4,Environmental risks</v>
      </c>
      <c r="D1842" s="176" t="str">
        <f>IF(ISBLANK(DPWW3!H101),"",DPWW3!H101)</f>
        <v>Nr</v>
      </c>
      <c r="E1842" s="176" t="s">
        <v>7266</v>
      </c>
      <c r="F1842" s="176" t="str">
        <f>IF(ISBLANK(DPWW3!AS101),"",DPWW3!AS101)</f>
        <v/>
      </c>
    </row>
    <row r="1843" spans="1:40" x14ac:dyDescent="0.25">
      <c r="A1843" s="176" t="str">
        <f t="shared" si="28"/>
        <v>YKY</v>
      </c>
      <c r="B1843" s="176" t="str">
        <f>IF(ISBLANK(DPWW3!CI101),"",DPWW3!CI101)</f>
        <v>PCD_DPWW3_FTFT_RS_S4</v>
      </c>
      <c r="C1843" s="176" t="str">
        <f>DPWW3!F101 &amp; "," &amp; DPWW3!G101 &amp; "," &amp; DPWW3!CI6</f>
        <v>Flow to Full Treatment,Number of schemes at Stage 4,Regulatory Sign off Delay</v>
      </c>
      <c r="D1843" s="176" t="str">
        <f>IF(ISBLANK(DPWW3!H101),"",DPWW3!H101)</f>
        <v>Nr</v>
      </c>
      <c r="E1843" s="176" t="s">
        <v>7266</v>
      </c>
      <c r="F1843" s="176" t="str">
        <f>IF(ISBLANK(DPWW3!AT101),"",DPWW3!AT101)</f>
        <v/>
      </c>
    </row>
    <row r="1844" spans="1:40" x14ac:dyDescent="0.25">
      <c r="A1844" s="176" t="str">
        <f t="shared" si="28"/>
        <v>YKY</v>
      </c>
      <c r="B1844" s="176" t="str">
        <f>IF(ISBLANK(DPWW3!CJ101),"",DPWW3!CJ101)</f>
        <v>PCD_DPWW3_FTFT_DPLE_S4</v>
      </c>
      <c r="C1844" s="176" t="str">
        <f>DPWW3!F101 &amp; "," &amp; DPWW3!G101 &amp; "," &amp; DPWW3!CJ6</f>
        <v>Flow to Full Treatment,Number of schemes at Stage 4,Programme level efficiency</v>
      </c>
      <c r="D1844" s="176" t="str">
        <f>IF(ISBLANK(DPWW3!H101),"",DPWW3!H101)</f>
        <v>Nr</v>
      </c>
      <c r="E1844" s="176" t="s">
        <v>7266</v>
      </c>
      <c r="F1844" s="176" t="str">
        <f>IF(ISBLANK(DPWW3!AU101),"",DPWW3!AU101)</f>
        <v/>
      </c>
    </row>
    <row r="1845" spans="1:40" x14ac:dyDescent="0.25">
      <c r="A1845" s="176" t="str">
        <f t="shared" si="28"/>
        <v>YKY</v>
      </c>
      <c r="B1845" s="176" t="str">
        <f>IF(ISBLANK(DPWW3!BC102),"",DPWW3!BC102)</f>
        <v>PCD_DPWW3_FTFT_S5</v>
      </c>
      <c r="C1845" s="176" t="str">
        <f>DPWW3!F102 &amp; "," &amp; DPWW3!G102 &amp; "," &amp; DPWW3!BC5</f>
        <v>Flow to Full Treatment,Number of schemes at Stage 5,IM1 has yet to be achieved</v>
      </c>
      <c r="D1845" s="176" t="str">
        <f>IF(ISBLANK(DPWW3!H102),"",DPWW3!H102)</f>
        <v>Nr</v>
      </c>
      <c r="E1845" s="176" t="s">
        <v>7266</v>
      </c>
      <c r="T1845" s="176">
        <f>IF(ISBLANK(DPWW3!M102),"",DPWW3!M102)</f>
        <v>0</v>
      </c>
      <c r="U1845" s="176">
        <f>IF(ISBLANK(DPWW3!N102),"",DPWW3!N102)</f>
        <v>0</v>
      </c>
      <c r="V1845" s="176">
        <f>IF(ISBLANK(DPWW3!O102),"",DPWW3!O102)</f>
        <v>0</v>
      </c>
      <c r="W1845" s="176">
        <f>IF(ISBLANK(DPWW3!P102),"",DPWW3!P102)</f>
        <v>0</v>
      </c>
      <c r="X1845" s="176">
        <f>IF(ISBLANK(DPWW3!Q102),"",DPWW3!Q102)</f>
        <v>0</v>
      </c>
      <c r="Y1845" s="176">
        <f>IF(ISBLANK(DPWW3!R102),"",DPWW3!R102)</f>
        <v>0</v>
      </c>
      <c r="Z1845" s="176">
        <f>IF(ISBLANK(DPWW3!S102),"",DPWW3!S102)</f>
        <v>0</v>
      </c>
      <c r="AA1845" s="176">
        <f>IF(ISBLANK(DPWW3!T102),"",DPWW3!T102)</f>
        <v>0</v>
      </c>
      <c r="AB1845" s="176">
        <f>IF(ISBLANK(DPWW3!U102),"",DPWW3!U102)</f>
        <v>0</v>
      </c>
      <c r="AC1845" s="176">
        <f>IF(ISBLANK(DPWW3!V102),"",DPWW3!V102)</f>
        <v>0</v>
      </c>
      <c r="AD1845" s="176">
        <f>IF(ISBLANK(DPWW3!W102),"",DPWW3!W102)</f>
        <v>0</v>
      </c>
      <c r="AE1845" s="176">
        <f>IF(ISBLANK(DPWW3!X102),"",DPWW3!X102)</f>
        <v>0</v>
      </c>
      <c r="AF1845" s="176">
        <f>IF(ISBLANK(DPWW3!Y102),"",DPWW3!Y102)</f>
        <v>0</v>
      </c>
      <c r="AG1845" s="176">
        <f>IF(ISBLANK(DPWW3!Z102),"",DPWW3!Z102)</f>
        <v>0</v>
      </c>
      <c r="AH1845" s="176">
        <f>IF(ISBLANK(DPWW3!AA102),"",DPWW3!AA102)</f>
        <v>0</v>
      </c>
      <c r="AI1845" s="176">
        <f>IF(ISBLANK(DPWW3!AB102),"",DPWW3!AB102)</f>
        <v>0</v>
      </c>
      <c r="AJ1845" s="176">
        <f>IF(ISBLANK(DPWW3!AC102),"",DPWW3!AC102)</f>
        <v>0</v>
      </c>
      <c r="AK1845" s="176">
        <f>IF(ISBLANK(DPWW3!AD102),"",DPWW3!AD102)</f>
        <v>0</v>
      </c>
      <c r="AL1845" s="176">
        <f>IF(ISBLANK(DPWW3!AE102),"",DPWW3!AE102)</f>
        <v>0</v>
      </c>
      <c r="AM1845" s="176">
        <f>IF(ISBLANK(DPWW3!AF102),"",DPWW3!AF102)</f>
        <v>0</v>
      </c>
      <c r="AN1845" s="176">
        <f>IF(ISBLANK(DPWW3!AG102),"",DPWW3!AG102)</f>
        <v>0</v>
      </c>
    </row>
    <row r="1846" spans="1:40" x14ac:dyDescent="0.25">
      <c r="A1846" s="176" t="str">
        <f t="shared" si="28"/>
        <v>YKY</v>
      </c>
      <c r="B1846" s="176" t="str">
        <f>IF(ISBLANK(DPWW3!BY102),"",DPWW3!BY102)</f>
        <v>PCD_DPWW3_FTFT_DLY_S5</v>
      </c>
      <c r="C1846" s="176" t="str">
        <f>DPWW3!F102 &amp; "," &amp; DPWW3!G102 &amp; "," &amp; DPWW3!BY5</f>
        <v>Flow to Full Treatment,Number of schemes at Stage 5,Total number of schemes with a 90+ day delay for any given IM</v>
      </c>
      <c r="D1846" s="176" t="str">
        <f>IF(ISBLANK(DPWW3!H102),"",DPWW3!H102)</f>
        <v>Nr</v>
      </c>
      <c r="E1846" s="176" t="s">
        <v>7266</v>
      </c>
      <c r="F1846" s="176" t="str">
        <f>IF(ISBLANK(DPWW3!AJ102),"",DPWW3!AJ102)</f>
        <v/>
      </c>
    </row>
    <row r="1847" spans="1:40" x14ac:dyDescent="0.25">
      <c r="A1847" s="176" t="str">
        <f t="shared" si="28"/>
        <v>YKY</v>
      </c>
      <c r="B1847" s="176" t="str">
        <f>IF(ISBLANK(DPWW3!BZ102),"",DPWW3!BZ102)</f>
        <v>PCD_DPWW3_FTFT_DIR_S5</v>
      </c>
      <c r="C1847" s="176" t="str">
        <f>DPWW3!F102 &amp; "," &amp; DPWW3!G102 &amp; "," &amp; DPWW3!BZ6</f>
        <v>Flow to Full Treatment,Number of schemes at Stage 5,Lack of internal resourcing</v>
      </c>
      <c r="D1847" s="176" t="str">
        <f>IF(ISBLANK(DPWW3!H102),"",DPWW3!H102)</f>
        <v>Nr</v>
      </c>
      <c r="E1847" s="176" t="s">
        <v>7266</v>
      </c>
      <c r="F1847" s="176" t="str">
        <f>IF(ISBLANK(DPWW3!AK102),"",DPWW3!AK102)</f>
        <v/>
      </c>
    </row>
    <row r="1848" spans="1:40" x14ac:dyDescent="0.25">
      <c r="A1848" s="176" t="str">
        <f t="shared" si="28"/>
        <v>YKY</v>
      </c>
      <c r="B1848" s="176" t="str">
        <f>IF(ISBLANK(DPWW3!CA102),"",DPWW3!CA102)</f>
        <v>PCD_DPWW3_FTFT_DSCR_S5</v>
      </c>
      <c r="C1848" s="176" t="str">
        <f>DPWW3!F102 &amp; "," &amp; DPWW3!G102 &amp; "," &amp; DPWW3!CA6</f>
        <v xml:space="preserve">Flow to Full Treatment,Number of schemes at Stage 5,Lack of supply chain resourcing </v>
      </c>
      <c r="D1848" s="176" t="str">
        <f>IF(ISBLANK(DPWW3!H102),"",DPWW3!H102)</f>
        <v>Nr</v>
      </c>
      <c r="E1848" s="176" t="s">
        <v>7266</v>
      </c>
      <c r="F1848" s="176" t="str">
        <f>IF(ISBLANK(DPWW3!AL102),"",DPWW3!AL102)</f>
        <v/>
      </c>
    </row>
    <row r="1849" spans="1:40" x14ac:dyDescent="0.25">
      <c r="A1849" s="176" t="str">
        <f t="shared" si="28"/>
        <v>YKY</v>
      </c>
      <c r="B1849" s="176" t="str">
        <f>IF(ISBLANK(DPWW3!CB102),"",DPWW3!CB102)</f>
        <v>PCD_DPWW3_FTFT_DCS_S5</v>
      </c>
      <c r="C1849" s="176" t="str">
        <f>DPWW3!F102 &amp; "," &amp; DPWW3!G102 &amp; "," &amp; DPWW3!CB6</f>
        <v>Flow to Full Treatment,Number of schemes at Stage 5,Change in solution (IM2)</v>
      </c>
      <c r="D1849" s="176" t="str">
        <f>IF(ISBLANK(DPWW3!H102),"",DPWW3!H102)</f>
        <v>Nr</v>
      </c>
      <c r="E1849" s="176" t="s">
        <v>7266</v>
      </c>
      <c r="F1849" s="176" t="str">
        <f>IF(ISBLANK(DPWW3!AM102),"",DPWW3!AM102)</f>
        <v/>
      </c>
    </row>
    <row r="1850" spans="1:40" x14ac:dyDescent="0.25">
      <c r="A1850" s="176" t="str">
        <f t="shared" si="28"/>
        <v>YKY</v>
      </c>
      <c r="B1850" s="176" t="str">
        <f>IF(ISBLANK(DPWW3!CC102),"",DPWW3!CC102)</f>
        <v>PCD_DPWW3_FTFT_DSCS_S5</v>
      </c>
      <c r="C1850" s="176" t="str">
        <f>DPWW3!F102 &amp; "," &amp; DPWW3!G102 &amp; "," &amp; DPWW3!CC6</f>
        <v>Flow to Full Treatment,Number of schemes at Stage 5,Supply chain capacity</v>
      </c>
      <c r="D1850" s="176" t="str">
        <f>IF(ISBLANK(DPWW3!H102),"",DPWW3!H102)</f>
        <v>Nr</v>
      </c>
      <c r="E1850" s="176" t="s">
        <v>7266</v>
      </c>
      <c r="F1850" s="176" t="str">
        <f>IF(ISBLANK(DPWW3!AN102),"",DPWW3!AN102)</f>
        <v/>
      </c>
    </row>
    <row r="1851" spans="1:40" x14ac:dyDescent="0.25">
      <c r="A1851" s="176" t="str">
        <f t="shared" si="28"/>
        <v>YKY</v>
      </c>
      <c r="B1851" s="176" t="str">
        <f>IF(ISBLANK(DPWW3!CD102),"",DPWW3!CD102)</f>
        <v>PCD_DPWW3_FTFT_DPP_S5</v>
      </c>
      <c r="C1851" s="176" t="str">
        <f>DPWW3!F102 &amp; "," &amp; DPWW3!G102 &amp; "," &amp; DPWW3!CD6</f>
        <v>Flow to Full Treatment,Number of schemes at Stage 5,Land and planning permission</v>
      </c>
      <c r="D1851" s="176" t="str">
        <f>IF(ISBLANK(DPWW3!H102),"",DPWW3!H102)</f>
        <v>Nr</v>
      </c>
      <c r="E1851" s="176" t="s">
        <v>7266</v>
      </c>
      <c r="F1851" s="176" t="str">
        <f>IF(ISBLANK(DPWW3!AO102),"",DPWW3!AO102)</f>
        <v/>
      </c>
    </row>
    <row r="1852" spans="1:40" x14ac:dyDescent="0.25">
      <c r="A1852" s="176" t="str">
        <f t="shared" si="28"/>
        <v>YKY</v>
      </c>
      <c r="B1852" s="176" t="str">
        <f>IF(ISBLANK(DPWW3!CE102),"",DPWW3!CE102)</f>
        <v>PCD_DPWW3_FTFT_DTPI_S5</v>
      </c>
      <c r="C1852" s="176" t="str">
        <f>DPWW3!F102 &amp; "," &amp; DPWW3!G102 &amp; "," &amp; DPWW3!CE6</f>
        <v>Flow to Full Treatment,Number of schemes at Stage 5,Third-party interface</v>
      </c>
      <c r="D1852" s="176" t="str">
        <f>IF(ISBLANK(DPWW3!H102),"",DPWW3!H102)</f>
        <v>Nr</v>
      </c>
      <c r="E1852" s="176" t="s">
        <v>7266</v>
      </c>
      <c r="F1852" s="176" t="str">
        <f>IF(ISBLANK(DPWW3!AP102),"",DPWW3!AP102)</f>
        <v/>
      </c>
    </row>
    <row r="1853" spans="1:40" x14ac:dyDescent="0.25">
      <c r="A1853" s="176" t="str">
        <f t="shared" si="28"/>
        <v>YKY</v>
      </c>
      <c r="B1853" s="176" t="str">
        <f>IF(ISBLANK(DPWW3!CF102),"",DPWW3!CF102)</f>
        <v>PCD_DPWW3_FTFT_DCI_S5</v>
      </c>
      <c r="C1853" s="176" t="str">
        <f>DPWW3!F102 &amp; "," &amp; DPWW3!G102 &amp; "," &amp; DPWW3!CF6</f>
        <v>Flow to Full Treatment,Number of schemes at Stage 5,Contractual issues</v>
      </c>
      <c r="D1853" s="176" t="str">
        <f>IF(ISBLANK(DPWW3!H102),"",DPWW3!H102)</f>
        <v>Nr</v>
      </c>
      <c r="E1853" s="176" t="s">
        <v>7266</v>
      </c>
      <c r="F1853" s="176" t="str">
        <f>IF(ISBLANK(DPWW3!AQ102),"",DPWW3!AQ102)</f>
        <v/>
      </c>
    </row>
    <row r="1854" spans="1:40" x14ac:dyDescent="0.25">
      <c r="A1854" s="176" t="str">
        <f t="shared" si="28"/>
        <v>YKY</v>
      </c>
      <c r="B1854" s="176" t="str">
        <f>IF(ISBLANK(DPWW3!CG102),"",DPWW3!CG102)</f>
        <v>PCD_DPWW3_FTFT_DSI_S5</v>
      </c>
      <c r="C1854" s="176" t="str">
        <f>DPWW3!F102 &amp; "," &amp; DPWW3!G102 &amp; "," &amp; DPWW3!CG6</f>
        <v>Flow to Full Treatment,Number of schemes at Stage 5,Sites issues</v>
      </c>
      <c r="D1854" s="176" t="str">
        <f>IF(ISBLANK(DPWW3!H102),"",DPWW3!H102)</f>
        <v>Nr</v>
      </c>
      <c r="E1854" s="176" t="s">
        <v>7266</v>
      </c>
      <c r="F1854" s="176" t="str">
        <f>IF(ISBLANK(DPWW3!AR102),"",DPWW3!AR102)</f>
        <v/>
      </c>
    </row>
    <row r="1855" spans="1:40" x14ac:dyDescent="0.25">
      <c r="A1855" s="176" t="str">
        <f t="shared" si="28"/>
        <v>YKY</v>
      </c>
      <c r="B1855" s="176" t="str">
        <f>IF(ISBLANK(DPWW3!CH102),"",DPWW3!CH102)</f>
        <v>PCD_DPWW3_FTFT_DER_S5</v>
      </c>
      <c r="C1855" s="176" t="str">
        <f>DPWW3!F102 &amp; "," &amp; DPWW3!G102 &amp; "," &amp; DPWW3!CH6</f>
        <v>Flow to Full Treatment,Number of schemes at Stage 5,Environmental risks</v>
      </c>
      <c r="D1855" s="176" t="str">
        <f>IF(ISBLANK(DPWW3!H102),"",DPWW3!H102)</f>
        <v>Nr</v>
      </c>
      <c r="E1855" s="176" t="s">
        <v>7266</v>
      </c>
      <c r="F1855" s="176" t="str">
        <f>IF(ISBLANK(DPWW3!AS102),"",DPWW3!AS102)</f>
        <v/>
      </c>
    </row>
    <row r="1856" spans="1:40" x14ac:dyDescent="0.25">
      <c r="A1856" s="176" t="str">
        <f t="shared" si="28"/>
        <v>YKY</v>
      </c>
      <c r="B1856" s="176" t="str">
        <f>IF(ISBLANK(DPWW3!CI102),"",DPWW3!CI102)</f>
        <v>PCD_DPWW3_FTFT_RS_S5</v>
      </c>
      <c r="C1856" s="176" t="str">
        <f>DPWW3!F102 &amp; "," &amp; DPWW3!G102 &amp; "," &amp; DPWW3!CI6</f>
        <v>Flow to Full Treatment,Number of schemes at Stage 5,Regulatory Sign off Delay</v>
      </c>
      <c r="D1856" s="176" t="str">
        <f>IF(ISBLANK(DPWW3!H102),"",DPWW3!H102)</f>
        <v>Nr</v>
      </c>
      <c r="E1856" s="176" t="s">
        <v>7266</v>
      </c>
      <c r="F1856" s="176" t="str">
        <f>IF(ISBLANK(DPWW3!AT102),"",DPWW3!AT102)</f>
        <v/>
      </c>
    </row>
    <row r="1857" spans="1:40" x14ac:dyDescent="0.25">
      <c r="A1857" s="176" t="str">
        <f t="shared" si="28"/>
        <v>YKY</v>
      </c>
      <c r="B1857" s="176" t="str">
        <f>IF(ISBLANK(DPWW3!CJ102),"",DPWW3!CJ102)</f>
        <v>PCD_DPWW3_FTFT_DPLE_S5</v>
      </c>
      <c r="C1857" s="176" t="str">
        <f>DPWW3!F102 &amp; "," &amp; DPWW3!G102 &amp; "," &amp; DPWW3!CJ6</f>
        <v>Flow to Full Treatment,Number of schemes at Stage 5,Programme level efficiency</v>
      </c>
      <c r="D1857" s="176" t="str">
        <f>IF(ISBLANK(DPWW3!H102),"",DPWW3!H102)</f>
        <v>Nr</v>
      </c>
      <c r="E1857" s="176" t="s">
        <v>7266</v>
      </c>
      <c r="F1857" s="176" t="str">
        <f>IF(ISBLANK(DPWW3!AU102),"",DPWW3!AU102)</f>
        <v/>
      </c>
    </row>
    <row r="1858" spans="1:40" x14ac:dyDescent="0.25">
      <c r="A1858" s="176" t="str">
        <f t="shared" si="28"/>
        <v>YKY</v>
      </c>
      <c r="B1858" s="176" t="str">
        <f>IF(ISBLANK(DPWW3!BC103),"",DPWW3!BC103)</f>
        <v>PCD_DPWW3_FTFT_S6</v>
      </c>
      <c r="C1858" s="176" t="str">
        <f>DPWW3!F103 &amp; "," &amp; DPWW3!G103 &amp; "," &amp; DPWW3!BC5</f>
        <v>Flow to Full Treatment,Number of schemes at Stage 6,IM1 has yet to be achieved</v>
      </c>
      <c r="D1858" s="176" t="str">
        <f>IF(ISBLANK(DPWW3!H103),"",DPWW3!H103)</f>
        <v>Nr</v>
      </c>
      <c r="E1858" s="176" t="s">
        <v>7266</v>
      </c>
      <c r="T1858" s="176">
        <f>IF(ISBLANK(DPWW3!M103),"",DPWW3!M103)</f>
        <v>0</v>
      </c>
      <c r="U1858" s="176">
        <f>IF(ISBLANK(DPWW3!N103),"",DPWW3!N103)</f>
        <v>0</v>
      </c>
      <c r="V1858" s="176">
        <f>IF(ISBLANK(DPWW3!O103),"",DPWW3!O103)</f>
        <v>0</v>
      </c>
      <c r="W1858" s="176">
        <f>IF(ISBLANK(DPWW3!P103),"",DPWW3!P103)</f>
        <v>0</v>
      </c>
      <c r="X1858" s="176">
        <f>IF(ISBLANK(DPWW3!Q103),"",DPWW3!Q103)</f>
        <v>0</v>
      </c>
      <c r="Y1858" s="176">
        <f>IF(ISBLANK(DPWW3!R103),"",DPWW3!R103)</f>
        <v>1</v>
      </c>
      <c r="Z1858" s="176">
        <f>IF(ISBLANK(DPWW3!S103),"",DPWW3!S103)</f>
        <v>1</v>
      </c>
      <c r="AA1858" s="176">
        <f>IF(ISBLANK(DPWW3!T103),"",DPWW3!T103)</f>
        <v>1</v>
      </c>
      <c r="AB1858" s="176">
        <f>IF(ISBLANK(DPWW3!U103),"",DPWW3!U103)</f>
        <v>1</v>
      </c>
      <c r="AC1858" s="176">
        <f>IF(ISBLANK(DPWW3!V103),"",DPWW3!V103)</f>
        <v>1</v>
      </c>
      <c r="AD1858" s="176">
        <f>IF(ISBLANK(DPWW3!W103),"",DPWW3!W103)</f>
        <v>1</v>
      </c>
      <c r="AE1858" s="176">
        <f>IF(ISBLANK(DPWW3!X103),"",DPWW3!X103)</f>
        <v>1</v>
      </c>
      <c r="AF1858" s="176">
        <f>IF(ISBLANK(DPWW3!Y103),"",DPWW3!Y103)</f>
        <v>1</v>
      </c>
      <c r="AG1858" s="176">
        <f>IF(ISBLANK(DPWW3!Z103),"",DPWW3!Z103)</f>
        <v>1</v>
      </c>
      <c r="AH1858" s="176">
        <f>IF(ISBLANK(DPWW3!AA103),"",DPWW3!AA103)</f>
        <v>1</v>
      </c>
      <c r="AI1858" s="176">
        <f>IF(ISBLANK(DPWW3!AB103),"",DPWW3!AB103)</f>
        <v>1</v>
      </c>
      <c r="AJ1858" s="176">
        <f>IF(ISBLANK(DPWW3!AC103),"",DPWW3!AC103)</f>
        <v>1</v>
      </c>
      <c r="AK1858" s="176">
        <f>IF(ISBLANK(DPWW3!AD103),"",DPWW3!AD103)</f>
        <v>1</v>
      </c>
      <c r="AL1858" s="176">
        <f>IF(ISBLANK(DPWW3!AE103),"",DPWW3!AE103)</f>
        <v>1</v>
      </c>
      <c r="AM1858" s="176">
        <f>IF(ISBLANK(DPWW3!AF103),"",DPWW3!AF103)</f>
        <v>1</v>
      </c>
      <c r="AN1858" s="176">
        <f>IF(ISBLANK(DPWW3!AG103),"",DPWW3!AG103)</f>
        <v>3</v>
      </c>
    </row>
    <row r="1859" spans="1:40" x14ac:dyDescent="0.25">
      <c r="A1859" s="176" t="str">
        <f t="shared" si="28"/>
        <v>YKY</v>
      </c>
      <c r="B1859" s="176" t="str">
        <f>IF(ISBLANK(DPWW3!BY103),"",DPWW3!BY103)</f>
        <v>PCD_DPWW3_FTFT_DLY_S6</v>
      </c>
      <c r="C1859" s="176" t="str">
        <f>DPWW3!F103 &amp; "," &amp; DPWW3!G103 &amp; "," &amp; DPWW3!BY5</f>
        <v>Flow to Full Treatment,Number of schemes at Stage 6,Total number of schemes with a 90+ day delay for any given IM</v>
      </c>
      <c r="D1859" s="176" t="str">
        <f>IF(ISBLANK(DPWW3!H103),"",DPWW3!H103)</f>
        <v>Nr</v>
      </c>
      <c r="E1859" s="176" t="s">
        <v>7266</v>
      </c>
      <c r="F1859" s="176" t="str">
        <f>IF(ISBLANK(DPWW3!AJ103),"",DPWW3!AJ103)</f>
        <v/>
      </c>
    </row>
    <row r="1860" spans="1:40" x14ac:dyDescent="0.25">
      <c r="A1860" s="176" t="str">
        <f t="shared" si="28"/>
        <v>YKY</v>
      </c>
      <c r="B1860" s="176" t="str">
        <f>IF(ISBLANK(DPWW3!BZ103),"",DPWW3!BZ103)</f>
        <v>PCD_DPWW3_FTFT_DIR_S6</v>
      </c>
      <c r="C1860" s="176" t="str">
        <f>DPWW3!F103 &amp; "," &amp; DPWW3!G103 &amp; "," &amp; DPWW3!BZ6</f>
        <v>Flow to Full Treatment,Number of schemes at Stage 6,Lack of internal resourcing</v>
      </c>
      <c r="D1860" s="176" t="str">
        <f>IF(ISBLANK(DPWW3!H103),"",DPWW3!H103)</f>
        <v>Nr</v>
      </c>
      <c r="E1860" s="176" t="s">
        <v>7266</v>
      </c>
      <c r="F1860" s="176" t="str">
        <f>IF(ISBLANK(DPWW3!AK103),"",DPWW3!AK103)</f>
        <v/>
      </c>
    </row>
    <row r="1861" spans="1:40" x14ac:dyDescent="0.25">
      <c r="A1861" s="176" t="str">
        <f t="shared" ref="A1861:A1924" si="29">A1860</f>
        <v>YKY</v>
      </c>
      <c r="B1861" s="176" t="str">
        <f>IF(ISBLANK(DPWW3!CA103),"",DPWW3!CA103)</f>
        <v>PCD_DPWW3_FTFT_DSCR_S6</v>
      </c>
      <c r="C1861" s="176" t="str">
        <f>DPWW3!F103 &amp; "," &amp; DPWW3!G103 &amp; "," &amp; DPWW3!CA6</f>
        <v xml:space="preserve">Flow to Full Treatment,Number of schemes at Stage 6,Lack of supply chain resourcing </v>
      </c>
      <c r="D1861" s="176" t="str">
        <f>IF(ISBLANK(DPWW3!H103),"",DPWW3!H103)</f>
        <v>Nr</v>
      </c>
      <c r="E1861" s="176" t="s">
        <v>7266</v>
      </c>
      <c r="F1861" s="176" t="str">
        <f>IF(ISBLANK(DPWW3!AL103),"",DPWW3!AL103)</f>
        <v/>
      </c>
    </row>
    <row r="1862" spans="1:40" x14ac:dyDescent="0.25">
      <c r="A1862" s="176" t="str">
        <f t="shared" si="29"/>
        <v>YKY</v>
      </c>
      <c r="B1862" s="176" t="str">
        <f>IF(ISBLANK(DPWW3!CB103),"",DPWW3!CB103)</f>
        <v>PCD_DPWW3_FTFT_DCS_S6</v>
      </c>
      <c r="C1862" s="176" t="str">
        <f>DPWW3!F103 &amp; "," &amp; DPWW3!G103 &amp; "," &amp; DPWW3!CB6</f>
        <v>Flow to Full Treatment,Number of schemes at Stage 6,Change in solution (IM2)</v>
      </c>
      <c r="D1862" s="176" t="str">
        <f>IF(ISBLANK(DPWW3!H103),"",DPWW3!H103)</f>
        <v>Nr</v>
      </c>
      <c r="E1862" s="176" t="s">
        <v>7266</v>
      </c>
      <c r="F1862" s="176" t="str">
        <f>IF(ISBLANK(DPWW3!AM103),"",DPWW3!AM103)</f>
        <v/>
      </c>
    </row>
    <row r="1863" spans="1:40" x14ac:dyDescent="0.25">
      <c r="A1863" s="176" t="str">
        <f t="shared" si="29"/>
        <v>YKY</v>
      </c>
      <c r="B1863" s="176" t="str">
        <f>IF(ISBLANK(DPWW3!CC103),"",DPWW3!CC103)</f>
        <v>PCD_DPWW3_FTFT_DSCS_S6</v>
      </c>
      <c r="C1863" s="176" t="str">
        <f>DPWW3!F103 &amp; "," &amp; DPWW3!G103 &amp; "," &amp; DPWW3!CC6</f>
        <v>Flow to Full Treatment,Number of schemes at Stage 6,Supply chain capacity</v>
      </c>
      <c r="D1863" s="176" t="str">
        <f>IF(ISBLANK(DPWW3!H103),"",DPWW3!H103)</f>
        <v>Nr</v>
      </c>
      <c r="E1863" s="176" t="s">
        <v>7266</v>
      </c>
      <c r="F1863" s="176" t="str">
        <f>IF(ISBLANK(DPWW3!AN103),"",DPWW3!AN103)</f>
        <v/>
      </c>
    </row>
    <row r="1864" spans="1:40" x14ac:dyDescent="0.25">
      <c r="A1864" s="176" t="str">
        <f t="shared" si="29"/>
        <v>YKY</v>
      </c>
      <c r="B1864" s="176" t="str">
        <f>IF(ISBLANK(DPWW3!CD103),"",DPWW3!CD103)</f>
        <v>PCD_DPWW3_FTFT_DPP_S6</v>
      </c>
      <c r="C1864" s="176" t="str">
        <f>DPWW3!F103 &amp; "," &amp; DPWW3!G103 &amp; "," &amp; DPWW3!CD6</f>
        <v>Flow to Full Treatment,Number of schemes at Stage 6,Land and planning permission</v>
      </c>
      <c r="D1864" s="176" t="str">
        <f>IF(ISBLANK(DPWW3!H103),"",DPWW3!H103)</f>
        <v>Nr</v>
      </c>
      <c r="E1864" s="176" t="s">
        <v>7266</v>
      </c>
      <c r="F1864" s="176" t="str">
        <f>IF(ISBLANK(DPWW3!AO103),"",DPWW3!AO103)</f>
        <v/>
      </c>
    </row>
    <row r="1865" spans="1:40" x14ac:dyDescent="0.25">
      <c r="A1865" s="176" t="str">
        <f t="shared" si="29"/>
        <v>YKY</v>
      </c>
      <c r="B1865" s="176" t="str">
        <f>IF(ISBLANK(DPWW3!CE103),"",DPWW3!CE103)</f>
        <v>PCD_DPWW3_FTFT_DTPI_S6</v>
      </c>
      <c r="C1865" s="176" t="str">
        <f>DPWW3!F103 &amp; "," &amp; DPWW3!G103 &amp; "," &amp; DPWW3!CE6</f>
        <v>Flow to Full Treatment,Number of schemes at Stage 6,Third-party interface</v>
      </c>
      <c r="D1865" s="176" t="str">
        <f>IF(ISBLANK(DPWW3!H103),"",DPWW3!H103)</f>
        <v>Nr</v>
      </c>
      <c r="E1865" s="176" t="s">
        <v>7266</v>
      </c>
      <c r="F1865" s="176" t="str">
        <f>IF(ISBLANK(DPWW3!AP103),"",DPWW3!AP103)</f>
        <v/>
      </c>
    </row>
    <row r="1866" spans="1:40" x14ac:dyDescent="0.25">
      <c r="A1866" s="176" t="str">
        <f t="shared" si="29"/>
        <v>YKY</v>
      </c>
      <c r="B1866" s="176" t="str">
        <f>IF(ISBLANK(DPWW3!CF103),"",DPWW3!CF103)</f>
        <v>PCD_DPWW3_FTFT_DCI_S6</v>
      </c>
      <c r="C1866" s="176" t="str">
        <f>DPWW3!F103 &amp; "," &amp; DPWW3!G103 &amp; "," &amp; DPWW3!CF6</f>
        <v>Flow to Full Treatment,Number of schemes at Stage 6,Contractual issues</v>
      </c>
      <c r="D1866" s="176" t="str">
        <f>IF(ISBLANK(DPWW3!H103),"",DPWW3!H103)</f>
        <v>Nr</v>
      </c>
      <c r="E1866" s="176" t="s">
        <v>7266</v>
      </c>
      <c r="F1866" s="176" t="str">
        <f>IF(ISBLANK(DPWW3!AQ103),"",DPWW3!AQ103)</f>
        <v/>
      </c>
    </row>
    <row r="1867" spans="1:40" x14ac:dyDescent="0.25">
      <c r="A1867" s="176" t="str">
        <f t="shared" si="29"/>
        <v>YKY</v>
      </c>
      <c r="B1867" s="176" t="str">
        <f>IF(ISBLANK(DPWW3!CG103),"",DPWW3!CG103)</f>
        <v>PCD_DPWW3_FTFT_DSI_S6</v>
      </c>
      <c r="C1867" s="176" t="str">
        <f>DPWW3!F103 &amp; "," &amp; DPWW3!G103 &amp; "," &amp; DPWW3!CG6</f>
        <v>Flow to Full Treatment,Number of schemes at Stage 6,Sites issues</v>
      </c>
      <c r="D1867" s="176" t="str">
        <f>IF(ISBLANK(DPWW3!H103),"",DPWW3!H103)</f>
        <v>Nr</v>
      </c>
      <c r="E1867" s="176" t="s">
        <v>7266</v>
      </c>
      <c r="F1867" s="176" t="str">
        <f>IF(ISBLANK(DPWW3!AR103),"",DPWW3!AR103)</f>
        <v/>
      </c>
    </row>
    <row r="1868" spans="1:40" x14ac:dyDescent="0.25">
      <c r="A1868" s="176" t="str">
        <f t="shared" si="29"/>
        <v>YKY</v>
      </c>
      <c r="B1868" s="176" t="str">
        <f>IF(ISBLANK(DPWW3!CH103),"",DPWW3!CH103)</f>
        <v>PCD_DPWW3_FTFT_DER_S6</v>
      </c>
      <c r="C1868" s="176" t="str">
        <f>DPWW3!F103 &amp; "," &amp; DPWW3!G103 &amp; "," &amp; DPWW3!CH6</f>
        <v>Flow to Full Treatment,Number of schemes at Stage 6,Environmental risks</v>
      </c>
      <c r="D1868" s="176" t="str">
        <f>IF(ISBLANK(DPWW3!H103),"",DPWW3!H103)</f>
        <v>Nr</v>
      </c>
      <c r="E1868" s="176" t="s">
        <v>7266</v>
      </c>
      <c r="F1868" s="176" t="str">
        <f>IF(ISBLANK(DPWW3!AS103),"",DPWW3!AS103)</f>
        <v/>
      </c>
    </row>
    <row r="1869" spans="1:40" x14ac:dyDescent="0.25">
      <c r="A1869" s="176" t="str">
        <f t="shared" si="29"/>
        <v>YKY</v>
      </c>
      <c r="B1869" s="176" t="str">
        <f>IF(ISBLANK(DPWW3!CI103),"",DPWW3!CI103)</f>
        <v>PCD_DPWW3_FTFT_RS_S6</v>
      </c>
      <c r="C1869" s="176" t="str">
        <f>DPWW3!F103 &amp; "," &amp; DPWW3!G103 &amp; "," &amp; DPWW3!CI6</f>
        <v>Flow to Full Treatment,Number of schemes at Stage 6,Regulatory Sign off Delay</v>
      </c>
      <c r="D1869" s="176" t="str">
        <f>IF(ISBLANK(DPWW3!H103),"",DPWW3!H103)</f>
        <v>Nr</v>
      </c>
      <c r="E1869" s="176" t="s">
        <v>7266</v>
      </c>
      <c r="F1869" s="176" t="str">
        <f>IF(ISBLANK(DPWW3!AT103),"",DPWW3!AT103)</f>
        <v/>
      </c>
    </row>
    <row r="1870" spans="1:40" x14ac:dyDescent="0.25">
      <c r="A1870" s="176" t="str">
        <f t="shared" si="29"/>
        <v>YKY</v>
      </c>
      <c r="B1870" s="176" t="str">
        <f>IF(ISBLANK(DPWW3!CJ103),"",DPWW3!CJ103)</f>
        <v>PCD_DPWW3_FTFT_DPLE_S6</v>
      </c>
      <c r="C1870" s="176" t="str">
        <f>DPWW3!F103 &amp; "," &amp; DPWW3!G103 &amp; "," &amp; DPWW3!CJ6</f>
        <v>Flow to Full Treatment,Number of schemes at Stage 6,Programme level efficiency</v>
      </c>
      <c r="D1870" s="176" t="str">
        <f>IF(ISBLANK(DPWW3!H103),"",DPWW3!H103)</f>
        <v>Nr</v>
      </c>
      <c r="E1870" s="176" t="s">
        <v>7266</v>
      </c>
      <c r="F1870" s="176" t="str">
        <f>IF(ISBLANK(DPWW3!AU103),"",DPWW3!AU103)</f>
        <v/>
      </c>
    </row>
    <row r="1871" spans="1:40" x14ac:dyDescent="0.25">
      <c r="A1871" s="176" t="str">
        <f t="shared" si="29"/>
        <v>YKY</v>
      </c>
      <c r="B1871" s="176" t="str">
        <f>IF(ISBLANK(DPWW3!BC104),"",DPWW3!BC104)</f>
        <v>PCD_DPWW3_FTFT_S7</v>
      </c>
      <c r="C1871" s="176" t="str">
        <f>DPWW3!F104 &amp; "," &amp; DPWW3!G104 &amp; "," &amp; DPWW3!BC5</f>
        <v>Flow to Full Treatment,Number of schemes at Stage 7,IM1 has yet to be achieved</v>
      </c>
      <c r="D1871" s="176" t="str">
        <f>IF(ISBLANK(DPWW3!H104),"",DPWW3!H104)</f>
        <v>Nr</v>
      </c>
      <c r="E1871" s="176" t="s">
        <v>7266</v>
      </c>
      <c r="T1871" s="176">
        <f>IF(ISBLANK(DPWW3!M104),"",DPWW3!M104)</f>
        <v>0</v>
      </c>
      <c r="U1871" s="176">
        <f>IF(ISBLANK(DPWW3!N104),"",DPWW3!N104)</f>
        <v>0</v>
      </c>
      <c r="V1871" s="176">
        <f>IF(ISBLANK(DPWW3!O104),"",DPWW3!O104)</f>
        <v>0</v>
      </c>
      <c r="W1871" s="176">
        <f>IF(ISBLANK(DPWW3!P104),"",DPWW3!P104)</f>
        <v>0</v>
      </c>
      <c r="X1871" s="176">
        <f>IF(ISBLANK(DPWW3!Q104),"",DPWW3!Q104)</f>
        <v>0</v>
      </c>
      <c r="Y1871" s="176">
        <f>IF(ISBLANK(DPWW3!R104),"",DPWW3!R104)</f>
        <v>0</v>
      </c>
      <c r="Z1871" s="176">
        <f>IF(ISBLANK(DPWW3!S104),"",DPWW3!S104)</f>
        <v>0</v>
      </c>
      <c r="AA1871" s="176">
        <f>IF(ISBLANK(DPWW3!T104),"",DPWW3!T104)</f>
        <v>0</v>
      </c>
      <c r="AB1871" s="176">
        <f>IF(ISBLANK(DPWW3!U104),"",DPWW3!U104)</f>
        <v>0</v>
      </c>
      <c r="AC1871" s="176">
        <f>IF(ISBLANK(DPWW3!V104),"",DPWW3!V104)</f>
        <v>0</v>
      </c>
      <c r="AD1871" s="176">
        <f>IF(ISBLANK(DPWW3!W104),"",DPWW3!W104)</f>
        <v>0</v>
      </c>
      <c r="AE1871" s="176">
        <f>IF(ISBLANK(DPWW3!X104),"",DPWW3!X104)</f>
        <v>0</v>
      </c>
      <c r="AF1871" s="176">
        <f>IF(ISBLANK(DPWW3!Y104),"",DPWW3!Y104)</f>
        <v>0</v>
      </c>
      <c r="AG1871" s="176">
        <f>IF(ISBLANK(DPWW3!Z104),"",DPWW3!Z104)</f>
        <v>0</v>
      </c>
      <c r="AH1871" s="176">
        <f>IF(ISBLANK(DPWW3!AA104),"",DPWW3!AA104)</f>
        <v>0</v>
      </c>
      <c r="AI1871" s="176">
        <f>IF(ISBLANK(DPWW3!AB104),"",DPWW3!AB104)</f>
        <v>0</v>
      </c>
      <c r="AJ1871" s="176">
        <f>IF(ISBLANK(DPWW3!AC104),"",DPWW3!AC104)</f>
        <v>0</v>
      </c>
      <c r="AK1871" s="176">
        <f>IF(ISBLANK(DPWW3!AD104),"",DPWW3!AD104)</f>
        <v>0</v>
      </c>
      <c r="AL1871" s="176">
        <f>IF(ISBLANK(DPWW3!AE104),"",DPWW3!AE104)</f>
        <v>0</v>
      </c>
      <c r="AM1871" s="176">
        <f>IF(ISBLANK(DPWW3!AF104),"",DPWW3!AF104)</f>
        <v>0</v>
      </c>
      <c r="AN1871" s="176">
        <f>IF(ISBLANK(DPWW3!AG104),"",DPWW3!AG104)</f>
        <v>0</v>
      </c>
    </row>
    <row r="1872" spans="1:40" x14ac:dyDescent="0.25">
      <c r="A1872" s="176" t="str">
        <f t="shared" si="29"/>
        <v>YKY</v>
      </c>
      <c r="B1872" s="176" t="str">
        <f>IF(ISBLANK(DPWW3!BY104),"",DPWW3!BY104)</f>
        <v>PCD_DPWW3_FTFT_DLY_S7</v>
      </c>
      <c r="C1872" s="176" t="str">
        <f>DPWW3!F104 &amp; "," &amp; DPWW3!G104 &amp; "," &amp; DPWW3!BY5</f>
        <v>Flow to Full Treatment,Number of schemes at Stage 7,Total number of schemes with a 90+ day delay for any given IM</v>
      </c>
      <c r="D1872" s="176" t="str">
        <f>IF(ISBLANK(DPWW3!H104),"",DPWW3!H104)</f>
        <v>Nr</v>
      </c>
      <c r="E1872" s="176" t="s">
        <v>7266</v>
      </c>
      <c r="F1872" s="176" t="str">
        <f>IF(ISBLANK(DPWW3!AJ104),"",DPWW3!AJ104)</f>
        <v/>
      </c>
    </row>
    <row r="1873" spans="1:40" x14ac:dyDescent="0.25">
      <c r="A1873" s="176" t="str">
        <f t="shared" si="29"/>
        <v>YKY</v>
      </c>
      <c r="B1873" s="176" t="str">
        <f>IF(ISBLANK(DPWW3!BZ104),"",DPWW3!BZ104)</f>
        <v>PCD_DPWW3_FTFT_DIR_S7</v>
      </c>
      <c r="C1873" s="176" t="str">
        <f>DPWW3!F104 &amp; "," &amp; DPWW3!G104 &amp; "," &amp; DPWW3!BZ6</f>
        <v>Flow to Full Treatment,Number of schemes at Stage 7,Lack of internal resourcing</v>
      </c>
      <c r="D1873" s="176" t="str">
        <f>IF(ISBLANK(DPWW3!H104),"",DPWW3!H104)</f>
        <v>Nr</v>
      </c>
      <c r="E1873" s="176" t="s">
        <v>7266</v>
      </c>
      <c r="F1873" s="176" t="str">
        <f>IF(ISBLANK(DPWW3!AK104),"",DPWW3!AK104)</f>
        <v/>
      </c>
    </row>
    <row r="1874" spans="1:40" x14ac:dyDescent="0.25">
      <c r="A1874" s="176" t="str">
        <f t="shared" si="29"/>
        <v>YKY</v>
      </c>
      <c r="B1874" s="176" t="str">
        <f>IF(ISBLANK(DPWW3!CA104),"",DPWW3!CA104)</f>
        <v>PCD_DPWW3_FTFT_DSCR_S7</v>
      </c>
      <c r="C1874" s="176" t="str">
        <f>DPWW3!F104 &amp; "," &amp; DPWW3!G104 &amp; "," &amp; DPWW3!CA6</f>
        <v xml:space="preserve">Flow to Full Treatment,Number of schemes at Stage 7,Lack of supply chain resourcing </v>
      </c>
      <c r="D1874" s="176" t="str">
        <f>IF(ISBLANK(DPWW3!H104),"",DPWW3!H104)</f>
        <v>Nr</v>
      </c>
      <c r="E1874" s="176" t="s">
        <v>7266</v>
      </c>
      <c r="F1874" s="176" t="str">
        <f>IF(ISBLANK(DPWW3!AL104),"",DPWW3!AL104)</f>
        <v/>
      </c>
    </row>
    <row r="1875" spans="1:40" x14ac:dyDescent="0.25">
      <c r="A1875" s="176" t="str">
        <f t="shared" si="29"/>
        <v>YKY</v>
      </c>
      <c r="B1875" s="176" t="str">
        <f>IF(ISBLANK(DPWW3!CB104),"",DPWW3!CB104)</f>
        <v>PCD_DPWW3_FTFT_DCS_S7</v>
      </c>
      <c r="C1875" s="176" t="str">
        <f>DPWW3!F104 &amp; "," &amp; DPWW3!G104 &amp; "," &amp; DPWW3!CB6</f>
        <v>Flow to Full Treatment,Number of schemes at Stage 7,Change in solution (IM2)</v>
      </c>
      <c r="D1875" s="176" t="str">
        <f>IF(ISBLANK(DPWW3!H104),"",DPWW3!H104)</f>
        <v>Nr</v>
      </c>
      <c r="E1875" s="176" t="s">
        <v>7266</v>
      </c>
      <c r="F1875" s="176" t="str">
        <f>IF(ISBLANK(DPWW3!AM104),"",DPWW3!AM104)</f>
        <v/>
      </c>
    </row>
    <row r="1876" spans="1:40" x14ac:dyDescent="0.25">
      <c r="A1876" s="176" t="str">
        <f t="shared" si="29"/>
        <v>YKY</v>
      </c>
      <c r="B1876" s="176" t="str">
        <f>IF(ISBLANK(DPWW3!CC104),"",DPWW3!CC104)</f>
        <v>PCD_DPWW3_FTFT_DSCS_S7</v>
      </c>
      <c r="C1876" s="176" t="str">
        <f>DPWW3!F104 &amp; "," &amp; DPWW3!G104 &amp; "," &amp; DPWW3!CC6</f>
        <v>Flow to Full Treatment,Number of schemes at Stage 7,Supply chain capacity</v>
      </c>
      <c r="D1876" s="176" t="str">
        <f>IF(ISBLANK(DPWW3!H104),"",DPWW3!H104)</f>
        <v>Nr</v>
      </c>
      <c r="E1876" s="176" t="s">
        <v>7266</v>
      </c>
      <c r="F1876" s="176" t="str">
        <f>IF(ISBLANK(DPWW3!AN104),"",DPWW3!AN104)</f>
        <v/>
      </c>
    </row>
    <row r="1877" spans="1:40" x14ac:dyDescent="0.25">
      <c r="A1877" s="176" t="str">
        <f t="shared" si="29"/>
        <v>YKY</v>
      </c>
      <c r="B1877" s="176" t="str">
        <f>IF(ISBLANK(DPWW3!CD104),"",DPWW3!CD104)</f>
        <v>PCD_DPWW3_FTFT_DPP_S7</v>
      </c>
      <c r="C1877" s="176" t="str">
        <f>DPWW3!F104 &amp; "," &amp; DPWW3!G104 &amp; "," &amp; DPWW3!CD6</f>
        <v>Flow to Full Treatment,Number of schemes at Stage 7,Land and planning permission</v>
      </c>
      <c r="D1877" s="176" t="str">
        <f>IF(ISBLANK(DPWW3!H104),"",DPWW3!H104)</f>
        <v>Nr</v>
      </c>
      <c r="E1877" s="176" t="s">
        <v>7266</v>
      </c>
      <c r="F1877" s="176" t="str">
        <f>IF(ISBLANK(DPWW3!AO104),"",DPWW3!AO104)</f>
        <v/>
      </c>
    </row>
    <row r="1878" spans="1:40" x14ac:dyDescent="0.25">
      <c r="A1878" s="176" t="str">
        <f t="shared" si="29"/>
        <v>YKY</v>
      </c>
      <c r="B1878" s="176" t="str">
        <f>IF(ISBLANK(DPWW3!CE104),"",DPWW3!CE104)</f>
        <v>PCD_DPWW3_FTFT_DTPI_S7</v>
      </c>
      <c r="C1878" s="176" t="str">
        <f>DPWW3!F104 &amp; "," &amp; DPWW3!G104 &amp; "," &amp; DPWW3!CE6</f>
        <v>Flow to Full Treatment,Number of schemes at Stage 7,Third-party interface</v>
      </c>
      <c r="D1878" s="176" t="str">
        <f>IF(ISBLANK(DPWW3!H104),"",DPWW3!H104)</f>
        <v>Nr</v>
      </c>
      <c r="E1878" s="176" t="s">
        <v>7266</v>
      </c>
      <c r="F1878" s="176" t="str">
        <f>IF(ISBLANK(DPWW3!AP104),"",DPWW3!AP104)</f>
        <v/>
      </c>
    </row>
    <row r="1879" spans="1:40" x14ac:dyDescent="0.25">
      <c r="A1879" s="176" t="str">
        <f t="shared" si="29"/>
        <v>YKY</v>
      </c>
      <c r="B1879" s="176" t="str">
        <f>IF(ISBLANK(DPWW3!CF104),"",DPWW3!CF104)</f>
        <v>PCD_DPWW3_FTFT_DCI_S7</v>
      </c>
      <c r="C1879" s="176" t="str">
        <f>DPWW3!F104 &amp; "," &amp; DPWW3!G104 &amp; "," &amp; DPWW3!CF6</f>
        <v>Flow to Full Treatment,Number of schemes at Stage 7,Contractual issues</v>
      </c>
      <c r="D1879" s="176" t="str">
        <f>IF(ISBLANK(DPWW3!H104),"",DPWW3!H104)</f>
        <v>Nr</v>
      </c>
      <c r="E1879" s="176" t="s">
        <v>7266</v>
      </c>
      <c r="F1879" s="176" t="str">
        <f>IF(ISBLANK(DPWW3!AQ104),"",DPWW3!AQ104)</f>
        <v/>
      </c>
    </row>
    <row r="1880" spans="1:40" x14ac:dyDescent="0.25">
      <c r="A1880" s="176" t="str">
        <f t="shared" si="29"/>
        <v>YKY</v>
      </c>
      <c r="B1880" s="176" t="str">
        <f>IF(ISBLANK(DPWW3!CG104),"",DPWW3!CG104)</f>
        <v>PCD_DPWW3_FTFT_DSI_S7</v>
      </c>
      <c r="C1880" s="176" t="str">
        <f>DPWW3!F104 &amp; "," &amp; DPWW3!G104 &amp; "," &amp; DPWW3!CG6</f>
        <v>Flow to Full Treatment,Number of schemes at Stage 7,Sites issues</v>
      </c>
      <c r="D1880" s="176" t="str">
        <f>IF(ISBLANK(DPWW3!H104),"",DPWW3!H104)</f>
        <v>Nr</v>
      </c>
      <c r="E1880" s="176" t="s">
        <v>7266</v>
      </c>
      <c r="F1880" s="176" t="str">
        <f>IF(ISBLANK(DPWW3!AR104),"",DPWW3!AR104)</f>
        <v/>
      </c>
    </row>
    <row r="1881" spans="1:40" x14ac:dyDescent="0.25">
      <c r="A1881" s="176" t="str">
        <f t="shared" si="29"/>
        <v>YKY</v>
      </c>
      <c r="B1881" s="176" t="str">
        <f>IF(ISBLANK(DPWW3!CH104),"",DPWW3!CH104)</f>
        <v>PCD_DPWW3_FTFT_DER_S7</v>
      </c>
      <c r="C1881" s="176" t="str">
        <f>DPWW3!F104 &amp; "," &amp; DPWW3!G104 &amp; "," &amp; DPWW3!CH6</f>
        <v>Flow to Full Treatment,Number of schemes at Stage 7,Environmental risks</v>
      </c>
      <c r="D1881" s="176" t="str">
        <f>IF(ISBLANK(DPWW3!H104),"",DPWW3!H104)</f>
        <v>Nr</v>
      </c>
      <c r="E1881" s="176" t="s">
        <v>7266</v>
      </c>
      <c r="F1881" s="176" t="str">
        <f>IF(ISBLANK(DPWW3!AS104),"",DPWW3!AS104)</f>
        <v/>
      </c>
    </row>
    <row r="1882" spans="1:40" x14ac:dyDescent="0.25">
      <c r="A1882" s="176" t="str">
        <f t="shared" si="29"/>
        <v>YKY</v>
      </c>
      <c r="B1882" s="176" t="str">
        <f>IF(ISBLANK(DPWW3!CI104),"",DPWW3!CI104)</f>
        <v>PCD_DPWW3_FTFT_RS_S7</v>
      </c>
      <c r="C1882" s="176" t="str">
        <f>DPWW3!F104 &amp; "," &amp; DPWW3!G104 &amp; "," &amp; DPWW3!CI6</f>
        <v>Flow to Full Treatment,Number of schemes at Stage 7,Regulatory Sign off Delay</v>
      </c>
      <c r="D1882" s="176" t="str">
        <f>IF(ISBLANK(DPWW3!H104),"",DPWW3!H104)</f>
        <v>Nr</v>
      </c>
      <c r="E1882" s="176" t="s">
        <v>7266</v>
      </c>
      <c r="F1882" s="176" t="str">
        <f>IF(ISBLANK(DPWW3!AT104),"",DPWW3!AT104)</f>
        <v/>
      </c>
    </row>
    <row r="1883" spans="1:40" x14ac:dyDescent="0.25">
      <c r="A1883" s="176" t="str">
        <f t="shared" si="29"/>
        <v>YKY</v>
      </c>
      <c r="B1883" s="176" t="str">
        <f>IF(ISBLANK(DPWW3!CJ104),"",DPWW3!CJ104)</f>
        <v>PCD_DPWW3_FTFT_DPLE_S7</v>
      </c>
      <c r="C1883" s="176" t="str">
        <f>DPWW3!F104 &amp; "," &amp; DPWW3!G104 &amp; "," &amp; DPWW3!CJ6</f>
        <v>Flow to Full Treatment,Number of schemes at Stage 7,Programme level efficiency</v>
      </c>
      <c r="D1883" s="176" t="str">
        <f>IF(ISBLANK(DPWW3!H104),"",DPWW3!H104)</f>
        <v>Nr</v>
      </c>
      <c r="E1883" s="176" t="s">
        <v>7266</v>
      </c>
      <c r="F1883" s="176" t="str">
        <f>IF(ISBLANK(DPWW3!AU104),"",DPWW3!AU104)</f>
        <v/>
      </c>
    </row>
    <row r="1884" spans="1:40" x14ac:dyDescent="0.25">
      <c r="A1884" s="176" t="str">
        <f t="shared" si="29"/>
        <v>YKY</v>
      </c>
      <c r="B1884" s="176" t="str">
        <f>IF(ISBLANK(DPWW3!BC105),"",DPWW3!BC105)</f>
        <v>PCD_DPWW3_FTFT_ST</v>
      </c>
      <c r="C1884" s="176" t="str">
        <f>DPWW3!F105 &amp; "," &amp; DPWW3!G105 &amp; "," &amp; DPWW3!BC5</f>
        <v>Flow to Full Treatment,Number of schemes - total (Stage 0 to Stage 6),IM1 has yet to be achieved</v>
      </c>
      <c r="D1884" s="176" t="str">
        <f>IF(ISBLANK(DPWW3!H105),"",DPWW3!H105)</f>
        <v>Nr</v>
      </c>
      <c r="E1884" s="176" t="s">
        <v>7266</v>
      </c>
      <c r="T1884" s="176">
        <f>IF(ISBLANK(DPWW3!M105),"",DPWW3!M105)</f>
        <v>3</v>
      </c>
      <c r="U1884" s="176">
        <f>IF(ISBLANK(DPWW3!N105),"",DPWW3!N105)</f>
        <v>3</v>
      </c>
      <c r="V1884" s="176">
        <f>IF(ISBLANK(DPWW3!O105),"",DPWW3!O105)</f>
        <v>3</v>
      </c>
      <c r="W1884" s="176">
        <f>IF(ISBLANK(DPWW3!P105),"",DPWW3!P105)</f>
        <v>3</v>
      </c>
      <c r="X1884" s="176">
        <f>IF(ISBLANK(DPWW3!Q105),"",DPWW3!Q105)</f>
        <v>3</v>
      </c>
      <c r="Y1884" s="176">
        <f>IF(ISBLANK(DPWW3!R105),"",DPWW3!R105)</f>
        <v>3</v>
      </c>
      <c r="Z1884" s="176">
        <f>IF(ISBLANK(DPWW3!S105),"",DPWW3!S105)</f>
        <v>3</v>
      </c>
      <c r="AA1884" s="176">
        <f>IF(ISBLANK(DPWW3!T105),"",DPWW3!T105)</f>
        <v>3</v>
      </c>
      <c r="AB1884" s="176">
        <f>IF(ISBLANK(DPWW3!U105),"",DPWW3!U105)</f>
        <v>3</v>
      </c>
      <c r="AC1884" s="176">
        <f>IF(ISBLANK(DPWW3!V105),"",DPWW3!V105)</f>
        <v>3</v>
      </c>
      <c r="AD1884" s="176">
        <f>IF(ISBLANK(DPWW3!W105),"",DPWW3!W105)</f>
        <v>3</v>
      </c>
      <c r="AE1884" s="176">
        <f>IF(ISBLANK(DPWW3!X105),"",DPWW3!X105)</f>
        <v>3</v>
      </c>
      <c r="AF1884" s="176">
        <f>IF(ISBLANK(DPWW3!Y105),"",DPWW3!Y105)</f>
        <v>3</v>
      </c>
      <c r="AG1884" s="176">
        <f>IF(ISBLANK(DPWW3!Z105),"",DPWW3!Z105)</f>
        <v>3</v>
      </c>
      <c r="AH1884" s="176">
        <f>IF(ISBLANK(DPWW3!AA105),"",DPWW3!AA105)</f>
        <v>3</v>
      </c>
      <c r="AI1884" s="176">
        <f>IF(ISBLANK(DPWW3!AB105),"",DPWW3!AB105)</f>
        <v>3</v>
      </c>
      <c r="AJ1884" s="176">
        <f>IF(ISBLANK(DPWW3!AC105),"",DPWW3!AC105)</f>
        <v>3</v>
      </c>
      <c r="AK1884" s="176">
        <f>IF(ISBLANK(DPWW3!AD105),"",DPWW3!AD105)</f>
        <v>3</v>
      </c>
      <c r="AL1884" s="176">
        <f>IF(ISBLANK(DPWW3!AE105),"",DPWW3!AE105)</f>
        <v>3</v>
      </c>
      <c r="AM1884" s="176">
        <f>IF(ISBLANK(DPWW3!AF105),"",DPWW3!AF105)</f>
        <v>3</v>
      </c>
      <c r="AN1884" s="176">
        <f>IF(ISBLANK(DPWW3!AG105),"",DPWW3!AG105)</f>
        <v>3</v>
      </c>
    </row>
    <row r="1885" spans="1:40" x14ac:dyDescent="0.25">
      <c r="A1885" s="176" t="str">
        <f t="shared" si="29"/>
        <v>YKY</v>
      </c>
      <c r="B1885" s="176" t="str">
        <f>IF(ISBLANK(DPWW3!BY105),"",DPWW3!BY105)</f>
        <v>PCD_DPWW3_FTFT_DLY_ST</v>
      </c>
      <c r="C1885" s="176" t="str">
        <f>DPWW3!F105 &amp; "," &amp; DPWW3!G105 &amp; "," &amp; DPWW3!BY5</f>
        <v>Flow to Full Treatment,Number of schemes - total (Stage 0 to Stage 6),Total number of schemes with a 90+ day delay for any given IM</v>
      </c>
      <c r="D1885" s="176" t="str">
        <f>IF(ISBLANK(DPWW3!H105),"",DPWW3!H105)</f>
        <v>Nr</v>
      </c>
      <c r="E1885" s="176" t="s">
        <v>7266</v>
      </c>
      <c r="F1885" s="176" t="str">
        <f>IF(ISBLANK(DPWW3!AJ105),"",DPWW3!AJ105)</f>
        <v/>
      </c>
    </row>
    <row r="1886" spans="1:40" x14ac:dyDescent="0.25">
      <c r="A1886" s="176" t="str">
        <f t="shared" si="29"/>
        <v>YKY</v>
      </c>
      <c r="B1886" s="176" t="str">
        <f>IF(ISBLANK(DPWW3!BZ105),"",DPWW3!BZ105)</f>
        <v>PCD_DPWW3_FTFT_DIR_ST</v>
      </c>
      <c r="C1886" s="176" t="str">
        <f>DPWW3!F105 &amp; "," &amp; DPWW3!G105 &amp; "," &amp; DPWW3!BZ6</f>
        <v>Flow to Full Treatment,Number of schemes - total (Stage 0 to Stage 6),Lack of internal resourcing</v>
      </c>
      <c r="D1886" s="176" t="str">
        <f>IF(ISBLANK(DPWW3!H105),"",DPWW3!H105)</f>
        <v>Nr</v>
      </c>
      <c r="E1886" s="176" t="s">
        <v>7266</v>
      </c>
      <c r="F1886" s="176" t="str">
        <f>IF(ISBLANK(DPWW3!AK105),"",DPWW3!AK105)</f>
        <v/>
      </c>
    </row>
    <row r="1887" spans="1:40" x14ac:dyDescent="0.25">
      <c r="A1887" s="176" t="str">
        <f t="shared" si="29"/>
        <v>YKY</v>
      </c>
      <c r="B1887" s="176" t="str">
        <f>IF(ISBLANK(DPWW3!CA105),"",DPWW3!CA105)</f>
        <v>PCD_DPWW3_FTFT_DSCR_ST</v>
      </c>
      <c r="C1887" s="176" t="str">
        <f>DPWW3!F105 &amp; "," &amp; DPWW3!G105 &amp; "," &amp; DPWW3!CA6</f>
        <v xml:space="preserve">Flow to Full Treatment,Number of schemes - total (Stage 0 to Stage 6),Lack of supply chain resourcing </v>
      </c>
      <c r="D1887" s="176" t="str">
        <f>IF(ISBLANK(DPWW3!H105),"",DPWW3!H105)</f>
        <v>Nr</v>
      </c>
      <c r="E1887" s="176" t="s">
        <v>7266</v>
      </c>
      <c r="F1887" s="176" t="str">
        <f>IF(ISBLANK(DPWW3!AL105),"",DPWW3!AL105)</f>
        <v/>
      </c>
    </row>
    <row r="1888" spans="1:40" x14ac:dyDescent="0.25">
      <c r="A1888" s="176" t="str">
        <f t="shared" si="29"/>
        <v>YKY</v>
      </c>
      <c r="B1888" s="176" t="str">
        <f>IF(ISBLANK(DPWW3!CB105),"",DPWW3!CB105)</f>
        <v>PCD_DPWW3_FTFT_DCS_ST</v>
      </c>
      <c r="C1888" s="176" t="str">
        <f>DPWW3!F105 &amp; "," &amp; DPWW3!G105 &amp; "," &amp; DPWW3!CB6</f>
        <v>Flow to Full Treatment,Number of schemes - total (Stage 0 to Stage 6),Change in solution (IM2)</v>
      </c>
      <c r="D1888" s="176" t="str">
        <f>IF(ISBLANK(DPWW3!H105),"",DPWW3!H105)</f>
        <v>Nr</v>
      </c>
      <c r="E1888" s="176" t="s">
        <v>7266</v>
      </c>
      <c r="F1888" s="176" t="str">
        <f>IF(ISBLANK(DPWW3!AM105),"",DPWW3!AM105)</f>
        <v/>
      </c>
    </row>
    <row r="1889" spans="1:60" x14ac:dyDescent="0.25">
      <c r="A1889" s="176" t="str">
        <f t="shared" si="29"/>
        <v>YKY</v>
      </c>
      <c r="B1889" s="176" t="str">
        <f>IF(ISBLANK(DPWW3!CC105),"",DPWW3!CC105)</f>
        <v>PCD_DPWW3_FTFT_DSCS_ST</v>
      </c>
      <c r="C1889" s="176" t="str">
        <f>DPWW3!F105 &amp; "," &amp; DPWW3!G105 &amp; "," &amp; DPWW3!CC6</f>
        <v>Flow to Full Treatment,Number of schemes - total (Stage 0 to Stage 6),Supply chain capacity</v>
      </c>
      <c r="D1889" s="176" t="str">
        <f>IF(ISBLANK(DPWW3!H105),"",DPWW3!H105)</f>
        <v>Nr</v>
      </c>
      <c r="E1889" s="176" t="s">
        <v>7266</v>
      </c>
      <c r="F1889" s="176" t="str">
        <f>IF(ISBLANK(DPWW3!AN105),"",DPWW3!AN105)</f>
        <v/>
      </c>
    </row>
    <row r="1890" spans="1:60" x14ac:dyDescent="0.25">
      <c r="A1890" s="176" t="str">
        <f t="shared" si="29"/>
        <v>YKY</v>
      </c>
      <c r="B1890" s="176" t="str">
        <f>IF(ISBLANK(DPWW3!CD105),"",DPWW3!CD105)</f>
        <v>PCD_DPWW3_FTFT_DPP_ST</v>
      </c>
      <c r="C1890" s="176" t="str">
        <f>DPWW3!F105 &amp; "," &amp; DPWW3!G105 &amp; "," &amp; DPWW3!CD6</f>
        <v>Flow to Full Treatment,Number of schemes - total (Stage 0 to Stage 6),Land and planning permission</v>
      </c>
      <c r="D1890" s="176" t="str">
        <f>IF(ISBLANK(DPWW3!H105),"",DPWW3!H105)</f>
        <v>Nr</v>
      </c>
      <c r="E1890" s="176" t="s">
        <v>7266</v>
      </c>
      <c r="F1890" s="176" t="str">
        <f>IF(ISBLANK(DPWW3!AO105),"",DPWW3!AO105)</f>
        <v/>
      </c>
    </row>
    <row r="1891" spans="1:60" x14ac:dyDescent="0.25">
      <c r="A1891" s="176" t="str">
        <f t="shared" si="29"/>
        <v>YKY</v>
      </c>
      <c r="B1891" s="176" t="str">
        <f>IF(ISBLANK(DPWW3!CE105),"",DPWW3!CE105)</f>
        <v>PCD_DPWW3_FTFT_DTPI_ST</v>
      </c>
      <c r="C1891" s="176" t="str">
        <f>DPWW3!F105 &amp; "," &amp; DPWW3!G105 &amp; "," &amp; DPWW3!CE6</f>
        <v>Flow to Full Treatment,Number of schemes - total (Stage 0 to Stage 6),Third-party interface</v>
      </c>
      <c r="D1891" s="176" t="str">
        <f>IF(ISBLANK(DPWW3!H105),"",DPWW3!H105)</f>
        <v>Nr</v>
      </c>
      <c r="E1891" s="176" t="s">
        <v>7266</v>
      </c>
      <c r="F1891" s="176" t="str">
        <f>IF(ISBLANK(DPWW3!AP105),"",DPWW3!AP105)</f>
        <v/>
      </c>
    </row>
    <row r="1892" spans="1:60" x14ac:dyDescent="0.25">
      <c r="A1892" s="176" t="str">
        <f t="shared" si="29"/>
        <v>YKY</v>
      </c>
      <c r="B1892" s="176" t="str">
        <f>IF(ISBLANK(DPWW3!CF105),"",DPWW3!CF105)</f>
        <v>PCD_DPWW3_FTFT_DCI_ST</v>
      </c>
      <c r="C1892" s="176" t="str">
        <f>DPWW3!F105 &amp; "," &amp; DPWW3!G105 &amp; "," &amp; DPWW3!CF6</f>
        <v>Flow to Full Treatment,Number of schemes - total (Stage 0 to Stage 6),Contractual issues</v>
      </c>
      <c r="D1892" s="176" t="str">
        <f>IF(ISBLANK(DPWW3!H105),"",DPWW3!H105)</f>
        <v>Nr</v>
      </c>
      <c r="E1892" s="176" t="s">
        <v>7266</v>
      </c>
      <c r="F1892" s="176" t="str">
        <f>IF(ISBLANK(DPWW3!AQ105),"",DPWW3!AQ105)</f>
        <v/>
      </c>
    </row>
    <row r="1893" spans="1:60" x14ac:dyDescent="0.25">
      <c r="A1893" s="176" t="str">
        <f t="shared" si="29"/>
        <v>YKY</v>
      </c>
      <c r="B1893" s="176" t="str">
        <f>IF(ISBLANK(DPWW3!CG105),"",DPWW3!CG105)</f>
        <v>PCD_DPWW3_FTFT_DSI_ST</v>
      </c>
      <c r="C1893" s="176" t="str">
        <f>DPWW3!F105 &amp; "," &amp; DPWW3!G105 &amp; "," &amp; DPWW3!CG6</f>
        <v>Flow to Full Treatment,Number of schemes - total (Stage 0 to Stage 6),Sites issues</v>
      </c>
      <c r="D1893" s="176" t="str">
        <f>IF(ISBLANK(DPWW3!H105),"",DPWW3!H105)</f>
        <v>Nr</v>
      </c>
      <c r="E1893" s="176" t="s">
        <v>7266</v>
      </c>
      <c r="F1893" s="176" t="str">
        <f>IF(ISBLANK(DPWW3!AR105),"",DPWW3!AR105)</f>
        <v/>
      </c>
    </row>
    <row r="1894" spans="1:60" x14ac:dyDescent="0.25">
      <c r="A1894" s="176" t="str">
        <f t="shared" si="29"/>
        <v>YKY</v>
      </c>
      <c r="B1894" s="176" t="str">
        <f>IF(ISBLANK(DPWW3!CH105),"",DPWW3!CH105)</f>
        <v>PCD_DPWW3_FTFT_DER_ST</v>
      </c>
      <c r="C1894" s="176" t="str">
        <f>DPWW3!F105 &amp; "," &amp; DPWW3!G105 &amp; "," &amp; DPWW3!CH6</f>
        <v>Flow to Full Treatment,Number of schemes - total (Stage 0 to Stage 6),Environmental risks</v>
      </c>
      <c r="D1894" s="176" t="str">
        <f>IF(ISBLANK(DPWW3!H105),"",DPWW3!H105)</f>
        <v>Nr</v>
      </c>
      <c r="E1894" s="176" t="s">
        <v>7266</v>
      </c>
      <c r="F1894" s="176" t="str">
        <f>IF(ISBLANK(DPWW3!AS105),"",DPWW3!AS105)</f>
        <v/>
      </c>
    </row>
    <row r="1895" spans="1:60" x14ac:dyDescent="0.25">
      <c r="A1895" s="176" t="str">
        <f t="shared" si="29"/>
        <v>YKY</v>
      </c>
      <c r="B1895" s="176" t="str">
        <f>IF(ISBLANK(DPWW3!CI105),"",DPWW3!CI105)</f>
        <v>PCD_DPWW3_FTFT_RS_ST</v>
      </c>
      <c r="C1895" s="176" t="str">
        <f>DPWW3!F105 &amp; "," &amp; DPWW3!G105 &amp; "," &amp; DPWW3!CI6</f>
        <v>Flow to Full Treatment,Number of schemes - total (Stage 0 to Stage 6),Regulatory Sign off Delay</v>
      </c>
      <c r="D1895" s="176" t="str">
        <f>IF(ISBLANK(DPWW3!H105),"",DPWW3!H105)</f>
        <v>Nr</v>
      </c>
      <c r="E1895" s="176" t="s">
        <v>7266</v>
      </c>
      <c r="F1895" s="176" t="str">
        <f>IF(ISBLANK(DPWW3!AT105),"",DPWW3!AT105)</f>
        <v/>
      </c>
    </row>
    <row r="1896" spans="1:60" x14ac:dyDescent="0.25">
      <c r="A1896" s="176" t="str">
        <f t="shared" si="29"/>
        <v>YKY</v>
      </c>
      <c r="B1896" s="176" t="str">
        <f>IF(ISBLANK(DPWW3!CJ105),"",DPWW3!CJ105)</f>
        <v>PCD_DPWW3_FTFT_DPLE_ST</v>
      </c>
      <c r="C1896" s="176" t="str">
        <f>DPWW3!F105 &amp; "," &amp; DPWW3!G105 &amp; "," &amp; DPWW3!CJ6</f>
        <v>Flow to Full Treatment,Number of schemes - total (Stage 0 to Stage 6),Programme level efficiency</v>
      </c>
      <c r="D1896" s="176" t="str">
        <f>IF(ISBLANK(DPWW3!H105),"",DPWW3!H105)</f>
        <v>Nr</v>
      </c>
      <c r="E1896" s="176" t="s">
        <v>7266</v>
      </c>
      <c r="F1896" s="176" t="str">
        <f>IF(ISBLANK(DPWW3!AU105),"",DPWW3!AU105)</f>
        <v/>
      </c>
    </row>
    <row r="1897" spans="1:60" x14ac:dyDescent="0.25">
      <c r="A1897" s="55" t="str">
        <f t="shared" si="29"/>
        <v>YKY</v>
      </c>
      <c r="B1897" s="55" t="str">
        <f>IF(ISBLANK(DPWW3!BA106),"",DPWW3!BA106)</f>
        <v>PCD_DPWW3_PRMVL_NR</v>
      </c>
      <c r="C1897" s="55" t="str">
        <f>DPWW3!F106 &amp; "," &amp; DPWW3!G106 &amp; "," &amp; DPWW3!BA5</f>
        <v>P-removal,Number of schemes at Stage 0,Number of Schemes (Nr)</v>
      </c>
      <c r="D1897" s="55" t="str">
        <f>IF(ISBLANK(DPWW3!H106),"",DPWW3!H106)</f>
        <v>Nr</v>
      </c>
      <c r="E1897" s="55" t="s">
        <v>7266</v>
      </c>
      <c r="F1897" s="55">
        <f>IF(ISBLANK(DPWW3!K106),"",DPWW3!K106)</f>
        <v>82</v>
      </c>
      <c r="G1897" s="55"/>
      <c r="H1897" s="55"/>
      <c r="I1897" s="55"/>
      <c r="J1897" s="55"/>
      <c r="K1897" s="55"/>
      <c r="L1897" s="55"/>
      <c r="M1897" s="55"/>
      <c r="N1897" s="55"/>
      <c r="O1897" s="55"/>
      <c r="P1897" s="55"/>
      <c r="Q1897" s="55"/>
      <c r="R1897" s="55"/>
      <c r="S1897" s="55"/>
      <c r="T1897" s="55"/>
      <c r="U1897" s="55"/>
      <c r="V1897" s="55"/>
      <c r="W1897" s="55"/>
      <c r="X1897" s="55"/>
      <c r="Y1897" s="55"/>
      <c r="Z1897" s="55"/>
      <c r="AA1897" s="55"/>
      <c r="AB1897" s="55"/>
      <c r="AC1897" s="55"/>
      <c r="AD1897" s="55"/>
      <c r="AE1897" s="55"/>
      <c r="AF1897" s="55"/>
      <c r="AG1897" s="55"/>
      <c r="AH1897" s="55"/>
      <c r="AI1897" s="55"/>
      <c r="AJ1897" s="55"/>
      <c r="AK1897" s="55"/>
      <c r="AL1897" s="55"/>
      <c r="AM1897" s="55"/>
      <c r="AN1897" s="55"/>
      <c r="AO1897" s="55"/>
      <c r="AP1897" s="55"/>
      <c r="AQ1897" s="55"/>
      <c r="AR1897" s="55"/>
      <c r="AS1897" s="55"/>
      <c r="AT1897" s="55"/>
      <c r="AU1897" s="55"/>
      <c r="AV1897" s="55"/>
      <c r="AW1897" s="55"/>
      <c r="AX1897" s="55"/>
      <c r="AY1897" s="55"/>
      <c r="AZ1897" s="55"/>
      <c r="BA1897" s="55"/>
      <c r="BB1897" s="55"/>
      <c r="BC1897" s="55"/>
      <c r="BD1897" s="55"/>
      <c r="BE1897" s="55"/>
      <c r="BF1897" s="55"/>
      <c r="BG1897" s="55"/>
      <c r="BH1897" s="55"/>
    </row>
    <row r="1898" spans="1:60" x14ac:dyDescent="0.25">
      <c r="A1898" s="55" t="str">
        <f t="shared" si="29"/>
        <v>YKY</v>
      </c>
      <c r="B1898" s="55" t="str">
        <f>IF(ISBLANK(DPWW3!BC106),"",DPWW3!BC106)</f>
        <v>PCD_DPWW3_PRMVL_S0</v>
      </c>
      <c r="C1898" s="55" t="str">
        <f>DPWW3!F106 &amp; "," &amp; DPWW3!G106 &amp; "," &amp; DPWW3!BC5</f>
        <v>P-removal,Number of schemes at Stage 0,IM1 has yet to be achieved</v>
      </c>
      <c r="D1898" s="55" t="str">
        <f>IF(ISBLANK(DPWW3!H106),"",DPWW3!H106)</f>
        <v>Nr</v>
      </c>
      <c r="E1898" s="55" t="s">
        <v>7266</v>
      </c>
      <c r="F1898" s="55"/>
      <c r="G1898" s="55"/>
      <c r="H1898" s="55"/>
      <c r="I1898" s="55"/>
      <c r="J1898" s="55"/>
      <c r="K1898" s="55"/>
      <c r="L1898" s="55"/>
      <c r="M1898" s="55"/>
      <c r="N1898" s="55"/>
      <c r="O1898" s="55"/>
      <c r="P1898" s="55"/>
      <c r="Q1898" s="55"/>
      <c r="R1898" s="55"/>
      <c r="S1898" s="55"/>
      <c r="T1898" s="55">
        <f>IF(ISBLANK(DPWW3!M106),"",DPWW3!M106)</f>
        <v>41</v>
      </c>
      <c r="U1898" s="55">
        <f>IF(ISBLANK(DPWW3!N106),"",DPWW3!N106)</f>
        <v>22</v>
      </c>
      <c r="V1898" s="55">
        <f>IF(ISBLANK(DPWW3!O106),"",DPWW3!O106)</f>
        <v>16</v>
      </c>
      <c r="W1898" s="55">
        <f>IF(ISBLANK(DPWW3!P106),"",DPWW3!P106)</f>
        <v>3</v>
      </c>
      <c r="X1898" s="55">
        <f>IF(ISBLANK(DPWW3!Q106),"",DPWW3!Q106)</f>
        <v>3</v>
      </c>
      <c r="Y1898" s="55">
        <f>IF(ISBLANK(DPWW3!R106),"",DPWW3!R106)</f>
        <v>2</v>
      </c>
      <c r="Z1898" s="55">
        <f>IF(ISBLANK(DPWW3!S106),"",DPWW3!S106)</f>
        <v>0</v>
      </c>
      <c r="AA1898" s="55">
        <f>IF(ISBLANK(DPWW3!T106),"",DPWW3!T106)</f>
        <v>0</v>
      </c>
      <c r="AB1898" s="55">
        <f>IF(ISBLANK(DPWW3!U106),"",DPWW3!U106)</f>
        <v>0</v>
      </c>
      <c r="AC1898" s="55">
        <f>IF(ISBLANK(DPWW3!V106),"",DPWW3!V106)</f>
        <v>0</v>
      </c>
      <c r="AD1898" s="55">
        <f>IF(ISBLANK(DPWW3!W106),"",DPWW3!W106)</f>
        <v>0</v>
      </c>
      <c r="AE1898" s="55">
        <f>IF(ISBLANK(DPWW3!X106),"",DPWW3!X106)</f>
        <v>0</v>
      </c>
      <c r="AF1898" s="55">
        <f>IF(ISBLANK(DPWW3!Y106),"",DPWW3!Y106)</f>
        <v>0</v>
      </c>
      <c r="AG1898" s="55">
        <f>IF(ISBLANK(DPWW3!Z106),"",DPWW3!Z106)</f>
        <v>0</v>
      </c>
      <c r="AH1898" s="55">
        <f>IF(ISBLANK(DPWW3!AA106),"",DPWW3!AA106)</f>
        <v>0</v>
      </c>
      <c r="AI1898" s="55">
        <f>IF(ISBLANK(DPWW3!AB106),"",DPWW3!AB106)</f>
        <v>0</v>
      </c>
      <c r="AJ1898" s="55">
        <f>IF(ISBLANK(DPWW3!AC106),"",DPWW3!AC106)</f>
        <v>0</v>
      </c>
      <c r="AK1898" s="55">
        <f>IF(ISBLANK(DPWW3!AD106),"",DPWW3!AD106)</f>
        <v>0</v>
      </c>
      <c r="AL1898" s="55">
        <f>IF(ISBLANK(DPWW3!AE106),"",DPWW3!AE106)</f>
        <v>0</v>
      </c>
      <c r="AM1898" s="55">
        <f>IF(ISBLANK(DPWW3!AF106),"",DPWW3!AF106)</f>
        <v>0</v>
      </c>
      <c r="AN1898" s="55">
        <f>IF(ISBLANK(DPWW3!AG106),"",DPWW3!AG106)</f>
        <v>0</v>
      </c>
      <c r="AO1898" s="55"/>
      <c r="AP1898" s="55"/>
      <c r="AQ1898" s="55"/>
      <c r="AR1898" s="55"/>
      <c r="AS1898" s="55"/>
      <c r="AT1898" s="55"/>
      <c r="AU1898" s="55"/>
      <c r="AV1898" s="55"/>
      <c r="AW1898" s="55"/>
      <c r="AX1898" s="55"/>
      <c r="AY1898" s="55"/>
      <c r="AZ1898" s="55"/>
      <c r="BA1898" s="55"/>
      <c r="BB1898" s="55"/>
      <c r="BC1898" s="55"/>
      <c r="BD1898" s="55"/>
      <c r="BE1898" s="55"/>
      <c r="BF1898" s="55"/>
      <c r="BG1898" s="55"/>
      <c r="BH1898" s="55"/>
    </row>
    <row r="1899" spans="1:60" x14ac:dyDescent="0.25">
      <c r="A1899" s="176" t="str">
        <f t="shared" si="29"/>
        <v>YKY</v>
      </c>
      <c r="B1899" s="176" t="str">
        <f>IF(ISBLANK(DPWW3!BY106),"",DPWW3!BY106)</f>
        <v>PCD_DPWW3_PRMVL_DLY</v>
      </c>
      <c r="C1899" s="176" t="str">
        <f>DPWW3!F106 &amp; "," &amp; DPWW3!G106 &amp; "," &amp; DPWW3!BY5</f>
        <v>P-removal,Number of schemes at Stage 0,Total number of schemes with a 90+ day delay for any given IM</v>
      </c>
      <c r="D1899" s="176" t="str">
        <f>IF(ISBLANK(DPWW3!H106),"",DPWW3!H106)</f>
        <v>Nr</v>
      </c>
      <c r="E1899" s="176" t="s">
        <v>7266</v>
      </c>
      <c r="F1899" s="176" t="str">
        <f>IF(ISBLANK(DPWW3!AJ106),"",DPWW3!AJ106)</f>
        <v/>
      </c>
    </row>
    <row r="1900" spans="1:60" x14ac:dyDescent="0.25">
      <c r="A1900" s="176" t="str">
        <f t="shared" si="29"/>
        <v>YKY</v>
      </c>
      <c r="B1900" s="176" t="str">
        <f>IF(ISBLANK(DPWW3!BZ106),"",DPWW3!BZ106)</f>
        <v>PCD_DPWW3_PRMVL_DIR</v>
      </c>
      <c r="C1900" s="176" t="str">
        <f>DPWW3!F106 &amp; "," &amp; DPWW3!G106 &amp; "," &amp; DPWW3!BZ6</f>
        <v>P-removal,Number of schemes at Stage 0,Lack of internal resourcing</v>
      </c>
      <c r="D1900" s="176" t="str">
        <f>IF(ISBLANK(DPWW3!H106),"",DPWW3!H106)</f>
        <v>Nr</v>
      </c>
      <c r="E1900" s="176" t="s">
        <v>7266</v>
      </c>
      <c r="F1900" s="176" t="str">
        <f>IF(ISBLANK(DPWW3!AK106),"",DPWW3!AK106)</f>
        <v/>
      </c>
    </row>
    <row r="1901" spans="1:60" x14ac:dyDescent="0.25">
      <c r="A1901" s="176" t="str">
        <f t="shared" si="29"/>
        <v>YKY</v>
      </c>
      <c r="B1901" s="176" t="str">
        <f>IF(ISBLANK(DPWW3!CA106),"",DPWW3!CA106)</f>
        <v>PCD_DPWW3_PRMVL_DSCR</v>
      </c>
      <c r="C1901" s="176" t="str">
        <f>DPWW3!F106 &amp; "," &amp; DPWW3!G106 &amp; "," &amp; DPWW3!CA6</f>
        <v xml:space="preserve">P-removal,Number of schemes at Stage 0,Lack of supply chain resourcing </v>
      </c>
      <c r="D1901" s="176" t="str">
        <f>IF(ISBLANK(DPWW3!H106),"",DPWW3!H106)</f>
        <v>Nr</v>
      </c>
      <c r="E1901" s="176" t="s">
        <v>7266</v>
      </c>
      <c r="F1901" s="176" t="str">
        <f>IF(ISBLANK(DPWW3!AL106),"",DPWW3!AL106)</f>
        <v/>
      </c>
    </row>
    <row r="1902" spans="1:60" x14ac:dyDescent="0.25">
      <c r="A1902" s="176" t="str">
        <f t="shared" si="29"/>
        <v>YKY</v>
      </c>
      <c r="B1902" s="176" t="str">
        <f>IF(ISBLANK(DPWW3!CB106),"",DPWW3!CB106)</f>
        <v>PCD_DPWW3_PRMVL_DCS</v>
      </c>
      <c r="C1902" s="176" t="str">
        <f>DPWW3!F106 &amp; "," &amp; DPWW3!G106 &amp; "," &amp; DPWW3!CB6</f>
        <v>P-removal,Number of schemes at Stage 0,Change in solution (IM2)</v>
      </c>
      <c r="D1902" s="176" t="str">
        <f>IF(ISBLANK(DPWW3!H106),"",DPWW3!H106)</f>
        <v>Nr</v>
      </c>
      <c r="E1902" s="176" t="s">
        <v>7266</v>
      </c>
      <c r="F1902" s="176" t="str">
        <f>IF(ISBLANK(DPWW3!AM106),"",DPWW3!AM106)</f>
        <v/>
      </c>
    </row>
    <row r="1903" spans="1:60" x14ac:dyDescent="0.25">
      <c r="A1903" s="176" t="str">
        <f t="shared" si="29"/>
        <v>YKY</v>
      </c>
      <c r="B1903" s="176" t="str">
        <f>IF(ISBLANK(DPWW3!CC106),"",DPWW3!CC106)</f>
        <v>PCD_DPWW3_PRMVL_DSCS</v>
      </c>
      <c r="C1903" s="176" t="str">
        <f>DPWW3!F106 &amp; "," &amp; DPWW3!G106 &amp; "," &amp; DPWW3!CC6</f>
        <v>P-removal,Number of schemes at Stage 0,Supply chain capacity</v>
      </c>
      <c r="D1903" s="176" t="str">
        <f>IF(ISBLANK(DPWW3!H106),"",DPWW3!H106)</f>
        <v>Nr</v>
      </c>
      <c r="E1903" s="176" t="s">
        <v>7266</v>
      </c>
      <c r="F1903" s="176" t="str">
        <f>IF(ISBLANK(DPWW3!AN106),"",DPWW3!AN106)</f>
        <v/>
      </c>
    </row>
    <row r="1904" spans="1:60" x14ac:dyDescent="0.25">
      <c r="A1904" s="176" t="str">
        <f t="shared" si="29"/>
        <v>YKY</v>
      </c>
      <c r="B1904" s="176" t="str">
        <f>IF(ISBLANK(DPWW3!CD106),"",DPWW3!CD106)</f>
        <v>PCD_DPWW3_PRMVL_DPP</v>
      </c>
      <c r="C1904" s="176" t="str">
        <f>DPWW3!F106 &amp; "," &amp; DPWW3!G106 &amp; "," &amp; DPWW3!CD6</f>
        <v>P-removal,Number of schemes at Stage 0,Land and planning permission</v>
      </c>
      <c r="D1904" s="176" t="str">
        <f>IF(ISBLANK(DPWW3!H106),"",DPWW3!H106)</f>
        <v>Nr</v>
      </c>
      <c r="E1904" s="176" t="s">
        <v>7266</v>
      </c>
      <c r="F1904" s="176" t="str">
        <f>IF(ISBLANK(DPWW3!AO106),"",DPWW3!AO106)</f>
        <v/>
      </c>
    </row>
    <row r="1905" spans="1:40" x14ac:dyDescent="0.25">
      <c r="A1905" s="176" t="str">
        <f t="shared" si="29"/>
        <v>YKY</v>
      </c>
      <c r="B1905" s="176" t="str">
        <f>IF(ISBLANK(DPWW3!CE106),"",DPWW3!CE106)</f>
        <v>PCD_DPWW3_PRMVL_DTPI</v>
      </c>
      <c r="C1905" s="176" t="str">
        <f>DPWW3!F106 &amp; "," &amp; DPWW3!G106 &amp; "," &amp; DPWW3!CE6</f>
        <v>P-removal,Number of schemes at Stage 0,Third-party interface</v>
      </c>
      <c r="D1905" s="176" t="str">
        <f>IF(ISBLANK(DPWW3!H106),"",DPWW3!H106)</f>
        <v>Nr</v>
      </c>
      <c r="E1905" s="176" t="s">
        <v>7266</v>
      </c>
      <c r="F1905" s="176" t="str">
        <f>IF(ISBLANK(DPWW3!AP106),"",DPWW3!AP106)</f>
        <v/>
      </c>
    </row>
    <row r="1906" spans="1:40" x14ac:dyDescent="0.25">
      <c r="A1906" s="176" t="str">
        <f t="shared" si="29"/>
        <v>YKY</v>
      </c>
      <c r="B1906" s="176" t="str">
        <f>IF(ISBLANK(DPWW3!CF106),"",DPWW3!CF106)</f>
        <v>PCD_DPWW3_PRMVL_DCI</v>
      </c>
      <c r="C1906" s="176" t="str">
        <f>DPWW3!F106 &amp; "," &amp; DPWW3!G106 &amp; "," &amp; DPWW3!CF6</f>
        <v>P-removal,Number of schemes at Stage 0,Contractual issues</v>
      </c>
      <c r="D1906" s="176" t="str">
        <f>IF(ISBLANK(DPWW3!H106),"",DPWW3!H106)</f>
        <v>Nr</v>
      </c>
      <c r="E1906" s="176" t="s">
        <v>7266</v>
      </c>
      <c r="F1906" s="176" t="str">
        <f>IF(ISBLANK(DPWW3!AQ106),"",DPWW3!AQ106)</f>
        <v/>
      </c>
    </row>
    <row r="1907" spans="1:40" x14ac:dyDescent="0.25">
      <c r="A1907" s="176" t="str">
        <f t="shared" si="29"/>
        <v>YKY</v>
      </c>
      <c r="B1907" s="176" t="str">
        <f>IF(ISBLANK(DPWW3!CG106),"",DPWW3!CG106)</f>
        <v>PCD_DPWW3_PRMVL_DSI</v>
      </c>
      <c r="C1907" s="176" t="str">
        <f>DPWW3!F106 &amp; "," &amp; DPWW3!G106 &amp; "," &amp; DPWW3!CG6</f>
        <v>P-removal,Number of schemes at Stage 0,Sites issues</v>
      </c>
      <c r="D1907" s="176" t="str">
        <f>IF(ISBLANK(DPWW3!H106),"",DPWW3!H106)</f>
        <v>Nr</v>
      </c>
      <c r="E1907" s="176" t="s">
        <v>7266</v>
      </c>
      <c r="F1907" s="176" t="str">
        <f>IF(ISBLANK(DPWW3!AR106),"",DPWW3!AR106)</f>
        <v/>
      </c>
    </row>
    <row r="1908" spans="1:40" x14ac:dyDescent="0.25">
      <c r="A1908" s="176" t="str">
        <f t="shared" si="29"/>
        <v>YKY</v>
      </c>
      <c r="B1908" s="176" t="str">
        <f>IF(ISBLANK(DPWW3!CH106),"",DPWW3!CH106)</f>
        <v>PCD_DPWW3_PRMVL_DER</v>
      </c>
      <c r="C1908" s="176" t="str">
        <f>DPWW3!F106 &amp; "," &amp; DPWW3!G106 &amp; "," &amp; DPWW3!CH6</f>
        <v>P-removal,Number of schemes at Stage 0,Environmental risks</v>
      </c>
      <c r="D1908" s="176" t="str">
        <f>IF(ISBLANK(DPWW3!H106),"",DPWW3!H106)</f>
        <v>Nr</v>
      </c>
      <c r="E1908" s="176" t="s">
        <v>7266</v>
      </c>
      <c r="F1908" s="176" t="str">
        <f>IF(ISBLANK(DPWW3!AS106),"",DPWW3!AS106)</f>
        <v/>
      </c>
    </row>
    <row r="1909" spans="1:40" x14ac:dyDescent="0.25">
      <c r="A1909" s="176" t="str">
        <f t="shared" si="29"/>
        <v>YKY</v>
      </c>
      <c r="B1909" s="176" t="str">
        <f>IF(ISBLANK(DPWW3!CI106),"",DPWW3!CI106)</f>
        <v>PCD_DPWW3_PRMVL_RS</v>
      </c>
      <c r="C1909" s="176" t="str">
        <f>DPWW3!F106 &amp; "," &amp; DPWW3!G106 &amp; "," &amp; DPWW3!CI6</f>
        <v>P-removal,Number of schemes at Stage 0,Regulatory Sign off Delay</v>
      </c>
      <c r="D1909" s="176" t="str">
        <f>IF(ISBLANK(DPWW3!H106),"",DPWW3!H106)</f>
        <v>Nr</v>
      </c>
      <c r="E1909" s="176" t="s">
        <v>7266</v>
      </c>
      <c r="F1909" s="176" t="str">
        <f>IF(ISBLANK(DPWW3!AT106),"",DPWW3!AT106)</f>
        <v/>
      </c>
    </row>
    <row r="1910" spans="1:40" x14ac:dyDescent="0.25">
      <c r="A1910" s="176" t="str">
        <f t="shared" si="29"/>
        <v>YKY</v>
      </c>
      <c r="B1910" s="176" t="str">
        <f>IF(ISBLANK(DPWW3!CJ106),"",DPWW3!CJ106)</f>
        <v>PCD_DPWW3_PRMVL_DPLE</v>
      </c>
      <c r="C1910" s="176" t="str">
        <f>DPWW3!F106 &amp; "," &amp; DPWW3!G106 &amp; "," &amp; DPWW3!CJ6</f>
        <v>P-removal,Number of schemes at Stage 0,Programme level efficiency</v>
      </c>
      <c r="D1910" s="176" t="str">
        <f>IF(ISBLANK(DPWW3!H106),"",DPWW3!H106)</f>
        <v>Nr</v>
      </c>
      <c r="E1910" s="176" t="s">
        <v>7266</v>
      </c>
      <c r="F1910" s="176" t="str">
        <f>IF(ISBLANK(DPWW3!AU106),"",DPWW3!AU106)</f>
        <v/>
      </c>
    </row>
    <row r="1911" spans="1:40" x14ac:dyDescent="0.25">
      <c r="A1911" s="176" t="str">
        <f t="shared" si="29"/>
        <v>YKY</v>
      </c>
      <c r="B1911" s="176" t="str">
        <f>IF(ISBLANK(DPWW3!BC107),"",DPWW3!BC107)</f>
        <v>PCD_DPWW3_PRMVL_S1</v>
      </c>
      <c r="C1911" s="176" t="str">
        <f>DPWW3!F107 &amp; "," &amp; DPWW3!G107 &amp; "," &amp; DPWW3!BC5</f>
        <v>P-removal,Number of schemes at Stage 1,IM1 has yet to be achieved</v>
      </c>
      <c r="D1911" s="176" t="str">
        <f>IF(ISBLANK(DPWW3!H107),"",DPWW3!H107)</f>
        <v>Nr</v>
      </c>
      <c r="E1911" s="176" t="s">
        <v>7266</v>
      </c>
      <c r="T1911" s="176">
        <f>IF(ISBLANK(DPWW3!M107),"",DPWW3!M107)</f>
        <v>29</v>
      </c>
      <c r="U1911" s="176">
        <f>IF(ISBLANK(DPWW3!N107),"",DPWW3!N107)</f>
        <v>48</v>
      </c>
      <c r="V1911" s="176">
        <f>IF(ISBLANK(DPWW3!O107),"",DPWW3!O107)</f>
        <v>54</v>
      </c>
      <c r="W1911" s="176">
        <f>IF(ISBLANK(DPWW3!P107),"",DPWW3!P107)</f>
        <v>67</v>
      </c>
      <c r="X1911" s="176">
        <f>IF(ISBLANK(DPWW3!Q107),"",DPWW3!Q107)</f>
        <v>64</v>
      </c>
      <c r="Y1911" s="176">
        <f>IF(ISBLANK(DPWW3!R107),"",DPWW3!R107)</f>
        <v>52</v>
      </c>
      <c r="Z1911" s="176">
        <f>IF(ISBLANK(DPWW3!S107),"",DPWW3!S107)</f>
        <v>27</v>
      </c>
      <c r="AA1911" s="176">
        <f>IF(ISBLANK(DPWW3!T107),"",DPWW3!T107)</f>
        <v>16</v>
      </c>
      <c r="AB1911" s="176">
        <f>IF(ISBLANK(DPWW3!U107),"",DPWW3!U107)</f>
        <v>4</v>
      </c>
      <c r="AC1911" s="176">
        <f>IF(ISBLANK(DPWW3!V107),"",DPWW3!V107)</f>
        <v>4</v>
      </c>
      <c r="AD1911" s="176">
        <f>IF(ISBLANK(DPWW3!W107),"",DPWW3!W107)</f>
        <v>3</v>
      </c>
      <c r="AE1911" s="176">
        <f>IF(ISBLANK(DPWW3!X107),"",DPWW3!X107)</f>
        <v>0</v>
      </c>
      <c r="AF1911" s="176">
        <f>IF(ISBLANK(DPWW3!Y107),"",DPWW3!Y107)</f>
        <v>0</v>
      </c>
      <c r="AG1911" s="176">
        <f>IF(ISBLANK(DPWW3!Z107),"",DPWW3!Z107)</f>
        <v>0</v>
      </c>
      <c r="AH1911" s="176">
        <f>IF(ISBLANK(DPWW3!AA107),"",DPWW3!AA107)</f>
        <v>0</v>
      </c>
      <c r="AI1911" s="176">
        <f>IF(ISBLANK(DPWW3!AB107),"",DPWW3!AB107)</f>
        <v>0</v>
      </c>
      <c r="AJ1911" s="176">
        <f>IF(ISBLANK(DPWW3!AC107),"",DPWW3!AC107)</f>
        <v>0</v>
      </c>
      <c r="AK1911" s="176">
        <f>IF(ISBLANK(DPWW3!AD107),"",DPWW3!AD107)</f>
        <v>0</v>
      </c>
      <c r="AL1911" s="176">
        <f>IF(ISBLANK(DPWW3!AE107),"",DPWW3!AE107)</f>
        <v>0</v>
      </c>
      <c r="AM1911" s="176">
        <f>IF(ISBLANK(DPWW3!AF107),"",DPWW3!AF107)</f>
        <v>0</v>
      </c>
      <c r="AN1911" s="176">
        <f>IF(ISBLANK(DPWW3!AG107),"",DPWW3!AG107)</f>
        <v>0</v>
      </c>
    </row>
    <row r="1912" spans="1:40" x14ac:dyDescent="0.25">
      <c r="A1912" s="176" t="str">
        <f t="shared" si="29"/>
        <v>YKY</v>
      </c>
      <c r="B1912" s="176" t="str">
        <f>IF(ISBLANK(DPWW3!BY107),"",DPWW3!BY107)</f>
        <v>PCD_DPWW3_PRMVL_DLY_S1</v>
      </c>
      <c r="C1912" s="176" t="str">
        <f>DPWW3!F107 &amp; "," &amp; DPWW3!G107 &amp; "," &amp; DPWW3!BY5</f>
        <v>P-removal,Number of schemes at Stage 1,Total number of schemes with a 90+ day delay for any given IM</v>
      </c>
      <c r="D1912" s="176" t="str">
        <f>IF(ISBLANK(DPWW3!H107),"",DPWW3!H107)</f>
        <v>Nr</v>
      </c>
      <c r="E1912" s="176" t="s">
        <v>7266</v>
      </c>
      <c r="F1912" s="176">
        <f>IF(ISBLANK(DPWW3!AJ107),"",DPWW3!AJ107)</f>
        <v>1</v>
      </c>
    </row>
    <row r="1913" spans="1:40" x14ac:dyDescent="0.25">
      <c r="A1913" s="176" t="str">
        <f t="shared" si="29"/>
        <v>YKY</v>
      </c>
      <c r="B1913" s="176" t="str">
        <f>IF(ISBLANK(DPWW3!BZ107),"",DPWW3!BZ107)</f>
        <v>PCD_DPWW3_PRMVL_DIR_S1</v>
      </c>
      <c r="C1913" s="176" t="str">
        <f>DPWW3!F107 &amp; "," &amp; DPWW3!G107 &amp; "," &amp; DPWW3!BZ6</f>
        <v>P-removal,Number of schemes at Stage 1,Lack of internal resourcing</v>
      </c>
      <c r="D1913" s="176" t="str">
        <f>IF(ISBLANK(DPWW3!H107),"",DPWW3!H107)</f>
        <v>Nr</v>
      </c>
      <c r="E1913" s="176" t="s">
        <v>7266</v>
      </c>
      <c r="F1913" s="176" t="str">
        <f>IF(ISBLANK(DPWW3!AK107),"",DPWW3!AK107)</f>
        <v/>
      </c>
    </row>
    <row r="1914" spans="1:40" x14ac:dyDescent="0.25">
      <c r="A1914" s="176" t="str">
        <f t="shared" si="29"/>
        <v>YKY</v>
      </c>
      <c r="B1914" s="176" t="str">
        <f>IF(ISBLANK(DPWW3!CA107),"",DPWW3!CA107)</f>
        <v>PCD_DPWW3_PRMVL_DSCR_S1</v>
      </c>
      <c r="C1914" s="176" t="str">
        <f>DPWW3!F107 &amp; "," &amp; DPWW3!G107 &amp; "," &amp; DPWW3!CA6</f>
        <v xml:space="preserve">P-removal,Number of schemes at Stage 1,Lack of supply chain resourcing </v>
      </c>
      <c r="D1914" s="176" t="str">
        <f>IF(ISBLANK(DPWW3!H107),"",DPWW3!H107)</f>
        <v>Nr</v>
      </c>
      <c r="E1914" s="176" t="s">
        <v>7266</v>
      </c>
      <c r="F1914" s="176" t="str">
        <f>IF(ISBLANK(DPWW3!AL107),"",DPWW3!AL107)</f>
        <v/>
      </c>
    </row>
    <row r="1915" spans="1:40" x14ac:dyDescent="0.25">
      <c r="A1915" s="176" t="str">
        <f t="shared" si="29"/>
        <v>YKY</v>
      </c>
      <c r="B1915" s="176" t="str">
        <f>IF(ISBLANK(DPWW3!CB107),"",DPWW3!CB107)</f>
        <v>PCD_DPWW3_PRMVL_DCS_S1</v>
      </c>
      <c r="C1915" s="176" t="str">
        <f>DPWW3!F107 &amp; "," &amp; DPWW3!G107 &amp; "," &amp; DPWW3!CB6</f>
        <v>P-removal,Number of schemes at Stage 1,Change in solution (IM2)</v>
      </c>
      <c r="D1915" s="176" t="str">
        <f>IF(ISBLANK(DPWW3!H107),"",DPWW3!H107)</f>
        <v>Nr</v>
      </c>
      <c r="E1915" s="176" t="s">
        <v>7266</v>
      </c>
      <c r="F1915" s="176" t="str">
        <f>IF(ISBLANK(DPWW3!AM107),"",DPWW3!AM107)</f>
        <v/>
      </c>
    </row>
    <row r="1916" spans="1:40" x14ac:dyDescent="0.25">
      <c r="A1916" s="176" t="str">
        <f t="shared" si="29"/>
        <v>YKY</v>
      </c>
      <c r="B1916" s="176" t="str">
        <f>IF(ISBLANK(DPWW3!CC107),"",DPWW3!CC107)</f>
        <v>PCD_DPWW3_PRMVL_DSCS_S1</v>
      </c>
      <c r="C1916" s="176" t="str">
        <f>DPWW3!F107 &amp; "," &amp; DPWW3!G107 &amp; "," &amp; DPWW3!CC6</f>
        <v>P-removal,Number of schemes at Stage 1,Supply chain capacity</v>
      </c>
      <c r="D1916" s="176" t="str">
        <f>IF(ISBLANK(DPWW3!H107),"",DPWW3!H107)</f>
        <v>Nr</v>
      </c>
      <c r="E1916" s="176" t="s">
        <v>7266</v>
      </c>
      <c r="F1916" s="176" t="str">
        <f>IF(ISBLANK(DPWW3!AN107),"",DPWW3!AN107)</f>
        <v/>
      </c>
    </row>
    <row r="1917" spans="1:40" x14ac:dyDescent="0.25">
      <c r="A1917" s="176" t="str">
        <f t="shared" si="29"/>
        <v>YKY</v>
      </c>
      <c r="B1917" s="176" t="str">
        <f>IF(ISBLANK(DPWW3!CD107),"",DPWW3!CD107)</f>
        <v>PCD_DPWW3_PRMVL_DPP_S1</v>
      </c>
      <c r="C1917" s="176" t="str">
        <f>DPWW3!F107 &amp; "," &amp; DPWW3!G107 &amp; "," &amp; DPWW3!CD6</f>
        <v>P-removal,Number of schemes at Stage 1,Land and planning permission</v>
      </c>
      <c r="D1917" s="176" t="str">
        <f>IF(ISBLANK(DPWW3!H107),"",DPWW3!H107)</f>
        <v>Nr</v>
      </c>
      <c r="E1917" s="176" t="s">
        <v>7266</v>
      </c>
      <c r="F1917" s="176" t="str">
        <f>IF(ISBLANK(DPWW3!AO107),"",DPWW3!AO107)</f>
        <v/>
      </c>
    </row>
    <row r="1918" spans="1:40" x14ac:dyDescent="0.25">
      <c r="A1918" s="176" t="str">
        <f t="shared" si="29"/>
        <v>YKY</v>
      </c>
      <c r="B1918" s="176" t="str">
        <f>IF(ISBLANK(DPWW3!CE107),"",DPWW3!CE107)</f>
        <v>PCD_DPWW3_PRMVL_DTPI_S1</v>
      </c>
      <c r="C1918" s="176" t="str">
        <f>DPWW3!F107 &amp; "," &amp; DPWW3!G107 &amp; "," &amp; DPWW3!CE6</f>
        <v>P-removal,Number of schemes at Stage 1,Third-party interface</v>
      </c>
      <c r="D1918" s="176" t="str">
        <f>IF(ISBLANK(DPWW3!H107),"",DPWW3!H107)</f>
        <v>Nr</v>
      </c>
      <c r="E1918" s="176" t="s">
        <v>7266</v>
      </c>
      <c r="F1918" s="176" t="str">
        <f>IF(ISBLANK(DPWW3!AP107),"",DPWW3!AP107)</f>
        <v/>
      </c>
    </row>
    <row r="1919" spans="1:40" x14ac:dyDescent="0.25">
      <c r="A1919" s="176" t="str">
        <f t="shared" si="29"/>
        <v>YKY</v>
      </c>
      <c r="B1919" s="176" t="str">
        <f>IF(ISBLANK(DPWW3!CF107),"",DPWW3!CF107)</f>
        <v>PCD_DPWW3_PRMVL_DCI_S1</v>
      </c>
      <c r="C1919" s="176" t="str">
        <f>DPWW3!F107 &amp; "," &amp; DPWW3!G107 &amp; "," &amp; DPWW3!CF6</f>
        <v>P-removal,Number of schemes at Stage 1,Contractual issues</v>
      </c>
      <c r="D1919" s="176" t="str">
        <f>IF(ISBLANK(DPWW3!H107),"",DPWW3!H107)</f>
        <v>Nr</v>
      </c>
      <c r="E1919" s="176" t="s">
        <v>7266</v>
      </c>
      <c r="F1919" s="176" t="str">
        <f>IF(ISBLANK(DPWW3!AQ107),"",DPWW3!AQ107)</f>
        <v/>
      </c>
    </row>
    <row r="1920" spans="1:40" x14ac:dyDescent="0.25">
      <c r="A1920" s="176" t="str">
        <f t="shared" si="29"/>
        <v>YKY</v>
      </c>
      <c r="B1920" s="176" t="str">
        <f>IF(ISBLANK(DPWW3!CG107),"",DPWW3!CG107)</f>
        <v>PCD_DPWW3_PRMVL_DSI_S1</v>
      </c>
      <c r="C1920" s="176" t="str">
        <f>DPWW3!F107 &amp; "," &amp; DPWW3!G107 &amp; "," &amp; DPWW3!CG6</f>
        <v>P-removal,Number of schemes at Stage 1,Sites issues</v>
      </c>
      <c r="D1920" s="176" t="str">
        <f>IF(ISBLANK(DPWW3!H107),"",DPWW3!H107)</f>
        <v>Nr</v>
      </c>
      <c r="E1920" s="176" t="s">
        <v>7266</v>
      </c>
      <c r="F1920" s="176" t="str">
        <f>IF(ISBLANK(DPWW3!AR107),"",DPWW3!AR107)</f>
        <v/>
      </c>
    </row>
    <row r="1921" spans="1:40" x14ac:dyDescent="0.25">
      <c r="A1921" s="176" t="str">
        <f t="shared" si="29"/>
        <v>YKY</v>
      </c>
      <c r="B1921" s="176" t="str">
        <f>IF(ISBLANK(DPWW3!CH107),"",DPWW3!CH107)</f>
        <v>PCD_DPWW3_PRMVL_DER_S1</v>
      </c>
      <c r="C1921" s="176" t="str">
        <f>DPWW3!F107 &amp; "," &amp; DPWW3!G107 &amp; "," &amp; DPWW3!CH6</f>
        <v>P-removal,Number of schemes at Stage 1,Environmental risks</v>
      </c>
      <c r="D1921" s="176" t="str">
        <f>IF(ISBLANK(DPWW3!H107),"",DPWW3!H107)</f>
        <v>Nr</v>
      </c>
      <c r="E1921" s="176" t="s">
        <v>7266</v>
      </c>
      <c r="F1921" s="176" t="str">
        <f>IF(ISBLANK(DPWW3!AS107),"",DPWW3!AS107)</f>
        <v/>
      </c>
    </row>
    <row r="1922" spans="1:40" x14ac:dyDescent="0.25">
      <c r="A1922" s="176" t="str">
        <f t="shared" si="29"/>
        <v>YKY</v>
      </c>
      <c r="B1922" s="176" t="str">
        <f>IF(ISBLANK(DPWW3!CI107),"",DPWW3!CI107)</f>
        <v>PCD_DPWW3_PRMVL_RS_S1</v>
      </c>
      <c r="C1922" s="176" t="str">
        <f>DPWW3!F107 &amp; "," &amp; DPWW3!G107 &amp; "," &amp; DPWW3!CI6</f>
        <v>P-removal,Number of schemes at Stage 1,Regulatory Sign off Delay</v>
      </c>
      <c r="D1922" s="176" t="str">
        <f>IF(ISBLANK(DPWW3!H107),"",DPWW3!H107)</f>
        <v>Nr</v>
      </c>
      <c r="E1922" s="176" t="s">
        <v>7266</v>
      </c>
      <c r="F1922" s="176" t="str">
        <f>IF(ISBLANK(DPWW3!AT107),"",DPWW3!AT107)</f>
        <v/>
      </c>
    </row>
    <row r="1923" spans="1:40" x14ac:dyDescent="0.25">
      <c r="A1923" s="176" t="str">
        <f t="shared" si="29"/>
        <v>YKY</v>
      </c>
      <c r="B1923" s="176" t="str">
        <f>IF(ISBLANK(DPWW3!CJ107),"",DPWW3!CJ107)</f>
        <v>PCD_DPWW3_PRMVL_DPLE_S1</v>
      </c>
      <c r="C1923" s="176" t="str">
        <f>DPWW3!F107 &amp; "," &amp; DPWW3!G107 &amp; "," &amp; DPWW3!CJ6</f>
        <v>P-removal,Number of schemes at Stage 1,Programme level efficiency</v>
      </c>
      <c r="D1923" s="176" t="str">
        <f>IF(ISBLANK(DPWW3!H107),"",DPWW3!H107)</f>
        <v>Nr</v>
      </c>
      <c r="E1923" s="176" t="s">
        <v>7266</v>
      </c>
      <c r="F1923" s="176" t="str">
        <f>IF(ISBLANK(DPWW3!AU107),"",DPWW3!AU107)</f>
        <v/>
      </c>
    </row>
    <row r="1924" spans="1:40" x14ac:dyDescent="0.25">
      <c r="A1924" s="176" t="str">
        <f t="shared" si="29"/>
        <v>YKY</v>
      </c>
      <c r="B1924" s="176" t="str">
        <f>IF(ISBLANK(DPWW3!BC108),"",DPWW3!BC108)</f>
        <v>PCD_DPWW3_PRMVL_S2</v>
      </c>
      <c r="C1924" s="176" t="str">
        <f>DPWW3!F108 &amp; "," &amp; DPWW3!G108 &amp; "," &amp; DPWW3!BC5</f>
        <v>P-removal,Number of schemes at Stage 2,IM1 has yet to be achieved</v>
      </c>
      <c r="D1924" s="176" t="str">
        <f>IF(ISBLANK(DPWW3!H108),"",DPWW3!H108)</f>
        <v>Nr</v>
      </c>
      <c r="E1924" s="176" t="s">
        <v>7266</v>
      </c>
      <c r="T1924" s="176">
        <f>IF(ISBLANK(DPWW3!M108),"",DPWW3!M108)</f>
        <v>2</v>
      </c>
      <c r="U1924" s="176">
        <f>IF(ISBLANK(DPWW3!N108),"",DPWW3!N108)</f>
        <v>0</v>
      </c>
      <c r="V1924" s="176">
        <f>IF(ISBLANK(DPWW3!O108),"",DPWW3!O108)</f>
        <v>0</v>
      </c>
      <c r="W1924" s="176">
        <f>IF(ISBLANK(DPWW3!P108),"",DPWW3!P108)</f>
        <v>0</v>
      </c>
      <c r="X1924" s="176">
        <f>IF(ISBLANK(DPWW3!Q108),"",DPWW3!Q108)</f>
        <v>2</v>
      </c>
      <c r="Y1924" s="176">
        <f>IF(ISBLANK(DPWW3!R108),"",DPWW3!R108)</f>
        <v>12</v>
      </c>
      <c r="Z1924" s="176">
        <f>IF(ISBLANK(DPWW3!S108),"",DPWW3!S108)</f>
        <v>37</v>
      </c>
      <c r="AA1924" s="176">
        <f>IF(ISBLANK(DPWW3!T108),"",DPWW3!T108)</f>
        <v>36</v>
      </c>
      <c r="AB1924" s="176">
        <f>IF(ISBLANK(DPWW3!U108),"",DPWW3!U108)</f>
        <v>20</v>
      </c>
      <c r="AC1924" s="176">
        <f>IF(ISBLANK(DPWW3!V108),"",DPWW3!V108)</f>
        <v>15</v>
      </c>
      <c r="AD1924" s="176">
        <f>IF(ISBLANK(DPWW3!W108),"",DPWW3!W108)</f>
        <v>7</v>
      </c>
      <c r="AE1924" s="176">
        <f>IF(ISBLANK(DPWW3!X108),"",DPWW3!X108)</f>
        <v>6</v>
      </c>
      <c r="AF1924" s="176">
        <f>IF(ISBLANK(DPWW3!Y108),"",DPWW3!Y108)</f>
        <v>3</v>
      </c>
      <c r="AG1924" s="176">
        <f>IF(ISBLANK(DPWW3!Z108),"",DPWW3!Z108)</f>
        <v>0</v>
      </c>
      <c r="AH1924" s="176">
        <f>IF(ISBLANK(DPWW3!AA108),"",DPWW3!AA108)</f>
        <v>0</v>
      </c>
      <c r="AI1924" s="176">
        <f>IF(ISBLANK(DPWW3!AB108),"",DPWW3!AB108)</f>
        <v>0</v>
      </c>
      <c r="AJ1924" s="176">
        <f>IF(ISBLANK(DPWW3!AC108),"",DPWW3!AC108)</f>
        <v>0</v>
      </c>
      <c r="AK1924" s="176">
        <f>IF(ISBLANK(DPWW3!AD108),"",DPWW3!AD108)</f>
        <v>0</v>
      </c>
      <c r="AL1924" s="176">
        <f>IF(ISBLANK(DPWW3!AE108),"",DPWW3!AE108)</f>
        <v>0</v>
      </c>
      <c r="AM1924" s="176">
        <f>IF(ISBLANK(DPWW3!AF108),"",DPWW3!AF108)</f>
        <v>0</v>
      </c>
      <c r="AN1924" s="176">
        <f>IF(ISBLANK(DPWW3!AG108),"",DPWW3!AG108)</f>
        <v>0</v>
      </c>
    </row>
    <row r="1925" spans="1:40" x14ac:dyDescent="0.25">
      <c r="A1925" s="176" t="str">
        <f t="shared" ref="A1925:A1988" si="30">A1924</f>
        <v>YKY</v>
      </c>
      <c r="B1925" s="176" t="str">
        <f>IF(ISBLANK(DPWW3!BY108),"",DPWW3!BY108)</f>
        <v>PCD_DPWW3_PRMVL_DLY_S2</v>
      </c>
      <c r="C1925" s="176" t="str">
        <f>DPWW3!F108 &amp; "," &amp; DPWW3!G108 &amp; "," &amp; DPWW3!BY5</f>
        <v>P-removal,Number of schemes at Stage 2,Total number of schemes with a 90+ day delay for any given IM</v>
      </c>
      <c r="D1925" s="176" t="str">
        <f>IF(ISBLANK(DPWW3!H108),"",DPWW3!H108)</f>
        <v>Nr</v>
      </c>
      <c r="E1925" s="176" t="s">
        <v>7266</v>
      </c>
      <c r="F1925" s="176">
        <f>IF(ISBLANK(DPWW3!AJ108),"",DPWW3!AJ108)</f>
        <v>21</v>
      </c>
    </row>
    <row r="1926" spans="1:40" x14ac:dyDescent="0.25">
      <c r="A1926" s="176" t="str">
        <f t="shared" si="30"/>
        <v>YKY</v>
      </c>
      <c r="B1926" s="176" t="str">
        <f>IF(ISBLANK(DPWW3!BZ108),"",DPWW3!BZ108)</f>
        <v>PCD_DPWW3_PRMVL_DIR_S2</v>
      </c>
      <c r="C1926" s="176" t="str">
        <f>DPWW3!F108 &amp; "," &amp; DPWW3!G108 &amp; "," &amp; DPWW3!BZ6</f>
        <v>P-removal,Number of schemes at Stage 2,Lack of internal resourcing</v>
      </c>
      <c r="D1926" s="176" t="str">
        <f>IF(ISBLANK(DPWW3!H108),"",DPWW3!H108)</f>
        <v>Nr</v>
      </c>
      <c r="E1926" s="176" t="s">
        <v>7266</v>
      </c>
      <c r="F1926" s="176" t="str">
        <f>IF(ISBLANK(DPWW3!AK108),"",DPWW3!AK108)</f>
        <v/>
      </c>
    </row>
    <row r="1927" spans="1:40" x14ac:dyDescent="0.25">
      <c r="A1927" s="176" t="str">
        <f t="shared" si="30"/>
        <v>YKY</v>
      </c>
      <c r="B1927" s="176" t="str">
        <f>IF(ISBLANK(DPWW3!CA108),"",DPWW3!CA108)</f>
        <v>PCD_DPWW3_PRMVL_DSCR_S2</v>
      </c>
      <c r="C1927" s="176" t="str">
        <f>DPWW3!F108 &amp; "," &amp; DPWW3!G108 &amp; "," &amp; DPWW3!CA6</f>
        <v xml:space="preserve">P-removal,Number of schemes at Stage 2,Lack of supply chain resourcing </v>
      </c>
      <c r="D1927" s="176" t="str">
        <f>IF(ISBLANK(DPWW3!H108),"",DPWW3!H108)</f>
        <v>Nr</v>
      </c>
      <c r="E1927" s="176" t="s">
        <v>7266</v>
      </c>
      <c r="F1927" s="176" t="str">
        <f>IF(ISBLANK(DPWW3!AL108),"",DPWW3!AL108)</f>
        <v/>
      </c>
    </row>
    <row r="1928" spans="1:40" x14ac:dyDescent="0.25">
      <c r="A1928" s="176" t="str">
        <f t="shared" si="30"/>
        <v>YKY</v>
      </c>
      <c r="B1928" s="176" t="str">
        <f>IF(ISBLANK(DPWW3!CB108),"",DPWW3!CB108)</f>
        <v>PCD_DPWW3_PRMVL_DCS_S2</v>
      </c>
      <c r="C1928" s="176" t="str">
        <f>DPWW3!F108 &amp; "," &amp; DPWW3!G108 &amp; "," &amp; DPWW3!CB6</f>
        <v>P-removal,Number of schemes at Stage 2,Change in solution (IM2)</v>
      </c>
      <c r="D1928" s="176" t="str">
        <f>IF(ISBLANK(DPWW3!H108),"",DPWW3!H108)</f>
        <v>Nr</v>
      </c>
      <c r="E1928" s="176" t="s">
        <v>7266</v>
      </c>
      <c r="F1928" s="176" t="str">
        <f>IF(ISBLANK(DPWW3!AM108),"",DPWW3!AM108)</f>
        <v/>
      </c>
    </row>
    <row r="1929" spans="1:40" x14ac:dyDescent="0.25">
      <c r="A1929" s="176" t="str">
        <f t="shared" si="30"/>
        <v>YKY</v>
      </c>
      <c r="B1929" s="176" t="str">
        <f>IF(ISBLANK(DPWW3!CC108),"",DPWW3!CC108)</f>
        <v>PCD_DPWW3_PRMVL_DSCS_S2</v>
      </c>
      <c r="C1929" s="176" t="str">
        <f>DPWW3!F108 &amp; "," &amp; DPWW3!G108 &amp; "," &amp; DPWW3!CC6</f>
        <v>P-removal,Number of schemes at Stage 2,Supply chain capacity</v>
      </c>
      <c r="D1929" s="176" t="str">
        <f>IF(ISBLANK(DPWW3!H108),"",DPWW3!H108)</f>
        <v>Nr</v>
      </c>
      <c r="E1929" s="176" t="s">
        <v>7266</v>
      </c>
      <c r="F1929" s="176" t="str">
        <f>IF(ISBLANK(DPWW3!AN108),"",DPWW3!AN108)</f>
        <v/>
      </c>
    </row>
    <row r="1930" spans="1:40" x14ac:dyDescent="0.25">
      <c r="A1930" s="176" t="str">
        <f t="shared" si="30"/>
        <v>YKY</v>
      </c>
      <c r="B1930" s="176" t="str">
        <f>IF(ISBLANK(DPWW3!CD108),"",DPWW3!CD108)</f>
        <v>PCD_DPWW3_PRMVL_DPP_S2</v>
      </c>
      <c r="C1930" s="176" t="str">
        <f>DPWW3!F108 &amp; "," &amp; DPWW3!G108 &amp; "," &amp; DPWW3!CD6</f>
        <v>P-removal,Number of schemes at Stage 2,Land and planning permission</v>
      </c>
      <c r="D1930" s="176" t="str">
        <f>IF(ISBLANK(DPWW3!H108),"",DPWW3!H108)</f>
        <v>Nr</v>
      </c>
      <c r="E1930" s="176" t="s">
        <v>7266</v>
      </c>
      <c r="F1930" s="176" t="str">
        <f>IF(ISBLANK(DPWW3!AO108),"",DPWW3!AO108)</f>
        <v/>
      </c>
    </row>
    <row r="1931" spans="1:40" x14ac:dyDescent="0.25">
      <c r="A1931" s="176" t="str">
        <f t="shared" si="30"/>
        <v>YKY</v>
      </c>
      <c r="B1931" s="176" t="str">
        <f>IF(ISBLANK(DPWW3!CE108),"",DPWW3!CE108)</f>
        <v>PCD_DPWW3_PRMVL_DTPI_S2</v>
      </c>
      <c r="C1931" s="176" t="str">
        <f>DPWW3!F108 &amp; "," &amp; DPWW3!G108 &amp; "," &amp; DPWW3!CE6</f>
        <v>P-removal,Number of schemes at Stage 2,Third-party interface</v>
      </c>
      <c r="D1931" s="176" t="str">
        <f>IF(ISBLANK(DPWW3!H108),"",DPWW3!H108)</f>
        <v>Nr</v>
      </c>
      <c r="E1931" s="176" t="s">
        <v>7266</v>
      </c>
      <c r="F1931" s="176" t="str">
        <f>IF(ISBLANK(DPWW3!AP108),"",DPWW3!AP108)</f>
        <v/>
      </c>
    </row>
    <row r="1932" spans="1:40" x14ac:dyDescent="0.25">
      <c r="A1932" s="176" t="str">
        <f t="shared" si="30"/>
        <v>YKY</v>
      </c>
      <c r="B1932" s="176" t="str">
        <f>IF(ISBLANK(DPWW3!CF108),"",DPWW3!CF108)</f>
        <v>PCD_DPWW3_PRMVL_DCI_S2</v>
      </c>
      <c r="C1932" s="176" t="str">
        <f>DPWW3!F108 &amp; "," &amp; DPWW3!G108 &amp; "," &amp; DPWW3!CF6</f>
        <v>P-removal,Number of schemes at Stage 2,Contractual issues</v>
      </c>
      <c r="D1932" s="176" t="str">
        <f>IF(ISBLANK(DPWW3!H108),"",DPWW3!H108)</f>
        <v>Nr</v>
      </c>
      <c r="E1932" s="176" t="s">
        <v>7266</v>
      </c>
      <c r="F1932" s="176" t="str">
        <f>IF(ISBLANK(DPWW3!AQ108),"",DPWW3!AQ108)</f>
        <v/>
      </c>
    </row>
    <row r="1933" spans="1:40" x14ac:dyDescent="0.25">
      <c r="A1933" s="176" t="str">
        <f t="shared" si="30"/>
        <v>YKY</v>
      </c>
      <c r="B1933" s="176" t="str">
        <f>IF(ISBLANK(DPWW3!CG108),"",DPWW3!CG108)</f>
        <v>PCD_DPWW3_PRMVL_DSI_S2</v>
      </c>
      <c r="C1933" s="176" t="str">
        <f>DPWW3!F108 &amp; "," &amp; DPWW3!G108 &amp; "," &amp; DPWW3!CG6</f>
        <v>P-removal,Number of schemes at Stage 2,Sites issues</v>
      </c>
      <c r="D1933" s="176" t="str">
        <f>IF(ISBLANK(DPWW3!H108),"",DPWW3!H108)</f>
        <v>Nr</v>
      </c>
      <c r="E1933" s="176" t="s">
        <v>7266</v>
      </c>
      <c r="F1933" s="176" t="str">
        <f>IF(ISBLANK(DPWW3!AR108),"",DPWW3!AR108)</f>
        <v/>
      </c>
    </row>
    <row r="1934" spans="1:40" x14ac:dyDescent="0.25">
      <c r="A1934" s="176" t="str">
        <f t="shared" si="30"/>
        <v>YKY</v>
      </c>
      <c r="B1934" s="176" t="str">
        <f>IF(ISBLANK(DPWW3!CH108),"",DPWW3!CH108)</f>
        <v>PCD_DPWW3_PRMVL_DER_S2</v>
      </c>
      <c r="C1934" s="176" t="str">
        <f>DPWW3!F108 &amp; "," &amp; DPWW3!G108 &amp; "," &amp; DPWW3!CH6</f>
        <v>P-removal,Number of schemes at Stage 2,Environmental risks</v>
      </c>
      <c r="D1934" s="176" t="str">
        <f>IF(ISBLANK(DPWW3!H108),"",DPWW3!H108)</f>
        <v>Nr</v>
      </c>
      <c r="E1934" s="176" t="s">
        <v>7266</v>
      </c>
      <c r="F1934" s="176" t="str">
        <f>IF(ISBLANK(DPWW3!AS108),"",DPWW3!AS108)</f>
        <v/>
      </c>
    </row>
    <row r="1935" spans="1:40" x14ac:dyDescent="0.25">
      <c r="A1935" s="176" t="str">
        <f t="shared" si="30"/>
        <v>YKY</v>
      </c>
      <c r="B1935" s="176" t="str">
        <f>IF(ISBLANK(DPWW3!CI108),"",DPWW3!CI108)</f>
        <v>PCD_DPWW3_PRMVL_RS_S2</v>
      </c>
      <c r="C1935" s="176" t="str">
        <f>DPWW3!F108 &amp; "," &amp; DPWW3!G108 &amp; "," &amp; DPWW3!CI6</f>
        <v>P-removal,Number of schemes at Stage 2,Regulatory Sign off Delay</v>
      </c>
      <c r="D1935" s="176" t="str">
        <f>IF(ISBLANK(DPWW3!H108),"",DPWW3!H108)</f>
        <v>Nr</v>
      </c>
      <c r="E1935" s="176" t="s">
        <v>7266</v>
      </c>
      <c r="F1935" s="176" t="str">
        <f>IF(ISBLANK(DPWW3!AT108),"",DPWW3!AT108)</f>
        <v/>
      </c>
    </row>
    <row r="1936" spans="1:40" x14ac:dyDescent="0.25">
      <c r="A1936" s="176" t="str">
        <f t="shared" si="30"/>
        <v>YKY</v>
      </c>
      <c r="B1936" s="176" t="str">
        <f>IF(ISBLANK(DPWW3!CJ108),"",DPWW3!CJ108)</f>
        <v>PCD_DPWW3_PRMVL_DPLE_S2</v>
      </c>
      <c r="C1936" s="176" t="str">
        <f>DPWW3!F108 &amp; "," &amp; DPWW3!G108 &amp; "," &amp; DPWW3!CJ6</f>
        <v>P-removal,Number of schemes at Stage 2,Programme level efficiency</v>
      </c>
      <c r="D1936" s="176" t="str">
        <f>IF(ISBLANK(DPWW3!H108),"",DPWW3!H108)</f>
        <v>Nr</v>
      </c>
      <c r="E1936" s="176" t="s">
        <v>7266</v>
      </c>
      <c r="F1936" s="176" t="str">
        <f>IF(ISBLANK(DPWW3!AU108),"",DPWW3!AU108)</f>
        <v/>
      </c>
    </row>
    <row r="1937" spans="1:40" x14ac:dyDescent="0.25">
      <c r="A1937" s="176" t="str">
        <f t="shared" si="30"/>
        <v>YKY</v>
      </c>
      <c r="B1937" s="176" t="str">
        <f>IF(ISBLANK(DPWW3!BC109),"",DPWW3!BC109)</f>
        <v>PCD_DPWW3_PRMVL_S3</v>
      </c>
      <c r="C1937" s="176" t="str">
        <f>DPWW3!F109 &amp; "," &amp; DPWW3!G109 &amp; "," &amp; DPWW3!BC5</f>
        <v>P-removal,Number of schemes at Stage 3,IM1 has yet to be achieved</v>
      </c>
      <c r="D1937" s="176" t="str">
        <f>IF(ISBLANK(DPWW3!H109),"",DPWW3!H109)</f>
        <v>Nr</v>
      </c>
      <c r="E1937" s="176" t="s">
        <v>7266</v>
      </c>
      <c r="T1937" s="176">
        <f>IF(ISBLANK(DPWW3!M109),"",DPWW3!M109)</f>
        <v>5</v>
      </c>
      <c r="U1937" s="176">
        <f>IF(ISBLANK(DPWW3!N109),"",DPWW3!N109)</f>
        <v>3</v>
      </c>
      <c r="V1937" s="176">
        <f>IF(ISBLANK(DPWW3!O109),"",DPWW3!O109)</f>
        <v>0</v>
      </c>
      <c r="W1937" s="176">
        <f>IF(ISBLANK(DPWW3!P109),"",DPWW3!P109)</f>
        <v>0</v>
      </c>
      <c r="X1937" s="176">
        <f>IF(ISBLANK(DPWW3!Q109),"",DPWW3!Q109)</f>
        <v>0</v>
      </c>
      <c r="Y1937" s="176">
        <f>IF(ISBLANK(DPWW3!R109),"",DPWW3!R109)</f>
        <v>3</v>
      </c>
      <c r="Z1937" s="176">
        <f>IF(ISBLANK(DPWW3!S109),"",DPWW3!S109)</f>
        <v>4</v>
      </c>
      <c r="AA1937" s="176">
        <f>IF(ISBLANK(DPWW3!T109),"",DPWW3!T109)</f>
        <v>15</v>
      </c>
      <c r="AB1937" s="176">
        <f>IF(ISBLANK(DPWW3!U109),"",DPWW3!U109)</f>
        <v>39</v>
      </c>
      <c r="AC1937" s="176">
        <f>IF(ISBLANK(DPWW3!V109),"",DPWW3!V109)</f>
        <v>28</v>
      </c>
      <c r="AD1937" s="176">
        <f>IF(ISBLANK(DPWW3!W109),"",DPWW3!W109)</f>
        <v>33</v>
      </c>
      <c r="AE1937" s="176">
        <f>IF(ISBLANK(DPWW3!X109),"",DPWW3!X109)</f>
        <v>25</v>
      </c>
      <c r="AF1937" s="176">
        <f>IF(ISBLANK(DPWW3!Y109),"",DPWW3!Y109)</f>
        <v>14</v>
      </c>
      <c r="AG1937" s="176">
        <f>IF(ISBLANK(DPWW3!Z109),"",DPWW3!Z109)</f>
        <v>9</v>
      </c>
      <c r="AH1937" s="176">
        <f>IF(ISBLANK(DPWW3!AA109),"",DPWW3!AA109)</f>
        <v>5</v>
      </c>
      <c r="AI1937" s="176">
        <f>IF(ISBLANK(DPWW3!AB109),"",DPWW3!AB109)</f>
        <v>0</v>
      </c>
      <c r="AJ1937" s="176">
        <f>IF(ISBLANK(DPWW3!AC109),"",DPWW3!AC109)</f>
        <v>0</v>
      </c>
      <c r="AK1937" s="176">
        <f>IF(ISBLANK(DPWW3!AD109),"",DPWW3!AD109)</f>
        <v>0</v>
      </c>
      <c r="AL1937" s="176">
        <f>IF(ISBLANK(DPWW3!AE109),"",DPWW3!AE109)</f>
        <v>0</v>
      </c>
      <c r="AM1937" s="176">
        <f>IF(ISBLANK(DPWW3!AF109),"",DPWW3!AF109)</f>
        <v>0</v>
      </c>
      <c r="AN1937" s="176">
        <f>IF(ISBLANK(DPWW3!AG109),"",DPWW3!AG109)</f>
        <v>0</v>
      </c>
    </row>
    <row r="1938" spans="1:40" x14ac:dyDescent="0.25">
      <c r="A1938" s="176" t="str">
        <f t="shared" si="30"/>
        <v>YKY</v>
      </c>
      <c r="B1938" s="176" t="str">
        <f>IF(ISBLANK(DPWW3!BY109),"",DPWW3!BY109)</f>
        <v>PCD_DPWW3_PRMVL_DLY_S3</v>
      </c>
      <c r="C1938" s="176" t="str">
        <f>DPWW3!F109 &amp; "," &amp; DPWW3!G109 &amp; "," &amp; DPWW3!BY5</f>
        <v>P-removal,Number of schemes at Stage 3,Total number of schemes with a 90+ day delay for any given IM</v>
      </c>
      <c r="D1938" s="176" t="str">
        <f>IF(ISBLANK(DPWW3!H109),"",DPWW3!H109)</f>
        <v>Nr</v>
      </c>
      <c r="E1938" s="176" t="s">
        <v>7266</v>
      </c>
      <c r="F1938" s="176">
        <f>IF(ISBLANK(DPWW3!AJ109),"",DPWW3!AJ109)</f>
        <v>12</v>
      </c>
    </row>
    <row r="1939" spans="1:40" x14ac:dyDescent="0.25">
      <c r="A1939" s="176" t="str">
        <f t="shared" si="30"/>
        <v>YKY</v>
      </c>
      <c r="B1939" s="176" t="str">
        <f>IF(ISBLANK(DPWW3!BZ109),"",DPWW3!BZ109)</f>
        <v>PCD_DPWW3_PRMVL_DIR_S3</v>
      </c>
      <c r="C1939" s="176" t="str">
        <f>DPWW3!F109 &amp; "," &amp; DPWW3!G109 &amp; "," &amp; DPWW3!BZ6</f>
        <v>P-removal,Number of schemes at Stage 3,Lack of internal resourcing</v>
      </c>
      <c r="D1939" s="176" t="str">
        <f>IF(ISBLANK(DPWW3!H109),"",DPWW3!H109)</f>
        <v>Nr</v>
      </c>
      <c r="E1939" s="176" t="s">
        <v>7266</v>
      </c>
      <c r="F1939" s="176" t="str">
        <f>IF(ISBLANK(DPWW3!AK109),"",DPWW3!AK109)</f>
        <v/>
      </c>
    </row>
    <row r="1940" spans="1:40" x14ac:dyDescent="0.25">
      <c r="A1940" s="176" t="str">
        <f t="shared" si="30"/>
        <v>YKY</v>
      </c>
      <c r="B1940" s="176" t="str">
        <f>IF(ISBLANK(DPWW3!CA109),"",DPWW3!CA109)</f>
        <v>PCD_DPWW3_PRMVL_DSCR_S3</v>
      </c>
      <c r="C1940" s="176" t="str">
        <f>DPWW3!F109 &amp; "," &amp; DPWW3!G109 &amp; "," &amp; DPWW3!CA6</f>
        <v xml:space="preserve">P-removal,Number of schemes at Stage 3,Lack of supply chain resourcing </v>
      </c>
      <c r="D1940" s="176" t="str">
        <f>IF(ISBLANK(DPWW3!H109),"",DPWW3!H109)</f>
        <v>Nr</v>
      </c>
      <c r="E1940" s="176" t="s">
        <v>7266</v>
      </c>
      <c r="F1940" s="176" t="str">
        <f>IF(ISBLANK(DPWW3!AL109),"",DPWW3!AL109)</f>
        <v/>
      </c>
    </row>
    <row r="1941" spans="1:40" x14ac:dyDescent="0.25">
      <c r="A1941" s="176" t="str">
        <f t="shared" si="30"/>
        <v>YKY</v>
      </c>
      <c r="B1941" s="176" t="str">
        <f>IF(ISBLANK(DPWW3!CB109),"",DPWW3!CB109)</f>
        <v>PCD_DPWW3_PRMVL_DCS_S3</v>
      </c>
      <c r="C1941" s="176" t="str">
        <f>DPWW3!F109 &amp; "," &amp; DPWW3!G109 &amp; "," &amp; DPWW3!CB6</f>
        <v>P-removal,Number of schemes at Stage 3,Change in solution (IM2)</v>
      </c>
      <c r="D1941" s="176" t="str">
        <f>IF(ISBLANK(DPWW3!H109),"",DPWW3!H109)</f>
        <v>Nr</v>
      </c>
      <c r="E1941" s="176" t="s">
        <v>7266</v>
      </c>
      <c r="F1941" s="176" t="str">
        <f>IF(ISBLANK(DPWW3!AM109),"",DPWW3!AM109)</f>
        <v/>
      </c>
    </row>
    <row r="1942" spans="1:40" x14ac:dyDescent="0.25">
      <c r="A1942" s="176" t="str">
        <f t="shared" si="30"/>
        <v>YKY</v>
      </c>
      <c r="B1942" s="176" t="str">
        <f>IF(ISBLANK(DPWW3!CC109),"",DPWW3!CC109)</f>
        <v>PCD_DPWW3_PRMVL_DSCS_S3</v>
      </c>
      <c r="C1942" s="176" t="str">
        <f>DPWW3!F109 &amp; "," &amp; DPWW3!G109 &amp; "," &amp; DPWW3!CC6</f>
        <v>P-removal,Number of schemes at Stage 3,Supply chain capacity</v>
      </c>
      <c r="D1942" s="176" t="str">
        <f>IF(ISBLANK(DPWW3!H109),"",DPWW3!H109)</f>
        <v>Nr</v>
      </c>
      <c r="E1942" s="176" t="s">
        <v>7266</v>
      </c>
      <c r="F1942" s="176" t="str">
        <f>IF(ISBLANK(DPWW3!AN109),"",DPWW3!AN109)</f>
        <v/>
      </c>
    </row>
    <row r="1943" spans="1:40" x14ac:dyDescent="0.25">
      <c r="A1943" s="176" t="str">
        <f t="shared" si="30"/>
        <v>YKY</v>
      </c>
      <c r="B1943" s="176" t="str">
        <f>IF(ISBLANK(DPWW3!CD109),"",DPWW3!CD109)</f>
        <v>PCD_DPWW3_PRMVL_DPP_S3</v>
      </c>
      <c r="C1943" s="176" t="str">
        <f>DPWW3!F109 &amp; "," &amp; DPWW3!G109 &amp; "," &amp; DPWW3!CD6</f>
        <v>P-removal,Number of schemes at Stage 3,Land and planning permission</v>
      </c>
      <c r="D1943" s="176" t="str">
        <f>IF(ISBLANK(DPWW3!H109),"",DPWW3!H109)</f>
        <v>Nr</v>
      </c>
      <c r="E1943" s="176" t="s">
        <v>7266</v>
      </c>
      <c r="F1943" s="176" t="str">
        <f>IF(ISBLANK(DPWW3!AO109),"",DPWW3!AO109)</f>
        <v/>
      </c>
    </row>
    <row r="1944" spans="1:40" x14ac:dyDescent="0.25">
      <c r="A1944" s="176" t="str">
        <f t="shared" si="30"/>
        <v>YKY</v>
      </c>
      <c r="B1944" s="176" t="str">
        <f>IF(ISBLANK(DPWW3!CE109),"",DPWW3!CE109)</f>
        <v>PCD_DPWW3_PRMVL_DTPI_S3</v>
      </c>
      <c r="C1944" s="176" t="str">
        <f>DPWW3!F109 &amp; "," &amp; DPWW3!G109 &amp; "," &amp; DPWW3!CE6</f>
        <v>P-removal,Number of schemes at Stage 3,Third-party interface</v>
      </c>
      <c r="D1944" s="176" t="str">
        <f>IF(ISBLANK(DPWW3!H109),"",DPWW3!H109)</f>
        <v>Nr</v>
      </c>
      <c r="E1944" s="176" t="s">
        <v>7266</v>
      </c>
      <c r="F1944" s="176" t="str">
        <f>IF(ISBLANK(DPWW3!AP109),"",DPWW3!AP109)</f>
        <v/>
      </c>
    </row>
    <row r="1945" spans="1:40" x14ac:dyDescent="0.25">
      <c r="A1945" s="176" t="str">
        <f t="shared" si="30"/>
        <v>YKY</v>
      </c>
      <c r="B1945" s="176" t="str">
        <f>IF(ISBLANK(DPWW3!CF109),"",DPWW3!CF109)</f>
        <v>PCD_DPWW3_PRMVL_DCI_S3</v>
      </c>
      <c r="C1945" s="176" t="str">
        <f>DPWW3!F109 &amp; "," &amp; DPWW3!G109 &amp; "," &amp; DPWW3!CF6</f>
        <v>P-removal,Number of schemes at Stage 3,Contractual issues</v>
      </c>
      <c r="D1945" s="176" t="str">
        <f>IF(ISBLANK(DPWW3!H109),"",DPWW3!H109)</f>
        <v>Nr</v>
      </c>
      <c r="E1945" s="176" t="s">
        <v>7266</v>
      </c>
      <c r="F1945" s="176" t="str">
        <f>IF(ISBLANK(DPWW3!AQ109),"",DPWW3!AQ109)</f>
        <v/>
      </c>
    </row>
    <row r="1946" spans="1:40" x14ac:dyDescent="0.25">
      <c r="A1946" s="176" t="str">
        <f t="shared" si="30"/>
        <v>YKY</v>
      </c>
      <c r="B1946" s="176" t="str">
        <f>IF(ISBLANK(DPWW3!CG109),"",DPWW3!CG109)</f>
        <v>PCD_DPWW3_PRMVL_DSI_S3</v>
      </c>
      <c r="C1946" s="176" t="str">
        <f>DPWW3!F109 &amp; "," &amp; DPWW3!G109 &amp; "," &amp; DPWW3!CG6</f>
        <v>P-removal,Number of schemes at Stage 3,Sites issues</v>
      </c>
      <c r="D1946" s="176" t="str">
        <f>IF(ISBLANK(DPWW3!H109),"",DPWW3!H109)</f>
        <v>Nr</v>
      </c>
      <c r="E1946" s="176" t="s">
        <v>7266</v>
      </c>
      <c r="F1946" s="176" t="str">
        <f>IF(ISBLANK(DPWW3!AR109),"",DPWW3!AR109)</f>
        <v/>
      </c>
    </row>
    <row r="1947" spans="1:40" x14ac:dyDescent="0.25">
      <c r="A1947" s="176" t="str">
        <f t="shared" si="30"/>
        <v>YKY</v>
      </c>
      <c r="B1947" s="176" t="str">
        <f>IF(ISBLANK(DPWW3!CH109),"",DPWW3!CH109)</f>
        <v>PCD_DPWW3_PRMVL_DER_S3</v>
      </c>
      <c r="C1947" s="176" t="str">
        <f>DPWW3!F109 &amp; "," &amp; DPWW3!G109 &amp; "," &amp; DPWW3!CH6</f>
        <v>P-removal,Number of schemes at Stage 3,Environmental risks</v>
      </c>
      <c r="D1947" s="176" t="str">
        <f>IF(ISBLANK(DPWW3!H109),"",DPWW3!H109)</f>
        <v>Nr</v>
      </c>
      <c r="E1947" s="176" t="s">
        <v>7266</v>
      </c>
      <c r="F1947" s="176" t="str">
        <f>IF(ISBLANK(DPWW3!AS109),"",DPWW3!AS109)</f>
        <v/>
      </c>
    </row>
    <row r="1948" spans="1:40" x14ac:dyDescent="0.25">
      <c r="A1948" s="176" t="str">
        <f t="shared" si="30"/>
        <v>YKY</v>
      </c>
      <c r="B1948" s="176" t="str">
        <f>IF(ISBLANK(DPWW3!CI109),"",DPWW3!CI109)</f>
        <v>PCD_DPWW3_PRMVL_RS_S3</v>
      </c>
      <c r="C1948" s="176" t="str">
        <f>DPWW3!F109 &amp; "," &amp; DPWW3!G109 &amp; "," &amp; DPWW3!CI6</f>
        <v>P-removal,Number of schemes at Stage 3,Regulatory Sign off Delay</v>
      </c>
      <c r="D1948" s="176" t="str">
        <f>IF(ISBLANK(DPWW3!H109),"",DPWW3!H109)</f>
        <v>Nr</v>
      </c>
      <c r="E1948" s="176" t="s">
        <v>7266</v>
      </c>
      <c r="F1948" s="176" t="str">
        <f>IF(ISBLANK(DPWW3!AT109),"",DPWW3!AT109)</f>
        <v/>
      </c>
    </row>
    <row r="1949" spans="1:40" x14ac:dyDescent="0.25">
      <c r="A1949" s="176" t="str">
        <f t="shared" si="30"/>
        <v>YKY</v>
      </c>
      <c r="B1949" s="176" t="str">
        <f>IF(ISBLANK(DPWW3!CJ109),"",DPWW3!CJ109)</f>
        <v>PCD_DPWW3_PRMVL_DPLE_S3</v>
      </c>
      <c r="C1949" s="176" t="str">
        <f>DPWW3!F109 &amp; "," &amp; DPWW3!G109 &amp; "," &amp; DPWW3!CJ6</f>
        <v>P-removal,Number of schemes at Stage 3,Programme level efficiency</v>
      </c>
      <c r="D1949" s="176" t="str">
        <f>IF(ISBLANK(DPWW3!H109),"",DPWW3!H109)</f>
        <v>Nr</v>
      </c>
      <c r="E1949" s="176" t="s">
        <v>7266</v>
      </c>
      <c r="F1949" s="176" t="str">
        <f>IF(ISBLANK(DPWW3!AU109),"",DPWW3!AU109)</f>
        <v/>
      </c>
    </row>
    <row r="1950" spans="1:40" x14ac:dyDescent="0.25">
      <c r="A1950" s="176" t="str">
        <f t="shared" si="30"/>
        <v>YKY</v>
      </c>
      <c r="B1950" s="176" t="str">
        <f>IF(ISBLANK(DPWW3!BC110),"",DPWW3!BC110)</f>
        <v>PCD_DPWW3_PRMVL_S4</v>
      </c>
      <c r="C1950" s="176" t="str">
        <f>DPWW3!F110 &amp; "," &amp; DPWW3!G110 &amp; "," &amp; DPWW3!BC5</f>
        <v>P-removal,Number of schemes at Stage 4,IM1 has yet to be achieved</v>
      </c>
      <c r="D1950" s="176" t="str">
        <f>IF(ISBLANK(DPWW3!H110),"",DPWW3!H110)</f>
        <v>Nr</v>
      </c>
      <c r="E1950" s="176" t="s">
        <v>7266</v>
      </c>
      <c r="T1950" s="176">
        <f>IF(ISBLANK(DPWW3!M110),"",DPWW3!M110)</f>
        <v>5</v>
      </c>
      <c r="U1950" s="176">
        <f>IF(ISBLANK(DPWW3!N110),"",DPWW3!N110)</f>
        <v>9</v>
      </c>
      <c r="V1950" s="176">
        <f>IF(ISBLANK(DPWW3!O110),"",DPWW3!O110)</f>
        <v>12</v>
      </c>
      <c r="W1950" s="176">
        <f>IF(ISBLANK(DPWW3!P110),"",DPWW3!P110)</f>
        <v>8</v>
      </c>
      <c r="X1950" s="176">
        <f>IF(ISBLANK(DPWW3!Q110),"",DPWW3!Q110)</f>
        <v>5</v>
      </c>
      <c r="Y1950" s="176">
        <f>IF(ISBLANK(DPWW3!R110),"",DPWW3!R110)</f>
        <v>5</v>
      </c>
      <c r="Z1950" s="176">
        <f>IF(ISBLANK(DPWW3!S110),"",DPWW3!S110)</f>
        <v>6</v>
      </c>
      <c r="AA1950" s="176">
        <f>IF(ISBLANK(DPWW3!T110),"",DPWW3!T110)</f>
        <v>7</v>
      </c>
      <c r="AB1950" s="176">
        <f>IF(ISBLANK(DPWW3!U110),"",DPWW3!U110)</f>
        <v>11</v>
      </c>
      <c r="AC1950" s="176">
        <f>IF(ISBLANK(DPWW3!V110),"",DPWW3!V110)</f>
        <v>26</v>
      </c>
      <c r="AD1950" s="176">
        <f>IF(ISBLANK(DPWW3!W110),"",DPWW3!W110)</f>
        <v>30</v>
      </c>
      <c r="AE1950" s="176">
        <f>IF(ISBLANK(DPWW3!X110),"",DPWW3!X110)</f>
        <v>42</v>
      </c>
      <c r="AF1950" s="176">
        <f>IF(ISBLANK(DPWW3!Y110),"",DPWW3!Y110)</f>
        <v>52</v>
      </c>
      <c r="AG1950" s="176">
        <f>IF(ISBLANK(DPWW3!Z110),"",DPWW3!Z110)</f>
        <v>58</v>
      </c>
      <c r="AH1950" s="176">
        <f>IF(ISBLANK(DPWW3!AA110),"",DPWW3!AA110)</f>
        <v>56</v>
      </c>
      <c r="AI1950" s="176">
        <f>IF(ISBLANK(DPWW3!AB110),"",DPWW3!AB110)</f>
        <v>57</v>
      </c>
      <c r="AJ1950" s="176">
        <f>IF(ISBLANK(DPWW3!AC110),"",DPWW3!AC110)</f>
        <v>49</v>
      </c>
      <c r="AK1950" s="176">
        <f>IF(ISBLANK(DPWW3!AD110),"",DPWW3!AD110)</f>
        <v>37</v>
      </c>
      <c r="AL1950" s="176">
        <f>IF(ISBLANK(DPWW3!AE110),"",DPWW3!AE110)</f>
        <v>13</v>
      </c>
      <c r="AM1950" s="176">
        <f>IF(ISBLANK(DPWW3!AF110),"",DPWW3!AF110)</f>
        <v>2</v>
      </c>
      <c r="AN1950" s="176">
        <f>IF(ISBLANK(DPWW3!AG110),"",DPWW3!AG110)</f>
        <v>0</v>
      </c>
    </row>
    <row r="1951" spans="1:40" x14ac:dyDescent="0.25">
      <c r="A1951" s="176" t="str">
        <f t="shared" si="30"/>
        <v>YKY</v>
      </c>
      <c r="B1951" s="176" t="str">
        <f>IF(ISBLANK(DPWW3!BY110),"",DPWW3!BY110)</f>
        <v>PCD_DPWW3_PRMVL_DLY_S4</v>
      </c>
      <c r="C1951" s="176" t="str">
        <f>DPWW3!F110 &amp; "," &amp; DPWW3!G110 &amp; "," &amp; DPWW3!BY5</f>
        <v>P-removal,Number of schemes at Stage 4,Total number of schemes with a 90+ day delay for any given IM</v>
      </c>
      <c r="D1951" s="176" t="str">
        <f>IF(ISBLANK(DPWW3!H110),"",DPWW3!H110)</f>
        <v>Nr</v>
      </c>
      <c r="E1951" s="176" t="s">
        <v>7266</v>
      </c>
      <c r="F1951" s="176">
        <f>IF(ISBLANK(DPWW3!AJ110),"",DPWW3!AJ110)</f>
        <v>37</v>
      </c>
    </row>
    <row r="1952" spans="1:40" x14ac:dyDescent="0.25">
      <c r="A1952" s="176" t="str">
        <f t="shared" si="30"/>
        <v>YKY</v>
      </c>
      <c r="B1952" s="176" t="str">
        <f>IF(ISBLANK(DPWW3!BZ110),"",DPWW3!BZ110)</f>
        <v>PCD_DPWW3_PRMVL_DIR_S4</v>
      </c>
      <c r="C1952" s="176" t="str">
        <f>DPWW3!F110 &amp; "," &amp; DPWW3!G110 &amp; "," &amp; DPWW3!BZ6</f>
        <v>P-removal,Number of schemes at Stage 4,Lack of internal resourcing</v>
      </c>
      <c r="D1952" s="176" t="str">
        <f>IF(ISBLANK(DPWW3!H110),"",DPWW3!H110)</f>
        <v>Nr</v>
      </c>
      <c r="E1952" s="176" t="s">
        <v>7266</v>
      </c>
      <c r="F1952" s="176" t="str">
        <f>IF(ISBLANK(DPWW3!AK110),"",DPWW3!AK110)</f>
        <v/>
      </c>
    </row>
    <row r="1953" spans="1:40" x14ac:dyDescent="0.25">
      <c r="A1953" s="176" t="str">
        <f t="shared" si="30"/>
        <v>YKY</v>
      </c>
      <c r="B1953" s="176" t="str">
        <f>IF(ISBLANK(DPWW3!CA110),"",DPWW3!CA110)</f>
        <v>PCD_DPWW3_PRMVL_DSCR_S4</v>
      </c>
      <c r="C1953" s="176" t="str">
        <f>DPWW3!F110 &amp; "," &amp; DPWW3!G110 &amp; "," &amp; DPWW3!CA6</f>
        <v xml:space="preserve">P-removal,Number of schemes at Stage 4,Lack of supply chain resourcing </v>
      </c>
      <c r="D1953" s="176" t="str">
        <f>IF(ISBLANK(DPWW3!H110),"",DPWW3!H110)</f>
        <v>Nr</v>
      </c>
      <c r="E1953" s="176" t="s">
        <v>7266</v>
      </c>
      <c r="F1953" s="176" t="str">
        <f>IF(ISBLANK(DPWW3!AL110),"",DPWW3!AL110)</f>
        <v/>
      </c>
    </row>
    <row r="1954" spans="1:40" x14ac:dyDescent="0.25">
      <c r="A1954" s="176" t="str">
        <f t="shared" si="30"/>
        <v>YKY</v>
      </c>
      <c r="B1954" s="176" t="str">
        <f>IF(ISBLANK(DPWW3!CB110),"",DPWW3!CB110)</f>
        <v>PCD_DPWW3_PRMVL_DCS_S4</v>
      </c>
      <c r="C1954" s="176" t="str">
        <f>DPWW3!F110 &amp; "," &amp; DPWW3!G110 &amp; "," &amp; DPWW3!CB6</f>
        <v>P-removal,Number of schemes at Stage 4,Change in solution (IM2)</v>
      </c>
      <c r="D1954" s="176" t="str">
        <f>IF(ISBLANK(DPWW3!H110),"",DPWW3!H110)</f>
        <v>Nr</v>
      </c>
      <c r="E1954" s="176" t="s">
        <v>7266</v>
      </c>
      <c r="F1954" s="176" t="str">
        <f>IF(ISBLANK(DPWW3!AM110),"",DPWW3!AM110)</f>
        <v/>
      </c>
    </row>
    <row r="1955" spans="1:40" x14ac:dyDescent="0.25">
      <c r="A1955" s="176" t="str">
        <f t="shared" si="30"/>
        <v>YKY</v>
      </c>
      <c r="B1955" s="176" t="str">
        <f>IF(ISBLANK(DPWW3!CC110),"",DPWW3!CC110)</f>
        <v>PCD_DPWW3_PRMVL_DSCS_S4</v>
      </c>
      <c r="C1955" s="176" t="str">
        <f>DPWW3!F110 &amp; "," &amp; DPWW3!G110 &amp; "," &amp; DPWW3!CC6</f>
        <v>P-removal,Number of schemes at Stage 4,Supply chain capacity</v>
      </c>
      <c r="D1955" s="176" t="str">
        <f>IF(ISBLANK(DPWW3!H110),"",DPWW3!H110)</f>
        <v>Nr</v>
      </c>
      <c r="E1955" s="176" t="s">
        <v>7266</v>
      </c>
      <c r="F1955" s="176" t="str">
        <f>IF(ISBLANK(DPWW3!AN110),"",DPWW3!AN110)</f>
        <v/>
      </c>
    </row>
    <row r="1956" spans="1:40" x14ac:dyDescent="0.25">
      <c r="A1956" s="176" t="str">
        <f t="shared" si="30"/>
        <v>YKY</v>
      </c>
      <c r="B1956" s="176" t="str">
        <f>IF(ISBLANK(DPWW3!CD110),"",DPWW3!CD110)</f>
        <v>PCD_DPWW3_PRMVL_DPP_S4</v>
      </c>
      <c r="C1956" s="176" t="str">
        <f>DPWW3!F110 &amp; "," &amp; DPWW3!G110 &amp; "," &amp; DPWW3!CD6</f>
        <v>P-removal,Number of schemes at Stage 4,Land and planning permission</v>
      </c>
      <c r="D1956" s="176" t="str">
        <f>IF(ISBLANK(DPWW3!H110),"",DPWW3!H110)</f>
        <v>Nr</v>
      </c>
      <c r="E1956" s="176" t="s">
        <v>7266</v>
      </c>
      <c r="F1956" s="176" t="str">
        <f>IF(ISBLANK(DPWW3!AO110),"",DPWW3!AO110)</f>
        <v/>
      </c>
    </row>
    <row r="1957" spans="1:40" x14ac:dyDescent="0.25">
      <c r="A1957" s="176" t="str">
        <f t="shared" si="30"/>
        <v>YKY</v>
      </c>
      <c r="B1957" s="176" t="str">
        <f>IF(ISBLANK(DPWW3!CE110),"",DPWW3!CE110)</f>
        <v>PCD_DPWW3_PRMVL_DTPI_S4</v>
      </c>
      <c r="C1957" s="176" t="str">
        <f>DPWW3!F110 &amp; "," &amp; DPWW3!G110 &amp; "," &amp; DPWW3!CE6</f>
        <v>P-removal,Number of schemes at Stage 4,Third-party interface</v>
      </c>
      <c r="D1957" s="176" t="str">
        <f>IF(ISBLANK(DPWW3!H110),"",DPWW3!H110)</f>
        <v>Nr</v>
      </c>
      <c r="E1957" s="176" t="s">
        <v>7266</v>
      </c>
      <c r="F1957" s="176" t="str">
        <f>IF(ISBLANK(DPWW3!AP110),"",DPWW3!AP110)</f>
        <v/>
      </c>
    </row>
    <row r="1958" spans="1:40" x14ac:dyDescent="0.25">
      <c r="A1958" s="176" t="str">
        <f t="shared" si="30"/>
        <v>YKY</v>
      </c>
      <c r="B1958" s="176" t="str">
        <f>IF(ISBLANK(DPWW3!CF110),"",DPWW3!CF110)</f>
        <v>PCD_DPWW3_PRMVL_DCI_S4</v>
      </c>
      <c r="C1958" s="176" t="str">
        <f>DPWW3!F110 &amp; "," &amp; DPWW3!G110 &amp; "," &amp; DPWW3!CF6</f>
        <v>P-removal,Number of schemes at Stage 4,Contractual issues</v>
      </c>
      <c r="D1958" s="176" t="str">
        <f>IF(ISBLANK(DPWW3!H110),"",DPWW3!H110)</f>
        <v>Nr</v>
      </c>
      <c r="E1958" s="176" t="s">
        <v>7266</v>
      </c>
      <c r="F1958" s="176" t="str">
        <f>IF(ISBLANK(DPWW3!AQ110),"",DPWW3!AQ110)</f>
        <v/>
      </c>
    </row>
    <row r="1959" spans="1:40" x14ac:dyDescent="0.25">
      <c r="A1959" s="176" t="str">
        <f t="shared" si="30"/>
        <v>YKY</v>
      </c>
      <c r="B1959" s="176" t="str">
        <f>IF(ISBLANK(DPWW3!CG110),"",DPWW3!CG110)</f>
        <v>PCD_DPWW3_PRMVL_DSI_S4</v>
      </c>
      <c r="C1959" s="176" t="str">
        <f>DPWW3!F110 &amp; "," &amp; DPWW3!G110 &amp; "," &amp; DPWW3!CG6</f>
        <v>P-removal,Number of schemes at Stage 4,Sites issues</v>
      </c>
      <c r="D1959" s="176" t="str">
        <f>IF(ISBLANK(DPWW3!H110),"",DPWW3!H110)</f>
        <v>Nr</v>
      </c>
      <c r="E1959" s="176" t="s">
        <v>7266</v>
      </c>
      <c r="F1959" s="176" t="str">
        <f>IF(ISBLANK(DPWW3!AR110),"",DPWW3!AR110)</f>
        <v/>
      </c>
    </row>
    <row r="1960" spans="1:40" x14ac:dyDescent="0.25">
      <c r="A1960" s="176" t="str">
        <f t="shared" si="30"/>
        <v>YKY</v>
      </c>
      <c r="B1960" s="176" t="str">
        <f>IF(ISBLANK(DPWW3!CH110),"",DPWW3!CH110)</f>
        <v>PCD_DPWW3_PRMVL_DER_S4</v>
      </c>
      <c r="C1960" s="176" t="str">
        <f>DPWW3!F110 &amp; "," &amp; DPWW3!G110 &amp; "," &amp; DPWW3!CH6</f>
        <v>P-removal,Number of schemes at Stage 4,Environmental risks</v>
      </c>
      <c r="D1960" s="176" t="str">
        <f>IF(ISBLANK(DPWW3!H110),"",DPWW3!H110)</f>
        <v>Nr</v>
      </c>
      <c r="E1960" s="176" t="s">
        <v>7266</v>
      </c>
      <c r="F1960" s="176" t="str">
        <f>IF(ISBLANK(DPWW3!AS110),"",DPWW3!AS110)</f>
        <v/>
      </c>
    </row>
    <row r="1961" spans="1:40" x14ac:dyDescent="0.25">
      <c r="A1961" s="176" t="str">
        <f t="shared" si="30"/>
        <v>YKY</v>
      </c>
      <c r="B1961" s="176" t="str">
        <f>IF(ISBLANK(DPWW3!CI110),"",DPWW3!CI110)</f>
        <v>PCD_DPWW3_PRMVL_RS_S4</v>
      </c>
      <c r="C1961" s="176" t="str">
        <f>DPWW3!F110 &amp; "," &amp; DPWW3!G110 &amp; "," &amp; DPWW3!CI6</f>
        <v>P-removal,Number of schemes at Stage 4,Regulatory Sign off Delay</v>
      </c>
      <c r="D1961" s="176" t="str">
        <f>IF(ISBLANK(DPWW3!H110),"",DPWW3!H110)</f>
        <v>Nr</v>
      </c>
      <c r="E1961" s="176" t="s">
        <v>7266</v>
      </c>
      <c r="F1961" s="176" t="str">
        <f>IF(ISBLANK(DPWW3!AT110),"",DPWW3!AT110)</f>
        <v/>
      </c>
    </row>
    <row r="1962" spans="1:40" x14ac:dyDescent="0.25">
      <c r="A1962" s="176" t="str">
        <f t="shared" si="30"/>
        <v>YKY</v>
      </c>
      <c r="B1962" s="176" t="str">
        <f>IF(ISBLANK(DPWW3!CJ110),"",DPWW3!CJ110)</f>
        <v>PCD_DPWW3_PRMVL_DPLE_S4</v>
      </c>
      <c r="C1962" s="176" t="str">
        <f>DPWW3!F110 &amp; "," &amp; DPWW3!G110 &amp; "," &amp; DPWW3!CJ6</f>
        <v>P-removal,Number of schemes at Stage 4,Programme level efficiency</v>
      </c>
      <c r="D1962" s="176" t="str">
        <f>IF(ISBLANK(DPWW3!H110),"",DPWW3!H110)</f>
        <v>Nr</v>
      </c>
      <c r="E1962" s="176" t="s">
        <v>7266</v>
      </c>
      <c r="F1962" s="176" t="str">
        <f>IF(ISBLANK(DPWW3!AU110),"",DPWW3!AU110)</f>
        <v/>
      </c>
    </row>
    <row r="1963" spans="1:40" x14ac:dyDescent="0.25">
      <c r="A1963" s="176" t="str">
        <f t="shared" si="30"/>
        <v>YKY</v>
      </c>
      <c r="B1963" s="176" t="str">
        <f>IF(ISBLANK(DPWW3!BC111),"",DPWW3!BC111)</f>
        <v>PCD_DPWW3_PRMVL_S5</v>
      </c>
      <c r="C1963" s="176" t="str">
        <f>DPWW3!F111 &amp; "," &amp; DPWW3!G111 &amp; "," &amp; DPWW3!BC5</f>
        <v>P-removal,Number of schemes at Stage 5,IM1 has yet to be achieved</v>
      </c>
      <c r="D1963" s="176" t="str">
        <f>IF(ISBLANK(DPWW3!H111),"",DPWW3!H111)</f>
        <v>Nr</v>
      </c>
      <c r="E1963" s="176" t="s">
        <v>7266</v>
      </c>
      <c r="T1963" s="176">
        <f>IF(ISBLANK(DPWW3!M111),"",DPWW3!M111)</f>
        <v>0</v>
      </c>
      <c r="U1963" s="176">
        <f>IF(ISBLANK(DPWW3!N111),"",DPWW3!N111)</f>
        <v>0</v>
      </c>
      <c r="V1963" s="176">
        <f>IF(ISBLANK(DPWW3!O111),"",DPWW3!O111)</f>
        <v>0</v>
      </c>
      <c r="W1963" s="176">
        <f>IF(ISBLANK(DPWW3!P111),"",DPWW3!P111)</f>
        <v>4</v>
      </c>
      <c r="X1963" s="176">
        <f>IF(ISBLANK(DPWW3!Q111),"",DPWW3!Q111)</f>
        <v>1</v>
      </c>
      <c r="Y1963" s="176">
        <f>IF(ISBLANK(DPWW3!R111),"",DPWW3!R111)</f>
        <v>1</v>
      </c>
      <c r="Z1963" s="176">
        <f>IF(ISBLANK(DPWW3!S111),"",DPWW3!S111)</f>
        <v>1</v>
      </c>
      <c r="AA1963" s="176">
        <f>IF(ISBLANK(DPWW3!T111),"",DPWW3!T111)</f>
        <v>1</v>
      </c>
      <c r="AB1963" s="176">
        <f>IF(ISBLANK(DPWW3!U111),"",DPWW3!U111)</f>
        <v>1</v>
      </c>
      <c r="AC1963" s="176">
        <f>IF(ISBLANK(DPWW3!V111),"",DPWW3!V111)</f>
        <v>2</v>
      </c>
      <c r="AD1963" s="176">
        <f>IF(ISBLANK(DPWW3!W111),"",DPWW3!W111)</f>
        <v>2</v>
      </c>
      <c r="AE1963" s="176">
        <f>IF(ISBLANK(DPWW3!X111),"",DPWW3!X111)</f>
        <v>2</v>
      </c>
      <c r="AF1963" s="176">
        <f>IF(ISBLANK(DPWW3!Y111),"",DPWW3!Y111)</f>
        <v>5</v>
      </c>
      <c r="AG1963" s="176">
        <f>IF(ISBLANK(DPWW3!Z111),"",DPWW3!Z111)</f>
        <v>7</v>
      </c>
      <c r="AH1963" s="176">
        <f>IF(ISBLANK(DPWW3!AA111),"",DPWW3!AA111)</f>
        <v>13</v>
      </c>
      <c r="AI1963" s="176">
        <f>IF(ISBLANK(DPWW3!AB111),"",DPWW3!AB111)</f>
        <v>17</v>
      </c>
      <c r="AJ1963" s="176">
        <f>IF(ISBLANK(DPWW3!AC111),"",DPWW3!AC111)</f>
        <v>18</v>
      </c>
      <c r="AK1963" s="176">
        <f>IF(ISBLANK(DPWW3!AD111),"",DPWW3!AD111)</f>
        <v>30</v>
      </c>
      <c r="AL1963" s="176">
        <f>IF(ISBLANK(DPWW3!AE111),"",DPWW3!AE111)</f>
        <v>54</v>
      </c>
      <c r="AM1963" s="176">
        <f>IF(ISBLANK(DPWW3!AF111),"",DPWW3!AF111)</f>
        <v>65</v>
      </c>
      <c r="AN1963" s="176">
        <f>IF(ISBLANK(DPWW3!AG111),"",DPWW3!AG111)</f>
        <v>0</v>
      </c>
    </row>
    <row r="1964" spans="1:40" x14ac:dyDescent="0.25">
      <c r="A1964" s="176" t="str">
        <f t="shared" si="30"/>
        <v>YKY</v>
      </c>
      <c r="B1964" s="176" t="str">
        <f>IF(ISBLANK(DPWW3!BY111),"",DPWW3!BY111)</f>
        <v>PCD_DPWW3_PRMVL_DLY_S5</v>
      </c>
      <c r="C1964" s="176" t="str">
        <f>DPWW3!F111 &amp; "," &amp; DPWW3!G111 &amp; "," &amp; DPWW3!BY5</f>
        <v>P-removal,Number of schemes at Stage 5,Total number of schemes with a 90+ day delay for any given IM</v>
      </c>
      <c r="D1964" s="176" t="str">
        <f>IF(ISBLANK(DPWW3!H111),"",DPWW3!H111)</f>
        <v>Nr</v>
      </c>
      <c r="E1964" s="176" t="s">
        <v>7266</v>
      </c>
      <c r="F1964" s="176">
        <f>IF(ISBLANK(DPWW3!AJ111),"",DPWW3!AJ111)</f>
        <v>18</v>
      </c>
    </row>
    <row r="1965" spans="1:40" x14ac:dyDescent="0.25">
      <c r="A1965" s="176" t="str">
        <f t="shared" si="30"/>
        <v>YKY</v>
      </c>
      <c r="B1965" s="176" t="str">
        <f>IF(ISBLANK(DPWW3!BZ111),"",DPWW3!BZ111)</f>
        <v>PCD_DPWW3_PRMVL_DIR_S5</v>
      </c>
      <c r="C1965" s="176" t="str">
        <f>DPWW3!F111 &amp; "," &amp; DPWW3!G111 &amp; "," &amp; DPWW3!BZ6</f>
        <v>P-removal,Number of schemes at Stage 5,Lack of internal resourcing</v>
      </c>
      <c r="D1965" s="176" t="str">
        <f>IF(ISBLANK(DPWW3!H111),"",DPWW3!H111)</f>
        <v>Nr</v>
      </c>
      <c r="E1965" s="176" t="s">
        <v>7266</v>
      </c>
      <c r="F1965" s="176" t="str">
        <f>IF(ISBLANK(DPWW3!AK111),"",DPWW3!AK111)</f>
        <v/>
      </c>
    </row>
    <row r="1966" spans="1:40" x14ac:dyDescent="0.25">
      <c r="A1966" s="176" t="str">
        <f t="shared" si="30"/>
        <v>YKY</v>
      </c>
      <c r="B1966" s="176" t="str">
        <f>IF(ISBLANK(DPWW3!CA111),"",DPWW3!CA111)</f>
        <v>PCD_DPWW3_PRMVL_DSCR_S5</v>
      </c>
      <c r="C1966" s="176" t="str">
        <f>DPWW3!F111 &amp; "," &amp; DPWW3!G111 &amp; "," &amp; DPWW3!CA6</f>
        <v xml:space="preserve">P-removal,Number of schemes at Stage 5,Lack of supply chain resourcing </v>
      </c>
      <c r="D1966" s="176" t="str">
        <f>IF(ISBLANK(DPWW3!H111),"",DPWW3!H111)</f>
        <v>Nr</v>
      </c>
      <c r="E1966" s="176" t="s">
        <v>7266</v>
      </c>
      <c r="F1966" s="176" t="str">
        <f>IF(ISBLANK(DPWW3!AL111),"",DPWW3!AL111)</f>
        <v/>
      </c>
    </row>
    <row r="1967" spans="1:40" x14ac:dyDescent="0.25">
      <c r="A1967" s="176" t="str">
        <f t="shared" si="30"/>
        <v>YKY</v>
      </c>
      <c r="B1967" s="176" t="str">
        <f>IF(ISBLANK(DPWW3!CB111),"",DPWW3!CB111)</f>
        <v>PCD_DPWW3_PRMVL_DCS_S5</v>
      </c>
      <c r="C1967" s="176" t="str">
        <f>DPWW3!F111 &amp; "," &amp; DPWW3!G111 &amp; "," &amp; DPWW3!CB6</f>
        <v>P-removal,Number of schemes at Stage 5,Change in solution (IM2)</v>
      </c>
      <c r="D1967" s="176" t="str">
        <f>IF(ISBLANK(DPWW3!H111),"",DPWW3!H111)</f>
        <v>Nr</v>
      </c>
      <c r="E1967" s="176" t="s">
        <v>7266</v>
      </c>
      <c r="F1967" s="176" t="str">
        <f>IF(ISBLANK(DPWW3!AM111),"",DPWW3!AM111)</f>
        <v/>
      </c>
    </row>
    <row r="1968" spans="1:40" x14ac:dyDescent="0.25">
      <c r="A1968" s="176" t="str">
        <f t="shared" si="30"/>
        <v>YKY</v>
      </c>
      <c r="B1968" s="176" t="str">
        <f>IF(ISBLANK(DPWW3!CC111),"",DPWW3!CC111)</f>
        <v>PCD_DPWW3_PRMVL_DSCS_S5</v>
      </c>
      <c r="C1968" s="176" t="str">
        <f>DPWW3!F111 &amp; "," &amp; DPWW3!G111 &amp; "," &amp; DPWW3!CC6</f>
        <v>P-removal,Number of schemes at Stage 5,Supply chain capacity</v>
      </c>
      <c r="D1968" s="176" t="str">
        <f>IF(ISBLANK(DPWW3!H111),"",DPWW3!H111)</f>
        <v>Nr</v>
      </c>
      <c r="E1968" s="176" t="s">
        <v>7266</v>
      </c>
      <c r="F1968" s="176" t="str">
        <f>IF(ISBLANK(DPWW3!AN111),"",DPWW3!AN111)</f>
        <v/>
      </c>
    </row>
    <row r="1969" spans="1:40" x14ac:dyDescent="0.25">
      <c r="A1969" s="176" t="str">
        <f t="shared" si="30"/>
        <v>YKY</v>
      </c>
      <c r="B1969" s="176" t="str">
        <f>IF(ISBLANK(DPWW3!CD111),"",DPWW3!CD111)</f>
        <v>PCD_DPWW3_PRMVL_DPP_S5</v>
      </c>
      <c r="C1969" s="176" t="str">
        <f>DPWW3!F111 &amp; "," &amp; DPWW3!G111 &amp; "," &amp; DPWW3!CD6</f>
        <v>P-removal,Number of schemes at Stage 5,Land and planning permission</v>
      </c>
      <c r="D1969" s="176" t="str">
        <f>IF(ISBLANK(DPWW3!H111),"",DPWW3!H111)</f>
        <v>Nr</v>
      </c>
      <c r="E1969" s="176" t="s">
        <v>7266</v>
      </c>
      <c r="F1969" s="176" t="str">
        <f>IF(ISBLANK(DPWW3!AO111),"",DPWW3!AO111)</f>
        <v/>
      </c>
    </row>
    <row r="1970" spans="1:40" x14ac:dyDescent="0.25">
      <c r="A1970" s="176" t="str">
        <f t="shared" si="30"/>
        <v>YKY</v>
      </c>
      <c r="B1970" s="176" t="str">
        <f>IF(ISBLANK(DPWW3!CE111),"",DPWW3!CE111)</f>
        <v>PCD_DPWW3_PRMVL_DTPI_S5</v>
      </c>
      <c r="C1970" s="176" t="str">
        <f>DPWW3!F111 &amp; "," &amp; DPWW3!G111 &amp; "," &amp; DPWW3!CE6</f>
        <v>P-removal,Number of schemes at Stage 5,Third-party interface</v>
      </c>
      <c r="D1970" s="176" t="str">
        <f>IF(ISBLANK(DPWW3!H111),"",DPWW3!H111)</f>
        <v>Nr</v>
      </c>
      <c r="E1970" s="176" t="s">
        <v>7266</v>
      </c>
      <c r="F1970" s="176" t="str">
        <f>IF(ISBLANK(DPWW3!AP111),"",DPWW3!AP111)</f>
        <v/>
      </c>
    </row>
    <row r="1971" spans="1:40" x14ac:dyDescent="0.25">
      <c r="A1971" s="176" t="str">
        <f t="shared" si="30"/>
        <v>YKY</v>
      </c>
      <c r="B1971" s="176" t="str">
        <f>IF(ISBLANK(DPWW3!CF111),"",DPWW3!CF111)</f>
        <v>PCD_DPWW3_PRMVL_DCI_S5</v>
      </c>
      <c r="C1971" s="176" t="str">
        <f>DPWW3!F111 &amp; "," &amp; DPWW3!G111 &amp; "," &amp; DPWW3!CF6</f>
        <v>P-removal,Number of schemes at Stage 5,Contractual issues</v>
      </c>
      <c r="D1971" s="176" t="str">
        <f>IF(ISBLANK(DPWW3!H111),"",DPWW3!H111)</f>
        <v>Nr</v>
      </c>
      <c r="E1971" s="176" t="s">
        <v>7266</v>
      </c>
      <c r="F1971" s="176" t="str">
        <f>IF(ISBLANK(DPWW3!AQ111),"",DPWW3!AQ111)</f>
        <v/>
      </c>
    </row>
    <row r="1972" spans="1:40" x14ac:dyDescent="0.25">
      <c r="A1972" s="176" t="str">
        <f t="shared" si="30"/>
        <v>YKY</v>
      </c>
      <c r="B1972" s="176" t="str">
        <f>IF(ISBLANK(DPWW3!CG111),"",DPWW3!CG111)</f>
        <v>PCD_DPWW3_PRMVL_DSI_S5</v>
      </c>
      <c r="C1972" s="176" t="str">
        <f>DPWW3!F111 &amp; "," &amp; DPWW3!G111 &amp; "," &amp; DPWW3!CG6</f>
        <v>P-removal,Number of schemes at Stage 5,Sites issues</v>
      </c>
      <c r="D1972" s="176" t="str">
        <f>IF(ISBLANK(DPWW3!H111),"",DPWW3!H111)</f>
        <v>Nr</v>
      </c>
      <c r="E1972" s="176" t="s">
        <v>7266</v>
      </c>
      <c r="F1972" s="176" t="str">
        <f>IF(ISBLANK(DPWW3!AR111),"",DPWW3!AR111)</f>
        <v/>
      </c>
    </row>
    <row r="1973" spans="1:40" x14ac:dyDescent="0.25">
      <c r="A1973" s="176" t="str">
        <f t="shared" si="30"/>
        <v>YKY</v>
      </c>
      <c r="B1973" s="176" t="str">
        <f>IF(ISBLANK(DPWW3!CH111),"",DPWW3!CH111)</f>
        <v>PCD_DPWW3_PRMVL_DER_S5</v>
      </c>
      <c r="C1973" s="176" t="str">
        <f>DPWW3!F111 &amp; "," &amp; DPWW3!G111 &amp; "," &amp; DPWW3!CH6</f>
        <v>P-removal,Number of schemes at Stage 5,Environmental risks</v>
      </c>
      <c r="D1973" s="176" t="str">
        <f>IF(ISBLANK(DPWW3!H111),"",DPWW3!H111)</f>
        <v>Nr</v>
      </c>
      <c r="E1973" s="176" t="s">
        <v>7266</v>
      </c>
      <c r="F1973" s="176" t="str">
        <f>IF(ISBLANK(DPWW3!AS111),"",DPWW3!AS111)</f>
        <v/>
      </c>
    </row>
    <row r="1974" spans="1:40" x14ac:dyDescent="0.25">
      <c r="A1974" s="176" t="str">
        <f t="shared" si="30"/>
        <v>YKY</v>
      </c>
      <c r="B1974" s="176" t="str">
        <f>IF(ISBLANK(DPWW3!CI111),"",DPWW3!CI111)</f>
        <v>PCD_DPWW3_PRMVL_RS_S5</v>
      </c>
      <c r="C1974" s="176" t="str">
        <f>DPWW3!F111 &amp; "," &amp; DPWW3!G111 &amp; "," &amp; DPWW3!CI6</f>
        <v>P-removal,Number of schemes at Stage 5,Regulatory Sign off Delay</v>
      </c>
      <c r="D1974" s="176" t="str">
        <f>IF(ISBLANK(DPWW3!H111),"",DPWW3!H111)</f>
        <v>Nr</v>
      </c>
      <c r="E1974" s="176" t="s">
        <v>7266</v>
      </c>
      <c r="F1974" s="176" t="str">
        <f>IF(ISBLANK(DPWW3!AT111),"",DPWW3!AT111)</f>
        <v/>
      </c>
    </row>
    <row r="1975" spans="1:40" x14ac:dyDescent="0.25">
      <c r="A1975" s="176" t="str">
        <f t="shared" si="30"/>
        <v>YKY</v>
      </c>
      <c r="B1975" s="176" t="str">
        <f>IF(ISBLANK(DPWW3!CJ111),"",DPWW3!CJ111)</f>
        <v>PCD_DPWW3_PRMVL_DPLE_S5</v>
      </c>
      <c r="C1975" s="176" t="str">
        <f>DPWW3!F111 &amp; "," &amp; DPWW3!G111 &amp; "," &amp; DPWW3!CJ6</f>
        <v>P-removal,Number of schemes at Stage 5,Programme level efficiency</v>
      </c>
      <c r="D1975" s="176" t="str">
        <f>IF(ISBLANK(DPWW3!H111),"",DPWW3!H111)</f>
        <v>Nr</v>
      </c>
      <c r="E1975" s="176" t="s">
        <v>7266</v>
      </c>
      <c r="F1975" s="176" t="str">
        <f>IF(ISBLANK(DPWW3!AU111),"",DPWW3!AU111)</f>
        <v/>
      </c>
    </row>
    <row r="1976" spans="1:40" x14ac:dyDescent="0.25">
      <c r="A1976" s="176" t="str">
        <f t="shared" si="30"/>
        <v>YKY</v>
      </c>
      <c r="B1976" s="176" t="str">
        <f>IF(ISBLANK(DPWW3!BC112),"",DPWW3!BC112)</f>
        <v>PCD_DPWW3_PRMVL_S6</v>
      </c>
      <c r="C1976" s="176" t="str">
        <f>DPWW3!F112 &amp; "," &amp; DPWW3!G112 &amp; "," &amp; DPWW3!BC5</f>
        <v>P-removal,Number of schemes at Stage 6,IM1 has yet to be achieved</v>
      </c>
      <c r="D1976" s="176" t="str">
        <f>IF(ISBLANK(DPWW3!H112),"",DPWW3!H112)</f>
        <v>Nr</v>
      </c>
      <c r="E1976" s="176" t="s">
        <v>7266</v>
      </c>
      <c r="T1976" s="176">
        <f>IF(ISBLANK(DPWW3!M112),"",DPWW3!M112)</f>
        <v>0</v>
      </c>
      <c r="U1976" s="176">
        <f>IF(ISBLANK(DPWW3!N112),"",DPWW3!N112)</f>
        <v>0</v>
      </c>
      <c r="V1976" s="176">
        <f>IF(ISBLANK(DPWW3!O112),"",DPWW3!O112)</f>
        <v>0</v>
      </c>
      <c r="W1976" s="176">
        <f>IF(ISBLANK(DPWW3!P112),"",DPWW3!P112)</f>
        <v>0</v>
      </c>
      <c r="X1976" s="176">
        <f>IF(ISBLANK(DPWW3!Q112),"",DPWW3!Q112)</f>
        <v>7</v>
      </c>
      <c r="Y1976" s="176">
        <f>IF(ISBLANK(DPWW3!R112),"",DPWW3!R112)</f>
        <v>7</v>
      </c>
      <c r="Z1976" s="176">
        <f>IF(ISBLANK(DPWW3!S112),"",DPWW3!S112)</f>
        <v>7</v>
      </c>
      <c r="AA1976" s="176">
        <f>IF(ISBLANK(DPWW3!T112),"",DPWW3!T112)</f>
        <v>7</v>
      </c>
      <c r="AB1976" s="176">
        <f>IF(ISBLANK(DPWW3!U112),"",DPWW3!U112)</f>
        <v>7</v>
      </c>
      <c r="AC1976" s="176">
        <f>IF(ISBLANK(DPWW3!V112),"",DPWW3!V112)</f>
        <v>7</v>
      </c>
      <c r="AD1976" s="176">
        <f>IF(ISBLANK(DPWW3!W112),"",DPWW3!W112)</f>
        <v>7</v>
      </c>
      <c r="AE1976" s="176">
        <f>IF(ISBLANK(DPWW3!X112),"",DPWW3!X112)</f>
        <v>7</v>
      </c>
      <c r="AF1976" s="176">
        <f>IF(ISBLANK(DPWW3!Y112),"",DPWW3!Y112)</f>
        <v>8</v>
      </c>
      <c r="AG1976" s="176">
        <f>IF(ISBLANK(DPWW3!Z112),"",DPWW3!Z112)</f>
        <v>8</v>
      </c>
      <c r="AH1976" s="176">
        <f>IF(ISBLANK(DPWW3!AA112),"",DPWW3!AA112)</f>
        <v>8</v>
      </c>
      <c r="AI1976" s="176">
        <f>IF(ISBLANK(DPWW3!AB112),"",DPWW3!AB112)</f>
        <v>8</v>
      </c>
      <c r="AJ1976" s="176">
        <f>IF(ISBLANK(DPWW3!AC112),"",DPWW3!AC112)</f>
        <v>15</v>
      </c>
      <c r="AK1976" s="176">
        <f>IF(ISBLANK(DPWW3!AD112),"",DPWW3!AD112)</f>
        <v>15</v>
      </c>
      <c r="AL1976" s="176">
        <f>IF(ISBLANK(DPWW3!AE112),"",DPWW3!AE112)</f>
        <v>15</v>
      </c>
      <c r="AM1976" s="176">
        <f>IF(ISBLANK(DPWW3!AF112),"",DPWW3!AF112)</f>
        <v>15</v>
      </c>
      <c r="AN1976" s="176">
        <f>IF(ISBLANK(DPWW3!AG112),"",DPWW3!AG112)</f>
        <v>82</v>
      </c>
    </row>
    <row r="1977" spans="1:40" x14ac:dyDescent="0.25">
      <c r="A1977" s="176" t="str">
        <f t="shared" si="30"/>
        <v>YKY</v>
      </c>
      <c r="B1977" s="176" t="str">
        <f>IF(ISBLANK(DPWW3!BY112),"",DPWW3!BY112)</f>
        <v>PCD_DPWW3_PRMVL_DLY_S6</v>
      </c>
      <c r="C1977" s="176" t="str">
        <f>DPWW3!F112 &amp; "," &amp; DPWW3!G112 &amp; "," &amp; DPWW3!BY5</f>
        <v>P-removal,Number of schemes at Stage 6,Total number of schemes with a 90+ day delay for any given IM</v>
      </c>
      <c r="D1977" s="176" t="str">
        <f>IF(ISBLANK(DPWW3!H112),"",DPWW3!H112)</f>
        <v>Nr</v>
      </c>
      <c r="E1977" s="176" t="s">
        <v>7266</v>
      </c>
      <c r="F1977" s="176" t="str">
        <f>IF(ISBLANK(DPWW3!AJ112),"",DPWW3!AJ112)</f>
        <v/>
      </c>
    </row>
    <row r="1978" spans="1:40" x14ac:dyDescent="0.25">
      <c r="A1978" s="176" t="str">
        <f t="shared" si="30"/>
        <v>YKY</v>
      </c>
      <c r="B1978" s="176" t="str">
        <f>IF(ISBLANK(DPWW3!BZ112),"",DPWW3!BZ112)</f>
        <v>PCD_DPWW3_PRMVL_DIR_S6</v>
      </c>
      <c r="C1978" s="176" t="str">
        <f>DPWW3!F112 &amp; "," &amp; DPWW3!G112 &amp; "," &amp; DPWW3!BZ6</f>
        <v>P-removal,Number of schemes at Stage 6,Lack of internal resourcing</v>
      </c>
      <c r="D1978" s="176" t="str">
        <f>IF(ISBLANK(DPWW3!H112),"",DPWW3!H112)</f>
        <v>Nr</v>
      </c>
      <c r="E1978" s="176" t="s">
        <v>7266</v>
      </c>
      <c r="F1978" s="176" t="str">
        <f>IF(ISBLANK(DPWW3!AK112),"",DPWW3!AK112)</f>
        <v/>
      </c>
    </row>
    <row r="1979" spans="1:40" x14ac:dyDescent="0.25">
      <c r="A1979" s="176" t="str">
        <f t="shared" si="30"/>
        <v>YKY</v>
      </c>
      <c r="B1979" s="176" t="str">
        <f>IF(ISBLANK(DPWW3!CA112),"",DPWW3!CA112)</f>
        <v>PCD_DPWW3_PRMVL_DSCR_S6</v>
      </c>
      <c r="C1979" s="176" t="str">
        <f>DPWW3!F112 &amp; "," &amp; DPWW3!G112 &amp; "," &amp; DPWW3!CA6</f>
        <v xml:space="preserve">P-removal,Number of schemes at Stage 6,Lack of supply chain resourcing </v>
      </c>
      <c r="D1979" s="176" t="str">
        <f>IF(ISBLANK(DPWW3!H112),"",DPWW3!H112)</f>
        <v>Nr</v>
      </c>
      <c r="E1979" s="176" t="s">
        <v>7266</v>
      </c>
      <c r="F1979" s="176" t="str">
        <f>IF(ISBLANK(DPWW3!AL112),"",DPWW3!AL112)</f>
        <v/>
      </c>
    </row>
    <row r="1980" spans="1:40" x14ac:dyDescent="0.25">
      <c r="A1980" s="176" t="str">
        <f t="shared" si="30"/>
        <v>YKY</v>
      </c>
      <c r="B1980" s="176" t="str">
        <f>IF(ISBLANK(DPWW3!CB112),"",DPWW3!CB112)</f>
        <v>PCD_DPWW3_PRMVL_DCS_S6</v>
      </c>
      <c r="C1980" s="176" t="str">
        <f>DPWW3!F112 &amp; "," &amp; DPWW3!G112 &amp; "," &amp; DPWW3!CB6</f>
        <v>P-removal,Number of schemes at Stage 6,Change in solution (IM2)</v>
      </c>
      <c r="D1980" s="176" t="str">
        <f>IF(ISBLANK(DPWW3!H112),"",DPWW3!H112)</f>
        <v>Nr</v>
      </c>
      <c r="E1980" s="176" t="s">
        <v>7266</v>
      </c>
      <c r="F1980" s="176" t="str">
        <f>IF(ISBLANK(DPWW3!AM112),"",DPWW3!AM112)</f>
        <v/>
      </c>
    </row>
    <row r="1981" spans="1:40" x14ac:dyDescent="0.25">
      <c r="A1981" s="176" t="str">
        <f t="shared" si="30"/>
        <v>YKY</v>
      </c>
      <c r="B1981" s="176" t="str">
        <f>IF(ISBLANK(DPWW3!CC112),"",DPWW3!CC112)</f>
        <v>PCD_DPWW3_PRMVL_DSCS_S6</v>
      </c>
      <c r="C1981" s="176" t="str">
        <f>DPWW3!F112 &amp; "," &amp; DPWW3!G112 &amp; "," &amp; DPWW3!CC6</f>
        <v>P-removal,Number of schemes at Stage 6,Supply chain capacity</v>
      </c>
      <c r="D1981" s="176" t="str">
        <f>IF(ISBLANK(DPWW3!H112),"",DPWW3!H112)</f>
        <v>Nr</v>
      </c>
      <c r="E1981" s="176" t="s">
        <v>7266</v>
      </c>
      <c r="F1981" s="176" t="str">
        <f>IF(ISBLANK(DPWW3!AN112),"",DPWW3!AN112)</f>
        <v/>
      </c>
    </row>
    <row r="1982" spans="1:40" x14ac:dyDescent="0.25">
      <c r="A1982" s="176" t="str">
        <f t="shared" si="30"/>
        <v>YKY</v>
      </c>
      <c r="B1982" s="176" t="str">
        <f>IF(ISBLANK(DPWW3!CD112),"",DPWW3!CD112)</f>
        <v>PCD_DPWW3_PRMVL_DPP_S6</v>
      </c>
      <c r="C1982" s="176" t="str">
        <f>DPWW3!F112 &amp; "," &amp; DPWW3!G112 &amp; "," &amp; DPWW3!CD6</f>
        <v>P-removal,Number of schemes at Stage 6,Land and planning permission</v>
      </c>
      <c r="D1982" s="176" t="str">
        <f>IF(ISBLANK(DPWW3!H112),"",DPWW3!H112)</f>
        <v>Nr</v>
      </c>
      <c r="E1982" s="176" t="s">
        <v>7266</v>
      </c>
      <c r="F1982" s="176" t="str">
        <f>IF(ISBLANK(DPWW3!AO112),"",DPWW3!AO112)</f>
        <v/>
      </c>
    </row>
    <row r="1983" spans="1:40" x14ac:dyDescent="0.25">
      <c r="A1983" s="176" t="str">
        <f t="shared" si="30"/>
        <v>YKY</v>
      </c>
      <c r="B1983" s="176" t="str">
        <f>IF(ISBLANK(DPWW3!CE112),"",DPWW3!CE112)</f>
        <v>PCD_DPWW3_PRMVL_DTPI_S6</v>
      </c>
      <c r="C1983" s="176" t="str">
        <f>DPWW3!F112 &amp; "," &amp; DPWW3!G112 &amp; "," &amp; DPWW3!CE6</f>
        <v>P-removal,Number of schemes at Stage 6,Third-party interface</v>
      </c>
      <c r="D1983" s="176" t="str">
        <f>IF(ISBLANK(DPWW3!H112),"",DPWW3!H112)</f>
        <v>Nr</v>
      </c>
      <c r="E1983" s="176" t="s">
        <v>7266</v>
      </c>
      <c r="F1983" s="176" t="str">
        <f>IF(ISBLANK(DPWW3!AP112),"",DPWW3!AP112)</f>
        <v/>
      </c>
    </row>
    <row r="1984" spans="1:40" x14ac:dyDescent="0.25">
      <c r="A1984" s="176" t="str">
        <f t="shared" si="30"/>
        <v>YKY</v>
      </c>
      <c r="B1984" s="176" t="str">
        <f>IF(ISBLANK(DPWW3!CF112),"",DPWW3!CF112)</f>
        <v>PCD_DPWW3_PRMVL_DCI_S6</v>
      </c>
      <c r="C1984" s="176" t="str">
        <f>DPWW3!F112 &amp; "," &amp; DPWW3!G112 &amp; "," &amp; DPWW3!CF6</f>
        <v>P-removal,Number of schemes at Stage 6,Contractual issues</v>
      </c>
      <c r="D1984" s="176" t="str">
        <f>IF(ISBLANK(DPWW3!H112),"",DPWW3!H112)</f>
        <v>Nr</v>
      </c>
      <c r="E1984" s="176" t="s">
        <v>7266</v>
      </c>
      <c r="F1984" s="176" t="str">
        <f>IF(ISBLANK(DPWW3!AQ112),"",DPWW3!AQ112)</f>
        <v/>
      </c>
    </row>
    <row r="1985" spans="1:40" x14ac:dyDescent="0.25">
      <c r="A1985" s="176" t="str">
        <f t="shared" si="30"/>
        <v>YKY</v>
      </c>
      <c r="B1985" s="176" t="str">
        <f>IF(ISBLANK(DPWW3!CG112),"",DPWW3!CG112)</f>
        <v>PCD_DPWW3_PRMVL_DSI_S6</v>
      </c>
      <c r="C1985" s="176" t="str">
        <f>DPWW3!F112 &amp; "," &amp; DPWW3!G112 &amp; "," &amp; DPWW3!CG6</f>
        <v>P-removal,Number of schemes at Stage 6,Sites issues</v>
      </c>
      <c r="D1985" s="176" t="str">
        <f>IF(ISBLANK(DPWW3!H112),"",DPWW3!H112)</f>
        <v>Nr</v>
      </c>
      <c r="E1985" s="176" t="s">
        <v>7266</v>
      </c>
      <c r="F1985" s="176" t="str">
        <f>IF(ISBLANK(DPWW3!AR112),"",DPWW3!AR112)</f>
        <v/>
      </c>
    </row>
    <row r="1986" spans="1:40" x14ac:dyDescent="0.25">
      <c r="A1986" s="176" t="str">
        <f t="shared" si="30"/>
        <v>YKY</v>
      </c>
      <c r="B1986" s="176" t="str">
        <f>IF(ISBLANK(DPWW3!CH112),"",DPWW3!CH112)</f>
        <v>PCD_DPWW3_PRMVL_DER_S6</v>
      </c>
      <c r="C1986" s="176" t="str">
        <f>DPWW3!F112 &amp; "," &amp; DPWW3!G112 &amp; "," &amp; DPWW3!CH6</f>
        <v>P-removal,Number of schemes at Stage 6,Environmental risks</v>
      </c>
      <c r="D1986" s="176" t="str">
        <f>IF(ISBLANK(DPWW3!H112),"",DPWW3!H112)</f>
        <v>Nr</v>
      </c>
      <c r="E1986" s="176" t="s">
        <v>7266</v>
      </c>
      <c r="F1986" s="176" t="str">
        <f>IF(ISBLANK(DPWW3!AS112),"",DPWW3!AS112)</f>
        <v/>
      </c>
    </row>
    <row r="1987" spans="1:40" x14ac:dyDescent="0.25">
      <c r="A1987" s="176" t="str">
        <f t="shared" si="30"/>
        <v>YKY</v>
      </c>
      <c r="B1987" s="176" t="str">
        <f>IF(ISBLANK(DPWW3!CI112),"",DPWW3!CI112)</f>
        <v>PCD_DPWW3_PRMVL_RS_S6</v>
      </c>
      <c r="C1987" s="176" t="str">
        <f>DPWW3!F112 &amp; "," &amp; DPWW3!G112 &amp; "," &amp; DPWW3!CI6</f>
        <v>P-removal,Number of schemes at Stage 6,Regulatory Sign off Delay</v>
      </c>
      <c r="D1987" s="176" t="str">
        <f>IF(ISBLANK(DPWW3!H112),"",DPWW3!H112)</f>
        <v>Nr</v>
      </c>
      <c r="E1987" s="176" t="s">
        <v>7266</v>
      </c>
      <c r="F1987" s="176" t="str">
        <f>IF(ISBLANK(DPWW3!AT112),"",DPWW3!AT112)</f>
        <v/>
      </c>
    </row>
    <row r="1988" spans="1:40" x14ac:dyDescent="0.25">
      <c r="A1988" s="176" t="str">
        <f t="shared" si="30"/>
        <v>YKY</v>
      </c>
      <c r="B1988" s="176" t="str">
        <f>IF(ISBLANK(DPWW3!CJ112),"",DPWW3!CJ112)</f>
        <v>PCD_DPWW3_PRMVL_DPLE_S6</v>
      </c>
      <c r="C1988" s="176" t="str">
        <f>DPWW3!F112 &amp; "," &amp; DPWW3!G112 &amp; "," &amp; DPWW3!CJ6</f>
        <v>P-removal,Number of schemes at Stage 6,Programme level efficiency</v>
      </c>
      <c r="D1988" s="176" t="str">
        <f>IF(ISBLANK(DPWW3!H112),"",DPWW3!H112)</f>
        <v>Nr</v>
      </c>
      <c r="E1988" s="176" t="s">
        <v>7266</v>
      </c>
      <c r="F1988" s="176" t="str">
        <f>IF(ISBLANK(DPWW3!AU112),"",DPWW3!AU112)</f>
        <v/>
      </c>
    </row>
    <row r="1989" spans="1:40" x14ac:dyDescent="0.25">
      <c r="A1989" s="176" t="str">
        <f t="shared" ref="A1989:A2052" si="31">A1988</f>
        <v>YKY</v>
      </c>
      <c r="B1989" s="176" t="str">
        <f>IF(ISBLANK(DPWW3!BC113),"",DPWW3!BC113)</f>
        <v>PCD_DPWW3_PRMVL_S7</v>
      </c>
      <c r="C1989" s="176" t="str">
        <f>DPWW3!F113 &amp; "," &amp; DPWW3!G113 &amp; "," &amp; DPWW3!BC5</f>
        <v>P-removal,Number of schemes at Stage 7,IM1 has yet to be achieved</v>
      </c>
      <c r="D1989" s="176" t="str">
        <f>IF(ISBLANK(DPWW3!H113),"",DPWW3!H113)</f>
        <v>Nr</v>
      </c>
      <c r="E1989" s="176" t="s">
        <v>7266</v>
      </c>
      <c r="T1989" s="176">
        <f>IF(ISBLANK(DPWW3!M113),"",DPWW3!M113)</f>
        <v>1</v>
      </c>
      <c r="U1989" s="176">
        <f>IF(ISBLANK(DPWW3!N113),"",DPWW3!N113)</f>
        <v>1</v>
      </c>
      <c r="V1989" s="176">
        <f>IF(ISBLANK(DPWW3!O113),"",DPWW3!O113)</f>
        <v>1</v>
      </c>
      <c r="W1989" s="176">
        <f>IF(ISBLANK(DPWW3!P113),"",DPWW3!P113)</f>
        <v>1</v>
      </c>
      <c r="X1989" s="176">
        <f>IF(ISBLANK(DPWW3!Q113),"",DPWW3!Q113)</f>
        <v>1</v>
      </c>
      <c r="Y1989" s="176">
        <f>IF(ISBLANK(DPWW3!R113),"",DPWW3!R113)</f>
        <v>1</v>
      </c>
      <c r="Z1989" s="176">
        <f>IF(ISBLANK(DPWW3!S113),"",DPWW3!S113)</f>
        <v>1</v>
      </c>
      <c r="AA1989" s="176">
        <f>IF(ISBLANK(DPWW3!T113),"",DPWW3!T113)</f>
        <v>1</v>
      </c>
      <c r="AB1989" s="176">
        <f>IF(ISBLANK(DPWW3!U113),"",DPWW3!U113)</f>
        <v>1</v>
      </c>
      <c r="AC1989" s="176">
        <f>IF(ISBLANK(DPWW3!V113),"",DPWW3!V113)</f>
        <v>1</v>
      </c>
      <c r="AD1989" s="176">
        <f>IF(ISBLANK(DPWW3!W113),"",DPWW3!W113)</f>
        <v>1</v>
      </c>
      <c r="AE1989" s="176">
        <f>IF(ISBLANK(DPWW3!X113),"",DPWW3!X113)</f>
        <v>1</v>
      </c>
      <c r="AF1989" s="176">
        <f>IF(ISBLANK(DPWW3!Y113),"",DPWW3!Y113)</f>
        <v>1</v>
      </c>
      <c r="AG1989" s="176">
        <f>IF(ISBLANK(DPWW3!Z113),"",DPWW3!Z113)</f>
        <v>1</v>
      </c>
      <c r="AH1989" s="176">
        <f>IF(ISBLANK(DPWW3!AA113),"",DPWW3!AA113)</f>
        <v>1</v>
      </c>
      <c r="AI1989" s="176">
        <f>IF(ISBLANK(DPWW3!AB113),"",DPWW3!AB113)</f>
        <v>1</v>
      </c>
      <c r="AJ1989" s="176">
        <f>IF(ISBLANK(DPWW3!AC113),"",DPWW3!AC113)</f>
        <v>1</v>
      </c>
      <c r="AK1989" s="176">
        <f>IF(ISBLANK(DPWW3!AD113),"",DPWW3!AD113)</f>
        <v>1</v>
      </c>
      <c r="AL1989" s="176">
        <f>IF(ISBLANK(DPWW3!AE113),"",DPWW3!AE113)</f>
        <v>1</v>
      </c>
      <c r="AM1989" s="176">
        <f>IF(ISBLANK(DPWW3!AF113),"",DPWW3!AF113)</f>
        <v>1</v>
      </c>
      <c r="AN1989" s="176">
        <f>IF(ISBLANK(DPWW3!AG113),"",DPWW3!AG113)</f>
        <v>1</v>
      </c>
    </row>
    <row r="1990" spans="1:40" x14ac:dyDescent="0.25">
      <c r="A1990" s="176" t="str">
        <f t="shared" si="31"/>
        <v>YKY</v>
      </c>
      <c r="B1990" s="176" t="str">
        <f>IF(ISBLANK(DPWW3!BY113),"",DPWW3!BY113)</f>
        <v>PCD_DPWW3_PRMVL_DLY_S7</v>
      </c>
      <c r="C1990" s="176" t="str">
        <f>DPWW3!F113 &amp; "," &amp; DPWW3!G113 &amp; "," &amp; DPWW3!BY5</f>
        <v>P-removal,Number of schemes at Stage 7,Total number of schemes with a 90+ day delay for any given IM</v>
      </c>
      <c r="D1990" s="176" t="str">
        <f>IF(ISBLANK(DPWW3!H113),"",DPWW3!H113)</f>
        <v>Nr</v>
      </c>
      <c r="E1990" s="176" t="s">
        <v>7266</v>
      </c>
      <c r="F1990" s="176" t="str">
        <f>IF(ISBLANK(DPWW3!AJ113),"",DPWW3!AJ113)</f>
        <v/>
      </c>
    </row>
    <row r="1991" spans="1:40" x14ac:dyDescent="0.25">
      <c r="A1991" s="176" t="str">
        <f t="shared" si="31"/>
        <v>YKY</v>
      </c>
      <c r="B1991" s="176" t="str">
        <f>IF(ISBLANK(DPWW3!BZ113),"",DPWW3!BZ113)</f>
        <v>PCD_DPWW3_PRMVL_DIR_S7</v>
      </c>
      <c r="C1991" s="176" t="str">
        <f>DPWW3!F113 &amp; "," &amp; DPWW3!G113 &amp; "," &amp; DPWW3!BZ6</f>
        <v>P-removal,Number of schemes at Stage 7,Lack of internal resourcing</v>
      </c>
      <c r="D1991" s="176" t="str">
        <f>IF(ISBLANK(DPWW3!H113),"",DPWW3!H113)</f>
        <v>Nr</v>
      </c>
      <c r="E1991" s="176" t="s">
        <v>7266</v>
      </c>
      <c r="F1991" s="176" t="str">
        <f>IF(ISBLANK(DPWW3!AK113),"",DPWW3!AK113)</f>
        <v/>
      </c>
    </row>
    <row r="1992" spans="1:40" x14ac:dyDescent="0.25">
      <c r="A1992" s="176" t="str">
        <f t="shared" si="31"/>
        <v>YKY</v>
      </c>
      <c r="B1992" s="176" t="str">
        <f>IF(ISBLANK(DPWW3!CA113),"",DPWW3!CA113)</f>
        <v>PCD_DPWW3_PRMVL_DSCR_S7</v>
      </c>
      <c r="C1992" s="176" t="str">
        <f>DPWW3!F113 &amp; "," &amp; DPWW3!G113 &amp; "," &amp; DPWW3!CA6</f>
        <v xml:space="preserve">P-removal,Number of schemes at Stage 7,Lack of supply chain resourcing </v>
      </c>
      <c r="D1992" s="176" t="str">
        <f>IF(ISBLANK(DPWW3!H113),"",DPWW3!H113)</f>
        <v>Nr</v>
      </c>
      <c r="E1992" s="176" t="s">
        <v>7266</v>
      </c>
      <c r="F1992" s="176" t="str">
        <f>IF(ISBLANK(DPWW3!AL113),"",DPWW3!AL113)</f>
        <v/>
      </c>
    </row>
    <row r="1993" spans="1:40" x14ac:dyDescent="0.25">
      <c r="A1993" s="176" t="str">
        <f t="shared" si="31"/>
        <v>YKY</v>
      </c>
      <c r="B1993" s="176" t="str">
        <f>IF(ISBLANK(DPWW3!CB113),"",DPWW3!CB113)</f>
        <v>PCD_DPWW3_PRMVL_DCS_S7</v>
      </c>
      <c r="C1993" s="176" t="str">
        <f>DPWW3!F113 &amp; "," &amp; DPWW3!G113 &amp; "," &amp; DPWW3!CB6</f>
        <v>P-removal,Number of schemes at Stage 7,Change in solution (IM2)</v>
      </c>
      <c r="D1993" s="176" t="str">
        <f>IF(ISBLANK(DPWW3!H113),"",DPWW3!H113)</f>
        <v>Nr</v>
      </c>
      <c r="E1993" s="176" t="s">
        <v>7266</v>
      </c>
      <c r="F1993" s="176" t="str">
        <f>IF(ISBLANK(DPWW3!AM113),"",DPWW3!AM113)</f>
        <v/>
      </c>
    </row>
    <row r="1994" spans="1:40" x14ac:dyDescent="0.25">
      <c r="A1994" s="176" t="str">
        <f t="shared" si="31"/>
        <v>YKY</v>
      </c>
      <c r="B1994" s="176" t="str">
        <f>IF(ISBLANK(DPWW3!CC113),"",DPWW3!CC113)</f>
        <v>PCD_DPWW3_PRMVL_DSCS_S7</v>
      </c>
      <c r="C1994" s="176" t="str">
        <f>DPWW3!F113 &amp; "," &amp; DPWW3!G113 &amp; "," &amp; DPWW3!CC6</f>
        <v>P-removal,Number of schemes at Stage 7,Supply chain capacity</v>
      </c>
      <c r="D1994" s="176" t="str">
        <f>IF(ISBLANK(DPWW3!H113),"",DPWW3!H113)</f>
        <v>Nr</v>
      </c>
      <c r="E1994" s="176" t="s">
        <v>7266</v>
      </c>
      <c r="F1994" s="176" t="str">
        <f>IF(ISBLANK(DPWW3!AN113),"",DPWW3!AN113)</f>
        <v/>
      </c>
    </row>
    <row r="1995" spans="1:40" x14ac:dyDescent="0.25">
      <c r="A1995" s="176" t="str">
        <f t="shared" si="31"/>
        <v>YKY</v>
      </c>
      <c r="B1995" s="176" t="str">
        <f>IF(ISBLANK(DPWW3!CD113),"",DPWW3!CD113)</f>
        <v>PCD_DPWW3_PRMVL_DPP_S7</v>
      </c>
      <c r="C1995" s="176" t="str">
        <f>DPWW3!F113 &amp; "," &amp; DPWW3!G113 &amp; "," &amp; DPWW3!CD6</f>
        <v>P-removal,Number of schemes at Stage 7,Land and planning permission</v>
      </c>
      <c r="D1995" s="176" t="str">
        <f>IF(ISBLANK(DPWW3!H113),"",DPWW3!H113)</f>
        <v>Nr</v>
      </c>
      <c r="E1995" s="176" t="s">
        <v>7266</v>
      </c>
      <c r="F1995" s="176" t="str">
        <f>IF(ISBLANK(DPWW3!AO113),"",DPWW3!AO113)</f>
        <v/>
      </c>
    </row>
    <row r="1996" spans="1:40" x14ac:dyDescent="0.25">
      <c r="A1996" s="176" t="str">
        <f t="shared" si="31"/>
        <v>YKY</v>
      </c>
      <c r="B1996" s="176" t="str">
        <f>IF(ISBLANK(DPWW3!CE113),"",DPWW3!CE113)</f>
        <v>PCD_DPWW3_PRMVL_DTPI_S7</v>
      </c>
      <c r="C1996" s="176" t="str">
        <f>DPWW3!F113 &amp; "," &amp; DPWW3!G113 &amp; "," &amp; DPWW3!CE6</f>
        <v>P-removal,Number of schemes at Stage 7,Third-party interface</v>
      </c>
      <c r="D1996" s="176" t="str">
        <f>IF(ISBLANK(DPWW3!H113),"",DPWW3!H113)</f>
        <v>Nr</v>
      </c>
      <c r="E1996" s="176" t="s">
        <v>7266</v>
      </c>
      <c r="F1996" s="176" t="str">
        <f>IF(ISBLANK(DPWW3!AP113),"",DPWW3!AP113)</f>
        <v/>
      </c>
    </row>
    <row r="1997" spans="1:40" x14ac:dyDescent="0.25">
      <c r="A1997" s="176" t="str">
        <f t="shared" si="31"/>
        <v>YKY</v>
      </c>
      <c r="B1997" s="176" t="str">
        <f>IF(ISBLANK(DPWW3!CF113),"",DPWW3!CF113)</f>
        <v>PCD_DPWW3_PRMVL_DCI_S7</v>
      </c>
      <c r="C1997" s="176" t="str">
        <f>DPWW3!F113 &amp; "," &amp; DPWW3!G113 &amp; "," &amp; DPWW3!CF6</f>
        <v>P-removal,Number of schemes at Stage 7,Contractual issues</v>
      </c>
      <c r="D1997" s="176" t="str">
        <f>IF(ISBLANK(DPWW3!H113),"",DPWW3!H113)</f>
        <v>Nr</v>
      </c>
      <c r="E1997" s="176" t="s">
        <v>7266</v>
      </c>
      <c r="F1997" s="176" t="str">
        <f>IF(ISBLANK(DPWW3!AQ113),"",DPWW3!AQ113)</f>
        <v/>
      </c>
    </row>
    <row r="1998" spans="1:40" x14ac:dyDescent="0.25">
      <c r="A1998" s="176" t="str">
        <f t="shared" si="31"/>
        <v>YKY</v>
      </c>
      <c r="B1998" s="176" t="str">
        <f>IF(ISBLANK(DPWW3!CG113),"",DPWW3!CG113)</f>
        <v>PCD_DPWW3_PRMVL_DSI_S7</v>
      </c>
      <c r="C1998" s="176" t="str">
        <f>DPWW3!F113 &amp; "," &amp; DPWW3!G113 &amp; "," &amp; DPWW3!CG6</f>
        <v>P-removal,Number of schemes at Stage 7,Sites issues</v>
      </c>
      <c r="D1998" s="176" t="str">
        <f>IF(ISBLANK(DPWW3!H113),"",DPWW3!H113)</f>
        <v>Nr</v>
      </c>
      <c r="E1998" s="176" t="s">
        <v>7266</v>
      </c>
      <c r="F1998" s="176" t="str">
        <f>IF(ISBLANK(DPWW3!AR113),"",DPWW3!AR113)</f>
        <v/>
      </c>
    </row>
    <row r="1999" spans="1:40" x14ac:dyDescent="0.25">
      <c r="A1999" s="176" t="str">
        <f t="shared" si="31"/>
        <v>YKY</v>
      </c>
      <c r="B1999" s="176" t="str">
        <f>IF(ISBLANK(DPWW3!CH113),"",DPWW3!CH113)</f>
        <v>PCD_DPWW3_PRMVL_DER_S7</v>
      </c>
      <c r="C1999" s="176" t="str">
        <f>DPWW3!F113 &amp; "," &amp; DPWW3!G113 &amp; "," &amp; DPWW3!CH6</f>
        <v>P-removal,Number of schemes at Stage 7,Environmental risks</v>
      </c>
      <c r="D1999" s="176" t="str">
        <f>IF(ISBLANK(DPWW3!H113),"",DPWW3!H113)</f>
        <v>Nr</v>
      </c>
      <c r="E1999" s="176" t="s">
        <v>7266</v>
      </c>
      <c r="F1999" s="176" t="str">
        <f>IF(ISBLANK(DPWW3!AS113),"",DPWW3!AS113)</f>
        <v/>
      </c>
    </row>
    <row r="2000" spans="1:40" x14ac:dyDescent="0.25">
      <c r="A2000" s="176" t="str">
        <f t="shared" si="31"/>
        <v>YKY</v>
      </c>
      <c r="B2000" s="176" t="str">
        <f>IF(ISBLANK(DPWW3!CI113),"",DPWW3!CI113)</f>
        <v>PCD_DPWW3_PRMVL_RS_S7</v>
      </c>
      <c r="C2000" s="176" t="str">
        <f>DPWW3!F113 &amp; "," &amp; DPWW3!G113 &amp; "," &amp; DPWW3!CI6</f>
        <v>P-removal,Number of schemes at Stage 7,Regulatory Sign off Delay</v>
      </c>
      <c r="D2000" s="176" t="str">
        <f>IF(ISBLANK(DPWW3!H113),"",DPWW3!H113)</f>
        <v>Nr</v>
      </c>
      <c r="E2000" s="176" t="s">
        <v>7266</v>
      </c>
      <c r="F2000" s="176" t="str">
        <f>IF(ISBLANK(DPWW3!AT113),"",DPWW3!AT113)</f>
        <v/>
      </c>
    </row>
    <row r="2001" spans="1:60" x14ac:dyDescent="0.25">
      <c r="A2001" s="176" t="str">
        <f t="shared" si="31"/>
        <v>YKY</v>
      </c>
      <c r="B2001" s="176" t="str">
        <f>IF(ISBLANK(DPWW3!CJ113),"",DPWW3!CJ113)</f>
        <v>PCD_DPWW3_PRMVL_DPLE_S7</v>
      </c>
      <c r="C2001" s="176" t="str">
        <f>DPWW3!F113 &amp; "," &amp; DPWW3!G113 &amp; "," &amp; DPWW3!CJ6</f>
        <v>P-removal,Number of schemes at Stage 7,Programme level efficiency</v>
      </c>
      <c r="D2001" s="176" t="str">
        <f>IF(ISBLANK(DPWW3!H113),"",DPWW3!H113)</f>
        <v>Nr</v>
      </c>
      <c r="E2001" s="176" t="s">
        <v>7266</v>
      </c>
      <c r="F2001" s="176" t="str">
        <f>IF(ISBLANK(DPWW3!AU113),"",DPWW3!AU113)</f>
        <v/>
      </c>
    </row>
    <row r="2002" spans="1:60" x14ac:dyDescent="0.25">
      <c r="A2002" s="176" t="str">
        <f t="shared" si="31"/>
        <v>YKY</v>
      </c>
      <c r="B2002" s="176" t="str">
        <f>IF(ISBLANK(DPWW3!BC114),"",DPWW3!BC114)</f>
        <v>PCD_DPWW3_PRMVL_ST</v>
      </c>
      <c r="C2002" s="176" t="str">
        <f>DPWW3!F114 &amp; "," &amp; DPWW3!G114 &amp; "," &amp; DPWW3!BC5</f>
        <v>P-removal,Number of schemes - total (Stage 0 to Stage 6),IM1 has yet to be achieved</v>
      </c>
      <c r="D2002" s="176" t="str">
        <f>IF(ISBLANK(DPWW3!H114),"",DPWW3!H114)</f>
        <v>Nr</v>
      </c>
      <c r="E2002" s="176" t="s">
        <v>7266</v>
      </c>
      <c r="T2002" s="176">
        <f>IF(ISBLANK(DPWW3!M114),"",DPWW3!M114)</f>
        <v>82</v>
      </c>
      <c r="U2002" s="176">
        <f>IF(ISBLANK(DPWW3!N114),"",DPWW3!N114)</f>
        <v>82</v>
      </c>
      <c r="V2002" s="176">
        <f>IF(ISBLANK(DPWW3!O114),"",DPWW3!O114)</f>
        <v>82</v>
      </c>
      <c r="W2002" s="176">
        <f>IF(ISBLANK(DPWW3!P114),"",DPWW3!P114)</f>
        <v>82</v>
      </c>
      <c r="X2002" s="176">
        <f>IF(ISBLANK(DPWW3!Q114),"",DPWW3!Q114)</f>
        <v>82</v>
      </c>
      <c r="Y2002" s="176">
        <f>IF(ISBLANK(DPWW3!R114),"",DPWW3!R114)</f>
        <v>82</v>
      </c>
      <c r="Z2002" s="176">
        <f>IF(ISBLANK(DPWW3!S114),"",DPWW3!S114)</f>
        <v>82</v>
      </c>
      <c r="AA2002" s="176">
        <f>IF(ISBLANK(DPWW3!T114),"",DPWW3!T114)</f>
        <v>82</v>
      </c>
      <c r="AB2002" s="176">
        <f>IF(ISBLANK(DPWW3!U114),"",DPWW3!U114)</f>
        <v>82</v>
      </c>
      <c r="AC2002" s="176">
        <f>IF(ISBLANK(DPWW3!V114),"",DPWW3!V114)</f>
        <v>82</v>
      </c>
      <c r="AD2002" s="176">
        <f>IF(ISBLANK(DPWW3!W114),"",DPWW3!W114)</f>
        <v>82</v>
      </c>
      <c r="AE2002" s="176">
        <f>IF(ISBLANK(DPWW3!X114),"",DPWW3!X114)</f>
        <v>82</v>
      </c>
      <c r="AF2002" s="176">
        <f>IF(ISBLANK(DPWW3!Y114),"",DPWW3!Y114)</f>
        <v>82</v>
      </c>
      <c r="AG2002" s="176">
        <f>IF(ISBLANK(DPWW3!Z114),"",DPWW3!Z114)</f>
        <v>82</v>
      </c>
      <c r="AH2002" s="176">
        <f>IF(ISBLANK(DPWW3!AA114),"",DPWW3!AA114)</f>
        <v>82</v>
      </c>
      <c r="AI2002" s="176">
        <f>IF(ISBLANK(DPWW3!AB114),"",DPWW3!AB114)</f>
        <v>82</v>
      </c>
      <c r="AJ2002" s="176">
        <f>IF(ISBLANK(DPWW3!AC114),"",DPWW3!AC114)</f>
        <v>82</v>
      </c>
      <c r="AK2002" s="176">
        <f>IF(ISBLANK(DPWW3!AD114),"",DPWW3!AD114)</f>
        <v>82</v>
      </c>
      <c r="AL2002" s="176">
        <f>IF(ISBLANK(DPWW3!AE114),"",DPWW3!AE114)</f>
        <v>82</v>
      </c>
      <c r="AM2002" s="176">
        <f>IF(ISBLANK(DPWW3!AF114),"",DPWW3!AF114)</f>
        <v>82</v>
      </c>
      <c r="AN2002" s="176">
        <f>IF(ISBLANK(DPWW3!AG114),"",DPWW3!AG114)</f>
        <v>82</v>
      </c>
    </row>
    <row r="2003" spans="1:60" x14ac:dyDescent="0.25">
      <c r="A2003" s="176" t="str">
        <f t="shared" si="31"/>
        <v>YKY</v>
      </c>
      <c r="B2003" s="176" t="str">
        <f>IF(ISBLANK(DPWW3!BY114),"",DPWW3!BY114)</f>
        <v>PCD_DPWW3_PRMVL_DLY_ST</v>
      </c>
      <c r="C2003" s="176" t="str">
        <f>DPWW3!F114 &amp; "," &amp; DPWW3!G114 &amp; "," &amp; DPWW3!BY5</f>
        <v>P-removal,Number of schemes - total (Stage 0 to Stage 6),Total number of schemes with a 90+ day delay for any given IM</v>
      </c>
      <c r="D2003" s="176" t="str">
        <f>IF(ISBLANK(DPWW3!H114),"",DPWW3!H114)</f>
        <v>Nr</v>
      </c>
      <c r="E2003" s="176" t="s">
        <v>7266</v>
      </c>
      <c r="F2003" s="176" t="str">
        <f>IF(ISBLANK(DPWW3!AJ114),"",DPWW3!AJ114)</f>
        <v/>
      </c>
    </row>
    <row r="2004" spans="1:60" x14ac:dyDescent="0.25">
      <c r="A2004" s="176" t="str">
        <f t="shared" si="31"/>
        <v>YKY</v>
      </c>
      <c r="B2004" s="176" t="str">
        <f>IF(ISBLANK(DPWW3!BZ114),"",DPWW3!BZ114)</f>
        <v>PCD_DPWW3_PRMVL_DIR_ST</v>
      </c>
      <c r="C2004" s="176" t="str">
        <f>DPWW3!F114 &amp; "," &amp; DPWW3!G114 &amp; "," &amp; DPWW3!BZ6</f>
        <v>P-removal,Number of schemes - total (Stage 0 to Stage 6),Lack of internal resourcing</v>
      </c>
      <c r="D2004" s="176" t="str">
        <f>IF(ISBLANK(DPWW3!H114),"",DPWW3!H114)</f>
        <v>Nr</v>
      </c>
      <c r="E2004" s="176" t="s">
        <v>7266</v>
      </c>
      <c r="F2004" s="176" t="str">
        <f>IF(ISBLANK(DPWW3!AK114),"",DPWW3!AK114)</f>
        <v/>
      </c>
    </row>
    <row r="2005" spans="1:60" x14ac:dyDescent="0.25">
      <c r="A2005" s="176" t="str">
        <f t="shared" si="31"/>
        <v>YKY</v>
      </c>
      <c r="B2005" s="176" t="str">
        <f>IF(ISBLANK(DPWW3!CA114),"",DPWW3!CA114)</f>
        <v>PCD_DPWW3_PRMVL_DSCR_ST</v>
      </c>
      <c r="C2005" s="176" t="str">
        <f>DPWW3!F114 &amp; "," &amp; DPWW3!G114 &amp; "," &amp; DPWW3!CA6</f>
        <v xml:space="preserve">P-removal,Number of schemes - total (Stage 0 to Stage 6),Lack of supply chain resourcing </v>
      </c>
      <c r="D2005" s="176" t="str">
        <f>IF(ISBLANK(DPWW3!H114),"",DPWW3!H114)</f>
        <v>Nr</v>
      </c>
      <c r="E2005" s="176" t="s">
        <v>7266</v>
      </c>
      <c r="F2005" s="176" t="str">
        <f>IF(ISBLANK(DPWW3!AL114),"",DPWW3!AL114)</f>
        <v/>
      </c>
    </row>
    <row r="2006" spans="1:60" x14ac:dyDescent="0.25">
      <c r="A2006" s="176" t="str">
        <f t="shared" si="31"/>
        <v>YKY</v>
      </c>
      <c r="B2006" s="176" t="str">
        <f>IF(ISBLANK(DPWW3!CB114),"",DPWW3!CB114)</f>
        <v>PCD_DPWW3_PRMVL_DCS_ST</v>
      </c>
      <c r="C2006" s="176" t="str">
        <f>DPWW3!F114 &amp; "," &amp; DPWW3!G114 &amp; "," &amp; DPWW3!CB6</f>
        <v>P-removal,Number of schemes - total (Stage 0 to Stage 6),Change in solution (IM2)</v>
      </c>
      <c r="D2006" s="176" t="str">
        <f>IF(ISBLANK(DPWW3!H114),"",DPWW3!H114)</f>
        <v>Nr</v>
      </c>
      <c r="E2006" s="176" t="s">
        <v>7266</v>
      </c>
      <c r="F2006" s="176" t="str">
        <f>IF(ISBLANK(DPWW3!AM114),"",DPWW3!AM114)</f>
        <v/>
      </c>
    </row>
    <row r="2007" spans="1:60" x14ac:dyDescent="0.25">
      <c r="A2007" s="176" t="str">
        <f t="shared" si="31"/>
        <v>YKY</v>
      </c>
      <c r="B2007" s="176" t="str">
        <f>IF(ISBLANK(DPWW3!CC114),"",DPWW3!CC114)</f>
        <v>PCD_DPWW3_PRMVL_DSCS_ST</v>
      </c>
      <c r="C2007" s="176" t="str">
        <f>DPWW3!F114 &amp; "," &amp; DPWW3!G114 &amp; "," &amp; DPWW3!CC6</f>
        <v>P-removal,Number of schemes - total (Stage 0 to Stage 6),Supply chain capacity</v>
      </c>
      <c r="D2007" s="176" t="str">
        <f>IF(ISBLANK(DPWW3!H114),"",DPWW3!H114)</f>
        <v>Nr</v>
      </c>
      <c r="E2007" s="176" t="s">
        <v>7266</v>
      </c>
      <c r="F2007" s="176" t="str">
        <f>IF(ISBLANK(DPWW3!AN114),"",DPWW3!AN114)</f>
        <v/>
      </c>
    </row>
    <row r="2008" spans="1:60" x14ac:dyDescent="0.25">
      <c r="A2008" s="176" t="str">
        <f t="shared" si="31"/>
        <v>YKY</v>
      </c>
      <c r="B2008" s="176" t="str">
        <f>IF(ISBLANK(DPWW3!CD114),"",DPWW3!CD114)</f>
        <v>PCD_DPWW3_PRMVL_DPP_ST</v>
      </c>
      <c r="C2008" s="176" t="str">
        <f>DPWW3!F114 &amp; "," &amp; DPWW3!G114 &amp; "," &amp; DPWW3!CD6</f>
        <v>P-removal,Number of schemes - total (Stage 0 to Stage 6),Land and planning permission</v>
      </c>
      <c r="D2008" s="176" t="str">
        <f>IF(ISBLANK(DPWW3!H114),"",DPWW3!H114)</f>
        <v>Nr</v>
      </c>
      <c r="E2008" s="176" t="s">
        <v>7266</v>
      </c>
      <c r="F2008" s="176" t="str">
        <f>IF(ISBLANK(DPWW3!AO114),"",DPWW3!AO114)</f>
        <v/>
      </c>
    </row>
    <row r="2009" spans="1:60" x14ac:dyDescent="0.25">
      <c r="A2009" s="176" t="str">
        <f t="shared" si="31"/>
        <v>YKY</v>
      </c>
      <c r="B2009" s="176" t="str">
        <f>IF(ISBLANK(DPWW3!CE114),"",DPWW3!CE114)</f>
        <v>PCD_DPWW3_PRMVL_DTPI_ST</v>
      </c>
      <c r="C2009" s="176" t="str">
        <f>DPWW3!F114 &amp; "," &amp; DPWW3!G114 &amp; "," &amp; DPWW3!CE6</f>
        <v>P-removal,Number of schemes - total (Stage 0 to Stage 6),Third-party interface</v>
      </c>
      <c r="D2009" s="176" t="str">
        <f>IF(ISBLANK(DPWW3!H114),"",DPWW3!H114)</f>
        <v>Nr</v>
      </c>
      <c r="E2009" s="176" t="s">
        <v>7266</v>
      </c>
      <c r="F2009" s="176" t="str">
        <f>IF(ISBLANK(DPWW3!AP114),"",DPWW3!AP114)</f>
        <v/>
      </c>
    </row>
    <row r="2010" spans="1:60" x14ac:dyDescent="0.25">
      <c r="A2010" s="176" t="str">
        <f t="shared" si="31"/>
        <v>YKY</v>
      </c>
      <c r="B2010" s="176" t="str">
        <f>IF(ISBLANK(DPWW3!CF114),"",DPWW3!CF114)</f>
        <v>PCD_DPWW3_PRMVL_DCI_ST</v>
      </c>
      <c r="C2010" s="176" t="str">
        <f>DPWW3!F114 &amp; "," &amp; DPWW3!G114 &amp; "," &amp; DPWW3!CF6</f>
        <v>P-removal,Number of schemes - total (Stage 0 to Stage 6),Contractual issues</v>
      </c>
      <c r="D2010" s="176" t="str">
        <f>IF(ISBLANK(DPWW3!H114),"",DPWW3!H114)</f>
        <v>Nr</v>
      </c>
      <c r="E2010" s="176" t="s">
        <v>7266</v>
      </c>
      <c r="F2010" s="176" t="str">
        <f>IF(ISBLANK(DPWW3!AQ114),"",DPWW3!AQ114)</f>
        <v/>
      </c>
    </row>
    <row r="2011" spans="1:60" x14ac:dyDescent="0.25">
      <c r="A2011" s="176" t="str">
        <f t="shared" si="31"/>
        <v>YKY</v>
      </c>
      <c r="B2011" s="176" t="str">
        <f>IF(ISBLANK(DPWW3!CG114),"",DPWW3!CG114)</f>
        <v>PCD_DPWW3_PRMVL_DSI_ST</v>
      </c>
      <c r="C2011" s="176" t="str">
        <f>DPWW3!F114 &amp; "," &amp; DPWW3!G114 &amp; "," &amp; DPWW3!CG6</f>
        <v>P-removal,Number of schemes - total (Stage 0 to Stage 6),Sites issues</v>
      </c>
      <c r="D2011" s="176" t="str">
        <f>IF(ISBLANK(DPWW3!H114),"",DPWW3!H114)</f>
        <v>Nr</v>
      </c>
      <c r="E2011" s="176" t="s">
        <v>7266</v>
      </c>
      <c r="F2011" s="176" t="str">
        <f>IF(ISBLANK(DPWW3!AR114),"",DPWW3!AR114)</f>
        <v/>
      </c>
    </row>
    <row r="2012" spans="1:60" x14ac:dyDescent="0.25">
      <c r="A2012" s="176" t="str">
        <f t="shared" si="31"/>
        <v>YKY</v>
      </c>
      <c r="B2012" s="176" t="str">
        <f>IF(ISBLANK(DPWW3!CH114),"",DPWW3!CH114)</f>
        <v>PCD_DPWW3_PRMVL_DER_ST</v>
      </c>
      <c r="C2012" s="176" t="str">
        <f>DPWW3!F114 &amp; "," &amp; DPWW3!G114 &amp; "," &amp; DPWW3!CH6</f>
        <v>P-removal,Number of schemes - total (Stage 0 to Stage 6),Environmental risks</v>
      </c>
      <c r="D2012" s="176" t="str">
        <f>IF(ISBLANK(DPWW3!H114),"",DPWW3!H114)</f>
        <v>Nr</v>
      </c>
      <c r="E2012" s="176" t="s">
        <v>7266</v>
      </c>
      <c r="F2012" s="176" t="str">
        <f>IF(ISBLANK(DPWW3!AS114),"",DPWW3!AS114)</f>
        <v/>
      </c>
    </row>
    <row r="2013" spans="1:60" x14ac:dyDescent="0.25">
      <c r="A2013" s="176" t="str">
        <f t="shared" si="31"/>
        <v>YKY</v>
      </c>
      <c r="B2013" s="176" t="str">
        <f>IF(ISBLANK(DPWW3!CI114),"",DPWW3!CI114)</f>
        <v>PCD_DPWW3_PRMVL_RS_ST</v>
      </c>
      <c r="C2013" s="176" t="str">
        <f>DPWW3!F114 &amp; "," &amp; DPWW3!G114 &amp; "," &amp; DPWW3!CI6</f>
        <v>P-removal,Number of schemes - total (Stage 0 to Stage 6),Regulatory Sign off Delay</v>
      </c>
      <c r="D2013" s="176" t="str">
        <f>IF(ISBLANK(DPWW3!H114),"",DPWW3!H114)</f>
        <v>Nr</v>
      </c>
      <c r="E2013" s="176" t="s">
        <v>7266</v>
      </c>
      <c r="F2013" s="176" t="str">
        <f>IF(ISBLANK(DPWW3!AT114),"",DPWW3!AT114)</f>
        <v/>
      </c>
    </row>
    <row r="2014" spans="1:60" x14ac:dyDescent="0.25">
      <c r="A2014" s="176" t="str">
        <f t="shared" si="31"/>
        <v>YKY</v>
      </c>
      <c r="B2014" s="176" t="str">
        <f>IF(ISBLANK(DPWW3!CJ114),"",DPWW3!CJ114)</f>
        <v>PCD_DPWW3_PRMVL_DPLE_ST</v>
      </c>
      <c r="C2014" s="176" t="str">
        <f>DPWW3!F114 &amp; "," &amp; DPWW3!G114 &amp; "," &amp; DPWW3!CJ6</f>
        <v>P-removal,Number of schemes - total (Stage 0 to Stage 6),Programme level efficiency</v>
      </c>
      <c r="D2014" s="176" t="str">
        <f>IF(ISBLANK(DPWW3!H114),"",DPWW3!H114)</f>
        <v>Nr</v>
      </c>
      <c r="E2014" s="176" t="s">
        <v>7266</v>
      </c>
      <c r="F2014" s="176" t="str">
        <f>IF(ISBLANK(DPWW3!AU114),"",DPWW3!AU114)</f>
        <v/>
      </c>
    </row>
    <row r="2015" spans="1:60" x14ac:dyDescent="0.25">
      <c r="A2015" s="55" t="str">
        <f t="shared" si="31"/>
        <v>YKY</v>
      </c>
      <c r="B2015" s="55" t="str">
        <f>IF(ISBLANK(DPWW3!BA115),"",DPWW3!BA115)</f>
        <v>PCD_DPWW3_GSTW_NR</v>
      </c>
      <c r="C2015" s="55" t="str">
        <f>DPWW3!F115 &amp; "," &amp; DPWW3!G115 &amp; "," &amp; DPWW3!BA5</f>
        <v>Growth to Sewerage Treatment Works,Number of schemes at Stage 0,Number of Schemes (Nr)</v>
      </c>
      <c r="D2015" s="55" t="str">
        <f>IF(ISBLANK(DPWW3!H115),"",DPWW3!H115)</f>
        <v>Nr</v>
      </c>
      <c r="E2015" s="55" t="s">
        <v>7266</v>
      </c>
      <c r="F2015" s="55">
        <f>IF(ISBLANK(DPWW3!K115),"",DPWW3!K115)</f>
        <v>7</v>
      </c>
      <c r="G2015" s="55"/>
      <c r="H2015" s="55"/>
      <c r="I2015" s="55"/>
      <c r="J2015" s="55"/>
      <c r="K2015" s="55"/>
      <c r="L2015" s="55"/>
      <c r="M2015" s="55"/>
      <c r="N2015" s="55"/>
      <c r="O2015" s="55"/>
      <c r="P2015" s="55"/>
      <c r="Q2015" s="55"/>
      <c r="R2015" s="55"/>
      <c r="S2015" s="55"/>
      <c r="T2015" s="55"/>
      <c r="U2015" s="55"/>
      <c r="V2015" s="55"/>
      <c r="W2015" s="55"/>
      <c r="X2015" s="55"/>
      <c r="Y2015" s="55"/>
      <c r="Z2015" s="55"/>
      <c r="AA2015" s="55"/>
      <c r="AB2015" s="55"/>
      <c r="AC2015" s="55"/>
      <c r="AD2015" s="55"/>
      <c r="AE2015" s="55"/>
      <c r="AF2015" s="55"/>
      <c r="AG2015" s="55"/>
      <c r="AH2015" s="55"/>
      <c r="AI2015" s="55"/>
      <c r="AJ2015" s="55"/>
      <c r="AK2015" s="55"/>
      <c r="AL2015" s="55"/>
      <c r="AM2015" s="55"/>
      <c r="AN2015" s="55"/>
      <c r="AO2015" s="55"/>
      <c r="AP2015" s="55"/>
      <c r="AQ2015" s="55"/>
      <c r="AR2015" s="55"/>
      <c r="AS2015" s="55"/>
      <c r="AT2015" s="55"/>
      <c r="AU2015" s="55"/>
      <c r="AV2015" s="55"/>
      <c r="AW2015" s="55"/>
      <c r="AX2015" s="55"/>
      <c r="AY2015" s="55"/>
      <c r="AZ2015" s="55"/>
      <c r="BA2015" s="55"/>
      <c r="BB2015" s="55"/>
      <c r="BC2015" s="55"/>
      <c r="BD2015" s="55"/>
      <c r="BE2015" s="55"/>
      <c r="BF2015" s="55"/>
      <c r="BG2015" s="55"/>
      <c r="BH2015" s="55"/>
    </row>
    <row r="2016" spans="1:60" x14ac:dyDescent="0.25">
      <c r="A2016" s="55" t="str">
        <f t="shared" si="31"/>
        <v>YKY</v>
      </c>
      <c r="B2016" s="55" t="str">
        <f>IF(ISBLANK(DPWW3!BC115),"",DPWW3!BC115)</f>
        <v>PCD_DPWW3_GSTW_S0</v>
      </c>
      <c r="C2016" s="55" t="str">
        <f>DPWW3!F115 &amp; "," &amp; DPWW3!G115 &amp; "," &amp; DPWW3!BC5</f>
        <v>Growth to Sewerage Treatment Works,Number of schemes at Stage 0,IM1 has yet to be achieved</v>
      </c>
      <c r="D2016" s="55" t="str">
        <f>IF(ISBLANK(DPWW3!H115),"",DPWW3!H115)</f>
        <v>Nr</v>
      </c>
      <c r="E2016" s="55" t="s">
        <v>7266</v>
      </c>
      <c r="F2016" s="55"/>
      <c r="G2016" s="55"/>
      <c r="H2016" s="55"/>
      <c r="I2016" s="55"/>
      <c r="J2016" s="55"/>
      <c r="K2016" s="55"/>
      <c r="L2016" s="55"/>
      <c r="M2016" s="55"/>
      <c r="N2016" s="55"/>
      <c r="O2016" s="55"/>
      <c r="P2016" s="55"/>
      <c r="Q2016" s="55"/>
      <c r="R2016" s="55"/>
      <c r="S2016" s="55"/>
      <c r="T2016" s="55">
        <f>IF(ISBLANK(DPWW3!M115),"",DPWW3!M115)</f>
        <v>7</v>
      </c>
      <c r="U2016" s="55">
        <f>IF(ISBLANK(DPWW3!N115),"",DPWW3!N115)</f>
        <v>4</v>
      </c>
      <c r="V2016" s="55">
        <f>IF(ISBLANK(DPWW3!O115),"",DPWW3!O115)</f>
        <v>3</v>
      </c>
      <c r="W2016" s="55">
        <f>IF(ISBLANK(DPWW3!P115),"",DPWW3!P115)</f>
        <v>2</v>
      </c>
      <c r="X2016" s="55">
        <f>IF(ISBLANK(DPWW3!Q115),"",DPWW3!Q115)</f>
        <v>2</v>
      </c>
      <c r="Y2016" s="55">
        <f>IF(ISBLANK(DPWW3!R115),"",DPWW3!R115)</f>
        <v>1</v>
      </c>
      <c r="Z2016" s="55">
        <f>IF(ISBLANK(DPWW3!S115),"",DPWW3!S115)</f>
        <v>1</v>
      </c>
      <c r="AA2016" s="55">
        <f>IF(ISBLANK(DPWW3!T115),"",DPWW3!T115)</f>
        <v>1</v>
      </c>
      <c r="AB2016" s="55">
        <f>IF(ISBLANK(DPWW3!U115),"",DPWW3!U115)</f>
        <v>0</v>
      </c>
      <c r="AC2016" s="55">
        <f>IF(ISBLANK(DPWW3!V115),"",DPWW3!V115)</f>
        <v>0</v>
      </c>
      <c r="AD2016" s="55">
        <f>IF(ISBLANK(DPWW3!W115),"",DPWW3!W115)</f>
        <v>0</v>
      </c>
      <c r="AE2016" s="55">
        <f>IF(ISBLANK(DPWW3!X115),"",DPWW3!X115)</f>
        <v>0</v>
      </c>
      <c r="AF2016" s="55">
        <f>IF(ISBLANK(DPWW3!Y115),"",DPWW3!Y115)</f>
        <v>0</v>
      </c>
      <c r="AG2016" s="55">
        <f>IF(ISBLANK(DPWW3!Z115),"",DPWW3!Z115)</f>
        <v>0</v>
      </c>
      <c r="AH2016" s="55">
        <f>IF(ISBLANK(DPWW3!AA115),"",DPWW3!AA115)</f>
        <v>0</v>
      </c>
      <c r="AI2016" s="55">
        <f>IF(ISBLANK(DPWW3!AB115),"",DPWW3!AB115)</f>
        <v>0</v>
      </c>
      <c r="AJ2016" s="55">
        <f>IF(ISBLANK(DPWW3!AC115),"",DPWW3!AC115)</f>
        <v>0</v>
      </c>
      <c r="AK2016" s="55">
        <f>IF(ISBLANK(DPWW3!AD115),"",DPWW3!AD115)</f>
        <v>0</v>
      </c>
      <c r="AL2016" s="55">
        <f>IF(ISBLANK(DPWW3!AE115),"",DPWW3!AE115)</f>
        <v>0</v>
      </c>
      <c r="AM2016" s="55">
        <f>IF(ISBLANK(DPWW3!AF115),"",DPWW3!AF115)</f>
        <v>0</v>
      </c>
      <c r="AN2016" s="55">
        <f>IF(ISBLANK(DPWW3!AG115),"",DPWW3!AG115)</f>
        <v>0</v>
      </c>
      <c r="AO2016" s="55"/>
      <c r="AP2016" s="55"/>
      <c r="AQ2016" s="55"/>
      <c r="AR2016" s="55"/>
      <c r="AS2016" s="55"/>
      <c r="AT2016" s="55"/>
      <c r="AU2016" s="55"/>
      <c r="AV2016" s="55"/>
      <c r="AW2016" s="55"/>
      <c r="AX2016" s="55"/>
      <c r="AY2016" s="55"/>
      <c r="AZ2016" s="55"/>
      <c r="BA2016" s="55"/>
      <c r="BB2016" s="55"/>
      <c r="BC2016" s="55"/>
      <c r="BD2016" s="55"/>
      <c r="BE2016" s="55"/>
      <c r="BF2016" s="55"/>
      <c r="BG2016" s="55"/>
      <c r="BH2016" s="55"/>
    </row>
    <row r="2017" spans="1:40" x14ac:dyDescent="0.25">
      <c r="A2017" s="176" t="str">
        <f t="shared" si="31"/>
        <v>YKY</v>
      </c>
      <c r="B2017" s="176" t="str">
        <f>IF(ISBLANK(DPWW3!BY115),"",DPWW3!BY115)</f>
        <v>PCD_DPWW3_GSTW_DLY</v>
      </c>
      <c r="C2017" s="176" t="str">
        <f>DPWW3!F115 &amp; "," &amp; DPWW3!G115 &amp; "," &amp; DPWW3!BY5</f>
        <v>Growth to Sewerage Treatment Works,Number of schemes at Stage 0,Total number of schemes with a 90+ day delay for any given IM</v>
      </c>
      <c r="D2017" s="176" t="str">
        <f>IF(ISBLANK(DPWW3!H115),"",DPWW3!H115)</f>
        <v>Nr</v>
      </c>
      <c r="E2017" s="176" t="s">
        <v>7266</v>
      </c>
      <c r="F2017" s="176" t="str">
        <f>IF(ISBLANK(DPWW3!AJ115),"",DPWW3!AJ115)</f>
        <v/>
      </c>
    </row>
    <row r="2018" spans="1:40" x14ac:dyDescent="0.25">
      <c r="A2018" s="176" t="str">
        <f t="shared" si="31"/>
        <v>YKY</v>
      </c>
      <c r="B2018" s="176" t="str">
        <f>IF(ISBLANK(DPWW3!BZ115),"",DPWW3!BZ115)</f>
        <v>PCD_DPWW3_GSTW_DIR</v>
      </c>
      <c r="C2018" s="176" t="str">
        <f>DPWW3!F115 &amp; "," &amp; DPWW3!G115 &amp; "," &amp; DPWW3!BZ6</f>
        <v>Growth to Sewerage Treatment Works,Number of schemes at Stage 0,Lack of internal resourcing</v>
      </c>
      <c r="D2018" s="176" t="str">
        <f>IF(ISBLANK(DPWW3!H115),"",DPWW3!H115)</f>
        <v>Nr</v>
      </c>
      <c r="E2018" s="176" t="s">
        <v>7266</v>
      </c>
      <c r="F2018" s="176" t="str">
        <f>IF(ISBLANK(DPWW3!AK115),"",DPWW3!AK115)</f>
        <v/>
      </c>
    </row>
    <row r="2019" spans="1:40" x14ac:dyDescent="0.25">
      <c r="A2019" s="176" t="str">
        <f t="shared" si="31"/>
        <v>YKY</v>
      </c>
      <c r="B2019" s="176" t="str">
        <f>IF(ISBLANK(DPWW3!CA115),"",DPWW3!CA115)</f>
        <v>PCD_DPWW3_GSTW_DSCR</v>
      </c>
      <c r="C2019" s="176" t="str">
        <f>DPWW3!F115 &amp; "," &amp; DPWW3!G115 &amp; "," &amp; DPWW3!CA6</f>
        <v xml:space="preserve">Growth to Sewerage Treatment Works,Number of schemes at Stage 0,Lack of supply chain resourcing </v>
      </c>
      <c r="D2019" s="176" t="str">
        <f>IF(ISBLANK(DPWW3!H115),"",DPWW3!H115)</f>
        <v>Nr</v>
      </c>
      <c r="E2019" s="176" t="s">
        <v>7266</v>
      </c>
      <c r="F2019" s="176" t="str">
        <f>IF(ISBLANK(DPWW3!AL115),"",DPWW3!AL115)</f>
        <v/>
      </c>
    </row>
    <row r="2020" spans="1:40" x14ac:dyDescent="0.25">
      <c r="A2020" s="176" t="str">
        <f t="shared" si="31"/>
        <v>YKY</v>
      </c>
      <c r="B2020" s="176" t="str">
        <f>IF(ISBLANK(DPWW3!CB115),"",DPWW3!CB115)</f>
        <v>PCD_DPWW3_GSTW_DCS</v>
      </c>
      <c r="C2020" s="176" t="str">
        <f>DPWW3!F115 &amp; "," &amp; DPWW3!G115 &amp; "," &amp; DPWW3!CB6</f>
        <v>Growth to Sewerage Treatment Works,Number of schemes at Stage 0,Change in solution (IM2)</v>
      </c>
      <c r="D2020" s="176" t="str">
        <f>IF(ISBLANK(DPWW3!H115),"",DPWW3!H115)</f>
        <v>Nr</v>
      </c>
      <c r="E2020" s="176" t="s">
        <v>7266</v>
      </c>
      <c r="F2020" s="176" t="str">
        <f>IF(ISBLANK(DPWW3!AM115),"",DPWW3!AM115)</f>
        <v/>
      </c>
    </row>
    <row r="2021" spans="1:40" x14ac:dyDescent="0.25">
      <c r="A2021" s="176" t="str">
        <f t="shared" si="31"/>
        <v>YKY</v>
      </c>
      <c r="B2021" s="176" t="str">
        <f>IF(ISBLANK(DPWW3!CC115),"",DPWW3!CC115)</f>
        <v>PCD_DPWW3_GSTW_DSCS</v>
      </c>
      <c r="C2021" s="176" t="str">
        <f>DPWW3!F115 &amp; "," &amp; DPWW3!G115 &amp; "," &amp; DPWW3!CC6</f>
        <v>Growth to Sewerage Treatment Works,Number of schemes at Stage 0,Supply chain capacity</v>
      </c>
      <c r="D2021" s="176" t="str">
        <f>IF(ISBLANK(DPWW3!H115),"",DPWW3!H115)</f>
        <v>Nr</v>
      </c>
      <c r="E2021" s="176" t="s">
        <v>7266</v>
      </c>
      <c r="F2021" s="176" t="str">
        <f>IF(ISBLANK(DPWW3!AN115),"",DPWW3!AN115)</f>
        <v/>
      </c>
    </row>
    <row r="2022" spans="1:40" x14ac:dyDescent="0.25">
      <c r="A2022" s="176" t="str">
        <f t="shared" si="31"/>
        <v>YKY</v>
      </c>
      <c r="B2022" s="176" t="str">
        <f>IF(ISBLANK(DPWW3!CD115),"",DPWW3!CD115)</f>
        <v>PCD_DPWW3_GSTW_DPP</v>
      </c>
      <c r="C2022" s="176" t="str">
        <f>DPWW3!F115 &amp; "," &amp; DPWW3!G115 &amp; "," &amp; DPWW3!CD6</f>
        <v>Growth to Sewerage Treatment Works,Number of schemes at Stage 0,Land and planning permission</v>
      </c>
      <c r="D2022" s="176" t="str">
        <f>IF(ISBLANK(DPWW3!H115),"",DPWW3!H115)</f>
        <v>Nr</v>
      </c>
      <c r="E2022" s="176" t="s">
        <v>7266</v>
      </c>
      <c r="F2022" s="176" t="str">
        <f>IF(ISBLANK(DPWW3!AO115),"",DPWW3!AO115)</f>
        <v/>
      </c>
    </row>
    <row r="2023" spans="1:40" x14ac:dyDescent="0.25">
      <c r="A2023" s="176" t="str">
        <f t="shared" si="31"/>
        <v>YKY</v>
      </c>
      <c r="B2023" s="176" t="str">
        <f>IF(ISBLANK(DPWW3!CE115),"",DPWW3!CE115)</f>
        <v>PCD_DPWW3_GSTW_DTPI</v>
      </c>
      <c r="C2023" s="176" t="str">
        <f>DPWW3!F115 &amp; "," &amp; DPWW3!G115 &amp; "," &amp; DPWW3!CE6</f>
        <v>Growth to Sewerage Treatment Works,Number of schemes at Stage 0,Third-party interface</v>
      </c>
      <c r="D2023" s="176" t="str">
        <f>IF(ISBLANK(DPWW3!H115),"",DPWW3!H115)</f>
        <v>Nr</v>
      </c>
      <c r="E2023" s="176" t="s">
        <v>7266</v>
      </c>
      <c r="F2023" s="176" t="str">
        <f>IF(ISBLANK(DPWW3!AP115),"",DPWW3!AP115)</f>
        <v/>
      </c>
    </row>
    <row r="2024" spans="1:40" x14ac:dyDescent="0.25">
      <c r="A2024" s="176" t="str">
        <f t="shared" si="31"/>
        <v>YKY</v>
      </c>
      <c r="B2024" s="176" t="str">
        <f>IF(ISBLANK(DPWW3!CF115),"",DPWW3!CF115)</f>
        <v>PCD_DPWW3_GSTW_DCI</v>
      </c>
      <c r="C2024" s="176" t="str">
        <f>DPWW3!F115 &amp; "," &amp; DPWW3!G115 &amp; "," &amp; DPWW3!CF6</f>
        <v>Growth to Sewerage Treatment Works,Number of schemes at Stage 0,Contractual issues</v>
      </c>
      <c r="D2024" s="176" t="str">
        <f>IF(ISBLANK(DPWW3!H115),"",DPWW3!H115)</f>
        <v>Nr</v>
      </c>
      <c r="E2024" s="176" t="s">
        <v>7266</v>
      </c>
      <c r="F2024" s="176" t="str">
        <f>IF(ISBLANK(DPWW3!AQ115),"",DPWW3!AQ115)</f>
        <v/>
      </c>
    </row>
    <row r="2025" spans="1:40" x14ac:dyDescent="0.25">
      <c r="A2025" s="176" t="str">
        <f t="shared" si="31"/>
        <v>YKY</v>
      </c>
      <c r="B2025" s="176" t="str">
        <f>IF(ISBLANK(DPWW3!CG115),"",DPWW3!CG115)</f>
        <v>PCD_DPWW3_GSTW_DSI</v>
      </c>
      <c r="C2025" s="176" t="str">
        <f>DPWW3!F115 &amp; "," &amp; DPWW3!G115 &amp; "," &amp; DPWW3!CG6</f>
        <v>Growth to Sewerage Treatment Works,Number of schemes at Stage 0,Sites issues</v>
      </c>
      <c r="D2025" s="176" t="str">
        <f>IF(ISBLANK(DPWW3!H115),"",DPWW3!H115)</f>
        <v>Nr</v>
      </c>
      <c r="E2025" s="176" t="s">
        <v>7266</v>
      </c>
      <c r="F2025" s="176" t="str">
        <f>IF(ISBLANK(DPWW3!AR115),"",DPWW3!AR115)</f>
        <v/>
      </c>
    </row>
    <row r="2026" spans="1:40" x14ac:dyDescent="0.25">
      <c r="A2026" s="176" t="str">
        <f t="shared" si="31"/>
        <v>YKY</v>
      </c>
      <c r="B2026" s="176" t="str">
        <f>IF(ISBLANK(DPWW3!CH115),"",DPWW3!CH115)</f>
        <v>PCD_DPWW3_GSTW_DER</v>
      </c>
      <c r="C2026" s="176" t="str">
        <f>DPWW3!F115 &amp; "," &amp; DPWW3!G115 &amp; "," &amp; DPWW3!CH6</f>
        <v>Growth to Sewerage Treatment Works,Number of schemes at Stage 0,Environmental risks</v>
      </c>
      <c r="D2026" s="176" t="str">
        <f>IF(ISBLANK(DPWW3!H115),"",DPWW3!H115)</f>
        <v>Nr</v>
      </c>
      <c r="E2026" s="176" t="s">
        <v>7266</v>
      </c>
      <c r="F2026" s="176" t="str">
        <f>IF(ISBLANK(DPWW3!AS115),"",DPWW3!AS115)</f>
        <v/>
      </c>
    </row>
    <row r="2027" spans="1:40" x14ac:dyDescent="0.25">
      <c r="A2027" s="176" t="str">
        <f t="shared" si="31"/>
        <v>YKY</v>
      </c>
      <c r="B2027" s="176" t="str">
        <f>IF(ISBLANK(DPWW3!CI115),"",DPWW3!CI115)</f>
        <v>PCD_DPWW3_GSTW_RS</v>
      </c>
      <c r="C2027" s="176" t="str">
        <f>DPWW3!F115 &amp; "," &amp; DPWW3!G115 &amp; "," &amp; DPWW3!CI6</f>
        <v>Growth to Sewerage Treatment Works,Number of schemes at Stage 0,Regulatory Sign off Delay</v>
      </c>
      <c r="D2027" s="176" t="str">
        <f>IF(ISBLANK(DPWW3!H115),"",DPWW3!H115)</f>
        <v>Nr</v>
      </c>
      <c r="E2027" s="176" t="s">
        <v>7266</v>
      </c>
      <c r="F2027" s="176" t="str">
        <f>IF(ISBLANK(DPWW3!AT115),"",DPWW3!AT115)</f>
        <v/>
      </c>
    </row>
    <row r="2028" spans="1:40" x14ac:dyDescent="0.25">
      <c r="A2028" s="176" t="str">
        <f t="shared" si="31"/>
        <v>YKY</v>
      </c>
      <c r="B2028" s="176" t="str">
        <f>IF(ISBLANK(DPWW3!CJ115),"",DPWW3!CJ115)</f>
        <v>PCD_DPWW3_GSTW_DPLE</v>
      </c>
      <c r="C2028" s="176" t="str">
        <f>DPWW3!F115 &amp; "," &amp; DPWW3!G115 &amp; "," &amp; DPWW3!CJ6</f>
        <v>Growth to Sewerage Treatment Works,Number of schemes at Stage 0,Programme level efficiency</v>
      </c>
      <c r="D2028" s="176" t="str">
        <f>IF(ISBLANK(DPWW3!H115),"",DPWW3!H115)</f>
        <v>Nr</v>
      </c>
      <c r="E2028" s="176" t="s">
        <v>7266</v>
      </c>
      <c r="F2028" s="176" t="str">
        <f>IF(ISBLANK(DPWW3!AU115),"",DPWW3!AU115)</f>
        <v/>
      </c>
    </row>
    <row r="2029" spans="1:40" x14ac:dyDescent="0.25">
      <c r="A2029" s="176" t="str">
        <f t="shared" si="31"/>
        <v>YKY</v>
      </c>
      <c r="B2029" s="176" t="str">
        <f>IF(ISBLANK(DPWW3!BC116),"",DPWW3!BC116)</f>
        <v>PCD_DPWW3_GSTW_S1</v>
      </c>
      <c r="C2029" s="176" t="str">
        <f>DPWW3!F116 &amp; "," &amp; DPWW3!G116 &amp; "," &amp; DPWW3!BC5</f>
        <v>Growth to Sewerage Treatment Works,Number of schemes at Stage 1,IM1 has yet to be achieved</v>
      </c>
      <c r="D2029" s="176" t="str">
        <f>IF(ISBLANK(DPWW3!H116),"",DPWW3!H116)</f>
        <v>Nr</v>
      </c>
      <c r="E2029" s="176" t="s">
        <v>7266</v>
      </c>
      <c r="T2029" s="176">
        <f>IF(ISBLANK(DPWW3!M116),"",DPWW3!M116)</f>
        <v>0</v>
      </c>
      <c r="U2029" s="176">
        <f>IF(ISBLANK(DPWW3!N116),"",DPWW3!N116)</f>
        <v>3</v>
      </c>
      <c r="V2029" s="176">
        <f>IF(ISBLANK(DPWW3!O116),"",DPWW3!O116)</f>
        <v>4</v>
      </c>
      <c r="W2029" s="176">
        <f>IF(ISBLANK(DPWW3!P116),"",DPWW3!P116)</f>
        <v>5</v>
      </c>
      <c r="X2029" s="176">
        <f>IF(ISBLANK(DPWW3!Q116),"",DPWW3!Q116)</f>
        <v>5</v>
      </c>
      <c r="Y2029" s="176">
        <f>IF(ISBLANK(DPWW3!R116),"",DPWW3!R116)</f>
        <v>5</v>
      </c>
      <c r="Z2029" s="176">
        <f>IF(ISBLANK(DPWW3!S116),"",DPWW3!S116)</f>
        <v>3</v>
      </c>
      <c r="AA2029" s="176">
        <f>IF(ISBLANK(DPWW3!T116),"",DPWW3!T116)</f>
        <v>0</v>
      </c>
      <c r="AB2029" s="176">
        <f>IF(ISBLANK(DPWW3!U116),"",DPWW3!U116)</f>
        <v>1</v>
      </c>
      <c r="AC2029" s="176">
        <f>IF(ISBLANK(DPWW3!V116),"",DPWW3!V116)</f>
        <v>1</v>
      </c>
      <c r="AD2029" s="176">
        <f>IF(ISBLANK(DPWW3!W116),"",DPWW3!W116)</f>
        <v>0</v>
      </c>
      <c r="AE2029" s="176">
        <f>IF(ISBLANK(DPWW3!X116),"",DPWW3!X116)</f>
        <v>0</v>
      </c>
      <c r="AF2029" s="176">
        <f>IF(ISBLANK(DPWW3!Y116),"",DPWW3!Y116)</f>
        <v>0</v>
      </c>
      <c r="AG2029" s="176">
        <f>IF(ISBLANK(DPWW3!Z116),"",DPWW3!Z116)</f>
        <v>0</v>
      </c>
      <c r="AH2029" s="176">
        <f>IF(ISBLANK(DPWW3!AA116),"",DPWW3!AA116)</f>
        <v>0</v>
      </c>
      <c r="AI2029" s="176">
        <f>IF(ISBLANK(DPWW3!AB116),"",DPWW3!AB116)</f>
        <v>0</v>
      </c>
      <c r="AJ2029" s="176">
        <f>IF(ISBLANK(DPWW3!AC116),"",DPWW3!AC116)</f>
        <v>0</v>
      </c>
      <c r="AK2029" s="176">
        <f>IF(ISBLANK(DPWW3!AD116),"",DPWW3!AD116)</f>
        <v>0</v>
      </c>
      <c r="AL2029" s="176">
        <f>IF(ISBLANK(DPWW3!AE116),"",DPWW3!AE116)</f>
        <v>0</v>
      </c>
      <c r="AM2029" s="176">
        <f>IF(ISBLANK(DPWW3!AF116),"",DPWW3!AF116)</f>
        <v>0</v>
      </c>
      <c r="AN2029" s="176">
        <f>IF(ISBLANK(DPWW3!AG116),"",DPWW3!AG116)</f>
        <v>0</v>
      </c>
    </row>
    <row r="2030" spans="1:40" x14ac:dyDescent="0.25">
      <c r="A2030" s="176" t="str">
        <f t="shared" si="31"/>
        <v>YKY</v>
      </c>
      <c r="B2030" s="176" t="str">
        <f>IF(ISBLANK(DPWW3!BY116),"",DPWW3!BY116)</f>
        <v>PCD_DPWW3_GSTW_DLY_S1</v>
      </c>
      <c r="C2030" s="176" t="str">
        <f>DPWW3!F116 &amp; "," &amp; DPWW3!G116 &amp; "," &amp; DPWW3!BY5</f>
        <v>Growth to Sewerage Treatment Works,Number of schemes at Stage 1,Total number of schemes with a 90+ day delay for any given IM</v>
      </c>
      <c r="D2030" s="176" t="str">
        <f>IF(ISBLANK(DPWW3!H116),"",DPWW3!H116)</f>
        <v>Nr</v>
      </c>
      <c r="E2030" s="176" t="s">
        <v>7266</v>
      </c>
      <c r="F2030" s="176">
        <f>IF(ISBLANK(DPWW3!AJ116),"",DPWW3!AJ116)</f>
        <v>2</v>
      </c>
    </row>
    <row r="2031" spans="1:40" x14ac:dyDescent="0.25">
      <c r="A2031" s="176" t="str">
        <f t="shared" si="31"/>
        <v>YKY</v>
      </c>
      <c r="B2031" s="176" t="str">
        <f>IF(ISBLANK(DPWW3!BZ116),"",DPWW3!BZ116)</f>
        <v>PCD_DPWW3_GSTW_DIR_S1</v>
      </c>
      <c r="C2031" s="176" t="str">
        <f>DPWW3!F116 &amp; "," &amp; DPWW3!G116 &amp; "," &amp; DPWW3!BZ6</f>
        <v>Growth to Sewerage Treatment Works,Number of schemes at Stage 1,Lack of internal resourcing</v>
      </c>
      <c r="D2031" s="176" t="str">
        <f>IF(ISBLANK(DPWW3!H116),"",DPWW3!H116)</f>
        <v>Nr</v>
      </c>
      <c r="E2031" s="176" t="s">
        <v>7266</v>
      </c>
      <c r="F2031" s="176" t="str">
        <f>IF(ISBLANK(DPWW3!AK116),"",DPWW3!AK116)</f>
        <v/>
      </c>
    </row>
    <row r="2032" spans="1:40" x14ac:dyDescent="0.25">
      <c r="A2032" s="176" t="str">
        <f t="shared" si="31"/>
        <v>YKY</v>
      </c>
      <c r="B2032" s="176" t="str">
        <f>IF(ISBLANK(DPWW3!CA116),"",DPWW3!CA116)</f>
        <v>PCD_DPWW3_GSTW_DSCR_S1</v>
      </c>
      <c r="C2032" s="176" t="str">
        <f>DPWW3!F116 &amp; "," &amp; DPWW3!G116 &amp; "," &amp; DPWW3!CA6</f>
        <v xml:space="preserve">Growth to Sewerage Treatment Works,Number of schemes at Stage 1,Lack of supply chain resourcing </v>
      </c>
      <c r="D2032" s="176" t="str">
        <f>IF(ISBLANK(DPWW3!H116),"",DPWW3!H116)</f>
        <v>Nr</v>
      </c>
      <c r="E2032" s="176" t="s">
        <v>7266</v>
      </c>
      <c r="F2032" s="176" t="str">
        <f>IF(ISBLANK(DPWW3!AL116),"",DPWW3!AL116)</f>
        <v/>
      </c>
    </row>
    <row r="2033" spans="1:40" x14ac:dyDescent="0.25">
      <c r="A2033" s="176" t="str">
        <f t="shared" si="31"/>
        <v>YKY</v>
      </c>
      <c r="B2033" s="176" t="str">
        <f>IF(ISBLANK(DPWW3!CB116),"",DPWW3!CB116)</f>
        <v>PCD_DPWW3_GSTW_DCS_S1</v>
      </c>
      <c r="C2033" s="176" t="str">
        <f>DPWW3!F116 &amp; "," &amp; DPWW3!G116 &amp; "," &amp; DPWW3!CB6</f>
        <v>Growth to Sewerage Treatment Works,Number of schemes at Stage 1,Change in solution (IM2)</v>
      </c>
      <c r="D2033" s="176" t="str">
        <f>IF(ISBLANK(DPWW3!H116),"",DPWW3!H116)</f>
        <v>Nr</v>
      </c>
      <c r="E2033" s="176" t="s">
        <v>7266</v>
      </c>
      <c r="F2033" s="176" t="str">
        <f>IF(ISBLANK(DPWW3!AM116),"",DPWW3!AM116)</f>
        <v/>
      </c>
    </row>
    <row r="2034" spans="1:40" x14ac:dyDescent="0.25">
      <c r="A2034" s="176" t="str">
        <f t="shared" si="31"/>
        <v>YKY</v>
      </c>
      <c r="B2034" s="176" t="str">
        <f>IF(ISBLANK(DPWW3!CC116),"",DPWW3!CC116)</f>
        <v>PCD_DPWW3_GSTW_DSCS_S1</v>
      </c>
      <c r="C2034" s="176" t="str">
        <f>DPWW3!F116 &amp; "," &amp; DPWW3!G116 &amp; "," &amp; DPWW3!CC6</f>
        <v>Growth to Sewerage Treatment Works,Number of schemes at Stage 1,Supply chain capacity</v>
      </c>
      <c r="D2034" s="176" t="str">
        <f>IF(ISBLANK(DPWW3!H116),"",DPWW3!H116)</f>
        <v>Nr</v>
      </c>
      <c r="E2034" s="176" t="s">
        <v>7266</v>
      </c>
      <c r="F2034" s="176" t="str">
        <f>IF(ISBLANK(DPWW3!AN116),"",DPWW3!AN116)</f>
        <v/>
      </c>
    </row>
    <row r="2035" spans="1:40" x14ac:dyDescent="0.25">
      <c r="A2035" s="176" t="str">
        <f t="shared" si="31"/>
        <v>YKY</v>
      </c>
      <c r="B2035" s="176" t="str">
        <f>IF(ISBLANK(DPWW3!CD116),"",DPWW3!CD116)</f>
        <v>PCD_DPWW3_GSTW_DPP_S1</v>
      </c>
      <c r="C2035" s="176" t="str">
        <f>DPWW3!F116 &amp; "," &amp; DPWW3!G116 &amp; "," &amp; DPWW3!CD6</f>
        <v>Growth to Sewerage Treatment Works,Number of schemes at Stage 1,Land and planning permission</v>
      </c>
      <c r="D2035" s="176" t="str">
        <f>IF(ISBLANK(DPWW3!H116),"",DPWW3!H116)</f>
        <v>Nr</v>
      </c>
      <c r="E2035" s="176" t="s">
        <v>7266</v>
      </c>
      <c r="F2035" s="176" t="str">
        <f>IF(ISBLANK(DPWW3!AO116),"",DPWW3!AO116)</f>
        <v/>
      </c>
    </row>
    <row r="2036" spans="1:40" x14ac:dyDescent="0.25">
      <c r="A2036" s="176" t="str">
        <f t="shared" si="31"/>
        <v>YKY</v>
      </c>
      <c r="B2036" s="176" t="str">
        <f>IF(ISBLANK(DPWW3!CE116),"",DPWW3!CE116)</f>
        <v>PCD_DPWW3_GSTW_DTPI_S1</v>
      </c>
      <c r="C2036" s="176" t="str">
        <f>DPWW3!F116 &amp; "," &amp; DPWW3!G116 &amp; "," &amp; DPWW3!CE6</f>
        <v>Growth to Sewerage Treatment Works,Number of schemes at Stage 1,Third-party interface</v>
      </c>
      <c r="D2036" s="176" t="str">
        <f>IF(ISBLANK(DPWW3!H116),"",DPWW3!H116)</f>
        <v>Nr</v>
      </c>
      <c r="E2036" s="176" t="s">
        <v>7266</v>
      </c>
      <c r="F2036" s="176" t="str">
        <f>IF(ISBLANK(DPWW3!AP116),"",DPWW3!AP116)</f>
        <v/>
      </c>
    </row>
    <row r="2037" spans="1:40" x14ac:dyDescent="0.25">
      <c r="A2037" s="176" t="str">
        <f t="shared" si="31"/>
        <v>YKY</v>
      </c>
      <c r="B2037" s="176" t="str">
        <f>IF(ISBLANK(DPWW3!CF116),"",DPWW3!CF116)</f>
        <v>PCD_DPWW3_GSTW_DCI_S1</v>
      </c>
      <c r="C2037" s="176" t="str">
        <f>DPWW3!F116 &amp; "," &amp; DPWW3!G116 &amp; "," &amp; DPWW3!CF6</f>
        <v>Growth to Sewerage Treatment Works,Number of schemes at Stage 1,Contractual issues</v>
      </c>
      <c r="D2037" s="176" t="str">
        <f>IF(ISBLANK(DPWW3!H116),"",DPWW3!H116)</f>
        <v>Nr</v>
      </c>
      <c r="E2037" s="176" t="s">
        <v>7266</v>
      </c>
      <c r="F2037" s="176" t="str">
        <f>IF(ISBLANK(DPWW3!AQ116),"",DPWW3!AQ116)</f>
        <v/>
      </c>
    </row>
    <row r="2038" spans="1:40" x14ac:dyDescent="0.25">
      <c r="A2038" s="176" t="str">
        <f t="shared" si="31"/>
        <v>YKY</v>
      </c>
      <c r="B2038" s="176" t="str">
        <f>IF(ISBLANK(DPWW3!CG116),"",DPWW3!CG116)</f>
        <v>PCD_DPWW3_GSTW_DSI_S1</v>
      </c>
      <c r="C2038" s="176" t="str">
        <f>DPWW3!F116 &amp; "," &amp; DPWW3!G116 &amp; "," &amp; DPWW3!CG6</f>
        <v>Growth to Sewerage Treatment Works,Number of schemes at Stage 1,Sites issues</v>
      </c>
      <c r="D2038" s="176" t="str">
        <f>IF(ISBLANK(DPWW3!H116),"",DPWW3!H116)</f>
        <v>Nr</v>
      </c>
      <c r="E2038" s="176" t="s">
        <v>7266</v>
      </c>
      <c r="F2038" s="176" t="str">
        <f>IF(ISBLANK(DPWW3!AR116),"",DPWW3!AR116)</f>
        <v/>
      </c>
    </row>
    <row r="2039" spans="1:40" x14ac:dyDescent="0.25">
      <c r="A2039" s="176" t="str">
        <f t="shared" si="31"/>
        <v>YKY</v>
      </c>
      <c r="B2039" s="176" t="str">
        <f>IF(ISBLANK(DPWW3!CH116),"",DPWW3!CH116)</f>
        <v>PCD_DPWW3_GSTW_DER_S1</v>
      </c>
      <c r="C2039" s="176" t="str">
        <f>DPWW3!F116 &amp; "," &amp; DPWW3!G116 &amp; "," &amp; DPWW3!CH6</f>
        <v>Growth to Sewerage Treatment Works,Number of schemes at Stage 1,Environmental risks</v>
      </c>
      <c r="D2039" s="176" t="str">
        <f>IF(ISBLANK(DPWW3!H116),"",DPWW3!H116)</f>
        <v>Nr</v>
      </c>
      <c r="E2039" s="176" t="s">
        <v>7266</v>
      </c>
      <c r="F2039" s="176" t="str">
        <f>IF(ISBLANK(DPWW3!AS116),"",DPWW3!AS116)</f>
        <v/>
      </c>
    </row>
    <row r="2040" spans="1:40" x14ac:dyDescent="0.25">
      <c r="A2040" s="176" t="str">
        <f t="shared" si="31"/>
        <v>YKY</v>
      </c>
      <c r="B2040" s="176" t="str">
        <f>IF(ISBLANK(DPWW3!CI116),"",DPWW3!CI116)</f>
        <v>PCD_DPWW3_GSTW_RS_S1</v>
      </c>
      <c r="C2040" s="176" t="str">
        <f>DPWW3!F116 &amp; "," &amp; DPWW3!G116 &amp; "," &amp; DPWW3!CI6</f>
        <v>Growth to Sewerage Treatment Works,Number of schemes at Stage 1,Regulatory Sign off Delay</v>
      </c>
      <c r="D2040" s="176" t="str">
        <f>IF(ISBLANK(DPWW3!H116),"",DPWW3!H116)</f>
        <v>Nr</v>
      </c>
      <c r="E2040" s="176" t="s">
        <v>7266</v>
      </c>
      <c r="F2040" s="176" t="str">
        <f>IF(ISBLANK(DPWW3!AT116),"",DPWW3!AT116)</f>
        <v/>
      </c>
    </row>
    <row r="2041" spans="1:40" x14ac:dyDescent="0.25">
      <c r="A2041" s="176" t="str">
        <f t="shared" si="31"/>
        <v>YKY</v>
      </c>
      <c r="B2041" s="176" t="str">
        <f>IF(ISBLANK(DPWW3!CJ116),"",DPWW3!CJ116)</f>
        <v>PCD_DPWW3_GSTW_DPLE_S1</v>
      </c>
      <c r="C2041" s="176" t="str">
        <f>DPWW3!F116 &amp; "," &amp; DPWW3!G116 &amp; "," &amp; DPWW3!CJ6</f>
        <v>Growth to Sewerage Treatment Works,Number of schemes at Stage 1,Programme level efficiency</v>
      </c>
      <c r="D2041" s="176" t="str">
        <f>IF(ISBLANK(DPWW3!H116),"",DPWW3!H116)</f>
        <v>Nr</v>
      </c>
      <c r="E2041" s="176" t="s">
        <v>7266</v>
      </c>
      <c r="F2041" s="176" t="str">
        <f>IF(ISBLANK(DPWW3!AU116),"",DPWW3!AU116)</f>
        <v/>
      </c>
    </row>
    <row r="2042" spans="1:40" x14ac:dyDescent="0.25">
      <c r="A2042" s="176" t="str">
        <f t="shared" si="31"/>
        <v>YKY</v>
      </c>
      <c r="B2042" s="176" t="str">
        <f>IF(ISBLANK(DPWW3!BC117),"",DPWW3!BC117)</f>
        <v>PCD_DPWW3_GSTW_S2</v>
      </c>
      <c r="C2042" s="176" t="str">
        <f>DPWW3!F117 &amp; "," &amp; DPWW3!G117 &amp; "," &amp; DPWW3!BC5</f>
        <v>Growth to Sewerage Treatment Works,Number of schemes at Stage 2,IM1 has yet to be achieved</v>
      </c>
      <c r="D2042" s="176" t="str">
        <f>IF(ISBLANK(DPWW3!H117),"",DPWW3!H117)</f>
        <v>Nr</v>
      </c>
      <c r="E2042" s="176" t="s">
        <v>7266</v>
      </c>
      <c r="T2042" s="176">
        <f>IF(ISBLANK(DPWW3!M117),"",DPWW3!M117)</f>
        <v>0</v>
      </c>
      <c r="U2042" s="176">
        <f>IF(ISBLANK(DPWW3!N117),"",DPWW3!N117)</f>
        <v>0</v>
      </c>
      <c r="V2042" s="176">
        <f>IF(ISBLANK(DPWW3!O117),"",DPWW3!O117)</f>
        <v>0</v>
      </c>
      <c r="W2042" s="176">
        <f>IF(ISBLANK(DPWW3!P117),"",DPWW3!P117)</f>
        <v>0</v>
      </c>
      <c r="X2042" s="176">
        <f>IF(ISBLANK(DPWW3!Q117),"",DPWW3!Q117)</f>
        <v>0</v>
      </c>
      <c r="Y2042" s="176">
        <f>IF(ISBLANK(DPWW3!R117),"",DPWW3!R117)</f>
        <v>1</v>
      </c>
      <c r="Z2042" s="176">
        <f>IF(ISBLANK(DPWW3!S117),"",DPWW3!S117)</f>
        <v>3</v>
      </c>
      <c r="AA2042" s="176">
        <f>IF(ISBLANK(DPWW3!T117),"",DPWW3!T117)</f>
        <v>4</v>
      </c>
      <c r="AB2042" s="176">
        <f>IF(ISBLANK(DPWW3!U117),"",DPWW3!U117)</f>
        <v>2</v>
      </c>
      <c r="AC2042" s="176">
        <f>IF(ISBLANK(DPWW3!V117),"",DPWW3!V117)</f>
        <v>0</v>
      </c>
      <c r="AD2042" s="176">
        <f>IF(ISBLANK(DPWW3!W117),"",DPWW3!W117)</f>
        <v>1</v>
      </c>
      <c r="AE2042" s="176">
        <f>IF(ISBLANK(DPWW3!X117),"",DPWW3!X117)</f>
        <v>0</v>
      </c>
      <c r="AF2042" s="176">
        <f>IF(ISBLANK(DPWW3!Y117),"",DPWW3!Y117)</f>
        <v>0</v>
      </c>
      <c r="AG2042" s="176">
        <f>IF(ISBLANK(DPWW3!Z117),"",DPWW3!Z117)</f>
        <v>0</v>
      </c>
      <c r="AH2042" s="176">
        <f>IF(ISBLANK(DPWW3!AA117),"",DPWW3!AA117)</f>
        <v>0</v>
      </c>
      <c r="AI2042" s="176">
        <f>IF(ISBLANK(DPWW3!AB117),"",DPWW3!AB117)</f>
        <v>0</v>
      </c>
      <c r="AJ2042" s="176">
        <f>IF(ISBLANK(DPWW3!AC117),"",DPWW3!AC117)</f>
        <v>0</v>
      </c>
      <c r="AK2042" s="176">
        <f>IF(ISBLANK(DPWW3!AD117),"",DPWW3!AD117)</f>
        <v>0</v>
      </c>
      <c r="AL2042" s="176">
        <f>IF(ISBLANK(DPWW3!AE117),"",DPWW3!AE117)</f>
        <v>0</v>
      </c>
      <c r="AM2042" s="176">
        <f>IF(ISBLANK(DPWW3!AF117),"",DPWW3!AF117)</f>
        <v>0</v>
      </c>
      <c r="AN2042" s="176">
        <f>IF(ISBLANK(DPWW3!AG117),"",DPWW3!AG117)</f>
        <v>0</v>
      </c>
    </row>
    <row r="2043" spans="1:40" x14ac:dyDescent="0.25">
      <c r="A2043" s="176" t="str">
        <f t="shared" si="31"/>
        <v>YKY</v>
      </c>
      <c r="B2043" s="176" t="str">
        <f>IF(ISBLANK(DPWW3!BY117),"",DPWW3!BY117)</f>
        <v>PCD_DPWW3_GSTW_DLY_S2</v>
      </c>
      <c r="C2043" s="176" t="str">
        <f>DPWW3!F117 &amp; "," &amp; DPWW3!G117 &amp; "," &amp; DPWW3!BY5</f>
        <v>Growth to Sewerage Treatment Works,Number of schemes at Stage 2,Total number of schemes with a 90+ day delay for any given IM</v>
      </c>
      <c r="D2043" s="176" t="str">
        <f>IF(ISBLANK(DPWW3!H117),"",DPWW3!H117)</f>
        <v>Nr</v>
      </c>
      <c r="E2043" s="176" t="s">
        <v>7266</v>
      </c>
      <c r="F2043" s="176">
        <f>IF(ISBLANK(DPWW3!AJ117),"",DPWW3!AJ117)</f>
        <v>3</v>
      </c>
    </row>
    <row r="2044" spans="1:40" x14ac:dyDescent="0.25">
      <c r="A2044" s="176" t="str">
        <f t="shared" si="31"/>
        <v>YKY</v>
      </c>
      <c r="B2044" s="176" t="str">
        <f>IF(ISBLANK(DPWW3!BZ117),"",DPWW3!BZ117)</f>
        <v>PCD_DPWW3_GSTW_DIR_S2</v>
      </c>
      <c r="C2044" s="176" t="str">
        <f>DPWW3!F117 &amp; "," &amp; DPWW3!G117 &amp; "," &amp; DPWW3!BZ6</f>
        <v>Growth to Sewerage Treatment Works,Number of schemes at Stage 2,Lack of internal resourcing</v>
      </c>
      <c r="D2044" s="176" t="str">
        <f>IF(ISBLANK(DPWW3!H117),"",DPWW3!H117)</f>
        <v>Nr</v>
      </c>
      <c r="E2044" s="176" t="s">
        <v>7266</v>
      </c>
      <c r="F2044" s="176" t="str">
        <f>IF(ISBLANK(DPWW3!AK117),"",DPWW3!AK117)</f>
        <v/>
      </c>
    </row>
    <row r="2045" spans="1:40" x14ac:dyDescent="0.25">
      <c r="A2045" s="176" t="str">
        <f t="shared" si="31"/>
        <v>YKY</v>
      </c>
      <c r="B2045" s="176" t="str">
        <f>IF(ISBLANK(DPWW3!CA117),"",DPWW3!CA117)</f>
        <v>PCD_DPWW3_GSTW_DSCR_S2</v>
      </c>
      <c r="C2045" s="176" t="str">
        <f>DPWW3!F117 &amp; "," &amp; DPWW3!G117 &amp; "," &amp; DPWW3!CA6</f>
        <v xml:space="preserve">Growth to Sewerage Treatment Works,Number of schemes at Stage 2,Lack of supply chain resourcing </v>
      </c>
      <c r="D2045" s="176" t="str">
        <f>IF(ISBLANK(DPWW3!H117),"",DPWW3!H117)</f>
        <v>Nr</v>
      </c>
      <c r="E2045" s="176" t="s">
        <v>7266</v>
      </c>
      <c r="F2045" s="176" t="str">
        <f>IF(ISBLANK(DPWW3!AL117),"",DPWW3!AL117)</f>
        <v/>
      </c>
    </row>
    <row r="2046" spans="1:40" x14ac:dyDescent="0.25">
      <c r="A2046" s="176" t="str">
        <f t="shared" si="31"/>
        <v>YKY</v>
      </c>
      <c r="B2046" s="176" t="str">
        <f>IF(ISBLANK(DPWW3!CB117),"",DPWW3!CB117)</f>
        <v>PCD_DPWW3_GSTW_DCS_S2</v>
      </c>
      <c r="C2046" s="176" t="str">
        <f>DPWW3!F117 &amp; "," &amp; DPWW3!G117 &amp; "," &amp; DPWW3!CB6</f>
        <v>Growth to Sewerage Treatment Works,Number of schemes at Stage 2,Change in solution (IM2)</v>
      </c>
      <c r="D2046" s="176" t="str">
        <f>IF(ISBLANK(DPWW3!H117),"",DPWW3!H117)</f>
        <v>Nr</v>
      </c>
      <c r="E2046" s="176" t="s">
        <v>7266</v>
      </c>
      <c r="F2046" s="176" t="str">
        <f>IF(ISBLANK(DPWW3!AM117),"",DPWW3!AM117)</f>
        <v/>
      </c>
    </row>
    <row r="2047" spans="1:40" x14ac:dyDescent="0.25">
      <c r="A2047" s="176" t="str">
        <f t="shared" si="31"/>
        <v>YKY</v>
      </c>
      <c r="B2047" s="176" t="str">
        <f>IF(ISBLANK(DPWW3!CC117),"",DPWW3!CC117)</f>
        <v>PCD_DPWW3_GSTW_DSCS_S2</v>
      </c>
      <c r="C2047" s="176" t="str">
        <f>DPWW3!F117 &amp; "," &amp; DPWW3!G117 &amp; "," &amp; DPWW3!CC6</f>
        <v>Growth to Sewerage Treatment Works,Number of schemes at Stage 2,Supply chain capacity</v>
      </c>
      <c r="D2047" s="176" t="str">
        <f>IF(ISBLANK(DPWW3!H117),"",DPWW3!H117)</f>
        <v>Nr</v>
      </c>
      <c r="E2047" s="176" t="s">
        <v>7266</v>
      </c>
      <c r="F2047" s="176" t="str">
        <f>IF(ISBLANK(DPWW3!AN117),"",DPWW3!AN117)</f>
        <v/>
      </c>
    </row>
    <row r="2048" spans="1:40" x14ac:dyDescent="0.25">
      <c r="A2048" s="176" t="str">
        <f t="shared" si="31"/>
        <v>YKY</v>
      </c>
      <c r="B2048" s="176" t="str">
        <f>IF(ISBLANK(DPWW3!CD117),"",DPWW3!CD117)</f>
        <v>PCD_DPWW3_GSTW_DPP_S2</v>
      </c>
      <c r="C2048" s="176" t="str">
        <f>DPWW3!F117 &amp; "," &amp; DPWW3!G117 &amp; "," &amp; DPWW3!CD6</f>
        <v>Growth to Sewerage Treatment Works,Number of schemes at Stage 2,Land and planning permission</v>
      </c>
      <c r="D2048" s="176" t="str">
        <f>IF(ISBLANK(DPWW3!H117),"",DPWW3!H117)</f>
        <v>Nr</v>
      </c>
      <c r="E2048" s="176" t="s">
        <v>7266</v>
      </c>
      <c r="F2048" s="176" t="str">
        <f>IF(ISBLANK(DPWW3!AO117),"",DPWW3!AO117)</f>
        <v/>
      </c>
    </row>
    <row r="2049" spans="1:40" x14ac:dyDescent="0.25">
      <c r="A2049" s="176" t="str">
        <f t="shared" si="31"/>
        <v>YKY</v>
      </c>
      <c r="B2049" s="176" t="str">
        <f>IF(ISBLANK(DPWW3!CE117),"",DPWW3!CE117)</f>
        <v>PCD_DPWW3_GSTW_DTPI_S2</v>
      </c>
      <c r="C2049" s="176" t="str">
        <f>DPWW3!F117 &amp; "," &amp; DPWW3!G117 &amp; "," &amp; DPWW3!CE6</f>
        <v>Growth to Sewerage Treatment Works,Number of schemes at Stage 2,Third-party interface</v>
      </c>
      <c r="D2049" s="176" t="str">
        <f>IF(ISBLANK(DPWW3!H117),"",DPWW3!H117)</f>
        <v>Nr</v>
      </c>
      <c r="E2049" s="176" t="s">
        <v>7266</v>
      </c>
      <c r="F2049" s="176" t="str">
        <f>IF(ISBLANK(DPWW3!AP117),"",DPWW3!AP117)</f>
        <v/>
      </c>
    </row>
    <row r="2050" spans="1:40" x14ac:dyDescent="0.25">
      <c r="A2050" s="176" t="str">
        <f t="shared" si="31"/>
        <v>YKY</v>
      </c>
      <c r="B2050" s="176" t="str">
        <f>IF(ISBLANK(DPWW3!CF117),"",DPWW3!CF117)</f>
        <v>PCD_DPWW3_GSTW_DCI_S2</v>
      </c>
      <c r="C2050" s="176" t="str">
        <f>DPWW3!F117 &amp; "," &amp; DPWW3!G117 &amp; "," &amp; DPWW3!CF6</f>
        <v>Growth to Sewerage Treatment Works,Number of schemes at Stage 2,Contractual issues</v>
      </c>
      <c r="D2050" s="176" t="str">
        <f>IF(ISBLANK(DPWW3!H117),"",DPWW3!H117)</f>
        <v>Nr</v>
      </c>
      <c r="E2050" s="176" t="s">
        <v>7266</v>
      </c>
      <c r="F2050" s="176" t="str">
        <f>IF(ISBLANK(DPWW3!AQ117),"",DPWW3!AQ117)</f>
        <v/>
      </c>
    </row>
    <row r="2051" spans="1:40" x14ac:dyDescent="0.25">
      <c r="A2051" s="176" t="str">
        <f t="shared" si="31"/>
        <v>YKY</v>
      </c>
      <c r="B2051" s="176" t="str">
        <f>IF(ISBLANK(DPWW3!CG117),"",DPWW3!CG117)</f>
        <v>PCD_DPWW3_GSTW_DSI_S2</v>
      </c>
      <c r="C2051" s="176" t="str">
        <f>DPWW3!F117 &amp; "," &amp; DPWW3!G117 &amp; "," &amp; DPWW3!CG6</f>
        <v>Growth to Sewerage Treatment Works,Number of schemes at Stage 2,Sites issues</v>
      </c>
      <c r="D2051" s="176" t="str">
        <f>IF(ISBLANK(DPWW3!H117),"",DPWW3!H117)</f>
        <v>Nr</v>
      </c>
      <c r="E2051" s="176" t="s">
        <v>7266</v>
      </c>
      <c r="F2051" s="176" t="str">
        <f>IF(ISBLANK(DPWW3!AR117),"",DPWW3!AR117)</f>
        <v/>
      </c>
    </row>
    <row r="2052" spans="1:40" x14ac:dyDescent="0.25">
      <c r="A2052" s="176" t="str">
        <f t="shared" si="31"/>
        <v>YKY</v>
      </c>
      <c r="B2052" s="176" t="str">
        <f>IF(ISBLANK(DPWW3!CH117),"",DPWW3!CH117)</f>
        <v>PCD_DPWW3_GSTW_DER_S2</v>
      </c>
      <c r="C2052" s="176" t="str">
        <f>DPWW3!F117 &amp; "," &amp; DPWW3!G117 &amp; "," &amp; DPWW3!CH6</f>
        <v>Growth to Sewerage Treatment Works,Number of schemes at Stage 2,Environmental risks</v>
      </c>
      <c r="D2052" s="176" t="str">
        <f>IF(ISBLANK(DPWW3!H117),"",DPWW3!H117)</f>
        <v>Nr</v>
      </c>
      <c r="E2052" s="176" t="s">
        <v>7266</v>
      </c>
      <c r="F2052" s="176" t="str">
        <f>IF(ISBLANK(DPWW3!AS117),"",DPWW3!AS117)</f>
        <v/>
      </c>
    </row>
    <row r="2053" spans="1:40" x14ac:dyDescent="0.25">
      <c r="A2053" s="176" t="str">
        <f t="shared" ref="A2053:A2116" si="32">A2052</f>
        <v>YKY</v>
      </c>
      <c r="B2053" s="176" t="str">
        <f>IF(ISBLANK(DPWW3!CI117),"",DPWW3!CI117)</f>
        <v>PCD_DPWW3_GSTW_RS_S2</v>
      </c>
      <c r="C2053" s="176" t="str">
        <f>DPWW3!F117 &amp; "," &amp; DPWW3!G117 &amp; "," &amp; DPWW3!CI6</f>
        <v>Growth to Sewerage Treatment Works,Number of schemes at Stage 2,Regulatory Sign off Delay</v>
      </c>
      <c r="D2053" s="176" t="str">
        <f>IF(ISBLANK(DPWW3!H117),"",DPWW3!H117)</f>
        <v>Nr</v>
      </c>
      <c r="E2053" s="176" t="s">
        <v>7266</v>
      </c>
      <c r="F2053" s="176" t="str">
        <f>IF(ISBLANK(DPWW3!AT117),"",DPWW3!AT117)</f>
        <v/>
      </c>
    </row>
    <row r="2054" spans="1:40" x14ac:dyDescent="0.25">
      <c r="A2054" s="176" t="str">
        <f t="shared" si="32"/>
        <v>YKY</v>
      </c>
      <c r="B2054" s="176" t="str">
        <f>IF(ISBLANK(DPWW3!CJ117),"",DPWW3!CJ117)</f>
        <v>PCD_DPWW3_GSTW_DPLE_S2</v>
      </c>
      <c r="C2054" s="176" t="str">
        <f>DPWW3!F117 &amp; "," &amp; DPWW3!G117 &amp; "," &amp; DPWW3!CJ6</f>
        <v>Growth to Sewerage Treatment Works,Number of schemes at Stage 2,Programme level efficiency</v>
      </c>
      <c r="D2054" s="176" t="str">
        <f>IF(ISBLANK(DPWW3!H117),"",DPWW3!H117)</f>
        <v>Nr</v>
      </c>
      <c r="E2054" s="176" t="s">
        <v>7266</v>
      </c>
      <c r="F2054" s="176" t="str">
        <f>IF(ISBLANK(DPWW3!AU117),"",DPWW3!AU117)</f>
        <v/>
      </c>
    </row>
    <row r="2055" spans="1:40" x14ac:dyDescent="0.25">
      <c r="A2055" s="176" t="str">
        <f t="shared" si="32"/>
        <v>YKY</v>
      </c>
      <c r="B2055" s="176" t="str">
        <f>IF(ISBLANK(DPWW3!BC118),"",DPWW3!BC118)</f>
        <v>PCD_DPWW3_GSTW_S3</v>
      </c>
      <c r="C2055" s="176" t="str">
        <f>DPWW3!F118 &amp; "," &amp; DPWW3!G118 &amp; "," &amp; DPWW3!BC5</f>
        <v>Growth to Sewerage Treatment Works,Number of schemes at Stage 3,IM1 has yet to be achieved</v>
      </c>
      <c r="D2055" s="176" t="str">
        <f>IF(ISBLANK(DPWW3!H118),"",DPWW3!H118)</f>
        <v>Nr</v>
      </c>
      <c r="E2055" s="176" t="s">
        <v>7266</v>
      </c>
      <c r="T2055" s="176">
        <f>IF(ISBLANK(DPWW3!M118),"",DPWW3!M118)</f>
        <v>0</v>
      </c>
      <c r="U2055" s="176">
        <f>IF(ISBLANK(DPWW3!N118),"",DPWW3!N118)</f>
        <v>0</v>
      </c>
      <c r="V2055" s="176">
        <f>IF(ISBLANK(DPWW3!O118),"",DPWW3!O118)</f>
        <v>0</v>
      </c>
      <c r="W2055" s="176">
        <f>IF(ISBLANK(DPWW3!P118),"",DPWW3!P118)</f>
        <v>0</v>
      </c>
      <c r="X2055" s="176">
        <f>IF(ISBLANK(DPWW3!Q118),"",DPWW3!Q118)</f>
        <v>0</v>
      </c>
      <c r="Y2055" s="176">
        <f>IF(ISBLANK(DPWW3!R118),"",DPWW3!R118)</f>
        <v>0</v>
      </c>
      <c r="Z2055" s="176">
        <f>IF(ISBLANK(DPWW3!S118),"",DPWW3!S118)</f>
        <v>0</v>
      </c>
      <c r="AA2055" s="176">
        <f>IF(ISBLANK(DPWW3!T118),"",DPWW3!T118)</f>
        <v>2</v>
      </c>
      <c r="AB2055" s="176">
        <f>IF(ISBLANK(DPWW3!U118),"",DPWW3!U118)</f>
        <v>2</v>
      </c>
      <c r="AC2055" s="176">
        <f>IF(ISBLANK(DPWW3!V118),"",DPWW3!V118)</f>
        <v>3</v>
      </c>
      <c r="AD2055" s="176">
        <f>IF(ISBLANK(DPWW3!W118),"",DPWW3!W118)</f>
        <v>1</v>
      </c>
      <c r="AE2055" s="176">
        <f>IF(ISBLANK(DPWW3!X118),"",DPWW3!X118)</f>
        <v>2</v>
      </c>
      <c r="AF2055" s="176">
        <f>IF(ISBLANK(DPWW3!Y118),"",DPWW3!Y118)</f>
        <v>1</v>
      </c>
      <c r="AG2055" s="176">
        <f>IF(ISBLANK(DPWW3!Z118),"",DPWW3!Z118)</f>
        <v>0</v>
      </c>
      <c r="AH2055" s="176">
        <f>IF(ISBLANK(DPWW3!AA118),"",DPWW3!AA118)</f>
        <v>0</v>
      </c>
      <c r="AI2055" s="176">
        <f>IF(ISBLANK(DPWW3!AB118),"",DPWW3!AB118)</f>
        <v>0</v>
      </c>
      <c r="AJ2055" s="176">
        <f>IF(ISBLANK(DPWW3!AC118),"",DPWW3!AC118)</f>
        <v>0</v>
      </c>
      <c r="AK2055" s="176">
        <f>IF(ISBLANK(DPWW3!AD118),"",DPWW3!AD118)</f>
        <v>0</v>
      </c>
      <c r="AL2055" s="176">
        <f>IF(ISBLANK(DPWW3!AE118),"",DPWW3!AE118)</f>
        <v>0</v>
      </c>
      <c r="AM2055" s="176">
        <f>IF(ISBLANK(DPWW3!AF118),"",DPWW3!AF118)</f>
        <v>0</v>
      </c>
      <c r="AN2055" s="176">
        <f>IF(ISBLANK(DPWW3!AG118),"",DPWW3!AG118)</f>
        <v>0</v>
      </c>
    </row>
    <row r="2056" spans="1:40" x14ac:dyDescent="0.25">
      <c r="A2056" s="176" t="str">
        <f t="shared" si="32"/>
        <v>YKY</v>
      </c>
      <c r="B2056" s="176" t="str">
        <f>IF(ISBLANK(DPWW3!BY118),"",DPWW3!BY118)</f>
        <v>PCD_DPWW3_GSTW_DLY_S3</v>
      </c>
      <c r="C2056" s="176" t="str">
        <f>DPWW3!F118 &amp; "," &amp; DPWW3!G118 &amp; "," &amp; DPWW3!BY5</f>
        <v>Growth to Sewerage Treatment Works,Number of schemes at Stage 3,Total number of schemes with a 90+ day delay for any given IM</v>
      </c>
      <c r="D2056" s="176" t="str">
        <f>IF(ISBLANK(DPWW3!H118),"",DPWW3!H118)</f>
        <v>Nr</v>
      </c>
      <c r="E2056" s="176" t="s">
        <v>7266</v>
      </c>
      <c r="F2056" s="176">
        <f>IF(ISBLANK(DPWW3!AJ118),"",DPWW3!AJ118)</f>
        <v>2</v>
      </c>
    </row>
    <row r="2057" spans="1:40" x14ac:dyDescent="0.25">
      <c r="A2057" s="176" t="str">
        <f t="shared" si="32"/>
        <v>YKY</v>
      </c>
      <c r="B2057" s="176" t="str">
        <f>IF(ISBLANK(DPWW3!BZ118),"",DPWW3!BZ118)</f>
        <v>PCD_DPWW3_GSTW_DIR_S3</v>
      </c>
      <c r="C2057" s="176" t="str">
        <f>DPWW3!F118 &amp; "," &amp; DPWW3!G118 &amp; "," &amp; DPWW3!BZ6</f>
        <v>Growth to Sewerage Treatment Works,Number of schemes at Stage 3,Lack of internal resourcing</v>
      </c>
      <c r="D2057" s="176" t="str">
        <f>IF(ISBLANK(DPWW3!H118),"",DPWW3!H118)</f>
        <v>Nr</v>
      </c>
      <c r="E2057" s="176" t="s">
        <v>7266</v>
      </c>
      <c r="F2057" s="176" t="str">
        <f>IF(ISBLANK(DPWW3!AK118),"",DPWW3!AK118)</f>
        <v/>
      </c>
    </row>
    <row r="2058" spans="1:40" x14ac:dyDescent="0.25">
      <c r="A2058" s="176" t="str">
        <f t="shared" si="32"/>
        <v>YKY</v>
      </c>
      <c r="B2058" s="176" t="str">
        <f>IF(ISBLANK(DPWW3!CA118),"",DPWW3!CA118)</f>
        <v>PCD_DPWW3_GSTW_DSCR_S3</v>
      </c>
      <c r="C2058" s="176" t="str">
        <f>DPWW3!F118 &amp; "," &amp; DPWW3!G118 &amp; "," &amp; DPWW3!CA6</f>
        <v xml:space="preserve">Growth to Sewerage Treatment Works,Number of schemes at Stage 3,Lack of supply chain resourcing </v>
      </c>
      <c r="D2058" s="176" t="str">
        <f>IF(ISBLANK(DPWW3!H118),"",DPWW3!H118)</f>
        <v>Nr</v>
      </c>
      <c r="E2058" s="176" t="s">
        <v>7266</v>
      </c>
      <c r="F2058" s="176" t="str">
        <f>IF(ISBLANK(DPWW3!AL118),"",DPWW3!AL118)</f>
        <v/>
      </c>
    </row>
    <row r="2059" spans="1:40" x14ac:dyDescent="0.25">
      <c r="A2059" s="176" t="str">
        <f t="shared" si="32"/>
        <v>YKY</v>
      </c>
      <c r="B2059" s="176" t="str">
        <f>IF(ISBLANK(DPWW3!CB118),"",DPWW3!CB118)</f>
        <v>PCD_DPWW3_GSTW_DCS_S3</v>
      </c>
      <c r="C2059" s="176" t="str">
        <f>DPWW3!F118 &amp; "," &amp; DPWW3!G118 &amp; "," &amp; DPWW3!CB6</f>
        <v>Growth to Sewerage Treatment Works,Number of schemes at Stage 3,Change in solution (IM2)</v>
      </c>
      <c r="D2059" s="176" t="str">
        <f>IF(ISBLANK(DPWW3!H118),"",DPWW3!H118)</f>
        <v>Nr</v>
      </c>
      <c r="E2059" s="176" t="s">
        <v>7266</v>
      </c>
      <c r="F2059" s="176" t="str">
        <f>IF(ISBLANK(DPWW3!AM118),"",DPWW3!AM118)</f>
        <v/>
      </c>
    </row>
    <row r="2060" spans="1:40" x14ac:dyDescent="0.25">
      <c r="A2060" s="176" t="str">
        <f t="shared" si="32"/>
        <v>YKY</v>
      </c>
      <c r="B2060" s="176" t="str">
        <f>IF(ISBLANK(DPWW3!CC118),"",DPWW3!CC118)</f>
        <v>PCD_DPWW3_GSTW_DSCS_S3</v>
      </c>
      <c r="C2060" s="176" t="str">
        <f>DPWW3!F118 &amp; "," &amp; DPWW3!G118 &amp; "," &amp; DPWW3!CC6</f>
        <v>Growth to Sewerage Treatment Works,Number of schemes at Stage 3,Supply chain capacity</v>
      </c>
      <c r="D2060" s="176" t="str">
        <f>IF(ISBLANK(DPWW3!H118),"",DPWW3!H118)</f>
        <v>Nr</v>
      </c>
      <c r="E2060" s="176" t="s">
        <v>7266</v>
      </c>
      <c r="F2060" s="176" t="str">
        <f>IF(ISBLANK(DPWW3!AN118),"",DPWW3!AN118)</f>
        <v/>
      </c>
    </row>
    <row r="2061" spans="1:40" x14ac:dyDescent="0.25">
      <c r="A2061" s="176" t="str">
        <f t="shared" si="32"/>
        <v>YKY</v>
      </c>
      <c r="B2061" s="176" t="str">
        <f>IF(ISBLANK(DPWW3!CD118),"",DPWW3!CD118)</f>
        <v>PCD_DPWW3_GSTW_DPP_S3</v>
      </c>
      <c r="C2061" s="176" t="str">
        <f>DPWW3!F118 &amp; "," &amp; DPWW3!G118 &amp; "," &amp; DPWW3!CD6</f>
        <v>Growth to Sewerage Treatment Works,Number of schemes at Stage 3,Land and planning permission</v>
      </c>
      <c r="D2061" s="176" t="str">
        <f>IF(ISBLANK(DPWW3!H118),"",DPWW3!H118)</f>
        <v>Nr</v>
      </c>
      <c r="E2061" s="176" t="s">
        <v>7266</v>
      </c>
      <c r="F2061" s="176" t="str">
        <f>IF(ISBLANK(DPWW3!AO118),"",DPWW3!AO118)</f>
        <v/>
      </c>
    </row>
    <row r="2062" spans="1:40" x14ac:dyDescent="0.25">
      <c r="A2062" s="176" t="str">
        <f t="shared" si="32"/>
        <v>YKY</v>
      </c>
      <c r="B2062" s="176" t="str">
        <f>IF(ISBLANK(DPWW3!CE118),"",DPWW3!CE118)</f>
        <v>PCD_DPWW3_GSTW_DTPI_S3</v>
      </c>
      <c r="C2062" s="176" t="str">
        <f>DPWW3!F118 &amp; "," &amp; DPWW3!G118 &amp; "," &amp; DPWW3!CE6</f>
        <v>Growth to Sewerage Treatment Works,Number of schemes at Stage 3,Third-party interface</v>
      </c>
      <c r="D2062" s="176" t="str">
        <f>IF(ISBLANK(DPWW3!H118),"",DPWW3!H118)</f>
        <v>Nr</v>
      </c>
      <c r="E2062" s="176" t="s">
        <v>7266</v>
      </c>
      <c r="F2062" s="176" t="str">
        <f>IF(ISBLANK(DPWW3!AP118),"",DPWW3!AP118)</f>
        <v/>
      </c>
    </row>
    <row r="2063" spans="1:40" x14ac:dyDescent="0.25">
      <c r="A2063" s="176" t="str">
        <f t="shared" si="32"/>
        <v>YKY</v>
      </c>
      <c r="B2063" s="176" t="str">
        <f>IF(ISBLANK(DPWW3!CF118),"",DPWW3!CF118)</f>
        <v>PCD_DPWW3_GSTW_DCI_S3</v>
      </c>
      <c r="C2063" s="176" t="str">
        <f>DPWW3!F118 &amp; "," &amp; DPWW3!G118 &amp; "," &amp; DPWW3!CF6</f>
        <v>Growth to Sewerage Treatment Works,Number of schemes at Stage 3,Contractual issues</v>
      </c>
      <c r="D2063" s="176" t="str">
        <f>IF(ISBLANK(DPWW3!H118),"",DPWW3!H118)</f>
        <v>Nr</v>
      </c>
      <c r="E2063" s="176" t="s">
        <v>7266</v>
      </c>
      <c r="F2063" s="176" t="str">
        <f>IF(ISBLANK(DPWW3!AQ118),"",DPWW3!AQ118)</f>
        <v/>
      </c>
    </row>
    <row r="2064" spans="1:40" x14ac:dyDescent="0.25">
      <c r="A2064" s="176" t="str">
        <f t="shared" si="32"/>
        <v>YKY</v>
      </c>
      <c r="B2064" s="176" t="str">
        <f>IF(ISBLANK(DPWW3!CG118),"",DPWW3!CG118)</f>
        <v>PCD_DPWW3_GSTW_DSI_S3</v>
      </c>
      <c r="C2064" s="176" t="str">
        <f>DPWW3!F118 &amp; "," &amp; DPWW3!G118 &amp; "," &amp; DPWW3!CG6</f>
        <v>Growth to Sewerage Treatment Works,Number of schemes at Stage 3,Sites issues</v>
      </c>
      <c r="D2064" s="176" t="str">
        <f>IF(ISBLANK(DPWW3!H118),"",DPWW3!H118)</f>
        <v>Nr</v>
      </c>
      <c r="E2064" s="176" t="s">
        <v>7266</v>
      </c>
      <c r="F2064" s="176" t="str">
        <f>IF(ISBLANK(DPWW3!AR118),"",DPWW3!AR118)</f>
        <v/>
      </c>
    </row>
    <row r="2065" spans="1:40" x14ac:dyDescent="0.25">
      <c r="A2065" s="176" t="str">
        <f t="shared" si="32"/>
        <v>YKY</v>
      </c>
      <c r="B2065" s="176" t="str">
        <f>IF(ISBLANK(DPWW3!CH118),"",DPWW3!CH118)</f>
        <v>PCD_DPWW3_GSTW_DER_S3</v>
      </c>
      <c r="C2065" s="176" t="str">
        <f>DPWW3!F118 &amp; "," &amp; DPWW3!G118 &amp; "," &amp; DPWW3!CH6</f>
        <v>Growth to Sewerage Treatment Works,Number of schemes at Stage 3,Environmental risks</v>
      </c>
      <c r="D2065" s="176" t="str">
        <f>IF(ISBLANK(DPWW3!H118),"",DPWW3!H118)</f>
        <v>Nr</v>
      </c>
      <c r="E2065" s="176" t="s">
        <v>7266</v>
      </c>
      <c r="F2065" s="176" t="str">
        <f>IF(ISBLANK(DPWW3!AS118),"",DPWW3!AS118)</f>
        <v/>
      </c>
    </row>
    <row r="2066" spans="1:40" x14ac:dyDescent="0.25">
      <c r="A2066" s="176" t="str">
        <f t="shared" si="32"/>
        <v>YKY</v>
      </c>
      <c r="B2066" s="176" t="str">
        <f>IF(ISBLANK(DPWW3!CI118),"",DPWW3!CI118)</f>
        <v>PCD_DPWW3_GSTW_RS_S3</v>
      </c>
      <c r="C2066" s="176" t="str">
        <f>DPWW3!F118 &amp; "," &amp; DPWW3!G118 &amp; "," &amp; DPWW3!CI6</f>
        <v>Growth to Sewerage Treatment Works,Number of schemes at Stage 3,Regulatory Sign off Delay</v>
      </c>
      <c r="D2066" s="176" t="str">
        <f>IF(ISBLANK(DPWW3!H118),"",DPWW3!H118)</f>
        <v>Nr</v>
      </c>
      <c r="E2066" s="176" t="s">
        <v>7266</v>
      </c>
      <c r="F2066" s="176" t="str">
        <f>IF(ISBLANK(DPWW3!AT118),"",DPWW3!AT118)</f>
        <v/>
      </c>
    </row>
    <row r="2067" spans="1:40" x14ac:dyDescent="0.25">
      <c r="A2067" s="176" t="str">
        <f t="shared" si="32"/>
        <v>YKY</v>
      </c>
      <c r="B2067" s="176" t="str">
        <f>IF(ISBLANK(DPWW3!CJ118),"",DPWW3!CJ118)</f>
        <v>PCD_DPWW3_GSTW_DPLE_S3</v>
      </c>
      <c r="C2067" s="176" t="str">
        <f>DPWW3!F118 &amp; "," &amp; DPWW3!G118 &amp; "," &amp; DPWW3!CJ6</f>
        <v>Growth to Sewerage Treatment Works,Number of schemes at Stage 3,Programme level efficiency</v>
      </c>
      <c r="D2067" s="176" t="str">
        <f>IF(ISBLANK(DPWW3!H118),"",DPWW3!H118)</f>
        <v>Nr</v>
      </c>
      <c r="E2067" s="176" t="s">
        <v>7266</v>
      </c>
      <c r="F2067" s="176" t="str">
        <f>IF(ISBLANK(DPWW3!AU118),"",DPWW3!AU118)</f>
        <v/>
      </c>
    </row>
    <row r="2068" spans="1:40" x14ac:dyDescent="0.25">
      <c r="A2068" s="176" t="str">
        <f t="shared" si="32"/>
        <v>YKY</v>
      </c>
      <c r="B2068" s="176" t="str">
        <f>IF(ISBLANK(DPWW3!BC119),"",DPWW3!BC119)</f>
        <v>PCD_DPWW3_GSTW_S4</v>
      </c>
      <c r="C2068" s="176" t="str">
        <f>DPWW3!F119 &amp; "," &amp; DPWW3!G119 &amp; "," &amp; DPWW3!BC5</f>
        <v>Growth to Sewerage Treatment Works,Number of schemes at Stage 4,IM1 has yet to be achieved</v>
      </c>
      <c r="D2068" s="176" t="str">
        <f>IF(ISBLANK(DPWW3!H119),"",DPWW3!H119)</f>
        <v>Nr</v>
      </c>
      <c r="E2068" s="176" t="s">
        <v>7266</v>
      </c>
      <c r="T2068" s="176">
        <f>IF(ISBLANK(DPWW3!M119),"",DPWW3!M119)</f>
        <v>0</v>
      </c>
      <c r="U2068" s="176">
        <f>IF(ISBLANK(DPWW3!N119),"",DPWW3!N119)</f>
        <v>0</v>
      </c>
      <c r="V2068" s="176">
        <f>IF(ISBLANK(DPWW3!O119),"",DPWW3!O119)</f>
        <v>0</v>
      </c>
      <c r="W2068" s="176">
        <f>IF(ISBLANK(DPWW3!P119),"",DPWW3!P119)</f>
        <v>0</v>
      </c>
      <c r="X2068" s="176">
        <f>IF(ISBLANK(DPWW3!Q119),"",DPWW3!Q119)</f>
        <v>0</v>
      </c>
      <c r="Y2068" s="176">
        <f>IF(ISBLANK(DPWW3!R119),"",DPWW3!R119)</f>
        <v>0</v>
      </c>
      <c r="Z2068" s="176">
        <f>IF(ISBLANK(DPWW3!S119),"",DPWW3!S119)</f>
        <v>0</v>
      </c>
      <c r="AA2068" s="176">
        <f>IF(ISBLANK(DPWW3!T119),"",DPWW3!T119)</f>
        <v>0</v>
      </c>
      <c r="AB2068" s="176">
        <f>IF(ISBLANK(DPWW3!U119),"",DPWW3!U119)</f>
        <v>2</v>
      </c>
      <c r="AC2068" s="176">
        <f>IF(ISBLANK(DPWW3!V119),"",DPWW3!V119)</f>
        <v>3</v>
      </c>
      <c r="AD2068" s="176">
        <f>IF(ISBLANK(DPWW3!W119),"",DPWW3!W119)</f>
        <v>5</v>
      </c>
      <c r="AE2068" s="176">
        <f>IF(ISBLANK(DPWW3!X119),"",DPWW3!X119)</f>
        <v>4</v>
      </c>
      <c r="AF2068" s="176">
        <f>IF(ISBLANK(DPWW3!Y119),"",DPWW3!Y119)</f>
        <v>5</v>
      </c>
      <c r="AG2068" s="176">
        <f>IF(ISBLANK(DPWW3!Z119),"",DPWW3!Z119)</f>
        <v>6</v>
      </c>
      <c r="AH2068" s="176">
        <f>IF(ISBLANK(DPWW3!AA119),"",DPWW3!AA119)</f>
        <v>6</v>
      </c>
      <c r="AI2068" s="176">
        <f>IF(ISBLANK(DPWW3!AB119),"",DPWW3!AB119)</f>
        <v>6</v>
      </c>
      <c r="AJ2068" s="176">
        <f>IF(ISBLANK(DPWW3!AC119),"",DPWW3!AC119)</f>
        <v>6</v>
      </c>
      <c r="AK2068" s="176">
        <f>IF(ISBLANK(DPWW3!AD119),"",DPWW3!AD119)</f>
        <v>6</v>
      </c>
      <c r="AL2068" s="176">
        <f>IF(ISBLANK(DPWW3!AE119),"",DPWW3!AE119)</f>
        <v>6</v>
      </c>
      <c r="AM2068" s="176">
        <f>IF(ISBLANK(DPWW3!AF119),"",DPWW3!AF119)</f>
        <v>6</v>
      </c>
      <c r="AN2068" s="176">
        <f>IF(ISBLANK(DPWW3!AG119),"",DPWW3!AG119)</f>
        <v>0</v>
      </c>
    </row>
    <row r="2069" spans="1:40" x14ac:dyDescent="0.25">
      <c r="A2069" s="176" t="str">
        <f t="shared" si="32"/>
        <v>YKY</v>
      </c>
      <c r="B2069" s="176" t="str">
        <f>IF(ISBLANK(DPWW3!BY119),"",DPWW3!BY119)</f>
        <v>PCD_DPWW3_GSTW_DLY_S4</v>
      </c>
      <c r="C2069" s="176" t="str">
        <f>DPWW3!F119 &amp; "," &amp; DPWW3!G119 &amp; "," &amp; DPWW3!BY5</f>
        <v>Growth to Sewerage Treatment Works,Number of schemes at Stage 4,Total number of schemes with a 90+ day delay for any given IM</v>
      </c>
      <c r="D2069" s="176" t="str">
        <f>IF(ISBLANK(DPWW3!H119),"",DPWW3!H119)</f>
        <v>Nr</v>
      </c>
      <c r="E2069" s="176" t="s">
        <v>7266</v>
      </c>
      <c r="F2069" s="176">
        <f>IF(ISBLANK(DPWW3!AJ119),"",DPWW3!AJ119)</f>
        <v>4</v>
      </c>
    </row>
    <row r="2070" spans="1:40" x14ac:dyDescent="0.25">
      <c r="A2070" s="176" t="str">
        <f t="shared" si="32"/>
        <v>YKY</v>
      </c>
      <c r="B2070" s="176" t="str">
        <f>IF(ISBLANK(DPWW3!BZ119),"",DPWW3!BZ119)</f>
        <v>PCD_DPWW3_GSTW_DIR_S4</v>
      </c>
      <c r="C2070" s="176" t="str">
        <f>DPWW3!F119 &amp; "," &amp; DPWW3!G119 &amp; "," &amp; DPWW3!BZ6</f>
        <v>Growth to Sewerage Treatment Works,Number of schemes at Stage 4,Lack of internal resourcing</v>
      </c>
      <c r="D2070" s="176" t="str">
        <f>IF(ISBLANK(DPWW3!H119),"",DPWW3!H119)</f>
        <v>Nr</v>
      </c>
      <c r="E2070" s="176" t="s">
        <v>7266</v>
      </c>
      <c r="F2070" s="176" t="str">
        <f>IF(ISBLANK(DPWW3!AK119),"",DPWW3!AK119)</f>
        <v/>
      </c>
    </row>
    <row r="2071" spans="1:40" x14ac:dyDescent="0.25">
      <c r="A2071" s="176" t="str">
        <f t="shared" si="32"/>
        <v>YKY</v>
      </c>
      <c r="B2071" s="176" t="str">
        <f>IF(ISBLANK(DPWW3!CA119),"",DPWW3!CA119)</f>
        <v>PCD_DPWW3_GSTW_DSCR_S4</v>
      </c>
      <c r="C2071" s="176" t="str">
        <f>DPWW3!F119 &amp; "," &amp; DPWW3!G119 &amp; "," &amp; DPWW3!CA6</f>
        <v xml:space="preserve">Growth to Sewerage Treatment Works,Number of schemes at Stage 4,Lack of supply chain resourcing </v>
      </c>
      <c r="D2071" s="176" t="str">
        <f>IF(ISBLANK(DPWW3!H119),"",DPWW3!H119)</f>
        <v>Nr</v>
      </c>
      <c r="E2071" s="176" t="s">
        <v>7266</v>
      </c>
      <c r="F2071" s="176" t="str">
        <f>IF(ISBLANK(DPWW3!AL119),"",DPWW3!AL119)</f>
        <v/>
      </c>
    </row>
    <row r="2072" spans="1:40" x14ac:dyDescent="0.25">
      <c r="A2072" s="176" t="str">
        <f t="shared" si="32"/>
        <v>YKY</v>
      </c>
      <c r="B2072" s="176" t="str">
        <f>IF(ISBLANK(DPWW3!CB119),"",DPWW3!CB119)</f>
        <v>PCD_DPWW3_GSTW_DCS_S4</v>
      </c>
      <c r="C2072" s="176" t="str">
        <f>DPWW3!F119 &amp; "," &amp; DPWW3!G119 &amp; "," &amp; DPWW3!CB6</f>
        <v>Growth to Sewerage Treatment Works,Number of schemes at Stage 4,Change in solution (IM2)</v>
      </c>
      <c r="D2072" s="176" t="str">
        <f>IF(ISBLANK(DPWW3!H119),"",DPWW3!H119)</f>
        <v>Nr</v>
      </c>
      <c r="E2072" s="176" t="s">
        <v>7266</v>
      </c>
      <c r="F2072" s="176" t="str">
        <f>IF(ISBLANK(DPWW3!AM119),"",DPWW3!AM119)</f>
        <v/>
      </c>
    </row>
    <row r="2073" spans="1:40" x14ac:dyDescent="0.25">
      <c r="A2073" s="176" t="str">
        <f t="shared" si="32"/>
        <v>YKY</v>
      </c>
      <c r="B2073" s="176" t="str">
        <f>IF(ISBLANK(DPWW3!CC119),"",DPWW3!CC119)</f>
        <v>PCD_DPWW3_GSTW_DSCS_S4</v>
      </c>
      <c r="C2073" s="176" t="str">
        <f>DPWW3!F119 &amp; "," &amp; DPWW3!G119 &amp; "," &amp; DPWW3!CC6</f>
        <v>Growth to Sewerage Treatment Works,Number of schemes at Stage 4,Supply chain capacity</v>
      </c>
      <c r="D2073" s="176" t="str">
        <f>IF(ISBLANK(DPWW3!H119),"",DPWW3!H119)</f>
        <v>Nr</v>
      </c>
      <c r="E2073" s="176" t="s">
        <v>7266</v>
      </c>
      <c r="F2073" s="176" t="str">
        <f>IF(ISBLANK(DPWW3!AN119),"",DPWW3!AN119)</f>
        <v/>
      </c>
    </row>
    <row r="2074" spans="1:40" x14ac:dyDescent="0.25">
      <c r="A2074" s="176" t="str">
        <f t="shared" si="32"/>
        <v>YKY</v>
      </c>
      <c r="B2074" s="176" t="str">
        <f>IF(ISBLANK(DPWW3!CD119),"",DPWW3!CD119)</f>
        <v>PCD_DPWW3_GSTW_DPP_S4</v>
      </c>
      <c r="C2074" s="176" t="str">
        <f>DPWW3!F119 &amp; "," &amp; DPWW3!G119 &amp; "," &amp; DPWW3!CD6</f>
        <v>Growth to Sewerage Treatment Works,Number of schemes at Stage 4,Land and planning permission</v>
      </c>
      <c r="D2074" s="176" t="str">
        <f>IF(ISBLANK(DPWW3!H119),"",DPWW3!H119)</f>
        <v>Nr</v>
      </c>
      <c r="E2074" s="176" t="s">
        <v>7266</v>
      </c>
      <c r="F2074" s="176" t="str">
        <f>IF(ISBLANK(DPWW3!AO119),"",DPWW3!AO119)</f>
        <v/>
      </c>
    </row>
    <row r="2075" spans="1:40" x14ac:dyDescent="0.25">
      <c r="A2075" s="176" t="str">
        <f t="shared" si="32"/>
        <v>YKY</v>
      </c>
      <c r="B2075" s="176" t="str">
        <f>IF(ISBLANK(DPWW3!CE119),"",DPWW3!CE119)</f>
        <v>PCD_DPWW3_GSTW_DTPI_S4</v>
      </c>
      <c r="C2075" s="176" t="str">
        <f>DPWW3!F119 &amp; "," &amp; DPWW3!G119 &amp; "," &amp; DPWW3!CE6</f>
        <v>Growth to Sewerage Treatment Works,Number of schemes at Stage 4,Third-party interface</v>
      </c>
      <c r="D2075" s="176" t="str">
        <f>IF(ISBLANK(DPWW3!H119),"",DPWW3!H119)</f>
        <v>Nr</v>
      </c>
      <c r="E2075" s="176" t="s">
        <v>7266</v>
      </c>
      <c r="F2075" s="176" t="str">
        <f>IF(ISBLANK(DPWW3!AP119),"",DPWW3!AP119)</f>
        <v/>
      </c>
    </row>
    <row r="2076" spans="1:40" x14ac:dyDescent="0.25">
      <c r="A2076" s="176" t="str">
        <f t="shared" si="32"/>
        <v>YKY</v>
      </c>
      <c r="B2076" s="176" t="str">
        <f>IF(ISBLANK(DPWW3!CF119),"",DPWW3!CF119)</f>
        <v>PCD_DPWW3_GSTW_DCI_S4</v>
      </c>
      <c r="C2076" s="176" t="str">
        <f>DPWW3!F119 &amp; "," &amp; DPWW3!G119 &amp; "," &amp; DPWW3!CF6</f>
        <v>Growth to Sewerage Treatment Works,Number of schemes at Stage 4,Contractual issues</v>
      </c>
      <c r="D2076" s="176" t="str">
        <f>IF(ISBLANK(DPWW3!H119),"",DPWW3!H119)</f>
        <v>Nr</v>
      </c>
      <c r="E2076" s="176" t="s">
        <v>7266</v>
      </c>
      <c r="F2076" s="176" t="str">
        <f>IF(ISBLANK(DPWW3!AQ119),"",DPWW3!AQ119)</f>
        <v/>
      </c>
    </row>
    <row r="2077" spans="1:40" x14ac:dyDescent="0.25">
      <c r="A2077" s="176" t="str">
        <f t="shared" si="32"/>
        <v>YKY</v>
      </c>
      <c r="B2077" s="176" t="str">
        <f>IF(ISBLANK(DPWW3!CG119),"",DPWW3!CG119)</f>
        <v>PCD_DPWW3_GSTW_DSI_S4</v>
      </c>
      <c r="C2077" s="176" t="str">
        <f>DPWW3!F119 &amp; "," &amp; DPWW3!G119 &amp; "," &amp; DPWW3!CG6</f>
        <v>Growth to Sewerage Treatment Works,Number of schemes at Stage 4,Sites issues</v>
      </c>
      <c r="D2077" s="176" t="str">
        <f>IF(ISBLANK(DPWW3!H119),"",DPWW3!H119)</f>
        <v>Nr</v>
      </c>
      <c r="E2077" s="176" t="s">
        <v>7266</v>
      </c>
      <c r="F2077" s="176" t="str">
        <f>IF(ISBLANK(DPWW3!AR119),"",DPWW3!AR119)</f>
        <v/>
      </c>
    </row>
    <row r="2078" spans="1:40" x14ac:dyDescent="0.25">
      <c r="A2078" s="176" t="str">
        <f t="shared" si="32"/>
        <v>YKY</v>
      </c>
      <c r="B2078" s="176" t="str">
        <f>IF(ISBLANK(DPWW3!CH119),"",DPWW3!CH119)</f>
        <v>PCD_DPWW3_GSTW_DER_S4</v>
      </c>
      <c r="C2078" s="176" t="str">
        <f>DPWW3!F119 &amp; "," &amp; DPWW3!G119 &amp; "," &amp; DPWW3!CH6</f>
        <v>Growth to Sewerage Treatment Works,Number of schemes at Stage 4,Environmental risks</v>
      </c>
      <c r="D2078" s="176" t="str">
        <f>IF(ISBLANK(DPWW3!H119),"",DPWW3!H119)</f>
        <v>Nr</v>
      </c>
      <c r="E2078" s="176" t="s">
        <v>7266</v>
      </c>
      <c r="F2078" s="176" t="str">
        <f>IF(ISBLANK(DPWW3!AS119),"",DPWW3!AS119)</f>
        <v/>
      </c>
    </row>
    <row r="2079" spans="1:40" x14ac:dyDescent="0.25">
      <c r="A2079" s="176" t="str">
        <f t="shared" si="32"/>
        <v>YKY</v>
      </c>
      <c r="B2079" s="176" t="str">
        <f>IF(ISBLANK(DPWW3!CI119),"",DPWW3!CI119)</f>
        <v>PCD_DPWW3_GSTW_RS_S4</v>
      </c>
      <c r="C2079" s="176" t="str">
        <f>DPWW3!F119 &amp; "," &amp; DPWW3!G119 &amp; "," &amp; DPWW3!CI6</f>
        <v>Growth to Sewerage Treatment Works,Number of schemes at Stage 4,Regulatory Sign off Delay</v>
      </c>
      <c r="D2079" s="176" t="str">
        <f>IF(ISBLANK(DPWW3!H119),"",DPWW3!H119)</f>
        <v>Nr</v>
      </c>
      <c r="E2079" s="176" t="s">
        <v>7266</v>
      </c>
      <c r="F2079" s="176" t="str">
        <f>IF(ISBLANK(DPWW3!AT119),"",DPWW3!AT119)</f>
        <v/>
      </c>
    </row>
    <row r="2080" spans="1:40" x14ac:dyDescent="0.25">
      <c r="A2080" s="176" t="str">
        <f t="shared" si="32"/>
        <v>YKY</v>
      </c>
      <c r="B2080" s="176" t="str">
        <f>IF(ISBLANK(DPWW3!CJ119),"",DPWW3!CJ119)</f>
        <v>PCD_DPWW3_GSTW_DPLE_S4</v>
      </c>
      <c r="C2080" s="176" t="str">
        <f>DPWW3!F119 &amp; "," &amp; DPWW3!G119 &amp; "," &amp; DPWW3!CJ6</f>
        <v>Growth to Sewerage Treatment Works,Number of schemes at Stage 4,Programme level efficiency</v>
      </c>
      <c r="D2080" s="176" t="str">
        <f>IF(ISBLANK(DPWW3!H119),"",DPWW3!H119)</f>
        <v>Nr</v>
      </c>
      <c r="E2080" s="176" t="s">
        <v>7266</v>
      </c>
      <c r="F2080" s="176" t="str">
        <f>IF(ISBLANK(DPWW3!AU119),"",DPWW3!AU119)</f>
        <v/>
      </c>
    </row>
    <row r="2081" spans="1:40" x14ac:dyDescent="0.25">
      <c r="A2081" s="176" t="str">
        <f t="shared" si="32"/>
        <v>YKY</v>
      </c>
      <c r="B2081" s="176" t="str">
        <f>IF(ISBLANK(DPWW3!BC120),"",DPWW3!BC120)</f>
        <v>PCD_DPWW3_GSTW_S5</v>
      </c>
      <c r="C2081" s="176" t="str">
        <f>DPWW3!F120 &amp; "," &amp; DPWW3!G120 &amp; "," &amp; DPWW3!BC5</f>
        <v>Growth to Sewerage Treatment Works,Number of schemes at Stage 5,IM1 has yet to be achieved</v>
      </c>
      <c r="D2081" s="176" t="str">
        <f>IF(ISBLANK(DPWW3!H120),"",DPWW3!H120)</f>
        <v>Nr</v>
      </c>
      <c r="E2081" s="176" t="s">
        <v>7266</v>
      </c>
      <c r="T2081" s="176">
        <f>IF(ISBLANK(DPWW3!M120),"",DPWW3!M120)</f>
        <v>0</v>
      </c>
      <c r="U2081" s="176">
        <f>IF(ISBLANK(DPWW3!N120),"",DPWW3!N120)</f>
        <v>0</v>
      </c>
      <c r="V2081" s="176">
        <f>IF(ISBLANK(DPWW3!O120),"",DPWW3!O120)</f>
        <v>0</v>
      </c>
      <c r="W2081" s="176">
        <f>IF(ISBLANK(DPWW3!P120),"",DPWW3!P120)</f>
        <v>0</v>
      </c>
      <c r="X2081" s="176">
        <f>IF(ISBLANK(DPWW3!Q120),"",DPWW3!Q120)</f>
        <v>0</v>
      </c>
      <c r="Y2081" s="176">
        <f>IF(ISBLANK(DPWW3!R120),"",DPWW3!R120)</f>
        <v>0</v>
      </c>
      <c r="Z2081" s="176">
        <f>IF(ISBLANK(DPWW3!S120),"",DPWW3!S120)</f>
        <v>0</v>
      </c>
      <c r="AA2081" s="176">
        <f>IF(ISBLANK(DPWW3!T120),"",DPWW3!T120)</f>
        <v>0</v>
      </c>
      <c r="AB2081" s="176">
        <f>IF(ISBLANK(DPWW3!U120),"",DPWW3!U120)</f>
        <v>0</v>
      </c>
      <c r="AC2081" s="176">
        <f>IF(ISBLANK(DPWW3!V120),"",DPWW3!V120)</f>
        <v>0</v>
      </c>
      <c r="AD2081" s="176">
        <f>IF(ISBLANK(DPWW3!W120),"",DPWW3!W120)</f>
        <v>0</v>
      </c>
      <c r="AE2081" s="176">
        <f>IF(ISBLANK(DPWW3!X120),"",DPWW3!X120)</f>
        <v>1</v>
      </c>
      <c r="AF2081" s="176">
        <f>IF(ISBLANK(DPWW3!Y120),"",DPWW3!Y120)</f>
        <v>1</v>
      </c>
      <c r="AG2081" s="176">
        <f>IF(ISBLANK(DPWW3!Z120),"",DPWW3!Z120)</f>
        <v>1</v>
      </c>
      <c r="AH2081" s="176">
        <f>IF(ISBLANK(DPWW3!AA120),"",DPWW3!AA120)</f>
        <v>1</v>
      </c>
      <c r="AI2081" s="176">
        <f>IF(ISBLANK(DPWW3!AB120),"",DPWW3!AB120)</f>
        <v>1</v>
      </c>
      <c r="AJ2081" s="176">
        <f>IF(ISBLANK(DPWW3!AC120),"",DPWW3!AC120)</f>
        <v>1</v>
      </c>
      <c r="AK2081" s="176">
        <f>IF(ISBLANK(DPWW3!AD120),"",DPWW3!AD120)</f>
        <v>1</v>
      </c>
      <c r="AL2081" s="176">
        <f>IF(ISBLANK(DPWW3!AE120),"",DPWW3!AE120)</f>
        <v>1</v>
      </c>
      <c r="AM2081" s="176">
        <f>IF(ISBLANK(DPWW3!AF120),"",DPWW3!AF120)</f>
        <v>1</v>
      </c>
      <c r="AN2081" s="176">
        <f>IF(ISBLANK(DPWW3!AG120),"",DPWW3!AG120)</f>
        <v>0</v>
      </c>
    </row>
    <row r="2082" spans="1:40" x14ac:dyDescent="0.25">
      <c r="A2082" s="176" t="str">
        <f t="shared" si="32"/>
        <v>YKY</v>
      </c>
      <c r="B2082" s="176" t="str">
        <f>IF(ISBLANK(DPWW3!BY120),"",DPWW3!BY120)</f>
        <v>PCD_DPWW3_GSTW_DLY_S5</v>
      </c>
      <c r="C2082" s="176" t="str">
        <f>DPWW3!F120 &amp; "," &amp; DPWW3!G120 &amp; "," &amp; DPWW3!BY5</f>
        <v>Growth to Sewerage Treatment Works,Number of schemes at Stage 5,Total number of schemes with a 90+ day delay for any given IM</v>
      </c>
      <c r="D2082" s="176" t="str">
        <f>IF(ISBLANK(DPWW3!H120),"",DPWW3!H120)</f>
        <v>Nr</v>
      </c>
      <c r="E2082" s="176" t="s">
        <v>7266</v>
      </c>
      <c r="F2082" s="176" t="str">
        <f>IF(ISBLANK(DPWW3!AJ120),"",DPWW3!AJ120)</f>
        <v/>
      </c>
    </row>
    <row r="2083" spans="1:40" x14ac:dyDescent="0.25">
      <c r="A2083" s="176" t="str">
        <f t="shared" si="32"/>
        <v>YKY</v>
      </c>
      <c r="B2083" s="176" t="str">
        <f>IF(ISBLANK(DPWW3!BZ120),"",DPWW3!BZ120)</f>
        <v>PCD_DPWW3_GSTW_DIR_S5</v>
      </c>
      <c r="C2083" s="176" t="str">
        <f>DPWW3!F120 &amp; "," &amp; DPWW3!G120 &amp; "," &amp; DPWW3!BZ6</f>
        <v>Growth to Sewerage Treatment Works,Number of schemes at Stage 5,Lack of internal resourcing</v>
      </c>
      <c r="D2083" s="176" t="str">
        <f>IF(ISBLANK(DPWW3!H120),"",DPWW3!H120)</f>
        <v>Nr</v>
      </c>
      <c r="E2083" s="176" t="s">
        <v>7266</v>
      </c>
      <c r="F2083" s="176" t="str">
        <f>IF(ISBLANK(DPWW3!AK120),"",DPWW3!AK120)</f>
        <v/>
      </c>
    </row>
    <row r="2084" spans="1:40" x14ac:dyDescent="0.25">
      <c r="A2084" s="176" t="str">
        <f t="shared" si="32"/>
        <v>YKY</v>
      </c>
      <c r="B2084" s="176" t="str">
        <f>IF(ISBLANK(DPWW3!CA120),"",DPWW3!CA120)</f>
        <v>PCD_DPWW3_GSTW_DSCR_S5</v>
      </c>
      <c r="C2084" s="176" t="str">
        <f>DPWW3!F120 &amp; "," &amp; DPWW3!G120 &amp; "," &amp; DPWW3!CA6</f>
        <v xml:space="preserve">Growth to Sewerage Treatment Works,Number of schemes at Stage 5,Lack of supply chain resourcing </v>
      </c>
      <c r="D2084" s="176" t="str">
        <f>IF(ISBLANK(DPWW3!H120),"",DPWW3!H120)</f>
        <v>Nr</v>
      </c>
      <c r="E2084" s="176" t="s">
        <v>7266</v>
      </c>
      <c r="F2084" s="176" t="str">
        <f>IF(ISBLANK(DPWW3!AL120),"",DPWW3!AL120)</f>
        <v/>
      </c>
    </row>
    <row r="2085" spans="1:40" x14ac:dyDescent="0.25">
      <c r="A2085" s="176" t="str">
        <f t="shared" si="32"/>
        <v>YKY</v>
      </c>
      <c r="B2085" s="176" t="str">
        <f>IF(ISBLANK(DPWW3!CB120),"",DPWW3!CB120)</f>
        <v>PCD_DPWW3_GSTW_DCS_S5</v>
      </c>
      <c r="C2085" s="176" t="str">
        <f>DPWW3!F120 &amp; "," &amp; DPWW3!G120 &amp; "," &amp; DPWW3!CB6</f>
        <v>Growth to Sewerage Treatment Works,Number of schemes at Stage 5,Change in solution (IM2)</v>
      </c>
      <c r="D2085" s="176" t="str">
        <f>IF(ISBLANK(DPWW3!H120),"",DPWW3!H120)</f>
        <v>Nr</v>
      </c>
      <c r="E2085" s="176" t="s">
        <v>7266</v>
      </c>
      <c r="F2085" s="176" t="str">
        <f>IF(ISBLANK(DPWW3!AM120),"",DPWW3!AM120)</f>
        <v/>
      </c>
    </row>
    <row r="2086" spans="1:40" x14ac:dyDescent="0.25">
      <c r="A2086" s="176" t="str">
        <f t="shared" si="32"/>
        <v>YKY</v>
      </c>
      <c r="B2086" s="176" t="str">
        <f>IF(ISBLANK(DPWW3!CC120),"",DPWW3!CC120)</f>
        <v>PCD_DPWW3_GSTW_DSCS_S5</v>
      </c>
      <c r="C2086" s="176" t="str">
        <f>DPWW3!F120 &amp; "," &amp; DPWW3!G120 &amp; "," &amp; DPWW3!CC6</f>
        <v>Growth to Sewerage Treatment Works,Number of schemes at Stage 5,Supply chain capacity</v>
      </c>
      <c r="D2086" s="176" t="str">
        <f>IF(ISBLANK(DPWW3!H120),"",DPWW3!H120)</f>
        <v>Nr</v>
      </c>
      <c r="E2086" s="176" t="s">
        <v>7266</v>
      </c>
      <c r="F2086" s="176" t="str">
        <f>IF(ISBLANK(DPWW3!AN120),"",DPWW3!AN120)</f>
        <v/>
      </c>
    </row>
    <row r="2087" spans="1:40" x14ac:dyDescent="0.25">
      <c r="A2087" s="176" t="str">
        <f t="shared" si="32"/>
        <v>YKY</v>
      </c>
      <c r="B2087" s="176" t="str">
        <f>IF(ISBLANK(DPWW3!CD120),"",DPWW3!CD120)</f>
        <v>PCD_DPWW3_GSTW_DPP_S5</v>
      </c>
      <c r="C2087" s="176" t="str">
        <f>DPWW3!F120 &amp; "," &amp; DPWW3!G120 &amp; "," &amp; DPWW3!CD6</f>
        <v>Growth to Sewerage Treatment Works,Number of schemes at Stage 5,Land and planning permission</v>
      </c>
      <c r="D2087" s="176" t="str">
        <f>IF(ISBLANK(DPWW3!H120),"",DPWW3!H120)</f>
        <v>Nr</v>
      </c>
      <c r="E2087" s="176" t="s">
        <v>7266</v>
      </c>
      <c r="F2087" s="176" t="str">
        <f>IF(ISBLANK(DPWW3!AO120),"",DPWW3!AO120)</f>
        <v/>
      </c>
    </row>
    <row r="2088" spans="1:40" x14ac:dyDescent="0.25">
      <c r="A2088" s="176" t="str">
        <f t="shared" si="32"/>
        <v>YKY</v>
      </c>
      <c r="B2088" s="176" t="str">
        <f>IF(ISBLANK(DPWW3!CE120),"",DPWW3!CE120)</f>
        <v>PCD_DPWW3_GSTW_DTPI_S5</v>
      </c>
      <c r="C2088" s="176" t="str">
        <f>DPWW3!F120 &amp; "," &amp; DPWW3!G120 &amp; "," &amp; DPWW3!CE6</f>
        <v>Growth to Sewerage Treatment Works,Number of schemes at Stage 5,Third-party interface</v>
      </c>
      <c r="D2088" s="176" t="str">
        <f>IF(ISBLANK(DPWW3!H120),"",DPWW3!H120)</f>
        <v>Nr</v>
      </c>
      <c r="E2088" s="176" t="s">
        <v>7266</v>
      </c>
      <c r="F2088" s="176" t="str">
        <f>IF(ISBLANK(DPWW3!AP120),"",DPWW3!AP120)</f>
        <v/>
      </c>
    </row>
    <row r="2089" spans="1:40" x14ac:dyDescent="0.25">
      <c r="A2089" s="176" t="str">
        <f t="shared" si="32"/>
        <v>YKY</v>
      </c>
      <c r="B2089" s="176" t="str">
        <f>IF(ISBLANK(DPWW3!CF120),"",DPWW3!CF120)</f>
        <v>PCD_DPWW3_GSTW_DCI_S5</v>
      </c>
      <c r="C2089" s="176" t="str">
        <f>DPWW3!F120 &amp; "," &amp; DPWW3!G120 &amp; "," &amp; DPWW3!CF6</f>
        <v>Growth to Sewerage Treatment Works,Number of schemes at Stage 5,Contractual issues</v>
      </c>
      <c r="D2089" s="176" t="str">
        <f>IF(ISBLANK(DPWW3!H120),"",DPWW3!H120)</f>
        <v>Nr</v>
      </c>
      <c r="E2089" s="176" t="s">
        <v>7266</v>
      </c>
      <c r="F2089" s="176" t="str">
        <f>IF(ISBLANK(DPWW3!AQ120),"",DPWW3!AQ120)</f>
        <v/>
      </c>
    </row>
    <row r="2090" spans="1:40" x14ac:dyDescent="0.25">
      <c r="A2090" s="176" t="str">
        <f t="shared" si="32"/>
        <v>YKY</v>
      </c>
      <c r="B2090" s="176" t="str">
        <f>IF(ISBLANK(DPWW3!CG120),"",DPWW3!CG120)</f>
        <v>PCD_DPWW3_GSTW_DSI_S5</v>
      </c>
      <c r="C2090" s="176" t="str">
        <f>DPWW3!F120 &amp; "," &amp; DPWW3!G120 &amp; "," &amp; DPWW3!CG6</f>
        <v>Growth to Sewerage Treatment Works,Number of schemes at Stage 5,Sites issues</v>
      </c>
      <c r="D2090" s="176" t="str">
        <f>IF(ISBLANK(DPWW3!H120),"",DPWW3!H120)</f>
        <v>Nr</v>
      </c>
      <c r="E2090" s="176" t="s">
        <v>7266</v>
      </c>
      <c r="F2090" s="176" t="str">
        <f>IF(ISBLANK(DPWW3!AR120),"",DPWW3!AR120)</f>
        <v/>
      </c>
    </row>
    <row r="2091" spans="1:40" x14ac:dyDescent="0.25">
      <c r="A2091" s="176" t="str">
        <f t="shared" si="32"/>
        <v>YKY</v>
      </c>
      <c r="B2091" s="176" t="str">
        <f>IF(ISBLANK(DPWW3!CH120),"",DPWW3!CH120)</f>
        <v>PCD_DPWW3_GSTW_DER_S5</v>
      </c>
      <c r="C2091" s="176" t="str">
        <f>DPWW3!F120 &amp; "," &amp; DPWW3!G120 &amp; "," &amp; DPWW3!CH6</f>
        <v>Growth to Sewerage Treatment Works,Number of schemes at Stage 5,Environmental risks</v>
      </c>
      <c r="D2091" s="176" t="str">
        <f>IF(ISBLANK(DPWW3!H120),"",DPWW3!H120)</f>
        <v>Nr</v>
      </c>
      <c r="E2091" s="176" t="s">
        <v>7266</v>
      </c>
      <c r="F2091" s="176" t="str">
        <f>IF(ISBLANK(DPWW3!AS120),"",DPWW3!AS120)</f>
        <v/>
      </c>
    </row>
    <row r="2092" spans="1:40" x14ac:dyDescent="0.25">
      <c r="A2092" s="176" t="str">
        <f t="shared" si="32"/>
        <v>YKY</v>
      </c>
      <c r="B2092" s="176" t="str">
        <f>IF(ISBLANK(DPWW3!CI120),"",DPWW3!CI120)</f>
        <v>PCD_DPWW3_GSTW_RS_S5</v>
      </c>
      <c r="C2092" s="176" t="str">
        <f>DPWW3!F120 &amp; "," &amp; DPWW3!G120 &amp; "," &amp; DPWW3!CI6</f>
        <v>Growth to Sewerage Treatment Works,Number of schemes at Stage 5,Regulatory Sign off Delay</v>
      </c>
      <c r="D2092" s="176" t="str">
        <f>IF(ISBLANK(DPWW3!H120),"",DPWW3!H120)</f>
        <v>Nr</v>
      </c>
      <c r="E2092" s="176" t="s">
        <v>7266</v>
      </c>
      <c r="F2092" s="176" t="str">
        <f>IF(ISBLANK(DPWW3!AT120),"",DPWW3!AT120)</f>
        <v/>
      </c>
    </row>
    <row r="2093" spans="1:40" x14ac:dyDescent="0.25">
      <c r="A2093" s="176" t="str">
        <f t="shared" si="32"/>
        <v>YKY</v>
      </c>
      <c r="B2093" s="176" t="str">
        <f>IF(ISBLANK(DPWW3!CJ120),"",DPWW3!CJ120)</f>
        <v>PCD_DPWW3_GSTW_DPLE_S5</v>
      </c>
      <c r="C2093" s="176" t="str">
        <f>DPWW3!F120 &amp; "," &amp; DPWW3!G120 &amp; "," &amp; DPWW3!CJ6</f>
        <v>Growth to Sewerage Treatment Works,Number of schemes at Stage 5,Programme level efficiency</v>
      </c>
      <c r="D2093" s="176" t="str">
        <f>IF(ISBLANK(DPWW3!H120),"",DPWW3!H120)</f>
        <v>Nr</v>
      </c>
      <c r="E2093" s="176" t="s">
        <v>7266</v>
      </c>
      <c r="F2093" s="176" t="str">
        <f>IF(ISBLANK(DPWW3!AU120),"",DPWW3!AU120)</f>
        <v/>
      </c>
    </row>
    <row r="2094" spans="1:40" x14ac:dyDescent="0.25">
      <c r="A2094" s="176" t="str">
        <f t="shared" si="32"/>
        <v>YKY</v>
      </c>
      <c r="B2094" s="176" t="str">
        <f>IF(ISBLANK(DPWW3!BC121),"",DPWW3!BC121)</f>
        <v>PCD_DPWW3_GSTW_S6</v>
      </c>
      <c r="C2094" s="176" t="str">
        <f>DPWW3!F121 &amp; "," &amp; DPWW3!G121 &amp; "," &amp; DPWW3!BC5</f>
        <v>Growth to Sewerage Treatment Works,Number of schemes at Stage 6,IM1 has yet to be achieved</v>
      </c>
      <c r="D2094" s="176" t="str">
        <f>IF(ISBLANK(DPWW3!H121),"",DPWW3!H121)</f>
        <v>Nr</v>
      </c>
      <c r="E2094" s="176" t="s">
        <v>7266</v>
      </c>
      <c r="T2094" s="176">
        <f>IF(ISBLANK(DPWW3!M121),"",DPWW3!M121)</f>
        <v>0</v>
      </c>
      <c r="U2094" s="176">
        <f>IF(ISBLANK(DPWW3!N121),"",DPWW3!N121)</f>
        <v>0</v>
      </c>
      <c r="V2094" s="176">
        <f>IF(ISBLANK(DPWW3!O121),"",DPWW3!O121)</f>
        <v>0</v>
      </c>
      <c r="W2094" s="176">
        <f>IF(ISBLANK(DPWW3!P121),"",DPWW3!P121)</f>
        <v>0</v>
      </c>
      <c r="X2094" s="176">
        <f>IF(ISBLANK(DPWW3!Q121),"",DPWW3!Q121)</f>
        <v>0</v>
      </c>
      <c r="Y2094" s="176">
        <f>IF(ISBLANK(DPWW3!R121),"",DPWW3!R121)</f>
        <v>0</v>
      </c>
      <c r="Z2094" s="176">
        <f>IF(ISBLANK(DPWW3!S121),"",DPWW3!S121)</f>
        <v>0</v>
      </c>
      <c r="AA2094" s="176">
        <f>IF(ISBLANK(DPWW3!T121),"",DPWW3!T121)</f>
        <v>0</v>
      </c>
      <c r="AB2094" s="176">
        <f>IF(ISBLANK(DPWW3!U121),"",DPWW3!U121)</f>
        <v>0</v>
      </c>
      <c r="AC2094" s="176">
        <f>IF(ISBLANK(DPWW3!V121),"",DPWW3!V121)</f>
        <v>0</v>
      </c>
      <c r="AD2094" s="176">
        <f>IF(ISBLANK(DPWW3!W121),"",DPWW3!W121)</f>
        <v>0</v>
      </c>
      <c r="AE2094" s="176">
        <f>IF(ISBLANK(DPWW3!X121),"",DPWW3!X121)</f>
        <v>0</v>
      </c>
      <c r="AF2094" s="176">
        <f>IF(ISBLANK(DPWW3!Y121),"",DPWW3!Y121)</f>
        <v>0</v>
      </c>
      <c r="AG2094" s="176">
        <f>IF(ISBLANK(DPWW3!Z121),"",DPWW3!Z121)</f>
        <v>0</v>
      </c>
      <c r="AH2094" s="176">
        <f>IF(ISBLANK(DPWW3!AA121),"",DPWW3!AA121)</f>
        <v>0</v>
      </c>
      <c r="AI2094" s="176">
        <f>IF(ISBLANK(DPWW3!AB121),"",DPWW3!AB121)</f>
        <v>0</v>
      </c>
      <c r="AJ2094" s="176">
        <f>IF(ISBLANK(DPWW3!AC121),"",DPWW3!AC121)</f>
        <v>0</v>
      </c>
      <c r="AK2094" s="176">
        <f>IF(ISBLANK(DPWW3!AD121),"",DPWW3!AD121)</f>
        <v>0</v>
      </c>
      <c r="AL2094" s="176">
        <f>IF(ISBLANK(DPWW3!AE121),"",DPWW3!AE121)</f>
        <v>0</v>
      </c>
      <c r="AM2094" s="176">
        <f>IF(ISBLANK(DPWW3!AF121),"",DPWW3!AF121)</f>
        <v>0</v>
      </c>
      <c r="AN2094" s="176">
        <f>IF(ISBLANK(DPWW3!AG121),"",DPWW3!AG121)</f>
        <v>7</v>
      </c>
    </row>
    <row r="2095" spans="1:40" x14ac:dyDescent="0.25">
      <c r="A2095" s="176" t="str">
        <f t="shared" si="32"/>
        <v>YKY</v>
      </c>
      <c r="B2095" s="176" t="str">
        <f>IF(ISBLANK(DPWW3!BY121),"",DPWW3!BY121)</f>
        <v>PCD_DPWW3_GSTW_DLY_S6</v>
      </c>
      <c r="C2095" s="176" t="str">
        <f>DPWW3!F121 &amp; "," &amp; DPWW3!G121 &amp; "," &amp; DPWW3!BY5</f>
        <v>Growth to Sewerage Treatment Works,Number of schemes at Stage 6,Total number of schemes with a 90+ day delay for any given IM</v>
      </c>
      <c r="D2095" s="176" t="str">
        <f>IF(ISBLANK(DPWW3!H121),"",DPWW3!H121)</f>
        <v>Nr</v>
      </c>
      <c r="E2095" s="176" t="s">
        <v>7266</v>
      </c>
      <c r="F2095" s="176" t="str">
        <f>IF(ISBLANK(DPWW3!AJ121),"",DPWW3!AJ121)</f>
        <v/>
      </c>
    </row>
    <row r="2096" spans="1:40" x14ac:dyDescent="0.25">
      <c r="A2096" s="176" t="str">
        <f t="shared" si="32"/>
        <v>YKY</v>
      </c>
      <c r="B2096" s="176" t="str">
        <f>IF(ISBLANK(DPWW3!BZ121),"",DPWW3!BZ121)</f>
        <v>PCD_DPWW3_GSTW_DIR_S6</v>
      </c>
      <c r="C2096" s="176" t="str">
        <f>DPWW3!F121 &amp; "," &amp; DPWW3!G121 &amp; "," &amp; DPWW3!BZ6</f>
        <v>Growth to Sewerage Treatment Works,Number of schemes at Stage 6,Lack of internal resourcing</v>
      </c>
      <c r="D2096" s="176" t="str">
        <f>IF(ISBLANK(DPWW3!H121),"",DPWW3!H121)</f>
        <v>Nr</v>
      </c>
      <c r="E2096" s="176" t="s">
        <v>7266</v>
      </c>
      <c r="F2096" s="176" t="str">
        <f>IF(ISBLANK(DPWW3!AK121),"",DPWW3!AK121)</f>
        <v/>
      </c>
    </row>
    <row r="2097" spans="1:40" x14ac:dyDescent="0.25">
      <c r="A2097" s="176" t="str">
        <f t="shared" si="32"/>
        <v>YKY</v>
      </c>
      <c r="B2097" s="176" t="str">
        <f>IF(ISBLANK(DPWW3!CA121),"",DPWW3!CA121)</f>
        <v>PCD_DPWW3_GSTW_DSCR_S6</v>
      </c>
      <c r="C2097" s="176" t="str">
        <f>DPWW3!F121 &amp; "," &amp; DPWW3!G121 &amp; "," &amp; DPWW3!CA6</f>
        <v xml:space="preserve">Growth to Sewerage Treatment Works,Number of schemes at Stage 6,Lack of supply chain resourcing </v>
      </c>
      <c r="D2097" s="176" t="str">
        <f>IF(ISBLANK(DPWW3!H121),"",DPWW3!H121)</f>
        <v>Nr</v>
      </c>
      <c r="E2097" s="176" t="s">
        <v>7266</v>
      </c>
      <c r="F2097" s="176" t="str">
        <f>IF(ISBLANK(DPWW3!AL121),"",DPWW3!AL121)</f>
        <v/>
      </c>
    </row>
    <row r="2098" spans="1:40" x14ac:dyDescent="0.25">
      <c r="A2098" s="176" t="str">
        <f t="shared" si="32"/>
        <v>YKY</v>
      </c>
      <c r="B2098" s="176" t="str">
        <f>IF(ISBLANK(DPWW3!CB121),"",DPWW3!CB121)</f>
        <v>PCD_DPWW3_GSTW_DCS_S6</v>
      </c>
      <c r="C2098" s="176" t="str">
        <f>DPWW3!F121 &amp; "," &amp; DPWW3!G121 &amp; "," &amp; DPWW3!CB6</f>
        <v>Growth to Sewerage Treatment Works,Number of schemes at Stage 6,Change in solution (IM2)</v>
      </c>
      <c r="D2098" s="176" t="str">
        <f>IF(ISBLANK(DPWW3!H121),"",DPWW3!H121)</f>
        <v>Nr</v>
      </c>
      <c r="E2098" s="176" t="s">
        <v>7266</v>
      </c>
      <c r="F2098" s="176" t="str">
        <f>IF(ISBLANK(DPWW3!AM121),"",DPWW3!AM121)</f>
        <v/>
      </c>
    </row>
    <row r="2099" spans="1:40" x14ac:dyDescent="0.25">
      <c r="A2099" s="176" t="str">
        <f t="shared" si="32"/>
        <v>YKY</v>
      </c>
      <c r="B2099" s="176" t="str">
        <f>IF(ISBLANK(DPWW3!CC121),"",DPWW3!CC121)</f>
        <v>PCD_DPWW3_GSTW_DSCS_S6</v>
      </c>
      <c r="C2099" s="176" t="str">
        <f>DPWW3!F121 &amp; "," &amp; DPWW3!G121 &amp; "," &amp; DPWW3!CC6</f>
        <v>Growth to Sewerage Treatment Works,Number of schemes at Stage 6,Supply chain capacity</v>
      </c>
      <c r="D2099" s="176" t="str">
        <f>IF(ISBLANK(DPWW3!H121),"",DPWW3!H121)</f>
        <v>Nr</v>
      </c>
      <c r="E2099" s="176" t="s">
        <v>7266</v>
      </c>
      <c r="F2099" s="176" t="str">
        <f>IF(ISBLANK(DPWW3!AN121),"",DPWW3!AN121)</f>
        <v/>
      </c>
    </row>
    <row r="2100" spans="1:40" x14ac:dyDescent="0.25">
      <c r="A2100" s="176" t="str">
        <f t="shared" si="32"/>
        <v>YKY</v>
      </c>
      <c r="B2100" s="176" t="str">
        <f>IF(ISBLANK(DPWW3!CD121),"",DPWW3!CD121)</f>
        <v>PCD_DPWW3_GSTW_DPP_S6</v>
      </c>
      <c r="C2100" s="176" t="str">
        <f>DPWW3!F121 &amp; "," &amp; DPWW3!G121 &amp; "," &amp; DPWW3!CD6</f>
        <v>Growth to Sewerage Treatment Works,Number of schemes at Stage 6,Land and planning permission</v>
      </c>
      <c r="D2100" s="176" t="str">
        <f>IF(ISBLANK(DPWW3!H121),"",DPWW3!H121)</f>
        <v>Nr</v>
      </c>
      <c r="E2100" s="176" t="s">
        <v>7266</v>
      </c>
      <c r="F2100" s="176" t="str">
        <f>IF(ISBLANK(DPWW3!AO121),"",DPWW3!AO121)</f>
        <v/>
      </c>
    </row>
    <row r="2101" spans="1:40" x14ac:dyDescent="0.25">
      <c r="A2101" s="176" t="str">
        <f t="shared" si="32"/>
        <v>YKY</v>
      </c>
      <c r="B2101" s="176" t="str">
        <f>IF(ISBLANK(DPWW3!CE121),"",DPWW3!CE121)</f>
        <v>PCD_DPWW3_GSTW_DTPI_S6</v>
      </c>
      <c r="C2101" s="176" t="str">
        <f>DPWW3!F121 &amp; "," &amp; DPWW3!G121 &amp; "," &amp; DPWW3!CE6</f>
        <v>Growth to Sewerage Treatment Works,Number of schemes at Stage 6,Third-party interface</v>
      </c>
      <c r="D2101" s="176" t="str">
        <f>IF(ISBLANK(DPWW3!H121),"",DPWW3!H121)</f>
        <v>Nr</v>
      </c>
      <c r="E2101" s="176" t="s">
        <v>7266</v>
      </c>
      <c r="F2101" s="176" t="str">
        <f>IF(ISBLANK(DPWW3!AP121),"",DPWW3!AP121)</f>
        <v/>
      </c>
    </row>
    <row r="2102" spans="1:40" x14ac:dyDescent="0.25">
      <c r="A2102" s="176" t="str">
        <f t="shared" si="32"/>
        <v>YKY</v>
      </c>
      <c r="B2102" s="176" t="str">
        <f>IF(ISBLANK(DPWW3!CF121),"",DPWW3!CF121)</f>
        <v>PCD_DPWW3_GSTW_DCI_S6</v>
      </c>
      <c r="C2102" s="176" t="str">
        <f>DPWW3!F121 &amp; "," &amp; DPWW3!G121 &amp; "," &amp; DPWW3!CF6</f>
        <v>Growth to Sewerage Treatment Works,Number of schemes at Stage 6,Contractual issues</v>
      </c>
      <c r="D2102" s="176" t="str">
        <f>IF(ISBLANK(DPWW3!H121),"",DPWW3!H121)</f>
        <v>Nr</v>
      </c>
      <c r="E2102" s="176" t="s">
        <v>7266</v>
      </c>
      <c r="F2102" s="176" t="str">
        <f>IF(ISBLANK(DPWW3!AQ121),"",DPWW3!AQ121)</f>
        <v/>
      </c>
    </row>
    <row r="2103" spans="1:40" x14ac:dyDescent="0.25">
      <c r="A2103" s="176" t="str">
        <f t="shared" si="32"/>
        <v>YKY</v>
      </c>
      <c r="B2103" s="176" t="str">
        <f>IF(ISBLANK(DPWW3!CG121),"",DPWW3!CG121)</f>
        <v>PCD_DPWW3_GSTW_DSI_S6</v>
      </c>
      <c r="C2103" s="176" t="str">
        <f>DPWW3!F121 &amp; "," &amp; DPWW3!G121 &amp; "," &amp; DPWW3!CG6</f>
        <v>Growth to Sewerage Treatment Works,Number of schemes at Stage 6,Sites issues</v>
      </c>
      <c r="D2103" s="176" t="str">
        <f>IF(ISBLANK(DPWW3!H121),"",DPWW3!H121)</f>
        <v>Nr</v>
      </c>
      <c r="E2103" s="176" t="s">
        <v>7266</v>
      </c>
      <c r="F2103" s="176" t="str">
        <f>IF(ISBLANK(DPWW3!AR121),"",DPWW3!AR121)</f>
        <v/>
      </c>
    </row>
    <row r="2104" spans="1:40" x14ac:dyDescent="0.25">
      <c r="A2104" s="176" t="str">
        <f t="shared" si="32"/>
        <v>YKY</v>
      </c>
      <c r="B2104" s="176" t="str">
        <f>IF(ISBLANK(DPWW3!CH121),"",DPWW3!CH121)</f>
        <v>PCD_DPWW3_GSTW_DER_S6</v>
      </c>
      <c r="C2104" s="176" t="str">
        <f>DPWW3!F121 &amp; "," &amp; DPWW3!G121 &amp; "," &amp; DPWW3!CH6</f>
        <v>Growth to Sewerage Treatment Works,Number of schemes at Stage 6,Environmental risks</v>
      </c>
      <c r="D2104" s="176" t="str">
        <f>IF(ISBLANK(DPWW3!H121),"",DPWW3!H121)</f>
        <v>Nr</v>
      </c>
      <c r="E2104" s="176" t="s">
        <v>7266</v>
      </c>
      <c r="F2104" s="176" t="str">
        <f>IF(ISBLANK(DPWW3!AS121),"",DPWW3!AS121)</f>
        <v/>
      </c>
    </row>
    <row r="2105" spans="1:40" x14ac:dyDescent="0.25">
      <c r="A2105" s="176" t="str">
        <f t="shared" si="32"/>
        <v>YKY</v>
      </c>
      <c r="B2105" s="176" t="str">
        <f>IF(ISBLANK(DPWW3!CI121),"",DPWW3!CI121)</f>
        <v>PCD_DPWW3_GSTW_RS_S6</v>
      </c>
      <c r="C2105" s="176" t="str">
        <f>DPWW3!F121 &amp; "," &amp; DPWW3!G121 &amp; "," &amp; DPWW3!CI6</f>
        <v>Growth to Sewerage Treatment Works,Number of schemes at Stage 6,Regulatory Sign off Delay</v>
      </c>
      <c r="D2105" s="176" t="str">
        <f>IF(ISBLANK(DPWW3!H121),"",DPWW3!H121)</f>
        <v>Nr</v>
      </c>
      <c r="E2105" s="176" t="s">
        <v>7266</v>
      </c>
      <c r="F2105" s="176" t="str">
        <f>IF(ISBLANK(DPWW3!AT121),"",DPWW3!AT121)</f>
        <v/>
      </c>
    </row>
    <row r="2106" spans="1:40" x14ac:dyDescent="0.25">
      <c r="A2106" s="176" t="str">
        <f t="shared" si="32"/>
        <v>YKY</v>
      </c>
      <c r="B2106" s="176" t="str">
        <f>IF(ISBLANK(DPWW3!CJ121),"",DPWW3!CJ121)</f>
        <v>PCD_DPWW3_GSTW_DPLE_S6</v>
      </c>
      <c r="C2106" s="176" t="str">
        <f>DPWW3!F121 &amp; "," &amp; DPWW3!G121 &amp; "," &amp; DPWW3!CJ6</f>
        <v>Growth to Sewerage Treatment Works,Number of schemes at Stage 6,Programme level efficiency</v>
      </c>
      <c r="D2106" s="176" t="str">
        <f>IF(ISBLANK(DPWW3!H121),"",DPWW3!H121)</f>
        <v>Nr</v>
      </c>
      <c r="E2106" s="176" t="s">
        <v>7266</v>
      </c>
      <c r="F2106" s="176" t="str">
        <f>IF(ISBLANK(DPWW3!AU121),"",DPWW3!AU121)</f>
        <v/>
      </c>
    </row>
    <row r="2107" spans="1:40" x14ac:dyDescent="0.25">
      <c r="A2107" s="176" t="str">
        <f t="shared" si="32"/>
        <v>YKY</v>
      </c>
      <c r="B2107" s="176" t="str">
        <f>IF(ISBLANK(DPWW3!BC122),"",DPWW3!BC122)</f>
        <v>PCD_DPWW3_GSTW_S7</v>
      </c>
      <c r="C2107" s="176" t="str">
        <f>DPWW3!F122 &amp; "," &amp; DPWW3!G122 &amp; "," &amp; DPWW3!BC5</f>
        <v>Growth to Sewerage Treatment Works,Number of schemes at Stage 7,IM1 has yet to be achieved</v>
      </c>
      <c r="D2107" s="176" t="str">
        <f>IF(ISBLANK(DPWW3!H122),"",DPWW3!H122)</f>
        <v>Nr</v>
      </c>
      <c r="E2107" s="176" t="s">
        <v>7266</v>
      </c>
      <c r="T2107" s="176">
        <f>IF(ISBLANK(DPWW3!M122),"",DPWW3!M122)</f>
        <v>0</v>
      </c>
      <c r="U2107" s="176">
        <f>IF(ISBLANK(DPWW3!N122),"",DPWW3!N122)</f>
        <v>0</v>
      </c>
      <c r="V2107" s="176">
        <f>IF(ISBLANK(DPWW3!O122),"",DPWW3!O122)</f>
        <v>0</v>
      </c>
      <c r="W2107" s="176">
        <f>IF(ISBLANK(DPWW3!P122),"",DPWW3!P122)</f>
        <v>0</v>
      </c>
      <c r="X2107" s="176">
        <f>IF(ISBLANK(DPWW3!Q122),"",DPWW3!Q122)</f>
        <v>0</v>
      </c>
      <c r="Y2107" s="176">
        <f>IF(ISBLANK(DPWW3!R122),"",DPWW3!R122)</f>
        <v>0</v>
      </c>
      <c r="Z2107" s="176">
        <f>IF(ISBLANK(DPWW3!S122),"",DPWW3!S122)</f>
        <v>0</v>
      </c>
      <c r="AA2107" s="176">
        <f>IF(ISBLANK(DPWW3!T122),"",DPWW3!T122)</f>
        <v>0</v>
      </c>
      <c r="AB2107" s="176">
        <f>IF(ISBLANK(DPWW3!U122),"",DPWW3!U122)</f>
        <v>0</v>
      </c>
      <c r="AC2107" s="176">
        <f>IF(ISBLANK(DPWW3!V122),"",DPWW3!V122)</f>
        <v>0</v>
      </c>
      <c r="AD2107" s="176">
        <f>IF(ISBLANK(DPWW3!W122),"",DPWW3!W122)</f>
        <v>0</v>
      </c>
      <c r="AE2107" s="176">
        <f>IF(ISBLANK(DPWW3!X122),"",DPWW3!X122)</f>
        <v>0</v>
      </c>
      <c r="AF2107" s="176">
        <f>IF(ISBLANK(DPWW3!Y122),"",DPWW3!Y122)</f>
        <v>0</v>
      </c>
      <c r="AG2107" s="176">
        <f>IF(ISBLANK(DPWW3!Z122),"",DPWW3!Z122)</f>
        <v>0</v>
      </c>
      <c r="AH2107" s="176">
        <f>IF(ISBLANK(DPWW3!AA122),"",DPWW3!AA122)</f>
        <v>0</v>
      </c>
      <c r="AI2107" s="176">
        <f>IF(ISBLANK(DPWW3!AB122),"",DPWW3!AB122)</f>
        <v>0</v>
      </c>
      <c r="AJ2107" s="176">
        <f>IF(ISBLANK(DPWW3!AC122),"",DPWW3!AC122)</f>
        <v>0</v>
      </c>
      <c r="AK2107" s="176">
        <f>IF(ISBLANK(DPWW3!AD122),"",DPWW3!AD122)</f>
        <v>0</v>
      </c>
      <c r="AL2107" s="176">
        <f>IF(ISBLANK(DPWW3!AE122),"",DPWW3!AE122)</f>
        <v>0</v>
      </c>
      <c r="AM2107" s="176">
        <f>IF(ISBLANK(DPWW3!AF122),"",DPWW3!AF122)</f>
        <v>0</v>
      </c>
      <c r="AN2107" s="176">
        <f>IF(ISBLANK(DPWW3!AG122),"",DPWW3!AG122)</f>
        <v>0</v>
      </c>
    </row>
    <row r="2108" spans="1:40" x14ac:dyDescent="0.25">
      <c r="A2108" s="176" t="str">
        <f t="shared" si="32"/>
        <v>YKY</v>
      </c>
      <c r="B2108" s="176" t="str">
        <f>IF(ISBLANK(DPWW3!BY122),"",DPWW3!BY122)</f>
        <v>PCD_DPWW3_GSTW_DLY_S7</v>
      </c>
      <c r="C2108" s="176" t="str">
        <f>DPWW3!F122 &amp; "," &amp; DPWW3!G122 &amp; "," &amp; DPWW3!BY5</f>
        <v>Growth to Sewerage Treatment Works,Number of schemes at Stage 7,Total number of schemes with a 90+ day delay for any given IM</v>
      </c>
      <c r="D2108" s="176" t="str">
        <f>IF(ISBLANK(DPWW3!H122),"",DPWW3!H122)</f>
        <v>Nr</v>
      </c>
      <c r="E2108" s="176" t="s">
        <v>7266</v>
      </c>
      <c r="F2108" s="176" t="str">
        <f>IF(ISBLANK(DPWW3!AJ122),"",DPWW3!AJ122)</f>
        <v/>
      </c>
    </row>
    <row r="2109" spans="1:40" x14ac:dyDescent="0.25">
      <c r="A2109" s="176" t="str">
        <f t="shared" si="32"/>
        <v>YKY</v>
      </c>
      <c r="B2109" s="176" t="str">
        <f>IF(ISBLANK(DPWW3!BZ122),"",DPWW3!BZ122)</f>
        <v>PCD_DPWW3_GSTW_DIR_S7</v>
      </c>
      <c r="C2109" s="176" t="str">
        <f>DPWW3!F122 &amp; "," &amp; DPWW3!G122 &amp; "," &amp; DPWW3!BZ6</f>
        <v>Growth to Sewerage Treatment Works,Number of schemes at Stage 7,Lack of internal resourcing</v>
      </c>
      <c r="D2109" s="176" t="str">
        <f>IF(ISBLANK(DPWW3!H122),"",DPWW3!H122)</f>
        <v>Nr</v>
      </c>
      <c r="E2109" s="176" t="s">
        <v>7266</v>
      </c>
      <c r="F2109" s="176" t="str">
        <f>IF(ISBLANK(DPWW3!AK122),"",DPWW3!AK122)</f>
        <v/>
      </c>
    </row>
    <row r="2110" spans="1:40" x14ac:dyDescent="0.25">
      <c r="A2110" s="176" t="str">
        <f t="shared" si="32"/>
        <v>YKY</v>
      </c>
      <c r="B2110" s="176" t="str">
        <f>IF(ISBLANK(DPWW3!CA122),"",DPWW3!CA122)</f>
        <v>PCD_DPWW3_GSTW_DSCR_S7</v>
      </c>
      <c r="C2110" s="176" t="str">
        <f>DPWW3!F122 &amp; "," &amp; DPWW3!G122 &amp; "," &amp; DPWW3!CA6</f>
        <v xml:space="preserve">Growth to Sewerage Treatment Works,Number of schemes at Stage 7,Lack of supply chain resourcing </v>
      </c>
      <c r="D2110" s="176" t="str">
        <f>IF(ISBLANK(DPWW3!H122),"",DPWW3!H122)</f>
        <v>Nr</v>
      </c>
      <c r="E2110" s="176" t="s">
        <v>7266</v>
      </c>
      <c r="F2110" s="176" t="str">
        <f>IF(ISBLANK(DPWW3!AL122),"",DPWW3!AL122)</f>
        <v/>
      </c>
    </row>
    <row r="2111" spans="1:40" x14ac:dyDescent="0.25">
      <c r="A2111" s="176" t="str">
        <f t="shared" si="32"/>
        <v>YKY</v>
      </c>
      <c r="B2111" s="176" t="str">
        <f>IF(ISBLANK(DPWW3!CB122),"",DPWW3!CB122)</f>
        <v>PCD_DPWW3_GSTW_DCS_S7</v>
      </c>
      <c r="C2111" s="176" t="str">
        <f>DPWW3!F122 &amp; "," &amp; DPWW3!G122 &amp; "," &amp; DPWW3!CB6</f>
        <v>Growth to Sewerage Treatment Works,Number of schemes at Stage 7,Change in solution (IM2)</v>
      </c>
      <c r="D2111" s="176" t="str">
        <f>IF(ISBLANK(DPWW3!H122),"",DPWW3!H122)</f>
        <v>Nr</v>
      </c>
      <c r="E2111" s="176" t="s">
        <v>7266</v>
      </c>
      <c r="F2111" s="176" t="str">
        <f>IF(ISBLANK(DPWW3!AM122),"",DPWW3!AM122)</f>
        <v/>
      </c>
    </row>
    <row r="2112" spans="1:40" x14ac:dyDescent="0.25">
      <c r="A2112" s="176" t="str">
        <f t="shared" si="32"/>
        <v>YKY</v>
      </c>
      <c r="B2112" s="176" t="str">
        <f>IF(ISBLANK(DPWW3!CC122),"",DPWW3!CC122)</f>
        <v>PCD_DPWW3_GSTW_DSCS_S7</v>
      </c>
      <c r="C2112" s="176" t="str">
        <f>DPWW3!F122 &amp; "," &amp; DPWW3!G122 &amp; "," &amp; DPWW3!CC6</f>
        <v>Growth to Sewerage Treatment Works,Number of schemes at Stage 7,Supply chain capacity</v>
      </c>
      <c r="D2112" s="176" t="str">
        <f>IF(ISBLANK(DPWW3!H122),"",DPWW3!H122)</f>
        <v>Nr</v>
      </c>
      <c r="E2112" s="176" t="s">
        <v>7266</v>
      </c>
      <c r="F2112" s="176" t="str">
        <f>IF(ISBLANK(DPWW3!AN122),"",DPWW3!AN122)</f>
        <v/>
      </c>
    </row>
    <row r="2113" spans="1:40" x14ac:dyDescent="0.25">
      <c r="A2113" s="176" t="str">
        <f t="shared" si="32"/>
        <v>YKY</v>
      </c>
      <c r="B2113" s="176" t="str">
        <f>IF(ISBLANK(DPWW3!CD122),"",DPWW3!CD122)</f>
        <v>PCD_DPWW3_GSTW_DPP_S7</v>
      </c>
      <c r="C2113" s="176" t="str">
        <f>DPWW3!F122 &amp; "," &amp; DPWW3!G122 &amp; "," &amp; DPWW3!CD6</f>
        <v>Growth to Sewerage Treatment Works,Number of schemes at Stage 7,Land and planning permission</v>
      </c>
      <c r="D2113" s="176" t="str">
        <f>IF(ISBLANK(DPWW3!H122),"",DPWW3!H122)</f>
        <v>Nr</v>
      </c>
      <c r="E2113" s="176" t="s">
        <v>7266</v>
      </c>
      <c r="F2113" s="176" t="str">
        <f>IF(ISBLANK(DPWW3!AO122),"",DPWW3!AO122)</f>
        <v/>
      </c>
    </row>
    <row r="2114" spans="1:40" x14ac:dyDescent="0.25">
      <c r="A2114" s="176" t="str">
        <f t="shared" si="32"/>
        <v>YKY</v>
      </c>
      <c r="B2114" s="176" t="str">
        <f>IF(ISBLANK(DPWW3!CE122),"",DPWW3!CE122)</f>
        <v>PCD_DPWW3_GSTW_DTPI_S7</v>
      </c>
      <c r="C2114" s="176" t="str">
        <f>DPWW3!F122 &amp; "," &amp; DPWW3!G122 &amp; "," &amp; DPWW3!CE6</f>
        <v>Growth to Sewerage Treatment Works,Number of schemes at Stage 7,Third-party interface</v>
      </c>
      <c r="D2114" s="176" t="str">
        <f>IF(ISBLANK(DPWW3!H122),"",DPWW3!H122)</f>
        <v>Nr</v>
      </c>
      <c r="E2114" s="176" t="s">
        <v>7266</v>
      </c>
      <c r="F2114" s="176" t="str">
        <f>IF(ISBLANK(DPWW3!AP122),"",DPWW3!AP122)</f>
        <v/>
      </c>
    </row>
    <row r="2115" spans="1:40" x14ac:dyDescent="0.25">
      <c r="A2115" s="176" t="str">
        <f t="shared" si="32"/>
        <v>YKY</v>
      </c>
      <c r="B2115" s="176" t="str">
        <f>IF(ISBLANK(DPWW3!CF122),"",DPWW3!CF122)</f>
        <v>PCD_DPWW3_GSTW_DCI_S7</v>
      </c>
      <c r="C2115" s="176" t="str">
        <f>DPWW3!F122 &amp; "," &amp; DPWW3!G122 &amp; "," &amp; DPWW3!CF6</f>
        <v>Growth to Sewerage Treatment Works,Number of schemes at Stage 7,Contractual issues</v>
      </c>
      <c r="D2115" s="176" t="str">
        <f>IF(ISBLANK(DPWW3!H122),"",DPWW3!H122)</f>
        <v>Nr</v>
      </c>
      <c r="E2115" s="176" t="s">
        <v>7266</v>
      </c>
      <c r="F2115" s="176" t="str">
        <f>IF(ISBLANK(DPWW3!AQ122),"",DPWW3!AQ122)</f>
        <v/>
      </c>
    </row>
    <row r="2116" spans="1:40" x14ac:dyDescent="0.25">
      <c r="A2116" s="176" t="str">
        <f t="shared" si="32"/>
        <v>YKY</v>
      </c>
      <c r="B2116" s="176" t="str">
        <f>IF(ISBLANK(DPWW3!CG122),"",DPWW3!CG122)</f>
        <v>PCD_DPWW3_GSTW_DSI_S7</v>
      </c>
      <c r="C2116" s="176" t="str">
        <f>DPWW3!F122 &amp; "," &amp; DPWW3!G122 &amp; "," &amp; DPWW3!CG6</f>
        <v>Growth to Sewerage Treatment Works,Number of schemes at Stage 7,Sites issues</v>
      </c>
      <c r="D2116" s="176" t="str">
        <f>IF(ISBLANK(DPWW3!H122),"",DPWW3!H122)</f>
        <v>Nr</v>
      </c>
      <c r="E2116" s="176" t="s">
        <v>7266</v>
      </c>
      <c r="F2116" s="176" t="str">
        <f>IF(ISBLANK(DPWW3!AR122),"",DPWW3!AR122)</f>
        <v/>
      </c>
    </row>
    <row r="2117" spans="1:40" x14ac:dyDescent="0.25">
      <c r="A2117" s="176" t="str">
        <f t="shared" ref="A2117:A2180" si="33">A2116</f>
        <v>YKY</v>
      </c>
      <c r="B2117" s="176" t="str">
        <f>IF(ISBLANK(DPWW3!CH122),"",DPWW3!CH122)</f>
        <v>PCD_DPWW3_GSTW_DER_S7</v>
      </c>
      <c r="C2117" s="176" t="str">
        <f>DPWW3!F122 &amp; "," &amp; DPWW3!G122 &amp; "," &amp; DPWW3!CH6</f>
        <v>Growth to Sewerage Treatment Works,Number of schemes at Stage 7,Environmental risks</v>
      </c>
      <c r="D2117" s="176" t="str">
        <f>IF(ISBLANK(DPWW3!H122),"",DPWW3!H122)</f>
        <v>Nr</v>
      </c>
      <c r="E2117" s="176" t="s">
        <v>7266</v>
      </c>
      <c r="F2117" s="176" t="str">
        <f>IF(ISBLANK(DPWW3!AS122),"",DPWW3!AS122)</f>
        <v/>
      </c>
    </row>
    <row r="2118" spans="1:40" x14ac:dyDescent="0.25">
      <c r="A2118" s="176" t="str">
        <f t="shared" si="33"/>
        <v>YKY</v>
      </c>
      <c r="B2118" s="176" t="str">
        <f>IF(ISBLANK(DPWW3!CI122),"",DPWW3!CI122)</f>
        <v>PCD_DPWW3_GSTW_RS_S7</v>
      </c>
      <c r="C2118" s="176" t="str">
        <f>DPWW3!F122 &amp; "," &amp; DPWW3!G122 &amp; "," &amp; DPWW3!CI6</f>
        <v>Growth to Sewerage Treatment Works,Number of schemes at Stage 7,Regulatory Sign off Delay</v>
      </c>
      <c r="D2118" s="176" t="str">
        <f>IF(ISBLANK(DPWW3!H122),"",DPWW3!H122)</f>
        <v>Nr</v>
      </c>
      <c r="E2118" s="176" t="s">
        <v>7266</v>
      </c>
      <c r="F2118" s="176" t="str">
        <f>IF(ISBLANK(DPWW3!AT122),"",DPWW3!AT122)</f>
        <v/>
      </c>
    </row>
    <row r="2119" spans="1:40" x14ac:dyDescent="0.25">
      <c r="A2119" s="176" t="str">
        <f t="shared" si="33"/>
        <v>YKY</v>
      </c>
      <c r="B2119" s="176" t="str">
        <f>IF(ISBLANK(DPWW3!CJ122),"",DPWW3!CJ122)</f>
        <v>PCD_DPWW3_GSTW_DPLE_S7</v>
      </c>
      <c r="C2119" s="176" t="str">
        <f>DPWW3!F122 &amp; "," &amp; DPWW3!G122 &amp; "," &amp; DPWW3!CJ6</f>
        <v>Growth to Sewerage Treatment Works,Number of schemes at Stage 7,Programme level efficiency</v>
      </c>
      <c r="D2119" s="176" t="str">
        <f>IF(ISBLANK(DPWW3!H122),"",DPWW3!H122)</f>
        <v>Nr</v>
      </c>
      <c r="E2119" s="176" t="s">
        <v>7266</v>
      </c>
      <c r="F2119" s="176" t="str">
        <f>IF(ISBLANK(DPWW3!AU122),"",DPWW3!AU122)</f>
        <v/>
      </c>
    </row>
    <row r="2120" spans="1:40" x14ac:dyDescent="0.25">
      <c r="A2120" s="176" t="str">
        <f t="shared" si="33"/>
        <v>YKY</v>
      </c>
      <c r="B2120" s="176" t="str">
        <f>IF(ISBLANK(DPWW3!BC123),"",DPWW3!BC123)</f>
        <v>PCD_DPWW3_GSTW_ST</v>
      </c>
      <c r="C2120" s="176" t="str">
        <f>DPWW3!F123 &amp; "," &amp; DPWW3!G123 &amp; "," &amp; DPWW3!BC5</f>
        <v>Growth to Sewerage Treatment Works,Number of schemes - total (Stage 0 to Stage 6),IM1 has yet to be achieved</v>
      </c>
      <c r="D2120" s="176" t="str">
        <f>IF(ISBLANK(DPWW3!H123),"",DPWW3!H123)</f>
        <v>Nr</v>
      </c>
      <c r="E2120" s="176" t="s">
        <v>7266</v>
      </c>
      <c r="T2120" s="176">
        <f>IF(ISBLANK(DPWW3!M123),"",DPWW3!M123)</f>
        <v>7</v>
      </c>
      <c r="U2120" s="176">
        <f>IF(ISBLANK(DPWW3!N123),"",DPWW3!N123)</f>
        <v>7</v>
      </c>
      <c r="V2120" s="176">
        <f>IF(ISBLANK(DPWW3!O123),"",DPWW3!O123)</f>
        <v>7</v>
      </c>
      <c r="W2120" s="176">
        <f>IF(ISBLANK(DPWW3!P123),"",DPWW3!P123)</f>
        <v>7</v>
      </c>
      <c r="X2120" s="176">
        <f>IF(ISBLANK(DPWW3!Q123),"",DPWW3!Q123)</f>
        <v>7</v>
      </c>
      <c r="Y2120" s="176">
        <f>IF(ISBLANK(DPWW3!R123),"",DPWW3!R123)</f>
        <v>7</v>
      </c>
      <c r="Z2120" s="176">
        <f>IF(ISBLANK(DPWW3!S123),"",DPWW3!S123)</f>
        <v>7</v>
      </c>
      <c r="AA2120" s="176">
        <f>IF(ISBLANK(DPWW3!T123),"",DPWW3!T123)</f>
        <v>7</v>
      </c>
      <c r="AB2120" s="176">
        <f>IF(ISBLANK(DPWW3!U123),"",DPWW3!U123)</f>
        <v>7</v>
      </c>
      <c r="AC2120" s="176">
        <f>IF(ISBLANK(DPWW3!V123),"",DPWW3!V123)</f>
        <v>7</v>
      </c>
      <c r="AD2120" s="176">
        <f>IF(ISBLANK(DPWW3!W123),"",DPWW3!W123)</f>
        <v>7</v>
      </c>
      <c r="AE2120" s="176">
        <f>IF(ISBLANK(DPWW3!X123),"",DPWW3!X123)</f>
        <v>7</v>
      </c>
      <c r="AF2120" s="176">
        <f>IF(ISBLANK(DPWW3!Y123),"",DPWW3!Y123)</f>
        <v>7</v>
      </c>
      <c r="AG2120" s="176">
        <f>IF(ISBLANK(DPWW3!Z123),"",DPWW3!Z123)</f>
        <v>7</v>
      </c>
      <c r="AH2120" s="176">
        <f>IF(ISBLANK(DPWW3!AA123),"",DPWW3!AA123)</f>
        <v>7</v>
      </c>
      <c r="AI2120" s="176">
        <f>IF(ISBLANK(DPWW3!AB123),"",DPWW3!AB123)</f>
        <v>7</v>
      </c>
      <c r="AJ2120" s="176">
        <f>IF(ISBLANK(DPWW3!AC123),"",DPWW3!AC123)</f>
        <v>7</v>
      </c>
      <c r="AK2120" s="176">
        <f>IF(ISBLANK(DPWW3!AD123),"",DPWW3!AD123)</f>
        <v>7</v>
      </c>
      <c r="AL2120" s="176">
        <f>IF(ISBLANK(DPWW3!AE123),"",DPWW3!AE123)</f>
        <v>7</v>
      </c>
      <c r="AM2120" s="176">
        <f>IF(ISBLANK(DPWW3!AF123),"",DPWW3!AF123)</f>
        <v>7</v>
      </c>
      <c r="AN2120" s="176">
        <f>IF(ISBLANK(DPWW3!AG123),"",DPWW3!AG123)</f>
        <v>7</v>
      </c>
    </row>
    <row r="2121" spans="1:40" x14ac:dyDescent="0.25">
      <c r="A2121" s="176" t="str">
        <f t="shared" si="33"/>
        <v>YKY</v>
      </c>
      <c r="B2121" s="176" t="str">
        <f>IF(ISBLANK(DPWW3!BY123),"",DPWW3!BY123)</f>
        <v>PCD_DPWW3_GSTW_DLY_ST</v>
      </c>
      <c r="C2121" s="176" t="str">
        <f>DPWW3!F123 &amp; "," &amp; DPWW3!G123 &amp; "," &amp; DPWW3!BY5</f>
        <v>Growth to Sewerage Treatment Works,Number of schemes - total (Stage 0 to Stage 6),Total number of schemes with a 90+ day delay for any given IM</v>
      </c>
      <c r="D2121" s="176" t="str">
        <f>IF(ISBLANK(DPWW3!H123),"",DPWW3!H123)</f>
        <v>Nr</v>
      </c>
      <c r="E2121" s="176" t="s">
        <v>7266</v>
      </c>
      <c r="F2121" s="176" t="str">
        <f>IF(ISBLANK(DPWW3!AJ123),"",DPWW3!AJ123)</f>
        <v/>
      </c>
    </row>
    <row r="2122" spans="1:40" x14ac:dyDescent="0.25">
      <c r="A2122" s="176" t="str">
        <f t="shared" si="33"/>
        <v>YKY</v>
      </c>
      <c r="B2122" s="176" t="str">
        <f>IF(ISBLANK(DPWW3!BZ123),"",DPWW3!BZ123)</f>
        <v>PCD_DPWW3_GSTW_DIR_ST</v>
      </c>
      <c r="C2122" s="176" t="str">
        <f>DPWW3!F123 &amp; "," &amp; DPWW3!G123 &amp; "," &amp; DPWW3!BZ6</f>
        <v>Growth to Sewerage Treatment Works,Number of schemes - total (Stage 0 to Stage 6),Lack of internal resourcing</v>
      </c>
      <c r="D2122" s="176" t="str">
        <f>IF(ISBLANK(DPWW3!H123),"",DPWW3!H123)</f>
        <v>Nr</v>
      </c>
      <c r="E2122" s="176" t="s">
        <v>7266</v>
      </c>
      <c r="F2122" s="176" t="str">
        <f>IF(ISBLANK(DPWW3!AK123),"",DPWW3!AK123)</f>
        <v/>
      </c>
    </row>
    <row r="2123" spans="1:40" x14ac:dyDescent="0.25">
      <c r="A2123" s="176" t="str">
        <f t="shared" si="33"/>
        <v>YKY</v>
      </c>
      <c r="B2123" s="176" t="str">
        <f>IF(ISBLANK(DPWW3!CA123),"",DPWW3!CA123)</f>
        <v>PCD_DPWW3_GSTW_DSCR_ST</v>
      </c>
      <c r="C2123" s="176" t="str">
        <f>DPWW3!F123 &amp; "," &amp; DPWW3!G123 &amp; "," &amp; DPWW3!CA6</f>
        <v xml:space="preserve">Growth to Sewerage Treatment Works,Number of schemes - total (Stage 0 to Stage 6),Lack of supply chain resourcing </v>
      </c>
      <c r="D2123" s="176" t="str">
        <f>IF(ISBLANK(DPWW3!H123),"",DPWW3!H123)</f>
        <v>Nr</v>
      </c>
      <c r="E2123" s="176" t="s">
        <v>7266</v>
      </c>
      <c r="F2123" s="176" t="str">
        <f>IF(ISBLANK(DPWW3!AL123),"",DPWW3!AL123)</f>
        <v/>
      </c>
    </row>
    <row r="2124" spans="1:40" x14ac:dyDescent="0.25">
      <c r="A2124" s="176" t="str">
        <f t="shared" si="33"/>
        <v>YKY</v>
      </c>
      <c r="B2124" s="176" t="str">
        <f>IF(ISBLANK(DPWW3!CB123),"",DPWW3!CB123)</f>
        <v>PCD_DPWW3_GSTW_DCS_ST</v>
      </c>
      <c r="C2124" s="176" t="str">
        <f>DPWW3!F123 &amp; "," &amp; DPWW3!G123 &amp; "," &amp; DPWW3!CB6</f>
        <v>Growth to Sewerage Treatment Works,Number of schemes - total (Stage 0 to Stage 6),Change in solution (IM2)</v>
      </c>
      <c r="D2124" s="176" t="str">
        <f>IF(ISBLANK(DPWW3!H123),"",DPWW3!H123)</f>
        <v>Nr</v>
      </c>
      <c r="E2124" s="176" t="s">
        <v>7266</v>
      </c>
      <c r="F2124" s="176" t="str">
        <f>IF(ISBLANK(DPWW3!AM123),"",DPWW3!AM123)</f>
        <v/>
      </c>
    </row>
    <row r="2125" spans="1:40" x14ac:dyDescent="0.25">
      <c r="A2125" s="176" t="str">
        <f t="shared" si="33"/>
        <v>YKY</v>
      </c>
      <c r="B2125" s="176" t="str">
        <f>IF(ISBLANK(DPWW3!CC123),"",DPWW3!CC123)</f>
        <v>PCD_DPWW3_GSTW_DSCS_ST</v>
      </c>
      <c r="C2125" s="176" t="str">
        <f>DPWW3!F123 &amp; "," &amp; DPWW3!G123 &amp; "," &amp; DPWW3!CC6</f>
        <v>Growth to Sewerage Treatment Works,Number of schemes - total (Stage 0 to Stage 6),Supply chain capacity</v>
      </c>
      <c r="D2125" s="176" t="str">
        <f>IF(ISBLANK(DPWW3!H123),"",DPWW3!H123)</f>
        <v>Nr</v>
      </c>
      <c r="E2125" s="176" t="s">
        <v>7266</v>
      </c>
      <c r="F2125" s="176" t="str">
        <f>IF(ISBLANK(DPWW3!AN123),"",DPWW3!AN123)</f>
        <v/>
      </c>
    </row>
    <row r="2126" spans="1:40" x14ac:dyDescent="0.25">
      <c r="A2126" s="176" t="str">
        <f t="shared" si="33"/>
        <v>YKY</v>
      </c>
      <c r="B2126" s="176" t="str">
        <f>IF(ISBLANK(DPWW3!CD123),"",DPWW3!CD123)</f>
        <v>PCD_DPWW3_GSTW_DPP_ST</v>
      </c>
      <c r="C2126" s="176" t="str">
        <f>DPWW3!F123 &amp; "," &amp; DPWW3!G123 &amp; "," &amp; DPWW3!CD6</f>
        <v>Growth to Sewerage Treatment Works,Number of schemes - total (Stage 0 to Stage 6),Land and planning permission</v>
      </c>
      <c r="D2126" s="176" t="str">
        <f>IF(ISBLANK(DPWW3!H123),"",DPWW3!H123)</f>
        <v>Nr</v>
      </c>
      <c r="E2126" s="176" t="s">
        <v>7266</v>
      </c>
      <c r="F2126" s="176" t="str">
        <f>IF(ISBLANK(DPWW3!AO123),"",DPWW3!AO123)</f>
        <v/>
      </c>
    </row>
    <row r="2127" spans="1:40" x14ac:dyDescent="0.25">
      <c r="A2127" s="176" t="str">
        <f t="shared" si="33"/>
        <v>YKY</v>
      </c>
      <c r="B2127" s="176" t="str">
        <f>IF(ISBLANK(DPWW3!CE123),"",DPWW3!CE123)</f>
        <v>PCD_DPWW3_GSTW_DTPI_ST</v>
      </c>
      <c r="C2127" s="176" t="str">
        <f>DPWW3!F123 &amp; "," &amp; DPWW3!G123 &amp; "," &amp; DPWW3!CE6</f>
        <v>Growth to Sewerage Treatment Works,Number of schemes - total (Stage 0 to Stage 6),Third-party interface</v>
      </c>
      <c r="D2127" s="176" t="str">
        <f>IF(ISBLANK(DPWW3!H123),"",DPWW3!H123)</f>
        <v>Nr</v>
      </c>
      <c r="E2127" s="176" t="s">
        <v>7266</v>
      </c>
      <c r="F2127" s="176" t="str">
        <f>IF(ISBLANK(DPWW3!AP123),"",DPWW3!AP123)</f>
        <v/>
      </c>
    </row>
    <row r="2128" spans="1:40" x14ac:dyDescent="0.25">
      <c r="A2128" s="176" t="str">
        <f t="shared" si="33"/>
        <v>YKY</v>
      </c>
      <c r="B2128" s="176" t="str">
        <f>IF(ISBLANK(DPWW3!CF123),"",DPWW3!CF123)</f>
        <v>PCD_DPWW3_GSTW_DCI_ST</v>
      </c>
      <c r="C2128" s="176" t="str">
        <f>DPWW3!F123 &amp; "," &amp; DPWW3!G123 &amp; "," &amp; DPWW3!CF6</f>
        <v>Growth to Sewerage Treatment Works,Number of schemes - total (Stage 0 to Stage 6),Contractual issues</v>
      </c>
      <c r="D2128" s="176" t="str">
        <f>IF(ISBLANK(DPWW3!H123),"",DPWW3!H123)</f>
        <v>Nr</v>
      </c>
      <c r="E2128" s="176" t="s">
        <v>7266</v>
      </c>
      <c r="F2128" s="176" t="str">
        <f>IF(ISBLANK(DPWW3!AQ123),"",DPWW3!AQ123)</f>
        <v/>
      </c>
    </row>
    <row r="2129" spans="1:60" x14ac:dyDescent="0.25">
      <c r="A2129" s="176" t="str">
        <f t="shared" si="33"/>
        <v>YKY</v>
      </c>
      <c r="B2129" s="176" t="str">
        <f>IF(ISBLANK(DPWW3!CG123),"",DPWW3!CG123)</f>
        <v>PCD_DPWW3_GSTW_DSI_ST</v>
      </c>
      <c r="C2129" s="176" t="str">
        <f>DPWW3!F123 &amp; "," &amp; DPWW3!G123 &amp; "," &amp; DPWW3!CG6</f>
        <v>Growth to Sewerage Treatment Works,Number of schemes - total (Stage 0 to Stage 6),Sites issues</v>
      </c>
      <c r="D2129" s="176" t="str">
        <f>IF(ISBLANK(DPWW3!H123),"",DPWW3!H123)</f>
        <v>Nr</v>
      </c>
      <c r="E2129" s="176" t="s">
        <v>7266</v>
      </c>
      <c r="F2129" s="176" t="str">
        <f>IF(ISBLANK(DPWW3!AR123),"",DPWW3!AR123)</f>
        <v/>
      </c>
    </row>
    <row r="2130" spans="1:60" x14ac:dyDescent="0.25">
      <c r="A2130" s="176" t="str">
        <f t="shared" si="33"/>
        <v>YKY</v>
      </c>
      <c r="B2130" s="176" t="str">
        <f>IF(ISBLANK(DPWW3!CH123),"",DPWW3!CH123)</f>
        <v>PCD_DPWW3_GSTW_DER_ST</v>
      </c>
      <c r="C2130" s="176" t="str">
        <f>DPWW3!F123 &amp; "," &amp; DPWW3!G123 &amp; "," &amp; DPWW3!CH6</f>
        <v>Growth to Sewerage Treatment Works,Number of schemes - total (Stage 0 to Stage 6),Environmental risks</v>
      </c>
      <c r="D2130" s="176" t="str">
        <f>IF(ISBLANK(DPWW3!H123),"",DPWW3!H123)</f>
        <v>Nr</v>
      </c>
      <c r="E2130" s="176" t="s">
        <v>7266</v>
      </c>
      <c r="F2130" s="176" t="str">
        <f>IF(ISBLANK(DPWW3!AS123),"",DPWW3!AS123)</f>
        <v/>
      </c>
    </row>
    <row r="2131" spans="1:60" x14ac:dyDescent="0.25">
      <c r="A2131" s="176" t="str">
        <f t="shared" si="33"/>
        <v>YKY</v>
      </c>
      <c r="B2131" s="176" t="str">
        <f>IF(ISBLANK(DPWW3!CI123),"",DPWW3!CI123)</f>
        <v>PCD_DPWW3_GSTW_RS_ST</v>
      </c>
      <c r="C2131" s="176" t="str">
        <f>DPWW3!F123 &amp; "," &amp; DPWW3!G123 &amp; "," &amp; DPWW3!CI6</f>
        <v>Growth to Sewerage Treatment Works,Number of schemes - total (Stage 0 to Stage 6),Regulatory Sign off Delay</v>
      </c>
      <c r="D2131" s="176" t="str">
        <f>IF(ISBLANK(DPWW3!H123),"",DPWW3!H123)</f>
        <v>Nr</v>
      </c>
      <c r="E2131" s="176" t="s">
        <v>7266</v>
      </c>
      <c r="F2131" s="176" t="str">
        <f>IF(ISBLANK(DPWW3!AT123),"",DPWW3!AT123)</f>
        <v/>
      </c>
    </row>
    <row r="2132" spans="1:60" x14ac:dyDescent="0.25">
      <c r="A2132" s="176" t="str">
        <f t="shared" si="33"/>
        <v>YKY</v>
      </c>
      <c r="B2132" s="176" t="str">
        <f>IF(ISBLANK(DPWW3!CJ123),"",DPWW3!CJ123)</f>
        <v>PCD_DPWW3_GSTW_DPLE_ST</v>
      </c>
      <c r="C2132" s="176" t="str">
        <f>DPWW3!F123 &amp; "," &amp; DPWW3!G123 &amp; "," &amp; DPWW3!CJ6</f>
        <v>Growth to Sewerage Treatment Works,Number of schemes - total (Stage 0 to Stage 6),Programme level efficiency</v>
      </c>
      <c r="D2132" s="176" t="str">
        <f>IF(ISBLANK(DPWW3!H123),"",DPWW3!H123)</f>
        <v>Nr</v>
      </c>
      <c r="E2132" s="176" t="s">
        <v>7266</v>
      </c>
      <c r="F2132" s="176" t="str">
        <f>IF(ISBLANK(DPWW3!AU123),"",DPWW3!AU123)</f>
        <v/>
      </c>
    </row>
    <row r="2133" spans="1:60" x14ac:dyDescent="0.25">
      <c r="A2133" s="55" t="str">
        <f t="shared" si="33"/>
        <v>YKY</v>
      </c>
      <c r="B2133" s="55" t="str">
        <f>IF(ISBLANK(DPWW3!BA124),"",DPWW3!BA124)</f>
        <v>PCD_DPWW3_TTSP_NR</v>
      </c>
      <c r="C2133" s="55" t="str">
        <f>DPWW3!F124 &amp; "," &amp; DPWW3!G124 &amp; "," &amp; DPWW3!BA5</f>
        <v>Treatment for tightening of sanitary parameters,Number of schemes at Stage 0,Number of Schemes (Nr)</v>
      </c>
      <c r="D2133" s="55" t="str">
        <f>IF(ISBLANK(DPWW3!H124),"",DPWW3!H124)</f>
        <v>Nr</v>
      </c>
      <c r="E2133" s="55" t="s">
        <v>7266</v>
      </c>
      <c r="F2133" s="55">
        <f>IF(ISBLANK(DPWW3!K124),"",DPWW3!K124)</f>
        <v>17</v>
      </c>
      <c r="G2133" s="55"/>
      <c r="H2133" s="55"/>
      <c r="I2133" s="55"/>
      <c r="J2133" s="55"/>
      <c r="K2133" s="55"/>
      <c r="L2133" s="55"/>
      <c r="M2133" s="55"/>
      <c r="N2133" s="55"/>
      <c r="O2133" s="55"/>
      <c r="P2133" s="55"/>
      <c r="Q2133" s="55"/>
      <c r="R2133" s="55"/>
      <c r="S2133" s="55"/>
      <c r="T2133" s="55"/>
      <c r="U2133" s="55"/>
      <c r="V2133" s="55"/>
      <c r="W2133" s="55"/>
      <c r="X2133" s="55"/>
      <c r="Y2133" s="55"/>
      <c r="Z2133" s="55"/>
      <c r="AA2133" s="55"/>
      <c r="AB2133" s="55"/>
      <c r="AC2133" s="55"/>
      <c r="AD2133" s="55"/>
      <c r="AE2133" s="55"/>
      <c r="AF2133" s="55"/>
      <c r="AG2133" s="55"/>
      <c r="AH2133" s="55"/>
      <c r="AI2133" s="55"/>
      <c r="AJ2133" s="55"/>
      <c r="AK2133" s="55"/>
      <c r="AL2133" s="55"/>
      <c r="AM2133" s="55"/>
      <c r="AN2133" s="55"/>
      <c r="AO2133" s="55"/>
      <c r="AP2133" s="55"/>
      <c r="AQ2133" s="55"/>
      <c r="AR2133" s="55"/>
      <c r="AS2133" s="55"/>
      <c r="AT2133" s="55"/>
      <c r="AU2133" s="55"/>
      <c r="AV2133" s="55"/>
      <c r="AW2133" s="55"/>
      <c r="AX2133" s="55"/>
      <c r="AY2133" s="55"/>
      <c r="AZ2133" s="55"/>
      <c r="BA2133" s="55"/>
      <c r="BB2133" s="55"/>
      <c r="BC2133" s="55"/>
      <c r="BD2133" s="55"/>
      <c r="BE2133" s="55"/>
      <c r="BF2133" s="55"/>
      <c r="BG2133" s="55"/>
      <c r="BH2133" s="55"/>
    </row>
    <row r="2134" spans="1:60" x14ac:dyDescent="0.25">
      <c r="A2134" s="55" t="str">
        <f t="shared" si="33"/>
        <v>YKY</v>
      </c>
      <c r="B2134" s="55" t="str">
        <f>IF(ISBLANK(DPWW3!BC124),"",DPWW3!BC124)</f>
        <v>PCD_DPWW3_TTSP_S0</v>
      </c>
      <c r="C2134" s="55" t="str">
        <f>DPWW3!F124 &amp; "," &amp; DPWW3!G124 &amp; "," &amp; DPWW3!BC5</f>
        <v>Treatment for tightening of sanitary parameters,Number of schemes at Stage 0,IM1 has yet to be achieved</v>
      </c>
      <c r="D2134" s="55" t="str">
        <f>IF(ISBLANK(DPWW3!H124),"",DPWW3!H124)</f>
        <v>Nr</v>
      </c>
      <c r="E2134" s="55" t="s">
        <v>7266</v>
      </c>
      <c r="F2134" s="55"/>
      <c r="G2134" s="55"/>
      <c r="H2134" s="55"/>
      <c r="I2134" s="55"/>
      <c r="J2134" s="55"/>
      <c r="K2134" s="55"/>
      <c r="L2134" s="55"/>
      <c r="M2134" s="55"/>
      <c r="N2134" s="55"/>
      <c r="O2134" s="55"/>
      <c r="P2134" s="55"/>
      <c r="Q2134" s="55"/>
      <c r="R2134" s="55"/>
      <c r="S2134" s="55"/>
      <c r="T2134" s="55">
        <f>IF(ISBLANK(DPWW3!M124),"",DPWW3!M124)</f>
        <v>7</v>
      </c>
      <c r="U2134" s="55">
        <f>IF(ISBLANK(DPWW3!N124),"",DPWW3!N124)</f>
        <v>3</v>
      </c>
      <c r="V2134" s="55">
        <f>IF(ISBLANK(DPWW3!O124),"",DPWW3!O124)</f>
        <v>3</v>
      </c>
      <c r="W2134" s="55">
        <f>IF(ISBLANK(DPWW3!P124),"",DPWW3!P124)</f>
        <v>0</v>
      </c>
      <c r="X2134" s="55">
        <f>IF(ISBLANK(DPWW3!Q124),"",DPWW3!Q124)</f>
        <v>0</v>
      </c>
      <c r="Y2134" s="55">
        <f>IF(ISBLANK(DPWW3!R124),"",DPWW3!R124)</f>
        <v>0</v>
      </c>
      <c r="Z2134" s="55">
        <f>IF(ISBLANK(DPWW3!S124),"",DPWW3!S124)</f>
        <v>0</v>
      </c>
      <c r="AA2134" s="55">
        <f>IF(ISBLANK(DPWW3!T124),"",DPWW3!T124)</f>
        <v>0</v>
      </c>
      <c r="AB2134" s="55">
        <f>IF(ISBLANK(DPWW3!U124),"",DPWW3!U124)</f>
        <v>0</v>
      </c>
      <c r="AC2134" s="55">
        <f>IF(ISBLANK(DPWW3!V124),"",DPWW3!V124)</f>
        <v>0</v>
      </c>
      <c r="AD2134" s="55">
        <f>IF(ISBLANK(DPWW3!W124),"",DPWW3!W124)</f>
        <v>0</v>
      </c>
      <c r="AE2134" s="55">
        <f>IF(ISBLANK(DPWW3!X124),"",DPWW3!X124)</f>
        <v>0</v>
      </c>
      <c r="AF2134" s="55">
        <f>IF(ISBLANK(DPWW3!Y124),"",DPWW3!Y124)</f>
        <v>0</v>
      </c>
      <c r="AG2134" s="55">
        <f>IF(ISBLANK(DPWW3!Z124),"",DPWW3!Z124)</f>
        <v>0</v>
      </c>
      <c r="AH2134" s="55">
        <f>IF(ISBLANK(DPWW3!AA124),"",DPWW3!AA124)</f>
        <v>0</v>
      </c>
      <c r="AI2134" s="55">
        <f>IF(ISBLANK(DPWW3!AB124),"",DPWW3!AB124)</f>
        <v>0</v>
      </c>
      <c r="AJ2134" s="55">
        <f>IF(ISBLANK(DPWW3!AC124),"",DPWW3!AC124)</f>
        <v>0</v>
      </c>
      <c r="AK2134" s="55">
        <f>IF(ISBLANK(DPWW3!AD124),"",DPWW3!AD124)</f>
        <v>0</v>
      </c>
      <c r="AL2134" s="55">
        <f>IF(ISBLANK(DPWW3!AE124),"",DPWW3!AE124)</f>
        <v>0</v>
      </c>
      <c r="AM2134" s="55">
        <f>IF(ISBLANK(DPWW3!AF124),"",DPWW3!AF124)</f>
        <v>0</v>
      </c>
      <c r="AN2134" s="55">
        <f>IF(ISBLANK(DPWW3!AG124),"",DPWW3!AG124)</f>
        <v>0</v>
      </c>
      <c r="AO2134" s="55"/>
      <c r="AP2134" s="55"/>
      <c r="AQ2134" s="55"/>
      <c r="AR2134" s="55"/>
      <c r="AS2134" s="55"/>
      <c r="AT2134" s="55"/>
      <c r="AU2134" s="55"/>
      <c r="AV2134" s="55"/>
      <c r="AW2134" s="55"/>
      <c r="AX2134" s="55"/>
      <c r="AY2134" s="55"/>
      <c r="AZ2134" s="55"/>
      <c r="BA2134" s="55"/>
      <c r="BB2134" s="55"/>
      <c r="BC2134" s="55"/>
      <c r="BD2134" s="55"/>
      <c r="BE2134" s="55"/>
      <c r="BF2134" s="55"/>
      <c r="BG2134" s="55"/>
      <c r="BH2134" s="55"/>
    </row>
    <row r="2135" spans="1:60" x14ac:dyDescent="0.25">
      <c r="A2135" s="176" t="str">
        <f t="shared" si="33"/>
        <v>YKY</v>
      </c>
      <c r="B2135" s="176" t="str">
        <f>IF(ISBLANK(DPWW3!BY124),"",DPWW3!BY124)</f>
        <v>PCD_DPWW3_TTSP_DLY</v>
      </c>
      <c r="C2135" s="176" t="str">
        <f>DPWW3!F124 &amp; "," &amp; DPWW3!G124 &amp; "," &amp; DPWW3!BY5</f>
        <v>Treatment for tightening of sanitary parameters,Number of schemes at Stage 0,Total number of schemes with a 90+ day delay for any given IM</v>
      </c>
      <c r="D2135" s="176" t="str">
        <f>IF(ISBLANK(DPWW3!H124),"",DPWW3!H124)</f>
        <v>Nr</v>
      </c>
      <c r="E2135" s="176" t="s">
        <v>7266</v>
      </c>
      <c r="F2135" s="176" t="str">
        <f>IF(ISBLANK(DPWW3!AJ124),"",DPWW3!AJ124)</f>
        <v/>
      </c>
    </row>
    <row r="2136" spans="1:60" x14ac:dyDescent="0.25">
      <c r="A2136" s="176" t="str">
        <f t="shared" si="33"/>
        <v>YKY</v>
      </c>
      <c r="B2136" s="176" t="str">
        <f>IF(ISBLANK(DPWW3!BZ124),"",DPWW3!BZ124)</f>
        <v>PCD_DPWW3_TTSP_DIR</v>
      </c>
      <c r="C2136" s="176" t="str">
        <f>DPWW3!F124 &amp; "," &amp; DPWW3!G124 &amp; "," &amp; DPWW3!BZ6</f>
        <v>Treatment for tightening of sanitary parameters,Number of schemes at Stage 0,Lack of internal resourcing</v>
      </c>
      <c r="D2136" s="176" t="str">
        <f>IF(ISBLANK(DPWW3!H124),"",DPWW3!H124)</f>
        <v>Nr</v>
      </c>
      <c r="E2136" s="176" t="s">
        <v>7266</v>
      </c>
      <c r="F2136" s="176" t="str">
        <f>IF(ISBLANK(DPWW3!AK124),"",DPWW3!AK124)</f>
        <v/>
      </c>
    </row>
    <row r="2137" spans="1:60" x14ac:dyDescent="0.25">
      <c r="A2137" s="176" t="str">
        <f t="shared" si="33"/>
        <v>YKY</v>
      </c>
      <c r="B2137" s="176" t="str">
        <f>IF(ISBLANK(DPWW3!CA124),"",DPWW3!CA124)</f>
        <v>PCD_DPWW3_TTSP_DSCR</v>
      </c>
      <c r="C2137" s="176" t="str">
        <f>DPWW3!F124 &amp; "," &amp; DPWW3!G124 &amp; "," &amp; DPWW3!CA6</f>
        <v xml:space="preserve">Treatment for tightening of sanitary parameters,Number of schemes at Stage 0,Lack of supply chain resourcing </v>
      </c>
      <c r="D2137" s="176" t="str">
        <f>IF(ISBLANK(DPWW3!H124),"",DPWW3!H124)</f>
        <v>Nr</v>
      </c>
      <c r="E2137" s="176" t="s">
        <v>7266</v>
      </c>
      <c r="F2137" s="176" t="str">
        <f>IF(ISBLANK(DPWW3!AL124),"",DPWW3!AL124)</f>
        <v/>
      </c>
    </row>
    <row r="2138" spans="1:60" x14ac:dyDescent="0.25">
      <c r="A2138" s="176" t="str">
        <f t="shared" si="33"/>
        <v>YKY</v>
      </c>
      <c r="B2138" s="176" t="str">
        <f>IF(ISBLANK(DPWW3!CB124),"",DPWW3!CB124)</f>
        <v>PCD_DPWW3_TTSP_DCS</v>
      </c>
      <c r="C2138" s="176" t="str">
        <f>DPWW3!F124 &amp; "," &amp; DPWW3!G124 &amp; "," &amp; DPWW3!CB6</f>
        <v>Treatment for tightening of sanitary parameters,Number of schemes at Stage 0,Change in solution (IM2)</v>
      </c>
      <c r="D2138" s="176" t="str">
        <f>IF(ISBLANK(DPWW3!H124),"",DPWW3!H124)</f>
        <v>Nr</v>
      </c>
      <c r="E2138" s="176" t="s">
        <v>7266</v>
      </c>
      <c r="F2138" s="176" t="str">
        <f>IF(ISBLANK(DPWW3!AM124),"",DPWW3!AM124)</f>
        <v/>
      </c>
    </row>
    <row r="2139" spans="1:60" x14ac:dyDescent="0.25">
      <c r="A2139" s="176" t="str">
        <f t="shared" si="33"/>
        <v>YKY</v>
      </c>
      <c r="B2139" s="176" t="str">
        <f>IF(ISBLANK(DPWW3!CC124),"",DPWW3!CC124)</f>
        <v>PCD_DPWW3_TTSP_DSCS</v>
      </c>
      <c r="C2139" s="176" t="str">
        <f>DPWW3!F124 &amp; "," &amp; DPWW3!G124 &amp; "," &amp; DPWW3!CC6</f>
        <v>Treatment for tightening of sanitary parameters,Number of schemes at Stage 0,Supply chain capacity</v>
      </c>
      <c r="D2139" s="176" t="str">
        <f>IF(ISBLANK(DPWW3!H124),"",DPWW3!H124)</f>
        <v>Nr</v>
      </c>
      <c r="E2139" s="176" t="s">
        <v>7266</v>
      </c>
      <c r="F2139" s="176" t="str">
        <f>IF(ISBLANK(DPWW3!AN124),"",DPWW3!AN124)</f>
        <v/>
      </c>
    </row>
    <row r="2140" spans="1:60" x14ac:dyDescent="0.25">
      <c r="A2140" s="176" t="str">
        <f t="shared" si="33"/>
        <v>YKY</v>
      </c>
      <c r="B2140" s="176" t="str">
        <f>IF(ISBLANK(DPWW3!CD124),"",DPWW3!CD124)</f>
        <v>PCD_DPWW3_TTSP_DPP</v>
      </c>
      <c r="C2140" s="176" t="str">
        <f>DPWW3!F124 &amp; "," &amp; DPWW3!G124 &amp; "," &amp; DPWW3!CD6</f>
        <v>Treatment for tightening of sanitary parameters,Number of schemes at Stage 0,Land and planning permission</v>
      </c>
      <c r="D2140" s="176" t="str">
        <f>IF(ISBLANK(DPWW3!H124),"",DPWW3!H124)</f>
        <v>Nr</v>
      </c>
      <c r="E2140" s="176" t="s">
        <v>7266</v>
      </c>
      <c r="F2140" s="176" t="str">
        <f>IF(ISBLANK(DPWW3!AO124),"",DPWW3!AO124)</f>
        <v/>
      </c>
    </row>
    <row r="2141" spans="1:60" x14ac:dyDescent="0.25">
      <c r="A2141" s="176" t="str">
        <f t="shared" si="33"/>
        <v>YKY</v>
      </c>
      <c r="B2141" s="176" t="str">
        <f>IF(ISBLANK(DPWW3!CE124),"",DPWW3!CE124)</f>
        <v>PCD_DPWW3_TTSP_DTPI</v>
      </c>
      <c r="C2141" s="176" t="str">
        <f>DPWW3!F124 &amp; "," &amp; DPWW3!G124 &amp; "," &amp; DPWW3!CE6</f>
        <v>Treatment for tightening of sanitary parameters,Number of schemes at Stage 0,Third-party interface</v>
      </c>
      <c r="D2141" s="176" t="str">
        <f>IF(ISBLANK(DPWW3!H124),"",DPWW3!H124)</f>
        <v>Nr</v>
      </c>
      <c r="E2141" s="176" t="s">
        <v>7266</v>
      </c>
      <c r="F2141" s="176" t="str">
        <f>IF(ISBLANK(DPWW3!AP124),"",DPWW3!AP124)</f>
        <v/>
      </c>
    </row>
    <row r="2142" spans="1:60" x14ac:dyDescent="0.25">
      <c r="A2142" s="176" t="str">
        <f t="shared" si="33"/>
        <v>YKY</v>
      </c>
      <c r="B2142" s="176" t="str">
        <f>IF(ISBLANK(DPWW3!CF124),"",DPWW3!CF124)</f>
        <v>PCD_DPWW3_TTSP_DCI</v>
      </c>
      <c r="C2142" s="176" t="str">
        <f>DPWW3!F124 &amp; "," &amp; DPWW3!G124 &amp; "," &amp; DPWW3!CF6</f>
        <v>Treatment for tightening of sanitary parameters,Number of schemes at Stage 0,Contractual issues</v>
      </c>
      <c r="D2142" s="176" t="str">
        <f>IF(ISBLANK(DPWW3!H124),"",DPWW3!H124)</f>
        <v>Nr</v>
      </c>
      <c r="E2142" s="176" t="s">
        <v>7266</v>
      </c>
      <c r="F2142" s="176" t="str">
        <f>IF(ISBLANK(DPWW3!AQ124),"",DPWW3!AQ124)</f>
        <v/>
      </c>
    </row>
    <row r="2143" spans="1:60" x14ac:dyDescent="0.25">
      <c r="A2143" s="176" t="str">
        <f t="shared" si="33"/>
        <v>YKY</v>
      </c>
      <c r="B2143" s="176" t="str">
        <f>IF(ISBLANK(DPWW3!CG124),"",DPWW3!CG124)</f>
        <v>PCD_DPWW3_TTSP_DSI</v>
      </c>
      <c r="C2143" s="176" t="str">
        <f>DPWW3!F124 &amp; "," &amp; DPWW3!G124 &amp; "," &amp; DPWW3!CG6</f>
        <v>Treatment for tightening of sanitary parameters,Number of schemes at Stage 0,Sites issues</v>
      </c>
      <c r="D2143" s="176" t="str">
        <f>IF(ISBLANK(DPWW3!H124),"",DPWW3!H124)</f>
        <v>Nr</v>
      </c>
      <c r="E2143" s="176" t="s">
        <v>7266</v>
      </c>
      <c r="F2143" s="176" t="str">
        <f>IF(ISBLANK(DPWW3!AR124),"",DPWW3!AR124)</f>
        <v/>
      </c>
    </row>
    <row r="2144" spans="1:60" x14ac:dyDescent="0.25">
      <c r="A2144" s="176" t="str">
        <f t="shared" si="33"/>
        <v>YKY</v>
      </c>
      <c r="B2144" s="176" t="str">
        <f>IF(ISBLANK(DPWW3!CH124),"",DPWW3!CH124)</f>
        <v>PCD_DPWW3_TTSP_DER</v>
      </c>
      <c r="C2144" s="176" t="str">
        <f>DPWW3!F124 &amp; "," &amp; DPWW3!G124 &amp; "," &amp; DPWW3!CH6</f>
        <v>Treatment for tightening of sanitary parameters,Number of schemes at Stage 0,Environmental risks</v>
      </c>
      <c r="D2144" s="176" t="str">
        <f>IF(ISBLANK(DPWW3!H124),"",DPWW3!H124)</f>
        <v>Nr</v>
      </c>
      <c r="E2144" s="176" t="s">
        <v>7266</v>
      </c>
      <c r="F2144" s="176" t="str">
        <f>IF(ISBLANK(DPWW3!AS124),"",DPWW3!AS124)</f>
        <v/>
      </c>
    </row>
    <row r="2145" spans="1:40" x14ac:dyDescent="0.25">
      <c r="A2145" s="176" t="str">
        <f t="shared" si="33"/>
        <v>YKY</v>
      </c>
      <c r="B2145" s="176" t="str">
        <f>IF(ISBLANK(DPWW3!CI124),"",DPWW3!CI124)</f>
        <v>PCD_DPWW3_TTSP_RS</v>
      </c>
      <c r="C2145" s="176" t="str">
        <f>DPWW3!F124 &amp; "," &amp; DPWW3!G124 &amp; "," &amp; DPWW3!CI6</f>
        <v>Treatment for tightening of sanitary parameters,Number of schemes at Stage 0,Regulatory Sign off Delay</v>
      </c>
      <c r="D2145" s="176" t="str">
        <f>IF(ISBLANK(DPWW3!H124),"",DPWW3!H124)</f>
        <v>Nr</v>
      </c>
      <c r="E2145" s="176" t="s">
        <v>7266</v>
      </c>
      <c r="F2145" s="176" t="str">
        <f>IF(ISBLANK(DPWW3!AT124),"",DPWW3!AT124)</f>
        <v/>
      </c>
    </row>
    <row r="2146" spans="1:40" x14ac:dyDescent="0.25">
      <c r="A2146" s="176" t="str">
        <f t="shared" si="33"/>
        <v>YKY</v>
      </c>
      <c r="B2146" s="176" t="str">
        <f>IF(ISBLANK(DPWW3!CJ124),"",DPWW3!CJ124)</f>
        <v>PCD_DPWW3_TTSP_DPLE</v>
      </c>
      <c r="C2146" s="176" t="str">
        <f>DPWW3!F124 &amp; "," &amp; DPWW3!G124 &amp; "," &amp; DPWW3!CJ6</f>
        <v>Treatment for tightening of sanitary parameters,Number of schemes at Stage 0,Programme level efficiency</v>
      </c>
      <c r="D2146" s="176" t="str">
        <f>IF(ISBLANK(DPWW3!H124),"",DPWW3!H124)</f>
        <v>Nr</v>
      </c>
      <c r="E2146" s="176" t="s">
        <v>7266</v>
      </c>
      <c r="F2146" s="176" t="str">
        <f>IF(ISBLANK(DPWW3!AU124),"",DPWW3!AU124)</f>
        <v/>
      </c>
    </row>
    <row r="2147" spans="1:40" x14ac:dyDescent="0.25">
      <c r="A2147" s="176" t="str">
        <f t="shared" si="33"/>
        <v>YKY</v>
      </c>
      <c r="B2147" s="176" t="str">
        <f>IF(ISBLANK(DPWW3!BC125),"",DPWW3!BC125)</f>
        <v>PCD_DPWW3_TTSP_S1</v>
      </c>
      <c r="C2147" s="176" t="str">
        <f>DPWW3!F125 &amp; "," &amp; DPWW3!G125 &amp; "," &amp; DPWW3!BC5</f>
        <v>Treatment for tightening of sanitary parameters,Number of schemes at Stage 1,IM1 has yet to be achieved</v>
      </c>
      <c r="D2147" s="176" t="str">
        <f>IF(ISBLANK(DPWW3!H125),"",DPWW3!H125)</f>
        <v>Nr</v>
      </c>
      <c r="E2147" s="176" t="s">
        <v>7266</v>
      </c>
      <c r="T2147" s="176">
        <f>IF(ISBLANK(DPWW3!M125),"",DPWW3!M125)</f>
        <v>7</v>
      </c>
      <c r="U2147" s="176">
        <f>IF(ISBLANK(DPWW3!N125),"",DPWW3!N125)</f>
        <v>9</v>
      </c>
      <c r="V2147" s="176">
        <f>IF(ISBLANK(DPWW3!O125),"",DPWW3!O125)</f>
        <v>8</v>
      </c>
      <c r="W2147" s="176">
        <f>IF(ISBLANK(DPWW3!P125),"",DPWW3!P125)</f>
        <v>11</v>
      </c>
      <c r="X2147" s="176">
        <f>IF(ISBLANK(DPWW3!Q125),"",DPWW3!Q125)</f>
        <v>11</v>
      </c>
      <c r="Y2147" s="176">
        <f>IF(ISBLANK(DPWW3!R125),"",DPWW3!R125)</f>
        <v>8</v>
      </c>
      <c r="Z2147" s="176">
        <f>IF(ISBLANK(DPWW3!S125),"",DPWW3!S125)</f>
        <v>6</v>
      </c>
      <c r="AA2147" s="176">
        <f>IF(ISBLANK(DPWW3!T125),"",DPWW3!T125)</f>
        <v>2</v>
      </c>
      <c r="AB2147" s="176">
        <f>IF(ISBLANK(DPWW3!U125),"",DPWW3!U125)</f>
        <v>0</v>
      </c>
      <c r="AC2147" s="176">
        <f>IF(ISBLANK(DPWW3!V125),"",DPWW3!V125)</f>
        <v>0</v>
      </c>
      <c r="AD2147" s="176">
        <f>IF(ISBLANK(DPWW3!W125),"",DPWW3!W125)</f>
        <v>0</v>
      </c>
      <c r="AE2147" s="176">
        <f>IF(ISBLANK(DPWW3!X125),"",DPWW3!X125)</f>
        <v>0</v>
      </c>
      <c r="AF2147" s="176">
        <f>IF(ISBLANK(DPWW3!Y125),"",DPWW3!Y125)</f>
        <v>0</v>
      </c>
      <c r="AG2147" s="176">
        <f>IF(ISBLANK(DPWW3!Z125),"",DPWW3!Z125)</f>
        <v>0</v>
      </c>
      <c r="AH2147" s="176">
        <f>IF(ISBLANK(DPWW3!AA125),"",DPWW3!AA125)</f>
        <v>0</v>
      </c>
      <c r="AI2147" s="176">
        <f>IF(ISBLANK(DPWW3!AB125),"",DPWW3!AB125)</f>
        <v>0</v>
      </c>
      <c r="AJ2147" s="176">
        <f>IF(ISBLANK(DPWW3!AC125),"",DPWW3!AC125)</f>
        <v>0</v>
      </c>
      <c r="AK2147" s="176">
        <f>IF(ISBLANK(DPWW3!AD125),"",DPWW3!AD125)</f>
        <v>0</v>
      </c>
      <c r="AL2147" s="176">
        <f>IF(ISBLANK(DPWW3!AE125),"",DPWW3!AE125)</f>
        <v>0</v>
      </c>
      <c r="AM2147" s="176">
        <f>IF(ISBLANK(DPWW3!AF125),"",DPWW3!AF125)</f>
        <v>0</v>
      </c>
      <c r="AN2147" s="176">
        <f>IF(ISBLANK(DPWW3!AG125),"",DPWW3!AG125)</f>
        <v>0</v>
      </c>
    </row>
    <row r="2148" spans="1:40" x14ac:dyDescent="0.25">
      <c r="A2148" s="176" t="str">
        <f t="shared" si="33"/>
        <v>YKY</v>
      </c>
      <c r="B2148" s="176" t="str">
        <f>IF(ISBLANK(DPWW3!BY125),"",DPWW3!BY125)</f>
        <v>PCD_DPWW3_TTSP_DLY_S1</v>
      </c>
      <c r="C2148" s="176" t="str">
        <f>DPWW3!F125 &amp; "," &amp; DPWW3!G125 &amp; "," &amp; DPWW3!BY5</f>
        <v>Treatment for tightening of sanitary parameters,Number of schemes at Stage 1,Total number of schemes with a 90+ day delay for any given IM</v>
      </c>
      <c r="D2148" s="176" t="str">
        <f>IF(ISBLANK(DPWW3!H125),"",DPWW3!H125)</f>
        <v>Nr</v>
      </c>
      <c r="E2148" s="176" t="s">
        <v>7266</v>
      </c>
      <c r="F2148" s="176" t="str">
        <f>IF(ISBLANK(DPWW3!AJ125),"",DPWW3!AJ125)</f>
        <v/>
      </c>
    </row>
    <row r="2149" spans="1:40" x14ac:dyDescent="0.25">
      <c r="A2149" s="176" t="str">
        <f t="shared" si="33"/>
        <v>YKY</v>
      </c>
      <c r="B2149" s="176" t="str">
        <f>IF(ISBLANK(DPWW3!BZ125),"",DPWW3!BZ125)</f>
        <v>PCD_DPWW3_TTSP_DIR_S1</v>
      </c>
      <c r="C2149" s="176" t="str">
        <f>DPWW3!F125 &amp; "," &amp; DPWW3!G125 &amp; "," &amp; DPWW3!BZ6</f>
        <v>Treatment for tightening of sanitary parameters,Number of schemes at Stage 1,Lack of internal resourcing</v>
      </c>
      <c r="D2149" s="176" t="str">
        <f>IF(ISBLANK(DPWW3!H125),"",DPWW3!H125)</f>
        <v>Nr</v>
      </c>
      <c r="E2149" s="176" t="s">
        <v>7266</v>
      </c>
      <c r="F2149" s="176" t="str">
        <f>IF(ISBLANK(DPWW3!AK125),"",DPWW3!AK125)</f>
        <v/>
      </c>
    </row>
    <row r="2150" spans="1:40" x14ac:dyDescent="0.25">
      <c r="A2150" s="176" t="str">
        <f t="shared" si="33"/>
        <v>YKY</v>
      </c>
      <c r="B2150" s="176" t="str">
        <f>IF(ISBLANK(DPWW3!CA125),"",DPWW3!CA125)</f>
        <v>PCD_DPWW3_TTSP_DSCR_S1</v>
      </c>
      <c r="C2150" s="176" t="str">
        <f>DPWW3!F125 &amp; "," &amp; DPWW3!G125 &amp; "," &amp; DPWW3!CA6</f>
        <v xml:space="preserve">Treatment for tightening of sanitary parameters,Number of schemes at Stage 1,Lack of supply chain resourcing </v>
      </c>
      <c r="D2150" s="176" t="str">
        <f>IF(ISBLANK(DPWW3!H125),"",DPWW3!H125)</f>
        <v>Nr</v>
      </c>
      <c r="E2150" s="176" t="s">
        <v>7266</v>
      </c>
      <c r="F2150" s="176" t="str">
        <f>IF(ISBLANK(DPWW3!AL125),"",DPWW3!AL125)</f>
        <v/>
      </c>
    </row>
    <row r="2151" spans="1:40" x14ac:dyDescent="0.25">
      <c r="A2151" s="176" t="str">
        <f t="shared" si="33"/>
        <v>YKY</v>
      </c>
      <c r="B2151" s="176" t="str">
        <f>IF(ISBLANK(DPWW3!CB125),"",DPWW3!CB125)</f>
        <v>PCD_DPWW3_TTSP_DCS_S1</v>
      </c>
      <c r="C2151" s="176" t="str">
        <f>DPWW3!F125 &amp; "," &amp; DPWW3!G125 &amp; "," &amp; DPWW3!CB6</f>
        <v>Treatment for tightening of sanitary parameters,Number of schemes at Stage 1,Change in solution (IM2)</v>
      </c>
      <c r="D2151" s="176" t="str">
        <f>IF(ISBLANK(DPWW3!H125),"",DPWW3!H125)</f>
        <v>Nr</v>
      </c>
      <c r="E2151" s="176" t="s">
        <v>7266</v>
      </c>
      <c r="F2151" s="176" t="str">
        <f>IF(ISBLANK(DPWW3!AM125),"",DPWW3!AM125)</f>
        <v/>
      </c>
    </row>
    <row r="2152" spans="1:40" x14ac:dyDescent="0.25">
      <c r="A2152" s="176" t="str">
        <f t="shared" si="33"/>
        <v>YKY</v>
      </c>
      <c r="B2152" s="176" t="str">
        <f>IF(ISBLANK(DPWW3!CC125),"",DPWW3!CC125)</f>
        <v>PCD_DPWW3_TTSP_DSCS_S1</v>
      </c>
      <c r="C2152" s="176" t="str">
        <f>DPWW3!F125 &amp; "," &amp; DPWW3!G125 &amp; "," &amp; DPWW3!CC6</f>
        <v>Treatment for tightening of sanitary parameters,Number of schemes at Stage 1,Supply chain capacity</v>
      </c>
      <c r="D2152" s="176" t="str">
        <f>IF(ISBLANK(DPWW3!H125),"",DPWW3!H125)</f>
        <v>Nr</v>
      </c>
      <c r="E2152" s="176" t="s">
        <v>7266</v>
      </c>
      <c r="F2152" s="176" t="str">
        <f>IF(ISBLANK(DPWW3!AN125),"",DPWW3!AN125)</f>
        <v/>
      </c>
    </row>
    <row r="2153" spans="1:40" x14ac:dyDescent="0.25">
      <c r="A2153" s="176" t="str">
        <f t="shared" si="33"/>
        <v>YKY</v>
      </c>
      <c r="B2153" s="176" t="str">
        <f>IF(ISBLANK(DPWW3!CD125),"",DPWW3!CD125)</f>
        <v>PCD_DPWW3_TTSP_DPP_S1</v>
      </c>
      <c r="C2153" s="176" t="str">
        <f>DPWW3!F125 &amp; "," &amp; DPWW3!G125 &amp; "," &amp; DPWW3!CD6</f>
        <v>Treatment for tightening of sanitary parameters,Number of schemes at Stage 1,Land and planning permission</v>
      </c>
      <c r="D2153" s="176" t="str">
        <f>IF(ISBLANK(DPWW3!H125),"",DPWW3!H125)</f>
        <v>Nr</v>
      </c>
      <c r="E2153" s="176" t="s">
        <v>7266</v>
      </c>
      <c r="F2153" s="176" t="str">
        <f>IF(ISBLANK(DPWW3!AO125),"",DPWW3!AO125)</f>
        <v/>
      </c>
    </row>
    <row r="2154" spans="1:40" x14ac:dyDescent="0.25">
      <c r="A2154" s="176" t="str">
        <f t="shared" si="33"/>
        <v>YKY</v>
      </c>
      <c r="B2154" s="176" t="str">
        <f>IF(ISBLANK(DPWW3!CE125),"",DPWW3!CE125)</f>
        <v>PCD_DPWW3_TTSP_DTPI_S1</v>
      </c>
      <c r="C2154" s="176" t="str">
        <f>DPWW3!F125 &amp; "," &amp; DPWW3!G125 &amp; "," &amp; DPWW3!CE6</f>
        <v>Treatment for tightening of sanitary parameters,Number of schemes at Stage 1,Third-party interface</v>
      </c>
      <c r="D2154" s="176" t="str">
        <f>IF(ISBLANK(DPWW3!H125),"",DPWW3!H125)</f>
        <v>Nr</v>
      </c>
      <c r="E2154" s="176" t="s">
        <v>7266</v>
      </c>
      <c r="F2154" s="176" t="str">
        <f>IF(ISBLANK(DPWW3!AP125),"",DPWW3!AP125)</f>
        <v/>
      </c>
    </row>
    <row r="2155" spans="1:40" x14ac:dyDescent="0.25">
      <c r="A2155" s="176" t="str">
        <f t="shared" si="33"/>
        <v>YKY</v>
      </c>
      <c r="B2155" s="176" t="str">
        <f>IF(ISBLANK(DPWW3!CF125),"",DPWW3!CF125)</f>
        <v>PCD_DPWW3_TTSP_DCI_S1</v>
      </c>
      <c r="C2155" s="176" t="str">
        <f>DPWW3!F125 &amp; "," &amp; DPWW3!G125 &amp; "," &amp; DPWW3!CF6</f>
        <v>Treatment for tightening of sanitary parameters,Number of schemes at Stage 1,Contractual issues</v>
      </c>
      <c r="D2155" s="176" t="str">
        <f>IF(ISBLANK(DPWW3!H125),"",DPWW3!H125)</f>
        <v>Nr</v>
      </c>
      <c r="E2155" s="176" t="s">
        <v>7266</v>
      </c>
      <c r="F2155" s="176" t="str">
        <f>IF(ISBLANK(DPWW3!AQ125),"",DPWW3!AQ125)</f>
        <v/>
      </c>
    </row>
    <row r="2156" spans="1:40" x14ac:dyDescent="0.25">
      <c r="A2156" s="176" t="str">
        <f t="shared" si="33"/>
        <v>YKY</v>
      </c>
      <c r="B2156" s="176" t="str">
        <f>IF(ISBLANK(DPWW3!CG125),"",DPWW3!CG125)</f>
        <v>PCD_DPWW3_TTSP_DSI_S1</v>
      </c>
      <c r="C2156" s="176" t="str">
        <f>DPWW3!F125 &amp; "," &amp; DPWW3!G125 &amp; "," &amp; DPWW3!CG6</f>
        <v>Treatment for tightening of sanitary parameters,Number of schemes at Stage 1,Sites issues</v>
      </c>
      <c r="D2156" s="176" t="str">
        <f>IF(ISBLANK(DPWW3!H125),"",DPWW3!H125)</f>
        <v>Nr</v>
      </c>
      <c r="E2156" s="176" t="s">
        <v>7266</v>
      </c>
      <c r="F2156" s="176" t="str">
        <f>IF(ISBLANK(DPWW3!AR125),"",DPWW3!AR125)</f>
        <v/>
      </c>
    </row>
    <row r="2157" spans="1:40" x14ac:dyDescent="0.25">
      <c r="A2157" s="176" t="str">
        <f t="shared" si="33"/>
        <v>YKY</v>
      </c>
      <c r="B2157" s="176" t="str">
        <f>IF(ISBLANK(DPWW3!CH125),"",DPWW3!CH125)</f>
        <v>PCD_DPWW3_TTSP_DER_S1</v>
      </c>
      <c r="C2157" s="176" t="str">
        <f>DPWW3!F125 &amp; "," &amp; DPWW3!G125 &amp; "," &amp; DPWW3!CH6</f>
        <v>Treatment for tightening of sanitary parameters,Number of schemes at Stage 1,Environmental risks</v>
      </c>
      <c r="D2157" s="176" t="str">
        <f>IF(ISBLANK(DPWW3!H125),"",DPWW3!H125)</f>
        <v>Nr</v>
      </c>
      <c r="E2157" s="176" t="s">
        <v>7266</v>
      </c>
      <c r="F2157" s="176" t="str">
        <f>IF(ISBLANK(DPWW3!AS125),"",DPWW3!AS125)</f>
        <v/>
      </c>
    </row>
    <row r="2158" spans="1:40" x14ac:dyDescent="0.25">
      <c r="A2158" s="176" t="str">
        <f t="shared" si="33"/>
        <v>YKY</v>
      </c>
      <c r="B2158" s="176" t="str">
        <f>IF(ISBLANK(DPWW3!CI125),"",DPWW3!CI125)</f>
        <v>PCD_DPWW3_TTSP_RS_S1</v>
      </c>
      <c r="C2158" s="176" t="str">
        <f>DPWW3!F125 &amp; "," &amp; DPWW3!G125 &amp; "," &amp; DPWW3!CI6</f>
        <v>Treatment for tightening of sanitary parameters,Number of schemes at Stage 1,Regulatory Sign off Delay</v>
      </c>
      <c r="D2158" s="176" t="str">
        <f>IF(ISBLANK(DPWW3!H125),"",DPWW3!H125)</f>
        <v>Nr</v>
      </c>
      <c r="E2158" s="176" t="s">
        <v>7266</v>
      </c>
      <c r="F2158" s="176" t="str">
        <f>IF(ISBLANK(DPWW3!AT125),"",DPWW3!AT125)</f>
        <v/>
      </c>
    </row>
    <row r="2159" spans="1:40" x14ac:dyDescent="0.25">
      <c r="A2159" s="176" t="str">
        <f t="shared" si="33"/>
        <v>YKY</v>
      </c>
      <c r="B2159" s="176" t="str">
        <f>IF(ISBLANK(DPWW3!CJ125),"",DPWW3!CJ125)</f>
        <v>PCD_DPWW3_TTSP_DPLE_S1</v>
      </c>
      <c r="C2159" s="176" t="str">
        <f>DPWW3!F125 &amp; "," &amp; DPWW3!G125 &amp; "," &amp; DPWW3!CJ6</f>
        <v>Treatment for tightening of sanitary parameters,Number of schemes at Stage 1,Programme level efficiency</v>
      </c>
      <c r="D2159" s="176" t="str">
        <f>IF(ISBLANK(DPWW3!H125),"",DPWW3!H125)</f>
        <v>Nr</v>
      </c>
      <c r="E2159" s="176" t="s">
        <v>7266</v>
      </c>
      <c r="F2159" s="176" t="str">
        <f>IF(ISBLANK(DPWW3!AU125),"",DPWW3!AU125)</f>
        <v/>
      </c>
    </row>
    <row r="2160" spans="1:40" x14ac:dyDescent="0.25">
      <c r="A2160" s="176" t="str">
        <f t="shared" si="33"/>
        <v>YKY</v>
      </c>
      <c r="B2160" s="176" t="str">
        <f>IF(ISBLANK(DPWW3!BC126),"",DPWW3!BC126)</f>
        <v>PCD_DPWW3_TTSP_S2</v>
      </c>
      <c r="C2160" s="176" t="str">
        <f>DPWW3!F126 &amp; "," &amp; DPWW3!G126 &amp; "," &amp; DPWW3!BC5</f>
        <v>Treatment for tightening of sanitary parameters,Number of schemes at Stage 2,IM1 has yet to be achieved</v>
      </c>
      <c r="D2160" s="176" t="str">
        <f>IF(ISBLANK(DPWW3!H126),"",DPWW3!H126)</f>
        <v>Nr</v>
      </c>
      <c r="E2160" s="176" t="s">
        <v>7266</v>
      </c>
      <c r="T2160" s="176">
        <f>IF(ISBLANK(DPWW3!M126),"",DPWW3!M126)</f>
        <v>1</v>
      </c>
      <c r="U2160" s="176">
        <f>IF(ISBLANK(DPWW3!N126),"",DPWW3!N126)</f>
        <v>0</v>
      </c>
      <c r="V2160" s="176">
        <f>IF(ISBLANK(DPWW3!O126),"",DPWW3!O126)</f>
        <v>1</v>
      </c>
      <c r="W2160" s="176">
        <f>IF(ISBLANK(DPWW3!P126),"",DPWW3!P126)</f>
        <v>0</v>
      </c>
      <c r="X2160" s="176">
        <f>IF(ISBLANK(DPWW3!Q126),"",DPWW3!Q126)</f>
        <v>0</v>
      </c>
      <c r="Y2160" s="176">
        <f>IF(ISBLANK(DPWW3!R126),"",DPWW3!R126)</f>
        <v>3</v>
      </c>
      <c r="Z2160" s="176">
        <f>IF(ISBLANK(DPWW3!S126),"",DPWW3!S126)</f>
        <v>5</v>
      </c>
      <c r="AA2160" s="176">
        <f>IF(ISBLANK(DPWW3!T126),"",DPWW3!T126)</f>
        <v>9</v>
      </c>
      <c r="AB2160" s="176">
        <f>IF(ISBLANK(DPWW3!U126),"",DPWW3!U126)</f>
        <v>7</v>
      </c>
      <c r="AC2160" s="176">
        <f>IF(ISBLANK(DPWW3!V126),"",DPWW3!V126)</f>
        <v>3</v>
      </c>
      <c r="AD2160" s="176">
        <f>IF(ISBLANK(DPWW3!W126),"",DPWW3!W126)</f>
        <v>0</v>
      </c>
      <c r="AE2160" s="176">
        <f>IF(ISBLANK(DPWW3!X126),"",DPWW3!X126)</f>
        <v>0</v>
      </c>
      <c r="AF2160" s="176">
        <f>IF(ISBLANK(DPWW3!Y126),"",DPWW3!Y126)</f>
        <v>0</v>
      </c>
      <c r="AG2160" s="176">
        <f>IF(ISBLANK(DPWW3!Z126),"",DPWW3!Z126)</f>
        <v>0</v>
      </c>
      <c r="AH2160" s="176">
        <f>IF(ISBLANK(DPWW3!AA126),"",DPWW3!AA126)</f>
        <v>0</v>
      </c>
      <c r="AI2160" s="176">
        <f>IF(ISBLANK(DPWW3!AB126),"",DPWW3!AB126)</f>
        <v>0</v>
      </c>
      <c r="AJ2160" s="176">
        <f>IF(ISBLANK(DPWW3!AC126),"",DPWW3!AC126)</f>
        <v>0</v>
      </c>
      <c r="AK2160" s="176">
        <f>IF(ISBLANK(DPWW3!AD126),"",DPWW3!AD126)</f>
        <v>0</v>
      </c>
      <c r="AL2160" s="176">
        <f>IF(ISBLANK(DPWW3!AE126),"",DPWW3!AE126)</f>
        <v>0</v>
      </c>
      <c r="AM2160" s="176">
        <f>IF(ISBLANK(DPWW3!AF126),"",DPWW3!AF126)</f>
        <v>0</v>
      </c>
      <c r="AN2160" s="176">
        <f>IF(ISBLANK(DPWW3!AG126),"",DPWW3!AG126)</f>
        <v>0</v>
      </c>
    </row>
    <row r="2161" spans="1:40" x14ac:dyDescent="0.25">
      <c r="A2161" s="176" t="str">
        <f t="shared" si="33"/>
        <v>YKY</v>
      </c>
      <c r="B2161" s="176" t="str">
        <f>IF(ISBLANK(DPWW3!BY126),"",DPWW3!BY126)</f>
        <v>PCD_DPWW3_TTSP_DLY_S2</v>
      </c>
      <c r="C2161" s="176" t="str">
        <f>DPWW3!F126 &amp; "," &amp; DPWW3!G126 &amp; "," &amp; DPWW3!BY5</f>
        <v>Treatment for tightening of sanitary parameters,Number of schemes at Stage 2,Total number of schemes with a 90+ day delay for any given IM</v>
      </c>
      <c r="D2161" s="176" t="str">
        <f>IF(ISBLANK(DPWW3!H126),"",DPWW3!H126)</f>
        <v>Nr</v>
      </c>
      <c r="E2161" s="176" t="s">
        <v>7266</v>
      </c>
      <c r="F2161" s="176">
        <f>IF(ISBLANK(DPWW3!AJ126),"",DPWW3!AJ126)</f>
        <v>5</v>
      </c>
    </row>
    <row r="2162" spans="1:40" x14ac:dyDescent="0.25">
      <c r="A2162" s="176" t="str">
        <f t="shared" si="33"/>
        <v>YKY</v>
      </c>
      <c r="B2162" s="176" t="str">
        <f>IF(ISBLANK(DPWW3!BZ126),"",DPWW3!BZ126)</f>
        <v>PCD_DPWW3_TTSP_DIR_S2</v>
      </c>
      <c r="C2162" s="176" t="str">
        <f>DPWW3!F126 &amp; "," &amp; DPWW3!G126 &amp; "," &amp; DPWW3!BZ6</f>
        <v>Treatment for tightening of sanitary parameters,Number of schemes at Stage 2,Lack of internal resourcing</v>
      </c>
      <c r="D2162" s="176" t="str">
        <f>IF(ISBLANK(DPWW3!H126),"",DPWW3!H126)</f>
        <v>Nr</v>
      </c>
      <c r="E2162" s="176" t="s">
        <v>7266</v>
      </c>
      <c r="F2162" s="176" t="str">
        <f>IF(ISBLANK(DPWW3!AK126),"",DPWW3!AK126)</f>
        <v/>
      </c>
    </row>
    <row r="2163" spans="1:40" x14ac:dyDescent="0.25">
      <c r="A2163" s="176" t="str">
        <f t="shared" si="33"/>
        <v>YKY</v>
      </c>
      <c r="B2163" s="176" t="str">
        <f>IF(ISBLANK(DPWW3!CA126),"",DPWW3!CA126)</f>
        <v>PCD_DPWW3_TTSP_DSCR_S2</v>
      </c>
      <c r="C2163" s="176" t="str">
        <f>DPWW3!F126 &amp; "," &amp; DPWW3!G126 &amp; "," &amp; DPWW3!CA6</f>
        <v xml:space="preserve">Treatment for tightening of sanitary parameters,Number of schemes at Stage 2,Lack of supply chain resourcing </v>
      </c>
      <c r="D2163" s="176" t="str">
        <f>IF(ISBLANK(DPWW3!H126),"",DPWW3!H126)</f>
        <v>Nr</v>
      </c>
      <c r="E2163" s="176" t="s">
        <v>7266</v>
      </c>
      <c r="F2163" s="176" t="str">
        <f>IF(ISBLANK(DPWW3!AL126),"",DPWW3!AL126)</f>
        <v/>
      </c>
    </row>
    <row r="2164" spans="1:40" x14ac:dyDescent="0.25">
      <c r="A2164" s="176" t="str">
        <f t="shared" si="33"/>
        <v>YKY</v>
      </c>
      <c r="B2164" s="176" t="str">
        <f>IF(ISBLANK(DPWW3!CB126),"",DPWW3!CB126)</f>
        <v>PCD_DPWW3_TTSP_DCS_S2</v>
      </c>
      <c r="C2164" s="176" t="str">
        <f>DPWW3!F126 &amp; "," &amp; DPWW3!G126 &amp; "," &amp; DPWW3!CB6</f>
        <v>Treatment for tightening of sanitary parameters,Number of schemes at Stage 2,Change in solution (IM2)</v>
      </c>
      <c r="D2164" s="176" t="str">
        <f>IF(ISBLANK(DPWW3!H126),"",DPWW3!H126)</f>
        <v>Nr</v>
      </c>
      <c r="E2164" s="176" t="s">
        <v>7266</v>
      </c>
      <c r="F2164" s="176" t="str">
        <f>IF(ISBLANK(DPWW3!AM126),"",DPWW3!AM126)</f>
        <v/>
      </c>
    </row>
    <row r="2165" spans="1:40" x14ac:dyDescent="0.25">
      <c r="A2165" s="176" t="str">
        <f t="shared" si="33"/>
        <v>YKY</v>
      </c>
      <c r="B2165" s="176" t="str">
        <f>IF(ISBLANK(DPWW3!CC126),"",DPWW3!CC126)</f>
        <v>PCD_DPWW3_TTSP_DSCS_S2</v>
      </c>
      <c r="C2165" s="176" t="str">
        <f>DPWW3!F126 &amp; "," &amp; DPWW3!G126 &amp; "," &amp; DPWW3!CC6</f>
        <v>Treatment for tightening of sanitary parameters,Number of schemes at Stage 2,Supply chain capacity</v>
      </c>
      <c r="D2165" s="176" t="str">
        <f>IF(ISBLANK(DPWW3!H126),"",DPWW3!H126)</f>
        <v>Nr</v>
      </c>
      <c r="E2165" s="176" t="s">
        <v>7266</v>
      </c>
      <c r="F2165" s="176" t="str">
        <f>IF(ISBLANK(DPWW3!AN126),"",DPWW3!AN126)</f>
        <v/>
      </c>
    </row>
    <row r="2166" spans="1:40" x14ac:dyDescent="0.25">
      <c r="A2166" s="176" t="str">
        <f t="shared" si="33"/>
        <v>YKY</v>
      </c>
      <c r="B2166" s="176" t="str">
        <f>IF(ISBLANK(DPWW3!CD126),"",DPWW3!CD126)</f>
        <v>PCD_DPWW3_TTSP_DPP_S2</v>
      </c>
      <c r="C2166" s="176" t="str">
        <f>DPWW3!F126 &amp; "," &amp; DPWW3!G126 &amp; "," &amp; DPWW3!CD6</f>
        <v>Treatment for tightening of sanitary parameters,Number of schemes at Stage 2,Land and planning permission</v>
      </c>
      <c r="D2166" s="176" t="str">
        <f>IF(ISBLANK(DPWW3!H126),"",DPWW3!H126)</f>
        <v>Nr</v>
      </c>
      <c r="E2166" s="176" t="s">
        <v>7266</v>
      </c>
      <c r="F2166" s="176" t="str">
        <f>IF(ISBLANK(DPWW3!AO126),"",DPWW3!AO126)</f>
        <v/>
      </c>
    </row>
    <row r="2167" spans="1:40" x14ac:dyDescent="0.25">
      <c r="A2167" s="176" t="str">
        <f t="shared" si="33"/>
        <v>YKY</v>
      </c>
      <c r="B2167" s="176" t="str">
        <f>IF(ISBLANK(DPWW3!CE126),"",DPWW3!CE126)</f>
        <v>PCD_DPWW3_TTSP_DTPI_S2</v>
      </c>
      <c r="C2167" s="176" t="str">
        <f>DPWW3!F126 &amp; "," &amp; DPWW3!G126 &amp; "," &amp; DPWW3!CE6</f>
        <v>Treatment for tightening of sanitary parameters,Number of schemes at Stage 2,Third-party interface</v>
      </c>
      <c r="D2167" s="176" t="str">
        <f>IF(ISBLANK(DPWW3!H126),"",DPWW3!H126)</f>
        <v>Nr</v>
      </c>
      <c r="E2167" s="176" t="s">
        <v>7266</v>
      </c>
      <c r="F2167" s="176" t="str">
        <f>IF(ISBLANK(DPWW3!AP126),"",DPWW3!AP126)</f>
        <v/>
      </c>
    </row>
    <row r="2168" spans="1:40" x14ac:dyDescent="0.25">
      <c r="A2168" s="176" t="str">
        <f t="shared" si="33"/>
        <v>YKY</v>
      </c>
      <c r="B2168" s="176" t="str">
        <f>IF(ISBLANK(DPWW3!CF126),"",DPWW3!CF126)</f>
        <v>PCD_DPWW3_TTSP_DCI_S2</v>
      </c>
      <c r="C2168" s="176" t="str">
        <f>DPWW3!F126 &amp; "," &amp; DPWW3!G126 &amp; "," &amp; DPWW3!CF6</f>
        <v>Treatment for tightening of sanitary parameters,Number of schemes at Stage 2,Contractual issues</v>
      </c>
      <c r="D2168" s="176" t="str">
        <f>IF(ISBLANK(DPWW3!H126),"",DPWW3!H126)</f>
        <v>Nr</v>
      </c>
      <c r="E2168" s="176" t="s">
        <v>7266</v>
      </c>
      <c r="F2168" s="176" t="str">
        <f>IF(ISBLANK(DPWW3!AQ126),"",DPWW3!AQ126)</f>
        <v/>
      </c>
    </row>
    <row r="2169" spans="1:40" x14ac:dyDescent="0.25">
      <c r="A2169" s="176" t="str">
        <f t="shared" si="33"/>
        <v>YKY</v>
      </c>
      <c r="B2169" s="176" t="str">
        <f>IF(ISBLANK(DPWW3!CG126),"",DPWW3!CG126)</f>
        <v>PCD_DPWW3_TTSP_DSI_S2</v>
      </c>
      <c r="C2169" s="176" t="str">
        <f>DPWW3!F126 &amp; "," &amp; DPWW3!G126 &amp; "," &amp; DPWW3!CG6</f>
        <v>Treatment for tightening of sanitary parameters,Number of schemes at Stage 2,Sites issues</v>
      </c>
      <c r="D2169" s="176" t="str">
        <f>IF(ISBLANK(DPWW3!H126),"",DPWW3!H126)</f>
        <v>Nr</v>
      </c>
      <c r="E2169" s="176" t="s">
        <v>7266</v>
      </c>
      <c r="F2169" s="176" t="str">
        <f>IF(ISBLANK(DPWW3!AR126),"",DPWW3!AR126)</f>
        <v/>
      </c>
    </row>
    <row r="2170" spans="1:40" x14ac:dyDescent="0.25">
      <c r="A2170" s="176" t="str">
        <f t="shared" si="33"/>
        <v>YKY</v>
      </c>
      <c r="B2170" s="176" t="str">
        <f>IF(ISBLANK(DPWW3!CH126),"",DPWW3!CH126)</f>
        <v>PCD_DPWW3_TTSP_DER_S2</v>
      </c>
      <c r="C2170" s="176" t="str">
        <f>DPWW3!F126 &amp; "," &amp; DPWW3!G126 &amp; "," &amp; DPWW3!CH6</f>
        <v>Treatment for tightening of sanitary parameters,Number of schemes at Stage 2,Environmental risks</v>
      </c>
      <c r="D2170" s="176" t="str">
        <f>IF(ISBLANK(DPWW3!H126),"",DPWW3!H126)</f>
        <v>Nr</v>
      </c>
      <c r="E2170" s="176" t="s">
        <v>7266</v>
      </c>
      <c r="F2170" s="176" t="str">
        <f>IF(ISBLANK(DPWW3!AS126),"",DPWW3!AS126)</f>
        <v/>
      </c>
    </row>
    <row r="2171" spans="1:40" x14ac:dyDescent="0.25">
      <c r="A2171" s="176" t="str">
        <f t="shared" si="33"/>
        <v>YKY</v>
      </c>
      <c r="B2171" s="176" t="str">
        <f>IF(ISBLANK(DPWW3!CI126),"",DPWW3!CI126)</f>
        <v>PCD_DPWW3_TTSP_RS_S2</v>
      </c>
      <c r="C2171" s="176" t="str">
        <f>DPWW3!F126 &amp; "," &amp; DPWW3!G126 &amp; "," &amp; DPWW3!CI6</f>
        <v>Treatment for tightening of sanitary parameters,Number of schemes at Stage 2,Regulatory Sign off Delay</v>
      </c>
      <c r="D2171" s="176" t="str">
        <f>IF(ISBLANK(DPWW3!H126),"",DPWW3!H126)</f>
        <v>Nr</v>
      </c>
      <c r="E2171" s="176" t="s">
        <v>7266</v>
      </c>
      <c r="F2171" s="176" t="str">
        <f>IF(ISBLANK(DPWW3!AT126),"",DPWW3!AT126)</f>
        <v/>
      </c>
    </row>
    <row r="2172" spans="1:40" x14ac:dyDescent="0.25">
      <c r="A2172" s="176" t="str">
        <f t="shared" si="33"/>
        <v>YKY</v>
      </c>
      <c r="B2172" s="176" t="str">
        <f>IF(ISBLANK(DPWW3!CJ126),"",DPWW3!CJ126)</f>
        <v>PCD_DPWW3_TTSP_DPLE_S2</v>
      </c>
      <c r="C2172" s="176" t="str">
        <f>DPWW3!F126 &amp; "," &amp; DPWW3!G126 &amp; "," &amp; DPWW3!CJ6</f>
        <v>Treatment for tightening of sanitary parameters,Number of schemes at Stage 2,Programme level efficiency</v>
      </c>
      <c r="D2172" s="176" t="str">
        <f>IF(ISBLANK(DPWW3!H126),"",DPWW3!H126)</f>
        <v>Nr</v>
      </c>
      <c r="E2172" s="176" t="s">
        <v>7266</v>
      </c>
      <c r="F2172" s="176" t="str">
        <f>IF(ISBLANK(DPWW3!AU126),"",DPWW3!AU126)</f>
        <v/>
      </c>
    </row>
    <row r="2173" spans="1:40" x14ac:dyDescent="0.25">
      <c r="A2173" s="176" t="str">
        <f t="shared" si="33"/>
        <v>YKY</v>
      </c>
      <c r="B2173" s="176" t="str">
        <f>IF(ISBLANK(DPWW3!BC127),"",DPWW3!BC127)</f>
        <v>PCD_DPWW3_TTSP_S3</v>
      </c>
      <c r="C2173" s="176" t="str">
        <f>DPWW3!F127 &amp; "," &amp; DPWW3!G127 &amp; "," &amp; DPWW3!BC5</f>
        <v>Treatment for tightening of sanitary parameters,Number of schemes at Stage 3,IM1 has yet to be achieved</v>
      </c>
      <c r="D2173" s="176" t="str">
        <f>IF(ISBLANK(DPWW3!H127),"",DPWW3!H127)</f>
        <v>Nr</v>
      </c>
      <c r="E2173" s="176" t="s">
        <v>7266</v>
      </c>
      <c r="T2173" s="176">
        <f>IF(ISBLANK(DPWW3!M127),"",DPWW3!M127)</f>
        <v>1</v>
      </c>
      <c r="U2173" s="176">
        <f>IF(ISBLANK(DPWW3!N127),"",DPWW3!N127)</f>
        <v>0</v>
      </c>
      <c r="V2173" s="176">
        <f>IF(ISBLANK(DPWW3!O127),"",DPWW3!O127)</f>
        <v>0</v>
      </c>
      <c r="W2173" s="176">
        <f>IF(ISBLANK(DPWW3!P127),"",DPWW3!P127)</f>
        <v>0</v>
      </c>
      <c r="X2173" s="176">
        <f>IF(ISBLANK(DPWW3!Q127),"",DPWW3!Q127)</f>
        <v>0</v>
      </c>
      <c r="Y2173" s="176">
        <f>IF(ISBLANK(DPWW3!R127),"",DPWW3!R127)</f>
        <v>0</v>
      </c>
      <c r="Z2173" s="176">
        <f>IF(ISBLANK(DPWW3!S127),"",DPWW3!S127)</f>
        <v>0</v>
      </c>
      <c r="AA2173" s="176">
        <f>IF(ISBLANK(DPWW3!T127),"",DPWW3!T127)</f>
        <v>0</v>
      </c>
      <c r="AB2173" s="176">
        <f>IF(ISBLANK(DPWW3!U127),"",DPWW3!U127)</f>
        <v>4</v>
      </c>
      <c r="AC2173" s="176">
        <f>IF(ISBLANK(DPWW3!V127),"",DPWW3!V127)</f>
        <v>5</v>
      </c>
      <c r="AD2173" s="176">
        <f>IF(ISBLANK(DPWW3!W127),"",DPWW3!W127)</f>
        <v>6</v>
      </c>
      <c r="AE2173" s="176">
        <f>IF(ISBLANK(DPWW3!X127),"",DPWW3!X127)</f>
        <v>5</v>
      </c>
      <c r="AF2173" s="176">
        <f>IF(ISBLANK(DPWW3!Y127),"",DPWW3!Y127)</f>
        <v>0</v>
      </c>
      <c r="AG2173" s="176">
        <f>IF(ISBLANK(DPWW3!Z127),"",DPWW3!Z127)</f>
        <v>0</v>
      </c>
      <c r="AH2173" s="176">
        <f>IF(ISBLANK(DPWW3!AA127),"",DPWW3!AA127)</f>
        <v>0</v>
      </c>
      <c r="AI2173" s="176">
        <f>IF(ISBLANK(DPWW3!AB127),"",DPWW3!AB127)</f>
        <v>0</v>
      </c>
      <c r="AJ2173" s="176">
        <f>IF(ISBLANK(DPWW3!AC127),"",DPWW3!AC127)</f>
        <v>0</v>
      </c>
      <c r="AK2173" s="176">
        <f>IF(ISBLANK(DPWW3!AD127),"",DPWW3!AD127)</f>
        <v>0</v>
      </c>
      <c r="AL2173" s="176">
        <f>IF(ISBLANK(DPWW3!AE127),"",DPWW3!AE127)</f>
        <v>0</v>
      </c>
      <c r="AM2173" s="176">
        <f>IF(ISBLANK(DPWW3!AF127),"",DPWW3!AF127)</f>
        <v>0</v>
      </c>
      <c r="AN2173" s="176">
        <f>IF(ISBLANK(DPWW3!AG127),"",DPWW3!AG127)</f>
        <v>0</v>
      </c>
    </row>
    <row r="2174" spans="1:40" x14ac:dyDescent="0.25">
      <c r="A2174" s="176" t="str">
        <f t="shared" si="33"/>
        <v>YKY</v>
      </c>
      <c r="B2174" s="176" t="str">
        <f>IF(ISBLANK(DPWW3!BY127),"",DPWW3!BY127)</f>
        <v>PCD_DPWW3_TTSP_DLY_S3</v>
      </c>
      <c r="C2174" s="176" t="str">
        <f>DPWW3!F127 &amp; "," &amp; DPWW3!G127 &amp; "," &amp; DPWW3!BY5</f>
        <v>Treatment for tightening of sanitary parameters,Number of schemes at Stage 3,Total number of schemes with a 90+ day delay for any given IM</v>
      </c>
      <c r="D2174" s="176" t="str">
        <f>IF(ISBLANK(DPWW3!H127),"",DPWW3!H127)</f>
        <v>Nr</v>
      </c>
      <c r="E2174" s="176" t="s">
        <v>7266</v>
      </c>
      <c r="F2174" s="176">
        <f>IF(ISBLANK(DPWW3!AJ127),"",DPWW3!AJ127)</f>
        <v>2</v>
      </c>
    </row>
    <row r="2175" spans="1:40" x14ac:dyDescent="0.25">
      <c r="A2175" s="176" t="str">
        <f t="shared" si="33"/>
        <v>YKY</v>
      </c>
      <c r="B2175" s="176" t="str">
        <f>IF(ISBLANK(DPWW3!BZ127),"",DPWW3!BZ127)</f>
        <v>PCD_DPWW3_TTSP_DIR_S3</v>
      </c>
      <c r="C2175" s="176" t="str">
        <f>DPWW3!F127 &amp; "," &amp; DPWW3!G127 &amp; "," &amp; DPWW3!BZ6</f>
        <v>Treatment for tightening of sanitary parameters,Number of schemes at Stage 3,Lack of internal resourcing</v>
      </c>
      <c r="D2175" s="176" t="str">
        <f>IF(ISBLANK(DPWW3!H127),"",DPWW3!H127)</f>
        <v>Nr</v>
      </c>
      <c r="E2175" s="176" t="s">
        <v>7266</v>
      </c>
      <c r="F2175" s="176" t="str">
        <f>IF(ISBLANK(DPWW3!AK127),"",DPWW3!AK127)</f>
        <v/>
      </c>
    </row>
    <row r="2176" spans="1:40" x14ac:dyDescent="0.25">
      <c r="A2176" s="176" t="str">
        <f t="shared" si="33"/>
        <v>YKY</v>
      </c>
      <c r="B2176" s="176" t="str">
        <f>IF(ISBLANK(DPWW3!CA127),"",DPWW3!CA127)</f>
        <v>PCD_DPWW3_TTSP_DSCR_S3</v>
      </c>
      <c r="C2176" s="176" t="str">
        <f>DPWW3!F127 &amp; "," &amp; DPWW3!G127 &amp; "," &amp; DPWW3!CA6</f>
        <v xml:space="preserve">Treatment for tightening of sanitary parameters,Number of schemes at Stage 3,Lack of supply chain resourcing </v>
      </c>
      <c r="D2176" s="176" t="str">
        <f>IF(ISBLANK(DPWW3!H127),"",DPWW3!H127)</f>
        <v>Nr</v>
      </c>
      <c r="E2176" s="176" t="s">
        <v>7266</v>
      </c>
      <c r="F2176" s="176" t="str">
        <f>IF(ISBLANK(DPWW3!AL127),"",DPWW3!AL127)</f>
        <v/>
      </c>
    </row>
    <row r="2177" spans="1:40" x14ac:dyDescent="0.25">
      <c r="A2177" s="176" t="str">
        <f t="shared" si="33"/>
        <v>YKY</v>
      </c>
      <c r="B2177" s="176" t="str">
        <f>IF(ISBLANK(DPWW3!CB127),"",DPWW3!CB127)</f>
        <v>PCD_DPWW3_TTSP_DCS_S3</v>
      </c>
      <c r="C2177" s="176" t="str">
        <f>DPWW3!F127 &amp; "," &amp; DPWW3!G127 &amp; "," &amp; DPWW3!CB6</f>
        <v>Treatment for tightening of sanitary parameters,Number of schemes at Stage 3,Change in solution (IM2)</v>
      </c>
      <c r="D2177" s="176" t="str">
        <f>IF(ISBLANK(DPWW3!H127),"",DPWW3!H127)</f>
        <v>Nr</v>
      </c>
      <c r="E2177" s="176" t="s">
        <v>7266</v>
      </c>
      <c r="F2177" s="176" t="str">
        <f>IF(ISBLANK(DPWW3!AM127),"",DPWW3!AM127)</f>
        <v/>
      </c>
    </row>
    <row r="2178" spans="1:40" x14ac:dyDescent="0.25">
      <c r="A2178" s="176" t="str">
        <f t="shared" si="33"/>
        <v>YKY</v>
      </c>
      <c r="B2178" s="176" t="str">
        <f>IF(ISBLANK(DPWW3!CC127),"",DPWW3!CC127)</f>
        <v>PCD_DPWW3_TTSP_DSCS_S3</v>
      </c>
      <c r="C2178" s="176" t="str">
        <f>DPWW3!F127 &amp; "," &amp; DPWW3!G127 &amp; "," &amp; DPWW3!CC6</f>
        <v>Treatment for tightening of sanitary parameters,Number of schemes at Stage 3,Supply chain capacity</v>
      </c>
      <c r="D2178" s="176" t="str">
        <f>IF(ISBLANK(DPWW3!H127),"",DPWW3!H127)</f>
        <v>Nr</v>
      </c>
      <c r="E2178" s="176" t="s">
        <v>7266</v>
      </c>
      <c r="F2178" s="176" t="str">
        <f>IF(ISBLANK(DPWW3!AN127),"",DPWW3!AN127)</f>
        <v/>
      </c>
    </row>
    <row r="2179" spans="1:40" x14ac:dyDescent="0.25">
      <c r="A2179" s="176" t="str">
        <f t="shared" si="33"/>
        <v>YKY</v>
      </c>
      <c r="B2179" s="176" t="str">
        <f>IF(ISBLANK(DPWW3!CD127),"",DPWW3!CD127)</f>
        <v>PCD_DPWW3_TTSP_DPP_S3</v>
      </c>
      <c r="C2179" s="176" t="str">
        <f>DPWW3!F127 &amp; "," &amp; DPWW3!G127 &amp; "," &amp; DPWW3!CD6</f>
        <v>Treatment for tightening of sanitary parameters,Number of schemes at Stage 3,Land and planning permission</v>
      </c>
      <c r="D2179" s="176" t="str">
        <f>IF(ISBLANK(DPWW3!H127),"",DPWW3!H127)</f>
        <v>Nr</v>
      </c>
      <c r="E2179" s="176" t="s">
        <v>7266</v>
      </c>
      <c r="F2179" s="176" t="str">
        <f>IF(ISBLANK(DPWW3!AO127),"",DPWW3!AO127)</f>
        <v/>
      </c>
    </row>
    <row r="2180" spans="1:40" x14ac:dyDescent="0.25">
      <c r="A2180" s="176" t="str">
        <f t="shared" si="33"/>
        <v>YKY</v>
      </c>
      <c r="B2180" s="176" t="str">
        <f>IF(ISBLANK(DPWW3!CE127),"",DPWW3!CE127)</f>
        <v>PCD_DPWW3_TTSP_DTPI_S3</v>
      </c>
      <c r="C2180" s="176" t="str">
        <f>DPWW3!F127 &amp; "," &amp; DPWW3!G127 &amp; "," &amp; DPWW3!CE6</f>
        <v>Treatment for tightening of sanitary parameters,Number of schemes at Stage 3,Third-party interface</v>
      </c>
      <c r="D2180" s="176" t="str">
        <f>IF(ISBLANK(DPWW3!H127),"",DPWW3!H127)</f>
        <v>Nr</v>
      </c>
      <c r="E2180" s="176" t="s">
        <v>7266</v>
      </c>
      <c r="F2180" s="176" t="str">
        <f>IF(ISBLANK(DPWW3!AP127),"",DPWW3!AP127)</f>
        <v/>
      </c>
    </row>
    <row r="2181" spans="1:40" x14ac:dyDescent="0.25">
      <c r="A2181" s="176" t="str">
        <f t="shared" ref="A2181:A2244" si="34">A2180</f>
        <v>YKY</v>
      </c>
      <c r="B2181" s="176" t="str">
        <f>IF(ISBLANK(DPWW3!CF127),"",DPWW3!CF127)</f>
        <v>PCD_DPWW3_TTSP_DCI_S3</v>
      </c>
      <c r="C2181" s="176" t="str">
        <f>DPWW3!F127 &amp; "," &amp; DPWW3!G127 &amp; "," &amp; DPWW3!CF6</f>
        <v>Treatment for tightening of sanitary parameters,Number of schemes at Stage 3,Contractual issues</v>
      </c>
      <c r="D2181" s="176" t="str">
        <f>IF(ISBLANK(DPWW3!H127),"",DPWW3!H127)</f>
        <v>Nr</v>
      </c>
      <c r="E2181" s="176" t="s">
        <v>7266</v>
      </c>
      <c r="F2181" s="176" t="str">
        <f>IF(ISBLANK(DPWW3!AQ127),"",DPWW3!AQ127)</f>
        <v/>
      </c>
    </row>
    <row r="2182" spans="1:40" x14ac:dyDescent="0.25">
      <c r="A2182" s="176" t="str">
        <f t="shared" si="34"/>
        <v>YKY</v>
      </c>
      <c r="B2182" s="176" t="str">
        <f>IF(ISBLANK(DPWW3!CG127),"",DPWW3!CG127)</f>
        <v>PCD_DPWW3_TTSP_DSI_S3</v>
      </c>
      <c r="C2182" s="176" t="str">
        <f>DPWW3!F127 &amp; "," &amp; DPWW3!G127 &amp; "," &amp; DPWW3!CG6</f>
        <v>Treatment for tightening of sanitary parameters,Number of schemes at Stage 3,Sites issues</v>
      </c>
      <c r="D2182" s="176" t="str">
        <f>IF(ISBLANK(DPWW3!H127),"",DPWW3!H127)</f>
        <v>Nr</v>
      </c>
      <c r="E2182" s="176" t="s">
        <v>7266</v>
      </c>
      <c r="F2182" s="176" t="str">
        <f>IF(ISBLANK(DPWW3!AR127),"",DPWW3!AR127)</f>
        <v/>
      </c>
    </row>
    <row r="2183" spans="1:40" x14ac:dyDescent="0.25">
      <c r="A2183" s="176" t="str">
        <f t="shared" si="34"/>
        <v>YKY</v>
      </c>
      <c r="B2183" s="176" t="str">
        <f>IF(ISBLANK(DPWW3!CH127),"",DPWW3!CH127)</f>
        <v>PCD_DPWW3_TTSP_DER_S3</v>
      </c>
      <c r="C2183" s="176" t="str">
        <f>DPWW3!F127 &amp; "," &amp; DPWW3!G127 &amp; "," &amp; DPWW3!CH6</f>
        <v>Treatment for tightening of sanitary parameters,Number of schemes at Stage 3,Environmental risks</v>
      </c>
      <c r="D2183" s="176" t="str">
        <f>IF(ISBLANK(DPWW3!H127),"",DPWW3!H127)</f>
        <v>Nr</v>
      </c>
      <c r="E2183" s="176" t="s">
        <v>7266</v>
      </c>
      <c r="F2183" s="176" t="str">
        <f>IF(ISBLANK(DPWW3!AS127),"",DPWW3!AS127)</f>
        <v/>
      </c>
    </row>
    <row r="2184" spans="1:40" x14ac:dyDescent="0.25">
      <c r="A2184" s="176" t="str">
        <f t="shared" si="34"/>
        <v>YKY</v>
      </c>
      <c r="B2184" s="176" t="str">
        <f>IF(ISBLANK(DPWW3!CI127),"",DPWW3!CI127)</f>
        <v>PCD_DPWW3_TTSP_RS_S3</v>
      </c>
      <c r="C2184" s="176" t="str">
        <f>DPWW3!F127 &amp; "," &amp; DPWW3!G127 &amp; "," &amp; DPWW3!CI6</f>
        <v>Treatment for tightening of sanitary parameters,Number of schemes at Stage 3,Regulatory Sign off Delay</v>
      </c>
      <c r="D2184" s="176" t="str">
        <f>IF(ISBLANK(DPWW3!H127),"",DPWW3!H127)</f>
        <v>Nr</v>
      </c>
      <c r="E2184" s="176" t="s">
        <v>7266</v>
      </c>
      <c r="F2184" s="176" t="str">
        <f>IF(ISBLANK(DPWW3!AT127),"",DPWW3!AT127)</f>
        <v/>
      </c>
    </row>
    <row r="2185" spans="1:40" x14ac:dyDescent="0.25">
      <c r="A2185" s="176" t="str">
        <f t="shared" si="34"/>
        <v>YKY</v>
      </c>
      <c r="B2185" s="176" t="str">
        <f>IF(ISBLANK(DPWW3!CJ127),"",DPWW3!CJ127)</f>
        <v>PCD_DPWW3_TTSP_DPLE_S3</v>
      </c>
      <c r="C2185" s="176" t="str">
        <f>DPWW3!F127 &amp; "," &amp; DPWW3!G127 &amp; "," &amp; DPWW3!CJ6</f>
        <v>Treatment for tightening of sanitary parameters,Number of schemes at Stage 3,Programme level efficiency</v>
      </c>
      <c r="D2185" s="176" t="str">
        <f>IF(ISBLANK(DPWW3!H127),"",DPWW3!H127)</f>
        <v>Nr</v>
      </c>
      <c r="E2185" s="176" t="s">
        <v>7266</v>
      </c>
      <c r="F2185" s="176" t="str">
        <f>IF(ISBLANK(DPWW3!AU127),"",DPWW3!AU127)</f>
        <v/>
      </c>
    </row>
    <row r="2186" spans="1:40" x14ac:dyDescent="0.25">
      <c r="A2186" s="176" t="str">
        <f t="shared" si="34"/>
        <v>YKY</v>
      </c>
      <c r="B2186" s="176" t="str">
        <f>IF(ISBLANK(DPWW3!BC128),"",DPWW3!BC128)</f>
        <v>PCD_DPWW3_TTSP_S4</v>
      </c>
      <c r="C2186" s="176" t="str">
        <f>DPWW3!F128 &amp; "," &amp; DPWW3!G128 &amp; "," &amp; DPWW3!BC5</f>
        <v>Treatment for tightening of sanitary parameters,Number of schemes at Stage 4,IM1 has yet to be achieved</v>
      </c>
      <c r="D2186" s="176" t="str">
        <f>IF(ISBLANK(DPWW3!H128),"",DPWW3!H128)</f>
        <v>Nr</v>
      </c>
      <c r="E2186" s="176" t="s">
        <v>7266</v>
      </c>
      <c r="T2186" s="176">
        <f>IF(ISBLANK(DPWW3!M128),"",DPWW3!M128)</f>
        <v>1</v>
      </c>
      <c r="U2186" s="176">
        <f>IF(ISBLANK(DPWW3!N128),"",DPWW3!N128)</f>
        <v>5</v>
      </c>
      <c r="V2186" s="176">
        <f>IF(ISBLANK(DPWW3!O128),"",DPWW3!O128)</f>
        <v>5</v>
      </c>
      <c r="W2186" s="176">
        <f>IF(ISBLANK(DPWW3!P128),"",DPWW3!P128)</f>
        <v>6</v>
      </c>
      <c r="X2186" s="176">
        <f>IF(ISBLANK(DPWW3!Q128),"",DPWW3!Q128)</f>
        <v>0</v>
      </c>
      <c r="Y2186" s="176">
        <f>IF(ISBLANK(DPWW3!R128),"",DPWW3!R128)</f>
        <v>0</v>
      </c>
      <c r="Z2186" s="176">
        <f>IF(ISBLANK(DPWW3!S128),"",DPWW3!S128)</f>
        <v>0</v>
      </c>
      <c r="AA2186" s="176">
        <f>IF(ISBLANK(DPWW3!T128),"",DPWW3!T128)</f>
        <v>0</v>
      </c>
      <c r="AB2186" s="176">
        <f>IF(ISBLANK(DPWW3!U128),"",DPWW3!U128)</f>
        <v>0</v>
      </c>
      <c r="AC2186" s="176">
        <f>IF(ISBLANK(DPWW3!V128),"",DPWW3!V128)</f>
        <v>3</v>
      </c>
      <c r="AD2186" s="176">
        <f>IF(ISBLANK(DPWW3!W128),"",DPWW3!W128)</f>
        <v>5</v>
      </c>
      <c r="AE2186" s="176">
        <f>IF(ISBLANK(DPWW3!X128),"",DPWW3!X128)</f>
        <v>6</v>
      </c>
      <c r="AF2186" s="176">
        <f>IF(ISBLANK(DPWW3!Y128),"",DPWW3!Y128)</f>
        <v>11</v>
      </c>
      <c r="AG2186" s="176">
        <f>IF(ISBLANK(DPWW3!Z128),"",DPWW3!Z128)</f>
        <v>11</v>
      </c>
      <c r="AH2186" s="176">
        <f>IF(ISBLANK(DPWW3!AA128),"",DPWW3!AA128)</f>
        <v>10</v>
      </c>
      <c r="AI2186" s="176">
        <f>IF(ISBLANK(DPWW3!AB128),"",DPWW3!AB128)</f>
        <v>9</v>
      </c>
      <c r="AJ2186" s="176">
        <f>IF(ISBLANK(DPWW3!AC128),"",DPWW3!AC128)</f>
        <v>8</v>
      </c>
      <c r="AK2186" s="176">
        <f>IF(ISBLANK(DPWW3!AD128),"",DPWW3!AD128)</f>
        <v>5</v>
      </c>
      <c r="AL2186" s="176">
        <f>IF(ISBLANK(DPWW3!AE128),"",DPWW3!AE128)</f>
        <v>2</v>
      </c>
      <c r="AM2186" s="176">
        <f>IF(ISBLANK(DPWW3!AF128),"",DPWW3!AF128)</f>
        <v>0</v>
      </c>
      <c r="AN2186" s="176">
        <f>IF(ISBLANK(DPWW3!AG128),"",DPWW3!AG128)</f>
        <v>0</v>
      </c>
    </row>
    <row r="2187" spans="1:40" x14ac:dyDescent="0.25">
      <c r="A2187" s="176" t="str">
        <f t="shared" si="34"/>
        <v>YKY</v>
      </c>
      <c r="B2187" s="176" t="str">
        <f>IF(ISBLANK(DPWW3!BY128),"",DPWW3!BY128)</f>
        <v>PCD_DPWW3_TTSP_DLY_S4</v>
      </c>
      <c r="C2187" s="176" t="str">
        <f>DPWW3!F128 &amp; "," &amp; DPWW3!G128 &amp; "," &amp; DPWW3!BY5</f>
        <v>Treatment for tightening of sanitary parameters,Number of schemes at Stage 4,Total number of schemes with a 90+ day delay for any given IM</v>
      </c>
      <c r="D2187" s="176" t="str">
        <f>IF(ISBLANK(DPWW3!H128),"",DPWW3!H128)</f>
        <v>Nr</v>
      </c>
      <c r="E2187" s="176" t="s">
        <v>7266</v>
      </c>
      <c r="F2187" s="176">
        <f>IF(ISBLANK(DPWW3!AJ128),"",DPWW3!AJ128)</f>
        <v>6</v>
      </c>
    </row>
    <row r="2188" spans="1:40" x14ac:dyDescent="0.25">
      <c r="A2188" s="176" t="str">
        <f t="shared" si="34"/>
        <v>YKY</v>
      </c>
      <c r="B2188" s="176" t="str">
        <f>IF(ISBLANK(DPWW3!BZ128),"",DPWW3!BZ128)</f>
        <v>PCD_DPWW3_TTSP_DIR_S4</v>
      </c>
      <c r="C2188" s="176" t="str">
        <f>DPWW3!F128 &amp; "," &amp; DPWW3!G128 &amp; "," &amp; DPWW3!BZ6</f>
        <v>Treatment for tightening of sanitary parameters,Number of schemes at Stage 4,Lack of internal resourcing</v>
      </c>
      <c r="D2188" s="176" t="str">
        <f>IF(ISBLANK(DPWW3!H128),"",DPWW3!H128)</f>
        <v>Nr</v>
      </c>
      <c r="E2188" s="176" t="s">
        <v>7266</v>
      </c>
      <c r="F2188" s="176" t="str">
        <f>IF(ISBLANK(DPWW3!AK128),"",DPWW3!AK128)</f>
        <v/>
      </c>
    </row>
    <row r="2189" spans="1:40" x14ac:dyDescent="0.25">
      <c r="A2189" s="176" t="str">
        <f t="shared" si="34"/>
        <v>YKY</v>
      </c>
      <c r="B2189" s="176" t="str">
        <f>IF(ISBLANK(DPWW3!CA128),"",DPWW3!CA128)</f>
        <v>PCD_DPWW3_TTSP_DSCR_S4</v>
      </c>
      <c r="C2189" s="176" t="str">
        <f>DPWW3!F128 &amp; "," &amp; DPWW3!G128 &amp; "," &amp; DPWW3!CA6</f>
        <v xml:space="preserve">Treatment for tightening of sanitary parameters,Number of schemes at Stage 4,Lack of supply chain resourcing </v>
      </c>
      <c r="D2189" s="176" t="str">
        <f>IF(ISBLANK(DPWW3!H128),"",DPWW3!H128)</f>
        <v>Nr</v>
      </c>
      <c r="E2189" s="176" t="s">
        <v>7266</v>
      </c>
      <c r="F2189" s="176" t="str">
        <f>IF(ISBLANK(DPWW3!AL128),"",DPWW3!AL128)</f>
        <v/>
      </c>
    </row>
    <row r="2190" spans="1:40" x14ac:dyDescent="0.25">
      <c r="A2190" s="176" t="str">
        <f t="shared" si="34"/>
        <v>YKY</v>
      </c>
      <c r="B2190" s="176" t="str">
        <f>IF(ISBLANK(DPWW3!CB128),"",DPWW3!CB128)</f>
        <v>PCD_DPWW3_TTSP_DCS_S4</v>
      </c>
      <c r="C2190" s="176" t="str">
        <f>DPWW3!F128 &amp; "," &amp; DPWW3!G128 &amp; "," &amp; DPWW3!CB6</f>
        <v>Treatment for tightening of sanitary parameters,Number of schemes at Stage 4,Change in solution (IM2)</v>
      </c>
      <c r="D2190" s="176" t="str">
        <f>IF(ISBLANK(DPWW3!H128),"",DPWW3!H128)</f>
        <v>Nr</v>
      </c>
      <c r="E2190" s="176" t="s">
        <v>7266</v>
      </c>
      <c r="F2190" s="176" t="str">
        <f>IF(ISBLANK(DPWW3!AM128),"",DPWW3!AM128)</f>
        <v/>
      </c>
    </row>
    <row r="2191" spans="1:40" x14ac:dyDescent="0.25">
      <c r="A2191" s="176" t="str">
        <f t="shared" si="34"/>
        <v>YKY</v>
      </c>
      <c r="B2191" s="176" t="str">
        <f>IF(ISBLANK(DPWW3!CC128),"",DPWW3!CC128)</f>
        <v>PCD_DPWW3_TTSP_DSCS_S4</v>
      </c>
      <c r="C2191" s="176" t="str">
        <f>DPWW3!F128 &amp; "," &amp; DPWW3!G128 &amp; "," &amp; DPWW3!CC6</f>
        <v>Treatment for tightening of sanitary parameters,Number of schemes at Stage 4,Supply chain capacity</v>
      </c>
      <c r="D2191" s="176" t="str">
        <f>IF(ISBLANK(DPWW3!H128),"",DPWW3!H128)</f>
        <v>Nr</v>
      </c>
      <c r="E2191" s="176" t="s">
        <v>7266</v>
      </c>
      <c r="F2191" s="176" t="str">
        <f>IF(ISBLANK(DPWW3!AN128),"",DPWW3!AN128)</f>
        <v/>
      </c>
    </row>
    <row r="2192" spans="1:40" x14ac:dyDescent="0.25">
      <c r="A2192" s="176" t="str">
        <f t="shared" si="34"/>
        <v>YKY</v>
      </c>
      <c r="B2192" s="176" t="str">
        <f>IF(ISBLANK(DPWW3!CD128),"",DPWW3!CD128)</f>
        <v>PCD_DPWW3_TTSP_DPP_S4</v>
      </c>
      <c r="C2192" s="176" t="str">
        <f>DPWW3!F128 &amp; "," &amp; DPWW3!G128 &amp; "," &amp; DPWW3!CD6</f>
        <v>Treatment for tightening of sanitary parameters,Number of schemes at Stage 4,Land and planning permission</v>
      </c>
      <c r="D2192" s="176" t="str">
        <f>IF(ISBLANK(DPWW3!H128),"",DPWW3!H128)</f>
        <v>Nr</v>
      </c>
      <c r="E2192" s="176" t="s">
        <v>7266</v>
      </c>
      <c r="F2192" s="176" t="str">
        <f>IF(ISBLANK(DPWW3!AO128),"",DPWW3!AO128)</f>
        <v/>
      </c>
    </row>
    <row r="2193" spans="1:40" x14ac:dyDescent="0.25">
      <c r="A2193" s="176" t="str">
        <f t="shared" si="34"/>
        <v>YKY</v>
      </c>
      <c r="B2193" s="176" t="str">
        <f>IF(ISBLANK(DPWW3!CE128),"",DPWW3!CE128)</f>
        <v>PCD_DPWW3_TTSP_DTPI_S4</v>
      </c>
      <c r="C2193" s="176" t="str">
        <f>DPWW3!F128 &amp; "," &amp; DPWW3!G128 &amp; "," &amp; DPWW3!CE6</f>
        <v>Treatment for tightening of sanitary parameters,Number of schemes at Stage 4,Third-party interface</v>
      </c>
      <c r="D2193" s="176" t="str">
        <f>IF(ISBLANK(DPWW3!H128),"",DPWW3!H128)</f>
        <v>Nr</v>
      </c>
      <c r="E2193" s="176" t="s">
        <v>7266</v>
      </c>
      <c r="F2193" s="176" t="str">
        <f>IF(ISBLANK(DPWW3!AP128),"",DPWW3!AP128)</f>
        <v/>
      </c>
    </row>
    <row r="2194" spans="1:40" x14ac:dyDescent="0.25">
      <c r="A2194" s="176" t="str">
        <f t="shared" si="34"/>
        <v>YKY</v>
      </c>
      <c r="B2194" s="176" t="str">
        <f>IF(ISBLANK(DPWW3!CF128),"",DPWW3!CF128)</f>
        <v>PCD_DPWW3_TTSP_DCI_S4</v>
      </c>
      <c r="C2194" s="176" t="str">
        <f>DPWW3!F128 &amp; "," &amp; DPWW3!G128 &amp; "," &amp; DPWW3!CF6</f>
        <v>Treatment for tightening of sanitary parameters,Number of schemes at Stage 4,Contractual issues</v>
      </c>
      <c r="D2194" s="176" t="str">
        <f>IF(ISBLANK(DPWW3!H128),"",DPWW3!H128)</f>
        <v>Nr</v>
      </c>
      <c r="E2194" s="176" t="s">
        <v>7266</v>
      </c>
      <c r="F2194" s="176" t="str">
        <f>IF(ISBLANK(DPWW3!AQ128),"",DPWW3!AQ128)</f>
        <v/>
      </c>
    </row>
    <row r="2195" spans="1:40" x14ac:dyDescent="0.25">
      <c r="A2195" s="176" t="str">
        <f t="shared" si="34"/>
        <v>YKY</v>
      </c>
      <c r="B2195" s="176" t="str">
        <f>IF(ISBLANK(DPWW3!CG128),"",DPWW3!CG128)</f>
        <v>PCD_DPWW3_TTSP_DSI_S4</v>
      </c>
      <c r="C2195" s="176" t="str">
        <f>DPWW3!F128 &amp; "," &amp; DPWW3!G128 &amp; "," &amp; DPWW3!CG6</f>
        <v>Treatment for tightening of sanitary parameters,Number of schemes at Stage 4,Sites issues</v>
      </c>
      <c r="D2195" s="176" t="str">
        <f>IF(ISBLANK(DPWW3!H128),"",DPWW3!H128)</f>
        <v>Nr</v>
      </c>
      <c r="E2195" s="176" t="s">
        <v>7266</v>
      </c>
      <c r="F2195" s="176" t="str">
        <f>IF(ISBLANK(DPWW3!AR128),"",DPWW3!AR128)</f>
        <v/>
      </c>
    </row>
    <row r="2196" spans="1:40" x14ac:dyDescent="0.25">
      <c r="A2196" s="176" t="str">
        <f t="shared" si="34"/>
        <v>YKY</v>
      </c>
      <c r="B2196" s="176" t="str">
        <f>IF(ISBLANK(DPWW3!CH128),"",DPWW3!CH128)</f>
        <v>PCD_DPWW3_TTSP_DER_S4</v>
      </c>
      <c r="C2196" s="176" t="str">
        <f>DPWW3!F128 &amp; "," &amp; DPWW3!G128 &amp; "," &amp; DPWW3!CH6</f>
        <v>Treatment for tightening of sanitary parameters,Number of schemes at Stage 4,Environmental risks</v>
      </c>
      <c r="D2196" s="176" t="str">
        <f>IF(ISBLANK(DPWW3!H128),"",DPWW3!H128)</f>
        <v>Nr</v>
      </c>
      <c r="E2196" s="176" t="s">
        <v>7266</v>
      </c>
      <c r="F2196" s="176" t="str">
        <f>IF(ISBLANK(DPWW3!AS128),"",DPWW3!AS128)</f>
        <v/>
      </c>
    </row>
    <row r="2197" spans="1:40" x14ac:dyDescent="0.25">
      <c r="A2197" s="176" t="str">
        <f t="shared" si="34"/>
        <v>YKY</v>
      </c>
      <c r="B2197" s="176" t="str">
        <f>IF(ISBLANK(DPWW3!CI128),"",DPWW3!CI128)</f>
        <v>PCD_DPWW3_TTSP_RS_S4</v>
      </c>
      <c r="C2197" s="176" t="str">
        <f>DPWW3!F128 &amp; "," &amp; DPWW3!G128 &amp; "," &amp; DPWW3!CI6</f>
        <v>Treatment for tightening of sanitary parameters,Number of schemes at Stage 4,Regulatory Sign off Delay</v>
      </c>
      <c r="D2197" s="176" t="str">
        <f>IF(ISBLANK(DPWW3!H128),"",DPWW3!H128)</f>
        <v>Nr</v>
      </c>
      <c r="E2197" s="176" t="s">
        <v>7266</v>
      </c>
      <c r="F2197" s="176" t="str">
        <f>IF(ISBLANK(DPWW3!AT128),"",DPWW3!AT128)</f>
        <v/>
      </c>
    </row>
    <row r="2198" spans="1:40" x14ac:dyDescent="0.25">
      <c r="A2198" s="176" t="str">
        <f t="shared" si="34"/>
        <v>YKY</v>
      </c>
      <c r="B2198" s="176" t="str">
        <f>IF(ISBLANK(DPWW3!CJ128),"",DPWW3!CJ128)</f>
        <v>PCD_DPWW3_TTSP_DPLE_S4</v>
      </c>
      <c r="C2198" s="176" t="str">
        <f>DPWW3!F128 &amp; "," &amp; DPWW3!G128 &amp; "," &amp; DPWW3!CJ6</f>
        <v>Treatment for tightening of sanitary parameters,Number of schemes at Stage 4,Programme level efficiency</v>
      </c>
      <c r="D2198" s="176" t="str">
        <f>IF(ISBLANK(DPWW3!H128),"",DPWW3!H128)</f>
        <v>Nr</v>
      </c>
      <c r="E2198" s="176" t="s">
        <v>7266</v>
      </c>
      <c r="F2198" s="176" t="str">
        <f>IF(ISBLANK(DPWW3!AU128),"",DPWW3!AU128)</f>
        <v/>
      </c>
    </row>
    <row r="2199" spans="1:40" x14ac:dyDescent="0.25">
      <c r="A2199" s="176" t="str">
        <f t="shared" si="34"/>
        <v>YKY</v>
      </c>
      <c r="B2199" s="176" t="str">
        <f>IF(ISBLANK(DPWW3!BC129),"",DPWW3!BC129)</f>
        <v>PCD_DPWW3_TTSP_S5</v>
      </c>
      <c r="C2199" s="176" t="str">
        <f>DPWW3!F129 &amp; "," &amp; DPWW3!G129 &amp; "," &amp; DPWW3!BC5</f>
        <v>Treatment for tightening of sanitary parameters,Number of schemes at Stage 5,IM1 has yet to be achieved</v>
      </c>
      <c r="D2199" s="176" t="str">
        <f>IF(ISBLANK(DPWW3!H129),"",DPWW3!H129)</f>
        <v>Nr</v>
      </c>
      <c r="E2199" s="176" t="s">
        <v>7266</v>
      </c>
      <c r="T2199" s="176">
        <f>IF(ISBLANK(DPWW3!M129),"",DPWW3!M129)</f>
        <v>0</v>
      </c>
      <c r="U2199" s="176">
        <f>IF(ISBLANK(DPWW3!N129),"",DPWW3!N129)</f>
        <v>0</v>
      </c>
      <c r="V2199" s="176">
        <f>IF(ISBLANK(DPWW3!O129),"",DPWW3!O129)</f>
        <v>0</v>
      </c>
      <c r="W2199" s="176">
        <f>IF(ISBLANK(DPWW3!P129),"",DPWW3!P129)</f>
        <v>0</v>
      </c>
      <c r="X2199" s="176">
        <f>IF(ISBLANK(DPWW3!Q129),"",DPWW3!Q129)</f>
        <v>0</v>
      </c>
      <c r="Y2199" s="176">
        <f>IF(ISBLANK(DPWW3!R129),"",DPWW3!R129)</f>
        <v>0</v>
      </c>
      <c r="Z2199" s="176">
        <f>IF(ISBLANK(DPWW3!S129),"",DPWW3!S129)</f>
        <v>0</v>
      </c>
      <c r="AA2199" s="176">
        <f>IF(ISBLANK(DPWW3!T129),"",DPWW3!T129)</f>
        <v>0</v>
      </c>
      <c r="AB2199" s="176">
        <f>IF(ISBLANK(DPWW3!U129),"",DPWW3!U129)</f>
        <v>0</v>
      </c>
      <c r="AC2199" s="176">
        <f>IF(ISBLANK(DPWW3!V129),"",DPWW3!V129)</f>
        <v>0</v>
      </c>
      <c r="AD2199" s="176">
        <f>IF(ISBLANK(DPWW3!W129),"",DPWW3!W129)</f>
        <v>0</v>
      </c>
      <c r="AE2199" s="176">
        <f>IF(ISBLANK(DPWW3!X129),"",DPWW3!X129)</f>
        <v>0</v>
      </c>
      <c r="AF2199" s="176">
        <f>IF(ISBLANK(DPWW3!Y129),"",DPWW3!Y129)</f>
        <v>0</v>
      </c>
      <c r="AG2199" s="176">
        <f>IF(ISBLANK(DPWW3!Z129),"",DPWW3!Z129)</f>
        <v>0</v>
      </c>
      <c r="AH2199" s="176">
        <f>IF(ISBLANK(DPWW3!AA129),"",DPWW3!AA129)</f>
        <v>1</v>
      </c>
      <c r="AI2199" s="176">
        <f>IF(ISBLANK(DPWW3!AB129),"",DPWW3!AB129)</f>
        <v>2</v>
      </c>
      <c r="AJ2199" s="176">
        <f>IF(ISBLANK(DPWW3!AC129),"",DPWW3!AC129)</f>
        <v>3</v>
      </c>
      <c r="AK2199" s="176">
        <f>IF(ISBLANK(DPWW3!AD129),"",DPWW3!AD129)</f>
        <v>6</v>
      </c>
      <c r="AL2199" s="176">
        <f>IF(ISBLANK(DPWW3!AE129),"",DPWW3!AE129)</f>
        <v>9</v>
      </c>
      <c r="AM2199" s="176">
        <f>IF(ISBLANK(DPWW3!AF129),"",DPWW3!AF129)</f>
        <v>11</v>
      </c>
      <c r="AN2199" s="176">
        <f>IF(ISBLANK(DPWW3!AG129),"",DPWW3!AG129)</f>
        <v>0</v>
      </c>
    </row>
    <row r="2200" spans="1:40" x14ac:dyDescent="0.25">
      <c r="A2200" s="176" t="str">
        <f t="shared" si="34"/>
        <v>YKY</v>
      </c>
      <c r="B2200" s="176" t="str">
        <f>IF(ISBLANK(DPWW3!BY129),"",DPWW3!BY129)</f>
        <v>PCD_DPWW3_TTSP_DLY_S5</v>
      </c>
      <c r="C2200" s="176" t="str">
        <f>DPWW3!F129 &amp; "," &amp; DPWW3!G129 &amp; "," &amp; DPWW3!BY5</f>
        <v>Treatment for tightening of sanitary parameters,Number of schemes at Stage 5,Total number of schemes with a 90+ day delay for any given IM</v>
      </c>
      <c r="D2200" s="176" t="str">
        <f>IF(ISBLANK(DPWW3!H129),"",DPWW3!H129)</f>
        <v>Nr</v>
      </c>
      <c r="E2200" s="176" t="s">
        <v>7266</v>
      </c>
      <c r="F2200" s="176">
        <f>IF(ISBLANK(DPWW3!AJ129),"",DPWW3!AJ129)</f>
        <v>5</v>
      </c>
    </row>
    <row r="2201" spans="1:40" x14ac:dyDescent="0.25">
      <c r="A2201" s="176" t="str">
        <f t="shared" si="34"/>
        <v>YKY</v>
      </c>
      <c r="B2201" s="176" t="str">
        <f>IF(ISBLANK(DPWW3!BZ129),"",DPWW3!BZ129)</f>
        <v>PCD_DPWW3_TTSP_DIR_S5</v>
      </c>
      <c r="C2201" s="176" t="str">
        <f>DPWW3!F129 &amp; "," &amp; DPWW3!G129 &amp; "," &amp; DPWW3!BZ6</f>
        <v>Treatment for tightening of sanitary parameters,Number of schemes at Stage 5,Lack of internal resourcing</v>
      </c>
      <c r="D2201" s="176" t="str">
        <f>IF(ISBLANK(DPWW3!H129),"",DPWW3!H129)</f>
        <v>Nr</v>
      </c>
      <c r="E2201" s="176" t="s">
        <v>7266</v>
      </c>
      <c r="F2201" s="176" t="str">
        <f>IF(ISBLANK(DPWW3!AK129),"",DPWW3!AK129)</f>
        <v/>
      </c>
    </row>
    <row r="2202" spans="1:40" x14ac:dyDescent="0.25">
      <c r="A2202" s="176" t="str">
        <f t="shared" si="34"/>
        <v>YKY</v>
      </c>
      <c r="B2202" s="176" t="str">
        <f>IF(ISBLANK(DPWW3!CA129),"",DPWW3!CA129)</f>
        <v>PCD_DPWW3_TTSP_DSCR_S5</v>
      </c>
      <c r="C2202" s="176" t="str">
        <f>DPWW3!F129 &amp; "," &amp; DPWW3!G129 &amp; "," &amp; DPWW3!CA6</f>
        <v xml:space="preserve">Treatment for tightening of sanitary parameters,Number of schemes at Stage 5,Lack of supply chain resourcing </v>
      </c>
      <c r="D2202" s="176" t="str">
        <f>IF(ISBLANK(DPWW3!H129),"",DPWW3!H129)</f>
        <v>Nr</v>
      </c>
      <c r="E2202" s="176" t="s">
        <v>7266</v>
      </c>
      <c r="F2202" s="176" t="str">
        <f>IF(ISBLANK(DPWW3!AL129),"",DPWW3!AL129)</f>
        <v/>
      </c>
    </row>
    <row r="2203" spans="1:40" x14ac:dyDescent="0.25">
      <c r="A2203" s="176" t="str">
        <f t="shared" si="34"/>
        <v>YKY</v>
      </c>
      <c r="B2203" s="176" t="str">
        <f>IF(ISBLANK(DPWW3!CB129),"",DPWW3!CB129)</f>
        <v>PCD_DPWW3_TTSP_DCS_S5</v>
      </c>
      <c r="C2203" s="176" t="str">
        <f>DPWW3!F129 &amp; "," &amp; DPWW3!G129 &amp; "," &amp; DPWW3!CB6</f>
        <v>Treatment for tightening of sanitary parameters,Number of schemes at Stage 5,Change in solution (IM2)</v>
      </c>
      <c r="D2203" s="176" t="str">
        <f>IF(ISBLANK(DPWW3!H129),"",DPWW3!H129)</f>
        <v>Nr</v>
      </c>
      <c r="E2203" s="176" t="s">
        <v>7266</v>
      </c>
      <c r="F2203" s="176" t="str">
        <f>IF(ISBLANK(DPWW3!AM129),"",DPWW3!AM129)</f>
        <v/>
      </c>
    </row>
    <row r="2204" spans="1:40" x14ac:dyDescent="0.25">
      <c r="A2204" s="176" t="str">
        <f t="shared" si="34"/>
        <v>YKY</v>
      </c>
      <c r="B2204" s="176" t="str">
        <f>IF(ISBLANK(DPWW3!CC129),"",DPWW3!CC129)</f>
        <v>PCD_DPWW3_TTSP_DSCS_S5</v>
      </c>
      <c r="C2204" s="176" t="str">
        <f>DPWW3!F129 &amp; "," &amp; DPWW3!G129 &amp; "," &amp; DPWW3!CC6</f>
        <v>Treatment for tightening of sanitary parameters,Number of schemes at Stage 5,Supply chain capacity</v>
      </c>
      <c r="D2204" s="176" t="str">
        <f>IF(ISBLANK(DPWW3!H129),"",DPWW3!H129)</f>
        <v>Nr</v>
      </c>
      <c r="E2204" s="176" t="s">
        <v>7266</v>
      </c>
      <c r="F2204" s="176" t="str">
        <f>IF(ISBLANK(DPWW3!AN129),"",DPWW3!AN129)</f>
        <v/>
      </c>
    </row>
    <row r="2205" spans="1:40" x14ac:dyDescent="0.25">
      <c r="A2205" s="176" t="str">
        <f t="shared" si="34"/>
        <v>YKY</v>
      </c>
      <c r="B2205" s="176" t="str">
        <f>IF(ISBLANK(DPWW3!CD129),"",DPWW3!CD129)</f>
        <v>PCD_DPWW3_TTSP_DPP_S5</v>
      </c>
      <c r="C2205" s="176" t="str">
        <f>DPWW3!F129 &amp; "," &amp; DPWW3!G129 &amp; "," &amp; DPWW3!CD6</f>
        <v>Treatment for tightening of sanitary parameters,Number of schemes at Stage 5,Land and planning permission</v>
      </c>
      <c r="D2205" s="176" t="str">
        <f>IF(ISBLANK(DPWW3!H129),"",DPWW3!H129)</f>
        <v>Nr</v>
      </c>
      <c r="E2205" s="176" t="s">
        <v>7266</v>
      </c>
      <c r="F2205" s="176" t="str">
        <f>IF(ISBLANK(DPWW3!AO129),"",DPWW3!AO129)</f>
        <v/>
      </c>
    </row>
    <row r="2206" spans="1:40" x14ac:dyDescent="0.25">
      <c r="A2206" s="176" t="str">
        <f t="shared" si="34"/>
        <v>YKY</v>
      </c>
      <c r="B2206" s="176" t="str">
        <f>IF(ISBLANK(DPWW3!CE129),"",DPWW3!CE129)</f>
        <v>PCD_DPWW3_TTSP_DTPI_S5</v>
      </c>
      <c r="C2206" s="176" t="str">
        <f>DPWW3!F129 &amp; "," &amp; DPWW3!G129 &amp; "," &amp; DPWW3!CE6</f>
        <v>Treatment for tightening of sanitary parameters,Number of schemes at Stage 5,Third-party interface</v>
      </c>
      <c r="D2206" s="176" t="str">
        <f>IF(ISBLANK(DPWW3!H129),"",DPWW3!H129)</f>
        <v>Nr</v>
      </c>
      <c r="E2206" s="176" t="s">
        <v>7266</v>
      </c>
      <c r="F2206" s="176" t="str">
        <f>IF(ISBLANK(DPWW3!AP129),"",DPWW3!AP129)</f>
        <v/>
      </c>
    </row>
    <row r="2207" spans="1:40" x14ac:dyDescent="0.25">
      <c r="A2207" s="176" t="str">
        <f t="shared" si="34"/>
        <v>YKY</v>
      </c>
      <c r="B2207" s="176" t="str">
        <f>IF(ISBLANK(DPWW3!CF129),"",DPWW3!CF129)</f>
        <v>PCD_DPWW3_TTSP_DCI_S5</v>
      </c>
      <c r="C2207" s="176" t="str">
        <f>DPWW3!F129 &amp; "," &amp; DPWW3!G129 &amp; "," &amp; DPWW3!CF6</f>
        <v>Treatment for tightening of sanitary parameters,Number of schemes at Stage 5,Contractual issues</v>
      </c>
      <c r="D2207" s="176" t="str">
        <f>IF(ISBLANK(DPWW3!H129),"",DPWW3!H129)</f>
        <v>Nr</v>
      </c>
      <c r="E2207" s="176" t="s">
        <v>7266</v>
      </c>
      <c r="F2207" s="176" t="str">
        <f>IF(ISBLANK(DPWW3!AQ129),"",DPWW3!AQ129)</f>
        <v/>
      </c>
    </row>
    <row r="2208" spans="1:40" x14ac:dyDescent="0.25">
      <c r="A2208" s="176" t="str">
        <f t="shared" si="34"/>
        <v>YKY</v>
      </c>
      <c r="B2208" s="176" t="str">
        <f>IF(ISBLANK(DPWW3!CG129),"",DPWW3!CG129)</f>
        <v>PCD_DPWW3_TTSP_DSI_S5</v>
      </c>
      <c r="C2208" s="176" t="str">
        <f>DPWW3!F129 &amp; "," &amp; DPWW3!G129 &amp; "," &amp; DPWW3!CG6</f>
        <v>Treatment for tightening of sanitary parameters,Number of schemes at Stage 5,Sites issues</v>
      </c>
      <c r="D2208" s="176" t="str">
        <f>IF(ISBLANK(DPWW3!H129),"",DPWW3!H129)</f>
        <v>Nr</v>
      </c>
      <c r="E2208" s="176" t="s">
        <v>7266</v>
      </c>
      <c r="F2208" s="176" t="str">
        <f>IF(ISBLANK(DPWW3!AR129),"",DPWW3!AR129)</f>
        <v/>
      </c>
    </row>
    <row r="2209" spans="1:40" x14ac:dyDescent="0.25">
      <c r="A2209" s="176" t="str">
        <f t="shared" si="34"/>
        <v>YKY</v>
      </c>
      <c r="B2209" s="176" t="str">
        <f>IF(ISBLANK(DPWW3!CH129),"",DPWW3!CH129)</f>
        <v>PCD_DPWW3_TTSP_DER_S5</v>
      </c>
      <c r="C2209" s="176" t="str">
        <f>DPWW3!F129 &amp; "," &amp; DPWW3!G129 &amp; "," &amp; DPWW3!CH6</f>
        <v>Treatment for tightening of sanitary parameters,Number of schemes at Stage 5,Environmental risks</v>
      </c>
      <c r="D2209" s="176" t="str">
        <f>IF(ISBLANK(DPWW3!H129),"",DPWW3!H129)</f>
        <v>Nr</v>
      </c>
      <c r="E2209" s="176" t="s">
        <v>7266</v>
      </c>
      <c r="F2209" s="176" t="str">
        <f>IF(ISBLANK(DPWW3!AS129),"",DPWW3!AS129)</f>
        <v/>
      </c>
    </row>
    <row r="2210" spans="1:40" x14ac:dyDescent="0.25">
      <c r="A2210" s="176" t="str">
        <f t="shared" si="34"/>
        <v>YKY</v>
      </c>
      <c r="B2210" s="176" t="str">
        <f>IF(ISBLANK(DPWW3!CI129),"",DPWW3!CI129)</f>
        <v>PCD_DPWW3_TTSP_RS_S5</v>
      </c>
      <c r="C2210" s="176" t="str">
        <f>DPWW3!F129 &amp; "," &amp; DPWW3!G129 &amp; "," &amp; DPWW3!CI6</f>
        <v>Treatment for tightening of sanitary parameters,Number of schemes at Stage 5,Regulatory Sign off Delay</v>
      </c>
      <c r="D2210" s="176" t="str">
        <f>IF(ISBLANK(DPWW3!H129),"",DPWW3!H129)</f>
        <v>Nr</v>
      </c>
      <c r="E2210" s="176" t="s">
        <v>7266</v>
      </c>
      <c r="F2210" s="176" t="str">
        <f>IF(ISBLANK(DPWW3!AT129),"",DPWW3!AT129)</f>
        <v/>
      </c>
    </row>
    <row r="2211" spans="1:40" x14ac:dyDescent="0.25">
      <c r="A2211" s="176" t="str">
        <f t="shared" si="34"/>
        <v>YKY</v>
      </c>
      <c r="B2211" s="176" t="str">
        <f>IF(ISBLANK(DPWW3!CJ129),"",DPWW3!CJ129)</f>
        <v>PCD_DPWW3_TTSP_DPLE_S5</v>
      </c>
      <c r="C2211" s="176" t="str">
        <f>DPWW3!F129 &amp; "," &amp; DPWW3!G129 &amp; "," &amp; DPWW3!CJ6</f>
        <v>Treatment for tightening of sanitary parameters,Number of schemes at Stage 5,Programme level efficiency</v>
      </c>
      <c r="D2211" s="176" t="str">
        <f>IF(ISBLANK(DPWW3!H129),"",DPWW3!H129)</f>
        <v>Nr</v>
      </c>
      <c r="E2211" s="176" t="s">
        <v>7266</v>
      </c>
      <c r="F2211" s="176" t="str">
        <f>IF(ISBLANK(DPWW3!AU129),"",DPWW3!AU129)</f>
        <v/>
      </c>
    </row>
    <row r="2212" spans="1:40" x14ac:dyDescent="0.25">
      <c r="A2212" s="176" t="str">
        <f t="shared" si="34"/>
        <v>YKY</v>
      </c>
      <c r="B2212" s="176" t="str">
        <f>IF(ISBLANK(DPWW3!BC130),"",DPWW3!BC130)</f>
        <v>PCD_DPWW3_TTSP_S6</v>
      </c>
      <c r="C2212" s="176" t="str">
        <f>DPWW3!F130 &amp; "," &amp; DPWW3!G130 &amp; "," &amp; DPWW3!BC5</f>
        <v>Treatment for tightening of sanitary parameters,Number of schemes at Stage 6,IM1 has yet to be achieved</v>
      </c>
      <c r="D2212" s="176" t="str">
        <f>IF(ISBLANK(DPWW3!H130),"",DPWW3!H130)</f>
        <v>Nr</v>
      </c>
      <c r="E2212" s="176" t="s">
        <v>7266</v>
      </c>
      <c r="T2212" s="176">
        <f>IF(ISBLANK(DPWW3!M130),"",DPWW3!M130)</f>
        <v>0</v>
      </c>
      <c r="U2212" s="176">
        <f>IF(ISBLANK(DPWW3!N130),"",DPWW3!N130)</f>
        <v>0</v>
      </c>
      <c r="V2212" s="176">
        <f>IF(ISBLANK(DPWW3!O130),"",DPWW3!O130)</f>
        <v>0</v>
      </c>
      <c r="W2212" s="176">
        <f>IF(ISBLANK(DPWW3!P130),"",DPWW3!P130)</f>
        <v>0</v>
      </c>
      <c r="X2212" s="176">
        <f>IF(ISBLANK(DPWW3!Q130),"",DPWW3!Q130)</f>
        <v>6</v>
      </c>
      <c r="Y2212" s="176">
        <f>IF(ISBLANK(DPWW3!R130),"",DPWW3!R130)</f>
        <v>6</v>
      </c>
      <c r="Z2212" s="176">
        <f>IF(ISBLANK(DPWW3!S130),"",DPWW3!S130)</f>
        <v>6</v>
      </c>
      <c r="AA2212" s="176">
        <f>IF(ISBLANK(DPWW3!T130),"",DPWW3!T130)</f>
        <v>6</v>
      </c>
      <c r="AB2212" s="176">
        <f>IF(ISBLANK(DPWW3!U130),"",DPWW3!U130)</f>
        <v>6</v>
      </c>
      <c r="AC2212" s="176">
        <f>IF(ISBLANK(DPWW3!V130),"",DPWW3!V130)</f>
        <v>6</v>
      </c>
      <c r="AD2212" s="176">
        <f>IF(ISBLANK(DPWW3!W130),"",DPWW3!W130)</f>
        <v>6</v>
      </c>
      <c r="AE2212" s="176">
        <f>IF(ISBLANK(DPWW3!X130),"",DPWW3!X130)</f>
        <v>6</v>
      </c>
      <c r="AF2212" s="176">
        <f>IF(ISBLANK(DPWW3!Y130),"",DPWW3!Y130)</f>
        <v>6</v>
      </c>
      <c r="AG2212" s="176">
        <f>IF(ISBLANK(DPWW3!Z130),"",DPWW3!Z130)</f>
        <v>6</v>
      </c>
      <c r="AH2212" s="176">
        <f>IF(ISBLANK(DPWW3!AA130),"",DPWW3!AA130)</f>
        <v>6</v>
      </c>
      <c r="AI2212" s="176">
        <f>IF(ISBLANK(DPWW3!AB130),"",DPWW3!AB130)</f>
        <v>6</v>
      </c>
      <c r="AJ2212" s="176">
        <f>IF(ISBLANK(DPWW3!AC130),"",DPWW3!AC130)</f>
        <v>6</v>
      </c>
      <c r="AK2212" s="176">
        <f>IF(ISBLANK(DPWW3!AD130),"",DPWW3!AD130)</f>
        <v>6</v>
      </c>
      <c r="AL2212" s="176">
        <f>IF(ISBLANK(DPWW3!AE130),"",DPWW3!AE130)</f>
        <v>6</v>
      </c>
      <c r="AM2212" s="176">
        <f>IF(ISBLANK(DPWW3!AF130),"",DPWW3!AF130)</f>
        <v>6</v>
      </c>
      <c r="AN2212" s="176">
        <f>IF(ISBLANK(DPWW3!AG130),"",DPWW3!AG130)</f>
        <v>17</v>
      </c>
    </row>
    <row r="2213" spans="1:40" x14ac:dyDescent="0.25">
      <c r="A2213" s="176" t="str">
        <f t="shared" si="34"/>
        <v>YKY</v>
      </c>
      <c r="B2213" s="176" t="str">
        <f>IF(ISBLANK(DPWW3!BY130),"",DPWW3!BY130)</f>
        <v>PCD_DPWW3_TTSP_DLY_S6</v>
      </c>
      <c r="C2213" s="176" t="str">
        <f>DPWW3!F130 &amp; "," &amp; DPWW3!G130 &amp; "," &amp; DPWW3!BY5</f>
        <v>Treatment for tightening of sanitary parameters,Number of schemes at Stage 6,Total number of schemes with a 90+ day delay for any given IM</v>
      </c>
      <c r="D2213" s="176" t="str">
        <f>IF(ISBLANK(DPWW3!H130),"",DPWW3!H130)</f>
        <v>Nr</v>
      </c>
      <c r="E2213" s="176" t="s">
        <v>7266</v>
      </c>
      <c r="F2213" s="176" t="str">
        <f>IF(ISBLANK(DPWW3!AJ130),"",DPWW3!AJ130)</f>
        <v/>
      </c>
    </row>
    <row r="2214" spans="1:40" x14ac:dyDescent="0.25">
      <c r="A2214" s="176" t="str">
        <f t="shared" si="34"/>
        <v>YKY</v>
      </c>
      <c r="B2214" s="176" t="str">
        <f>IF(ISBLANK(DPWW3!BZ130),"",DPWW3!BZ130)</f>
        <v>PCD_DPWW3_TTSP_DIR_S6</v>
      </c>
      <c r="C2214" s="176" t="str">
        <f>DPWW3!F130 &amp; "," &amp; DPWW3!G130 &amp; "," &amp; DPWW3!BZ6</f>
        <v>Treatment for tightening of sanitary parameters,Number of schemes at Stage 6,Lack of internal resourcing</v>
      </c>
      <c r="D2214" s="176" t="str">
        <f>IF(ISBLANK(DPWW3!H130),"",DPWW3!H130)</f>
        <v>Nr</v>
      </c>
      <c r="E2214" s="176" t="s">
        <v>7266</v>
      </c>
      <c r="F2214" s="176" t="str">
        <f>IF(ISBLANK(DPWW3!AK130),"",DPWW3!AK130)</f>
        <v/>
      </c>
    </row>
    <row r="2215" spans="1:40" x14ac:dyDescent="0.25">
      <c r="A2215" s="176" t="str">
        <f t="shared" si="34"/>
        <v>YKY</v>
      </c>
      <c r="B2215" s="176" t="str">
        <f>IF(ISBLANK(DPWW3!CA130),"",DPWW3!CA130)</f>
        <v>PCD_DPWW3_TTSP_DSCR_S6</v>
      </c>
      <c r="C2215" s="176" t="str">
        <f>DPWW3!F130 &amp; "," &amp; DPWW3!G130 &amp; "," &amp; DPWW3!CA6</f>
        <v xml:space="preserve">Treatment for tightening of sanitary parameters,Number of schemes at Stage 6,Lack of supply chain resourcing </v>
      </c>
      <c r="D2215" s="176" t="str">
        <f>IF(ISBLANK(DPWW3!H130),"",DPWW3!H130)</f>
        <v>Nr</v>
      </c>
      <c r="E2215" s="176" t="s">
        <v>7266</v>
      </c>
      <c r="F2215" s="176" t="str">
        <f>IF(ISBLANK(DPWW3!AL130),"",DPWW3!AL130)</f>
        <v/>
      </c>
    </row>
    <row r="2216" spans="1:40" x14ac:dyDescent="0.25">
      <c r="A2216" s="176" t="str">
        <f t="shared" si="34"/>
        <v>YKY</v>
      </c>
      <c r="B2216" s="176" t="str">
        <f>IF(ISBLANK(DPWW3!CB130),"",DPWW3!CB130)</f>
        <v>PCD_DPWW3_TTSP_DCS_S6</v>
      </c>
      <c r="C2216" s="176" t="str">
        <f>DPWW3!F130 &amp; "," &amp; DPWW3!G130 &amp; "," &amp; DPWW3!CB6</f>
        <v>Treatment for tightening of sanitary parameters,Number of schemes at Stage 6,Change in solution (IM2)</v>
      </c>
      <c r="D2216" s="176" t="str">
        <f>IF(ISBLANK(DPWW3!H130),"",DPWW3!H130)</f>
        <v>Nr</v>
      </c>
      <c r="E2216" s="176" t="s">
        <v>7266</v>
      </c>
      <c r="F2216" s="176" t="str">
        <f>IF(ISBLANK(DPWW3!AM130),"",DPWW3!AM130)</f>
        <v/>
      </c>
    </row>
    <row r="2217" spans="1:40" x14ac:dyDescent="0.25">
      <c r="A2217" s="176" t="str">
        <f t="shared" si="34"/>
        <v>YKY</v>
      </c>
      <c r="B2217" s="176" t="str">
        <f>IF(ISBLANK(DPWW3!CC130),"",DPWW3!CC130)</f>
        <v>PCD_DPWW3_TTSP_DSCS_S6</v>
      </c>
      <c r="C2217" s="176" t="str">
        <f>DPWW3!F130 &amp; "," &amp; DPWW3!G130 &amp; "," &amp; DPWW3!CC6</f>
        <v>Treatment for tightening of sanitary parameters,Number of schemes at Stage 6,Supply chain capacity</v>
      </c>
      <c r="D2217" s="176" t="str">
        <f>IF(ISBLANK(DPWW3!H130),"",DPWW3!H130)</f>
        <v>Nr</v>
      </c>
      <c r="E2217" s="176" t="s">
        <v>7266</v>
      </c>
      <c r="F2217" s="176" t="str">
        <f>IF(ISBLANK(DPWW3!AN130),"",DPWW3!AN130)</f>
        <v/>
      </c>
    </row>
    <row r="2218" spans="1:40" x14ac:dyDescent="0.25">
      <c r="A2218" s="176" t="str">
        <f t="shared" si="34"/>
        <v>YKY</v>
      </c>
      <c r="B2218" s="176" t="str">
        <f>IF(ISBLANK(DPWW3!CD130),"",DPWW3!CD130)</f>
        <v>PCD_DPWW3_TTSP_DPP_S6</v>
      </c>
      <c r="C2218" s="176" t="str">
        <f>DPWW3!F130 &amp; "," &amp; DPWW3!G130 &amp; "," &amp; DPWW3!CD6</f>
        <v>Treatment for tightening of sanitary parameters,Number of schemes at Stage 6,Land and planning permission</v>
      </c>
      <c r="D2218" s="176" t="str">
        <f>IF(ISBLANK(DPWW3!H130),"",DPWW3!H130)</f>
        <v>Nr</v>
      </c>
      <c r="E2218" s="176" t="s">
        <v>7266</v>
      </c>
      <c r="F2218" s="176" t="str">
        <f>IF(ISBLANK(DPWW3!AO130),"",DPWW3!AO130)</f>
        <v/>
      </c>
    </row>
    <row r="2219" spans="1:40" x14ac:dyDescent="0.25">
      <c r="A2219" s="176" t="str">
        <f t="shared" si="34"/>
        <v>YKY</v>
      </c>
      <c r="B2219" s="176" t="str">
        <f>IF(ISBLANK(DPWW3!CE130),"",DPWW3!CE130)</f>
        <v>PCD_DPWW3_TTSP_DTPI_S6</v>
      </c>
      <c r="C2219" s="176" t="str">
        <f>DPWW3!F130 &amp; "," &amp; DPWW3!G130 &amp; "," &amp; DPWW3!CE6</f>
        <v>Treatment for tightening of sanitary parameters,Number of schemes at Stage 6,Third-party interface</v>
      </c>
      <c r="D2219" s="176" t="str">
        <f>IF(ISBLANK(DPWW3!H130),"",DPWW3!H130)</f>
        <v>Nr</v>
      </c>
      <c r="E2219" s="176" t="s">
        <v>7266</v>
      </c>
      <c r="F2219" s="176" t="str">
        <f>IF(ISBLANK(DPWW3!AP130),"",DPWW3!AP130)</f>
        <v/>
      </c>
    </row>
    <row r="2220" spans="1:40" x14ac:dyDescent="0.25">
      <c r="A2220" s="176" t="str">
        <f t="shared" si="34"/>
        <v>YKY</v>
      </c>
      <c r="B2220" s="176" t="str">
        <f>IF(ISBLANK(DPWW3!CF130),"",DPWW3!CF130)</f>
        <v>PCD_DPWW3_TTSP_DCI_S6</v>
      </c>
      <c r="C2220" s="176" t="str">
        <f>DPWW3!F130 &amp; "," &amp; DPWW3!G130 &amp; "," &amp; DPWW3!CF6</f>
        <v>Treatment for tightening of sanitary parameters,Number of schemes at Stage 6,Contractual issues</v>
      </c>
      <c r="D2220" s="176" t="str">
        <f>IF(ISBLANK(DPWW3!H130),"",DPWW3!H130)</f>
        <v>Nr</v>
      </c>
      <c r="E2220" s="176" t="s">
        <v>7266</v>
      </c>
      <c r="F2220" s="176" t="str">
        <f>IF(ISBLANK(DPWW3!AQ130),"",DPWW3!AQ130)</f>
        <v/>
      </c>
    </row>
    <row r="2221" spans="1:40" x14ac:dyDescent="0.25">
      <c r="A2221" s="176" t="str">
        <f t="shared" si="34"/>
        <v>YKY</v>
      </c>
      <c r="B2221" s="176" t="str">
        <f>IF(ISBLANK(DPWW3!CG130),"",DPWW3!CG130)</f>
        <v>PCD_DPWW3_TTSP_DSI_S6</v>
      </c>
      <c r="C2221" s="176" t="str">
        <f>DPWW3!F130 &amp; "," &amp; DPWW3!G130 &amp; "," &amp; DPWW3!CG6</f>
        <v>Treatment for tightening of sanitary parameters,Number of schemes at Stage 6,Sites issues</v>
      </c>
      <c r="D2221" s="176" t="str">
        <f>IF(ISBLANK(DPWW3!H130),"",DPWW3!H130)</f>
        <v>Nr</v>
      </c>
      <c r="E2221" s="176" t="s">
        <v>7266</v>
      </c>
      <c r="F2221" s="176" t="str">
        <f>IF(ISBLANK(DPWW3!AR130),"",DPWW3!AR130)</f>
        <v/>
      </c>
    </row>
    <row r="2222" spans="1:40" x14ac:dyDescent="0.25">
      <c r="A2222" s="176" t="str">
        <f t="shared" si="34"/>
        <v>YKY</v>
      </c>
      <c r="B2222" s="176" t="str">
        <f>IF(ISBLANK(DPWW3!CH130),"",DPWW3!CH130)</f>
        <v>PCD_DPWW3_TTSP_DER_S6</v>
      </c>
      <c r="C2222" s="176" t="str">
        <f>DPWW3!F130 &amp; "," &amp; DPWW3!G130 &amp; "," &amp; DPWW3!CH6</f>
        <v>Treatment for tightening of sanitary parameters,Number of schemes at Stage 6,Environmental risks</v>
      </c>
      <c r="D2222" s="176" t="str">
        <f>IF(ISBLANK(DPWW3!H130),"",DPWW3!H130)</f>
        <v>Nr</v>
      </c>
      <c r="E2222" s="176" t="s">
        <v>7266</v>
      </c>
      <c r="F2222" s="176" t="str">
        <f>IF(ISBLANK(DPWW3!AS130),"",DPWW3!AS130)</f>
        <v/>
      </c>
    </row>
    <row r="2223" spans="1:40" x14ac:dyDescent="0.25">
      <c r="A2223" s="176" t="str">
        <f t="shared" si="34"/>
        <v>YKY</v>
      </c>
      <c r="B2223" s="176" t="str">
        <f>IF(ISBLANK(DPWW3!CI130),"",DPWW3!CI130)</f>
        <v>PCD_DPWW3_TTSP_RS_S6</v>
      </c>
      <c r="C2223" s="176" t="str">
        <f>DPWW3!F130 &amp; "," &amp; DPWW3!G130 &amp; "," &amp; DPWW3!CI6</f>
        <v>Treatment for tightening of sanitary parameters,Number of schemes at Stage 6,Regulatory Sign off Delay</v>
      </c>
      <c r="D2223" s="176" t="str">
        <f>IF(ISBLANK(DPWW3!H130),"",DPWW3!H130)</f>
        <v>Nr</v>
      </c>
      <c r="E2223" s="176" t="s">
        <v>7266</v>
      </c>
      <c r="F2223" s="176" t="str">
        <f>IF(ISBLANK(DPWW3!AT130),"",DPWW3!AT130)</f>
        <v/>
      </c>
    </row>
    <row r="2224" spans="1:40" x14ac:dyDescent="0.25">
      <c r="A2224" s="176" t="str">
        <f t="shared" si="34"/>
        <v>YKY</v>
      </c>
      <c r="B2224" s="176" t="str">
        <f>IF(ISBLANK(DPWW3!CJ130),"",DPWW3!CJ130)</f>
        <v>PCD_DPWW3_TTSP_DPLE_S6</v>
      </c>
      <c r="C2224" s="176" t="str">
        <f>DPWW3!F130 &amp; "," &amp; DPWW3!G130 &amp; "," &amp; DPWW3!CJ6</f>
        <v>Treatment for tightening of sanitary parameters,Number of schemes at Stage 6,Programme level efficiency</v>
      </c>
      <c r="D2224" s="176" t="str">
        <f>IF(ISBLANK(DPWW3!H130),"",DPWW3!H130)</f>
        <v>Nr</v>
      </c>
      <c r="E2224" s="176" t="s">
        <v>7266</v>
      </c>
      <c r="F2224" s="176" t="str">
        <f>IF(ISBLANK(DPWW3!AU130),"",DPWW3!AU130)</f>
        <v/>
      </c>
    </row>
    <row r="2225" spans="1:40" x14ac:dyDescent="0.25">
      <c r="A2225" s="176" t="str">
        <f t="shared" si="34"/>
        <v>YKY</v>
      </c>
      <c r="B2225" s="176" t="str">
        <f>IF(ISBLANK(DPWW3!BC131),"",DPWW3!BC131)</f>
        <v>PCD_DPWW3_TTSP_S7</v>
      </c>
      <c r="C2225" s="176" t="str">
        <f>DPWW3!F131 &amp; "," &amp; DPWW3!G131 &amp; "," &amp; DPWW3!BC5</f>
        <v>Treatment for tightening of sanitary parameters,Number of schemes at Stage 7,IM1 has yet to be achieved</v>
      </c>
      <c r="D2225" s="176" t="str">
        <f>IF(ISBLANK(DPWW3!H131),"",DPWW3!H131)</f>
        <v>Nr</v>
      </c>
      <c r="E2225" s="176" t="s">
        <v>7266</v>
      </c>
      <c r="T2225" s="176">
        <f>IF(ISBLANK(DPWW3!M131),"",DPWW3!M131)</f>
        <v>0</v>
      </c>
      <c r="U2225" s="176">
        <f>IF(ISBLANK(DPWW3!N131),"",DPWW3!N131)</f>
        <v>0</v>
      </c>
      <c r="V2225" s="176">
        <f>IF(ISBLANK(DPWW3!O131),"",DPWW3!O131)</f>
        <v>0</v>
      </c>
      <c r="W2225" s="176">
        <f>IF(ISBLANK(DPWW3!P131),"",DPWW3!P131)</f>
        <v>0</v>
      </c>
      <c r="X2225" s="176">
        <f>IF(ISBLANK(DPWW3!Q131),"",DPWW3!Q131)</f>
        <v>0</v>
      </c>
      <c r="Y2225" s="176">
        <f>IF(ISBLANK(DPWW3!R131),"",DPWW3!R131)</f>
        <v>0</v>
      </c>
      <c r="Z2225" s="176">
        <f>IF(ISBLANK(DPWW3!S131),"",DPWW3!S131)</f>
        <v>0</v>
      </c>
      <c r="AA2225" s="176">
        <f>IF(ISBLANK(DPWW3!T131),"",DPWW3!T131)</f>
        <v>0</v>
      </c>
      <c r="AB2225" s="176">
        <f>IF(ISBLANK(DPWW3!U131),"",DPWW3!U131)</f>
        <v>0</v>
      </c>
      <c r="AC2225" s="176">
        <f>IF(ISBLANK(DPWW3!V131),"",DPWW3!V131)</f>
        <v>0</v>
      </c>
      <c r="AD2225" s="176">
        <f>IF(ISBLANK(DPWW3!W131),"",DPWW3!W131)</f>
        <v>0</v>
      </c>
      <c r="AE2225" s="176">
        <f>IF(ISBLANK(DPWW3!X131),"",DPWW3!X131)</f>
        <v>0</v>
      </c>
      <c r="AF2225" s="176">
        <f>IF(ISBLANK(DPWW3!Y131),"",DPWW3!Y131)</f>
        <v>0</v>
      </c>
      <c r="AG2225" s="176">
        <f>IF(ISBLANK(DPWW3!Z131),"",DPWW3!Z131)</f>
        <v>0</v>
      </c>
      <c r="AH2225" s="176">
        <f>IF(ISBLANK(DPWW3!AA131),"",DPWW3!AA131)</f>
        <v>0</v>
      </c>
      <c r="AI2225" s="176">
        <f>IF(ISBLANK(DPWW3!AB131),"",DPWW3!AB131)</f>
        <v>0</v>
      </c>
      <c r="AJ2225" s="176">
        <f>IF(ISBLANK(DPWW3!AC131),"",DPWW3!AC131)</f>
        <v>0</v>
      </c>
      <c r="AK2225" s="176">
        <f>IF(ISBLANK(DPWW3!AD131),"",DPWW3!AD131)</f>
        <v>0</v>
      </c>
      <c r="AL2225" s="176">
        <f>IF(ISBLANK(DPWW3!AE131),"",DPWW3!AE131)</f>
        <v>0</v>
      </c>
      <c r="AM2225" s="176">
        <f>IF(ISBLANK(DPWW3!AF131),"",DPWW3!AF131)</f>
        <v>0</v>
      </c>
      <c r="AN2225" s="176">
        <f>IF(ISBLANK(DPWW3!AG131),"",DPWW3!AG131)</f>
        <v>0</v>
      </c>
    </row>
    <row r="2226" spans="1:40" x14ac:dyDescent="0.25">
      <c r="A2226" s="176" t="str">
        <f t="shared" si="34"/>
        <v>YKY</v>
      </c>
      <c r="B2226" s="176" t="str">
        <f>IF(ISBLANK(DPWW3!BY131),"",DPWW3!BY131)</f>
        <v>PCD_DPWW3_TTSP_DLY_S7</v>
      </c>
      <c r="C2226" s="176" t="str">
        <f>DPWW3!F131 &amp; "," &amp; DPWW3!G131 &amp; "," &amp; DPWW3!BY5</f>
        <v>Treatment for tightening of sanitary parameters,Number of schemes at Stage 7,Total number of schemes with a 90+ day delay for any given IM</v>
      </c>
      <c r="D2226" s="176" t="str">
        <f>IF(ISBLANK(DPWW3!H131),"",DPWW3!H131)</f>
        <v>Nr</v>
      </c>
      <c r="E2226" s="176" t="s">
        <v>7266</v>
      </c>
      <c r="F2226" s="176" t="str">
        <f>IF(ISBLANK(DPWW3!AJ131),"",DPWW3!AJ131)</f>
        <v/>
      </c>
    </row>
    <row r="2227" spans="1:40" x14ac:dyDescent="0.25">
      <c r="A2227" s="176" t="str">
        <f t="shared" si="34"/>
        <v>YKY</v>
      </c>
      <c r="B2227" s="176" t="str">
        <f>IF(ISBLANK(DPWW3!BZ131),"",DPWW3!BZ131)</f>
        <v>PCD_DPWW3_TTSP_DIR_S7</v>
      </c>
      <c r="C2227" s="176" t="str">
        <f>DPWW3!F131 &amp; "," &amp; DPWW3!G131 &amp; "," &amp; DPWW3!BZ6</f>
        <v>Treatment for tightening of sanitary parameters,Number of schemes at Stage 7,Lack of internal resourcing</v>
      </c>
      <c r="D2227" s="176" t="str">
        <f>IF(ISBLANK(DPWW3!H131),"",DPWW3!H131)</f>
        <v>Nr</v>
      </c>
      <c r="E2227" s="176" t="s">
        <v>7266</v>
      </c>
      <c r="F2227" s="176" t="str">
        <f>IF(ISBLANK(DPWW3!AK131),"",DPWW3!AK131)</f>
        <v/>
      </c>
    </row>
    <row r="2228" spans="1:40" x14ac:dyDescent="0.25">
      <c r="A2228" s="176" t="str">
        <f t="shared" si="34"/>
        <v>YKY</v>
      </c>
      <c r="B2228" s="176" t="str">
        <f>IF(ISBLANK(DPWW3!CA131),"",DPWW3!CA131)</f>
        <v>PCD_DPWW3_TTSP_DSCR_S7</v>
      </c>
      <c r="C2228" s="176" t="str">
        <f>DPWW3!F131 &amp; "," &amp; DPWW3!G131 &amp; "," &amp; DPWW3!CA6</f>
        <v xml:space="preserve">Treatment for tightening of sanitary parameters,Number of schemes at Stage 7,Lack of supply chain resourcing </v>
      </c>
      <c r="D2228" s="176" t="str">
        <f>IF(ISBLANK(DPWW3!H131),"",DPWW3!H131)</f>
        <v>Nr</v>
      </c>
      <c r="E2228" s="176" t="s">
        <v>7266</v>
      </c>
      <c r="F2228" s="176" t="str">
        <f>IF(ISBLANK(DPWW3!AL131),"",DPWW3!AL131)</f>
        <v/>
      </c>
    </row>
    <row r="2229" spans="1:40" x14ac:dyDescent="0.25">
      <c r="A2229" s="176" t="str">
        <f t="shared" si="34"/>
        <v>YKY</v>
      </c>
      <c r="B2229" s="176" t="str">
        <f>IF(ISBLANK(DPWW3!CB131),"",DPWW3!CB131)</f>
        <v>PCD_DPWW3_TTSP_DCS_S7</v>
      </c>
      <c r="C2229" s="176" t="str">
        <f>DPWW3!F131 &amp; "," &amp; DPWW3!G131 &amp; "," &amp; DPWW3!CB6</f>
        <v>Treatment for tightening of sanitary parameters,Number of schemes at Stage 7,Change in solution (IM2)</v>
      </c>
      <c r="D2229" s="176" t="str">
        <f>IF(ISBLANK(DPWW3!H131),"",DPWW3!H131)</f>
        <v>Nr</v>
      </c>
      <c r="E2229" s="176" t="s">
        <v>7266</v>
      </c>
      <c r="F2229" s="176" t="str">
        <f>IF(ISBLANK(DPWW3!AM131),"",DPWW3!AM131)</f>
        <v/>
      </c>
    </row>
    <row r="2230" spans="1:40" x14ac:dyDescent="0.25">
      <c r="A2230" s="176" t="str">
        <f t="shared" si="34"/>
        <v>YKY</v>
      </c>
      <c r="B2230" s="176" t="str">
        <f>IF(ISBLANK(DPWW3!CC131),"",DPWW3!CC131)</f>
        <v>PCD_DPWW3_TTSP_DSCS_S7</v>
      </c>
      <c r="C2230" s="176" t="str">
        <f>DPWW3!F131 &amp; "," &amp; DPWW3!G131 &amp; "," &amp; DPWW3!CC6</f>
        <v>Treatment for tightening of sanitary parameters,Number of schemes at Stage 7,Supply chain capacity</v>
      </c>
      <c r="D2230" s="176" t="str">
        <f>IF(ISBLANK(DPWW3!H131),"",DPWW3!H131)</f>
        <v>Nr</v>
      </c>
      <c r="E2230" s="176" t="s">
        <v>7266</v>
      </c>
      <c r="F2230" s="176" t="str">
        <f>IF(ISBLANK(DPWW3!AN131),"",DPWW3!AN131)</f>
        <v/>
      </c>
    </row>
    <row r="2231" spans="1:40" x14ac:dyDescent="0.25">
      <c r="A2231" s="176" t="str">
        <f t="shared" si="34"/>
        <v>YKY</v>
      </c>
      <c r="B2231" s="176" t="str">
        <f>IF(ISBLANK(DPWW3!CD131),"",DPWW3!CD131)</f>
        <v>PCD_DPWW3_TTSP_DPP_S7</v>
      </c>
      <c r="C2231" s="176" t="str">
        <f>DPWW3!F131 &amp; "," &amp; DPWW3!G131 &amp; "," &amp; DPWW3!CD6</f>
        <v>Treatment for tightening of sanitary parameters,Number of schemes at Stage 7,Land and planning permission</v>
      </c>
      <c r="D2231" s="176" t="str">
        <f>IF(ISBLANK(DPWW3!H131),"",DPWW3!H131)</f>
        <v>Nr</v>
      </c>
      <c r="E2231" s="176" t="s">
        <v>7266</v>
      </c>
      <c r="F2231" s="176" t="str">
        <f>IF(ISBLANK(DPWW3!AO131),"",DPWW3!AO131)</f>
        <v/>
      </c>
    </row>
    <row r="2232" spans="1:40" x14ac:dyDescent="0.25">
      <c r="A2232" s="176" t="str">
        <f t="shared" si="34"/>
        <v>YKY</v>
      </c>
      <c r="B2232" s="176" t="str">
        <f>IF(ISBLANK(DPWW3!CE131),"",DPWW3!CE131)</f>
        <v>PCD_DPWW3_TTSP_DTPI_S7</v>
      </c>
      <c r="C2232" s="176" t="str">
        <f>DPWW3!F131 &amp; "," &amp; DPWW3!G131 &amp; "," &amp; DPWW3!CE6</f>
        <v>Treatment for tightening of sanitary parameters,Number of schemes at Stage 7,Third-party interface</v>
      </c>
      <c r="D2232" s="176" t="str">
        <f>IF(ISBLANK(DPWW3!H131),"",DPWW3!H131)</f>
        <v>Nr</v>
      </c>
      <c r="E2232" s="176" t="s">
        <v>7266</v>
      </c>
      <c r="F2232" s="176" t="str">
        <f>IF(ISBLANK(DPWW3!AP131),"",DPWW3!AP131)</f>
        <v/>
      </c>
    </row>
    <row r="2233" spans="1:40" x14ac:dyDescent="0.25">
      <c r="A2233" s="176" t="str">
        <f t="shared" si="34"/>
        <v>YKY</v>
      </c>
      <c r="B2233" s="176" t="str">
        <f>IF(ISBLANK(DPWW3!CF131),"",DPWW3!CF131)</f>
        <v>PCD_DPWW3_TTSP_DCI_S7</v>
      </c>
      <c r="C2233" s="176" t="str">
        <f>DPWW3!F131 &amp; "," &amp; DPWW3!G131 &amp; "," &amp; DPWW3!CF6</f>
        <v>Treatment for tightening of sanitary parameters,Number of schemes at Stage 7,Contractual issues</v>
      </c>
      <c r="D2233" s="176" t="str">
        <f>IF(ISBLANK(DPWW3!H131),"",DPWW3!H131)</f>
        <v>Nr</v>
      </c>
      <c r="E2233" s="176" t="s">
        <v>7266</v>
      </c>
      <c r="F2233" s="176" t="str">
        <f>IF(ISBLANK(DPWW3!AQ131),"",DPWW3!AQ131)</f>
        <v/>
      </c>
    </row>
    <row r="2234" spans="1:40" x14ac:dyDescent="0.25">
      <c r="A2234" s="176" t="str">
        <f t="shared" si="34"/>
        <v>YKY</v>
      </c>
      <c r="B2234" s="176" t="str">
        <f>IF(ISBLANK(DPWW3!CG131),"",DPWW3!CG131)</f>
        <v>PCD_DPWW3_TTSP_DSI_S7</v>
      </c>
      <c r="C2234" s="176" t="str">
        <f>DPWW3!F131 &amp; "," &amp; DPWW3!G131 &amp; "," &amp; DPWW3!CG6</f>
        <v>Treatment for tightening of sanitary parameters,Number of schemes at Stage 7,Sites issues</v>
      </c>
      <c r="D2234" s="176" t="str">
        <f>IF(ISBLANK(DPWW3!H131),"",DPWW3!H131)</f>
        <v>Nr</v>
      </c>
      <c r="E2234" s="176" t="s">
        <v>7266</v>
      </c>
      <c r="F2234" s="176" t="str">
        <f>IF(ISBLANK(DPWW3!AR131),"",DPWW3!AR131)</f>
        <v/>
      </c>
    </row>
    <row r="2235" spans="1:40" x14ac:dyDescent="0.25">
      <c r="A2235" s="176" t="str">
        <f t="shared" si="34"/>
        <v>YKY</v>
      </c>
      <c r="B2235" s="176" t="str">
        <f>IF(ISBLANK(DPWW3!CH131),"",DPWW3!CH131)</f>
        <v>PCD_DPWW3_TTSP_DER_S7</v>
      </c>
      <c r="C2235" s="176" t="str">
        <f>DPWW3!F131 &amp; "," &amp; DPWW3!G131 &amp; "," &amp; DPWW3!CH6</f>
        <v>Treatment for tightening of sanitary parameters,Number of schemes at Stage 7,Environmental risks</v>
      </c>
      <c r="D2235" s="176" t="str">
        <f>IF(ISBLANK(DPWW3!H131),"",DPWW3!H131)</f>
        <v>Nr</v>
      </c>
      <c r="E2235" s="176" t="s">
        <v>7266</v>
      </c>
      <c r="F2235" s="176" t="str">
        <f>IF(ISBLANK(DPWW3!AS131),"",DPWW3!AS131)</f>
        <v/>
      </c>
    </row>
    <row r="2236" spans="1:40" x14ac:dyDescent="0.25">
      <c r="A2236" s="176" t="str">
        <f t="shared" si="34"/>
        <v>YKY</v>
      </c>
      <c r="B2236" s="176" t="str">
        <f>IF(ISBLANK(DPWW3!CI131),"",DPWW3!CI131)</f>
        <v>PCD_DPWW3_TTSP_RS_S7</v>
      </c>
      <c r="C2236" s="176" t="str">
        <f>DPWW3!F131 &amp; "," &amp; DPWW3!G131 &amp; "," &amp; DPWW3!CI6</f>
        <v>Treatment for tightening of sanitary parameters,Number of schemes at Stage 7,Regulatory Sign off Delay</v>
      </c>
      <c r="D2236" s="176" t="str">
        <f>IF(ISBLANK(DPWW3!H131),"",DPWW3!H131)</f>
        <v>Nr</v>
      </c>
      <c r="E2236" s="176" t="s">
        <v>7266</v>
      </c>
      <c r="F2236" s="176" t="str">
        <f>IF(ISBLANK(DPWW3!AT131),"",DPWW3!AT131)</f>
        <v/>
      </c>
    </row>
    <row r="2237" spans="1:40" x14ac:dyDescent="0.25">
      <c r="A2237" s="176" t="str">
        <f t="shared" si="34"/>
        <v>YKY</v>
      </c>
      <c r="B2237" s="176" t="str">
        <f>IF(ISBLANK(DPWW3!CJ131),"",DPWW3!CJ131)</f>
        <v>PCD_DPWW3_TTSP_DPLE_S7</v>
      </c>
      <c r="C2237" s="176" t="str">
        <f>DPWW3!F131 &amp; "," &amp; DPWW3!G131 &amp; "," &amp; DPWW3!CJ6</f>
        <v>Treatment for tightening of sanitary parameters,Number of schemes at Stage 7,Programme level efficiency</v>
      </c>
      <c r="D2237" s="176" t="str">
        <f>IF(ISBLANK(DPWW3!H131),"",DPWW3!H131)</f>
        <v>Nr</v>
      </c>
      <c r="E2237" s="176" t="s">
        <v>7266</v>
      </c>
      <c r="F2237" s="176" t="str">
        <f>IF(ISBLANK(DPWW3!AU131),"",DPWW3!AU131)</f>
        <v/>
      </c>
    </row>
    <row r="2238" spans="1:40" x14ac:dyDescent="0.25">
      <c r="A2238" s="176" t="str">
        <f t="shared" si="34"/>
        <v>YKY</v>
      </c>
      <c r="B2238" s="176" t="str">
        <f>IF(ISBLANK(DPWW3!BC132),"",DPWW3!BC132)</f>
        <v>PCD_DPWW3_TTSP_ST</v>
      </c>
      <c r="C2238" s="176" t="str">
        <f>DPWW3!F132 &amp; "," &amp; DPWW3!G132 &amp; "," &amp; DPWW3!BC5</f>
        <v>Treatment for tightening of sanitary parameters,Number of schemes - total (Stage 0 to Stage 6),IM1 has yet to be achieved</v>
      </c>
      <c r="D2238" s="176" t="str">
        <f>IF(ISBLANK(DPWW3!H132),"",DPWW3!H132)</f>
        <v>Nr</v>
      </c>
      <c r="E2238" s="176" t="s">
        <v>7266</v>
      </c>
      <c r="T2238" s="176">
        <f>IF(ISBLANK(DPWW3!M132),"",DPWW3!M132)</f>
        <v>17</v>
      </c>
      <c r="U2238" s="176">
        <f>IF(ISBLANK(DPWW3!N132),"",DPWW3!N132)</f>
        <v>17</v>
      </c>
      <c r="V2238" s="176">
        <f>IF(ISBLANK(DPWW3!O132),"",DPWW3!O132)</f>
        <v>17</v>
      </c>
      <c r="W2238" s="176">
        <f>IF(ISBLANK(DPWW3!P132),"",DPWW3!P132)</f>
        <v>17</v>
      </c>
      <c r="X2238" s="176">
        <f>IF(ISBLANK(DPWW3!Q132),"",DPWW3!Q132)</f>
        <v>17</v>
      </c>
      <c r="Y2238" s="176">
        <f>IF(ISBLANK(DPWW3!R132),"",DPWW3!R132)</f>
        <v>17</v>
      </c>
      <c r="Z2238" s="176">
        <f>IF(ISBLANK(DPWW3!S132),"",DPWW3!S132)</f>
        <v>17</v>
      </c>
      <c r="AA2238" s="176">
        <f>IF(ISBLANK(DPWW3!T132),"",DPWW3!T132)</f>
        <v>17</v>
      </c>
      <c r="AB2238" s="176">
        <f>IF(ISBLANK(DPWW3!U132),"",DPWW3!U132)</f>
        <v>17</v>
      </c>
      <c r="AC2238" s="176">
        <f>IF(ISBLANK(DPWW3!V132),"",DPWW3!V132)</f>
        <v>17</v>
      </c>
      <c r="AD2238" s="176">
        <f>IF(ISBLANK(DPWW3!W132),"",DPWW3!W132)</f>
        <v>17</v>
      </c>
      <c r="AE2238" s="176">
        <f>IF(ISBLANK(DPWW3!X132),"",DPWW3!X132)</f>
        <v>17</v>
      </c>
      <c r="AF2238" s="176">
        <f>IF(ISBLANK(DPWW3!Y132),"",DPWW3!Y132)</f>
        <v>17</v>
      </c>
      <c r="AG2238" s="176">
        <f>IF(ISBLANK(DPWW3!Z132),"",DPWW3!Z132)</f>
        <v>17</v>
      </c>
      <c r="AH2238" s="176">
        <f>IF(ISBLANK(DPWW3!AA132),"",DPWW3!AA132)</f>
        <v>17</v>
      </c>
      <c r="AI2238" s="176">
        <f>IF(ISBLANK(DPWW3!AB132),"",DPWW3!AB132)</f>
        <v>17</v>
      </c>
      <c r="AJ2238" s="176">
        <f>IF(ISBLANK(DPWW3!AC132),"",DPWW3!AC132)</f>
        <v>17</v>
      </c>
      <c r="AK2238" s="176">
        <f>IF(ISBLANK(DPWW3!AD132),"",DPWW3!AD132)</f>
        <v>17</v>
      </c>
      <c r="AL2238" s="176">
        <f>IF(ISBLANK(DPWW3!AE132),"",DPWW3!AE132)</f>
        <v>17</v>
      </c>
      <c r="AM2238" s="176">
        <f>IF(ISBLANK(DPWW3!AF132),"",DPWW3!AF132)</f>
        <v>17</v>
      </c>
      <c r="AN2238" s="176">
        <f>IF(ISBLANK(DPWW3!AG132),"",DPWW3!AG132)</f>
        <v>17</v>
      </c>
    </row>
    <row r="2239" spans="1:40" x14ac:dyDescent="0.25">
      <c r="A2239" s="176" t="str">
        <f t="shared" si="34"/>
        <v>YKY</v>
      </c>
      <c r="B2239" s="176" t="str">
        <f>IF(ISBLANK(DPWW3!BY132),"",DPWW3!BY132)</f>
        <v>PCD_DPWW3_TTSP_DLY_ST</v>
      </c>
      <c r="C2239" s="176" t="str">
        <f>DPWW3!F132 &amp; "," &amp; DPWW3!G132 &amp; "," &amp; DPWW3!BY5</f>
        <v>Treatment for tightening of sanitary parameters,Number of schemes - total (Stage 0 to Stage 6),Total number of schemes with a 90+ day delay for any given IM</v>
      </c>
      <c r="D2239" s="176" t="str">
        <f>IF(ISBLANK(DPWW3!H132),"",DPWW3!H132)</f>
        <v>Nr</v>
      </c>
      <c r="E2239" s="176" t="s">
        <v>7266</v>
      </c>
      <c r="F2239" s="176" t="str">
        <f>IF(ISBLANK(DPWW3!AJ132),"",DPWW3!AJ132)</f>
        <v/>
      </c>
    </row>
    <row r="2240" spans="1:40" x14ac:dyDescent="0.25">
      <c r="A2240" s="176" t="str">
        <f t="shared" si="34"/>
        <v>YKY</v>
      </c>
      <c r="B2240" s="176" t="str">
        <f>IF(ISBLANK(DPWW3!BZ132),"",DPWW3!BZ132)</f>
        <v>PCD_DPWW3_TTSP_DIR_ST</v>
      </c>
      <c r="C2240" s="176" t="str">
        <f>DPWW3!F132 &amp; "," &amp; DPWW3!G132 &amp; "," &amp; DPWW3!BZ6</f>
        <v>Treatment for tightening of sanitary parameters,Number of schemes - total (Stage 0 to Stage 6),Lack of internal resourcing</v>
      </c>
      <c r="D2240" s="176" t="str">
        <f>IF(ISBLANK(DPWW3!H132),"",DPWW3!H132)</f>
        <v>Nr</v>
      </c>
      <c r="E2240" s="176" t="s">
        <v>7266</v>
      </c>
      <c r="F2240" s="176" t="str">
        <f>IF(ISBLANK(DPWW3!AK132),"",DPWW3!AK132)</f>
        <v/>
      </c>
    </row>
    <row r="2241" spans="1:60" x14ac:dyDescent="0.25">
      <c r="A2241" s="176" t="str">
        <f t="shared" si="34"/>
        <v>YKY</v>
      </c>
      <c r="B2241" s="176" t="str">
        <f>IF(ISBLANK(DPWW3!CA132),"",DPWW3!CA132)</f>
        <v>PCD_DPWW3_TTSP_DSCR_ST</v>
      </c>
      <c r="C2241" s="176" t="str">
        <f>DPWW3!F132 &amp; "," &amp; DPWW3!G132 &amp; "," &amp; DPWW3!CA6</f>
        <v xml:space="preserve">Treatment for tightening of sanitary parameters,Number of schemes - total (Stage 0 to Stage 6),Lack of supply chain resourcing </v>
      </c>
      <c r="D2241" s="176" t="str">
        <f>IF(ISBLANK(DPWW3!H132),"",DPWW3!H132)</f>
        <v>Nr</v>
      </c>
      <c r="E2241" s="176" t="s">
        <v>7266</v>
      </c>
      <c r="F2241" s="176" t="str">
        <f>IF(ISBLANK(DPWW3!AL132),"",DPWW3!AL132)</f>
        <v/>
      </c>
    </row>
    <row r="2242" spans="1:60" x14ac:dyDescent="0.25">
      <c r="A2242" s="176" t="str">
        <f t="shared" si="34"/>
        <v>YKY</v>
      </c>
      <c r="B2242" s="176" t="str">
        <f>IF(ISBLANK(DPWW3!CB132),"",DPWW3!CB132)</f>
        <v>PCD_DPWW3_TTSP_DCS_ST</v>
      </c>
      <c r="C2242" s="176" t="str">
        <f>DPWW3!F132 &amp; "," &amp; DPWW3!G132 &amp; "," &amp; DPWW3!CB6</f>
        <v>Treatment for tightening of sanitary parameters,Number of schemes - total (Stage 0 to Stage 6),Change in solution (IM2)</v>
      </c>
      <c r="D2242" s="176" t="str">
        <f>IF(ISBLANK(DPWW3!H132),"",DPWW3!H132)</f>
        <v>Nr</v>
      </c>
      <c r="E2242" s="176" t="s">
        <v>7266</v>
      </c>
      <c r="F2242" s="176" t="str">
        <f>IF(ISBLANK(DPWW3!AM132),"",DPWW3!AM132)</f>
        <v/>
      </c>
    </row>
    <row r="2243" spans="1:60" x14ac:dyDescent="0.25">
      <c r="A2243" s="176" t="str">
        <f t="shared" si="34"/>
        <v>YKY</v>
      </c>
      <c r="B2243" s="176" t="str">
        <f>IF(ISBLANK(DPWW3!CC132),"",DPWW3!CC132)</f>
        <v>PCD_DPWW3_TTSP_DSCS_ST</v>
      </c>
      <c r="C2243" s="176" t="str">
        <f>DPWW3!F132 &amp; "," &amp; DPWW3!G132 &amp; "," &amp; DPWW3!CC6</f>
        <v>Treatment for tightening of sanitary parameters,Number of schemes - total (Stage 0 to Stage 6),Supply chain capacity</v>
      </c>
      <c r="D2243" s="176" t="str">
        <f>IF(ISBLANK(DPWW3!H132),"",DPWW3!H132)</f>
        <v>Nr</v>
      </c>
      <c r="E2243" s="176" t="s">
        <v>7266</v>
      </c>
      <c r="F2243" s="176" t="str">
        <f>IF(ISBLANK(DPWW3!AN132),"",DPWW3!AN132)</f>
        <v/>
      </c>
    </row>
    <row r="2244" spans="1:60" x14ac:dyDescent="0.25">
      <c r="A2244" s="176" t="str">
        <f t="shared" si="34"/>
        <v>YKY</v>
      </c>
      <c r="B2244" s="176" t="str">
        <f>IF(ISBLANK(DPWW3!CD132),"",DPWW3!CD132)</f>
        <v>PCD_DPWW3_TTSP_DPP_ST</v>
      </c>
      <c r="C2244" s="176" t="str">
        <f>DPWW3!F132 &amp; "," &amp; DPWW3!G132 &amp; "," &amp; DPWW3!CD6</f>
        <v>Treatment for tightening of sanitary parameters,Number of schemes - total (Stage 0 to Stage 6),Land and planning permission</v>
      </c>
      <c r="D2244" s="176" t="str">
        <f>IF(ISBLANK(DPWW3!H132),"",DPWW3!H132)</f>
        <v>Nr</v>
      </c>
      <c r="E2244" s="176" t="s">
        <v>7266</v>
      </c>
      <c r="F2244" s="176" t="str">
        <f>IF(ISBLANK(DPWW3!AO132),"",DPWW3!AO132)</f>
        <v/>
      </c>
    </row>
    <row r="2245" spans="1:60" x14ac:dyDescent="0.25">
      <c r="A2245" s="176" t="str">
        <f t="shared" ref="A2245:A2308" si="35">A2244</f>
        <v>YKY</v>
      </c>
      <c r="B2245" s="176" t="str">
        <f>IF(ISBLANK(DPWW3!CE132),"",DPWW3!CE132)</f>
        <v>PCD_DPWW3_TTSP_DTPI_ST</v>
      </c>
      <c r="C2245" s="176" t="str">
        <f>DPWW3!F132 &amp; "," &amp; DPWW3!G132 &amp; "," &amp; DPWW3!CE6</f>
        <v>Treatment for tightening of sanitary parameters,Number of schemes - total (Stage 0 to Stage 6),Third-party interface</v>
      </c>
      <c r="D2245" s="176" t="str">
        <f>IF(ISBLANK(DPWW3!H132),"",DPWW3!H132)</f>
        <v>Nr</v>
      </c>
      <c r="E2245" s="176" t="s">
        <v>7266</v>
      </c>
      <c r="F2245" s="176" t="str">
        <f>IF(ISBLANK(DPWW3!AP132),"",DPWW3!AP132)</f>
        <v/>
      </c>
    </row>
    <row r="2246" spans="1:60" x14ac:dyDescent="0.25">
      <c r="A2246" s="176" t="str">
        <f t="shared" si="35"/>
        <v>YKY</v>
      </c>
      <c r="B2246" s="176" t="str">
        <f>IF(ISBLANK(DPWW3!CF132),"",DPWW3!CF132)</f>
        <v>PCD_DPWW3_TTSP_DCI_ST</v>
      </c>
      <c r="C2246" s="176" t="str">
        <f>DPWW3!F132 &amp; "," &amp; DPWW3!G132 &amp; "," &amp; DPWW3!CF6</f>
        <v>Treatment for tightening of sanitary parameters,Number of schemes - total (Stage 0 to Stage 6),Contractual issues</v>
      </c>
      <c r="D2246" s="176" t="str">
        <f>IF(ISBLANK(DPWW3!H132),"",DPWW3!H132)</f>
        <v>Nr</v>
      </c>
      <c r="E2246" s="176" t="s">
        <v>7266</v>
      </c>
      <c r="F2246" s="176" t="str">
        <f>IF(ISBLANK(DPWW3!AQ132),"",DPWW3!AQ132)</f>
        <v/>
      </c>
    </row>
    <row r="2247" spans="1:60" x14ac:dyDescent="0.25">
      <c r="A2247" s="176" t="str">
        <f t="shared" si="35"/>
        <v>YKY</v>
      </c>
      <c r="B2247" s="176" t="str">
        <f>IF(ISBLANK(DPWW3!CG132),"",DPWW3!CG132)</f>
        <v>PCD_DPWW3_TTSP_DSI_ST</v>
      </c>
      <c r="C2247" s="176" t="str">
        <f>DPWW3!F132 &amp; "," &amp; DPWW3!G132 &amp; "," &amp; DPWW3!CG6</f>
        <v>Treatment for tightening of sanitary parameters,Number of schemes - total (Stage 0 to Stage 6),Sites issues</v>
      </c>
      <c r="D2247" s="176" t="str">
        <f>IF(ISBLANK(DPWW3!H132),"",DPWW3!H132)</f>
        <v>Nr</v>
      </c>
      <c r="E2247" s="176" t="s">
        <v>7266</v>
      </c>
      <c r="F2247" s="176" t="str">
        <f>IF(ISBLANK(DPWW3!AR132),"",DPWW3!AR132)</f>
        <v/>
      </c>
    </row>
    <row r="2248" spans="1:60" x14ac:dyDescent="0.25">
      <c r="A2248" s="176" t="str">
        <f t="shared" si="35"/>
        <v>YKY</v>
      </c>
      <c r="B2248" s="176" t="str">
        <f>IF(ISBLANK(DPWW3!CH132),"",DPWW3!CH132)</f>
        <v>PCD_DPWW3_TTSP_DER_ST</v>
      </c>
      <c r="C2248" s="176" t="str">
        <f>DPWW3!F132 &amp; "," &amp; DPWW3!G132 &amp; "," &amp; DPWW3!CH6</f>
        <v>Treatment for tightening of sanitary parameters,Number of schemes - total (Stage 0 to Stage 6),Environmental risks</v>
      </c>
      <c r="D2248" s="176" t="str">
        <f>IF(ISBLANK(DPWW3!H132),"",DPWW3!H132)</f>
        <v>Nr</v>
      </c>
      <c r="E2248" s="176" t="s">
        <v>7266</v>
      </c>
      <c r="F2248" s="176" t="str">
        <f>IF(ISBLANK(DPWW3!AS132),"",DPWW3!AS132)</f>
        <v/>
      </c>
    </row>
    <row r="2249" spans="1:60" x14ac:dyDescent="0.25">
      <c r="A2249" s="176" t="str">
        <f t="shared" si="35"/>
        <v>YKY</v>
      </c>
      <c r="B2249" s="176" t="str">
        <f>IF(ISBLANK(DPWW3!CI132),"",DPWW3!CI132)</f>
        <v>PCD_DPWW3_TTSP_RS_ST</v>
      </c>
      <c r="C2249" s="176" t="str">
        <f>DPWW3!F132 &amp; "," &amp; DPWW3!G132 &amp; "," &amp; DPWW3!CI6</f>
        <v>Treatment for tightening of sanitary parameters,Number of schemes - total (Stage 0 to Stage 6),Regulatory Sign off Delay</v>
      </c>
      <c r="D2249" s="176" t="str">
        <f>IF(ISBLANK(DPWW3!H132),"",DPWW3!H132)</f>
        <v>Nr</v>
      </c>
      <c r="E2249" s="176" t="s">
        <v>7266</v>
      </c>
      <c r="F2249" s="176" t="str">
        <f>IF(ISBLANK(DPWW3!AT132),"",DPWW3!AT132)</f>
        <v/>
      </c>
    </row>
    <row r="2250" spans="1:60" x14ac:dyDescent="0.25">
      <c r="A2250" s="176" t="str">
        <f t="shared" si="35"/>
        <v>YKY</v>
      </c>
      <c r="B2250" s="176" t="str">
        <f>IF(ISBLANK(DPWW3!CJ132),"",DPWW3!CJ132)</f>
        <v>PCD_DPWW3_TTSP_DPLE_ST</v>
      </c>
      <c r="C2250" s="176" t="str">
        <f>DPWW3!F132 &amp; "," &amp; DPWW3!G132 &amp; "," &amp; DPWW3!CJ6</f>
        <v>Treatment for tightening of sanitary parameters,Number of schemes - total (Stage 0 to Stage 6),Programme level efficiency</v>
      </c>
      <c r="D2250" s="176" t="str">
        <f>IF(ISBLANK(DPWW3!H132),"",DPWW3!H132)</f>
        <v>Nr</v>
      </c>
      <c r="E2250" s="176" t="s">
        <v>7266</v>
      </c>
      <c r="F2250" s="176" t="str">
        <f>IF(ISBLANK(DPWW3!AU132),"",DPWW3!AU132)</f>
        <v/>
      </c>
    </row>
    <row r="2251" spans="1:60" x14ac:dyDescent="0.25">
      <c r="A2251" s="55" t="str">
        <f t="shared" si="35"/>
        <v>YKY</v>
      </c>
      <c r="B2251" s="55" t="str">
        <f>IF(ISBLANK(DPWW3!BA133),"",DPWW3!BA133)</f>
        <v>PCD_DPWW3_PR19WINCA_NR</v>
      </c>
      <c r="C2251" s="55" t="str">
        <f>DPWW3!F133 &amp; "," &amp; DPWW3!G133 &amp; "," &amp; DPWW3!BA5</f>
        <v>PR19 WINEP Carryover actions,Number of schemes at Stage 0,Number of Schemes (Nr)</v>
      </c>
      <c r="D2251" s="55" t="str">
        <f>IF(ISBLANK(DPWW3!H133),"",DPWW3!H133)</f>
        <v>Nr</v>
      </c>
      <c r="E2251" s="55" t="s">
        <v>7266</v>
      </c>
      <c r="F2251" s="55">
        <f>IF(ISBLANK(DPWW3!K133),"",DPWW3!K133)</f>
        <v>4</v>
      </c>
      <c r="G2251" s="55"/>
      <c r="H2251" s="55"/>
      <c r="I2251" s="55"/>
      <c r="J2251" s="55"/>
      <c r="K2251" s="55"/>
      <c r="L2251" s="55"/>
      <c r="M2251" s="55"/>
      <c r="N2251" s="55"/>
      <c r="O2251" s="55"/>
      <c r="P2251" s="55"/>
      <c r="Q2251" s="55"/>
      <c r="R2251" s="55"/>
      <c r="S2251" s="55"/>
      <c r="T2251" s="55"/>
      <c r="U2251" s="55"/>
      <c r="V2251" s="55"/>
      <c r="W2251" s="55"/>
      <c r="X2251" s="55"/>
      <c r="Y2251" s="55"/>
      <c r="Z2251" s="55"/>
      <c r="AA2251" s="55"/>
      <c r="AB2251" s="55"/>
      <c r="AC2251" s="55"/>
      <c r="AD2251" s="55"/>
      <c r="AE2251" s="55"/>
      <c r="AF2251" s="55"/>
      <c r="AG2251" s="55"/>
      <c r="AH2251" s="55"/>
      <c r="AI2251" s="55"/>
      <c r="AJ2251" s="55"/>
      <c r="AK2251" s="55"/>
      <c r="AL2251" s="55"/>
      <c r="AM2251" s="55"/>
      <c r="AN2251" s="55"/>
      <c r="AO2251" s="55"/>
      <c r="AP2251" s="55"/>
      <c r="AQ2251" s="55"/>
      <c r="AR2251" s="55"/>
      <c r="AS2251" s="55"/>
      <c r="AT2251" s="55"/>
      <c r="AU2251" s="55"/>
      <c r="AV2251" s="55"/>
      <c r="AW2251" s="55"/>
      <c r="AX2251" s="55"/>
      <c r="AY2251" s="55"/>
      <c r="AZ2251" s="55"/>
      <c r="BA2251" s="55"/>
      <c r="BB2251" s="55"/>
      <c r="BC2251" s="55"/>
      <c r="BD2251" s="55"/>
      <c r="BE2251" s="55"/>
      <c r="BF2251" s="55"/>
      <c r="BG2251" s="55"/>
      <c r="BH2251" s="55"/>
    </row>
    <row r="2252" spans="1:60" x14ac:dyDescent="0.25">
      <c r="A2252" s="55" t="str">
        <f t="shared" si="35"/>
        <v>YKY</v>
      </c>
      <c r="B2252" s="55" t="str">
        <f>IF(ISBLANK(DPWW3!BC133),"",DPWW3!BC133)</f>
        <v>PCD_DPWW3_PR19WINCA_S0</v>
      </c>
      <c r="C2252" s="55" t="str">
        <f>DPWW3!F133 &amp; "," &amp; DPWW3!G133 &amp; "," &amp; DPWW3!BC5</f>
        <v>PR19 WINEP Carryover actions,Number of schemes at Stage 0,IM1 has yet to be achieved</v>
      </c>
      <c r="D2252" s="55" t="str">
        <f>IF(ISBLANK(DPWW3!H133),"",DPWW3!H133)</f>
        <v>Nr</v>
      </c>
      <c r="E2252" s="55" t="s">
        <v>7266</v>
      </c>
      <c r="F2252" s="55"/>
      <c r="G2252" s="55"/>
      <c r="H2252" s="55"/>
      <c r="I2252" s="55"/>
      <c r="J2252" s="55"/>
      <c r="K2252" s="55"/>
      <c r="L2252" s="55"/>
      <c r="M2252" s="55"/>
      <c r="N2252" s="55"/>
      <c r="O2252" s="55"/>
      <c r="P2252" s="55"/>
      <c r="Q2252" s="55"/>
      <c r="R2252" s="55"/>
      <c r="S2252" s="55"/>
      <c r="T2252" s="55">
        <f>IF(ISBLANK(DPWW3!M133),"",DPWW3!M133)</f>
        <v>0</v>
      </c>
      <c r="U2252" s="55">
        <f>IF(ISBLANK(DPWW3!N133),"",DPWW3!N133)</f>
        <v>0</v>
      </c>
      <c r="V2252" s="55">
        <f>IF(ISBLANK(DPWW3!O133),"",DPWW3!O133)</f>
        <v>0</v>
      </c>
      <c r="W2252" s="55">
        <f>IF(ISBLANK(DPWW3!P133),"",DPWW3!P133)</f>
        <v>0</v>
      </c>
      <c r="X2252" s="55">
        <f>IF(ISBLANK(DPWW3!Q133),"",DPWW3!Q133)</f>
        <v>0</v>
      </c>
      <c r="Y2252" s="55">
        <f>IF(ISBLANK(DPWW3!R133),"",DPWW3!R133)</f>
        <v>0</v>
      </c>
      <c r="Z2252" s="55">
        <f>IF(ISBLANK(DPWW3!S133),"",DPWW3!S133)</f>
        <v>0</v>
      </c>
      <c r="AA2252" s="55">
        <f>IF(ISBLANK(DPWW3!T133),"",DPWW3!T133)</f>
        <v>0</v>
      </c>
      <c r="AB2252" s="55">
        <f>IF(ISBLANK(DPWW3!U133),"",DPWW3!U133)</f>
        <v>0</v>
      </c>
      <c r="AC2252" s="55">
        <f>IF(ISBLANK(DPWW3!V133),"",DPWW3!V133)</f>
        <v>0</v>
      </c>
      <c r="AD2252" s="55">
        <f>IF(ISBLANK(DPWW3!W133),"",DPWW3!W133)</f>
        <v>0</v>
      </c>
      <c r="AE2252" s="55">
        <f>IF(ISBLANK(DPWW3!X133),"",DPWW3!X133)</f>
        <v>0</v>
      </c>
      <c r="AF2252" s="55">
        <f>IF(ISBLANK(DPWW3!Y133),"",DPWW3!Y133)</f>
        <v>0</v>
      </c>
      <c r="AG2252" s="55">
        <f>IF(ISBLANK(DPWW3!Z133),"",DPWW3!Z133)</f>
        <v>0</v>
      </c>
      <c r="AH2252" s="55">
        <f>IF(ISBLANK(DPWW3!AA133),"",DPWW3!AA133)</f>
        <v>0</v>
      </c>
      <c r="AI2252" s="55">
        <f>IF(ISBLANK(DPWW3!AB133),"",DPWW3!AB133)</f>
        <v>0</v>
      </c>
      <c r="AJ2252" s="55">
        <f>IF(ISBLANK(DPWW3!AC133),"",DPWW3!AC133)</f>
        <v>0</v>
      </c>
      <c r="AK2252" s="55">
        <f>IF(ISBLANK(DPWW3!AD133),"",DPWW3!AD133)</f>
        <v>0</v>
      </c>
      <c r="AL2252" s="55">
        <f>IF(ISBLANK(DPWW3!AE133),"",DPWW3!AE133)</f>
        <v>0</v>
      </c>
      <c r="AM2252" s="55">
        <f>IF(ISBLANK(DPWW3!AF133),"",DPWW3!AF133)</f>
        <v>0</v>
      </c>
      <c r="AN2252" s="55">
        <f>IF(ISBLANK(DPWW3!AG133),"",DPWW3!AG133)</f>
        <v>0</v>
      </c>
      <c r="AO2252" s="55"/>
      <c r="AP2252" s="55"/>
      <c r="AQ2252" s="55"/>
      <c r="AR2252" s="55"/>
      <c r="AS2252" s="55"/>
      <c r="AT2252" s="55"/>
      <c r="AU2252" s="55"/>
      <c r="AV2252" s="55"/>
      <c r="AW2252" s="55"/>
      <c r="AX2252" s="55"/>
      <c r="AY2252" s="55"/>
      <c r="AZ2252" s="55"/>
      <c r="BA2252" s="55"/>
      <c r="BB2252" s="55"/>
      <c r="BC2252" s="55"/>
      <c r="BD2252" s="55"/>
      <c r="BE2252" s="55"/>
      <c r="BF2252" s="55"/>
      <c r="BG2252" s="55"/>
      <c r="BH2252" s="55"/>
    </row>
    <row r="2253" spans="1:60" x14ac:dyDescent="0.25">
      <c r="A2253" s="176" t="str">
        <f t="shared" si="35"/>
        <v>YKY</v>
      </c>
      <c r="B2253" s="176" t="str">
        <f>IF(ISBLANK(DPWW3!BY133),"",DPWW3!BY133)</f>
        <v>PCD_DPWW3_PR19WINCA_DLY</v>
      </c>
      <c r="C2253" s="176" t="str">
        <f>DPWW3!F133 &amp; "," &amp; DPWW3!G133 &amp; "," &amp; DPWW3!BY5</f>
        <v>PR19 WINEP Carryover actions,Number of schemes at Stage 0,Total number of schemes with a 90+ day delay for any given IM</v>
      </c>
      <c r="D2253" s="176" t="str">
        <f>IF(ISBLANK(DPWW3!H133),"",DPWW3!H133)</f>
        <v>Nr</v>
      </c>
      <c r="E2253" s="176" t="s">
        <v>7266</v>
      </c>
      <c r="F2253" s="176" t="str">
        <f>IF(ISBLANK(DPWW3!AJ133),"",DPWW3!AJ133)</f>
        <v/>
      </c>
    </row>
    <row r="2254" spans="1:60" x14ac:dyDescent="0.25">
      <c r="A2254" s="176" t="str">
        <f t="shared" si="35"/>
        <v>YKY</v>
      </c>
      <c r="B2254" s="176" t="str">
        <f>IF(ISBLANK(DPWW3!BZ133),"",DPWW3!BZ133)</f>
        <v>PCD_DPWW3_PR19WINCA_DIR</v>
      </c>
      <c r="C2254" s="176" t="str">
        <f>DPWW3!F133 &amp; "," &amp; DPWW3!G133 &amp; "," &amp; DPWW3!BZ6</f>
        <v>PR19 WINEP Carryover actions,Number of schemes at Stage 0,Lack of internal resourcing</v>
      </c>
      <c r="D2254" s="176" t="str">
        <f>IF(ISBLANK(DPWW3!H133),"",DPWW3!H133)</f>
        <v>Nr</v>
      </c>
      <c r="E2254" s="176" t="s">
        <v>7266</v>
      </c>
      <c r="F2254" s="176" t="str">
        <f>IF(ISBLANK(DPWW3!AK133),"",DPWW3!AK133)</f>
        <v/>
      </c>
    </row>
    <row r="2255" spans="1:60" x14ac:dyDescent="0.25">
      <c r="A2255" s="176" t="str">
        <f t="shared" si="35"/>
        <v>YKY</v>
      </c>
      <c r="B2255" s="176" t="str">
        <f>IF(ISBLANK(DPWW3!CA133),"",DPWW3!CA133)</f>
        <v>PCD_DPWW3_PR19WINCA_DSCR</v>
      </c>
      <c r="C2255" s="176" t="str">
        <f>DPWW3!F133 &amp; "," &amp; DPWW3!G133 &amp; "," &amp; DPWW3!CA6</f>
        <v xml:space="preserve">PR19 WINEP Carryover actions,Number of schemes at Stage 0,Lack of supply chain resourcing </v>
      </c>
      <c r="D2255" s="176" t="str">
        <f>IF(ISBLANK(DPWW3!H133),"",DPWW3!H133)</f>
        <v>Nr</v>
      </c>
      <c r="E2255" s="176" t="s">
        <v>7266</v>
      </c>
      <c r="F2255" s="176" t="str">
        <f>IF(ISBLANK(DPWW3!AL133),"",DPWW3!AL133)</f>
        <v/>
      </c>
    </row>
    <row r="2256" spans="1:60" x14ac:dyDescent="0.25">
      <c r="A2256" s="176" t="str">
        <f t="shared" si="35"/>
        <v>YKY</v>
      </c>
      <c r="B2256" s="176" t="str">
        <f>IF(ISBLANK(DPWW3!CB133),"",DPWW3!CB133)</f>
        <v>PCD_DPWW3_PR19WINCA_DCS</v>
      </c>
      <c r="C2256" s="176" t="str">
        <f>DPWW3!F133 &amp; "," &amp; DPWW3!G133 &amp; "," &amp; DPWW3!CB6</f>
        <v>PR19 WINEP Carryover actions,Number of schemes at Stage 0,Change in solution (IM2)</v>
      </c>
      <c r="D2256" s="176" t="str">
        <f>IF(ISBLANK(DPWW3!H133),"",DPWW3!H133)</f>
        <v>Nr</v>
      </c>
      <c r="E2256" s="176" t="s">
        <v>7266</v>
      </c>
      <c r="F2256" s="176" t="str">
        <f>IF(ISBLANK(DPWW3!AM133),"",DPWW3!AM133)</f>
        <v/>
      </c>
    </row>
    <row r="2257" spans="1:40" x14ac:dyDescent="0.25">
      <c r="A2257" s="176" t="str">
        <f t="shared" si="35"/>
        <v>YKY</v>
      </c>
      <c r="B2257" s="176" t="str">
        <f>IF(ISBLANK(DPWW3!CC133),"",DPWW3!CC133)</f>
        <v>PCD_DPWW3_PR19WINCA_DSCS</v>
      </c>
      <c r="C2257" s="176" t="str">
        <f>DPWW3!F133 &amp; "," &amp; DPWW3!G133 &amp; "," &amp; DPWW3!CC6</f>
        <v>PR19 WINEP Carryover actions,Number of schemes at Stage 0,Supply chain capacity</v>
      </c>
      <c r="D2257" s="176" t="str">
        <f>IF(ISBLANK(DPWW3!H133),"",DPWW3!H133)</f>
        <v>Nr</v>
      </c>
      <c r="E2257" s="176" t="s">
        <v>7266</v>
      </c>
      <c r="F2257" s="176" t="str">
        <f>IF(ISBLANK(DPWW3!AN133),"",DPWW3!AN133)</f>
        <v/>
      </c>
    </row>
    <row r="2258" spans="1:40" x14ac:dyDescent="0.25">
      <c r="A2258" s="176" t="str">
        <f t="shared" si="35"/>
        <v>YKY</v>
      </c>
      <c r="B2258" s="176" t="str">
        <f>IF(ISBLANK(DPWW3!CD133),"",DPWW3!CD133)</f>
        <v>PCD_DPWW3_PR19WINCA_DPP</v>
      </c>
      <c r="C2258" s="176" t="str">
        <f>DPWW3!F133 &amp; "," &amp; DPWW3!G133 &amp; "," &amp; DPWW3!CD6</f>
        <v>PR19 WINEP Carryover actions,Number of schemes at Stage 0,Land and planning permission</v>
      </c>
      <c r="D2258" s="176" t="str">
        <f>IF(ISBLANK(DPWW3!H133),"",DPWW3!H133)</f>
        <v>Nr</v>
      </c>
      <c r="E2258" s="176" t="s">
        <v>7266</v>
      </c>
      <c r="F2258" s="176" t="str">
        <f>IF(ISBLANK(DPWW3!AO133),"",DPWW3!AO133)</f>
        <v/>
      </c>
    </row>
    <row r="2259" spans="1:40" x14ac:dyDescent="0.25">
      <c r="A2259" s="176" t="str">
        <f t="shared" si="35"/>
        <v>YKY</v>
      </c>
      <c r="B2259" s="176" t="str">
        <f>IF(ISBLANK(DPWW3!CE133),"",DPWW3!CE133)</f>
        <v>PCD_DPWW3_PR19WINCA_DTPI</v>
      </c>
      <c r="C2259" s="176" t="str">
        <f>DPWW3!F133 &amp; "," &amp; DPWW3!G133 &amp; "," &amp; DPWW3!CE6</f>
        <v>PR19 WINEP Carryover actions,Number of schemes at Stage 0,Third-party interface</v>
      </c>
      <c r="D2259" s="176" t="str">
        <f>IF(ISBLANK(DPWW3!H133),"",DPWW3!H133)</f>
        <v>Nr</v>
      </c>
      <c r="E2259" s="176" t="s">
        <v>7266</v>
      </c>
      <c r="F2259" s="176" t="str">
        <f>IF(ISBLANK(DPWW3!AP133),"",DPWW3!AP133)</f>
        <v/>
      </c>
    </row>
    <row r="2260" spans="1:40" x14ac:dyDescent="0.25">
      <c r="A2260" s="176" t="str">
        <f t="shared" si="35"/>
        <v>YKY</v>
      </c>
      <c r="B2260" s="176" t="str">
        <f>IF(ISBLANK(DPWW3!CF133),"",DPWW3!CF133)</f>
        <v>PCD_DPWW3_PR19WINCA_DCI</v>
      </c>
      <c r="C2260" s="176" t="str">
        <f>DPWW3!F133 &amp; "," &amp; DPWW3!G133 &amp; "," &amp; DPWW3!CF6</f>
        <v>PR19 WINEP Carryover actions,Number of schemes at Stage 0,Contractual issues</v>
      </c>
      <c r="D2260" s="176" t="str">
        <f>IF(ISBLANK(DPWW3!H133),"",DPWW3!H133)</f>
        <v>Nr</v>
      </c>
      <c r="E2260" s="176" t="s">
        <v>7266</v>
      </c>
      <c r="F2260" s="176" t="str">
        <f>IF(ISBLANK(DPWW3!AQ133),"",DPWW3!AQ133)</f>
        <v/>
      </c>
    </row>
    <row r="2261" spans="1:40" x14ac:dyDescent="0.25">
      <c r="A2261" s="176" t="str">
        <f t="shared" si="35"/>
        <v>YKY</v>
      </c>
      <c r="B2261" s="176" t="str">
        <f>IF(ISBLANK(DPWW3!CG133),"",DPWW3!CG133)</f>
        <v>PCD_DPWW3_PR19WINCA_DSI</v>
      </c>
      <c r="C2261" s="176" t="str">
        <f>DPWW3!F133 &amp; "," &amp; DPWW3!G133 &amp; "," &amp; DPWW3!CG6</f>
        <v>PR19 WINEP Carryover actions,Number of schemes at Stage 0,Sites issues</v>
      </c>
      <c r="D2261" s="176" t="str">
        <f>IF(ISBLANK(DPWW3!H133),"",DPWW3!H133)</f>
        <v>Nr</v>
      </c>
      <c r="E2261" s="176" t="s">
        <v>7266</v>
      </c>
      <c r="F2261" s="176" t="str">
        <f>IF(ISBLANK(DPWW3!AR133),"",DPWW3!AR133)</f>
        <v/>
      </c>
    </row>
    <row r="2262" spans="1:40" x14ac:dyDescent="0.25">
      <c r="A2262" s="176" t="str">
        <f t="shared" si="35"/>
        <v>YKY</v>
      </c>
      <c r="B2262" s="176" t="str">
        <f>IF(ISBLANK(DPWW3!CH133),"",DPWW3!CH133)</f>
        <v>PCD_DPWW3_PR19WINCA_DER</v>
      </c>
      <c r="C2262" s="176" t="str">
        <f>DPWW3!F133 &amp; "," &amp; DPWW3!G133 &amp; "," &amp; DPWW3!CH6</f>
        <v>PR19 WINEP Carryover actions,Number of schemes at Stage 0,Environmental risks</v>
      </c>
      <c r="D2262" s="176" t="str">
        <f>IF(ISBLANK(DPWW3!H133),"",DPWW3!H133)</f>
        <v>Nr</v>
      </c>
      <c r="E2262" s="176" t="s">
        <v>7266</v>
      </c>
      <c r="F2262" s="176" t="str">
        <f>IF(ISBLANK(DPWW3!AS133),"",DPWW3!AS133)</f>
        <v/>
      </c>
    </row>
    <row r="2263" spans="1:40" x14ac:dyDescent="0.25">
      <c r="A2263" s="176" t="str">
        <f t="shared" si="35"/>
        <v>YKY</v>
      </c>
      <c r="B2263" s="176" t="str">
        <f>IF(ISBLANK(DPWW3!CI133),"",DPWW3!CI133)</f>
        <v>PCD_DPWW3_PR19WINCA_RS</v>
      </c>
      <c r="C2263" s="176" t="str">
        <f>DPWW3!F133 &amp; "," &amp; DPWW3!G133 &amp; "," &amp; DPWW3!CI6</f>
        <v>PR19 WINEP Carryover actions,Number of schemes at Stage 0,Regulatory Sign off Delay</v>
      </c>
      <c r="D2263" s="176" t="str">
        <f>IF(ISBLANK(DPWW3!H133),"",DPWW3!H133)</f>
        <v>Nr</v>
      </c>
      <c r="E2263" s="176" t="s">
        <v>7266</v>
      </c>
      <c r="F2263" s="176" t="str">
        <f>IF(ISBLANK(DPWW3!AT133),"",DPWW3!AT133)</f>
        <v/>
      </c>
    </row>
    <row r="2264" spans="1:40" x14ac:dyDescent="0.25">
      <c r="A2264" s="176" t="str">
        <f t="shared" si="35"/>
        <v>YKY</v>
      </c>
      <c r="B2264" s="176" t="str">
        <f>IF(ISBLANK(DPWW3!CJ133),"",DPWW3!CJ133)</f>
        <v>PCD_DPWW3_PR19WINCA_DPLE</v>
      </c>
      <c r="C2264" s="176" t="str">
        <f>DPWW3!F133 &amp; "," &amp; DPWW3!G133 &amp; "," &amp; DPWW3!CJ6</f>
        <v>PR19 WINEP Carryover actions,Number of schemes at Stage 0,Programme level efficiency</v>
      </c>
      <c r="D2264" s="176" t="str">
        <f>IF(ISBLANK(DPWW3!H133),"",DPWW3!H133)</f>
        <v>Nr</v>
      </c>
      <c r="E2264" s="176" t="s">
        <v>7266</v>
      </c>
      <c r="F2264" s="176" t="str">
        <f>IF(ISBLANK(DPWW3!AU133),"",DPWW3!AU133)</f>
        <v/>
      </c>
    </row>
    <row r="2265" spans="1:40" x14ac:dyDescent="0.25">
      <c r="A2265" s="176" t="str">
        <f t="shared" si="35"/>
        <v>YKY</v>
      </c>
      <c r="B2265" s="176" t="str">
        <f>IF(ISBLANK(DPWW3!BC134),"",DPWW3!BC134)</f>
        <v>PCD_DPWW3_PR19WINCA_S1</v>
      </c>
      <c r="C2265" s="176" t="str">
        <f>DPWW3!F134 &amp; "," &amp; DPWW3!G134 &amp; "," &amp; DPWW3!BC5</f>
        <v>PR19 WINEP Carryover actions,Number of schemes at Stage 1,IM1 has yet to be achieved</v>
      </c>
      <c r="D2265" s="176" t="str">
        <f>IF(ISBLANK(DPWW3!H134),"",DPWW3!H134)</f>
        <v>Nr</v>
      </c>
      <c r="E2265" s="176" t="s">
        <v>7266</v>
      </c>
      <c r="T2265" s="176">
        <f>IF(ISBLANK(DPWW3!M134),"",DPWW3!M134)</f>
        <v>0</v>
      </c>
      <c r="U2265" s="176">
        <f>IF(ISBLANK(DPWW3!N134),"",DPWW3!N134)</f>
        <v>0</v>
      </c>
      <c r="V2265" s="176">
        <f>IF(ISBLANK(DPWW3!O134),"",DPWW3!O134)</f>
        <v>0</v>
      </c>
      <c r="W2265" s="176">
        <f>IF(ISBLANK(DPWW3!P134),"",DPWW3!P134)</f>
        <v>0</v>
      </c>
      <c r="X2265" s="176">
        <f>IF(ISBLANK(DPWW3!Q134),"",DPWW3!Q134)</f>
        <v>0</v>
      </c>
      <c r="Y2265" s="176">
        <f>IF(ISBLANK(DPWW3!R134),"",DPWW3!R134)</f>
        <v>0</v>
      </c>
      <c r="Z2265" s="176">
        <f>IF(ISBLANK(DPWW3!S134),"",DPWW3!S134)</f>
        <v>0</v>
      </c>
      <c r="AA2265" s="176">
        <f>IF(ISBLANK(DPWW3!T134),"",DPWW3!T134)</f>
        <v>0</v>
      </c>
      <c r="AB2265" s="176">
        <f>IF(ISBLANK(DPWW3!U134),"",DPWW3!U134)</f>
        <v>0</v>
      </c>
      <c r="AC2265" s="176">
        <f>IF(ISBLANK(DPWW3!V134),"",DPWW3!V134)</f>
        <v>0</v>
      </c>
      <c r="AD2265" s="176">
        <f>IF(ISBLANK(DPWW3!W134),"",DPWW3!W134)</f>
        <v>0</v>
      </c>
      <c r="AE2265" s="176">
        <f>IF(ISBLANK(DPWW3!X134),"",DPWW3!X134)</f>
        <v>0</v>
      </c>
      <c r="AF2265" s="176">
        <f>IF(ISBLANK(DPWW3!Y134),"",DPWW3!Y134)</f>
        <v>0</v>
      </c>
      <c r="AG2265" s="176">
        <f>IF(ISBLANK(DPWW3!Z134),"",DPWW3!Z134)</f>
        <v>0</v>
      </c>
      <c r="AH2265" s="176">
        <f>IF(ISBLANK(DPWW3!AA134),"",DPWW3!AA134)</f>
        <v>0</v>
      </c>
      <c r="AI2265" s="176">
        <f>IF(ISBLANK(DPWW3!AB134),"",DPWW3!AB134)</f>
        <v>0</v>
      </c>
      <c r="AJ2265" s="176">
        <f>IF(ISBLANK(DPWW3!AC134),"",DPWW3!AC134)</f>
        <v>0</v>
      </c>
      <c r="AK2265" s="176">
        <f>IF(ISBLANK(DPWW3!AD134),"",DPWW3!AD134)</f>
        <v>0</v>
      </c>
      <c r="AL2265" s="176">
        <f>IF(ISBLANK(DPWW3!AE134),"",DPWW3!AE134)</f>
        <v>0</v>
      </c>
      <c r="AM2265" s="176">
        <f>IF(ISBLANK(DPWW3!AF134),"",DPWW3!AF134)</f>
        <v>0</v>
      </c>
      <c r="AN2265" s="176">
        <f>IF(ISBLANK(DPWW3!AG134),"",DPWW3!AG134)</f>
        <v>0</v>
      </c>
    </row>
    <row r="2266" spans="1:40" x14ac:dyDescent="0.25">
      <c r="A2266" s="176" t="str">
        <f t="shared" si="35"/>
        <v>YKY</v>
      </c>
      <c r="B2266" s="176" t="str">
        <f>IF(ISBLANK(DPWW3!BY134),"",DPWW3!BY134)</f>
        <v>PCD_DPWW3_PR19WINCA_DLY_S1</v>
      </c>
      <c r="C2266" s="176" t="str">
        <f>DPWW3!F134 &amp; "," &amp; DPWW3!G134 &amp; "," &amp; DPWW3!BY5</f>
        <v>PR19 WINEP Carryover actions,Number of schemes at Stage 1,Total number of schemes with a 90+ day delay for any given IM</v>
      </c>
      <c r="D2266" s="176" t="str">
        <f>IF(ISBLANK(DPWW3!H134),"",DPWW3!H134)</f>
        <v>Nr</v>
      </c>
      <c r="E2266" s="176" t="s">
        <v>7266</v>
      </c>
      <c r="F2266" s="176" t="str">
        <f>IF(ISBLANK(DPWW3!AJ134),"",DPWW3!AJ134)</f>
        <v/>
      </c>
    </row>
    <row r="2267" spans="1:40" x14ac:dyDescent="0.25">
      <c r="A2267" s="176" t="str">
        <f t="shared" si="35"/>
        <v>YKY</v>
      </c>
      <c r="B2267" s="176" t="str">
        <f>IF(ISBLANK(DPWW3!BZ134),"",DPWW3!BZ134)</f>
        <v>PCD_DPWW3_PR19WINCA_DIR_S1</v>
      </c>
      <c r="C2267" s="176" t="str">
        <f>DPWW3!F134 &amp; "," &amp; DPWW3!G134 &amp; "," &amp; DPWW3!BZ6</f>
        <v>PR19 WINEP Carryover actions,Number of schemes at Stage 1,Lack of internal resourcing</v>
      </c>
      <c r="D2267" s="176" t="str">
        <f>IF(ISBLANK(DPWW3!H134),"",DPWW3!H134)</f>
        <v>Nr</v>
      </c>
      <c r="E2267" s="176" t="s">
        <v>7266</v>
      </c>
      <c r="F2267" s="176" t="str">
        <f>IF(ISBLANK(DPWW3!AK134),"",DPWW3!AK134)</f>
        <v/>
      </c>
    </row>
    <row r="2268" spans="1:40" x14ac:dyDescent="0.25">
      <c r="A2268" s="176" t="str">
        <f t="shared" si="35"/>
        <v>YKY</v>
      </c>
      <c r="B2268" s="176" t="str">
        <f>IF(ISBLANK(DPWW3!CA134),"",DPWW3!CA134)</f>
        <v>PCD_DPWW3_PR19WINCA_DSCR_S1</v>
      </c>
      <c r="C2268" s="176" t="str">
        <f>DPWW3!F134 &amp; "," &amp; DPWW3!G134 &amp; "," &amp; DPWW3!CA6</f>
        <v xml:space="preserve">PR19 WINEP Carryover actions,Number of schemes at Stage 1,Lack of supply chain resourcing </v>
      </c>
      <c r="D2268" s="176" t="str">
        <f>IF(ISBLANK(DPWW3!H134),"",DPWW3!H134)</f>
        <v>Nr</v>
      </c>
      <c r="E2268" s="176" t="s">
        <v>7266</v>
      </c>
      <c r="F2268" s="176" t="str">
        <f>IF(ISBLANK(DPWW3!AL134),"",DPWW3!AL134)</f>
        <v/>
      </c>
    </row>
    <row r="2269" spans="1:40" x14ac:dyDescent="0.25">
      <c r="A2269" s="176" t="str">
        <f t="shared" si="35"/>
        <v>YKY</v>
      </c>
      <c r="B2269" s="176" t="str">
        <f>IF(ISBLANK(DPWW3!CB134),"",DPWW3!CB134)</f>
        <v>PCD_DPWW3_PR19WINCA_DCS_S1</v>
      </c>
      <c r="C2269" s="176" t="str">
        <f>DPWW3!F134 &amp; "," &amp; DPWW3!G134 &amp; "," &amp; DPWW3!CB6</f>
        <v>PR19 WINEP Carryover actions,Number of schemes at Stage 1,Change in solution (IM2)</v>
      </c>
      <c r="D2269" s="176" t="str">
        <f>IF(ISBLANK(DPWW3!H134),"",DPWW3!H134)</f>
        <v>Nr</v>
      </c>
      <c r="E2269" s="176" t="s">
        <v>7266</v>
      </c>
      <c r="F2269" s="176" t="str">
        <f>IF(ISBLANK(DPWW3!AM134),"",DPWW3!AM134)</f>
        <v/>
      </c>
    </row>
    <row r="2270" spans="1:40" x14ac:dyDescent="0.25">
      <c r="A2270" s="176" t="str">
        <f t="shared" si="35"/>
        <v>YKY</v>
      </c>
      <c r="B2270" s="176" t="str">
        <f>IF(ISBLANK(DPWW3!CC134),"",DPWW3!CC134)</f>
        <v>PCD_DPWW3_PR19WINCA_DSCS_S1</v>
      </c>
      <c r="C2270" s="176" t="str">
        <f>DPWW3!F134 &amp; "," &amp; DPWW3!G134 &amp; "," &amp; DPWW3!CC6</f>
        <v>PR19 WINEP Carryover actions,Number of schemes at Stage 1,Supply chain capacity</v>
      </c>
      <c r="D2270" s="176" t="str">
        <f>IF(ISBLANK(DPWW3!H134),"",DPWW3!H134)</f>
        <v>Nr</v>
      </c>
      <c r="E2270" s="176" t="s">
        <v>7266</v>
      </c>
      <c r="F2270" s="176" t="str">
        <f>IF(ISBLANK(DPWW3!AN134),"",DPWW3!AN134)</f>
        <v/>
      </c>
    </row>
    <row r="2271" spans="1:40" x14ac:dyDescent="0.25">
      <c r="A2271" s="176" t="str">
        <f t="shared" si="35"/>
        <v>YKY</v>
      </c>
      <c r="B2271" s="176" t="str">
        <f>IF(ISBLANK(DPWW3!CD134),"",DPWW3!CD134)</f>
        <v>PCD_DPWW3_PR19WINCA_DPP_S1</v>
      </c>
      <c r="C2271" s="176" t="str">
        <f>DPWW3!F134 &amp; "," &amp; DPWW3!G134 &amp; "," &amp; DPWW3!CD6</f>
        <v>PR19 WINEP Carryover actions,Number of schemes at Stage 1,Land and planning permission</v>
      </c>
      <c r="D2271" s="176" t="str">
        <f>IF(ISBLANK(DPWW3!H134),"",DPWW3!H134)</f>
        <v>Nr</v>
      </c>
      <c r="E2271" s="176" t="s">
        <v>7266</v>
      </c>
      <c r="F2271" s="176" t="str">
        <f>IF(ISBLANK(DPWW3!AO134),"",DPWW3!AO134)</f>
        <v/>
      </c>
    </row>
    <row r="2272" spans="1:40" x14ac:dyDescent="0.25">
      <c r="A2272" s="176" t="str">
        <f t="shared" si="35"/>
        <v>YKY</v>
      </c>
      <c r="B2272" s="176" t="str">
        <f>IF(ISBLANK(DPWW3!CE134),"",DPWW3!CE134)</f>
        <v>PCD_DPWW3_PR19WINCA_DTPI_S1</v>
      </c>
      <c r="C2272" s="176" t="str">
        <f>DPWW3!F134 &amp; "," &amp; DPWW3!G134 &amp; "," &amp; DPWW3!CE6</f>
        <v>PR19 WINEP Carryover actions,Number of schemes at Stage 1,Third-party interface</v>
      </c>
      <c r="D2272" s="176" t="str">
        <f>IF(ISBLANK(DPWW3!H134),"",DPWW3!H134)</f>
        <v>Nr</v>
      </c>
      <c r="E2272" s="176" t="s">
        <v>7266</v>
      </c>
      <c r="F2272" s="176" t="str">
        <f>IF(ISBLANK(DPWW3!AP134),"",DPWW3!AP134)</f>
        <v/>
      </c>
    </row>
    <row r="2273" spans="1:40" x14ac:dyDescent="0.25">
      <c r="A2273" s="176" t="str">
        <f t="shared" si="35"/>
        <v>YKY</v>
      </c>
      <c r="B2273" s="176" t="str">
        <f>IF(ISBLANK(DPWW3!CF134),"",DPWW3!CF134)</f>
        <v>PCD_DPWW3_PR19WINCA_DCI_S1</v>
      </c>
      <c r="C2273" s="176" t="str">
        <f>DPWW3!F134 &amp; "," &amp; DPWW3!G134 &amp; "," &amp; DPWW3!CF6</f>
        <v>PR19 WINEP Carryover actions,Number of schemes at Stage 1,Contractual issues</v>
      </c>
      <c r="D2273" s="176" t="str">
        <f>IF(ISBLANK(DPWW3!H134),"",DPWW3!H134)</f>
        <v>Nr</v>
      </c>
      <c r="E2273" s="176" t="s">
        <v>7266</v>
      </c>
      <c r="F2273" s="176" t="str">
        <f>IF(ISBLANK(DPWW3!AQ134),"",DPWW3!AQ134)</f>
        <v/>
      </c>
    </row>
    <row r="2274" spans="1:40" x14ac:dyDescent="0.25">
      <c r="A2274" s="176" t="str">
        <f t="shared" si="35"/>
        <v>YKY</v>
      </c>
      <c r="B2274" s="176" t="str">
        <f>IF(ISBLANK(DPWW3!CG134),"",DPWW3!CG134)</f>
        <v>PCD_DPWW3_PR19WINCA_DSI_S1</v>
      </c>
      <c r="C2274" s="176" t="str">
        <f>DPWW3!F134 &amp; "," &amp; DPWW3!G134 &amp; "," &amp; DPWW3!CG6</f>
        <v>PR19 WINEP Carryover actions,Number of schemes at Stage 1,Sites issues</v>
      </c>
      <c r="D2274" s="176" t="str">
        <f>IF(ISBLANK(DPWW3!H134),"",DPWW3!H134)</f>
        <v>Nr</v>
      </c>
      <c r="E2274" s="176" t="s">
        <v>7266</v>
      </c>
      <c r="F2274" s="176" t="str">
        <f>IF(ISBLANK(DPWW3!AR134),"",DPWW3!AR134)</f>
        <v/>
      </c>
    </row>
    <row r="2275" spans="1:40" x14ac:dyDescent="0.25">
      <c r="A2275" s="176" t="str">
        <f t="shared" si="35"/>
        <v>YKY</v>
      </c>
      <c r="B2275" s="176" t="str">
        <f>IF(ISBLANK(DPWW3!CH134),"",DPWW3!CH134)</f>
        <v>PCD_DPWW3_PR19WINCA_DER_S1</v>
      </c>
      <c r="C2275" s="176" t="str">
        <f>DPWW3!F134 &amp; "," &amp; DPWW3!G134 &amp; "," &amp; DPWW3!CH6</f>
        <v>PR19 WINEP Carryover actions,Number of schemes at Stage 1,Environmental risks</v>
      </c>
      <c r="D2275" s="176" t="str">
        <f>IF(ISBLANK(DPWW3!H134),"",DPWW3!H134)</f>
        <v>Nr</v>
      </c>
      <c r="E2275" s="176" t="s">
        <v>7266</v>
      </c>
      <c r="F2275" s="176" t="str">
        <f>IF(ISBLANK(DPWW3!AS134),"",DPWW3!AS134)</f>
        <v/>
      </c>
    </row>
    <row r="2276" spans="1:40" x14ac:dyDescent="0.25">
      <c r="A2276" s="176" t="str">
        <f t="shared" si="35"/>
        <v>YKY</v>
      </c>
      <c r="B2276" s="176" t="str">
        <f>IF(ISBLANK(DPWW3!CI134),"",DPWW3!CI134)</f>
        <v>PCD_DPWW3_PR19WINCA_RS_S1</v>
      </c>
      <c r="C2276" s="176" t="str">
        <f>DPWW3!F134 &amp; "," &amp; DPWW3!G134 &amp; "," &amp; DPWW3!CI6</f>
        <v>PR19 WINEP Carryover actions,Number of schemes at Stage 1,Regulatory Sign off Delay</v>
      </c>
      <c r="D2276" s="176" t="str">
        <f>IF(ISBLANK(DPWW3!H134),"",DPWW3!H134)</f>
        <v>Nr</v>
      </c>
      <c r="E2276" s="176" t="s">
        <v>7266</v>
      </c>
      <c r="F2276" s="176" t="str">
        <f>IF(ISBLANK(DPWW3!AT134),"",DPWW3!AT134)</f>
        <v/>
      </c>
    </row>
    <row r="2277" spans="1:40" x14ac:dyDescent="0.25">
      <c r="A2277" s="176" t="str">
        <f t="shared" si="35"/>
        <v>YKY</v>
      </c>
      <c r="B2277" s="176" t="str">
        <f>IF(ISBLANK(DPWW3!CJ134),"",DPWW3!CJ134)</f>
        <v>PCD_DPWW3_PR19WINCA_DPLE_S1</v>
      </c>
      <c r="C2277" s="176" t="str">
        <f>DPWW3!F134 &amp; "," &amp; DPWW3!G134 &amp; "," &amp; DPWW3!CJ6</f>
        <v>PR19 WINEP Carryover actions,Number of schemes at Stage 1,Programme level efficiency</v>
      </c>
      <c r="D2277" s="176" t="str">
        <f>IF(ISBLANK(DPWW3!H134),"",DPWW3!H134)</f>
        <v>Nr</v>
      </c>
      <c r="E2277" s="176" t="s">
        <v>7266</v>
      </c>
      <c r="F2277" s="176" t="str">
        <f>IF(ISBLANK(DPWW3!AU134),"",DPWW3!AU134)</f>
        <v/>
      </c>
    </row>
    <row r="2278" spans="1:40" x14ac:dyDescent="0.25">
      <c r="A2278" s="176" t="str">
        <f t="shared" si="35"/>
        <v>YKY</v>
      </c>
      <c r="B2278" s="176" t="str">
        <f>IF(ISBLANK(DPWW3!BC135),"",DPWW3!BC135)</f>
        <v>PCD_DPWW3_PR19WINCA_S2</v>
      </c>
      <c r="C2278" s="176" t="str">
        <f>DPWW3!F135 &amp; "," &amp; DPWW3!G135 &amp; "," &amp; DPWW3!BC5</f>
        <v>PR19 WINEP Carryover actions,Number of schemes at Stage 2,IM1 has yet to be achieved</v>
      </c>
      <c r="D2278" s="176" t="str">
        <f>IF(ISBLANK(DPWW3!H135),"",DPWW3!H135)</f>
        <v>Nr</v>
      </c>
      <c r="E2278" s="176" t="s">
        <v>7266</v>
      </c>
      <c r="T2278" s="176">
        <f>IF(ISBLANK(DPWW3!M135),"",DPWW3!M135)</f>
        <v>2</v>
      </c>
      <c r="U2278" s="176">
        <f>IF(ISBLANK(DPWW3!N135),"",DPWW3!N135)</f>
        <v>2</v>
      </c>
      <c r="V2278" s="176">
        <f>IF(ISBLANK(DPWW3!O135),"",DPWW3!O135)</f>
        <v>1</v>
      </c>
      <c r="W2278" s="176">
        <f>IF(ISBLANK(DPWW3!P135),"",DPWW3!P135)</f>
        <v>1</v>
      </c>
      <c r="X2278" s="176">
        <f>IF(ISBLANK(DPWW3!Q135),"",DPWW3!Q135)</f>
        <v>0</v>
      </c>
      <c r="Y2278" s="176">
        <f>IF(ISBLANK(DPWW3!R135),"",DPWW3!R135)</f>
        <v>0</v>
      </c>
      <c r="Z2278" s="176">
        <f>IF(ISBLANK(DPWW3!S135),"",DPWW3!S135)</f>
        <v>0</v>
      </c>
      <c r="AA2278" s="176">
        <f>IF(ISBLANK(DPWW3!T135),"",DPWW3!T135)</f>
        <v>0</v>
      </c>
      <c r="AB2278" s="176">
        <f>IF(ISBLANK(DPWW3!U135),"",DPWW3!U135)</f>
        <v>0</v>
      </c>
      <c r="AC2278" s="176">
        <f>IF(ISBLANK(DPWW3!V135),"",DPWW3!V135)</f>
        <v>0</v>
      </c>
      <c r="AD2278" s="176">
        <f>IF(ISBLANK(DPWW3!W135),"",DPWW3!W135)</f>
        <v>0</v>
      </c>
      <c r="AE2278" s="176">
        <f>IF(ISBLANK(DPWW3!X135),"",DPWW3!X135)</f>
        <v>0</v>
      </c>
      <c r="AF2278" s="176">
        <f>IF(ISBLANK(DPWW3!Y135),"",DPWW3!Y135)</f>
        <v>0</v>
      </c>
      <c r="AG2278" s="176">
        <f>IF(ISBLANK(DPWW3!Z135),"",DPWW3!Z135)</f>
        <v>0</v>
      </c>
      <c r="AH2278" s="176">
        <f>IF(ISBLANK(DPWW3!AA135),"",DPWW3!AA135)</f>
        <v>0</v>
      </c>
      <c r="AI2278" s="176">
        <f>IF(ISBLANK(DPWW3!AB135),"",DPWW3!AB135)</f>
        <v>0</v>
      </c>
      <c r="AJ2278" s="176">
        <f>IF(ISBLANK(DPWW3!AC135),"",DPWW3!AC135)</f>
        <v>0</v>
      </c>
      <c r="AK2278" s="176">
        <f>IF(ISBLANK(DPWW3!AD135),"",DPWW3!AD135)</f>
        <v>0</v>
      </c>
      <c r="AL2278" s="176">
        <f>IF(ISBLANK(DPWW3!AE135),"",DPWW3!AE135)</f>
        <v>0</v>
      </c>
      <c r="AM2278" s="176">
        <f>IF(ISBLANK(DPWW3!AF135),"",DPWW3!AF135)</f>
        <v>0</v>
      </c>
      <c r="AN2278" s="176">
        <f>IF(ISBLANK(DPWW3!AG135),"",DPWW3!AG135)</f>
        <v>0</v>
      </c>
    </row>
    <row r="2279" spans="1:40" x14ac:dyDescent="0.25">
      <c r="A2279" s="176" t="str">
        <f t="shared" si="35"/>
        <v>YKY</v>
      </c>
      <c r="B2279" s="176" t="str">
        <f>IF(ISBLANK(DPWW3!BY135),"",DPWW3!BY135)</f>
        <v>PCD_DPWW3_PR19WINCA_DLY_S2</v>
      </c>
      <c r="C2279" s="176" t="str">
        <f>DPWW3!F135 &amp; "," &amp; DPWW3!G135 &amp; "," &amp; DPWW3!BY5</f>
        <v>PR19 WINEP Carryover actions,Number of schemes at Stage 2,Total number of schemes with a 90+ day delay for any given IM</v>
      </c>
      <c r="D2279" s="176" t="str">
        <f>IF(ISBLANK(DPWW3!H135),"",DPWW3!H135)</f>
        <v>Nr</v>
      </c>
      <c r="E2279" s="176" t="s">
        <v>7266</v>
      </c>
      <c r="F2279" s="176" t="str">
        <f>IF(ISBLANK(DPWW3!AJ135),"",DPWW3!AJ135)</f>
        <v/>
      </c>
    </row>
    <row r="2280" spans="1:40" x14ac:dyDescent="0.25">
      <c r="A2280" s="176" t="str">
        <f t="shared" si="35"/>
        <v>YKY</v>
      </c>
      <c r="B2280" s="176" t="str">
        <f>IF(ISBLANK(DPWW3!BZ135),"",DPWW3!BZ135)</f>
        <v>PCD_DPWW3_PR19WINCA_DIR_S2</v>
      </c>
      <c r="C2280" s="176" t="str">
        <f>DPWW3!F135 &amp; "," &amp; DPWW3!G135 &amp; "," &amp; DPWW3!BZ6</f>
        <v>PR19 WINEP Carryover actions,Number of schemes at Stage 2,Lack of internal resourcing</v>
      </c>
      <c r="D2280" s="176" t="str">
        <f>IF(ISBLANK(DPWW3!H135),"",DPWW3!H135)</f>
        <v>Nr</v>
      </c>
      <c r="E2280" s="176" t="s">
        <v>7266</v>
      </c>
      <c r="F2280" s="176" t="str">
        <f>IF(ISBLANK(DPWW3!AK135),"",DPWW3!AK135)</f>
        <v/>
      </c>
    </row>
    <row r="2281" spans="1:40" x14ac:dyDescent="0.25">
      <c r="A2281" s="176" t="str">
        <f t="shared" si="35"/>
        <v>YKY</v>
      </c>
      <c r="B2281" s="176" t="str">
        <f>IF(ISBLANK(DPWW3!CA135),"",DPWW3!CA135)</f>
        <v>PCD_DPWW3_PR19WINCA_DSCR_S2</v>
      </c>
      <c r="C2281" s="176" t="str">
        <f>DPWW3!F135 &amp; "," &amp; DPWW3!G135 &amp; "," &amp; DPWW3!CA6</f>
        <v xml:space="preserve">PR19 WINEP Carryover actions,Number of schemes at Stage 2,Lack of supply chain resourcing </v>
      </c>
      <c r="D2281" s="176" t="str">
        <f>IF(ISBLANK(DPWW3!H135),"",DPWW3!H135)</f>
        <v>Nr</v>
      </c>
      <c r="E2281" s="176" t="s">
        <v>7266</v>
      </c>
      <c r="F2281" s="176" t="str">
        <f>IF(ISBLANK(DPWW3!AL135),"",DPWW3!AL135)</f>
        <v/>
      </c>
    </row>
    <row r="2282" spans="1:40" x14ac:dyDescent="0.25">
      <c r="A2282" s="176" t="str">
        <f t="shared" si="35"/>
        <v>YKY</v>
      </c>
      <c r="B2282" s="176" t="str">
        <f>IF(ISBLANK(DPWW3!CB135),"",DPWW3!CB135)</f>
        <v>PCD_DPWW3_PR19WINCA_DCS_S2</v>
      </c>
      <c r="C2282" s="176" t="str">
        <f>DPWW3!F135 &amp; "," &amp; DPWW3!G135 &amp; "," &amp; DPWW3!CB6</f>
        <v>PR19 WINEP Carryover actions,Number of schemes at Stage 2,Change in solution (IM2)</v>
      </c>
      <c r="D2282" s="176" t="str">
        <f>IF(ISBLANK(DPWW3!H135),"",DPWW3!H135)</f>
        <v>Nr</v>
      </c>
      <c r="E2282" s="176" t="s">
        <v>7266</v>
      </c>
      <c r="F2282" s="176" t="str">
        <f>IF(ISBLANK(DPWW3!AM135),"",DPWW3!AM135)</f>
        <v/>
      </c>
    </row>
    <row r="2283" spans="1:40" x14ac:dyDescent="0.25">
      <c r="A2283" s="176" t="str">
        <f t="shared" si="35"/>
        <v>YKY</v>
      </c>
      <c r="B2283" s="176" t="str">
        <f>IF(ISBLANK(DPWW3!CC135),"",DPWW3!CC135)</f>
        <v>PCD_DPWW3_PR19WINCA_DSCS_S2</v>
      </c>
      <c r="C2283" s="176" t="str">
        <f>DPWW3!F135 &amp; "," &amp; DPWW3!G135 &amp; "," &amp; DPWW3!CC6</f>
        <v>PR19 WINEP Carryover actions,Number of schemes at Stage 2,Supply chain capacity</v>
      </c>
      <c r="D2283" s="176" t="str">
        <f>IF(ISBLANK(DPWW3!H135),"",DPWW3!H135)</f>
        <v>Nr</v>
      </c>
      <c r="E2283" s="176" t="s">
        <v>7266</v>
      </c>
      <c r="F2283" s="176" t="str">
        <f>IF(ISBLANK(DPWW3!AN135),"",DPWW3!AN135)</f>
        <v/>
      </c>
    </row>
    <row r="2284" spans="1:40" x14ac:dyDescent="0.25">
      <c r="A2284" s="176" t="str">
        <f t="shared" si="35"/>
        <v>YKY</v>
      </c>
      <c r="B2284" s="176" t="str">
        <f>IF(ISBLANK(DPWW3!CD135),"",DPWW3!CD135)</f>
        <v>PCD_DPWW3_PR19WINCA_DPP_S2</v>
      </c>
      <c r="C2284" s="176" t="str">
        <f>DPWW3!F135 &amp; "," &amp; DPWW3!G135 &amp; "," &amp; DPWW3!CD6</f>
        <v>PR19 WINEP Carryover actions,Number of schemes at Stage 2,Land and planning permission</v>
      </c>
      <c r="D2284" s="176" t="str">
        <f>IF(ISBLANK(DPWW3!H135),"",DPWW3!H135)</f>
        <v>Nr</v>
      </c>
      <c r="E2284" s="176" t="s">
        <v>7266</v>
      </c>
      <c r="F2284" s="176" t="str">
        <f>IF(ISBLANK(DPWW3!AO135),"",DPWW3!AO135)</f>
        <v/>
      </c>
    </row>
    <row r="2285" spans="1:40" x14ac:dyDescent="0.25">
      <c r="A2285" s="176" t="str">
        <f t="shared" si="35"/>
        <v>YKY</v>
      </c>
      <c r="B2285" s="176" t="str">
        <f>IF(ISBLANK(DPWW3!CE135),"",DPWW3!CE135)</f>
        <v>PCD_DPWW3_PR19WINCA_DTPI_S2</v>
      </c>
      <c r="C2285" s="176" t="str">
        <f>DPWW3!F135 &amp; "," &amp; DPWW3!G135 &amp; "," &amp; DPWW3!CE6</f>
        <v>PR19 WINEP Carryover actions,Number of schemes at Stage 2,Third-party interface</v>
      </c>
      <c r="D2285" s="176" t="str">
        <f>IF(ISBLANK(DPWW3!H135),"",DPWW3!H135)</f>
        <v>Nr</v>
      </c>
      <c r="E2285" s="176" t="s">
        <v>7266</v>
      </c>
      <c r="F2285" s="176" t="str">
        <f>IF(ISBLANK(DPWW3!AP135),"",DPWW3!AP135)</f>
        <v/>
      </c>
    </row>
    <row r="2286" spans="1:40" x14ac:dyDescent="0.25">
      <c r="A2286" s="176" t="str">
        <f t="shared" si="35"/>
        <v>YKY</v>
      </c>
      <c r="B2286" s="176" t="str">
        <f>IF(ISBLANK(DPWW3!CF135),"",DPWW3!CF135)</f>
        <v>PCD_DPWW3_PR19WINCA_DCI_S2</v>
      </c>
      <c r="C2286" s="176" t="str">
        <f>DPWW3!F135 &amp; "," &amp; DPWW3!G135 &amp; "," &amp; DPWW3!CF6</f>
        <v>PR19 WINEP Carryover actions,Number of schemes at Stage 2,Contractual issues</v>
      </c>
      <c r="D2286" s="176" t="str">
        <f>IF(ISBLANK(DPWW3!H135),"",DPWW3!H135)</f>
        <v>Nr</v>
      </c>
      <c r="E2286" s="176" t="s">
        <v>7266</v>
      </c>
      <c r="F2286" s="176" t="str">
        <f>IF(ISBLANK(DPWW3!AQ135),"",DPWW3!AQ135)</f>
        <v/>
      </c>
    </row>
    <row r="2287" spans="1:40" x14ac:dyDescent="0.25">
      <c r="A2287" s="176" t="str">
        <f t="shared" si="35"/>
        <v>YKY</v>
      </c>
      <c r="B2287" s="176" t="str">
        <f>IF(ISBLANK(DPWW3!CG135),"",DPWW3!CG135)</f>
        <v>PCD_DPWW3_PR19WINCA_DSI_S2</v>
      </c>
      <c r="C2287" s="176" t="str">
        <f>DPWW3!F135 &amp; "," &amp; DPWW3!G135 &amp; "," &amp; DPWW3!CG6</f>
        <v>PR19 WINEP Carryover actions,Number of schemes at Stage 2,Sites issues</v>
      </c>
      <c r="D2287" s="176" t="str">
        <f>IF(ISBLANK(DPWW3!H135),"",DPWW3!H135)</f>
        <v>Nr</v>
      </c>
      <c r="E2287" s="176" t="s">
        <v>7266</v>
      </c>
      <c r="F2287" s="176" t="str">
        <f>IF(ISBLANK(DPWW3!AR135),"",DPWW3!AR135)</f>
        <v/>
      </c>
    </row>
    <row r="2288" spans="1:40" x14ac:dyDescent="0.25">
      <c r="A2288" s="176" t="str">
        <f t="shared" si="35"/>
        <v>YKY</v>
      </c>
      <c r="B2288" s="176" t="str">
        <f>IF(ISBLANK(DPWW3!CH135),"",DPWW3!CH135)</f>
        <v>PCD_DPWW3_PR19WINCA_DER_S2</v>
      </c>
      <c r="C2288" s="176" t="str">
        <f>DPWW3!F135 &amp; "," &amp; DPWW3!G135 &amp; "," &amp; DPWW3!CH6</f>
        <v>PR19 WINEP Carryover actions,Number of schemes at Stage 2,Environmental risks</v>
      </c>
      <c r="D2288" s="176" t="str">
        <f>IF(ISBLANK(DPWW3!H135),"",DPWW3!H135)</f>
        <v>Nr</v>
      </c>
      <c r="E2288" s="176" t="s">
        <v>7266</v>
      </c>
      <c r="F2288" s="176" t="str">
        <f>IF(ISBLANK(DPWW3!AS135),"",DPWW3!AS135)</f>
        <v/>
      </c>
    </row>
    <row r="2289" spans="1:40" x14ac:dyDescent="0.25">
      <c r="A2289" s="176" t="str">
        <f t="shared" si="35"/>
        <v>YKY</v>
      </c>
      <c r="B2289" s="176" t="str">
        <f>IF(ISBLANK(DPWW3!CI135),"",DPWW3!CI135)</f>
        <v>PCD_DPWW3_PR19WINCA_RS_S2</v>
      </c>
      <c r="C2289" s="176" t="str">
        <f>DPWW3!F135 &amp; "," &amp; DPWW3!G135 &amp; "," &amp; DPWW3!CI6</f>
        <v>PR19 WINEP Carryover actions,Number of schemes at Stage 2,Regulatory Sign off Delay</v>
      </c>
      <c r="D2289" s="176" t="str">
        <f>IF(ISBLANK(DPWW3!H135),"",DPWW3!H135)</f>
        <v>Nr</v>
      </c>
      <c r="E2289" s="176" t="s">
        <v>7266</v>
      </c>
      <c r="F2289" s="176" t="str">
        <f>IF(ISBLANK(DPWW3!AT135),"",DPWW3!AT135)</f>
        <v/>
      </c>
    </row>
    <row r="2290" spans="1:40" x14ac:dyDescent="0.25">
      <c r="A2290" s="176" t="str">
        <f t="shared" si="35"/>
        <v>YKY</v>
      </c>
      <c r="B2290" s="176" t="str">
        <f>IF(ISBLANK(DPWW3!CJ135),"",DPWW3!CJ135)</f>
        <v>PCD_DPWW3_PR19WINCA_DPLE_S2</v>
      </c>
      <c r="C2290" s="176" t="str">
        <f>DPWW3!F135 &amp; "," &amp; DPWW3!G135 &amp; "," &amp; DPWW3!CJ6</f>
        <v>PR19 WINEP Carryover actions,Number of schemes at Stage 2,Programme level efficiency</v>
      </c>
      <c r="D2290" s="176" t="str">
        <f>IF(ISBLANK(DPWW3!H135),"",DPWW3!H135)</f>
        <v>Nr</v>
      </c>
      <c r="E2290" s="176" t="s">
        <v>7266</v>
      </c>
      <c r="F2290" s="176" t="str">
        <f>IF(ISBLANK(DPWW3!AU135),"",DPWW3!AU135)</f>
        <v/>
      </c>
    </row>
    <row r="2291" spans="1:40" x14ac:dyDescent="0.25">
      <c r="A2291" s="176" t="str">
        <f t="shared" si="35"/>
        <v>YKY</v>
      </c>
      <c r="B2291" s="176" t="str">
        <f>IF(ISBLANK(DPWW3!BC136),"",DPWW3!BC136)</f>
        <v>PCD_DPWW3_PR19WINCA_S3</v>
      </c>
      <c r="C2291" s="176" t="str">
        <f>DPWW3!F136 &amp; "," &amp; DPWW3!G136 &amp; "," &amp; DPWW3!BC5</f>
        <v>PR19 WINEP Carryover actions,Number of schemes at Stage 3,IM1 has yet to be achieved</v>
      </c>
      <c r="D2291" s="176" t="str">
        <f>IF(ISBLANK(DPWW3!H136),"",DPWW3!H136)</f>
        <v>Nr</v>
      </c>
      <c r="E2291" s="176" t="s">
        <v>7266</v>
      </c>
      <c r="T2291" s="176">
        <f>IF(ISBLANK(DPWW3!M136),"",DPWW3!M136)</f>
        <v>0</v>
      </c>
      <c r="U2291" s="176">
        <f>IF(ISBLANK(DPWW3!N136),"",DPWW3!N136)</f>
        <v>0</v>
      </c>
      <c r="V2291" s="176">
        <f>IF(ISBLANK(DPWW3!O136),"",DPWW3!O136)</f>
        <v>1</v>
      </c>
      <c r="W2291" s="176">
        <f>IF(ISBLANK(DPWW3!P136),"",DPWW3!P136)</f>
        <v>0</v>
      </c>
      <c r="X2291" s="176">
        <f>IF(ISBLANK(DPWW3!Q136),"",DPWW3!Q136)</f>
        <v>1</v>
      </c>
      <c r="Y2291" s="176">
        <f>IF(ISBLANK(DPWW3!R136),"",DPWW3!R136)</f>
        <v>1</v>
      </c>
      <c r="Z2291" s="176">
        <f>IF(ISBLANK(DPWW3!S136),"",DPWW3!S136)</f>
        <v>1</v>
      </c>
      <c r="AA2291" s="176">
        <f>IF(ISBLANK(DPWW3!T136),"",DPWW3!T136)</f>
        <v>1</v>
      </c>
      <c r="AB2291" s="176">
        <f>IF(ISBLANK(DPWW3!U136),"",DPWW3!U136)</f>
        <v>1</v>
      </c>
      <c r="AC2291" s="176">
        <f>IF(ISBLANK(DPWW3!V136),"",DPWW3!V136)</f>
        <v>0</v>
      </c>
      <c r="AD2291" s="176">
        <f>IF(ISBLANK(DPWW3!W136),"",DPWW3!W136)</f>
        <v>0</v>
      </c>
      <c r="AE2291" s="176">
        <f>IF(ISBLANK(DPWW3!X136),"",DPWW3!X136)</f>
        <v>0</v>
      </c>
      <c r="AF2291" s="176">
        <f>IF(ISBLANK(DPWW3!Y136),"",DPWW3!Y136)</f>
        <v>0</v>
      </c>
      <c r="AG2291" s="176">
        <f>IF(ISBLANK(DPWW3!Z136),"",DPWW3!Z136)</f>
        <v>0</v>
      </c>
      <c r="AH2291" s="176">
        <f>IF(ISBLANK(DPWW3!AA136),"",DPWW3!AA136)</f>
        <v>0</v>
      </c>
      <c r="AI2291" s="176">
        <f>IF(ISBLANK(DPWW3!AB136),"",DPWW3!AB136)</f>
        <v>0</v>
      </c>
      <c r="AJ2291" s="176">
        <f>IF(ISBLANK(DPWW3!AC136),"",DPWW3!AC136)</f>
        <v>0</v>
      </c>
      <c r="AK2291" s="176">
        <f>IF(ISBLANK(DPWW3!AD136),"",DPWW3!AD136)</f>
        <v>0</v>
      </c>
      <c r="AL2291" s="176">
        <f>IF(ISBLANK(DPWW3!AE136),"",DPWW3!AE136)</f>
        <v>0</v>
      </c>
      <c r="AM2291" s="176">
        <f>IF(ISBLANK(DPWW3!AF136),"",DPWW3!AF136)</f>
        <v>0</v>
      </c>
      <c r="AN2291" s="176">
        <f>IF(ISBLANK(DPWW3!AG136),"",DPWW3!AG136)</f>
        <v>0</v>
      </c>
    </row>
    <row r="2292" spans="1:40" x14ac:dyDescent="0.25">
      <c r="A2292" s="176" t="str">
        <f t="shared" si="35"/>
        <v>YKY</v>
      </c>
      <c r="B2292" s="176" t="str">
        <f>IF(ISBLANK(DPWW3!BY136),"",DPWW3!BY136)</f>
        <v>PCD_DPWW3_PR19WINCA_DLY_S3</v>
      </c>
      <c r="C2292" s="176" t="str">
        <f>DPWW3!F136 &amp; "," &amp; DPWW3!G136 &amp; "," &amp; DPWW3!BY5</f>
        <v>PR19 WINEP Carryover actions,Number of schemes at Stage 3,Total number of schemes with a 90+ day delay for any given IM</v>
      </c>
      <c r="D2292" s="176" t="str">
        <f>IF(ISBLANK(DPWW3!H136),"",DPWW3!H136)</f>
        <v>Nr</v>
      </c>
      <c r="E2292" s="176" t="s">
        <v>7266</v>
      </c>
      <c r="F2292" s="176" t="str">
        <f>IF(ISBLANK(DPWW3!AJ136),"",DPWW3!AJ136)</f>
        <v/>
      </c>
    </row>
    <row r="2293" spans="1:40" x14ac:dyDescent="0.25">
      <c r="A2293" s="176" t="str">
        <f t="shared" si="35"/>
        <v>YKY</v>
      </c>
      <c r="B2293" s="176" t="str">
        <f>IF(ISBLANK(DPWW3!BZ136),"",DPWW3!BZ136)</f>
        <v>PCD_DPWW3_PR19WINCA_DIR_S3</v>
      </c>
      <c r="C2293" s="176" t="str">
        <f>DPWW3!F136 &amp; "," &amp; DPWW3!G136 &amp; "," &amp; DPWW3!BZ6</f>
        <v>PR19 WINEP Carryover actions,Number of schemes at Stage 3,Lack of internal resourcing</v>
      </c>
      <c r="D2293" s="176" t="str">
        <f>IF(ISBLANK(DPWW3!H136),"",DPWW3!H136)</f>
        <v>Nr</v>
      </c>
      <c r="E2293" s="176" t="s">
        <v>7266</v>
      </c>
      <c r="F2293" s="176" t="str">
        <f>IF(ISBLANK(DPWW3!AK136),"",DPWW3!AK136)</f>
        <v/>
      </c>
    </row>
    <row r="2294" spans="1:40" x14ac:dyDescent="0.25">
      <c r="A2294" s="176" t="str">
        <f t="shared" si="35"/>
        <v>YKY</v>
      </c>
      <c r="B2294" s="176" t="str">
        <f>IF(ISBLANK(DPWW3!CA136),"",DPWW3!CA136)</f>
        <v>PCD_DPWW3_PR19WINCA_DSCR_S3</v>
      </c>
      <c r="C2294" s="176" t="str">
        <f>DPWW3!F136 &amp; "," &amp; DPWW3!G136 &amp; "," &amp; DPWW3!CA6</f>
        <v xml:space="preserve">PR19 WINEP Carryover actions,Number of schemes at Stage 3,Lack of supply chain resourcing </v>
      </c>
      <c r="D2294" s="176" t="str">
        <f>IF(ISBLANK(DPWW3!H136),"",DPWW3!H136)</f>
        <v>Nr</v>
      </c>
      <c r="E2294" s="176" t="s">
        <v>7266</v>
      </c>
      <c r="F2294" s="176" t="str">
        <f>IF(ISBLANK(DPWW3!AL136),"",DPWW3!AL136)</f>
        <v/>
      </c>
    </row>
    <row r="2295" spans="1:40" x14ac:dyDescent="0.25">
      <c r="A2295" s="176" t="str">
        <f t="shared" si="35"/>
        <v>YKY</v>
      </c>
      <c r="B2295" s="176" t="str">
        <f>IF(ISBLANK(DPWW3!CB136),"",DPWW3!CB136)</f>
        <v>PCD_DPWW3_PR19WINCA_DCS_S3</v>
      </c>
      <c r="C2295" s="176" t="str">
        <f>DPWW3!F136 &amp; "," &amp; DPWW3!G136 &amp; "," &amp; DPWW3!CB6</f>
        <v>PR19 WINEP Carryover actions,Number of schemes at Stage 3,Change in solution (IM2)</v>
      </c>
      <c r="D2295" s="176" t="str">
        <f>IF(ISBLANK(DPWW3!H136),"",DPWW3!H136)</f>
        <v>Nr</v>
      </c>
      <c r="E2295" s="176" t="s">
        <v>7266</v>
      </c>
      <c r="F2295" s="176" t="str">
        <f>IF(ISBLANK(DPWW3!AM136),"",DPWW3!AM136)</f>
        <v/>
      </c>
    </row>
    <row r="2296" spans="1:40" x14ac:dyDescent="0.25">
      <c r="A2296" s="176" t="str">
        <f t="shared" si="35"/>
        <v>YKY</v>
      </c>
      <c r="B2296" s="176" t="str">
        <f>IF(ISBLANK(DPWW3!CC136),"",DPWW3!CC136)</f>
        <v>PCD_DPWW3_PR19WINCA_DSCS_S3</v>
      </c>
      <c r="C2296" s="176" t="str">
        <f>DPWW3!F136 &amp; "," &amp; DPWW3!G136 &amp; "," &amp; DPWW3!CC6</f>
        <v>PR19 WINEP Carryover actions,Number of schemes at Stage 3,Supply chain capacity</v>
      </c>
      <c r="D2296" s="176" t="str">
        <f>IF(ISBLANK(DPWW3!H136),"",DPWW3!H136)</f>
        <v>Nr</v>
      </c>
      <c r="E2296" s="176" t="s">
        <v>7266</v>
      </c>
      <c r="F2296" s="176" t="str">
        <f>IF(ISBLANK(DPWW3!AN136),"",DPWW3!AN136)</f>
        <v/>
      </c>
    </row>
    <row r="2297" spans="1:40" x14ac:dyDescent="0.25">
      <c r="A2297" s="176" t="str">
        <f t="shared" si="35"/>
        <v>YKY</v>
      </c>
      <c r="B2297" s="176" t="str">
        <f>IF(ISBLANK(DPWW3!CD136),"",DPWW3!CD136)</f>
        <v>PCD_DPWW3_PR19WINCA_DPP_S3</v>
      </c>
      <c r="C2297" s="176" t="str">
        <f>DPWW3!F136 &amp; "," &amp; DPWW3!G136 &amp; "," &amp; DPWW3!CD6</f>
        <v>PR19 WINEP Carryover actions,Number of schemes at Stage 3,Land and planning permission</v>
      </c>
      <c r="D2297" s="176" t="str">
        <f>IF(ISBLANK(DPWW3!H136),"",DPWW3!H136)</f>
        <v>Nr</v>
      </c>
      <c r="E2297" s="176" t="s">
        <v>7266</v>
      </c>
      <c r="F2297" s="176" t="str">
        <f>IF(ISBLANK(DPWW3!AO136),"",DPWW3!AO136)</f>
        <v/>
      </c>
    </row>
    <row r="2298" spans="1:40" x14ac:dyDescent="0.25">
      <c r="A2298" s="176" t="str">
        <f t="shared" si="35"/>
        <v>YKY</v>
      </c>
      <c r="B2298" s="176" t="str">
        <f>IF(ISBLANK(DPWW3!CE136),"",DPWW3!CE136)</f>
        <v>PCD_DPWW3_PR19WINCA_DTPI_S3</v>
      </c>
      <c r="C2298" s="176" t="str">
        <f>DPWW3!F136 &amp; "," &amp; DPWW3!G136 &amp; "," &amp; DPWW3!CE6</f>
        <v>PR19 WINEP Carryover actions,Number of schemes at Stage 3,Third-party interface</v>
      </c>
      <c r="D2298" s="176" t="str">
        <f>IF(ISBLANK(DPWW3!H136),"",DPWW3!H136)</f>
        <v>Nr</v>
      </c>
      <c r="E2298" s="176" t="s">
        <v>7266</v>
      </c>
      <c r="F2298" s="176" t="str">
        <f>IF(ISBLANK(DPWW3!AP136),"",DPWW3!AP136)</f>
        <v/>
      </c>
    </row>
    <row r="2299" spans="1:40" x14ac:dyDescent="0.25">
      <c r="A2299" s="176" t="str">
        <f t="shared" si="35"/>
        <v>YKY</v>
      </c>
      <c r="B2299" s="176" t="str">
        <f>IF(ISBLANK(DPWW3!CF136),"",DPWW3!CF136)</f>
        <v>PCD_DPWW3_PR19WINCA_DCI_S3</v>
      </c>
      <c r="C2299" s="176" t="str">
        <f>DPWW3!F136 &amp; "," &amp; DPWW3!G136 &amp; "," &amp; DPWW3!CF6</f>
        <v>PR19 WINEP Carryover actions,Number of schemes at Stage 3,Contractual issues</v>
      </c>
      <c r="D2299" s="176" t="str">
        <f>IF(ISBLANK(DPWW3!H136),"",DPWW3!H136)</f>
        <v>Nr</v>
      </c>
      <c r="E2299" s="176" t="s">
        <v>7266</v>
      </c>
      <c r="F2299" s="176" t="str">
        <f>IF(ISBLANK(DPWW3!AQ136),"",DPWW3!AQ136)</f>
        <v/>
      </c>
    </row>
    <row r="2300" spans="1:40" x14ac:dyDescent="0.25">
      <c r="A2300" s="176" t="str">
        <f t="shared" si="35"/>
        <v>YKY</v>
      </c>
      <c r="B2300" s="176" t="str">
        <f>IF(ISBLANK(DPWW3!CG136),"",DPWW3!CG136)</f>
        <v>PCD_DPWW3_PR19WINCA_DSI_S3</v>
      </c>
      <c r="C2300" s="176" t="str">
        <f>DPWW3!F136 &amp; "," &amp; DPWW3!G136 &amp; "," &amp; DPWW3!CG6</f>
        <v>PR19 WINEP Carryover actions,Number of schemes at Stage 3,Sites issues</v>
      </c>
      <c r="D2300" s="176" t="str">
        <f>IF(ISBLANK(DPWW3!H136),"",DPWW3!H136)</f>
        <v>Nr</v>
      </c>
      <c r="E2300" s="176" t="s">
        <v>7266</v>
      </c>
      <c r="F2300" s="176" t="str">
        <f>IF(ISBLANK(DPWW3!AR136),"",DPWW3!AR136)</f>
        <v/>
      </c>
    </row>
    <row r="2301" spans="1:40" x14ac:dyDescent="0.25">
      <c r="A2301" s="176" t="str">
        <f t="shared" si="35"/>
        <v>YKY</v>
      </c>
      <c r="B2301" s="176" t="str">
        <f>IF(ISBLANK(DPWW3!CH136),"",DPWW3!CH136)</f>
        <v>PCD_DPWW3_PR19WINCA_DER_S3</v>
      </c>
      <c r="C2301" s="176" t="str">
        <f>DPWW3!F136 &amp; "," &amp; DPWW3!G136 &amp; "," &amp; DPWW3!CH6</f>
        <v>PR19 WINEP Carryover actions,Number of schemes at Stage 3,Environmental risks</v>
      </c>
      <c r="D2301" s="176" t="str">
        <f>IF(ISBLANK(DPWW3!H136),"",DPWW3!H136)</f>
        <v>Nr</v>
      </c>
      <c r="E2301" s="176" t="s">
        <v>7266</v>
      </c>
      <c r="F2301" s="176" t="str">
        <f>IF(ISBLANK(DPWW3!AS136),"",DPWW3!AS136)</f>
        <v/>
      </c>
    </row>
    <row r="2302" spans="1:40" x14ac:dyDescent="0.25">
      <c r="A2302" s="176" t="str">
        <f t="shared" si="35"/>
        <v>YKY</v>
      </c>
      <c r="B2302" s="176" t="str">
        <f>IF(ISBLANK(DPWW3!CI136),"",DPWW3!CI136)</f>
        <v>PCD_DPWW3_PR19WINCA_RS_S3</v>
      </c>
      <c r="C2302" s="176" t="str">
        <f>DPWW3!F136 &amp; "," &amp; DPWW3!G136 &amp; "," &amp; DPWW3!CI6</f>
        <v>PR19 WINEP Carryover actions,Number of schemes at Stage 3,Regulatory Sign off Delay</v>
      </c>
      <c r="D2302" s="176" t="str">
        <f>IF(ISBLANK(DPWW3!H136),"",DPWW3!H136)</f>
        <v>Nr</v>
      </c>
      <c r="E2302" s="176" t="s">
        <v>7266</v>
      </c>
      <c r="F2302" s="176" t="str">
        <f>IF(ISBLANK(DPWW3!AT136),"",DPWW3!AT136)</f>
        <v/>
      </c>
    </row>
    <row r="2303" spans="1:40" x14ac:dyDescent="0.25">
      <c r="A2303" s="176" t="str">
        <f t="shared" si="35"/>
        <v>YKY</v>
      </c>
      <c r="B2303" s="176" t="str">
        <f>IF(ISBLANK(DPWW3!CJ136),"",DPWW3!CJ136)</f>
        <v>PCD_DPWW3_PR19WINCA_DPLE_S3</v>
      </c>
      <c r="C2303" s="176" t="str">
        <f>DPWW3!F136 &amp; "," &amp; DPWW3!G136 &amp; "," &amp; DPWW3!CJ6</f>
        <v>PR19 WINEP Carryover actions,Number of schemes at Stage 3,Programme level efficiency</v>
      </c>
      <c r="D2303" s="176" t="str">
        <f>IF(ISBLANK(DPWW3!H136),"",DPWW3!H136)</f>
        <v>Nr</v>
      </c>
      <c r="E2303" s="176" t="s">
        <v>7266</v>
      </c>
      <c r="F2303" s="176" t="str">
        <f>IF(ISBLANK(DPWW3!AU136),"",DPWW3!AU136)</f>
        <v/>
      </c>
    </row>
    <row r="2304" spans="1:40" x14ac:dyDescent="0.25">
      <c r="A2304" s="176" t="str">
        <f t="shared" si="35"/>
        <v>YKY</v>
      </c>
      <c r="B2304" s="176" t="str">
        <f>IF(ISBLANK(DPWW3!BC137),"",DPWW3!BC137)</f>
        <v>PCD_DPWW3_PR19WINCA_S4</v>
      </c>
      <c r="C2304" s="176" t="str">
        <f>DPWW3!F137 &amp; "," &amp; DPWW3!G137 &amp; "," &amp; DPWW3!BC5</f>
        <v>PR19 WINEP Carryover actions,Number of schemes at Stage 4,IM1 has yet to be achieved</v>
      </c>
      <c r="D2304" s="176" t="str">
        <f>IF(ISBLANK(DPWW3!H137),"",DPWW3!H137)</f>
        <v>Nr</v>
      </c>
      <c r="E2304" s="176" t="s">
        <v>7266</v>
      </c>
      <c r="T2304" s="176">
        <f>IF(ISBLANK(DPWW3!M137),"",DPWW3!M137)</f>
        <v>2</v>
      </c>
      <c r="U2304" s="176">
        <f>IF(ISBLANK(DPWW3!N137),"",DPWW3!N137)</f>
        <v>1</v>
      </c>
      <c r="V2304" s="176">
        <f>IF(ISBLANK(DPWW3!O137),"",DPWW3!O137)</f>
        <v>1</v>
      </c>
      <c r="W2304" s="176">
        <f>IF(ISBLANK(DPWW3!P137),"",DPWW3!P137)</f>
        <v>2</v>
      </c>
      <c r="X2304" s="176">
        <f>IF(ISBLANK(DPWW3!Q137),"",DPWW3!Q137)</f>
        <v>2</v>
      </c>
      <c r="Y2304" s="176">
        <f>IF(ISBLANK(DPWW3!R137),"",DPWW3!R137)</f>
        <v>2</v>
      </c>
      <c r="Z2304" s="176">
        <f>IF(ISBLANK(DPWW3!S137),"",DPWW3!S137)</f>
        <v>2</v>
      </c>
      <c r="AA2304" s="176">
        <f>IF(ISBLANK(DPWW3!T137),"",DPWW3!T137)</f>
        <v>2</v>
      </c>
      <c r="AB2304" s="176">
        <f>IF(ISBLANK(DPWW3!U137),"",DPWW3!U137)</f>
        <v>2</v>
      </c>
      <c r="AC2304" s="176">
        <f>IF(ISBLANK(DPWW3!V137),"",DPWW3!V137)</f>
        <v>3</v>
      </c>
      <c r="AD2304" s="176">
        <f>IF(ISBLANK(DPWW3!W137),"",DPWW3!W137)</f>
        <v>3</v>
      </c>
      <c r="AE2304" s="176">
        <f>IF(ISBLANK(DPWW3!X137),"",DPWW3!X137)</f>
        <v>3</v>
      </c>
      <c r="AF2304" s="176">
        <f>IF(ISBLANK(DPWW3!Y137),"",DPWW3!Y137)</f>
        <v>2</v>
      </c>
      <c r="AG2304" s="176">
        <f>IF(ISBLANK(DPWW3!Z137),"",DPWW3!Z137)</f>
        <v>2</v>
      </c>
      <c r="AH2304" s="176">
        <f>IF(ISBLANK(DPWW3!AA137),"",DPWW3!AA137)</f>
        <v>2</v>
      </c>
      <c r="AI2304" s="176">
        <f>IF(ISBLANK(DPWW3!AB137),"",DPWW3!AB137)</f>
        <v>2</v>
      </c>
      <c r="AJ2304" s="176">
        <f>IF(ISBLANK(DPWW3!AC137),"",DPWW3!AC137)</f>
        <v>1</v>
      </c>
      <c r="AK2304" s="176">
        <f>IF(ISBLANK(DPWW3!AD137),"",DPWW3!AD137)</f>
        <v>1</v>
      </c>
      <c r="AL2304" s="176">
        <f>IF(ISBLANK(DPWW3!AE137),"",DPWW3!AE137)</f>
        <v>1</v>
      </c>
      <c r="AM2304" s="176">
        <f>IF(ISBLANK(DPWW3!AF137),"",DPWW3!AF137)</f>
        <v>0</v>
      </c>
      <c r="AN2304" s="176">
        <f>IF(ISBLANK(DPWW3!AG137),"",DPWW3!AG137)</f>
        <v>0</v>
      </c>
    </row>
    <row r="2305" spans="1:40" x14ac:dyDescent="0.25">
      <c r="A2305" s="176" t="str">
        <f t="shared" si="35"/>
        <v>YKY</v>
      </c>
      <c r="B2305" s="176" t="str">
        <f>IF(ISBLANK(DPWW3!BY137),"",DPWW3!BY137)</f>
        <v>PCD_DPWW3_PR19WINCA_DLY_S4</v>
      </c>
      <c r="C2305" s="176" t="str">
        <f>DPWW3!F137 &amp; "," &amp; DPWW3!G137 &amp; "," &amp; DPWW3!BY5</f>
        <v>PR19 WINEP Carryover actions,Number of schemes at Stage 4,Total number of schemes with a 90+ day delay for any given IM</v>
      </c>
      <c r="D2305" s="176" t="str">
        <f>IF(ISBLANK(DPWW3!H137),"",DPWW3!H137)</f>
        <v>Nr</v>
      </c>
      <c r="E2305" s="176" t="s">
        <v>7266</v>
      </c>
      <c r="F2305" s="176" t="str">
        <f>IF(ISBLANK(DPWW3!AJ137),"",DPWW3!AJ137)</f>
        <v/>
      </c>
    </row>
    <row r="2306" spans="1:40" x14ac:dyDescent="0.25">
      <c r="A2306" s="176" t="str">
        <f t="shared" si="35"/>
        <v>YKY</v>
      </c>
      <c r="B2306" s="176" t="str">
        <f>IF(ISBLANK(DPWW3!BZ137),"",DPWW3!BZ137)</f>
        <v>PCD_DPWW3_PR19WINCA_DIR_S4</v>
      </c>
      <c r="C2306" s="176" t="str">
        <f>DPWW3!F137 &amp; "," &amp; DPWW3!G137 &amp; "," &amp; DPWW3!BZ6</f>
        <v>PR19 WINEP Carryover actions,Number of schemes at Stage 4,Lack of internal resourcing</v>
      </c>
      <c r="D2306" s="176" t="str">
        <f>IF(ISBLANK(DPWW3!H137),"",DPWW3!H137)</f>
        <v>Nr</v>
      </c>
      <c r="E2306" s="176" t="s">
        <v>7266</v>
      </c>
      <c r="F2306" s="176" t="str">
        <f>IF(ISBLANK(DPWW3!AK137),"",DPWW3!AK137)</f>
        <v/>
      </c>
    </row>
    <row r="2307" spans="1:40" x14ac:dyDescent="0.25">
      <c r="A2307" s="176" t="str">
        <f t="shared" si="35"/>
        <v>YKY</v>
      </c>
      <c r="B2307" s="176" t="str">
        <f>IF(ISBLANK(DPWW3!CA137),"",DPWW3!CA137)</f>
        <v>PCD_DPWW3_PR19WINCA_DSCR_S4</v>
      </c>
      <c r="C2307" s="176" t="str">
        <f>DPWW3!F137 &amp; "," &amp; DPWW3!G137 &amp; "," &amp; DPWW3!CA6</f>
        <v xml:space="preserve">PR19 WINEP Carryover actions,Number of schemes at Stage 4,Lack of supply chain resourcing </v>
      </c>
      <c r="D2307" s="176" t="str">
        <f>IF(ISBLANK(DPWW3!H137),"",DPWW3!H137)</f>
        <v>Nr</v>
      </c>
      <c r="E2307" s="176" t="s">
        <v>7266</v>
      </c>
      <c r="F2307" s="176" t="str">
        <f>IF(ISBLANK(DPWW3!AL137),"",DPWW3!AL137)</f>
        <v/>
      </c>
    </row>
    <row r="2308" spans="1:40" x14ac:dyDescent="0.25">
      <c r="A2308" s="176" t="str">
        <f t="shared" si="35"/>
        <v>YKY</v>
      </c>
      <c r="B2308" s="176" t="str">
        <f>IF(ISBLANK(DPWW3!CB137),"",DPWW3!CB137)</f>
        <v>PCD_DPWW3_PR19WINCA_DCS_S4</v>
      </c>
      <c r="C2308" s="176" t="str">
        <f>DPWW3!F137 &amp; "," &amp; DPWW3!G137 &amp; "," &amp; DPWW3!CB6</f>
        <v>PR19 WINEP Carryover actions,Number of schemes at Stage 4,Change in solution (IM2)</v>
      </c>
      <c r="D2308" s="176" t="str">
        <f>IF(ISBLANK(DPWW3!H137),"",DPWW3!H137)</f>
        <v>Nr</v>
      </c>
      <c r="E2308" s="176" t="s">
        <v>7266</v>
      </c>
      <c r="F2308" s="176" t="str">
        <f>IF(ISBLANK(DPWW3!AM137),"",DPWW3!AM137)</f>
        <v/>
      </c>
    </row>
    <row r="2309" spans="1:40" x14ac:dyDescent="0.25">
      <c r="A2309" s="176" t="str">
        <f t="shared" ref="A2309:A2372" si="36">A2308</f>
        <v>YKY</v>
      </c>
      <c r="B2309" s="176" t="str">
        <f>IF(ISBLANK(DPWW3!CC137),"",DPWW3!CC137)</f>
        <v>PCD_DPWW3_PR19WINCA_DSCS_S4</v>
      </c>
      <c r="C2309" s="176" t="str">
        <f>DPWW3!F137 &amp; "," &amp; DPWW3!G137 &amp; "," &amp; DPWW3!CC6</f>
        <v>PR19 WINEP Carryover actions,Number of schemes at Stage 4,Supply chain capacity</v>
      </c>
      <c r="D2309" s="176" t="str">
        <f>IF(ISBLANK(DPWW3!H137),"",DPWW3!H137)</f>
        <v>Nr</v>
      </c>
      <c r="E2309" s="176" t="s">
        <v>7266</v>
      </c>
      <c r="F2309" s="176" t="str">
        <f>IF(ISBLANK(DPWW3!AN137),"",DPWW3!AN137)</f>
        <v/>
      </c>
    </row>
    <row r="2310" spans="1:40" x14ac:dyDescent="0.25">
      <c r="A2310" s="176" t="str">
        <f t="shared" si="36"/>
        <v>YKY</v>
      </c>
      <c r="B2310" s="176" t="str">
        <f>IF(ISBLANK(DPWW3!CD137),"",DPWW3!CD137)</f>
        <v>PCD_DPWW3_PR19WINCA_DPP_S4</v>
      </c>
      <c r="C2310" s="176" t="str">
        <f>DPWW3!F137 &amp; "," &amp; DPWW3!G137 &amp; "," &amp; DPWW3!CD6</f>
        <v>PR19 WINEP Carryover actions,Number of schemes at Stage 4,Land and planning permission</v>
      </c>
      <c r="D2310" s="176" t="str">
        <f>IF(ISBLANK(DPWW3!H137),"",DPWW3!H137)</f>
        <v>Nr</v>
      </c>
      <c r="E2310" s="176" t="s">
        <v>7266</v>
      </c>
      <c r="F2310" s="176" t="str">
        <f>IF(ISBLANK(DPWW3!AO137),"",DPWW3!AO137)</f>
        <v/>
      </c>
    </row>
    <row r="2311" spans="1:40" x14ac:dyDescent="0.25">
      <c r="A2311" s="176" t="str">
        <f t="shared" si="36"/>
        <v>YKY</v>
      </c>
      <c r="B2311" s="176" t="str">
        <f>IF(ISBLANK(DPWW3!CE137),"",DPWW3!CE137)</f>
        <v>PCD_DPWW3_PR19WINCA_DTPI_S4</v>
      </c>
      <c r="C2311" s="176" t="str">
        <f>DPWW3!F137 &amp; "," &amp; DPWW3!G137 &amp; "," &amp; DPWW3!CE6</f>
        <v>PR19 WINEP Carryover actions,Number of schemes at Stage 4,Third-party interface</v>
      </c>
      <c r="D2311" s="176" t="str">
        <f>IF(ISBLANK(DPWW3!H137),"",DPWW3!H137)</f>
        <v>Nr</v>
      </c>
      <c r="E2311" s="176" t="s">
        <v>7266</v>
      </c>
      <c r="F2311" s="176" t="str">
        <f>IF(ISBLANK(DPWW3!AP137),"",DPWW3!AP137)</f>
        <v/>
      </c>
    </row>
    <row r="2312" spans="1:40" x14ac:dyDescent="0.25">
      <c r="A2312" s="176" t="str">
        <f t="shared" si="36"/>
        <v>YKY</v>
      </c>
      <c r="B2312" s="176" t="str">
        <f>IF(ISBLANK(DPWW3!CF137),"",DPWW3!CF137)</f>
        <v>PCD_DPWW3_PR19WINCA_DCI_S4</v>
      </c>
      <c r="C2312" s="176" t="str">
        <f>DPWW3!F137 &amp; "," &amp; DPWW3!G137 &amp; "," &amp; DPWW3!CF6</f>
        <v>PR19 WINEP Carryover actions,Number of schemes at Stage 4,Contractual issues</v>
      </c>
      <c r="D2312" s="176" t="str">
        <f>IF(ISBLANK(DPWW3!H137),"",DPWW3!H137)</f>
        <v>Nr</v>
      </c>
      <c r="E2312" s="176" t="s">
        <v>7266</v>
      </c>
      <c r="F2312" s="176" t="str">
        <f>IF(ISBLANK(DPWW3!AQ137),"",DPWW3!AQ137)</f>
        <v/>
      </c>
    </row>
    <row r="2313" spans="1:40" x14ac:dyDescent="0.25">
      <c r="A2313" s="176" t="str">
        <f t="shared" si="36"/>
        <v>YKY</v>
      </c>
      <c r="B2313" s="176" t="str">
        <f>IF(ISBLANK(DPWW3!CG137),"",DPWW3!CG137)</f>
        <v>PCD_DPWW3_PR19WINCA_DSI_S4</v>
      </c>
      <c r="C2313" s="176" t="str">
        <f>DPWW3!F137 &amp; "," &amp; DPWW3!G137 &amp; "," &amp; DPWW3!CG6</f>
        <v>PR19 WINEP Carryover actions,Number of schemes at Stage 4,Sites issues</v>
      </c>
      <c r="D2313" s="176" t="str">
        <f>IF(ISBLANK(DPWW3!H137),"",DPWW3!H137)</f>
        <v>Nr</v>
      </c>
      <c r="E2313" s="176" t="s">
        <v>7266</v>
      </c>
      <c r="F2313" s="176" t="str">
        <f>IF(ISBLANK(DPWW3!AR137),"",DPWW3!AR137)</f>
        <v/>
      </c>
    </row>
    <row r="2314" spans="1:40" x14ac:dyDescent="0.25">
      <c r="A2314" s="176" t="str">
        <f t="shared" si="36"/>
        <v>YKY</v>
      </c>
      <c r="B2314" s="176" t="str">
        <f>IF(ISBLANK(DPWW3!CH137),"",DPWW3!CH137)</f>
        <v>PCD_DPWW3_PR19WINCA_DER_S4</v>
      </c>
      <c r="C2314" s="176" t="str">
        <f>DPWW3!F137 &amp; "," &amp; DPWW3!G137 &amp; "," &amp; DPWW3!CH6</f>
        <v>PR19 WINEP Carryover actions,Number of schemes at Stage 4,Environmental risks</v>
      </c>
      <c r="D2314" s="176" t="str">
        <f>IF(ISBLANK(DPWW3!H137),"",DPWW3!H137)</f>
        <v>Nr</v>
      </c>
      <c r="E2314" s="176" t="s">
        <v>7266</v>
      </c>
      <c r="F2314" s="176" t="str">
        <f>IF(ISBLANK(DPWW3!AS137),"",DPWW3!AS137)</f>
        <v/>
      </c>
    </row>
    <row r="2315" spans="1:40" x14ac:dyDescent="0.25">
      <c r="A2315" s="176" t="str">
        <f t="shared" si="36"/>
        <v>YKY</v>
      </c>
      <c r="B2315" s="176" t="str">
        <f>IF(ISBLANK(DPWW3!CI137),"",DPWW3!CI137)</f>
        <v>PCD_DPWW3_PR19WINCA_RS_S4</v>
      </c>
      <c r="C2315" s="176" t="str">
        <f>DPWW3!F137 &amp; "," &amp; DPWW3!G137 &amp; "," &amp; DPWW3!CI6</f>
        <v>PR19 WINEP Carryover actions,Number of schemes at Stage 4,Regulatory Sign off Delay</v>
      </c>
      <c r="D2315" s="176" t="str">
        <f>IF(ISBLANK(DPWW3!H137),"",DPWW3!H137)</f>
        <v>Nr</v>
      </c>
      <c r="E2315" s="176" t="s">
        <v>7266</v>
      </c>
      <c r="F2315" s="176" t="str">
        <f>IF(ISBLANK(DPWW3!AT137),"",DPWW3!AT137)</f>
        <v/>
      </c>
    </row>
    <row r="2316" spans="1:40" x14ac:dyDescent="0.25">
      <c r="A2316" s="176" t="str">
        <f t="shared" si="36"/>
        <v>YKY</v>
      </c>
      <c r="B2316" s="176" t="str">
        <f>IF(ISBLANK(DPWW3!CJ137),"",DPWW3!CJ137)</f>
        <v>PCD_DPWW3_PR19WINCA_DPLE_S4</v>
      </c>
      <c r="C2316" s="176" t="str">
        <f>DPWW3!F137 &amp; "," &amp; DPWW3!G137 &amp; "," &amp; DPWW3!CJ6</f>
        <v>PR19 WINEP Carryover actions,Number of schemes at Stage 4,Programme level efficiency</v>
      </c>
      <c r="D2316" s="176" t="str">
        <f>IF(ISBLANK(DPWW3!H137),"",DPWW3!H137)</f>
        <v>Nr</v>
      </c>
      <c r="E2316" s="176" t="s">
        <v>7266</v>
      </c>
      <c r="F2316" s="176" t="str">
        <f>IF(ISBLANK(DPWW3!AU137),"",DPWW3!AU137)</f>
        <v/>
      </c>
    </row>
    <row r="2317" spans="1:40" x14ac:dyDescent="0.25">
      <c r="A2317" s="176" t="str">
        <f t="shared" si="36"/>
        <v>YKY</v>
      </c>
      <c r="B2317" s="176" t="str">
        <f>IF(ISBLANK(DPWW3!BC138),"",DPWW3!BC138)</f>
        <v>PCD_DPWW3_PR19WINCA_S5</v>
      </c>
      <c r="C2317" s="176" t="str">
        <f>DPWW3!F138 &amp; "," &amp; DPWW3!G138 &amp; "," &amp; DPWW3!BC5</f>
        <v>PR19 WINEP Carryover actions,Number of schemes at Stage 5,IM1 has yet to be achieved</v>
      </c>
      <c r="D2317" s="176" t="str">
        <f>IF(ISBLANK(DPWW3!H138),"",DPWW3!H138)</f>
        <v>Nr</v>
      </c>
      <c r="E2317" s="176" t="s">
        <v>7266</v>
      </c>
      <c r="T2317" s="176">
        <f>IF(ISBLANK(DPWW3!M138),"",DPWW3!M138)</f>
        <v>0</v>
      </c>
      <c r="U2317" s="176">
        <f>IF(ISBLANK(DPWW3!N138),"",DPWW3!N138)</f>
        <v>1</v>
      </c>
      <c r="V2317" s="176">
        <f>IF(ISBLANK(DPWW3!O138),"",DPWW3!O138)</f>
        <v>1</v>
      </c>
      <c r="W2317" s="176">
        <f>IF(ISBLANK(DPWW3!P138),"",DPWW3!P138)</f>
        <v>1</v>
      </c>
      <c r="X2317" s="176">
        <f>IF(ISBLANK(DPWW3!Q138),"",DPWW3!Q138)</f>
        <v>0</v>
      </c>
      <c r="Y2317" s="176">
        <f>IF(ISBLANK(DPWW3!R138),"",DPWW3!R138)</f>
        <v>0</v>
      </c>
      <c r="Z2317" s="176">
        <f>IF(ISBLANK(DPWW3!S138),"",DPWW3!S138)</f>
        <v>0</v>
      </c>
      <c r="AA2317" s="176">
        <f>IF(ISBLANK(DPWW3!T138),"",DPWW3!T138)</f>
        <v>0</v>
      </c>
      <c r="AB2317" s="176">
        <f>IF(ISBLANK(DPWW3!U138),"",DPWW3!U138)</f>
        <v>0</v>
      </c>
      <c r="AC2317" s="176">
        <f>IF(ISBLANK(DPWW3!V138),"",DPWW3!V138)</f>
        <v>0</v>
      </c>
      <c r="AD2317" s="176">
        <f>IF(ISBLANK(DPWW3!W138),"",DPWW3!W138)</f>
        <v>0</v>
      </c>
      <c r="AE2317" s="176">
        <f>IF(ISBLANK(DPWW3!X138),"",DPWW3!X138)</f>
        <v>0</v>
      </c>
      <c r="AF2317" s="176">
        <f>IF(ISBLANK(DPWW3!Y138),"",DPWW3!Y138)</f>
        <v>1</v>
      </c>
      <c r="AG2317" s="176">
        <f>IF(ISBLANK(DPWW3!Z138),"",DPWW3!Z138)</f>
        <v>0</v>
      </c>
      <c r="AH2317" s="176">
        <f>IF(ISBLANK(DPWW3!AA138),"",DPWW3!AA138)</f>
        <v>0</v>
      </c>
      <c r="AI2317" s="176">
        <f>IF(ISBLANK(DPWW3!AB138),"",DPWW3!AB138)</f>
        <v>0</v>
      </c>
      <c r="AJ2317" s="176">
        <f>IF(ISBLANK(DPWW3!AC138),"",DPWW3!AC138)</f>
        <v>0</v>
      </c>
      <c r="AK2317" s="176">
        <f>IF(ISBLANK(DPWW3!AD138),"",DPWW3!AD138)</f>
        <v>0</v>
      </c>
      <c r="AL2317" s="176">
        <f>IF(ISBLANK(DPWW3!AE138),"",DPWW3!AE138)</f>
        <v>0</v>
      </c>
      <c r="AM2317" s="176">
        <f>IF(ISBLANK(DPWW3!AF138),"",DPWW3!AF138)</f>
        <v>1</v>
      </c>
      <c r="AN2317" s="176">
        <f>IF(ISBLANK(DPWW3!AG138),"",DPWW3!AG138)</f>
        <v>0</v>
      </c>
    </row>
    <row r="2318" spans="1:40" x14ac:dyDescent="0.25">
      <c r="A2318" s="176" t="str">
        <f t="shared" si="36"/>
        <v>YKY</v>
      </c>
      <c r="B2318" s="176" t="str">
        <f>IF(ISBLANK(DPWW3!BY138),"",DPWW3!BY138)</f>
        <v>PCD_DPWW3_PR19WINCA_DLY_S5</v>
      </c>
      <c r="C2318" s="176" t="str">
        <f>DPWW3!F138 &amp; "," &amp; DPWW3!G138 &amp; "," &amp; DPWW3!BY5</f>
        <v>PR19 WINEP Carryover actions,Number of schemes at Stage 5,Total number of schemes with a 90+ day delay for any given IM</v>
      </c>
      <c r="D2318" s="176" t="str">
        <f>IF(ISBLANK(DPWW3!H138),"",DPWW3!H138)</f>
        <v>Nr</v>
      </c>
      <c r="E2318" s="176" t="s">
        <v>7266</v>
      </c>
      <c r="F2318" s="176" t="str">
        <f>IF(ISBLANK(DPWW3!AJ138),"",DPWW3!AJ138)</f>
        <v/>
      </c>
    </row>
    <row r="2319" spans="1:40" x14ac:dyDescent="0.25">
      <c r="A2319" s="176" t="str">
        <f t="shared" si="36"/>
        <v>YKY</v>
      </c>
      <c r="B2319" s="176" t="str">
        <f>IF(ISBLANK(DPWW3!BZ138),"",DPWW3!BZ138)</f>
        <v>PCD_DPWW3_PR19WINCA_DIR_S5</v>
      </c>
      <c r="C2319" s="176" t="str">
        <f>DPWW3!F138 &amp; "," &amp; DPWW3!G138 &amp; "," &amp; DPWW3!BZ6</f>
        <v>PR19 WINEP Carryover actions,Number of schemes at Stage 5,Lack of internal resourcing</v>
      </c>
      <c r="D2319" s="176" t="str">
        <f>IF(ISBLANK(DPWW3!H138),"",DPWW3!H138)</f>
        <v>Nr</v>
      </c>
      <c r="E2319" s="176" t="s">
        <v>7266</v>
      </c>
      <c r="F2319" s="176" t="str">
        <f>IF(ISBLANK(DPWW3!AK138),"",DPWW3!AK138)</f>
        <v/>
      </c>
    </row>
    <row r="2320" spans="1:40" x14ac:dyDescent="0.25">
      <c r="A2320" s="176" t="str">
        <f t="shared" si="36"/>
        <v>YKY</v>
      </c>
      <c r="B2320" s="176" t="str">
        <f>IF(ISBLANK(DPWW3!CA138),"",DPWW3!CA138)</f>
        <v>PCD_DPWW3_PR19WINCA_DSCR_S5</v>
      </c>
      <c r="C2320" s="176" t="str">
        <f>DPWW3!F138 &amp; "," &amp; DPWW3!G138 &amp; "," &amp; DPWW3!CA6</f>
        <v xml:space="preserve">PR19 WINEP Carryover actions,Number of schemes at Stage 5,Lack of supply chain resourcing </v>
      </c>
      <c r="D2320" s="176" t="str">
        <f>IF(ISBLANK(DPWW3!H138),"",DPWW3!H138)</f>
        <v>Nr</v>
      </c>
      <c r="E2320" s="176" t="s">
        <v>7266</v>
      </c>
      <c r="F2320" s="176" t="str">
        <f>IF(ISBLANK(DPWW3!AL138),"",DPWW3!AL138)</f>
        <v/>
      </c>
    </row>
    <row r="2321" spans="1:40" x14ac:dyDescent="0.25">
      <c r="A2321" s="176" t="str">
        <f t="shared" si="36"/>
        <v>YKY</v>
      </c>
      <c r="B2321" s="176" t="str">
        <f>IF(ISBLANK(DPWW3!CB138),"",DPWW3!CB138)</f>
        <v>PCD_DPWW3_PR19WINCA_DCS_S5</v>
      </c>
      <c r="C2321" s="176" t="str">
        <f>DPWW3!F138 &amp; "," &amp; DPWW3!G138 &amp; "," &amp; DPWW3!CB6</f>
        <v>PR19 WINEP Carryover actions,Number of schemes at Stage 5,Change in solution (IM2)</v>
      </c>
      <c r="D2321" s="176" t="str">
        <f>IF(ISBLANK(DPWW3!H138),"",DPWW3!H138)</f>
        <v>Nr</v>
      </c>
      <c r="E2321" s="176" t="s">
        <v>7266</v>
      </c>
      <c r="F2321" s="176" t="str">
        <f>IF(ISBLANK(DPWW3!AM138),"",DPWW3!AM138)</f>
        <v/>
      </c>
    </row>
    <row r="2322" spans="1:40" x14ac:dyDescent="0.25">
      <c r="A2322" s="176" t="str">
        <f t="shared" si="36"/>
        <v>YKY</v>
      </c>
      <c r="B2322" s="176" t="str">
        <f>IF(ISBLANK(DPWW3!CC138),"",DPWW3!CC138)</f>
        <v>PCD_DPWW3_PR19WINCA_DSCS_S5</v>
      </c>
      <c r="C2322" s="176" t="str">
        <f>DPWW3!F138 &amp; "," &amp; DPWW3!G138 &amp; "," &amp; DPWW3!CC6</f>
        <v>PR19 WINEP Carryover actions,Number of schemes at Stage 5,Supply chain capacity</v>
      </c>
      <c r="D2322" s="176" t="str">
        <f>IF(ISBLANK(DPWW3!H138),"",DPWW3!H138)</f>
        <v>Nr</v>
      </c>
      <c r="E2322" s="176" t="s">
        <v>7266</v>
      </c>
      <c r="F2322" s="176" t="str">
        <f>IF(ISBLANK(DPWW3!AN138),"",DPWW3!AN138)</f>
        <v/>
      </c>
    </row>
    <row r="2323" spans="1:40" x14ac:dyDescent="0.25">
      <c r="A2323" s="176" t="str">
        <f t="shared" si="36"/>
        <v>YKY</v>
      </c>
      <c r="B2323" s="176" t="str">
        <f>IF(ISBLANK(DPWW3!CD138),"",DPWW3!CD138)</f>
        <v>PCD_DPWW3_PR19WINCA_DPP_S5</v>
      </c>
      <c r="C2323" s="176" t="str">
        <f>DPWW3!F138 &amp; "," &amp; DPWW3!G138 &amp; "," &amp; DPWW3!CD6</f>
        <v>PR19 WINEP Carryover actions,Number of schemes at Stage 5,Land and planning permission</v>
      </c>
      <c r="D2323" s="176" t="str">
        <f>IF(ISBLANK(DPWW3!H138),"",DPWW3!H138)</f>
        <v>Nr</v>
      </c>
      <c r="E2323" s="176" t="s">
        <v>7266</v>
      </c>
      <c r="F2323" s="176" t="str">
        <f>IF(ISBLANK(DPWW3!AO138),"",DPWW3!AO138)</f>
        <v/>
      </c>
    </row>
    <row r="2324" spans="1:40" x14ac:dyDescent="0.25">
      <c r="A2324" s="176" t="str">
        <f t="shared" si="36"/>
        <v>YKY</v>
      </c>
      <c r="B2324" s="176" t="str">
        <f>IF(ISBLANK(DPWW3!CE138),"",DPWW3!CE138)</f>
        <v>PCD_DPWW3_PR19WINCA_DTPI_S5</v>
      </c>
      <c r="C2324" s="176" t="str">
        <f>DPWW3!F138 &amp; "," &amp; DPWW3!G138 &amp; "," &amp; DPWW3!CE6</f>
        <v>PR19 WINEP Carryover actions,Number of schemes at Stage 5,Third-party interface</v>
      </c>
      <c r="D2324" s="176" t="str">
        <f>IF(ISBLANK(DPWW3!H138),"",DPWW3!H138)</f>
        <v>Nr</v>
      </c>
      <c r="E2324" s="176" t="s">
        <v>7266</v>
      </c>
      <c r="F2324" s="176" t="str">
        <f>IF(ISBLANK(DPWW3!AP138),"",DPWW3!AP138)</f>
        <v/>
      </c>
    </row>
    <row r="2325" spans="1:40" x14ac:dyDescent="0.25">
      <c r="A2325" s="176" t="str">
        <f t="shared" si="36"/>
        <v>YKY</v>
      </c>
      <c r="B2325" s="176" t="str">
        <f>IF(ISBLANK(DPWW3!CF138),"",DPWW3!CF138)</f>
        <v>PCD_DPWW3_PR19WINCA_DCI_S5</v>
      </c>
      <c r="C2325" s="176" t="str">
        <f>DPWW3!F138 &amp; "," &amp; DPWW3!G138 &amp; "," &amp; DPWW3!CF6</f>
        <v>PR19 WINEP Carryover actions,Number of schemes at Stage 5,Contractual issues</v>
      </c>
      <c r="D2325" s="176" t="str">
        <f>IF(ISBLANK(DPWW3!H138),"",DPWW3!H138)</f>
        <v>Nr</v>
      </c>
      <c r="E2325" s="176" t="s">
        <v>7266</v>
      </c>
      <c r="F2325" s="176" t="str">
        <f>IF(ISBLANK(DPWW3!AQ138),"",DPWW3!AQ138)</f>
        <v/>
      </c>
    </row>
    <row r="2326" spans="1:40" x14ac:dyDescent="0.25">
      <c r="A2326" s="176" t="str">
        <f t="shared" si="36"/>
        <v>YKY</v>
      </c>
      <c r="B2326" s="176" t="str">
        <f>IF(ISBLANK(DPWW3!CG138),"",DPWW3!CG138)</f>
        <v>PCD_DPWW3_PR19WINCA_DSI_S5</v>
      </c>
      <c r="C2326" s="176" t="str">
        <f>DPWW3!F138 &amp; "," &amp; DPWW3!G138 &amp; "," &amp; DPWW3!CG6</f>
        <v>PR19 WINEP Carryover actions,Number of schemes at Stage 5,Sites issues</v>
      </c>
      <c r="D2326" s="176" t="str">
        <f>IF(ISBLANK(DPWW3!H138),"",DPWW3!H138)</f>
        <v>Nr</v>
      </c>
      <c r="E2326" s="176" t="s">
        <v>7266</v>
      </c>
      <c r="F2326" s="176" t="str">
        <f>IF(ISBLANK(DPWW3!AR138),"",DPWW3!AR138)</f>
        <v/>
      </c>
    </row>
    <row r="2327" spans="1:40" x14ac:dyDescent="0.25">
      <c r="A2327" s="176" t="str">
        <f t="shared" si="36"/>
        <v>YKY</v>
      </c>
      <c r="B2327" s="176" t="str">
        <f>IF(ISBLANK(DPWW3!CH138),"",DPWW3!CH138)</f>
        <v>PCD_DPWW3_PR19WINCA_DER_S5</v>
      </c>
      <c r="C2327" s="176" t="str">
        <f>DPWW3!F138 &amp; "," &amp; DPWW3!G138 &amp; "," &amp; DPWW3!CH6</f>
        <v>PR19 WINEP Carryover actions,Number of schemes at Stage 5,Environmental risks</v>
      </c>
      <c r="D2327" s="176" t="str">
        <f>IF(ISBLANK(DPWW3!H138),"",DPWW3!H138)</f>
        <v>Nr</v>
      </c>
      <c r="E2327" s="176" t="s">
        <v>7266</v>
      </c>
      <c r="F2327" s="176" t="str">
        <f>IF(ISBLANK(DPWW3!AS138),"",DPWW3!AS138)</f>
        <v/>
      </c>
    </row>
    <row r="2328" spans="1:40" x14ac:dyDescent="0.25">
      <c r="A2328" s="176" t="str">
        <f t="shared" si="36"/>
        <v>YKY</v>
      </c>
      <c r="B2328" s="176" t="str">
        <f>IF(ISBLANK(DPWW3!CI138),"",DPWW3!CI138)</f>
        <v>PCD_DPWW3_PR19WINCA_RS_S5</v>
      </c>
      <c r="C2328" s="176" t="str">
        <f>DPWW3!F138 &amp; "," &amp; DPWW3!G138 &amp; "," &amp; DPWW3!CI6</f>
        <v>PR19 WINEP Carryover actions,Number of schemes at Stage 5,Regulatory Sign off Delay</v>
      </c>
      <c r="D2328" s="176" t="str">
        <f>IF(ISBLANK(DPWW3!H138),"",DPWW3!H138)</f>
        <v>Nr</v>
      </c>
      <c r="E2328" s="176" t="s">
        <v>7266</v>
      </c>
      <c r="F2328" s="176" t="str">
        <f>IF(ISBLANK(DPWW3!AT138),"",DPWW3!AT138)</f>
        <v/>
      </c>
    </row>
    <row r="2329" spans="1:40" x14ac:dyDescent="0.25">
      <c r="A2329" s="176" t="str">
        <f t="shared" si="36"/>
        <v>YKY</v>
      </c>
      <c r="B2329" s="176" t="str">
        <f>IF(ISBLANK(DPWW3!CJ138),"",DPWW3!CJ138)</f>
        <v>PCD_DPWW3_PR19WINCA_DPLE_S5</v>
      </c>
      <c r="C2329" s="176" t="str">
        <f>DPWW3!F138 &amp; "," &amp; DPWW3!G138 &amp; "," &amp; DPWW3!CJ6</f>
        <v>PR19 WINEP Carryover actions,Number of schemes at Stage 5,Programme level efficiency</v>
      </c>
      <c r="D2329" s="176" t="str">
        <f>IF(ISBLANK(DPWW3!H138),"",DPWW3!H138)</f>
        <v>Nr</v>
      </c>
      <c r="E2329" s="176" t="s">
        <v>7266</v>
      </c>
      <c r="F2329" s="176" t="str">
        <f>IF(ISBLANK(DPWW3!AU138),"",DPWW3!AU138)</f>
        <v/>
      </c>
    </row>
    <row r="2330" spans="1:40" x14ac:dyDescent="0.25">
      <c r="A2330" s="176" t="str">
        <f t="shared" si="36"/>
        <v>YKY</v>
      </c>
      <c r="B2330" s="176" t="str">
        <f>IF(ISBLANK(DPWW3!BC139),"",DPWW3!BC139)</f>
        <v>PCD_DPWW3_PR19WINCA_S6</v>
      </c>
      <c r="C2330" s="176" t="str">
        <f>DPWW3!F139 &amp; "," &amp; DPWW3!G139 &amp; "," &amp; DPWW3!BC5</f>
        <v>PR19 WINEP Carryover actions,Number of schemes at Stage 6,IM1 has yet to be achieved</v>
      </c>
      <c r="D2330" s="176" t="str">
        <f>IF(ISBLANK(DPWW3!H139),"",DPWW3!H139)</f>
        <v>Nr</v>
      </c>
      <c r="E2330" s="176" t="s">
        <v>7266</v>
      </c>
      <c r="T2330" s="176">
        <f>IF(ISBLANK(DPWW3!M139),"",DPWW3!M139)</f>
        <v>0</v>
      </c>
      <c r="U2330" s="176">
        <f>IF(ISBLANK(DPWW3!N139),"",DPWW3!N139)</f>
        <v>0</v>
      </c>
      <c r="V2330" s="176">
        <f>IF(ISBLANK(DPWW3!O139),"",DPWW3!O139)</f>
        <v>0</v>
      </c>
      <c r="W2330" s="176">
        <f>IF(ISBLANK(DPWW3!P139),"",DPWW3!P139)</f>
        <v>0</v>
      </c>
      <c r="X2330" s="176">
        <f>IF(ISBLANK(DPWW3!Q139),"",DPWW3!Q139)</f>
        <v>1</v>
      </c>
      <c r="Y2330" s="176">
        <f>IF(ISBLANK(DPWW3!R139),"",DPWW3!R139)</f>
        <v>1</v>
      </c>
      <c r="Z2330" s="176">
        <f>IF(ISBLANK(DPWW3!S139),"",DPWW3!S139)</f>
        <v>1</v>
      </c>
      <c r="AA2330" s="176">
        <f>IF(ISBLANK(DPWW3!T139),"",DPWW3!T139)</f>
        <v>1</v>
      </c>
      <c r="AB2330" s="176">
        <f>IF(ISBLANK(DPWW3!U139),"",DPWW3!U139)</f>
        <v>1</v>
      </c>
      <c r="AC2330" s="176">
        <f>IF(ISBLANK(DPWW3!V139),"",DPWW3!V139)</f>
        <v>1</v>
      </c>
      <c r="AD2330" s="176">
        <f>IF(ISBLANK(DPWW3!W139),"",DPWW3!W139)</f>
        <v>1</v>
      </c>
      <c r="AE2330" s="176">
        <f>IF(ISBLANK(DPWW3!X139),"",DPWW3!X139)</f>
        <v>1</v>
      </c>
      <c r="AF2330" s="176">
        <f>IF(ISBLANK(DPWW3!Y139),"",DPWW3!Y139)</f>
        <v>1</v>
      </c>
      <c r="AG2330" s="176">
        <f>IF(ISBLANK(DPWW3!Z139),"",DPWW3!Z139)</f>
        <v>2</v>
      </c>
      <c r="AH2330" s="176">
        <f>IF(ISBLANK(DPWW3!AA139),"",DPWW3!AA139)</f>
        <v>2</v>
      </c>
      <c r="AI2330" s="176">
        <f>IF(ISBLANK(DPWW3!AB139),"",DPWW3!AB139)</f>
        <v>2</v>
      </c>
      <c r="AJ2330" s="176">
        <f>IF(ISBLANK(DPWW3!AC139),"",DPWW3!AC139)</f>
        <v>3</v>
      </c>
      <c r="AK2330" s="176">
        <f>IF(ISBLANK(DPWW3!AD139),"",DPWW3!AD139)</f>
        <v>3</v>
      </c>
      <c r="AL2330" s="176">
        <f>IF(ISBLANK(DPWW3!AE139),"",DPWW3!AE139)</f>
        <v>3</v>
      </c>
      <c r="AM2330" s="176">
        <f>IF(ISBLANK(DPWW3!AF139),"",DPWW3!AF139)</f>
        <v>3</v>
      </c>
      <c r="AN2330" s="176">
        <f>IF(ISBLANK(DPWW3!AG139),"",DPWW3!AG139)</f>
        <v>4</v>
      </c>
    </row>
    <row r="2331" spans="1:40" x14ac:dyDescent="0.25">
      <c r="A2331" s="176" t="str">
        <f t="shared" si="36"/>
        <v>YKY</v>
      </c>
      <c r="B2331" s="176" t="str">
        <f>IF(ISBLANK(DPWW3!BY139),"",DPWW3!BY139)</f>
        <v>PCD_DPWW3_PR19WINCA_DLY_S6</v>
      </c>
      <c r="C2331" s="176" t="str">
        <f>DPWW3!F139 &amp; "," &amp; DPWW3!G139 &amp; "," &amp; DPWW3!BY5</f>
        <v>PR19 WINEP Carryover actions,Number of schemes at Stage 6,Total number of schemes with a 90+ day delay for any given IM</v>
      </c>
      <c r="D2331" s="176" t="str">
        <f>IF(ISBLANK(DPWW3!H139),"",DPWW3!H139)</f>
        <v>Nr</v>
      </c>
      <c r="E2331" s="176" t="s">
        <v>7266</v>
      </c>
      <c r="F2331" s="176" t="str">
        <f>IF(ISBLANK(DPWW3!AJ139),"",DPWW3!AJ139)</f>
        <v/>
      </c>
    </row>
    <row r="2332" spans="1:40" x14ac:dyDescent="0.25">
      <c r="A2332" s="176" t="str">
        <f t="shared" si="36"/>
        <v>YKY</v>
      </c>
      <c r="B2332" s="176" t="str">
        <f>IF(ISBLANK(DPWW3!BZ139),"",DPWW3!BZ139)</f>
        <v>PCD_DPWW3_PR19WINCA_DIR_S6</v>
      </c>
      <c r="C2332" s="176" t="str">
        <f>DPWW3!F139 &amp; "," &amp; DPWW3!G139 &amp; "," &amp; DPWW3!BZ6</f>
        <v>PR19 WINEP Carryover actions,Number of schemes at Stage 6,Lack of internal resourcing</v>
      </c>
      <c r="D2332" s="176" t="str">
        <f>IF(ISBLANK(DPWW3!H139),"",DPWW3!H139)</f>
        <v>Nr</v>
      </c>
      <c r="E2332" s="176" t="s">
        <v>7266</v>
      </c>
      <c r="F2332" s="176" t="str">
        <f>IF(ISBLANK(DPWW3!AK139),"",DPWW3!AK139)</f>
        <v/>
      </c>
    </row>
    <row r="2333" spans="1:40" x14ac:dyDescent="0.25">
      <c r="A2333" s="176" t="str">
        <f t="shared" si="36"/>
        <v>YKY</v>
      </c>
      <c r="B2333" s="176" t="str">
        <f>IF(ISBLANK(DPWW3!CA139),"",DPWW3!CA139)</f>
        <v>PCD_DPWW3_PR19WINCA_DSCR_S6</v>
      </c>
      <c r="C2333" s="176" t="str">
        <f>DPWW3!F139 &amp; "," &amp; DPWW3!G139 &amp; "," &amp; DPWW3!CA6</f>
        <v xml:space="preserve">PR19 WINEP Carryover actions,Number of schemes at Stage 6,Lack of supply chain resourcing </v>
      </c>
      <c r="D2333" s="176" t="str">
        <f>IF(ISBLANK(DPWW3!H139),"",DPWW3!H139)</f>
        <v>Nr</v>
      </c>
      <c r="E2333" s="176" t="s">
        <v>7266</v>
      </c>
      <c r="F2333" s="176" t="str">
        <f>IF(ISBLANK(DPWW3!AL139),"",DPWW3!AL139)</f>
        <v/>
      </c>
    </row>
    <row r="2334" spans="1:40" x14ac:dyDescent="0.25">
      <c r="A2334" s="176" t="str">
        <f t="shared" si="36"/>
        <v>YKY</v>
      </c>
      <c r="B2334" s="176" t="str">
        <f>IF(ISBLANK(DPWW3!CB139),"",DPWW3!CB139)</f>
        <v>PCD_DPWW3_PR19WINCA_DCS_S6</v>
      </c>
      <c r="C2334" s="176" t="str">
        <f>DPWW3!F139 &amp; "," &amp; DPWW3!G139 &amp; "," &amp; DPWW3!CB6</f>
        <v>PR19 WINEP Carryover actions,Number of schemes at Stage 6,Change in solution (IM2)</v>
      </c>
      <c r="D2334" s="176" t="str">
        <f>IF(ISBLANK(DPWW3!H139),"",DPWW3!H139)</f>
        <v>Nr</v>
      </c>
      <c r="E2334" s="176" t="s">
        <v>7266</v>
      </c>
      <c r="F2334" s="176" t="str">
        <f>IF(ISBLANK(DPWW3!AM139),"",DPWW3!AM139)</f>
        <v/>
      </c>
    </row>
    <row r="2335" spans="1:40" x14ac:dyDescent="0.25">
      <c r="A2335" s="176" t="str">
        <f t="shared" si="36"/>
        <v>YKY</v>
      </c>
      <c r="B2335" s="176" t="str">
        <f>IF(ISBLANK(DPWW3!CC139),"",DPWW3!CC139)</f>
        <v>PCD_DPWW3_PR19WINCA_DSCS_S6</v>
      </c>
      <c r="C2335" s="176" t="str">
        <f>DPWW3!F139 &amp; "," &amp; DPWW3!G139 &amp; "," &amp; DPWW3!CC6</f>
        <v>PR19 WINEP Carryover actions,Number of schemes at Stage 6,Supply chain capacity</v>
      </c>
      <c r="D2335" s="176" t="str">
        <f>IF(ISBLANK(DPWW3!H139),"",DPWW3!H139)</f>
        <v>Nr</v>
      </c>
      <c r="E2335" s="176" t="s">
        <v>7266</v>
      </c>
      <c r="F2335" s="176" t="str">
        <f>IF(ISBLANK(DPWW3!AN139),"",DPWW3!AN139)</f>
        <v/>
      </c>
    </row>
    <row r="2336" spans="1:40" x14ac:dyDescent="0.25">
      <c r="A2336" s="176" t="str">
        <f t="shared" si="36"/>
        <v>YKY</v>
      </c>
      <c r="B2336" s="176" t="str">
        <f>IF(ISBLANK(DPWW3!CD139),"",DPWW3!CD139)</f>
        <v>PCD_DPWW3_PR19WINCA_DPP_S6</v>
      </c>
      <c r="C2336" s="176" t="str">
        <f>DPWW3!F139 &amp; "," &amp; DPWW3!G139 &amp; "," &amp; DPWW3!CD6</f>
        <v>PR19 WINEP Carryover actions,Number of schemes at Stage 6,Land and planning permission</v>
      </c>
      <c r="D2336" s="176" t="str">
        <f>IF(ISBLANK(DPWW3!H139),"",DPWW3!H139)</f>
        <v>Nr</v>
      </c>
      <c r="E2336" s="176" t="s">
        <v>7266</v>
      </c>
      <c r="F2336" s="176" t="str">
        <f>IF(ISBLANK(DPWW3!AO139),"",DPWW3!AO139)</f>
        <v/>
      </c>
    </row>
    <row r="2337" spans="1:40" x14ac:dyDescent="0.25">
      <c r="A2337" s="176" t="str">
        <f t="shared" si="36"/>
        <v>YKY</v>
      </c>
      <c r="B2337" s="176" t="str">
        <f>IF(ISBLANK(DPWW3!CE139),"",DPWW3!CE139)</f>
        <v>PCD_DPWW3_PR19WINCA_DTPI_S6</v>
      </c>
      <c r="C2337" s="176" t="str">
        <f>DPWW3!F139 &amp; "," &amp; DPWW3!G139 &amp; "," &amp; DPWW3!CE6</f>
        <v>PR19 WINEP Carryover actions,Number of schemes at Stage 6,Third-party interface</v>
      </c>
      <c r="D2337" s="176" t="str">
        <f>IF(ISBLANK(DPWW3!H139),"",DPWW3!H139)</f>
        <v>Nr</v>
      </c>
      <c r="E2337" s="176" t="s">
        <v>7266</v>
      </c>
      <c r="F2337" s="176" t="str">
        <f>IF(ISBLANK(DPWW3!AP139),"",DPWW3!AP139)</f>
        <v/>
      </c>
    </row>
    <row r="2338" spans="1:40" x14ac:dyDescent="0.25">
      <c r="A2338" s="176" t="str">
        <f t="shared" si="36"/>
        <v>YKY</v>
      </c>
      <c r="B2338" s="176" t="str">
        <f>IF(ISBLANK(DPWW3!CF139),"",DPWW3!CF139)</f>
        <v>PCD_DPWW3_PR19WINCA_DCI_S6</v>
      </c>
      <c r="C2338" s="176" t="str">
        <f>DPWW3!F139 &amp; "," &amp; DPWW3!G139 &amp; "," &amp; DPWW3!CF6</f>
        <v>PR19 WINEP Carryover actions,Number of schemes at Stage 6,Contractual issues</v>
      </c>
      <c r="D2338" s="176" t="str">
        <f>IF(ISBLANK(DPWW3!H139),"",DPWW3!H139)</f>
        <v>Nr</v>
      </c>
      <c r="E2338" s="176" t="s">
        <v>7266</v>
      </c>
      <c r="F2338" s="176" t="str">
        <f>IF(ISBLANK(DPWW3!AQ139),"",DPWW3!AQ139)</f>
        <v/>
      </c>
    </row>
    <row r="2339" spans="1:40" x14ac:dyDescent="0.25">
      <c r="A2339" s="176" t="str">
        <f t="shared" si="36"/>
        <v>YKY</v>
      </c>
      <c r="B2339" s="176" t="str">
        <f>IF(ISBLANK(DPWW3!CG139),"",DPWW3!CG139)</f>
        <v>PCD_DPWW3_PR19WINCA_DSI_S6</v>
      </c>
      <c r="C2339" s="176" t="str">
        <f>DPWW3!F139 &amp; "," &amp; DPWW3!G139 &amp; "," &amp; DPWW3!CG6</f>
        <v>PR19 WINEP Carryover actions,Number of schemes at Stage 6,Sites issues</v>
      </c>
      <c r="D2339" s="176" t="str">
        <f>IF(ISBLANK(DPWW3!H139),"",DPWW3!H139)</f>
        <v>Nr</v>
      </c>
      <c r="E2339" s="176" t="s">
        <v>7266</v>
      </c>
      <c r="F2339" s="176" t="str">
        <f>IF(ISBLANK(DPWW3!AR139),"",DPWW3!AR139)</f>
        <v/>
      </c>
    </row>
    <row r="2340" spans="1:40" x14ac:dyDescent="0.25">
      <c r="A2340" s="176" t="str">
        <f t="shared" si="36"/>
        <v>YKY</v>
      </c>
      <c r="B2340" s="176" t="str">
        <f>IF(ISBLANK(DPWW3!CH139),"",DPWW3!CH139)</f>
        <v>PCD_DPWW3_PR19WINCA_DER_S6</v>
      </c>
      <c r="C2340" s="176" t="str">
        <f>DPWW3!F139 &amp; "," &amp; DPWW3!G139 &amp; "," &amp; DPWW3!CH6</f>
        <v>PR19 WINEP Carryover actions,Number of schemes at Stage 6,Environmental risks</v>
      </c>
      <c r="D2340" s="176" t="str">
        <f>IF(ISBLANK(DPWW3!H139),"",DPWW3!H139)</f>
        <v>Nr</v>
      </c>
      <c r="E2340" s="176" t="s">
        <v>7266</v>
      </c>
      <c r="F2340" s="176" t="str">
        <f>IF(ISBLANK(DPWW3!AS139),"",DPWW3!AS139)</f>
        <v/>
      </c>
    </row>
    <row r="2341" spans="1:40" x14ac:dyDescent="0.25">
      <c r="A2341" s="176" t="str">
        <f t="shared" si="36"/>
        <v>YKY</v>
      </c>
      <c r="B2341" s="176" t="str">
        <f>IF(ISBLANK(DPWW3!CI139),"",DPWW3!CI139)</f>
        <v>PCD_DPWW3_PR19WINCA_RS_S6</v>
      </c>
      <c r="C2341" s="176" t="str">
        <f>DPWW3!F139 &amp; "," &amp; DPWW3!G139 &amp; "," &amp; DPWW3!CI6</f>
        <v>PR19 WINEP Carryover actions,Number of schemes at Stage 6,Regulatory Sign off Delay</v>
      </c>
      <c r="D2341" s="176" t="str">
        <f>IF(ISBLANK(DPWW3!H139),"",DPWW3!H139)</f>
        <v>Nr</v>
      </c>
      <c r="E2341" s="176" t="s">
        <v>7266</v>
      </c>
      <c r="F2341" s="176" t="str">
        <f>IF(ISBLANK(DPWW3!AT139),"",DPWW3!AT139)</f>
        <v/>
      </c>
    </row>
    <row r="2342" spans="1:40" x14ac:dyDescent="0.25">
      <c r="A2342" s="176" t="str">
        <f t="shared" si="36"/>
        <v>YKY</v>
      </c>
      <c r="B2342" s="176" t="str">
        <f>IF(ISBLANK(DPWW3!CJ139),"",DPWW3!CJ139)</f>
        <v>PCD_DPWW3_PR19WINCA_DPLE_S6</v>
      </c>
      <c r="C2342" s="176" t="str">
        <f>DPWW3!F139 &amp; "," &amp; DPWW3!G139 &amp; "," &amp; DPWW3!CJ6</f>
        <v>PR19 WINEP Carryover actions,Number of schemes at Stage 6,Programme level efficiency</v>
      </c>
      <c r="D2342" s="176" t="str">
        <f>IF(ISBLANK(DPWW3!H139),"",DPWW3!H139)</f>
        <v>Nr</v>
      </c>
      <c r="E2342" s="176" t="s">
        <v>7266</v>
      </c>
      <c r="F2342" s="176" t="str">
        <f>IF(ISBLANK(DPWW3!AU139),"",DPWW3!AU139)</f>
        <v/>
      </c>
    </row>
    <row r="2343" spans="1:40" x14ac:dyDescent="0.25">
      <c r="A2343" s="176" t="str">
        <f t="shared" si="36"/>
        <v>YKY</v>
      </c>
      <c r="B2343" s="176" t="str">
        <f>IF(ISBLANK(DPWW3!BC140),"",DPWW3!BC140)</f>
        <v>PCD_DPWW3_PR19WINCA_S7</v>
      </c>
      <c r="C2343" s="176" t="str">
        <f>DPWW3!F140 &amp; "," &amp; DPWW3!G140 &amp; "," &amp; DPWW3!BC5</f>
        <v>PR19 WINEP Carryover actions,Number of schemes at Stage 7,IM1 has yet to be achieved</v>
      </c>
      <c r="D2343" s="176" t="str">
        <f>IF(ISBLANK(DPWW3!H140),"",DPWW3!H140)</f>
        <v>Nr</v>
      </c>
      <c r="E2343" s="176" t="s">
        <v>7266</v>
      </c>
      <c r="T2343" s="176">
        <f>IF(ISBLANK(DPWW3!M140),"",DPWW3!M140)</f>
        <v>0</v>
      </c>
      <c r="U2343" s="176">
        <f>IF(ISBLANK(DPWW3!N140),"",DPWW3!N140)</f>
        <v>0</v>
      </c>
      <c r="V2343" s="176">
        <f>IF(ISBLANK(DPWW3!O140),"",DPWW3!O140)</f>
        <v>0</v>
      </c>
      <c r="W2343" s="176">
        <f>IF(ISBLANK(DPWW3!P140),"",DPWW3!P140)</f>
        <v>0</v>
      </c>
      <c r="X2343" s="176">
        <f>IF(ISBLANK(DPWW3!Q140),"",DPWW3!Q140)</f>
        <v>0</v>
      </c>
      <c r="Y2343" s="176">
        <f>IF(ISBLANK(DPWW3!R140),"",DPWW3!R140)</f>
        <v>0</v>
      </c>
      <c r="Z2343" s="176">
        <f>IF(ISBLANK(DPWW3!S140),"",DPWW3!S140)</f>
        <v>0</v>
      </c>
      <c r="AA2343" s="176">
        <f>IF(ISBLANK(DPWW3!T140),"",DPWW3!T140)</f>
        <v>0</v>
      </c>
      <c r="AB2343" s="176">
        <f>IF(ISBLANK(DPWW3!U140),"",DPWW3!U140)</f>
        <v>0</v>
      </c>
      <c r="AC2343" s="176">
        <f>IF(ISBLANK(DPWW3!V140),"",DPWW3!V140)</f>
        <v>0</v>
      </c>
      <c r="AD2343" s="176">
        <f>IF(ISBLANK(DPWW3!W140),"",DPWW3!W140)</f>
        <v>0</v>
      </c>
      <c r="AE2343" s="176">
        <f>IF(ISBLANK(DPWW3!X140),"",DPWW3!X140)</f>
        <v>0</v>
      </c>
      <c r="AF2343" s="176">
        <f>IF(ISBLANK(DPWW3!Y140),"",DPWW3!Y140)</f>
        <v>0</v>
      </c>
      <c r="AG2343" s="176">
        <f>IF(ISBLANK(DPWW3!Z140),"",DPWW3!Z140)</f>
        <v>0</v>
      </c>
      <c r="AH2343" s="176">
        <f>IF(ISBLANK(DPWW3!AA140),"",DPWW3!AA140)</f>
        <v>0</v>
      </c>
      <c r="AI2343" s="176">
        <f>IF(ISBLANK(DPWW3!AB140),"",DPWW3!AB140)</f>
        <v>0</v>
      </c>
      <c r="AJ2343" s="176">
        <f>IF(ISBLANK(DPWW3!AC140),"",DPWW3!AC140)</f>
        <v>0</v>
      </c>
      <c r="AK2343" s="176">
        <f>IF(ISBLANK(DPWW3!AD140),"",DPWW3!AD140)</f>
        <v>0</v>
      </c>
      <c r="AL2343" s="176">
        <f>IF(ISBLANK(DPWW3!AE140),"",DPWW3!AE140)</f>
        <v>0</v>
      </c>
      <c r="AM2343" s="176">
        <f>IF(ISBLANK(DPWW3!AF140),"",DPWW3!AF140)</f>
        <v>0</v>
      </c>
      <c r="AN2343" s="176">
        <f>IF(ISBLANK(DPWW3!AG140),"",DPWW3!AG140)</f>
        <v>0</v>
      </c>
    </row>
    <row r="2344" spans="1:40" x14ac:dyDescent="0.25">
      <c r="A2344" s="176" t="str">
        <f t="shared" si="36"/>
        <v>YKY</v>
      </c>
      <c r="B2344" s="176" t="str">
        <f>IF(ISBLANK(DPWW3!BY140),"",DPWW3!BY140)</f>
        <v>PCD_DPWW3_PR19WINCA_DLY_S7</v>
      </c>
      <c r="C2344" s="176" t="str">
        <f>DPWW3!F140 &amp; "," &amp; DPWW3!G140 &amp; "," &amp; DPWW3!BY5</f>
        <v>PR19 WINEP Carryover actions,Number of schemes at Stage 7,Total number of schemes with a 90+ day delay for any given IM</v>
      </c>
      <c r="D2344" s="176" t="str">
        <f>IF(ISBLANK(DPWW3!H140),"",DPWW3!H140)</f>
        <v>Nr</v>
      </c>
      <c r="E2344" s="176" t="s">
        <v>7266</v>
      </c>
      <c r="F2344" s="176" t="str">
        <f>IF(ISBLANK(DPWW3!AJ140),"",DPWW3!AJ140)</f>
        <v/>
      </c>
    </row>
    <row r="2345" spans="1:40" x14ac:dyDescent="0.25">
      <c r="A2345" s="176" t="str">
        <f t="shared" si="36"/>
        <v>YKY</v>
      </c>
      <c r="B2345" s="176" t="str">
        <f>IF(ISBLANK(DPWW3!BZ140),"",DPWW3!BZ140)</f>
        <v>PCD_DPWW3_PR19WINCA_DIR_S7</v>
      </c>
      <c r="C2345" s="176" t="str">
        <f>DPWW3!F140 &amp; "," &amp; DPWW3!G140 &amp; "," &amp; DPWW3!BZ6</f>
        <v>PR19 WINEP Carryover actions,Number of schemes at Stage 7,Lack of internal resourcing</v>
      </c>
      <c r="D2345" s="176" t="str">
        <f>IF(ISBLANK(DPWW3!H140),"",DPWW3!H140)</f>
        <v>Nr</v>
      </c>
      <c r="E2345" s="176" t="s">
        <v>7266</v>
      </c>
      <c r="F2345" s="176" t="str">
        <f>IF(ISBLANK(DPWW3!AK140),"",DPWW3!AK140)</f>
        <v/>
      </c>
    </row>
    <row r="2346" spans="1:40" x14ac:dyDescent="0.25">
      <c r="A2346" s="176" t="str">
        <f t="shared" si="36"/>
        <v>YKY</v>
      </c>
      <c r="B2346" s="176" t="str">
        <f>IF(ISBLANK(DPWW3!CA140),"",DPWW3!CA140)</f>
        <v>PCD_DPWW3_PR19WINCA_DSCR_S7</v>
      </c>
      <c r="C2346" s="176" t="str">
        <f>DPWW3!F140 &amp; "," &amp; DPWW3!G140 &amp; "," &amp; DPWW3!CA6</f>
        <v xml:space="preserve">PR19 WINEP Carryover actions,Number of schemes at Stage 7,Lack of supply chain resourcing </v>
      </c>
      <c r="D2346" s="176" t="str">
        <f>IF(ISBLANK(DPWW3!H140),"",DPWW3!H140)</f>
        <v>Nr</v>
      </c>
      <c r="E2346" s="176" t="s">
        <v>7266</v>
      </c>
      <c r="F2346" s="176" t="str">
        <f>IF(ISBLANK(DPWW3!AL140),"",DPWW3!AL140)</f>
        <v/>
      </c>
    </row>
    <row r="2347" spans="1:40" x14ac:dyDescent="0.25">
      <c r="A2347" s="176" t="str">
        <f t="shared" si="36"/>
        <v>YKY</v>
      </c>
      <c r="B2347" s="176" t="str">
        <f>IF(ISBLANK(DPWW3!CB140),"",DPWW3!CB140)</f>
        <v>PCD_DPWW3_PR19WINCA_DCS_S7</v>
      </c>
      <c r="C2347" s="176" t="str">
        <f>DPWW3!F140 &amp; "," &amp; DPWW3!G140 &amp; "," &amp; DPWW3!CB6</f>
        <v>PR19 WINEP Carryover actions,Number of schemes at Stage 7,Change in solution (IM2)</v>
      </c>
      <c r="D2347" s="176" t="str">
        <f>IF(ISBLANK(DPWW3!H140),"",DPWW3!H140)</f>
        <v>Nr</v>
      </c>
      <c r="E2347" s="176" t="s">
        <v>7266</v>
      </c>
      <c r="F2347" s="176" t="str">
        <f>IF(ISBLANK(DPWW3!AM140),"",DPWW3!AM140)</f>
        <v/>
      </c>
    </row>
    <row r="2348" spans="1:40" x14ac:dyDescent="0.25">
      <c r="A2348" s="176" t="str">
        <f t="shared" si="36"/>
        <v>YKY</v>
      </c>
      <c r="B2348" s="176" t="str">
        <f>IF(ISBLANK(DPWW3!CC140),"",DPWW3!CC140)</f>
        <v>PCD_DPWW3_PR19WINCA_DSCS_S7</v>
      </c>
      <c r="C2348" s="176" t="str">
        <f>DPWW3!F140 &amp; "," &amp; DPWW3!G140 &amp; "," &amp; DPWW3!CC6</f>
        <v>PR19 WINEP Carryover actions,Number of schemes at Stage 7,Supply chain capacity</v>
      </c>
      <c r="D2348" s="176" t="str">
        <f>IF(ISBLANK(DPWW3!H140),"",DPWW3!H140)</f>
        <v>Nr</v>
      </c>
      <c r="E2348" s="176" t="s">
        <v>7266</v>
      </c>
      <c r="F2348" s="176" t="str">
        <f>IF(ISBLANK(DPWW3!AN140),"",DPWW3!AN140)</f>
        <v/>
      </c>
    </row>
    <row r="2349" spans="1:40" x14ac:dyDescent="0.25">
      <c r="A2349" s="176" t="str">
        <f t="shared" si="36"/>
        <v>YKY</v>
      </c>
      <c r="B2349" s="176" t="str">
        <f>IF(ISBLANK(DPWW3!CD140),"",DPWW3!CD140)</f>
        <v>PCD_DPWW3_PR19WINCA_DPP_S7</v>
      </c>
      <c r="C2349" s="176" t="str">
        <f>DPWW3!F140 &amp; "," &amp; DPWW3!G140 &amp; "," &amp; DPWW3!CD6</f>
        <v>PR19 WINEP Carryover actions,Number of schemes at Stage 7,Land and planning permission</v>
      </c>
      <c r="D2349" s="176" t="str">
        <f>IF(ISBLANK(DPWW3!H140),"",DPWW3!H140)</f>
        <v>Nr</v>
      </c>
      <c r="E2349" s="176" t="s">
        <v>7266</v>
      </c>
      <c r="F2349" s="176" t="str">
        <f>IF(ISBLANK(DPWW3!AO140),"",DPWW3!AO140)</f>
        <v/>
      </c>
    </row>
    <row r="2350" spans="1:40" x14ac:dyDescent="0.25">
      <c r="A2350" s="176" t="str">
        <f t="shared" si="36"/>
        <v>YKY</v>
      </c>
      <c r="B2350" s="176" t="str">
        <f>IF(ISBLANK(DPWW3!CE140),"",DPWW3!CE140)</f>
        <v>PCD_DPWW3_PR19WINCA_DTPI_S7</v>
      </c>
      <c r="C2350" s="176" t="str">
        <f>DPWW3!F140 &amp; "," &amp; DPWW3!G140 &amp; "," &amp; DPWW3!CE6</f>
        <v>PR19 WINEP Carryover actions,Number of schemes at Stage 7,Third-party interface</v>
      </c>
      <c r="D2350" s="176" t="str">
        <f>IF(ISBLANK(DPWW3!H140),"",DPWW3!H140)</f>
        <v>Nr</v>
      </c>
      <c r="E2350" s="176" t="s">
        <v>7266</v>
      </c>
      <c r="F2350" s="176" t="str">
        <f>IF(ISBLANK(DPWW3!AP140),"",DPWW3!AP140)</f>
        <v/>
      </c>
    </row>
    <row r="2351" spans="1:40" x14ac:dyDescent="0.25">
      <c r="A2351" s="176" t="str">
        <f t="shared" si="36"/>
        <v>YKY</v>
      </c>
      <c r="B2351" s="176" t="str">
        <f>IF(ISBLANK(DPWW3!CF140),"",DPWW3!CF140)</f>
        <v>PCD_DPWW3_PR19WINCA_DCI_S7</v>
      </c>
      <c r="C2351" s="176" t="str">
        <f>DPWW3!F140 &amp; "," &amp; DPWW3!G140 &amp; "," &amp; DPWW3!CF6</f>
        <v>PR19 WINEP Carryover actions,Number of schemes at Stage 7,Contractual issues</v>
      </c>
      <c r="D2351" s="176" t="str">
        <f>IF(ISBLANK(DPWW3!H140),"",DPWW3!H140)</f>
        <v>Nr</v>
      </c>
      <c r="E2351" s="176" t="s">
        <v>7266</v>
      </c>
      <c r="F2351" s="176" t="str">
        <f>IF(ISBLANK(DPWW3!AQ140),"",DPWW3!AQ140)</f>
        <v/>
      </c>
    </row>
    <row r="2352" spans="1:40" x14ac:dyDescent="0.25">
      <c r="A2352" s="176" t="str">
        <f t="shared" si="36"/>
        <v>YKY</v>
      </c>
      <c r="B2352" s="176" t="str">
        <f>IF(ISBLANK(DPWW3!CG140),"",DPWW3!CG140)</f>
        <v>PCD_DPWW3_PR19WINCA_DSI_S7</v>
      </c>
      <c r="C2352" s="176" t="str">
        <f>DPWW3!F140 &amp; "," &amp; DPWW3!G140 &amp; "," &amp; DPWW3!CG6</f>
        <v>PR19 WINEP Carryover actions,Number of schemes at Stage 7,Sites issues</v>
      </c>
      <c r="D2352" s="176" t="str">
        <f>IF(ISBLANK(DPWW3!H140),"",DPWW3!H140)</f>
        <v>Nr</v>
      </c>
      <c r="E2352" s="176" t="s">
        <v>7266</v>
      </c>
      <c r="F2352" s="176" t="str">
        <f>IF(ISBLANK(DPWW3!AR140),"",DPWW3!AR140)</f>
        <v/>
      </c>
    </row>
    <row r="2353" spans="1:40" x14ac:dyDescent="0.25">
      <c r="A2353" s="176" t="str">
        <f t="shared" si="36"/>
        <v>YKY</v>
      </c>
      <c r="B2353" s="176" t="str">
        <f>IF(ISBLANK(DPWW3!CH140),"",DPWW3!CH140)</f>
        <v>PCD_DPWW3_PR19WINCA_DER_S7</v>
      </c>
      <c r="C2353" s="176" t="str">
        <f>DPWW3!F140 &amp; "," &amp; DPWW3!G140 &amp; "," &amp; DPWW3!CH6</f>
        <v>PR19 WINEP Carryover actions,Number of schemes at Stage 7,Environmental risks</v>
      </c>
      <c r="D2353" s="176" t="str">
        <f>IF(ISBLANK(DPWW3!H140),"",DPWW3!H140)</f>
        <v>Nr</v>
      </c>
      <c r="E2353" s="176" t="s">
        <v>7266</v>
      </c>
      <c r="F2353" s="176" t="str">
        <f>IF(ISBLANK(DPWW3!AS140),"",DPWW3!AS140)</f>
        <v/>
      </c>
    </row>
    <row r="2354" spans="1:40" x14ac:dyDescent="0.25">
      <c r="A2354" s="176" t="str">
        <f t="shared" si="36"/>
        <v>YKY</v>
      </c>
      <c r="B2354" s="176" t="str">
        <f>IF(ISBLANK(DPWW3!CI140),"",DPWW3!CI140)</f>
        <v>PCD_DPWW3_PR19WINCA_RS_S7</v>
      </c>
      <c r="C2354" s="176" t="str">
        <f>DPWW3!F140 &amp; "," &amp; DPWW3!G140 &amp; "," &amp; DPWW3!CI6</f>
        <v>PR19 WINEP Carryover actions,Number of schemes at Stage 7,Regulatory Sign off Delay</v>
      </c>
      <c r="D2354" s="176" t="str">
        <f>IF(ISBLANK(DPWW3!H140),"",DPWW3!H140)</f>
        <v>Nr</v>
      </c>
      <c r="E2354" s="176" t="s">
        <v>7266</v>
      </c>
      <c r="F2354" s="176" t="str">
        <f>IF(ISBLANK(DPWW3!AT140),"",DPWW3!AT140)</f>
        <v/>
      </c>
    </row>
    <row r="2355" spans="1:40" x14ac:dyDescent="0.25">
      <c r="A2355" s="176" t="str">
        <f t="shared" si="36"/>
        <v>YKY</v>
      </c>
      <c r="B2355" s="176" t="str">
        <f>IF(ISBLANK(DPWW3!CJ140),"",DPWW3!CJ140)</f>
        <v>PCD_DPWW3_PR19WINCA_DPLE_S7</v>
      </c>
      <c r="C2355" s="176" t="str">
        <f>DPWW3!F140 &amp; "," &amp; DPWW3!G140 &amp; "," &amp; DPWW3!CJ6</f>
        <v>PR19 WINEP Carryover actions,Number of schemes at Stage 7,Programme level efficiency</v>
      </c>
      <c r="D2355" s="176" t="str">
        <f>IF(ISBLANK(DPWW3!H140),"",DPWW3!H140)</f>
        <v>Nr</v>
      </c>
      <c r="E2355" s="176" t="s">
        <v>7266</v>
      </c>
      <c r="F2355" s="176" t="str">
        <f>IF(ISBLANK(DPWW3!AU140),"",DPWW3!AU140)</f>
        <v/>
      </c>
    </row>
    <row r="2356" spans="1:40" x14ac:dyDescent="0.25">
      <c r="A2356" s="176" t="str">
        <f t="shared" si="36"/>
        <v>YKY</v>
      </c>
      <c r="B2356" s="176" t="str">
        <f>IF(ISBLANK(DPWW3!BC141),"",DPWW3!BC141)</f>
        <v>PCD_DPWW3_PR19WINCA_ST</v>
      </c>
      <c r="C2356" s="176" t="str">
        <f>DPWW3!F141 &amp; "," &amp; DPWW3!G141 &amp; "," &amp; DPWW3!BC5</f>
        <v>PR19 WINEP Carryover actions,Number of schemes - total (Stage 0 to Stage 6),IM1 has yet to be achieved</v>
      </c>
      <c r="D2356" s="176" t="str">
        <f>IF(ISBLANK(DPWW3!H141),"",DPWW3!H141)</f>
        <v>Nr</v>
      </c>
      <c r="E2356" s="176" t="s">
        <v>7266</v>
      </c>
      <c r="T2356" s="176">
        <f>IF(ISBLANK(DPWW3!M141),"",DPWW3!M141)</f>
        <v>4</v>
      </c>
      <c r="U2356" s="176">
        <f>IF(ISBLANK(DPWW3!N141),"",DPWW3!N141)</f>
        <v>4</v>
      </c>
      <c r="V2356" s="176">
        <f>IF(ISBLANK(DPWW3!O141),"",DPWW3!O141)</f>
        <v>4</v>
      </c>
      <c r="W2356" s="176">
        <f>IF(ISBLANK(DPWW3!P141),"",DPWW3!P141)</f>
        <v>4</v>
      </c>
      <c r="X2356" s="176">
        <f>IF(ISBLANK(DPWW3!Q141),"",DPWW3!Q141)</f>
        <v>4</v>
      </c>
      <c r="Y2356" s="176">
        <f>IF(ISBLANK(DPWW3!R141),"",DPWW3!R141)</f>
        <v>4</v>
      </c>
      <c r="Z2356" s="176">
        <f>IF(ISBLANK(DPWW3!S141),"",DPWW3!S141)</f>
        <v>4</v>
      </c>
      <c r="AA2356" s="176">
        <f>IF(ISBLANK(DPWW3!T141),"",DPWW3!T141)</f>
        <v>4</v>
      </c>
      <c r="AB2356" s="176">
        <f>IF(ISBLANK(DPWW3!U141),"",DPWW3!U141)</f>
        <v>4</v>
      </c>
      <c r="AC2356" s="176">
        <f>IF(ISBLANK(DPWW3!V141),"",DPWW3!V141)</f>
        <v>4</v>
      </c>
      <c r="AD2356" s="176">
        <f>IF(ISBLANK(DPWW3!W141),"",DPWW3!W141)</f>
        <v>4</v>
      </c>
      <c r="AE2356" s="176">
        <f>IF(ISBLANK(DPWW3!X141),"",DPWW3!X141)</f>
        <v>4</v>
      </c>
      <c r="AF2356" s="176">
        <f>IF(ISBLANK(DPWW3!Y141),"",DPWW3!Y141)</f>
        <v>4</v>
      </c>
      <c r="AG2356" s="176">
        <f>IF(ISBLANK(DPWW3!Z141),"",DPWW3!Z141)</f>
        <v>4</v>
      </c>
      <c r="AH2356" s="176">
        <f>IF(ISBLANK(DPWW3!AA141),"",DPWW3!AA141)</f>
        <v>4</v>
      </c>
      <c r="AI2356" s="176">
        <f>IF(ISBLANK(DPWW3!AB141),"",DPWW3!AB141)</f>
        <v>4</v>
      </c>
      <c r="AJ2356" s="176">
        <f>IF(ISBLANK(DPWW3!AC141),"",DPWW3!AC141)</f>
        <v>4</v>
      </c>
      <c r="AK2356" s="176">
        <f>IF(ISBLANK(DPWW3!AD141),"",DPWW3!AD141)</f>
        <v>4</v>
      </c>
      <c r="AL2356" s="176">
        <f>IF(ISBLANK(DPWW3!AE141),"",DPWW3!AE141)</f>
        <v>4</v>
      </c>
      <c r="AM2356" s="176">
        <f>IF(ISBLANK(DPWW3!AF141),"",DPWW3!AF141)</f>
        <v>4</v>
      </c>
      <c r="AN2356" s="176">
        <f>IF(ISBLANK(DPWW3!AG141),"",DPWW3!AG141)</f>
        <v>4</v>
      </c>
    </row>
    <row r="2357" spans="1:40" x14ac:dyDescent="0.25">
      <c r="A2357" s="176" t="str">
        <f t="shared" si="36"/>
        <v>YKY</v>
      </c>
      <c r="B2357" s="176" t="str">
        <f>IF(ISBLANK(DPWW3!BY141),"",DPWW3!BY141)</f>
        <v>PCD_DPWW3_PR19WINCA_DLY_ST</v>
      </c>
      <c r="C2357" s="176" t="str">
        <f>DPWW3!F141 &amp; "," &amp; DPWW3!G141 &amp; "," &amp; DPWW3!BY5</f>
        <v>PR19 WINEP Carryover actions,Number of schemes - total (Stage 0 to Stage 6),Total number of schemes with a 90+ day delay for any given IM</v>
      </c>
      <c r="D2357" s="176" t="str">
        <f>IF(ISBLANK(DPWW3!H141),"",DPWW3!H141)</f>
        <v>Nr</v>
      </c>
      <c r="E2357" s="176" t="s">
        <v>7266</v>
      </c>
      <c r="F2357" s="176" t="str">
        <f>IF(ISBLANK(DPWW3!AJ141),"",DPWW3!AJ141)</f>
        <v/>
      </c>
    </row>
    <row r="2358" spans="1:40" x14ac:dyDescent="0.25">
      <c r="A2358" s="176" t="str">
        <f t="shared" si="36"/>
        <v>YKY</v>
      </c>
      <c r="B2358" s="176" t="str">
        <f>IF(ISBLANK(DPWW3!BZ141),"",DPWW3!BZ141)</f>
        <v>PCD_DPWW3_PR19WINCA_DIR_ST</v>
      </c>
      <c r="C2358" s="176" t="str">
        <f>DPWW3!F141 &amp; "," &amp; DPWW3!G141 &amp; "," &amp; DPWW3!BZ6</f>
        <v>PR19 WINEP Carryover actions,Number of schemes - total (Stage 0 to Stage 6),Lack of internal resourcing</v>
      </c>
      <c r="D2358" s="176" t="str">
        <f>IF(ISBLANK(DPWW3!H141),"",DPWW3!H141)</f>
        <v>Nr</v>
      </c>
      <c r="E2358" s="176" t="s">
        <v>7266</v>
      </c>
      <c r="F2358" s="176" t="str">
        <f>IF(ISBLANK(DPWW3!AK141),"",DPWW3!AK141)</f>
        <v/>
      </c>
    </row>
    <row r="2359" spans="1:40" x14ac:dyDescent="0.25">
      <c r="A2359" s="176" t="str">
        <f t="shared" si="36"/>
        <v>YKY</v>
      </c>
      <c r="B2359" s="176" t="str">
        <f>IF(ISBLANK(DPWW3!CA141),"",DPWW3!CA141)</f>
        <v>PCD_DPWW3_PR19WINCA_DSCR_ST</v>
      </c>
      <c r="C2359" s="176" t="str">
        <f>DPWW3!F141 &amp; "," &amp; DPWW3!G141 &amp; "," &amp; DPWW3!CA6</f>
        <v xml:space="preserve">PR19 WINEP Carryover actions,Number of schemes - total (Stage 0 to Stage 6),Lack of supply chain resourcing </v>
      </c>
      <c r="D2359" s="176" t="str">
        <f>IF(ISBLANK(DPWW3!H141),"",DPWW3!H141)</f>
        <v>Nr</v>
      </c>
      <c r="E2359" s="176" t="s">
        <v>7266</v>
      </c>
      <c r="F2359" s="176" t="str">
        <f>IF(ISBLANK(DPWW3!AL141),"",DPWW3!AL141)</f>
        <v/>
      </c>
    </row>
    <row r="2360" spans="1:40" x14ac:dyDescent="0.25">
      <c r="A2360" s="176" t="str">
        <f t="shared" si="36"/>
        <v>YKY</v>
      </c>
      <c r="B2360" s="176" t="str">
        <f>IF(ISBLANK(DPWW3!CB141),"",DPWW3!CB141)</f>
        <v>PCD_DPWW3_PR19WINCA_DCS_ST</v>
      </c>
      <c r="C2360" s="176" t="str">
        <f>DPWW3!F141 &amp; "," &amp; DPWW3!G141 &amp; "," &amp; DPWW3!CB6</f>
        <v>PR19 WINEP Carryover actions,Number of schemes - total (Stage 0 to Stage 6),Change in solution (IM2)</v>
      </c>
      <c r="D2360" s="176" t="str">
        <f>IF(ISBLANK(DPWW3!H141),"",DPWW3!H141)</f>
        <v>Nr</v>
      </c>
      <c r="E2360" s="176" t="s">
        <v>7266</v>
      </c>
      <c r="F2360" s="176" t="str">
        <f>IF(ISBLANK(DPWW3!AM141),"",DPWW3!AM141)</f>
        <v/>
      </c>
    </row>
    <row r="2361" spans="1:40" x14ac:dyDescent="0.25">
      <c r="A2361" s="176" t="str">
        <f t="shared" si="36"/>
        <v>YKY</v>
      </c>
      <c r="B2361" s="176" t="str">
        <f>IF(ISBLANK(DPWW3!CC141),"",DPWW3!CC141)</f>
        <v>PCD_DPWW3_PR19WINCA_DSCS_ST</v>
      </c>
      <c r="C2361" s="176" t="str">
        <f>DPWW3!F141 &amp; "," &amp; DPWW3!G141 &amp; "," &amp; DPWW3!CC6</f>
        <v>PR19 WINEP Carryover actions,Number of schemes - total (Stage 0 to Stage 6),Supply chain capacity</v>
      </c>
      <c r="D2361" s="176" t="str">
        <f>IF(ISBLANK(DPWW3!H141),"",DPWW3!H141)</f>
        <v>Nr</v>
      </c>
      <c r="E2361" s="176" t="s">
        <v>7266</v>
      </c>
      <c r="F2361" s="176" t="str">
        <f>IF(ISBLANK(DPWW3!AN141),"",DPWW3!AN141)</f>
        <v/>
      </c>
    </row>
    <row r="2362" spans="1:40" x14ac:dyDescent="0.25">
      <c r="A2362" s="176" t="str">
        <f t="shared" si="36"/>
        <v>YKY</v>
      </c>
      <c r="B2362" s="176" t="str">
        <f>IF(ISBLANK(DPWW3!CD141),"",DPWW3!CD141)</f>
        <v>PCD_DPWW3_PR19WINCA_DPP_ST</v>
      </c>
      <c r="C2362" s="176" t="str">
        <f>DPWW3!F141 &amp; "," &amp; DPWW3!G141 &amp; "," &amp; DPWW3!CD6</f>
        <v>PR19 WINEP Carryover actions,Number of schemes - total (Stage 0 to Stage 6),Land and planning permission</v>
      </c>
      <c r="D2362" s="176" t="str">
        <f>IF(ISBLANK(DPWW3!H141),"",DPWW3!H141)</f>
        <v>Nr</v>
      </c>
      <c r="E2362" s="176" t="s">
        <v>7266</v>
      </c>
      <c r="F2362" s="176" t="str">
        <f>IF(ISBLANK(DPWW3!AO141),"",DPWW3!AO141)</f>
        <v/>
      </c>
    </row>
    <row r="2363" spans="1:40" x14ac:dyDescent="0.25">
      <c r="A2363" s="176" t="str">
        <f t="shared" si="36"/>
        <v>YKY</v>
      </c>
      <c r="B2363" s="176" t="str">
        <f>IF(ISBLANK(DPWW3!CE141),"",DPWW3!CE141)</f>
        <v>PCD_DPWW3_PR19WINCA_DTPI_ST</v>
      </c>
      <c r="C2363" s="176" t="str">
        <f>DPWW3!F141 &amp; "," &amp; DPWW3!G141 &amp; "," &amp; DPWW3!CE6</f>
        <v>PR19 WINEP Carryover actions,Number of schemes - total (Stage 0 to Stage 6),Third-party interface</v>
      </c>
      <c r="D2363" s="176" t="str">
        <f>IF(ISBLANK(DPWW3!H141),"",DPWW3!H141)</f>
        <v>Nr</v>
      </c>
      <c r="E2363" s="176" t="s">
        <v>7266</v>
      </c>
      <c r="F2363" s="176" t="str">
        <f>IF(ISBLANK(DPWW3!AP141),"",DPWW3!AP141)</f>
        <v/>
      </c>
    </row>
    <row r="2364" spans="1:40" x14ac:dyDescent="0.25">
      <c r="A2364" s="176" t="str">
        <f t="shared" si="36"/>
        <v>YKY</v>
      </c>
      <c r="B2364" s="176" t="str">
        <f>IF(ISBLANK(DPWW3!CF141),"",DPWW3!CF141)</f>
        <v>PCD_DPWW3_PR19WINCA_DCI_ST</v>
      </c>
      <c r="C2364" s="176" t="str">
        <f>DPWW3!F141 &amp; "," &amp; DPWW3!G141 &amp; "," &amp; DPWW3!CF6</f>
        <v>PR19 WINEP Carryover actions,Number of schemes - total (Stage 0 to Stage 6),Contractual issues</v>
      </c>
      <c r="D2364" s="176" t="str">
        <f>IF(ISBLANK(DPWW3!H141),"",DPWW3!H141)</f>
        <v>Nr</v>
      </c>
      <c r="E2364" s="176" t="s">
        <v>7266</v>
      </c>
      <c r="F2364" s="176" t="str">
        <f>IF(ISBLANK(DPWW3!AQ141),"",DPWW3!AQ141)</f>
        <v/>
      </c>
    </row>
    <row r="2365" spans="1:40" x14ac:dyDescent="0.25">
      <c r="A2365" s="176" t="str">
        <f t="shared" si="36"/>
        <v>YKY</v>
      </c>
      <c r="B2365" s="176" t="str">
        <f>IF(ISBLANK(DPWW3!CG141),"",DPWW3!CG141)</f>
        <v>PCD_DPWW3_PR19WINCA_DSI_ST</v>
      </c>
      <c r="C2365" s="176" t="str">
        <f>DPWW3!F141 &amp; "," &amp; DPWW3!G141 &amp; "," &amp; DPWW3!CG6</f>
        <v>PR19 WINEP Carryover actions,Number of schemes - total (Stage 0 to Stage 6),Sites issues</v>
      </c>
      <c r="D2365" s="176" t="str">
        <f>IF(ISBLANK(DPWW3!H141),"",DPWW3!H141)</f>
        <v>Nr</v>
      </c>
      <c r="E2365" s="176" t="s">
        <v>7266</v>
      </c>
      <c r="F2365" s="176" t="str">
        <f>IF(ISBLANK(DPWW3!AR141),"",DPWW3!AR141)</f>
        <v/>
      </c>
    </row>
    <row r="2366" spans="1:40" x14ac:dyDescent="0.25">
      <c r="A2366" s="176" t="str">
        <f t="shared" si="36"/>
        <v>YKY</v>
      </c>
      <c r="B2366" s="176" t="str">
        <f>IF(ISBLANK(DPWW3!CH141),"",DPWW3!CH141)</f>
        <v>PCD_DPWW3_PR19WINCA_DER_ST</v>
      </c>
      <c r="C2366" s="176" t="str">
        <f>DPWW3!F141 &amp; "," &amp; DPWW3!G141 &amp; "," &amp; DPWW3!CH6</f>
        <v>PR19 WINEP Carryover actions,Number of schemes - total (Stage 0 to Stage 6),Environmental risks</v>
      </c>
      <c r="D2366" s="176" t="str">
        <f>IF(ISBLANK(DPWW3!H141),"",DPWW3!H141)</f>
        <v>Nr</v>
      </c>
      <c r="E2366" s="176" t="s">
        <v>7266</v>
      </c>
      <c r="F2366" s="176" t="str">
        <f>IF(ISBLANK(DPWW3!AS141),"",DPWW3!AS141)</f>
        <v/>
      </c>
    </row>
    <row r="2367" spans="1:40" x14ac:dyDescent="0.25">
      <c r="A2367" s="176" t="str">
        <f t="shared" si="36"/>
        <v>YKY</v>
      </c>
      <c r="B2367" s="176" t="str">
        <f>IF(ISBLANK(DPWW3!CI141),"",DPWW3!CI141)</f>
        <v>PCD_DPWW3_PR19WINCA_RS_ST</v>
      </c>
      <c r="C2367" s="176" t="str">
        <f>DPWW3!F141 &amp; "," &amp; DPWW3!G141 &amp; "," &amp; DPWW3!CI6</f>
        <v>PR19 WINEP Carryover actions,Number of schemes - total (Stage 0 to Stage 6),Regulatory Sign off Delay</v>
      </c>
      <c r="D2367" s="176" t="str">
        <f>IF(ISBLANK(DPWW3!H141),"",DPWW3!H141)</f>
        <v>Nr</v>
      </c>
      <c r="E2367" s="176" t="s">
        <v>7266</v>
      </c>
      <c r="F2367" s="176" t="str">
        <f>IF(ISBLANK(DPWW3!AT141),"",DPWW3!AT141)</f>
        <v/>
      </c>
    </row>
    <row r="2368" spans="1:40" x14ac:dyDescent="0.25">
      <c r="A2368" s="176" t="str">
        <f t="shared" si="36"/>
        <v>YKY</v>
      </c>
      <c r="B2368" s="176" t="str">
        <f>IF(ISBLANK(DPWW3!CJ141),"",DPWW3!CJ141)</f>
        <v>PCD_DPWW3_PR19WINCA_DPLE_ST</v>
      </c>
      <c r="C2368" s="176" t="str">
        <f>DPWW3!F141 &amp; "," &amp; DPWW3!G141 &amp; "," &amp; DPWW3!CJ6</f>
        <v>PR19 WINEP Carryover actions,Number of schemes - total (Stage 0 to Stage 6),Programme level efficiency</v>
      </c>
      <c r="D2368" s="176" t="str">
        <f>IF(ISBLANK(DPWW3!H141),"",DPWW3!H141)</f>
        <v>Nr</v>
      </c>
      <c r="E2368" s="176" t="s">
        <v>7266</v>
      </c>
      <c r="F2368" s="176" t="str">
        <f>IF(ISBLANK(DPWW3!AU141),"",DPWW3!AU141)</f>
        <v/>
      </c>
    </row>
    <row r="2369" spans="1:60" x14ac:dyDescent="0.25">
      <c r="A2369" s="55" t="str">
        <f t="shared" si="36"/>
        <v>YKY</v>
      </c>
      <c r="B2369" s="55" t="str">
        <f>IF(ISBLANK(DPWW3!BA142),"",DPWW3!BA142)</f>
        <v>PCD_DPWW3_GGR1_NR</v>
      </c>
      <c r="C2369" s="55" t="str">
        <f>DPWW3!F142 &amp; "," &amp; DPWW3!G142 &amp; "," &amp; DPWW3!BA5</f>
        <v>Greenhouse gas reduction (net zero),Number of schemes at Stage 0,Number of Schemes (Nr)</v>
      </c>
      <c r="D2369" s="55" t="str">
        <f>IF(ISBLANK(DPWW3!H142),"",DPWW3!H142)</f>
        <v>Nr</v>
      </c>
      <c r="E2369" s="55" t="s">
        <v>7266</v>
      </c>
      <c r="F2369" s="55">
        <f>IF(ISBLANK(DPWW3!K142),"",DPWW3!K142)</f>
        <v>22</v>
      </c>
      <c r="G2369" s="55"/>
      <c r="H2369" s="55"/>
      <c r="I2369" s="55"/>
      <c r="J2369" s="55"/>
      <c r="K2369" s="55"/>
      <c r="L2369" s="55"/>
      <c r="M2369" s="55"/>
      <c r="N2369" s="55"/>
      <c r="O2369" s="55"/>
      <c r="P2369" s="55"/>
      <c r="Q2369" s="55"/>
      <c r="R2369" s="55"/>
      <c r="S2369" s="55"/>
      <c r="T2369" s="55"/>
      <c r="U2369" s="55"/>
      <c r="V2369" s="55"/>
      <c r="W2369" s="55"/>
      <c r="X2369" s="55"/>
      <c r="Y2369" s="55"/>
      <c r="Z2369" s="55"/>
      <c r="AA2369" s="55"/>
      <c r="AB2369" s="55"/>
      <c r="AC2369" s="55"/>
      <c r="AD2369" s="55"/>
      <c r="AE2369" s="55"/>
      <c r="AF2369" s="55"/>
      <c r="AG2369" s="55"/>
      <c r="AH2369" s="55"/>
      <c r="AI2369" s="55"/>
      <c r="AJ2369" s="55"/>
      <c r="AK2369" s="55"/>
      <c r="AL2369" s="55"/>
      <c r="AM2369" s="55"/>
      <c r="AN2369" s="55"/>
      <c r="AO2369" s="55"/>
      <c r="AP2369" s="55"/>
      <c r="AQ2369" s="55"/>
      <c r="AR2369" s="55"/>
      <c r="AS2369" s="55"/>
      <c r="AT2369" s="55"/>
      <c r="AU2369" s="55"/>
      <c r="AV2369" s="55"/>
      <c r="AW2369" s="55"/>
      <c r="AX2369" s="55"/>
      <c r="AY2369" s="55"/>
      <c r="AZ2369" s="55"/>
      <c r="BA2369" s="55"/>
      <c r="BB2369" s="55"/>
      <c r="BC2369" s="55"/>
      <c r="BD2369" s="55"/>
      <c r="BE2369" s="55"/>
      <c r="BF2369" s="55"/>
      <c r="BG2369" s="55"/>
      <c r="BH2369" s="55"/>
    </row>
    <row r="2370" spans="1:60" x14ac:dyDescent="0.25">
      <c r="A2370" s="55" t="str">
        <f t="shared" si="36"/>
        <v>YKY</v>
      </c>
      <c r="B2370" s="55" t="str">
        <f>IF(ISBLANK(DPWW3!BC142),"",DPWW3!BC142)</f>
        <v>PCD_DPWW3_GGR1_S0</v>
      </c>
      <c r="C2370" s="55" t="str">
        <f>DPWW3!F142 &amp; "," &amp; DPWW3!G142 &amp; "," &amp; DPWW3!BC5</f>
        <v>Greenhouse gas reduction (net zero),Number of schemes at Stage 0,IM1 has yet to be achieved</v>
      </c>
      <c r="D2370" s="55" t="str">
        <f>IF(ISBLANK(DPWW3!H142),"",DPWW3!H142)</f>
        <v>Nr</v>
      </c>
      <c r="E2370" s="55" t="s">
        <v>7266</v>
      </c>
      <c r="F2370" s="55"/>
      <c r="G2370" s="55"/>
      <c r="H2370" s="55"/>
      <c r="I2370" s="55"/>
      <c r="J2370" s="55"/>
      <c r="K2370" s="55"/>
      <c r="L2370" s="55"/>
      <c r="M2370" s="55"/>
      <c r="N2370" s="55"/>
      <c r="O2370" s="55"/>
      <c r="P2370" s="55"/>
      <c r="Q2370" s="55"/>
      <c r="R2370" s="55"/>
      <c r="S2370" s="55"/>
      <c r="T2370" s="55">
        <f>IF(ISBLANK(DPWW3!M142),"",DPWW3!M142)</f>
        <v>22</v>
      </c>
      <c r="U2370" s="55">
        <f>IF(ISBLANK(DPWW3!N142),"",DPWW3!N142)</f>
        <v>22</v>
      </c>
      <c r="V2370" s="55">
        <f>IF(ISBLANK(DPWW3!O142),"",DPWW3!O142)</f>
        <v>9</v>
      </c>
      <c r="W2370" s="55">
        <f>IF(ISBLANK(DPWW3!P142),"",DPWW3!P142)</f>
        <v>0</v>
      </c>
      <c r="X2370" s="55">
        <f>IF(ISBLANK(DPWW3!Q142),"",DPWW3!Q142)</f>
        <v>0</v>
      </c>
      <c r="Y2370" s="55">
        <f>IF(ISBLANK(DPWW3!R142),"",DPWW3!R142)</f>
        <v>0</v>
      </c>
      <c r="Z2370" s="55">
        <f>IF(ISBLANK(DPWW3!S142),"",DPWW3!S142)</f>
        <v>0</v>
      </c>
      <c r="AA2370" s="55">
        <f>IF(ISBLANK(DPWW3!T142),"",DPWW3!T142)</f>
        <v>0</v>
      </c>
      <c r="AB2370" s="55">
        <f>IF(ISBLANK(DPWW3!U142),"",DPWW3!U142)</f>
        <v>0</v>
      </c>
      <c r="AC2370" s="55">
        <f>IF(ISBLANK(DPWW3!V142),"",DPWW3!V142)</f>
        <v>0</v>
      </c>
      <c r="AD2370" s="55">
        <f>IF(ISBLANK(DPWW3!W142),"",DPWW3!W142)</f>
        <v>0</v>
      </c>
      <c r="AE2370" s="55">
        <f>IF(ISBLANK(DPWW3!X142),"",DPWW3!X142)</f>
        <v>0</v>
      </c>
      <c r="AF2370" s="55">
        <f>IF(ISBLANK(DPWW3!Y142),"",DPWW3!Y142)</f>
        <v>0</v>
      </c>
      <c r="AG2370" s="55">
        <f>IF(ISBLANK(DPWW3!Z142),"",DPWW3!Z142)</f>
        <v>0</v>
      </c>
      <c r="AH2370" s="55">
        <f>IF(ISBLANK(DPWW3!AA142),"",DPWW3!AA142)</f>
        <v>0</v>
      </c>
      <c r="AI2370" s="55">
        <f>IF(ISBLANK(DPWW3!AB142),"",DPWW3!AB142)</f>
        <v>0</v>
      </c>
      <c r="AJ2370" s="55">
        <f>IF(ISBLANK(DPWW3!AC142),"",DPWW3!AC142)</f>
        <v>0</v>
      </c>
      <c r="AK2370" s="55">
        <f>IF(ISBLANK(DPWW3!AD142),"",DPWW3!AD142)</f>
        <v>0</v>
      </c>
      <c r="AL2370" s="55">
        <f>IF(ISBLANK(DPWW3!AE142),"",DPWW3!AE142)</f>
        <v>0</v>
      </c>
      <c r="AM2370" s="55">
        <f>IF(ISBLANK(DPWW3!AF142),"",DPWW3!AF142)</f>
        <v>0</v>
      </c>
      <c r="AN2370" s="55">
        <f>IF(ISBLANK(DPWW3!AG142),"",DPWW3!AG142)</f>
        <v>0</v>
      </c>
      <c r="AO2370" s="55"/>
      <c r="AP2370" s="55"/>
      <c r="AQ2370" s="55"/>
      <c r="AR2370" s="55"/>
      <c r="AS2370" s="55"/>
      <c r="AT2370" s="55"/>
      <c r="AU2370" s="55"/>
      <c r="AV2370" s="55"/>
      <c r="AW2370" s="55"/>
      <c r="AX2370" s="55"/>
      <c r="AY2370" s="55"/>
      <c r="AZ2370" s="55"/>
      <c r="BA2370" s="55"/>
      <c r="BB2370" s="55"/>
      <c r="BC2370" s="55"/>
      <c r="BD2370" s="55"/>
      <c r="BE2370" s="55"/>
      <c r="BF2370" s="55"/>
      <c r="BG2370" s="55"/>
      <c r="BH2370" s="55"/>
    </row>
    <row r="2371" spans="1:60" x14ac:dyDescent="0.25">
      <c r="A2371" s="176" t="str">
        <f t="shared" si="36"/>
        <v>YKY</v>
      </c>
      <c r="B2371" s="176" t="str">
        <f>IF(ISBLANK(DPWW3!BY142),"",DPWW3!BY142)</f>
        <v>PCD_DPWW3_GGR1_DLY</v>
      </c>
      <c r="C2371" s="176" t="str">
        <f>DPWW3!F142 &amp; "," &amp; DPWW3!G142 &amp; "," &amp; DPWW3!BY5</f>
        <v>Greenhouse gas reduction (net zero),Number of schemes at Stage 0,Total number of schemes with a 90+ day delay for any given IM</v>
      </c>
      <c r="D2371" s="176" t="str">
        <f>IF(ISBLANK(DPWW3!H142),"",DPWW3!H142)</f>
        <v>Nr</v>
      </c>
      <c r="E2371" s="176" t="s">
        <v>7266</v>
      </c>
      <c r="F2371" s="176" t="str">
        <f>IF(ISBLANK(DPWW3!AJ142),"",DPWW3!AJ142)</f>
        <v/>
      </c>
    </row>
    <row r="2372" spans="1:60" x14ac:dyDescent="0.25">
      <c r="A2372" s="176" t="str">
        <f t="shared" si="36"/>
        <v>YKY</v>
      </c>
      <c r="B2372" s="176" t="str">
        <f>IF(ISBLANK(DPWW3!BZ142),"",DPWW3!BZ142)</f>
        <v>PCD_DPWW3_GGR1_DIR</v>
      </c>
      <c r="C2372" s="176" t="str">
        <f>DPWW3!F142 &amp; "," &amp; DPWW3!G142 &amp; "," &amp; DPWW3!BZ6</f>
        <v>Greenhouse gas reduction (net zero),Number of schemes at Stage 0,Lack of internal resourcing</v>
      </c>
      <c r="D2372" s="176" t="str">
        <f>IF(ISBLANK(DPWW3!H142),"",DPWW3!H142)</f>
        <v>Nr</v>
      </c>
      <c r="E2372" s="176" t="s">
        <v>7266</v>
      </c>
      <c r="F2372" s="176">
        <f>IF(ISBLANK(DPWW3!AK142),"",DPWW3!AK142)</f>
        <v>13</v>
      </c>
    </row>
    <row r="2373" spans="1:60" x14ac:dyDescent="0.25">
      <c r="A2373" s="176" t="str">
        <f t="shared" ref="A2373:A2436" si="37">A2372</f>
        <v>YKY</v>
      </c>
      <c r="B2373" s="176" t="str">
        <f>IF(ISBLANK(DPWW3!CA142),"",DPWW3!CA142)</f>
        <v>PCD_DPWW3_GGR1_DSCR</v>
      </c>
      <c r="C2373" s="176" t="str">
        <f>DPWW3!F142 &amp; "," &amp; DPWW3!G142 &amp; "," &amp; DPWW3!CA6</f>
        <v xml:space="preserve">Greenhouse gas reduction (net zero),Number of schemes at Stage 0,Lack of supply chain resourcing </v>
      </c>
      <c r="D2373" s="176" t="str">
        <f>IF(ISBLANK(DPWW3!H142),"",DPWW3!H142)</f>
        <v>Nr</v>
      </c>
      <c r="E2373" s="176" t="s">
        <v>7266</v>
      </c>
      <c r="F2373" s="176" t="str">
        <f>IF(ISBLANK(DPWW3!AL142),"",DPWW3!AL142)</f>
        <v/>
      </c>
    </row>
    <row r="2374" spans="1:60" x14ac:dyDescent="0.25">
      <c r="A2374" s="176" t="str">
        <f t="shared" si="37"/>
        <v>YKY</v>
      </c>
      <c r="B2374" s="176" t="str">
        <f>IF(ISBLANK(DPWW3!CB142),"",DPWW3!CB142)</f>
        <v>PCD_DPWW3_GGR1_DCS</v>
      </c>
      <c r="C2374" s="176" t="str">
        <f>DPWW3!F142 &amp; "," &amp; DPWW3!G142 &amp; "," &amp; DPWW3!CB6</f>
        <v>Greenhouse gas reduction (net zero),Number of schemes at Stage 0,Change in solution (IM2)</v>
      </c>
      <c r="D2374" s="176" t="str">
        <f>IF(ISBLANK(DPWW3!H142),"",DPWW3!H142)</f>
        <v>Nr</v>
      </c>
      <c r="E2374" s="176" t="s">
        <v>7266</v>
      </c>
      <c r="F2374" s="176" t="str">
        <f>IF(ISBLANK(DPWW3!AM142),"",DPWW3!AM142)</f>
        <v/>
      </c>
    </row>
    <row r="2375" spans="1:60" x14ac:dyDescent="0.25">
      <c r="A2375" s="176" t="str">
        <f t="shared" si="37"/>
        <v>YKY</v>
      </c>
      <c r="B2375" s="176" t="str">
        <f>IF(ISBLANK(DPWW3!CC142),"",DPWW3!CC142)</f>
        <v>PCD_DPWW3_GGR1_DSCS</v>
      </c>
      <c r="C2375" s="176" t="str">
        <f>DPWW3!F142 &amp; "," &amp; DPWW3!G142 &amp; "," &amp; DPWW3!CC6</f>
        <v>Greenhouse gas reduction (net zero),Number of schemes at Stage 0,Supply chain capacity</v>
      </c>
      <c r="D2375" s="176" t="str">
        <f>IF(ISBLANK(DPWW3!H142),"",DPWW3!H142)</f>
        <v>Nr</v>
      </c>
      <c r="E2375" s="176" t="s">
        <v>7266</v>
      </c>
      <c r="F2375" s="176" t="str">
        <f>IF(ISBLANK(DPWW3!AN142),"",DPWW3!AN142)</f>
        <v/>
      </c>
    </row>
    <row r="2376" spans="1:60" x14ac:dyDescent="0.25">
      <c r="A2376" s="176" t="str">
        <f t="shared" si="37"/>
        <v>YKY</v>
      </c>
      <c r="B2376" s="176" t="str">
        <f>IF(ISBLANK(DPWW3!CD142),"",DPWW3!CD142)</f>
        <v>PCD_DPWW3_GGR1_DPP</v>
      </c>
      <c r="C2376" s="176" t="str">
        <f>DPWW3!F142 &amp; "," &amp; DPWW3!G142 &amp; "," &amp; DPWW3!CD6</f>
        <v>Greenhouse gas reduction (net zero),Number of schemes at Stage 0,Land and planning permission</v>
      </c>
      <c r="D2376" s="176" t="str">
        <f>IF(ISBLANK(DPWW3!H142),"",DPWW3!H142)</f>
        <v>Nr</v>
      </c>
      <c r="E2376" s="176" t="s">
        <v>7266</v>
      </c>
      <c r="F2376" s="176" t="str">
        <f>IF(ISBLANK(DPWW3!AO142),"",DPWW3!AO142)</f>
        <v/>
      </c>
    </row>
    <row r="2377" spans="1:60" x14ac:dyDescent="0.25">
      <c r="A2377" s="176" t="str">
        <f t="shared" si="37"/>
        <v>YKY</v>
      </c>
      <c r="B2377" s="176" t="str">
        <f>IF(ISBLANK(DPWW3!CE142),"",DPWW3!CE142)</f>
        <v>PCD_DPWW3_GGR1_DTPI</v>
      </c>
      <c r="C2377" s="176" t="str">
        <f>DPWW3!F142 &amp; "," &amp; DPWW3!G142 &amp; "," &amp; DPWW3!CE6</f>
        <v>Greenhouse gas reduction (net zero),Number of schemes at Stage 0,Third-party interface</v>
      </c>
      <c r="D2377" s="176" t="str">
        <f>IF(ISBLANK(DPWW3!H142),"",DPWW3!H142)</f>
        <v>Nr</v>
      </c>
      <c r="E2377" s="176" t="s">
        <v>7266</v>
      </c>
      <c r="F2377" s="176" t="str">
        <f>IF(ISBLANK(DPWW3!AP142),"",DPWW3!AP142)</f>
        <v/>
      </c>
    </row>
    <row r="2378" spans="1:60" x14ac:dyDescent="0.25">
      <c r="A2378" s="176" t="str">
        <f t="shared" si="37"/>
        <v>YKY</v>
      </c>
      <c r="B2378" s="176" t="str">
        <f>IF(ISBLANK(DPWW3!CF142),"",DPWW3!CF142)</f>
        <v>PCD_DPWW3_GGR1_DCI</v>
      </c>
      <c r="C2378" s="176" t="str">
        <f>DPWW3!F142 &amp; "," &amp; DPWW3!G142 &amp; "," &amp; DPWW3!CF6</f>
        <v>Greenhouse gas reduction (net zero),Number of schemes at Stage 0,Contractual issues</v>
      </c>
      <c r="D2378" s="176" t="str">
        <f>IF(ISBLANK(DPWW3!H142),"",DPWW3!H142)</f>
        <v>Nr</v>
      </c>
      <c r="E2378" s="176" t="s">
        <v>7266</v>
      </c>
      <c r="F2378" s="176">
        <f>IF(ISBLANK(DPWW3!AQ142),"",DPWW3!AQ142)</f>
        <v>9</v>
      </c>
    </row>
    <row r="2379" spans="1:60" x14ac:dyDescent="0.25">
      <c r="A2379" s="176" t="str">
        <f t="shared" si="37"/>
        <v>YKY</v>
      </c>
      <c r="B2379" s="176" t="str">
        <f>IF(ISBLANK(DPWW3!CG142),"",DPWW3!CG142)</f>
        <v>PCD_DPWW3_GGR1_DSI</v>
      </c>
      <c r="C2379" s="176" t="str">
        <f>DPWW3!F142 &amp; "," &amp; DPWW3!G142 &amp; "," &amp; DPWW3!CG6</f>
        <v>Greenhouse gas reduction (net zero),Number of schemes at Stage 0,Sites issues</v>
      </c>
      <c r="D2379" s="176" t="str">
        <f>IF(ISBLANK(DPWW3!H142),"",DPWW3!H142)</f>
        <v>Nr</v>
      </c>
      <c r="E2379" s="176" t="s">
        <v>7266</v>
      </c>
      <c r="F2379" s="176" t="str">
        <f>IF(ISBLANK(DPWW3!AR142),"",DPWW3!AR142)</f>
        <v/>
      </c>
    </row>
    <row r="2380" spans="1:60" x14ac:dyDescent="0.25">
      <c r="A2380" s="176" t="str">
        <f t="shared" si="37"/>
        <v>YKY</v>
      </c>
      <c r="B2380" s="176" t="str">
        <f>IF(ISBLANK(DPWW3!CH142),"",DPWW3!CH142)</f>
        <v>PCD_DPWW3_GGR1_DER</v>
      </c>
      <c r="C2380" s="176" t="str">
        <f>DPWW3!F142 &amp; "," &amp; DPWW3!G142 &amp; "," &amp; DPWW3!CH6</f>
        <v>Greenhouse gas reduction (net zero),Number of schemes at Stage 0,Environmental risks</v>
      </c>
      <c r="D2380" s="176" t="str">
        <f>IF(ISBLANK(DPWW3!H142),"",DPWW3!H142)</f>
        <v>Nr</v>
      </c>
      <c r="E2380" s="176" t="s">
        <v>7266</v>
      </c>
      <c r="F2380" s="176" t="str">
        <f>IF(ISBLANK(DPWW3!AS142),"",DPWW3!AS142)</f>
        <v/>
      </c>
    </row>
    <row r="2381" spans="1:60" x14ac:dyDescent="0.25">
      <c r="A2381" s="176" t="str">
        <f t="shared" si="37"/>
        <v>YKY</v>
      </c>
      <c r="B2381" s="176" t="str">
        <f>IF(ISBLANK(DPWW3!CI142),"",DPWW3!CI142)</f>
        <v>PCD_DPWW3_GGR1_RS</v>
      </c>
      <c r="C2381" s="176" t="str">
        <f>DPWW3!F142 &amp; "," &amp; DPWW3!G142 &amp; "," &amp; DPWW3!CI6</f>
        <v>Greenhouse gas reduction (net zero),Number of schemes at Stage 0,Regulatory Sign off Delay</v>
      </c>
      <c r="D2381" s="176" t="str">
        <f>IF(ISBLANK(DPWW3!H142),"",DPWW3!H142)</f>
        <v>Nr</v>
      </c>
      <c r="E2381" s="176" t="s">
        <v>7266</v>
      </c>
      <c r="F2381" s="176" t="str">
        <f>IF(ISBLANK(DPWW3!AT142),"",DPWW3!AT142)</f>
        <v/>
      </c>
    </row>
    <row r="2382" spans="1:60" x14ac:dyDescent="0.25">
      <c r="A2382" s="176" t="str">
        <f t="shared" si="37"/>
        <v>YKY</v>
      </c>
      <c r="B2382" s="176" t="str">
        <f>IF(ISBLANK(DPWW3!CJ142),"",DPWW3!CJ142)</f>
        <v>PCD_DPWW3_GGR1_DPLE</v>
      </c>
      <c r="C2382" s="176" t="str">
        <f>DPWW3!F142 &amp; "," &amp; DPWW3!G142 &amp; "," &amp; DPWW3!CJ6</f>
        <v>Greenhouse gas reduction (net zero),Number of schemes at Stage 0,Programme level efficiency</v>
      </c>
      <c r="D2382" s="176" t="str">
        <f>IF(ISBLANK(DPWW3!H142),"",DPWW3!H142)</f>
        <v>Nr</v>
      </c>
      <c r="E2382" s="176" t="s">
        <v>7266</v>
      </c>
      <c r="F2382" s="176" t="str">
        <f>IF(ISBLANK(DPWW3!AU142),"",DPWW3!AU142)</f>
        <v/>
      </c>
    </row>
    <row r="2383" spans="1:60" x14ac:dyDescent="0.25">
      <c r="A2383" s="176" t="str">
        <f t="shared" si="37"/>
        <v>YKY</v>
      </c>
      <c r="B2383" s="176" t="str">
        <f>IF(ISBLANK(DPWW3!BC143),"",DPWW3!BC143)</f>
        <v>PCD_DPWW3_GGR1_S1</v>
      </c>
      <c r="C2383" s="176" t="str">
        <f>DPWW3!F143 &amp; "," &amp; DPWW3!G143 &amp; "," &amp; DPWW3!BC5</f>
        <v>Greenhouse gas reduction (net zero),Number of schemes at Stage 1,IM1 has yet to be achieved</v>
      </c>
      <c r="D2383" s="176" t="str">
        <f>IF(ISBLANK(DPWW3!H143),"",DPWW3!H143)</f>
        <v>Nr</v>
      </c>
      <c r="E2383" s="176" t="s">
        <v>7266</v>
      </c>
      <c r="T2383" s="176">
        <f>IF(ISBLANK(DPWW3!M143),"",DPWW3!M143)</f>
        <v>0</v>
      </c>
      <c r="U2383" s="176">
        <f>IF(ISBLANK(DPWW3!N143),"",DPWW3!N143)</f>
        <v>0</v>
      </c>
      <c r="V2383" s="176">
        <f>IF(ISBLANK(DPWW3!O143),"",DPWW3!O143)</f>
        <v>13</v>
      </c>
      <c r="W2383" s="176">
        <f>IF(ISBLANK(DPWW3!P143),"",DPWW3!P143)</f>
        <v>22</v>
      </c>
      <c r="X2383" s="176">
        <f>IF(ISBLANK(DPWW3!Q143),"",DPWW3!Q143)</f>
        <v>22</v>
      </c>
      <c r="Y2383" s="176">
        <f>IF(ISBLANK(DPWW3!R143),"",DPWW3!R143)</f>
        <v>9</v>
      </c>
      <c r="Z2383" s="176">
        <f>IF(ISBLANK(DPWW3!S143),"",DPWW3!S143)</f>
        <v>9</v>
      </c>
      <c r="AA2383" s="176">
        <f>IF(ISBLANK(DPWW3!T143),"",DPWW3!T143)</f>
        <v>7</v>
      </c>
      <c r="AB2383" s="176">
        <f>IF(ISBLANK(DPWW3!U143),"",DPWW3!U143)</f>
        <v>7</v>
      </c>
      <c r="AC2383" s="176">
        <f>IF(ISBLANK(DPWW3!V143),"",DPWW3!V143)</f>
        <v>0</v>
      </c>
      <c r="AD2383" s="176">
        <f>IF(ISBLANK(DPWW3!W143),"",DPWW3!W143)</f>
        <v>0</v>
      </c>
      <c r="AE2383" s="176">
        <f>IF(ISBLANK(DPWW3!X143),"",DPWW3!X143)</f>
        <v>0</v>
      </c>
      <c r="AF2383" s="176">
        <f>IF(ISBLANK(DPWW3!Y143),"",DPWW3!Y143)</f>
        <v>0</v>
      </c>
      <c r="AG2383" s="176">
        <f>IF(ISBLANK(DPWW3!Z143),"",DPWW3!Z143)</f>
        <v>0</v>
      </c>
      <c r="AH2383" s="176">
        <f>IF(ISBLANK(DPWW3!AA143),"",DPWW3!AA143)</f>
        <v>0</v>
      </c>
      <c r="AI2383" s="176">
        <f>IF(ISBLANK(DPWW3!AB143),"",DPWW3!AB143)</f>
        <v>0</v>
      </c>
      <c r="AJ2383" s="176">
        <f>IF(ISBLANK(DPWW3!AC143),"",DPWW3!AC143)</f>
        <v>0</v>
      </c>
      <c r="AK2383" s="176">
        <f>IF(ISBLANK(DPWW3!AD143),"",DPWW3!AD143)</f>
        <v>0</v>
      </c>
      <c r="AL2383" s="176">
        <f>IF(ISBLANK(DPWW3!AE143),"",DPWW3!AE143)</f>
        <v>0</v>
      </c>
      <c r="AM2383" s="176">
        <f>IF(ISBLANK(DPWW3!AF143),"",DPWW3!AF143)</f>
        <v>0</v>
      </c>
      <c r="AN2383" s="176">
        <f>IF(ISBLANK(DPWW3!AG143),"",DPWW3!AG143)</f>
        <v>0</v>
      </c>
    </row>
    <row r="2384" spans="1:60" x14ac:dyDescent="0.25">
      <c r="A2384" s="176" t="str">
        <f t="shared" si="37"/>
        <v>YKY</v>
      </c>
      <c r="B2384" s="176" t="str">
        <f>IF(ISBLANK(DPWW3!BY143),"",DPWW3!BY143)</f>
        <v>PCD_DPWW3_GGR1_DLY_S1</v>
      </c>
      <c r="C2384" s="176" t="str">
        <f>DPWW3!F143 &amp; "," &amp; DPWW3!G143 &amp; "," &amp; DPWW3!BY5</f>
        <v>Greenhouse gas reduction (net zero),Number of schemes at Stage 1,Total number of schemes with a 90+ day delay for any given IM</v>
      </c>
      <c r="D2384" s="176" t="str">
        <f>IF(ISBLANK(DPWW3!H143),"",DPWW3!H143)</f>
        <v>Nr</v>
      </c>
      <c r="E2384" s="176" t="s">
        <v>7266</v>
      </c>
      <c r="F2384" s="176" t="str">
        <f>IF(ISBLANK(DPWW3!AJ143),"",DPWW3!AJ143)</f>
        <v/>
      </c>
    </row>
    <row r="2385" spans="1:40" x14ac:dyDescent="0.25">
      <c r="A2385" s="176" t="str">
        <f t="shared" si="37"/>
        <v>YKY</v>
      </c>
      <c r="B2385" s="176" t="str">
        <f>IF(ISBLANK(DPWW3!BZ143),"",DPWW3!BZ143)</f>
        <v>PCD_DPWW3_GGR1_DIR_S1</v>
      </c>
      <c r="C2385" s="176" t="str">
        <f>DPWW3!F143 &amp; "," &amp; DPWW3!G143 &amp; "," &amp; DPWW3!BZ6</f>
        <v>Greenhouse gas reduction (net zero),Number of schemes at Stage 1,Lack of internal resourcing</v>
      </c>
      <c r="D2385" s="176" t="str">
        <f>IF(ISBLANK(DPWW3!H143),"",DPWW3!H143)</f>
        <v>Nr</v>
      </c>
      <c r="E2385" s="176" t="s">
        <v>7266</v>
      </c>
      <c r="F2385" s="176">
        <f>IF(ISBLANK(DPWW3!AK143),"",DPWW3!AK143)</f>
        <v>13</v>
      </c>
    </row>
    <row r="2386" spans="1:40" x14ac:dyDescent="0.25">
      <c r="A2386" s="176" t="str">
        <f t="shared" si="37"/>
        <v>YKY</v>
      </c>
      <c r="B2386" s="176" t="str">
        <f>IF(ISBLANK(DPWW3!CA143),"",DPWW3!CA143)</f>
        <v>PCD_DPWW3_GGR1_DSCR_S1</v>
      </c>
      <c r="C2386" s="176" t="str">
        <f>DPWW3!F143 &amp; "," &amp; DPWW3!G143 &amp; "," &amp; DPWW3!CA6</f>
        <v xml:space="preserve">Greenhouse gas reduction (net zero),Number of schemes at Stage 1,Lack of supply chain resourcing </v>
      </c>
      <c r="D2386" s="176" t="str">
        <f>IF(ISBLANK(DPWW3!H143),"",DPWW3!H143)</f>
        <v>Nr</v>
      </c>
      <c r="E2386" s="176" t="s">
        <v>7266</v>
      </c>
      <c r="F2386" s="176" t="str">
        <f>IF(ISBLANK(DPWW3!AL143),"",DPWW3!AL143)</f>
        <v/>
      </c>
    </row>
    <row r="2387" spans="1:40" x14ac:dyDescent="0.25">
      <c r="A2387" s="176" t="str">
        <f t="shared" si="37"/>
        <v>YKY</v>
      </c>
      <c r="B2387" s="176" t="str">
        <f>IF(ISBLANK(DPWW3!CB143),"",DPWW3!CB143)</f>
        <v>PCD_DPWW3_GGR1_DCS_S1</v>
      </c>
      <c r="C2387" s="176" t="str">
        <f>DPWW3!F143 &amp; "," &amp; DPWW3!G143 &amp; "," &amp; DPWW3!CB6</f>
        <v>Greenhouse gas reduction (net zero),Number of schemes at Stage 1,Change in solution (IM2)</v>
      </c>
      <c r="D2387" s="176" t="str">
        <f>IF(ISBLANK(DPWW3!H143),"",DPWW3!H143)</f>
        <v>Nr</v>
      </c>
      <c r="E2387" s="176" t="s">
        <v>7266</v>
      </c>
      <c r="F2387" s="176" t="str">
        <f>IF(ISBLANK(DPWW3!AM143),"",DPWW3!AM143)</f>
        <v/>
      </c>
    </row>
    <row r="2388" spans="1:40" x14ac:dyDescent="0.25">
      <c r="A2388" s="176" t="str">
        <f t="shared" si="37"/>
        <v>YKY</v>
      </c>
      <c r="B2388" s="176" t="str">
        <f>IF(ISBLANK(DPWW3!CC143),"",DPWW3!CC143)</f>
        <v>PCD_DPWW3_GGR1_DSCS_S1</v>
      </c>
      <c r="C2388" s="176" t="str">
        <f>DPWW3!F143 &amp; "," &amp; DPWW3!G143 &amp; "," &amp; DPWW3!CC6</f>
        <v>Greenhouse gas reduction (net zero),Number of schemes at Stage 1,Supply chain capacity</v>
      </c>
      <c r="D2388" s="176" t="str">
        <f>IF(ISBLANK(DPWW3!H143),"",DPWW3!H143)</f>
        <v>Nr</v>
      </c>
      <c r="E2388" s="176" t="s">
        <v>7266</v>
      </c>
      <c r="F2388" s="176" t="str">
        <f>IF(ISBLANK(DPWW3!AN143),"",DPWW3!AN143)</f>
        <v/>
      </c>
    </row>
    <row r="2389" spans="1:40" x14ac:dyDescent="0.25">
      <c r="A2389" s="176" t="str">
        <f t="shared" si="37"/>
        <v>YKY</v>
      </c>
      <c r="B2389" s="176" t="str">
        <f>IF(ISBLANK(DPWW3!CD143),"",DPWW3!CD143)</f>
        <v>PCD_DPWW3_GGR1_DPP_S1</v>
      </c>
      <c r="C2389" s="176" t="str">
        <f>DPWW3!F143 &amp; "," &amp; DPWW3!G143 &amp; "," &amp; DPWW3!CD6</f>
        <v>Greenhouse gas reduction (net zero),Number of schemes at Stage 1,Land and planning permission</v>
      </c>
      <c r="D2389" s="176" t="str">
        <f>IF(ISBLANK(DPWW3!H143),"",DPWW3!H143)</f>
        <v>Nr</v>
      </c>
      <c r="E2389" s="176" t="s">
        <v>7266</v>
      </c>
      <c r="F2389" s="176" t="str">
        <f>IF(ISBLANK(DPWW3!AO143),"",DPWW3!AO143)</f>
        <v/>
      </c>
    </row>
    <row r="2390" spans="1:40" x14ac:dyDescent="0.25">
      <c r="A2390" s="176" t="str">
        <f t="shared" si="37"/>
        <v>YKY</v>
      </c>
      <c r="B2390" s="176" t="str">
        <f>IF(ISBLANK(DPWW3!CE143),"",DPWW3!CE143)</f>
        <v>PCD_DPWW3_GGR1_DTPI_S1</v>
      </c>
      <c r="C2390" s="176" t="str">
        <f>DPWW3!F143 &amp; "," &amp; DPWW3!G143 &amp; "," &amp; DPWW3!CE6</f>
        <v>Greenhouse gas reduction (net zero),Number of schemes at Stage 1,Third-party interface</v>
      </c>
      <c r="D2390" s="176" t="str">
        <f>IF(ISBLANK(DPWW3!H143),"",DPWW3!H143)</f>
        <v>Nr</v>
      </c>
      <c r="E2390" s="176" t="s">
        <v>7266</v>
      </c>
      <c r="F2390" s="176" t="str">
        <f>IF(ISBLANK(DPWW3!AP143),"",DPWW3!AP143)</f>
        <v/>
      </c>
    </row>
    <row r="2391" spans="1:40" x14ac:dyDescent="0.25">
      <c r="A2391" s="176" t="str">
        <f t="shared" si="37"/>
        <v>YKY</v>
      </c>
      <c r="B2391" s="176" t="str">
        <f>IF(ISBLANK(DPWW3!CF143),"",DPWW3!CF143)</f>
        <v>PCD_DPWW3_GGR1_DCI_S1</v>
      </c>
      <c r="C2391" s="176" t="str">
        <f>DPWW3!F143 &amp; "," &amp; DPWW3!G143 &amp; "," &amp; DPWW3!CF6</f>
        <v>Greenhouse gas reduction (net zero),Number of schemes at Stage 1,Contractual issues</v>
      </c>
      <c r="D2391" s="176" t="str">
        <f>IF(ISBLANK(DPWW3!H143),"",DPWW3!H143)</f>
        <v>Nr</v>
      </c>
      <c r="E2391" s="176" t="s">
        <v>7266</v>
      </c>
      <c r="F2391" s="176">
        <f>IF(ISBLANK(DPWW3!AQ143),"",DPWW3!AQ143)</f>
        <v>9</v>
      </c>
    </row>
    <row r="2392" spans="1:40" x14ac:dyDescent="0.25">
      <c r="A2392" s="176" t="str">
        <f t="shared" si="37"/>
        <v>YKY</v>
      </c>
      <c r="B2392" s="176" t="str">
        <f>IF(ISBLANK(DPWW3!CG143),"",DPWW3!CG143)</f>
        <v>PCD_DPWW3_GGR1_DSI_S1</v>
      </c>
      <c r="C2392" s="176" t="str">
        <f>DPWW3!F143 &amp; "," &amp; DPWW3!G143 &amp; "," &amp; DPWW3!CG6</f>
        <v>Greenhouse gas reduction (net zero),Number of schemes at Stage 1,Sites issues</v>
      </c>
      <c r="D2392" s="176" t="str">
        <f>IF(ISBLANK(DPWW3!H143),"",DPWW3!H143)</f>
        <v>Nr</v>
      </c>
      <c r="E2392" s="176" t="s">
        <v>7266</v>
      </c>
      <c r="F2392" s="176" t="str">
        <f>IF(ISBLANK(DPWW3!AR143),"",DPWW3!AR143)</f>
        <v/>
      </c>
    </row>
    <row r="2393" spans="1:40" x14ac:dyDescent="0.25">
      <c r="A2393" s="176" t="str">
        <f t="shared" si="37"/>
        <v>YKY</v>
      </c>
      <c r="B2393" s="176" t="str">
        <f>IF(ISBLANK(DPWW3!CH143),"",DPWW3!CH143)</f>
        <v>PCD_DPWW3_GGR1_DER_S1</v>
      </c>
      <c r="C2393" s="176" t="str">
        <f>DPWW3!F143 &amp; "," &amp; DPWW3!G143 &amp; "," &amp; DPWW3!CH6</f>
        <v>Greenhouse gas reduction (net zero),Number of schemes at Stage 1,Environmental risks</v>
      </c>
      <c r="D2393" s="176" t="str">
        <f>IF(ISBLANK(DPWW3!H143),"",DPWW3!H143)</f>
        <v>Nr</v>
      </c>
      <c r="E2393" s="176" t="s">
        <v>7266</v>
      </c>
      <c r="F2393" s="176" t="str">
        <f>IF(ISBLANK(DPWW3!AS143),"",DPWW3!AS143)</f>
        <v/>
      </c>
    </row>
    <row r="2394" spans="1:40" x14ac:dyDescent="0.25">
      <c r="A2394" s="176" t="str">
        <f t="shared" si="37"/>
        <v>YKY</v>
      </c>
      <c r="B2394" s="176" t="str">
        <f>IF(ISBLANK(DPWW3!CI143),"",DPWW3!CI143)</f>
        <v>PCD_DPWW3_GGR1_RS_S1</v>
      </c>
      <c r="C2394" s="176" t="str">
        <f>DPWW3!F143 &amp; "," &amp; DPWW3!G143 &amp; "," &amp; DPWW3!CI6</f>
        <v>Greenhouse gas reduction (net zero),Number of schemes at Stage 1,Regulatory Sign off Delay</v>
      </c>
      <c r="D2394" s="176" t="str">
        <f>IF(ISBLANK(DPWW3!H143),"",DPWW3!H143)</f>
        <v>Nr</v>
      </c>
      <c r="E2394" s="176" t="s">
        <v>7266</v>
      </c>
      <c r="F2394" s="176" t="str">
        <f>IF(ISBLANK(DPWW3!AT143),"",DPWW3!AT143)</f>
        <v/>
      </c>
    </row>
    <row r="2395" spans="1:40" x14ac:dyDescent="0.25">
      <c r="A2395" s="176" t="str">
        <f t="shared" si="37"/>
        <v>YKY</v>
      </c>
      <c r="B2395" s="176" t="str">
        <f>IF(ISBLANK(DPWW3!CJ143),"",DPWW3!CJ143)</f>
        <v>PCD_DPWW3_GGR1_DPLE_S1</v>
      </c>
      <c r="C2395" s="176" t="str">
        <f>DPWW3!F143 &amp; "," &amp; DPWW3!G143 &amp; "," &amp; DPWW3!CJ6</f>
        <v>Greenhouse gas reduction (net zero),Number of schemes at Stage 1,Programme level efficiency</v>
      </c>
      <c r="D2395" s="176" t="str">
        <f>IF(ISBLANK(DPWW3!H143),"",DPWW3!H143)</f>
        <v>Nr</v>
      </c>
      <c r="E2395" s="176" t="s">
        <v>7266</v>
      </c>
      <c r="F2395" s="176" t="str">
        <f>IF(ISBLANK(DPWW3!AU143),"",DPWW3!AU143)</f>
        <v/>
      </c>
    </row>
    <row r="2396" spans="1:40" x14ac:dyDescent="0.25">
      <c r="A2396" s="176" t="str">
        <f t="shared" si="37"/>
        <v>YKY</v>
      </c>
      <c r="B2396" s="176" t="str">
        <f>IF(ISBLANK(DPWW3!BC144),"",DPWW3!BC144)</f>
        <v>PCD_DPWW3_GGR1_S2</v>
      </c>
      <c r="C2396" s="176" t="str">
        <f>DPWW3!F144 &amp; "," &amp; DPWW3!G144 &amp; "," &amp; DPWW3!BC5</f>
        <v>Greenhouse gas reduction (net zero),Number of schemes at Stage 2,IM1 has yet to be achieved</v>
      </c>
      <c r="D2396" s="176" t="str">
        <f>IF(ISBLANK(DPWW3!H144),"",DPWW3!H144)</f>
        <v>Nr</v>
      </c>
      <c r="E2396" s="176" t="s">
        <v>7266</v>
      </c>
      <c r="T2396" s="176">
        <f>IF(ISBLANK(DPWW3!M144),"",DPWW3!M144)</f>
        <v>0</v>
      </c>
      <c r="U2396" s="176">
        <f>IF(ISBLANK(DPWW3!N144),"",DPWW3!N144)</f>
        <v>0</v>
      </c>
      <c r="V2396" s="176">
        <f>IF(ISBLANK(DPWW3!O144),"",DPWW3!O144)</f>
        <v>0</v>
      </c>
      <c r="W2396" s="176">
        <f>IF(ISBLANK(DPWW3!P144),"",DPWW3!P144)</f>
        <v>0</v>
      </c>
      <c r="X2396" s="176">
        <f>IF(ISBLANK(DPWW3!Q144),"",DPWW3!Q144)</f>
        <v>0</v>
      </c>
      <c r="Y2396" s="176">
        <f>IF(ISBLANK(DPWW3!R144),"",DPWW3!R144)</f>
        <v>13</v>
      </c>
      <c r="Z2396" s="176">
        <f>IF(ISBLANK(DPWW3!S144),"",DPWW3!S144)</f>
        <v>13</v>
      </c>
      <c r="AA2396" s="176">
        <f>IF(ISBLANK(DPWW3!T144),"",DPWW3!T144)</f>
        <v>2</v>
      </c>
      <c r="AB2396" s="176">
        <f>IF(ISBLANK(DPWW3!U144),"",DPWW3!U144)</f>
        <v>0</v>
      </c>
      <c r="AC2396" s="176">
        <f>IF(ISBLANK(DPWW3!V144),"",DPWW3!V144)</f>
        <v>7</v>
      </c>
      <c r="AD2396" s="176">
        <f>IF(ISBLANK(DPWW3!W144),"",DPWW3!W144)</f>
        <v>0</v>
      </c>
      <c r="AE2396" s="176">
        <f>IF(ISBLANK(DPWW3!X144),"",DPWW3!X144)</f>
        <v>0</v>
      </c>
      <c r="AF2396" s="176">
        <f>IF(ISBLANK(DPWW3!Y144),"",DPWW3!Y144)</f>
        <v>0</v>
      </c>
      <c r="AG2396" s="176">
        <f>IF(ISBLANK(DPWW3!Z144),"",DPWW3!Z144)</f>
        <v>0</v>
      </c>
      <c r="AH2396" s="176">
        <f>IF(ISBLANK(DPWW3!AA144),"",DPWW3!AA144)</f>
        <v>0</v>
      </c>
      <c r="AI2396" s="176">
        <f>IF(ISBLANK(DPWW3!AB144),"",DPWW3!AB144)</f>
        <v>0</v>
      </c>
      <c r="AJ2396" s="176">
        <f>IF(ISBLANK(DPWW3!AC144),"",DPWW3!AC144)</f>
        <v>0</v>
      </c>
      <c r="AK2396" s="176">
        <f>IF(ISBLANK(DPWW3!AD144),"",DPWW3!AD144)</f>
        <v>0</v>
      </c>
      <c r="AL2396" s="176">
        <f>IF(ISBLANK(DPWW3!AE144),"",DPWW3!AE144)</f>
        <v>0</v>
      </c>
      <c r="AM2396" s="176">
        <f>IF(ISBLANK(DPWW3!AF144),"",DPWW3!AF144)</f>
        <v>0</v>
      </c>
      <c r="AN2396" s="176">
        <f>IF(ISBLANK(DPWW3!AG144),"",DPWW3!AG144)</f>
        <v>0</v>
      </c>
    </row>
    <row r="2397" spans="1:40" x14ac:dyDescent="0.25">
      <c r="A2397" s="176" t="str">
        <f t="shared" si="37"/>
        <v>YKY</v>
      </c>
      <c r="B2397" s="176" t="str">
        <f>IF(ISBLANK(DPWW3!BY144),"",DPWW3!BY144)</f>
        <v>PCD_DPWW3_GGR1_DLY_S2</v>
      </c>
      <c r="C2397" s="176" t="str">
        <f>DPWW3!F144 &amp; "," &amp; DPWW3!G144 &amp; "," &amp; DPWW3!BY5</f>
        <v>Greenhouse gas reduction (net zero),Number of schemes at Stage 2,Total number of schemes with a 90+ day delay for any given IM</v>
      </c>
      <c r="D2397" s="176" t="str">
        <f>IF(ISBLANK(DPWW3!H144),"",DPWW3!H144)</f>
        <v>Nr</v>
      </c>
      <c r="E2397" s="176" t="s">
        <v>7266</v>
      </c>
      <c r="F2397" s="176" t="str">
        <f>IF(ISBLANK(DPWW3!AJ144),"",DPWW3!AJ144)</f>
        <v/>
      </c>
    </row>
    <row r="2398" spans="1:40" x14ac:dyDescent="0.25">
      <c r="A2398" s="176" t="str">
        <f t="shared" si="37"/>
        <v>YKY</v>
      </c>
      <c r="B2398" s="176" t="str">
        <f>IF(ISBLANK(DPWW3!BZ144),"",DPWW3!BZ144)</f>
        <v>PCD_DPWW3_GGR1_DIR_S2</v>
      </c>
      <c r="C2398" s="176" t="str">
        <f>DPWW3!F144 &amp; "," &amp; DPWW3!G144 &amp; "," &amp; DPWW3!BZ6</f>
        <v>Greenhouse gas reduction (net zero),Number of schemes at Stage 2,Lack of internal resourcing</v>
      </c>
      <c r="D2398" s="176" t="str">
        <f>IF(ISBLANK(DPWW3!H144),"",DPWW3!H144)</f>
        <v>Nr</v>
      </c>
      <c r="E2398" s="176" t="s">
        <v>7266</v>
      </c>
      <c r="F2398" s="176">
        <f>IF(ISBLANK(DPWW3!AK144),"",DPWW3!AK144)</f>
        <v>13</v>
      </c>
    </row>
    <row r="2399" spans="1:40" x14ac:dyDescent="0.25">
      <c r="A2399" s="176" t="str">
        <f t="shared" si="37"/>
        <v>YKY</v>
      </c>
      <c r="B2399" s="176" t="str">
        <f>IF(ISBLANK(DPWW3!CA144),"",DPWW3!CA144)</f>
        <v>PCD_DPWW3_GGR1_DSCR_S2</v>
      </c>
      <c r="C2399" s="176" t="str">
        <f>DPWW3!F144 &amp; "," &amp; DPWW3!G144 &amp; "," &amp; DPWW3!CA6</f>
        <v xml:space="preserve">Greenhouse gas reduction (net zero),Number of schemes at Stage 2,Lack of supply chain resourcing </v>
      </c>
      <c r="D2399" s="176" t="str">
        <f>IF(ISBLANK(DPWW3!H144),"",DPWW3!H144)</f>
        <v>Nr</v>
      </c>
      <c r="E2399" s="176" t="s">
        <v>7266</v>
      </c>
      <c r="F2399" s="176" t="str">
        <f>IF(ISBLANK(DPWW3!AL144),"",DPWW3!AL144)</f>
        <v/>
      </c>
    </row>
    <row r="2400" spans="1:40" x14ac:dyDescent="0.25">
      <c r="A2400" s="176" t="str">
        <f t="shared" si="37"/>
        <v>YKY</v>
      </c>
      <c r="B2400" s="176" t="str">
        <f>IF(ISBLANK(DPWW3!CB144),"",DPWW3!CB144)</f>
        <v>PCD_DPWW3_GGR1_DCS_S2</v>
      </c>
      <c r="C2400" s="176" t="str">
        <f>DPWW3!F144 &amp; "," &amp; DPWW3!G144 &amp; "," &amp; DPWW3!CB6</f>
        <v>Greenhouse gas reduction (net zero),Number of schemes at Stage 2,Change in solution (IM2)</v>
      </c>
      <c r="D2400" s="176" t="str">
        <f>IF(ISBLANK(DPWW3!H144),"",DPWW3!H144)</f>
        <v>Nr</v>
      </c>
      <c r="E2400" s="176" t="s">
        <v>7266</v>
      </c>
      <c r="F2400" s="176">
        <f>IF(ISBLANK(DPWW3!AM144),"",DPWW3!AM144)</f>
        <v>7</v>
      </c>
    </row>
    <row r="2401" spans="1:40" x14ac:dyDescent="0.25">
      <c r="A2401" s="176" t="str">
        <f t="shared" si="37"/>
        <v>YKY</v>
      </c>
      <c r="B2401" s="176" t="str">
        <f>IF(ISBLANK(DPWW3!CC144),"",DPWW3!CC144)</f>
        <v>PCD_DPWW3_GGR1_DSCS_S2</v>
      </c>
      <c r="C2401" s="176" t="str">
        <f>DPWW3!F144 &amp; "," &amp; DPWW3!G144 &amp; "," &amp; DPWW3!CC6</f>
        <v>Greenhouse gas reduction (net zero),Number of schemes at Stage 2,Supply chain capacity</v>
      </c>
      <c r="D2401" s="176" t="str">
        <f>IF(ISBLANK(DPWW3!H144),"",DPWW3!H144)</f>
        <v>Nr</v>
      </c>
      <c r="E2401" s="176" t="s">
        <v>7266</v>
      </c>
      <c r="F2401" s="176" t="str">
        <f>IF(ISBLANK(DPWW3!AN144),"",DPWW3!AN144)</f>
        <v/>
      </c>
    </row>
    <row r="2402" spans="1:40" x14ac:dyDescent="0.25">
      <c r="A2402" s="176" t="str">
        <f t="shared" si="37"/>
        <v>YKY</v>
      </c>
      <c r="B2402" s="176" t="str">
        <f>IF(ISBLANK(DPWW3!CD144),"",DPWW3!CD144)</f>
        <v>PCD_DPWW3_GGR1_DPP_S2</v>
      </c>
      <c r="C2402" s="176" t="str">
        <f>DPWW3!F144 &amp; "," &amp; DPWW3!G144 &amp; "," &amp; DPWW3!CD6</f>
        <v>Greenhouse gas reduction (net zero),Number of schemes at Stage 2,Land and planning permission</v>
      </c>
      <c r="D2402" s="176" t="str">
        <f>IF(ISBLANK(DPWW3!H144),"",DPWW3!H144)</f>
        <v>Nr</v>
      </c>
      <c r="E2402" s="176" t="s">
        <v>7266</v>
      </c>
      <c r="F2402" s="176" t="str">
        <f>IF(ISBLANK(DPWW3!AO144),"",DPWW3!AO144)</f>
        <v/>
      </c>
    </row>
    <row r="2403" spans="1:40" x14ac:dyDescent="0.25">
      <c r="A2403" s="176" t="str">
        <f t="shared" si="37"/>
        <v>YKY</v>
      </c>
      <c r="B2403" s="176" t="str">
        <f>IF(ISBLANK(DPWW3!CE144),"",DPWW3!CE144)</f>
        <v>PCD_DPWW3_GGR1_DTPI_S2</v>
      </c>
      <c r="C2403" s="176" t="str">
        <f>DPWW3!F144 &amp; "," &amp; DPWW3!G144 &amp; "," &amp; DPWW3!CE6</f>
        <v>Greenhouse gas reduction (net zero),Number of schemes at Stage 2,Third-party interface</v>
      </c>
      <c r="D2403" s="176" t="str">
        <f>IF(ISBLANK(DPWW3!H144),"",DPWW3!H144)</f>
        <v>Nr</v>
      </c>
      <c r="E2403" s="176" t="s">
        <v>7266</v>
      </c>
      <c r="F2403" s="176" t="str">
        <f>IF(ISBLANK(DPWW3!AP144),"",DPWW3!AP144)</f>
        <v/>
      </c>
    </row>
    <row r="2404" spans="1:40" x14ac:dyDescent="0.25">
      <c r="A2404" s="176" t="str">
        <f t="shared" si="37"/>
        <v>YKY</v>
      </c>
      <c r="B2404" s="176" t="str">
        <f>IF(ISBLANK(DPWW3!CF144),"",DPWW3!CF144)</f>
        <v>PCD_DPWW3_GGR1_DCI_S2</v>
      </c>
      <c r="C2404" s="176" t="str">
        <f>DPWW3!F144 &amp; "," &amp; DPWW3!G144 &amp; "," &amp; DPWW3!CF6</f>
        <v>Greenhouse gas reduction (net zero),Number of schemes at Stage 2,Contractual issues</v>
      </c>
      <c r="D2404" s="176" t="str">
        <f>IF(ISBLANK(DPWW3!H144),"",DPWW3!H144)</f>
        <v>Nr</v>
      </c>
      <c r="E2404" s="176" t="s">
        <v>7266</v>
      </c>
      <c r="F2404" s="176">
        <f>IF(ISBLANK(DPWW3!AQ144),"",DPWW3!AQ144)</f>
        <v>2</v>
      </c>
    </row>
    <row r="2405" spans="1:40" x14ac:dyDescent="0.25">
      <c r="A2405" s="176" t="str">
        <f t="shared" si="37"/>
        <v>YKY</v>
      </c>
      <c r="B2405" s="176" t="str">
        <f>IF(ISBLANK(DPWW3!CG144),"",DPWW3!CG144)</f>
        <v>PCD_DPWW3_GGR1_DSI_S2</v>
      </c>
      <c r="C2405" s="176" t="str">
        <f>DPWW3!F144 &amp; "," &amp; DPWW3!G144 &amp; "," &amp; DPWW3!CG6</f>
        <v>Greenhouse gas reduction (net zero),Number of schemes at Stage 2,Sites issues</v>
      </c>
      <c r="D2405" s="176" t="str">
        <f>IF(ISBLANK(DPWW3!H144),"",DPWW3!H144)</f>
        <v>Nr</v>
      </c>
      <c r="E2405" s="176" t="s">
        <v>7266</v>
      </c>
      <c r="F2405" s="176" t="str">
        <f>IF(ISBLANK(DPWW3!AR144),"",DPWW3!AR144)</f>
        <v/>
      </c>
    </row>
    <row r="2406" spans="1:40" x14ac:dyDescent="0.25">
      <c r="A2406" s="176" t="str">
        <f t="shared" si="37"/>
        <v>YKY</v>
      </c>
      <c r="B2406" s="176" t="str">
        <f>IF(ISBLANK(DPWW3!CH144),"",DPWW3!CH144)</f>
        <v>PCD_DPWW3_GGR1_DER_S2</v>
      </c>
      <c r="C2406" s="176" t="str">
        <f>DPWW3!F144 &amp; "," &amp; DPWW3!G144 &amp; "," &amp; DPWW3!CH6</f>
        <v>Greenhouse gas reduction (net zero),Number of schemes at Stage 2,Environmental risks</v>
      </c>
      <c r="D2406" s="176" t="str">
        <f>IF(ISBLANK(DPWW3!H144),"",DPWW3!H144)</f>
        <v>Nr</v>
      </c>
      <c r="E2406" s="176" t="s">
        <v>7266</v>
      </c>
      <c r="F2406" s="176" t="str">
        <f>IF(ISBLANK(DPWW3!AS144),"",DPWW3!AS144)</f>
        <v/>
      </c>
    </row>
    <row r="2407" spans="1:40" x14ac:dyDescent="0.25">
      <c r="A2407" s="176" t="str">
        <f t="shared" si="37"/>
        <v>YKY</v>
      </c>
      <c r="B2407" s="176" t="str">
        <f>IF(ISBLANK(DPWW3!CI144),"",DPWW3!CI144)</f>
        <v>PCD_DPWW3_GGR1_RS_S2</v>
      </c>
      <c r="C2407" s="176" t="str">
        <f>DPWW3!F144 &amp; "," &amp; DPWW3!G144 &amp; "," &amp; DPWW3!CI6</f>
        <v>Greenhouse gas reduction (net zero),Number of schemes at Stage 2,Regulatory Sign off Delay</v>
      </c>
      <c r="D2407" s="176" t="str">
        <f>IF(ISBLANK(DPWW3!H144),"",DPWW3!H144)</f>
        <v>Nr</v>
      </c>
      <c r="E2407" s="176" t="s">
        <v>7266</v>
      </c>
      <c r="F2407" s="176" t="str">
        <f>IF(ISBLANK(DPWW3!AT144),"",DPWW3!AT144)</f>
        <v/>
      </c>
    </row>
    <row r="2408" spans="1:40" x14ac:dyDescent="0.25">
      <c r="A2408" s="176" t="str">
        <f t="shared" si="37"/>
        <v>YKY</v>
      </c>
      <c r="B2408" s="176" t="str">
        <f>IF(ISBLANK(DPWW3!CJ144),"",DPWW3!CJ144)</f>
        <v>PCD_DPWW3_GGR1_DPLE_S2</v>
      </c>
      <c r="C2408" s="176" t="str">
        <f>DPWW3!F144 &amp; "," &amp; DPWW3!G144 &amp; "," &amp; DPWW3!CJ6</f>
        <v>Greenhouse gas reduction (net zero),Number of schemes at Stage 2,Programme level efficiency</v>
      </c>
      <c r="D2408" s="176" t="str">
        <f>IF(ISBLANK(DPWW3!H144),"",DPWW3!H144)</f>
        <v>Nr</v>
      </c>
      <c r="E2408" s="176" t="s">
        <v>7266</v>
      </c>
      <c r="F2408" s="176" t="str">
        <f>IF(ISBLANK(DPWW3!AU144),"",DPWW3!AU144)</f>
        <v/>
      </c>
    </row>
    <row r="2409" spans="1:40" x14ac:dyDescent="0.25">
      <c r="A2409" s="176" t="str">
        <f t="shared" si="37"/>
        <v>YKY</v>
      </c>
      <c r="B2409" s="176" t="str">
        <f>IF(ISBLANK(DPWW3!BC145),"",DPWW3!BC145)</f>
        <v>PCD_DPWW3_GGR1_S3</v>
      </c>
      <c r="C2409" s="176" t="str">
        <f>DPWW3!F145 &amp; "," &amp; DPWW3!G145 &amp; "," &amp; DPWW3!BC5</f>
        <v>Greenhouse gas reduction (net zero),Number of schemes at Stage 3,IM1 has yet to be achieved</v>
      </c>
      <c r="D2409" s="176" t="str">
        <f>IF(ISBLANK(DPWW3!H145),"",DPWW3!H145)</f>
        <v>Nr</v>
      </c>
      <c r="E2409" s="176" t="s">
        <v>7266</v>
      </c>
      <c r="T2409" s="176">
        <f>IF(ISBLANK(DPWW3!M145),"",DPWW3!M145)</f>
        <v>0</v>
      </c>
      <c r="U2409" s="176">
        <f>IF(ISBLANK(DPWW3!N145),"",DPWW3!N145)</f>
        <v>0</v>
      </c>
      <c r="V2409" s="176">
        <f>IF(ISBLANK(DPWW3!O145),"",DPWW3!O145)</f>
        <v>0</v>
      </c>
      <c r="W2409" s="176">
        <f>IF(ISBLANK(DPWW3!P145),"",DPWW3!P145)</f>
        <v>0</v>
      </c>
      <c r="X2409" s="176">
        <f>IF(ISBLANK(DPWW3!Q145),"",DPWW3!Q145)</f>
        <v>0</v>
      </c>
      <c r="Y2409" s="176">
        <f>IF(ISBLANK(DPWW3!R145),"",DPWW3!R145)</f>
        <v>0</v>
      </c>
      <c r="Z2409" s="176">
        <f>IF(ISBLANK(DPWW3!S145),"",DPWW3!S145)</f>
        <v>0</v>
      </c>
      <c r="AA2409" s="176">
        <f>IF(ISBLANK(DPWW3!T145),"",DPWW3!T145)</f>
        <v>13</v>
      </c>
      <c r="AB2409" s="176">
        <f>IF(ISBLANK(DPWW3!U145),"",DPWW3!U145)</f>
        <v>14</v>
      </c>
      <c r="AC2409" s="176">
        <f>IF(ISBLANK(DPWW3!V145),"",DPWW3!V145)</f>
        <v>2</v>
      </c>
      <c r="AD2409" s="176">
        <f>IF(ISBLANK(DPWW3!W145),"",DPWW3!W145)</f>
        <v>7</v>
      </c>
      <c r="AE2409" s="176">
        <f>IF(ISBLANK(DPWW3!X145),"",DPWW3!X145)</f>
        <v>7</v>
      </c>
      <c r="AF2409" s="176">
        <f>IF(ISBLANK(DPWW3!Y145),"",DPWW3!Y145)</f>
        <v>0</v>
      </c>
      <c r="AG2409" s="176">
        <f>IF(ISBLANK(DPWW3!Z145),"",DPWW3!Z145)</f>
        <v>0</v>
      </c>
      <c r="AH2409" s="176">
        <f>IF(ISBLANK(DPWW3!AA145),"",DPWW3!AA145)</f>
        <v>0</v>
      </c>
      <c r="AI2409" s="176">
        <f>IF(ISBLANK(DPWW3!AB145),"",DPWW3!AB145)</f>
        <v>0</v>
      </c>
      <c r="AJ2409" s="176">
        <f>IF(ISBLANK(DPWW3!AC145),"",DPWW3!AC145)</f>
        <v>0</v>
      </c>
      <c r="AK2409" s="176">
        <f>IF(ISBLANK(DPWW3!AD145),"",DPWW3!AD145)</f>
        <v>0</v>
      </c>
      <c r="AL2409" s="176">
        <f>IF(ISBLANK(DPWW3!AE145),"",DPWW3!AE145)</f>
        <v>0</v>
      </c>
      <c r="AM2409" s="176">
        <f>IF(ISBLANK(DPWW3!AF145),"",DPWW3!AF145)</f>
        <v>0</v>
      </c>
      <c r="AN2409" s="176">
        <f>IF(ISBLANK(DPWW3!AG145),"",DPWW3!AG145)</f>
        <v>0</v>
      </c>
    </row>
    <row r="2410" spans="1:40" x14ac:dyDescent="0.25">
      <c r="A2410" s="176" t="str">
        <f t="shared" si="37"/>
        <v>YKY</v>
      </c>
      <c r="B2410" s="176" t="str">
        <f>IF(ISBLANK(DPWW3!BY145),"",DPWW3!BY145)</f>
        <v>PCD_DPWW3_GGR1_DLY_S3</v>
      </c>
      <c r="C2410" s="176" t="str">
        <f>DPWW3!F145 &amp; "," &amp; DPWW3!G145 &amp; "," &amp; DPWW3!BY5</f>
        <v>Greenhouse gas reduction (net zero),Number of schemes at Stage 3,Total number of schemes with a 90+ day delay for any given IM</v>
      </c>
      <c r="D2410" s="176" t="str">
        <f>IF(ISBLANK(DPWW3!H145),"",DPWW3!H145)</f>
        <v>Nr</v>
      </c>
      <c r="E2410" s="176" t="s">
        <v>7266</v>
      </c>
      <c r="F2410" s="176" t="str">
        <f>IF(ISBLANK(DPWW3!AJ145),"",DPWW3!AJ145)</f>
        <v/>
      </c>
    </row>
    <row r="2411" spans="1:40" x14ac:dyDescent="0.25">
      <c r="A2411" s="176" t="str">
        <f t="shared" si="37"/>
        <v>YKY</v>
      </c>
      <c r="B2411" s="176" t="str">
        <f>IF(ISBLANK(DPWW3!BZ145),"",DPWW3!BZ145)</f>
        <v>PCD_DPWW3_GGR1_DIR_S3</v>
      </c>
      <c r="C2411" s="176" t="str">
        <f>DPWW3!F145 &amp; "," &amp; DPWW3!G145 &amp; "," &amp; DPWW3!BZ6</f>
        <v>Greenhouse gas reduction (net zero),Number of schemes at Stage 3,Lack of internal resourcing</v>
      </c>
      <c r="D2411" s="176" t="str">
        <f>IF(ISBLANK(DPWW3!H145),"",DPWW3!H145)</f>
        <v>Nr</v>
      </c>
      <c r="E2411" s="176" t="s">
        <v>7266</v>
      </c>
      <c r="F2411" s="176">
        <f>IF(ISBLANK(DPWW3!AK145),"",DPWW3!AK145)</f>
        <v>13</v>
      </c>
    </row>
    <row r="2412" spans="1:40" x14ac:dyDescent="0.25">
      <c r="A2412" s="176" t="str">
        <f t="shared" si="37"/>
        <v>YKY</v>
      </c>
      <c r="B2412" s="176" t="str">
        <f>IF(ISBLANK(DPWW3!CA145),"",DPWW3!CA145)</f>
        <v>PCD_DPWW3_GGR1_DSCR_S3</v>
      </c>
      <c r="C2412" s="176" t="str">
        <f>DPWW3!F145 &amp; "," &amp; DPWW3!G145 &amp; "," &amp; DPWW3!CA6</f>
        <v xml:space="preserve">Greenhouse gas reduction (net zero),Number of schemes at Stage 3,Lack of supply chain resourcing </v>
      </c>
      <c r="D2412" s="176" t="str">
        <f>IF(ISBLANK(DPWW3!H145),"",DPWW3!H145)</f>
        <v>Nr</v>
      </c>
      <c r="E2412" s="176" t="s">
        <v>7266</v>
      </c>
      <c r="F2412" s="176" t="str">
        <f>IF(ISBLANK(DPWW3!AL145),"",DPWW3!AL145)</f>
        <v/>
      </c>
    </row>
    <row r="2413" spans="1:40" x14ac:dyDescent="0.25">
      <c r="A2413" s="176" t="str">
        <f t="shared" si="37"/>
        <v>YKY</v>
      </c>
      <c r="B2413" s="176" t="str">
        <f>IF(ISBLANK(DPWW3!CB145),"",DPWW3!CB145)</f>
        <v>PCD_DPWW3_GGR1_DCS_S3</v>
      </c>
      <c r="C2413" s="176" t="str">
        <f>DPWW3!F145 &amp; "," &amp; DPWW3!G145 &amp; "," &amp; DPWW3!CB6</f>
        <v>Greenhouse gas reduction (net zero),Number of schemes at Stage 3,Change in solution (IM2)</v>
      </c>
      <c r="D2413" s="176" t="str">
        <f>IF(ISBLANK(DPWW3!H145),"",DPWW3!H145)</f>
        <v>Nr</v>
      </c>
      <c r="E2413" s="176" t="s">
        <v>7266</v>
      </c>
      <c r="F2413" s="176">
        <f>IF(ISBLANK(DPWW3!AM145),"",DPWW3!AM145)</f>
        <v>7</v>
      </c>
    </row>
    <row r="2414" spans="1:40" x14ac:dyDescent="0.25">
      <c r="A2414" s="176" t="str">
        <f t="shared" si="37"/>
        <v>YKY</v>
      </c>
      <c r="B2414" s="176" t="str">
        <f>IF(ISBLANK(DPWW3!CC145),"",DPWW3!CC145)</f>
        <v>PCD_DPWW3_GGR1_DSCS_S3</v>
      </c>
      <c r="C2414" s="176" t="str">
        <f>DPWW3!F145 &amp; "," &amp; DPWW3!G145 &amp; "," &amp; DPWW3!CC6</f>
        <v>Greenhouse gas reduction (net zero),Number of schemes at Stage 3,Supply chain capacity</v>
      </c>
      <c r="D2414" s="176" t="str">
        <f>IF(ISBLANK(DPWW3!H145),"",DPWW3!H145)</f>
        <v>Nr</v>
      </c>
      <c r="E2414" s="176" t="s">
        <v>7266</v>
      </c>
      <c r="F2414" s="176" t="str">
        <f>IF(ISBLANK(DPWW3!AN145),"",DPWW3!AN145)</f>
        <v/>
      </c>
    </row>
    <row r="2415" spans="1:40" x14ac:dyDescent="0.25">
      <c r="A2415" s="176" t="str">
        <f t="shared" si="37"/>
        <v>YKY</v>
      </c>
      <c r="B2415" s="176" t="str">
        <f>IF(ISBLANK(DPWW3!CD145),"",DPWW3!CD145)</f>
        <v>PCD_DPWW3_GGR1_DPP_S3</v>
      </c>
      <c r="C2415" s="176" t="str">
        <f>DPWW3!F145 &amp; "," &amp; DPWW3!G145 &amp; "," &amp; DPWW3!CD6</f>
        <v>Greenhouse gas reduction (net zero),Number of schemes at Stage 3,Land and planning permission</v>
      </c>
      <c r="D2415" s="176" t="str">
        <f>IF(ISBLANK(DPWW3!H145),"",DPWW3!H145)</f>
        <v>Nr</v>
      </c>
      <c r="E2415" s="176" t="s">
        <v>7266</v>
      </c>
      <c r="F2415" s="176" t="str">
        <f>IF(ISBLANK(DPWW3!AO145),"",DPWW3!AO145)</f>
        <v/>
      </c>
    </row>
    <row r="2416" spans="1:40" x14ac:dyDescent="0.25">
      <c r="A2416" s="176" t="str">
        <f t="shared" si="37"/>
        <v>YKY</v>
      </c>
      <c r="B2416" s="176" t="str">
        <f>IF(ISBLANK(DPWW3!CE145),"",DPWW3!CE145)</f>
        <v>PCD_DPWW3_GGR1_DTPI_S3</v>
      </c>
      <c r="C2416" s="176" t="str">
        <f>DPWW3!F145 &amp; "," &amp; DPWW3!G145 &amp; "," &amp; DPWW3!CE6</f>
        <v>Greenhouse gas reduction (net zero),Number of schemes at Stage 3,Third-party interface</v>
      </c>
      <c r="D2416" s="176" t="str">
        <f>IF(ISBLANK(DPWW3!H145),"",DPWW3!H145)</f>
        <v>Nr</v>
      </c>
      <c r="E2416" s="176" t="s">
        <v>7266</v>
      </c>
      <c r="F2416" s="176" t="str">
        <f>IF(ISBLANK(DPWW3!AP145),"",DPWW3!AP145)</f>
        <v/>
      </c>
    </row>
    <row r="2417" spans="1:40" x14ac:dyDescent="0.25">
      <c r="A2417" s="176" t="str">
        <f t="shared" si="37"/>
        <v>YKY</v>
      </c>
      <c r="B2417" s="176" t="str">
        <f>IF(ISBLANK(DPWW3!CF145),"",DPWW3!CF145)</f>
        <v>PCD_DPWW3_GGR1_DCI_S3</v>
      </c>
      <c r="C2417" s="176" t="str">
        <f>DPWW3!F145 &amp; "," &amp; DPWW3!G145 &amp; "," &amp; DPWW3!CF6</f>
        <v>Greenhouse gas reduction (net zero),Number of schemes at Stage 3,Contractual issues</v>
      </c>
      <c r="D2417" s="176" t="str">
        <f>IF(ISBLANK(DPWW3!H145),"",DPWW3!H145)</f>
        <v>Nr</v>
      </c>
      <c r="E2417" s="176" t="s">
        <v>7266</v>
      </c>
      <c r="F2417" s="176">
        <f>IF(ISBLANK(DPWW3!AQ145),"",DPWW3!AQ145)</f>
        <v>2</v>
      </c>
    </row>
    <row r="2418" spans="1:40" x14ac:dyDescent="0.25">
      <c r="A2418" s="176" t="str">
        <f t="shared" si="37"/>
        <v>YKY</v>
      </c>
      <c r="B2418" s="176" t="str">
        <f>IF(ISBLANK(DPWW3!CG145),"",DPWW3!CG145)</f>
        <v>PCD_DPWW3_GGR1_DSI_S3</v>
      </c>
      <c r="C2418" s="176" t="str">
        <f>DPWW3!F145 &amp; "," &amp; DPWW3!G145 &amp; "," &amp; DPWW3!CG6</f>
        <v>Greenhouse gas reduction (net zero),Number of schemes at Stage 3,Sites issues</v>
      </c>
      <c r="D2418" s="176" t="str">
        <f>IF(ISBLANK(DPWW3!H145),"",DPWW3!H145)</f>
        <v>Nr</v>
      </c>
      <c r="E2418" s="176" t="s">
        <v>7266</v>
      </c>
      <c r="F2418" s="176" t="str">
        <f>IF(ISBLANK(DPWW3!AR145),"",DPWW3!AR145)</f>
        <v/>
      </c>
    </row>
    <row r="2419" spans="1:40" x14ac:dyDescent="0.25">
      <c r="A2419" s="176" t="str">
        <f t="shared" si="37"/>
        <v>YKY</v>
      </c>
      <c r="B2419" s="176" t="str">
        <f>IF(ISBLANK(DPWW3!CH145),"",DPWW3!CH145)</f>
        <v>PCD_DPWW3_GGR1_DER_S3</v>
      </c>
      <c r="C2419" s="176" t="str">
        <f>DPWW3!F145 &amp; "," &amp; DPWW3!G145 &amp; "," &amp; DPWW3!CH6</f>
        <v>Greenhouse gas reduction (net zero),Number of schemes at Stage 3,Environmental risks</v>
      </c>
      <c r="D2419" s="176" t="str">
        <f>IF(ISBLANK(DPWW3!H145),"",DPWW3!H145)</f>
        <v>Nr</v>
      </c>
      <c r="E2419" s="176" t="s">
        <v>7266</v>
      </c>
      <c r="F2419" s="176" t="str">
        <f>IF(ISBLANK(DPWW3!AS145),"",DPWW3!AS145)</f>
        <v/>
      </c>
    </row>
    <row r="2420" spans="1:40" x14ac:dyDescent="0.25">
      <c r="A2420" s="176" t="str">
        <f t="shared" si="37"/>
        <v>YKY</v>
      </c>
      <c r="B2420" s="176" t="str">
        <f>IF(ISBLANK(DPWW3!CI145),"",DPWW3!CI145)</f>
        <v>PCD_DPWW3_GGR1_RS_S3</v>
      </c>
      <c r="C2420" s="176" t="str">
        <f>DPWW3!F145 &amp; "," &amp; DPWW3!G145 &amp; "," &amp; DPWW3!CI6</f>
        <v>Greenhouse gas reduction (net zero),Number of schemes at Stage 3,Regulatory Sign off Delay</v>
      </c>
      <c r="D2420" s="176" t="str">
        <f>IF(ISBLANK(DPWW3!H145),"",DPWW3!H145)</f>
        <v>Nr</v>
      </c>
      <c r="E2420" s="176" t="s">
        <v>7266</v>
      </c>
      <c r="F2420" s="176" t="str">
        <f>IF(ISBLANK(DPWW3!AT145),"",DPWW3!AT145)</f>
        <v/>
      </c>
    </row>
    <row r="2421" spans="1:40" x14ac:dyDescent="0.25">
      <c r="A2421" s="176" t="str">
        <f t="shared" si="37"/>
        <v>YKY</v>
      </c>
      <c r="B2421" s="176" t="str">
        <f>IF(ISBLANK(DPWW3!CJ145),"",DPWW3!CJ145)</f>
        <v>PCD_DPWW3_GGR1_DPLE_S3</v>
      </c>
      <c r="C2421" s="176" t="str">
        <f>DPWW3!F145 &amp; "," &amp; DPWW3!G145 &amp; "," &amp; DPWW3!CJ6</f>
        <v>Greenhouse gas reduction (net zero),Number of schemes at Stage 3,Programme level efficiency</v>
      </c>
      <c r="D2421" s="176" t="str">
        <f>IF(ISBLANK(DPWW3!H145),"",DPWW3!H145)</f>
        <v>Nr</v>
      </c>
      <c r="E2421" s="176" t="s">
        <v>7266</v>
      </c>
      <c r="F2421" s="176" t="str">
        <f>IF(ISBLANK(DPWW3!AU145),"",DPWW3!AU145)</f>
        <v/>
      </c>
    </row>
    <row r="2422" spans="1:40" x14ac:dyDescent="0.25">
      <c r="A2422" s="176" t="str">
        <f t="shared" si="37"/>
        <v>YKY</v>
      </c>
      <c r="B2422" s="176" t="str">
        <f>IF(ISBLANK(DPWW3!BC146),"",DPWW3!BC146)</f>
        <v>PCD_DPWW3_GGR1_S4</v>
      </c>
      <c r="C2422" s="176" t="str">
        <f>DPWW3!F146 &amp; "," &amp; DPWW3!G146 &amp; "," &amp; DPWW3!BC5</f>
        <v>Greenhouse gas reduction (net zero),Number of schemes at Stage 4,IM1 has yet to be achieved</v>
      </c>
      <c r="D2422" s="176" t="str">
        <f>IF(ISBLANK(DPWW3!H146),"",DPWW3!H146)</f>
        <v>Nr</v>
      </c>
      <c r="E2422" s="176" t="s">
        <v>7266</v>
      </c>
      <c r="T2422" s="176">
        <f>IF(ISBLANK(DPWW3!M146),"",DPWW3!M146)</f>
        <v>0</v>
      </c>
      <c r="U2422" s="176">
        <f>IF(ISBLANK(DPWW3!N146),"",DPWW3!N146)</f>
        <v>0</v>
      </c>
      <c r="V2422" s="176">
        <f>IF(ISBLANK(DPWW3!O146),"",DPWW3!O146)</f>
        <v>0</v>
      </c>
      <c r="W2422" s="176">
        <f>IF(ISBLANK(DPWW3!P146),"",DPWW3!P146)</f>
        <v>0</v>
      </c>
      <c r="X2422" s="176">
        <f>IF(ISBLANK(DPWW3!Q146),"",DPWW3!Q146)</f>
        <v>0</v>
      </c>
      <c r="Y2422" s="176">
        <f>IF(ISBLANK(DPWW3!R146),"",DPWW3!R146)</f>
        <v>0</v>
      </c>
      <c r="Z2422" s="176">
        <f>IF(ISBLANK(DPWW3!S146),"",DPWW3!S146)</f>
        <v>0</v>
      </c>
      <c r="AA2422" s="176">
        <f>IF(ISBLANK(DPWW3!T146),"",DPWW3!T146)</f>
        <v>0</v>
      </c>
      <c r="AB2422" s="176">
        <f>IF(ISBLANK(DPWW3!U146),"",DPWW3!U146)</f>
        <v>1</v>
      </c>
      <c r="AC2422" s="176">
        <f>IF(ISBLANK(DPWW3!V146),"",DPWW3!V146)</f>
        <v>12</v>
      </c>
      <c r="AD2422" s="176">
        <f>IF(ISBLANK(DPWW3!W146),"",DPWW3!W146)</f>
        <v>14</v>
      </c>
      <c r="AE2422" s="176">
        <f>IF(ISBLANK(DPWW3!X146),"",DPWW3!X146)</f>
        <v>14</v>
      </c>
      <c r="AF2422" s="176">
        <f>IF(ISBLANK(DPWW3!Y146),"",DPWW3!Y146)</f>
        <v>19</v>
      </c>
      <c r="AG2422" s="176">
        <f>IF(ISBLANK(DPWW3!Z146),"",DPWW3!Z146)</f>
        <v>5</v>
      </c>
      <c r="AH2422" s="176">
        <f>IF(ISBLANK(DPWW3!AA146),"",DPWW3!AA146)</f>
        <v>5</v>
      </c>
      <c r="AI2422" s="176">
        <f>IF(ISBLANK(DPWW3!AB146),"",DPWW3!AB146)</f>
        <v>5</v>
      </c>
      <c r="AJ2422" s="176">
        <f>IF(ISBLANK(DPWW3!AC146),"",DPWW3!AC146)</f>
        <v>5</v>
      </c>
      <c r="AK2422" s="176">
        <f>IF(ISBLANK(DPWW3!AD146),"",DPWW3!AD146)</f>
        <v>0</v>
      </c>
      <c r="AL2422" s="176">
        <f>IF(ISBLANK(DPWW3!AE146),"",DPWW3!AE146)</f>
        <v>0</v>
      </c>
      <c r="AM2422" s="176">
        <f>IF(ISBLANK(DPWW3!AF146),"",DPWW3!AF146)</f>
        <v>0</v>
      </c>
      <c r="AN2422" s="176">
        <f>IF(ISBLANK(DPWW3!AG146),"",DPWW3!AG146)</f>
        <v>0</v>
      </c>
    </row>
    <row r="2423" spans="1:40" x14ac:dyDescent="0.25">
      <c r="A2423" s="176" t="str">
        <f t="shared" si="37"/>
        <v>YKY</v>
      </c>
      <c r="B2423" s="176" t="str">
        <f>IF(ISBLANK(DPWW3!BY146),"",DPWW3!BY146)</f>
        <v>PCD_DPWW3_GGR1_DLY_S4</v>
      </c>
      <c r="C2423" s="176" t="str">
        <f>DPWW3!F146 &amp; "," &amp; DPWW3!G146 &amp; "," &amp; DPWW3!BY5</f>
        <v>Greenhouse gas reduction (net zero),Number of schemes at Stage 4,Total number of schemes with a 90+ day delay for any given IM</v>
      </c>
      <c r="D2423" s="176" t="str">
        <f>IF(ISBLANK(DPWW3!H146),"",DPWW3!H146)</f>
        <v>Nr</v>
      </c>
      <c r="E2423" s="176" t="s">
        <v>7266</v>
      </c>
      <c r="F2423" s="176" t="str">
        <f>IF(ISBLANK(DPWW3!AJ146),"",DPWW3!AJ146)</f>
        <v/>
      </c>
    </row>
    <row r="2424" spans="1:40" x14ac:dyDescent="0.25">
      <c r="A2424" s="176" t="str">
        <f t="shared" si="37"/>
        <v>YKY</v>
      </c>
      <c r="B2424" s="176" t="str">
        <f>IF(ISBLANK(DPWW3!BZ146),"",DPWW3!BZ146)</f>
        <v>PCD_DPWW3_GGR1_DIR_S4</v>
      </c>
      <c r="C2424" s="176" t="str">
        <f>DPWW3!F146 &amp; "," &amp; DPWW3!G146 &amp; "," &amp; DPWW3!BZ6</f>
        <v>Greenhouse gas reduction (net zero),Number of schemes at Stage 4,Lack of internal resourcing</v>
      </c>
      <c r="D2424" s="176" t="str">
        <f>IF(ISBLANK(DPWW3!H146),"",DPWW3!H146)</f>
        <v>Nr</v>
      </c>
      <c r="E2424" s="176" t="s">
        <v>7266</v>
      </c>
      <c r="F2424" s="176">
        <f>IF(ISBLANK(DPWW3!AK146),"",DPWW3!AK146)</f>
        <v>13</v>
      </c>
    </row>
    <row r="2425" spans="1:40" x14ac:dyDescent="0.25">
      <c r="A2425" s="176" t="str">
        <f t="shared" si="37"/>
        <v>YKY</v>
      </c>
      <c r="B2425" s="176" t="str">
        <f>IF(ISBLANK(DPWW3!CA146),"",DPWW3!CA146)</f>
        <v>PCD_DPWW3_GGR1_DSCR_S4</v>
      </c>
      <c r="C2425" s="176" t="str">
        <f>DPWW3!F146 &amp; "," &amp; DPWW3!G146 &amp; "," &amp; DPWW3!CA6</f>
        <v xml:space="preserve">Greenhouse gas reduction (net zero),Number of schemes at Stage 4,Lack of supply chain resourcing </v>
      </c>
      <c r="D2425" s="176" t="str">
        <f>IF(ISBLANK(DPWW3!H146),"",DPWW3!H146)</f>
        <v>Nr</v>
      </c>
      <c r="E2425" s="176" t="s">
        <v>7266</v>
      </c>
      <c r="F2425" s="176" t="str">
        <f>IF(ISBLANK(DPWW3!AL146),"",DPWW3!AL146)</f>
        <v/>
      </c>
    </row>
    <row r="2426" spans="1:40" x14ac:dyDescent="0.25">
      <c r="A2426" s="176" t="str">
        <f t="shared" si="37"/>
        <v>YKY</v>
      </c>
      <c r="B2426" s="176" t="str">
        <f>IF(ISBLANK(DPWW3!CB146),"",DPWW3!CB146)</f>
        <v>PCD_DPWW3_GGR1_DCS_S4</v>
      </c>
      <c r="C2426" s="176" t="str">
        <f>DPWW3!F146 &amp; "," &amp; DPWW3!G146 &amp; "," &amp; DPWW3!CB6</f>
        <v>Greenhouse gas reduction (net zero),Number of schemes at Stage 4,Change in solution (IM2)</v>
      </c>
      <c r="D2426" s="176" t="str">
        <f>IF(ISBLANK(DPWW3!H146),"",DPWW3!H146)</f>
        <v>Nr</v>
      </c>
      <c r="E2426" s="176" t="s">
        <v>7266</v>
      </c>
      <c r="F2426" s="176">
        <f>IF(ISBLANK(DPWW3!AM146),"",DPWW3!AM146)</f>
        <v>7</v>
      </c>
    </row>
    <row r="2427" spans="1:40" x14ac:dyDescent="0.25">
      <c r="A2427" s="176" t="str">
        <f t="shared" si="37"/>
        <v>YKY</v>
      </c>
      <c r="B2427" s="176" t="str">
        <f>IF(ISBLANK(DPWW3!CC146),"",DPWW3!CC146)</f>
        <v>PCD_DPWW3_GGR1_DSCS_S4</v>
      </c>
      <c r="C2427" s="176" t="str">
        <f>DPWW3!F146 &amp; "," &amp; DPWW3!G146 &amp; "," &amp; DPWW3!CC6</f>
        <v>Greenhouse gas reduction (net zero),Number of schemes at Stage 4,Supply chain capacity</v>
      </c>
      <c r="D2427" s="176" t="str">
        <f>IF(ISBLANK(DPWW3!H146),"",DPWW3!H146)</f>
        <v>Nr</v>
      </c>
      <c r="E2427" s="176" t="s">
        <v>7266</v>
      </c>
      <c r="F2427" s="176" t="str">
        <f>IF(ISBLANK(DPWW3!AN146),"",DPWW3!AN146)</f>
        <v/>
      </c>
    </row>
    <row r="2428" spans="1:40" x14ac:dyDescent="0.25">
      <c r="A2428" s="176" t="str">
        <f t="shared" si="37"/>
        <v>YKY</v>
      </c>
      <c r="B2428" s="176" t="str">
        <f>IF(ISBLANK(DPWW3!CD146),"",DPWW3!CD146)</f>
        <v>PCD_DPWW3_GGR1_DPP_S4</v>
      </c>
      <c r="C2428" s="176" t="str">
        <f>DPWW3!F146 &amp; "," &amp; DPWW3!G146 &amp; "," &amp; DPWW3!CD6</f>
        <v>Greenhouse gas reduction (net zero),Number of schemes at Stage 4,Land and planning permission</v>
      </c>
      <c r="D2428" s="176" t="str">
        <f>IF(ISBLANK(DPWW3!H146),"",DPWW3!H146)</f>
        <v>Nr</v>
      </c>
      <c r="E2428" s="176" t="s">
        <v>7266</v>
      </c>
      <c r="F2428" s="176" t="str">
        <f>IF(ISBLANK(DPWW3!AO146),"",DPWW3!AO146)</f>
        <v/>
      </c>
    </row>
    <row r="2429" spans="1:40" x14ac:dyDescent="0.25">
      <c r="A2429" s="176" t="str">
        <f t="shared" si="37"/>
        <v>YKY</v>
      </c>
      <c r="B2429" s="176" t="str">
        <f>IF(ISBLANK(DPWW3!CE146),"",DPWW3!CE146)</f>
        <v>PCD_DPWW3_GGR1_DTPI_S4</v>
      </c>
      <c r="C2429" s="176" t="str">
        <f>DPWW3!F146 &amp; "," &amp; DPWW3!G146 &amp; "," &amp; DPWW3!CE6</f>
        <v>Greenhouse gas reduction (net zero),Number of schemes at Stage 4,Third-party interface</v>
      </c>
      <c r="D2429" s="176" t="str">
        <f>IF(ISBLANK(DPWW3!H146),"",DPWW3!H146)</f>
        <v>Nr</v>
      </c>
      <c r="E2429" s="176" t="s">
        <v>7266</v>
      </c>
      <c r="F2429" s="176" t="str">
        <f>IF(ISBLANK(DPWW3!AP146),"",DPWW3!AP146)</f>
        <v/>
      </c>
    </row>
    <row r="2430" spans="1:40" x14ac:dyDescent="0.25">
      <c r="A2430" s="176" t="str">
        <f t="shared" si="37"/>
        <v>YKY</v>
      </c>
      <c r="B2430" s="176" t="str">
        <f>IF(ISBLANK(DPWW3!CF146),"",DPWW3!CF146)</f>
        <v>PCD_DPWW3_GGR1_DCI_S4</v>
      </c>
      <c r="C2430" s="176" t="str">
        <f>DPWW3!F146 &amp; "," &amp; DPWW3!G146 &amp; "," &amp; DPWW3!CF6</f>
        <v>Greenhouse gas reduction (net zero),Number of schemes at Stage 4,Contractual issues</v>
      </c>
      <c r="D2430" s="176" t="str">
        <f>IF(ISBLANK(DPWW3!H146),"",DPWW3!H146)</f>
        <v>Nr</v>
      </c>
      <c r="E2430" s="176" t="s">
        <v>7266</v>
      </c>
      <c r="F2430" s="176">
        <f>IF(ISBLANK(DPWW3!AQ146),"",DPWW3!AQ146)</f>
        <v>2</v>
      </c>
    </row>
    <row r="2431" spans="1:40" x14ac:dyDescent="0.25">
      <c r="A2431" s="176" t="str">
        <f t="shared" si="37"/>
        <v>YKY</v>
      </c>
      <c r="B2431" s="176" t="str">
        <f>IF(ISBLANK(DPWW3!CG146),"",DPWW3!CG146)</f>
        <v>PCD_DPWW3_GGR1_DSI_S4</v>
      </c>
      <c r="C2431" s="176" t="str">
        <f>DPWW3!F146 &amp; "," &amp; DPWW3!G146 &amp; "," &amp; DPWW3!CG6</f>
        <v>Greenhouse gas reduction (net zero),Number of schemes at Stage 4,Sites issues</v>
      </c>
      <c r="D2431" s="176" t="str">
        <f>IF(ISBLANK(DPWW3!H146),"",DPWW3!H146)</f>
        <v>Nr</v>
      </c>
      <c r="E2431" s="176" t="s">
        <v>7266</v>
      </c>
      <c r="F2431" s="176" t="str">
        <f>IF(ISBLANK(DPWW3!AR146),"",DPWW3!AR146)</f>
        <v/>
      </c>
    </row>
    <row r="2432" spans="1:40" x14ac:dyDescent="0.25">
      <c r="A2432" s="176" t="str">
        <f t="shared" si="37"/>
        <v>YKY</v>
      </c>
      <c r="B2432" s="176" t="str">
        <f>IF(ISBLANK(DPWW3!CH146),"",DPWW3!CH146)</f>
        <v>PCD_DPWW3_GGR1_DER_S4</v>
      </c>
      <c r="C2432" s="176" t="str">
        <f>DPWW3!F146 &amp; "," &amp; DPWW3!G146 &amp; "," &amp; DPWW3!CH6</f>
        <v>Greenhouse gas reduction (net zero),Number of schemes at Stage 4,Environmental risks</v>
      </c>
      <c r="D2432" s="176" t="str">
        <f>IF(ISBLANK(DPWW3!H146),"",DPWW3!H146)</f>
        <v>Nr</v>
      </c>
      <c r="E2432" s="176" t="s">
        <v>7266</v>
      </c>
      <c r="F2432" s="176" t="str">
        <f>IF(ISBLANK(DPWW3!AS146),"",DPWW3!AS146)</f>
        <v/>
      </c>
    </row>
    <row r="2433" spans="1:40" x14ac:dyDescent="0.25">
      <c r="A2433" s="176" t="str">
        <f t="shared" si="37"/>
        <v>YKY</v>
      </c>
      <c r="B2433" s="176" t="str">
        <f>IF(ISBLANK(DPWW3!CI146),"",DPWW3!CI146)</f>
        <v>PCD_DPWW3_GGR1_RS_S4</v>
      </c>
      <c r="C2433" s="176" t="str">
        <f>DPWW3!F146 &amp; "," &amp; DPWW3!G146 &amp; "," &amp; DPWW3!CI6</f>
        <v>Greenhouse gas reduction (net zero),Number of schemes at Stage 4,Regulatory Sign off Delay</v>
      </c>
      <c r="D2433" s="176" t="str">
        <f>IF(ISBLANK(DPWW3!H146),"",DPWW3!H146)</f>
        <v>Nr</v>
      </c>
      <c r="E2433" s="176" t="s">
        <v>7266</v>
      </c>
      <c r="F2433" s="176" t="str">
        <f>IF(ISBLANK(DPWW3!AT146),"",DPWW3!AT146)</f>
        <v/>
      </c>
    </row>
    <row r="2434" spans="1:40" x14ac:dyDescent="0.25">
      <c r="A2434" s="176" t="str">
        <f t="shared" si="37"/>
        <v>YKY</v>
      </c>
      <c r="B2434" s="176" t="str">
        <f>IF(ISBLANK(DPWW3!CJ146),"",DPWW3!CJ146)</f>
        <v>PCD_DPWW3_GGR1_DPLE_S4</v>
      </c>
      <c r="C2434" s="176" t="str">
        <f>DPWW3!F146 &amp; "," &amp; DPWW3!G146 &amp; "," &amp; DPWW3!CJ6</f>
        <v>Greenhouse gas reduction (net zero),Number of schemes at Stage 4,Programme level efficiency</v>
      </c>
      <c r="D2434" s="176" t="str">
        <f>IF(ISBLANK(DPWW3!H146),"",DPWW3!H146)</f>
        <v>Nr</v>
      </c>
      <c r="E2434" s="176" t="s">
        <v>7266</v>
      </c>
      <c r="F2434" s="176" t="str">
        <f>IF(ISBLANK(DPWW3!AU146),"",DPWW3!AU146)</f>
        <v/>
      </c>
    </row>
    <row r="2435" spans="1:40" x14ac:dyDescent="0.25">
      <c r="A2435" s="176" t="str">
        <f t="shared" si="37"/>
        <v>YKY</v>
      </c>
      <c r="B2435" s="176" t="str">
        <f>IF(ISBLANK(DPWW3!BC147),"",DPWW3!BC147)</f>
        <v>PCD_DPWW3_GGR1_S5</v>
      </c>
      <c r="C2435" s="176" t="str">
        <f>DPWW3!F147 &amp; "," &amp; DPWW3!G147 &amp; "," &amp; DPWW3!BC5</f>
        <v>Greenhouse gas reduction (net zero),Number of schemes at Stage 5,IM1 has yet to be achieved</v>
      </c>
      <c r="D2435" s="176" t="str">
        <f>IF(ISBLANK(DPWW3!H147),"",DPWW3!H147)</f>
        <v>Nr</v>
      </c>
      <c r="E2435" s="176" t="s">
        <v>7266</v>
      </c>
      <c r="T2435" s="176">
        <f>IF(ISBLANK(DPWW3!M147),"",DPWW3!M147)</f>
        <v>0</v>
      </c>
      <c r="U2435" s="176">
        <f>IF(ISBLANK(DPWW3!N147),"",DPWW3!N147)</f>
        <v>0</v>
      </c>
      <c r="V2435" s="176">
        <f>IF(ISBLANK(DPWW3!O147),"",DPWW3!O147)</f>
        <v>0</v>
      </c>
      <c r="W2435" s="176">
        <f>IF(ISBLANK(DPWW3!P147),"",DPWW3!P147)</f>
        <v>0</v>
      </c>
      <c r="X2435" s="176">
        <f>IF(ISBLANK(DPWW3!Q147),"",DPWW3!Q147)</f>
        <v>0</v>
      </c>
      <c r="Y2435" s="176">
        <f>IF(ISBLANK(DPWW3!R147),"",DPWW3!R147)</f>
        <v>0</v>
      </c>
      <c r="Z2435" s="176">
        <f>IF(ISBLANK(DPWW3!S147),"",DPWW3!S147)</f>
        <v>0</v>
      </c>
      <c r="AA2435" s="176">
        <f>IF(ISBLANK(DPWW3!T147),"",DPWW3!T147)</f>
        <v>0</v>
      </c>
      <c r="AB2435" s="176">
        <f>IF(ISBLANK(DPWW3!U147),"",DPWW3!U147)</f>
        <v>0</v>
      </c>
      <c r="AC2435" s="176">
        <f>IF(ISBLANK(DPWW3!V147),"",DPWW3!V147)</f>
        <v>1</v>
      </c>
      <c r="AD2435" s="176">
        <f>IF(ISBLANK(DPWW3!W147),"",DPWW3!W147)</f>
        <v>1</v>
      </c>
      <c r="AE2435" s="176">
        <f>IF(ISBLANK(DPWW3!X147),"",DPWW3!X147)</f>
        <v>1</v>
      </c>
      <c r="AF2435" s="176">
        <f>IF(ISBLANK(DPWW3!Y147),"",DPWW3!Y147)</f>
        <v>3</v>
      </c>
      <c r="AG2435" s="176">
        <f>IF(ISBLANK(DPWW3!Z147),"",DPWW3!Z147)</f>
        <v>15</v>
      </c>
      <c r="AH2435" s="176">
        <f>IF(ISBLANK(DPWW3!AA147),"",DPWW3!AA147)</f>
        <v>0</v>
      </c>
      <c r="AI2435" s="176">
        <f>IF(ISBLANK(DPWW3!AB147),"",DPWW3!AB147)</f>
        <v>0</v>
      </c>
      <c r="AJ2435" s="176">
        <f>IF(ISBLANK(DPWW3!AC147),"",DPWW3!AC147)</f>
        <v>0</v>
      </c>
      <c r="AK2435" s="176">
        <f>IF(ISBLANK(DPWW3!AD147),"",DPWW3!AD147)</f>
        <v>5</v>
      </c>
      <c r="AL2435" s="176">
        <f>IF(ISBLANK(DPWW3!AE147),"",DPWW3!AE147)</f>
        <v>0</v>
      </c>
      <c r="AM2435" s="176">
        <f>IF(ISBLANK(DPWW3!AF147),"",DPWW3!AF147)</f>
        <v>0</v>
      </c>
      <c r="AN2435" s="176">
        <f>IF(ISBLANK(DPWW3!AG147),"",DPWW3!AG147)</f>
        <v>0</v>
      </c>
    </row>
    <row r="2436" spans="1:40" x14ac:dyDescent="0.25">
      <c r="A2436" s="176" t="str">
        <f t="shared" si="37"/>
        <v>YKY</v>
      </c>
      <c r="B2436" s="176" t="str">
        <f>IF(ISBLANK(DPWW3!BY147),"",DPWW3!BY147)</f>
        <v>PCD_DPWW3_GGR1_DLY_S5</v>
      </c>
      <c r="C2436" s="176" t="str">
        <f>DPWW3!F147 &amp; "," &amp; DPWW3!G147 &amp; "," &amp; DPWW3!BY5</f>
        <v>Greenhouse gas reduction (net zero),Number of schemes at Stage 5,Total number of schemes with a 90+ day delay for any given IM</v>
      </c>
      <c r="D2436" s="176" t="str">
        <f>IF(ISBLANK(DPWW3!H147),"",DPWW3!H147)</f>
        <v>Nr</v>
      </c>
      <c r="E2436" s="176" t="s">
        <v>7266</v>
      </c>
      <c r="F2436" s="176" t="str">
        <f>IF(ISBLANK(DPWW3!AJ147),"",DPWW3!AJ147)</f>
        <v/>
      </c>
    </row>
    <row r="2437" spans="1:40" x14ac:dyDescent="0.25">
      <c r="A2437" s="176" t="str">
        <f t="shared" ref="A2437:A2500" si="38">A2436</f>
        <v>YKY</v>
      </c>
      <c r="B2437" s="176" t="str">
        <f>IF(ISBLANK(DPWW3!BZ147),"",DPWW3!BZ147)</f>
        <v>PCD_DPWW3_GGR1_DIR_S5</v>
      </c>
      <c r="C2437" s="176" t="str">
        <f>DPWW3!F147 &amp; "," &amp; DPWW3!G147 &amp; "," &amp; DPWW3!BZ6</f>
        <v>Greenhouse gas reduction (net zero),Number of schemes at Stage 5,Lack of internal resourcing</v>
      </c>
      <c r="D2437" s="176" t="str">
        <f>IF(ISBLANK(DPWW3!H147),"",DPWW3!H147)</f>
        <v>Nr</v>
      </c>
      <c r="E2437" s="176" t="s">
        <v>7266</v>
      </c>
      <c r="F2437" s="176">
        <f>IF(ISBLANK(DPWW3!AK147),"",DPWW3!AK147)</f>
        <v>13</v>
      </c>
    </row>
    <row r="2438" spans="1:40" x14ac:dyDescent="0.25">
      <c r="A2438" s="176" t="str">
        <f t="shared" si="38"/>
        <v>YKY</v>
      </c>
      <c r="B2438" s="176" t="str">
        <f>IF(ISBLANK(DPWW3!CA147),"",DPWW3!CA147)</f>
        <v>PCD_DPWW3_GGR1_DSCR_S5</v>
      </c>
      <c r="C2438" s="176" t="str">
        <f>DPWW3!F147 &amp; "," &amp; DPWW3!G147 &amp; "," &amp; DPWW3!CA6</f>
        <v xml:space="preserve">Greenhouse gas reduction (net zero),Number of schemes at Stage 5,Lack of supply chain resourcing </v>
      </c>
      <c r="D2438" s="176" t="str">
        <f>IF(ISBLANK(DPWW3!H147),"",DPWW3!H147)</f>
        <v>Nr</v>
      </c>
      <c r="E2438" s="176" t="s">
        <v>7266</v>
      </c>
      <c r="F2438" s="176" t="str">
        <f>IF(ISBLANK(DPWW3!AL147),"",DPWW3!AL147)</f>
        <v/>
      </c>
    </row>
    <row r="2439" spans="1:40" x14ac:dyDescent="0.25">
      <c r="A2439" s="176" t="str">
        <f t="shared" si="38"/>
        <v>YKY</v>
      </c>
      <c r="B2439" s="176" t="str">
        <f>IF(ISBLANK(DPWW3!CB147),"",DPWW3!CB147)</f>
        <v>PCD_DPWW3_GGR1_DCS_S5</v>
      </c>
      <c r="C2439" s="176" t="str">
        <f>DPWW3!F147 &amp; "," &amp; DPWW3!G147 &amp; "," &amp; DPWW3!CB6</f>
        <v>Greenhouse gas reduction (net zero),Number of schemes at Stage 5,Change in solution (IM2)</v>
      </c>
      <c r="D2439" s="176" t="str">
        <f>IF(ISBLANK(DPWW3!H147),"",DPWW3!H147)</f>
        <v>Nr</v>
      </c>
      <c r="E2439" s="176" t="s">
        <v>7266</v>
      </c>
      <c r="F2439" s="176">
        <f>IF(ISBLANK(DPWW3!AM147),"",DPWW3!AM147)</f>
        <v>7</v>
      </c>
    </row>
    <row r="2440" spans="1:40" x14ac:dyDescent="0.25">
      <c r="A2440" s="176" t="str">
        <f t="shared" si="38"/>
        <v>YKY</v>
      </c>
      <c r="B2440" s="176" t="str">
        <f>IF(ISBLANK(DPWW3!CC147),"",DPWW3!CC147)</f>
        <v>PCD_DPWW3_GGR1_DSCS_S5</v>
      </c>
      <c r="C2440" s="176" t="str">
        <f>DPWW3!F147 &amp; "," &amp; DPWW3!G147 &amp; "," &amp; DPWW3!CC6</f>
        <v>Greenhouse gas reduction (net zero),Number of schemes at Stage 5,Supply chain capacity</v>
      </c>
      <c r="D2440" s="176" t="str">
        <f>IF(ISBLANK(DPWW3!H147),"",DPWW3!H147)</f>
        <v>Nr</v>
      </c>
      <c r="E2440" s="176" t="s">
        <v>7266</v>
      </c>
      <c r="F2440" s="176" t="str">
        <f>IF(ISBLANK(DPWW3!AN147),"",DPWW3!AN147)</f>
        <v/>
      </c>
    </row>
    <row r="2441" spans="1:40" x14ac:dyDescent="0.25">
      <c r="A2441" s="176" t="str">
        <f t="shared" si="38"/>
        <v>YKY</v>
      </c>
      <c r="B2441" s="176" t="str">
        <f>IF(ISBLANK(DPWW3!CD147),"",DPWW3!CD147)</f>
        <v>PCD_DPWW3_GGR1_DPP_S5</v>
      </c>
      <c r="C2441" s="176" t="str">
        <f>DPWW3!F147 &amp; "," &amp; DPWW3!G147 &amp; "," &amp; DPWW3!CD6</f>
        <v>Greenhouse gas reduction (net zero),Number of schemes at Stage 5,Land and planning permission</v>
      </c>
      <c r="D2441" s="176" t="str">
        <f>IF(ISBLANK(DPWW3!H147),"",DPWW3!H147)</f>
        <v>Nr</v>
      </c>
      <c r="E2441" s="176" t="s">
        <v>7266</v>
      </c>
      <c r="F2441" s="176" t="str">
        <f>IF(ISBLANK(DPWW3!AO147),"",DPWW3!AO147)</f>
        <v/>
      </c>
    </row>
    <row r="2442" spans="1:40" x14ac:dyDescent="0.25">
      <c r="A2442" s="176" t="str">
        <f t="shared" si="38"/>
        <v>YKY</v>
      </c>
      <c r="B2442" s="176" t="str">
        <f>IF(ISBLANK(DPWW3!CE147),"",DPWW3!CE147)</f>
        <v>PCD_DPWW3_GGR1_DTPI_S5</v>
      </c>
      <c r="C2442" s="176" t="str">
        <f>DPWW3!F147 &amp; "," &amp; DPWW3!G147 &amp; "," &amp; DPWW3!CE6</f>
        <v>Greenhouse gas reduction (net zero),Number of schemes at Stage 5,Third-party interface</v>
      </c>
      <c r="D2442" s="176" t="str">
        <f>IF(ISBLANK(DPWW3!H147),"",DPWW3!H147)</f>
        <v>Nr</v>
      </c>
      <c r="E2442" s="176" t="s">
        <v>7266</v>
      </c>
      <c r="F2442" s="176" t="str">
        <f>IF(ISBLANK(DPWW3!AP147),"",DPWW3!AP147)</f>
        <v/>
      </c>
    </row>
    <row r="2443" spans="1:40" x14ac:dyDescent="0.25">
      <c r="A2443" s="176" t="str">
        <f t="shared" si="38"/>
        <v>YKY</v>
      </c>
      <c r="B2443" s="176" t="str">
        <f>IF(ISBLANK(DPWW3!CF147),"",DPWW3!CF147)</f>
        <v>PCD_DPWW3_GGR1_DCI_S5</v>
      </c>
      <c r="C2443" s="176" t="str">
        <f>DPWW3!F147 &amp; "," &amp; DPWW3!G147 &amp; "," &amp; DPWW3!CF6</f>
        <v>Greenhouse gas reduction (net zero),Number of schemes at Stage 5,Contractual issues</v>
      </c>
      <c r="D2443" s="176" t="str">
        <f>IF(ISBLANK(DPWW3!H147),"",DPWW3!H147)</f>
        <v>Nr</v>
      </c>
      <c r="E2443" s="176" t="s">
        <v>7266</v>
      </c>
      <c r="F2443" s="176">
        <f>IF(ISBLANK(DPWW3!AQ147),"",DPWW3!AQ147)</f>
        <v>2</v>
      </c>
    </row>
    <row r="2444" spans="1:40" x14ac:dyDescent="0.25">
      <c r="A2444" s="176" t="str">
        <f t="shared" si="38"/>
        <v>YKY</v>
      </c>
      <c r="B2444" s="176" t="str">
        <f>IF(ISBLANK(DPWW3!CG147),"",DPWW3!CG147)</f>
        <v>PCD_DPWW3_GGR1_DSI_S5</v>
      </c>
      <c r="C2444" s="176" t="str">
        <f>DPWW3!F147 &amp; "," &amp; DPWW3!G147 &amp; "," &amp; DPWW3!CG6</f>
        <v>Greenhouse gas reduction (net zero),Number of schemes at Stage 5,Sites issues</v>
      </c>
      <c r="D2444" s="176" t="str">
        <f>IF(ISBLANK(DPWW3!H147),"",DPWW3!H147)</f>
        <v>Nr</v>
      </c>
      <c r="E2444" s="176" t="s">
        <v>7266</v>
      </c>
      <c r="F2444" s="176" t="str">
        <f>IF(ISBLANK(DPWW3!AR147),"",DPWW3!AR147)</f>
        <v/>
      </c>
    </row>
    <row r="2445" spans="1:40" x14ac:dyDescent="0.25">
      <c r="A2445" s="176" t="str">
        <f t="shared" si="38"/>
        <v>YKY</v>
      </c>
      <c r="B2445" s="176" t="str">
        <f>IF(ISBLANK(DPWW3!CH147),"",DPWW3!CH147)</f>
        <v>PCD_DPWW3_GGR1_DER_S5</v>
      </c>
      <c r="C2445" s="176" t="str">
        <f>DPWW3!F147 &amp; "," &amp; DPWW3!G147 &amp; "," &amp; DPWW3!CH6</f>
        <v>Greenhouse gas reduction (net zero),Number of schemes at Stage 5,Environmental risks</v>
      </c>
      <c r="D2445" s="176" t="str">
        <f>IF(ISBLANK(DPWW3!H147),"",DPWW3!H147)</f>
        <v>Nr</v>
      </c>
      <c r="E2445" s="176" t="s">
        <v>7266</v>
      </c>
      <c r="F2445" s="176" t="str">
        <f>IF(ISBLANK(DPWW3!AS147),"",DPWW3!AS147)</f>
        <v/>
      </c>
    </row>
    <row r="2446" spans="1:40" x14ac:dyDescent="0.25">
      <c r="A2446" s="176" t="str">
        <f t="shared" si="38"/>
        <v>YKY</v>
      </c>
      <c r="B2446" s="176" t="str">
        <f>IF(ISBLANK(DPWW3!CI147),"",DPWW3!CI147)</f>
        <v>PCD_DPWW3_GGR1_RS_S5</v>
      </c>
      <c r="C2446" s="176" t="str">
        <f>DPWW3!F147 &amp; "," &amp; DPWW3!G147 &amp; "," &amp; DPWW3!CI6</f>
        <v>Greenhouse gas reduction (net zero),Number of schemes at Stage 5,Regulatory Sign off Delay</v>
      </c>
      <c r="D2446" s="176" t="str">
        <f>IF(ISBLANK(DPWW3!H147),"",DPWW3!H147)</f>
        <v>Nr</v>
      </c>
      <c r="E2446" s="176" t="s">
        <v>7266</v>
      </c>
      <c r="F2446" s="176" t="str">
        <f>IF(ISBLANK(DPWW3!AT147),"",DPWW3!AT147)</f>
        <v/>
      </c>
    </row>
    <row r="2447" spans="1:40" x14ac:dyDescent="0.25">
      <c r="A2447" s="176" t="str">
        <f t="shared" si="38"/>
        <v>YKY</v>
      </c>
      <c r="B2447" s="176" t="str">
        <f>IF(ISBLANK(DPWW3!CJ147),"",DPWW3!CJ147)</f>
        <v>PCD_DPWW3_GGR1_DPLE_S5</v>
      </c>
      <c r="C2447" s="176" t="str">
        <f>DPWW3!F147 &amp; "," &amp; DPWW3!G147 &amp; "," &amp; DPWW3!CJ6</f>
        <v>Greenhouse gas reduction (net zero),Number of schemes at Stage 5,Programme level efficiency</v>
      </c>
      <c r="D2447" s="176" t="str">
        <f>IF(ISBLANK(DPWW3!H147),"",DPWW3!H147)</f>
        <v>Nr</v>
      </c>
      <c r="E2447" s="176" t="s">
        <v>7266</v>
      </c>
      <c r="F2447" s="176" t="str">
        <f>IF(ISBLANK(DPWW3!AU147),"",DPWW3!AU147)</f>
        <v/>
      </c>
    </row>
    <row r="2448" spans="1:40" x14ac:dyDescent="0.25">
      <c r="A2448" s="176" t="str">
        <f t="shared" si="38"/>
        <v>YKY</v>
      </c>
      <c r="B2448" s="176" t="str">
        <f>IF(ISBLANK(DPWW3!BC148),"",DPWW3!BC148)</f>
        <v>PCD_DPWW3_GGR1_S6</v>
      </c>
      <c r="C2448" s="176" t="str">
        <f>DPWW3!F148 &amp; "," &amp; DPWW3!G148 &amp; "," &amp; DPWW3!BC5</f>
        <v>Greenhouse gas reduction (net zero),Number of schemes at Stage 6,IM1 has yet to be achieved</v>
      </c>
      <c r="D2448" s="176" t="str">
        <f>IF(ISBLANK(DPWW3!H148),"",DPWW3!H148)</f>
        <v>Nr</v>
      </c>
      <c r="E2448" s="176" t="s">
        <v>7266</v>
      </c>
      <c r="T2448" s="176">
        <f>IF(ISBLANK(DPWW3!M148),"",DPWW3!M148)</f>
        <v>0</v>
      </c>
      <c r="U2448" s="176">
        <f>IF(ISBLANK(DPWW3!N148),"",DPWW3!N148)</f>
        <v>0</v>
      </c>
      <c r="V2448" s="176">
        <f>IF(ISBLANK(DPWW3!O148),"",DPWW3!O148)</f>
        <v>0</v>
      </c>
      <c r="W2448" s="176">
        <f>IF(ISBLANK(DPWW3!P148),"",DPWW3!P148)</f>
        <v>0</v>
      </c>
      <c r="X2448" s="176">
        <f>IF(ISBLANK(DPWW3!Q148),"",DPWW3!Q148)</f>
        <v>0</v>
      </c>
      <c r="Y2448" s="176">
        <f>IF(ISBLANK(DPWW3!R148),"",DPWW3!R148)</f>
        <v>0</v>
      </c>
      <c r="Z2448" s="176">
        <f>IF(ISBLANK(DPWW3!S148),"",DPWW3!S148)</f>
        <v>0</v>
      </c>
      <c r="AA2448" s="176">
        <f>IF(ISBLANK(DPWW3!T148),"",DPWW3!T148)</f>
        <v>0</v>
      </c>
      <c r="AB2448" s="176">
        <f>IF(ISBLANK(DPWW3!U148),"",DPWW3!U148)</f>
        <v>0</v>
      </c>
      <c r="AC2448" s="176">
        <f>IF(ISBLANK(DPWW3!V148),"",DPWW3!V148)</f>
        <v>0</v>
      </c>
      <c r="AD2448" s="176">
        <f>IF(ISBLANK(DPWW3!W148),"",DPWW3!W148)</f>
        <v>0</v>
      </c>
      <c r="AE2448" s="176">
        <f>IF(ISBLANK(DPWW3!X148),"",DPWW3!X148)</f>
        <v>0</v>
      </c>
      <c r="AF2448" s="176">
        <f>IF(ISBLANK(DPWW3!Y148),"",DPWW3!Y148)</f>
        <v>0</v>
      </c>
      <c r="AG2448" s="176">
        <f>IF(ISBLANK(DPWW3!Z148),"",DPWW3!Z148)</f>
        <v>2</v>
      </c>
      <c r="AH2448" s="176">
        <f>IF(ISBLANK(DPWW3!AA148),"",DPWW3!AA148)</f>
        <v>17</v>
      </c>
      <c r="AI2448" s="176">
        <f>IF(ISBLANK(DPWW3!AB148),"",DPWW3!AB148)</f>
        <v>17</v>
      </c>
      <c r="AJ2448" s="176">
        <f>IF(ISBLANK(DPWW3!AC148),"",DPWW3!AC148)</f>
        <v>17</v>
      </c>
      <c r="AK2448" s="176">
        <f>IF(ISBLANK(DPWW3!AD148),"",DPWW3!AD148)</f>
        <v>17</v>
      </c>
      <c r="AL2448" s="176">
        <f>IF(ISBLANK(DPWW3!AE148),"",DPWW3!AE148)</f>
        <v>22</v>
      </c>
      <c r="AM2448" s="176">
        <f>IF(ISBLANK(DPWW3!AF148),"",DPWW3!AF148)</f>
        <v>22</v>
      </c>
      <c r="AN2448" s="176">
        <f>IF(ISBLANK(DPWW3!AG148),"",DPWW3!AG148)</f>
        <v>22</v>
      </c>
    </row>
    <row r="2449" spans="1:40" x14ac:dyDescent="0.25">
      <c r="A2449" s="176" t="str">
        <f t="shared" si="38"/>
        <v>YKY</v>
      </c>
      <c r="B2449" s="176" t="str">
        <f>IF(ISBLANK(DPWW3!BY148),"",DPWW3!BY148)</f>
        <v>PCD_DPWW3_GGR1_DLY_S6</v>
      </c>
      <c r="C2449" s="176" t="str">
        <f>DPWW3!F148 &amp; "," &amp; DPWW3!G148 &amp; "," &amp; DPWW3!BY5</f>
        <v>Greenhouse gas reduction (net zero),Number of schemes at Stage 6,Total number of schemes with a 90+ day delay for any given IM</v>
      </c>
      <c r="D2449" s="176" t="str">
        <f>IF(ISBLANK(DPWW3!H148),"",DPWW3!H148)</f>
        <v>Nr</v>
      </c>
      <c r="E2449" s="176" t="s">
        <v>7266</v>
      </c>
      <c r="F2449" s="176" t="str">
        <f>IF(ISBLANK(DPWW3!AJ148),"",DPWW3!AJ148)</f>
        <v/>
      </c>
    </row>
    <row r="2450" spans="1:40" x14ac:dyDescent="0.25">
      <c r="A2450" s="176" t="str">
        <f t="shared" si="38"/>
        <v>YKY</v>
      </c>
      <c r="B2450" s="176" t="str">
        <f>IF(ISBLANK(DPWW3!BZ148),"",DPWW3!BZ148)</f>
        <v>PCD_DPWW3_GGR1_DIR_S6</v>
      </c>
      <c r="C2450" s="176" t="str">
        <f>DPWW3!F148 &amp; "," &amp; DPWW3!G148 &amp; "," &amp; DPWW3!BZ6</f>
        <v>Greenhouse gas reduction (net zero),Number of schemes at Stage 6,Lack of internal resourcing</v>
      </c>
      <c r="D2450" s="176" t="str">
        <f>IF(ISBLANK(DPWW3!H148),"",DPWW3!H148)</f>
        <v>Nr</v>
      </c>
      <c r="E2450" s="176" t="s">
        <v>7266</v>
      </c>
      <c r="F2450" s="176">
        <f>IF(ISBLANK(DPWW3!AK148),"",DPWW3!AK148)</f>
        <v>13</v>
      </c>
    </row>
    <row r="2451" spans="1:40" x14ac:dyDescent="0.25">
      <c r="A2451" s="176" t="str">
        <f t="shared" si="38"/>
        <v>YKY</v>
      </c>
      <c r="B2451" s="176" t="str">
        <f>IF(ISBLANK(DPWW3!CA148),"",DPWW3!CA148)</f>
        <v>PCD_DPWW3_GGR1_DSCR_S6</v>
      </c>
      <c r="C2451" s="176" t="str">
        <f>DPWW3!F148 &amp; "," &amp; DPWW3!G148 &amp; "," &amp; DPWW3!CA6</f>
        <v xml:space="preserve">Greenhouse gas reduction (net zero),Number of schemes at Stage 6,Lack of supply chain resourcing </v>
      </c>
      <c r="D2451" s="176" t="str">
        <f>IF(ISBLANK(DPWW3!H148),"",DPWW3!H148)</f>
        <v>Nr</v>
      </c>
      <c r="E2451" s="176" t="s">
        <v>7266</v>
      </c>
      <c r="F2451" s="176" t="str">
        <f>IF(ISBLANK(DPWW3!AL148),"",DPWW3!AL148)</f>
        <v/>
      </c>
    </row>
    <row r="2452" spans="1:40" x14ac:dyDescent="0.25">
      <c r="A2452" s="176" t="str">
        <f t="shared" si="38"/>
        <v>YKY</v>
      </c>
      <c r="B2452" s="176" t="str">
        <f>IF(ISBLANK(DPWW3!CB148),"",DPWW3!CB148)</f>
        <v>PCD_DPWW3_GGR1_DCS_S6</v>
      </c>
      <c r="C2452" s="176" t="str">
        <f>DPWW3!F148 &amp; "," &amp; DPWW3!G148 &amp; "," &amp; DPWW3!CB6</f>
        <v>Greenhouse gas reduction (net zero),Number of schemes at Stage 6,Change in solution (IM2)</v>
      </c>
      <c r="D2452" s="176" t="str">
        <f>IF(ISBLANK(DPWW3!H148),"",DPWW3!H148)</f>
        <v>Nr</v>
      </c>
      <c r="E2452" s="176" t="s">
        <v>7266</v>
      </c>
      <c r="F2452" s="176" t="str">
        <f>IF(ISBLANK(DPWW3!AM148),"",DPWW3!AM148)</f>
        <v/>
      </c>
    </row>
    <row r="2453" spans="1:40" x14ac:dyDescent="0.25">
      <c r="A2453" s="176" t="str">
        <f t="shared" si="38"/>
        <v>YKY</v>
      </c>
      <c r="B2453" s="176" t="str">
        <f>IF(ISBLANK(DPWW3!CC148),"",DPWW3!CC148)</f>
        <v>PCD_DPWW3_GGR1_DSCS_S6</v>
      </c>
      <c r="C2453" s="176" t="str">
        <f>DPWW3!F148 &amp; "," &amp; DPWW3!G148 &amp; "," &amp; DPWW3!CC6</f>
        <v>Greenhouse gas reduction (net zero),Number of schemes at Stage 6,Supply chain capacity</v>
      </c>
      <c r="D2453" s="176" t="str">
        <f>IF(ISBLANK(DPWW3!H148),"",DPWW3!H148)</f>
        <v>Nr</v>
      </c>
      <c r="E2453" s="176" t="s">
        <v>7266</v>
      </c>
      <c r="F2453" s="176" t="str">
        <f>IF(ISBLANK(DPWW3!AN148),"",DPWW3!AN148)</f>
        <v/>
      </c>
    </row>
    <row r="2454" spans="1:40" x14ac:dyDescent="0.25">
      <c r="A2454" s="176" t="str">
        <f t="shared" si="38"/>
        <v>YKY</v>
      </c>
      <c r="B2454" s="176" t="str">
        <f>IF(ISBLANK(DPWW3!CD148),"",DPWW3!CD148)</f>
        <v>PCD_DPWW3_GGR1_DPP_S6</v>
      </c>
      <c r="C2454" s="176" t="str">
        <f>DPWW3!F148 &amp; "," &amp; DPWW3!G148 &amp; "," &amp; DPWW3!CD6</f>
        <v>Greenhouse gas reduction (net zero),Number of schemes at Stage 6,Land and planning permission</v>
      </c>
      <c r="D2454" s="176" t="str">
        <f>IF(ISBLANK(DPWW3!H148),"",DPWW3!H148)</f>
        <v>Nr</v>
      </c>
      <c r="E2454" s="176" t="s">
        <v>7266</v>
      </c>
      <c r="F2454" s="176" t="str">
        <f>IF(ISBLANK(DPWW3!AO148),"",DPWW3!AO148)</f>
        <v/>
      </c>
    </row>
    <row r="2455" spans="1:40" x14ac:dyDescent="0.25">
      <c r="A2455" s="176" t="str">
        <f t="shared" si="38"/>
        <v>YKY</v>
      </c>
      <c r="B2455" s="176" t="str">
        <f>IF(ISBLANK(DPWW3!CE148),"",DPWW3!CE148)</f>
        <v>PCD_DPWW3_GGR1_DTPI_S6</v>
      </c>
      <c r="C2455" s="176" t="str">
        <f>DPWW3!F148 &amp; "," &amp; DPWW3!G148 &amp; "," &amp; DPWW3!CE6</f>
        <v>Greenhouse gas reduction (net zero),Number of schemes at Stage 6,Third-party interface</v>
      </c>
      <c r="D2455" s="176" t="str">
        <f>IF(ISBLANK(DPWW3!H148),"",DPWW3!H148)</f>
        <v>Nr</v>
      </c>
      <c r="E2455" s="176" t="s">
        <v>7266</v>
      </c>
      <c r="F2455" s="176" t="str">
        <f>IF(ISBLANK(DPWW3!AP148),"",DPWW3!AP148)</f>
        <v/>
      </c>
    </row>
    <row r="2456" spans="1:40" x14ac:dyDescent="0.25">
      <c r="A2456" s="176" t="str">
        <f t="shared" si="38"/>
        <v>YKY</v>
      </c>
      <c r="B2456" s="176" t="str">
        <f>IF(ISBLANK(DPWW3!CF148),"",DPWW3!CF148)</f>
        <v>PCD_DPWW3_GGR1_DCI_S6</v>
      </c>
      <c r="C2456" s="176" t="str">
        <f>DPWW3!F148 &amp; "," &amp; DPWW3!G148 &amp; "," &amp; DPWW3!CF6</f>
        <v>Greenhouse gas reduction (net zero),Number of schemes at Stage 6,Contractual issues</v>
      </c>
      <c r="D2456" s="176" t="str">
        <f>IF(ISBLANK(DPWW3!H148),"",DPWW3!H148)</f>
        <v>Nr</v>
      </c>
      <c r="E2456" s="176" t="s">
        <v>7266</v>
      </c>
      <c r="F2456" s="176" t="str">
        <f>IF(ISBLANK(DPWW3!AQ148),"",DPWW3!AQ148)</f>
        <v/>
      </c>
    </row>
    <row r="2457" spans="1:40" x14ac:dyDescent="0.25">
      <c r="A2457" s="176" t="str">
        <f t="shared" si="38"/>
        <v>YKY</v>
      </c>
      <c r="B2457" s="176" t="str">
        <f>IF(ISBLANK(DPWW3!CG148),"",DPWW3!CG148)</f>
        <v>PCD_DPWW3_GGR1_DSI_S6</v>
      </c>
      <c r="C2457" s="176" t="str">
        <f>DPWW3!F148 &amp; "," &amp; DPWW3!G148 &amp; "," &amp; DPWW3!CG6</f>
        <v>Greenhouse gas reduction (net zero),Number of schemes at Stage 6,Sites issues</v>
      </c>
      <c r="D2457" s="176" t="str">
        <f>IF(ISBLANK(DPWW3!H148),"",DPWW3!H148)</f>
        <v>Nr</v>
      </c>
      <c r="E2457" s="176" t="s">
        <v>7266</v>
      </c>
      <c r="F2457" s="176" t="str">
        <f>IF(ISBLANK(DPWW3!AR148),"",DPWW3!AR148)</f>
        <v/>
      </c>
    </row>
    <row r="2458" spans="1:40" x14ac:dyDescent="0.25">
      <c r="A2458" s="176" t="str">
        <f t="shared" si="38"/>
        <v>YKY</v>
      </c>
      <c r="B2458" s="176" t="str">
        <f>IF(ISBLANK(DPWW3!CH148),"",DPWW3!CH148)</f>
        <v>PCD_DPWW3_GGR1_DER_S6</v>
      </c>
      <c r="C2458" s="176" t="str">
        <f>DPWW3!F148 &amp; "," &amp; DPWW3!G148 &amp; "," &amp; DPWW3!CH6</f>
        <v>Greenhouse gas reduction (net zero),Number of schemes at Stage 6,Environmental risks</v>
      </c>
      <c r="D2458" s="176" t="str">
        <f>IF(ISBLANK(DPWW3!H148),"",DPWW3!H148)</f>
        <v>Nr</v>
      </c>
      <c r="E2458" s="176" t="s">
        <v>7266</v>
      </c>
      <c r="F2458" s="176" t="str">
        <f>IF(ISBLANK(DPWW3!AS148),"",DPWW3!AS148)</f>
        <v/>
      </c>
    </row>
    <row r="2459" spans="1:40" x14ac:dyDescent="0.25">
      <c r="A2459" s="176" t="str">
        <f t="shared" si="38"/>
        <v>YKY</v>
      </c>
      <c r="B2459" s="176" t="str">
        <f>IF(ISBLANK(DPWW3!CI148),"",DPWW3!CI148)</f>
        <v>PCD_DPWW3_GGR1_RS_S6</v>
      </c>
      <c r="C2459" s="176" t="str">
        <f>DPWW3!F148 &amp; "," &amp; DPWW3!G148 &amp; "," &amp; DPWW3!CI6</f>
        <v>Greenhouse gas reduction (net zero),Number of schemes at Stage 6,Regulatory Sign off Delay</v>
      </c>
      <c r="D2459" s="176" t="str">
        <f>IF(ISBLANK(DPWW3!H148),"",DPWW3!H148)</f>
        <v>Nr</v>
      </c>
      <c r="E2459" s="176" t="s">
        <v>7266</v>
      </c>
      <c r="F2459" s="176" t="str">
        <f>IF(ISBLANK(DPWW3!AT148),"",DPWW3!AT148)</f>
        <v/>
      </c>
    </row>
    <row r="2460" spans="1:40" x14ac:dyDescent="0.25">
      <c r="A2460" s="176" t="str">
        <f t="shared" si="38"/>
        <v>YKY</v>
      </c>
      <c r="B2460" s="176" t="str">
        <f>IF(ISBLANK(DPWW3!CJ148),"",DPWW3!CJ148)</f>
        <v>PCD_DPWW3_GGR1_DPLE_S6</v>
      </c>
      <c r="C2460" s="176" t="str">
        <f>DPWW3!F148 &amp; "," &amp; DPWW3!G148 &amp; "," &amp; DPWW3!CJ6</f>
        <v>Greenhouse gas reduction (net zero),Number of schemes at Stage 6,Programme level efficiency</v>
      </c>
      <c r="D2460" s="176" t="str">
        <f>IF(ISBLANK(DPWW3!H148),"",DPWW3!H148)</f>
        <v>Nr</v>
      </c>
      <c r="E2460" s="176" t="s">
        <v>7266</v>
      </c>
      <c r="F2460" s="176" t="str">
        <f>IF(ISBLANK(DPWW3!AU148),"",DPWW3!AU148)</f>
        <v/>
      </c>
    </row>
    <row r="2461" spans="1:40" x14ac:dyDescent="0.25">
      <c r="A2461" s="176" t="str">
        <f t="shared" si="38"/>
        <v>YKY</v>
      </c>
      <c r="B2461" s="176" t="str">
        <f>IF(ISBLANK(DPWW3!BC149),"",DPWW3!BC149)</f>
        <v>PCD_DPWW3_GGR1_S7</v>
      </c>
      <c r="C2461" s="176" t="str">
        <f>DPWW3!F149 &amp; "," &amp; DPWW3!G149 &amp; "," &amp; DPWW3!BC5</f>
        <v>Greenhouse gas reduction (net zero),Number of schemes at Stage 7,IM1 has yet to be achieved</v>
      </c>
      <c r="D2461" s="176" t="str">
        <f>IF(ISBLANK(DPWW3!H149),"",DPWW3!H149)</f>
        <v>Nr</v>
      </c>
      <c r="E2461" s="176" t="s">
        <v>7266</v>
      </c>
      <c r="T2461" s="176">
        <f>IF(ISBLANK(DPWW3!M149),"",DPWW3!M149)</f>
        <v>0</v>
      </c>
      <c r="U2461" s="176">
        <f>IF(ISBLANK(DPWW3!N149),"",DPWW3!N149)</f>
        <v>0</v>
      </c>
      <c r="V2461" s="176">
        <f>IF(ISBLANK(DPWW3!O149),"",DPWW3!O149)</f>
        <v>0</v>
      </c>
      <c r="W2461" s="176">
        <f>IF(ISBLANK(DPWW3!P149),"",DPWW3!P149)</f>
        <v>0</v>
      </c>
      <c r="X2461" s="176">
        <f>IF(ISBLANK(DPWW3!Q149),"",DPWW3!Q149)</f>
        <v>0</v>
      </c>
      <c r="Y2461" s="176">
        <f>IF(ISBLANK(DPWW3!R149),"",DPWW3!R149)</f>
        <v>0</v>
      </c>
      <c r="Z2461" s="176">
        <f>IF(ISBLANK(DPWW3!S149),"",DPWW3!S149)</f>
        <v>0</v>
      </c>
      <c r="AA2461" s="176">
        <f>IF(ISBLANK(DPWW3!T149),"",DPWW3!T149)</f>
        <v>0</v>
      </c>
      <c r="AB2461" s="176">
        <f>IF(ISBLANK(DPWW3!U149),"",DPWW3!U149)</f>
        <v>0</v>
      </c>
      <c r="AC2461" s="176">
        <f>IF(ISBLANK(DPWW3!V149),"",DPWW3!V149)</f>
        <v>0</v>
      </c>
      <c r="AD2461" s="176">
        <f>IF(ISBLANK(DPWW3!W149),"",DPWW3!W149)</f>
        <v>0</v>
      </c>
      <c r="AE2461" s="176">
        <f>IF(ISBLANK(DPWW3!X149),"",DPWW3!X149)</f>
        <v>0</v>
      </c>
      <c r="AF2461" s="176">
        <f>IF(ISBLANK(DPWW3!Y149),"",DPWW3!Y149)</f>
        <v>0</v>
      </c>
      <c r="AG2461" s="176">
        <f>IF(ISBLANK(DPWW3!Z149),"",DPWW3!Z149)</f>
        <v>0</v>
      </c>
      <c r="AH2461" s="176">
        <f>IF(ISBLANK(DPWW3!AA149),"",DPWW3!AA149)</f>
        <v>0</v>
      </c>
      <c r="AI2461" s="176">
        <f>IF(ISBLANK(DPWW3!AB149),"",DPWW3!AB149)</f>
        <v>0</v>
      </c>
      <c r="AJ2461" s="176">
        <f>IF(ISBLANK(DPWW3!AC149),"",DPWW3!AC149)</f>
        <v>0</v>
      </c>
      <c r="AK2461" s="176">
        <f>IF(ISBLANK(DPWW3!AD149),"",DPWW3!AD149)</f>
        <v>0</v>
      </c>
      <c r="AL2461" s="176">
        <f>IF(ISBLANK(DPWW3!AE149),"",DPWW3!AE149)</f>
        <v>0</v>
      </c>
      <c r="AM2461" s="176">
        <f>IF(ISBLANK(DPWW3!AF149),"",DPWW3!AF149)</f>
        <v>0</v>
      </c>
      <c r="AN2461" s="176">
        <f>IF(ISBLANK(DPWW3!AG149),"",DPWW3!AG149)</f>
        <v>0</v>
      </c>
    </row>
    <row r="2462" spans="1:40" x14ac:dyDescent="0.25">
      <c r="A2462" s="176" t="str">
        <f t="shared" si="38"/>
        <v>YKY</v>
      </c>
      <c r="B2462" s="176" t="str">
        <f>IF(ISBLANK(DPWW3!BY149),"",DPWW3!BY149)</f>
        <v>PCD_DPWW3_GGR1_DLY_S7</v>
      </c>
      <c r="C2462" s="176" t="str">
        <f>DPWW3!F149 &amp; "," &amp; DPWW3!G149 &amp; "," &amp; DPWW3!BY5</f>
        <v>Greenhouse gas reduction (net zero),Number of schemes at Stage 7,Total number of schemes with a 90+ day delay for any given IM</v>
      </c>
      <c r="D2462" s="176" t="str">
        <f>IF(ISBLANK(DPWW3!H149),"",DPWW3!H149)</f>
        <v>Nr</v>
      </c>
      <c r="E2462" s="176" t="s">
        <v>7266</v>
      </c>
      <c r="F2462" s="176" t="str">
        <f>IF(ISBLANK(DPWW3!AJ149),"",DPWW3!AJ149)</f>
        <v/>
      </c>
    </row>
    <row r="2463" spans="1:40" x14ac:dyDescent="0.25">
      <c r="A2463" s="176" t="str">
        <f t="shared" si="38"/>
        <v>YKY</v>
      </c>
      <c r="B2463" s="176" t="str">
        <f>IF(ISBLANK(DPWW3!BZ149),"",DPWW3!BZ149)</f>
        <v>PCD_DPWW3_GGR1_DIR_S7</v>
      </c>
      <c r="C2463" s="176" t="str">
        <f>DPWW3!F149 &amp; "," &amp; DPWW3!G149 &amp; "," &amp; DPWW3!BZ6</f>
        <v>Greenhouse gas reduction (net zero),Number of schemes at Stage 7,Lack of internal resourcing</v>
      </c>
      <c r="D2463" s="176" t="str">
        <f>IF(ISBLANK(DPWW3!H149),"",DPWW3!H149)</f>
        <v>Nr</v>
      </c>
      <c r="E2463" s="176" t="s">
        <v>7266</v>
      </c>
      <c r="F2463" s="176" t="str">
        <f>IF(ISBLANK(DPWW3!AK149),"",DPWW3!AK149)</f>
        <v/>
      </c>
    </row>
    <row r="2464" spans="1:40" x14ac:dyDescent="0.25">
      <c r="A2464" s="176" t="str">
        <f t="shared" si="38"/>
        <v>YKY</v>
      </c>
      <c r="B2464" s="176" t="str">
        <f>IF(ISBLANK(DPWW3!CA149),"",DPWW3!CA149)</f>
        <v>PCD_DPWW3_GGR1_DSCR_S7</v>
      </c>
      <c r="C2464" s="176" t="str">
        <f>DPWW3!F149 &amp; "," &amp; DPWW3!G149 &amp; "," &amp; DPWW3!CA6</f>
        <v xml:space="preserve">Greenhouse gas reduction (net zero),Number of schemes at Stage 7,Lack of supply chain resourcing </v>
      </c>
      <c r="D2464" s="176" t="str">
        <f>IF(ISBLANK(DPWW3!H149),"",DPWW3!H149)</f>
        <v>Nr</v>
      </c>
      <c r="E2464" s="176" t="s">
        <v>7266</v>
      </c>
      <c r="F2464" s="176" t="str">
        <f>IF(ISBLANK(DPWW3!AL149),"",DPWW3!AL149)</f>
        <v/>
      </c>
    </row>
    <row r="2465" spans="1:40" x14ac:dyDescent="0.25">
      <c r="A2465" s="176" t="str">
        <f t="shared" si="38"/>
        <v>YKY</v>
      </c>
      <c r="B2465" s="176" t="str">
        <f>IF(ISBLANK(DPWW3!CB149),"",DPWW3!CB149)</f>
        <v>PCD_DPWW3_GGR1_DCS_S7</v>
      </c>
      <c r="C2465" s="176" t="str">
        <f>DPWW3!F149 &amp; "," &amp; DPWW3!G149 &amp; "," &amp; DPWW3!CB6</f>
        <v>Greenhouse gas reduction (net zero),Number of schemes at Stage 7,Change in solution (IM2)</v>
      </c>
      <c r="D2465" s="176" t="str">
        <f>IF(ISBLANK(DPWW3!H149),"",DPWW3!H149)</f>
        <v>Nr</v>
      </c>
      <c r="E2465" s="176" t="s">
        <v>7266</v>
      </c>
      <c r="F2465" s="176" t="str">
        <f>IF(ISBLANK(DPWW3!AM149),"",DPWW3!AM149)</f>
        <v/>
      </c>
    </row>
    <row r="2466" spans="1:40" x14ac:dyDescent="0.25">
      <c r="A2466" s="176" t="str">
        <f t="shared" si="38"/>
        <v>YKY</v>
      </c>
      <c r="B2466" s="176" t="str">
        <f>IF(ISBLANK(DPWW3!CC149),"",DPWW3!CC149)</f>
        <v>PCD_DPWW3_GGR1_DSCS_S7</v>
      </c>
      <c r="C2466" s="176" t="str">
        <f>DPWW3!F149 &amp; "," &amp; DPWW3!G149 &amp; "," &amp; DPWW3!CC6</f>
        <v>Greenhouse gas reduction (net zero),Number of schemes at Stage 7,Supply chain capacity</v>
      </c>
      <c r="D2466" s="176" t="str">
        <f>IF(ISBLANK(DPWW3!H149),"",DPWW3!H149)</f>
        <v>Nr</v>
      </c>
      <c r="E2466" s="176" t="s">
        <v>7266</v>
      </c>
      <c r="F2466" s="176" t="str">
        <f>IF(ISBLANK(DPWW3!AN149),"",DPWW3!AN149)</f>
        <v/>
      </c>
    </row>
    <row r="2467" spans="1:40" x14ac:dyDescent="0.25">
      <c r="A2467" s="176" t="str">
        <f t="shared" si="38"/>
        <v>YKY</v>
      </c>
      <c r="B2467" s="176" t="str">
        <f>IF(ISBLANK(DPWW3!CD149),"",DPWW3!CD149)</f>
        <v>PCD_DPWW3_GGR1_DPP_S7</v>
      </c>
      <c r="C2467" s="176" t="str">
        <f>DPWW3!F149 &amp; "," &amp; DPWW3!G149 &amp; "," &amp; DPWW3!CD6</f>
        <v>Greenhouse gas reduction (net zero),Number of schemes at Stage 7,Land and planning permission</v>
      </c>
      <c r="D2467" s="176" t="str">
        <f>IF(ISBLANK(DPWW3!H149),"",DPWW3!H149)</f>
        <v>Nr</v>
      </c>
      <c r="E2467" s="176" t="s">
        <v>7266</v>
      </c>
      <c r="F2467" s="176" t="str">
        <f>IF(ISBLANK(DPWW3!AO149),"",DPWW3!AO149)</f>
        <v/>
      </c>
    </row>
    <row r="2468" spans="1:40" x14ac:dyDescent="0.25">
      <c r="A2468" s="176" t="str">
        <f t="shared" si="38"/>
        <v>YKY</v>
      </c>
      <c r="B2468" s="176" t="str">
        <f>IF(ISBLANK(DPWW3!CE149),"",DPWW3!CE149)</f>
        <v>PCD_DPWW3_GGR1_DTPI_S7</v>
      </c>
      <c r="C2468" s="176" t="str">
        <f>DPWW3!F149 &amp; "," &amp; DPWW3!G149 &amp; "," &amp; DPWW3!CE6</f>
        <v>Greenhouse gas reduction (net zero),Number of schemes at Stage 7,Third-party interface</v>
      </c>
      <c r="D2468" s="176" t="str">
        <f>IF(ISBLANK(DPWW3!H149),"",DPWW3!H149)</f>
        <v>Nr</v>
      </c>
      <c r="E2468" s="176" t="s">
        <v>7266</v>
      </c>
      <c r="F2468" s="176" t="str">
        <f>IF(ISBLANK(DPWW3!AP149),"",DPWW3!AP149)</f>
        <v/>
      </c>
    </row>
    <row r="2469" spans="1:40" x14ac:dyDescent="0.25">
      <c r="A2469" s="176" t="str">
        <f t="shared" si="38"/>
        <v>YKY</v>
      </c>
      <c r="B2469" s="176" t="str">
        <f>IF(ISBLANK(DPWW3!CF149),"",DPWW3!CF149)</f>
        <v>PCD_DPWW3_GGR1_DCI_S7</v>
      </c>
      <c r="C2469" s="176" t="str">
        <f>DPWW3!F149 &amp; "," &amp; DPWW3!G149 &amp; "," &amp; DPWW3!CF6</f>
        <v>Greenhouse gas reduction (net zero),Number of schemes at Stage 7,Contractual issues</v>
      </c>
      <c r="D2469" s="176" t="str">
        <f>IF(ISBLANK(DPWW3!H149),"",DPWW3!H149)</f>
        <v>Nr</v>
      </c>
      <c r="E2469" s="176" t="s">
        <v>7266</v>
      </c>
      <c r="F2469" s="176" t="str">
        <f>IF(ISBLANK(DPWW3!AQ149),"",DPWW3!AQ149)</f>
        <v/>
      </c>
    </row>
    <row r="2470" spans="1:40" x14ac:dyDescent="0.25">
      <c r="A2470" s="176" t="str">
        <f t="shared" si="38"/>
        <v>YKY</v>
      </c>
      <c r="B2470" s="176" t="str">
        <f>IF(ISBLANK(DPWW3!CG149),"",DPWW3!CG149)</f>
        <v>PCD_DPWW3_GGR1_DSI_S7</v>
      </c>
      <c r="C2470" s="176" t="str">
        <f>DPWW3!F149 &amp; "," &amp; DPWW3!G149 &amp; "," &amp; DPWW3!CG6</f>
        <v>Greenhouse gas reduction (net zero),Number of schemes at Stage 7,Sites issues</v>
      </c>
      <c r="D2470" s="176" t="str">
        <f>IF(ISBLANK(DPWW3!H149),"",DPWW3!H149)</f>
        <v>Nr</v>
      </c>
      <c r="E2470" s="176" t="s">
        <v>7266</v>
      </c>
      <c r="F2470" s="176" t="str">
        <f>IF(ISBLANK(DPWW3!AR149),"",DPWW3!AR149)</f>
        <v/>
      </c>
    </row>
    <row r="2471" spans="1:40" x14ac:dyDescent="0.25">
      <c r="A2471" s="176" t="str">
        <f t="shared" si="38"/>
        <v>YKY</v>
      </c>
      <c r="B2471" s="176" t="str">
        <f>IF(ISBLANK(DPWW3!CH149),"",DPWW3!CH149)</f>
        <v>PCD_DPWW3_GGR1_DER_S7</v>
      </c>
      <c r="C2471" s="176" t="str">
        <f>DPWW3!F149 &amp; "," &amp; DPWW3!G149 &amp; "," &amp; DPWW3!CH6</f>
        <v>Greenhouse gas reduction (net zero),Number of schemes at Stage 7,Environmental risks</v>
      </c>
      <c r="D2471" s="176" t="str">
        <f>IF(ISBLANK(DPWW3!H149),"",DPWW3!H149)</f>
        <v>Nr</v>
      </c>
      <c r="E2471" s="176" t="s">
        <v>7266</v>
      </c>
      <c r="F2471" s="176" t="str">
        <f>IF(ISBLANK(DPWW3!AS149),"",DPWW3!AS149)</f>
        <v/>
      </c>
    </row>
    <row r="2472" spans="1:40" x14ac:dyDescent="0.25">
      <c r="A2472" s="176" t="str">
        <f t="shared" si="38"/>
        <v>YKY</v>
      </c>
      <c r="B2472" s="176" t="str">
        <f>IF(ISBLANK(DPWW3!CI149),"",DPWW3!CI149)</f>
        <v>PCD_DPWW3_GGR1_RS_S7</v>
      </c>
      <c r="C2472" s="176" t="str">
        <f>DPWW3!F149 &amp; "," &amp; DPWW3!G149 &amp; "," &amp; DPWW3!CI6</f>
        <v>Greenhouse gas reduction (net zero),Number of schemes at Stage 7,Regulatory Sign off Delay</v>
      </c>
      <c r="D2472" s="176" t="str">
        <f>IF(ISBLANK(DPWW3!H149),"",DPWW3!H149)</f>
        <v>Nr</v>
      </c>
      <c r="E2472" s="176" t="s">
        <v>7266</v>
      </c>
      <c r="F2472" s="176" t="str">
        <f>IF(ISBLANK(DPWW3!AT149),"",DPWW3!AT149)</f>
        <v/>
      </c>
    </row>
    <row r="2473" spans="1:40" x14ac:dyDescent="0.25">
      <c r="A2473" s="176" t="str">
        <f t="shared" si="38"/>
        <v>YKY</v>
      </c>
      <c r="B2473" s="176" t="str">
        <f>IF(ISBLANK(DPWW3!CJ149),"",DPWW3!CJ149)</f>
        <v>PCD_DPWW3_GGR1_DPLE_S7</v>
      </c>
      <c r="C2473" s="176" t="str">
        <f>DPWW3!F149 &amp; "," &amp; DPWW3!G149 &amp; "," &amp; DPWW3!CJ6</f>
        <v>Greenhouse gas reduction (net zero),Number of schemes at Stage 7,Programme level efficiency</v>
      </c>
      <c r="D2473" s="176" t="str">
        <f>IF(ISBLANK(DPWW3!H149),"",DPWW3!H149)</f>
        <v>Nr</v>
      </c>
      <c r="E2473" s="176" t="s">
        <v>7266</v>
      </c>
      <c r="F2473" s="176" t="str">
        <f>IF(ISBLANK(DPWW3!AU149),"",DPWW3!AU149)</f>
        <v/>
      </c>
    </row>
    <row r="2474" spans="1:40" x14ac:dyDescent="0.25">
      <c r="A2474" s="176" t="str">
        <f t="shared" si="38"/>
        <v>YKY</v>
      </c>
      <c r="B2474" s="176" t="str">
        <f>IF(ISBLANK(DPWW3!BC150),"",DPWW3!BC150)</f>
        <v>PCD_DPWW3_GGR1_ST</v>
      </c>
      <c r="C2474" s="176" t="str">
        <f>DPWW3!F150 &amp; "," &amp; DPWW3!G150 &amp; "," &amp; DPWW3!BC5</f>
        <v>Greenhouse gas reduction (net zero),Number of schemes - total (Stage 0 to Stage 6),IM1 has yet to be achieved</v>
      </c>
      <c r="D2474" s="176" t="str">
        <f>IF(ISBLANK(DPWW3!H150),"",DPWW3!H150)</f>
        <v>Nr</v>
      </c>
      <c r="E2474" s="176" t="s">
        <v>7266</v>
      </c>
      <c r="T2474" s="176">
        <f>IF(ISBLANK(DPWW3!M150),"",DPWW3!M150)</f>
        <v>22</v>
      </c>
      <c r="U2474" s="176">
        <f>IF(ISBLANK(DPWW3!N150),"",DPWW3!N150)</f>
        <v>22</v>
      </c>
      <c r="V2474" s="176">
        <f>IF(ISBLANK(DPWW3!O150),"",DPWW3!O150)</f>
        <v>22</v>
      </c>
      <c r="W2474" s="176">
        <f>IF(ISBLANK(DPWW3!P150),"",DPWW3!P150)</f>
        <v>22</v>
      </c>
      <c r="X2474" s="176">
        <f>IF(ISBLANK(DPWW3!Q150),"",DPWW3!Q150)</f>
        <v>22</v>
      </c>
      <c r="Y2474" s="176">
        <f>IF(ISBLANK(DPWW3!R150),"",DPWW3!R150)</f>
        <v>22</v>
      </c>
      <c r="Z2474" s="176">
        <f>IF(ISBLANK(DPWW3!S150),"",DPWW3!S150)</f>
        <v>22</v>
      </c>
      <c r="AA2474" s="176">
        <f>IF(ISBLANK(DPWW3!T150),"",DPWW3!T150)</f>
        <v>22</v>
      </c>
      <c r="AB2474" s="176">
        <f>IF(ISBLANK(DPWW3!U150),"",DPWW3!U150)</f>
        <v>22</v>
      </c>
      <c r="AC2474" s="176">
        <f>IF(ISBLANK(DPWW3!V150),"",DPWW3!V150)</f>
        <v>22</v>
      </c>
      <c r="AD2474" s="176">
        <f>IF(ISBLANK(DPWW3!W150),"",DPWW3!W150)</f>
        <v>22</v>
      </c>
      <c r="AE2474" s="176">
        <f>IF(ISBLANK(DPWW3!X150),"",DPWW3!X150)</f>
        <v>22</v>
      </c>
      <c r="AF2474" s="176">
        <f>IF(ISBLANK(DPWW3!Y150),"",DPWW3!Y150)</f>
        <v>22</v>
      </c>
      <c r="AG2474" s="176">
        <f>IF(ISBLANK(DPWW3!Z150),"",DPWW3!Z150)</f>
        <v>22</v>
      </c>
      <c r="AH2474" s="176">
        <f>IF(ISBLANK(DPWW3!AA150),"",DPWW3!AA150)</f>
        <v>22</v>
      </c>
      <c r="AI2474" s="176">
        <f>IF(ISBLANK(DPWW3!AB150),"",DPWW3!AB150)</f>
        <v>22</v>
      </c>
      <c r="AJ2474" s="176">
        <f>IF(ISBLANK(DPWW3!AC150),"",DPWW3!AC150)</f>
        <v>22</v>
      </c>
      <c r="AK2474" s="176">
        <f>IF(ISBLANK(DPWW3!AD150),"",DPWW3!AD150)</f>
        <v>22</v>
      </c>
      <c r="AL2474" s="176">
        <f>IF(ISBLANK(DPWW3!AE150),"",DPWW3!AE150)</f>
        <v>22</v>
      </c>
      <c r="AM2474" s="176">
        <f>IF(ISBLANK(DPWW3!AF150),"",DPWW3!AF150)</f>
        <v>22</v>
      </c>
      <c r="AN2474" s="176">
        <f>IF(ISBLANK(DPWW3!AG150),"",DPWW3!AG150)</f>
        <v>22</v>
      </c>
    </row>
    <row r="2475" spans="1:40" x14ac:dyDescent="0.25">
      <c r="A2475" s="176" t="str">
        <f t="shared" si="38"/>
        <v>YKY</v>
      </c>
      <c r="B2475" s="176" t="str">
        <f>IF(ISBLANK(DPWW3!BY150),"",DPWW3!BY150)</f>
        <v>PCD_DPWW3_GGR1_DLY_ST</v>
      </c>
      <c r="C2475" s="176" t="str">
        <f>DPWW3!F150 &amp; "," &amp; DPWW3!G150 &amp; "," &amp; DPWW3!BY5</f>
        <v>Greenhouse gas reduction (net zero),Number of schemes - total (Stage 0 to Stage 6),Total number of schemes with a 90+ day delay for any given IM</v>
      </c>
      <c r="D2475" s="176" t="str">
        <f>IF(ISBLANK(DPWW3!H150),"",DPWW3!H150)</f>
        <v>Nr</v>
      </c>
      <c r="E2475" s="176" t="s">
        <v>7266</v>
      </c>
      <c r="F2475" s="176" t="str">
        <f>IF(ISBLANK(DPWW3!AJ150),"",DPWW3!AJ150)</f>
        <v/>
      </c>
    </row>
    <row r="2476" spans="1:40" x14ac:dyDescent="0.25">
      <c r="A2476" s="176" t="str">
        <f t="shared" si="38"/>
        <v>YKY</v>
      </c>
      <c r="B2476" s="176" t="str">
        <f>IF(ISBLANK(DPWW3!BZ150),"",DPWW3!BZ150)</f>
        <v>PCD_DPWW3_GGR1_DIR_ST</v>
      </c>
      <c r="C2476" s="176" t="str">
        <f>DPWW3!F150 &amp; "," &amp; DPWW3!G150 &amp; "," &amp; DPWW3!BZ6</f>
        <v>Greenhouse gas reduction (net zero),Number of schemes - total (Stage 0 to Stage 6),Lack of internal resourcing</v>
      </c>
      <c r="D2476" s="176" t="str">
        <f>IF(ISBLANK(DPWW3!H150),"",DPWW3!H150)</f>
        <v>Nr</v>
      </c>
      <c r="E2476" s="176" t="s">
        <v>7266</v>
      </c>
      <c r="F2476" s="176" t="str">
        <f>IF(ISBLANK(DPWW3!AK150),"",DPWW3!AK150)</f>
        <v/>
      </c>
    </row>
    <row r="2477" spans="1:40" x14ac:dyDescent="0.25">
      <c r="A2477" s="176" t="str">
        <f t="shared" si="38"/>
        <v>YKY</v>
      </c>
      <c r="B2477" s="176" t="str">
        <f>IF(ISBLANK(DPWW3!CA150),"",DPWW3!CA150)</f>
        <v>PCD_DPWW3_GGR1_DSCR_ST</v>
      </c>
      <c r="C2477" s="176" t="str">
        <f>DPWW3!F150 &amp; "," &amp; DPWW3!G150 &amp; "," &amp; DPWW3!CA6</f>
        <v xml:space="preserve">Greenhouse gas reduction (net zero),Number of schemes - total (Stage 0 to Stage 6),Lack of supply chain resourcing </v>
      </c>
      <c r="D2477" s="176" t="str">
        <f>IF(ISBLANK(DPWW3!H150),"",DPWW3!H150)</f>
        <v>Nr</v>
      </c>
      <c r="E2477" s="176" t="s">
        <v>7266</v>
      </c>
      <c r="F2477" s="176" t="str">
        <f>IF(ISBLANK(DPWW3!AL150),"",DPWW3!AL150)</f>
        <v/>
      </c>
    </row>
    <row r="2478" spans="1:40" x14ac:dyDescent="0.25">
      <c r="A2478" s="176" t="str">
        <f t="shared" si="38"/>
        <v>YKY</v>
      </c>
      <c r="B2478" s="176" t="str">
        <f>IF(ISBLANK(DPWW3!CB150),"",DPWW3!CB150)</f>
        <v>PCD_DPWW3_GGR1_DCS_ST</v>
      </c>
      <c r="C2478" s="176" t="str">
        <f>DPWW3!F150 &amp; "," &amp; DPWW3!G150 &amp; "," &amp; DPWW3!CB6</f>
        <v>Greenhouse gas reduction (net zero),Number of schemes - total (Stage 0 to Stage 6),Change in solution (IM2)</v>
      </c>
      <c r="D2478" s="176" t="str">
        <f>IF(ISBLANK(DPWW3!H150),"",DPWW3!H150)</f>
        <v>Nr</v>
      </c>
      <c r="E2478" s="176" t="s">
        <v>7266</v>
      </c>
      <c r="F2478" s="176" t="str">
        <f>IF(ISBLANK(DPWW3!AM150),"",DPWW3!AM150)</f>
        <v/>
      </c>
    </row>
    <row r="2479" spans="1:40" x14ac:dyDescent="0.25">
      <c r="A2479" s="176" t="str">
        <f t="shared" si="38"/>
        <v>YKY</v>
      </c>
      <c r="B2479" s="176" t="str">
        <f>IF(ISBLANK(DPWW3!CC150),"",DPWW3!CC150)</f>
        <v>PCD_DPWW3_GGR1_DSCS_ST</v>
      </c>
      <c r="C2479" s="176" t="str">
        <f>DPWW3!F150 &amp; "," &amp; DPWW3!G150 &amp; "," &amp; DPWW3!CC6</f>
        <v>Greenhouse gas reduction (net zero),Number of schemes - total (Stage 0 to Stage 6),Supply chain capacity</v>
      </c>
      <c r="D2479" s="176" t="str">
        <f>IF(ISBLANK(DPWW3!H150),"",DPWW3!H150)</f>
        <v>Nr</v>
      </c>
      <c r="E2479" s="176" t="s">
        <v>7266</v>
      </c>
      <c r="F2479" s="176" t="str">
        <f>IF(ISBLANK(DPWW3!AN150),"",DPWW3!AN150)</f>
        <v/>
      </c>
    </row>
    <row r="2480" spans="1:40" x14ac:dyDescent="0.25">
      <c r="A2480" s="176" t="str">
        <f t="shared" si="38"/>
        <v>YKY</v>
      </c>
      <c r="B2480" s="176" t="str">
        <f>IF(ISBLANK(DPWW3!CD150),"",DPWW3!CD150)</f>
        <v>PCD_DPWW3_GGR1_DPP_ST</v>
      </c>
      <c r="C2480" s="176" t="str">
        <f>DPWW3!F150 &amp; "," &amp; DPWW3!G150 &amp; "," &amp; DPWW3!CD6</f>
        <v>Greenhouse gas reduction (net zero),Number of schemes - total (Stage 0 to Stage 6),Land and planning permission</v>
      </c>
      <c r="D2480" s="176" t="str">
        <f>IF(ISBLANK(DPWW3!H150),"",DPWW3!H150)</f>
        <v>Nr</v>
      </c>
      <c r="E2480" s="176" t="s">
        <v>7266</v>
      </c>
      <c r="F2480" s="176" t="str">
        <f>IF(ISBLANK(DPWW3!AO150),"",DPWW3!AO150)</f>
        <v/>
      </c>
    </row>
    <row r="2481" spans="1:18" x14ac:dyDescent="0.25">
      <c r="A2481" s="176" t="str">
        <f t="shared" si="38"/>
        <v>YKY</v>
      </c>
      <c r="B2481" s="176" t="str">
        <f>IF(ISBLANK(DPWW3!CE150),"",DPWW3!CE150)</f>
        <v>PCD_DPWW3_GGR1_DTPI_ST</v>
      </c>
      <c r="C2481" s="176" t="str">
        <f>DPWW3!F150 &amp; "," &amp; DPWW3!G150 &amp; "," &amp; DPWW3!CE6</f>
        <v>Greenhouse gas reduction (net zero),Number of schemes - total (Stage 0 to Stage 6),Third-party interface</v>
      </c>
      <c r="D2481" s="176" t="str">
        <f>IF(ISBLANK(DPWW3!H150),"",DPWW3!H150)</f>
        <v>Nr</v>
      </c>
      <c r="E2481" s="176" t="s">
        <v>7266</v>
      </c>
      <c r="F2481" s="176" t="str">
        <f>IF(ISBLANK(DPWW3!AP150),"",DPWW3!AP150)</f>
        <v/>
      </c>
    </row>
    <row r="2482" spans="1:18" x14ac:dyDescent="0.25">
      <c r="A2482" s="176" t="str">
        <f t="shared" si="38"/>
        <v>YKY</v>
      </c>
      <c r="B2482" s="176" t="str">
        <f>IF(ISBLANK(DPWW3!CF150),"",DPWW3!CF150)</f>
        <v>PCD_DPWW3_GGR1_DCI_ST</v>
      </c>
      <c r="C2482" s="176" t="str">
        <f>DPWW3!F150 &amp; "," &amp; DPWW3!G150 &amp; "," &amp; DPWW3!CF6</f>
        <v>Greenhouse gas reduction (net zero),Number of schemes - total (Stage 0 to Stage 6),Contractual issues</v>
      </c>
      <c r="D2482" s="176" t="str">
        <f>IF(ISBLANK(DPWW3!H150),"",DPWW3!H150)</f>
        <v>Nr</v>
      </c>
      <c r="E2482" s="176" t="s">
        <v>7266</v>
      </c>
      <c r="F2482" s="176" t="str">
        <f>IF(ISBLANK(DPWW3!AQ150),"",DPWW3!AQ150)</f>
        <v/>
      </c>
    </row>
    <row r="2483" spans="1:18" x14ac:dyDescent="0.25">
      <c r="A2483" s="176" t="str">
        <f t="shared" si="38"/>
        <v>YKY</v>
      </c>
      <c r="B2483" s="176" t="str">
        <f>IF(ISBLANK(DPWW3!CG150),"",DPWW3!CG150)</f>
        <v>PCD_DPWW3_GGR1_DSI_ST</v>
      </c>
      <c r="C2483" s="176" t="str">
        <f>DPWW3!F150 &amp; "," &amp; DPWW3!G150 &amp; "," &amp; DPWW3!CG6</f>
        <v>Greenhouse gas reduction (net zero),Number of schemes - total (Stage 0 to Stage 6),Sites issues</v>
      </c>
      <c r="D2483" s="176" t="str">
        <f>IF(ISBLANK(DPWW3!H150),"",DPWW3!H150)</f>
        <v>Nr</v>
      </c>
      <c r="E2483" s="176" t="s">
        <v>7266</v>
      </c>
      <c r="F2483" s="176" t="str">
        <f>IF(ISBLANK(DPWW3!AR150),"",DPWW3!AR150)</f>
        <v/>
      </c>
    </row>
    <row r="2484" spans="1:18" x14ac:dyDescent="0.25">
      <c r="A2484" s="176" t="str">
        <f t="shared" si="38"/>
        <v>YKY</v>
      </c>
      <c r="B2484" s="176" t="str">
        <f>IF(ISBLANK(DPWW3!CH150),"",DPWW3!CH150)</f>
        <v>PCD_DPWW3_GGR1_DER_ST</v>
      </c>
      <c r="C2484" s="176" t="str">
        <f>DPWW3!F150 &amp; "," &amp; DPWW3!G150 &amp; "," &amp; DPWW3!CH6</f>
        <v>Greenhouse gas reduction (net zero),Number of schemes - total (Stage 0 to Stage 6),Environmental risks</v>
      </c>
      <c r="D2484" s="176" t="str">
        <f>IF(ISBLANK(DPWW3!H150),"",DPWW3!H150)</f>
        <v>Nr</v>
      </c>
      <c r="E2484" s="176" t="s">
        <v>7266</v>
      </c>
      <c r="F2484" s="176" t="str">
        <f>IF(ISBLANK(DPWW3!AS150),"",DPWW3!AS150)</f>
        <v/>
      </c>
    </row>
    <row r="2485" spans="1:18" x14ac:dyDescent="0.25">
      <c r="A2485" s="176" t="str">
        <f t="shared" si="38"/>
        <v>YKY</v>
      </c>
      <c r="B2485" s="176" t="str">
        <f>IF(ISBLANK(DPWW3!CI150),"",DPWW3!CI150)</f>
        <v>PCD_DPWW3_GGR1_RS_ST</v>
      </c>
      <c r="C2485" s="176" t="str">
        <f>DPWW3!F150 &amp; "," &amp; DPWW3!G150 &amp; "," &amp; DPWW3!CI6</f>
        <v>Greenhouse gas reduction (net zero),Number of schemes - total (Stage 0 to Stage 6),Regulatory Sign off Delay</v>
      </c>
      <c r="D2485" s="176" t="str">
        <f>IF(ISBLANK(DPWW3!H150),"",DPWW3!H150)</f>
        <v>Nr</v>
      </c>
      <c r="E2485" s="176" t="s">
        <v>7266</v>
      </c>
      <c r="F2485" s="176" t="str">
        <f>IF(ISBLANK(DPWW3!AT150),"",DPWW3!AT150)</f>
        <v/>
      </c>
    </row>
    <row r="2486" spans="1:18" x14ac:dyDescent="0.25">
      <c r="A2486" s="176" t="str">
        <f t="shared" si="38"/>
        <v>YKY</v>
      </c>
      <c r="B2486" s="176" t="str">
        <f>IF(ISBLANK(DPWW3!CJ150),"",DPWW3!CJ150)</f>
        <v>PCD_DPWW3_GGR1_DPLE_ST</v>
      </c>
      <c r="C2486" s="176" t="str">
        <f>DPWW3!F150 &amp; "," &amp; DPWW3!G150 &amp; "," &amp; DPWW3!CJ6</f>
        <v>Greenhouse gas reduction (net zero),Number of schemes - total (Stage 0 to Stage 6),Programme level efficiency</v>
      </c>
      <c r="D2486" s="176" t="str">
        <f>IF(ISBLANK(DPWW3!H150),"",DPWW3!H150)</f>
        <v>Nr</v>
      </c>
      <c r="E2486" s="176" t="s">
        <v>7266</v>
      </c>
      <c r="F2486" s="176" t="str">
        <f>IF(ISBLANK(DPWW3!AU150),"",DPWW3!AU150)</f>
        <v/>
      </c>
    </row>
    <row r="2487" spans="1:18" x14ac:dyDescent="0.25">
      <c r="A2487" s="176" t="str">
        <f t="shared" si="38"/>
        <v>YKY</v>
      </c>
      <c r="B2487" s="176" t="str">
        <f>IF(ISBLANK('DPW1'!AW8),"",'DPW1'!AW8)</f>
        <v>PCD_DPW1_BIOCON1</v>
      </c>
      <c r="C2487" s="176" t="str">
        <f>'DPW1'!F8 &amp; "," &amp; 'DPW1'!G8 &amp; "," &amp; 'DPW1'!AW5</f>
        <v>Biodiversity and Conservation hectares,Hectares of environmental improvement,PCD Output (Cumulative) - Target</v>
      </c>
      <c r="D2487" s="176" t="str">
        <f>IF(ISBLANK('DPW1'!H8),"",'DPW1'!H8)</f>
        <v>ha</v>
      </c>
      <c r="E2487" s="176" t="s">
        <v>7266</v>
      </c>
      <c r="G2487" s="176" t="str">
        <f>IF(ISBLANK('DPW1'!K8),"",'DPW1'!K8)</f>
        <v/>
      </c>
      <c r="H2487" s="176" t="str">
        <f>IF(ISBLANK('DPW1'!L8),"",'DPW1'!L8)</f>
        <v/>
      </c>
      <c r="I2487" s="176" t="str">
        <f>IF(ISBLANK('DPW1'!M8),"",'DPW1'!M8)</f>
        <v/>
      </c>
      <c r="J2487" s="176" t="str">
        <f>IF(ISBLANK('DPW1'!N8),"",'DPW1'!N8)</f>
        <v/>
      </c>
      <c r="K2487" s="176" t="str">
        <f>IF(ISBLANK('DPW1'!O8),"",'DPW1'!O8)</f>
        <v/>
      </c>
      <c r="L2487" s="176" t="str">
        <f>IF(ISBLANK('DPW1'!P8),"",'DPW1'!P8)</f>
        <v/>
      </c>
      <c r="M2487" s="176" t="str">
        <f>IF(ISBLANK('DPW1'!Q8),"",'DPW1'!Q8)</f>
        <v/>
      </c>
      <c r="N2487" s="176" t="str">
        <f>IF(ISBLANK('DPW1'!R8),"",'DPW1'!R8)</f>
        <v/>
      </c>
      <c r="O2487" s="176" t="str">
        <f>IF(ISBLANK('DPW1'!S8),"",'DPW1'!S8)</f>
        <v/>
      </c>
      <c r="P2487" s="176" t="str">
        <f>IF(ISBLANK('DPW1'!T8),"",'DPW1'!T8)</f>
        <v/>
      </c>
      <c r="Q2487" s="176" t="str">
        <f>IF(ISBLANK('DPW1'!U8),"",'DPW1'!U8)</f>
        <v/>
      </c>
      <c r="R2487" s="176" t="str">
        <f>IF(ISBLANK('DPW1'!V8),"",'DPW1'!V8)</f>
        <v/>
      </c>
    </row>
    <row r="2488" spans="1:18" x14ac:dyDescent="0.25">
      <c r="A2488" s="176" t="str">
        <f t="shared" si="38"/>
        <v>YKY</v>
      </c>
      <c r="B2488" s="176" t="str">
        <f>IF(ISBLANK('DPW1'!BI8),"",'DPW1'!BI8)</f>
        <v>PCD_DPW1_BIOCON1_T</v>
      </c>
      <c r="C2488" s="176" t="str">
        <f>'DPW1'!F8 &amp; "," &amp; 'DPW1'!G8 &amp; "," &amp; 'DPW1'!BI5</f>
        <v>Biodiversity and Conservation hectares,Hectares of environmental improvement,PCD output by 2029-30 (Target)</v>
      </c>
      <c r="D2488" s="176" t="str">
        <f>IF(ISBLANK('DPW1'!H8),"",'DPW1'!H8)</f>
        <v>ha</v>
      </c>
      <c r="E2488" s="176" t="s">
        <v>7266</v>
      </c>
      <c r="M2488" s="176">
        <f>IF(ISBLANK('DPW1'!W8),"",'DPW1'!W8)</f>
        <v>0</v>
      </c>
      <c r="R2488" s="176">
        <f>IF(ISBLANK('DPW1'!X8),"",'DPW1'!X8)</f>
        <v>0</v>
      </c>
    </row>
    <row r="2489" spans="1:18" x14ac:dyDescent="0.25">
      <c r="A2489" s="176" t="str">
        <f t="shared" si="38"/>
        <v>YKY</v>
      </c>
      <c r="B2489" s="176" t="str">
        <f>IF(ISBLANK('DPW1'!BL8),"",'DPW1'!BL8)</f>
        <v>PCD_DPW1_BIOCON1_O</v>
      </c>
      <c r="C2489" s="176" t="str">
        <f>'DPW1'!F8 &amp; "," &amp; 'DPW1'!G8 &amp; "," &amp; 'DPW1'!BL5</f>
        <v>Biodiversity and Conservation hectares,Hectares of environmental improvement,PCD Output (Cumulative) - Outturn &amp; Forecast</v>
      </c>
      <c r="D2489" s="176" t="str">
        <f>IF(ISBLANK('DPW1'!H8),"",'DPW1'!H8)</f>
        <v>ha</v>
      </c>
      <c r="E2489" s="176" t="s">
        <v>7266</v>
      </c>
      <c r="G2489" s="176" t="str">
        <f>IF(ISBLANK('DPW1'!Z8),"",'DPW1'!Z8)</f>
        <v/>
      </c>
      <c r="H2489" s="176" t="str">
        <f>IF(ISBLANK('DPW1'!AA8),"",'DPW1'!AA8)</f>
        <v/>
      </c>
      <c r="I2489" s="176" t="str">
        <f>IF(ISBLANK('DPW1'!AB8),"",'DPW1'!AB8)</f>
        <v/>
      </c>
      <c r="J2489" s="176" t="str">
        <f>IF(ISBLANK('DPW1'!AC8),"",'DPW1'!AC8)</f>
        <v/>
      </c>
      <c r="K2489" s="176" t="str">
        <f>IF(ISBLANK('DPW1'!AD8),"",'DPW1'!AD8)</f>
        <v/>
      </c>
      <c r="L2489" s="176" t="str">
        <f>IF(ISBLANK('DPW1'!AE8),"",'DPW1'!AE8)</f>
        <v/>
      </c>
      <c r="M2489" s="176" t="str">
        <f>IF(ISBLANK('DPW1'!AF8),"",'DPW1'!AF8)</f>
        <v/>
      </c>
      <c r="N2489" s="176" t="str">
        <f>IF(ISBLANK('DPW1'!AG8),"",'DPW1'!AG8)</f>
        <v/>
      </c>
      <c r="O2489" s="176" t="str">
        <f>IF(ISBLANK('DPW1'!AH8),"",'DPW1'!AH8)</f>
        <v/>
      </c>
      <c r="P2489" s="176" t="str">
        <f>IF(ISBLANK('DPW1'!AI8),"",'DPW1'!AI8)</f>
        <v/>
      </c>
      <c r="Q2489" s="176" t="str">
        <f>IF(ISBLANK('DPW1'!AJ8),"",'DPW1'!AJ8)</f>
        <v/>
      </c>
      <c r="R2489" s="176" t="str">
        <f>IF(ISBLANK('DPW1'!AK8),"",'DPW1'!AK8)</f>
        <v/>
      </c>
    </row>
    <row r="2490" spans="1:18" x14ac:dyDescent="0.25">
      <c r="A2490" s="176" t="str">
        <f t="shared" si="38"/>
        <v>YKY</v>
      </c>
      <c r="B2490" s="176" t="str">
        <f>IF(ISBLANK('DPW1'!BX8),"",'DPW1'!BX8)</f>
        <v>PCD_DPW1_BIOCON1_OT</v>
      </c>
      <c r="C2490" s="176" t="str">
        <f>'DPW1'!F8 &amp; "," &amp; 'DPW1'!G8 &amp; "," &amp; 'DPW1'!BX5</f>
        <v>Biodiversity and Conservation hectares,Hectares of environmental improvement,PCD output by 2029-30 (Outturn &amp; Forecast)</v>
      </c>
      <c r="D2490" s="176" t="str">
        <f>IF(ISBLANK('DPW1'!H8),"",'DPW1'!H8)</f>
        <v>ha</v>
      </c>
      <c r="E2490" s="176" t="s">
        <v>7266</v>
      </c>
      <c r="M2490" s="176">
        <f>IF(ISBLANK('DPW1'!AL8),"",'DPW1'!AL8)</f>
        <v>0</v>
      </c>
      <c r="R2490" s="176">
        <f>IF(ISBLANK('DPW1'!AM8),"",'DPW1'!AM8)</f>
        <v>0</v>
      </c>
    </row>
    <row r="2491" spans="1:18" x14ac:dyDescent="0.25">
      <c r="A2491" s="176" t="str">
        <f t="shared" si="38"/>
        <v>YKY</v>
      </c>
      <c r="B2491" s="176" t="str">
        <f>IF(ISBLANK('DPW1'!CA8),"",'DPW1'!CA8)</f>
        <v>PCD_DPW1_BIOCON1_P</v>
      </c>
      <c r="C2491" s="176" t="str">
        <f>'DPW1'!F8 &amp; "," &amp; 'DPW1'!G8 &amp; "," &amp; 'DPW1'!CA5</f>
        <v>Biodiversity and Conservation hectares,Hectares of environmental improvement,Performance (Output)</v>
      </c>
      <c r="D2491" s="176" t="str">
        <f>IF(ISBLANK('DPW1'!H8),"",'DPW1'!H8)</f>
        <v>ha</v>
      </c>
      <c r="E2491" s="176" t="s">
        <v>7266</v>
      </c>
      <c r="M2491" s="176" t="str">
        <f>IF(ISBLANK('DPW1'!AO8),"",'DPW1'!AO8)</f>
        <v/>
      </c>
      <c r="R2491" s="176" t="str">
        <f>IF(ISBLANK('DPW1'!AP8),"",'DPW1'!AP8)</f>
        <v/>
      </c>
    </row>
    <row r="2492" spans="1:18" x14ac:dyDescent="0.25">
      <c r="A2492" s="176" t="str">
        <f t="shared" si="38"/>
        <v>YKY</v>
      </c>
      <c r="B2492" s="176" t="str">
        <f>IF(ISBLANK('DPW1'!AW9),"",'DPW1'!AW9)</f>
        <v>PCD_DPW1_BIOCON2</v>
      </c>
      <c r="C2492" s="176" t="str">
        <f>'DPW1'!F9 &amp; "," &amp; 'DPW1'!G9 &amp; "," &amp; 'DPW1'!AW5</f>
        <v>Biodiversity and Conservation kilometres,Kilometres of environmental improvement,PCD Output (Cumulative) - Target</v>
      </c>
      <c r="D2492" s="176" t="str">
        <f>IF(ISBLANK('DPW1'!H9),"",'DPW1'!H9)</f>
        <v>km</v>
      </c>
      <c r="E2492" s="176" t="s">
        <v>7266</v>
      </c>
      <c r="G2492" s="176" t="str">
        <f>IF(ISBLANK('DPW1'!K9),"",'DPW1'!K9)</f>
        <v/>
      </c>
      <c r="H2492" s="176" t="str">
        <f>IF(ISBLANK('DPW1'!L9),"",'DPW1'!L9)</f>
        <v/>
      </c>
      <c r="I2492" s="176" t="str">
        <f>IF(ISBLANK('DPW1'!M9),"",'DPW1'!M9)</f>
        <v/>
      </c>
      <c r="J2492" s="176" t="str">
        <f>IF(ISBLANK('DPW1'!N9),"",'DPW1'!N9)</f>
        <v/>
      </c>
      <c r="K2492" s="176" t="str">
        <f>IF(ISBLANK('DPW1'!O9),"",'DPW1'!O9)</f>
        <v/>
      </c>
      <c r="L2492" s="176" t="str">
        <f>IF(ISBLANK('DPW1'!P9),"",'DPW1'!P9)</f>
        <v/>
      </c>
      <c r="M2492" s="176" t="str">
        <f>IF(ISBLANK('DPW1'!Q9),"",'DPW1'!Q9)</f>
        <v/>
      </c>
      <c r="N2492" s="176" t="str">
        <f>IF(ISBLANK('DPW1'!R9),"",'DPW1'!R9)</f>
        <v/>
      </c>
      <c r="O2492" s="176" t="str">
        <f>IF(ISBLANK('DPW1'!S9),"",'DPW1'!S9)</f>
        <v/>
      </c>
      <c r="P2492" s="176" t="str">
        <f>IF(ISBLANK('DPW1'!T9),"",'DPW1'!T9)</f>
        <v/>
      </c>
      <c r="Q2492" s="176" t="str">
        <f>IF(ISBLANK('DPW1'!U9),"",'DPW1'!U9)</f>
        <v/>
      </c>
      <c r="R2492" s="176" t="str">
        <f>IF(ISBLANK('DPW1'!V9),"",'DPW1'!V9)</f>
        <v/>
      </c>
    </row>
    <row r="2493" spans="1:18" x14ac:dyDescent="0.25">
      <c r="A2493" s="176" t="str">
        <f t="shared" si="38"/>
        <v>YKY</v>
      </c>
      <c r="B2493" s="176" t="str">
        <f>IF(ISBLANK('DPW1'!BI9),"",'DPW1'!BI9)</f>
        <v>PCD_DPW1_BIOCON2_T</v>
      </c>
      <c r="C2493" s="176" t="str">
        <f>'DPW1'!F9 &amp; "," &amp; 'DPW1'!G9 &amp; "," &amp; 'DPW1'!BI5</f>
        <v>Biodiversity and Conservation kilometres,Kilometres of environmental improvement,PCD output by 2029-30 (Target)</v>
      </c>
      <c r="D2493" s="176" t="str">
        <f>IF(ISBLANK('DPW1'!H9),"",'DPW1'!H9)</f>
        <v>km</v>
      </c>
      <c r="E2493" s="176" t="s">
        <v>7266</v>
      </c>
      <c r="M2493" s="176">
        <f>IF(ISBLANK('DPW1'!W9),"",'DPW1'!W9)</f>
        <v>0</v>
      </c>
      <c r="R2493" s="176">
        <f>IF(ISBLANK('DPW1'!X9),"",'DPW1'!X9)</f>
        <v>0</v>
      </c>
    </row>
    <row r="2494" spans="1:18" x14ac:dyDescent="0.25">
      <c r="A2494" s="176" t="str">
        <f t="shared" si="38"/>
        <v>YKY</v>
      </c>
      <c r="B2494" s="176" t="str">
        <f>IF(ISBLANK('DPW1'!BL9),"",'DPW1'!BL9)</f>
        <v>PCD_DPW1_BIOCON2_O</v>
      </c>
      <c r="C2494" s="176" t="str">
        <f>'DPW1'!F9 &amp; "," &amp; 'DPW1'!G9 &amp; "," &amp; 'DPW1'!BL5</f>
        <v>Biodiversity and Conservation kilometres,Kilometres of environmental improvement,PCD Output (Cumulative) - Outturn &amp; Forecast</v>
      </c>
      <c r="D2494" s="176" t="str">
        <f>IF(ISBLANK('DPW1'!H9),"",'DPW1'!H9)</f>
        <v>km</v>
      </c>
      <c r="E2494" s="176" t="s">
        <v>7266</v>
      </c>
      <c r="G2494" s="176" t="str">
        <f>IF(ISBLANK('DPW1'!Z9),"",'DPW1'!Z9)</f>
        <v/>
      </c>
      <c r="H2494" s="176" t="str">
        <f>IF(ISBLANK('DPW1'!AA9),"",'DPW1'!AA9)</f>
        <v/>
      </c>
      <c r="I2494" s="176" t="str">
        <f>IF(ISBLANK('DPW1'!AB9),"",'DPW1'!AB9)</f>
        <v/>
      </c>
      <c r="J2494" s="176" t="str">
        <f>IF(ISBLANK('DPW1'!AC9),"",'DPW1'!AC9)</f>
        <v/>
      </c>
      <c r="K2494" s="176" t="str">
        <f>IF(ISBLANK('DPW1'!AD9),"",'DPW1'!AD9)</f>
        <v/>
      </c>
      <c r="L2494" s="176" t="str">
        <f>IF(ISBLANK('DPW1'!AE9),"",'DPW1'!AE9)</f>
        <v/>
      </c>
      <c r="M2494" s="176" t="str">
        <f>IF(ISBLANK('DPW1'!AF9),"",'DPW1'!AF9)</f>
        <v/>
      </c>
      <c r="N2494" s="176" t="str">
        <f>IF(ISBLANK('DPW1'!AG9),"",'DPW1'!AG9)</f>
        <v/>
      </c>
      <c r="O2494" s="176" t="str">
        <f>IF(ISBLANK('DPW1'!AH9),"",'DPW1'!AH9)</f>
        <v/>
      </c>
      <c r="P2494" s="176" t="str">
        <f>IF(ISBLANK('DPW1'!AI9),"",'DPW1'!AI9)</f>
        <v/>
      </c>
      <c r="Q2494" s="176" t="str">
        <f>IF(ISBLANK('DPW1'!AJ9),"",'DPW1'!AJ9)</f>
        <v/>
      </c>
      <c r="R2494" s="176" t="str">
        <f>IF(ISBLANK('DPW1'!AK9),"",'DPW1'!AK9)</f>
        <v/>
      </c>
    </row>
    <row r="2495" spans="1:18" x14ac:dyDescent="0.25">
      <c r="A2495" s="176" t="str">
        <f t="shared" si="38"/>
        <v>YKY</v>
      </c>
      <c r="B2495" s="176" t="str">
        <f>IF(ISBLANK('DPW1'!BX9),"",'DPW1'!BX9)</f>
        <v>PCD_DPW1_BIOCON2_OT</v>
      </c>
      <c r="C2495" s="176" t="str">
        <f>'DPW1'!F9 &amp; "," &amp; 'DPW1'!G9 &amp; "," &amp; 'DPW1'!BX5</f>
        <v>Biodiversity and Conservation kilometres,Kilometres of environmental improvement,PCD output by 2029-30 (Outturn &amp; Forecast)</v>
      </c>
      <c r="D2495" s="176" t="str">
        <f>IF(ISBLANK('DPW1'!H9),"",'DPW1'!H9)</f>
        <v>km</v>
      </c>
      <c r="E2495" s="176" t="s">
        <v>7266</v>
      </c>
      <c r="M2495" s="176">
        <f>IF(ISBLANK('DPW1'!AL9),"",'DPW1'!AL9)</f>
        <v>0</v>
      </c>
      <c r="R2495" s="176">
        <f>IF(ISBLANK('DPW1'!AM9),"",'DPW1'!AM9)</f>
        <v>0</v>
      </c>
    </row>
    <row r="2496" spans="1:18" x14ac:dyDescent="0.25">
      <c r="A2496" s="176" t="str">
        <f t="shared" si="38"/>
        <v>YKY</v>
      </c>
      <c r="B2496" s="176" t="str">
        <f>IF(ISBLANK('DPW1'!CA9),"",'DPW1'!CA9)</f>
        <v>PCD_DPW1_BIOCON2_P</v>
      </c>
      <c r="C2496" s="176" t="str">
        <f>'DPW1'!F9 &amp; "," &amp; 'DPW1'!G9 &amp; "," &amp; 'DPW1'!CA5</f>
        <v>Biodiversity and Conservation kilometres,Kilometres of environmental improvement,Performance (Output)</v>
      </c>
      <c r="D2496" s="176" t="str">
        <f>IF(ISBLANK('DPW1'!H9),"",'DPW1'!H9)</f>
        <v>km</v>
      </c>
      <c r="E2496" s="176" t="s">
        <v>7266</v>
      </c>
      <c r="M2496" s="176" t="str">
        <f>IF(ISBLANK('DPW1'!AO9),"",'DPW1'!AO9)</f>
        <v/>
      </c>
      <c r="R2496" s="176" t="str">
        <f>IF(ISBLANK('DPW1'!AP9),"",'DPW1'!AP9)</f>
        <v/>
      </c>
    </row>
    <row r="2497" spans="1:18" x14ac:dyDescent="0.25">
      <c r="A2497" s="176" t="str">
        <f t="shared" si="38"/>
        <v>YKY</v>
      </c>
      <c r="B2497" s="176" t="str">
        <f>IF(ISBLANK('DPW1'!AW10),"",'DPW1'!AW10)</f>
        <v>PCD_DPW1_DWPA</v>
      </c>
      <c r="C2497" s="176" t="str">
        <f>'DPW1'!F10 &amp; "," &amp; 'DPW1'!G10 &amp; "," &amp; 'DPW1'!AW5</f>
        <v>Drinking Water Protected Areas,No Deterioration and Implementation actions,PCD Output (Cumulative) - Target</v>
      </c>
      <c r="D2497" s="176" t="str">
        <f>IF(ISBLANK('DPW1'!H10),"",'DPW1'!H10)</f>
        <v>Nr</v>
      </c>
      <c r="E2497" s="176" t="s">
        <v>7266</v>
      </c>
      <c r="G2497" s="176" t="str">
        <f>IF(ISBLANK('DPW1'!K10),"",'DPW1'!K10)</f>
        <v/>
      </c>
      <c r="H2497" s="176" t="str">
        <f>IF(ISBLANK('DPW1'!L10),"",'DPW1'!L10)</f>
        <v/>
      </c>
      <c r="I2497" s="176" t="str">
        <f>IF(ISBLANK('DPW1'!M10),"",'DPW1'!M10)</f>
        <v/>
      </c>
      <c r="J2497" s="176" t="str">
        <f>IF(ISBLANK('DPW1'!N10),"",'DPW1'!N10)</f>
        <v/>
      </c>
      <c r="K2497" s="176" t="str">
        <f>IF(ISBLANK('DPW1'!O10),"",'DPW1'!O10)</f>
        <v/>
      </c>
      <c r="L2497" s="176" t="str">
        <f>IF(ISBLANK('DPW1'!P10),"",'DPW1'!P10)</f>
        <v/>
      </c>
      <c r="M2497" s="176" t="str">
        <f>IF(ISBLANK('DPW1'!Q10),"",'DPW1'!Q10)</f>
        <v/>
      </c>
      <c r="N2497" s="176" t="str">
        <f>IF(ISBLANK('DPW1'!R10),"",'DPW1'!R10)</f>
        <v/>
      </c>
      <c r="O2497" s="176" t="str">
        <f>IF(ISBLANK('DPW1'!S10),"",'DPW1'!S10)</f>
        <v/>
      </c>
      <c r="P2497" s="176" t="str">
        <f>IF(ISBLANK('DPW1'!T10),"",'DPW1'!T10)</f>
        <v/>
      </c>
      <c r="Q2497" s="176" t="str">
        <f>IF(ISBLANK('DPW1'!U10),"",'DPW1'!U10)</f>
        <v/>
      </c>
      <c r="R2497" s="176" t="str">
        <f>IF(ISBLANK('DPW1'!V10),"",'DPW1'!V10)</f>
        <v/>
      </c>
    </row>
    <row r="2498" spans="1:18" x14ac:dyDescent="0.25">
      <c r="A2498" s="176" t="str">
        <f t="shared" si="38"/>
        <v>YKY</v>
      </c>
      <c r="B2498" s="176" t="str">
        <f>IF(ISBLANK('DPW1'!BI10),"",'DPW1'!BI10)</f>
        <v>PCD_DPW1_DWPA_T</v>
      </c>
      <c r="C2498" s="176" t="str">
        <f>'DPW1'!F10 &amp; "," &amp; 'DPW1'!G10 &amp; "," &amp; 'DPW1'!BI5</f>
        <v>Drinking Water Protected Areas,No Deterioration and Implementation actions,PCD output by 2029-30 (Target)</v>
      </c>
      <c r="D2498" s="176" t="str">
        <f>IF(ISBLANK('DPW1'!H10),"",'DPW1'!H10)</f>
        <v>Nr</v>
      </c>
      <c r="E2498" s="176" t="s">
        <v>7266</v>
      </c>
      <c r="M2498" s="176">
        <f>IF(ISBLANK('DPW1'!W10),"",'DPW1'!W10)</f>
        <v>0</v>
      </c>
      <c r="R2498" s="176">
        <f>IF(ISBLANK('DPW1'!X10),"",'DPW1'!X10)</f>
        <v>0</v>
      </c>
    </row>
    <row r="2499" spans="1:18" x14ac:dyDescent="0.25">
      <c r="A2499" s="176" t="str">
        <f t="shared" si="38"/>
        <v>YKY</v>
      </c>
      <c r="B2499" s="176" t="str">
        <f>IF(ISBLANK('DPW1'!BL10),"",'DPW1'!BL10)</f>
        <v>PCD_DPW1_DWPA_O</v>
      </c>
      <c r="C2499" s="176" t="str">
        <f>'DPW1'!F10 &amp; "," &amp; 'DPW1'!G10 &amp; "," &amp; 'DPW1'!BL5</f>
        <v>Drinking Water Protected Areas,No Deterioration and Implementation actions,PCD Output (Cumulative) - Outturn &amp; Forecast</v>
      </c>
      <c r="D2499" s="176" t="str">
        <f>IF(ISBLANK('DPW1'!H10),"",'DPW1'!H10)</f>
        <v>Nr</v>
      </c>
      <c r="E2499" s="176" t="s">
        <v>7266</v>
      </c>
      <c r="G2499" s="176" t="str">
        <f>IF(ISBLANK('DPW1'!Z10),"",'DPW1'!Z10)</f>
        <v/>
      </c>
      <c r="H2499" s="176" t="str">
        <f>IF(ISBLANK('DPW1'!AA10),"",'DPW1'!AA10)</f>
        <v/>
      </c>
      <c r="I2499" s="176" t="str">
        <f>IF(ISBLANK('DPW1'!AB10),"",'DPW1'!AB10)</f>
        <v/>
      </c>
      <c r="J2499" s="176" t="str">
        <f>IF(ISBLANK('DPW1'!AC10),"",'DPW1'!AC10)</f>
        <v/>
      </c>
      <c r="K2499" s="176" t="str">
        <f>IF(ISBLANK('DPW1'!AD10),"",'DPW1'!AD10)</f>
        <v/>
      </c>
      <c r="L2499" s="176" t="str">
        <f>IF(ISBLANK('DPW1'!AE10),"",'DPW1'!AE10)</f>
        <v/>
      </c>
      <c r="M2499" s="176" t="str">
        <f>IF(ISBLANK('DPW1'!AF10),"",'DPW1'!AF10)</f>
        <v/>
      </c>
      <c r="N2499" s="176" t="str">
        <f>IF(ISBLANK('DPW1'!AG10),"",'DPW1'!AG10)</f>
        <v/>
      </c>
      <c r="O2499" s="176" t="str">
        <f>IF(ISBLANK('DPW1'!AH10),"",'DPW1'!AH10)</f>
        <v/>
      </c>
      <c r="P2499" s="176" t="str">
        <f>IF(ISBLANK('DPW1'!AI10),"",'DPW1'!AI10)</f>
        <v/>
      </c>
      <c r="Q2499" s="176" t="str">
        <f>IF(ISBLANK('DPW1'!AJ10),"",'DPW1'!AJ10)</f>
        <v/>
      </c>
      <c r="R2499" s="176" t="str">
        <f>IF(ISBLANK('DPW1'!AK10),"",'DPW1'!AK10)</f>
        <v/>
      </c>
    </row>
    <row r="2500" spans="1:18" x14ac:dyDescent="0.25">
      <c r="A2500" s="176" t="str">
        <f t="shared" si="38"/>
        <v>YKY</v>
      </c>
      <c r="B2500" s="176" t="str">
        <f>IF(ISBLANK('DPW1'!BX10),"",'DPW1'!BX10)</f>
        <v>PCD_DPW1_DWPA_OT</v>
      </c>
      <c r="C2500" s="176" t="str">
        <f>'DPW1'!F10 &amp; "," &amp; 'DPW1'!G10 &amp; "," &amp; 'DPW1'!BX5</f>
        <v>Drinking Water Protected Areas,No Deterioration and Implementation actions,PCD output by 2029-30 (Outturn &amp; Forecast)</v>
      </c>
      <c r="D2500" s="176" t="str">
        <f>IF(ISBLANK('DPW1'!H10),"",'DPW1'!H10)</f>
        <v>Nr</v>
      </c>
      <c r="E2500" s="176" t="s">
        <v>7266</v>
      </c>
      <c r="M2500" s="176">
        <f>IF(ISBLANK('DPW1'!AL10),"",'DPW1'!AL10)</f>
        <v>0</v>
      </c>
      <c r="R2500" s="176">
        <f>IF(ISBLANK('DPW1'!AM10),"",'DPW1'!AM10)</f>
        <v>0</v>
      </c>
    </row>
    <row r="2501" spans="1:18" x14ac:dyDescent="0.25">
      <c r="A2501" s="176" t="str">
        <f t="shared" ref="A2501:A2564" si="39">A2500</f>
        <v>YKY</v>
      </c>
      <c r="B2501" s="176" t="str">
        <f>IF(ISBLANK('DPW1'!CA10),"",'DPW1'!CA10)</f>
        <v>PCD_DPW1_DWPA_P</v>
      </c>
      <c r="C2501" s="176" t="str">
        <f>'DPW1'!F10 &amp; "," &amp; 'DPW1'!G10 &amp; "," &amp; 'DPW1'!CA5</f>
        <v>Drinking Water Protected Areas,No Deterioration and Implementation actions,Performance (Output)</v>
      </c>
      <c r="D2501" s="176" t="str">
        <f>IF(ISBLANK('DPW1'!H10),"",'DPW1'!H10)</f>
        <v>Nr</v>
      </c>
      <c r="E2501" s="176" t="s">
        <v>7266</v>
      </c>
      <c r="M2501" s="176" t="str">
        <f>IF(ISBLANK('DPW1'!AO10),"",'DPW1'!AO10)</f>
        <v/>
      </c>
      <c r="R2501" s="176" t="str">
        <f>IF(ISBLANK('DPW1'!AP10),"",'DPW1'!AP10)</f>
        <v/>
      </c>
    </row>
    <row r="2502" spans="1:18" x14ac:dyDescent="0.25">
      <c r="A2502" s="176" t="str">
        <f t="shared" si="39"/>
        <v>YKY</v>
      </c>
      <c r="B2502" s="176" t="str">
        <f>IF(ISBLANK('DPW1'!AW11),"",'DPW1'!AW11)</f>
        <v>PCD_DPW1_WFDI</v>
      </c>
      <c r="C2502" s="176" t="str">
        <f>'DPW1'!F11 &amp; "," &amp; 'DPW1'!G11 &amp; "," &amp; 'DPW1'!AW5</f>
        <v>Water Framework Directive interconnector,Length of WFD interconnector,PCD Output (Cumulative) - Target</v>
      </c>
      <c r="D2502" s="176" t="str">
        <f>IF(ISBLANK('DPW1'!H11),"",'DPW1'!H11)</f>
        <v>km</v>
      </c>
      <c r="E2502" s="176" t="s">
        <v>7266</v>
      </c>
      <c r="G2502" s="176" t="str">
        <f>IF(ISBLANK('DPW1'!K11),"",'DPW1'!K11)</f>
        <v/>
      </c>
      <c r="H2502" s="176" t="str">
        <f>IF(ISBLANK('DPW1'!L11),"",'DPW1'!L11)</f>
        <v/>
      </c>
      <c r="I2502" s="176" t="str">
        <f>IF(ISBLANK('DPW1'!M11),"",'DPW1'!M11)</f>
        <v/>
      </c>
      <c r="J2502" s="176" t="str">
        <f>IF(ISBLANK('DPW1'!N11),"",'DPW1'!N11)</f>
        <v/>
      </c>
      <c r="K2502" s="176" t="str">
        <f>IF(ISBLANK('DPW1'!O11),"",'DPW1'!O11)</f>
        <v/>
      </c>
      <c r="L2502" s="176" t="str">
        <f>IF(ISBLANK('DPW1'!P11),"",'DPW1'!P11)</f>
        <v/>
      </c>
      <c r="M2502" s="176" t="str">
        <f>IF(ISBLANK('DPW1'!Q11),"",'DPW1'!Q11)</f>
        <v/>
      </c>
      <c r="N2502" s="176" t="str">
        <f>IF(ISBLANK('DPW1'!R11),"",'DPW1'!R11)</f>
        <v/>
      </c>
      <c r="O2502" s="176" t="str">
        <f>IF(ISBLANK('DPW1'!S11),"",'DPW1'!S11)</f>
        <v/>
      </c>
      <c r="P2502" s="176" t="str">
        <f>IF(ISBLANK('DPW1'!T11),"",'DPW1'!T11)</f>
        <v/>
      </c>
      <c r="Q2502" s="176" t="str">
        <f>IF(ISBLANK('DPW1'!U11),"",'DPW1'!U11)</f>
        <v/>
      </c>
      <c r="R2502" s="176" t="str">
        <f>IF(ISBLANK('DPW1'!V11),"",'DPW1'!V11)</f>
        <v/>
      </c>
    </row>
    <row r="2503" spans="1:18" x14ac:dyDescent="0.25">
      <c r="A2503" s="176" t="str">
        <f t="shared" si="39"/>
        <v>YKY</v>
      </c>
      <c r="B2503" s="176" t="str">
        <f>IF(ISBLANK('DPW1'!BI11),"",'DPW1'!BI11)</f>
        <v>PCD_DPW1_WFDI_T</v>
      </c>
      <c r="C2503" s="176" t="str">
        <f>'DPW1'!F11 &amp; "," &amp; 'DPW1'!G11 &amp; "," &amp; 'DPW1'!BI5</f>
        <v>Water Framework Directive interconnector,Length of WFD interconnector,PCD output by 2029-30 (Target)</v>
      </c>
      <c r="D2503" s="176" t="str">
        <f>IF(ISBLANK('DPW1'!H11),"",'DPW1'!H11)</f>
        <v>km</v>
      </c>
      <c r="E2503" s="176" t="s">
        <v>7266</v>
      </c>
      <c r="M2503" s="176">
        <f>IF(ISBLANK('DPW1'!W11),"",'DPW1'!W11)</f>
        <v>0</v>
      </c>
      <c r="R2503" s="176">
        <f>IF(ISBLANK('DPW1'!X11),"",'DPW1'!X11)</f>
        <v>0</v>
      </c>
    </row>
    <row r="2504" spans="1:18" x14ac:dyDescent="0.25">
      <c r="A2504" s="176" t="str">
        <f t="shared" si="39"/>
        <v>YKY</v>
      </c>
      <c r="B2504" s="176" t="str">
        <f>IF(ISBLANK('DPW1'!BL11),"",'DPW1'!BL11)</f>
        <v>PCD_DPW1_WFDI_O</v>
      </c>
      <c r="C2504" s="176" t="str">
        <f>'DPW1'!F11 &amp; "," &amp; 'DPW1'!G11 &amp; "," &amp; 'DPW1'!BL5</f>
        <v>Water Framework Directive interconnector,Length of WFD interconnector,PCD Output (Cumulative) - Outturn &amp; Forecast</v>
      </c>
      <c r="D2504" s="176" t="str">
        <f>IF(ISBLANK('DPW1'!H11),"",'DPW1'!H11)</f>
        <v>km</v>
      </c>
      <c r="E2504" s="176" t="s">
        <v>7266</v>
      </c>
      <c r="G2504" s="176" t="str">
        <f>IF(ISBLANK('DPW1'!Z11),"",'DPW1'!Z11)</f>
        <v/>
      </c>
      <c r="H2504" s="176" t="str">
        <f>IF(ISBLANK('DPW1'!AA11),"",'DPW1'!AA11)</f>
        <v/>
      </c>
      <c r="I2504" s="176" t="str">
        <f>IF(ISBLANK('DPW1'!AB11),"",'DPW1'!AB11)</f>
        <v/>
      </c>
      <c r="J2504" s="176" t="str">
        <f>IF(ISBLANK('DPW1'!AC11),"",'DPW1'!AC11)</f>
        <v/>
      </c>
      <c r="K2504" s="176" t="str">
        <f>IF(ISBLANK('DPW1'!AD11),"",'DPW1'!AD11)</f>
        <v/>
      </c>
      <c r="L2504" s="176" t="str">
        <f>IF(ISBLANK('DPW1'!AE11),"",'DPW1'!AE11)</f>
        <v/>
      </c>
      <c r="M2504" s="176" t="str">
        <f>IF(ISBLANK('DPW1'!AF11),"",'DPW1'!AF11)</f>
        <v/>
      </c>
      <c r="N2504" s="176" t="str">
        <f>IF(ISBLANK('DPW1'!AG11),"",'DPW1'!AG11)</f>
        <v/>
      </c>
      <c r="O2504" s="176" t="str">
        <f>IF(ISBLANK('DPW1'!AH11),"",'DPW1'!AH11)</f>
        <v/>
      </c>
      <c r="P2504" s="176" t="str">
        <f>IF(ISBLANK('DPW1'!AI11),"",'DPW1'!AI11)</f>
        <v/>
      </c>
      <c r="Q2504" s="176" t="str">
        <f>IF(ISBLANK('DPW1'!AJ11),"",'DPW1'!AJ11)</f>
        <v/>
      </c>
      <c r="R2504" s="176" t="str">
        <f>IF(ISBLANK('DPW1'!AK11),"",'DPW1'!AK11)</f>
        <v/>
      </c>
    </row>
    <row r="2505" spans="1:18" x14ac:dyDescent="0.25">
      <c r="A2505" s="176" t="str">
        <f t="shared" si="39"/>
        <v>YKY</v>
      </c>
      <c r="B2505" s="176" t="str">
        <f>IF(ISBLANK('DPW1'!BX11),"",'DPW1'!BX11)</f>
        <v>PCD_DPW1_WFDI_OT</v>
      </c>
      <c r="C2505" s="176" t="str">
        <f>'DPW1'!F11 &amp; "," &amp; 'DPW1'!G11 &amp; "," &amp; 'DPW1'!BX5</f>
        <v>Water Framework Directive interconnector,Length of WFD interconnector,PCD output by 2029-30 (Outturn &amp; Forecast)</v>
      </c>
      <c r="D2505" s="176" t="str">
        <f>IF(ISBLANK('DPW1'!H11),"",'DPW1'!H11)</f>
        <v>km</v>
      </c>
      <c r="E2505" s="176" t="s">
        <v>7266</v>
      </c>
      <c r="M2505" s="176">
        <f>IF(ISBLANK('DPW1'!AL11),"",'DPW1'!AL11)</f>
        <v>0</v>
      </c>
      <c r="R2505" s="176">
        <f>IF(ISBLANK('DPW1'!AM11),"",'DPW1'!AM11)</f>
        <v>0</v>
      </c>
    </row>
    <row r="2506" spans="1:18" x14ac:dyDescent="0.25">
      <c r="A2506" s="176" t="str">
        <f t="shared" si="39"/>
        <v>YKY</v>
      </c>
      <c r="B2506" s="176" t="str">
        <f>IF(ISBLANK('DPW1'!CA11),"",'DPW1'!CA11)</f>
        <v>PCD_DPW1_WFDI_P</v>
      </c>
      <c r="C2506" s="176" t="str">
        <f>'DPW1'!F11 &amp; "," &amp; 'DPW1'!G11 &amp; "," &amp; 'DPW1'!CA5</f>
        <v>Water Framework Directive interconnector,Length of WFD interconnector,Performance (Output)</v>
      </c>
      <c r="D2506" s="176" t="str">
        <f>IF(ISBLANK('DPW1'!H11),"",'DPW1'!H11)</f>
        <v>km</v>
      </c>
      <c r="E2506" s="176" t="s">
        <v>7266</v>
      </c>
      <c r="M2506" s="176" t="str">
        <f>IF(ISBLANK('DPW1'!AO11),"",'DPW1'!AO11)</f>
        <v/>
      </c>
      <c r="R2506" s="176" t="str">
        <f>IF(ISBLANK('DPW1'!AP11),"",'DPW1'!AP11)</f>
        <v/>
      </c>
    </row>
    <row r="2507" spans="1:18" x14ac:dyDescent="0.25">
      <c r="A2507" s="176" t="str">
        <f t="shared" si="39"/>
        <v>YKY</v>
      </c>
      <c r="B2507" s="176" t="str">
        <f>IF(ISBLANK('DPW1'!AW12),"",'DPW1'!AW12)</f>
        <v>PCD_DPW1_WFDA</v>
      </c>
      <c r="C2507" s="176" t="str">
        <f>'DPW1'!F12 &amp; "," &amp; 'DPW1'!G12 &amp; "," &amp; 'DPW1'!AW5</f>
        <v>Water Framework Directive actions,Other WFD actions,PCD Output (Cumulative) - Target</v>
      </c>
      <c r="D2507" s="176" t="str">
        <f>IF(ISBLANK('DPW1'!H12),"",'DPW1'!H12)</f>
        <v>Nr</v>
      </c>
      <c r="E2507" s="176" t="s">
        <v>7266</v>
      </c>
      <c r="G2507" s="176" t="str">
        <f>IF(ISBLANK('DPW1'!K12),"",'DPW1'!K12)</f>
        <v/>
      </c>
      <c r="H2507" s="176" t="str">
        <f>IF(ISBLANK('DPW1'!L12),"",'DPW1'!L12)</f>
        <v/>
      </c>
      <c r="I2507" s="176" t="str">
        <f>IF(ISBLANK('DPW1'!M12),"",'DPW1'!M12)</f>
        <v/>
      </c>
      <c r="J2507" s="176" t="str">
        <f>IF(ISBLANK('DPW1'!N12),"",'DPW1'!N12)</f>
        <v/>
      </c>
      <c r="K2507" s="176" t="str">
        <f>IF(ISBLANK('DPW1'!O12),"",'DPW1'!O12)</f>
        <v/>
      </c>
      <c r="L2507" s="176" t="str">
        <f>IF(ISBLANK('DPW1'!P12),"",'DPW1'!P12)</f>
        <v/>
      </c>
      <c r="M2507" s="176" t="str">
        <f>IF(ISBLANK('DPW1'!Q12),"",'DPW1'!Q12)</f>
        <v/>
      </c>
      <c r="N2507" s="176" t="str">
        <f>IF(ISBLANK('DPW1'!R12),"",'DPW1'!R12)</f>
        <v/>
      </c>
      <c r="O2507" s="176" t="str">
        <f>IF(ISBLANK('DPW1'!S12),"",'DPW1'!S12)</f>
        <v/>
      </c>
      <c r="P2507" s="176" t="str">
        <f>IF(ISBLANK('DPW1'!T12),"",'DPW1'!T12)</f>
        <v/>
      </c>
      <c r="Q2507" s="176" t="str">
        <f>IF(ISBLANK('DPW1'!U12),"",'DPW1'!U12)</f>
        <v/>
      </c>
      <c r="R2507" s="176" t="str">
        <f>IF(ISBLANK('DPW1'!V12),"",'DPW1'!V12)</f>
        <v/>
      </c>
    </row>
    <row r="2508" spans="1:18" x14ac:dyDescent="0.25">
      <c r="A2508" s="176" t="str">
        <f t="shared" si="39"/>
        <v>YKY</v>
      </c>
      <c r="B2508" s="176" t="str">
        <f>IF(ISBLANK('DPW1'!BI12),"",'DPW1'!BI12)</f>
        <v>PCD_DPW1_WFDA_T</v>
      </c>
      <c r="C2508" s="176" t="str">
        <f>'DPW1'!F12 &amp; "," &amp; 'DPW1'!G12 &amp; "," &amp; 'DPW1'!BI5</f>
        <v>Water Framework Directive actions,Other WFD actions,PCD output by 2029-30 (Target)</v>
      </c>
      <c r="D2508" s="176" t="str">
        <f>IF(ISBLANK('DPW1'!H12),"",'DPW1'!H12)</f>
        <v>Nr</v>
      </c>
      <c r="E2508" s="176" t="s">
        <v>7266</v>
      </c>
      <c r="M2508" s="176">
        <f>IF(ISBLANK('DPW1'!W12),"",'DPW1'!W12)</f>
        <v>0</v>
      </c>
      <c r="R2508" s="176">
        <f>IF(ISBLANK('DPW1'!X12),"",'DPW1'!X12)</f>
        <v>0</v>
      </c>
    </row>
    <row r="2509" spans="1:18" x14ac:dyDescent="0.25">
      <c r="A2509" s="176" t="str">
        <f t="shared" si="39"/>
        <v>YKY</v>
      </c>
      <c r="B2509" s="176" t="str">
        <f>IF(ISBLANK('DPW1'!BL12),"",'DPW1'!BL12)</f>
        <v>PCD_DPW1_WFDA_O</v>
      </c>
      <c r="C2509" s="176" t="str">
        <f>'DPW1'!F12 &amp; "," &amp; 'DPW1'!G12 &amp; "," &amp; 'DPW1'!BL5</f>
        <v>Water Framework Directive actions,Other WFD actions,PCD Output (Cumulative) - Outturn &amp; Forecast</v>
      </c>
      <c r="D2509" s="176" t="str">
        <f>IF(ISBLANK('DPW1'!H12),"",'DPW1'!H12)</f>
        <v>Nr</v>
      </c>
      <c r="E2509" s="176" t="s">
        <v>7266</v>
      </c>
      <c r="G2509" s="176" t="str">
        <f>IF(ISBLANK('DPW1'!Z12),"",'DPW1'!Z12)</f>
        <v/>
      </c>
      <c r="H2509" s="176" t="str">
        <f>IF(ISBLANK('DPW1'!AA12),"",'DPW1'!AA12)</f>
        <v/>
      </c>
      <c r="I2509" s="176" t="str">
        <f>IF(ISBLANK('DPW1'!AB12),"",'DPW1'!AB12)</f>
        <v/>
      </c>
      <c r="J2509" s="176" t="str">
        <f>IF(ISBLANK('DPW1'!AC12),"",'DPW1'!AC12)</f>
        <v/>
      </c>
      <c r="K2509" s="176" t="str">
        <f>IF(ISBLANK('DPW1'!AD12),"",'DPW1'!AD12)</f>
        <v/>
      </c>
      <c r="L2509" s="176" t="str">
        <f>IF(ISBLANK('DPW1'!AE12),"",'DPW1'!AE12)</f>
        <v/>
      </c>
      <c r="M2509" s="176" t="str">
        <f>IF(ISBLANK('DPW1'!AF12),"",'DPW1'!AF12)</f>
        <v/>
      </c>
      <c r="N2509" s="176" t="str">
        <f>IF(ISBLANK('DPW1'!AG12),"",'DPW1'!AG12)</f>
        <v/>
      </c>
      <c r="O2509" s="176" t="str">
        <f>IF(ISBLANK('DPW1'!AH12),"",'DPW1'!AH12)</f>
        <v/>
      </c>
      <c r="P2509" s="176" t="str">
        <f>IF(ISBLANK('DPW1'!AI12),"",'DPW1'!AI12)</f>
        <v/>
      </c>
      <c r="Q2509" s="176" t="str">
        <f>IF(ISBLANK('DPW1'!AJ12),"",'DPW1'!AJ12)</f>
        <v/>
      </c>
      <c r="R2509" s="176" t="str">
        <f>IF(ISBLANK('DPW1'!AK12),"",'DPW1'!AK12)</f>
        <v/>
      </c>
    </row>
    <row r="2510" spans="1:18" x14ac:dyDescent="0.25">
      <c r="A2510" s="176" t="str">
        <f t="shared" si="39"/>
        <v>YKY</v>
      </c>
      <c r="B2510" s="176" t="str">
        <f>IF(ISBLANK('DPW1'!BX12),"",'DPW1'!BX12)</f>
        <v>PCD_DPW1_WFDA_OT</v>
      </c>
      <c r="C2510" s="176" t="str">
        <f>'DPW1'!F12 &amp; "," &amp; 'DPW1'!G12 &amp; "," &amp; 'DPW1'!BX5</f>
        <v>Water Framework Directive actions,Other WFD actions,PCD output by 2029-30 (Outturn &amp; Forecast)</v>
      </c>
      <c r="D2510" s="176" t="str">
        <f>IF(ISBLANK('DPW1'!H12),"",'DPW1'!H12)</f>
        <v>Nr</v>
      </c>
      <c r="E2510" s="176" t="s">
        <v>7266</v>
      </c>
      <c r="M2510" s="176">
        <f>IF(ISBLANK('DPW1'!AL12),"",'DPW1'!AL12)</f>
        <v>0</v>
      </c>
      <c r="R2510" s="176">
        <f>IF(ISBLANK('DPW1'!AM12),"",'DPW1'!AM12)</f>
        <v>0</v>
      </c>
    </row>
    <row r="2511" spans="1:18" x14ac:dyDescent="0.25">
      <c r="A2511" s="176" t="str">
        <f t="shared" si="39"/>
        <v>YKY</v>
      </c>
      <c r="B2511" s="176" t="str">
        <f>IF(ISBLANK('DPW1'!CA12),"",'DPW1'!CA12)</f>
        <v>PCD_DPW1_WFDA_P</v>
      </c>
      <c r="C2511" s="176" t="str">
        <f>'DPW1'!F12 &amp; "," &amp; 'DPW1'!G12 &amp; "," &amp; 'DPW1'!CA5</f>
        <v>Water Framework Directive actions,Other WFD actions,Performance (Output)</v>
      </c>
      <c r="D2511" s="176" t="str">
        <f>IF(ISBLANK('DPW1'!H12),"",'DPW1'!H12)</f>
        <v>Nr</v>
      </c>
      <c r="E2511" s="176" t="s">
        <v>7266</v>
      </c>
      <c r="M2511" s="176" t="str">
        <f>IF(ISBLANK('DPW1'!AO12),"",'DPW1'!AO12)</f>
        <v/>
      </c>
      <c r="R2511" s="176" t="str">
        <f>IF(ISBLANK('DPW1'!AP12),"",'DPW1'!AP12)</f>
        <v/>
      </c>
    </row>
    <row r="2512" spans="1:18" x14ac:dyDescent="0.25">
      <c r="A2512" s="176" t="str">
        <f t="shared" si="39"/>
        <v>YKY</v>
      </c>
      <c r="B2512" s="176" t="str">
        <f>IF(ISBLANK('DPW1'!AW13),"",'DPW1'!AW13)</f>
        <v>PCD_DPW1_WIVG</v>
      </c>
      <c r="C2512" s="176" t="str">
        <f>'DPW1'!F13 &amp; "," &amp; 'DPW1'!G13 &amp; "," &amp; 'DPW1'!AW5</f>
        <v>Water WINEP/NEP Investigations,Water WINEP/NEP Investigations,PCD Output (Cumulative) - Target</v>
      </c>
      <c r="D2512" s="176" t="str">
        <f>IF(ISBLANK('DPW1'!H13),"",'DPW1'!H13)</f>
        <v>Nr</v>
      </c>
      <c r="E2512" s="176" t="s">
        <v>7266</v>
      </c>
      <c r="G2512" s="176" t="str">
        <f>IF(ISBLANK('DPW1'!K13),"",'DPW1'!K13)</f>
        <v/>
      </c>
      <c r="H2512" s="176" t="str">
        <f>IF(ISBLANK('DPW1'!L13),"",'DPW1'!L13)</f>
        <v/>
      </c>
      <c r="I2512" s="176" t="str">
        <f>IF(ISBLANK('DPW1'!M13),"",'DPW1'!M13)</f>
        <v/>
      </c>
      <c r="J2512" s="176" t="str">
        <f>IF(ISBLANK('DPW1'!N13),"",'DPW1'!N13)</f>
        <v/>
      </c>
      <c r="K2512" s="176" t="str">
        <f>IF(ISBLANK('DPW1'!O13),"",'DPW1'!O13)</f>
        <v/>
      </c>
      <c r="L2512" s="176" t="str">
        <f>IF(ISBLANK('DPW1'!P13),"",'DPW1'!P13)</f>
        <v/>
      </c>
      <c r="M2512" s="176">
        <f>IF(ISBLANK('DPW1'!Q13),"",'DPW1'!Q13)</f>
        <v>26</v>
      </c>
      <c r="N2512" s="176" t="str">
        <f>IF(ISBLANK('DPW1'!R13),"",'DPW1'!R13)</f>
        <v/>
      </c>
      <c r="O2512" s="176" t="str">
        <f>IF(ISBLANK('DPW1'!S13),"",'DPW1'!S13)</f>
        <v/>
      </c>
      <c r="P2512" s="176" t="str">
        <f>IF(ISBLANK('DPW1'!T13),"",'DPW1'!T13)</f>
        <v/>
      </c>
      <c r="Q2512" s="176" t="str">
        <f>IF(ISBLANK('DPW1'!U13),"",'DPW1'!U13)</f>
        <v/>
      </c>
      <c r="R2512" s="176" t="str">
        <f>IF(ISBLANK('DPW1'!V13),"",'DPW1'!V13)</f>
        <v/>
      </c>
    </row>
    <row r="2513" spans="1:18" x14ac:dyDescent="0.25">
      <c r="A2513" s="176" t="str">
        <f t="shared" si="39"/>
        <v>YKY</v>
      </c>
      <c r="B2513" s="176" t="str">
        <f>IF(ISBLANK('DPW1'!BI13),"",'DPW1'!BI13)</f>
        <v>PCD_DPW1_WIVG_T</v>
      </c>
      <c r="C2513" s="176" t="str">
        <f>'DPW1'!F13 &amp; "," &amp; 'DPW1'!G13 &amp; "," &amp; 'DPW1'!BI5</f>
        <v>Water WINEP/NEP Investigations,Water WINEP/NEP Investigations,PCD output by 2029-30 (Target)</v>
      </c>
      <c r="D2513" s="176" t="str">
        <f>IF(ISBLANK('DPW1'!H13),"",'DPW1'!H13)</f>
        <v>Nr</v>
      </c>
      <c r="E2513" s="176" t="s">
        <v>7266</v>
      </c>
      <c r="M2513" s="176">
        <f>IF(ISBLANK('DPW1'!W13),"",'DPW1'!W13)</f>
        <v>26</v>
      </c>
      <c r="R2513" s="176">
        <f>IF(ISBLANK('DPW1'!X13),"",'DPW1'!X13)</f>
        <v>0</v>
      </c>
    </row>
    <row r="2514" spans="1:18" x14ac:dyDescent="0.25">
      <c r="A2514" s="176" t="str">
        <f t="shared" si="39"/>
        <v>YKY</v>
      </c>
      <c r="B2514" s="176" t="str">
        <f>IF(ISBLANK('DPW1'!BL13),"",'DPW1'!BL13)</f>
        <v>PCD_DPW1_WIVG_O</v>
      </c>
      <c r="C2514" s="176" t="str">
        <f>'DPW1'!F13 &amp; "," &amp; 'DPW1'!G13 &amp; "," &amp; 'DPW1'!BL5</f>
        <v>Water WINEP/NEP Investigations,Water WINEP/NEP Investigations,PCD Output (Cumulative) - Outturn &amp; Forecast</v>
      </c>
      <c r="D2514" s="176" t="str">
        <f>IF(ISBLANK('DPW1'!H13),"",'DPW1'!H13)</f>
        <v>Nr</v>
      </c>
      <c r="E2514" s="176" t="s">
        <v>7266</v>
      </c>
      <c r="G2514" s="176">
        <f>IF(ISBLANK('DPW1'!Z13),"",'DPW1'!Z13)</f>
        <v>0</v>
      </c>
      <c r="H2514" s="176">
        <f>IF(ISBLANK('DPW1'!AA13),"",'DPW1'!AA13)</f>
        <v>0</v>
      </c>
      <c r="I2514" s="176">
        <f>IF(ISBLANK('DPW1'!AB13),"",'DPW1'!AB13)</f>
        <v>0</v>
      </c>
      <c r="J2514" s="176">
        <f>IF(ISBLANK('DPW1'!AC13),"",'DPW1'!AC13)</f>
        <v>15</v>
      </c>
      <c r="K2514" s="176">
        <f>IF(ISBLANK('DPW1'!AD13),"",'DPW1'!AD13)</f>
        <v>23</v>
      </c>
      <c r="L2514" s="176">
        <f>IF(ISBLANK('DPW1'!AE13),"",'DPW1'!AE13)</f>
        <v>23</v>
      </c>
      <c r="M2514" s="176">
        <f>IF(ISBLANK('DPW1'!AF13),"",'DPW1'!AF13)</f>
        <v>24</v>
      </c>
      <c r="N2514" s="176" t="str">
        <f>IF(ISBLANK('DPW1'!AG13),"",'DPW1'!AG13)</f>
        <v/>
      </c>
      <c r="O2514" s="176" t="str">
        <f>IF(ISBLANK('DPW1'!AH13),"",'DPW1'!AH13)</f>
        <v/>
      </c>
      <c r="P2514" s="176" t="str">
        <f>IF(ISBLANK('DPW1'!AI13),"",'DPW1'!AI13)</f>
        <v/>
      </c>
      <c r="Q2514" s="176" t="str">
        <f>IF(ISBLANK('DPW1'!AJ13),"",'DPW1'!AJ13)</f>
        <v/>
      </c>
      <c r="R2514" s="176" t="str">
        <f>IF(ISBLANK('DPW1'!AK13),"",'DPW1'!AK13)</f>
        <v/>
      </c>
    </row>
    <row r="2515" spans="1:18" x14ac:dyDescent="0.25">
      <c r="A2515" s="176" t="str">
        <f t="shared" si="39"/>
        <v>YKY</v>
      </c>
      <c r="B2515" s="176" t="str">
        <f>IF(ISBLANK('DPW1'!BX13),"",'DPW1'!BX13)</f>
        <v>PCD_DPW1_WIVG_OT</v>
      </c>
      <c r="C2515" s="176" t="str">
        <f>'DPW1'!F13 &amp; "," &amp; 'DPW1'!G13 &amp; "," &amp; 'DPW1'!BX5</f>
        <v>Water WINEP/NEP Investigations,Water WINEP/NEP Investigations,PCD output by 2029-30 (Outturn &amp; Forecast)</v>
      </c>
      <c r="D2515" s="176" t="str">
        <f>IF(ISBLANK('DPW1'!H13),"",'DPW1'!H13)</f>
        <v>Nr</v>
      </c>
      <c r="E2515" s="176" t="s">
        <v>7266</v>
      </c>
      <c r="M2515" s="176">
        <f>IF(ISBLANK('DPW1'!AL13),"",'DPW1'!AL13)</f>
        <v>24</v>
      </c>
      <c r="R2515" s="176">
        <f>IF(ISBLANK('DPW1'!AM13),"",'DPW1'!AM13)</f>
        <v>0</v>
      </c>
    </row>
    <row r="2516" spans="1:18" x14ac:dyDescent="0.25">
      <c r="A2516" s="176" t="str">
        <f t="shared" si="39"/>
        <v>YKY</v>
      </c>
      <c r="B2516" s="176" t="str">
        <f>IF(ISBLANK('DPW1'!CA13),"",'DPW1'!CA13)</f>
        <v>PCD_DPW1_WIVG_P</v>
      </c>
      <c r="C2516" s="176" t="str">
        <f>'DPW1'!F13 &amp; "," &amp; 'DPW1'!G13 &amp; "," &amp; 'DPW1'!CA5</f>
        <v>Water WINEP/NEP Investigations,Water WINEP/NEP Investigations,Performance (Output)</v>
      </c>
      <c r="D2516" s="176" t="str">
        <f>IF(ISBLANK('DPW1'!H13),"",'DPW1'!H13)</f>
        <v>Nr</v>
      </c>
      <c r="E2516" s="176" t="s">
        <v>7266</v>
      </c>
      <c r="M2516" s="176">
        <f>IF(ISBLANK('DPW1'!AO13),"",'DPW1'!AO13)</f>
        <v>0.92307692307692313</v>
      </c>
      <c r="R2516" s="176" t="str">
        <f>IF(ISBLANK('DPW1'!AP13),"",'DPW1'!AP13)</f>
        <v/>
      </c>
    </row>
    <row r="2517" spans="1:18" x14ac:dyDescent="0.25">
      <c r="A2517" s="176" t="str">
        <f t="shared" si="39"/>
        <v>YKY</v>
      </c>
      <c r="B2517" s="176" t="str">
        <f>IF(ISBLANK('DPW1'!AW14),"",'DPW1'!AW14)</f>
        <v>PCD_DPW1_RWD</v>
      </c>
      <c r="C2517" s="176" t="str">
        <f>'DPW1'!F14 &amp; "," &amp; 'DPW1'!G14 &amp; "," &amp; 'DPW1'!AW5</f>
        <v>Raw Water Deterioration and Taste, Odour and Colour,Legal instruments,PCD Output (Cumulative) - Target</v>
      </c>
      <c r="D2517" s="176" t="str">
        <f>IF(ISBLANK('DPW1'!H14),"",'DPW1'!H14)</f>
        <v>Nr</v>
      </c>
      <c r="E2517" s="176" t="s">
        <v>7266</v>
      </c>
      <c r="G2517" s="176" t="str">
        <f>IF(ISBLANK('DPW1'!K14),"",'DPW1'!K14)</f>
        <v/>
      </c>
      <c r="H2517" s="176" t="str">
        <f>IF(ISBLANK('DPW1'!L14),"",'DPW1'!L14)</f>
        <v/>
      </c>
      <c r="I2517" s="176" t="str">
        <f>IF(ISBLANK('DPW1'!M14),"",'DPW1'!M14)</f>
        <v/>
      </c>
      <c r="J2517" s="176" t="str">
        <f>IF(ISBLANK('DPW1'!N14),"",'DPW1'!N14)</f>
        <v/>
      </c>
      <c r="K2517" s="176" t="str">
        <f>IF(ISBLANK('DPW1'!O14),"",'DPW1'!O14)</f>
        <v/>
      </c>
      <c r="L2517" s="176">
        <f>IF(ISBLANK('DPW1'!P14),"",'DPW1'!P14)</f>
        <v>1</v>
      </c>
      <c r="M2517" s="176">
        <f>IF(ISBLANK('DPW1'!Q14),"",'DPW1'!Q14)</f>
        <v>2</v>
      </c>
      <c r="N2517" s="176">
        <f>IF(ISBLANK('DPW1'!R14),"",'DPW1'!R14)</f>
        <v>4</v>
      </c>
      <c r="O2517" s="176">
        <f>IF(ISBLANK('DPW1'!S14),"",'DPW1'!S14)</f>
        <v>7</v>
      </c>
      <c r="P2517" s="176">
        <f>IF(ISBLANK('DPW1'!T14),"",'DPW1'!T14)</f>
        <v>7</v>
      </c>
      <c r="Q2517" s="176">
        <f>IF(ISBLANK('DPW1'!U14),"",'DPW1'!U14)</f>
        <v>7</v>
      </c>
      <c r="R2517" s="176">
        <f>IF(ISBLANK('DPW1'!V14),"",'DPW1'!V14)</f>
        <v>7</v>
      </c>
    </row>
    <row r="2518" spans="1:18" x14ac:dyDescent="0.25">
      <c r="A2518" s="176" t="str">
        <f t="shared" si="39"/>
        <v>YKY</v>
      </c>
      <c r="B2518" s="176" t="str">
        <f>IF(ISBLANK('DPW1'!BI14),"",'DPW1'!BI14)</f>
        <v>PCD_DPW1_RWD_T</v>
      </c>
      <c r="C2518" s="176" t="str">
        <f>'DPW1'!F14 &amp; "," &amp; 'DPW1'!G14 &amp; "," &amp; 'DPW1'!BI5</f>
        <v>Raw Water Deterioration and Taste, Odour and Colour,Legal instruments,PCD output by 2029-30 (Target)</v>
      </c>
      <c r="D2518" s="176" t="str">
        <f>IF(ISBLANK('DPW1'!H14),"",'DPW1'!H14)</f>
        <v>Nr</v>
      </c>
      <c r="E2518" s="176" t="s">
        <v>7266</v>
      </c>
      <c r="M2518" s="176">
        <f>IF(ISBLANK('DPW1'!W14),"",'DPW1'!W14)</f>
        <v>2</v>
      </c>
      <c r="R2518" s="176">
        <f>IF(ISBLANK('DPW1'!X14),"",'DPW1'!X14)</f>
        <v>7</v>
      </c>
    </row>
    <row r="2519" spans="1:18" x14ac:dyDescent="0.25">
      <c r="A2519" s="176" t="str">
        <f t="shared" si="39"/>
        <v>YKY</v>
      </c>
      <c r="B2519" s="176" t="str">
        <f>IF(ISBLANK('DPW1'!BL14),"",'DPW1'!BL14)</f>
        <v>PCD_DPW1_RWD_O</v>
      </c>
      <c r="C2519" s="176" t="str">
        <f>'DPW1'!F14 &amp; "," &amp; 'DPW1'!G14 &amp; "," &amp; 'DPW1'!BL5</f>
        <v>Raw Water Deterioration and Taste, Odour and Colour,Legal instruments,PCD Output (Cumulative) - Outturn &amp; Forecast</v>
      </c>
      <c r="D2519" s="176" t="str">
        <f>IF(ISBLANK('DPW1'!H14),"",'DPW1'!H14)</f>
        <v>Nr</v>
      </c>
      <c r="E2519" s="176" t="s">
        <v>7266</v>
      </c>
      <c r="G2519" s="176">
        <f>IF(ISBLANK('DPW1'!Z14),"",'DPW1'!Z14)</f>
        <v>0</v>
      </c>
      <c r="H2519" s="176">
        <f>IF(ISBLANK('DPW1'!AA14),"",'DPW1'!AA14)</f>
        <v>0</v>
      </c>
      <c r="I2519" s="176">
        <f>IF(ISBLANK('DPW1'!AB14),"",'DPW1'!AB14)</f>
        <v>0</v>
      </c>
      <c r="J2519" s="176">
        <f>IF(ISBLANK('DPW1'!AC14),"",'DPW1'!AC14)</f>
        <v>0</v>
      </c>
      <c r="K2519" s="176">
        <f>IF(ISBLANK('DPW1'!AD14),"",'DPW1'!AD14)</f>
        <v>0</v>
      </c>
      <c r="L2519" s="176">
        <f>IF(ISBLANK('DPW1'!AE14),"",'DPW1'!AE14)</f>
        <v>1</v>
      </c>
      <c r="M2519" s="176">
        <f>IF(ISBLANK('DPW1'!AF14),"",'DPW1'!AF14)</f>
        <v>2</v>
      </c>
      <c r="N2519" s="176">
        <f>IF(ISBLANK('DPW1'!AG14),"",'DPW1'!AG14)</f>
        <v>4</v>
      </c>
      <c r="O2519" s="176">
        <f>IF(ISBLANK('DPW1'!AH14),"",'DPW1'!AH14)</f>
        <v>7</v>
      </c>
      <c r="P2519" s="176">
        <f>IF(ISBLANK('DPW1'!AI14),"",'DPW1'!AI14)</f>
        <v>7</v>
      </c>
      <c r="Q2519" s="176">
        <f>IF(ISBLANK('DPW1'!AJ14),"",'DPW1'!AJ14)</f>
        <v>7</v>
      </c>
      <c r="R2519" s="176">
        <f>IF(ISBLANK('DPW1'!AK14),"",'DPW1'!AK14)</f>
        <v>7</v>
      </c>
    </row>
    <row r="2520" spans="1:18" x14ac:dyDescent="0.25">
      <c r="A2520" s="176" t="str">
        <f t="shared" si="39"/>
        <v>YKY</v>
      </c>
      <c r="B2520" s="176" t="str">
        <f>IF(ISBLANK('DPW1'!BX14),"",'DPW1'!BX14)</f>
        <v>PCD_DPW1_RWD_OT</v>
      </c>
      <c r="C2520" s="176" t="str">
        <f>'DPW1'!F14 &amp; "," &amp; 'DPW1'!G14 &amp; "," &amp; 'DPW1'!BX5</f>
        <v>Raw Water Deterioration and Taste, Odour and Colour,Legal instruments,PCD output by 2029-30 (Outturn &amp; Forecast)</v>
      </c>
      <c r="D2520" s="176" t="str">
        <f>IF(ISBLANK('DPW1'!H14),"",'DPW1'!H14)</f>
        <v>Nr</v>
      </c>
      <c r="E2520" s="176" t="s">
        <v>7266</v>
      </c>
      <c r="M2520" s="176">
        <f>IF(ISBLANK('DPW1'!AL14),"",'DPW1'!AL14)</f>
        <v>2</v>
      </c>
      <c r="R2520" s="176">
        <f>IF(ISBLANK('DPW1'!AM14),"",'DPW1'!AM14)</f>
        <v>7</v>
      </c>
    </row>
    <row r="2521" spans="1:18" x14ac:dyDescent="0.25">
      <c r="A2521" s="176" t="str">
        <f t="shared" si="39"/>
        <v>YKY</v>
      </c>
      <c r="B2521" s="176" t="str">
        <f>IF(ISBLANK('DPW1'!CA14),"",'DPW1'!CA14)</f>
        <v>PCD_DPW1_RWD_P</v>
      </c>
      <c r="C2521" s="176" t="str">
        <f>'DPW1'!F14 &amp; "," &amp; 'DPW1'!G14 &amp; "," &amp; 'DPW1'!CA5</f>
        <v>Raw Water Deterioration and Taste, Odour and Colour,Legal instruments,Performance (Output)</v>
      </c>
      <c r="D2521" s="176" t="str">
        <f>IF(ISBLANK('DPW1'!H14),"",'DPW1'!H14)</f>
        <v>Nr</v>
      </c>
      <c r="E2521" s="176" t="s">
        <v>7266</v>
      </c>
      <c r="M2521" s="176">
        <f>IF(ISBLANK('DPW1'!AO14),"",'DPW1'!AO14)</f>
        <v>1</v>
      </c>
      <c r="R2521" s="176">
        <f>IF(ISBLANK('DPW1'!AP14),"",'DPW1'!AP14)</f>
        <v>1</v>
      </c>
    </row>
    <row r="2522" spans="1:18" x14ac:dyDescent="0.25">
      <c r="A2522" s="176" t="str">
        <f t="shared" si="39"/>
        <v>YKY</v>
      </c>
      <c r="B2522" s="176" t="str">
        <f>IF(ISBLANK('DPW1'!AW15),"",'DPW1'!AW15)</f>
        <v>PCD_DPW1_LEAD1</v>
      </c>
      <c r="C2522" s="176" t="str">
        <f>'DPW1'!F15 &amp; "," &amp; 'DPW1'!G15 &amp; "," &amp; 'DPW1'!AW5</f>
        <v>Lead,Lead communication pipes replaced/relined,PCD Output (Cumulative) - Target</v>
      </c>
      <c r="D2522" s="176" t="str">
        <f>IF(ISBLANK('DPW1'!H15),"",'DPW1'!H15)</f>
        <v>Nr</v>
      </c>
      <c r="E2522" s="176" t="s">
        <v>7266</v>
      </c>
      <c r="G2522" s="176">
        <f>IF(ISBLANK('DPW1'!K15),"",'DPW1'!K15)</f>
        <v>0</v>
      </c>
      <c r="H2522" s="176">
        <f>IF(ISBLANK('DPW1'!L15),"",'DPW1'!L15)</f>
        <v>0</v>
      </c>
      <c r="I2522" s="176">
        <f>IF(ISBLANK('DPW1'!M15),"",'DPW1'!M15)</f>
        <v>1792</v>
      </c>
      <c r="J2522" s="176">
        <f>IF(ISBLANK('DPW1'!N15),"",'DPW1'!N15)</f>
        <v>3584</v>
      </c>
      <c r="K2522" s="176">
        <f>IF(ISBLANK('DPW1'!O15),"",'DPW1'!O15)</f>
        <v>5376</v>
      </c>
      <c r="L2522" s="176">
        <f>IF(ISBLANK('DPW1'!P15),"",'DPW1'!P15)</f>
        <v>7168</v>
      </c>
      <c r="M2522" s="176">
        <f>IF(ISBLANK('DPW1'!Q15),"",'DPW1'!Q15)</f>
        <v>8960</v>
      </c>
      <c r="N2522" s="176" t="str">
        <f>IF(ISBLANK('DPW1'!R15),"",'DPW1'!R15)</f>
        <v/>
      </c>
      <c r="O2522" s="176" t="str">
        <f>IF(ISBLANK('DPW1'!S15),"",'DPW1'!S15)</f>
        <v/>
      </c>
      <c r="P2522" s="176" t="str">
        <f>IF(ISBLANK('DPW1'!T15),"",'DPW1'!T15)</f>
        <v/>
      </c>
      <c r="Q2522" s="176" t="str">
        <f>IF(ISBLANK('DPW1'!U15),"",'DPW1'!U15)</f>
        <v/>
      </c>
      <c r="R2522" s="176" t="str">
        <f>IF(ISBLANK('DPW1'!V15),"",'DPW1'!V15)</f>
        <v/>
      </c>
    </row>
    <row r="2523" spans="1:18" x14ac:dyDescent="0.25">
      <c r="A2523" s="176" t="str">
        <f t="shared" si="39"/>
        <v>YKY</v>
      </c>
      <c r="B2523" s="176" t="str">
        <f>IF(ISBLANK('DPW1'!BI15),"",'DPW1'!BI15)</f>
        <v>PCD_DPW1_LEAD1_T</v>
      </c>
      <c r="C2523" s="176" t="str">
        <f>'DPW1'!F15 &amp; "," &amp; 'DPW1'!G15 &amp; "," &amp; 'DPW1'!BI5</f>
        <v>Lead,Lead communication pipes replaced/relined,PCD output by 2029-30 (Target)</v>
      </c>
      <c r="D2523" s="176" t="str">
        <f>IF(ISBLANK('DPW1'!H15),"",'DPW1'!H15)</f>
        <v>Nr</v>
      </c>
      <c r="E2523" s="176" t="s">
        <v>7266</v>
      </c>
      <c r="M2523" s="176">
        <f>IF(ISBLANK('DPW1'!W15),"",'DPW1'!W15)</f>
        <v>8960</v>
      </c>
      <c r="R2523" s="176">
        <f>IF(ISBLANK('DPW1'!X15),"",'DPW1'!X15)</f>
        <v>0</v>
      </c>
    </row>
    <row r="2524" spans="1:18" x14ac:dyDescent="0.25">
      <c r="A2524" s="176" t="str">
        <f t="shared" si="39"/>
        <v>YKY</v>
      </c>
      <c r="B2524" s="176" t="str">
        <f>IF(ISBLANK('DPW1'!BL15),"",'DPW1'!BL15)</f>
        <v>PCD_DPW1_LEAD1_O</v>
      </c>
      <c r="C2524" s="176" t="str">
        <f>'DPW1'!F15 &amp; "," &amp; 'DPW1'!G15 &amp; "," &amp; 'DPW1'!BL5</f>
        <v>Lead,Lead communication pipes replaced/relined,PCD Output (Cumulative) - Outturn &amp; Forecast</v>
      </c>
      <c r="D2524" s="176" t="str">
        <f>IF(ISBLANK('DPW1'!H15),"",'DPW1'!H15)</f>
        <v>Nr</v>
      </c>
      <c r="E2524" s="176" t="s">
        <v>7266</v>
      </c>
      <c r="G2524" s="176">
        <f>IF(ISBLANK('DPW1'!Z15),"",'DPW1'!Z15)</f>
        <v>0</v>
      </c>
      <c r="H2524" s="176">
        <f>IF(ISBLANK('DPW1'!AA15),"",'DPW1'!AA15)</f>
        <v>0</v>
      </c>
      <c r="I2524" s="176">
        <f>IF(ISBLANK('DPW1'!AB15),"",'DPW1'!AB15)</f>
        <v>1687</v>
      </c>
      <c r="J2524" s="176">
        <f>IF(ISBLANK('DPW1'!AC15),"",'DPW1'!AC15)</f>
        <v>3584</v>
      </c>
      <c r="K2524" s="176">
        <f>IF(ISBLANK('DPW1'!AD15),"",'DPW1'!AD15)</f>
        <v>5376</v>
      </c>
      <c r="L2524" s="176">
        <f>IF(ISBLANK('DPW1'!AE15),"",'DPW1'!AE15)</f>
        <v>7168</v>
      </c>
      <c r="M2524" s="176">
        <f>IF(ISBLANK('DPW1'!AF15),"",'DPW1'!AF15)</f>
        <v>8960</v>
      </c>
      <c r="N2524" s="176" t="str">
        <f>IF(ISBLANK('DPW1'!AG15),"",'DPW1'!AG15)</f>
        <v/>
      </c>
      <c r="O2524" s="176" t="str">
        <f>IF(ISBLANK('DPW1'!AH15),"",'DPW1'!AH15)</f>
        <v/>
      </c>
      <c r="P2524" s="176" t="str">
        <f>IF(ISBLANK('DPW1'!AI15),"",'DPW1'!AI15)</f>
        <v/>
      </c>
      <c r="Q2524" s="176" t="str">
        <f>IF(ISBLANK('DPW1'!AJ15),"",'DPW1'!AJ15)</f>
        <v/>
      </c>
      <c r="R2524" s="176" t="str">
        <f>IF(ISBLANK('DPW1'!AK15),"",'DPW1'!AK15)</f>
        <v/>
      </c>
    </row>
    <row r="2525" spans="1:18" x14ac:dyDescent="0.25">
      <c r="A2525" s="176" t="str">
        <f t="shared" si="39"/>
        <v>YKY</v>
      </c>
      <c r="B2525" s="176" t="str">
        <f>IF(ISBLANK('DPW1'!BX15),"",'DPW1'!BX15)</f>
        <v>PCD_DPW1_LEAD1_OT</v>
      </c>
      <c r="C2525" s="176" t="str">
        <f>'DPW1'!F15 &amp; "," &amp; 'DPW1'!G15 &amp; "," &amp; 'DPW1'!BX5</f>
        <v>Lead,Lead communication pipes replaced/relined,PCD output by 2029-30 (Outturn &amp; Forecast)</v>
      </c>
      <c r="D2525" s="176" t="str">
        <f>IF(ISBLANK('DPW1'!H15),"",'DPW1'!H15)</f>
        <v>Nr</v>
      </c>
      <c r="E2525" s="176" t="s">
        <v>7266</v>
      </c>
      <c r="M2525" s="176">
        <f>IF(ISBLANK('DPW1'!AL15),"",'DPW1'!AL15)</f>
        <v>8960</v>
      </c>
      <c r="R2525" s="176">
        <f>IF(ISBLANK('DPW1'!AM15),"",'DPW1'!AM15)</f>
        <v>0</v>
      </c>
    </row>
    <row r="2526" spans="1:18" x14ac:dyDescent="0.25">
      <c r="A2526" s="176" t="str">
        <f t="shared" si="39"/>
        <v>YKY</v>
      </c>
      <c r="B2526" s="176" t="str">
        <f>IF(ISBLANK('DPW1'!CA15),"",'DPW1'!CA15)</f>
        <v>PCD_DPW1_LEAD1_P</v>
      </c>
      <c r="C2526" s="176" t="str">
        <f>'DPW1'!F15 &amp; "," &amp; 'DPW1'!G15 &amp; "," &amp; 'DPW1'!CA5</f>
        <v>Lead,Lead communication pipes replaced/relined,Performance (Output)</v>
      </c>
      <c r="D2526" s="176" t="str">
        <f>IF(ISBLANK('DPW1'!H15),"",'DPW1'!H15)</f>
        <v>Nr</v>
      </c>
      <c r="E2526" s="176" t="s">
        <v>7266</v>
      </c>
      <c r="M2526" s="176">
        <f>IF(ISBLANK('DPW1'!AO15),"",'DPW1'!AO15)</f>
        <v>1</v>
      </c>
      <c r="R2526" s="176" t="str">
        <f>IF(ISBLANK('DPW1'!AP15),"",'DPW1'!AP15)</f>
        <v/>
      </c>
    </row>
    <row r="2527" spans="1:18" x14ac:dyDescent="0.25">
      <c r="A2527" s="176" t="str">
        <f t="shared" si="39"/>
        <v>YKY</v>
      </c>
      <c r="B2527" s="176" t="str">
        <f>IF(ISBLANK('DPW1'!AW16),"",'DPW1'!AW16)</f>
        <v>PCD_DPW1_LEAD2</v>
      </c>
      <c r="C2527" s="176" t="str">
        <f>'DPW1'!F16 &amp; "," &amp; 'DPW1'!G16 &amp; "," &amp; 'DPW1'!AW5</f>
        <v>Lead,Lead external supply pipes replaced/relined - Non-schools,PCD Output (Cumulative) - Target</v>
      </c>
      <c r="D2527" s="176" t="str">
        <f>IF(ISBLANK('DPW1'!H16),"",'DPW1'!H16)</f>
        <v>Nr</v>
      </c>
      <c r="E2527" s="176" t="s">
        <v>7266</v>
      </c>
      <c r="G2527" s="176">
        <f>IF(ISBLANK('DPW1'!K16),"",'DPW1'!K16)</f>
        <v>0</v>
      </c>
      <c r="H2527" s="176">
        <f>IF(ISBLANK('DPW1'!L16),"",'DPW1'!L16)</f>
        <v>0</v>
      </c>
      <c r="I2527" s="176">
        <f>IF(ISBLANK('DPW1'!M16),"",'DPW1'!M16)</f>
        <v>1677</v>
      </c>
      <c r="J2527" s="176">
        <f>IF(ISBLANK('DPW1'!N16),"",'DPW1'!N16)</f>
        <v>3329</v>
      </c>
      <c r="K2527" s="176">
        <f>IF(ISBLANK('DPW1'!O16),"",'DPW1'!O16)</f>
        <v>4981</v>
      </c>
      <c r="L2527" s="176">
        <f>IF(ISBLANK('DPW1'!P16),"",'DPW1'!P16)</f>
        <v>6633</v>
      </c>
      <c r="M2527" s="176">
        <f>IF(ISBLANK('DPW1'!Q16),"",'DPW1'!Q16)</f>
        <v>8285</v>
      </c>
      <c r="N2527" s="176" t="str">
        <f>IF(ISBLANK('DPW1'!R16),"",'DPW1'!R16)</f>
        <v/>
      </c>
      <c r="O2527" s="176" t="str">
        <f>IF(ISBLANK('DPW1'!S16),"",'DPW1'!S16)</f>
        <v/>
      </c>
      <c r="P2527" s="176" t="str">
        <f>IF(ISBLANK('DPW1'!T16),"",'DPW1'!T16)</f>
        <v/>
      </c>
      <c r="Q2527" s="176" t="str">
        <f>IF(ISBLANK('DPW1'!U16),"",'DPW1'!U16)</f>
        <v/>
      </c>
      <c r="R2527" s="176" t="str">
        <f>IF(ISBLANK('DPW1'!V16),"",'DPW1'!V16)</f>
        <v/>
      </c>
    </row>
    <row r="2528" spans="1:18" x14ac:dyDescent="0.25">
      <c r="A2528" s="176" t="str">
        <f t="shared" si="39"/>
        <v>YKY</v>
      </c>
      <c r="B2528" s="176" t="str">
        <f>IF(ISBLANK('DPW1'!BI16),"",'DPW1'!BI16)</f>
        <v>PCD_DPW1_LEAD2_T</v>
      </c>
      <c r="C2528" s="176" t="str">
        <f>'DPW1'!F16 &amp; "," &amp; 'DPW1'!G16 &amp; "," &amp; 'DPW1'!BI5</f>
        <v>Lead,Lead external supply pipes replaced/relined - Non-schools,PCD output by 2029-30 (Target)</v>
      </c>
      <c r="D2528" s="176" t="str">
        <f>IF(ISBLANK('DPW1'!H16),"",'DPW1'!H16)</f>
        <v>Nr</v>
      </c>
      <c r="E2528" s="176" t="s">
        <v>7266</v>
      </c>
      <c r="M2528" s="176">
        <f>IF(ISBLANK('DPW1'!W16),"",'DPW1'!W16)</f>
        <v>8285</v>
      </c>
      <c r="R2528" s="176">
        <f>IF(ISBLANK('DPW1'!X16),"",'DPW1'!X16)</f>
        <v>0</v>
      </c>
    </row>
    <row r="2529" spans="1:18" x14ac:dyDescent="0.25">
      <c r="A2529" s="176" t="str">
        <f t="shared" si="39"/>
        <v>YKY</v>
      </c>
      <c r="B2529" s="176" t="str">
        <f>IF(ISBLANK('DPW1'!BL16),"",'DPW1'!BL16)</f>
        <v>PCD_DPW1_LEAD2_O</v>
      </c>
      <c r="C2529" s="176" t="str">
        <f>'DPW1'!F16 &amp; "," &amp; 'DPW1'!G16 &amp; "," &amp; 'DPW1'!BL5</f>
        <v>Lead,Lead external supply pipes replaced/relined - Non-schools,PCD Output (Cumulative) - Outturn &amp; Forecast</v>
      </c>
      <c r="D2529" s="176" t="str">
        <f>IF(ISBLANK('DPW1'!H16),"",'DPW1'!H16)</f>
        <v>Nr</v>
      </c>
      <c r="E2529" s="176" t="s">
        <v>7266</v>
      </c>
      <c r="G2529" s="176">
        <f>IF(ISBLANK('DPW1'!Z16),"",'DPW1'!Z16)</f>
        <v>0</v>
      </c>
      <c r="H2529" s="176">
        <f>IF(ISBLANK('DPW1'!AA16),"",'DPW1'!AA16)</f>
        <v>0</v>
      </c>
      <c r="I2529" s="176">
        <f>IF(ISBLANK('DPW1'!AB16),"",'DPW1'!AB16)</f>
        <v>439</v>
      </c>
      <c r="J2529" s="176">
        <f>IF(ISBLANK('DPW1'!AC16),"",'DPW1'!AC16)</f>
        <v>3329</v>
      </c>
      <c r="K2529" s="176">
        <f>IF(ISBLANK('DPW1'!AD16),"",'DPW1'!AD16)</f>
        <v>4981</v>
      </c>
      <c r="L2529" s="176">
        <f>IF(ISBLANK('DPW1'!AE16),"",'DPW1'!AE16)</f>
        <v>6633</v>
      </c>
      <c r="M2529" s="176">
        <f>IF(ISBLANK('DPW1'!AF16),"",'DPW1'!AF16)</f>
        <v>8285</v>
      </c>
      <c r="N2529" s="176" t="str">
        <f>IF(ISBLANK('DPW1'!AG16),"",'DPW1'!AG16)</f>
        <v/>
      </c>
      <c r="O2529" s="176" t="str">
        <f>IF(ISBLANK('DPW1'!AH16),"",'DPW1'!AH16)</f>
        <v/>
      </c>
      <c r="P2529" s="176" t="str">
        <f>IF(ISBLANK('DPW1'!AI16),"",'DPW1'!AI16)</f>
        <v/>
      </c>
      <c r="Q2529" s="176" t="str">
        <f>IF(ISBLANK('DPW1'!AJ16),"",'DPW1'!AJ16)</f>
        <v/>
      </c>
      <c r="R2529" s="176" t="str">
        <f>IF(ISBLANK('DPW1'!AK16),"",'DPW1'!AK16)</f>
        <v/>
      </c>
    </row>
    <row r="2530" spans="1:18" x14ac:dyDescent="0.25">
      <c r="A2530" s="176" t="str">
        <f t="shared" si="39"/>
        <v>YKY</v>
      </c>
      <c r="B2530" s="176" t="str">
        <f>IF(ISBLANK('DPW1'!BX16),"",'DPW1'!BX16)</f>
        <v>PCD_DPW1_LEAD2_OT</v>
      </c>
      <c r="C2530" s="176" t="str">
        <f>'DPW1'!F16 &amp; "," &amp; 'DPW1'!G16 &amp; "," &amp; 'DPW1'!BX5</f>
        <v>Lead,Lead external supply pipes replaced/relined - Non-schools,PCD output by 2029-30 (Outturn &amp; Forecast)</v>
      </c>
      <c r="D2530" s="176" t="str">
        <f>IF(ISBLANK('DPW1'!H16),"",'DPW1'!H16)</f>
        <v>Nr</v>
      </c>
      <c r="E2530" s="176" t="s">
        <v>7266</v>
      </c>
      <c r="M2530" s="176">
        <f>IF(ISBLANK('DPW1'!AL16),"",'DPW1'!AL16)</f>
        <v>8285</v>
      </c>
      <c r="R2530" s="176">
        <f>IF(ISBLANK('DPW1'!AM16),"",'DPW1'!AM16)</f>
        <v>0</v>
      </c>
    </row>
    <row r="2531" spans="1:18" x14ac:dyDescent="0.25">
      <c r="A2531" s="176" t="str">
        <f t="shared" si="39"/>
        <v>YKY</v>
      </c>
      <c r="B2531" s="176" t="str">
        <f>IF(ISBLANK('DPW1'!CA16),"",'DPW1'!CA16)</f>
        <v>PCD_DPW1_LEAD2_P</v>
      </c>
      <c r="C2531" s="176" t="str">
        <f>'DPW1'!F16 &amp; "," &amp; 'DPW1'!G16 &amp; "," &amp; 'DPW1'!CA5</f>
        <v>Lead,Lead external supply pipes replaced/relined - Non-schools,Performance (Output)</v>
      </c>
      <c r="D2531" s="176" t="str">
        <f>IF(ISBLANK('DPW1'!H16),"",'DPW1'!H16)</f>
        <v>Nr</v>
      </c>
      <c r="E2531" s="176" t="s">
        <v>7266</v>
      </c>
      <c r="M2531" s="176">
        <f>IF(ISBLANK('DPW1'!AO16),"",'DPW1'!AO16)</f>
        <v>1</v>
      </c>
      <c r="R2531" s="176" t="str">
        <f>IF(ISBLANK('DPW1'!AP16),"",'DPW1'!AP16)</f>
        <v/>
      </c>
    </row>
    <row r="2532" spans="1:18" x14ac:dyDescent="0.25">
      <c r="A2532" s="176" t="str">
        <f t="shared" si="39"/>
        <v>YKY</v>
      </c>
      <c r="B2532" s="176" t="str">
        <f>IF(ISBLANK('DPW1'!AW17),"",'DPW1'!AW17)</f>
        <v>PCD_DPW1_LEAD3</v>
      </c>
      <c r="C2532" s="176" t="str">
        <f>'DPW1'!F17 &amp; "," &amp; 'DPW1'!G17 &amp; "," &amp; 'DPW1'!AW5</f>
        <v>Lead,Lead external supply pipes replaced/relined - Schools,PCD Output (Cumulative) - Target</v>
      </c>
      <c r="D2532" s="176" t="str">
        <f>IF(ISBLANK('DPW1'!H17),"",'DPW1'!H17)</f>
        <v>Nr</v>
      </c>
      <c r="E2532" s="176" t="s">
        <v>7266</v>
      </c>
      <c r="G2532" s="176">
        <f>IF(ISBLANK('DPW1'!K17),"",'DPW1'!K17)</f>
        <v>0</v>
      </c>
      <c r="H2532" s="176">
        <f>IF(ISBLANK('DPW1'!L17),"",'DPW1'!L17)</f>
        <v>0</v>
      </c>
      <c r="I2532" s="176">
        <f>IF(ISBLANK('DPW1'!M17),"",'DPW1'!M17)</f>
        <v>0</v>
      </c>
      <c r="J2532" s="176">
        <f>IF(ISBLANK('DPW1'!N17),"",'DPW1'!N17)</f>
        <v>25</v>
      </c>
      <c r="K2532" s="176">
        <f>IF(ISBLANK('DPW1'!O17),"",'DPW1'!O17)</f>
        <v>50</v>
      </c>
      <c r="L2532" s="176">
        <f>IF(ISBLANK('DPW1'!P17),"",'DPW1'!P17)</f>
        <v>75</v>
      </c>
      <c r="M2532" s="176">
        <f>IF(ISBLANK('DPW1'!Q17),"",'DPW1'!Q17)</f>
        <v>100</v>
      </c>
      <c r="N2532" s="176" t="str">
        <f>IF(ISBLANK('DPW1'!R17),"",'DPW1'!R17)</f>
        <v/>
      </c>
      <c r="O2532" s="176" t="str">
        <f>IF(ISBLANK('DPW1'!S17),"",'DPW1'!S17)</f>
        <v/>
      </c>
      <c r="P2532" s="176" t="str">
        <f>IF(ISBLANK('DPW1'!T17),"",'DPW1'!T17)</f>
        <v/>
      </c>
      <c r="Q2532" s="176" t="str">
        <f>IF(ISBLANK('DPW1'!U17),"",'DPW1'!U17)</f>
        <v/>
      </c>
      <c r="R2532" s="176" t="str">
        <f>IF(ISBLANK('DPW1'!V17),"",'DPW1'!V17)</f>
        <v/>
      </c>
    </row>
    <row r="2533" spans="1:18" x14ac:dyDescent="0.25">
      <c r="A2533" s="176" t="str">
        <f t="shared" si="39"/>
        <v>YKY</v>
      </c>
      <c r="B2533" s="176" t="str">
        <f>IF(ISBLANK('DPW1'!BI17),"",'DPW1'!BI17)</f>
        <v>PCD_DPW1_LEAD3_T</v>
      </c>
      <c r="C2533" s="176" t="str">
        <f>'DPW1'!F17 &amp; "," &amp; 'DPW1'!G17 &amp; "," &amp; 'DPW1'!BI5</f>
        <v>Lead,Lead external supply pipes replaced/relined - Schools,PCD output by 2029-30 (Target)</v>
      </c>
      <c r="D2533" s="176" t="str">
        <f>IF(ISBLANK('DPW1'!H17),"",'DPW1'!H17)</f>
        <v>Nr</v>
      </c>
      <c r="E2533" s="176" t="s">
        <v>7266</v>
      </c>
      <c r="M2533" s="176">
        <f>IF(ISBLANK('DPW1'!W17),"",'DPW1'!W17)</f>
        <v>100</v>
      </c>
      <c r="R2533" s="176">
        <f>IF(ISBLANK('DPW1'!X17),"",'DPW1'!X17)</f>
        <v>0</v>
      </c>
    </row>
    <row r="2534" spans="1:18" x14ac:dyDescent="0.25">
      <c r="A2534" s="176" t="str">
        <f t="shared" si="39"/>
        <v>YKY</v>
      </c>
      <c r="B2534" s="176" t="str">
        <f>IF(ISBLANK('DPW1'!BL17),"",'DPW1'!BL17)</f>
        <v>PCD_DPW1_LEAD3_O</v>
      </c>
      <c r="C2534" s="176" t="str">
        <f>'DPW1'!F17 &amp; "," &amp; 'DPW1'!G17 &amp; "," &amp; 'DPW1'!BL5</f>
        <v>Lead,Lead external supply pipes replaced/relined - Schools,PCD Output (Cumulative) - Outturn &amp; Forecast</v>
      </c>
      <c r="D2534" s="176" t="str">
        <f>IF(ISBLANK('DPW1'!H17),"",'DPW1'!H17)</f>
        <v>Nr</v>
      </c>
      <c r="E2534" s="176" t="s">
        <v>7266</v>
      </c>
      <c r="G2534" s="176">
        <f>IF(ISBLANK('DPW1'!Z17),"",'DPW1'!Z17)</f>
        <v>0</v>
      </c>
      <c r="H2534" s="176">
        <f>IF(ISBLANK('DPW1'!AA17),"",'DPW1'!AA17)</f>
        <v>0</v>
      </c>
      <c r="I2534" s="176">
        <f>IF(ISBLANK('DPW1'!AB17),"",'DPW1'!AB17)</f>
        <v>15</v>
      </c>
      <c r="J2534" s="176">
        <f>IF(ISBLANK('DPW1'!AC17),"",'DPW1'!AC17)</f>
        <v>25</v>
      </c>
      <c r="K2534" s="176">
        <f>IF(ISBLANK('DPW1'!AD17),"",'DPW1'!AD17)</f>
        <v>50</v>
      </c>
      <c r="L2534" s="176">
        <f>IF(ISBLANK('DPW1'!AE17),"",'DPW1'!AE17)</f>
        <v>75</v>
      </c>
      <c r="M2534" s="176">
        <f>IF(ISBLANK('DPW1'!AF17),"",'DPW1'!AF17)</f>
        <v>100</v>
      </c>
      <c r="N2534" s="176" t="str">
        <f>IF(ISBLANK('DPW1'!AG17),"",'DPW1'!AG17)</f>
        <v/>
      </c>
      <c r="O2534" s="176" t="str">
        <f>IF(ISBLANK('DPW1'!AH17),"",'DPW1'!AH17)</f>
        <v/>
      </c>
      <c r="P2534" s="176" t="str">
        <f>IF(ISBLANK('DPW1'!AI17),"",'DPW1'!AI17)</f>
        <v/>
      </c>
      <c r="Q2534" s="176" t="str">
        <f>IF(ISBLANK('DPW1'!AJ17),"",'DPW1'!AJ17)</f>
        <v/>
      </c>
      <c r="R2534" s="176" t="str">
        <f>IF(ISBLANK('DPW1'!AK17),"",'DPW1'!AK17)</f>
        <v/>
      </c>
    </row>
    <row r="2535" spans="1:18" x14ac:dyDescent="0.25">
      <c r="A2535" s="176" t="str">
        <f t="shared" si="39"/>
        <v>YKY</v>
      </c>
      <c r="B2535" s="176" t="str">
        <f>IF(ISBLANK('DPW1'!BX17),"",'DPW1'!BX17)</f>
        <v>PCD_DPW1_LEAD3_OT</v>
      </c>
      <c r="C2535" s="176" t="str">
        <f>'DPW1'!F17 &amp; "," &amp; 'DPW1'!G17 &amp; "," &amp; 'DPW1'!BX5</f>
        <v>Lead,Lead external supply pipes replaced/relined - Schools,PCD output by 2029-30 (Outturn &amp; Forecast)</v>
      </c>
      <c r="D2535" s="176" t="str">
        <f>IF(ISBLANK('DPW1'!H17),"",'DPW1'!H17)</f>
        <v>Nr</v>
      </c>
      <c r="E2535" s="176" t="s">
        <v>7266</v>
      </c>
      <c r="M2535" s="176">
        <f>IF(ISBLANK('DPW1'!AL17),"",'DPW1'!AL17)</f>
        <v>100</v>
      </c>
      <c r="R2535" s="176">
        <f>IF(ISBLANK('DPW1'!AM17),"",'DPW1'!AM17)</f>
        <v>0</v>
      </c>
    </row>
    <row r="2536" spans="1:18" x14ac:dyDescent="0.25">
      <c r="A2536" s="176" t="str">
        <f t="shared" si="39"/>
        <v>YKY</v>
      </c>
      <c r="B2536" s="176" t="str">
        <f>IF(ISBLANK('DPW1'!CA17),"",'DPW1'!CA17)</f>
        <v>PCD_DPW1_LEAD3_P</v>
      </c>
      <c r="C2536" s="176" t="str">
        <f>'DPW1'!F17 &amp; "," &amp; 'DPW1'!G17 &amp; "," &amp; 'DPW1'!CA5</f>
        <v>Lead,Lead external supply pipes replaced/relined - Schools,Performance (Output)</v>
      </c>
      <c r="D2536" s="176" t="str">
        <f>IF(ISBLANK('DPW1'!H17),"",'DPW1'!H17)</f>
        <v>Nr</v>
      </c>
      <c r="E2536" s="176" t="s">
        <v>7266</v>
      </c>
      <c r="M2536" s="176">
        <f>IF(ISBLANK('DPW1'!AO17),"",'DPW1'!AO17)</f>
        <v>1</v>
      </c>
      <c r="R2536" s="176" t="str">
        <f>IF(ISBLANK('DPW1'!AP17),"",'DPW1'!AP17)</f>
        <v/>
      </c>
    </row>
    <row r="2537" spans="1:18" x14ac:dyDescent="0.25">
      <c r="A2537" s="176" t="str">
        <f t="shared" si="39"/>
        <v>YKY</v>
      </c>
      <c r="B2537" s="176" t="str">
        <f>IF(ISBLANK('DPW1'!AW18),"",'DPW1'!AW18)</f>
        <v>PCD_DPW1_LEAD4</v>
      </c>
      <c r="C2537" s="176" t="str">
        <f>'DPW1'!F18 &amp; "," &amp; 'DPW1'!G18 &amp; "," &amp; 'DPW1'!AW5</f>
        <v>Lead,Lead internal supply pipes replaced/relined - Non-schools,PCD Output (Cumulative) - Target</v>
      </c>
      <c r="D2537" s="176" t="str">
        <f>IF(ISBLANK('DPW1'!H18),"",'DPW1'!H18)</f>
        <v>Nr</v>
      </c>
      <c r="E2537" s="176" t="s">
        <v>7266</v>
      </c>
      <c r="G2537" s="176" t="str">
        <f>IF(ISBLANK('DPW1'!K18),"",'DPW1'!K18)</f>
        <v/>
      </c>
      <c r="H2537" s="176" t="str">
        <f>IF(ISBLANK('DPW1'!L18),"",'DPW1'!L18)</f>
        <v/>
      </c>
      <c r="I2537" s="176" t="str">
        <f>IF(ISBLANK('DPW1'!M18),"",'DPW1'!M18)</f>
        <v/>
      </c>
      <c r="J2537" s="176" t="str">
        <f>IF(ISBLANK('DPW1'!N18),"",'DPW1'!N18)</f>
        <v/>
      </c>
      <c r="K2537" s="176" t="str">
        <f>IF(ISBLANK('DPW1'!O18),"",'DPW1'!O18)</f>
        <v/>
      </c>
      <c r="L2537" s="176" t="str">
        <f>IF(ISBLANK('DPW1'!P18),"",'DPW1'!P18)</f>
        <v/>
      </c>
      <c r="M2537" s="176" t="str">
        <f>IF(ISBLANK('DPW1'!Q18),"",'DPW1'!Q18)</f>
        <v/>
      </c>
      <c r="N2537" s="176" t="str">
        <f>IF(ISBLANK('DPW1'!R18),"",'DPW1'!R18)</f>
        <v/>
      </c>
      <c r="O2537" s="176" t="str">
        <f>IF(ISBLANK('DPW1'!S18),"",'DPW1'!S18)</f>
        <v/>
      </c>
      <c r="P2537" s="176" t="str">
        <f>IF(ISBLANK('DPW1'!T18),"",'DPW1'!T18)</f>
        <v/>
      </c>
      <c r="Q2537" s="176" t="str">
        <f>IF(ISBLANK('DPW1'!U18),"",'DPW1'!U18)</f>
        <v/>
      </c>
      <c r="R2537" s="176" t="str">
        <f>IF(ISBLANK('DPW1'!V18),"",'DPW1'!V18)</f>
        <v/>
      </c>
    </row>
    <row r="2538" spans="1:18" x14ac:dyDescent="0.25">
      <c r="A2538" s="176" t="str">
        <f t="shared" si="39"/>
        <v>YKY</v>
      </c>
      <c r="B2538" s="176" t="str">
        <f>IF(ISBLANK('DPW1'!BI18),"",'DPW1'!BI18)</f>
        <v>PCD_DPW1_LEAD4_T</v>
      </c>
      <c r="C2538" s="176" t="str">
        <f>'DPW1'!F18 &amp; "," &amp; 'DPW1'!G18 &amp; "," &amp; 'DPW1'!BI5</f>
        <v>Lead,Lead internal supply pipes replaced/relined - Non-schools,PCD output by 2029-30 (Target)</v>
      </c>
      <c r="D2538" s="176" t="str">
        <f>IF(ISBLANK('DPW1'!H18),"",'DPW1'!H18)</f>
        <v>Nr</v>
      </c>
      <c r="E2538" s="176" t="s">
        <v>7266</v>
      </c>
      <c r="M2538" s="176">
        <f>IF(ISBLANK('DPW1'!W18),"",'DPW1'!W18)</f>
        <v>0</v>
      </c>
      <c r="R2538" s="176">
        <f>IF(ISBLANK('DPW1'!X18),"",'DPW1'!X18)</f>
        <v>0</v>
      </c>
    </row>
    <row r="2539" spans="1:18" x14ac:dyDescent="0.25">
      <c r="A2539" s="176" t="str">
        <f t="shared" si="39"/>
        <v>YKY</v>
      </c>
      <c r="B2539" s="176" t="str">
        <f>IF(ISBLANK('DPW1'!BL18),"",'DPW1'!BL18)</f>
        <v>PCD_DPW1_LEAD4_O</v>
      </c>
      <c r="C2539" s="176" t="str">
        <f>'DPW1'!F18 &amp; "," &amp; 'DPW1'!G18 &amp; "," &amp; 'DPW1'!BL5</f>
        <v>Lead,Lead internal supply pipes replaced/relined - Non-schools,PCD Output (Cumulative) - Outturn &amp; Forecast</v>
      </c>
      <c r="D2539" s="176" t="str">
        <f>IF(ISBLANK('DPW1'!H18),"",'DPW1'!H18)</f>
        <v>Nr</v>
      </c>
      <c r="E2539" s="176" t="s">
        <v>7266</v>
      </c>
      <c r="G2539" s="176" t="str">
        <f>IF(ISBLANK('DPW1'!Z18),"",'DPW1'!Z18)</f>
        <v/>
      </c>
      <c r="H2539" s="176" t="str">
        <f>IF(ISBLANK('DPW1'!AA18),"",'DPW1'!AA18)</f>
        <v/>
      </c>
      <c r="I2539" s="176" t="str">
        <f>IF(ISBLANK('DPW1'!AB18),"",'DPW1'!AB18)</f>
        <v/>
      </c>
      <c r="J2539" s="176" t="str">
        <f>IF(ISBLANK('DPW1'!AC18),"",'DPW1'!AC18)</f>
        <v/>
      </c>
      <c r="K2539" s="176" t="str">
        <f>IF(ISBLANK('DPW1'!AD18),"",'DPW1'!AD18)</f>
        <v/>
      </c>
      <c r="L2539" s="176" t="str">
        <f>IF(ISBLANK('DPW1'!AE18),"",'DPW1'!AE18)</f>
        <v/>
      </c>
      <c r="M2539" s="176" t="str">
        <f>IF(ISBLANK('DPW1'!AF18),"",'DPW1'!AF18)</f>
        <v/>
      </c>
      <c r="N2539" s="176" t="str">
        <f>IF(ISBLANK('DPW1'!AG18),"",'DPW1'!AG18)</f>
        <v/>
      </c>
      <c r="O2539" s="176" t="str">
        <f>IF(ISBLANK('DPW1'!AH18),"",'DPW1'!AH18)</f>
        <v/>
      </c>
      <c r="P2539" s="176" t="str">
        <f>IF(ISBLANK('DPW1'!AI18),"",'DPW1'!AI18)</f>
        <v/>
      </c>
      <c r="Q2539" s="176" t="str">
        <f>IF(ISBLANK('DPW1'!AJ18),"",'DPW1'!AJ18)</f>
        <v/>
      </c>
      <c r="R2539" s="176" t="str">
        <f>IF(ISBLANK('DPW1'!AK18),"",'DPW1'!AK18)</f>
        <v/>
      </c>
    </row>
    <row r="2540" spans="1:18" x14ac:dyDescent="0.25">
      <c r="A2540" s="176" t="str">
        <f t="shared" si="39"/>
        <v>YKY</v>
      </c>
      <c r="B2540" s="176" t="str">
        <f>IF(ISBLANK('DPW1'!BX18),"",'DPW1'!BX18)</f>
        <v>PCD_DPW1_LEAD4_OT</v>
      </c>
      <c r="C2540" s="176" t="str">
        <f>'DPW1'!F18 &amp; "," &amp; 'DPW1'!G18 &amp; "," &amp; 'DPW1'!BX5</f>
        <v>Lead,Lead internal supply pipes replaced/relined - Non-schools,PCD output by 2029-30 (Outturn &amp; Forecast)</v>
      </c>
      <c r="D2540" s="176" t="str">
        <f>IF(ISBLANK('DPW1'!H18),"",'DPW1'!H18)</f>
        <v>Nr</v>
      </c>
      <c r="E2540" s="176" t="s">
        <v>7266</v>
      </c>
      <c r="M2540" s="176">
        <f>IF(ISBLANK('DPW1'!AL18),"",'DPW1'!AL18)</f>
        <v>0</v>
      </c>
      <c r="R2540" s="176">
        <f>IF(ISBLANK('DPW1'!AM18),"",'DPW1'!AM18)</f>
        <v>0</v>
      </c>
    </row>
    <row r="2541" spans="1:18" x14ac:dyDescent="0.25">
      <c r="A2541" s="176" t="str">
        <f t="shared" si="39"/>
        <v>YKY</v>
      </c>
      <c r="B2541" s="176" t="str">
        <f>IF(ISBLANK('DPW1'!CA18),"",'DPW1'!CA18)</f>
        <v>PCD_DPW1_LEAD4_P</v>
      </c>
      <c r="C2541" s="176" t="str">
        <f>'DPW1'!F18 &amp; "," &amp; 'DPW1'!G18 &amp; "," &amp; 'DPW1'!CA5</f>
        <v>Lead,Lead internal supply pipes replaced/relined - Non-schools,Performance (Output)</v>
      </c>
      <c r="D2541" s="176" t="str">
        <f>IF(ISBLANK('DPW1'!H18),"",'DPW1'!H18)</f>
        <v>Nr</v>
      </c>
      <c r="E2541" s="176" t="s">
        <v>7266</v>
      </c>
      <c r="M2541" s="176" t="str">
        <f>IF(ISBLANK('DPW1'!AO18),"",'DPW1'!AO18)</f>
        <v/>
      </c>
      <c r="R2541" s="176" t="str">
        <f>IF(ISBLANK('DPW1'!AP18),"",'DPW1'!AP18)</f>
        <v/>
      </c>
    </row>
    <row r="2542" spans="1:18" x14ac:dyDescent="0.25">
      <c r="A2542" s="176" t="str">
        <f t="shared" si="39"/>
        <v>YKY</v>
      </c>
      <c r="B2542" s="176" t="str">
        <f>IF(ISBLANK('DPW1'!AW19),"",'DPW1'!AW19)</f>
        <v>PCD_DPW1_LEAD5</v>
      </c>
      <c r="C2542" s="176" t="str">
        <f>'DPW1'!F19 &amp; "," &amp; 'DPW1'!G19 &amp; "," &amp; 'DPW1'!AW5</f>
        <v>Lead,Lead internal supply pipes replaced/relined - Schools,PCD Output (Cumulative) - Target</v>
      </c>
      <c r="D2542" s="176" t="str">
        <f>IF(ISBLANK('DPW1'!H19),"",'DPW1'!H19)</f>
        <v>Nr</v>
      </c>
      <c r="E2542" s="176" t="s">
        <v>7266</v>
      </c>
      <c r="G2542" s="176" t="str">
        <f>IF(ISBLANK('DPW1'!K19),"",'DPW1'!K19)</f>
        <v/>
      </c>
      <c r="H2542" s="176" t="str">
        <f>IF(ISBLANK('DPW1'!L19),"",'DPW1'!L19)</f>
        <v/>
      </c>
      <c r="I2542" s="176" t="str">
        <f>IF(ISBLANK('DPW1'!M19),"",'DPW1'!M19)</f>
        <v/>
      </c>
      <c r="J2542" s="176" t="str">
        <f>IF(ISBLANK('DPW1'!N19),"",'DPW1'!N19)</f>
        <v/>
      </c>
      <c r="K2542" s="176" t="str">
        <f>IF(ISBLANK('DPW1'!O19),"",'DPW1'!O19)</f>
        <v/>
      </c>
      <c r="L2542" s="176" t="str">
        <f>IF(ISBLANK('DPW1'!P19),"",'DPW1'!P19)</f>
        <v/>
      </c>
      <c r="M2542" s="176" t="str">
        <f>IF(ISBLANK('DPW1'!Q19),"",'DPW1'!Q19)</f>
        <v/>
      </c>
      <c r="N2542" s="176" t="str">
        <f>IF(ISBLANK('DPW1'!R19),"",'DPW1'!R19)</f>
        <v/>
      </c>
      <c r="O2542" s="176" t="str">
        <f>IF(ISBLANK('DPW1'!S19),"",'DPW1'!S19)</f>
        <v/>
      </c>
      <c r="P2542" s="176" t="str">
        <f>IF(ISBLANK('DPW1'!T19),"",'DPW1'!T19)</f>
        <v/>
      </c>
      <c r="Q2542" s="176" t="str">
        <f>IF(ISBLANK('DPW1'!U19),"",'DPW1'!U19)</f>
        <v/>
      </c>
      <c r="R2542" s="176" t="str">
        <f>IF(ISBLANK('DPW1'!V19),"",'DPW1'!V19)</f>
        <v/>
      </c>
    </row>
    <row r="2543" spans="1:18" x14ac:dyDescent="0.25">
      <c r="A2543" s="176" t="str">
        <f t="shared" si="39"/>
        <v>YKY</v>
      </c>
      <c r="B2543" s="176" t="str">
        <f>IF(ISBLANK('DPW1'!BI19),"",'DPW1'!BI19)</f>
        <v>PCD_DPW1_LEAD5_T</v>
      </c>
      <c r="C2543" s="176" t="str">
        <f>'DPW1'!F19 &amp; "," &amp; 'DPW1'!G19 &amp; "," &amp; 'DPW1'!BI5</f>
        <v>Lead,Lead internal supply pipes replaced/relined - Schools,PCD output by 2029-30 (Target)</v>
      </c>
      <c r="D2543" s="176" t="str">
        <f>IF(ISBLANK('DPW1'!H19),"",'DPW1'!H19)</f>
        <v>Nr</v>
      </c>
      <c r="E2543" s="176" t="s">
        <v>7266</v>
      </c>
      <c r="M2543" s="176">
        <f>IF(ISBLANK('DPW1'!W19),"",'DPW1'!W19)</f>
        <v>0</v>
      </c>
      <c r="R2543" s="176">
        <f>IF(ISBLANK('DPW1'!X19),"",'DPW1'!X19)</f>
        <v>0</v>
      </c>
    </row>
    <row r="2544" spans="1:18" x14ac:dyDescent="0.25">
      <c r="A2544" s="176" t="str">
        <f t="shared" si="39"/>
        <v>YKY</v>
      </c>
      <c r="B2544" s="176" t="str">
        <f>IF(ISBLANK('DPW1'!BL19),"",'DPW1'!BL19)</f>
        <v>PCD_DPW1_LEAD5_O</v>
      </c>
      <c r="C2544" s="176" t="str">
        <f>'DPW1'!F19 &amp; "," &amp; 'DPW1'!G19 &amp; "," &amp; 'DPW1'!BL5</f>
        <v>Lead,Lead internal supply pipes replaced/relined - Schools,PCD Output (Cumulative) - Outturn &amp; Forecast</v>
      </c>
      <c r="D2544" s="176" t="str">
        <f>IF(ISBLANK('DPW1'!H19),"",'DPW1'!H19)</f>
        <v>Nr</v>
      </c>
      <c r="E2544" s="176" t="s">
        <v>7266</v>
      </c>
      <c r="G2544" s="176" t="str">
        <f>IF(ISBLANK('DPW1'!Z19),"",'DPW1'!Z19)</f>
        <v/>
      </c>
      <c r="H2544" s="176" t="str">
        <f>IF(ISBLANK('DPW1'!AA19),"",'DPW1'!AA19)</f>
        <v/>
      </c>
      <c r="I2544" s="176" t="str">
        <f>IF(ISBLANK('DPW1'!AB19),"",'DPW1'!AB19)</f>
        <v/>
      </c>
      <c r="J2544" s="176" t="str">
        <f>IF(ISBLANK('DPW1'!AC19),"",'DPW1'!AC19)</f>
        <v/>
      </c>
      <c r="K2544" s="176" t="str">
        <f>IF(ISBLANK('DPW1'!AD19),"",'DPW1'!AD19)</f>
        <v/>
      </c>
      <c r="L2544" s="176" t="str">
        <f>IF(ISBLANK('DPW1'!AE19),"",'DPW1'!AE19)</f>
        <v/>
      </c>
      <c r="M2544" s="176" t="str">
        <f>IF(ISBLANK('DPW1'!AF19),"",'DPW1'!AF19)</f>
        <v/>
      </c>
      <c r="N2544" s="176" t="str">
        <f>IF(ISBLANK('DPW1'!AG19),"",'DPW1'!AG19)</f>
        <v/>
      </c>
      <c r="O2544" s="176" t="str">
        <f>IF(ISBLANK('DPW1'!AH19),"",'DPW1'!AH19)</f>
        <v/>
      </c>
      <c r="P2544" s="176" t="str">
        <f>IF(ISBLANK('DPW1'!AI19),"",'DPW1'!AI19)</f>
        <v/>
      </c>
      <c r="Q2544" s="176" t="str">
        <f>IF(ISBLANK('DPW1'!AJ19),"",'DPW1'!AJ19)</f>
        <v/>
      </c>
      <c r="R2544" s="176" t="str">
        <f>IF(ISBLANK('DPW1'!AK19),"",'DPW1'!AK19)</f>
        <v/>
      </c>
    </row>
    <row r="2545" spans="1:18" x14ac:dyDescent="0.25">
      <c r="A2545" s="176" t="str">
        <f t="shared" si="39"/>
        <v>YKY</v>
      </c>
      <c r="B2545" s="176" t="str">
        <f>IF(ISBLANK('DPW1'!BX19),"",'DPW1'!BX19)</f>
        <v>PCD_DPW1_LEAD5_OT</v>
      </c>
      <c r="C2545" s="176" t="str">
        <f>'DPW1'!F19 &amp; "," &amp; 'DPW1'!G19 &amp; "," &amp; 'DPW1'!BX5</f>
        <v>Lead,Lead internal supply pipes replaced/relined - Schools,PCD output by 2029-30 (Outturn &amp; Forecast)</v>
      </c>
      <c r="D2545" s="176" t="str">
        <f>IF(ISBLANK('DPW1'!H19),"",'DPW1'!H19)</f>
        <v>Nr</v>
      </c>
      <c r="E2545" s="176" t="s">
        <v>7266</v>
      </c>
      <c r="M2545" s="176">
        <f>IF(ISBLANK('DPW1'!AL19),"",'DPW1'!AL19)</f>
        <v>0</v>
      </c>
      <c r="R2545" s="176">
        <f>IF(ISBLANK('DPW1'!AM19),"",'DPW1'!AM19)</f>
        <v>0</v>
      </c>
    </row>
    <row r="2546" spans="1:18" x14ac:dyDescent="0.25">
      <c r="A2546" s="176" t="str">
        <f t="shared" si="39"/>
        <v>YKY</v>
      </c>
      <c r="B2546" s="176" t="str">
        <f>IF(ISBLANK('DPW1'!CA19),"",'DPW1'!CA19)</f>
        <v>PCD_DPW1_LEAD5_P</v>
      </c>
      <c r="C2546" s="176" t="str">
        <f>'DPW1'!F19 &amp; "," &amp; 'DPW1'!G19 &amp; "," &amp; 'DPW1'!CA5</f>
        <v>Lead,Lead internal supply pipes replaced/relined - Schools,Performance (Output)</v>
      </c>
      <c r="D2546" s="176" t="str">
        <f>IF(ISBLANK('DPW1'!H19),"",'DPW1'!H19)</f>
        <v>Nr</v>
      </c>
      <c r="E2546" s="176" t="s">
        <v>7266</v>
      </c>
      <c r="M2546" s="176" t="str">
        <f>IF(ISBLANK('DPW1'!AO19),"",'DPW1'!AO19)</f>
        <v/>
      </c>
      <c r="R2546" s="176" t="str">
        <f>IF(ISBLANK('DPW1'!AP19),"",'DPW1'!AP19)</f>
        <v/>
      </c>
    </row>
    <row r="2547" spans="1:18" x14ac:dyDescent="0.25">
      <c r="A2547" s="176" t="str">
        <f t="shared" si="39"/>
        <v>YKY</v>
      </c>
      <c r="B2547" s="176" t="str">
        <f>IF(ISBLANK('DPW1'!AW20),"",'DPW1'!AW20)</f>
        <v>PCD_DPW1_WRESUP</v>
      </c>
      <c r="C2547" s="176" t="str">
        <f>'DPW1'!F20 &amp; "," &amp; 'DPW1'!G20 &amp; "," &amp; 'DPW1'!AW5</f>
        <v>W Resilience CC Uplift,Spend on scheme as a % of allowance,PCD Output (Cumulative) - Target</v>
      </c>
      <c r="D2547" s="176" t="str">
        <f>IF(ISBLANK('DPW1'!H20),"",'DPW1'!H20)</f>
        <v>%</v>
      </c>
      <c r="E2547" s="176" t="s">
        <v>7266</v>
      </c>
      <c r="G2547" s="176" t="str">
        <f>IF(ISBLANK('DPW1'!K20),"",'DPW1'!K20)</f>
        <v/>
      </c>
      <c r="H2547" s="176" t="str">
        <f>IF(ISBLANK('DPW1'!L20),"",'DPW1'!L20)</f>
        <v/>
      </c>
      <c r="I2547" s="176" t="str">
        <f>IF(ISBLANK('DPW1'!M20),"",'DPW1'!M20)</f>
        <v/>
      </c>
      <c r="J2547" s="176" t="str">
        <f>IF(ISBLANK('DPW1'!N20),"",'DPW1'!N20)</f>
        <v/>
      </c>
      <c r="K2547" s="176" t="str">
        <f>IF(ISBLANK('DPW1'!O20),"",'DPW1'!O20)</f>
        <v/>
      </c>
      <c r="L2547" s="176" t="str">
        <f>IF(ISBLANK('DPW1'!P20),"",'DPW1'!P20)</f>
        <v/>
      </c>
      <c r="M2547" s="176">
        <f>IF(ISBLANK('DPW1'!Q20),"",'DPW1'!Q20)</f>
        <v>100</v>
      </c>
      <c r="N2547" s="176" t="str">
        <f>IF(ISBLANK('DPW1'!R20),"",'DPW1'!R20)</f>
        <v/>
      </c>
      <c r="O2547" s="176" t="str">
        <f>IF(ISBLANK('DPW1'!S20),"",'DPW1'!S20)</f>
        <v/>
      </c>
      <c r="P2547" s="176" t="str">
        <f>IF(ISBLANK('DPW1'!T20),"",'DPW1'!T20)</f>
        <v/>
      </c>
      <c r="Q2547" s="176" t="str">
        <f>IF(ISBLANK('DPW1'!U20),"",'DPW1'!U20)</f>
        <v/>
      </c>
      <c r="R2547" s="176" t="str">
        <f>IF(ISBLANK('DPW1'!V20),"",'DPW1'!V20)</f>
        <v/>
      </c>
    </row>
    <row r="2548" spans="1:18" x14ac:dyDescent="0.25">
      <c r="A2548" s="176" t="str">
        <f t="shared" si="39"/>
        <v>YKY</v>
      </c>
      <c r="B2548" s="176" t="str">
        <f>IF(ISBLANK('DPW1'!BI20),"",'DPW1'!BI20)</f>
        <v>PCD_DPW1_WRESUP_T</v>
      </c>
      <c r="C2548" s="176" t="str">
        <f>'DPW1'!F20 &amp; "," &amp; 'DPW1'!G20 &amp; "," &amp; 'DPW1'!BI5</f>
        <v>W Resilience CC Uplift,Spend on scheme as a % of allowance,PCD output by 2029-30 (Target)</v>
      </c>
      <c r="D2548" s="176" t="str">
        <f>IF(ISBLANK('DPW1'!H20),"",'DPW1'!H20)</f>
        <v>%</v>
      </c>
      <c r="E2548" s="176" t="s">
        <v>7266</v>
      </c>
      <c r="M2548" s="176">
        <f>IF(ISBLANK('DPW1'!W20),"",'DPW1'!W20)</f>
        <v>100</v>
      </c>
      <c r="R2548" s="176">
        <f>IF(ISBLANK('DPW1'!X20),"",'DPW1'!X20)</f>
        <v>0</v>
      </c>
    </row>
    <row r="2549" spans="1:18" x14ac:dyDescent="0.25">
      <c r="A2549" s="176" t="str">
        <f t="shared" si="39"/>
        <v>YKY</v>
      </c>
      <c r="B2549" s="176" t="str">
        <f>IF(ISBLANK('DPW1'!BL20),"",'DPW1'!BL20)</f>
        <v>PCD_DPW1_WRESUP_O</v>
      </c>
      <c r="C2549" s="176" t="str">
        <f>'DPW1'!F20 &amp; "," &amp; 'DPW1'!G20 &amp; "," &amp; 'DPW1'!BL5</f>
        <v>W Resilience CC Uplift,Spend on scheme as a % of allowance,PCD Output (Cumulative) - Outturn &amp; Forecast</v>
      </c>
      <c r="D2549" s="176" t="str">
        <f>IF(ISBLANK('DPW1'!H20),"",'DPW1'!H20)</f>
        <v>%</v>
      </c>
      <c r="E2549" s="176" t="s">
        <v>7266</v>
      </c>
      <c r="G2549" s="176" t="str">
        <f>IF(ISBLANK('DPW1'!Z20),"",'DPW1'!Z20)</f>
        <v/>
      </c>
      <c r="H2549" s="176" t="str">
        <f>IF(ISBLANK('DPW1'!AA20),"",'DPW1'!AA20)</f>
        <v/>
      </c>
      <c r="I2549" s="176">
        <f>IF(ISBLANK('DPW1'!AB20),"",'DPW1'!AB20)</f>
        <v>3.0062645653987623</v>
      </c>
      <c r="J2549" s="176">
        <f>IF(ISBLANK('DPW1'!AC20),"",'DPW1'!AC20)</f>
        <v>17.003637594112174</v>
      </c>
      <c r="K2549" s="176">
        <f>IF(ISBLANK('DPW1'!AD20),"",'DPW1'!AD20)</f>
        <v>47.001099737754842</v>
      </c>
      <c r="L2549" s="176">
        <f>IF(ISBLANK('DPW1'!AE20),"",'DPW1'!AE20)</f>
        <v>73.995431858556799</v>
      </c>
      <c r="M2549" s="176">
        <f>IF(ISBLANK('DPW1'!AF20),"",'DPW1'!AF20)</f>
        <v>100</v>
      </c>
      <c r="N2549" s="176" t="str">
        <f>IF(ISBLANK('DPW1'!AG20),"",'DPW1'!AG20)</f>
        <v/>
      </c>
      <c r="O2549" s="176" t="str">
        <f>IF(ISBLANK('DPW1'!AH20),"",'DPW1'!AH20)</f>
        <v/>
      </c>
      <c r="P2549" s="176" t="str">
        <f>IF(ISBLANK('DPW1'!AI20),"",'DPW1'!AI20)</f>
        <v/>
      </c>
      <c r="Q2549" s="176" t="str">
        <f>IF(ISBLANK('DPW1'!AJ20),"",'DPW1'!AJ20)</f>
        <v/>
      </c>
      <c r="R2549" s="176" t="str">
        <f>IF(ISBLANK('DPW1'!AK20),"",'DPW1'!AK20)</f>
        <v/>
      </c>
    </row>
    <row r="2550" spans="1:18" x14ac:dyDescent="0.25">
      <c r="A2550" s="176" t="str">
        <f t="shared" si="39"/>
        <v>YKY</v>
      </c>
      <c r="B2550" s="176" t="str">
        <f>IF(ISBLANK('DPW1'!BX20),"",'DPW1'!BX20)</f>
        <v>PCD_DPW1_WRESUP_OT</v>
      </c>
      <c r="C2550" s="176" t="str">
        <f>'DPW1'!F20 &amp; "," &amp; 'DPW1'!G20 &amp; "," &amp; 'DPW1'!BX5</f>
        <v>W Resilience CC Uplift,Spend on scheme as a % of allowance,PCD output by 2029-30 (Outturn &amp; Forecast)</v>
      </c>
      <c r="D2550" s="176" t="str">
        <f>IF(ISBLANK('DPW1'!H20),"",'DPW1'!H20)</f>
        <v>%</v>
      </c>
      <c r="E2550" s="176" t="s">
        <v>7266</v>
      </c>
      <c r="M2550" s="176">
        <f>IF(ISBLANK('DPW1'!AL20),"",'DPW1'!AL20)</f>
        <v>100</v>
      </c>
      <c r="R2550" s="176">
        <f>IF(ISBLANK('DPW1'!AM20),"",'DPW1'!AM20)</f>
        <v>0</v>
      </c>
    </row>
    <row r="2551" spans="1:18" x14ac:dyDescent="0.25">
      <c r="A2551" s="176" t="str">
        <f t="shared" si="39"/>
        <v>YKY</v>
      </c>
      <c r="B2551" s="176" t="str">
        <f>IF(ISBLANK('DPW1'!CA20),"",'DPW1'!CA20)</f>
        <v>PCD_DPW1_WRESUP_P</v>
      </c>
      <c r="C2551" s="176" t="str">
        <f>'DPW1'!F20 &amp; "," &amp; 'DPW1'!G20 &amp; "," &amp; 'DPW1'!CA5</f>
        <v>W Resilience CC Uplift,Spend on scheme as a % of allowance,Performance (Output)</v>
      </c>
      <c r="D2551" s="176" t="str">
        <f>IF(ISBLANK('DPW1'!H20),"",'DPW1'!H20)</f>
        <v>%</v>
      </c>
      <c r="E2551" s="176" t="s">
        <v>7266</v>
      </c>
      <c r="M2551" s="176">
        <f>IF(ISBLANK('DPW1'!AO20),"",'DPW1'!AO20)</f>
        <v>1</v>
      </c>
      <c r="R2551" s="176" t="str">
        <f>IF(ISBLANK('DPW1'!AP20),"",'DPW1'!AP20)</f>
        <v/>
      </c>
    </row>
    <row r="2552" spans="1:18" x14ac:dyDescent="0.25">
      <c r="A2552" s="176" t="str">
        <f t="shared" si="39"/>
        <v>YKY</v>
      </c>
      <c r="B2552" s="176" t="str">
        <f>IF(ISBLANK('DPW1'!AW21),"",'DPW1'!AW21)</f>
        <v>PCD_DPW1_MTR1</v>
      </c>
      <c r="C2552" s="176" t="str">
        <f>'DPW1'!F21 &amp; "," &amp; 'DPW1'!G21 &amp; "," &amp; 'DPW1'!AW5</f>
        <v>Metering,New installations,PCD Output (Cumulative) - Target</v>
      </c>
      <c r="D2552" s="176" t="str">
        <f>IF(ISBLANK('DPW1'!H21),"",'DPW1'!H21)</f>
        <v>Nr</v>
      </c>
      <c r="E2552" s="176" t="s">
        <v>7266</v>
      </c>
      <c r="G2552" s="176">
        <f>IF(ISBLANK('DPW1'!K21),"",'DPW1'!K21)</f>
        <v>0</v>
      </c>
      <c r="H2552" s="176">
        <f>IF(ISBLANK('DPW1'!L21),"",'DPW1'!L21)</f>
        <v>0</v>
      </c>
      <c r="I2552" s="176">
        <f>IF(ISBLANK('DPW1'!M21),"",'DPW1'!M21)</f>
        <v>25000</v>
      </c>
      <c r="J2552" s="176">
        <f>IF(ISBLANK('DPW1'!N21),"",'DPW1'!N21)</f>
        <v>50000</v>
      </c>
      <c r="K2552" s="176">
        <f>IF(ISBLANK('DPW1'!O21),"",'DPW1'!O21)</f>
        <v>75000</v>
      </c>
      <c r="L2552" s="176">
        <f>IF(ISBLANK('DPW1'!P21),"",'DPW1'!P21)</f>
        <v>100000</v>
      </c>
      <c r="M2552" s="176">
        <f>IF(ISBLANK('DPW1'!Q21),"",'DPW1'!Q21)</f>
        <v>125000</v>
      </c>
      <c r="N2552" s="176" t="str">
        <f>IF(ISBLANK('DPW1'!R21),"",'DPW1'!R21)</f>
        <v/>
      </c>
      <c r="O2552" s="176" t="str">
        <f>IF(ISBLANK('DPW1'!S21),"",'DPW1'!S21)</f>
        <v/>
      </c>
      <c r="P2552" s="176" t="str">
        <f>IF(ISBLANK('DPW1'!T21),"",'DPW1'!T21)</f>
        <v/>
      </c>
      <c r="Q2552" s="176" t="str">
        <f>IF(ISBLANK('DPW1'!U21),"",'DPW1'!U21)</f>
        <v/>
      </c>
      <c r="R2552" s="176" t="str">
        <f>IF(ISBLANK('DPW1'!V21),"",'DPW1'!V21)</f>
        <v/>
      </c>
    </row>
    <row r="2553" spans="1:18" x14ac:dyDescent="0.25">
      <c r="A2553" s="176" t="str">
        <f t="shared" si="39"/>
        <v>YKY</v>
      </c>
      <c r="B2553" s="176" t="str">
        <f>IF(ISBLANK('DPW1'!BI21),"",'DPW1'!BI21)</f>
        <v>PCD_DPW1_MTR1_T</v>
      </c>
      <c r="C2553" s="176" t="str">
        <f>'DPW1'!F21 &amp; "," &amp; 'DPW1'!G21 &amp; "," &amp; 'DPW1'!BI5</f>
        <v>Metering,New installations,PCD output by 2029-30 (Target)</v>
      </c>
      <c r="D2553" s="176" t="str">
        <f>IF(ISBLANK('DPW1'!H21),"",'DPW1'!H21)</f>
        <v>Nr</v>
      </c>
      <c r="E2553" s="176" t="s">
        <v>7266</v>
      </c>
      <c r="M2553" s="176">
        <f>IF(ISBLANK('DPW1'!W21),"",'DPW1'!W21)</f>
        <v>125000</v>
      </c>
      <c r="R2553" s="176">
        <f>IF(ISBLANK('DPW1'!X21),"",'DPW1'!X21)</f>
        <v>0</v>
      </c>
    </row>
    <row r="2554" spans="1:18" x14ac:dyDescent="0.25">
      <c r="A2554" s="176" t="str">
        <f t="shared" si="39"/>
        <v>YKY</v>
      </c>
      <c r="B2554" s="176" t="str">
        <f>IF(ISBLANK('DPW1'!BL21),"",'DPW1'!BL21)</f>
        <v>PCD_DPW1_MTR1_O</v>
      </c>
      <c r="C2554" s="176" t="str">
        <f>'DPW1'!F21 &amp; "," &amp; 'DPW1'!G21 &amp; "," &amp; 'DPW1'!BL5</f>
        <v>Metering,New installations,PCD Output (Cumulative) - Outturn &amp; Forecast</v>
      </c>
      <c r="D2554" s="176" t="str">
        <f>IF(ISBLANK('DPW1'!H21),"",'DPW1'!H21)</f>
        <v>Nr</v>
      </c>
      <c r="E2554" s="176" t="s">
        <v>7266</v>
      </c>
      <c r="G2554" s="176">
        <f>IF(ISBLANK('DPW1'!Z21),"",'DPW1'!Z21)</f>
        <v>0</v>
      </c>
      <c r="H2554" s="176">
        <f>IF(ISBLANK('DPW1'!AA21),"",'DPW1'!AA21)</f>
        <v>0</v>
      </c>
      <c r="I2554" s="176">
        <f>IF(ISBLANK('DPW1'!AB21),"",'DPW1'!AB21)</f>
        <v>35238</v>
      </c>
      <c r="J2554" s="176">
        <f>IF(ISBLANK('DPW1'!AC21),"",'DPW1'!AC21)</f>
        <v>50000</v>
      </c>
      <c r="K2554" s="176">
        <f>IF(ISBLANK('DPW1'!AD21),"",'DPW1'!AD21)</f>
        <v>75000</v>
      </c>
      <c r="L2554" s="176">
        <f>IF(ISBLANK('DPW1'!AE21),"",'DPW1'!AE21)</f>
        <v>100000</v>
      </c>
      <c r="M2554" s="176">
        <f>IF(ISBLANK('DPW1'!AF21),"",'DPW1'!AF21)</f>
        <v>125000</v>
      </c>
      <c r="N2554" s="176" t="str">
        <f>IF(ISBLANK('DPW1'!AG21),"",'DPW1'!AG21)</f>
        <v/>
      </c>
      <c r="O2554" s="176" t="str">
        <f>IF(ISBLANK('DPW1'!AH21),"",'DPW1'!AH21)</f>
        <v/>
      </c>
      <c r="P2554" s="176" t="str">
        <f>IF(ISBLANK('DPW1'!AI21),"",'DPW1'!AI21)</f>
        <v/>
      </c>
      <c r="Q2554" s="176" t="str">
        <f>IF(ISBLANK('DPW1'!AJ21),"",'DPW1'!AJ21)</f>
        <v/>
      </c>
      <c r="R2554" s="176" t="str">
        <f>IF(ISBLANK('DPW1'!AK21),"",'DPW1'!AK21)</f>
        <v/>
      </c>
    </row>
    <row r="2555" spans="1:18" x14ac:dyDescent="0.25">
      <c r="A2555" s="176" t="str">
        <f t="shared" si="39"/>
        <v>YKY</v>
      </c>
      <c r="B2555" s="176" t="str">
        <f>IF(ISBLANK('DPW1'!BX21),"",'DPW1'!BX21)</f>
        <v>PCD_DPW1_MTR1_OT</v>
      </c>
      <c r="C2555" s="176" t="str">
        <f>'DPW1'!F21 &amp; "," &amp; 'DPW1'!G21 &amp; "," &amp; 'DPW1'!BX5</f>
        <v>Metering,New installations,PCD output by 2029-30 (Outturn &amp; Forecast)</v>
      </c>
      <c r="D2555" s="176" t="str">
        <f>IF(ISBLANK('DPW1'!H21),"",'DPW1'!H21)</f>
        <v>Nr</v>
      </c>
      <c r="E2555" s="176" t="s">
        <v>7266</v>
      </c>
      <c r="M2555" s="176">
        <f>IF(ISBLANK('DPW1'!AL21),"",'DPW1'!AL21)</f>
        <v>125000</v>
      </c>
      <c r="R2555" s="176">
        <f>IF(ISBLANK('DPW1'!AM21),"",'DPW1'!AM21)</f>
        <v>0</v>
      </c>
    </row>
    <row r="2556" spans="1:18" x14ac:dyDescent="0.25">
      <c r="A2556" s="176" t="str">
        <f t="shared" si="39"/>
        <v>YKY</v>
      </c>
      <c r="B2556" s="176" t="str">
        <f>IF(ISBLANK('DPW1'!CA21),"",'DPW1'!CA21)</f>
        <v>PCD_DPW1_MTR1_P</v>
      </c>
      <c r="C2556" s="176" t="str">
        <f>'DPW1'!F21 &amp; "," &amp; 'DPW1'!G21 &amp; "," &amp; 'DPW1'!CA5</f>
        <v>Metering,New installations,Performance (Output)</v>
      </c>
      <c r="D2556" s="176" t="str">
        <f>IF(ISBLANK('DPW1'!H21),"",'DPW1'!H21)</f>
        <v>Nr</v>
      </c>
      <c r="E2556" s="176" t="s">
        <v>7266</v>
      </c>
      <c r="M2556" s="176">
        <f>IF(ISBLANK('DPW1'!AO21),"",'DPW1'!AO21)</f>
        <v>1</v>
      </c>
      <c r="R2556" s="176" t="str">
        <f>IF(ISBLANK('DPW1'!AP21),"",'DPW1'!AP21)</f>
        <v/>
      </c>
    </row>
    <row r="2557" spans="1:18" x14ac:dyDescent="0.25">
      <c r="A2557" s="176" t="str">
        <f t="shared" si="39"/>
        <v>YKY</v>
      </c>
      <c r="B2557" s="176" t="str">
        <f>IF(ISBLANK('DPW1'!AW22),"",'DPW1'!AW22)</f>
        <v>PCD_DPW1_MTR2</v>
      </c>
      <c r="C2557" s="176" t="str">
        <f>'DPW1'!F22 &amp; "," &amp; 'DPW1'!G22 &amp; "," &amp; 'DPW1'!AW5</f>
        <v>Metering,Household meter upgrades,PCD Output (Cumulative) - Target</v>
      </c>
      <c r="D2557" s="176" t="str">
        <f>IF(ISBLANK('DPW1'!H22),"",'DPW1'!H22)</f>
        <v>Nr</v>
      </c>
      <c r="E2557" s="176" t="s">
        <v>7266</v>
      </c>
      <c r="G2557" s="176">
        <f>IF(ISBLANK('DPW1'!K22),"",'DPW1'!K22)</f>
        <v>0</v>
      </c>
      <c r="H2557" s="176">
        <f>IF(ISBLANK('DPW1'!L22),"",'DPW1'!L22)</f>
        <v>17123</v>
      </c>
      <c r="I2557" s="176">
        <f>IF(ISBLANK('DPW1'!M22),"",'DPW1'!M22)</f>
        <v>145589</v>
      </c>
      <c r="J2557" s="176">
        <f>IF(ISBLANK('DPW1'!N22),"",'DPW1'!N22)</f>
        <v>466454</v>
      </c>
      <c r="K2557" s="176">
        <f>IF(ISBLANK('DPW1'!O22),"",'DPW1'!O22)</f>
        <v>787319</v>
      </c>
      <c r="L2557" s="176">
        <f>IF(ISBLANK('DPW1'!P22),"",'DPW1'!P22)</f>
        <v>1108183</v>
      </c>
      <c r="M2557" s="176">
        <f>IF(ISBLANK('DPW1'!Q22),"",'DPW1'!Q22)</f>
        <v>1283659</v>
      </c>
      <c r="N2557" s="176" t="str">
        <f>IF(ISBLANK('DPW1'!R22),"",'DPW1'!R22)</f>
        <v/>
      </c>
      <c r="O2557" s="176" t="str">
        <f>IF(ISBLANK('DPW1'!S22),"",'DPW1'!S22)</f>
        <v/>
      </c>
      <c r="P2557" s="176" t="str">
        <f>IF(ISBLANK('DPW1'!T22),"",'DPW1'!T22)</f>
        <v/>
      </c>
      <c r="Q2557" s="176" t="str">
        <f>IF(ISBLANK('DPW1'!U22),"",'DPW1'!U22)</f>
        <v/>
      </c>
      <c r="R2557" s="176" t="str">
        <f>IF(ISBLANK('DPW1'!V22),"",'DPW1'!V22)</f>
        <v/>
      </c>
    </row>
    <row r="2558" spans="1:18" x14ac:dyDescent="0.25">
      <c r="A2558" s="176" t="str">
        <f t="shared" si="39"/>
        <v>YKY</v>
      </c>
      <c r="B2558" s="176" t="str">
        <f>IF(ISBLANK('DPW1'!BI22),"",'DPW1'!BI22)</f>
        <v>PCD_DPW1_MTR2_T</v>
      </c>
      <c r="C2558" s="176" t="str">
        <f>'DPW1'!F22 &amp; "," &amp; 'DPW1'!G22 &amp; "," &amp; 'DPW1'!BI5</f>
        <v>Metering,Household meter upgrades,PCD output by 2029-30 (Target)</v>
      </c>
      <c r="D2558" s="176" t="str">
        <f>IF(ISBLANK('DPW1'!H22),"",'DPW1'!H22)</f>
        <v>Nr</v>
      </c>
      <c r="E2558" s="176" t="s">
        <v>7266</v>
      </c>
      <c r="M2558" s="176">
        <f>IF(ISBLANK('DPW1'!W22),"",'DPW1'!W22)</f>
        <v>1283659</v>
      </c>
      <c r="R2558" s="176">
        <f>IF(ISBLANK('DPW1'!X22),"",'DPW1'!X22)</f>
        <v>0</v>
      </c>
    </row>
    <row r="2559" spans="1:18" x14ac:dyDescent="0.25">
      <c r="A2559" s="176" t="str">
        <f t="shared" si="39"/>
        <v>YKY</v>
      </c>
      <c r="B2559" s="176" t="str">
        <f>IF(ISBLANK('DPW1'!BL22),"",'DPW1'!BL22)</f>
        <v>PCD_DPW1_MTR2_O</v>
      </c>
      <c r="C2559" s="176" t="str">
        <f>'DPW1'!F22 &amp; "," &amp; 'DPW1'!G22 &amp; "," &amp; 'DPW1'!BL5</f>
        <v>Metering,Household meter upgrades,PCD Output (Cumulative) - Outturn &amp; Forecast</v>
      </c>
      <c r="D2559" s="176" t="str">
        <f>IF(ISBLANK('DPW1'!H22),"",'DPW1'!H22)</f>
        <v>Nr</v>
      </c>
      <c r="E2559" s="176" t="s">
        <v>7266</v>
      </c>
      <c r="G2559" s="176">
        <f>IF(ISBLANK('DPW1'!Z22),"",'DPW1'!Z22)</f>
        <v>0</v>
      </c>
      <c r="H2559" s="176">
        <f>IF(ISBLANK('DPW1'!AA22),"",'DPW1'!AA22)</f>
        <v>16195</v>
      </c>
      <c r="I2559" s="176">
        <f>IF(ISBLANK('DPW1'!AB22),"",'DPW1'!AB22)</f>
        <v>165473</v>
      </c>
      <c r="J2559" s="176">
        <f>IF(ISBLANK('DPW1'!AC22),"",'DPW1'!AC22)</f>
        <v>466454</v>
      </c>
      <c r="K2559" s="176">
        <f>IF(ISBLANK('DPW1'!AD22),"",'DPW1'!AD22)</f>
        <v>787319</v>
      </c>
      <c r="L2559" s="176">
        <f>IF(ISBLANK('DPW1'!AE22),"",'DPW1'!AE22)</f>
        <v>1108183</v>
      </c>
      <c r="M2559" s="176">
        <f>IF(ISBLANK('DPW1'!AF22),"",'DPW1'!AF22)</f>
        <v>1283659</v>
      </c>
      <c r="N2559" s="176" t="str">
        <f>IF(ISBLANK('DPW1'!AG22),"",'DPW1'!AG22)</f>
        <v/>
      </c>
      <c r="O2559" s="176" t="str">
        <f>IF(ISBLANK('DPW1'!AH22),"",'DPW1'!AH22)</f>
        <v/>
      </c>
      <c r="P2559" s="176" t="str">
        <f>IF(ISBLANK('DPW1'!AI22),"",'DPW1'!AI22)</f>
        <v/>
      </c>
      <c r="Q2559" s="176" t="str">
        <f>IF(ISBLANK('DPW1'!AJ22),"",'DPW1'!AJ22)</f>
        <v/>
      </c>
      <c r="R2559" s="176" t="str">
        <f>IF(ISBLANK('DPW1'!AK22),"",'DPW1'!AK22)</f>
        <v/>
      </c>
    </row>
    <row r="2560" spans="1:18" x14ac:dyDescent="0.25">
      <c r="A2560" s="176" t="str">
        <f t="shared" si="39"/>
        <v>YKY</v>
      </c>
      <c r="B2560" s="176" t="str">
        <f>IF(ISBLANK('DPW1'!BX22),"",'DPW1'!BX22)</f>
        <v>PCD_DPW1_MTR2_OT</v>
      </c>
      <c r="C2560" s="176" t="str">
        <f>'DPW1'!F22 &amp; "," &amp; 'DPW1'!G22 &amp; "," &amp; 'DPW1'!BX5</f>
        <v>Metering,Household meter upgrades,PCD output by 2029-30 (Outturn &amp; Forecast)</v>
      </c>
      <c r="D2560" s="176" t="str">
        <f>IF(ISBLANK('DPW1'!H22),"",'DPW1'!H22)</f>
        <v>Nr</v>
      </c>
      <c r="E2560" s="176" t="s">
        <v>7266</v>
      </c>
      <c r="M2560" s="176">
        <f>IF(ISBLANK('DPW1'!AL22),"",'DPW1'!AL22)</f>
        <v>1283659</v>
      </c>
      <c r="R2560" s="176">
        <f>IF(ISBLANK('DPW1'!AM22),"",'DPW1'!AM22)</f>
        <v>0</v>
      </c>
    </row>
    <row r="2561" spans="1:18" x14ac:dyDescent="0.25">
      <c r="A2561" s="176" t="str">
        <f t="shared" si="39"/>
        <v>YKY</v>
      </c>
      <c r="B2561" s="176" t="str">
        <f>IF(ISBLANK('DPW1'!CA22),"",'DPW1'!CA22)</f>
        <v>PCD_DPW1_MTR2_P</v>
      </c>
      <c r="C2561" s="176" t="str">
        <f>'DPW1'!F22 &amp; "," &amp; 'DPW1'!G22 &amp; "," &amp; 'DPW1'!CA5</f>
        <v>Metering,Household meter upgrades,Performance (Output)</v>
      </c>
      <c r="D2561" s="176" t="str">
        <f>IF(ISBLANK('DPW1'!H22),"",'DPW1'!H22)</f>
        <v>Nr</v>
      </c>
      <c r="E2561" s="176" t="s">
        <v>7266</v>
      </c>
      <c r="M2561" s="176">
        <f>IF(ISBLANK('DPW1'!AO22),"",'DPW1'!AO22)</f>
        <v>1</v>
      </c>
      <c r="R2561" s="176" t="str">
        <f>IF(ISBLANK('DPW1'!AP22),"",'DPW1'!AP22)</f>
        <v/>
      </c>
    </row>
    <row r="2562" spans="1:18" x14ac:dyDescent="0.25">
      <c r="A2562" s="176" t="str">
        <f t="shared" si="39"/>
        <v>YKY</v>
      </c>
      <c r="B2562" s="176" t="str">
        <f>IF(ISBLANK('DPW1'!AW23),"",'DPW1'!AW23)</f>
        <v>PCD_DPW1_MTR3</v>
      </c>
      <c r="C2562" s="176" t="str">
        <f>'DPW1'!F23 &amp; "," &amp; 'DPW1'!G23 &amp; "," &amp; 'DPW1'!AW5</f>
        <v>Metering,Non household meter upgrades,PCD Output (Cumulative) - Target</v>
      </c>
      <c r="D2562" s="176" t="str">
        <f>IF(ISBLANK('DPW1'!H23),"",'DPW1'!H23)</f>
        <v>Nr</v>
      </c>
      <c r="E2562" s="176" t="s">
        <v>7266</v>
      </c>
      <c r="G2562" s="176">
        <f>IF(ISBLANK('DPW1'!K23),"",'DPW1'!K23)</f>
        <v>0</v>
      </c>
      <c r="H2562" s="176">
        <f>IF(ISBLANK('DPW1'!L23),"",'DPW1'!L23)</f>
        <v>2877</v>
      </c>
      <c r="I2562" s="176">
        <f>IF(ISBLANK('DPW1'!M23),"",'DPW1'!M23)</f>
        <v>15427</v>
      </c>
      <c r="J2562" s="176">
        <f>IF(ISBLANK('DPW1'!N23),"",'DPW1'!N23)</f>
        <v>46708</v>
      </c>
      <c r="K2562" s="176">
        <f>IF(ISBLANK('DPW1'!O23),"",'DPW1'!O23)</f>
        <v>77989</v>
      </c>
      <c r="L2562" s="176">
        <f>IF(ISBLANK('DPW1'!P23),"",'DPW1'!P23)</f>
        <v>109270</v>
      </c>
      <c r="M2562" s="176">
        <f>IF(ISBLANK('DPW1'!Q23),"",'DPW1'!Q23)</f>
        <v>116385</v>
      </c>
      <c r="N2562" s="176" t="str">
        <f>IF(ISBLANK('DPW1'!R23),"",'DPW1'!R23)</f>
        <v/>
      </c>
      <c r="O2562" s="176" t="str">
        <f>IF(ISBLANK('DPW1'!S23),"",'DPW1'!S23)</f>
        <v/>
      </c>
      <c r="P2562" s="176" t="str">
        <f>IF(ISBLANK('DPW1'!T23),"",'DPW1'!T23)</f>
        <v/>
      </c>
      <c r="Q2562" s="176" t="str">
        <f>IF(ISBLANK('DPW1'!U23),"",'DPW1'!U23)</f>
        <v/>
      </c>
      <c r="R2562" s="176" t="str">
        <f>IF(ISBLANK('DPW1'!V23),"",'DPW1'!V23)</f>
        <v/>
      </c>
    </row>
    <row r="2563" spans="1:18" x14ac:dyDescent="0.25">
      <c r="A2563" s="176" t="str">
        <f t="shared" si="39"/>
        <v>YKY</v>
      </c>
      <c r="B2563" s="176" t="str">
        <f>IF(ISBLANK('DPW1'!BI23),"",'DPW1'!BI23)</f>
        <v>PCD_DPW1_MTR3_T</v>
      </c>
      <c r="C2563" s="176" t="str">
        <f>'DPW1'!F23 &amp; "," &amp; 'DPW1'!G23 &amp; "," &amp; 'DPW1'!BI5</f>
        <v>Metering,Non household meter upgrades,PCD output by 2029-30 (Target)</v>
      </c>
      <c r="D2563" s="176" t="str">
        <f>IF(ISBLANK('DPW1'!H23),"",'DPW1'!H23)</f>
        <v>Nr</v>
      </c>
      <c r="E2563" s="176" t="s">
        <v>7266</v>
      </c>
      <c r="M2563" s="176">
        <f>IF(ISBLANK('DPW1'!W23),"",'DPW1'!W23)</f>
        <v>116385</v>
      </c>
      <c r="R2563" s="176">
        <f>IF(ISBLANK('DPW1'!X23),"",'DPW1'!X23)</f>
        <v>0</v>
      </c>
    </row>
    <row r="2564" spans="1:18" x14ac:dyDescent="0.25">
      <c r="A2564" s="176" t="str">
        <f t="shared" si="39"/>
        <v>YKY</v>
      </c>
      <c r="B2564" s="176" t="str">
        <f>IF(ISBLANK('DPW1'!BL23),"",'DPW1'!BL23)</f>
        <v>PCD_DPW1_MTR3_O</v>
      </c>
      <c r="C2564" s="176" t="str">
        <f>'DPW1'!F23 &amp; "," &amp; 'DPW1'!G23 &amp; "," &amp; 'DPW1'!BL5</f>
        <v>Metering,Non household meter upgrades,PCD Output (Cumulative) - Outturn &amp; Forecast</v>
      </c>
      <c r="D2564" s="176" t="str">
        <f>IF(ISBLANK('DPW1'!H23),"",'DPW1'!H23)</f>
        <v>Nr</v>
      </c>
      <c r="E2564" s="176" t="s">
        <v>7266</v>
      </c>
      <c r="G2564" s="176">
        <f>IF(ISBLANK('DPW1'!Z23),"",'DPW1'!Z23)</f>
        <v>0</v>
      </c>
      <c r="H2564" s="176">
        <f>IF(ISBLANK('DPW1'!AA23),"",'DPW1'!AA23)</f>
        <v>413</v>
      </c>
      <c r="I2564" s="176">
        <f>IF(ISBLANK('DPW1'!AB23),"",'DPW1'!AB23)</f>
        <v>13324</v>
      </c>
      <c r="J2564" s="176">
        <f>IF(ISBLANK('DPW1'!AC23),"",'DPW1'!AC23)</f>
        <v>46708</v>
      </c>
      <c r="K2564" s="176">
        <f>IF(ISBLANK('DPW1'!AD23),"",'DPW1'!AD23)</f>
        <v>77989</v>
      </c>
      <c r="L2564" s="176">
        <f>IF(ISBLANK('DPW1'!AE23),"",'DPW1'!AE23)</f>
        <v>109270</v>
      </c>
      <c r="M2564" s="176">
        <f>IF(ISBLANK('DPW1'!AF23),"",'DPW1'!AF23)</f>
        <v>116385</v>
      </c>
      <c r="N2564" s="176" t="str">
        <f>IF(ISBLANK('DPW1'!AG23),"",'DPW1'!AG23)</f>
        <v/>
      </c>
      <c r="O2564" s="176" t="str">
        <f>IF(ISBLANK('DPW1'!AH23),"",'DPW1'!AH23)</f>
        <v/>
      </c>
      <c r="P2564" s="176" t="str">
        <f>IF(ISBLANK('DPW1'!AI23),"",'DPW1'!AI23)</f>
        <v/>
      </c>
      <c r="Q2564" s="176" t="str">
        <f>IF(ISBLANK('DPW1'!AJ23),"",'DPW1'!AJ23)</f>
        <v/>
      </c>
      <c r="R2564" s="176" t="str">
        <f>IF(ISBLANK('DPW1'!AK23),"",'DPW1'!AK23)</f>
        <v/>
      </c>
    </row>
    <row r="2565" spans="1:18" x14ac:dyDescent="0.25">
      <c r="A2565" s="176" t="str">
        <f t="shared" ref="A2565:A2628" si="40">A2564</f>
        <v>YKY</v>
      </c>
      <c r="B2565" s="176" t="str">
        <f>IF(ISBLANK('DPW1'!BX23),"",'DPW1'!BX23)</f>
        <v>PCD_DPW1_MTR3_OT</v>
      </c>
      <c r="C2565" s="176" t="str">
        <f>'DPW1'!F23 &amp; "," &amp; 'DPW1'!G23 &amp; "," &amp; 'DPW1'!BX5</f>
        <v>Metering,Non household meter upgrades,PCD output by 2029-30 (Outturn &amp; Forecast)</v>
      </c>
      <c r="D2565" s="176" t="str">
        <f>IF(ISBLANK('DPW1'!H23),"",'DPW1'!H23)</f>
        <v>Nr</v>
      </c>
      <c r="E2565" s="176" t="s">
        <v>7266</v>
      </c>
      <c r="M2565" s="176">
        <f>IF(ISBLANK('DPW1'!AL23),"",'DPW1'!AL23)</f>
        <v>116385</v>
      </c>
      <c r="R2565" s="176">
        <f>IF(ISBLANK('DPW1'!AM23),"",'DPW1'!AM23)</f>
        <v>0</v>
      </c>
    </row>
    <row r="2566" spans="1:18" x14ac:dyDescent="0.25">
      <c r="A2566" s="176" t="str">
        <f t="shared" si="40"/>
        <v>YKY</v>
      </c>
      <c r="B2566" s="176" t="str">
        <f>IF(ISBLANK('DPW1'!CA23),"",'DPW1'!CA23)</f>
        <v>PCD_DPW1_MTR3_P</v>
      </c>
      <c r="C2566" s="176" t="str">
        <f>'DPW1'!F23 &amp; "," &amp; 'DPW1'!G23 &amp; "," &amp; 'DPW1'!CA5</f>
        <v>Metering,Non household meter upgrades,Performance (Output)</v>
      </c>
      <c r="D2566" s="176" t="str">
        <f>IF(ISBLANK('DPW1'!H23),"",'DPW1'!H23)</f>
        <v>Nr</v>
      </c>
      <c r="E2566" s="176" t="s">
        <v>7266</v>
      </c>
      <c r="M2566" s="176">
        <f>IF(ISBLANK('DPW1'!AO23),"",'DPW1'!AO23)</f>
        <v>1</v>
      </c>
      <c r="R2566" s="176" t="str">
        <f>IF(ISBLANK('DPW1'!AP23),"",'DPW1'!AP23)</f>
        <v/>
      </c>
    </row>
    <row r="2567" spans="1:18" x14ac:dyDescent="0.25">
      <c r="A2567" s="176" t="str">
        <f t="shared" si="40"/>
        <v>YKY</v>
      </c>
      <c r="B2567" s="176" t="str">
        <f>IF(ISBLANK('DPW1'!AW24),"",'DPW1'!AW24)</f>
        <v>PCD_DPW1_MTR4</v>
      </c>
      <c r="C2567" s="176" t="str">
        <f>'DPW1'!F24 &amp; "," &amp; 'DPW1'!G24 &amp; "," &amp; 'DPW1'!AW5</f>
        <v>Metering,Large bulk meters,PCD Output (Cumulative) - Target</v>
      </c>
      <c r="D2567" s="176" t="str">
        <f>IF(ISBLANK('DPW1'!H24),"",'DPW1'!H24)</f>
        <v>Nr</v>
      </c>
      <c r="E2567" s="176" t="s">
        <v>7266</v>
      </c>
      <c r="G2567" s="176" t="str">
        <f>IF(ISBLANK('DPW1'!K24),"",'DPW1'!K24)</f>
        <v/>
      </c>
      <c r="H2567" s="176" t="str">
        <f>IF(ISBLANK('DPW1'!L24),"",'DPW1'!L24)</f>
        <v/>
      </c>
      <c r="I2567" s="176" t="str">
        <f>IF(ISBLANK('DPW1'!M24),"",'DPW1'!M24)</f>
        <v/>
      </c>
      <c r="J2567" s="176" t="str">
        <f>IF(ISBLANK('DPW1'!N24),"",'DPW1'!N24)</f>
        <v/>
      </c>
      <c r="K2567" s="176" t="str">
        <f>IF(ISBLANK('DPW1'!O24),"",'DPW1'!O24)</f>
        <v/>
      </c>
      <c r="L2567" s="176" t="str">
        <f>IF(ISBLANK('DPW1'!P24),"",'DPW1'!P24)</f>
        <v/>
      </c>
      <c r="M2567" s="176" t="str">
        <f>IF(ISBLANK('DPW1'!Q24),"",'DPW1'!Q24)</f>
        <v/>
      </c>
      <c r="N2567" s="176" t="str">
        <f>IF(ISBLANK('DPW1'!R24),"",'DPW1'!R24)</f>
        <v/>
      </c>
      <c r="O2567" s="176" t="str">
        <f>IF(ISBLANK('DPW1'!S24),"",'DPW1'!S24)</f>
        <v/>
      </c>
      <c r="P2567" s="176" t="str">
        <f>IF(ISBLANK('DPW1'!T24),"",'DPW1'!T24)</f>
        <v/>
      </c>
      <c r="Q2567" s="176" t="str">
        <f>IF(ISBLANK('DPW1'!U24),"",'DPW1'!U24)</f>
        <v/>
      </c>
      <c r="R2567" s="176" t="str">
        <f>IF(ISBLANK('DPW1'!V24),"",'DPW1'!V24)</f>
        <v/>
      </c>
    </row>
    <row r="2568" spans="1:18" x14ac:dyDescent="0.25">
      <c r="A2568" s="176" t="str">
        <f t="shared" si="40"/>
        <v>YKY</v>
      </c>
      <c r="B2568" s="176" t="str">
        <f>IF(ISBLANK('DPW1'!BI24),"",'DPW1'!BI24)</f>
        <v>PCD_DPW1_MTR4_T</v>
      </c>
      <c r="C2568" s="176" t="str">
        <f>'DPW1'!F24 &amp; "," &amp; 'DPW1'!G24 &amp; "," &amp; 'DPW1'!BI5</f>
        <v>Metering,Large bulk meters,PCD output by 2029-30 (Target)</v>
      </c>
      <c r="D2568" s="176" t="str">
        <f>IF(ISBLANK('DPW1'!H24),"",'DPW1'!H24)</f>
        <v>Nr</v>
      </c>
      <c r="E2568" s="176" t="s">
        <v>7266</v>
      </c>
      <c r="M2568" s="176">
        <f>IF(ISBLANK('DPW1'!W24),"",'DPW1'!W24)</f>
        <v>0</v>
      </c>
      <c r="R2568" s="176">
        <f>IF(ISBLANK('DPW1'!X24),"",'DPW1'!X24)</f>
        <v>0</v>
      </c>
    </row>
    <row r="2569" spans="1:18" x14ac:dyDescent="0.25">
      <c r="A2569" s="176" t="str">
        <f t="shared" si="40"/>
        <v>YKY</v>
      </c>
      <c r="B2569" s="176" t="str">
        <f>IF(ISBLANK('DPW1'!BL24),"",'DPW1'!BL24)</f>
        <v>PCD_DPW1_MTR4_O</v>
      </c>
      <c r="C2569" s="176" t="str">
        <f>'DPW1'!F24 &amp; "," &amp; 'DPW1'!G24 &amp; "," &amp; 'DPW1'!BL5</f>
        <v>Metering,Large bulk meters,PCD Output (Cumulative) - Outturn &amp; Forecast</v>
      </c>
      <c r="D2569" s="176" t="str">
        <f>IF(ISBLANK('DPW1'!H24),"",'DPW1'!H24)</f>
        <v>Nr</v>
      </c>
      <c r="E2569" s="176" t="s">
        <v>7266</v>
      </c>
      <c r="G2569" s="176" t="str">
        <f>IF(ISBLANK('DPW1'!Z24),"",'DPW1'!Z24)</f>
        <v/>
      </c>
      <c r="H2569" s="176" t="str">
        <f>IF(ISBLANK('DPW1'!AA24),"",'DPW1'!AA24)</f>
        <v/>
      </c>
      <c r="I2569" s="176" t="str">
        <f>IF(ISBLANK('DPW1'!AB24),"",'DPW1'!AB24)</f>
        <v/>
      </c>
      <c r="J2569" s="176" t="str">
        <f>IF(ISBLANK('DPW1'!AC24),"",'DPW1'!AC24)</f>
        <v/>
      </c>
      <c r="K2569" s="176" t="str">
        <f>IF(ISBLANK('DPW1'!AD24),"",'DPW1'!AD24)</f>
        <v/>
      </c>
      <c r="L2569" s="176" t="str">
        <f>IF(ISBLANK('DPW1'!AE24),"",'DPW1'!AE24)</f>
        <v/>
      </c>
      <c r="M2569" s="176" t="str">
        <f>IF(ISBLANK('DPW1'!AF24),"",'DPW1'!AF24)</f>
        <v/>
      </c>
      <c r="N2569" s="176" t="str">
        <f>IF(ISBLANK('DPW1'!AG24),"",'DPW1'!AG24)</f>
        <v/>
      </c>
      <c r="O2569" s="176" t="str">
        <f>IF(ISBLANK('DPW1'!AH24),"",'DPW1'!AH24)</f>
        <v/>
      </c>
      <c r="P2569" s="176" t="str">
        <f>IF(ISBLANK('DPW1'!AI24),"",'DPW1'!AI24)</f>
        <v/>
      </c>
      <c r="Q2569" s="176" t="str">
        <f>IF(ISBLANK('DPW1'!AJ24),"",'DPW1'!AJ24)</f>
        <v/>
      </c>
      <c r="R2569" s="176" t="str">
        <f>IF(ISBLANK('DPW1'!AK24),"",'DPW1'!AK24)</f>
        <v/>
      </c>
    </row>
    <row r="2570" spans="1:18" x14ac:dyDescent="0.25">
      <c r="A2570" s="176" t="str">
        <f t="shared" si="40"/>
        <v>YKY</v>
      </c>
      <c r="B2570" s="176" t="str">
        <f>IF(ISBLANK('DPW1'!BX24),"",'DPW1'!BX24)</f>
        <v>PCD_DPW1_MTR4_OT</v>
      </c>
      <c r="C2570" s="176" t="str">
        <f>'DPW1'!F24 &amp; "," &amp; 'DPW1'!G24 &amp; "," &amp; 'DPW1'!BX5</f>
        <v>Metering,Large bulk meters,PCD output by 2029-30 (Outturn &amp; Forecast)</v>
      </c>
      <c r="D2570" s="176" t="str">
        <f>IF(ISBLANK('DPW1'!H24),"",'DPW1'!H24)</f>
        <v>Nr</v>
      </c>
      <c r="E2570" s="176" t="s">
        <v>7266</v>
      </c>
      <c r="M2570" s="176">
        <f>IF(ISBLANK('DPW1'!AL24),"",'DPW1'!AL24)</f>
        <v>0</v>
      </c>
      <c r="R2570" s="176">
        <f>IF(ISBLANK('DPW1'!AM24),"",'DPW1'!AM24)</f>
        <v>0</v>
      </c>
    </row>
    <row r="2571" spans="1:18" x14ac:dyDescent="0.25">
      <c r="A2571" s="176" t="str">
        <f t="shared" si="40"/>
        <v>YKY</v>
      </c>
      <c r="B2571" s="176" t="str">
        <f>IF(ISBLANK('DPW1'!CA24),"",'DPW1'!CA24)</f>
        <v>PCD_DPW1_MTR4_P</v>
      </c>
      <c r="C2571" s="176" t="str">
        <f>'DPW1'!F24 &amp; "," &amp; 'DPW1'!G24 &amp; "," &amp; 'DPW1'!CA5</f>
        <v>Metering,Large bulk meters,Performance (Output)</v>
      </c>
      <c r="D2571" s="176" t="str">
        <f>IF(ISBLANK('DPW1'!H24),"",'DPW1'!H24)</f>
        <v>Nr</v>
      </c>
      <c r="E2571" s="176" t="s">
        <v>7266</v>
      </c>
      <c r="M2571" s="176" t="str">
        <f>IF(ISBLANK('DPW1'!AO24),"",'DPW1'!AO24)</f>
        <v/>
      </c>
      <c r="R2571" s="176" t="str">
        <f>IF(ISBLANK('DPW1'!AP24),"",'DPW1'!AP24)</f>
        <v/>
      </c>
    </row>
    <row r="2572" spans="1:18" x14ac:dyDescent="0.25">
      <c r="A2572" s="176" t="str">
        <f t="shared" si="40"/>
        <v>YKY</v>
      </c>
      <c r="B2572" s="176" t="str">
        <f>IF(ISBLANK('DPW1'!AW25),"",'DPW1'!AW25)</f>
        <v>PCD_DPW1_MTR5</v>
      </c>
      <c r="C2572" s="176" t="str">
        <f>'DPW1'!F25 &amp; "," &amp; 'DPW1'!G25 &amp; "," &amp; 'DPW1'!AW5</f>
        <v>Metering,Small bulk meters,PCD Output (Cumulative) - Target</v>
      </c>
      <c r="D2572" s="176" t="str">
        <f>IF(ISBLANK('DPW1'!H25),"",'DPW1'!H25)</f>
        <v>Nr</v>
      </c>
      <c r="E2572" s="176" t="s">
        <v>7266</v>
      </c>
      <c r="G2572" s="176" t="str">
        <f>IF(ISBLANK('DPW1'!K25),"",'DPW1'!K25)</f>
        <v/>
      </c>
      <c r="H2572" s="176" t="str">
        <f>IF(ISBLANK('DPW1'!L25),"",'DPW1'!L25)</f>
        <v/>
      </c>
      <c r="I2572" s="176" t="str">
        <f>IF(ISBLANK('DPW1'!M25),"",'DPW1'!M25)</f>
        <v/>
      </c>
      <c r="J2572" s="176" t="str">
        <f>IF(ISBLANK('DPW1'!N25),"",'DPW1'!N25)</f>
        <v/>
      </c>
      <c r="K2572" s="176" t="str">
        <f>IF(ISBLANK('DPW1'!O25),"",'DPW1'!O25)</f>
        <v/>
      </c>
      <c r="L2572" s="176" t="str">
        <f>IF(ISBLANK('DPW1'!P25),"",'DPW1'!P25)</f>
        <v/>
      </c>
      <c r="M2572" s="176" t="str">
        <f>IF(ISBLANK('DPW1'!Q25),"",'DPW1'!Q25)</f>
        <v/>
      </c>
      <c r="N2572" s="176" t="str">
        <f>IF(ISBLANK('DPW1'!R25),"",'DPW1'!R25)</f>
        <v/>
      </c>
      <c r="O2572" s="176" t="str">
        <f>IF(ISBLANK('DPW1'!S25),"",'DPW1'!S25)</f>
        <v/>
      </c>
      <c r="P2572" s="176" t="str">
        <f>IF(ISBLANK('DPW1'!T25),"",'DPW1'!T25)</f>
        <v/>
      </c>
      <c r="Q2572" s="176" t="str">
        <f>IF(ISBLANK('DPW1'!U25),"",'DPW1'!U25)</f>
        <v/>
      </c>
      <c r="R2572" s="176" t="str">
        <f>IF(ISBLANK('DPW1'!V25),"",'DPW1'!V25)</f>
        <v/>
      </c>
    </row>
    <row r="2573" spans="1:18" x14ac:dyDescent="0.25">
      <c r="A2573" s="176" t="str">
        <f t="shared" si="40"/>
        <v>YKY</v>
      </c>
      <c r="B2573" s="176" t="str">
        <f>IF(ISBLANK('DPW1'!BI25),"",'DPW1'!BI25)</f>
        <v>PCD_DPW1_MTR5_T</v>
      </c>
      <c r="C2573" s="176" t="str">
        <f>'DPW1'!F25 &amp; "," &amp; 'DPW1'!G25 &amp; "," &amp; 'DPW1'!BI5</f>
        <v>Metering,Small bulk meters,PCD output by 2029-30 (Target)</v>
      </c>
      <c r="D2573" s="176" t="str">
        <f>IF(ISBLANK('DPW1'!H25),"",'DPW1'!H25)</f>
        <v>Nr</v>
      </c>
      <c r="E2573" s="176" t="s">
        <v>7266</v>
      </c>
      <c r="M2573" s="176">
        <f>IF(ISBLANK('DPW1'!W25),"",'DPW1'!W25)</f>
        <v>0</v>
      </c>
      <c r="R2573" s="176">
        <f>IF(ISBLANK('DPW1'!X25),"",'DPW1'!X25)</f>
        <v>0</v>
      </c>
    </row>
    <row r="2574" spans="1:18" x14ac:dyDescent="0.25">
      <c r="A2574" s="176" t="str">
        <f t="shared" si="40"/>
        <v>YKY</v>
      </c>
      <c r="B2574" s="176" t="str">
        <f>IF(ISBLANK('DPW1'!BL25),"",'DPW1'!BL25)</f>
        <v>PCD_DPW1_MTR5_O</v>
      </c>
      <c r="C2574" s="176" t="str">
        <f>'DPW1'!F25 &amp; "," &amp; 'DPW1'!G25 &amp; "," &amp; 'DPW1'!BL5</f>
        <v>Metering,Small bulk meters,PCD Output (Cumulative) - Outturn &amp; Forecast</v>
      </c>
      <c r="D2574" s="176" t="str">
        <f>IF(ISBLANK('DPW1'!H25),"",'DPW1'!H25)</f>
        <v>Nr</v>
      </c>
      <c r="E2574" s="176" t="s">
        <v>7266</v>
      </c>
      <c r="G2574" s="176" t="str">
        <f>IF(ISBLANK('DPW1'!Z25),"",'DPW1'!Z25)</f>
        <v/>
      </c>
      <c r="H2574" s="176" t="str">
        <f>IF(ISBLANK('DPW1'!AA25),"",'DPW1'!AA25)</f>
        <v/>
      </c>
      <c r="I2574" s="176" t="str">
        <f>IF(ISBLANK('DPW1'!AB25),"",'DPW1'!AB25)</f>
        <v/>
      </c>
      <c r="J2574" s="176" t="str">
        <f>IF(ISBLANK('DPW1'!AC25),"",'DPW1'!AC25)</f>
        <v/>
      </c>
      <c r="K2574" s="176" t="str">
        <f>IF(ISBLANK('DPW1'!AD25),"",'DPW1'!AD25)</f>
        <v/>
      </c>
      <c r="L2574" s="176" t="str">
        <f>IF(ISBLANK('DPW1'!AE25),"",'DPW1'!AE25)</f>
        <v/>
      </c>
      <c r="M2574" s="176" t="str">
        <f>IF(ISBLANK('DPW1'!AF25),"",'DPW1'!AF25)</f>
        <v/>
      </c>
      <c r="N2574" s="176" t="str">
        <f>IF(ISBLANK('DPW1'!AG25),"",'DPW1'!AG25)</f>
        <v/>
      </c>
      <c r="O2574" s="176" t="str">
        <f>IF(ISBLANK('DPW1'!AH25),"",'DPW1'!AH25)</f>
        <v/>
      </c>
      <c r="P2574" s="176" t="str">
        <f>IF(ISBLANK('DPW1'!AI25),"",'DPW1'!AI25)</f>
        <v/>
      </c>
      <c r="Q2574" s="176" t="str">
        <f>IF(ISBLANK('DPW1'!AJ25),"",'DPW1'!AJ25)</f>
        <v/>
      </c>
      <c r="R2574" s="176" t="str">
        <f>IF(ISBLANK('DPW1'!AK25),"",'DPW1'!AK25)</f>
        <v/>
      </c>
    </row>
    <row r="2575" spans="1:18" x14ac:dyDescent="0.25">
      <c r="A2575" s="176" t="str">
        <f t="shared" si="40"/>
        <v>YKY</v>
      </c>
      <c r="B2575" s="176" t="str">
        <f>IF(ISBLANK('DPW1'!BX25),"",'DPW1'!BX25)</f>
        <v>PCD_DPW1_MTR5_OT</v>
      </c>
      <c r="C2575" s="176" t="str">
        <f>'DPW1'!F25 &amp; "," &amp; 'DPW1'!G25 &amp; "," &amp; 'DPW1'!BX5</f>
        <v>Metering,Small bulk meters,PCD output by 2029-30 (Outturn &amp; Forecast)</v>
      </c>
      <c r="D2575" s="176" t="str">
        <f>IF(ISBLANK('DPW1'!H25),"",'DPW1'!H25)</f>
        <v>Nr</v>
      </c>
      <c r="E2575" s="176" t="s">
        <v>7266</v>
      </c>
      <c r="M2575" s="176">
        <f>IF(ISBLANK('DPW1'!AL25),"",'DPW1'!AL25)</f>
        <v>0</v>
      </c>
      <c r="R2575" s="176">
        <f>IF(ISBLANK('DPW1'!AM25),"",'DPW1'!AM25)</f>
        <v>0</v>
      </c>
    </row>
    <row r="2576" spans="1:18" x14ac:dyDescent="0.25">
      <c r="A2576" s="176" t="str">
        <f t="shared" si="40"/>
        <v>YKY</v>
      </c>
      <c r="B2576" s="176" t="str">
        <f>IF(ISBLANK('DPW1'!CA25),"",'DPW1'!CA25)</f>
        <v>PCD_DPW1_MTR5_P</v>
      </c>
      <c r="C2576" s="176" t="str">
        <f>'DPW1'!F25 &amp; "," &amp; 'DPW1'!G25 &amp; "," &amp; 'DPW1'!CA5</f>
        <v>Metering,Small bulk meters,Performance (Output)</v>
      </c>
      <c r="D2576" s="176" t="str">
        <f>IF(ISBLANK('DPW1'!H25),"",'DPW1'!H25)</f>
        <v>Nr</v>
      </c>
      <c r="E2576" s="176" t="s">
        <v>7266</v>
      </c>
      <c r="M2576" s="176" t="str">
        <f>IF(ISBLANK('DPW1'!AO25),"",'DPW1'!AO25)</f>
        <v/>
      </c>
      <c r="R2576" s="176" t="str">
        <f>IF(ISBLANK('DPW1'!AP25),"",'DPW1'!AP25)</f>
        <v/>
      </c>
    </row>
    <row r="2577" spans="1:18" x14ac:dyDescent="0.25">
      <c r="A2577" s="176" t="str">
        <f t="shared" si="40"/>
        <v>YKY</v>
      </c>
      <c r="B2577" s="176" t="str">
        <f>IF(ISBLANK('DPW1'!AW26),"",'DPW1'!AW26)</f>
        <v>PCD_DPW1_MTR6</v>
      </c>
      <c r="C2577" s="176" t="str">
        <f>'DPW1'!F26 &amp; "," &amp; 'DPW1'!G26 &amp; "," &amp; 'DPW1'!AW5</f>
        <v>Metering,Meter Replacements,PCD Output (Cumulative) - Target</v>
      </c>
      <c r="D2577" s="176" t="str">
        <f>IF(ISBLANK('DPW1'!H26),"",'DPW1'!H26)</f>
        <v>Nr</v>
      </c>
      <c r="E2577" s="176" t="s">
        <v>7266</v>
      </c>
      <c r="G2577" s="176">
        <f>IF(ISBLANK('DPW1'!K26),"",'DPW1'!K26)</f>
        <v>0</v>
      </c>
      <c r="H2577" s="176">
        <f>IF(ISBLANK('DPW1'!L26),"",'DPW1'!L26)</f>
        <v>20000</v>
      </c>
      <c r="I2577" s="176">
        <f>IF(ISBLANK('DPW1'!M26),"",'DPW1'!M26)</f>
        <v>161016</v>
      </c>
      <c r="J2577" s="176">
        <f>IF(ISBLANK('DPW1'!N26),"",'DPW1'!N26)</f>
        <v>513162</v>
      </c>
      <c r="K2577" s="176">
        <f>IF(ISBLANK('DPW1'!O26),"",'DPW1'!O26)</f>
        <v>865308</v>
      </c>
      <c r="L2577" s="176">
        <f>IF(ISBLANK('DPW1'!P26),"",'DPW1'!P26)</f>
        <v>1217454</v>
      </c>
      <c r="M2577" s="176">
        <f>IF(ISBLANK('DPW1'!Q26),"",'DPW1'!Q26)</f>
        <v>1400045</v>
      </c>
      <c r="N2577" s="176" t="str">
        <f>IF(ISBLANK('DPW1'!R26),"",'DPW1'!R26)</f>
        <v/>
      </c>
      <c r="O2577" s="176" t="str">
        <f>IF(ISBLANK('DPW1'!S26),"",'DPW1'!S26)</f>
        <v/>
      </c>
      <c r="P2577" s="176" t="str">
        <f>IF(ISBLANK('DPW1'!T26),"",'DPW1'!T26)</f>
        <v/>
      </c>
      <c r="Q2577" s="176" t="str">
        <f>IF(ISBLANK('DPW1'!U26),"",'DPW1'!U26)</f>
        <v/>
      </c>
      <c r="R2577" s="176" t="str">
        <f>IF(ISBLANK('DPW1'!V26),"",'DPW1'!V26)</f>
        <v/>
      </c>
    </row>
    <row r="2578" spans="1:18" x14ac:dyDescent="0.25">
      <c r="A2578" s="176" t="str">
        <f t="shared" si="40"/>
        <v>YKY</v>
      </c>
      <c r="B2578" s="176" t="str">
        <f>IF(ISBLANK('DPW1'!BI26),"",'DPW1'!BI26)</f>
        <v>PCD_DPW1_MTR6_T</v>
      </c>
      <c r="C2578" s="176" t="str">
        <f>'DPW1'!F26 &amp; "," &amp; 'DPW1'!G26 &amp; "," &amp; 'DPW1'!BI5</f>
        <v>Metering,Meter Replacements,PCD output by 2029-30 (Target)</v>
      </c>
      <c r="D2578" s="176" t="str">
        <f>IF(ISBLANK('DPW1'!H26),"",'DPW1'!H26)</f>
        <v>Nr</v>
      </c>
      <c r="E2578" s="176" t="s">
        <v>7266</v>
      </c>
      <c r="M2578" s="176">
        <f>IF(ISBLANK('DPW1'!W26),"",'DPW1'!W26)</f>
        <v>1400045</v>
      </c>
      <c r="R2578" s="176">
        <f>IF(ISBLANK('DPW1'!X26),"",'DPW1'!X26)</f>
        <v>0</v>
      </c>
    </row>
    <row r="2579" spans="1:18" x14ac:dyDescent="0.25">
      <c r="A2579" s="176" t="str">
        <f t="shared" si="40"/>
        <v>YKY</v>
      </c>
      <c r="B2579" s="176" t="str">
        <f>IF(ISBLANK('DPW1'!BL26),"",'DPW1'!BL26)</f>
        <v>PCD_DPW1_MTR6_O</v>
      </c>
      <c r="C2579" s="176" t="str">
        <f>'DPW1'!F26 &amp; "," &amp; 'DPW1'!G26 &amp; "," &amp; 'DPW1'!BL5</f>
        <v>Metering,Meter Replacements,PCD Output (Cumulative) - Outturn &amp; Forecast</v>
      </c>
      <c r="D2579" s="176" t="str">
        <f>IF(ISBLANK('DPW1'!H26),"",'DPW1'!H26)</f>
        <v>Nr</v>
      </c>
      <c r="E2579" s="176" t="s">
        <v>7266</v>
      </c>
      <c r="G2579" s="176">
        <f>IF(ISBLANK('DPW1'!Z26),"",'DPW1'!Z26)</f>
        <v>0</v>
      </c>
      <c r="H2579" s="176">
        <f>IF(ISBLANK('DPW1'!AA26),"",'DPW1'!AA26)</f>
        <v>16608</v>
      </c>
      <c r="I2579" s="176">
        <f>IF(ISBLANK('DPW1'!AB26),"",'DPW1'!AB26)</f>
        <v>178132</v>
      </c>
      <c r="J2579" s="176">
        <f>IF(ISBLANK('DPW1'!AC26),"",'DPW1'!AC26)</f>
        <v>513162</v>
      </c>
      <c r="K2579" s="176">
        <f>IF(ISBLANK('DPW1'!AD26),"",'DPW1'!AD26)</f>
        <v>865308</v>
      </c>
      <c r="L2579" s="176">
        <f>IF(ISBLANK('DPW1'!AE26),"",'DPW1'!AE26)</f>
        <v>1217454</v>
      </c>
      <c r="M2579" s="176">
        <f>IF(ISBLANK('DPW1'!AF26),"",'DPW1'!AF26)</f>
        <v>1400045</v>
      </c>
      <c r="N2579" s="176" t="str">
        <f>IF(ISBLANK('DPW1'!AG26),"",'DPW1'!AG26)</f>
        <v/>
      </c>
      <c r="O2579" s="176" t="str">
        <f>IF(ISBLANK('DPW1'!AH26),"",'DPW1'!AH26)</f>
        <v/>
      </c>
      <c r="P2579" s="176" t="str">
        <f>IF(ISBLANK('DPW1'!AI26),"",'DPW1'!AI26)</f>
        <v/>
      </c>
      <c r="Q2579" s="176" t="str">
        <f>IF(ISBLANK('DPW1'!AJ26),"",'DPW1'!AJ26)</f>
        <v/>
      </c>
      <c r="R2579" s="176" t="str">
        <f>IF(ISBLANK('DPW1'!AK26),"",'DPW1'!AK26)</f>
        <v/>
      </c>
    </row>
    <row r="2580" spans="1:18" x14ac:dyDescent="0.25">
      <c r="A2580" s="176" t="str">
        <f t="shared" si="40"/>
        <v>YKY</v>
      </c>
      <c r="B2580" s="176" t="str">
        <f>IF(ISBLANK('DPW1'!BX26),"",'DPW1'!BX26)</f>
        <v>PCD_DPW1_MTR6_OT</v>
      </c>
      <c r="C2580" s="176" t="str">
        <f>'DPW1'!F26 &amp; "," &amp; 'DPW1'!G26 &amp; "," &amp; 'DPW1'!BX5</f>
        <v>Metering,Meter Replacements,PCD output by 2029-30 (Outturn &amp; Forecast)</v>
      </c>
      <c r="D2580" s="176" t="str">
        <f>IF(ISBLANK('DPW1'!H26),"",'DPW1'!H26)</f>
        <v>Nr</v>
      </c>
      <c r="E2580" s="176" t="s">
        <v>7266</v>
      </c>
      <c r="M2580" s="176">
        <f>IF(ISBLANK('DPW1'!AL26),"",'DPW1'!AL26)</f>
        <v>1400045</v>
      </c>
      <c r="R2580" s="176">
        <f>IF(ISBLANK('DPW1'!AM26),"",'DPW1'!AM26)</f>
        <v>0</v>
      </c>
    </row>
    <row r="2581" spans="1:18" x14ac:dyDescent="0.25">
      <c r="A2581" s="176" t="str">
        <f t="shared" si="40"/>
        <v>YKY</v>
      </c>
      <c r="B2581" s="176" t="str">
        <f>IF(ISBLANK('DPW1'!CA26),"",'DPW1'!CA26)</f>
        <v>PCD_DPW1_MTR6_P</v>
      </c>
      <c r="C2581" s="176" t="str">
        <f>'DPW1'!F26 &amp; "," &amp; 'DPW1'!G26 &amp; "," &amp; 'DPW1'!CA5</f>
        <v>Metering,Meter Replacements,Performance (Output)</v>
      </c>
      <c r="D2581" s="176" t="str">
        <f>IF(ISBLANK('DPW1'!H26),"",'DPW1'!H26)</f>
        <v>Nr</v>
      </c>
      <c r="E2581" s="176" t="s">
        <v>7266</v>
      </c>
      <c r="M2581" s="176">
        <f>IF(ISBLANK('DPW1'!AO26),"",'DPW1'!AO26)</f>
        <v>1</v>
      </c>
      <c r="R2581" s="176" t="str">
        <f>IF(ISBLANK('DPW1'!AP26),"",'DPW1'!AP26)</f>
        <v/>
      </c>
    </row>
    <row r="2582" spans="1:18" x14ac:dyDescent="0.25">
      <c r="A2582" s="176" t="str">
        <f t="shared" si="40"/>
        <v>YKY</v>
      </c>
      <c r="B2582" s="176" t="str">
        <f>IF(ISBLANK('DPW1'!AW27),"",'DPW1'!AW27)</f>
        <v>PCD_DPW1_MTR7</v>
      </c>
      <c r="C2582" s="176" t="str">
        <f>'DPW1'!F27 &amp; "," &amp; 'DPW1'!G27 &amp; "," &amp; 'DPW1'!AW5</f>
        <v>Metering,Connected meters,PCD Output (Cumulative) - Target</v>
      </c>
      <c r="D2582" s="176" t="str">
        <f>IF(ISBLANK('DPW1'!H27),"",'DPW1'!H27)</f>
        <v>Nr</v>
      </c>
      <c r="E2582" s="176" t="s">
        <v>7266</v>
      </c>
      <c r="G2582" s="176">
        <f>IF(ISBLANK('DPW1'!K27),"",'DPW1'!K27)</f>
        <v>0</v>
      </c>
      <c r="H2582" s="176">
        <f>IF(ISBLANK('DPW1'!L27),"",'DPW1'!L27)</f>
        <v>0</v>
      </c>
      <c r="I2582" s="176">
        <f>IF(ISBLANK('DPW1'!M27),"",'DPW1'!M27)</f>
        <v>0</v>
      </c>
      <c r="J2582" s="176">
        <f>IF(ISBLANK('DPW1'!N27),"",'DPW1'!N27)</f>
        <v>93008</v>
      </c>
      <c r="K2582" s="176">
        <f>IF(ISBLANK('DPW1'!O27),"",'DPW1'!O27)</f>
        <v>337897</v>
      </c>
      <c r="L2582" s="176">
        <f>IF(ISBLANK('DPW1'!P27),"",'DPW1'!P27)</f>
        <v>658215</v>
      </c>
      <c r="M2582" s="176">
        <f>IF(ISBLANK('DPW1'!Q27),"",'DPW1'!Q27)</f>
        <v>1053962</v>
      </c>
      <c r="N2582" s="176" t="str">
        <f>IF(ISBLANK('DPW1'!R27),"",'DPW1'!R27)</f>
        <v/>
      </c>
      <c r="O2582" s="176" t="str">
        <f>IF(ISBLANK('DPW1'!S27),"",'DPW1'!S27)</f>
        <v/>
      </c>
      <c r="P2582" s="176" t="str">
        <f>IF(ISBLANK('DPW1'!T27),"",'DPW1'!T27)</f>
        <v/>
      </c>
      <c r="Q2582" s="176" t="str">
        <f>IF(ISBLANK('DPW1'!U27),"",'DPW1'!U27)</f>
        <v/>
      </c>
      <c r="R2582" s="176" t="str">
        <f>IF(ISBLANK('DPW1'!V27),"",'DPW1'!V27)</f>
        <v/>
      </c>
    </row>
    <row r="2583" spans="1:18" x14ac:dyDescent="0.25">
      <c r="A2583" s="176" t="str">
        <f t="shared" si="40"/>
        <v>YKY</v>
      </c>
      <c r="B2583" s="176" t="str">
        <f>IF(ISBLANK('DPW1'!BI27),"",'DPW1'!BI27)</f>
        <v>PCD_DPW1_MTR7_T</v>
      </c>
      <c r="C2583" s="176" t="str">
        <f>'DPW1'!F27 &amp; "," &amp; 'DPW1'!G27 &amp; "," &amp; 'DPW1'!BI5</f>
        <v>Metering,Connected meters,PCD output by 2029-30 (Target)</v>
      </c>
      <c r="D2583" s="176" t="str">
        <f>IF(ISBLANK('DPW1'!H27),"",'DPW1'!H27)</f>
        <v>Nr</v>
      </c>
      <c r="E2583" s="176" t="s">
        <v>7266</v>
      </c>
      <c r="M2583" s="176">
        <f>IF(ISBLANK('DPW1'!W27),"",'DPW1'!W27)</f>
        <v>1053962</v>
      </c>
      <c r="R2583" s="176">
        <f>IF(ISBLANK('DPW1'!X27),"",'DPW1'!X27)</f>
        <v>0</v>
      </c>
    </row>
    <row r="2584" spans="1:18" x14ac:dyDescent="0.25">
      <c r="A2584" s="176" t="str">
        <f t="shared" si="40"/>
        <v>YKY</v>
      </c>
      <c r="B2584" s="176" t="str">
        <f>IF(ISBLANK('DPW1'!BL27),"",'DPW1'!BL27)</f>
        <v>PCD_DPW1_MTR7_O</v>
      </c>
      <c r="C2584" s="176" t="str">
        <f>'DPW1'!F27 &amp; "," &amp; 'DPW1'!G27 &amp; "," &amp; 'DPW1'!BL5</f>
        <v>Metering,Connected meters,PCD Output (Cumulative) - Outturn &amp; Forecast</v>
      </c>
      <c r="D2584" s="176" t="str">
        <f>IF(ISBLANK('DPW1'!H27),"",'DPW1'!H27)</f>
        <v>Nr</v>
      </c>
      <c r="E2584" s="176" t="s">
        <v>7266</v>
      </c>
      <c r="G2584" s="176" t="str">
        <f>IF(ISBLANK('DPW1'!Z27),"",'DPW1'!Z27)</f>
        <v/>
      </c>
      <c r="H2584" s="176" t="str">
        <f>IF(ISBLANK('DPW1'!AA27),"",'DPW1'!AA27)</f>
        <v/>
      </c>
      <c r="I2584" s="176">
        <f>IF(ISBLANK('DPW1'!AB27),"",'DPW1'!AB27)</f>
        <v>15413</v>
      </c>
      <c r="J2584" s="176">
        <f>IF(ISBLANK('DPW1'!AC27),"",'DPW1'!AC27)</f>
        <v>93008</v>
      </c>
      <c r="K2584" s="176">
        <f>IF(ISBLANK('DPW1'!AD27),"",'DPW1'!AD27)</f>
        <v>337897</v>
      </c>
      <c r="L2584" s="176">
        <f>IF(ISBLANK('DPW1'!AE27),"",'DPW1'!AE27)</f>
        <v>658215</v>
      </c>
      <c r="M2584" s="176">
        <f>IF(ISBLANK('DPW1'!AF27),"",'DPW1'!AF27)</f>
        <v>1053962</v>
      </c>
      <c r="N2584" s="176" t="str">
        <f>IF(ISBLANK('DPW1'!AG27),"",'DPW1'!AG27)</f>
        <v/>
      </c>
      <c r="O2584" s="176" t="str">
        <f>IF(ISBLANK('DPW1'!AH27),"",'DPW1'!AH27)</f>
        <v/>
      </c>
      <c r="P2584" s="176" t="str">
        <f>IF(ISBLANK('DPW1'!AI27),"",'DPW1'!AI27)</f>
        <v/>
      </c>
      <c r="Q2584" s="176" t="str">
        <f>IF(ISBLANK('DPW1'!AJ27),"",'DPW1'!AJ27)</f>
        <v/>
      </c>
      <c r="R2584" s="176" t="str">
        <f>IF(ISBLANK('DPW1'!AK27),"",'DPW1'!AK27)</f>
        <v/>
      </c>
    </row>
    <row r="2585" spans="1:18" x14ac:dyDescent="0.25">
      <c r="A2585" s="176" t="str">
        <f t="shared" si="40"/>
        <v>YKY</v>
      </c>
      <c r="B2585" s="176" t="str">
        <f>IF(ISBLANK('DPW1'!BX27),"",'DPW1'!BX27)</f>
        <v>PCD_DPW1_MTR7_OT</v>
      </c>
      <c r="C2585" s="176" t="str">
        <f>'DPW1'!F27 &amp; "," &amp; 'DPW1'!G27 &amp; "," &amp; 'DPW1'!BX5</f>
        <v>Metering,Connected meters,PCD output by 2029-30 (Outturn &amp; Forecast)</v>
      </c>
      <c r="D2585" s="176" t="str">
        <f>IF(ISBLANK('DPW1'!H27),"",'DPW1'!H27)</f>
        <v>Nr</v>
      </c>
      <c r="E2585" s="176" t="s">
        <v>7266</v>
      </c>
      <c r="M2585" s="176">
        <f>IF(ISBLANK('DPW1'!AL27),"",'DPW1'!AL27)</f>
        <v>1053962</v>
      </c>
      <c r="R2585" s="176">
        <f>IF(ISBLANK('DPW1'!AM27),"",'DPW1'!AM27)</f>
        <v>0</v>
      </c>
    </row>
    <row r="2586" spans="1:18" x14ac:dyDescent="0.25">
      <c r="A2586" s="176" t="str">
        <f t="shared" si="40"/>
        <v>YKY</v>
      </c>
      <c r="B2586" s="176" t="str">
        <f>IF(ISBLANK('DPW1'!CA27),"",'DPW1'!CA27)</f>
        <v>PCD_DPW1_MTR7_P</v>
      </c>
      <c r="C2586" s="176" t="str">
        <f>'DPW1'!F27 &amp; "," &amp; 'DPW1'!G27 &amp; "," &amp; 'DPW1'!CA5</f>
        <v>Metering,Connected meters,Performance (Output)</v>
      </c>
      <c r="D2586" s="176" t="str">
        <f>IF(ISBLANK('DPW1'!H27),"",'DPW1'!H27)</f>
        <v>Nr</v>
      </c>
      <c r="E2586" s="176" t="s">
        <v>7266</v>
      </c>
      <c r="M2586" s="176">
        <f>IF(ISBLANK('DPW1'!AO27),"",'DPW1'!AO27)</f>
        <v>1</v>
      </c>
      <c r="R2586" s="176" t="str">
        <f>IF(ISBLANK('DPW1'!AP27),"",'DPW1'!AP27)</f>
        <v/>
      </c>
    </row>
    <row r="2587" spans="1:18" x14ac:dyDescent="0.25">
      <c r="A2587" s="176" t="str">
        <f t="shared" si="40"/>
        <v>YKY</v>
      </c>
      <c r="B2587" s="176" t="str">
        <f>IF(ISBLANK('DPW1'!AW28),"",'DPW1'!AW28)</f>
        <v>PCD_DPW1_SPL1</v>
      </c>
      <c r="C2587" s="176" t="str">
        <f>'DPW1'!F28 &amp; "," &amp; 'DPW1'!G28 &amp; "," &amp; 'DPW1'!AW5</f>
        <v>Supply,WAFU Benefit [Base Overlap Schemes],PCD Output (Cumulative) - Target</v>
      </c>
      <c r="D2587" s="176" t="str">
        <f>IF(ISBLANK('DPW1'!H28),"",'DPW1'!H28)</f>
        <v>Ml/d</v>
      </c>
      <c r="E2587" s="176" t="s">
        <v>7266</v>
      </c>
      <c r="G2587" s="176">
        <f>IF(ISBLANK('DPW1'!K28),"",'DPW1'!K28)</f>
        <v>0</v>
      </c>
      <c r="H2587" s="176">
        <f>IF(ISBLANK('DPW1'!L28),"",'DPW1'!L28)</f>
        <v>0</v>
      </c>
      <c r="I2587" s="176">
        <f>IF(ISBLANK('DPW1'!M28),"",'DPW1'!M28)</f>
        <v>0</v>
      </c>
      <c r="J2587" s="176">
        <f>IF(ISBLANK('DPW1'!N28),"",'DPW1'!N28)</f>
        <v>0</v>
      </c>
      <c r="K2587" s="176">
        <f>IF(ISBLANK('DPW1'!O28),"",'DPW1'!O28)</f>
        <v>0</v>
      </c>
      <c r="L2587" s="176">
        <f>IF(ISBLANK('DPW1'!P28),"",'DPW1'!P28)</f>
        <v>0</v>
      </c>
      <c r="M2587" s="176">
        <f>IF(ISBLANK('DPW1'!Q28),"",'DPW1'!Q28)</f>
        <v>0</v>
      </c>
      <c r="N2587" s="176">
        <f>IF(ISBLANK('DPW1'!R28),"",'DPW1'!R28)</f>
        <v>0</v>
      </c>
      <c r="O2587" s="176">
        <f>IF(ISBLANK('DPW1'!S28),"",'DPW1'!S28)</f>
        <v>0</v>
      </c>
      <c r="P2587" s="176">
        <f>IF(ISBLANK('DPW1'!T28),"",'DPW1'!T28)</f>
        <v>0</v>
      </c>
      <c r="Q2587" s="176">
        <f>IF(ISBLANK('DPW1'!U28),"",'DPW1'!U28)</f>
        <v>0</v>
      </c>
      <c r="R2587" s="176">
        <f>IF(ISBLANK('DPW1'!V28),"",'DPW1'!V28)</f>
        <v>0</v>
      </c>
    </row>
    <row r="2588" spans="1:18" x14ac:dyDescent="0.25">
      <c r="A2588" s="176" t="str">
        <f t="shared" si="40"/>
        <v>YKY</v>
      </c>
      <c r="B2588" s="176" t="str">
        <f>IF(ISBLANK('DPW1'!BI28),"",'DPW1'!BI28)</f>
        <v>PCD_DPW1_SPL1_T</v>
      </c>
      <c r="C2588" s="176" t="str">
        <f>'DPW1'!F28 &amp; "," &amp; 'DPW1'!G28 &amp; "," &amp; 'DPW1'!BI5</f>
        <v>Supply,WAFU Benefit [Base Overlap Schemes],PCD output by 2029-30 (Target)</v>
      </c>
      <c r="D2588" s="176" t="str">
        <f>IF(ISBLANK('DPW1'!H28),"",'DPW1'!H28)</f>
        <v>Ml/d</v>
      </c>
      <c r="E2588" s="176" t="s">
        <v>7266</v>
      </c>
      <c r="M2588" s="176">
        <f>IF(ISBLANK('DPW1'!W28),"",'DPW1'!W28)</f>
        <v>0</v>
      </c>
      <c r="R2588" s="176">
        <f>IF(ISBLANK('DPW1'!X28),"",'DPW1'!X28)</f>
        <v>0</v>
      </c>
    </row>
    <row r="2589" spans="1:18" x14ac:dyDescent="0.25">
      <c r="A2589" s="176" t="str">
        <f t="shared" si="40"/>
        <v>YKY</v>
      </c>
      <c r="B2589" s="176" t="str">
        <f>IF(ISBLANK('DPW1'!BL28),"",'DPW1'!BL28)</f>
        <v>PCD_DPW1_SPL1_O</v>
      </c>
      <c r="C2589" s="176" t="str">
        <f>'DPW1'!F28 &amp; "," &amp; 'DPW1'!G28 &amp; "," &amp; 'DPW1'!BL5</f>
        <v>Supply,WAFU Benefit [Base Overlap Schemes],PCD Output (Cumulative) - Outturn &amp; Forecast</v>
      </c>
      <c r="D2589" s="176" t="str">
        <f>IF(ISBLANK('DPW1'!H28),"",'DPW1'!H28)</f>
        <v>Ml/d</v>
      </c>
      <c r="E2589" s="176" t="s">
        <v>7266</v>
      </c>
      <c r="G2589" s="176">
        <f>IF(ISBLANK('DPW1'!Z28),"",'DPW1'!Z28)</f>
        <v>0</v>
      </c>
      <c r="H2589" s="176">
        <f>IF(ISBLANK('DPW1'!AA28),"",'DPW1'!AA28)</f>
        <v>0</v>
      </c>
      <c r="I2589" s="176">
        <f>IF(ISBLANK('DPW1'!AB28),"",'DPW1'!AB28)</f>
        <v>0</v>
      </c>
      <c r="J2589" s="176">
        <f>IF(ISBLANK('DPW1'!AC28),"",'DPW1'!AC28)</f>
        <v>0</v>
      </c>
      <c r="K2589" s="176">
        <f>IF(ISBLANK('DPW1'!AD28),"",'DPW1'!AD28)</f>
        <v>0</v>
      </c>
      <c r="L2589" s="176">
        <f>IF(ISBLANK('DPW1'!AE28),"",'DPW1'!AE28)</f>
        <v>0</v>
      </c>
      <c r="M2589" s="176">
        <f>IF(ISBLANK('DPW1'!AF28),"",'DPW1'!AF28)</f>
        <v>0</v>
      </c>
      <c r="N2589" s="176">
        <f>IF(ISBLANK('DPW1'!AG28),"",'DPW1'!AG28)</f>
        <v>0</v>
      </c>
      <c r="O2589" s="176">
        <f>IF(ISBLANK('DPW1'!AH28),"",'DPW1'!AH28)</f>
        <v>0</v>
      </c>
      <c r="P2589" s="176">
        <f>IF(ISBLANK('DPW1'!AI28),"",'DPW1'!AI28)</f>
        <v>0</v>
      </c>
      <c r="Q2589" s="176">
        <f>IF(ISBLANK('DPW1'!AJ28),"",'DPW1'!AJ28)</f>
        <v>0</v>
      </c>
      <c r="R2589" s="176">
        <f>IF(ISBLANK('DPW1'!AK28),"",'DPW1'!AK28)</f>
        <v>0</v>
      </c>
    </row>
    <row r="2590" spans="1:18" x14ac:dyDescent="0.25">
      <c r="A2590" s="176" t="str">
        <f t="shared" si="40"/>
        <v>YKY</v>
      </c>
      <c r="B2590" s="176" t="str">
        <f>IF(ISBLANK('DPW1'!BX28),"",'DPW1'!BX28)</f>
        <v>PCD_DPW1_SPL1_OT</v>
      </c>
      <c r="C2590" s="176" t="str">
        <f>'DPW1'!F28 &amp; "," &amp; 'DPW1'!G28 &amp; "," &amp; 'DPW1'!BX5</f>
        <v>Supply,WAFU Benefit [Base Overlap Schemes],PCD output by 2029-30 (Outturn &amp; Forecast)</v>
      </c>
      <c r="D2590" s="176" t="str">
        <f>IF(ISBLANK('DPW1'!H28),"",'DPW1'!H28)</f>
        <v>Ml/d</v>
      </c>
      <c r="E2590" s="176" t="s">
        <v>7266</v>
      </c>
      <c r="M2590" s="176">
        <f>IF(ISBLANK('DPW1'!AL28),"",'DPW1'!AL28)</f>
        <v>0</v>
      </c>
      <c r="R2590" s="176">
        <f>IF(ISBLANK('DPW1'!AM28),"",'DPW1'!AM28)</f>
        <v>0</v>
      </c>
    </row>
    <row r="2591" spans="1:18" x14ac:dyDescent="0.25">
      <c r="A2591" s="176" t="str">
        <f t="shared" si="40"/>
        <v>YKY</v>
      </c>
      <c r="B2591" s="176" t="str">
        <f>IF(ISBLANK('DPW1'!CA28),"",'DPW1'!CA28)</f>
        <v>PCD_DPW1_SPL1_P</v>
      </c>
      <c r="C2591" s="176" t="str">
        <f>'DPW1'!F28 &amp; "," &amp; 'DPW1'!G28 &amp; "," &amp; 'DPW1'!CA5</f>
        <v>Supply,WAFU Benefit [Base Overlap Schemes],Performance (Output)</v>
      </c>
      <c r="D2591" s="176" t="str">
        <f>IF(ISBLANK('DPW1'!H28),"",'DPW1'!H28)</f>
        <v>Ml/d</v>
      </c>
      <c r="E2591" s="176" t="s">
        <v>7266</v>
      </c>
      <c r="M2591" s="176" t="str">
        <f>IF(ISBLANK('DPW1'!AO28),"",'DPW1'!AO28)</f>
        <v/>
      </c>
      <c r="R2591" s="176" t="str">
        <f>IF(ISBLANK('DPW1'!AP28),"",'DPW1'!AP28)</f>
        <v/>
      </c>
    </row>
    <row r="2592" spans="1:18" x14ac:dyDescent="0.25">
      <c r="A2592" s="176" t="str">
        <f t="shared" si="40"/>
        <v>YKY</v>
      </c>
      <c r="B2592" s="176" t="str">
        <f>IF(ISBLANK('DPW1'!AW29),"",'DPW1'!AW29)</f>
        <v>PCD_DPW1_SPL2</v>
      </c>
      <c r="C2592" s="176" t="str">
        <f>'DPW1'!F29 &amp; "," &amp; 'DPW1'!G29 &amp; "," &amp; 'DPW1'!AW5</f>
        <v>Supply,WAFU Benefit [Medium],PCD Output (Cumulative) - Target</v>
      </c>
      <c r="D2592" s="176" t="str">
        <f>IF(ISBLANK('DPW1'!H29),"",'DPW1'!H29)</f>
        <v>Ml/d</v>
      </c>
      <c r="E2592" s="176" t="s">
        <v>7266</v>
      </c>
      <c r="G2592" s="176">
        <f>IF(ISBLANK('DPW1'!K29),"",'DPW1'!K29)</f>
        <v>0</v>
      </c>
      <c r="H2592" s="176">
        <f>IF(ISBLANK('DPW1'!L29),"",'DPW1'!L29)</f>
        <v>0</v>
      </c>
      <c r="I2592" s="176">
        <f>IF(ISBLANK('DPW1'!M29),"",'DPW1'!M29)</f>
        <v>0</v>
      </c>
      <c r="J2592" s="176">
        <f>IF(ISBLANK('DPW1'!N29),"",'DPW1'!N29)</f>
        <v>0</v>
      </c>
      <c r="K2592" s="176">
        <f>IF(ISBLANK('DPW1'!O29),"",'DPW1'!O29)</f>
        <v>6</v>
      </c>
      <c r="L2592" s="176">
        <f>IF(ISBLANK('DPW1'!P29),"",'DPW1'!P29)</f>
        <v>6</v>
      </c>
      <c r="M2592" s="176">
        <f>IF(ISBLANK('DPW1'!Q29),"",'DPW1'!Q29)</f>
        <v>6</v>
      </c>
      <c r="N2592" s="176">
        <f>IF(ISBLANK('DPW1'!R29),"",'DPW1'!R29)</f>
        <v>6</v>
      </c>
      <c r="O2592" s="176">
        <f>IF(ISBLANK('DPW1'!S29),"",'DPW1'!S29)</f>
        <v>6</v>
      </c>
      <c r="P2592" s="176">
        <f>IF(ISBLANK('DPW1'!T29),"",'DPW1'!T29)</f>
        <v>6</v>
      </c>
      <c r="Q2592" s="176">
        <f>IF(ISBLANK('DPW1'!U29),"",'DPW1'!U29)</f>
        <v>6</v>
      </c>
      <c r="R2592" s="176">
        <f>IF(ISBLANK('DPW1'!V29),"",'DPW1'!V29)</f>
        <v>21</v>
      </c>
    </row>
    <row r="2593" spans="1:18" x14ac:dyDescent="0.25">
      <c r="A2593" s="176" t="str">
        <f t="shared" si="40"/>
        <v>YKY</v>
      </c>
      <c r="B2593" s="176" t="str">
        <f>IF(ISBLANK('DPW1'!BI29),"",'DPW1'!BI29)</f>
        <v>PCD_DPW1_SPL2_T</v>
      </c>
      <c r="C2593" s="176" t="str">
        <f>'DPW1'!F29 &amp; "," &amp; 'DPW1'!G29 &amp; "," &amp; 'DPW1'!BI5</f>
        <v>Supply,WAFU Benefit [Medium],PCD output by 2029-30 (Target)</v>
      </c>
      <c r="D2593" s="176" t="str">
        <f>IF(ISBLANK('DPW1'!H29),"",'DPW1'!H29)</f>
        <v>Ml/d</v>
      </c>
      <c r="E2593" s="176" t="s">
        <v>7266</v>
      </c>
      <c r="M2593" s="176">
        <f>IF(ISBLANK('DPW1'!W29),"",'DPW1'!W29)</f>
        <v>6</v>
      </c>
      <c r="R2593" s="176">
        <f>IF(ISBLANK('DPW1'!X29),"",'DPW1'!X29)</f>
        <v>21</v>
      </c>
    </row>
    <row r="2594" spans="1:18" x14ac:dyDescent="0.25">
      <c r="A2594" s="176" t="str">
        <f t="shared" si="40"/>
        <v>YKY</v>
      </c>
      <c r="B2594" s="176" t="str">
        <f>IF(ISBLANK('DPW1'!BL29),"",'DPW1'!BL29)</f>
        <v>PCD_DPW1_SPL2_O</v>
      </c>
      <c r="C2594" s="176" t="str">
        <f>'DPW1'!F29 &amp; "," &amp; 'DPW1'!G29 &amp; "," &amp; 'DPW1'!BL5</f>
        <v>Supply,WAFU Benefit [Medium],PCD Output (Cumulative) - Outturn &amp; Forecast</v>
      </c>
      <c r="D2594" s="176" t="str">
        <f>IF(ISBLANK('DPW1'!H29),"",'DPW1'!H29)</f>
        <v>Ml/d</v>
      </c>
      <c r="E2594" s="176" t="s">
        <v>7266</v>
      </c>
      <c r="G2594" s="176">
        <f>IF(ISBLANK('DPW1'!Z29),"",'DPW1'!Z29)</f>
        <v>0</v>
      </c>
      <c r="H2594" s="176">
        <f>IF(ISBLANK('DPW1'!AA29),"",'DPW1'!AA29)</f>
        <v>0</v>
      </c>
      <c r="I2594" s="176">
        <f>IF(ISBLANK('DPW1'!AB29),"",'DPW1'!AB29)</f>
        <v>0</v>
      </c>
      <c r="J2594" s="176">
        <f>IF(ISBLANK('DPW1'!AC29),"",'DPW1'!AC29)</f>
        <v>0</v>
      </c>
      <c r="K2594" s="176">
        <f>IF(ISBLANK('DPW1'!AD29),"",'DPW1'!AD29)</f>
        <v>0</v>
      </c>
      <c r="L2594" s="176">
        <f>IF(ISBLANK('DPW1'!AE29),"",'DPW1'!AE29)</f>
        <v>0</v>
      </c>
      <c r="M2594" s="176">
        <f>IF(ISBLANK('DPW1'!AF29),"",'DPW1'!AF29)</f>
        <v>6</v>
      </c>
      <c r="N2594" s="176">
        <f>IF(ISBLANK('DPW1'!AG29),"",'DPW1'!AG29)</f>
        <v>6</v>
      </c>
      <c r="O2594" s="176">
        <f>IF(ISBLANK('DPW1'!AH29),"",'DPW1'!AH29)</f>
        <v>6</v>
      </c>
      <c r="P2594" s="176">
        <f>IF(ISBLANK('DPW1'!AI29),"",'DPW1'!AI29)</f>
        <v>6</v>
      </c>
      <c r="Q2594" s="176">
        <f>IF(ISBLANK('DPW1'!AJ29),"",'DPW1'!AJ29)</f>
        <v>6</v>
      </c>
      <c r="R2594" s="176">
        <f>IF(ISBLANK('DPW1'!AK29),"",'DPW1'!AK29)</f>
        <v>21</v>
      </c>
    </row>
    <row r="2595" spans="1:18" x14ac:dyDescent="0.25">
      <c r="A2595" s="176" t="str">
        <f t="shared" si="40"/>
        <v>YKY</v>
      </c>
      <c r="B2595" s="176" t="str">
        <f>IF(ISBLANK('DPW1'!BX29),"",'DPW1'!BX29)</f>
        <v>PCD_DPW1_SPL2_OT</v>
      </c>
      <c r="C2595" s="176" t="str">
        <f>'DPW1'!F29 &amp; "," &amp; 'DPW1'!G29 &amp; "," &amp; 'DPW1'!BX5</f>
        <v>Supply,WAFU Benefit [Medium],PCD output by 2029-30 (Outturn &amp; Forecast)</v>
      </c>
      <c r="D2595" s="176" t="str">
        <f>IF(ISBLANK('DPW1'!H29),"",'DPW1'!H29)</f>
        <v>Ml/d</v>
      </c>
      <c r="E2595" s="176" t="s">
        <v>7266</v>
      </c>
      <c r="M2595" s="176">
        <f>IF(ISBLANK('DPW1'!AL29),"",'DPW1'!AL29)</f>
        <v>6</v>
      </c>
      <c r="R2595" s="176">
        <f>IF(ISBLANK('DPW1'!AM29),"",'DPW1'!AM29)</f>
        <v>21</v>
      </c>
    </row>
    <row r="2596" spans="1:18" x14ac:dyDescent="0.25">
      <c r="A2596" s="176" t="str">
        <f t="shared" si="40"/>
        <v>YKY</v>
      </c>
      <c r="B2596" s="176" t="str">
        <f>IF(ISBLANK('DPW1'!CA29),"",'DPW1'!CA29)</f>
        <v>PCD_DPW1_SPL2_P</v>
      </c>
      <c r="C2596" s="176" t="str">
        <f>'DPW1'!F29 &amp; "," &amp; 'DPW1'!G29 &amp; "," &amp; 'DPW1'!CA5</f>
        <v>Supply,WAFU Benefit [Medium],Performance (Output)</v>
      </c>
      <c r="D2596" s="176" t="str">
        <f>IF(ISBLANK('DPW1'!H29),"",'DPW1'!H29)</f>
        <v>Ml/d</v>
      </c>
      <c r="E2596" s="176" t="s">
        <v>7266</v>
      </c>
      <c r="M2596" s="176">
        <f>IF(ISBLANK('DPW1'!AO29),"",'DPW1'!AO29)</f>
        <v>1</v>
      </c>
      <c r="R2596" s="176">
        <f>IF(ISBLANK('DPW1'!AP29),"",'DPW1'!AP29)</f>
        <v>1</v>
      </c>
    </row>
    <row r="2597" spans="1:18" x14ac:dyDescent="0.25">
      <c r="A2597" s="176" t="str">
        <f t="shared" si="40"/>
        <v>YKY</v>
      </c>
      <c r="B2597" s="176" t="str">
        <f>IF(ISBLANK('DPW1'!AW30),"",'DPW1'!AW30)</f>
        <v>PCD_DPW1_SPL3</v>
      </c>
      <c r="C2597" s="176" t="str">
        <f>'DPW1'!F30 &amp; "," &amp; 'DPW1'!G30 &amp; "," &amp; 'DPW1'!AW5</f>
        <v>Supply,WAFU Benefit [Low],PCD Output (Cumulative) - Target</v>
      </c>
      <c r="D2597" s="176" t="str">
        <f>IF(ISBLANK('DPW1'!H30),"",'DPW1'!H30)</f>
        <v>Ml/d</v>
      </c>
      <c r="E2597" s="176" t="s">
        <v>7266</v>
      </c>
      <c r="G2597" s="176">
        <f>IF(ISBLANK('DPW1'!K30),"",'DPW1'!K30)</f>
        <v>0</v>
      </c>
      <c r="H2597" s="176">
        <f>IF(ISBLANK('DPW1'!L30),"",'DPW1'!L30)</f>
        <v>0</v>
      </c>
      <c r="I2597" s="176">
        <f>IF(ISBLANK('DPW1'!M30),"",'DPW1'!M30)</f>
        <v>0</v>
      </c>
      <c r="J2597" s="176">
        <f>IF(ISBLANK('DPW1'!N30),"",'DPW1'!N30)</f>
        <v>0</v>
      </c>
      <c r="K2597" s="176">
        <f>IF(ISBLANK('DPW1'!O30),"",'DPW1'!O30)</f>
        <v>15</v>
      </c>
      <c r="L2597" s="176">
        <f>IF(ISBLANK('DPW1'!P30),"",'DPW1'!P30)</f>
        <v>15</v>
      </c>
      <c r="M2597" s="176">
        <f>IF(ISBLANK('DPW1'!Q30),"",'DPW1'!Q30)</f>
        <v>15</v>
      </c>
      <c r="N2597" s="176">
        <f>IF(ISBLANK('DPW1'!R30),"",'DPW1'!R30)</f>
        <v>15</v>
      </c>
      <c r="O2597" s="176">
        <f>IF(ISBLANK('DPW1'!S30),"",'DPW1'!S30)</f>
        <v>15</v>
      </c>
      <c r="P2597" s="176">
        <f>IF(ISBLANK('DPW1'!T30),"",'DPW1'!T30)</f>
        <v>15</v>
      </c>
      <c r="Q2597" s="176">
        <f>IF(ISBLANK('DPW1'!U30),"",'DPW1'!U30)</f>
        <v>15</v>
      </c>
      <c r="R2597" s="176">
        <f>IF(ISBLANK('DPW1'!V30),"",'DPW1'!V30)</f>
        <v>15</v>
      </c>
    </row>
    <row r="2598" spans="1:18" x14ac:dyDescent="0.25">
      <c r="A2598" s="176" t="str">
        <f t="shared" si="40"/>
        <v>YKY</v>
      </c>
      <c r="B2598" s="176" t="str">
        <f>IF(ISBLANK('DPW1'!BI30),"",'DPW1'!BI30)</f>
        <v>PCD_DPW1_SPL3_T</v>
      </c>
      <c r="C2598" s="176" t="str">
        <f>'DPW1'!F30 &amp; "," &amp; 'DPW1'!G30 &amp; "," &amp; 'DPW1'!BI5</f>
        <v>Supply,WAFU Benefit [Low],PCD output by 2029-30 (Target)</v>
      </c>
      <c r="D2598" s="176" t="str">
        <f>IF(ISBLANK('DPW1'!H30),"",'DPW1'!H30)</f>
        <v>Ml/d</v>
      </c>
      <c r="E2598" s="176" t="s">
        <v>7266</v>
      </c>
      <c r="M2598" s="176">
        <f>IF(ISBLANK('DPW1'!W30),"",'DPW1'!W30)</f>
        <v>15</v>
      </c>
      <c r="R2598" s="176">
        <f>IF(ISBLANK('DPW1'!X30),"",'DPW1'!X30)</f>
        <v>15</v>
      </c>
    </row>
    <row r="2599" spans="1:18" x14ac:dyDescent="0.25">
      <c r="A2599" s="176" t="str">
        <f t="shared" si="40"/>
        <v>YKY</v>
      </c>
      <c r="B2599" s="176" t="str">
        <f>IF(ISBLANK('DPW1'!BL30),"",'DPW1'!BL30)</f>
        <v>PCD_DPW1_SPL3_O</v>
      </c>
      <c r="C2599" s="176" t="str">
        <f>'DPW1'!F30 &amp; "," &amp; 'DPW1'!G30 &amp; "," &amp; 'DPW1'!BL5</f>
        <v>Supply,WAFU Benefit [Low],PCD Output (Cumulative) - Outturn &amp; Forecast</v>
      </c>
      <c r="D2599" s="176" t="str">
        <f>IF(ISBLANK('DPW1'!H30),"",'DPW1'!H30)</f>
        <v>Ml/d</v>
      </c>
      <c r="E2599" s="176" t="s">
        <v>7266</v>
      </c>
      <c r="G2599" s="176">
        <f>IF(ISBLANK('DPW1'!Z30),"",'DPW1'!Z30)</f>
        <v>0</v>
      </c>
      <c r="H2599" s="176">
        <f>IF(ISBLANK('DPW1'!AA30),"",'DPW1'!AA30)</f>
        <v>0</v>
      </c>
      <c r="I2599" s="176">
        <f>IF(ISBLANK('DPW1'!AB30),"",'DPW1'!AB30)</f>
        <v>0</v>
      </c>
      <c r="J2599" s="176">
        <f>IF(ISBLANK('DPW1'!AC30),"",'DPW1'!AC30)</f>
        <v>0</v>
      </c>
      <c r="K2599" s="176">
        <f>IF(ISBLANK('DPW1'!AD30),"",'DPW1'!AD30)</f>
        <v>10</v>
      </c>
      <c r="L2599" s="176">
        <f>IF(ISBLANK('DPW1'!AE30),"",'DPW1'!AE30)</f>
        <v>15</v>
      </c>
      <c r="M2599" s="176">
        <f>IF(ISBLANK('DPW1'!AF30),"",'DPW1'!AF30)</f>
        <v>15</v>
      </c>
      <c r="N2599" s="176">
        <f>IF(ISBLANK('DPW1'!AG30),"",'DPW1'!AG30)</f>
        <v>15</v>
      </c>
      <c r="O2599" s="176">
        <f>IF(ISBLANK('DPW1'!AH30),"",'DPW1'!AH30)</f>
        <v>15</v>
      </c>
      <c r="P2599" s="176">
        <f>IF(ISBLANK('DPW1'!AI30),"",'DPW1'!AI30)</f>
        <v>15</v>
      </c>
      <c r="Q2599" s="176">
        <f>IF(ISBLANK('DPW1'!AJ30),"",'DPW1'!AJ30)</f>
        <v>15</v>
      </c>
      <c r="R2599" s="176">
        <f>IF(ISBLANK('DPW1'!AK30),"",'DPW1'!AK30)</f>
        <v>15</v>
      </c>
    </row>
    <row r="2600" spans="1:18" x14ac:dyDescent="0.25">
      <c r="A2600" s="176" t="str">
        <f t="shared" si="40"/>
        <v>YKY</v>
      </c>
      <c r="B2600" s="176" t="str">
        <f>IF(ISBLANK('DPW1'!BX30),"",'DPW1'!BX30)</f>
        <v>PCD_DPW1_SPL3_OT</v>
      </c>
      <c r="C2600" s="176" t="str">
        <f>'DPW1'!F30 &amp; "," &amp; 'DPW1'!G30 &amp; "," &amp; 'DPW1'!BX5</f>
        <v>Supply,WAFU Benefit [Low],PCD output by 2029-30 (Outturn &amp; Forecast)</v>
      </c>
      <c r="D2600" s="176" t="str">
        <f>IF(ISBLANK('DPW1'!H30),"",'DPW1'!H30)</f>
        <v>Ml/d</v>
      </c>
      <c r="E2600" s="176" t="s">
        <v>7266</v>
      </c>
      <c r="M2600" s="176">
        <f>IF(ISBLANK('DPW1'!AL30),"",'DPW1'!AL30)</f>
        <v>15</v>
      </c>
      <c r="R2600" s="176">
        <f>IF(ISBLANK('DPW1'!AM30),"",'DPW1'!AM30)</f>
        <v>15</v>
      </c>
    </row>
    <row r="2601" spans="1:18" x14ac:dyDescent="0.25">
      <c r="A2601" s="176" t="str">
        <f t="shared" si="40"/>
        <v>YKY</v>
      </c>
      <c r="B2601" s="176" t="str">
        <f>IF(ISBLANK('DPW1'!CA30),"",'DPW1'!CA30)</f>
        <v>PCD_DPW1_SPL3_P</v>
      </c>
      <c r="C2601" s="176" t="str">
        <f>'DPW1'!F30 &amp; "," &amp; 'DPW1'!G30 &amp; "," &amp; 'DPW1'!CA5</f>
        <v>Supply,WAFU Benefit [Low],Performance (Output)</v>
      </c>
      <c r="D2601" s="176" t="str">
        <f>IF(ISBLANK('DPW1'!H30),"",'DPW1'!H30)</f>
        <v>Ml/d</v>
      </c>
      <c r="E2601" s="176" t="s">
        <v>7266</v>
      </c>
      <c r="M2601" s="176">
        <f>IF(ISBLANK('DPW1'!AO30),"",'DPW1'!AO30)</f>
        <v>1</v>
      </c>
      <c r="R2601" s="176">
        <f>IF(ISBLANK('DPW1'!AP30),"",'DPW1'!AP30)</f>
        <v>1</v>
      </c>
    </row>
    <row r="2602" spans="1:18" x14ac:dyDescent="0.25">
      <c r="A2602" s="176" t="str">
        <f t="shared" si="40"/>
        <v>YKY</v>
      </c>
      <c r="B2602" s="176" t="str">
        <f>IF(ISBLANK('DPW1'!AW31),"",'DPW1'!AW31)</f>
        <v>PCD_DPW1_SPL4</v>
      </c>
      <c r="C2602" s="176" t="str">
        <f>'DPW1'!F31 &amp; "," &amp; 'DPW1'!G31 &amp; "," &amp; 'DPW1'!AW5</f>
        <v>Supply,WAFU Benefit [Very Low],PCD Output (Cumulative) - Target</v>
      </c>
      <c r="D2602" s="176" t="str">
        <f>IF(ISBLANK('DPW1'!H31),"",'DPW1'!H31)</f>
        <v>Ml/d</v>
      </c>
      <c r="E2602" s="176" t="s">
        <v>7266</v>
      </c>
      <c r="G2602" s="176">
        <f>IF(ISBLANK('DPW1'!K31),"",'DPW1'!K31)</f>
        <v>0</v>
      </c>
      <c r="H2602" s="176">
        <f>IF(ISBLANK('DPW1'!L31),"",'DPW1'!L31)</f>
        <v>0</v>
      </c>
      <c r="I2602" s="176">
        <f>IF(ISBLANK('DPW1'!M31),"",'DPW1'!M31)</f>
        <v>0</v>
      </c>
      <c r="J2602" s="176">
        <f>IF(ISBLANK('DPW1'!N31),"",'DPW1'!N31)</f>
        <v>0.3</v>
      </c>
      <c r="K2602" s="176">
        <f>IF(ISBLANK('DPW1'!O31),"",'DPW1'!O31)</f>
        <v>0.3</v>
      </c>
      <c r="L2602" s="176">
        <f>IF(ISBLANK('DPW1'!P31),"",'DPW1'!P31)</f>
        <v>0.3</v>
      </c>
      <c r="M2602" s="176">
        <f>IF(ISBLANK('DPW1'!Q31),"",'DPW1'!Q31)</f>
        <v>0.3</v>
      </c>
      <c r="N2602" s="176">
        <f>IF(ISBLANK('DPW1'!R31),"",'DPW1'!R31)</f>
        <v>0.3</v>
      </c>
      <c r="O2602" s="176">
        <f>IF(ISBLANK('DPW1'!S31),"",'DPW1'!S31)</f>
        <v>0.3</v>
      </c>
      <c r="P2602" s="176">
        <f>IF(ISBLANK('DPW1'!T31),"",'DPW1'!T31)</f>
        <v>0.3</v>
      </c>
      <c r="Q2602" s="176">
        <f>IF(ISBLANK('DPW1'!U31),"",'DPW1'!U31)</f>
        <v>0.3</v>
      </c>
      <c r="R2602" s="176">
        <f>IF(ISBLANK('DPW1'!V31),"",'DPW1'!V31)</f>
        <v>0.3</v>
      </c>
    </row>
    <row r="2603" spans="1:18" x14ac:dyDescent="0.25">
      <c r="A2603" s="176" t="str">
        <f t="shared" si="40"/>
        <v>YKY</v>
      </c>
      <c r="B2603" s="176" t="str">
        <f>IF(ISBLANK('DPW1'!BI31),"",'DPW1'!BI31)</f>
        <v>PCD_DPW1_SPL4_T</v>
      </c>
      <c r="C2603" s="176" t="str">
        <f>'DPW1'!F31 &amp; "," &amp; 'DPW1'!G31 &amp; "," &amp; 'DPW1'!BI5</f>
        <v>Supply,WAFU Benefit [Very Low],PCD output by 2029-30 (Target)</v>
      </c>
      <c r="D2603" s="176" t="str">
        <f>IF(ISBLANK('DPW1'!H31),"",'DPW1'!H31)</f>
        <v>Ml/d</v>
      </c>
      <c r="E2603" s="176" t="s">
        <v>7266</v>
      </c>
      <c r="M2603" s="176">
        <f>IF(ISBLANK('DPW1'!W31),"",'DPW1'!W31)</f>
        <v>0.3</v>
      </c>
      <c r="R2603" s="176">
        <f>IF(ISBLANK('DPW1'!X31),"",'DPW1'!X31)</f>
        <v>0.3</v>
      </c>
    </row>
    <row r="2604" spans="1:18" x14ac:dyDescent="0.25">
      <c r="A2604" s="176" t="str">
        <f t="shared" si="40"/>
        <v>YKY</v>
      </c>
      <c r="B2604" s="176" t="str">
        <f>IF(ISBLANK('DPW1'!BL31),"",'DPW1'!BL31)</f>
        <v>PCD_DPW1_SPL4_O</v>
      </c>
      <c r="C2604" s="176" t="str">
        <f>'DPW1'!F31 &amp; "," &amp; 'DPW1'!G31 &amp; "," &amp; 'DPW1'!BL5</f>
        <v>Supply,WAFU Benefit [Very Low],PCD Output (Cumulative) - Outturn &amp; Forecast</v>
      </c>
      <c r="D2604" s="176" t="str">
        <f>IF(ISBLANK('DPW1'!H31),"",'DPW1'!H31)</f>
        <v>Ml/d</v>
      </c>
      <c r="E2604" s="176" t="s">
        <v>7266</v>
      </c>
      <c r="G2604" s="176">
        <f>IF(ISBLANK('DPW1'!Z31),"",'DPW1'!Z31)</f>
        <v>0</v>
      </c>
      <c r="H2604" s="176">
        <f>IF(ISBLANK('DPW1'!AA31),"",'DPW1'!AA31)</f>
        <v>0</v>
      </c>
      <c r="I2604" s="176">
        <f>IF(ISBLANK('DPW1'!AB31),"",'DPW1'!AB31)</f>
        <v>0</v>
      </c>
      <c r="J2604" s="176">
        <f>IF(ISBLANK('DPW1'!AC31),"",'DPW1'!AC31)</f>
        <v>0.3</v>
      </c>
      <c r="K2604" s="176">
        <f>IF(ISBLANK('DPW1'!AD31),"",'DPW1'!AD31)</f>
        <v>0.3</v>
      </c>
      <c r="L2604" s="176">
        <f>IF(ISBLANK('DPW1'!AE31),"",'DPW1'!AE31)</f>
        <v>0.3</v>
      </c>
      <c r="M2604" s="176">
        <f>IF(ISBLANK('DPW1'!AF31),"",'DPW1'!AF31)</f>
        <v>0.3</v>
      </c>
      <c r="N2604" s="176">
        <f>IF(ISBLANK('DPW1'!AG31),"",'DPW1'!AG31)</f>
        <v>0.3</v>
      </c>
      <c r="O2604" s="176">
        <f>IF(ISBLANK('DPW1'!AH31),"",'DPW1'!AH31)</f>
        <v>0.3</v>
      </c>
      <c r="P2604" s="176">
        <f>IF(ISBLANK('DPW1'!AI31),"",'DPW1'!AI31)</f>
        <v>0.3</v>
      </c>
      <c r="Q2604" s="176">
        <f>IF(ISBLANK('DPW1'!AJ31),"",'DPW1'!AJ31)</f>
        <v>0.3</v>
      </c>
      <c r="R2604" s="176">
        <f>IF(ISBLANK('DPW1'!AK31),"",'DPW1'!AK31)</f>
        <v>0.3</v>
      </c>
    </row>
    <row r="2605" spans="1:18" x14ac:dyDescent="0.25">
      <c r="A2605" s="176" t="str">
        <f t="shared" si="40"/>
        <v>YKY</v>
      </c>
      <c r="B2605" s="176" t="str">
        <f>IF(ISBLANK('DPW1'!BX31),"",'DPW1'!BX31)</f>
        <v>PCD_DPW1_SPL4_OT</v>
      </c>
      <c r="C2605" s="176" t="str">
        <f>'DPW1'!F31 &amp; "," &amp; 'DPW1'!G31 &amp; "," &amp; 'DPW1'!BX5</f>
        <v>Supply,WAFU Benefit [Very Low],PCD output by 2029-30 (Outturn &amp; Forecast)</v>
      </c>
      <c r="D2605" s="176" t="str">
        <f>IF(ISBLANK('DPW1'!H31),"",'DPW1'!H31)</f>
        <v>Ml/d</v>
      </c>
      <c r="E2605" s="176" t="s">
        <v>7266</v>
      </c>
      <c r="M2605" s="176">
        <f>IF(ISBLANK('DPW1'!AL31),"",'DPW1'!AL31)</f>
        <v>0.3</v>
      </c>
      <c r="R2605" s="176">
        <f>IF(ISBLANK('DPW1'!AM31),"",'DPW1'!AM31)</f>
        <v>0.3</v>
      </c>
    </row>
    <row r="2606" spans="1:18" x14ac:dyDescent="0.25">
      <c r="A2606" s="176" t="str">
        <f t="shared" si="40"/>
        <v>YKY</v>
      </c>
      <c r="B2606" s="176" t="str">
        <f>IF(ISBLANK('DPW1'!CA31),"",'DPW1'!CA31)</f>
        <v>PCD_DPW1_SPL4_P</v>
      </c>
      <c r="C2606" s="176" t="str">
        <f>'DPW1'!F31 &amp; "," &amp; 'DPW1'!G31 &amp; "," &amp; 'DPW1'!CA5</f>
        <v>Supply,WAFU Benefit [Very Low],Performance (Output)</v>
      </c>
      <c r="D2606" s="176" t="str">
        <f>IF(ISBLANK('DPW1'!H31),"",'DPW1'!H31)</f>
        <v>Ml/d</v>
      </c>
      <c r="E2606" s="176" t="s">
        <v>7266</v>
      </c>
      <c r="M2606" s="176">
        <f>IF(ISBLANK('DPW1'!AO31),"",'DPW1'!AO31)</f>
        <v>1</v>
      </c>
      <c r="R2606" s="176">
        <f>IF(ISBLANK('DPW1'!AP31),"",'DPW1'!AP31)</f>
        <v>1</v>
      </c>
    </row>
    <row r="2607" spans="1:18" x14ac:dyDescent="0.25">
      <c r="A2607" s="176" t="str">
        <f t="shared" si="40"/>
        <v>YKY</v>
      </c>
      <c r="B2607" s="176" t="str">
        <f>IF(ISBLANK('DPW1'!AW32),"",'DPW1'!AW32)</f>
        <v>PCD_DPW1_SPL5</v>
      </c>
      <c r="C2607" s="176" t="str">
        <f>'DPW1'!F32 &amp; "," &amp; 'DPW1'!G32 &amp; "," &amp; 'DPW1'!AW5</f>
        <v>Supply,WAFU Benefit [Total],PCD Output (Cumulative) - Target</v>
      </c>
      <c r="D2607" s="176" t="str">
        <f>IF(ISBLANK('DPW1'!H32),"",'DPW1'!H32)</f>
        <v>Ml/d</v>
      </c>
      <c r="E2607" s="176" t="s">
        <v>7266</v>
      </c>
      <c r="G2607" s="176">
        <f>IF(ISBLANK('DPW1'!K32),"",'DPW1'!K32)</f>
        <v>0</v>
      </c>
      <c r="H2607" s="176">
        <f>IF(ISBLANK('DPW1'!L32),"",'DPW1'!L32)</f>
        <v>0</v>
      </c>
      <c r="I2607" s="176">
        <f>IF(ISBLANK('DPW1'!M32),"",'DPW1'!M32)</f>
        <v>0</v>
      </c>
      <c r="J2607" s="176">
        <f>IF(ISBLANK('DPW1'!N32),"",'DPW1'!N32)</f>
        <v>0.3</v>
      </c>
      <c r="K2607" s="176">
        <f>IF(ISBLANK('DPW1'!O32),"",'DPW1'!O32)</f>
        <v>21.3</v>
      </c>
      <c r="L2607" s="176">
        <f>IF(ISBLANK('DPW1'!P32),"",'DPW1'!P32)</f>
        <v>21.3</v>
      </c>
      <c r="M2607" s="176">
        <f>IF(ISBLANK('DPW1'!Q32),"",'DPW1'!Q32)</f>
        <v>21.3</v>
      </c>
      <c r="N2607" s="176">
        <f>IF(ISBLANK('DPW1'!R32),"",'DPW1'!R32)</f>
        <v>21.3</v>
      </c>
      <c r="O2607" s="176">
        <f>IF(ISBLANK('DPW1'!S32),"",'DPW1'!S32)</f>
        <v>21.3</v>
      </c>
      <c r="P2607" s="176">
        <f>IF(ISBLANK('DPW1'!T32),"",'DPW1'!T32)</f>
        <v>21.3</v>
      </c>
      <c r="Q2607" s="176">
        <f>IF(ISBLANK('DPW1'!U32),"",'DPW1'!U32)</f>
        <v>21.3</v>
      </c>
      <c r="R2607" s="176">
        <f>IF(ISBLANK('DPW1'!V32),"",'DPW1'!V32)</f>
        <v>36.299999999999997</v>
      </c>
    </row>
    <row r="2608" spans="1:18" x14ac:dyDescent="0.25">
      <c r="A2608" s="176" t="str">
        <f t="shared" si="40"/>
        <v>YKY</v>
      </c>
      <c r="B2608" s="176" t="str">
        <f>IF(ISBLANK('DPW1'!BI32),"",'DPW1'!BI32)</f>
        <v>PCD_DPW1_SPL5_T</v>
      </c>
      <c r="C2608" s="176" t="str">
        <f>'DPW1'!F32 &amp; "," &amp; 'DPW1'!G32 &amp; "," &amp; 'DPW1'!BI5</f>
        <v>Supply,WAFU Benefit [Total],PCD output by 2029-30 (Target)</v>
      </c>
      <c r="D2608" s="176" t="str">
        <f>IF(ISBLANK('DPW1'!H32),"",'DPW1'!H32)</f>
        <v>Ml/d</v>
      </c>
      <c r="E2608" s="176" t="s">
        <v>7266</v>
      </c>
      <c r="M2608" s="176">
        <f>IF(ISBLANK('DPW1'!W32),"",'DPW1'!W32)</f>
        <v>21.3</v>
      </c>
      <c r="R2608" s="176">
        <f>IF(ISBLANK('DPW1'!X32),"",'DPW1'!X32)</f>
        <v>36.299999999999997</v>
      </c>
    </row>
    <row r="2609" spans="1:18" x14ac:dyDescent="0.25">
      <c r="A2609" s="176" t="str">
        <f t="shared" si="40"/>
        <v>YKY</v>
      </c>
      <c r="B2609" s="176" t="str">
        <f>IF(ISBLANK('DPW1'!BL32),"",'DPW1'!BL32)</f>
        <v>PCD_DPW1_SPL5_O</v>
      </c>
      <c r="C2609" s="176" t="str">
        <f>'DPW1'!F32 &amp; "," &amp; 'DPW1'!G32 &amp; "," &amp; 'DPW1'!BL5</f>
        <v>Supply,WAFU Benefit [Total],PCD Output (Cumulative) - Outturn &amp; Forecast</v>
      </c>
      <c r="D2609" s="176" t="str">
        <f>IF(ISBLANK('DPW1'!H32),"",'DPW1'!H32)</f>
        <v>Ml/d</v>
      </c>
      <c r="E2609" s="176" t="s">
        <v>7266</v>
      </c>
      <c r="G2609" s="176">
        <f>IF(ISBLANK('DPW1'!Z32),"",'DPW1'!Z32)</f>
        <v>0</v>
      </c>
      <c r="H2609" s="176">
        <f>IF(ISBLANK('DPW1'!AA32),"",'DPW1'!AA32)</f>
        <v>0</v>
      </c>
      <c r="I2609" s="176">
        <f>IF(ISBLANK('DPW1'!AB32),"",'DPW1'!AB32)</f>
        <v>0</v>
      </c>
      <c r="J2609" s="176">
        <f>IF(ISBLANK('DPW1'!AC32),"",'DPW1'!AC32)</f>
        <v>0.3</v>
      </c>
      <c r="K2609" s="176">
        <f>IF(ISBLANK('DPW1'!AD32),"",'DPW1'!AD32)</f>
        <v>10.3</v>
      </c>
      <c r="L2609" s="176">
        <f>IF(ISBLANK('DPW1'!AE32),"",'DPW1'!AE32)</f>
        <v>15.3</v>
      </c>
      <c r="M2609" s="176">
        <f>IF(ISBLANK('DPW1'!AF32),"",'DPW1'!AF32)</f>
        <v>21.3</v>
      </c>
      <c r="N2609" s="176">
        <f>IF(ISBLANK('DPW1'!AG32),"",'DPW1'!AG32)</f>
        <v>21.3</v>
      </c>
      <c r="O2609" s="176">
        <f>IF(ISBLANK('DPW1'!AH32),"",'DPW1'!AH32)</f>
        <v>21.3</v>
      </c>
      <c r="P2609" s="176">
        <f>IF(ISBLANK('DPW1'!AI32),"",'DPW1'!AI32)</f>
        <v>21.3</v>
      </c>
      <c r="Q2609" s="176">
        <f>IF(ISBLANK('DPW1'!AJ32),"",'DPW1'!AJ32)</f>
        <v>21.3</v>
      </c>
      <c r="R2609" s="176">
        <f>IF(ISBLANK('DPW1'!AK32),"",'DPW1'!AK32)</f>
        <v>36.299999999999997</v>
      </c>
    </row>
    <row r="2610" spans="1:18" x14ac:dyDescent="0.25">
      <c r="A2610" s="176" t="str">
        <f t="shared" si="40"/>
        <v>YKY</v>
      </c>
      <c r="B2610" s="176" t="str">
        <f>IF(ISBLANK('DPW1'!BX32),"",'DPW1'!BX32)</f>
        <v>PCD_DPW1_SPL5_OT</v>
      </c>
      <c r="C2610" s="176" t="str">
        <f>'DPW1'!F32 &amp; "," &amp; 'DPW1'!G32 &amp; "," &amp; 'DPW1'!BX5</f>
        <v>Supply,WAFU Benefit [Total],PCD output by 2029-30 (Outturn &amp; Forecast)</v>
      </c>
      <c r="D2610" s="176" t="str">
        <f>IF(ISBLANK('DPW1'!H32),"",'DPW1'!H32)</f>
        <v>Ml/d</v>
      </c>
      <c r="E2610" s="176" t="s">
        <v>7266</v>
      </c>
      <c r="M2610" s="176">
        <f>IF(ISBLANK('DPW1'!AL32),"",'DPW1'!AL32)</f>
        <v>21.3</v>
      </c>
      <c r="R2610" s="176">
        <f>IF(ISBLANK('DPW1'!AM32),"",'DPW1'!AM32)</f>
        <v>36.299999999999997</v>
      </c>
    </row>
    <row r="2611" spans="1:18" x14ac:dyDescent="0.25">
      <c r="A2611" s="176" t="str">
        <f t="shared" si="40"/>
        <v>YKY</v>
      </c>
      <c r="B2611" s="176" t="str">
        <f>IF(ISBLANK('DPW1'!CA32),"",'DPW1'!CA32)</f>
        <v>PCD_DPW1_SPL5_P</v>
      </c>
      <c r="C2611" s="176" t="str">
        <f>'DPW1'!F32 &amp; "," &amp; 'DPW1'!G32 &amp; "," &amp; 'DPW1'!CA5</f>
        <v>Supply,WAFU Benefit [Total],Performance (Output)</v>
      </c>
      <c r="D2611" s="176" t="str">
        <f>IF(ISBLANK('DPW1'!H32),"",'DPW1'!H32)</f>
        <v>Ml/d</v>
      </c>
      <c r="E2611" s="176" t="s">
        <v>7266</v>
      </c>
      <c r="M2611" s="176">
        <f>IF(ISBLANK('DPW1'!AO32),"",'DPW1'!AO32)</f>
        <v>1</v>
      </c>
      <c r="R2611" s="176">
        <f>IF(ISBLANK('DPW1'!AP32),"",'DPW1'!AP32)</f>
        <v>1</v>
      </c>
    </row>
    <row r="2612" spans="1:18" x14ac:dyDescent="0.25">
      <c r="A2612" s="176" t="str">
        <f t="shared" si="40"/>
        <v>YKY</v>
      </c>
      <c r="B2612" s="176" t="str">
        <f>IF(ISBLANK('DPW1'!AW33),"",'DPW1'!AW33)</f>
        <v>PCD_DPW1_SPLIN1</v>
      </c>
      <c r="C2612" s="176" t="str">
        <f>'DPW1'!F33 &amp; "," &amp; 'DPW1'!G33 &amp; "," &amp; 'DPW1'!AW5</f>
        <v>Supply interconnectors,WAFU Benefit,PCD Output (Cumulative) - Target</v>
      </c>
      <c r="D2612" s="176" t="str">
        <f>IF(ISBLANK('DPW1'!H33),"",'DPW1'!H33)</f>
        <v>Ml/d</v>
      </c>
      <c r="E2612" s="176" t="s">
        <v>7266</v>
      </c>
      <c r="G2612" s="176" t="str">
        <f>IF(ISBLANK('DPW1'!K33),"",'DPW1'!K33)</f>
        <v/>
      </c>
      <c r="H2612" s="176" t="str">
        <f>IF(ISBLANK('DPW1'!L33),"",'DPW1'!L33)</f>
        <v/>
      </c>
      <c r="I2612" s="176" t="str">
        <f>IF(ISBLANK('DPW1'!M33),"",'DPW1'!M33)</f>
        <v/>
      </c>
      <c r="J2612" s="176" t="str">
        <f>IF(ISBLANK('DPW1'!N33),"",'DPW1'!N33)</f>
        <v/>
      </c>
      <c r="K2612" s="176" t="str">
        <f>IF(ISBLANK('DPW1'!O33),"",'DPW1'!O33)</f>
        <v/>
      </c>
      <c r="L2612" s="176" t="str">
        <f>IF(ISBLANK('DPW1'!P33),"",'DPW1'!P33)</f>
        <v/>
      </c>
      <c r="M2612" s="176" t="str">
        <f>IF(ISBLANK('DPW1'!Q33),"",'DPW1'!Q33)</f>
        <v/>
      </c>
      <c r="N2612" s="176" t="str">
        <f>IF(ISBLANK('DPW1'!R33),"",'DPW1'!R33)</f>
        <v/>
      </c>
      <c r="O2612" s="176" t="str">
        <f>IF(ISBLANK('DPW1'!S33),"",'DPW1'!S33)</f>
        <v/>
      </c>
      <c r="P2612" s="176" t="str">
        <f>IF(ISBLANK('DPW1'!T33),"",'DPW1'!T33)</f>
        <v/>
      </c>
      <c r="Q2612" s="176" t="str">
        <f>IF(ISBLANK('DPW1'!U33),"",'DPW1'!U33)</f>
        <v/>
      </c>
      <c r="R2612" s="176" t="str">
        <f>IF(ISBLANK('DPW1'!V33),"",'DPW1'!V33)</f>
        <v/>
      </c>
    </row>
    <row r="2613" spans="1:18" x14ac:dyDescent="0.25">
      <c r="A2613" s="176" t="str">
        <f t="shared" si="40"/>
        <v>YKY</v>
      </c>
      <c r="B2613" s="176" t="str">
        <f>IF(ISBLANK('DPW1'!BI33),"",'DPW1'!BI33)</f>
        <v>PCD_DPW1_SPLIN1_T</v>
      </c>
      <c r="C2613" s="176" t="str">
        <f>'DPW1'!F33 &amp; "," &amp; 'DPW1'!G33 &amp; "," &amp; 'DPW1'!BI5</f>
        <v>Supply interconnectors,WAFU Benefit,PCD output by 2029-30 (Target)</v>
      </c>
      <c r="D2613" s="176" t="str">
        <f>IF(ISBLANK('DPW1'!H33),"",'DPW1'!H33)</f>
        <v>Ml/d</v>
      </c>
      <c r="E2613" s="176" t="s">
        <v>7266</v>
      </c>
      <c r="M2613" s="176">
        <f>IF(ISBLANK('DPW1'!W33),"",'DPW1'!W33)</f>
        <v>0</v>
      </c>
      <c r="R2613" s="176">
        <f>IF(ISBLANK('DPW1'!X33),"",'DPW1'!X33)</f>
        <v>0</v>
      </c>
    </row>
    <row r="2614" spans="1:18" x14ac:dyDescent="0.25">
      <c r="A2614" s="176" t="str">
        <f t="shared" si="40"/>
        <v>YKY</v>
      </c>
      <c r="B2614" s="176" t="str">
        <f>IF(ISBLANK('DPW1'!BL33),"",'DPW1'!BL33)</f>
        <v>PCD_DPW1_SPLIN1_O</v>
      </c>
      <c r="C2614" s="176" t="str">
        <f>'DPW1'!F33 &amp; "," &amp; 'DPW1'!G33 &amp; "," &amp; 'DPW1'!BL5</f>
        <v>Supply interconnectors,WAFU Benefit,PCD Output (Cumulative) - Outturn &amp; Forecast</v>
      </c>
      <c r="D2614" s="176" t="str">
        <f>IF(ISBLANK('DPW1'!H33),"",'DPW1'!H33)</f>
        <v>Ml/d</v>
      </c>
      <c r="E2614" s="176" t="s">
        <v>7266</v>
      </c>
      <c r="G2614" s="176" t="str">
        <f>IF(ISBLANK('DPW1'!Z33),"",'DPW1'!Z33)</f>
        <v/>
      </c>
      <c r="H2614" s="176" t="str">
        <f>IF(ISBLANK('DPW1'!AA33),"",'DPW1'!AA33)</f>
        <v/>
      </c>
      <c r="I2614" s="176" t="str">
        <f>IF(ISBLANK('DPW1'!AB33),"",'DPW1'!AB33)</f>
        <v/>
      </c>
      <c r="J2614" s="176" t="str">
        <f>IF(ISBLANK('DPW1'!AC33),"",'DPW1'!AC33)</f>
        <v/>
      </c>
      <c r="K2614" s="176" t="str">
        <f>IF(ISBLANK('DPW1'!AD33),"",'DPW1'!AD33)</f>
        <v/>
      </c>
      <c r="L2614" s="176" t="str">
        <f>IF(ISBLANK('DPW1'!AE33),"",'DPW1'!AE33)</f>
        <v/>
      </c>
      <c r="M2614" s="176" t="str">
        <f>IF(ISBLANK('DPW1'!AF33),"",'DPW1'!AF33)</f>
        <v/>
      </c>
      <c r="N2614" s="176" t="str">
        <f>IF(ISBLANK('DPW1'!AG33),"",'DPW1'!AG33)</f>
        <v/>
      </c>
      <c r="O2614" s="176" t="str">
        <f>IF(ISBLANK('DPW1'!AH33),"",'DPW1'!AH33)</f>
        <v/>
      </c>
      <c r="P2614" s="176" t="str">
        <f>IF(ISBLANK('DPW1'!AI33),"",'DPW1'!AI33)</f>
        <v/>
      </c>
      <c r="Q2614" s="176" t="str">
        <f>IF(ISBLANK('DPW1'!AJ33),"",'DPW1'!AJ33)</f>
        <v/>
      </c>
      <c r="R2614" s="176" t="str">
        <f>IF(ISBLANK('DPW1'!AK33),"",'DPW1'!AK33)</f>
        <v/>
      </c>
    </row>
    <row r="2615" spans="1:18" x14ac:dyDescent="0.25">
      <c r="A2615" s="176" t="str">
        <f t="shared" si="40"/>
        <v>YKY</v>
      </c>
      <c r="B2615" s="176" t="str">
        <f>IF(ISBLANK('DPW1'!BX33),"",'DPW1'!BX33)</f>
        <v>PCD_DPW1_SPLIN1_OT</v>
      </c>
      <c r="C2615" s="176" t="str">
        <f>'DPW1'!F33 &amp; "," &amp; 'DPW1'!G33 &amp; "," &amp; 'DPW1'!BX5</f>
        <v>Supply interconnectors,WAFU Benefit,PCD output by 2029-30 (Outturn &amp; Forecast)</v>
      </c>
      <c r="D2615" s="176" t="str">
        <f>IF(ISBLANK('DPW1'!H33),"",'DPW1'!H33)</f>
        <v>Ml/d</v>
      </c>
      <c r="E2615" s="176" t="s">
        <v>7266</v>
      </c>
      <c r="M2615" s="176">
        <f>IF(ISBLANK('DPW1'!AL33),"",'DPW1'!AL33)</f>
        <v>0</v>
      </c>
      <c r="R2615" s="176">
        <f>IF(ISBLANK('DPW1'!AM33),"",'DPW1'!AM33)</f>
        <v>0</v>
      </c>
    </row>
    <row r="2616" spans="1:18" x14ac:dyDescent="0.25">
      <c r="A2616" s="176" t="str">
        <f t="shared" si="40"/>
        <v>YKY</v>
      </c>
      <c r="B2616" s="176" t="str">
        <f>IF(ISBLANK('DPW1'!CA33),"",'DPW1'!CA33)</f>
        <v>PCD_DPW1_SPLIN1_P</v>
      </c>
      <c r="C2616" s="176" t="str">
        <f>'DPW1'!F33 &amp; "," &amp; 'DPW1'!G33 &amp; "," &amp; 'DPW1'!CA5</f>
        <v>Supply interconnectors,WAFU Benefit,Performance (Output)</v>
      </c>
      <c r="D2616" s="176" t="str">
        <f>IF(ISBLANK('DPW1'!H33),"",'DPW1'!H33)</f>
        <v>Ml/d</v>
      </c>
      <c r="E2616" s="176" t="s">
        <v>7266</v>
      </c>
      <c r="M2616" s="176" t="str">
        <f>IF(ISBLANK('DPW1'!AO33),"",'DPW1'!AO33)</f>
        <v/>
      </c>
      <c r="R2616" s="176" t="str">
        <f>IF(ISBLANK('DPW1'!AP33),"",'DPW1'!AP33)</f>
        <v/>
      </c>
    </row>
    <row r="2617" spans="1:18" x14ac:dyDescent="0.25">
      <c r="A2617" s="176" t="str">
        <f t="shared" si="40"/>
        <v>YKY</v>
      </c>
      <c r="B2617" s="176" t="str">
        <f>IF(ISBLANK('DPW1'!AW34),"",'DPW1'!AW34)</f>
        <v>PCD_DPW1_SPLIN2</v>
      </c>
      <c r="C2617" s="176" t="str">
        <f>'DPW1'!F34 &amp; "," &amp; 'DPW1'!G34 &amp; "," &amp; 'DPW1'!AW5</f>
        <v>Supply interconnectors,Pipeline length ,PCD Output (Cumulative) - Target</v>
      </c>
      <c r="D2617" s="176" t="str">
        <f>IF(ISBLANK('DPW1'!H34),"",'DPW1'!H34)</f>
        <v>Km</v>
      </c>
      <c r="E2617" s="176" t="s">
        <v>7266</v>
      </c>
      <c r="G2617" s="176" t="str">
        <f>IF(ISBLANK('DPW1'!K34),"",'DPW1'!K34)</f>
        <v/>
      </c>
      <c r="H2617" s="176" t="str">
        <f>IF(ISBLANK('DPW1'!L34),"",'DPW1'!L34)</f>
        <v/>
      </c>
      <c r="I2617" s="176" t="str">
        <f>IF(ISBLANK('DPW1'!M34),"",'DPW1'!M34)</f>
        <v/>
      </c>
      <c r="J2617" s="176" t="str">
        <f>IF(ISBLANK('DPW1'!N34),"",'DPW1'!N34)</f>
        <v/>
      </c>
      <c r="K2617" s="176" t="str">
        <f>IF(ISBLANK('DPW1'!O34),"",'DPW1'!O34)</f>
        <v/>
      </c>
      <c r="L2617" s="176" t="str">
        <f>IF(ISBLANK('DPW1'!P34),"",'DPW1'!P34)</f>
        <v/>
      </c>
      <c r="M2617" s="176" t="str">
        <f>IF(ISBLANK('DPW1'!Q34),"",'DPW1'!Q34)</f>
        <v/>
      </c>
      <c r="N2617" s="176" t="str">
        <f>IF(ISBLANK('DPW1'!R34),"",'DPW1'!R34)</f>
        <v/>
      </c>
      <c r="O2617" s="176" t="str">
        <f>IF(ISBLANK('DPW1'!S34),"",'DPW1'!S34)</f>
        <v/>
      </c>
      <c r="P2617" s="176" t="str">
        <f>IF(ISBLANK('DPW1'!T34),"",'DPW1'!T34)</f>
        <v/>
      </c>
      <c r="Q2617" s="176" t="str">
        <f>IF(ISBLANK('DPW1'!U34),"",'DPW1'!U34)</f>
        <v/>
      </c>
      <c r="R2617" s="176" t="str">
        <f>IF(ISBLANK('DPW1'!V34),"",'DPW1'!V34)</f>
        <v/>
      </c>
    </row>
    <row r="2618" spans="1:18" x14ac:dyDescent="0.25">
      <c r="A2618" s="176" t="str">
        <f t="shared" si="40"/>
        <v>YKY</v>
      </c>
      <c r="B2618" s="176" t="str">
        <f>IF(ISBLANK('DPW1'!BI34),"",'DPW1'!BI34)</f>
        <v>PCD_DPW1_SPLIN2_T</v>
      </c>
      <c r="C2618" s="176" t="str">
        <f>'DPW1'!F34 &amp; "," &amp; 'DPW1'!G34 &amp; "," &amp; 'DPW1'!BI5</f>
        <v>Supply interconnectors,Pipeline length ,PCD output by 2029-30 (Target)</v>
      </c>
      <c r="D2618" s="176" t="str">
        <f>IF(ISBLANK('DPW1'!H34),"",'DPW1'!H34)</f>
        <v>Km</v>
      </c>
      <c r="E2618" s="176" t="s">
        <v>7266</v>
      </c>
      <c r="M2618" s="176">
        <f>IF(ISBLANK('DPW1'!W34),"",'DPW1'!W34)</f>
        <v>0</v>
      </c>
      <c r="R2618" s="176">
        <f>IF(ISBLANK('DPW1'!X34),"",'DPW1'!X34)</f>
        <v>0</v>
      </c>
    </row>
    <row r="2619" spans="1:18" x14ac:dyDescent="0.25">
      <c r="A2619" s="176" t="str">
        <f t="shared" si="40"/>
        <v>YKY</v>
      </c>
      <c r="B2619" s="176" t="str">
        <f>IF(ISBLANK('DPW1'!BL34),"",'DPW1'!BL34)</f>
        <v>PCD_DPW1_SPLIN2_O</v>
      </c>
      <c r="C2619" s="176" t="str">
        <f>'DPW1'!F34 &amp; "," &amp; 'DPW1'!G34 &amp; "," &amp; 'DPW1'!BL5</f>
        <v>Supply interconnectors,Pipeline length ,PCD Output (Cumulative) - Outturn &amp; Forecast</v>
      </c>
      <c r="D2619" s="176" t="str">
        <f>IF(ISBLANK('DPW1'!H34),"",'DPW1'!H34)</f>
        <v>Km</v>
      </c>
      <c r="E2619" s="176" t="s">
        <v>7266</v>
      </c>
      <c r="G2619" s="176" t="str">
        <f>IF(ISBLANK('DPW1'!Z34),"",'DPW1'!Z34)</f>
        <v/>
      </c>
      <c r="H2619" s="176" t="str">
        <f>IF(ISBLANK('DPW1'!AA34),"",'DPW1'!AA34)</f>
        <v/>
      </c>
      <c r="I2619" s="176" t="str">
        <f>IF(ISBLANK('DPW1'!AB34),"",'DPW1'!AB34)</f>
        <v/>
      </c>
      <c r="J2619" s="176" t="str">
        <f>IF(ISBLANK('DPW1'!AC34),"",'DPW1'!AC34)</f>
        <v/>
      </c>
      <c r="K2619" s="176" t="str">
        <f>IF(ISBLANK('DPW1'!AD34),"",'DPW1'!AD34)</f>
        <v/>
      </c>
      <c r="L2619" s="176" t="str">
        <f>IF(ISBLANK('DPW1'!AE34),"",'DPW1'!AE34)</f>
        <v/>
      </c>
      <c r="M2619" s="176" t="str">
        <f>IF(ISBLANK('DPW1'!AF34),"",'DPW1'!AF34)</f>
        <v/>
      </c>
      <c r="N2619" s="176" t="str">
        <f>IF(ISBLANK('DPW1'!AG34),"",'DPW1'!AG34)</f>
        <v/>
      </c>
      <c r="O2619" s="176" t="str">
        <f>IF(ISBLANK('DPW1'!AH34),"",'DPW1'!AH34)</f>
        <v/>
      </c>
      <c r="P2619" s="176" t="str">
        <f>IF(ISBLANK('DPW1'!AI34),"",'DPW1'!AI34)</f>
        <v/>
      </c>
      <c r="Q2619" s="176" t="str">
        <f>IF(ISBLANK('DPW1'!AJ34),"",'DPW1'!AJ34)</f>
        <v/>
      </c>
      <c r="R2619" s="176" t="str">
        <f>IF(ISBLANK('DPW1'!AK34),"",'DPW1'!AK34)</f>
        <v/>
      </c>
    </row>
    <row r="2620" spans="1:18" x14ac:dyDescent="0.25">
      <c r="A2620" s="176" t="str">
        <f t="shared" si="40"/>
        <v>YKY</v>
      </c>
      <c r="B2620" s="176" t="str">
        <f>IF(ISBLANK('DPW1'!BX34),"",'DPW1'!BX34)</f>
        <v>PCD_DPW1_SPLIN2_OT</v>
      </c>
      <c r="C2620" s="176" t="str">
        <f>'DPW1'!F34 &amp; "," &amp; 'DPW1'!G34 &amp; "," &amp; 'DPW1'!BX5</f>
        <v>Supply interconnectors,Pipeline length ,PCD output by 2029-30 (Outturn &amp; Forecast)</v>
      </c>
      <c r="D2620" s="176" t="str">
        <f>IF(ISBLANK('DPW1'!H34),"",'DPW1'!H34)</f>
        <v>Km</v>
      </c>
      <c r="E2620" s="176" t="s">
        <v>7266</v>
      </c>
      <c r="M2620" s="176">
        <f>IF(ISBLANK('DPW1'!AL34),"",'DPW1'!AL34)</f>
        <v>0</v>
      </c>
      <c r="R2620" s="176">
        <f>IF(ISBLANK('DPW1'!AM34),"",'DPW1'!AM34)</f>
        <v>0</v>
      </c>
    </row>
    <row r="2621" spans="1:18" x14ac:dyDescent="0.25">
      <c r="A2621" s="176" t="str">
        <f t="shared" si="40"/>
        <v>YKY</v>
      </c>
      <c r="B2621" s="176" t="str">
        <f>IF(ISBLANK('DPW1'!CA34),"",'DPW1'!CA34)</f>
        <v>PCD_DPW1_SPLIN2_P</v>
      </c>
      <c r="C2621" s="176" t="str">
        <f>'DPW1'!F34 &amp; "," &amp; 'DPW1'!G34 &amp; "," &amp; 'DPW1'!CA5</f>
        <v>Supply interconnectors,Pipeline length ,Performance (Output)</v>
      </c>
      <c r="D2621" s="176" t="str">
        <f>IF(ISBLANK('DPW1'!H34),"",'DPW1'!H34)</f>
        <v>Km</v>
      </c>
      <c r="E2621" s="176" t="s">
        <v>7266</v>
      </c>
      <c r="M2621" s="176" t="str">
        <f>IF(ISBLANK('DPW1'!AO34),"",'DPW1'!AO34)</f>
        <v/>
      </c>
      <c r="R2621" s="176" t="str">
        <f>IF(ISBLANK('DPW1'!AP34),"",'DPW1'!AP34)</f>
        <v/>
      </c>
    </row>
    <row r="2622" spans="1:18" x14ac:dyDescent="0.25">
      <c r="A2622" s="176" t="str">
        <f t="shared" si="40"/>
        <v>YKY</v>
      </c>
      <c r="B2622" s="176" t="str">
        <f>IF(ISBLANK('DPW1'!AW35),"",'DPW1'!AW35)</f>
        <v>PCD_DPW1_EFCY</v>
      </c>
      <c r="C2622" s="176" t="str">
        <f>'DPW1'!F35 &amp; "," &amp; 'DPW1'!G35 &amp; "," &amp; 'DPW1'!AW5</f>
        <v>Efficiency,Water demand savings (benefit),PCD Output (Cumulative) - Target</v>
      </c>
      <c r="D2622" s="176" t="str">
        <f>IF(ISBLANK('DPW1'!H35),"",'DPW1'!H35)</f>
        <v>Ml/d</v>
      </c>
      <c r="E2622" s="176" t="s">
        <v>7266</v>
      </c>
      <c r="G2622" s="176" t="str">
        <f>IF(ISBLANK('DPW1'!K35),"",'DPW1'!K35)</f>
        <v/>
      </c>
      <c r="H2622" s="176" t="str">
        <f>IF(ISBLANK('DPW1'!L35),"",'DPW1'!L35)</f>
        <v/>
      </c>
      <c r="I2622" s="176" t="str">
        <f>IF(ISBLANK('DPW1'!M35),"",'DPW1'!M35)</f>
        <v/>
      </c>
      <c r="J2622" s="176" t="str">
        <f>IF(ISBLANK('DPW1'!N35),"",'DPW1'!N35)</f>
        <v/>
      </c>
      <c r="K2622" s="176" t="str">
        <f>IF(ISBLANK('DPW1'!O35),"",'DPW1'!O35)</f>
        <v/>
      </c>
      <c r="L2622" s="176" t="str">
        <f>IF(ISBLANK('DPW1'!P35),"",'DPW1'!P35)</f>
        <v/>
      </c>
      <c r="M2622" s="176" t="str">
        <f>IF(ISBLANK('DPW1'!Q35),"",'DPW1'!Q35)</f>
        <v/>
      </c>
      <c r="N2622" s="176" t="str">
        <f>IF(ISBLANK('DPW1'!R35),"",'DPW1'!R35)</f>
        <v/>
      </c>
      <c r="O2622" s="176" t="str">
        <f>IF(ISBLANK('DPW1'!S35),"",'DPW1'!S35)</f>
        <v/>
      </c>
      <c r="P2622" s="176" t="str">
        <f>IF(ISBLANK('DPW1'!T35),"",'DPW1'!T35)</f>
        <v/>
      </c>
      <c r="Q2622" s="176" t="str">
        <f>IF(ISBLANK('DPW1'!U35),"",'DPW1'!U35)</f>
        <v/>
      </c>
      <c r="R2622" s="176" t="str">
        <f>IF(ISBLANK('DPW1'!V35),"",'DPW1'!V35)</f>
        <v/>
      </c>
    </row>
    <row r="2623" spans="1:18" x14ac:dyDescent="0.25">
      <c r="A2623" s="176" t="str">
        <f t="shared" si="40"/>
        <v>YKY</v>
      </c>
      <c r="B2623" s="176" t="str">
        <f>IF(ISBLANK('DPW1'!BI35),"",'DPW1'!BI35)</f>
        <v>PCD_DPW1_EFCY_T</v>
      </c>
      <c r="C2623" s="176" t="str">
        <f>'DPW1'!F35 &amp; "," &amp; 'DPW1'!G35 &amp; "," &amp; 'DPW1'!BI5</f>
        <v>Efficiency,Water demand savings (benefit),PCD output by 2029-30 (Target)</v>
      </c>
      <c r="D2623" s="176" t="str">
        <f>IF(ISBLANK('DPW1'!H35),"",'DPW1'!H35)</f>
        <v>Ml/d</v>
      </c>
      <c r="E2623" s="176" t="s">
        <v>7266</v>
      </c>
      <c r="M2623" s="176">
        <f>IF(ISBLANK('DPW1'!W35),"",'DPW1'!W35)</f>
        <v>0</v>
      </c>
      <c r="R2623" s="176">
        <f>IF(ISBLANK('DPW1'!X35),"",'DPW1'!X35)</f>
        <v>0</v>
      </c>
    </row>
    <row r="2624" spans="1:18" x14ac:dyDescent="0.25">
      <c r="A2624" s="176" t="str">
        <f t="shared" si="40"/>
        <v>YKY</v>
      </c>
      <c r="B2624" s="176" t="str">
        <f>IF(ISBLANK('DPW1'!BL35),"",'DPW1'!BL35)</f>
        <v>PCD_DPW1_EFCY_O</v>
      </c>
      <c r="C2624" s="176" t="str">
        <f>'DPW1'!F35 &amp; "," &amp; 'DPW1'!G35 &amp; "," &amp; 'DPW1'!BL5</f>
        <v>Efficiency,Water demand savings (benefit),PCD Output (Cumulative) - Outturn &amp; Forecast</v>
      </c>
      <c r="D2624" s="176" t="str">
        <f>IF(ISBLANK('DPW1'!H35),"",'DPW1'!H35)</f>
        <v>Ml/d</v>
      </c>
      <c r="E2624" s="176" t="s">
        <v>7266</v>
      </c>
      <c r="G2624" s="176" t="str">
        <f>IF(ISBLANK('DPW1'!Z35),"",'DPW1'!Z35)</f>
        <v/>
      </c>
      <c r="H2624" s="176" t="str">
        <f>IF(ISBLANK('DPW1'!AA35),"",'DPW1'!AA35)</f>
        <v/>
      </c>
      <c r="I2624" s="176" t="str">
        <f>IF(ISBLANK('DPW1'!AB35),"",'DPW1'!AB35)</f>
        <v/>
      </c>
      <c r="J2624" s="176" t="str">
        <f>IF(ISBLANK('DPW1'!AC35),"",'DPW1'!AC35)</f>
        <v/>
      </c>
      <c r="K2624" s="176" t="str">
        <f>IF(ISBLANK('DPW1'!AD35),"",'DPW1'!AD35)</f>
        <v/>
      </c>
      <c r="L2624" s="176" t="str">
        <f>IF(ISBLANK('DPW1'!AE35),"",'DPW1'!AE35)</f>
        <v/>
      </c>
      <c r="M2624" s="176" t="str">
        <f>IF(ISBLANK('DPW1'!AF35),"",'DPW1'!AF35)</f>
        <v/>
      </c>
      <c r="N2624" s="176" t="str">
        <f>IF(ISBLANK('DPW1'!AG35),"",'DPW1'!AG35)</f>
        <v/>
      </c>
      <c r="O2624" s="176" t="str">
        <f>IF(ISBLANK('DPW1'!AH35),"",'DPW1'!AH35)</f>
        <v/>
      </c>
      <c r="P2624" s="176" t="str">
        <f>IF(ISBLANK('DPW1'!AI35),"",'DPW1'!AI35)</f>
        <v/>
      </c>
      <c r="Q2624" s="176" t="str">
        <f>IF(ISBLANK('DPW1'!AJ35),"",'DPW1'!AJ35)</f>
        <v/>
      </c>
      <c r="R2624" s="176" t="str">
        <f>IF(ISBLANK('DPW1'!AK35),"",'DPW1'!AK35)</f>
        <v/>
      </c>
    </row>
    <row r="2625" spans="1:18" x14ac:dyDescent="0.25">
      <c r="A2625" s="176" t="str">
        <f t="shared" si="40"/>
        <v>YKY</v>
      </c>
      <c r="B2625" s="176" t="str">
        <f>IF(ISBLANK('DPW1'!BX35),"",'DPW1'!BX35)</f>
        <v>PCD_DPW1_EFCY_OT</v>
      </c>
      <c r="C2625" s="176" t="str">
        <f>'DPW1'!F35 &amp; "," &amp; 'DPW1'!G35 &amp; "," &amp; 'DPW1'!BX5</f>
        <v>Efficiency,Water demand savings (benefit),PCD output by 2029-30 (Outturn &amp; Forecast)</v>
      </c>
      <c r="D2625" s="176" t="str">
        <f>IF(ISBLANK('DPW1'!H35),"",'DPW1'!H35)</f>
        <v>Ml/d</v>
      </c>
      <c r="E2625" s="176" t="s">
        <v>7266</v>
      </c>
      <c r="M2625" s="176">
        <f>IF(ISBLANK('DPW1'!AL35),"",'DPW1'!AL35)</f>
        <v>0</v>
      </c>
      <c r="R2625" s="176">
        <f>IF(ISBLANK('DPW1'!AM35),"",'DPW1'!AM35)</f>
        <v>0</v>
      </c>
    </row>
    <row r="2626" spans="1:18" x14ac:dyDescent="0.25">
      <c r="A2626" s="176" t="str">
        <f t="shared" si="40"/>
        <v>YKY</v>
      </c>
      <c r="B2626" s="176" t="str">
        <f>IF(ISBLANK('DPW1'!CA35),"",'DPW1'!CA35)</f>
        <v>PCD_DPW1_EFCY_P</v>
      </c>
      <c r="C2626" s="176" t="str">
        <f>'DPW1'!F35 &amp; "," &amp; 'DPW1'!G35 &amp; "," &amp; 'DPW1'!CA5</f>
        <v>Efficiency,Water demand savings (benefit),Performance (Output)</v>
      </c>
      <c r="D2626" s="176" t="str">
        <f>IF(ISBLANK('DPW1'!H35),"",'DPW1'!H35)</f>
        <v>Ml/d</v>
      </c>
      <c r="E2626" s="176" t="s">
        <v>7266</v>
      </c>
      <c r="M2626" s="176" t="str">
        <f>IF(ISBLANK('DPW1'!AO35),"",'DPW1'!AO35)</f>
        <v/>
      </c>
      <c r="R2626" s="176" t="str">
        <f>IF(ISBLANK('DPW1'!AP35),"",'DPW1'!AP35)</f>
        <v/>
      </c>
    </row>
    <row r="2627" spans="1:18" x14ac:dyDescent="0.25">
      <c r="A2627" s="176" t="str">
        <f t="shared" si="40"/>
        <v>YKY</v>
      </c>
      <c r="B2627" s="176" t="str">
        <f>IF(ISBLANK('DPW1'!AW36),"",'DPW1'!AW36)</f>
        <v>PCD_DPW1_RESIN1</v>
      </c>
      <c r="C2627" s="176" t="str">
        <f>'DPW1'!F36 &amp; "," &amp; 'DPW1'!G36 &amp; "," &amp; 'DPW1'!AW5</f>
        <v>Resilience Interconnector,Length of resilience interconnector,PCD Output (Cumulative) - Target</v>
      </c>
      <c r="D2627" s="176" t="str">
        <f>IF(ISBLANK('DPW1'!H36),"",'DPW1'!H36)</f>
        <v>km</v>
      </c>
      <c r="E2627" s="176" t="s">
        <v>7266</v>
      </c>
      <c r="G2627" s="176" t="str">
        <f>IF(ISBLANK('DPW1'!K36),"",'DPW1'!K36)</f>
        <v/>
      </c>
      <c r="H2627" s="176" t="str">
        <f>IF(ISBLANK('DPW1'!L36),"",'DPW1'!L36)</f>
        <v/>
      </c>
      <c r="I2627" s="176" t="str">
        <f>IF(ISBLANK('DPW1'!M36),"",'DPW1'!M36)</f>
        <v/>
      </c>
      <c r="J2627" s="176" t="str">
        <f>IF(ISBLANK('DPW1'!N36),"",'DPW1'!N36)</f>
        <v/>
      </c>
      <c r="K2627" s="176" t="str">
        <f>IF(ISBLANK('DPW1'!O36),"",'DPW1'!O36)</f>
        <v/>
      </c>
      <c r="L2627" s="176" t="str">
        <f>IF(ISBLANK('DPW1'!P36),"",'DPW1'!P36)</f>
        <v/>
      </c>
      <c r="M2627" s="176" t="str">
        <f>IF(ISBLANK('DPW1'!Q36),"",'DPW1'!Q36)</f>
        <v/>
      </c>
      <c r="N2627" s="176" t="str">
        <f>IF(ISBLANK('DPW1'!R36),"",'DPW1'!R36)</f>
        <v/>
      </c>
      <c r="O2627" s="176" t="str">
        <f>IF(ISBLANK('DPW1'!S36),"",'DPW1'!S36)</f>
        <v/>
      </c>
      <c r="P2627" s="176" t="str">
        <f>IF(ISBLANK('DPW1'!T36),"",'DPW1'!T36)</f>
        <v/>
      </c>
      <c r="Q2627" s="176" t="str">
        <f>IF(ISBLANK('DPW1'!U36),"",'DPW1'!U36)</f>
        <v/>
      </c>
      <c r="R2627" s="176" t="str">
        <f>IF(ISBLANK('DPW1'!V36),"",'DPW1'!V36)</f>
        <v/>
      </c>
    </row>
    <row r="2628" spans="1:18" x14ac:dyDescent="0.25">
      <c r="A2628" s="176" t="str">
        <f t="shared" si="40"/>
        <v>YKY</v>
      </c>
      <c r="B2628" s="176" t="str">
        <f>IF(ISBLANK('DPW1'!BI36),"",'DPW1'!BI36)</f>
        <v>PCD_DPW1_RESIN1_T</v>
      </c>
      <c r="C2628" s="176" t="str">
        <f>'DPW1'!F36 &amp; "," &amp; 'DPW1'!G36 &amp; "," &amp; 'DPW1'!BI5</f>
        <v>Resilience Interconnector,Length of resilience interconnector,PCD output by 2029-30 (Target)</v>
      </c>
      <c r="D2628" s="176" t="str">
        <f>IF(ISBLANK('DPW1'!H36),"",'DPW1'!H36)</f>
        <v>km</v>
      </c>
      <c r="E2628" s="176" t="s">
        <v>7266</v>
      </c>
      <c r="M2628" s="176">
        <f>IF(ISBLANK('DPW1'!W36),"",'DPW1'!W36)</f>
        <v>0</v>
      </c>
      <c r="R2628" s="176">
        <f>IF(ISBLANK('DPW1'!X36),"",'DPW1'!X36)</f>
        <v>0</v>
      </c>
    </row>
    <row r="2629" spans="1:18" x14ac:dyDescent="0.25">
      <c r="A2629" s="176" t="str">
        <f t="shared" ref="A2629:A2692" si="41">A2628</f>
        <v>YKY</v>
      </c>
      <c r="B2629" s="176" t="str">
        <f>IF(ISBLANK('DPW1'!BL36),"",'DPW1'!BL36)</f>
        <v>PCD_DPW1_RESIN1_O</v>
      </c>
      <c r="C2629" s="176" t="str">
        <f>'DPW1'!F36 &amp; "," &amp; 'DPW1'!G36 &amp; "," &amp; 'DPW1'!BL5</f>
        <v>Resilience Interconnector,Length of resilience interconnector,PCD Output (Cumulative) - Outturn &amp; Forecast</v>
      </c>
      <c r="D2629" s="176" t="str">
        <f>IF(ISBLANK('DPW1'!H36),"",'DPW1'!H36)</f>
        <v>km</v>
      </c>
      <c r="E2629" s="176" t="s">
        <v>7266</v>
      </c>
      <c r="G2629" s="176" t="str">
        <f>IF(ISBLANK('DPW1'!Z36),"",'DPW1'!Z36)</f>
        <v/>
      </c>
      <c r="H2629" s="176" t="str">
        <f>IF(ISBLANK('DPW1'!AA36),"",'DPW1'!AA36)</f>
        <v/>
      </c>
      <c r="I2629" s="176" t="str">
        <f>IF(ISBLANK('DPW1'!AB36),"",'DPW1'!AB36)</f>
        <v/>
      </c>
      <c r="J2629" s="176" t="str">
        <f>IF(ISBLANK('DPW1'!AC36),"",'DPW1'!AC36)</f>
        <v/>
      </c>
      <c r="K2629" s="176" t="str">
        <f>IF(ISBLANK('DPW1'!AD36),"",'DPW1'!AD36)</f>
        <v/>
      </c>
      <c r="L2629" s="176" t="str">
        <f>IF(ISBLANK('DPW1'!AE36),"",'DPW1'!AE36)</f>
        <v/>
      </c>
      <c r="M2629" s="176" t="str">
        <f>IF(ISBLANK('DPW1'!AF36),"",'DPW1'!AF36)</f>
        <v/>
      </c>
      <c r="N2629" s="176" t="str">
        <f>IF(ISBLANK('DPW1'!AG36),"",'DPW1'!AG36)</f>
        <v/>
      </c>
      <c r="O2629" s="176" t="str">
        <f>IF(ISBLANK('DPW1'!AH36),"",'DPW1'!AH36)</f>
        <v/>
      </c>
      <c r="P2629" s="176" t="str">
        <f>IF(ISBLANK('DPW1'!AI36),"",'DPW1'!AI36)</f>
        <v/>
      </c>
      <c r="Q2629" s="176" t="str">
        <f>IF(ISBLANK('DPW1'!AJ36),"",'DPW1'!AJ36)</f>
        <v/>
      </c>
      <c r="R2629" s="176" t="str">
        <f>IF(ISBLANK('DPW1'!AK36),"",'DPW1'!AK36)</f>
        <v/>
      </c>
    </row>
    <row r="2630" spans="1:18" x14ac:dyDescent="0.25">
      <c r="A2630" s="176" t="str">
        <f t="shared" si="41"/>
        <v>YKY</v>
      </c>
      <c r="B2630" s="176" t="str">
        <f>IF(ISBLANK('DPW1'!BX36),"",'DPW1'!BX36)</f>
        <v>PCD_DPW1_RESIN1_OT</v>
      </c>
      <c r="C2630" s="176" t="str">
        <f>'DPW1'!F36 &amp; "," &amp; 'DPW1'!G36 &amp; "," &amp; 'DPW1'!BX5</f>
        <v>Resilience Interconnector,Length of resilience interconnector,PCD output by 2029-30 (Outturn &amp; Forecast)</v>
      </c>
      <c r="D2630" s="176" t="str">
        <f>IF(ISBLANK('DPW1'!H36),"",'DPW1'!H36)</f>
        <v>km</v>
      </c>
      <c r="E2630" s="176" t="s">
        <v>7266</v>
      </c>
      <c r="M2630" s="176">
        <f>IF(ISBLANK('DPW1'!AL36),"",'DPW1'!AL36)</f>
        <v>0</v>
      </c>
      <c r="R2630" s="176">
        <f>IF(ISBLANK('DPW1'!AM36),"",'DPW1'!AM36)</f>
        <v>0</v>
      </c>
    </row>
    <row r="2631" spans="1:18" x14ac:dyDescent="0.25">
      <c r="A2631" s="176" t="str">
        <f t="shared" si="41"/>
        <v>YKY</v>
      </c>
      <c r="B2631" s="176" t="str">
        <f>IF(ISBLANK('DPW1'!CA36),"",'DPW1'!CA36)</f>
        <v>PCD_DPW1_RESIN1_P</v>
      </c>
      <c r="C2631" s="176" t="str">
        <f>'DPW1'!F36 &amp; "," &amp; 'DPW1'!G36 &amp; "," &amp; 'DPW1'!CA5</f>
        <v>Resilience Interconnector,Length of resilience interconnector,Performance (Output)</v>
      </c>
      <c r="D2631" s="176" t="str">
        <f>IF(ISBLANK('DPW1'!H36),"",'DPW1'!H36)</f>
        <v>km</v>
      </c>
      <c r="E2631" s="176" t="s">
        <v>7266</v>
      </c>
      <c r="M2631" s="176" t="str">
        <f>IF(ISBLANK('DPW1'!AO36),"",'DPW1'!AO36)</f>
        <v/>
      </c>
      <c r="R2631" s="176" t="str">
        <f>IF(ISBLANK('DPW1'!AP36),"",'DPW1'!AP36)</f>
        <v/>
      </c>
    </row>
    <row r="2632" spans="1:18" x14ac:dyDescent="0.25">
      <c r="A2632" s="176" t="str">
        <f t="shared" si="41"/>
        <v>YKY</v>
      </c>
      <c r="B2632" s="176" t="str">
        <f>IF(ISBLANK('DPW1'!AW37),"",'DPW1'!AW37)</f>
        <v>PCD_DPW1_RESIN2</v>
      </c>
      <c r="C2632" s="176" t="str">
        <f>'DPW1'!F37 &amp; "," &amp; 'DPW1'!G37 &amp; "," &amp; 'DPW1'!AW5</f>
        <v>Resilience Interconnector,Crossing connections improvement,PCD Output (Cumulative) - Target</v>
      </c>
      <c r="D2632" s="176" t="str">
        <f>IF(ISBLANK('DPW1'!H37),"",'DPW1'!H37)</f>
        <v>Nr</v>
      </c>
      <c r="E2632" s="176" t="s">
        <v>7266</v>
      </c>
      <c r="G2632" s="176" t="str">
        <f>IF(ISBLANK('DPW1'!K37),"",'DPW1'!K37)</f>
        <v/>
      </c>
      <c r="H2632" s="176" t="str">
        <f>IF(ISBLANK('DPW1'!L37),"",'DPW1'!L37)</f>
        <v/>
      </c>
      <c r="I2632" s="176" t="str">
        <f>IF(ISBLANK('DPW1'!M37),"",'DPW1'!M37)</f>
        <v/>
      </c>
      <c r="J2632" s="176" t="str">
        <f>IF(ISBLANK('DPW1'!N37),"",'DPW1'!N37)</f>
        <v/>
      </c>
      <c r="K2632" s="176" t="str">
        <f>IF(ISBLANK('DPW1'!O37),"",'DPW1'!O37)</f>
        <v/>
      </c>
      <c r="L2632" s="176" t="str">
        <f>IF(ISBLANK('DPW1'!P37),"",'DPW1'!P37)</f>
        <v/>
      </c>
      <c r="M2632" s="176" t="str">
        <f>IF(ISBLANK('DPW1'!Q37),"",'DPW1'!Q37)</f>
        <v/>
      </c>
      <c r="N2632" s="176" t="str">
        <f>IF(ISBLANK('DPW1'!R37),"",'DPW1'!R37)</f>
        <v/>
      </c>
      <c r="O2632" s="176" t="str">
        <f>IF(ISBLANK('DPW1'!S37),"",'DPW1'!S37)</f>
        <v/>
      </c>
      <c r="P2632" s="176" t="str">
        <f>IF(ISBLANK('DPW1'!T37),"",'DPW1'!T37)</f>
        <v/>
      </c>
      <c r="Q2632" s="176" t="str">
        <f>IF(ISBLANK('DPW1'!U37),"",'DPW1'!U37)</f>
        <v/>
      </c>
      <c r="R2632" s="176" t="str">
        <f>IF(ISBLANK('DPW1'!V37),"",'DPW1'!V37)</f>
        <v/>
      </c>
    </row>
    <row r="2633" spans="1:18" x14ac:dyDescent="0.25">
      <c r="A2633" s="176" t="str">
        <f t="shared" si="41"/>
        <v>YKY</v>
      </c>
      <c r="B2633" s="176" t="str">
        <f>IF(ISBLANK('DPW1'!BI37),"",'DPW1'!BI37)</f>
        <v>PCD_DPW1_RESIN2_T</v>
      </c>
      <c r="C2633" s="176" t="str">
        <f>'DPW1'!F37 &amp; "," &amp; 'DPW1'!G37 &amp; "," &amp; 'DPW1'!BI5</f>
        <v>Resilience Interconnector,Crossing connections improvement,PCD output by 2029-30 (Target)</v>
      </c>
      <c r="D2633" s="176" t="str">
        <f>IF(ISBLANK('DPW1'!H37),"",'DPW1'!H37)</f>
        <v>Nr</v>
      </c>
      <c r="E2633" s="176" t="s">
        <v>7266</v>
      </c>
      <c r="M2633" s="176">
        <f>IF(ISBLANK('DPW1'!W37),"",'DPW1'!W37)</f>
        <v>0</v>
      </c>
      <c r="R2633" s="176">
        <f>IF(ISBLANK('DPW1'!X37),"",'DPW1'!X37)</f>
        <v>0</v>
      </c>
    </row>
    <row r="2634" spans="1:18" x14ac:dyDescent="0.25">
      <c r="A2634" s="176" t="str">
        <f t="shared" si="41"/>
        <v>YKY</v>
      </c>
      <c r="B2634" s="176" t="str">
        <f>IF(ISBLANK('DPW1'!BL37),"",'DPW1'!BL37)</f>
        <v>PCD_DPW1_RESIN2_O</v>
      </c>
      <c r="C2634" s="176" t="str">
        <f>'DPW1'!F37 &amp; "," &amp; 'DPW1'!G37 &amp; "," &amp; 'DPW1'!BL5</f>
        <v>Resilience Interconnector,Crossing connections improvement,PCD Output (Cumulative) - Outturn &amp; Forecast</v>
      </c>
      <c r="D2634" s="176" t="str">
        <f>IF(ISBLANK('DPW1'!H37),"",'DPW1'!H37)</f>
        <v>Nr</v>
      </c>
      <c r="E2634" s="176" t="s">
        <v>7266</v>
      </c>
      <c r="G2634" s="176" t="str">
        <f>IF(ISBLANK('DPW1'!Z37),"",'DPW1'!Z37)</f>
        <v/>
      </c>
      <c r="H2634" s="176" t="str">
        <f>IF(ISBLANK('DPW1'!AA37),"",'DPW1'!AA37)</f>
        <v/>
      </c>
      <c r="I2634" s="176" t="str">
        <f>IF(ISBLANK('DPW1'!AB37),"",'DPW1'!AB37)</f>
        <v/>
      </c>
      <c r="J2634" s="176" t="str">
        <f>IF(ISBLANK('DPW1'!AC37),"",'DPW1'!AC37)</f>
        <v/>
      </c>
      <c r="K2634" s="176" t="str">
        <f>IF(ISBLANK('DPW1'!AD37),"",'DPW1'!AD37)</f>
        <v/>
      </c>
      <c r="L2634" s="176" t="str">
        <f>IF(ISBLANK('DPW1'!AE37),"",'DPW1'!AE37)</f>
        <v/>
      </c>
      <c r="M2634" s="176" t="str">
        <f>IF(ISBLANK('DPW1'!AF37),"",'DPW1'!AF37)</f>
        <v/>
      </c>
      <c r="N2634" s="176" t="str">
        <f>IF(ISBLANK('DPW1'!AG37),"",'DPW1'!AG37)</f>
        <v/>
      </c>
      <c r="O2634" s="176" t="str">
        <f>IF(ISBLANK('DPW1'!AH37),"",'DPW1'!AH37)</f>
        <v/>
      </c>
      <c r="P2634" s="176" t="str">
        <f>IF(ISBLANK('DPW1'!AI37),"",'DPW1'!AI37)</f>
        <v/>
      </c>
      <c r="Q2634" s="176" t="str">
        <f>IF(ISBLANK('DPW1'!AJ37),"",'DPW1'!AJ37)</f>
        <v/>
      </c>
      <c r="R2634" s="176" t="str">
        <f>IF(ISBLANK('DPW1'!AK37),"",'DPW1'!AK37)</f>
        <v/>
      </c>
    </row>
    <row r="2635" spans="1:18" x14ac:dyDescent="0.25">
      <c r="A2635" s="176" t="str">
        <f t="shared" si="41"/>
        <v>YKY</v>
      </c>
      <c r="B2635" s="176" t="str">
        <f>IF(ISBLANK('DPW1'!BX37),"",'DPW1'!BX37)</f>
        <v>PCD_DPW1_RESIN2_OT</v>
      </c>
      <c r="C2635" s="176" t="str">
        <f>'DPW1'!F37 &amp; "," &amp; 'DPW1'!G37 &amp; "," &amp; 'DPW1'!BX5</f>
        <v>Resilience Interconnector,Crossing connections improvement,PCD output by 2029-30 (Outturn &amp; Forecast)</v>
      </c>
      <c r="D2635" s="176" t="str">
        <f>IF(ISBLANK('DPW1'!H37),"",'DPW1'!H37)</f>
        <v>Nr</v>
      </c>
      <c r="E2635" s="176" t="s">
        <v>7266</v>
      </c>
      <c r="M2635" s="176">
        <f>IF(ISBLANK('DPW1'!AL37),"",'DPW1'!AL37)</f>
        <v>0</v>
      </c>
      <c r="R2635" s="176">
        <f>IF(ISBLANK('DPW1'!AM37),"",'DPW1'!AM37)</f>
        <v>0</v>
      </c>
    </row>
    <row r="2636" spans="1:18" x14ac:dyDescent="0.25">
      <c r="A2636" s="176" t="str">
        <f t="shared" si="41"/>
        <v>YKY</v>
      </c>
      <c r="B2636" s="176" t="str">
        <f>IF(ISBLANK('DPW1'!CA37),"",'DPW1'!CA37)</f>
        <v>PCD_DPW1_RESIN2_P</v>
      </c>
      <c r="C2636" s="176" t="str">
        <f>'DPW1'!F37 &amp; "," &amp; 'DPW1'!G37 &amp; "," &amp; 'DPW1'!CA5</f>
        <v>Resilience Interconnector,Crossing connections improvement,Performance (Output)</v>
      </c>
      <c r="D2636" s="176" t="str">
        <f>IF(ISBLANK('DPW1'!H37),"",'DPW1'!H37)</f>
        <v>Nr</v>
      </c>
      <c r="E2636" s="176" t="s">
        <v>7266</v>
      </c>
      <c r="M2636" s="176" t="str">
        <f>IF(ISBLANK('DPW1'!AO37),"",'DPW1'!AO37)</f>
        <v/>
      </c>
      <c r="R2636" s="176" t="str">
        <f>IF(ISBLANK('DPW1'!AP37),"",'DPW1'!AP37)</f>
        <v/>
      </c>
    </row>
    <row r="2637" spans="1:18" x14ac:dyDescent="0.25">
      <c r="A2637" s="176" t="str">
        <f t="shared" si="41"/>
        <v>YKY</v>
      </c>
      <c r="B2637" s="176" t="str">
        <f>IF(ISBLANK('DPW1'!AW38),"",'DPW1'!AW38)</f>
        <v>PCD_DPW1_RESIN3</v>
      </c>
      <c r="C2637" s="176" t="str">
        <f>'DPW1'!F38 &amp; "," &amp; 'DPW1'!G38 &amp; "," &amp; 'DPW1'!AW5</f>
        <v>Resilience Interconnector,Additional storage at reservoirs,PCD Output (Cumulative) - Target</v>
      </c>
      <c r="D2637" s="176" t="str">
        <f>IF(ISBLANK('DPW1'!H38),"",'DPW1'!H38)</f>
        <v>Ml</v>
      </c>
      <c r="E2637" s="176" t="s">
        <v>7266</v>
      </c>
      <c r="G2637" s="176" t="str">
        <f>IF(ISBLANK('DPW1'!K38),"",'DPW1'!K38)</f>
        <v/>
      </c>
      <c r="H2637" s="176" t="str">
        <f>IF(ISBLANK('DPW1'!L38),"",'DPW1'!L38)</f>
        <v/>
      </c>
      <c r="I2637" s="176" t="str">
        <f>IF(ISBLANK('DPW1'!M38),"",'DPW1'!M38)</f>
        <v/>
      </c>
      <c r="J2637" s="176" t="str">
        <f>IF(ISBLANK('DPW1'!N38),"",'DPW1'!N38)</f>
        <v/>
      </c>
      <c r="K2637" s="176" t="str">
        <f>IF(ISBLANK('DPW1'!O38),"",'DPW1'!O38)</f>
        <v/>
      </c>
      <c r="L2637" s="176" t="str">
        <f>IF(ISBLANK('DPW1'!P38),"",'DPW1'!P38)</f>
        <v/>
      </c>
      <c r="M2637" s="176" t="str">
        <f>IF(ISBLANK('DPW1'!Q38),"",'DPW1'!Q38)</f>
        <v/>
      </c>
      <c r="N2637" s="176" t="str">
        <f>IF(ISBLANK('DPW1'!R38),"",'DPW1'!R38)</f>
        <v/>
      </c>
      <c r="O2637" s="176" t="str">
        <f>IF(ISBLANK('DPW1'!S38),"",'DPW1'!S38)</f>
        <v/>
      </c>
      <c r="P2637" s="176" t="str">
        <f>IF(ISBLANK('DPW1'!T38),"",'DPW1'!T38)</f>
        <v/>
      </c>
      <c r="Q2637" s="176" t="str">
        <f>IF(ISBLANK('DPW1'!U38),"",'DPW1'!U38)</f>
        <v/>
      </c>
      <c r="R2637" s="176" t="str">
        <f>IF(ISBLANK('DPW1'!V38),"",'DPW1'!V38)</f>
        <v/>
      </c>
    </row>
    <row r="2638" spans="1:18" x14ac:dyDescent="0.25">
      <c r="A2638" s="176" t="str">
        <f t="shared" si="41"/>
        <v>YKY</v>
      </c>
      <c r="B2638" s="176" t="str">
        <f>IF(ISBLANK('DPW1'!BI38),"",'DPW1'!BI38)</f>
        <v>PCD_DPW1_RESIN3_T</v>
      </c>
      <c r="C2638" s="176" t="str">
        <f>'DPW1'!F38 &amp; "," &amp; 'DPW1'!G38 &amp; "," &amp; 'DPW1'!BI5</f>
        <v>Resilience Interconnector,Additional storage at reservoirs,PCD output by 2029-30 (Target)</v>
      </c>
      <c r="D2638" s="176" t="str">
        <f>IF(ISBLANK('DPW1'!H38),"",'DPW1'!H38)</f>
        <v>Ml</v>
      </c>
      <c r="E2638" s="176" t="s">
        <v>7266</v>
      </c>
      <c r="M2638" s="176">
        <f>IF(ISBLANK('DPW1'!W38),"",'DPW1'!W38)</f>
        <v>0</v>
      </c>
      <c r="R2638" s="176">
        <f>IF(ISBLANK('DPW1'!X38),"",'DPW1'!X38)</f>
        <v>0</v>
      </c>
    </row>
    <row r="2639" spans="1:18" x14ac:dyDescent="0.25">
      <c r="A2639" s="176" t="str">
        <f t="shared" si="41"/>
        <v>YKY</v>
      </c>
      <c r="B2639" s="176" t="str">
        <f>IF(ISBLANK('DPW1'!BL38),"",'DPW1'!BL38)</f>
        <v>PCD_DPW1_RESIN3_O</v>
      </c>
      <c r="C2639" s="176" t="str">
        <f>'DPW1'!F38 &amp; "," &amp; 'DPW1'!G38 &amp; "," &amp; 'DPW1'!BL5</f>
        <v>Resilience Interconnector,Additional storage at reservoirs,PCD Output (Cumulative) - Outturn &amp; Forecast</v>
      </c>
      <c r="D2639" s="176" t="str">
        <f>IF(ISBLANK('DPW1'!H38),"",'DPW1'!H38)</f>
        <v>Ml</v>
      </c>
      <c r="E2639" s="176" t="s">
        <v>7266</v>
      </c>
      <c r="G2639" s="176" t="str">
        <f>IF(ISBLANK('DPW1'!Z38),"",'DPW1'!Z38)</f>
        <v/>
      </c>
      <c r="H2639" s="176" t="str">
        <f>IF(ISBLANK('DPW1'!AA38),"",'DPW1'!AA38)</f>
        <v/>
      </c>
      <c r="I2639" s="176" t="str">
        <f>IF(ISBLANK('DPW1'!AB38),"",'DPW1'!AB38)</f>
        <v/>
      </c>
      <c r="J2639" s="176" t="str">
        <f>IF(ISBLANK('DPW1'!AC38),"",'DPW1'!AC38)</f>
        <v/>
      </c>
      <c r="K2639" s="176" t="str">
        <f>IF(ISBLANK('DPW1'!AD38),"",'DPW1'!AD38)</f>
        <v/>
      </c>
      <c r="L2639" s="176" t="str">
        <f>IF(ISBLANK('DPW1'!AE38),"",'DPW1'!AE38)</f>
        <v/>
      </c>
      <c r="M2639" s="176" t="str">
        <f>IF(ISBLANK('DPW1'!AF38),"",'DPW1'!AF38)</f>
        <v/>
      </c>
      <c r="N2639" s="176" t="str">
        <f>IF(ISBLANK('DPW1'!AG38),"",'DPW1'!AG38)</f>
        <v/>
      </c>
      <c r="O2639" s="176" t="str">
        <f>IF(ISBLANK('DPW1'!AH38),"",'DPW1'!AH38)</f>
        <v/>
      </c>
      <c r="P2639" s="176" t="str">
        <f>IF(ISBLANK('DPW1'!AI38),"",'DPW1'!AI38)</f>
        <v/>
      </c>
      <c r="Q2639" s="176" t="str">
        <f>IF(ISBLANK('DPW1'!AJ38),"",'DPW1'!AJ38)</f>
        <v/>
      </c>
      <c r="R2639" s="176" t="str">
        <f>IF(ISBLANK('DPW1'!AK38),"",'DPW1'!AK38)</f>
        <v/>
      </c>
    </row>
    <row r="2640" spans="1:18" x14ac:dyDescent="0.25">
      <c r="A2640" s="176" t="str">
        <f t="shared" si="41"/>
        <v>YKY</v>
      </c>
      <c r="B2640" s="176" t="str">
        <f>IF(ISBLANK('DPW1'!BX38),"",'DPW1'!BX38)</f>
        <v>PCD_DPW1_RESIN3_OT</v>
      </c>
      <c r="C2640" s="176" t="str">
        <f>'DPW1'!F38 &amp; "," &amp; 'DPW1'!G38 &amp; "," &amp; 'DPW1'!BX5</f>
        <v>Resilience Interconnector,Additional storage at reservoirs,PCD output by 2029-30 (Outturn &amp; Forecast)</v>
      </c>
      <c r="D2640" s="176" t="str">
        <f>IF(ISBLANK('DPW1'!H38),"",'DPW1'!H38)</f>
        <v>Ml</v>
      </c>
      <c r="E2640" s="176" t="s">
        <v>7266</v>
      </c>
      <c r="M2640" s="176">
        <f>IF(ISBLANK('DPW1'!AL38),"",'DPW1'!AL38)</f>
        <v>0</v>
      </c>
      <c r="R2640" s="176">
        <f>IF(ISBLANK('DPW1'!AM38),"",'DPW1'!AM38)</f>
        <v>0</v>
      </c>
    </row>
    <row r="2641" spans="1:18" x14ac:dyDescent="0.25">
      <c r="A2641" s="176" t="str">
        <f t="shared" si="41"/>
        <v>YKY</v>
      </c>
      <c r="B2641" s="176" t="str">
        <f>IF(ISBLANK('DPW1'!CA38),"",'DPW1'!CA38)</f>
        <v>PCD_DPW1_RESIN3_P</v>
      </c>
      <c r="C2641" s="176" t="str">
        <f>'DPW1'!F38 &amp; "," &amp; 'DPW1'!G38 &amp; "," &amp; 'DPW1'!CA5</f>
        <v>Resilience Interconnector,Additional storage at reservoirs,Performance (Output)</v>
      </c>
      <c r="D2641" s="176" t="str">
        <f>IF(ISBLANK('DPW1'!H38),"",'DPW1'!H38)</f>
        <v>Ml</v>
      </c>
      <c r="E2641" s="176" t="s">
        <v>7266</v>
      </c>
      <c r="M2641" s="176" t="str">
        <f>IF(ISBLANK('DPW1'!AO38),"",'DPW1'!AO38)</f>
        <v/>
      </c>
      <c r="R2641" s="176" t="str">
        <f>IF(ISBLANK('DPW1'!AP38),"",'DPW1'!AP38)</f>
        <v/>
      </c>
    </row>
    <row r="2642" spans="1:18" x14ac:dyDescent="0.25">
      <c r="A2642" s="176" t="str">
        <f t="shared" si="41"/>
        <v>YKY</v>
      </c>
      <c r="B2642" s="176" t="str">
        <f>IF(ISBLANK('DPW1'!AW39),"",'DPW1'!AW39)</f>
        <v>PCD_DPW1_RESIN4</v>
      </c>
      <c r="C2642" s="176" t="str">
        <f>'DPW1'!F39 &amp; "," &amp; 'DPW1'!G39 &amp; "," &amp; 'DPW1'!AW5</f>
        <v>Resilience Interconnector,Reservoir bypass,PCD Output (Cumulative) - Target</v>
      </c>
      <c r="D2642" s="176" t="str">
        <f>IF(ISBLANK('DPW1'!H39),"",'DPW1'!H39)</f>
        <v>Nr</v>
      </c>
      <c r="E2642" s="176" t="s">
        <v>7266</v>
      </c>
      <c r="G2642" s="176" t="str">
        <f>IF(ISBLANK('DPW1'!K39),"",'DPW1'!K39)</f>
        <v/>
      </c>
      <c r="H2642" s="176" t="str">
        <f>IF(ISBLANK('DPW1'!L39),"",'DPW1'!L39)</f>
        <v/>
      </c>
      <c r="I2642" s="176" t="str">
        <f>IF(ISBLANK('DPW1'!M39),"",'DPW1'!M39)</f>
        <v/>
      </c>
      <c r="J2642" s="176" t="str">
        <f>IF(ISBLANK('DPW1'!N39),"",'DPW1'!N39)</f>
        <v/>
      </c>
      <c r="K2642" s="176" t="str">
        <f>IF(ISBLANK('DPW1'!O39),"",'DPW1'!O39)</f>
        <v/>
      </c>
      <c r="L2642" s="176" t="str">
        <f>IF(ISBLANK('DPW1'!P39),"",'DPW1'!P39)</f>
        <v/>
      </c>
      <c r="M2642" s="176" t="str">
        <f>IF(ISBLANK('DPW1'!Q39),"",'DPW1'!Q39)</f>
        <v/>
      </c>
      <c r="N2642" s="176" t="str">
        <f>IF(ISBLANK('DPW1'!R39),"",'DPW1'!R39)</f>
        <v/>
      </c>
      <c r="O2642" s="176" t="str">
        <f>IF(ISBLANK('DPW1'!S39),"",'DPW1'!S39)</f>
        <v/>
      </c>
      <c r="P2642" s="176" t="str">
        <f>IF(ISBLANK('DPW1'!T39),"",'DPW1'!T39)</f>
        <v/>
      </c>
      <c r="Q2642" s="176" t="str">
        <f>IF(ISBLANK('DPW1'!U39),"",'DPW1'!U39)</f>
        <v/>
      </c>
      <c r="R2642" s="176" t="str">
        <f>IF(ISBLANK('DPW1'!V39),"",'DPW1'!V39)</f>
        <v/>
      </c>
    </row>
    <row r="2643" spans="1:18" x14ac:dyDescent="0.25">
      <c r="A2643" s="176" t="str">
        <f t="shared" si="41"/>
        <v>YKY</v>
      </c>
      <c r="B2643" s="176" t="str">
        <f>IF(ISBLANK('DPW1'!BI39),"",'DPW1'!BI39)</f>
        <v>PCD_DPW1_RESIN4_T</v>
      </c>
      <c r="C2643" s="176" t="str">
        <f>'DPW1'!F39 &amp; "," &amp; 'DPW1'!G39 &amp; "," &amp; 'DPW1'!BI5</f>
        <v>Resilience Interconnector,Reservoir bypass,PCD output by 2029-30 (Target)</v>
      </c>
      <c r="D2643" s="176" t="str">
        <f>IF(ISBLANK('DPW1'!H39),"",'DPW1'!H39)</f>
        <v>Nr</v>
      </c>
      <c r="E2643" s="176" t="s">
        <v>7266</v>
      </c>
      <c r="M2643" s="176">
        <f>IF(ISBLANK('DPW1'!W39),"",'DPW1'!W39)</f>
        <v>0</v>
      </c>
      <c r="R2643" s="176">
        <f>IF(ISBLANK('DPW1'!X39),"",'DPW1'!X39)</f>
        <v>0</v>
      </c>
    </row>
    <row r="2644" spans="1:18" x14ac:dyDescent="0.25">
      <c r="A2644" s="176" t="str">
        <f t="shared" si="41"/>
        <v>YKY</v>
      </c>
      <c r="B2644" s="176" t="str">
        <f>IF(ISBLANK('DPW1'!BL39),"",'DPW1'!BL39)</f>
        <v>PCD_DPW1_RESIN4_O</v>
      </c>
      <c r="C2644" s="176" t="str">
        <f>'DPW1'!F39 &amp; "," &amp; 'DPW1'!G39 &amp; "," &amp; 'DPW1'!BL5</f>
        <v>Resilience Interconnector,Reservoir bypass,PCD Output (Cumulative) - Outturn &amp; Forecast</v>
      </c>
      <c r="D2644" s="176" t="str">
        <f>IF(ISBLANK('DPW1'!H39),"",'DPW1'!H39)</f>
        <v>Nr</v>
      </c>
      <c r="E2644" s="176" t="s">
        <v>7266</v>
      </c>
      <c r="G2644" s="176" t="str">
        <f>IF(ISBLANK('DPW1'!Z39),"",'DPW1'!Z39)</f>
        <v/>
      </c>
      <c r="H2644" s="176" t="str">
        <f>IF(ISBLANK('DPW1'!AA39),"",'DPW1'!AA39)</f>
        <v/>
      </c>
      <c r="I2644" s="176" t="str">
        <f>IF(ISBLANK('DPW1'!AB39),"",'DPW1'!AB39)</f>
        <v/>
      </c>
      <c r="J2644" s="176" t="str">
        <f>IF(ISBLANK('DPW1'!AC39),"",'DPW1'!AC39)</f>
        <v/>
      </c>
      <c r="K2644" s="176" t="str">
        <f>IF(ISBLANK('DPW1'!AD39),"",'DPW1'!AD39)</f>
        <v/>
      </c>
      <c r="L2644" s="176" t="str">
        <f>IF(ISBLANK('DPW1'!AE39),"",'DPW1'!AE39)</f>
        <v/>
      </c>
      <c r="M2644" s="176" t="str">
        <f>IF(ISBLANK('DPW1'!AF39),"",'DPW1'!AF39)</f>
        <v/>
      </c>
      <c r="N2644" s="176" t="str">
        <f>IF(ISBLANK('DPW1'!AG39),"",'DPW1'!AG39)</f>
        <v/>
      </c>
      <c r="O2644" s="176" t="str">
        <f>IF(ISBLANK('DPW1'!AH39),"",'DPW1'!AH39)</f>
        <v/>
      </c>
      <c r="P2644" s="176" t="str">
        <f>IF(ISBLANK('DPW1'!AI39),"",'DPW1'!AI39)</f>
        <v/>
      </c>
      <c r="Q2644" s="176" t="str">
        <f>IF(ISBLANK('DPW1'!AJ39),"",'DPW1'!AJ39)</f>
        <v/>
      </c>
      <c r="R2644" s="176" t="str">
        <f>IF(ISBLANK('DPW1'!AK39),"",'DPW1'!AK39)</f>
        <v/>
      </c>
    </row>
    <row r="2645" spans="1:18" x14ac:dyDescent="0.25">
      <c r="A2645" s="176" t="str">
        <f t="shared" si="41"/>
        <v>YKY</v>
      </c>
      <c r="B2645" s="176" t="str">
        <f>IF(ISBLANK('DPW1'!BX39),"",'DPW1'!BX39)</f>
        <v>PCD_DPW1_RESIN4_OT</v>
      </c>
      <c r="C2645" s="176" t="str">
        <f>'DPW1'!F39 &amp; "," &amp; 'DPW1'!G39 &amp; "," &amp; 'DPW1'!BX5</f>
        <v>Resilience Interconnector,Reservoir bypass,PCD output by 2029-30 (Outturn &amp; Forecast)</v>
      </c>
      <c r="D2645" s="176" t="str">
        <f>IF(ISBLANK('DPW1'!H39),"",'DPW1'!H39)</f>
        <v>Nr</v>
      </c>
      <c r="E2645" s="176" t="s">
        <v>7266</v>
      </c>
      <c r="M2645" s="176">
        <f>IF(ISBLANK('DPW1'!AL39),"",'DPW1'!AL39)</f>
        <v>0</v>
      </c>
      <c r="R2645" s="176">
        <f>IF(ISBLANK('DPW1'!AM39),"",'DPW1'!AM39)</f>
        <v>0</v>
      </c>
    </row>
    <row r="2646" spans="1:18" x14ac:dyDescent="0.25">
      <c r="A2646" s="176" t="str">
        <f t="shared" si="41"/>
        <v>YKY</v>
      </c>
      <c r="B2646" s="176" t="str">
        <f>IF(ISBLANK('DPW1'!CA39),"",'DPW1'!CA39)</f>
        <v>PCD_DPW1_RESIN4_P</v>
      </c>
      <c r="C2646" s="176" t="str">
        <f>'DPW1'!F39 &amp; "," &amp; 'DPW1'!G39 &amp; "," &amp; 'DPW1'!CA5</f>
        <v>Resilience Interconnector,Reservoir bypass,Performance (Output)</v>
      </c>
      <c r="D2646" s="176" t="str">
        <f>IF(ISBLANK('DPW1'!H39),"",'DPW1'!H39)</f>
        <v>Nr</v>
      </c>
      <c r="E2646" s="176" t="s">
        <v>7266</v>
      </c>
      <c r="M2646" s="176" t="str">
        <f>IF(ISBLANK('DPW1'!AO39),"",'DPW1'!AO39)</f>
        <v/>
      </c>
      <c r="R2646" s="176" t="str">
        <f>IF(ISBLANK('DPW1'!AP39),"",'DPW1'!AP39)</f>
        <v/>
      </c>
    </row>
    <row r="2647" spans="1:18" x14ac:dyDescent="0.25">
      <c r="A2647" s="176" t="str">
        <f t="shared" si="41"/>
        <v>YKY</v>
      </c>
      <c r="B2647" s="176" t="str">
        <f>IF(ISBLANK('DPW1'!AW40),"",'DPW1'!AW40)</f>
        <v>PCD_DPW1_RES1</v>
      </c>
      <c r="C2647" s="176" t="str">
        <f>'DPW1'!F40 &amp; "," &amp; 'DPW1'!G40 &amp; "," &amp; 'DPW1'!AW5</f>
        <v>Resilience ,Number of water treatment works with new equipment ,PCD Output (Cumulative) - Target</v>
      </c>
      <c r="D2647" s="176" t="str">
        <f>IF(ISBLANK('DPW1'!H40),"",'DPW1'!H40)</f>
        <v>Nr</v>
      </c>
      <c r="E2647" s="176" t="s">
        <v>7266</v>
      </c>
      <c r="G2647" s="176" t="str">
        <f>IF(ISBLANK('DPW1'!K40),"",'DPW1'!K40)</f>
        <v/>
      </c>
      <c r="H2647" s="176" t="str">
        <f>IF(ISBLANK('DPW1'!L40),"",'DPW1'!L40)</f>
        <v/>
      </c>
      <c r="I2647" s="176" t="str">
        <f>IF(ISBLANK('DPW1'!M40),"",'DPW1'!M40)</f>
        <v/>
      </c>
      <c r="J2647" s="176" t="str">
        <f>IF(ISBLANK('DPW1'!N40),"",'DPW1'!N40)</f>
        <v/>
      </c>
      <c r="K2647" s="176" t="str">
        <f>IF(ISBLANK('DPW1'!O40),"",'DPW1'!O40)</f>
        <v/>
      </c>
      <c r="L2647" s="176" t="str">
        <f>IF(ISBLANK('DPW1'!P40),"",'DPW1'!P40)</f>
        <v/>
      </c>
      <c r="M2647" s="176" t="str">
        <f>IF(ISBLANK('DPW1'!Q40),"",'DPW1'!Q40)</f>
        <v/>
      </c>
      <c r="N2647" s="176" t="str">
        <f>IF(ISBLANK('DPW1'!R40),"",'DPW1'!R40)</f>
        <v/>
      </c>
      <c r="O2647" s="176" t="str">
        <f>IF(ISBLANK('DPW1'!S40),"",'DPW1'!S40)</f>
        <v/>
      </c>
      <c r="P2647" s="176" t="str">
        <f>IF(ISBLANK('DPW1'!T40),"",'DPW1'!T40)</f>
        <v/>
      </c>
      <c r="Q2647" s="176" t="str">
        <f>IF(ISBLANK('DPW1'!U40),"",'DPW1'!U40)</f>
        <v/>
      </c>
      <c r="R2647" s="176" t="str">
        <f>IF(ISBLANK('DPW1'!V40),"",'DPW1'!V40)</f>
        <v/>
      </c>
    </row>
    <row r="2648" spans="1:18" x14ac:dyDescent="0.25">
      <c r="A2648" s="176" t="str">
        <f t="shared" si="41"/>
        <v>YKY</v>
      </c>
      <c r="B2648" s="176" t="str">
        <f>IF(ISBLANK('DPW1'!BI40),"",'DPW1'!BI40)</f>
        <v>PCD_DPW1_RES1_T</v>
      </c>
      <c r="C2648" s="176" t="str">
        <f>'DPW1'!F40 &amp; "," &amp; 'DPW1'!G40 &amp; "," &amp; 'DPW1'!BI5</f>
        <v>Resilience ,Number of water treatment works with new equipment ,PCD output by 2029-30 (Target)</v>
      </c>
      <c r="D2648" s="176" t="str">
        <f>IF(ISBLANK('DPW1'!H40),"",'DPW1'!H40)</f>
        <v>Nr</v>
      </c>
      <c r="E2648" s="176" t="s">
        <v>7266</v>
      </c>
      <c r="M2648" s="176">
        <f>IF(ISBLANK('DPW1'!W40),"",'DPW1'!W40)</f>
        <v>0</v>
      </c>
      <c r="R2648" s="176">
        <f>IF(ISBLANK('DPW1'!X40),"",'DPW1'!X40)</f>
        <v>0</v>
      </c>
    </row>
    <row r="2649" spans="1:18" x14ac:dyDescent="0.25">
      <c r="A2649" s="176" t="str">
        <f t="shared" si="41"/>
        <v>YKY</v>
      </c>
      <c r="B2649" s="176" t="str">
        <f>IF(ISBLANK('DPW1'!BL40),"",'DPW1'!BL40)</f>
        <v>PCD_DPW1_RES1_O</v>
      </c>
      <c r="C2649" s="176" t="str">
        <f>'DPW1'!F40 &amp; "," &amp; 'DPW1'!G40 &amp; "," &amp; 'DPW1'!BL5</f>
        <v>Resilience ,Number of water treatment works with new equipment ,PCD Output (Cumulative) - Outturn &amp; Forecast</v>
      </c>
      <c r="D2649" s="176" t="str">
        <f>IF(ISBLANK('DPW1'!H40),"",'DPW1'!H40)</f>
        <v>Nr</v>
      </c>
      <c r="E2649" s="176" t="s">
        <v>7266</v>
      </c>
      <c r="G2649" s="176" t="str">
        <f>IF(ISBLANK('DPW1'!Z40),"",'DPW1'!Z40)</f>
        <v/>
      </c>
      <c r="H2649" s="176" t="str">
        <f>IF(ISBLANK('DPW1'!AA40),"",'DPW1'!AA40)</f>
        <v/>
      </c>
      <c r="I2649" s="176" t="str">
        <f>IF(ISBLANK('DPW1'!AB40),"",'DPW1'!AB40)</f>
        <v/>
      </c>
      <c r="J2649" s="176" t="str">
        <f>IF(ISBLANK('DPW1'!AC40),"",'DPW1'!AC40)</f>
        <v/>
      </c>
      <c r="K2649" s="176" t="str">
        <f>IF(ISBLANK('DPW1'!AD40),"",'DPW1'!AD40)</f>
        <v/>
      </c>
      <c r="L2649" s="176" t="str">
        <f>IF(ISBLANK('DPW1'!AE40),"",'DPW1'!AE40)</f>
        <v/>
      </c>
      <c r="M2649" s="176" t="str">
        <f>IF(ISBLANK('DPW1'!AF40),"",'DPW1'!AF40)</f>
        <v/>
      </c>
      <c r="N2649" s="176" t="str">
        <f>IF(ISBLANK('DPW1'!AG40),"",'DPW1'!AG40)</f>
        <v/>
      </c>
      <c r="O2649" s="176" t="str">
        <f>IF(ISBLANK('DPW1'!AH40),"",'DPW1'!AH40)</f>
        <v/>
      </c>
      <c r="P2649" s="176" t="str">
        <f>IF(ISBLANK('DPW1'!AI40),"",'DPW1'!AI40)</f>
        <v/>
      </c>
      <c r="Q2649" s="176" t="str">
        <f>IF(ISBLANK('DPW1'!AJ40),"",'DPW1'!AJ40)</f>
        <v/>
      </c>
      <c r="R2649" s="176" t="str">
        <f>IF(ISBLANK('DPW1'!AK40),"",'DPW1'!AK40)</f>
        <v/>
      </c>
    </row>
    <row r="2650" spans="1:18" x14ac:dyDescent="0.25">
      <c r="A2650" s="176" t="str">
        <f t="shared" si="41"/>
        <v>YKY</v>
      </c>
      <c r="B2650" s="176" t="str">
        <f>IF(ISBLANK('DPW1'!BX40),"",'DPW1'!BX40)</f>
        <v>PCD_DPW1_RES1_OT</v>
      </c>
      <c r="C2650" s="176" t="str">
        <f>'DPW1'!F40 &amp; "," &amp; 'DPW1'!G40 &amp; "," &amp; 'DPW1'!BX5</f>
        <v>Resilience ,Number of water treatment works with new equipment ,PCD output by 2029-30 (Outturn &amp; Forecast)</v>
      </c>
      <c r="D2650" s="176" t="str">
        <f>IF(ISBLANK('DPW1'!H40),"",'DPW1'!H40)</f>
        <v>Nr</v>
      </c>
      <c r="E2650" s="176" t="s">
        <v>7266</v>
      </c>
      <c r="M2650" s="176">
        <f>IF(ISBLANK('DPW1'!AL40),"",'DPW1'!AL40)</f>
        <v>0</v>
      </c>
      <c r="R2650" s="176">
        <f>IF(ISBLANK('DPW1'!AM40),"",'DPW1'!AM40)</f>
        <v>0</v>
      </c>
    </row>
    <row r="2651" spans="1:18" x14ac:dyDescent="0.25">
      <c r="A2651" s="176" t="str">
        <f t="shared" si="41"/>
        <v>YKY</v>
      </c>
      <c r="B2651" s="176" t="str">
        <f>IF(ISBLANK('DPW1'!CA40),"",'DPW1'!CA40)</f>
        <v>PCD_DPW1_RES1_P</v>
      </c>
      <c r="C2651" s="176" t="str">
        <f>'DPW1'!F40 &amp; "," &amp; 'DPW1'!G40 &amp; "," &amp; 'DPW1'!CA5</f>
        <v>Resilience ,Number of water treatment works with new equipment ,Performance (Output)</v>
      </c>
      <c r="D2651" s="176" t="str">
        <f>IF(ISBLANK('DPW1'!H40),"",'DPW1'!H40)</f>
        <v>Nr</v>
      </c>
      <c r="E2651" s="176" t="s">
        <v>7266</v>
      </c>
      <c r="M2651" s="176" t="str">
        <f>IF(ISBLANK('DPW1'!AO40),"",'DPW1'!AO40)</f>
        <v/>
      </c>
      <c r="R2651" s="176" t="str">
        <f>IF(ISBLANK('DPW1'!AP40),"",'DPW1'!AP40)</f>
        <v/>
      </c>
    </row>
    <row r="2652" spans="1:18" x14ac:dyDescent="0.25">
      <c r="A2652" s="176" t="str">
        <f t="shared" si="41"/>
        <v>YKY</v>
      </c>
      <c r="B2652" s="176" t="str">
        <f>IF(ISBLANK('DPW1'!AW41),"",'DPW1'!AW41)</f>
        <v>PCD_DPW1_RES2</v>
      </c>
      <c r="C2652" s="176" t="str">
        <f>'DPW1'!F41 &amp; "," &amp; 'DPW1'!G41 &amp; "," &amp; 'DPW1'!AW5</f>
        <v>Resilience ,Upgrade works at water treatment works,PCD Output (Cumulative) - Target</v>
      </c>
      <c r="D2652" s="176" t="str">
        <f>IF(ISBLANK('DPW1'!H41),"",'DPW1'!H41)</f>
        <v>%</v>
      </c>
      <c r="E2652" s="176" t="s">
        <v>7266</v>
      </c>
      <c r="G2652" s="176" t="str">
        <f>IF(ISBLANK('DPW1'!K41),"",'DPW1'!K41)</f>
        <v/>
      </c>
      <c r="H2652" s="176" t="str">
        <f>IF(ISBLANK('DPW1'!L41),"",'DPW1'!L41)</f>
        <v/>
      </c>
      <c r="I2652" s="176" t="str">
        <f>IF(ISBLANK('DPW1'!M41),"",'DPW1'!M41)</f>
        <v/>
      </c>
      <c r="J2652" s="176" t="str">
        <f>IF(ISBLANK('DPW1'!N41),"",'DPW1'!N41)</f>
        <v/>
      </c>
      <c r="K2652" s="176" t="str">
        <f>IF(ISBLANK('DPW1'!O41),"",'DPW1'!O41)</f>
        <v/>
      </c>
      <c r="L2652" s="176" t="str">
        <f>IF(ISBLANK('DPW1'!P41),"",'DPW1'!P41)</f>
        <v/>
      </c>
      <c r="M2652" s="176" t="str">
        <f>IF(ISBLANK('DPW1'!Q41),"",'DPW1'!Q41)</f>
        <v/>
      </c>
      <c r="N2652" s="176" t="str">
        <f>IF(ISBLANK('DPW1'!R41),"",'DPW1'!R41)</f>
        <v/>
      </c>
      <c r="O2652" s="176" t="str">
        <f>IF(ISBLANK('DPW1'!S41),"",'DPW1'!S41)</f>
        <v/>
      </c>
      <c r="P2652" s="176" t="str">
        <f>IF(ISBLANK('DPW1'!T41),"",'DPW1'!T41)</f>
        <v/>
      </c>
      <c r="Q2652" s="176" t="str">
        <f>IF(ISBLANK('DPW1'!U41),"",'DPW1'!U41)</f>
        <v/>
      </c>
      <c r="R2652" s="176" t="str">
        <f>IF(ISBLANK('DPW1'!V41),"",'DPW1'!V41)</f>
        <v/>
      </c>
    </row>
    <row r="2653" spans="1:18" x14ac:dyDescent="0.25">
      <c r="A2653" s="176" t="str">
        <f t="shared" si="41"/>
        <v>YKY</v>
      </c>
      <c r="B2653" s="176" t="str">
        <f>IF(ISBLANK('DPW1'!BI41),"",'DPW1'!BI41)</f>
        <v>PCD_DPW1_RES2_T</v>
      </c>
      <c r="C2653" s="176" t="str">
        <f>'DPW1'!F41 &amp; "," &amp; 'DPW1'!G41 &amp; "," &amp; 'DPW1'!BI5</f>
        <v>Resilience ,Upgrade works at water treatment works,PCD output by 2029-30 (Target)</v>
      </c>
      <c r="D2653" s="176" t="str">
        <f>IF(ISBLANK('DPW1'!H41),"",'DPW1'!H41)</f>
        <v>%</v>
      </c>
      <c r="E2653" s="176" t="s">
        <v>7266</v>
      </c>
      <c r="M2653" s="176">
        <f>IF(ISBLANK('DPW1'!W41),"",'DPW1'!W41)</f>
        <v>0</v>
      </c>
      <c r="R2653" s="176">
        <f>IF(ISBLANK('DPW1'!X41),"",'DPW1'!X41)</f>
        <v>0</v>
      </c>
    </row>
    <row r="2654" spans="1:18" x14ac:dyDescent="0.25">
      <c r="A2654" s="176" t="str">
        <f t="shared" si="41"/>
        <v>YKY</v>
      </c>
      <c r="B2654" s="176" t="str">
        <f>IF(ISBLANK('DPW1'!BL41),"",'DPW1'!BL41)</f>
        <v>PCD_DPW1_RES2_O</v>
      </c>
      <c r="C2654" s="176" t="str">
        <f>'DPW1'!F41 &amp; "," &amp; 'DPW1'!G41 &amp; "," &amp; 'DPW1'!BL5</f>
        <v>Resilience ,Upgrade works at water treatment works,PCD Output (Cumulative) - Outturn &amp; Forecast</v>
      </c>
      <c r="D2654" s="176" t="str">
        <f>IF(ISBLANK('DPW1'!H41),"",'DPW1'!H41)</f>
        <v>%</v>
      </c>
      <c r="E2654" s="176" t="s">
        <v>7266</v>
      </c>
      <c r="G2654" s="176" t="str">
        <f>IF(ISBLANK('DPW1'!Z41),"",'DPW1'!Z41)</f>
        <v/>
      </c>
      <c r="H2654" s="176" t="str">
        <f>IF(ISBLANK('DPW1'!AA41),"",'DPW1'!AA41)</f>
        <v/>
      </c>
      <c r="I2654" s="176" t="str">
        <f>IF(ISBLANK('DPW1'!AB41),"",'DPW1'!AB41)</f>
        <v/>
      </c>
      <c r="J2654" s="176" t="str">
        <f>IF(ISBLANK('DPW1'!AC41),"",'DPW1'!AC41)</f>
        <v/>
      </c>
      <c r="K2654" s="176" t="str">
        <f>IF(ISBLANK('DPW1'!AD41),"",'DPW1'!AD41)</f>
        <v/>
      </c>
      <c r="L2654" s="176" t="str">
        <f>IF(ISBLANK('DPW1'!AE41),"",'DPW1'!AE41)</f>
        <v/>
      </c>
      <c r="M2654" s="176" t="str">
        <f>IF(ISBLANK('DPW1'!AF41),"",'DPW1'!AF41)</f>
        <v/>
      </c>
      <c r="N2654" s="176" t="str">
        <f>IF(ISBLANK('DPW1'!AG41),"",'DPW1'!AG41)</f>
        <v/>
      </c>
      <c r="O2654" s="176" t="str">
        <f>IF(ISBLANK('DPW1'!AH41),"",'DPW1'!AH41)</f>
        <v/>
      </c>
      <c r="P2654" s="176" t="str">
        <f>IF(ISBLANK('DPW1'!AI41),"",'DPW1'!AI41)</f>
        <v/>
      </c>
      <c r="Q2654" s="176" t="str">
        <f>IF(ISBLANK('DPW1'!AJ41),"",'DPW1'!AJ41)</f>
        <v/>
      </c>
      <c r="R2654" s="176" t="str">
        <f>IF(ISBLANK('DPW1'!AK41),"",'DPW1'!AK41)</f>
        <v/>
      </c>
    </row>
    <row r="2655" spans="1:18" x14ac:dyDescent="0.25">
      <c r="A2655" s="176" t="str">
        <f t="shared" si="41"/>
        <v>YKY</v>
      </c>
      <c r="B2655" s="176" t="str">
        <f>IF(ISBLANK('DPW1'!BX41),"",'DPW1'!BX41)</f>
        <v>PCD_DPW1_RES2_OT</v>
      </c>
      <c r="C2655" s="176" t="str">
        <f>'DPW1'!F41 &amp; "," &amp; 'DPW1'!G41 &amp; "," &amp; 'DPW1'!BX5</f>
        <v>Resilience ,Upgrade works at water treatment works,PCD output by 2029-30 (Outturn &amp; Forecast)</v>
      </c>
      <c r="D2655" s="176" t="str">
        <f>IF(ISBLANK('DPW1'!H41),"",'DPW1'!H41)</f>
        <v>%</v>
      </c>
      <c r="E2655" s="176" t="s">
        <v>7266</v>
      </c>
      <c r="M2655" s="176">
        <f>IF(ISBLANK('DPW1'!AL41),"",'DPW1'!AL41)</f>
        <v>0</v>
      </c>
      <c r="R2655" s="176">
        <f>IF(ISBLANK('DPW1'!AM41),"",'DPW1'!AM41)</f>
        <v>0</v>
      </c>
    </row>
    <row r="2656" spans="1:18" x14ac:dyDescent="0.25">
      <c r="A2656" s="176" t="str">
        <f t="shared" si="41"/>
        <v>YKY</v>
      </c>
      <c r="B2656" s="176" t="str">
        <f>IF(ISBLANK('DPW1'!CA41),"",'DPW1'!CA41)</f>
        <v>PCD_DPW1_RES2_P</v>
      </c>
      <c r="C2656" s="176" t="str">
        <f>'DPW1'!F41 &amp; "," &amp; 'DPW1'!G41 &amp; "," &amp; 'DPW1'!CA5</f>
        <v>Resilience ,Upgrade works at water treatment works,Performance (Output)</v>
      </c>
      <c r="D2656" s="176" t="str">
        <f>IF(ISBLANK('DPW1'!H41),"",'DPW1'!H41)</f>
        <v>%</v>
      </c>
      <c r="E2656" s="176" t="s">
        <v>7266</v>
      </c>
      <c r="M2656" s="176" t="str">
        <f>IF(ISBLANK('DPW1'!AO41),"",'DPW1'!AO41)</f>
        <v/>
      </c>
      <c r="R2656" s="176" t="str">
        <f>IF(ISBLANK('DPW1'!AP41),"",'DPW1'!AP41)</f>
        <v/>
      </c>
    </row>
    <row r="2657" spans="1:60" x14ac:dyDescent="0.25">
      <c r="A2657" s="176" t="str">
        <f t="shared" si="41"/>
        <v>YKY</v>
      </c>
      <c r="B2657" s="176" t="str">
        <f>IF(ISBLANK('DPW1'!AW42),"",'DPW1'!AW42)</f>
        <v>PCD_DPW1_RES3</v>
      </c>
      <c r="C2657" s="176" t="str">
        <f>'DPW1'!F42 &amp; "," &amp; 'DPW1'!G42 &amp; "," &amp; 'DPW1'!AW5</f>
        <v>Resilience ,Service reservoirs with new enhanced bypass provision,PCD Output (Cumulative) - Target</v>
      </c>
      <c r="D2657" s="176" t="str">
        <f>IF(ISBLANK('DPW1'!H42),"",'DPW1'!H42)</f>
        <v>Nr</v>
      </c>
      <c r="E2657" s="176" t="s">
        <v>7266</v>
      </c>
      <c r="G2657" s="176" t="str">
        <f>IF(ISBLANK('DPW1'!K42),"",'DPW1'!K42)</f>
        <v/>
      </c>
      <c r="H2657" s="176" t="str">
        <f>IF(ISBLANK('DPW1'!L42),"",'DPW1'!L42)</f>
        <v/>
      </c>
      <c r="I2657" s="176" t="str">
        <f>IF(ISBLANK('DPW1'!M42),"",'DPW1'!M42)</f>
        <v/>
      </c>
      <c r="J2657" s="176" t="str">
        <f>IF(ISBLANK('DPW1'!N42),"",'DPW1'!N42)</f>
        <v/>
      </c>
      <c r="K2657" s="176" t="str">
        <f>IF(ISBLANK('DPW1'!O42),"",'DPW1'!O42)</f>
        <v/>
      </c>
      <c r="L2657" s="176" t="str">
        <f>IF(ISBLANK('DPW1'!P42),"",'DPW1'!P42)</f>
        <v/>
      </c>
      <c r="M2657" s="176" t="str">
        <f>IF(ISBLANK('DPW1'!Q42),"",'DPW1'!Q42)</f>
        <v/>
      </c>
      <c r="N2657" s="176" t="str">
        <f>IF(ISBLANK('DPW1'!R42),"",'DPW1'!R42)</f>
        <v/>
      </c>
      <c r="O2657" s="176" t="str">
        <f>IF(ISBLANK('DPW1'!S42),"",'DPW1'!S42)</f>
        <v/>
      </c>
      <c r="P2657" s="176" t="str">
        <f>IF(ISBLANK('DPW1'!T42),"",'DPW1'!T42)</f>
        <v/>
      </c>
      <c r="Q2657" s="176" t="str">
        <f>IF(ISBLANK('DPW1'!U42),"",'DPW1'!U42)</f>
        <v/>
      </c>
      <c r="R2657" s="176" t="str">
        <f>IF(ISBLANK('DPW1'!V42),"",'DPW1'!V42)</f>
        <v/>
      </c>
    </row>
    <row r="2658" spans="1:60" x14ac:dyDescent="0.25">
      <c r="A2658" s="176" t="str">
        <f t="shared" si="41"/>
        <v>YKY</v>
      </c>
      <c r="B2658" s="176" t="str">
        <f>IF(ISBLANK('DPW1'!BI42),"",'DPW1'!BI42)</f>
        <v>PCD_DPW1_RES3_T</v>
      </c>
      <c r="C2658" s="176" t="str">
        <f>'DPW1'!F42 &amp; "," &amp; 'DPW1'!G42 &amp; "," &amp; 'DPW1'!BI5</f>
        <v>Resilience ,Service reservoirs with new enhanced bypass provision,PCD output by 2029-30 (Target)</v>
      </c>
      <c r="D2658" s="176" t="str">
        <f>IF(ISBLANK('DPW1'!H42),"",'DPW1'!H42)</f>
        <v>Nr</v>
      </c>
      <c r="E2658" s="176" t="s">
        <v>7266</v>
      </c>
      <c r="M2658" s="176">
        <f>IF(ISBLANK('DPW1'!W42),"",'DPW1'!W42)</f>
        <v>0</v>
      </c>
      <c r="R2658" s="176">
        <f>IF(ISBLANK('DPW1'!X42),"",'DPW1'!X42)</f>
        <v>0</v>
      </c>
    </row>
    <row r="2659" spans="1:60" x14ac:dyDescent="0.25">
      <c r="A2659" s="176" t="str">
        <f t="shared" si="41"/>
        <v>YKY</v>
      </c>
      <c r="B2659" s="176" t="str">
        <f>IF(ISBLANK('DPW1'!BL42),"",'DPW1'!BL42)</f>
        <v>PCD_DPW1_RES3_O</v>
      </c>
      <c r="C2659" s="176" t="str">
        <f>'DPW1'!F42 &amp; "," &amp; 'DPW1'!G42 &amp; "," &amp; 'DPW1'!BL5</f>
        <v>Resilience ,Service reservoirs with new enhanced bypass provision,PCD Output (Cumulative) - Outturn &amp; Forecast</v>
      </c>
      <c r="D2659" s="176" t="str">
        <f>IF(ISBLANK('DPW1'!H42),"",'DPW1'!H42)</f>
        <v>Nr</v>
      </c>
      <c r="E2659" s="176" t="s">
        <v>7266</v>
      </c>
      <c r="G2659" s="176" t="str">
        <f>IF(ISBLANK('DPW1'!Z42),"",'DPW1'!Z42)</f>
        <v/>
      </c>
      <c r="H2659" s="176" t="str">
        <f>IF(ISBLANK('DPW1'!AA42),"",'DPW1'!AA42)</f>
        <v/>
      </c>
      <c r="I2659" s="176" t="str">
        <f>IF(ISBLANK('DPW1'!AB42),"",'DPW1'!AB42)</f>
        <v/>
      </c>
      <c r="J2659" s="176" t="str">
        <f>IF(ISBLANK('DPW1'!AC42),"",'DPW1'!AC42)</f>
        <v/>
      </c>
      <c r="K2659" s="176" t="str">
        <f>IF(ISBLANK('DPW1'!AD42),"",'DPW1'!AD42)</f>
        <v/>
      </c>
      <c r="L2659" s="176" t="str">
        <f>IF(ISBLANK('DPW1'!AE42),"",'DPW1'!AE42)</f>
        <v/>
      </c>
      <c r="M2659" s="176" t="str">
        <f>IF(ISBLANK('DPW1'!AF42),"",'DPW1'!AF42)</f>
        <v/>
      </c>
      <c r="N2659" s="176" t="str">
        <f>IF(ISBLANK('DPW1'!AG42),"",'DPW1'!AG42)</f>
        <v/>
      </c>
      <c r="O2659" s="176" t="str">
        <f>IF(ISBLANK('DPW1'!AH42),"",'DPW1'!AH42)</f>
        <v/>
      </c>
      <c r="P2659" s="176" t="str">
        <f>IF(ISBLANK('DPW1'!AI42),"",'DPW1'!AI42)</f>
        <v/>
      </c>
      <c r="Q2659" s="176" t="str">
        <f>IF(ISBLANK('DPW1'!AJ42),"",'DPW1'!AJ42)</f>
        <v/>
      </c>
      <c r="R2659" s="176" t="str">
        <f>IF(ISBLANK('DPW1'!AK42),"",'DPW1'!AK42)</f>
        <v/>
      </c>
    </row>
    <row r="2660" spans="1:60" x14ac:dyDescent="0.25">
      <c r="A2660" s="176" t="str">
        <f t="shared" si="41"/>
        <v>YKY</v>
      </c>
      <c r="B2660" s="176" t="str">
        <f>IF(ISBLANK('DPW1'!BX42),"",'DPW1'!BX42)</f>
        <v>PCD_DPW1_RES3_OT</v>
      </c>
      <c r="C2660" s="176" t="str">
        <f>'DPW1'!F42 &amp; "," &amp; 'DPW1'!G42 &amp; "," &amp; 'DPW1'!BX5</f>
        <v>Resilience ,Service reservoirs with new enhanced bypass provision,PCD output by 2029-30 (Outturn &amp; Forecast)</v>
      </c>
      <c r="D2660" s="176" t="str">
        <f>IF(ISBLANK('DPW1'!H42),"",'DPW1'!H42)</f>
        <v>Nr</v>
      </c>
      <c r="E2660" s="176" t="s">
        <v>7266</v>
      </c>
      <c r="M2660" s="176">
        <f>IF(ISBLANK('DPW1'!AL42),"",'DPW1'!AL42)</f>
        <v>0</v>
      </c>
      <c r="R2660" s="176">
        <f>IF(ISBLANK('DPW1'!AM42),"",'DPW1'!AM42)</f>
        <v>0</v>
      </c>
    </row>
    <row r="2661" spans="1:60" x14ac:dyDescent="0.25">
      <c r="A2661" s="176" t="str">
        <f t="shared" si="41"/>
        <v>YKY</v>
      </c>
      <c r="B2661" s="176" t="str">
        <f>IF(ISBLANK('DPW1'!CA42),"",'DPW1'!CA42)</f>
        <v>PCD_DPW1_RES3_P</v>
      </c>
      <c r="C2661" s="176" t="str">
        <f>'DPW1'!F42 &amp; "," &amp; 'DPW1'!G42 &amp; "," &amp; 'DPW1'!CA5</f>
        <v>Resilience ,Service reservoirs with new enhanced bypass provision,Performance (Output)</v>
      </c>
      <c r="D2661" s="176" t="str">
        <f>IF(ISBLANK('DPW1'!H42),"",'DPW1'!H42)</f>
        <v>Nr</v>
      </c>
      <c r="E2661" s="176" t="s">
        <v>7266</v>
      </c>
      <c r="M2661" s="176" t="str">
        <f>IF(ISBLANK('DPW1'!AO42),"",'DPW1'!AO42)</f>
        <v/>
      </c>
      <c r="R2661" s="176" t="str">
        <f>IF(ISBLANK('DPW1'!AP42),"",'DPW1'!AP42)</f>
        <v/>
      </c>
    </row>
    <row r="2662" spans="1:60" x14ac:dyDescent="0.25">
      <c r="A2662" s="176" t="str">
        <f t="shared" si="41"/>
        <v>YKY</v>
      </c>
      <c r="B2662" s="176" t="str">
        <f>IF(ISBLANK('DPW1'!AW43),"",'DPW1'!AW43)</f>
        <v>PCD_DPW1_RES4</v>
      </c>
      <c r="C2662" s="176" t="str">
        <f>'DPW1'!F43 &amp; "," &amp; 'DPW1'!G43 &amp; "," &amp; 'DPW1'!AW5</f>
        <v>Resilience,Installation of new equipment,PCD Output (Cumulative) - Target</v>
      </c>
      <c r="D2662" s="176" t="str">
        <f>IF(ISBLANK('DPW1'!H43),"",'DPW1'!H43)</f>
        <v>Nr</v>
      </c>
      <c r="E2662" s="176" t="s">
        <v>7266</v>
      </c>
      <c r="G2662" s="176" t="str">
        <f>IF(ISBLANK('DPW1'!K43),"",'DPW1'!K43)</f>
        <v/>
      </c>
      <c r="H2662" s="176" t="str">
        <f>IF(ISBLANK('DPW1'!L43),"",'DPW1'!L43)</f>
        <v/>
      </c>
      <c r="I2662" s="176" t="str">
        <f>IF(ISBLANK('DPW1'!M43),"",'DPW1'!M43)</f>
        <v/>
      </c>
      <c r="J2662" s="176" t="str">
        <f>IF(ISBLANK('DPW1'!N43),"",'DPW1'!N43)</f>
        <v/>
      </c>
      <c r="K2662" s="176" t="str">
        <f>IF(ISBLANK('DPW1'!O43),"",'DPW1'!O43)</f>
        <v/>
      </c>
      <c r="L2662" s="176" t="str">
        <f>IF(ISBLANK('DPW1'!P43),"",'DPW1'!P43)</f>
        <v/>
      </c>
      <c r="M2662" s="176" t="str">
        <f>IF(ISBLANK('DPW1'!Q43),"",'DPW1'!Q43)</f>
        <v/>
      </c>
      <c r="N2662" s="176" t="str">
        <f>IF(ISBLANK('DPW1'!R43),"",'DPW1'!R43)</f>
        <v/>
      </c>
      <c r="O2662" s="176" t="str">
        <f>IF(ISBLANK('DPW1'!S43),"",'DPW1'!S43)</f>
        <v/>
      </c>
      <c r="P2662" s="176" t="str">
        <f>IF(ISBLANK('DPW1'!T43),"",'DPW1'!T43)</f>
        <v/>
      </c>
      <c r="Q2662" s="176" t="str">
        <f>IF(ISBLANK('DPW1'!U43),"",'DPW1'!U43)</f>
        <v/>
      </c>
      <c r="R2662" s="176" t="str">
        <f>IF(ISBLANK('DPW1'!V43),"",'DPW1'!V43)</f>
        <v/>
      </c>
    </row>
    <row r="2663" spans="1:60" x14ac:dyDescent="0.25">
      <c r="A2663" s="176" t="str">
        <f t="shared" si="41"/>
        <v>YKY</v>
      </c>
      <c r="B2663" s="176" t="str">
        <f>IF(ISBLANK('DPW1'!BI43),"",'DPW1'!BI43)</f>
        <v>PCD_DPW1_RES4_T</v>
      </c>
      <c r="C2663" s="176" t="str">
        <f>'DPW1'!F43 &amp; "," &amp; 'DPW1'!G43 &amp; "," &amp; 'DPW1'!BI5</f>
        <v>Resilience,Installation of new equipment,PCD output by 2029-30 (Target)</v>
      </c>
      <c r="D2663" s="176" t="str">
        <f>IF(ISBLANK('DPW1'!H43),"",'DPW1'!H43)</f>
        <v>Nr</v>
      </c>
      <c r="E2663" s="176" t="s">
        <v>7266</v>
      </c>
      <c r="M2663" s="176">
        <f>IF(ISBLANK('DPW1'!W43),"",'DPW1'!W43)</f>
        <v>0</v>
      </c>
      <c r="R2663" s="176">
        <f>IF(ISBLANK('DPW1'!X43),"",'DPW1'!X43)</f>
        <v>0</v>
      </c>
    </row>
    <row r="2664" spans="1:60" x14ac:dyDescent="0.25">
      <c r="A2664" s="176" t="str">
        <f t="shared" si="41"/>
        <v>YKY</v>
      </c>
      <c r="B2664" s="176" t="str">
        <f>IF(ISBLANK('DPW1'!BL43),"",'DPW1'!BL43)</f>
        <v>PCD_DPW1_RES4_O</v>
      </c>
      <c r="C2664" s="176" t="str">
        <f>'DPW1'!F43 &amp; "," &amp; 'DPW1'!G43 &amp; "," &amp; 'DPW1'!BL5</f>
        <v>Resilience,Installation of new equipment,PCD Output (Cumulative) - Outturn &amp; Forecast</v>
      </c>
      <c r="D2664" s="176" t="str">
        <f>IF(ISBLANK('DPW1'!H43),"",'DPW1'!H43)</f>
        <v>Nr</v>
      </c>
      <c r="E2664" s="176" t="s">
        <v>7266</v>
      </c>
      <c r="G2664" s="176" t="str">
        <f>IF(ISBLANK('DPW1'!Z43),"",'DPW1'!Z43)</f>
        <v/>
      </c>
      <c r="H2664" s="176" t="str">
        <f>IF(ISBLANK('DPW1'!AA43),"",'DPW1'!AA43)</f>
        <v/>
      </c>
      <c r="I2664" s="176" t="str">
        <f>IF(ISBLANK('DPW1'!AB43),"",'DPW1'!AB43)</f>
        <v/>
      </c>
      <c r="J2664" s="176" t="str">
        <f>IF(ISBLANK('DPW1'!AC43),"",'DPW1'!AC43)</f>
        <v/>
      </c>
      <c r="K2664" s="176" t="str">
        <f>IF(ISBLANK('DPW1'!AD43),"",'DPW1'!AD43)</f>
        <v/>
      </c>
      <c r="L2664" s="176" t="str">
        <f>IF(ISBLANK('DPW1'!AE43),"",'DPW1'!AE43)</f>
        <v/>
      </c>
      <c r="M2664" s="176" t="str">
        <f>IF(ISBLANK('DPW1'!AF43),"",'DPW1'!AF43)</f>
        <v/>
      </c>
      <c r="N2664" s="176" t="str">
        <f>IF(ISBLANK('DPW1'!AG43),"",'DPW1'!AG43)</f>
        <v/>
      </c>
      <c r="O2664" s="176" t="str">
        <f>IF(ISBLANK('DPW1'!AH43),"",'DPW1'!AH43)</f>
        <v/>
      </c>
      <c r="P2664" s="176" t="str">
        <f>IF(ISBLANK('DPW1'!AI43),"",'DPW1'!AI43)</f>
        <v/>
      </c>
      <c r="Q2664" s="176" t="str">
        <f>IF(ISBLANK('DPW1'!AJ43),"",'DPW1'!AJ43)</f>
        <v/>
      </c>
      <c r="R2664" s="176" t="str">
        <f>IF(ISBLANK('DPW1'!AK43),"",'DPW1'!AK43)</f>
        <v/>
      </c>
    </row>
    <row r="2665" spans="1:60" x14ac:dyDescent="0.25">
      <c r="A2665" s="176" t="str">
        <f t="shared" si="41"/>
        <v>YKY</v>
      </c>
      <c r="B2665" s="176" t="str">
        <f>IF(ISBLANK('DPW1'!BX43),"",'DPW1'!BX43)</f>
        <v>PCD_DPW1_RES4_OT</v>
      </c>
      <c r="C2665" s="176" t="str">
        <f>'DPW1'!F43 &amp; "," &amp; 'DPW1'!G43 &amp; "," &amp; 'DPW1'!BX5</f>
        <v>Resilience,Installation of new equipment,PCD output by 2029-30 (Outturn &amp; Forecast)</v>
      </c>
      <c r="D2665" s="176" t="str">
        <f>IF(ISBLANK('DPW1'!H43),"",'DPW1'!H43)</f>
        <v>Nr</v>
      </c>
      <c r="E2665" s="176" t="s">
        <v>7266</v>
      </c>
      <c r="M2665" s="176">
        <f>IF(ISBLANK('DPW1'!AL43),"",'DPW1'!AL43)</f>
        <v>0</v>
      </c>
      <c r="R2665" s="176">
        <f>IF(ISBLANK('DPW1'!AM43),"",'DPW1'!AM43)</f>
        <v>0</v>
      </c>
    </row>
    <row r="2666" spans="1:60" x14ac:dyDescent="0.25">
      <c r="A2666" s="176" t="str">
        <f t="shared" si="41"/>
        <v>YKY</v>
      </c>
      <c r="B2666" s="176" t="str">
        <f>IF(ISBLANK('DPW1'!CA43),"",'DPW1'!CA43)</f>
        <v>PCD_DPW1_RES4_P</v>
      </c>
      <c r="C2666" s="176" t="str">
        <f>'DPW1'!F43 &amp; "," &amp; 'DPW1'!G43 &amp; "," &amp; 'DPW1'!CA5</f>
        <v>Resilience,Installation of new equipment,Performance (Output)</v>
      </c>
      <c r="D2666" s="176" t="str">
        <f>IF(ISBLANK('DPW1'!H43),"",'DPW1'!H43)</f>
        <v>Nr</v>
      </c>
      <c r="E2666" s="176" t="s">
        <v>7266</v>
      </c>
      <c r="M2666" s="176" t="str">
        <f>IF(ISBLANK('DPW1'!AO43),"",'DPW1'!AO43)</f>
        <v/>
      </c>
      <c r="R2666" s="176" t="str">
        <f>IF(ISBLANK('DPW1'!AP43),"",'DPW1'!AP43)</f>
        <v/>
      </c>
    </row>
    <row r="2667" spans="1:60" x14ac:dyDescent="0.25">
      <c r="A2667" s="55" t="str">
        <f t="shared" si="41"/>
        <v>YKY</v>
      </c>
      <c r="B2667" s="55" t="str">
        <f>IF(ISBLANK('DPW1'!AW44),"",'DPW1'!AW44)</f>
        <v>PCD_DPW1_RES5</v>
      </c>
      <c r="C2667" s="55" t="str">
        <f>'DPW1'!F44 &amp; "," &amp; 'DPW1'!G44 &amp; "," &amp; 'DPW1'!AW5</f>
        <v>Resilience,Ml of additional service reservoir storage at service reservoirs,PCD Output (Cumulative) - Target</v>
      </c>
      <c r="D2667" s="55" t="str">
        <f>IF(ISBLANK('DPW1'!H44),"",'DPW1'!H44)</f>
        <v>Ml</v>
      </c>
      <c r="E2667" s="55" t="s">
        <v>7266</v>
      </c>
      <c r="F2667" s="55"/>
      <c r="G2667" s="55" t="str">
        <f>IF(ISBLANK('DPW1'!K44),"",'DPW1'!K44)</f>
        <v/>
      </c>
      <c r="H2667" s="55" t="str">
        <f>IF(ISBLANK('DPW1'!L44),"",'DPW1'!L44)</f>
        <v/>
      </c>
      <c r="I2667" s="55" t="str">
        <f>IF(ISBLANK('DPW1'!M44),"",'DPW1'!M44)</f>
        <v/>
      </c>
      <c r="J2667" s="55" t="str">
        <f>IF(ISBLANK('DPW1'!N44),"",'DPW1'!N44)</f>
        <v/>
      </c>
      <c r="K2667" s="55" t="str">
        <f>IF(ISBLANK('DPW1'!O44),"",'DPW1'!O44)</f>
        <v/>
      </c>
      <c r="L2667" s="55" t="str">
        <f>IF(ISBLANK('DPW1'!P44),"",'DPW1'!P44)</f>
        <v/>
      </c>
      <c r="M2667" s="55" t="str">
        <f>IF(ISBLANK('DPW1'!Q44),"",'DPW1'!Q44)</f>
        <v/>
      </c>
      <c r="N2667" s="55" t="str">
        <f>IF(ISBLANK('DPW1'!R44),"",'DPW1'!R44)</f>
        <v/>
      </c>
      <c r="O2667" s="55" t="str">
        <f>IF(ISBLANK('DPW1'!S44),"",'DPW1'!S44)</f>
        <v/>
      </c>
      <c r="P2667" s="55" t="str">
        <f>IF(ISBLANK('DPW1'!T44),"",'DPW1'!T44)</f>
        <v/>
      </c>
      <c r="Q2667" s="55" t="str">
        <f>IF(ISBLANK('DPW1'!U44),"",'DPW1'!U44)</f>
        <v/>
      </c>
      <c r="R2667" s="55" t="str">
        <f>IF(ISBLANK('DPW1'!V44),"",'DPW1'!V44)</f>
        <v/>
      </c>
      <c r="S2667" s="55"/>
      <c r="T2667" s="55"/>
      <c r="U2667" s="55"/>
      <c r="V2667" s="55"/>
      <c r="W2667" s="55"/>
      <c r="X2667" s="55"/>
      <c r="Y2667" s="55"/>
      <c r="Z2667" s="55"/>
      <c r="AA2667" s="55"/>
      <c r="AB2667" s="55"/>
      <c r="AC2667" s="55"/>
      <c r="AD2667" s="55"/>
      <c r="AE2667" s="55"/>
      <c r="AF2667" s="55"/>
      <c r="AG2667" s="55"/>
      <c r="AH2667" s="55"/>
      <c r="AI2667" s="55"/>
      <c r="AJ2667" s="55"/>
      <c r="AK2667" s="55"/>
      <c r="AL2667" s="55"/>
      <c r="AM2667" s="55"/>
      <c r="AN2667" s="55"/>
      <c r="AO2667" s="55"/>
      <c r="AP2667" s="55"/>
      <c r="AQ2667" s="55"/>
      <c r="AR2667" s="55"/>
      <c r="AS2667" s="55"/>
      <c r="AT2667" s="55"/>
      <c r="AU2667" s="55"/>
      <c r="AV2667" s="55"/>
      <c r="AW2667" s="55"/>
      <c r="AX2667" s="55"/>
      <c r="AY2667" s="55"/>
      <c r="AZ2667" s="55"/>
      <c r="BA2667" s="55"/>
      <c r="BB2667" s="55"/>
      <c r="BC2667" s="55"/>
      <c r="BD2667" s="55"/>
      <c r="BE2667" s="55"/>
      <c r="BF2667" s="55"/>
      <c r="BG2667" s="55"/>
      <c r="BH2667" s="55"/>
    </row>
    <row r="2668" spans="1:60" x14ac:dyDescent="0.25">
      <c r="A2668" s="55" t="str">
        <f t="shared" si="41"/>
        <v>YKY</v>
      </c>
      <c r="B2668" s="55" t="str">
        <f>IF(ISBLANK('DPW1'!BI44),"",'DPW1'!BI44)</f>
        <v>PCD_DPW1_RES5_T</v>
      </c>
      <c r="C2668" s="55" t="str">
        <f>'DPW1'!F44 &amp; "," &amp; 'DPW1'!G44 &amp; "," &amp; 'DPW1'!BI5</f>
        <v>Resilience,Ml of additional service reservoir storage at service reservoirs,PCD output by 2029-30 (Target)</v>
      </c>
      <c r="D2668" s="55" t="str">
        <f>IF(ISBLANK('DPW1'!H44),"",'DPW1'!H44)</f>
        <v>Ml</v>
      </c>
      <c r="E2668" s="55" t="s">
        <v>7266</v>
      </c>
      <c r="F2668" s="55"/>
      <c r="G2668" s="55"/>
      <c r="H2668" s="55"/>
      <c r="I2668" s="55"/>
      <c r="J2668" s="55"/>
      <c r="K2668" s="55"/>
      <c r="L2668" s="55"/>
      <c r="M2668" s="55">
        <f>IF(ISBLANK('DPW1'!W44),"",'DPW1'!W44)</f>
        <v>0</v>
      </c>
      <c r="N2668" s="55"/>
      <c r="O2668" s="55"/>
      <c r="P2668" s="55"/>
      <c r="Q2668" s="55"/>
      <c r="R2668" s="55">
        <f>IF(ISBLANK('DPW1'!X44),"",'DPW1'!X44)</f>
        <v>0</v>
      </c>
      <c r="S2668" s="55"/>
      <c r="T2668" s="55"/>
      <c r="U2668" s="55"/>
      <c r="V2668" s="55"/>
      <c r="W2668" s="55"/>
      <c r="X2668" s="55"/>
      <c r="Y2668" s="55"/>
      <c r="Z2668" s="55"/>
      <c r="AA2668" s="55"/>
      <c r="AB2668" s="55"/>
      <c r="AC2668" s="55"/>
      <c r="AD2668" s="55"/>
      <c r="AE2668" s="55"/>
      <c r="AF2668" s="55"/>
      <c r="AG2668" s="55"/>
      <c r="AH2668" s="55"/>
      <c r="AI2668" s="55"/>
      <c r="AJ2668" s="55"/>
      <c r="AK2668" s="55"/>
      <c r="AL2668" s="55"/>
      <c r="AM2668" s="55"/>
      <c r="AN2668" s="55"/>
      <c r="AO2668" s="55"/>
      <c r="AP2668" s="55"/>
      <c r="AQ2668" s="55"/>
      <c r="AR2668" s="55"/>
      <c r="AS2668" s="55"/>
      <c r="AT2668" s="55"/>
      <c r="AU2668" s="55"/>
      <c r="AV2668" s="55"/>
      <c r="AW2668" s="55"/>
      <c r="AX2668" s="55"/>
      <c r="AY2668" s="55"/>
      <c r="AZ2668" s="55"/>
      <c r="BA2668" s="55"/>
      <c r="BB2668" s="55"/>
      <c r="BC2668" s="55"/>
      <c r="BD2668" s="55"/>
      <c r="BE2668" s="55"/>
      <c r="BF2668" s="55"/>
      <c r="BG2668" s="55"/>
      <c r="BH2668" s="55"/>
    </row>
    <row r="2669" spans="1:60" x14ac:dyDescent="0.25">
      <c r="A2669" s="55" t="str">
        <f t="shared" si="41"/>
        <v>YKY</v>
      </c>
      <c r="B2669" s="55" t="str">
        <f>IF(ISBLANK('DPW1'!BL44),"",'DPW1'!BL44)</f>
        <v>PCD_DPW1_RES5_O</v>
      </c>
      <c r="C2669" s="55" t="str">
        <f>'DPW1'!F44 &amp; "," &amp; 'DPW1'!G44 &amp; "," &amp; 'DPW1'!BL5</f>
        <v>Resilience,Ml of additional service reservoir storage at service reservoirs,PCD Output (Cumulative) - Outturn &amp; Forecast</v>
      </c>
      <c r="D2669" s="55" t="str">
        <f>IF(ISBLANK('DPW1'!H44),"",'DPW1'!H44)</f>
        <v>Ml</v>
      </c>
      <c r="E2669" s="55" t="s">
        <v>7266</v>
      </c>
      <c r="F2669" s="55"/>
      <c r="G2669" s="55" t="str">
        <f>IF(ISBLANK('DPW1'!Z44),"",'DPW1'!Z44)</f>
        <v/>
      </c>
      <c r="H2669" s="55" t="str">
        <f>IF(ISBLANK('DPW1'!AA44),"",'DPW1'!AA44)</f>
        <v/>
      </c>
      <c r="I2669" s="55" t="str">
        <f>IF(ISBLANK('DPW1'!AB44),"",'DPW1'!AB44)</f>
        <v/>
      </c>
      <c r="J2669" s="55" t="str">
        <f>IF(ISBLANK('DPW1'!AC44),"",'DPW1'!AC44)</f>
        <v/>
      </c>
      <c r="K2669" s="55" t="str">
        <f>IF(ISBLANK('DPW1'!AD44),"",'DPW1'!AD44)</f>
        <v/>
      </c>
      <c r="L2669" s="55" t="str">
        <f>IF(ISBLANK('DPW1'!AE44),"",'DPW1'!AE44)</f>
        <v/>
      </c>
      <c r="M2669" s="55" t="str">
        <f>IF(ISBLANK('DPW1'!AF44),"",'DPW1'!AF44)</f>
        <v/>
      </c>
      <c r="N2669" s="55" t="str">
        <f>IF(ISBLANK('DPW1'!AG44),"",'DPW1'!AG44)</f>
        <v/>
      </c>
      <c r="O2669" s="55" t="str">
        <f>IF(ISBLANK('DPW1'!AH44),"",'DPW1'!AH44)</f>
        <v/>
      </c>
      <c r="P2669" s="55" t="str">
        <f>IF(ISBLANK('DPW1'!AI44),"",'DPW1'!AI44)</f>
        <v/>
      </c>
      <c r="Q2669" s="55" t="str">
        <f>IF(ISBLANK('DPW1'!AJ44),"",'DPW1'!AJ44)</f>
        <v/>
      </c>
      <c r="R2669" s="55" t="str">
        <f>IF(ISBLANK('DPW1'!AK44),"",'DPW1'!AK44)</f>
        <v/>
      </c>
      <c r="S2669" s="55"/>
      <c r="T2669" s="55"/>
      <c r="U2669" s="55"/>
      <c r="V2669" s="55"/>
      <c r="W2669" s="55"/>
      <c r="X2669" s="55"/>
      <c r="Y2669" s="55"/>
      <c r="Z2669" s="55"/>
      <c r="AA2669" s="55"/>
      <c r="AB2669" s="55"/>
      <c r="AC2669" s="55"/>
      <c r="AD2669" s="55"/>
      <c r="AE2669" s="55"/>
      <c r="AF2669" s="55"/>
      <c r="AG2669" s="55"/>
      <c r="AH2669" s="55"/>
      <c r="AI2669" s="55"/>
      <c r="AJ2669" s="55"/>
      <c r="AK2669" s="55"/>
      <c r="AL2669" s="55"/>
      <c r="AM2669" s="55"/>
      <c r="AN2669" s="55"/>
      <c r="AO2669" s="55"/>
      <c r="AP2669" s="55"/>
      <c r="AQ2669" s="55"/>
      <c r="AR2669" s="55"/>
      <c r="AS2669" s="55"/>
      <c r="AT2669" s="55"/>
      <c r="AU2669" s="55"/>
      <c r="AV2669" s="55"/>
      <c r="AW2669" s="55"/>
      <c r="AX2669" s="55"/>
      <c r="AY2669" s="55"/>
      <c r="AZ2669" s="55"/>
      <c r="BA2669" s="55"/>
      <c r="BB2669" s="55"/>
      <c r="BC2669" s="55"/>
      <c r="BD2669" s="55"/>
      <c r="BE2669" s="55"/>
      <c r="BF2669" s="55"/>
      <c r="BG2669" s="55"/>
      <c r="BH2669" s="55"/>
    </row>
    <row r="2670" spans="1:60" x14ac:dyDescent="0.25">
      <c r="A2670" s="55" t="str">
        <f t="shared" si="41"/>
        <v>YKY</v>
      </c>
      <c r="B2670" s="55" t="str">
        <f>IF(ISBLANK('DPW1'!BX44),"",'DPW1'!BX44)</f>
        <v>PCD_DPW1_RES5_OT</v>
      </c>
      <c r="C2670" s="55" t="str">
        <f>'DPW1'!F44 &amp; "," &amp; 'DPW1'!G44 &amp; "," &amp; 'DPW1'!BX5</f>
        <v>Resilience,Ml of additional service reservoir storage at service reservoirs,PCD output by 2029-30 (Outturn &amp; Forecast)</v>
      </c>
      <c r="D2670" s="55" t="str">
        <f>IF(ISBLANK('DPW1'!H44),"",'DPW1'!H44)</f>
        <v>Ml</v>
      </c>
      <c r="E2670" s="55" t="s">
        <v>7266</v>
      </c>
      <c r="F2670" s="55"/>
      <c r="G2670" s="55"/>
      <c r="H2670" s="55"/>
      <c r="I2670" s="55"/>
      <c r="J2670" s="55"/>
      <c r="K2670" s="55"/>
      <c r="L2670" s="55"/>
      <c r="M2670" s="55">
        <f>IF(ISBLANK('DPW1'!AL44),"",'DPW1'!AL44)</f>
        <v>0</v>
      </c>
      <c r="N2670" s="55"/>
      <c r="O2670" s="55"/>
      <c r="P2670" s="55"/>
      <c r="Q2670" s="55"/>
      <c r="R2670" s="55">
        <f>IF(ISBLANK('DPW1'!AM44),"",'DPW1'!AM44)</f>
        <v>0</v>
      </c>
      <c r="S2670" s="55"/>
      <c r="T2670" s="55"/>
      <c r="U2670" s="55"/>
      <c r="V2670" s="55"/>
      <c r="W2670" s="55"/>
      <c r="X2670" s="55"/>
      <c r="Y2670" s="55"/>
      <c r="Z2670" s="55"/>
      <c r="AA2670" s="55"/>
      <c r="AB2670" s="55"/>
      <c r="AC2670" s="55"/>
      <c r="AD2670" s="55"/>
      <c r="AE2670" s="55"/>
      <c r="AF2670" s="55"/>
      <c r="AG2670" s="55"/>
      <c r="AH2670" s="55"/>
      <c r="AI2670" s="55"/>
      <c r="AJ2670" s="55"/>
      <c r="AK2670" s="55"/>
      <c r="AL2670" s="55"/>
      <c r="AM2670" s="55"/>
      <c r="AN2670" s="55"/>
      <c r="AO2670" s="55"/>
      <c r="AP2670" s="55"/>
      <c r="AQ2670" s="55"/>
      <c r="AR2670" s="55"/>
      <c r="AS2670" s="55"/>
      <c r="AT2670" s="55"/>
      <c r="AU2670" s="55"/>
      <c r="AV2670" s="55"/>
      <c r="AW2670" s="55"/>
      <c r="AX2670" s="55"/>
      <c r="AY2670" s="55"/>
      <c r="AZ2670" s="55"/>
      <c r="BA2670" s="55"/>
      <c r="BB2670" s="55"/>
      <c r="BC2670" s="55"/>
      <c r="BD2670" s="55"/>
      <c r="BE2670" s="55"/>
      <c r="BF2670" s="55"/>
      <c r="BG2670" s="55"/>
      <c r="BH2670" s="55"/>
    </row>
    <row r="2671" spans="1:60" x14ac:dyDescent="0.25">
      <c r="A2671" s="55" t="str">
        <f t="shared" si="41"/>
        <v>YKY</v>
      </c>
      <c r="B2671" s="55" t="str">
        <f>IF(ISBLANK('DPW1'!CA44),"",'DPW1'!CA44)</f>
        <v>PCD_DPW1_RES5_P</v>
      </c>
      <c r="C2671" s="55" t="str">
        <f>'DPW1'!F44 &amp; "," &amp; 'DPW1'!G44 &amp; "," &amp; 'DPW1'!CA5</f>
        <v>Resilience,Ml of additional service reservoir storage at service reservoirs,Performance (Output)</v>
      </c>
      <c r="D2671" s="55" t="str">
        <f>IF(ISBLANK('DPW1'!H44),"",'DPW1'!H44)</f>
        <v>Ml</v>
      </c>
      <c r="E2671" s="55" t="s">
        <v>7266</v>
      </c>
      <c r="F2671" s="55"/>
      <c r="G2671" s="55"/>
      <c r="H2671" s="55"/>
      <c r="I2671" s="55"/>
      <c r="J2671" s="55"/>
      <c r="K2671" s="55"/>
      <c r="L2671" s="55"/>
      <c r="M2671" s="55" t="str">
        <f>IF(ISBLANK('DPW1'!AO44),"",'DPW1'!AO44)</f>
        <v/>
      </c>
      <c r="N2671" s="55"/>
      <c r="O2671" s="55"/>
      <c r="P2671" s="55"/>
      <c r="Q2671" s="55"/>
      <c r="R2671" s="55" t="str">
        <f>IF(ISBLANK('DPW1'!AP44),"",'DPW1'!AP44)</f>
        <v/>
      </c>
      <c r="S2671" s="55"/>
      <c r="T2671" s="55"/>
      <c r="U2671" s="55"/>
      <c r="V2671" s="55"/>
      <c r="W2671" s="55"/>
      <c r="X2671" s="55"/>
      <c r="Y2671" s="55"/>
      <c r="Z2671" s="55"/>
      <c r="AA2671" s="55"/>
      <c r="AB2671" s="55"/>
      <c r="AC2671" s="55"/>
      <c r="AD2671" s="55"/>
      <c r="AE2671" s="55"/>
      <c r="AF2671" s="55"/>
      <c r="AG2671" s="55"/>
      <c r="AH2671" s="55"/>
      <c r="AI2671" s="55"/>
      <c r="AJ2671" s="55"/>
      <c r="AK2671" s="55"/>
      <c r="AL2671" s="55"/>
      <c r="AM2671" s="55"/>
      <c r="AN2671" s="55"/>
      <c r="AO2671" s="55"/>
      <c r="AP2671" s="55"/>
      <c r="AQ2671" s="55"/>
      <c r="AR2671" s="55"/>
      <c r="AS2671" s="55"/>
      <c r="AT2671" s="55"/>
      <c r="AU2671" s="55"/>
      <c r="AV2671" s="55"/>
      <c r="AW2671" s="55"/>
      <c r="AX2671" s="55"/>
      <c r="AY2671" s="55"/>
      <c r="AZ2671" s="55"/>
      <c r="BA2671" s="55"/>
      <c r="BB2671" s="55"/>
      <c r="BC2671" s="55"/>
      <c r="BD2671" s="55"/>
      <c r="BE2671" s="55"/>
      <c r="BF2671" s="55"/>
      <c r="BG2671" s="55"/>
      <c r="BH2671" s="55"/>
    </row>
    <row r="2672" spans="1:60" x14ac:dyDescent="0.25">
      <c r="A2672" s="176" t="str">
        <f t="shared" si="41"/>
        <v>YKY</v>
      </c>
      <c r="B2672" s="176" t="str">
        <f>IF(ISBLANK('DPW1'!AW45),"",'DPW1'!AW45)</f>
        <v>PCD_DPW1_RES6</v>
      </c>
      <c r="C2672" s="176" t="str">
        <f>'DPW1'!F45 &amp; "," &amp; 'DPW1'!G45 &amp; "," &amp; 'DPW1'!AW5</f>
        <v>Resilience,Ml/d of peak week production capacity of additional process stream,PCD Output (Cumulative) - Target</v>
      </c>
      <c r="D2672" s="176" t="str">
        <f>IF(ISBLANK('DPW1'!H45),"",'DPW1'!H45)</f>
        <v>Ml/d</v>
      </c>
      <c r="E2672" s="176" t="s">
        <v>7266</v>
      </c>
      <c r="G2672" s="176" t="str">
        <f>IF(ISBLANK('DPW1'!K45),"",'DPW1'!K45)</f>
        <v/>
      </c>
      <c r="H2672" s="176" t="str">
        <f>IF(ISBLANK('DPW1'!L45),"",'DPW1'!L45)</f>
        <v/>
      </c>
      <c r="I2672" s="176" t="str">
        <f>IF(ISBLANK('DPW1'!M45),"",'DPW1'!M45)</f>
        <v/>
      </c>
      <c r="J2672" s="176" t="str">
        <f>IF(ISBLANK('DPW1'!N45),"",'DPW1'!N45)</f>
        <v/>
      </c>
      <c r="K2672" s="176" t="str">
        <f>IF(ISBLANK('DPW1'!O45),"",'DPW1'!O45)</f>
        <v/>
      </c>
      <c r="L2672" s="176" t="str">
        <f>IF(ISBLANK('DPW1'!P45),"",'DPW1'!P45)</f>
        <v/>
      </c>
      <c r="M2672" s="176" t="str">
        <f>IF(ISBLANK('DPW1'!Q45),"",'DPW1'!Q45)</f>
        <v/>
      </c>
      <c r="N2672" s="176" t="str">
        <f>IF(ISBLANK('DPW1'!R45),"",'DPW1'!R45)</f>
        <v/>
      </c>
      <c r="O2672" s="176" t="str">
        <f>IF(ISBLANK('DPW1'!S45),"",'DPW1'!S45)</f>
        <v/>
      </c>
      <c r="P2672" s="176" t="str">
        <f>IF(ISBLANK('DPW1'!T45),"",'DPW1'!T45)</f>
        <v/>
      </c>
      <c r="Q2672" s="176" t="str">
        <f>IF(ISBLANK('DPW1'!U45),"",'DPW1'!U45)</f>
        <v/>
      </c>
      <c r="R2672" s="176" t="str">
        <f>IF(ISBLANK('DPW1'!V45),"",'DPW1'!V45)</f>
        <v/>
      </c>
    </row>
    <row r="2673" spans="1:18" x14ac:dyDescent="0.25">
      <c r="A2673" s="176" t="str">
        <f t="shared" si="41"/>
        <v>YKY</v>
      </c>
      <c r="B2673" s="176" t="str">
        <f>IF(ISBLANK('DPW1'!BI45),"",'DPW1'!BI45)</f>
        <v>PCD_DPW1_RES6_T</v>
      </c>
      <c r="C2673" s="176" t="str">
        <f>'DPW1'!F45 &amp; "," &amp; 'DPW1'!G45 &amp; "," &amp; 'DPW1'!BI5</f>
        <v>Resilience,Ml/d of peak week production capacity of additional process stream,PCD output by 2029-30 (Target)</v>
      </c>
      <c r="D2673" s="176" t="str">
        <f>IF(ISBLANK('DPW1'!H45),"",'DPW1'!H45)</f>
        <v>Ml/d</v>
      </c>
      <c r="E2673" s="176" t="s">
        <v>7266</v>
      </c>
      <c r="M2673" s="176">
        <f>IF(ISBLANK('DPW1'!W45),"",'DPW1'!W45)</f>
        <v>0</v>
      </c>
      <c r="R2673" s="176">
        <f>IF(ISBLANK('DPW1'!X45),"",'DPW1'!X45)</f>
        <v>0</v>
      </c>
    </row>
    <row r="2674" spans="1:18" x14ac:dyDescent="0.25">
      <c r="A2674" s="176" t="str">
        <f t="shared" si="41"/>
        <v>YKY</v>
      </c>
      <c r="B2674" s="176" t="str">
        <f>IF(ISBLANK('DPW1'!BL45),"",'DPW1'!BL45)</f>
        <v>PCD_DPW1_RES6_O</v>
      </c>
      <c r="C2674" s="176" t="str">
        <f>'DPW1'!F45 &amp; "," &amp; 'DPW1'!G45 &amp; "," &amp; 'DPW1'!BL5</f>
        <v>Resilience,Ml/d of peak week production capacity of additional process stream,PCD Output (Cumulative) - Outturn &amp; Forecast</v>
      </c>
      <c r="D2674" s="176" t="str">
        <f>IF(ISBLANK('DPW1'!H45),"",'DPW1'!H45)</f>
        <v>Ml/d</v>
      </c>
      <c r="E2674" s="176" t="s">
        <v>7266</v>
      </c>
      <c r="G2674" s="176" t="str">
        <f>IF(ISBLANK('DPW1'!Z45),"",'DPW1'!Z45)</f>
        <v/>
      </c>
      <c r="H2674" s="176" t="str">
        <f>IF(ISBLANK('DPW1'!AA45),"",'DPW1'!AA45)</f>
        <v/>
      </c>
      <c r="I2674" s="176" t="str">
        <f>IF(ISBLANK('DPW1'!AB45),"",'DPW1'!AB45)</f>
        <v/>
      </c>
      <c r="J2674" s="176" t="str">
        <f>IF(ISBLANK('DPW1'!AC45),"",'DPW1'!AC45)</f>
        <v/>
      </c>
      <c r="K2674" s="176" t="str">
        <f>IF(ISBLANK('DPW1'!AD45),"",'DPW1'!AD45)</f>
        <v/>
      </c>
      <c r="L2674" s="176" t="str">
        <f>IF(ISBLANK('DPW1'!AE45),"",'DPW1'!AE45)</f>
        <v/>
      </c>
      <c r="M2674" s="176" t="str">
        <f>IF(ISBLANK('DPW1'!AF45),"",'DPW1'!AF45)</f>
        <v/>
      </c>
      <c r="N2674" s="176" t="str">
        <f>IF(ISBLANK('DPW1'!AG45),"",'DPW1'!AG45)</f>
        <v/>
      </c>
      <c r="O2674" s="176" t="str">
        <f>IF(ISBLANK('DPW1'!AH45),"",'DPW1'!AH45)</f>
        <v/>
      </c>
      <c r="P2674" s="176" t="str">
        <f>IF(ISBLANK('DPW1'!AI45),"",'DPW1'!AI45)</f>
        <v/>
      </c>
      <c r="Q2674" s="176" t="str">
        <f>IF(ISBLANK('DPW1'!AJ45),"",'DPW1'!AJ45)</f>
        <v/>
      </c>
      <c r="R2674" s="176" t="str">
        <f>IF(ISBLANK('DPW1'!AK45),"",'DPW1'!AK45)</f>
        <v/>
      </c>
    </row>
    <row r="2675" spans="1:18" x14ac:dyDescent="0.25">
      <c r="A2675" s="176" t="str">
        <f t="shared" si="41"/>
        <v>YKY</v>
      </c>
      <c r="B2675" s="176" t="str">
        <f>IF(ISBLANK('DPW1'!BX45),"",'DPW1'!BX45)</f>
        <v>PCD_DPW1_RES6_OT</v>
      </c>
      <c r="C2675" s="176" t="str">
        <f>'DPW1'!F45 &amp; "," &amp; 'DPW1'!G45 &amp; "," &amp; 'DPW1'!BX5</f>
        <v>Resilience,Ml/d of peak week production capacity of additional process stream,PCD output by 2029-30 (Outturn &amp; Forecast)</v>
      </c>
      <c r="D2675" s="176" t="str">
        <f>IF(ISBLANK('DPW1'!H45),"",'DPW1'!H45)</f>
        <v>Ml/d</v>
      </c>
      <c r="E2675" s="176" t="s">
        <v>7266</v>
      </c>
      <c r="M2675" s="176">
        <f>IF(ISBLANK('DPW1'!AL45),"",'DPW1'!AL45)</f>
        <v>0</v>
      </c>
      <c r="R2675" s="176">
        <f>IF(ISBLANK('DPW1'!AM45),"",'DPW1'!AM45)</f>
        <v>0</v>
      </c>
    </row>
    <row r="2676" spans="1:18" x14ac:dyDescent="0.25">
      <c r="A2676" s="176" t="str">
        <f t="shared" si="41"/>
        <v>YKY</v>
      </c>
      <c r="B2676" s="176" t="str">
        <f>IF(ISBLANK('DPW1'!CA45),"",'DPW1'!CA45)</f>
        <v>PCD_DPW1_RES6_P</v>
      </c>
      <c r="C2676" s="176" t="str">
        <f>'DPW1'!F45 &amp; "," &amp; 'DPW1'!G45 &amp; "," &amp; 'DPW1'!CA5</f>
        <v>Resilience,Ml/d of peak week production capacity of additional process stream,Performance (Output)</v>
      </c>
      <c r="D2676" s="176" t="str">
        <f>IF(ISBLANK('DPW1'!H45),"",'DPW1'!H45)</f>
        <v>Ml/d</v>
      </c>
      <c r="E2676" s="176" t="s">
        <v>7266</v>
      </c>
      <c r="M2676" s="176" t="str">
        <f>IF(ISBLANK('DPW1'!AO45),"",'DPW1'!AO45)</f>
        <v/>
      </c>
      <c r="R2676" s="176" t="str">
        <f>IF(ISBLANK('DPW1'!AP45),"",'DPW1'!AP45)</f>
        <v/>
      </c>
    </row>
    <row r="2677" spans="1:18" x14ac:dyDescent="0.25">
      <c r="A2677" s="176" t="str">
        <f t="shared" si="41"/>
        <v>YKY</v>
      </c>
      <c r="B2677" s="176" t="str">
        <f>IF(ISBLANK('DPW1'!AW46),"",'DPW1'!AW46)</f>
        <v>PCD_DPW1_RES7</v>
      </c>
      <c r="C2677" s="176" t="str">
        <f>'DPW1'!F46 &amp; "," &amp; 'DPW1'!G46 &amp; "," &amp; 'DPW1'!AW5</f>
        <v>Resilience,Number of raw water reservoirs with the delivery of specified safety improvements,PCD Output (Cumulative) - Target</v>
      </c>
      <c r="D2677" s="176" t="str">
        <f>IF(ISBLANK('DPW1'!H46),"",'DPW1'!H46)</f>
        <v>Nr</v>
      </c>
      <c r="E2677" s="176" t="s">
        <v>7266</v>
      </c>
      <c r="G2677" s="176" t="str">
        <f>IF(ISBLANK('DPW1'!K46),"",'DPW1'!K46)</f>
        <v/>
      </c>
      <c r="H2677" s="176" t="str">
        <f>IF(ISBLANK('DPW1'!L46),"",'DPW1'!L46)</f>
        <v/>
      </c>
      <c r="I2677" s="176" t="str">
        <f>IF(ISBLANK('DPW1'!M46),"",'DPW1'!M46)</f>
        <v/>
      </c>
      <c r="J2677" s="176" t="str">
        <f>IF(ISBLANK('DPW1'!N46),"",'DPW1'!N46)</f>
        <v/>
      </c>
      <c r="K2677" s="176" t="str">
        <f>IF(ISBLANK('DPW1'!O46),"",'DPW1'!O46)</f>
        <v/>
      </c>
      <c r="L2677" s="176" t="str">
        <f>IF(ISBLANK('DPW1'!P46),"",'DPW1'!P46)</f>
        <v/>
      </c>
      <c r="M2677" s="176" t="str">
        <f>IF(ISBLANK('DPW1'!Q46),"",'DPW1'!Q46)</f>
        <v/>
      </c>
      <c r="N2677" s="176" t="str">
        <f>IF(ISBLANK('DPW1'!R46),"",'DPW1'!R46)</f>
        <v/>
      </c>
      <c r="O2677" s="176" t="str">
        <f>IF(ISBLANK('DPW1'!S46),"",'DPW1'!S46)</f>
        <v/>
      </c>
      <c r="P2677" s="176" t="str">
        <f>IF(ISBLANK('DPW1'!T46),"",'DPW1'!T46)</f>
        <v/>
      </c>
      <c r="Q2677" s="176" t="str">
        <f>IF(ISBLANK('DPW1'!U46),"",'DPW1'!U46)</f>
        <v/>
      </c>
      <c r="R2677" s="176" t="str">
        <f>IF(ISBLANK('DPW1'!V46),"",'DPW1'!V46)</f>
        <v/>
      </c>
    </row>
    <row r="2678" spans="1:18" x14ac:dyDescent="0.25">
      <c r="A2678" s="176" t="str">
        <f t="shared" si="41"/>
        <v>YKY</v>
      </c>
      <c r="B2678" s="176" t="str">
        <f>IF(ISBLANK('DPW1'!BI46),"",'DPW1'!BI46)</f>
        <v>PCD_DPW1_RES7_T</v>
      </c>
      <c r="C2678" s="176" t="str">
        <f>'DPW1'!F46 &amp; "," &amp; 'DPW1'!G46 &amp; "," &amp; 'DPW1'!BI5</f>
        <v>Resilience,Number of raw water reservoirs with the delivery of specified safety improvements,PCD output by 2029-30 (Target)</v>
      </c>
      <c r="D2678" s="176" t="str">
        <f>IF(ISBLANK('DPW1'!H46),"",'DPW1'!H46)</f>
        <v>Nr</v>
      </c>
      <c r="E2678" s="176" t="s">
        <v>7266</v>
      </c>
      <c r="M2678" s="176">
        <f>IF(ISBLANK('DPW1'!W46),"",'DPW1'!W46)</f>
        <v>0</v>
      </c>
      <c r="R2678" s="176">
        <f>IF(ISBLANK('DPW1'!X46),"",'DPW1'!X46)</f>
        <v>0</v>
      </c>
    </row>
    <row r="2679" spans="1:18" x14ac:dyDescent="0.25">
      <c r="A2679" s="176" t="str">
        <f t="shared" si="41"/>
        <v>YKY</v>
      </c>
      <c r="B2679" s="176" t="str">
        <f>IF(ISBLANK('DPW1'!BL46),"",'DPW1'!BL46)</f>
        <v>PCD_DPW1_RES7_O</v>
      </c>
      <c r="C2679" s="176" t="str">
        <f>'DPW1'!F46 &amp; "," &amp; 'DPW1'!G46 &amp; "," &amp; 'DPW1'!BL5</f>
        <v>Resilience,Number of raw water reservoirs with the delivery of specified safety improvements,PCD Output (Cumulative) - Outturn &amp; Forecast</v>
      </c>
      <c r="D2679" s="176" t="str">
        <f>IF(ISBLANK('DPW1'!H46),"",'DPW1'!H46)</f>
        <v>Nr</v>
      </c>
      <c r="E2679" s="176" t="s">
        <v>7266</v>
      </c>
      <c r="G2679" s="176" t="str">
        <f>IF(ISBLANK('DPW1'!Z46),"",'DPW1'!Z46)</f>
        <v/>
      </c>
      <c r="H2679" s="176" t="str">
        <f>IF(ISBLANK('DPW1'!AA46),"",'DPW1'!AA46)</f>
        <v/>
      </c>
      <c r="I2679" s="176" t="str">
        <f>IF(ISBLANK('DPW1'!AB46),"",'DPW1'!AB46)</f>
        <v/>
      </c>
      <c r="J2679" s="176" t="str">
        <f>IF(ISBLANK('DPW1'!AC46),"",'DPW1'!AC46)</f>
        <v/>
      </c>
      <c r="K2679" s="176" t="str">
        <f>IF(ISBLANK('DPW1'!AD46),"",'DPW1'!AD46)</f>
        <v/>
      </c>
      <c r="L2679" s="176" t="str">
        <f>IF(ISBLANK('DPW1'!AE46),"",'DPW1'!AE46)</f>
        <v/>
      </c>
      <c r="M2679" s="176" t="str">
        <f>IF(ISBLANK('DPW1'!AF46),"",'DPW1'!AF46)</f>
        <v/>
      </c>
      <c r="N2679" s="176" t="str">
        <f>IF(ISBLANK('DPW1'!AG46),"",'DPW1'!AG46)</f>
        <v/>
      </c>
      <c r="O2679" s="176" t="str">
        <f>IF(ISBLANK('DPW1'!AH46),"",'DPW1'!AH46)</f>
        <v/>
      </c>
      <c r="P2679" s="176" t="str">
        <f>IF(ISBLANK('DPW1'!AI46),"",'DPW1'!AI46)</f>
        <v/>
      </c>
      <c r="Q2679" s="176" t="str">
        <f>IF(ISBLANK('DPW1'!AJ46),"",'DPW1'!AJ46)</f>
        <v/>
      </c>
      <c r="R2679" s="176" t="str">
        <f>IF(ISBLANK('DPW1'!AK46),"",'DPW1'!AK46)</f>
        <v/>
      </c>
    </row>
    <row r="2680" spans="1:18" x14ac:dyDescent="0.25">
      <c r="A2680" s="176" t="str">
        <f t="shared" si="41"/>
        <v>YKY</v>
      </c>
      <c r="B2680" s="176" t="str">
        <f>IF(ISBLANK('DPW1'!BX46),"",'DPW1'!BX46)</f>
        <v>PCD_DPW1_RES7_OT</v>
      </c>
      <c r="C2680" s="176" t="str">
        <f>'DPW1'!F46 &amp; "," &amp; 'DPW1'!G46 &amp; "," &amp; 'DPW1'!BX5</f>
        <v>Resilience,Number of raw water reservoirs with the delivery of specified safety improvements,PCD output by 2029-30 (Outturn &amp; Forecast)</v>
      </c>
      <c r="D2680" s="176" t="str">
        <f>IF(ISBLANK('DPW1'!H46),"",'DPW1'!H46)</f>
        <v>Nr</v>
      </c>
      <c r="E2680" s="176" t="s">
        <v>7266</v>
      </c>
      <c r="M2680" s="176">
        <f>IF(ISBLANK('DPW1'!AL46),"",'DPW1'!AL46)</f>
        <v>0</v>
      </c>
      <c r="R2680" s="176">
        <f>IF(ISBLANK('DPW1'!AM46),"",'DPW1'!AM46)</f>
        <v>0</v>
      </c>
    </row>
    <row r="2681" spans="1:18" x14ac:dyDescent="0.25">
      <c r="A2681" s="176" t="str">
        <f t="shared" si="41"/>
        <v>YKY</v>
      </c>
      <c r="B2681" s="176" t="str">
        <f>IF(ISBLANK('DPW1'!CA46),"",'DPW1'!CA46)</f>
        <v>PCD_DPW1_RES7_P</v>
      </c>
      <c r="C2681" s="176" t="str">
        <f>'DPW1'!F46 &amp; "," &amp; 'DPW1'!G46 &amp; "," &amp; 'DPW1'!CA5</f>
        <v>Resilience,Number of raw water reservoirs with the delivery of specified safety improvements,Performance (Output)</v>
      </c>
      <c r="D2681" s="176" t="str">
        <f>IF(ISBLANK('DPW1'!H46),"",'DPW1'!H46)</f>
        <v>Nr</v>
      </c>
      <c r="E2681" s="176" t="s">
        <v>7266</v>
      </c>
      <c r="M2681" s="176" t="str">
        <f>IF(ISBLANK('DPW1'!AO46),"",'DPW1'!AO46)</f>
        <v/>
      </c>
      <c r="R2681" s="176" t="str">
        <f>IF(ISBLANK('DPW1'!AP46),"",'DPW1'!AP46)</f>
        <v/>
      </c>
    </row>
    <row r="2682" spans="1:18" x14ac:dyDescent="0.25">
      <c r="A2682" s="176" t="str">
        <f t="shared" si="41"/>
        <v>YKY</v>
      </c>
      <c r="B2682" s="176" t="str">
        <f>IF(ISBLANK('DPW1'!AW47),"",'DPW1'!AW47)</f>
        <v>PCD_DPW1_CYBR</v>
      </c>
      <c r="C2682" s="176" t="str">
        <f>'DPW1'!F47 &amp; "," &amp; 'DPW1'!G47 &amp; "," &amp; 'DPW1'!AW5</f>
        <v>Cyber,Legal instruments,PCD Output (Cumulative) - Target</v>
      </c>
      <c r="D2682" s="176" t="str">
        <f>IF(ISBLANK('DPW1'!H47),"",'DPW1'!H47)</f>
        <v>Nr</v>
      </c>
      <c r="E2682" s="176" t="s">
        <v>7266</v>
      </c>
      <c r="G2682" s="176" t="str">
        <f>IF(ISBLANK('DPW1'!K47),"",'DPW1'!K47)</f>
        <v/>
      </c>
      <c r="H2682" s="176" t="str">
        <f>IF(ISBLANK('DPW1'!L47),"",'DPW1'!L47)</f>
        <v/>
      </c>
      <c r="I2682" s="176" t="str">
        <f>IF(ISBLANK('DPW1'!M47),"",'DPW1'!M47)</f>
        <v/>
      </c>
      <c r="J2682" s="176" t="str">
        <f>IF(ISBLANK('DPW1'!N47),"",'DPW1'!N47)</f>
        <v/>
      </c>
      <c r="K2682" s="176" t="str">
        <f>IF(ISBLANK('DPW1'!O47),"",'DPW1'!O47)</f>
        <v/>
      </c>
      <c r="L2682" s="176" t="str">
        <f>IF(ISBLANK('DPW1'!P47),"",'DPW1'!P47)</f>
        <v/>
      </c>
      <c r="M2682" s="176" t="str">
        <f>IF(ISBLANK('DPW1'!Q47),"",'DPW1'!Q47)</f>
        <v/>
      </c>
      <c r="N2682" s="176">
        <f>IF(ISBLANK('DPW1'!R47),"",'DPW1'!R47)</f>
        <v>1</v>
      </c>
      <c r="O2682" s="176">
        <f>IF(ISBLANK('DPW1'!S47),"",'DPW1'!S47)</f>
        <v>1</v>
      </c>
      <c r="P2682" s="176">
        <f>IF(ISBLANK('DPW1'!T47),"",'DPW1'!T47)</f>
        <v>1</v>
      </c>
      <c r="Q2682" s="176">
        <f>IF(ISBLANK('DPW1'!U47),"",'DPW1'!U47)</f>
        <v>1</v>
      </c>
      <c r="R2682" s="176">
        <f>IF(ISBLANK('DPW1'!V47),"",'DPW1'!V47)</f>
        <v>1</v>
      </c>
    </row>
    <row r="2683" spans="1:18" x14ac:dyDescent="0.25">
      <c r="A2683" s="176" t="str">
        <f t="shared" si="41"/>
        <v>YKY</v>
      </c>
      <c r="B2683" s="176" t="str">
        <f>IF(ISBLANK('DPW1'!BI47),"",'DPW1'!BI47)</f>
        <v>PCD_DPW1_CYBR_T</v>
      </c>
      <c r="C2683" s="176" t="str">
        <f>'DPW1'!F47 &amp; "," &amp; 'DPW1'!G47 &amp; "," &amp; 'DPW1'!BI5</f>
        <v>Cyber,Legal instruments,PCD output by 2029-30 (Target)</v>
      </c>
      <c r="D2683" s="176" t="str">
        <f>IF(ISBLANK('DPW1'!H47),"",'DPW1'!H47)</f>
        <v>Nr</v>
      </c>
      <c r="E2683" s="176" t="s">
        <v>7266</v>
      </c>
      <c r="M2683" s="176">
        <f>IF(ISBLANK('DPW1'!W47),"",'DPW1'!W47)</f>
        <v>0</v>
      </c>
      <c r="R2683" s="176">
        <f>IF(ISBLANK('DPW1'!X47),"",'DPW1'!X47)</f>
        <v>1</v>
      </c>
    </row>
    <row r="2684" spans="1:18" x14ac:dyDescent="0.25">
      <c r="A2684" s="176" t="str">
        <f t="shared" si="41"/>
        <v>YKY</v>
      </c>
      <c r="B2684" s="176" t="str">
        <f>IF(ISBLANK('DPW1'!BL47),"",'DPW1'!BL47)</f>
        <v>PCD_DPW1_CYBR_O</v>
      </c>
      <c r="C2684" s="176" t="str">
        <f>'DPW1'!F47 &amp; "," &amp; 'DPW1'!G47 &amp; "," &amp; 'DPW1'!BL5</f>
        <v>Cyber,Legal instruments,PCD Output (Cumulative) - Outturn &amp; Forecast</v>
      </c>
      <c r="D2684" s="176" t="str">
        <f>IF(ISBLANK('DPW1'!H47),"",'DPW1'!H47)</f>
        <v>Nr</v>
      </c>
      <c r="E2684" s="176" t="s">
        <v>7266</v>
      </c>
      <c r="G2684" s="176">
        <f>IF(ISBLANK('DPW1'!Z47),"",'DPW1'!Z47)</f>
        <v>0</v>
      </c>
      <c r="H2684" s="176">
        <f>IF(ISBLANK('DPW1'!AA47),"",'DPW1'!AA47)</f>
        <v>0</v>
      </c>
      <c r="I2684" s="176">
        <f>IF(ISBLANK('DPW1'!AB47),"",'DPW1'!AB47)</f>
        <v>0</v>
      </c>
      <c r="J2684" s="176">
        <f>IF(ISBLANK('DPW1'!AC47),"",'DPW1'!AC47)</f>
        <v>0</v>
      </c>
      <c r="K2684" s="176">
        <f>IF(ISBLANK('DPW1'!AD47),"",'DPW1'!AD47)</f>
        <v>0</v>
      </c>
      <c r="L2684" s="176">
        <f>IF(ISBLANK('DPW1'!AE47),"",'DPW1'!AE47)</f>
        <v>0</v>
      </c>
      <c r="M2684" s="176">
        <f>IF(ISBLANK('DPW1'!AF47),"",'DPW1'!AF47)</f>
        <v>0</v>
      </c>
      <c r="N2684" s="176">
        <f>IF(ISBLANK('DPW1'!AG47),"",'DPW1'!AG47)</f>
        <v>1</v>
      </c>
      <c r="O2684" s="176">
        <f>IF(ISBLANK('DPW1'!AH47),"",'DPW1'!AH47)</f>
        <v>1</v>
      </c>
      <c r="P2684" s="176">
        <f>IF(ISBLANK('DPW1'!AI47),"",'DPW1'!AI47)</f>
        <v>1</v>
      </c>
      <c r="Q2684" s="176">
        <f>IF(ISBLANK('DPW1'!AJ47),"",'DPW1'!AJ47)</f>
        <v>1</v>
      </c>
      <c r="R2684" s="176">
        <f>IF(ISBLANK('DPW1'!AK47),"",'DPW1'!AK47)</f>
        <v>1</v>
      </c>
    </row>
    <row r="2685" spans="1:18" x14ac:dyDescent="0.25">
      <c r="A2685" s="176" t="str">
        <f t="shared" si="41"/>
        <v>YKY</v>
      </c>
      <c r="B2685" s="176" t="str">
        <f>IF(ISBLANK('DPW1'!BX47),"",'DPW1'!BX47)</f>
        <v>PCD_DPW1_CYBR_OT</v>
      </c>
      <c r="C2685" s="176" t="str">
        <f>'DPW1'!F47 &amp; "," &amp; 'DPW1'!G47 &amp; "," &amp; 'DPW1'!BX5</f>
        <v>Cyber,Legal instruments,PCD output by 2029-30 (Outturn &amp; Forecast)</v>
      </c>
      <c r="D2685" s="176" t="str">
        <f>IF(ISBLANK('DPW1'!H47),"",'DPW1'!H47)</f>
        <v>Nr</v>
      </c>
      <c r="E2685" s="176" t="s">
        <v>7266</v>
      </c>
      <c r="M2685" s="176">
        <f>IF(ISBLANK('DPW1'!AL47),"",'DPW1'!AL47)</f>
        <v>0</v>
      </c>
      <c r="R2685" s="176">
        <f>IF(ISBLANK('DPW1'!AM47),"",'DPW1'!AM47)</f>
        <v>1</v>
      </c>
    </row>
    <row r="2686" spans="1:18" x14ac:dyDescent="0.25">
      <c r="A2686" s="176" t="str">
        <f t="shared" si="41"/>
        <v>YKY</v>
      </c>
      <c r="B2686" s="176" t="str">
        <f>IF(ISBLANK('DPW1'!CA47),"",'DPW1'!CA47)</f>
        <v>PCD_DPW1_CYBR_P</v>
      </c>
      <c r="C2686" s="176" t="str">
        <f>'DPW1'!F47 &amp; "," &amp; 'DPW1'!G47 &amp; "," &amp; 'DPW1'!CA5</f>
        <v>Cyber,Legal instruments,Performance (Output)</v>
      </c>
      <c r="D2686" s="176" t="str">
        <f>IF(ISBLANK('DPW1'!H47),"",'DPW1'!H47)</f>
        <v>Nr</v>
      </c>
      <c r="E2686" s="176" t="s">
        <v>7266</v>
      </c>
      <c r="M2686" s="176" t="str">
        <f>IF(ISBLANK('DPW1'!AO47),"",'DPW1'!AO47)</f>
        <v/>
      </c>
      <c r="R2686" s="176">
        <f>IF(ISBLANK('DPW1'!AP47),"",'DPW1'!AP47)</f>
        <v>1</v>
      </c>
    </row>
    <row r="2687" spans="1:18" x14ac:dyDescent="0.25">
      <c r="A2687" s="176" t="str">
        <f t="shared" si="41"/>
        <v>YKY</v>
      </c>
      <c r="B2687" s="176" t="str">
        <f>IF(ISBLANK('DPW1'!AW48),"",'DPW1'!AW48)</f>
        <v>PCD_DPW1_SEMD</v>
      </c>
      <c r="C2687" s="176" t="str">
        <f>'DPW1'!F48 &amp; "," &amp; 'DPW1'!G48 &amp; "," &amp; 'DPW1'!AW5</f>
        <v>SEMD,Legal instruments,PCD Output (Cumulative) - Target</v>
      </c>
      <c r="D2687" s="176" t="str">
        <f>IF(ISBLANK('DPW1'!H48),"",'DPW1'!H48)</f>
        <v>Nr</v>
      </c>
      <c r="E2687" s="176" t="s">
        <v>7266</v>
      </c>
      <c r="G2687" s="176" t="str">
        <f>IF(ISBLANK('DPW1'!K48),"",'DPW1'!K48)</f>
        <v/>
      </c>
      <c r="H2687" s="176" t="str">
        <f>IF(ISBLANK('DPW1'!L48),"",'DPW1'!L48)</f>
        <v/>
      </c>
      <c r="I2687" s="176" t="str">
        <f>IF(ISBLANK('DPW1'!M48),"",'DPW1'!M48)</f>
        <v/>
      </c>
      <c r="J2687" s="176" t="str">
        <f>IF(ISBLANK('DPW1'!N48),"",'DPW1'!N48)</f>
        <v/>
      </c>
      <c r="K2687" s="176" t="str">
        <f>IF(ISBLANK('DPW1'!O48),"",'DPW1'!O48)</f>
        <v/>
      </c>
      <c r="L2687" s="176" t="str">
        <f>IF(ISBLANK('DPW1'!P48),"",'DPW1'!P48)</f>
        <v/>
      </c>
      <c r="M2687" s="176">
        <f>IF(ISBLANK('DPW1'!Q48),"",'DPW1'!Q48)</f>
        <v>2</v>
      </c>
      <c r="N2687" s="176" t="str">
        <f>IF(ISBLANK('DPW1'!R48),"",'DPW1'!R48)</f>
        <v/>
      </c>
      <c r="O2687" s="176" t="str">
        <f>IF(ISBLANK('DPW1'!S48),"",'DPW1'!S48)</f>
        <v/>
      </c>
      <c r="P2687" s="176" t="str">
        <f>IF(ISBLANK('DPW1'!T48),"",'DPW1'!T48)</f>
        <v/>
      </c>
      <c r="Q2687" s="176" t="str">
        <f>IF(ISBLANK('DPW1'!U48),"",'DPW1'!U48)</f>
        <v/>
      </c>
      <c r="R2687" s="176" t="str">
        <f>IF(ISBLANK('DPW1'!V48),"",'DPW1'!V48)</f>
        <v/>
      </c>
    </row>
    <row r="2688" spans="1:18" x14ac:dyDescent="0.25">
      <c r="A2688" s="176" t="str">
        <f t="shared" si="41"/>
        <v>YKY</v>
      </c>
      <c r="B2688" s="176" t="str">
        <f>IF(ISBLANK('DPW1'!BI48),"",'DPW1'!BI48)</f>
        <v>PCD_DPW1_SEMD_T</v>
      </c>
      <c r="C2688" s="176" t="str">
        <f>'DPW1'!F48 &amp; "," &amp; 'DPW1'!G48 &amp; "," &amp; 'DPW1'!BI5</f>
        <v>SEMD,Legal instruments,PCD output by 2029-30 (Target)</v>
      </c>
      <c r="D2688" s="176" t="str">
        <f>IF(ISBLANK('DPW1'!H48),"",'DPW1'!H48)</f>
        <v>Nr</v>
      </c>
      <c r="E2688" s="176" t="s">
        <v>7266</v>
      </c>
      <c r="M2688" s="176">
        <f>IF(ISBLANK('DPW1'!W48),"",'DPW1'!W48)</f>
        <v>2</v>
      </c>
      <c r="R2688" s="176">
        <f>IF(ISBLANK('DPW1'!X48),"",'DPW1'!X48)</f>
        <v>0</v>
      </c>
    </row>
    <row r="2689" spans="1:60" x14ac:dyDescent="0.25">
      <c r="A2689" s="176" t="str">
        <f t="shared" si="41"/>
        <v>YKY</v>
      </c>
      <c r="B2689" s="176" t="str">
        <f>IF(ISBLANK('DPW1'!BL48),"",'DPW1'!BL48)</f>
        <v>PCD_DPW1_SEMD_O</v>
      </c>
      <c r="C2689" s="176" t="str">
        <f>'DPW1'!F48 &amp; "," &amp; 'DPW1'!G48 &amp; "," &amp; 'DPW1'!BL5</f>
        <v>SEMD,Legal instruments,PCD Output (Cumulative) - Outturn &amp; Forecast</v>
      </c>
      <c r="D2689" s="176" t="str">
        <f>IF(ISBLANK('DPW1'!H48),"",'DPW1'!H48)</f>
        <v>Nr</v>
      </c>
      <c r="E2689" s="176" t="s">
        <v>7266</v>
      </c>
      <c r="G2689" s="176">
        <f>IF(ISBLANK('DPW1'!Z48),"",'DPW1'!Z48)</f>
        <v>0</v>
      </c>
      <c r="H2689" s="176">
        <f>IF(ISBLANK('DPW1'!AA48),"",'DPW1'!AA48)</f>
        <v>0</v>
      </c>
      <c r="I2689" s="176">
        <f>IF(ISBLANK('DPW1'!AB48),"",'DPW1'!AB48)</f>
        <v>0</v>
      </c>
      <c r="J2689" s="176">
        <f>IF(ISBLANK('DPW1'!AC48),"",'DPW1'!AC48)</f>
        <v>0</v>
      </c>
      <c r="K2689" s="176">
        <f>IF(ISBLANK('DPW1'!AD48),"",'DPW1'!AD48)</f>
        <v>0</v>
      </c>
      <c r="L2689" s="176">
        <f>IF(ISBLANK('DPW1'!AE48),"",'DPW1'!AE48)</f>
        <v>0</v>
      </c>
      <c r="M2689" s="176">
        <f>IF(ISBLANK('DPW1'!AF48),"",'DPW1'!AF48)</f>
        <v>2</v>
      </c>
      <c r="N2689" s="176" t="str">
        <f>IF(ISBLANK('DPW1'!AG48),"",'DPW1'!AG48)</f>
        <v/>
      </c>
      <c r="O2689" s="176" t="str">
        <f>IF(ISBLANK('DPW1'!AH48),"",'DPW1'!AH48)</f>
        <v/>
      </c>
      <c r="P2689" s="176" t="str">
        <f>IF(ISBLANK('DPW1'!AI48),"",'DPW1'!AI48)</f>
        <v/>
      </c>
      <c r="Q2689" s="176" t="str">
        <f>IF(ISBLANK('DPW1'!AJ48),"",'DPW1'!AJ48)</f>
        <v/>
      </c>
      <c r="R2689" s="176" t="str">
        <f>IF(ISBLANK('DPW1'!AK48),"",'DPW1'!AK48)</f>
        <v/>
      </c>
    </row>
    <row r="2690" spans="1:60" x14ac:dyDescent="0.25">
      <c r="A2690" s="176" t="str">
        <f t="shared" si="41"/>
        <v>YKY</v>
      </c>
      <c r="B2690" s="176" t="str">
        <f>IF(ISBLANK('DPW1'!BX48),"",'DPW1'!BX48)</f>
        <v>PCD_DPW1_SEMD_OT</v>
      </c>
      <c r="C2690" s="176" t="str">
        <f>'DPW1'!F48 &amp; "," &amp; 'DPW1'!G48 &amp; "," &amp; 'DPW1'!BX5</f>
        <v>SEMD,Legal instruments,PCD output by 2029-30 (Outturn &amp; Forecast)</v>
      </c>
      <c r="D2690" s="176" t="str">
        <f>IF(ISBLANK('DPW1'!H48),"",'DPW1'!H48)</f>
        <v>Nr</v>
      </c>
      <c r="E2690" s="176" t="s">
        <v>7266</v>
      </c>
      <c r="M2690" s="176">
        <f>IF(ISBLANK('DPW1'!AL48),"",'DPW1'!AL48)</f>
        <v>2</v>
      </c>
      <c r="R2690" s="176">
        <f>IF(ISBLANK('DPW1'!AM48),"",'DPW1'!AM48)</f>
        <v>0</v>
      </c>
    </row>
    <row r="2691" spans="1:60" x14ac:dyDescent="0.25">
      <c r="A2691" s="176" t="str">
        <f t="shared" si="41"/>
        <v>YKY</v>
      </c>
      <c r="B2691" s="176" t="str">
        <f>IF(ISBLANK('DPW1'!CA48),"",'DPW1'!CA48)</f>
        <v>PCD_DPW1_SEMD_P</v>
      </c>
      <c r="C2691" s="176" t="str">
        <f>'DPW1'!F48 &amp; "," &amp; 'DPW1'!G48 &amp; "," &amp; 'DPW1'!CA5</f>
        <v>SEMD,Legal instruments,Performance (Output)</v>
      </c>
      <c r="D2691" s="176" t="str">
        <f>IF(ISBLANK('DPW1'!H48),"",'DPW1'!H48)</f>
        <v>Nr</v>
      </c>
      <c r="E2691" s="176" t="s">
        <v>7266</v>
      </c>
      <c r="M2691" s="176">
        <f>IF(ISBLANK('DPW1'!AO48),"",'DPW1'!AO48)</f>
        <v>1</v>
      </c>
      <c r="R2691" s="176" t="str">
        <f>IF(ISBLANK('DPW1'!AP48),"",'DPW1'!AP48)</f>
        <v/>
      </c>
    </row>
    <row r="2692" spans="1:60" x14ac:dyDescent="0.25">
      <c r="A2692" s="176" t="str">
        <f t="shared" si="41"/>
        <v>YKY</v>
      </c>
      <c r="B2692" s="176" t="str">
        <f>IF(ISBLANK('DPW1'!AW49),"",'DPW1'!AW49)</f>
        <v>PCD_DPW1_GGR1</v>
      </c>
      <c r="C2692" s="176" t="str">
        <f>'DPW1'!F49 &amp; "," &amp; 'DPW1'!G49 &amp; "," &amp; 'DPW1'!AW5</f>
        <v>Greenhouse gas reduction (net zero),tCO2e,PCD Output (Cumulative) - Target</v>
      </c>
      <c r="D2692" s="176" t="str">
        <f>IF(ISBLANK('DPW1'!H49),"",'DPW1'!H49)</f>
        <v>tonnes</v>
      </c>
      <c r="E2692" s="176" t="s">
        <v>7266</v>
      </c>
      <c r="G2692" s="176" t="str">
        <f>IF(ISBLANK('DPW1'!K49),"",'DPW1'!K49)</f>
        <v/>
      </c>
      <c r="H2692" s="176" t="str">
        <f>IF(ISBLANK('DPW1'!L49),"",'DPW1'!L49)</f>
        <v/>
      </c>
      <c r="I2692" s="176" t="str">
        <f>IF(ISBLANK('DPW1'!M49),"",'DPW1'!M49)</f>
        <v/>
      </c>
      <c r="J2692" s="176" t="str">
        <f>IF(ISBLANK('DPW1'!N49),"",'DPW1'!N49)</f>
        <v/>
      </c>
      <c r="K2692" s="176" t="str">
        <f>IF(ISBLANK('DPW1'!O49),"",'DPW1'!O49)</f>
        <v/>
      </c>
      <c r="L2692" s="176" t="str">
        <f>IF(ISBLANK('DPW1'!P49),"",'DPW1'!P49)</f>
        <v/>
      </c>
      <c r="M2692" s="176" t="str">
        <f>IF(ISBLANK('DPW1'!Q49),"",'DPW1'!Q49)</f>
        <v/>
      </c>
      <c r="N2692" s="176" t="str">
        <f>IF(ISBLANK('DPW1'!R49),"",'DPW1'!R49)</f>
        <v/>
      </c>
      <c r="O2692" s="176" t="str">
        <f>IF(ISBLANK('DPW1'!S49),"",'DPW1'!S49)</f>
        <v/>
      </c>
      <c r="P2692" s="176" t="str">
        <f>IF(ISBLANK('DPW1'!T49),"",'DPW1'!T49)</f>
        <v/>
      </c>
      <c r="Q2692" s="176" t="str">
        <f>IF(ISBLANK('DPW1'!U49),"",'DPW1'!U49)</f>
        <v/>
      </c>
      <c r="R2692" s="176" t="str">
        <f>IF(ISBLANK('DPW1'!V49),"",'DPW1'!V49)</f>
        <v/>
      </c>
    </row>
    <row r="2693" spans="1:60" x14ac:dyDescent="0.25">
      <c r="A2693" s="176" t="str">
        <f t="shared" ref="A2693:A2756" si="42">A2692</f>
        <v>YKY</v>
      </c>
      <c r="B2693" s="176" t="str">
        <f>IF(ISBLANK('DPW1'!BI49),"",'DPW1'!BI49)</f>
        <v>PCD_DPW1_GGR1_T</v>
      </c>
      <c r="C2693" s="176" t="str">
        <f>'DPW1'!F49 &amp; "," &amp; 'DPW1'!G49 &amp; "," &amp; 'DPW1'!BI5</f>
        <v>Greenhouse gas reduction (net zero),tCO2e,PCD output by 2029-30 (Target)</v>
      </c>
      <c r="D2693" s="176" t="str">
        <f>IF(ISBLANK('DPW1'!H49),"",'DPW1'!H49)</f>
        <v>tonnes</v>
      </c>
      <c r="E2693" s="176" t="s">
        <v>7266</v>
      </c>
      <c r="M2693" s="176">
        <f>IF(ISBLANK('DPW1'!W49),"",'DPW1'!W49)</f>
        <v>0</v>
      </c>
      <c r="R2693" s="176">
        <f>IF(ISBLANK('DPW1'!X49),"",'DPW1'!X49)</f>
        <v>0</v>
      </c>
    </row>
    <row r="2694" spans="1:60" x14ac:dyDescent="0.25">
      <c r="A2694" s="176" t="str">
        <f t="shared" si="42"/>
        <v>YKY</v>
      </c>
      <c r="B2694" s="176" t="str">
        <f>IF(ISBLANK('DPW1'!BL49),"",'DPW1'!BL49)</f>
        <v>PCD_DPW1_GGR1_O</v>
      </c>
      <c r="C2694" s="176" t="str">
        <f>'DPW1'!F49 &amp; "," &amp; 'DPW1'!G49 &amp; "," &amp; 'DPW1'!BL5</f>
        <v>Greenhouse gas reduction (net zero),tCO2e,PCD Output (Cumulative) - Outturn &amp; Forecast</v>
      </c>
      <c r="D2694" s="176" t="str">
        <f>IF(ISBLANK('DPW1'!H49),"",'DPW1'!H49)</f>
        <v>tonnes</v>
      </c>
      <c r="E2694" s="176" t="s">
        <v>7266</v>
      </c>
      <c r="G2694" s="176" t="str">
        <f>IF(ISBLANK('DPW1'!Z49),"",'DPW1'!Z49)</f>
        <v/>
      </c>
      <c r="H2694" s="176" t="str">
        <f>IF(ISBLANK('DPW1'!AA49),"",'DPW1'!AA49)</f>
        <v/>
      </c>
      <c r="I2694" s="176" t="str">
        <f>IF(ISBLANK('DPW1'!AB49),"",'DPW1'!AB49)</f>
        <v/>
      </c>
      <c r="J2694" s="176" t="str">
        <f>IF(ISBLANK('DPW1'!AC49),"",'DPW1'!AC49)</f>
        <v/>
      </c>
      <c r="K2694" s="176" t="str">
        <f>IF(ISBLANK('DPW1'!AD49),"",'DPW1'!AD49)</f>
        <v/>
      </c>
      <c r="L2694" s="176" t="str">
        <f>IF(ISBLANK('DPW1'!AE49),"",'DPW1'!AE49)</f>
        <v/>
      </c>
      <c r="M2694" s="176" t="str">
        <f>IF(ISBLANK('DPW1'!AF49),"",'DPW1'!AF49)</f>
        <v/>
      </c>
      <c r="N2694" s="176" t="str">
        <f>IF(ISBLANK('DPW1'!AG49),"",'DPW1'!AG49)</f>
        <v/>
      </c>
      <c r="O2694" s="176" t="str">
        <f>IF(ISBLANK('DPW1'!AH49),"",'DPW1'!AH49)</f>
        <v/>
      </c>
      <c r="P2694" s="176" t="str">
        <f>IF(ISBLANK('DPW1'!AI49),"",'DPW1'!AI49)</f>
        <v/>
      </c>
      <c r="Q2694" s="176" t="str">
        <f>IF(ISBLANK('DPW1'!AJ49),"",'DPW1'!AJ49)</f>
        <v/>
      </c>
      <c r="R2694" s="176" t="str">
        <f>IF(ISBLANK('DPW1'!AK49),"",'DPW1'!AK49)</f>
        <v/>
      </c>
    </row>
    <row r="2695" spans="1:60" x14ac:dyDescent="0.25">
      <c r="A2695" s="176" t="str">
        <f t="shared" si="42"/>
        <v>YKY</v>
      </c>
      <c r="B2695" s="176" t="str">
        <f>IF(ISBLANK('DPW1'!BX49),"",'DPW1'!BX49)</f>
        <v>PCD_DPW1_GGR1_OT</v>
      </c>
      <c r="C2695" s="176" t="str">
        <f>'DPW1'!F49 &amp; "," &amp; 'DPW1'!G49 &amp; "," &amp; 'DPW1'!BX5</f>
        <v>Greenhouse gas reduction (net zero),tCO2e,PCD output by 2029-30 (Outturn &amp; Forecast)</v>
      </c>
      <c r="D2695" s="176" t="str">
        <f>IF(ISBLANK('DPW1'!H49),"",'DPW1'!H49)</f>
        <v>tonnes</v>
      </c>
      <c r="E2695" s="176" t="s">
        <v>7266</v>
      </c>
      <c r="M2695" s="176">
        <f>IF(ISBLANK('DPW1'!AL49),"",'DPW1'!AL49)</f>
        <v>0</v>
      </c>
      <c r="R2695" s="176">
        <f>IF(ISBLANK('DPW1'!AM49),"",'DPW1'!AM49)</f>
        <v>0</v>
      </c>
    </row>
    <row r="2696" spans="1:60" x14ac:dyDescent="0.25">
      <c r="A2696" s="176" t="str">
        <f t="shared" si="42"/>
        <v>YKY</v>
      </c>
      <c r="B2696" s="176" t="str">
        <f>IF(ISBLANK('DPW1'!CA49),"",'DPW1'!CA49)</f>
        <v>PCD_DPW1_GGR1_P</v>
      </c>
      <c r="C2696" s="176" t="str">
        <f>'DPW1'!F49 &amp; "," &amp; 'DPW1'!G49 &amp; "," &amp; 'DPW1'!CA5</f>
        <v>Greenhouse gas reduction (net zero),tCO2e,Performance (Output)</v>
      </c>
      <c r="D2696" s="176" t="str">
        <f>IF(ISBLANK('DPW1'!H49),"",'DPW1'!H49)</f>
        <v>tonnes</v>
      </c>
      <c r="E2696" s="176" t="s">
        <v>7266</v>
      </c>
      <c r="M2696" s="176" t="str">
        <f>IF(ISBLANK('DPW1'!AO49),"",'DPW1'!AO49)</f>
        <v/>
      </c>
      <c r="R2696" s="176" t="str">
        <f>IF(ISBLANK('DPW1'!AP49),"",'DPW1'!AP49)</f>
        <v/>
      </c>
    </row>
    <row r="2697" spans="1:60" x14ac:dyDescent="0.25">
      <c r="A2697" s="55" t="str">
        <f t="shared" si="42"/>
        <v>YKY</v>
      </c>
      <c r="B2697" s="55" t="str">
        <f>IF(ISBLANK('DPW1'!AW50),"",'DPW1'!AW50)</f>
        <v>PCD_DPW1_GGR</v>
      </c>
      <c r="C2697" s="55" t="str">
        <f>'DPW1'!F50 &amp; "," &amp; 'DPW1'!G50 &amp; "," &amp; 'DPW1'!AW5</f>
        <v>Greenhouse gas reduction (net zero),Number of hectares,PCD Output (Cumulative) - Target</v>
      </c>
      <c r="D2697" s="55" t="str">
        <f>IF(ISBLANK('DPW1'!H50),"",'DPW1'!H50)</f>
        <v>Nr</v>
      </c>
      <c r="E2697" s="55" t="s">
        <v>7266</v>
      </c>
      <c r="F2697" s="55"/>
      <c r="G2697" s="55" t="str">
        <f>IF(ISBLANK('DPW1'!K50),"",'DPW1'!K50)</f>
        <v/>
      </c>
      <c r="H2697" s="55" t="str">
        <f>IF(ISBLANK('DPW1'!L50),"",'DPW1'!L50)</f>
        <v/>
      </c>
      <c r="I2697" s="55" t="str">
        <f>IF(ISBLANK('DPW1'!M50),"",'DPW1'!M50)</f>
        <v/>
      </c>
      <c r="J2697" s="55" t="str">
        <f>IF(ISBLANK('DPW1'!N50),"",'DPW1'!N50)</f>
        <v/>
      </c>
      <c r="K2697" s="55" t="str">
        <f>IF(ISBLANK('DPW1'!O50),"",'DPW1'!O50)</f>
        <v/>
      </c>
      <c r="L2697" s="55" t="str">
        <f>IF(ISBLANK('DPW1'!P50),"",'DPW1'!P50)</f>
        <v/>
      </c>
      <c r="M2697" s="55" t="str">
        <f>IF(ISBLANK('DPW1'!Q50),"",'DPW1'!Q50)</f>
        <v/>
      </c>
      <c r="N2697" s="55" t="str">
        <f>IF(ISBLANK('DPW1'!R50),"",'DPW1'!R50)</f>
        <v/>
      </c>
      <c r="O2697" s="55" t="str">
        <f>IF(ISBLANK('DPW1'!S50),"",'DPW1'!S50)</f>
        <v/>
      </c>
      <c r="P2697" s="55" t="str">
        <f>IF(ISBLANK('DPW1'!T50),"",'DPW1'!T50)</f>
        <v/>
      </c>
      <c r="Q2697" s="55" t="str">
        <f>IF(ISBLANK('DPW1'!U50),"",'DPW1'!U50)</f>
        <v/>
      </c>
      <c r="R2697" s="55" t="str">
        <f>IF(ISBLANK('DPW1'!V50),"",'DPW1'!V50)</f>
        <v/>
      </c>
      <c r="S2697" s="55"/>
      <c r="T2697" s="55"/>
      <c r="U2697" s="55"/>
      <c r="V2697" s="55"/>
      <c r="W2697" s="55"/>
      <c r="X2697" s="55"/>
      <c r="Y2697" s="55"/>
      <c r="Z2697" s="55"/>
      <c r="AA2697" s="55"/>
      <c r="AB2697" s="55"/>
      <c r="AC2697" s="55"/>
      <c r="AD2697" s="55"/>
      <c r="AE2697" s="55"/>
      <c r="AF2697" s="55"/>
      <c r="AG2697" s="55"/>
      <c r="AH2697" s="55"/>
      <c r="AI2697" s="55"/>
      <c r="AJ2697" s="55"/>
      <c r="AK2697" s="55"/>
      <c r="AL2697" s="55"/>
      <c r="AM2697" s="55"/>
      <c r="AN2697" s="55"/>
      <c r="AO2697" s="55"/>
      <c r="AP2697" s="55"/>
      <c r="AQ2697" s="55"/>
      <c r="AR2697" s="55"/>
      <c r="AS2697" s="55"/>
      <c r="AT2697" s="55"/>
      <c r="AU2697" s="55"/>
      <c r="AV2697" s="55"/>
      <c r="AW2697" s="55"/>
      <c r="AX2697" s="55"/>
      <c r="AY2697" s="55"/>
      <c r="AZ2697" s="55"/>
      <c r="BA2697" s="55"/>
      <c r="BB2697" s="55"/>
      <c r="BC2697" s="55"/>
      <c r="BD2697" s="55"/>
      <c r="BE2697" s="55"/>
      <c r="BF2697" s="55"/>
      <c r="BG2697" s="55"/>
      <c r="BH2697" s="55"/>
    </row>
    <row r="2698" spans="1:60" x14ac:dyDescent="0.25">
      <c r="A2698" s="55" t="str">
        <f t="shared" si="42"/>
        <v>YKY</v>
      </c>
      <c r="B2698" s="55" t="str">
        <f>IF(ISBLANK('DPW1'!BI50),"",'DPW1'!BI50)</f>
        <v>PCD_DPW1_GGR_T</v>
      </c>
      <c r="C2698" s="55" t="str">
        <f>'DPW1'!F50 &amp; "," &amp; 'DPW1'!G50 &amp; "," &amp; 'DPW1'!BI5</f>
        <v>Greenhouse gas reduction (net zero),Number of hectares,PCD output by 2029-30 (Target)</v>
      </c>
      <c r="D2698" s="55" t="str">
        <f>IF(ISBLANK('DPW1'!H50),"",'DPW1'!H50)</f>
        <v>Nr</v>
      </c>
      <c r="E2698" s="55" t="s">
        <v>7266</v>
      </c>
      <c r="F2698" s="55"/>
      <c r="G2698" s="55"/>
      <c r="H2698" s="55"/>
      <c r="I2698" s="55"/>
      <c r="J2698" s="55"/>
      <c r="K2698" s="55"/>
      <c r="L2698" s="55"/>
      <c r="M2698" s="55">
        <f>IF(ISBLANK('DPW1'!W50),"",'DPW1'!W50)</f>
        <v>0</v>
      </c>
      <c r="N2698" s="55"/>
      <c r="O2698" s="55"/>
      <c r="P2698" s="55"/>
      <c r="Q2698" s="55"/>
      <c r="R2698" s="55">
        <f>IF(ISBLANK('DPW1'!X50),"",'DPW1'!X50)</f>
        <v>0</v>
      </c>
      <c r="S2698" s="55"/>
      <c r="T2698" s="55"/>
      <c r="U2698" s="55"/>
      <c r="V2698" s="55"/>
      <c r="W2698" s="55"/>
      <c r="X2698" s="55"/>
      <c r="Y2698" s="55"/>
      <c r="Z2698" s="55"/>
      <c r="AA2698" s="55"/>
      <c r="AB2698" s="55"/>
      <c r="AC2698" s="55"/>
      <c r="AD2698" s="55"/>
      <c r="AE2698" s="55"/>
      <c r="AF2698" s="55"/>
      <c r="AG2698" s="55"/>
      <c r="AH2698" s="55"/>
      <c r="AI2698" s="55"/>
      <c r="AJ2698" s="55"/>
      <c r="AK2698" s="55"/>
      <c r="AL2698" s="55"/>
      <c r="AM2698" s="55"/>
      <c r="AN2698" s="55"/>
      <c r="AO2698" s="55"/>
      <c r="AP2698" s="55"/>
      <c r="AQ2698" s="55"/>
      <c r="AR2698" s="55"/>
      <c r="AS2698" s="55"/>
      <c r="AT2698" s="55"/>
      <c r="AU2698" s="55"/>
      <c r="AV2698" s="55"/>
      <c r="AW2698" s="55"/>
      <c r="AX2698" s="55"/>
      <c r="AY2698" s="55"/>
      <c r="AZ2698" s="55"/>
      <c r="BA2698" s="55"/>
      <c r="BB2698" s="55"/>
      <c r="BC2698" s="55"/>
      <c r="BD2698" s="55"/>
      <c r="BE2698" s="55"/>
      <c r="BF2698" s="55"/>
      <c r="BG2698" s="55"/>
      <c r="BH2698" s="55"/>
    </row>
    <row r="2699" spans="1:60" x14ac:dyDescent="0.25">
      <c r="A2699" s="55" t="str">
        <f t="shared" si="42"/>
        <v>YKY</v>
      </c>
      <c r="B2699" s="55" t="str">
        <f>IF(ISBLANK('DPW1'!BL50),"",'DPW1'!BL50)</f>
        <v>PCD_DPW1_GGR_O</v>
      </c>
      <c r="C2699" s="55" t="str">
        <f>'DPW1'!F50 &amp; "," &amp; 'DPW1'!G50 &amp; "," &amp; 'DPW1'!BL5</f>
        <v>Greenhouse gas reduction (net zero),Number of hectares,PCD Output (Cumulative) - Outturn &amp; Forecast</v>
      </c>
      <c r="D2699" s="55" t="str">
        <f>IF(ISBLANK('DPW1'!H50),"",'DPW1'!H50)</f>
        <v>Nr</v>
      </c>
      <c r="E2699" s="55" t="s">
        <v>7266</v>
      </c>
      <c r="F2699" s="55"/>
      <c r="G2699" s="55" t="str">
        <f>IF(ISBLANK('DPW1'!Z50),"",'DPW1'!Z50)</f>
        <v/>
      </c>
      <c r="H2699" s="55" t="str">
        <f>IF(ISBLANK('DPW1'!AA50),"",'DPW1'!AA50)</f>
        <v/>
      </c>
      <c r="I2699" s="55" t="str">
        <f>IF(ISBLANK('DPW1'!AB50),"",'DPW1'!AB50)</f>
        <v/>
      </c>
      <c r="J2699" s="55" t="str">
        <f>IF(ISBLANK('DPW1'!AC50),"",'DPW1'!AC50)</f>
        <v/>
      </c>
      <c r="K2699" s="55" t="str">
        <f>IF(ISBLANK('DPW1'!AD50),"",'DPW1'!AD50)</f>
        <v/>
      </c>
      <c r="L2699" s="55" t="str">
        <f>IF(ISBLANK('DPW1'!AE50),"",'DPW1'!AE50)</f>
        <v/>
      </c>
      <c r="M2699" s="55" t="str">
        <f>IF(ISBLANK('DPW1'!AF50),"",'DPW1'!AF50)</f>
        <v/>
      </c>
      <c r="N2699" s="55" t="str">
        <f>IF(ISBLANK('DPW1'!AG50),"",'DPW1'!AG50)</f>
        <v/>
      </c>
      <c r="O2699" s="55" t="str">
        <f>IF(ISBLANK('DPW1'!AH50),"",'DPW1'!AH50)</f>
        <v/>
      </c>
      <c r="P2699" s="55" t="str">
        <f>IF(ISBLANK('DPW1'!AI50),"",'DPW1'!AI50)</f>
        <v/>
      </c>
      <c r="Q2699" s="55" t="str">
        <f>IF(ISBLANK('DPW1'!AJ50),"",'DPW1'!AJ50)</f>
        <v/>
      </c>
      <c r="R2699" s="55" t="str">
        <f>IF(ISBLANK('DPW1'!AK50),"",'DPW1'!AK50)</f>
        <v/>
      </c>
      <c r="S2699" s="55"/>
      <c r="T2699" s="55"/>
      <c r="U2699" s="55"/>
      <c r="V2699" s="55"/>
      <c r="W2699" s="55"/>
      <c r="X2699" s="55"/>
      <c r="Y2699" s="55"/>
      <c r="Z2699" s="55"/>
      <c r="AA2699" s="55"/>
      <c r="AB2699" s="55"/>
      <c r="AC2699" s="55"/>
      <c r="AD2699" s="55"/>
      <c r="AE2699" s="55"/>
      <c r="AF2699" s="55"/>
      <c r="AG2699" s="55"/>
      <c r="AH2699" s="55"/>
      <c r="AI2699" s="55"/>
      <c r="AJ2699" s="55"/>
      <c r="AK2699" s="55"/>
      <c r="AL2699" s="55"/>
      <c r="AM2699" s="55"/>
      <c r="AN2699" s="55"/>
      <c r="AO2699" s="55"/>
      <c r="AP2699" s="55"/>
      <c r="AQ2699" s="55"/>
      <c r="AR2699" s="55"/>
      <c r="AS2699" s="55"/>
      <c r="AT2699" s="55"/>
      <c r="AU2699" s="55"/>
      <c r="AV2699" s="55"/>
      <c r="AW2699" s="55"/>
      <c r="AX2699" s="55"/>
      <c r="AY2699" s="55"/>
      <c r="AZ2699" s="55"/>
      <c r="BA2699" s="55"/>
      <c r="BB2699" s="55"/>
      <c r="BC2699" s="55"/>
      <c r="BD2699" s="55"/>
      <c r="BE2699" s="55"/>
      <c r="BF2699" s="55"/>
      <c r="BG2699" s="55"/>
      <c r="BH2699" s="55"/>
    </row>
    <row r="2700" spans="1:60" x14ac:dyDescent="0.25">
      <c r="A2700" s="55" t="str">
        <f t="shared" si="42"/>
        <v>YKY</v>
      </c>
      <c r="B2700" s="55" t="str">
        <f>IF(ISBLANK('DPW1'!BX50),"",'DPW1'!BX50)</f>
        <v>PCD_DPW1_GGR_OT</v>
      </c>
      <c r="C2700" s="55" t="str">
        <f>'DPW1'!F50 &amp; "," &amp; 'DPW1'!G50 &amp; "," &amp; 'DPW1'!BX5</f>
        <v>Greenhouse gas reduction (net zero),Number of hectares,PCD output by 2029-30 (Outturn &amp; Forecast)</v>
      </c>
      <c r="D2700" s="55" t="str">
        <f>IF(ISBLANK('DPW1'!H50),"",'DPW1'!H50)</f>
        <v>Nr</v>
      </c>
      <c r="E2700" s="55" t="s">
        <v>7266</v>
      </c>
      <c r="F2700" s="55"/>
      <c r="G2700" s="55"/>
      <c r="H2700" s="55"/>
      <c r="I2700" s="55"/>
      <c r="J2700" s="55"/>
      <c r="K2700" s="55"/>
      <c r="L2700" s="55"/>
      <c r="M2700" s="55">
        <f>IF(ISBLANK('DPW1'!AL50),"",'DPW1'!AL50)</f>
        <v>0</v>
      </c>
      <c r="N2700" s="55"/>
      <c r="O2700" s="55"/>
      <c r="P2700" s="55"/>
      <c r="Q2700" s="55"/>
      <c r="R2700" s="55">
        <f>IF(ISBLANK('DPW1'!AM50),"",'DPW1'!AM50)</f>
        <v>0</v>
      </c>
      <c r="S2700" s="55"/>
      <c r="T2700" s="55"/>
      <c r="U2700" s="55"/>
      <c r="V2700" s="55"/>
      <c r="W2700" s="55"/>
      <c r="X2700" s="55"/>
      <c r="Y2700" s="55"/>
      <c r="Z2700" s="55"/>
      <c r="AA2700" s="55"/>
      <c r="AB2700" s="55"/>
      <c r="AC2700" s="55"/>
      <c r="AD2700" s="55"/>
      <c r="AE2700" s="55"/>
      <c r="AF2700" s="55"/>
      <c r="AG2700" s="55"/>
      <c r="AH2700" s="55"/>
      <c r="AI2700" s="55"/>
      <c r="AJ2700" s="55"/>
      <c r="AK2700" s="55"/>
      <c r="AL2700" s="55"/>
      <c r="AM2700" s="55"/>
      <c r="AN2700" s="55"/>
      <c r="AO2700" s="55"/>
      <c r="AP2700" s="55"/>
      <c r="AQ2700" s="55"/>
      <c r="AR2700" s="55"/>
      <c r="AS2700" s="55"/>
      <c r="AT2700" s="55"/>
      <c r="AU2700" s="55"/>
      <c r="AV2700" s="55"/>
      <c r="AW2700" s="55"/>
      <c r="AX2700" s="55"/>
      <c r="AY2700" s="55"/>
      <c r="AZ2700" s="55"/>
      <c r="BA2700" s="55"/>
      <c r="BB2700" s="55"/>
      <c r="BC2700" s="55"/>
      <c r="BD2700" s="55"/>
      <c r="BE2700" s="55"/>
      <c r="BF2700" s="55"/>
      <c r="BG2700" s="55"/>
      <c r="BH2700" s="55"/>
    </row>
    <row r="2701" spans="1:60" x14ac:dyDescent="0.25">
      <c r="A2701" s="55" t="str">
        <f t="shared" si="42"/>
        <v>YKY</v>
      </c>
      <c r="B2701" s="55" t="str">
        <f>IF(ISBLANK('DPW1'!CA50),"",'DPW1'!CA50)</f>
        <v>PCD_DPW1_GGR_P</v>
      </c>
      <c r="C2701" s="55" t="str">
        <f>'DPW1'!F50 &amp; "," &amp; 'DPW1'!G50 &amp; "," &amp; 'DPW1'!CA5</f>
        <v>Greenhouse gas reduction (net zero),Number of hectares,Performance (Output)</v>
      </c>
      <c r="D2701" s="55" t="str">
        <f>IF(ISBLANK('DPW1'!H50),"",'DPW1'!H50)</f>
        <v>Nr</v>
      </c>
      <c r="E2701" s="55" t="s">
        <v>7266</v>
      </c>
      <c r="F2701" s="55"/>
      <c r="G2701" s="55"/>
      <c r="H2701" s="55"/>
      <c r="I2701" s="55"/>
      <c r="J2701" s="55"/>
      <c r="K2701" s="55"/>
      <c r="L2701" s="55"/>
      <c r="M2701" s="55" t="str">
        <f>IF(ISBLANK('DPW1'!AO50),"",'DPW1'!AO50)</f>
        <v/>
      </c>
      <c r="N2701" s="55"/>
      <c r="O2701" s="55"/>
      <c r="P2701" s="55"/>
      <c r="Q2701" s="55"/>
      <c r="R2701" s="55" t="str">
        <f>IF(ISBLANK('DPW1'!AP50),"",'DPW1'!AP50)</f>
        <v/>
      </c>
      <c r="S2701" s="55"/>
      <c r="T2701" s="55"/>
      <c r="U2701" s="55"/>
      <c r="V2701" s="55"/>
      <c r="W2701" s="55"/>
      <c r="X2701" s="55"/>
      <c r="Y2701" s="55"/>
      <c r="Z2701" s="55"/>
      <c r="AA2701" s="55"/>
      <c r="AB2701" s="55"/>
      <c r="AC2701" s="55"/>
      <c r="AD2701" s="55"/>
      <c r="AE2701" s="55"/>
      <c r="AF2701" s="55"/>
      <c r="AG2701" s="55"/>
      <c r="AH2701" s="55"/>
      <c r="AI2701" s="55"/>
      <c r="AJ2701" s="55"/>
      <c r="AK2701" s="55"/>
      <c r="AL2701" s="55"/>
      <c r="AM2701" s="55"/>
      <c r="AN2701" s="55"/>
      <c r="AO2701" s="55"/>
      <c r="AP2701" s="55"/>
      <c r="AQ2701" s="55"/>
      <c r="AR2701" s="55"/>
      <c r="AS2701" s="55"/>
      <c r="AT2701" s="55"/>
      <c r="AU2701" s="55"/>
      <c r="AV2701" s="55"/>
      <c r="AW2701" s="55"/>
      <c r="AX2701" s="55"/>
      <c r="AY2701" s="55"/>
      <c r="AZ2701" s="55"/>
      <c r="BA2701" s="55"/>
      <c r="BB2701" s="55"/>
      <c r="BC2701" s="55"/>
      <c r="BD2701" s="55"/>
      <c r="BE2701" s="55"/>
      <c r="BF2701" s="55"/>
      <c r="BG2701" s="55"/>
      <c r="BH2701" s="55"/>
    </row>
    <row r="2702" spans="1:60" x14ac:dyDescent="0.25">
      <c r="A2702" s="176" t="str">
        <f t="shared" si="42"/>
        <v>YKY</v>
      </c>
      <c r="B2702" s="176" t="str">
        <f>IF(ISBLANK('DPW2'!AV8),"",'DPW2'!AV8)</f>
        <v>PCD_DPW2_BIOCON1_NP</v>
      </c>
      <c r="C2702" s="176" t="str">
        <f>'DPW2'!F8 &amp; "," &amp; 'DPW2'!G8 &amp; "," &amp; 'DPW2'!AV5</f>
        <v>Biodiversity and Conservation hectares,Hectares of environmental improvement,Non delivery PCD payment (£m/Driver) in 2022-23 CPIH prices</v>
      </c>
      <c r="D2702" s="176" t="str">
        <f>IF(ISBLANK('DPW2'!H8),"",'DPW2'!H8)</f>
        <v>£m</v>
      </c>
      <c r="E2702" s="176" t="s">
        <v>7266</v>
      </c>
      <c r="S2702" s="176" t="str">
        <f>IF(ISBLANK('DPW2'!J8),"",'DPW2'!J8)</f>
        <v/>
      </c>
    </row>
    <row r="2703" spans="1:60" x14ac:dyDescent="0.25">
      <c r="A2703" s="176" t="str">
        <f t="shared" si="42"/>
        <v>YKY</v>
      </c>
      <c r="B2703" s="176" t="str">
        <f>IF(ISBLANK('DPW2'!AX8),"",'DPW2'!AX8)</f>
        <v>PCD_DPW2_BIOCON1</v>
      </c>
      <c r="C2703" s="176" t="str">
        <f>'DPW2'!F8 &amp; "," &amp; 'DPW2'!G8 &amp; "," &amp; 'DPW2'!AX5</f>
        <v>Biodiversity and Conservation hectares,Hectares of environmental improvement,PCD Total Expenditure (Cumulative) - Allowance (£m)</v>
      </c>
      <c r="D2703" s="176" t="str">
        <f>IF(ISBLANK('DPW2'!H8),"",'DPW2'!H8)</f>
        <v>£m</v>
      </c>
      <c r="E2703" s="176" t="s">
        <v>7266</v>
      </c>
      <c r="G2703" s="176" t="str">
        <f>IF(ISBLANK('DPW2'!L8),"",'DPW2'!L8)</f>
        <v/>
      </c>
      <c r="H2703" s="176" t="str">
        <f>IF(ISBLANK('DPW2'!M8),"",'DPW2'!M8)</f>
        <v/>
      </c>
      <c r="I2703" s="176" t="str">
        <f>IF(ISBLANK('DPW2'!N8),"",'DPW2'!N8)</f>
        <v/>
      </c>
      <c r="J2703" s="176" t="str">
        <f>IF(ISBLANK('DPW2'!O8),"",'DPW2'!O8)</f>
        <v/>
      </c>
      <c r="K2703" s="176" t="str">
        <f>IF(ISBLANK('DPW2'!P8),"",'DPW2'!P8)</f>
        <v/>
      </c>
      <c r="L2703" s="176" t="str">
        <f>IF(ISBLANK('DPW2'!Q8),"",'DPW2'!Q8)</f>
        <v/>
      </c>
      <c r="M2703" s="176" t="str">
        <f>IF(ISBLANK('DPW2'!R8),"",'DPW2'!R8)</f>
        <v/>
      </c>
      <c r="N2703" s="176" t="str">
        <f>IF(ISBLANK('DPW2'!S8),"",'DPW2'!S8)</f>
        <v/>
      </c>
      <c r="O2703" s="176" t="str">
        <f>IF(ISBLANK('DPW2'!T8),"",'DPW2'!T8)</f>
        <v/>
      </c>
      <c r="P2703" s="176" t="str">
        <f>IF(ISBLANK('DPW2'!U8),"",'DPW2'!U8)</f>
        <v/>
      </c>
      <c r="Q2703" s="176" t="str">
        <f>IF(ISBLANK('DPW2'!V8),"",'DPW2'!V8)</f>
        <v/>
      </c>
      <c r="R2703" s="176" t="str">
        <f>IF(ISBLANK('DPW2'!W8),"",'DPW2'!W8)</f>
        <v/>
      </c>
    </row>
    <row r="2704" spans="1:60" x14ac:dyDescent="0.25">
      <c r="A2704" s="176" t="str">
        <f t="shared" si="42"/>
        <v>YKY</v>
      </c>
      <c r="B2704" s="176" t="str">
        <f>IF(ISBLANK('DPW2'!BJ8),"",'DPW2'!BJ8)</f>
        <v>PCD_DPW2_BIOCON1_T</v>
      </c>
      <c r="C2704" s="176" t="str">
        <f>'DPW2'!F8 &amp; "," &amp; 'DPW2'!G8 &amp; "," &amp; 'DPW2'!BJ5</f>
        <v>Biodiversity and Conservation hectares,Hectares of environmental improvement,Total Expenditure by 2029-30 (Allowance)</v>
      </c>
      <c r="D2704" s="176" t="str">
        <f>IF(ISBLANK('DPW2'!H8),"",'DPW2'!H8)</f>
        <v>£m</v>
      </c>
      <c r="E2704" s="176" t="s">
        <v>7266</v>
      </c>
      <c r="M2704" s="176">
        <f>IF(ISBLANK('DPW2'!X8),"",'DPW2'!X8)</f>
        <v>0</v>
      </c>
      <c r="R2704" s="176">
        <f>IF(ISBLANK('DPW2'!Y8),"",'DPW2'!Y8)</f>
        <v>0</v>
      </c>
    </row>
    <row r="2705" spans="1:19" x14ac:dyDescent="0.25">
      <c r="A2705" s="176" t="str">
        <f t="shared" si="42"/>
        <v>YKY</v>
      </c>
      <c r="B2705" s="176" t="str">
        <f>IF(ISBLANK('DPW2'!BM8),"",'DPW2'!BM8)</f>
        <v>PCD_DPW2_BIOCON1_O</v>
      </c>
      <c r="C2705" s="176" t="str">
        <f>'DPW2'!F8 &amp; "," &amp; 'DPW2'!G8 &amp; "," &amp; 'DPW2'!BM5</f>
        <v>Biodiversity and Conservation hectares,Hectares of environmental improvement,PCD Total Expenditure (Cumulative) - Outturn &amp; Forecast (£m)</v>
      </c>
      <c r="D2705" s="176" t="str">
        <f>IF(ISBLANK('DPW2'!H8),"",'DPW2'!H8)</f>
        <v>£m</v>
      </c>
      <c r="E2705" s="176" t="s">
        <v>7266</v>
      </c>
      <c r="G2705" s="176" t="str">
        <f>IF(ISBLANK('DPW2'!AA8),"",'DPW2'!AA8)</f>
        <v/>
      </c>
      <c r="H2705" s="176" t="str">
        <f>IF(ISBLANK('DPW2'!AB8),"",'DPW2'!AB8)</f>
        <v/>
      </c>
      <c r="I2705" s="176" t="str">
        <f>IF(ISBLANK('DPW2'!AC8),"",'DPW2'!AC8)</f>
        <v/>
      </c>
      <c r="J2705" s="176" t="str">
        <f>IF(ISBLANK('DPW2'!AD8),"",'DPW2'!AD8)</f>
        <v/>
      </c>
      <c r="K2705" s="176" t="str">
        <f>IF(ISBLANK('DPW2'!AE8),"",'DPW2'!AE8)</f>
        <v/>
      </c>
      <c r="L2705" s="176" t="str">
        <f>IF(ISBLANK('DPW2'!AF8),"",'DPW2'!AF8)</f>
        <v/>
      </c>
      <c r="M2705" s="176" t="str">
        <f>IF(ISBLANK('DPW2'!AG8),"",'DPW2'!AG8)</f>
        <v/>
      </c>
      <c r="N2705" s="176" t="str">
        <f>IF(ISBLANK('DPW2'!AH8),"",'DPW2'!AH8)</f>
        <v/>
      </c>
      <c r="O2705" s="176" t="str">
        <f>IF(ISBLANK('DPW2'!AI8),"",'DPW2'!AI8)</f>
        <v/>
      </c>
      <c r="P2705" s="176" t="str">
        <f>IF(ISBLANK('DPW2'!AJ8),"",'DPW2'!AJ8)</f>
        <v/>
      </c>
      <c r="Q2705" s="176" t="str">
        <f>IF(ISBLANK('DPW2'!AK8),"",'DPW2'!AK8)</f>
        <v/>
      </c>
      <c r="R2705" s="176" t="str">
        <f>IF(ISBLANK('DPW2'!AL8),"",'DPW2'!AL8)</f>
        <v/>
      </c>
    </row>
    <row r="2706" spans="1:19" x14ac:dyDescent="0.25">
      <c r="A2706" s="176" t="str">
        <f t="shared" si="42"/>
        <v>YKY</v>
      </c>
      <c r="B2706" s="176" t="str">
        <f>IF(ISBLANK('DPW2'!BY8),"",'DPW2'!BY8)</f>
        <v>PCD_DPW2_BIOCON1_OT</v>
      </c>
      <c r="C2706" s="176" t="str">
        <f>'DPW2'!F8 &amp; "," &amp; 'DPW2'!G8 &amp; "," &amp; 'DPW2'!BY5</f>
        <v>Biodiversity and Conservation hectares,Hectares of environmental improvement,Total Expenditure by 2029-30 (Outturn &amp; Forecast)</v>
      </c>
      <c r="D2706" s="176" t="str">
        <f>IF(ISBLANK('DPW2'!H8),"",'DPW2'!H8)</f>
        <v>£m</v>
      </c>
      <c r="E2706" s="176" t="s">
        <v>7266</v>
      </c>
      <c r="M2706" s="176">
        <f>IF(ISBLANK('DPW2'!AM8),"",'DPW2'!AM8)</f>
        <v>0</v>
      </c>
      <c r="R2706" s="176">
        <f>IF(ISBLANK('DPW2'!AN8),"",'DPW2'!AN8)</f>
        <v>0</v>
      </c>
    </row>
    <row r="2707" spans="1:19" x14ac:dyDescent="0.25">
      <c r="A2707" s="176" t="str">
        <f t="shared" si="42"/>
        <v>YKY</v>
      </c>
      <c r="B2707" s="176" t="str">
        <f>IF(ISBLANK('DPW2'!CB8),"",'DPW2'!CB8)</f>
        <v>PCD_DPW2_BIOCON1_P</v>
      </c>
      <c r="C2707" s="176" t="str">
        <f>'DPW2'!F8 &amp; "," &amp; 'DPW2'!G8 &amp; "," &amp; 'DPW2'!CB5</f>
        <v>Biodiversity and Conservation hectares,Hectares of environmental improvement,Performance (Expenditure)</v>
      </c>
      <c r="D2707" s="176" t="str">
        <f>IF(ISBLANK('DPW2'!H8),"",'DPW2'!H8)</f>
        <v>£m</v>
      </c>
      <c r="E2707" s="176" t="s">
        <v>7266</v>
      </c>
      <c r="M2707" s="176" t="str">
        <f>IF(ISBLANK('DPW2'!AP8),"",'DPW2'!AP8)</f>
        <v/>
      </c>
      <c r="R2707" s="176" t="str">
        <f>IF(ISBLANK('DPW2'!AQ8),"",'DPW2'!AQ8)</f>
        <v/>
      </c>
    </row>
    <row r="2708" spans="1:19" x14ac:dyDescent="0.25">
      <c r="A2708" s="176" t="str">
        <f t="shared" si="42"/>
        <v>YKY</v>
      </c>
      <c r="B2708" s="176" t="str">
        <f>IF(ISBLANK('DPW2'!AV9),"",'DPW2'!AV9)</f>
        <v>PCD_DPW2_BIOCON2_NP</v>
      </c>
      <c r="C2708" s="176" t="str">
        <f>'DPW2'!F9 &amp; "," &amp; 'DPW2'!G9 &amp; "," &amp; 'DPW2'!AV5</f>
        <v>Biodiversity and Conservation kilometres,Kilometres of environmental improvement,Non delivery PCD payment (£m/Driver) in 2022-23 CPIH prices</v>
      </c>
      <c r="D2708" s="176" t="str">
        <f>IF(ISBLANK('DPW2'!H9),"",'DPW2'!H9)</f>
        <v>£m</v>
      </c>
      <c r="E2708" s="176" t="s">
        <v>7266</v>
      </c>
      <c r="S2708" s="176" t="str">
        <f>IF(ISBLANK('DPW2'!J9),"",'DPW2'!J9)</f>
        <v/>
      </c>
    </row>
    <row r="2709" spans="1:19" x14ac:dyDescent="0.25">
      <c r="A2709" s="176" t="str">
        <f t="shared" si="42"/>
        <v>YKY</v>
      </c>
      <c r="B2709" s="176" t="str">
        <f>IF(ISBLANK('DPW2'!AX9),"",'DPW2'!AX9)</f>
        <v>PCD_DPW2_BIOCON2</v>
      </c>
      <c r="C2709" s="176" t="str">
        <f>'DPW2'!F9 &amp; "," &amp; 'DPW2'!G9 &amp; "," &amp; 'DPW2'!AX5</f>
        <v>Biodiversity and Conservation kilometres,Kilometres of environmental improvement,PCD Total Expenditure (Cumulative) - Allowance (£m)</v>
      </c>
      <c r="D2709" s="176" t="str">
        <f>IF(ISBLANK('DPW2'!H9),"",'DPW2'!H9)</f>
        <v>£m</v>
      </c>
      <c r="E2709" s="176" t="s">
        <v>7266</v>
      </c>
      <c r="G2709" s="176" t="str">
        <f>IF(ISBLANK('DPW2'!L9),"",'DPW2'!L9)</f>
        <v/>
      </c>
      <c r="H2709" s="176" t="str">
        <f>IF(ISBLANK('DPW2'!M9),"",'DPW2'!M9)</f>
        <v/>
      </c>
      <c r="I2709" s="176" t="str">
        <f>IF(ISBLANK('DPW2'!N9),"",'DPW2'!N9)</f>
        <v/>
      </c>
      <c r="J2709" s="176" t="str">
        <f>IF(ISBLANK('DPW2'!O9),"",'DPW2'!O9)</f>
        <v/>
      </c>
      <c r="K2709" s="176" t="str">
        <f>IF(ISBLANK('DPW2'!P9),"",'DPW2'!P9)</f>
        <v/>
      </c>
      <c r="L2709" s="176" t="str">
        <f>IF(ISBLANK('DPW2'!Q9),"",'DPW2'!Q9)</f>
        <v/>
      </c>
      <c r="M2709" s="176" t="str">
        <f>IF(ISBLANK('DPW2'!R9),"",'DPW2'!R9)</f>
        <v/>
      </c>
      <c r="N2709" s="176" t="str">
        <f>IF(ISBLANK('DPW2'!S9),"",'DPW2'!S9)</f>
        <v/>
      </c>
      <c r="O2709" s="176" t="str">
        <f>IF(ISBLANK('DPW2'!T9),"",'DPW2'!T9)</f>
        <v/>
      </c>
      <c r="P2709" s="176" t="str">
        <f>IF(ISBLANK('DPW2'!U9),"",'DPW2'!U9)</f>
        <v/>
      </c>
      <c r="Q2709" s="176" t="str">
        <f>IF(ISBLANK('DPW2'!V9),"",'DPW2'!V9)</f>
        <v/>
      </c>
      <c r="R2709" s="176" t="str">
        <f>IF(ISBLANK('DPW2'!W9),"",'DPW2'!W9)</f>
        <v/>
      </c>
    </row>
    <row r="2710" spans="1:19" x14ac:dyDescent="0.25">
      <c r="A2710" s="176" t="str">
        <f t="shared" si="42"/>
        <v>YKY</v>
      </c>
      <c r="B2710" s="176" t="str">
        <f>IF(ISBLANK('DPW2'!BJ9),"",'DPW2'!BJ9)</f>
        <v>PCD_DPW2_BIOCON2_T</v>
      </c>
      <c r="C2710" s="176" t="str">
        <f>'DPW2'!F9 &amp; "," &amp; 'DPW2'!G9 &amp; "," &amp; 'DPW2'!BJ5</f>
        <v>Biodiversity and Conservation kilometres,Kilometres of environmental improvement,Total Expenditure by 2029-30 (Allowance)</v>
      </c>
      <c r="D2710" s="176" t="str">
        <f>IF(ISBLANK('DPW2'!H9),"",'DPW2'!H9)</f>
        <v>£m</v>
      </c>
      <c r="E2710" s="176" t="s">
        <v>7266</v>
      </c>
      <c r="M2710" s="176">
        <f>IF(ISBLANK('DPW2'!X9),"",'DPW2'!X9)</f>
        <v>0</v>
      </c>
      <c r="R2710" s="176">
        <f>IF(ISBLANK('DPW2'!Y9),"",'DPW2'!Y9)</f>
        <v>0</v>
      </c>
    </row>
    <row r="2711" spans="1:19" x14ac:dyDescent="0.25">
      <c r="A2711" s="176" t="str">
        <f t="shared" si="42"/>
        <v>YKY</v>
      </c>
      <c r="B2711" s="176" t="str">
        <f>IF(ISBLANK('DPW2'!BM9),"",'DPW2'!BM9)</f>
        <v>PCD_DPW2_BIOCON2_O</v>
      </c>
      <c r="C2711" s="176" t="str">
        <f>'DPW2'!F9 &amp; "," &amp; 'DPW2'!G9 &amp; "," &amp; 'DPW2'!BM5</f>
        <v>Biodiversity and Conservation kilometres,Kilometres of environmental improvement,PCD Total Expenditure (Cumulative) - Outturn &amp; Forecast (£m)</v>
      </c>
      <c r="D2711" s="176" t="str">
        <f>IF(ISBLANK('DPW2'!H9),"",'DPW2'!H9)</f>
        <v>£m</v>
      </c>
      <c r="E2711" s="176" t="s">
        <v>7266</v>
      </c>
      <c r="G2711" s="176" t="str">
        <f>IF(ISBLANK('DPW2'!AA9),"",'DPW2'!AA9)</f>
        <v/>
      </c>
      <c r="H2711" s="176" t="str">
        <f>IF(ISBLANK('DPW2'!AB9),"",'DPW2'!AB9)</f>
        <v/>
      </c>
      <c r="I2711" s="176" t="str">
        <f>IF(ISBLANK('DPW2'!AC9),"",'DPW2'!AC9)</f>
        <v/>
      </c>
      <c r="J2711" s="176" t="str">
        <f>IF(ISBLANK('DPW2'!AD9),"",'DPW2'!AD9)</f>
        <v/>
      </c>
      <c r="K2711" s="176" t="str">
        <f>IF(ISBLANK('DPW2'!AE9),"",'DPW2'!AE9)</f>
        <v/>
      </c>
      <c r="L2711" s="176" t="str">
        <f>IF(ISBLANK('DPW2'!AF9),"",'DPW2'!AF9)</f>
        <v/>
      </c>
      <c r="M2711" s="176" t="str">
        <f>IF(ISBLANK('DPW2'!AG9),"",'DPW2'!AG9)</f>
        <v/>
      </c>
      <c r="N2711" s="176" t="str">
        <f>IF(ISBLANK('DPW2'!AH9),"",'DPW2'!AH9)</f>
        <v/>
      </c>
      <c r="O2711" s="176" t="str">
        <f>IF(ISBLANK('DPW2'!AI9),"",'DPW2'!AI9)</f>
        <v/>
      </c>
      <c r="P2711" s="176" t="str">
        <f>IF(ISBLANK('DPW2'!AJ9),"",'DPW2'!AJ9)</f>
        <v/>
      </c>
      <c r="Q2711" s="176" t="str">
        <f>IF(ISBLANK('DPW2'!AK9),"",'DPW2'!AK9)</f>
        <v/>
      </c>
      <c r="R2711" s="176" t="str">
        <f>IF(ISBLANK('DPW2'!AL9),"",'DPW2'!AL9)</f>
        <v/>
      </c>
    </row>
    <row r="2712" spans="1:19" x14ac:dyDescent="0.25">
      <c r="A2712" s="176" t="str">
        <f t="shared" si="42"/>
        <v>YKY</v>
      </c>
      <c r="B2712" s="176" t="str">
        <f>IF(ISBLANK('DPW2'!BY9),"",'DPW2'!BY9)</f>
        <v>PCD_DPW2_BIOCON2_OT</v>
      </c>
      <c r="C2712" s="176" t="str">
        <f>'DPW2'!F9 &amp; "," &amp; 'DPW2'!G9 &amp; "," &amp; 'DPW2'!BY5</f>
        <v>Biodiversity and Conservation kilometres,Kilometres of environmental improvement,Total Expenditure by 2029-30 (Outturn &amp; Forecast)</v>
      </c>
      <c r="D2712" s="176" t="str">
        <f>IF(ISBLANK('DPW2'!H9),"",'DPW2'!H9)</f>
        <v>£m</v>
      </c>
      <c r="E2712" s="176" t="s">
        <v>7266</v>
      </c>
      <c r="M2712" s="176">
        <f>IF(ISBLANK('DPW2'!AM9),"",'DPW2'!AM9)</f>
        <v>0</v>
      </c>
      <c r="R2712" s="176">
        <f>IF(ISBLANK('DPW2'!AN9),"",'DPW2'!AN9)</f>
        <v>0</v>
      </c>
    </row>
    <row r="2713" spans="1:19" x14ac:dyDescent="0.25">
      <c r="A2713" s="176" t="str">
        <f t="shared" si="42"/>
        <v>YKY</v>
      </c>
      <c r="B2713" s="176" t="str">
        <f>IF(ISBLANK('DPW2'!CB9),"",'DPW2'!CB9)</f>
        <v>PCD_DPW2_BIOCON2_P</v>
      </c>
      <c r="C2713" s="176" t="str">
        <f>'DPW2'!F9 &amp; "," &amp; 'DPW2'!G9 &amp; "," &amp; 'DPW2'!CB5</f>
        <v>Biodiversity and Conservation kilometres,Kilometres of environmental improvement,Performance (Expenditure)</v>
      </c>
      <c r="D2713" s="176" t="str">
        <f>IF(ISBLANK('DPW2'!H9),"",'DPW2'!H9)</f>
        <v>£m</v>
      </c>
      <c r="E2713" s="176" t="s">
        <v>7266</v>
      </c>
      <c r="M2713" s="176" t="str">
        <f>IF(ISBLANK('DPW2'!AP9),"",'DPW2'!AP9)</f>
        <v/>
      </c>
      <c r="R2713" s="176" t="str">
        <f>IF(ISBLANK('DPW2'!AQ9),"",'DPW2'!AQ9)</f>
        <v/>
      </c>
    </row>
    <row r="2714" spans="1:19" x14ac:dyDescent="0.25">
      <c r="A2714" s="176" t="str">
        <f t="shared" si="42"/>
        <v>YKY</v>
      </c>
      <c r="B2714" s="176" t="str">
        <f>IF(ISBLANK('DPW2'!AV10),"",'DPW2'!AV10)</f>
        <v>PCD_DPW2_DWPA_NP</v>
      </c>
      <c r="C2714" s="176" t="str">
        <f>'DPW2'!F10 &amp; "," &amp; 'DPW2'!G10 &amp; "," &amp; 'DPW2'!AV5</f>
        <v>Drinking Water Protected Areas,No Deterioration and Implementation actions,Non delivery PCD payment (£m/Driver) in 2022-23 CPIH prices</v>
      </c>
      <c r="D2714" s="176" t="str">
        <f>IF(ISBLANK('DPW2'!H10),"",'DPW2'!H10)</f>
        <v>£m</v>
      </c>
      <c r="E2714" s="176" t="s">
        <v>7266</v>
      </c>
      <c r="S2714" s="176" t="str">
        <f>IF(ISBLANK('DPW2'!J10),"",'DPW2'!J10)</f>
        <v/>
      </c>
    </row>
    <row r="2715" spans="1:19" x14ac:dyDescent="0.25">
      <c r="A2715" s="176" t="str">
        <f t="shared" si="42"/>
        <v>YKY</v>
      </c>
      <c r="B2715" s="176" t="str">
        <f>IF(ISBLANK('DPW2'!AX10),"",'DPW2'!AX10)</f>
        <v>PCD_DPW2_DWPA</v>
      </c>
      <c r="C2715" s="176" t="str">
        <f>'DPW2'!F10 &amp; "," &amp; 'DPW2'!G10 &amp; "," &amp; 'DPW2'!AX5</f>
        <v>Drinking Water Protected Areas,No Deterioration and Implementation actions,PCD Total Expenditure (Cumulative) - Allowance (£m)</v>
      </c>
      <c r="D2715" s="176" t="str">
        <f>IF(ISBLANK('DPW2'!H10),"",'DPW2'!H10)</f>
        <v>£m</v>
      </c>
      <c r="E2715" s="176" t="s">
        <v>7266</v>
      </c>
      <c r="G2715" s="176" t="str">
        <f>IF(ISBLANK('DPW2'!L10),"",'DPW2'!L10)</f>
        <v/>
      </c>
      <c r="H2715" s="176" t="str">
        <f>IF(ISBLANK('DPW2'!M10),"",'DPW2'!M10)</f>
        <v/>
      </c>
      <c r="I2715" s="176" t="str">
        <f>IF(ISBLANK('DPW2'!N10),"",'DPW2'!N10)</f>
        <v/>
      </c>
      <c r="J2715" s="176" t="str">
        <f>IF(ISBLANK('DPW2'!O10),"",'DPW2'!O10)</f>
        <v/>
      </c>
      <c r="K2715" s="176" t="str">
        <f>IF(ISBLANK('DPW2'!P10),"",'DPW2'!P10)</f>
        <v/>
      </c>
      <c r="L2715" s="176" t="str">
        <f>IF(ISBLANK('DPW2'!Q10),"",'DPW2'!Q10)</f>
        <v/>
      </c>
      <c r="M2715" s="176" t="str">
        <f>IF(ISBLANK('DPW2'!R10),"",'DPW2'!R10)</f>
        <v/>
      </c>
      <c r="N2715" s="176" t="str">
        <f>IF(ISBLANK('DPW2'!S10),"",'DPW2'!S10)</f>
        <v/>
      </c>
      <c r="O2715" s="176" t="str">
        <f>IF(ISBLANK('DPW2'!T10),"",'DPW2'!T10)</f>
        <v/>
      </c>
      <c r="P2715" s="176" t="str">
        <f>IF(ISBLANK('DPW2'!U10),"",'DPW2'!U10)</f>
        <v/>
      </c>
      <c r="Q2715" s="176" t="str">
        <f>IF(ISBLANK('DPW2'!V10),"",'DPW2'!V10)</f>
        <v/>
      </c>
      <c r="R2715" s="176" t="str">
        <f>IF(ISBLANK('DPW2'!W10),"",'DPW2'!W10)</f>
        <v/>
      </c>
    </row>
    <row r="2716" spans="1:19" x14ac:dyDescent="0.25">
      <c r="A2716" s="176" t="str">
        <f t="shared" si="42"/>
        <v>YKY</v>
      </c>
      <c r="B2716" s="176" t="str">
        <f>IF(ISBLANK('DPW2'!BJ10),"",'DPW2'!BJ10)</f>
        <v>PCD_DPW2_DWPA_T</v>
      </c>
      <c r="C2716" s="176" t="str">
        <f>'DPW2'!F10 &amp; "," &amp; 'DPW2'!G10 &amp; "," &amp; 'DPW2'!BJ5</f>
        <v>Drinking Water Protected Areas,No Deterioration and Implementation actions,Total Expenditure by 2029-30 (Allowance)</v>
      </c>
      <c r="D2716" s="176" t="str">
        <f>IF(ISBLANK('DPW2'!H10),"",'DPW2'!H10)</f>
        <v>£m</v>
      </c>
      <c r="E2716" s="176" t="s">
        <v>7266</v>
      </c>
      <c r="M2716" s="176">
        <f>IF(ISBLANK('DPW2'!X10),"",'DPW2'!X10)</f>
        <v>0</v>
      </c>
      <c r="R2716" s="176">
        <f>IF(ISBLANK('DPW2'!Y10),"",'DPW2'!Y10)</f>
        <v>0</v>
      </c>
    </row>
    <row r="2717" spans="1:19" x14ac:dyDescent="0.25">
      <c r="A2717" s="176" t="str">
        <f t="shared" si="42"/>
        <v>YKY</v>
      </c>
      <c r="B2717" s="176" t="str">
        <f>IF(ISBLANK('DPW2'!BM10),"",'DPW2'!BM10)</f>
        <v>PCD_DPW2_DWPA_O</v>
      </c>
      <c r="C2717" s="176" t="str">
        <f>'DPW2'!F10 &amp; "," &amp; 'DPW2'!G10 &amp; "," &amp; 'DPW2'!BM5</f>
        <v>Drinking Water Protected Areas,No Deterioration and Implementation actions,PCD Total Expenditure (Cumulative) - Outturn &amp; Forecast (£m)</v>
      </c>
      <c r="D2717" s="176" t="str">
        <f>IF(ISBLANK('DPW2'!H10),"",'DPW2'!H10)</f>
        <v>£m</v>
      </c>
      <c r="E2717" s="176" t="s">
        <v>7266</v>
      </c>
      <c r="G2717" s="176" t="str">
        <f>IF(ISBLANK('DPW2'!AA10),"",'DPW2'!AA10)</f>
        <v/>
      </c>
      <c r="H2717" s="176" t="str">
        <f>IF(ISBLANK('DPW2'!AB10),"",'DPW2'!AB10)</f>
        <v/>
      </c>
      <c r="I2717" s="176" t="str">
        <f>IF(ISBLANK('DPW2'!AC10),"",'DPW2'!AC10)</f>
        <v/>
      </c>
      <c r="J2717" s="176" t="str">
        <f>IF(ISBLANK('DPW2'!AD10),"",'DPW2'!AD10)</f>
        <v/>
      </c>
      <c r="K2717" s="176" t="str">
        <f>IF(ISBLANK('DPW2'!AE10),"",'DPW2'!AE10)</f>
        <v/>
      </c>
      <c r="L2717" s="176" t="str">
        <f>IF(ISBLANK('DPW2'!AF10),"",'DPW2'!AF10)</f>
        <v/>
      </c>
      <c r="M2717" s="176" t="str">
        <f>IF(ISBLANK('DPW2'!AG10),"",'DPW2'!AG10)</f>
        <v/>
      </c>
      <c r="N2717" s="176" t="str">
        <f>IF(ISBLANK('DPW2'!AH10),"",'DPW2'!AH10)</f>
        <v/>
      </c>
      <c r="O2717" s="176" t="str">
        <f>IF(ISBLANK('DPW2'!AI10),"",'DPW2'!AI10)</f>
        <v/>
      </c>
      <c r="P2717" s="176" t="str">
        <f>IF(ISBLANK('DPW2'!AJ10),"",'DPW2'!AJ10)</f>
        <v/>
      </c>
      <c r="Q2717" s="176" t="str">
        <f>IF(ISBLANK('DPW2'!AK10),"",'DPW2'!AK10)</f>
        <v/>
      </c>
      <c r="R2717" s="176" t="str">
        <f>IF(ISBLANK('DPW2'!AL10),"",'DPW2'!AL10)</f>
        <v/>
      </c>
    </row>
    <row r="2718" spans="1:19" x14ac:dyDescent="0.25">
      <c r="A2718" s="176" t="str">
        <f t="shared" si="42"/>
        <v>YKY</v>
      </c>
      <c r="B2718" s="176" t="str">
        <f>IF(ISBLANK('DPW2'!BY10),"",'DPW2'!BY10)</f>
        <v>PCD_DPW2_DWPA_OT</v>
      </c>
      <c r="C2718" s="176" t="str">
        <f>'DPW2'!F10 &amp; "," &amp; 'DPW2'!G10 &amp; "," &amp; 'DPW2'!BY5</f>
        <v>Drinking Water Protected Areas,No Deterioration and Implementation actions,Total Expenditure by 2029-30 (Outturn &amp; Forecast)</v>
      </c>
      <c r="D2718" s="176" t="str">
        <f>IF(ISBLANK('DPW2'!H10),"",'DPW2'!H10)</f>
        <v>£m</v>
      </c>
      <c r="E2718" s="176" t="s">
        <v>7266</v>
      </c>
      <c r="M2718" s="176">
        <f>IF(ISBLANK('DPW2'!AM10),"",'DPW2'!AM10)</f>
        <v>0</v>
      </c>
      <c r="R2718" s="176">
        <f>IF(ISBLANK('DPW2'!AN10),"",'DPW2'!AN10)</f>
        <v>0</v>
      </c>
    </row>
    <row r="2719" spans="1:19" x14ac:dyDescent="0.25">
      <c r="A2719" s="176" t="str">
        <f t="shared" si="42"/>
        <v>YKY</v>
      </c>
      <c r="B2719" s="176" t="str">
        <f>IF(ISBLANK('DPW2'!CB10),"",'DPW2'!CB10)</f>
        <v>PCD_DPW2_DWPA_P</v>
      </c>
      <c r="C2719" s="176" t="str">
        <f>'DPW2'!F10 &amp; "," &amp; 'DPW2'!G10 &amp; "," &amp; 'DPW2'!CB5</f>
        <v>Drinking Water Protected Areas,No Deterioration and Implementation actions,Performance (Expenditure)</v>
      </c>
      <c r="D2719" s="176" t="str">
        <f>IF(ISBLANK('DPW2'!H10),"",'DPW2'!H10)</f>
        <v>£m</v>
      </c>
      <c r="E2719" s="176" t="s">
        <v>7266</v>
      </c>
      <c r="M2719" s="176" t="str">
        <f>IF(ISBLANK('DPW2'!AP10),"",'DPW2'!AP10)</f>
        <v/>
      </c>
      <c r="R2719" s="176" t="str">
        <f>IF(ISBLANK('DPW2'!AQ10),"",'DPW2'!AQ10)</f>
        <v/>
      </c>
    </row>
    <row r="2720" spans="1:19" x14ac:dyDescent="0.25">
      <c r="A2720" s="176" t="str">
        <f t="shared" si="42"/>
        <v>YKY</v>
      </c>
      <c r="B2720" s="176" t="str">
        <f>IF(ISBLANK('DPW2'!AV11),"",'DPW2'!AV11)</f>
        <v>PCD_DPW2_WFDI_NP</v>
      </c>
      <c r="C2720" s="176" t="str">
        <f>'DPW2'!F11 &amp; "," &amp; 'DPW2'!G11 &amp; "," &amp; 'DPW2'!AV5</f>
        <v>Water Framework Directive interconnector,Length of WFD interconnector,Non delivery PCD payment (£m/Driver) in 2022-23 CPIH prices</v>
      </c>
      <c r="D2720" s="176" t="str">
        <f>IF(ISBLANK('DPW2'!H11),"",'DPW2'!H11)</f>
        <v>£m</v>
      </c>
      <c r="E2720" s="176" t="s">
        <v>7266</v>
      </c>
      <c r="S2720" s="176" t="str">
        <f>IF(ISBLANK('DPW2'!J11),"",'DPW2'!J11)</f>
        <v/>
      </c>
    </row>
    <row r="2721" spans="1:19" x14ac:dyDescent="0.25">
      <c r="A2721" s="176" t="str">
        <f t="shared" si="42"/>
        <v>YKY</v>
      </c>
      <c r="B2721" s="176" t="str">
        <f>IF(ISBLANK('DPW2'!AX11),"",'DPW2'!AX11)</f>
        <v>PCD_DPW2_WFDI</v>
      </c>
      <c r="C2721" s="176" t="str">
        <f>'DPW2'!F11 &amp; "," &amp; 'DPW2'!G11 &amp; "," &amp; 'DPW2'!AX5</f>
        <v>Water Framework Directive interconnector,Length of WFD interconnector,PCD Total Expenditure (Cumulative) - Allowance (£m)</v>
      </c>
      <c r="D2721" s="176" t="str">
        <f>IF(ISBLANK('DPW2'!H11),"",'DPW2'!H11)</f>
        <v>£m</v>
      </c>
      <c r="E2721" s="176" t="s">
        <v>7266</v>
      </c>
      <c r="G2721" s="176" t="str">
        <f>IF(ISBLANK('DPW2'!L11),"",'DPW2'!L11)</f>
        <v/>
      </c>
      <c r="H2721" s="176" t="str">
        <f>IF(ISBLANK('DPW2'!M11),"",'DPW2'!M11)</f>
        <v/>
      </c>
      <c r="I2721" s="176" t="str">
        <f>IF(ISBLANK('DPW2'!N11),"",'DPW2'!N11)</f>
        <v/>
      </c>
      <c r="J2721" s="176" t="str">
        <f>IF(ISBLANK('DPW2'!O11),"",'DPW2'!O11)</f>
        <v/>
      </c>
      <c r="K2721" s="176" t="str">
        <f>IF(ISBLANK('DPW2'!P11),"",'DPW2'!P11)</f>
        <v/>
      </c>
      <c r="L2721" s="176" t="str">
        <f>IF(ISBLANK('DPW2'!Q11),"",'DPW2'!Q11)</f>
        <v/>
      </c>
      <c r="M2721" s="176" t="str">
        <f>IF(ISBLANK('DPW2'!R11),"",'DPW2'!R11)</f>
        <v/>
      </c>
      <c r="N2721" s="176" t="str">
        <f>IF(ISBLANK('DPW2'!S11),"",'DPW2'!S11)</f>
        <v/>
      </c>
      <c r="O2721" s="176" t="str">
        <f>IF(ISBLANK('DPW2'!T11),"",'DPW2'!T11)</f>
        <v/>
      </c>
      <c r="P2721" s="176" t="str">
        <f>IF(ISBLANK('DPW2'!U11),"",'DPW2'!U11)</f>
        <v/>
      </c>
      <c r="Q2721" s="176" t="str">
        <f>IF(ISBLANK('DPW2'!V11),"",'DPW2'!V11)</f>
        <v/>
      </c>
      <c r="R2721" s="176" t="str">
        <f>IF(ISBLANK('DPW2'!W11),"",'DPW2'!W11)</f>
        <v/>
      </c>
    </row>
    <row r="2722" spans="1:19" x14ac:dyDescent="0.25">
      <c r="A2722" s="176" t="str">
        <f t="shared" si="42"/>
        <v>YKY</v>
      </c>
      <c r="B2722" s="176" t="str">
        <f>IF(ISBLANK('DPW2'!BJ11),"",'DPW2'!BJ11)</f>
        <v>PCD_DPW2_WFDI_T</v>
      </c>
      <c r="C2722" s="176" t="str">
        <f>'DPW2'!F11 &amp; "," &amp; 'DPW2'!G11 &amp; "," &amp; 'DPW2'!BJ5</f>
        <v>Water Framework Directive interconnector,Length of WFD interconnector,Total Expenditure by 2029-30 (Allowance)</v>
      </c>
      <c r="D2722" s="176" t="str">
        <f>IF(ISBLANK('DPW2'!H11),"",'DPW2'!H11)</f>
        <v>£m</v>
      </c>
      <c r="E2722" s="176" t="s">
        <v>7266</v>
      </c>
      <c r="M2722" s="176">
        <f>IF(ISBLANK('DPW2'!X11),"",'DPW2'!X11)</f>
        <v>0</v>
      </c>
      <c r="R2722" s="176">
        <f>IF(ISBLANK('DPW2'!Y11),"",'DPW2'!Y11)</f>
        <v>0</v>
      </c>
    </row>
    <row r="2723" spans="1:19" x14ac:dyDescent="0.25">
      <c r="A2723" s="176" t="str">
        <f t="shared" si="42"/>
        <v>YKY</v>
      </c>
      <c r="B2723" s="176" t="str">
        <f>IF(ISBLANK('DPW2'!BM11),"",'DPW2'!BM11)</f>
        <v>PCD_DPW2_WFDI_O</v>
      </c>
      <c r="C2723" s="176" t="str">
        <f>'DPW2'!F11 &amp; "," &amp; 'DPW2'!G11 &amp; "," &amp; 'DPW2'!BM5</f>
        <v>Water Framework Directive interconnector,Length of WFD interconnector,PCD Total Expenditure (Cumulative) - Outturn &amp; Forecast (£m)</v>
      </c>
      <c r="D2723" s="176" t="str">
        <f>IF(ISBLANK('DPW2'!H11),"",'DPW2'!H11)</f>
        <v>£m</v>
      </c>
      <c r="E2723" s="176" t="s">
        <v>7266</v>
      </c>
      <c r="G2723" s="176" t="str">
        <f>IF(ISBLANK('DPW2'!AA11),"",'DPW2'!AA11)</f>
        <v/>
      </c>
      <c r="H2723" s="176" t="str">
        <f>IF(ISBLANK('DPW2'!AB11),"",'DPW2'!AB11)</f>
        <v/>
      </c>
      <c r="I2723" s="176" t="str">
        <f>IF(ISBLANK('DPW2'!AC11),"",'DPW2'!AC11)</f>
        <v/>
      </c>
      <c r="J2723" s="176" t="str">
        <f>IF(ISBLANK('DPW2'!AD11),"",'DPW2'!AD11)</f>
        <v/>
      </c>
      <c r="K2723" s="176" t="str">
        <f>IF(ISBLANK('DPW2'!AE11),"",'DPW2'!AE11)</f>
        <v/>
      </c>
      <c r="L2723" s="176" t="str">
        <f>IF(ISBLANK('DPW2'!AF11),"",'DPW2'!AF11)</f>
        <v/>
      </c>
      <c r="M2723" s="176" t="str">
        <f>IF(ISBLANK('DPW2'!AG11),"",'DPW2'!AG11)</f>
        <v/>
      </c>
      <c r="N2723" s="176" t="str">
        <f>IF(ISBLANK('DPW2'!AH11),"",'DPW2'!AH11)</f>
        <v/>
      </c>
      <c r="O2723" s="176" t="str">
        <f>IF(ISBLANK('DPW2'!AI11),"",'DPW2'!AI11)</f>
        <v/>
      </c>
      <c r="P2723" s="176" t="str">
        <f>IF(ISBLANK('DPW2'!AJ11),"",'DPW2'!AJ11)</f>
        <v/>
      </c>
      <c r="Q2723" s="176" t="str">
        <f>IF(ISBLANK('DPW2'!AK11),"",'DPW2'!AK11)</f>
        <v/>
      </c>
      <c r="R2723" s="176" t="str">
        <f>IF(ISBLANK('DPW2'!AL11),"",'DPW2'!AL11)</f>
        <v/>
      </c>
    </row>
    <row r="2724" spans="1:19" x14ac:dyDescent="0.25">
      <c r="A2724" s="176" t="str">
        <f t="shared" si="42"/>
        <v>YKY</v>
      </c>
      <c r="B2724" s="176" t="str">
        <f>IF(ISBLANK('DPW2'!BY11),"",'DPW2'!BY11)</f>
        <v>PCD_DPW2_WFDI_OT</v>
      </c>
      <c r="C2724" s="176" t="str">
        <f>'DPW2'!F11 &amp; "," &amp; 'DPW2'!G11 &amp; "," &amp; 'DPW2'!BY5</f>
        <v>Water Framework Directive interconnector,Length of WFD interconnector,Total Expenditure by 2029-30 (Outturn &amp; Forecast)</v>
      </c>
      <c r="D2724" s="176" t="str">
        <f>IF(ISBLANK('DPW2'!H11),"",'DPW2'!H11)</f>
        <v>£m</v>
      </c>
      <c r="E2724" s="176" t="s">
        <v>7266</v>
      </c>
      <c r="M2724" s="176">
        <f>IF(ISBLANK('DPW2'!AM11),"",'DPW2'!AM11)</f>
        <v>0</v>
      </c>
      <c r="R2724" s="176">
        <f>IF(ISBLANK('DPW2'!AN11),"",'DPW2'!AN11)</f>
        <v>0</v>
      </c>
    </row>
    <row r="2725" spans="1:19" x14ac:dyDescent="0.25">
      <c r="A2725" s="176" t="str">
        <f t="shared" si="42"/>
        <v>YKY</v>
      </c>
      <c r="B2725" s="176" t="str">
        <f>IF(ISBLANK('DPW2'!CB11),"",'DPW2'!CB11)</f>
        <v>PCD_DPW2_WFDI_P</v>
      </c>
      <c r="C2725" s="176" t="str">
        <f>'DPW2'!F11 &amp; "," &amp; 'DPW2'!G11 &amp; "," &amp; 'DPW2'!CB5</f>
        <v>Water Framework Directive interconnector,Length of WFD interconnector,Performance (Expenditure)</v>
      </c>
      <c r="D2725" s="176" t="str">
        <f>IF(ISBLANK('DPW2'!H11),"",'DPW2'!H11)</f>
        <v>£m</v>
      </c>
      <c r="E2725" s="176" t="s">
        <v>7266</v>
      </c>
      <c r="M2725" s="176" t="str">
        <f>IF(ISBLANK('DPW2'!AP11),"",'DPW2'!AP11)</f>
        <v/>
      </c>
      <c r="R2725" s="176" t="str">
        <f>IF(ISBLANK('DPW2'!AQ11),"",'DPW2'!AQ11)</f>
        <v/>
      </c>
    </row>
    <row r="2726" spans="1:19" x14ac:dyDescent="0.25">
      <c r="A2726" s="176" t="str">
        <f t="shared" si="42"/>
        <v>YKY</v>
      </c>
      <c r="B2726" s="176" t="str">
        <f>IF(ISBLANK('DPW2'!AV12),"",'DPW2'!AV12)</f>
        <v>PCD_DPW2_WFDA_NP</v>
      </c>
      <c r="C2726" s="176" t="str">
        <f>'DPW2'!F12 &amp; "," &amp; 'DPW2'!G12 &amp; "," &amp; 'DPW2'!AV5</f>
        <v>Water Framework Directive actions,Other WFD actions,Non delivery PCD payment (£m/Driver) in 2022-23 CPIH prices</v>
      </c>
      <c r="D2726" s="176" t="str">
        <f>IF(ISBLANK('DPW2'!H12),"",'DPW2'!H12)</f>
        <v>£m</v>
      </c>
      <c r="E2726" s="176" t="s">
        <v>7266</v>
      </c>
      <c r="S2726" s="176" t="str">
        <f>IF(ISBLANK('DPW2'!J12),"",'DPW2'!J12)</f>
        <v/>
      </c>
    </row>
    <row r="2727" spans="1:19" x14ac:dyDescent="0.25">
      <c r="A2727" s="176" t="str">
        <f t="shared" si="42"/>
        <v>YKY</v>
      </c>
      <c r="B2727" s="176" t="str">
        <f>IF(ISBLANK('DPW2'!AX12),"",'DPW2'!AX12)</f>
        <v>PCD_DPW2_WFDA</v>
      </c>
      <c r="C2727" s="176" t="str">
        <f>'DPW2'!F12 &amp; "," &amp; 'DPW2'!G12 &amp; "," &amp; 'DPW2'!AX5</f>
        <v>Water Framework Directive actions,Other WFD actions,PCD Total Expenditure (Cumulative) - Allowance (£m)</v>
      </c>
      <c r="D2727" s="176" t="str">
        <f>IF(ISBLANK('DPW2'!H12),"",'DPW2'!H12)</f>
        <v>£m</v>
      </c>
      <c r="E2727" s="176" t="s">
        <v>7266</v>
      </c>
      <c r="G2727" s="176" t="str">
        <f>IF(ISBLANK('DPW2'!L12),"",'DPW2'!L12)</f>
        <v/>
      </c>
      <c r="H2727" s="176" t="str">
        <f>IF(ISBLANK('DPW2'!M12),"",'DPW2'!M12)</f>
        <v/>
      </c>
      <c r="I2727" s="176" t="str">
        <f>IF(ISBLANK('DPW2'!N12),"",'DPW2'!N12)</f>
        <v/>
      </c>
      <c r="J2727" s="176" t="str">
        <f>IF(ISBLANK('DPW2'!O12),"",'DPW2'!O12)</f>
        <v/>
      </c>
      <c r="K2727" s="176" t="str">
        <f>IF(ISBLANK('DPW2'!P12),"",'DPW2'!P12)</f>
        <v/>
      </c>
      <c r="L2727" s="176" t="str">
        <f>IF(ISBLANK('DPW2'!Q12),"",'DPW2'!Q12)</f>
        <v/>
      </c>
      <c r="M2727" s="176" t="str">
        <f>IF(ISBLANK('DPW2'!R12),"",'DPW2'!R12)</f>
        <v/>
      </c>
      <c r="N2727" s="176" t="str">
        <f>IF(ISBLANK('DPW2'!S12),"",'DPW2'!S12)</f>
        <v/>
      </c>
      <c r="O2727" s="176" t="str">
        <f>IF(ISBLANK('DPW2'!T12),"",'DPW2'!T12)</f>
        <v/>
      </c>
      <c r="P2727" s="176" t="str">
        <f>IF(ISBLANK('DPW2'!U12),"",'DPW2'!U12)</f>
        <v/>
      </c>
      <c r="Q2727" s="176" t="str">
        <f>IF(ISBLANK('DPW2'!V12),"",'DPW2'!V12)</f>
        <v/>
      </c>
      <c r="R2727" s="176" t="str">
        <f>IF(ISBLANK('DPW2'!W12),"",'DPW2'!W12)</f>
        <v/>
      </c>
    </row>
    <row r="2728" spans="1:19" x14ac:dyDescent="0.25">
      <c r="A2728" s="176" t="str">
        <f t="shared" si="42"/>
        <v>YKY</v>
      </c>
      <c r="B2728" s="176" t="str">
        <f>IF(ISBLANK('DPW2'!BJ12),"",'DPW2'!BJ12)</f>
        <v>PCD_DPW2_WFDA_T</v>
      </c>
      <c r="C2728" s="176" t="str">
        <f>'DPW2'!F12 &amp; "," &amp; 'DPW2'!G12 &amp; "," &amp; 'DPW2'!BJ5</f>
        <v>Water Framework Directive actions,Other WFD actions,Total Expenditure by 2029-30 (Allowance)</v>
      </c>
      <c r="D2728" s="176" t="str">
        <f>IF(ISBLANK('DPW2'!H12),"",'DPW2'!H12)</f>
        <v>£m</v>
      </c>
      <c r="E2728" s="176" t="s">
        <v>7266</v>
      </c>
      <c r="M2728" s="176">
        <f>IF(ISBLANK('DPW2'!X12),"",'DPW2'!X12)</f>
        <v>0</v>
      </c>
      <c r="R2728" s="176">
        <f>IF(ISBLANK('DPW2'!Y12),"",'DPW2'!Y12)</f>
        <v>0</v>
      </c>
    </row>
    <row r="2729" spans="1:19" x14ac:dyDescent="0.25">
      <c r="A2729" s="176" t="str">
        <f t="shared" si="42"/>
        <v>YKY</v>
      </c>
      <c r="B2729" s="176" t="str">
        <f>IF(ISBLANK('DPW2'!BM12),"",'DPW2'!BM12)</f>
        <v>PCD_DPW2_WFDA_O</v>
      </c>
      <c r="C2729" s="176" t="str">
        <f>'DPW2'!F12 &amp; "," &amp; 'DPW2'!G12 &amp; "," &amp; 'DPW2'!BM5</f>
        <v>Water Framework Directive actions,Other WFD actions,PCD Total Expenditure (Cumulative) - Outturn &amp; Forecast (£m)</v>
      </c>
      <c r="D2729" s="176" t="str">
        <f>IF(ISBLANK('DPW2'!H12),"",'DPW2'!H12)</f>
        <v>£m</v>
      </c>
      <c r="E2729" s="176" t="s">
        <v>7266</v>
      </c>
      <c r="G2729" s="176" t="str">
        <f>IF(ISBLANK('DPW2'!AA12),"",'DPW2'!AA12)</f>
        <v/>
      </c>
      <c r="H2729" s="176" t="str">
        <f>IF(ISBLANK('DPW2'!AB12),"",'DPW2'!AB12)</f>
        <v/>
      </c>
      <c r="I2729" s="176" t="str">
        <f>IF(ISBLANK('DPW2'!AC12),"",'DPW2'!AC12)</f>
        <v/>
      </c>
      <c r="J2729" s="176" t="str">
        <f>IF(ISBLANK('DPW2'!AD12),"",'DPW2'!AD12)</f>
        <v/>
      </c>
      <c r="K2729" s="176" t="str">
        <f>IF(ISBLANK('DPW2'!AE12),"",'DPW2'!AE12)</f>
        <v/>
      </c>
      <c r="L2729" s="176" t="str">
        <f>IF(ISBLANK('DPW2'!AF12),"",'DPW2'!AF12)</f>
        <v/>
      </c>
      <c r="M2729" s="176" t="str">
        <f>IF(ISBLANK('DPW2'!AG12),"",'DPW2'!AG12)</f>
        <v/>
      </c>
      <c r="N2729" s="176" t="str">
        <f>IF(ISBLANK('DPW2'!AH12),"",'DPW2'!AH12)</f>
        <v/>
      </c>
      <c r="O2729" s="176" t="str">
        <f>IF(ISBLANK('DPW2'!AI12),"",'DPW2'!AI12)</f>
        <v/>
      </c>
      <c r="P2729" s="176" t="str">
        <f>IF(ISBLANK('DPW2'!AJ12),"",'DPW2'!AJ12)</f>
        <v/>
      </c>
      <c r="Q2729" s="176" t="str">
        <f>IF(ISBLANK('DPW2'!AK12),"",'DPW2'!AK12)</f>
        <v/>
      </c>
      <c r="R2729" s="176" t="str">
        <f>IF(ISBLANK('DPW2'!AL12),"",'DPW2'!AL12)</f>
        <v/>
      </c>
    </row>
    <row r="2730" spans="1:19" x14ac:dyDescent="0.25">
      <c r="A2730" s="176" t="str">
        <f t="shared" si="42"/>
        <v>YKY</v>
      </c>
      <c r="B2730" s="176" t="str">
        <f>IF(ISBLANK('DPW2'!BY12),"",'DPW2'!BY12)</f>
        <v>PCD_DPW2_WFDA_OT</v>
      </c>
      <c r="C2730" s="176" t="str">
        <f>'DPW2'!F12 &amp; "," &amp; 'DPW2'!G12 &amp; "," &amp; 'DPW2'!BY5</f>
        <v>Water Framework Directive actions,Other WFD actions,Total Expenditure by 2029-30 (Outturn &amp; Forecast)</v>
      </c>
      <c r="D2730" s="176" t="str">
        <f>IF(ISBLANK('DPW2'!H12),"",'DPW2'!H12)</f>
        <v>£m</v>
      </c>
      <c r="E2730" s="176" t="s">
        <v>7266</v>
      </c>
      <c r="M2730" s="176">
        <f>IF(ISBLANK('DPW2'!AM12),"",'DPW2'!AM12)</f>
        <v>0</v>
      </c>
      <c r="R2730" s="176">
        <f>IF(ISBLANK('DPW2'!AN12),"",'DPW2'!AN12)</f>
        <v>0</v>
      </c>
    </row>
    <row r="2731" spans="1:19" x14ac:dyDescent="0.25">
      <c r="A2731" s="176" t="str">
        <f t="shared" si="42"/>
        <v>YKY</v>
      </c>
      <c r="B2731" s="176" t="str">
        <f>IF(ISBLANK('DPW2'!CB12),"",'DPW2'!CB12)</f>
        <v>PCD_DPW2_WFDA_P</v>
      </c>
      <c r="C2731" s="176" t="str">
        <f>'DPW2'!F12 &amp; "," &amp; 'DPW2'!G12 &amp; "," &amp; 'DPW2'!CB5</f>
        <v>Water Framework Directive actions,Other WFD actions,Performance (Expenditure)</v>
      </c>
      <c r="D2731" s="176" t="str">
        <f>IF(ISBLANK('DPW2'!H12),"",'DPW2'!H12)</f>
        <v>£m</v>
      </c>
      <c r="E2731" s="176" t="s">
        <v>7266</v>
      </c>
      <c r="M2731" s="176" t="str">
        <f>IF(ISBLANK('DPW2'!AP12),"",'DPW2'!AP12)</f>
        <v/>
      </c>
      <c r="R2731" s="176" t="str">
        <f>IF(ISBLANK('DPW2'!AQ12),"",'DPW2'!AQ12)</f>
        <v/>
      </c>
    </row>
    <row r="2732" spans="1:19" x14ac:dyDescent="0.25">
      <c r="A2732" s="176" t="str">
        <f t="shared" si="42"/>
        <v>YKY</v>
      </c>
      <c r="B2732" s="176" t="str">
        <f>IF(ISBLANK('DPW2'!AV13),"",'DPW2'!AV13)</f>
        <v>PCD_DPW2_WIVG_NP</v>
      </c>
      <c r="C2732" s="176" t="str">
        <f>'DPW2'!F13 &amp; "," &amp; 'DPW2'!G13 &amp; "," &amp; 'DPW2'!AV5</f>
        <v>Water WINEP/NEP Investigations,Water WINEP/NEP Investigations,Non delivery PCD payment (£m/Driver) in 2022-23 CPIH prices</v>
      </c>
      <c r="D2732" s="176" t="str">
        <f>IF(ISBLANK('DPW2'!H13),"",'DPW2'!H13)</f>
        <v>£m</v>
      </c>
      <c r="E2732" s="176" t="s">
        <v>7266</v>
      </c>
      <c r="S2732" s="176">
        <f>IF(ISBLANK('DPW2'!J13),"",'DPW2'!J13)</f>
        <v>0.31900000000000001</v>
      </c>
    </row>
    <row r="2733" spans="1:19" x14ac:dyDescent="0.25">
      <c r="A2733" s="176" t="str">
        <f t="shared" si="42"/>
        <v>YKY</v>
      </c>
      <c r="B2733" s="176" t="str">
        <f>IF(ISBLANK('DPW2'!AX13),"",'DPW2'!AX13)</f>
        <v>PCD_DPW2_WIVG</v>
      </c>
      <c r="C2733" s="176" t="str">
        <f>'DPW2'!F13 &amp; "," &amp; 'DPW2'!G13 &amp; "," &amp; 'DPW2'!AX5</f>
        <v>Water WINEP/NEP Investigations,Water WINEP/NEP Investigations,PCD Total Expenditure (Cumulative) - Allowance (£m)</v>
      </c>
      <c r="D2733" s="176" t="str">
        <f>IF(ISBLANK('DPW2'!H13),"",'DPW2'!H13)</f>
        <v>£m</v>
      </c>
      <c r="E2733" s="176" t="s">
        <v>7266</v>
      </c>
      <c r="G2733" s="176">
        <f>IF(ISBLANK('DPW2'!L13),"",'DPW2'!L13)</f>
        <v>0</v>
      </c>
      <c r="H2733" s="176">
        <f>IF(ISBLANK('DPW2'!M13),"",'DPW2'!M13)</f>
        <v>0.18103486453635506</v>
      </c>
      <c r="I2733" s="176">
        <f>IF(ISBLANK('DPW2'!N13),"",'DPW2'!N13)</f>
        <v>2.3568714647834117</v>
      </c>
      <c r="J2733" s="176">
        <f>IF(ISBLANK('DPW2'!O13),"",'DPW2'!O13)</f>
        <v>5.1473825265285047</v>
      </c>
      <c r="K2733" s="176">
        <f>IF(ISBLANK('DPW2'!P13),"",'DPW2'!P13)</f>
        <v>6.9463041360825537</v>
      </c>
      <c r="L2733" s="176">
        <f>IF(ISBLANK('DPW2'!Q13),"",'DPW2'!Q13)</f>
        <v>7.6224348227612042</v>
      </c>
      <c r="M2733" s="176">
        <f>IF(ISBLANK('DPW2'!R13),"",'DPW2'!R13)</f>
        <v>8.2940000000000005</v>
      </c>
      <c r="N2733" s="176" t="str">
        <f>IF(ISBLANK('DPW2'!S13),"",'DPW2'!S13)</f>
        <v/>
      </c>
      <c r="O2733" s="176" t="str">
        <f>IF(ISBLANK('DPW2'!T13),"",'DPW2'!T13)</f>
        <v/>
      </c>
      <c r="P2733" s="176" t="str">
        <f>IF(ISBLANK('DPW2'!U13),"",'DPW2'!U13)</f>
        <v/>
      </c>
      <c r="Q2733" s="176" t="str">
        <f>IF(ISBLANK('DPW2'!V13),"",'DPW2'!V13)</f>
        <v/>
      </c>
      <c r="R2733" s="176" t="str">
        <f>IF(ISBLANK('DPW2'!W13),"",'DPW2'!W13)</f>
        <v/>
      </c>
    </row>
    <row r="2734" spans="1:19" x14ac:dyDescent="0.25">
      <c r="A2734" s="176" t="str">
        <f t="shared" si="42"/>
        <v>YKY</v>
      </c>
      <c r="B2734" s="176" t="str">
        <f>IF(ISBLANK('DPW2'!BJ13),"",'DPW2'!BJ13)</f>
        <v>PCD_DPW2_WIVG_T</v>
      </c>
      <c r="C2734" s="176" t="str">
        <f>'DPW2'!F13 &amp; "," &amp; 'DPW2'!G13 &amp; "," &amp; 'DPW2'!BJ5</f>
        <v>Water WINEP/NEP Investigations,Water WINEP/NEP Investigations,Total Expenditure by 2029-30 (Allowance)</v>
      </c>
      <c r="D2734" s="176" t="str">
        <f>IF(ISBLANK('DPW2'!H13),"",'DPW2'!H13)</f>
        <v>£m</v>
      </c>
      <c r="E2734" s="176" t="s">
        <v>7266</v>
      </c>
      <c r="M2734" s="176">
        <f>IF(ISBLANK('DPW2'!X13),"",'DPW2'!X13)</f>
        <v>8.2940000000000005</v>
      </c>
      <c r="R2734" s="176">
        <f>IF(ISBLANK('DPW2'!Y13),"",'DPW2'!Y13)</f>
        <v>0</v>
      </c>
    </row>
    <row r="2735" spans="1:19" x14ac:dyDescent="0.25">
      <c r="A2735" s="176" t="str">
        <f t="shared" si="42"/>
        <v>YKY</v>
      </c>
      <c r="B2735" s="176" t="str">
        <f>IF(ISBLANK('DPW2'!BM13),"",'DPW2'!BM13)</f>
        <v>PCD_DPW2_WIVG_O</v>
      </c>
      <c r="C2735" s="176" t="str">
        <f>'DPW2'!F13 &amp; "," &amp; 'DPW2'!G13 &amp; "," &amp; 'DPW2'!BM5</f>
        <v>Water WINEP/NEP Investigations,Water WINEP/NEP Investigations,PCD Total Expenditure (Cumulative) - Outturn &amp; Forecast (£m)</v>
      </c>
      <c r="D2735" s="176" t="str">
        <f>IF(ISBLANK('DPW2'!H13),"",'DPW2'!H13)</f>
        <v>£m</v>
      </c>
      <c r="E2735" s="176" t="s">
        <v>7266</v>
      </c>
      <c r="G2735" s="176" t="str">
        <f>IF(ISBLANK('DPW2'!AA13),"",'DPW2'!AA13)</f>
        <v/>
      </c>
      <c r="H2735" s="176" t="str">
        <f>IF(ISBLANK('DPW2'!AB13),"",'DPW2'!AB13)</f>
        <v/>
      </c>
      <c r="I2735" s="176">
        <f>IF(ISBLANK('DPW2'!AC13),"",'DPW2'!AC13)</f>
        <v>1.1214667784832872</v>
      </c>
      <c r="J2735" s="176">
        <f>IF(ISBLANK('DPW2'!AD13),"",'DPW2'!AD13)</f>
        <v>5.0063825265285047</v>
      </c>
      <c r="K2735" s="176">
        <f>IF(ISBLANK('DPW2'!AE13),"",'DPW2'!AE13)</f>
        <v>6.7353041360825534</v>
      </c>
      <c r="L2735" s="176">
        <f>IF(ISBLANK('DPW2'!AF13),"",'DPW2'!AF13)</f>
        <v>7.3754348227612043</v>
      </c>
      <c r="M2735" s="176">
        <f>IF(ISBLANK('DPW2'!AG13),"",'DPW2'!AG13)</f>
        <v>8.0120000000000005</v>
      </c>
      <c r="N2735" s="176" t="str">
        <f>IF(ISBLANK('DPW2'!AH13),"",'DPW2'!AH13)</f>
        <v/>
      </c>
      <c r="O2735" s="176" t="str">
        <f>IF(ISBLANK('DPW2'!AI13),"",'DPW2'!AI13)</f>
        <v/>
      </c>
      <c r="P2735" s="176" t="str">
        <f>IF(ISBLANK('DPW2'!AJ13),"",'DPW2'!AJ13)</f>
        <v/>
      </c>
      <c r="Q2735" s="176" t="str">
        <f>IF(ISBLANK('DPW2'!AK13),"",'DPW2'!AK13)</f>
        <v/>
      </c>
      <c r="R2735" s="176" t="str">
        <f>IF(ISBLANK('DPW2'!AL13),"",'DPW2'!AL13)</f>
        <v/>
      </c>
    </row>
    <row r="2736" spans="1:19" x14ac:dyDescent="0.25">
      <c r="A2736" s="176" t="str">
        <f t="shared" si="42"/>
        <v>YKY</v>
      </c>
      <c r="B2736" s="176" t="str">
        <f>IF(ISBLANK('DPW2'!BY13),"",'DPW2'!BY13)</f>
        <v>PCD_DPW2_WIVG_OT</v>
      </c>
      <c r="C2736" s="176" t="str">
        <f>'DPW2'!F13 &amp; "," &amp; 'DPW2'!G13 &amp; "," &amp; 'DPW2'!BY5</f>
        <v>Water WINEP/NEP Investigations,Water WINEP/NEP Investigations,Total Expenditure by 2029-30 (Outturn &amp; Forecast)</v>
      </c>
      <c r="D2736" s="176" t="str">
        <f>IF(ISBLANK('DPW2'!H13),"",'DPW2'!H13)</f>
        <v>£m</v>
      </c>
      <c r="E2736" s="176" t="s">
        <v>7266</v>
      </c>
      <c r="M2736" s="176">
        <f>IF(ISBLANK('DPW2'!AM13),"",'DPW2'!AM13)</f>
        <v>8.0120000000000005</v>
      </c>
      <c r="R2736" s="176">
        <f>IF(ISBLANK('DPW2'!AN13),"",'DPW2'!AN13)</f>
        <v>0</v>
      </c>
    </row>
    <row r="2737" spans="1:19" x14ac:dyDescent="0.25">
      <c r="A2737" s="176" t="str">
        <f t="shared" si="42"/>
        <v>YKY</v>
      </c>
      <c r="B2737" s="176" t="str">
        <f>IF(ISBLANK('DPW2'!CB13),"",'DPW2'!CB13)</f>
        <v>PCD_DPW2_WIVG_P</v>
      </c>
      <c r="C2737" s="176" t="str">
        <f>'DPW2'!F13 &amp; "," &amp; 'DPW2'!G13 &amp; "," &amp; 'DPW2'!CB5</f>
        <v>Water WINEP/NEP Investigations,Water WINEP/NEP Investigations,Performance (Expenditure)</v>
      </c>
      <c r="D2737" s="176" t="str">
        <f>IF(ISBLANK('DPW2'!H13),"",'DPW2'!H13)</f>
        <v>£m</v>
      </c>
      <c r="E2737" s="176" t="s">
        <v>7266</v>
      </c>
      <c r="M2737" s="176">
        <f>IF(ISBLANK('DPW2'!AP13),"",'DPW2'!AP13)</f>
        <v>0.96599951772365567</v>
      </c>
      <c r="R2737" s="176" t="str">
        <f>IF(ISBLANK('DPW2'!AQ13),"",'DPW2'!AQ13)</f>
        <v/>
      </c>
    </row>
    <row r="2738" spans="1:19" x14ac:dyDescent="0.25">
      <c r="A2738" s="176" t="str">
        <f t="shared" si="42"/>
        <v>YKY</v>
      </c>
      <c r="B2738" s="176" t="str">
        <f>IF(ISBLANK('DPW2'!AV14),"",'DPW2'!AV14)</f>
        <v>PCD_DPW2_RWD_NP</v>
      </c>
      <c r="C2738" s="176" t="str">
        <f>'DPW2'!F14 &amp; "," &amp; 'DPW2'!G14 &amp; "," &amp; 'DPW2'!AV5</f>
        <v>Raw Water Deterioration and Taste, Odour and Colour,Legal instruments,Non delivery PCD payment (£m/Driver) in 2022-23 CPIH prices</v>
      </c>
      <c r="D2738" s="176" t="str">
        <f>IF(ISBLANK('DPW2'!H14),"",'DPW2'!H14)</f>
        <v>£m</v>
      </c>
      <c r="E2738" s="176" t="s">
        <v>7266</v>
      </c>
      <c r="S2738" s="176" t="str">
        <f>IF(ISBLANK('DPW2'!J14),"",'DPW2'!J14)</f>
        <v/>
      </c>
    </row>
    <row r="2739" spans="1:19" x14ac:dyDescent="0.25">
      <c r="A2739" s="176" t="str">
        <f t="shared" si="42"/>
        <v>YKY</v>
      </c>
      <c r="B2739" s="176" t="str">
        <f>IF(ISBLANK('DPW2'!AX14),"",'DPW2'!AX14)</f>
        <v>PCD_DPW2_RWD</v>
      </c>
      <c r="C2739" s="176" t="str">
        <f>'DPW2'!F14 &amp; "," &amp; 'DPW2'!G14 &amp; "," &amp; 'DPW2'!AX5</f>
        <v>Raw Water Deterioration and Taste, Odour and Colour,Legal instruments,PCD Total Expenditure (Cumulative) - Allowance (£m)</v>
      </c>
      <c r="D2739" s="176" t="str">
        <f>IF(ISBLANK('DPW2'!H14),"",'DPW2'!H14)</f>
        <v>£m</v>
      </c>
      <c r="E2739" s="176" t="s">
        <v>7266</v>
      </c>
      <c r="G2739" s="176" t="str">
        <f>IF(ISBLANK('DPW2'!L14),"",'DPW2'!L14)</f>
        <v/>
      </c>
      <c r="H2739" s="176" t="str">
        <f>IF(ISBLANK('DPW2'!M14),"",'DPW2'!M14)</f>
        <v/>
      </c>
      <c r="I2739" s="176">
        <f>IF(ISBLANK('DPW2'!N14),"",'DPW2'!N14)</f>
        <v>7.8977186967926443</v>
      </c>
      <c r="J2739" s="176">
        <f>IF(ISBLANK('DPW2'!O14),"",'DPW2'!O14)</f>
        <v>25.667648460072282</v>
      </c>
      <c r="K2739" s="176">
        <f>IF(ISBLANK('DPW2'!P14),"",'DPW2'!P14)</f>
        <v>47.200876456366352</v>
      </c>
      <c r="L2739" s="176">
        <f>IF(ISBLANK('DPW2'!Q14),"",'DPW2'!Q14)</f>
        <v>60.290153601523272</v>
      </c>
      <c r="M2739" s="176">
        <f>IF(ISBLANK('DPW2'!R14),"",'DPW2'!R14)</f>
        <v>66.829699438772138</v>
      </c>
      <c r="N2739" s="176">
        <f>IF(ISBLANK('DPW2'!S14),"",'DPW2'!S14)</f>
        <v>66.829699438772138</v>
      </c>
      <c r="O2739" s="176">
        <f>IF(ISBLANK('DPW2'!T14),"",'DPW2'!T14)</f>
        <v>66.829699438772138</v>
      </c>
      <c r="P2739" s="176">
        <f>IF(ISBLANK('DPW2'!U14),"",'DPW2'!U14)</f>
        <v>66.829699438772138</v>
      </c>
      <c r="Q2739" s="176">
        <f>IF(ISBLANK('DPW2'!V14),"",'DPW2'!V14)</f>
        <v>66.829699438772138</v>
      </c>
      <c r="R2739" s="176">
        <f>IF(ISBLANK('DPW2'!W14),"",'DPW2'!W14)</f>
        <v>66.829699438772138</v>
      </c>
    </row>
    <row r="2740" spans="1:19" x14ac:dyDescent="0.25">
      <c r="A2740" s="176" t="str">
        <f t="shared" si="42"/>
        <v>YKY</v>
      </c>
      <c r="B2740" s="176" t="str">
        <f>IF(ISBLANK('DPW2'!BJ14),"",'DPW2'!BJ14)</f>
        <v>PCD_DPW2_RWD_T</v>
      </c>
      <c r="C2740" s="176" t="str">
        <f>'DPW2'!F14 &amp; "," &amp; 'DPW2'!G14 &amp; "," &amp; 'DPW2'!BJ5</f>
        <v>Raw Water Deterioration and Taste, Odour and Colour,Legal instruments,Total Expenditure by 2029-30 (Allowance)</v>
      </c>
      <c r="D2740" s="176" t="str">
        <f>IF(ISBLANK('DPW2'!H14),"",'DPW2'!H14)</f>
        <v>£m</v>
      </c>
      <c r="E2740" s="176" t="s">
        <v>7266</v>
      </c>
      <c r="M2740" s="176">
        <f>IF(ISBLANK('DPW2'!X14),"",'DPW2'!X14)</f>
        <v>66.829699438772138</v>
      </c>
      <c r="R2740" s="176">
        <f>IF(ISBLANK('DPW2'!Y14),"",'DPW2'!Y14)</f>
        <v>66.829699438772138</v>
      </c>
    </row>
    <row r="2741" spans="1:19" x14ac:dyDescent="0.25">
      <c r="A2741" s="176" t="str">
        <f t="shared" si="42"/>
        <v>YKY</v>
      </c>
      <c r="B2741" s="176" t="str">
        <f>IF(ISBLANK('DPW2'!BM14),"",'DPW2'!BM14)</f>
        <v>PCD_DPW2_RWD_O</v>
      </c>
      <c r="C2741" s="176" t="str">
        <f>'DPW2'!F14 &amp; "," &amp; 'DPW2'!G14 &amp; "," &amp; 'DPW2'!BM5</f>
        <v>Raw Water Deterioration and Taste, Odour and Colour,Legal instruments,PCD Total Expenditure (Cumulative) - Outturn &amp; Forecast (£m)</v>
      </c>
      <c r="D2741" s="176" t="str">
        <f>IF(ISBLANK('DPW2'!H14),"",'DPW2'!H14)</f>
        <v>£m</v>
      </c>
      <c r="E2741" s="176" t="s">
        <v>7266</v>
      </c>
      <c r="G2741" s="176">
        <f>IF(ISBLANK('DPW2'!AA14),"",'DPW2'!AA14)</f>
        <v>0.13263725263725265</v>
      </c>
      <c r="H2741" s="176">
        <f>IF(ISBLANK('DPW2'!AB14),"",'DPW2'!AB14)</f>
        <v>1.978</v>
      </c>
      <c r="I2741" s="176">
        <f>IF(ISBLANK('DPW2'!AC14),"",'DPW2'!AC14)</f>
        <v>9.997489480802205</v>
      </c>
      <c r="J2741" s="176">
        <f>IF(ISBLANK('DPW2'!AD14),"",'DPW2'!AD14)</f>
        <v>25.87248388811674</v>
      </c>
      <c r="K2741" s="176">
        <f>IF(ISBLANK('DPW2'!AE14),"",'DPW2'!AE14)</f>
        <v>55.835952389579631</v>
      </c>
      <c r="L2741" s="176">
        <f>IF(ISBLANK('DPW2'!AF14),"",'DPW2'!AF14)</f>
        <v>69.679899542088378</v>
      </c>
      <c r="M2741" s="176">
        <f>IF(ISBLANK('DPW2'!AG14),"",'DPW2'!AG14)</f>
        <v>75.771450731972251</v>
      </c>
      <c r="N2741" s="176" t="str">
        <f>IF(ISBLANK('DPW2'!AH14),"",'DPW2'!AH14)</f>
        <v/>
      </c>
      <c r="O2741" s="176" t="str">
        <f>IF(ISBLANK('DPW2'!AI14),"",'DPW2'!AI14)</f>
        <v/>
      </c>
      <c r="P2741" s="176" t="str">
        <f>IF(ISBLANK('DPW2'!AJ14),"",'DPW2'!AJ14)</f>
        <v/>
      </c>
      <c r="Q2741" s="176" t="str">
        <f>IF(ISBLANK('DPW2'!AK14),"",'DPW2'!AK14)</f>
        <v/>
      </c>
      <c r="R2741" s="176" t="str">
        <f>IF(ISBLANK('DPW2'!AL14),"",'DPW2'!AL14)</f>
        <v/>
      </c>
    </row>
    <row r="2742" spans="1:19" x14ac:dyDescent="0.25">
      <c r="A2742" s="176" t="str">
        <f t="shared" si="42"/>
        <v>YKY</v>
      </c>
      <c r="B2742" s="176" t="str">
        <f>IF(ISBLANK('DPW2'!BY14),"",'DPW2'!BY14)</f>
        <v>PCD_DPW2_RWD_OT</v>
      </c>
      <c r="C2742" s="176" t="str">
        <f>'DPW2'!F14 &amp; "," &amp; 'DPW2'!G14 &amp; "," &amp; 'DPW2'!BY5</f>
        <v>Raw Water Deterioration and Taste, Odour and Colour,Legal instruments,Total Expenditure by 2029-30 (Outturn &amp; Forecast)</v>
      </c>
      <c r="D2742" s="176" t="str">
        <f>IF(ISBLANK('DPW2'!H14),"",'DPW2'!H14)</f>
        <v>£m</v>
      </c>
      <c r="E2742" s="176" t="s">
        <v>7266</v>
      </c>
      <c r="M2742" s="176">
        <f>IF(ISBLANK('DPW2'!AM14),"",'DPW2'!AM14)</f>
        <v>75.771450731972251</v>
      </c>
      <c r="R2742" s="176">
        <f>IF(ISBLANK('DPW2'!AN14),"",'DPW2'!AN14)</f>
        <v>0</v>
      </c>
    </row>
    <row r="2743" spans="1:19" x14ac:dyDescent="0.25">
      <c r="A2743" s="176" t="str">
        <f t="shared" si="42"/>
        <v>YKY</v>
      </c>
      <c r="B2743" s="176" t="str">
        <f>IF(ISBLANK('DPW2'!CB14),"",'DPW2'!CB14)</f>
        <v>PCD_DPW2_RWD_P</v>
      </c>
      <c r="C2743" s="176" t="str">
        <f>'DPW2'!F14 &amp; "," &amp; 'DPW2'!G14 &amp; "," &amp; 'DPW2'!CB5</f>
        <v>Raw Water Deterioration and Taste, Odour and Colour,Legal instruments,Performance (Expenditure)</v>
      </c>
      <c r="D2743" s="176" t="str">
        <f>IF(ISBLANK('DPW2'!H14),"",'DPW2'!H14)</f>
        <v>£m</v>
      </c>
      <c r="E2743" s="176" t="s">
        <v>7266</v>
      </c>
      <c r="M2743" s="176">
        <f>IF(ISBLANK('DPW2'!AP14),"",'DPW2'!AP14)</f>
        <v>1.133799064911138</v>
      </c>
      <c r="R2743" s="176">
        <f>IF(ISBLANK('DPW2'!AQ14),"",'DPW2'!AQ14)</f>
        <v>0</v>
      </c>
    </row>
    <row r="2744" spans="1:19" x14ac:dyDescent="0.25">
      <c r="A2744" s="176" t="str">
        <f t="shared" si="42"/>
        <v>YKY</v>
      </c>
      <c r="B2744" s="176" t="str">
        <f>IF(ISBLANK('DPW2'!AV15),"",'DPW2'!AV15)</f>
        <v>PCD_DPW2_LEAD1_NP</v>
      </c>
      <c r="C2744" s="176" t="str">
        <f>'DPW2'!F15 &amp; "," &amp; 'DPW2'!G15 &amp; "," &amp; 'DPW2'!AV5</f>
        <v>Lead,Lead communication pipes replaced/relined,Non delivery PCD payment (£m/Driver) in 2022-23 CPIH prices</v>
      </c>
      <c r="D2744" s="176" t="str">
        <f>IF(ISBLANK('DPW2'!H15),"",'DPW2'!H15)</f>
        <v>£m</v>
      </c>
      <c r="E2744" s="176" t="s">
        <v>7266</v>
      </c>
      <c r="S2744" s="176">
        <f>IF(ISBLANK('DPW2'!J15),"",'DPW2'!J15)</f>
        <v>1.661484E-3</v>
      </c>
    </row>
    <row r="2745" spans="1:19" x14ac:dyDescent="0.25">
      <c r="A2745" s="176" t="str">
        <f t="shared" si="42"/>
        <v>YKY</v>
      </c>
      <c r="B2745" s="176" t="str">
        <f>IF(ISBLANK('DPW2'!AX15),"",'DPW2'!AX15)</f>
        <v>PCD_DPW2_LEAD1</v>
      </c>
      <c r="C2745" s="176" t="str">
        <f>'DPW2'!F15 &amp; "," &amp; 'DPW2'!G15 &amp; "," &amp; 'DPW2'!AX5</f>
        <v>Lead,Lead communication pipes replaced/relined,PCD Total Expenditure (Cumulative) - Allowance (£m)</v>
      </c>
      <c r="D2745" s="176" t="str">
        <f>IF(ISBLANK('DPW2'!H15),"",'DPW2'!H15)</f>
        <v>£m</v>
      </c>
      <c r="E2745" s="176" t="s">
        <v>7266</v>
      </c>
      <c r="G2745" s="176" t="str">
        <f>IF(ISBLANK('DPW2'!L15),"",'DPW2'!L15)</f>
        <v/>
      </c>
      <c r="H2745" s="176" t="str">
        <f>IF(ISBLANK('DPW2'!M15),"",'DPW2'!M15)</f>
        <v/>
      </c>
      <c r="I2745" s="176">
        <f>IF(ISBLANK('DPW2'!N15),"",'DPW2'!N15)</f>
        <v>3.0182263486404528</v>
      </c>
      <c r="J2745" s="176">
        <f>IF(ISBLANK('DPW2'!O15),"",'DPW2'!O15)</f>
        <v>6.0163027354353353</v>
      </c>
      <c r="K2745" s="176">
        <f>IF(ISBLANK('DPW2'!P15),"",'DPW2'!P15)</f>
        <v>8.994949069629822</v>
      </c>
      <c r="L2745" s="176">
        <f>IF(ISBLANK('DPW2'!Q15),"",'DPW2'!Q15)</f>
        <v>11.950902755685673</v>
      </c>
      <c r="M2745" s="176">
        <f>IF(ISBLANK('DPW2'!R15),"",'DPW2'!R15)</f>
        <v>14.88689664</v>
      </c>
      <c r="N2745" s="176" t="str">
        <f>IF(ISBLANK('DPW2'!S15),"",'DPW2'!S15)</f>
        <v/>
      </c>
      <c r="O2745" s="176" t="str">
        <f>IF(ISBLANK('DPW2'!T15),"",'DPW2'!T15)</f>
        <v/>
      </c>
      <c r="P2745" s="176" t="str">
        <f>IF(ISBLANK('DPW2'!U15),"",'DPW2'!U15)</f>
        <v/>
      </c>
      <c r="Q2745" s="176" t="str">
        <f>IF(ISBLANK('DPW2'!V15),"",'DPW2'!V15)</f>
        <v/>
      </c>
      <c r="R2745" s="176" t="str">
        <f>IF(ISBLANK('DPW2'!W15),"",'DPW2'!W15)</f>
        <v/>
      </c>
    </row>
    <row r="2746" spans="1:19" x14ac:dyDescent="0.25">
      <c r="A2746" s="176" t="str">
        <f t="shared" si="42"/>
        <v>YKY</v>
      </c>
      <c r="B2746" s="176" t="str">
        <f>IF(ISBLANK('DPW2'!BJ15),"",'DPW2'!BJ15)</f>
        <v>PCD_DPW2_LEAD1_T</v>
      </c>
      <c r="C2746" s="176" t="str">
        <f>'DPW2'!F15 &amp; "," &amp; 'DPW2'!G15 &amp; "," &amp; 'DPW2'!BJ5</f>
        <v>Lead,Lead communication pipes replaced/relined,Total Expenditure by 2029-30 (Allowance)</v>
      </c>
      <c r="D2746" s="176" t="str">
        <f>IF(ISBLANK('DPW2'!H15),"",'DPW2'!H15)</f>
        <v>£m</v>
      </c>
      <c r="E2746" s="176" t="s">
        <v>7266</v>
      </c>
      <c r="M2746" s="176">
        <f>IF(ISBLANK('DPW2'!X15),"",'DPW2'!X15)</f>
        <v>14.88689664</v>
      </c>
      <c r="R2746" s="176">
        <f>IF(ISBLANK('DPW2'!Y15),"",'DPW2'!Y15)</f>
        <v>0</v>
      </c>
    </row>
    <row r="2747" spans="1:19" x14ac:dyDescent="0.25">
      <c r="A2747" s="176" t="str">
        <f t="shared" si="42"/>
        <v>YKY</v>
      </c>
      <c r="B2747" s="176" t="str">
        <f>IF(ISBLANK('DPW2'!BM15),"",'DPW2'!BM15)</f>
        <v>PCD_DPW2_LEAD1_O</v>
      </c>
      <c r="C2747" s="176" t="str">
        <f>'DPW2'!F15 &amp; "," &amp; 'DPW2'!G15 &amp; "," &amp; 'DPW2'!BM5</f>
        <v>Lead,Lead communication pipes replaced/relined,PCD Total Expenditure (Cumulative) - Outturn &amp; Forecast (£m)</v>
      </c>
      <c r="D2747" s="176" t="str">
        <f>IF(ISBLANK('DPW2'!H15),"",'DPW2'!H15)</f>
        <v>£m</v>
      </c>
      <c r="E2747" s="176" t="s">
        <v>7266</v>
      </c>
      <c r="G2747" s="176" t="str">
        <f>IF(ISBLANK('DPW2'!AA15),"",'DPW2'!AA15)</f>
        <v/>
      </c>
      <c r="H2747" s="176">
        <f>IF(ISBLANK('DPW2'!AB15),"",'DPW2'!AB15)</f>
        <v>0.26100000000000001</v>
      </c>
      <c r="I2747" s="176">
        <f>IF(ISBLANK('DPW2'!AC15),"",'DPW2'!AC15)</f>
        <v>3.6186164520100634</v>
      </c>
      <c r="J2747" s="176">
        <f>IF(ISBLANK('DPW2'!AD15),"",'DPW2'!AD15)</f>
        <v>6.0163027354353353</v>
      </c>
      <c r="K2747" s="176">
        <f>IF(ISBLANK('DPW2'!AE15),"",'DPW2'!AE15)</f>
        <v>8.994949069629822</v>
      </c>
      <c r="L2747" s="176">
        <f>IF(ISBLANK('DPW2'!AF15),"",'DPW2'!AF15)</f>
        <v>11.950902755685673</v>
      </c>
      <c r="M2747" s="176">
        <f>IF(ISBLANK('DPW2'!AG15),"",'DPW2'!AG15)</f>
        <v>14.88689664</v>
      </c>
      <c r="N2747" s="176" t="str">
        <f>IF(ISBLANK('DPW2'!AH15),"",'DPW2'!AH15)</f>
        <v/>
      </c>
      <c r="O2747" s="176" t="str">
        <f>IF(ISBLANK('DPW2'!AI15),"",'DPW2'!AI15)</f>
        <v/>
      </c>
      <c r="P2747" s="176" t="str">
        <f>IF(ISBLANK('DPW2'!AJ15),"",'DPW2'!AJ15)</f>
        <v/>
      </c>
      <c r="Q2747" s="176" t="str">
        <f>IF(ISBLANK('DPW2'!AK15),"",'DPW2'!AK15)</f>
        <v/>
      </c>
      <c r="R2747" s="176" t="str">
        <f>IF(ISBLANK('DPW2'!AL15),"",'DPW2'!AL15)</f>
        <v/>
      </c>
    </row>
    <row r="2748" spans="1:19" x14ac:dyDescent="0.25">
      <c r="A2748" s="176" t="str">
        <f t="shared" si="42"/>
        <v>YKY</v>
      </c>
      <c r="B2748" s="176" t="str">
        <f>IF(ISBLANK('DPW2'!BY15),"",'DPW2'!BY15)</f>
        <v>PCD_DPW2_LEAD1_OT</v>
      </c>
      <c r="C2748" s="176" t="str">
        <f>'DPW2'!F15 &amp; "," &amp; 'DPW2'!G15 &amp; "," &amp; 'DPW2'!BY5</f>
        <v>Lead,Lead communication pipes replaced/relined,Total Expenditure by 2029-30 (Outturn &amp; Forecast)</v>
      </c>
      <c r="D2748" s="176" t="str">
        <f>IF(ISBLANK('DPW2'!H15),"",'DPW2'!H15)</f>
        <v>£m</v>
      </c>
      <c r="E2748" s="176" t="s">
        <v>7266</v>
      </c>
      <c r="M2748" s="176">
        <f>IF(ISBLANK('DPW2'!AM15),"",'DPW2'!AM15)</f>
        <v>14.88689664</v>
      </c>
      <c r="R2748" s="176">
        <f>IF(ISBLANK('DPW2'!AN15),"",'DPW2'!AN15)</f>
        <v>0</v>
      </c>
    </row>
    <row r="2749" spans="1:19" x14ac:dyDescent="0.25">
      <c r="A2749" s="176" t="str">
        <f t="shared" si="42"/>
        <v>YKY</v>
      </c>
      <c r="B2749" s="176" t="str">
        <f>IF(ISBLANK('DPW2'!CB15),"",'DPW2'!CB15)</f>
        <v>PCD_DPW2_LEAD1_P</v>
      </c>
      <c r="C2749" s="176" t="str">
        <f>'DPW2'!F15 &amp; "," &amp; 'DPW2'!G15 &amp; "," &amp; 'DPW2'!CB5</f>
        <v>Lead,Lead communication pipes replaced/relined,Performance (Expenditure)</v>
      </c>
      <c r="D2749" s="176" t="str">
        <f>IF(ISBLANK('DPW2'!H15),"",'DPW2'!H15)</f>
        <v>£m</v>
      </c>
      <c r="E2749" s="176" t="s">
        <v>7266</v>
      </c>
      <c r="M2749" s="176">
        <f>IF(ISBLANK('DPW2'!AP15),"",'DPW2'!AP15)</f>
        <v>1</v>
      </c>
      <c r="R2749" s="176" t="str">
        <f>IF(ISBLANK('DPW2'!AQ15),"",'DPW2'!AQ15)</f>
        <v/>
      </c>
    </row>
    <row r="2750" spans="1:19" x14ac:dyDescent="0.25">
      <c r="A2750" s="176" t="str">
        <f t="shared" si="42"/>
        <v>YKY</v>
      </c>
      <c r="B2750" s="176" t="str">
        <f>IF(ISBLANK('DPW2'!AV16),"",'DPW2'!AV16)</f>
        <v>PCD_DPW2_LEAD2_NP</v>
      </c>
      <c r="C2750" s="176" t="str">
        <f>'DPW2'!F16 &amp; "," &amp; 'DPW2'!G16 &amp; "," &amp; 'DPW2'!AV5</f>
        <v>Lead,Lead external supply pipes replaced/relined - Non-schools,Non delivery PCD payment (£m/Driver) in 2022-23 CPIH prices</v>
      </c>
      <c r="D2750" s="176" t="str">
        <f>IF(ISBLANK('DPW2'!H16),"",'DPW2'!H16)</f>
        <v>£m</v>
      </c>
      <c r="E2750" s="176" t="s">
        <v>7266</v>
      </c>
      <c r="S2750" s="176">
        <f>IF(ISBLANK('DPW2'!J16),"",'DPW2'!J16)</f>
        <v>1.8000029999999999E-3</v>
      </c>
    </row>
    <row r="2751" spans="1:19" x14ac:dyDescent="0.25">
      <c r="A2751" s="176" t="str">
        <f t="shared" si="42"/>
        <v>YKY</v>
      </c>
      <c r="B2751" s="176" t="str">
        <f>IF(ISBLANK('DPW2'!AX16),"",'DPW2'!AX16)</f>
        <v>PCD_DPW2_LEAD2</v>
      </c>
      <c r="C2751" s="176" t="str">
        <f>'DPW2'!F16 &amp; "," &amp; 'DPW2'!G16 &amp; "," &amp; 'DPW2'!AX5</f>
        <v>Lead,Lead external supply pipes replaced/relined - Non-schools,PCD Total Expenditure (Cumulative) - Allowance (£m)</v>
      </c>
      <c r="D2751" s="176" t="str">
        <f>IF(ISBLANK('DPW2'!H16),"",'DPW2'!H16)</f>
        <v>£m</v>
      </c>
      <c r="E2751" s="176" t="s">
        <v>7266</v>
      </c>
      <c r="G2751" s="176" t="str">
        <f>IF(ISBLANK('DPW2'!L16),"",'DPW2'!L16)</f>
        <v/>
      </c>
      <c r="H2751" s="176" t="str">
        <f>IF(ISBLANK('DPW2'!M16),"",'DPW2'!M16)</f>
        <v/>
      </c>
      <c r="I2751" s="176">
        <f>IF(ISBLANK('DPW2'!N16),"",'DPW2'!N16)</f>
        <v>3.0186050309999999</v>
      </c>
      <c r="J2751" s="176">
        <f>IF(ISBLANK('DPW2'!O16),"",'DPW2'!O16)</f>
        <v>5.9922099869999998</v>
      </c>
      <c r="K2751" s="176">
        <f>IF(ISBLANK('DPW2'!P16),"",'DPW2'!P16)</f>
        <v>8.9658149429999998</v>
      </c>
      <c r="L2751" s="176">
        <f>IF(ISBLANK('DPW2'!Q16),"",'DPW2'!Q16)</f>
        <v>11.939419898999999</v>
      </c>
      <c r="M2751" s="176">
        <f>IF(ISBLANK('DPW2'!R16),"",'DPW2'!R16)</f>
        <v>14.913024855</v>
      </c>
      <c r="N2751" s="176" t="str">
        <f>IF(ISBLANK('DPW2'!S16),"",'DPW2'!S16)</f>
        <v/>
      </c>
      <c r="O2751" s="176" t="str">
        <f>IF(ISBLANK('DPW2'!T16),"",'DPW2'!T16)</f>
        <v/>
      </c>
      <c r="P2751" s="176" t="str">
        <f>IF(ISBLANK('DPW2'!U16),"",'DPW2'!U16)</f>
        <v/>
      </c>
      <c r="Q2751" s="176" t="str">
        <f>IF(ISBLANK('DPW2'!V16),"",'DPW2'!V16)</f>
        <v/>
      </c>
      <c r="R2751" s="176" t="str">
        <f>IF(ISBLANK('DPW2'!W16),"",'DPW2'!W16)</f>
        <v/>
      </c>
    </row>
    <row r="2752" spans="1:19" x14ac:dyDescent="0.25">
      <c r="A2752" s="176" t="str">
        <f t="shared" si="42"/>
        <v>YKY</v>
      </c>
      <c r="B2752" s="176" t="str">
        <f>IF(ISBLANK('DPW2'!BJ16),"",'DPW2'!BJ16)</f>
        <v>PCD_DPW2_LEAD2_T</v>
      </c>
      <c r="C2752" s="176" t="str">
        <f>'DPW2'!F16 &amp; "," &amp; 'DPW2'!G16 &amp; "," &amp; 'DPW2'!BJ5</f>
        <v>Lead,Lead external supply pipes replaced/relined - Non-schools,Total Expenditure by 2029-30 (Allowance)</v>
      </c>
      <c r="D2752" s="176" t="str">
        <f>IF(ISBLANK('DPW2'!H16),"",'DPW2'!H16)</f>
        <v>£m</v>
      </c>
      <c r="E2752" s="176" t="s">
        <v>7266</v>
      </c>
      <c r="M2752" s="176">
        <f>IF(ISBLANK('DPW2'!X16),"",'DPW2'!X16)</f>
        <v>14.913024855</v>
      </c>
      <c r="R2752" s="176">
        <f>IF(ISBLANK('DPW2'!Y16),"",'DPW2'!Y16)</f>
        <v>0</v>
      </c>
    </row>
    <row r="2753" spans="1:19" x14ac:dyDescent="0.25">
      <c r="A2753" s="176" t="str">
        <f t="shared" si="42"/>
        <v>YKY</v>
      </c>
      <c r="B2753" s="176" t="str">
        <f>IF(ISBLANK('DPW2'!BM16),"",'DPW2'!BM16)</f>
        <v>PCD_DPW2_LEAD2_O</v>
      </c>
      <c r="C2753" s="176" t="str">
        <f>'DPW2'!F16 &amp; "," &amp; 'DPW2'!G16 &amp; "," &amp; 'DPW2'!BM5</f>
        <v>Lead,Lead external supply pipes replaced/relined - Non-schools,PCD Total Expenditure (Cumulative) - Outturn &amp; Forecast (£m)</v>
      </c>
      <c r="D2753" s="176" t="str">
        <f>IF(ISBLANK('DPW2'!H16),"",'DPW2'!H16)</f>
        <v>£m</v>
      </c>
      <c r="E2753" s="176" t="s">
        <v>7266</v>
      </c>
      <c r="G2753" s="176" t="str">
        <f>IF(ISBLANK('DPW2'!AA16),"",'DPW2'!AA16)</f>
        <v/>
      </c>
      <c r="H2753" s="176">
        <f>IF(ISBLANK('DPW2'!AB16),"",'DPW2'!AB16)</f>
        <v>0.1053</v>
      </c>
      <c r="I2753" s="176">
        <f>IF(ISBLANK('DPW2'!AC16),"",'DPW2'!AC16)</f>
        <v>2.528622646898766</v>
      </c>
      <c r="J2753" s="176">
        <f>IF(ISBLANK('DPW2'!AD16),"",'DPW2'!AD16)</f>
        <v>5.9922099869999998</v>
      </c>
      <c r="K2753" s="176">
        <f>IF(ISBLANK('DPW2'!AE16),"",'DPW2'!AE16)</f>
        <v>8.9658149429999998</v>
      </c>
      <c r="L2753" s="176">
        <f>IF(ISBLANK('DPW2'!AF16),"",'DPW2'!AF16)</f>
        <v>11.939419898999999</v>
      </c>
      <c r="M2753" s="176">
        <f>IF(ISBLANK('DPW2'!AG16),"",'DPW2'!AG16)</f>
        <v>14.913024855</v>
      </c>
      <c r="N2753" s="176" t="str">
        <f>IF(ISBLANK('DPW2'!AH16),"",'DPW2'!AH16)</f>
        <v/>
      </c>
      <c r="O2753" s="176" t="str">
        <f>IF(ISBLANK('DPW2'!AI16),"",'DPW2'!AI16)</f>
        <v/>
      </c>
      <c r="P2753" s="176" t="str">
        <f>IF(ISBLANK('DPW2'!AJ16),"",'DPW2'!AJ16)</f>
        <v/>
      </c>
      <c r="Q2753" s="176" t="str">
        <f>IF(ISBLANK('DPW2'!AK16),"",'DPW2'!AK16)</f>
        <v/>
      </c>
      <c r="R2753" s="176" t="str">
        <f>IF(ISBLANK('DPW2'!AL16),"",'DPW2'!AL16)</f>
        <v/>
      </c>
    </row>
    <row r="2754" spans="1:19" x14ac:dyDescent="0.25">
      <c r="A2754" s="176" t="str">
        <f t="shared" si="42"/>
        <v>YKY</v>
      </c>
      <c r="B2754" s="176" t="str">
        <f>IF(ISBLANK('DPW2'!BY16),"",'DPW2'!BY16)</f>
        <v>PCD_DPW2_LEAD2_OT</v>
      </c>
      <c r="C2754" s="176" t="str">
        <f>'DPW2'!F16 &amp; "," &amp; 'DPW2'!G16 &amp; "," &amp; 'DPW2'!BY5</f>
        <v>Lead,Lead external supply pipes replaced/relined - Non-schools,Total Expenditure by 2029-30 (Outturn &amp; Forecast)</v>
      </c>
      <c r="D2754" s="176" t="str">
        <f>IF(ISBLANK('DPW2'!H16),"",'DPW2'!H16)</f>
        <v>£m</v>
      </c>
      <c r="E2754" s="176" t="s">
        <v>7266</v>
      </c>
      <c r="M2754" s="176">
        <f>IF(ISBLANK('DPW2'!AM16),"",'DPW2'!AM16)</f>
        <v>14.913024855</v>
      </c>
      <c r="R2754" s="176">
        <f>IF(ISBLANK('DPW2'!AN16),"",'DPW2'!AN16)</f>
        <v>0</v>
      </c>
    </row>
    <row r="2755" spans="1:19" x14ac:dyDescent="0.25">
      <c r="A2755" s="176" t="str">
        <f t="shared" si="42"/>
        <v>YKY</v>
      </c>
      <c r="B2755" s="176" t="str">
        <f>IF(ISBLANK('DPW2'!CB16),"",'DPW2'!CB16)</f>
        <v>PCD_DPW2_LEAD2_P</v>
      </c>
      <c r="C2755" s="176" t="str">
        <f>'DPW2'!F16 &amp; "," &amp; 'DPW2'!G16 &amp; "," &amp; 'DPW2'!CB5</f>
        <v>Lead,Lead external supply pipes replaced/relined - Non-schools,Performance (Expenditure)</v>
      </c>
      <c r="D2755" s="176" t="str">
        <f>IF(ISBLANK('DPW2'!H16),"",'DPW2'!H16)</f>
        <v>£m</v>
      </c>
      <c r="E2755" s="176" t="s">
        <v>7266</v>
      </c>
      <c r="M2755" s="176">
        <f>IF(ISBLANK('DPW2'!AP16),"",'DPW2'!AP16)</f>
        <v>1</v>
      </c>
      <c r="R2755" s="176" t="str">
        <f>IF(ISBLANK('DPW2'!AQ16),"",'DPW2'!AQ16)</f>
        <v/>
      </c>
    </row>
    <row r="2756" spans="1:19" x14ac:dyDescent="0.25">
      <c r="A2756" s="176" t="str">
        <f t="shared" si="42"/>
        <v>YKY</v>
      </c>
      <c r="B2756" s="176" t="str">
        <f>IF(ISBLANK('DPW2'!AV17),"",'DPW2'!AV17)</f>
        <v>PCD_DPW2_LEAD3_NP</v>
      </c>
      <c r="C2756" s="176" t="str">
        <f>'DPW2'!F17 &amp; "," &amp; 'DPW2'!G17 &amp; "," &amp; 'DPW2'!AV5</f>
        <v>Lead,Lead external supply pipes replaced/relined - Schools,Non delivery PCD payment (£m/Driver) in 2022-23 CPIH prices</v>
      </c>
      <c r="D2756" s="176" t="str">
        <f>IF(ISBLANK('DPW2'!H17),"",'DPW2'!H17)</f>
        <v>£m</v>
      </c>
      <c r="E2756" s="176" t="s">
        <v>7266</v>
      </c>
      <c r="S2756" s="176">
        <f>IF(ISBLANK('DPW2'!J17),"",'DPW2'!J17)</f>
        <v>2.6373629999999998E-3</v>
      </c>
    </row>
    <row r="2757" spans="1:19" x14ac:dyDescent="0.25">
      <c r="A2757" s="176" t="str">
        <f t="shared" ref="A2757:A2820" si="43">A2756</f>
        <v>YKY</v>
      </c>
      <c r="B2757" s="176" t="str">
        <f>IF(ISBLANK('DPW2'!AX17),"",'DPW2'!AX17)</f>
        <v>PCD_DPW2_LEAD3</v>
      </c>
      <c r="C2757" s="176" t="str">
        <f>'DPW2'!F17 &amp; "," &amp; 'DPW2'!G17 &amp; "," &amp; 'DPW2'!AX5</f>
        <v>Lead,Lead external supply pipes replaced/relined - Schools,PCD Total Expenditure (Cumulative) - Allowance (£m)</v>
      </c>
      <c r="D2757" s="176" t="str">
        <f>IF(ISBLANK('DPW2'!H17),"",'DPW2'!H17)</f>
        <v>£m</v>
      </c>
      <c r="E2757" s="176" t="s">
        <v>7266</v>
      </c>
      <c r="G2757" s="176" t="str">
        <f>IF(ISBLANK('DPW2'!L17),"",'DPW2'!L17)</f>
        <v/>
      </c>
      <c r="H2757" s="176" t="str">
        <f>IF(ISBLANK('DPW2'!M17),"",'DPW2'!M17)</f>
        <v/>
      </c>
      <c r="I2757" s="176">
        <f>IF(ISBLANK('DPW2'!N17),"",'DPW2'!N17)</f>
        <v>0</v>
      </c>
      <c r="J2757" s="176">
        <f>IF(ISBLANK('DPW2'!O17),"",'DPW2'!O17)</f>
        <v>6.5934074999999995E-2</v>
      </c>
      <c r="K2757" s="176">
        <f>IF(ISBLANK('DPW2'!P17),"",'DPW2'!P17)</f>
        <v>0.13186814999999999</v>
      </c>
      <c r="L2757" s="176">
        <f>IF(ISBLANK('DPW2'!Q17),"",'DPW2'!Q17)</f>
        <v>0.19780222499999997</v>
      </c>
      <c r="M2757" s="176">
        <f>IF(ISBLANK('DPW2'!R17),"",'DPW2'!R17)</f>
        <v>0.26373629999999998</v>
      </c>
      <c r="N2757" s="176" t="str">
        <f>IF(ISBLANK('DPW2'!S17),"",'DPW2'!S17)</f>
        <v/>
      </c>
      <c r="O2757" s="176" t="str">
        <f>IF(ISBLANK('DPW2'!T17),"",'DPW2'!T17)</f>
        <v/>
      </c>
      <c r="P2757" s="176" t="str">
        <f>IF(ISBLANK('DPW2'!U17),"",'DPW2'!U17)</f>
        <v/>
      </c>
      <c r="Q2757" s="176" t="str">
        <f>IF(ISBLANK('DPW2'!V17),"",'DPW2'!V17)</f>
        <v/>
      </c>
      <c r="R2757" s="176" t="str">
        <f>IF(ISBLANK('DPW2'!W17),"",'DPW2'!W17)</f>
        <v/>
      </c>
    </row>
    <row r="2758" spans="1:19" x14ac:dyDescent="0.25">
      <c r="A2758" s="176" t="str">
        <f t="shared" si="43"/>
        <v>YKY</v>
      </c>
      <c r="B2758" s="176" t="str">
        <f>IF(ISBLANK('DPW2'!BJ17),"",'DPW2'!BJ17)</f>
        <v>PCD_DPW2_LEAD3_T</v>
      </c>
      <c r="C2758" s="176" t="str">
        <f>'DPW2'!F17 &amp; "," &amp; 'DPW2'!G17 &amp; "," &amp; 'DPW2'!BJ5</f>
        <v>Lead,Lead external supply pipes replaced/relined - Schools,Total Expenditure by 2029-30 (Allowance)</v>
      </c>
      <c r="D2758" s="176" t="str">
        <f>IF(ISBLANK('DPW2'!H17),"",'DPW2'!H17)</f>
        <v>£m</v>
      </c>
      <c r="E2758" s="176" t="s">
        <v>7266</v>
      </c>
      <c r="M2758" s="176">
        <f>IF(ISBLANK('DPW2'!X17),"",'DPW2'!X17)</f>
        <v>0.26373629999999998</v>
      </c>
      <c r="R2758" s="176">
        <f>IF(ISBLANK('DPW2'!Y17),"",'DPW2'!Y17)</f>
        <v>0</v>
      </c>
    </row>
    <row r="2759" spans="1:19" x14ac:dyDescent="0.25">
      <c r="A2759" s="176" t="str">
        <f t="shared" si="43"/>
        <v>YKY</v>
      </c>
      <c r="B2759" s="176" t="str">
        <f>IF(ISBLANK('DPW2'!BM17),"",'DPW2'!BM17)</f>
        <v>PCD_DPW2_LEAD3_O</v>
      </c>
      <c r="C2759" s="176" t="str">
        <f>'DPW2'!F17 &amp; "," &amp; 'DPW2'!G17 &amp; "," &amp; 'DPW2'!BM5</f>
        <v>Lead,Lead external supply pipes replaced/relined - Schools,PCD Total Expenditure (Cumulative) - Outturn &amp; Forecast (£m)</v>
      </c>
      <c r="D2759" s="176" t="str">
        <f>IF(ISBLANK('DPW2'!H17),"",'DPW2'!H17)</f>
        <v>£m</v>
      </c>
      <c r="E2759" s="176" t="s">
        <v>7266</v>
      </c>
      <c r="G2759" s="176" t="str">
        <f>IF(ISBLANK('DPW2'!AA17),"",'DPW2'!AA17)</f>
        <v/>
      </c>
      <c r="H2759" s="176">
        <f>IF(ISBLANK('DPW2'!AB17),"",'DPW2'!AB17)</f>
        <v>1.67E-2</v>
      </c>
      <c r="I2759" s="176">
        <f>IF(ISBLANK('DPW2'!AC17),"",'DPW2'!AC17)</f>
        <v>1.67E-2</v>
      </c>
      <c r="J2759" s="176">
        <f>IF(ISBLANK('DPW2'!AD17),"",'DPW2'!AD17)</f>
        <v>6.5934074999999995E-2</v>
      </c>
      <c r="K2759" s="176">
        <f>IF(ISBLANK('DPW2'!AE17),"",'DPW2'!AE17)</f>
        <v>0.13186814999999999</v>
      </c>
      <c r="L2759" s="176">
        <f>IF(ISBLANK('DPW2'!AF17),"",'DPW2'!AF17)</f>
        <v>0.19780222499999997</v>
      </c>
      <c r="M2759" s="176">
        <f>IF(ISBLANK('DPW2'!AG17),"",'DPW2'!AG17)</f>
        <v>0.26373629999999998</v>
      </c>
      <c r="N2759" s="176" t="str">
        <f>IF(ISBLANK('DPW2'!AH17),"",'DPW2'!AH17)</f>
        <v/>
      </c>
      <c r="O2759" s="176" t="str">
        <f>IF(ISBLANK('DPW2'!AI17),"",'DPW2'!AI17)</f>
        <v/>
      </c>
      <c r="P2759" s="176" t="str">
        <f>IF(ISBLANK('DPW2'!AJ17),"",'DPW2'!AJ17)</f>
        <v/>
      </c>
      <c r="Q2759" s="176" t="str">
        <f>IF(ISBLANK('DPW2'!AK17),"",'DPW2'!AK17)</f>
        <v/>
      </c>
      <c r="R2759" s="176" t="str">
        <f>IF(ISBLANK('DPW2'!AL17),"",'DPW2'!AL17)</f>
        <v/>
      </c>
    </row>
    <row r="2760" spans="1:19" x14ac:dyDescent="0.25">
      <c r="A2760" s="176" t="str">
        <f t="shared" si="43"/>
        <v>YKY</v>
      </c>
      <c r="B2760" s="176" t="str">
        <f>IF(ISBLANK('DPW2'!BY17),"",'DPW2'!BY17)</f>
        <v>PCD_DPW2_LEAD3_OT</v>
      </c>
      <c r="C2760" s="176" t="str">
        <f>'DPW2'!F17 &amp; "," &amp; 'DPW2'!G17 &amp; "," &amp; 'DPW2'!BY5</f>
        <v>Lead,Lead external supply pipes replaced/relined - Schools,Total Expenditure by 2029-30 (Outturn &amp; Forecast)</v>
      </c>
      <c r="D2760" s="176" t="str">
        <f>IF(ISBLANK('DPW2'!H17),"",'DPW2'!H17)</f>
        <v>£m</v>
      </c>
      <c r="E2760" s="176" t="s">
        <v>7266</v>
      </c>
      <c r="M2760" s="176">
        <f>IF(ISBLANK('DPW2'!AM17),"",'DPW2'!AM17)</f>
        <v>0.26373629999999998</v>
      </c>
      <c r="R2760" s="176">
        <f>IF(ISBLANK('DPW2'!AN17),"",'DPW2'!AN17)</f>
        <v>0</v>
      </c>
    </row>
    <row r="2761" spans="1:19" x14ac:dyDescent="0.25">
      <c r="A2761" s="176" t="str">
        <f t="shared" si="43"/>
        <v>YKY</v>
      </c>
      <c r="B2761" s="176" t="str">
        <f>IF(ISBLANK('DPW2'!CB17),"",'DPW2'!CB17)</f>
        <v>PCD_DPW2_LEAD3_P</v>
      </c>
      <c r="C2761" s="176" t="str">
        <f>'DPW2'!F17 &amp; "," &amp; 'DPW2'!G17 &amp; "," &amp; 'DPW2'!CB5</f>
        <v>Lead,Lead external supply pipes replaced/relined - Schools,Performance (Expenditure)</v>
      </c>
      <c r="D2761" s="176" t="str">
        <f>IF(ISBLANK('DPW2'!H17),"",'DPW2'!H17)</f>
        <v>£m</v>
      </c>
      <c r="E2761" s="176" t="s">
        <v>7266</v>
      </c>
      <c r="M2761" s="176">
        <f>IF(ISBLANK('DPW2'!AP17),"",'DPW2'!AP17)</f>
        <v>1</v>
      </c>
      <c r="R2761" s="176" t="str">
        <f>IF(ISBLANK('DPW2'!AQ17),"",'DPW2'!AQ17)</f>
        <v/>
      </c>
    </row>
    <row r="2762" spans="1:19" x14ac:dyDescent="0.25">
      <c r="A2762" s="176" t="str">
        <f t="shared" si="43"/>
        <v>YKY</v>
      </c>
      <c r="B2762" s="176" t="str">
        <f>IF(ISBLANK('DPW2'!AV18),"",'DPW2'!AV18)</f>
        <v>PCD_DPW2_LEAD4_NP</v>
      </c>
      <c r="C2762" s="176" t="str">
        <f>'DPW2'!F18 &amp; "," &amp; 'DPW2'!G18 &amp; "," &amp; 'DPW2'!AV5</f>
        <v>Lead,Lead internal supply pipes replaced/relined - Non-schools,Non delivery PCD payment (£m/Driver) in 2022-23 CPIH prices</v>
      </c>
      <c r="D2762" s="176" t="str">
        <f>IF(ISBLANK('DPW2'!H18),"",'DPW2'!H18)</f>
        <v>£m</v>
      </c>
      <c r="E2762" s="176" t="s">
        <v>7266</v>
      </c>
      <c r="S2762" s="176" t="str">
        <f>IF(ISBLANK('DPW2'!J18),"",'DPW2'!J18)</f>
        <v/>
      </c>
    </row>
    <row r="2763" spans="1:19" x14ac:dyDescent="0.25">
      <c r="A2763" s="176" t="str">
        <f t="shared" si="43"/>
        <v>YKY</v>
      </c>
      <c r="B2763" s="176" t="str">
        <f>IF(ISBLANK('DPW2'!AX18),"",'DPW2'!AX18)</f>
        <v>PCD_DPW2_LEAD4</v>
      </c>
      <c r="C2763" s="176" t="str">
        <f>'DPW2'!F18 &amp; "," &amp; 'DPW2'!G18 &amp; "," &amp; 'DPW2'!AX5</f>
        <v>Lead,Lead internal supply pipes replaced/relined - Non-schools,PCD Total Expenditure (Cumulative) - Allowance (£m)</v>
      </c>
      <c r="D2763" s="176" t="str">
        <f>IF(ISBLANK('DPW2'!H18),"",'DPW2'!H18)</f>
        <v>£m</v>
      </c>
      <c r="E2763" s="176" t="s">
        <v>7266</v>
      </c>
      <c r="G2763" s="176" t="str">
        <f>IF(ISBLANK('DPW2'!L18),"",'DPW2'!L18)</f>
        <v/>
      </c>
      <c r="H2763" s="176" t="str">
        <f>IF(ISBLANK('DPW2'!M18),"",'DPW2'!M18)</f>
        <v/>
      </c>
      <c r="I2763" s="176" t="str">
        <f>IF(ISBLANK('DPW2'!N18),"",'DPW2'!N18)</f>
        <v/>
      </c>
      <c r="J2763" s="176" t="str">
        <f>IF(ISBLANK('DPW2'!O18),"",'DPW2'!O18)</f>
        <v/>
      </c>
      <c r="K2763" s="176" t="str">
        <f>IF(ISBLANK('DPW2'!P18),"",'DPW2'!P18)</f>
        <v/>
      </c>
      <c r="L2763" s="176" t="str">
        <f>IF(ISBLANK('DPW2'!Q18),"",'DPW2'!Q18)</f>
        <v/>
      </c>
      <c r="M2763" s="176" t="str">
        <f>IF(ISBLANK('DPW2'!R18),"",'DPW2'!R18)</f>
        <v/>
      </c>
      <c r="N2763" s="176" t="str">
        <f>IF(ISBLANK('DPW2'!S18),"",'DPW2'!S18)</f>
        <v/>
      </c>
      <c r="O2763" s="176" t="str">
        <f>IF(ISBLANK('DPW2'!T18),"",'DPW2'!T18)</f>
        <v/>
      </c>
      <c r="P2763" s="176" t="str">
        <f>IF(ISBLANK('DPW2'!U18),"",'DPW2'!U18)</f>
        <v/>
      </c>
      <c r="Q2763" s="176" t="str">
        <f>IF(ISBLANK('DPW2'!V18),"",'DPW2'!V18)</f>
        <v/>
      </c>
      <c r="R2763" s="176" t="str">
        <f>IF(ISBLANK('DPW2'!W18),"",'DPW2'!W18)</f>
        <v/>
      </c>
    </row>
    <row r="2764" spans="1:19" x14ac:dyDescent="0.25">
      <c r="A2764" s="176" t="str">
        <f t="shared" si="43"/>
        <v>YKY</v>
      </c>
      <c r="B2764" s="176" t="str">
        <f>IF(ISBLANK('DPW2'!BJ18),"",'DPW2'!BJ18)</f>
        <v>PCD_DPW2_LEAD4_T</v>
      </c>
      <c r="C2764" s="176" t="str">
        <f>'DPW2'!F18 &amp; "," &amp; 'DPW2'!G18 &amp; "," &amp; 'DPW2'!BJ5</f>
        <v>Lead,Lead internal supply pipes replaced/relined - Non-schools,Total Expenditure by 2029-30 (Allowance)</v>
      </c>
      <c r="D2764" s="176" t="str">
        <f>IF(ISBLANK('DPW2'!H18),"",'DPW2'!H18)</f>
        <v>£m</v>
      </c>
      <c r="E2764" s="176" t="s">
        <v>7266</v>
      </c>
      <c r="M2764" s="176">
        <f>IF(ISBLANK('DPW2'!X18),"",'DPW2'!X18)</f>
        <v>0</v>
      </c>
      <c r="R2764" s="176">
        <f>IF(ISBLANK('DPW2'!Y18),"",'DPW2'!Y18)</f>
        <v>0</v>
      </c>
    </row>
    <row r="2765" spans="1:19" x14ac:dyDescent="0.25">
      <c r="A2765" s="176" t="str">
        <f t="shared" si="43"/>
        <v>YKY</v>
      </c>
      <c r="B2765" s="176" t="str">
        <f>IF(ISBLANK('DPW2'!BM18),"",'DPW2'!BM18)</f>
        <v>PCD_DPW2_LEAD4_O</v>
      </c>
      <c r="C2765" s="176" t="str">
        <f>'DPW2'!F18 &amp; "," &amp; 'DPW2'!G18 &amp; "," &amp; 'DPW2'!BM5</f>
        <v>Lead,Lead internal supply pipes replaced/relined - Non-schools,PCD Total Expenditure (Cumulative) - Outturn &amp; Forecast (£m)</v>
      </c>
      <c r="D2765" s="176" t="str">
        <f>IF(ISBLANK('DPW2'!H18),"",'DPW2'!H18)</f>
        <v>£m</v>
      </c>
      <c r="E2765" s="176" t="s">
        <v>7266</v>
      </c>
      <c r="G2765" s="176" t="str">
        <f>IF(ISBLANK('DPW2'!AA18),"",'DPW2'!AA18)</f>
        <v/>
      </c>
      <c r="H2765" s="176" t="str">
        <f>IF(ISBLANK('DPW2'!AB18),"",'DPW2'!AB18)</f>
        <v/>
      </c>
      <c r="I2765" s="176" t="str">
        <f>IF(ISBLANK('DPW2'!AC18),"",'DPW2'!AC18)</f>
        <v/>
      </c>
      <c r="J2765" s="176" t="str">
        <f>IF(ISBLANK('DPW2'!AD18),"",'DPW2'!AD18)</f>
        <v/>
      </c>
      <c r="K2765" s="176" t="str">
        <f>IF(ISBLANK('DPW2'!AE18),"",'DPW2'!AE18)</f>
        <v/>
      </c>
      <c r="L2765" s="176" t="str">
        <f>IF(ISBLANK('DPW2'!AF18),"",'DPW2'!AF18)</f>
        <v/>
      </c>
      <c r="M2765" s="176" t="str">
        <f>IF(ISBLANK('DPW2'!AG18),"",'DPW2'!AG18)</f>
        <v/>
      </c>
      <c r="N2765" s="176" t="str">
        <f>IF(ISBLANK('DPW2'!AH18),"",'DPW2'!AH18)</f>
        <v/>
      </c>
      <c r="O2765" s="176" t="str">
        <f>IF(ISBLANK('DPW2'!AI18),"",'DPW2'!AI18)</f>
        <v/>
      </c>
      <c r="P2765" s="176" t="str">
        <f>IF(ISBLANK('DPW2'!AJ18),"",'DPW2'!AJ18)</f>
        <v/>
      </c>
      <c r="Q2765" s="176" t="str">
        <f>IF(ISBLANK('DPW2'!AK18),"",'DPW2'!AK18)</f>
        <v/>
      </c>
      <c r="R2765" s="176" t="str">
        <f>IF(ISBLANK('DPW2'!AL18),"",'DPW2'!AL18)</f>
        <v/>
      </c>
    </row>
    <row r="2766" spans="1:19" x14ac:dyDescent="0.25">
      <c r="A2766" s="176" t="str">
        <f t="shared" si="43"/>
        <v>YKY</v>
      </c>
      <c r="B2766" s="176" t="str">
        <f>IF(ISBLANK('DPW2'!BY18),"",'DPW2'!BY18)</f>
        <v>PCD_DPW2_LEAD4_OT</v>
      </c>
      <c r="C2766" s="176" t="str">
        <f>'DPW2'!F18 &amp; "," &amp; 'DPW2'!G18 &amp; "," &amp; 'DPW2'!BY5</f>
        <v>Lead,Lead internal supply pipes replaced/relined - Non-schools,Total Expenditure by 2029-30 (Outturn &amp; Forecast)</v>
      </c>
      <c r="D2766" s="176" t="str">
        <f>IF(ISBLANK('DPW2'!H18),"",'DPW2'!H18)</f>
        <v>£m</v>
      </c>
      <c r="E2766" s="176" t="s">
        <v>7266</v>
      </c>
      <c r="M2766" s="176">
        <f>IF(ISBLANK('DPW2'!AM18),"",'DPW2'!AM18)</f>
        <v>0</v>
      </c>
      <c r="R2766" s="176">
        <f>IF(ISBLANK('DPW2'!AN18),"",'DPW2'!AN18)</f>
        <v>0</v>
      </c>
    </row>
    <row r="2767" spans="1:19" x14ac:dyDescent="0.25">
      <c r="A2767" s="176" t="str">
        <f t="shared" si="43"/>
        <v>YKY</v>
      </c>
      <c r="B2767" s="176" t="str">
        <f>IF(ISBLANK('DPW2'!CB18),"",'DPW2'!CB18)</f>
        <v>PCD_DPW2_LEAD4_P</v>
      </c>
      <c r="C2767" s="176" t="str">
        <f>'DPW2'!F18 &amp; "," &amp; 'DPW2'!G18 &amp; "," &amp; 'DPW2'!CB5</f>
        <v>Lead,Lead internal supply pipes replaced/relined - Non-schools,Performance (Expenditure)</v>
      </c>
      <c r="D2767" s="176" t="str">
        <f>IF(ISBLANK('DPW2'!H18),"",'DPW2'!H18)</f>
        <v>£m</v>
      </c>
      <c r="E2767" s="176" t="s">
        <v>7266</v>
      </c>
      <c r="M2767" s="176" t="str">
        <f>IF(ISBLANK('DPW2'!AP18),"",'DPW2'!AP18)</f>
        <v/>
      </c>
      <c r="R2767" s="176" t="str">
        <f>IF(ISBLANK('DPW2'!AQ18),"",'DPW2'!AQ18)</f>
        <v/>
      </c>
    </row>
    <row r="2768" spans="1:19" x14ac:dyDescent="0.25">
      <c r="A2768" s="176" t="str">
        <f t="shared" si="43"/>
        <v>YKY</v>
      </c>
      <c r="B2768" s="176" t="str">
        <f>IF(ISBLANK('DPW2'!AV19),"",'DPW2'!AV19)</f>
        <v>PCD_DPW2_LEAD5_NP</v>
      </c>
      <c r="C2768" s="176" t="str">
        <f>'DPW2'!F19 &amp; "," &amp; 'DPW2'!G19 &amp; "," &amp; 'DPW2'!AV5</f>
        <v>Lead,Lead internal supply pipes replaced/relined - Schools,Non delivery PCD payment (£m/Driver) in 2022-23 CPIH prices</v>
      </c>
      <c r="D2768" s="176" t="str">
        <f>IF(ISBLANK('DPW2'!H19),"",'DPW2'!H19)</f>
        <v>£m</v>
      </c>
      <c r="E2768" s="176" t="s">
        <v>7266</v>
      </c>
      <c r="S2768" s="176" t="str">
        <f>IF(ISBLANK('DPW2'!J19),"",'DPW2'!J19)</f>
        <v/>
      </c>
    </row>
    <row r="2769" spans="1:19" x14ac:dyDescent="0.25">
      <c r="A2769" s="176" t="str">
        <f t="shared" si="43"/>
        <v>YKY</v>
      </c>
      <c r="B2769" s="176" t="str">
        <f>IF(ISBLANK('DPW2'!AX19),"",'DPW2'!AX19)</f>
        <v>PCD_DPW2_LEAD5</v>
      </c>
      <c r="C2769" s="176" t="str">
        <f>'DPW2'!F19 &amp; "," &amp; 'DPW2'!G19 &amp; "," &amp; 'DPW2'!AX5</f>
        <v>Lead,Lead internal supply pipes replaced/relined - Schools,PCD Total Expenditure (Cumulative) - Allowance (£m)</v>
      </c>
      <c r="D2769" s="176" t="str">
        <f>IF(ISBLANK('DPW2'!H19),"",'DPW2'!H19)</f>
        <v>£m</v>
      </c>
      <c r="E2769" s="176" t="s">
        <v>7266</v>
      </c>
      <c r="G2769" s="176" t="str">
        <f>IF(ISBLANK('DPW2'!L19),"",'DPW2'!L19)</f>
        <v/>
      </c>
      <c r="H2769" s="176" t="str">
        <f>IF(ISBLANK('DPW2'!M19),"",'DPW2'!M19)</f>
        <v/>
      </c>
      <c r="I2769" s="176" t="str">
        <f>IF(ISBLANK('DPW2'!N19),"",'DPW2'!N19)</f>
        <v/>
      </c>
      <c r="J2769" s="176" t="str">
        <f>IF(ISBLANK('DPW2'!O19),"",'DPW2'!O19)</f>
        <v/>
      </c>
      <c r="K2769" s="176" t="str">
        <f>IF(ISBLANK('DPW2'!P19),"",'DPW2'!P19)</f>
        <v/>
      </c>
      <c r="L2769" s="176" t="str">
        <f>IF(ISBLANK('DPW2'!Q19),"",'DPW2'!Q19)</f>
        <v/>
      </c>
      <c r="M2769" s="176" t="str">
        <f>IF(ISBLANK('DPW2'!R19),"",'DPW2'!R19)</f>
        <v/>
      </c>
      <c r="N2769" s="176" t="str">
        <f>IF(ISBLANK('DPW2'!S19),"",'DPW2'!S19)</f>
        <v/>
      </c>
      <c r="O2769" s="176" t="str">
        <f>IF(ISBLANK('DPW2'!T19),"",'DPW2'!T19)</f>
        <v/>
      </c>
      <c r="P2769" s="176" t="str">
        <f>IF(ISBLANK('DPW2'!U19),"",'DPW2'!U19)</f>
        <v/>
      </c>
      <c r="Q2769" s="176" t="str">
        <f>IF(ISBLANK('DPW2'!V19),"",'DPW2'!V19)</f>
        <v/>
      </c>
      <c r="R2769" s="176" t="str">
        <f>IF(ISBLANK('DPW2'!W19),"",'DPW2'!W19)</f>
        <v/>
      </c>
    </row>
    <row r="2770" spans="1:19" x14ac:dyDescent="0.25">
      <c r="A2770" s="176" t="str">
        <f t="shared" si="43"/>
        <v>YKY</v>
      </c>
      <c r="B2770" s="176" t="str">
        <f>IF(ISBLANK('DPW2'!BJ19),"",'DPW2'!BJ19)</f>
        <v>PCD_DPW2_LEAD5_T</v>
      </c>
      <c r="C2770" s="176" t="str">
        <f>'DPW2'!F19 &amp; "," &amp; 'DPW2'!G19 &amp; "," &amp; 'DPW2'!BJ5</f>
        <v>Lead,Lead internal supply pipes replaced/relined - Schools,Total Expenditure by 2029-30 (Allowance)</v>
      </c>
      <c r="D2770" s="176" t="str">
        <f>IF(ISBLANK('DPW2'!H19),"",'DPW2'!H19)</f>
        <v>£m</v>
      </c>
      <c r="E2770" s="176" t="s">
        <v>7266</v>
      </c>
      <c r="M2770" s="176">
        <f>IF(ISBLANK('DPW2'!X19),"",'DPW2'!X19)</f>
        <v>0</v>
      </c>
      <c r="R2770" s="176">
        <f>IF(ISBLANK('DPW2'!Y19),"",'DPW2'!Y19)</f>
        <v>0</v>
      </c>
    </row>
    <row r="2771" spans="1:19" x14ac:dyDescent="0.25">
      <c r="A2771" s="176" t="str">
        <f t="shared" si="43"/>
        <v>YKY</v>
      </c>
      <c r="B2771" s="176" t="str">
        <f>IF(ISBLANK('DPW2'!BM19),"",'DPW2'!BM19)</f>
        <v>PCD_DPW2_LEAD5_O</v>
      </c>
      <c r="C2771" s="176" t="str">
        <f>'DPW2'!F19 &amp; "," &amp; 'DPW2'!G19 &amp; "," &amp; 'DPW2'!BM5</f>
        <v>Lead,Lead internal supply pipes replaced/relined - Schools,PCD Total Expenditure (Cumulative) - Outturn &amp; Forecast (£m)</v>
      </c>
      <c r="D2771" s="176" t="str">
        <f>IF(ISBLANK('DPW2'!H19),"",'DPW2'!H19)</f>
        <v>£m</v>
      </c>
      <c r="E2771" s="176" t="s">
        <v>7266</v>
      </c>
      <c r="G2771" s="176" t="str">
        <f>IF(ISBLANK('DPW2'!AA19),"",'DPW2'!AA19)</f>
        <v/>
      </c>
      <c r="H2771" s="176" t="str">
        <f>IF(ISBLANK('DPW2'!AB19),"",'DPW2'!AB19)</f>
        <v/>
      </c>
      <c r="I2771" s="176" t="str">
        <f>IF(ISBLANK('DPW2'!AC19),"",'DPW2'!AC19)</f>
        <v/>
      </c>
      <c r="J2771" s="176" t="str">
        <f>IF(ISBLANK('DPW2'!AD19),"",'DPW2'!AD19)</f>
        <v/>
      </c>
      <c r="K2771" s="176" t="str">
        <f>IF(ISBLANK('DPW2'!AE19),"",'DPW2'!AE19)</f>
        <v/>
      </c>
      <c r="L2771" s="176" t="str">
        <f>IF(ISBLANK('DPW2'!AF19),"",'DPW2'!AF19)</f>
        <v/>
      </c>
      <c r="M2771" s="176" t="str">
        <f>IF(ISBLANK('DPW2'!AG19),"",'DPW2'!AG19)</f>
        <v/>
      </c>
      <c r="N2771" s="176" t="str">
        <f>IF(ISBLANK('DPW2'!AH19),"",'DPW2'!AH19)</f>
        <v/>
      </c>
      <c r="O2771" s="176" t="str">
        <f>IF(ISBLANK('DPW2'!AI19),"",'DPW2'!AI19)</f>
        <v/>
      </c>
      <c r="P2771" s="176" t="str">
        <f>IF(ISBLANK('DPW2'!AJ19),"",'DPW2'!AJ19)</f>
        <v/>
      </c>
      <c r="Q2771" s="176" t="str">
        <f>IF(ISBLANK('DPW2'!AK19),"",'DPW2'!AK19)</f>
        <v/>
      </c>
      <c r="R2771" s="176" t="str">
        <f>IF(ISBLANK('DPW2'!AL19),"",'DPW2'!AL19)</f>
        <v/>
      </c>
    </row>
    <row r="2772" spans="1:19" x14ac:dyDescent="0.25">
      <c r="A2772" s="176" t="str">
        <f t="shared" si="43"/>
        <v>YKY</v>
      </c>
      <c r="B2772" s="176" t="str">
        <f>IF(ISBLANK('DPW2'!BY19),"",'DPW2'!BY19)</f>
        <v>PCD_DPW2_LEAD5_OT</v>
      </c>
      <c r="C2772" s="176" t="str">
        <f>'DPW2'!F19 &amp; "," &amp; 'DPW2'!G19 &amp; "," &amp; 'DPW2'!BY5</f>
        <v>Lead,Lead internal supply pipes replaced/relined - Schools,Total Expenditure by 2029-30 (Outturn &amp; Forecast)</v>
      </c>
      <c r="D2772" s="176" t="str">
        <f>IF(ISBLANK('DPW2'!H19),"",'DPW2'!H19)</f>
        <v>£m</v>
      </c>
      <c r="E2772" s="176" t="s">
        <v>7266</v>
      </c>
      <c r="M2772" s="176">
        <f>IF(ISBLANK('DPW2'!AM19),"",'DPW2'!AM19)</f>
        <v>0</v>
      </c>
      <c r="R2772" s="176">
        <f>IF(ISBLANK('DPW2'!AN19),"",'DPW2'!AN19)</f>
        <v>0</v>
      </c>
    </row>
    <row r="2773" spans="1:19" x14ac:dyDescent="0.25">
      <c r="A2773" s="176" t="str">
        <f t="shared" si="43"/>
        <v>YKY</v>
      </c>
      <c r="B2773" s="176" t="str">
        <f>IF(ISBLANK('DPW2'!CB19),"",'DPW2'!CB19)</f>
        <v>PCD_DPW2_LEAD5_P</v>
      </c>
      <c r="C2773" s="176" t="str">
        <f>'DPW2'!F19 &amp; "," &amp; 'DPW2'!G19 &amp; "," &amp; 'DPW2'!CB5</f>
        <v>Lead,Lead internal supply pipes replaced/relined - Schools,Performance (Expenditure)</v>
      </c>
      <c r="D2773" s="176" t="str">
        <f>IF(ISBLANK('DPW2'!H19),"",'DPW2'!H19)</f>
        <v>£m</v>
      </c>
      <c r="E2773" s="176" t="s">
        <v>7266</v>
      </c>
      <c r="M2773" s="176" t="str">
        <f>IF(ISBLANK('DPW2'!AP19),"",'DPW2'!AP19)</f>
        <v/>
      </c>
      <c r="R2773" s="176" t="str">
        <f>IF(ISBLANK('DPW2'!AQ19),"",'DPW2'!AQ19)</f>
        <v/>
      </c>
    </row>
    <row r="2774" spans="1:19" x14ac:dyDescent="0.25">
      <c r="A2774" s="176" t="str">
        <f t="shared" si="43"/>
        <v>YKY</v>
      </c>
      <c r="B2774" s="176" t="str">
        <f>IF(ISBLANK('DPW2'!AV20),"",'DPW2'!AV20)</f>
        <v>PCD_DPW2_WRESUP_NP</v>
      </c>
      <c r="C2774" s="176" t="str">
        <f>'DPW2'!F20 &amp; "," &amp; 'DPW2'!G20 &amp; "," &amp; 'DPW2'!AV5</f>
        <v>W Resilience CC Uplift,Spend on scheme as a % of allowance,Non delivery PCD payment (£m/Driver) in 2022-23 CPIH prices</v>
      </c>
      <c r="D2774" s="176" t="str">
        <f>IF(ISBLANK('DPW2'!H20),"",'DPW2'!H20)</f>
        <v>£m</v>
      </c>
      <c r="E2774" s="176" t="s">
        <v>7266</v>
      </c>
      <c r="S2774" s="176">
        <f>IF(ISBLANK('DPW2'!J20),"",'DPW2'!J20)</f>
        <v>0.11820915788041299</v>
      </c>
    </row>
    <row r="2775" spans="1:19" x14ac:dyDescent="0.25">
      <c r="A2775" s="176" t="str">
        <f t="shared" si="43"/>
        <v>YKY</v>
      </c>
      <c r="B2775" s="176" t="str">
        <f>IF(ISBLANK('DPW2'!AX20),"",'DPW2'!AX20)</f>
        <v>PCD_DPW2_WRESUP</v>
      </c>
      <c r="C2775" s="176" t="str">
        <f>'DPW2'!F20 &amp; "," &amp; 'DPW2'!G20 &amp; "," &amp; 'DPW2'!AX5</f>
        <v>W Resilience CC Uplift,Spend on scheme as a % of allowance,PCD Total Expenditure (Cumulative) - Allowance (£m)</v>
      </c>
      <c r="D2775" s="176" t="str">
        <f>IF(ISBLANK('DPW2'!H20),"",'DPW2'!H20)</f>
        <v>£m</v>
      </c>
      <c r="E2775" s="176" t="s">
        <v>7266</v>
      </c>
      <c r="G2775" s="176" t="str">
        <f>IF(ISBLANK('DPW2'!L20),"",'DPW2'!L20)</f>
        <v/>
      </c>
      <c r="H2775" s="176">
        <f>IF(ISBLANK('DPW2'!M20),"",'DPW2'!M20)</f>
        <v>0</v>
      </c>
      <c r="I2775" s="176">
        <f>IF(ISBLANK('DPW2'!N20),"",'DPW2'!N20)</f>
        <v>1.2604095235606032</v>
      </c>
      <c r="J2775" s="176">
        <f>IF(ISBLANK('DPW2'!O20),"",'DPW2'!O20)</f>
        <v>3.0330333777696903</v>
      </c>
      <c r="K2775" s="176">
        <f>IF(ISBLANK('DPW2'!P20),"",'DPW2'!P20)</f>
        <v>7.1083318741805295</v>
      </c>
      <c r="L2775" s="176">
        <f>IF(ISBLANK('DPW2'!Q20),"",'DPW2'!Q20)</f>
        <v>9.4209454913513309</v>
      </c>
      <c r="M2775" s="176">
        <f>IF(ISBLANK('DPW2'!R20),"",'DPW2'!R20)</f>
        <v>11.820915788041299</v>
      </c>
      <c r="N2775" s="176" t="str">
        <f>IF(ISBLANK('DPW2'!S20),"",'DPW2'!S20)</f>
        <v/>
      </c>
      <c r="O2775" s="176" t="str">
        <f>IF(ISBLANK('DPW2'!T20),"",'DPW2'!T20)</f>
        <v/>
      </c>
      <c r="P2775" s="176" t="str">
        <f>IF(ISBLANK('DPW2'!U20),"",'DPW2'!U20)</f>
        <v/>
      </c>
      <c r="Q2775" s="176" t="str">
        <f>IF(ISBLANK('DPW2'!V20),"",'DPW2'!V20)</f>
        <v/>
      </c>
      <c r="R2775" s="176" t="str">
        <f>IF(ISBLANK('DPW2'!W20),"",'DPW2'!W20)</f>
        <v/>
      </c>
    </row>
    <row r="2776" spans="1:19" x14ac:dyDescent="0.25">
      <c r="A2776" s="176" t="str">
        <f t="shared" si="43"/>
        <v>YKY</v>
      </c>
      <c r="B2776" s="176" t="str">
        <f>IF(ISBLANK('DPW2'!BJ20),"",'DPW2'!BJ20)</f>
        <v>PCD_DPW2_WRESUP_T</v>
      </c>
      <c r="C2776" s="176" t="str">
        <f>'DPW2'!F20 &amp; "," &amp; 'DPW2'!G20 &amp; "," &amp; 'DPW2'!BJ5</f>
        <v>W Resilience CC Uplift,Spend on scheme as a % of allowance,Total Expenditure by 2029-30 (Allowance)</v>
      </c>
      <c r="D2776" s="176" t="str">
        <f>IF(ISBLANK('DPW2'!H20),"",'DPW2'!H20)</f>
        <v>£m</v>
      </c>
      <c r="E2776" s="176" t="s">
        <v>7266</v>
      </c>
      <c r="M2776" s="176">
        <f>IF(ISBLANK('DPW2'!X20),"",'DPW2'!X20)</f>
        <v>11.820915788041299</v>
      </c>
      <c r="R2776" s="176">
        <f>IF(ISBLANK('DPW2'!Y20),"",'DPW2'!Y20)</f>
        <v>0</v>
      </c>
    </row>
    <row r="2777" spans="1:19" x14ac:dyDescent="0.25">
      <c r="A2777" s="176" t="str">
        <f t="shared" si="43"/>
        <v>YKY</v>
      </c>
      <c r="B2777" s="176" t="str">
        <f>IF(ISBLANK('DPW2'!BM20),"",'DPW2'!BM20)</f>
        <v>PCD_DPW2_WRESUP_O</v>
      </c>
      <c r="C2777" s="176" t="str">
        <f>'DPW2'!F20 &amp; "," &amp; 'DPW2'!G20 &amp; "," &amp; 'DPW2'!BM5</f>
        <v>W Resilience CC Uplift,Spend on scheme as a % of allowance,PCD Total Expenditure (Cumulative) - Outturn &amp; Forecast (£m)</v>
      </c>
      <c r="D2777" s="176" t="str">
        <f>IF(ISBLANK('DPW2'!H20),"",'DPW2'!H20)</f>
        <v>£m</v>
      </c>
      <c r="E2777" s="176" t="s">
        <v>7266</v>
      </c>
      <c r="G2777" s="176" t="str">
        <f>IF(ISBLANK('DPW2'!AA20),"",'DPW2'!AA20)</f>
        <v/>
      </c>
      <c r="H2777" s="176" t="str">
        <f>IF(ISBLANK('DPW2'!AB20),"",'DPW2'!AB20)</f>
        <v/>
      </c>
      <c r="I2777" s="176">
        <f>IF(ISBLANK('DPW2'!AC20),"",'DPW2'!AC20)</f>
        <v>0.35537053427578769</v>
      </c>
      <c r="J2777" s="176">
        <f>IF(ISBLANK('DPW2'!AD20),"",'DPW2'!AD20)</f>
        <v>2.0099999999999998</v>
      </c>
      <c r="K2777" s="176">
        <f>IF(ISBLANK('DPW2'!AE20),"",'DPW2'!AE20)</f>
        <v>5.556</v>
      </c>
      <c r="L2777" s="176">
        <f>IF(ISBLANK('DPW2'!AF20),"",'DPW2'!AF20)</f>
        <v>8.7469999999999999</v>
      </c>
      <c r="M2777" s="176">
        <f>IF(ISBLANK('DPW2'!AG20),"",'DPW2'!AG20)</f>
        <v>11.821</v>
      </c>
      <c r="N2777" s="176" t="str">
        <f>IF(ISBLANK('DPW2'!AH20),"",'DPW2'!AH20)</f>
        <v/>
      </c>
      <c r="O2777" s="176" t="str">
        <f>IF(ISBLANK('DPW2'!AI20),"",'DPW2'!AI20)</f>
        <v/>
      </c>
      <c r="P2777" s="176" t="str">
        <f>IF(ISBLANK('DPW2'!AJ20),"",'DPW2'!AJ20)</f>
        <v/>
      </c>
      <c r="Q2777" s="176" t="str">
        <f>IF(ISBLANK('DPW2'!AK20),"",'DPW2'!AK20)</f>
        <v/>
      </c>
      <c r="R2777" s="176" t="str">
        <f>IF(ISBLANK('DPW2'!AL20),"",'DPW2'!AL20)</f>
        <v/>
      </c>
    </row>
    <row r="2778" spans="1:19" x14ac:dyDescent="0.25">
      <c r="A2778" s="176" t="str">
        <f t="shared" si="43"/>
        <v>YKY</v>
      </c>
      <c r="B2778" s="176" t="str">
        <f>IF(ISBLANK('DPW2'!BY20),"",'DPW2'!BY20)</f>
        <v>PCD_DPW2_WRESUP_OT</v>
      </c>
      <c r="C2778" s="176" t="str">
        <f>'DPW2'!F20 &amp; "," &amp; 'DPW2'!G20 &amp; "," &amp; 'DPW2'!BY5</f>
        <v>W Resilience CC Uplift,Spend on scheme as a % of allowance,Total Expenditure by 2029-30 (Outturn &amp; Forecast)</v>
      </c>
      <c r="D2778" s="176" t="str">
        <f>IF(ISBLANK('DPW2'!H20),"",'DPW2'!H20)</f>
        <v>£m</v>
      </c>
      <c r="E2778" s="176" t="s">
        <v>7266</v>
      </c>
      <c r="M2778" s="176">
        <f>IF(ISBLANK('DPW2'!AM20),"",'DPW2'!AM20)</f>
        <v>11.821</v>
      </c>
      <c r="R2778" s="176">
        <f>IF(ISBLANK('DPW2'!AN20),"",'DPW2'!AN20)</f>
        <v>0</v>
      </c>
    </row>
    <row r="2779" spans="1:19" x14ac:dyDescent="0.25">
      <c r="A2779" s="176" t="str">
        <f t="shared" si="43"/>
        <v>YKY</v>
      </c>
      <c r="B2779" s="176" t="str">
        <f>IF(ISBLANK('DPW2'!CB20),"",'DPW2'!CB20)</f>
        <v>PCD_DPW2_WRESUP_P</v>
      </c>
      <c r="C2779" s="176" t="str">
        <f>'DPW2'!F20 &amp; "," &amp; 'DPW2'!G20 &amp; "," &amp; 'DPW2'!CB5</f>
        <v>W Resilience CC Uplift,Spend on scheme as a % of allowance,Performance (Expenditure)</v>
      </c>
      <c r="D2779" s="176" t="str">
        <f>IF(ISBLANK('DPW2'!H20),"",'DPW2'!H20)</f>
        <v>£m</v>
      </c>
      <c r="E2779" s="176" t="s">
        <v>7266</v>
      </c>
      <c r="M2779" s="176">
        <f>IF(ISBLANK('DPW2'!AP20),"",'DPW2'!AP20)</f>
        <v>1.0000071239792425</v>
      </c>
      <c r="R2779" s="176" t="str">
        <f>IF(ISBLANK('DPW2'!AQ20),"",'DPW2'!AQ20)</f>
        <v/>
      </c>
    </row>
    <row r="2780" spans="1:19" x14ac:dyDescent="0.25">
      <c r="A2780" s="176" t="str">
        <f t="shared" si="43"/>
        <v>YKY</v>
      </c>
      <c r="B2780" s="176" t="str">
        <f>IF(ISBLANK('DPW2'!AV21),"",'DPW2'!AV21)</f>
        <v>PCD_DPW2_MTR1_NP</v>
      </c>
      <c r="C2780" s="176" t="str">
        <f>'DPW2'!F21 &amp; "," &amp; 'DPW2'!G21 &amp; "," &amp; 'DPW2'!AV5</f>
        <v>Metering,New installations,Non delivery PCD payment (£m/Driver) in 2022-23 CPIH prices</v>
      </c>
      <c r="D2780" s="176" t="str">
        <f>IF(ISBLANK('DPW2'!H21),"",'DPW2'!H21)</f>
        <v>£m</v>
      </c>
      <c r="E2780" s="176" t="s">
        <v>7266</v>
      </c>
      <c r="S2780" s="176">
        <f>IF(ISBLANK('DPW2'!J21),"",'DPW2'!J21)</f>
        <v>3.2196933760525502E-4</v>
      </c>
    </row>
    <row r="2781" spans="1:19" x14ac:dyDescent="0.25">
      <c r="A2781" s="176" t="str">
        <f t="shared" si="43"/>
        <v>YKY</v>
      </c>
      <c r="B2781" s="176" t="str">
        <f>IF(ISBLANK('DPW2'!AX21),"",'DPW2'!AX21)</f>
        <v>PCD_DPW2_MTR1</v>
      </c>
      <c r="C2781" s="176" t="str">
        <f>'DPW2'!F21 &amp; "," &amp; 'DPW2'!G21 &amp; "," &amp; 'DPW2'!AX5</f>
        <v>Metering,New installations,PCD Total Expenditure (Cumulative) - Allowance (£m)</v>
      </c>
      <c r="D2781" s="176" t="str">
        <f>IF(ISBLANK('DPW2'!H21),"",'DPW2'!H21)</f>
        <v>£m</v>
      </c>
      <c r="E2781" s="176" t="s">
        <v>7266</v>
      </c>
      <c r="G2781" s="176" t="str">
        <f>IF(ISBLANK('DPW2'!L21),"",'DPW2'!L21)</f>
        <v/>
      </c>
      <c r="H2781" s="176">
        <f>IF(ISBLANK('DPW2'!M21),"",'DPW2'!M21)</f>
        <v>0</v>
      </c>
      <c r="I2781" s="176">
        <f>IF(ISBLANK('DPW2'!N21),"",'DPW2'!N21)</f>
        <v>8.0492334401313759</v>
      </c>
      <c r="J2781" s="176">
        <f>IF(ISBLANK('DPW2'!O21),"",'DPW2'!O21)</f>
        <v>16.098466880262752</v>
      </c>
      <c r="K2781" s="176">
        <f>IF(ISBLANK('DPW2'!P21),"",'DPW2'!P21)</f>
        <v>24.147700320394126</v>
      </c>
      <c r="L2781" s="176">
        <f>IF(ISBLANK('DPW2'!Q21),"",'DPW2'!Q21)</f>
        <v>32.196933760525503</v>
      </c>
      <c r="M2781" s="176">
        <f>IF(ISBLANK('DPW2'!R21),"",'DPW2'!R21)</f>
        <v>40.246167200656878</v>
      </c>
      <c r="N2781" s="176" t="str">
        <f>IF(ISBLANK('DPW2'!S21),"",'DPW2'!S21)</f>
        <v/>
      </c>
      <c r="O2781" s="176" t="str">
        <f>IF(ISBLANK('DPW2'!T21),"",'DPW2'!T21)</f>
        <v/>
      </c>
      <c r="P2781" s="176" t="str">
        <f>IF(ISBLANK('DPW2'!U21),"",'DPW2'!U21)</f>
        <v/>
      </c>
      <c r="Q2781" s="176" t="str">
        <f>IF(ISBLANK('DPW2'!V21),"",'DPW2'!V21)</f>
        <v/>
      </c>
      <c r="R2781" s="176" t="str">
        <f>IF(ISBLANK('DPW2'!W21),"",'DPW2'!W21)</f>
        <v/>
      </c>
    </row>
    <row r="2782" spans="1:19" x14ac:dyDescent="0.25">
      <c r="A2782" s="176" t="str">
        <f t="shared" si="43"/>
        <v>YKY</v>
      </c>
      <c r="B2782" s="176" t="str">
        <f>IF(ISBLANK('DPW2'!BJ21),"",'DPW2'!BJ21)</f>
        <v>PCD_DPW2_MTR1_T</v>
      </c>
      <c r="C2782" s="176" t="str">
        <f>'DPW2'!F21 &amp; "," &amp; 'DPW2'!G21 &amp; "," &amp; 'DPW2'!BJ5</f>
        <v>Metering,New installations,Total Expenditure by 2029-30 (Allowance)</v>
      </c>
      <c r="D2782" s="176" t="str">
        <f>IF(ISBLANK('DPW2'!H21),"",'DPW2'!H21)</f>
        <v>£m</v>
      </c>
      <c r="E2782" s="176" t="s">
        <v>7266</v>
      </c>
      <c r="M2782" s="176">
        <f>IF(ISBLANK('DPW2'!X21),"",'DPW2'!X21)</f>
        <v>40.246167200656878</v>
      </c>
      <c r="R2782" s="176">
        <f>IF(ISBLANK('DPW2'!Y21),"",'DPW2'!Y21)</f>
        <v>0</v>
      </c>
    </row>
    <row r="2783" spans="1:19" x14ac:dyDescent="0.25">
      <c r="A2783" s="176" t="str">
        <f t="shared" si="43"/>
        <v>YKY</v>
      </c>
      <c r="B2783" s="176" t="str">
        <f>IF(ISBLANK('DPW2'!BM21),"",'DPW2'!BM21)</f>
        <v>PCD_DPW2_MTR1_O</v>
      </c>
      <c r="C2783" s="176" t="str">
        <f>'DPW2'!F21 &amp; "," &amp; 'DPW2'!G21 &amp; "," &amp; 'DPW2'!BM5</f>
        <v>Metering,New installations,PCD Total Expenditure (Cumulative) - Outturn &amp; Forecast (£m)</v>
      </c>
      <c r="D2783" s="176" t="str">
        <f>IF(ISBLANK('DPW2'!H21),"",'DPW2'!H21)</f>
        <v>£m</v>
      </c>
      <c r="E2783" s="176" t="s">
        <v>7266</v>
      </c>
      <c r="G2783" s="176" t="str">
        <f>IF(ISBLANK('DPW2'!AA21),"",'DPW2'!AA21)</f>
        <v/>
      </c>
      <c r="H2783" s="176">
        <f>IF(ISBLANK('DPW2'!AB21),"",'DPW2'!AB21)</f>
        <v>0</v>
      </c>
      <c r="I2783" s="176">
        <f>IF(ISBLANK('DPW2'!AC21),"",'DPW2'!AC21)</f>
        <v>10.980301897434765</v>
      </c>
      <c r="J2783" s="176">
        <f>IF(ISBLANK('DPW2'!AD21),"",'DPW2'!AD21)</f>
        <v>21.466999999999999</v>
      </c>
      <c r="K2783" s="176">
        <f>IF(ISBLANK('DPW2'!AE21),"",'DPW2'!AE21)</f>
        <v>30.754999999999999</v>
      </c>
      <c r="L2783" s="176">
        <f>IF(ISBLANK('DPW2'!AF21),"",'DPW2'!AF21)</f>
        <v>38.494</v>
      </c>
      <c r="M2783" s="176">
        <f>IF(ISBLANK('DPW2'!AG21),"",'DPW2'!AG21)</f>
        <v>46.055999999999997</v>
      </c>
      <c r="N2783" s="176" t="str">
        <f>IF(ISBLANK('DPW2'!AH21),"",'DPW2'!AH21)</f>
        <v/>
      </c>
      <c r="O2783" s="176" t="str">
        <f>IF(ISBLANK('DPW2'!AI21),"",'DPW2'!AI21)</f>
        <v/>
      </c>
      <c r="P2783" s="176" t="str">
        <f>IF(ISBLANK('DPW2'!AJ21),"",'DPW2'!AJ21)</f>
        <v/>
      </c>
      <c r="Q2783" s="176" t="str">
        <f>IF(ISBLANK('DPW2'!AK21),"",'DPW2'!AK21)</f>
        <v/>
      </c>
      <c r="R2783" s="176" t="str">
        <f>IF(ISBLANK('DPW2'!AL21),"",'DPW2'!AL21)</f>
        <v/>
      </c>
    </row>
    <row r="2784" spans="1:19" x14ac:dyDescent="0.25">
      <c r="A2784" s="176" t="str">
        <f t="shared" si="43"/>
        <v>YKY</v>
      </c>
      <c r="B2784" s="176" t="str">
        <f>IF(ISBLANK('DPW2'!BY21),"",'DPW2'!BY21)</f>
        <v>PCD_DPW2_MTR1_OT</v>
      </c>
      <c r="C2784" s="176" t="str">
        <f>'DPW2'!F21 &amp; "," &amp; 'DPW2'!G21 &amp; "," &amp; 'DPW2'!BY5</f>
        <v>Metering,New installations,Total Expenditure by 2029-30 (Outturn &amp; Forecast)</v>
      </c>
      <c r="D2784" s="176" t="str">
        <f>IF(ISBLANK('DPW2'!H21),"",'DPW2'!H21)</f>
        <v>£m</v>
      </c>
      <c r="E2784" s="176" t="s">
        <v>7266</v>
      </c>
      <c r="M2784" s="176">
        <f>IF(ISBLANK('DPW2'!AM21),"",'DPW2'!AM21)</f>
        <v>46.055999999999997</v>
      </c>
      <c r="R2784" s="176">
        <f>IF(ISBLANK('DPW2'!AN21),"",'DPW2'!AN21)</f>
        <v>0</v>
      </c>
    </row>
    <row r="2785" spans="1:19" x14ac:dyDescent="0.25">
      <c r="A2785" s="176" t="str">
        <f t="shared" si="43"/>
        <v>YKY</v>
      </c>
      <c r="B2785" s="176" t="str">
        <f>IF(ISBLANK('DPW2'!CB21),"",'DPW2'!CB21)</f>
        <v>PCD_DPW2_MTR1_P</v>
      </c>
      <c r="C2785" s="176" t="str">
        <f>'DPW2'!F21 &amp; "," &amp; 'DPW2'!G21 &amp; "," &amp; 'DPW2'!CB5</f>
        <v>Metering,New installations,Performance (Expenditure)</v>
      </c>
      <c r="D2785" s="176" t="str">
        <f>IF(ISBLANK('DPW2'!H21),"",'DPW2'!H21)</f>
        <v>£m</v>
      </c>
      <c r="E2785" s="176" t="s">
        <v>7266</v>
      </c>
      <c r="M2785" s="176">
        <f>IF(ISBLANK('DPW2'!AP21),"",'DPW2'!AP21)</f>
        <v>1.144357418443769</v>
      </c>
      <c r="R2785" s="176" t="str">
        <f>IF(ISBLANK('DPW2'!AQ21),"",'DPW2'!AQ21)</f>
        <v/>
      </c>
    </row>
    <row r="2786" spans="1:19" x14ac:dyDescent="0.25">
      <c r="A2786" s="176" t="str">
        <f t="shared" si="43"/>
        <v>YKY</v>
      </c>
      <c r="B2786" s="176" t="str">
        <f>IF(ISBLANK('DPW2'!AV22),"",'DPW2'!AV22)</f>
        <v>PCD_DPW2_MTR2_NP</v>
      </c>
      <c r="C2786" s="176" t="str">
        <f>'DPW2'!F22 &amp; "," &amp; 'DPW2'!G22 &amp; "," &amp; 'DPW2'!AV5</f>
        <v>Metering,Household meter upgrades,Non delivery PCD payment (£m/Driver) in 2022-23 CPIH prices</v>
      </c>
      <c r="D2786" s="176" t="str">
        <f>IF(ISBLANK('DPW2'!H22),"",'DPW2'!H22)</f>
        <v>£m</v>
      </c>
      <c r="E2786" s="176" t="s">
        <v>7266</v>
      </c>
      <c r="S2786" s="176">
        <f>IF(ISBLANK('DPW2'!J22),"",'DPW2'!J22)</f>
        <v>3.1766080177318202E-5</v>
      </c>
    </row>
    <row r="2787" spans="1:19" x14ac:dyDescent="0.25">
      <c r="A2787" s="176" t="str">
        <f t="shared" si="43"/>
        <v>YKY</v>
      </c>
      <c r="B2787" s="176" t="str">
        <f>IF(ISBLANK('DPW2'!AX22),"",'DPW2'!AX22)</f>
        <v>PCD_DPW2_MTR2</v>
      </c>
      <c r="C2787" s="176" t="str">
        <f>'DPW2'!F22 &amp; "," &amp; 'DPW2'!G22 &amp; "," &amp; 'DPW2'!AX5</f>
        <v>Metering,Household meter upgrades,PCD Total Expenditure (Cumulative) - Allowance (£m)</v>
      </c>
      <c r="D2787" s="176" t="str">
        <f>IF(ISBLANK('DPW2'!H22),"",'DPW2'!H22)</f>
        <v>£m</v>
      </c>
      <c r="E2787" s="176" t="s">
        <v>7266</v>
      </c>
      <c r="G2787" s="176" t="str">
        <f>IF(ISBLANK('DPW2'!L22),"",'DPW2'!L22)</f>
        <v/>
      </c>
      <c r="H2787" s="176">
        <f>IF(ISBLANK('DPW2'!M22),"",'DPW2'!M22)</f>
        <v>0.54393059087621953</v>
      </c>
      <c r="I2787" s="176">
        <f>IF(ISBLANK('DPW2'!N22),"",'DPW2'!N22)</f>
        <v>4.6247918469355795</v>
      </c>
      <c r="J2787" s="176">
        <f>IF(ISBLANK('DPW2'!O22),"",'DPW2'!O22)</f>
        <v>14.817415163030784</v>
      </c>
      <c r="K2787" s="176">
        <f>IF(ISBLANK('DPW2'!P22),"",'DPW2'!P22)</f>
        <v>25.010038479125988</v>
      </c>
      <c r="L2787" s="176">
        <f>IF(ISBLANK('DPW2'!Q22),"",'DPW2'!Q22)</f>
        <v>35.202630029141019</v>
      </c>
      <c r="M2787" s="176">
        <f>IF(ISBLANK('DPW2'!R22),"",'DPW2'!R22)</f>
        <v>40.776814714336105</v>
      </c>
      <c r="N2787" s="176" t="str">
        <f>IF(ISBLANK('DPW2'!S22),"",'DPW2'!S22)</f>
        <v/>
      </c>
      <c r="O2787" s="176" t="str">
        <f>IF(ISBLANK('DPW2'!T22),"",'DPW2'!T22)</f>
        <v/>
      </c>
      <c r="P2787" s="176" t="str">
        <f>IF(ISBLANK('DPW2'!U22),"",'DPW2'!U22)</f>
        <v/>
      </c>
      <c r="Q2787" s="176" t="str">
        <f>IF(ISBLANK('DPW2'!V22),"",'DPW2'!V22)</f>
        <v/>
      </c>
      <c r="R2787" s="176" t="str">
        <f>IF(ISBLANK('DPW2'!W22),"",'DPW2'!W22)</f>
        <v/>
      </c>
    </row>
    <row r="2788" spans="1:19" x14ac:dyDescent="0.25">
      <c r="A2788" s="176" t="str">
        <f t="shared" si="43"/>
        <v>YKY</v>
      </c>
      <c r="B2788" s="176" t="str">
        <f>IF(ISBLANK('DPW2'!BJ22),"",'DPW2'!BJ22)</f>
        <v>PCD_DPW2_MTR2_T</v>
      </c>
      <c r="C2788" s="176" t="str">
        <f>'DPW2'!F22 &amp; "," &amp; 'DPW2'!G22 &amp; "," &amp; 'DPW2'!BJ5</f>
        <v>Metering,Household meter upgrades,Total Expenditure by 2029-30 (Allowance)</v>
      </c>
      <c r="D2788" s="176" t="str">
        <f>IF(ISBLANK('DPW2'!H22),"",'DPW2'!H22)</f>
        <v>£m</v>
      </c>
      <c r="E2788" s="176" t="s">
        <v>7266</v>
      </c>
      <c r="M2788" s="176">
        <f>IF(ISBLANK('DPW2'!X22),"",'DPW2'!X22)</f>
        <v>40.776814714336105</v>
      </c>
      <c r="R2788" s="176">
        <f>IF(ISBLANK('DPW2'!Y22),"",'DPW2'!Y22)</f>
        <v>0</v>
      </c>
    </row>
    <row r="2789" spans="1:19" x14ac:dyDescent="0.25">
      <c r="A2789" s="176" t="str">
        <f t="shared" si="43"/>
        <v>YKY</v>
      </c>
      <c r="B2789" s="176" t="str">
        <f>IF(ISBLANK('DPW2'!BM22),"",'DPW2'!BM22)</f>
        <v>PCD_DPW2_MTR2_O</v>
      </c>
      <c r="C2789" s="176" t="str">
        <f>'DPW2'!F22 &amp; "," &amp; 'DPW2'!G22 &amp; "," &amp; 'DPW2'!BM5</f>
        <v>Metering,Household meter upgrades,PCD Total Expenditure (Cumulative) - Outturn &amp; Forecast (£m)</v>
      </c>
      <c r="D2789" s="176" t="str">
        <f>IF(ISBLANK('DPW2'!H22),"",'DPW2'!H22)</f>
        <v>£m</v>
      </c>
      <c r="E2789" s="176" t="s">
        <v>7266</v>
      </c>
      <c r="G2789" s="176" t="str">
        <f>IF(ISBLANK('DPW2'!AA22),"",'DPW2'!AA22)</f>
        <v/>
      </c>
      <c r="H2789" s="176">
        <f>IF(ISBLANK('DPW2'!AB22),"",'DPW2'!AB22)</f>
        <v>3.68</v>
      </c>
      <c r="I2789" s="176">
        <f>IF(ISBLANK('DPW2'!AC22),"",'DPW2'!AC22)</f>
        <v>14.66</v>
      </c>
      <c r="J2789" s="176">
        <f>IF(ISBLANK('DPW2'!AD22),"",'DPW2'!AD22)</f>
        <v>32.811999999999998</v>
      </c>
      <c r="K2789" s="176">
        <f>IF(ISBLANK('DPW2'!AE22),"",'DPW2'!AE22)</f>
        <v>50.878999999999998</v>
      </c>
      <c r="L2789" s="176">
        <f>IF(ISBLANK('DPW2'!AF22),"",'DPW2'!AF22)</f>
        <v>65.007999999999996</v>
      </c>
      <c r="M2789" s="176">
        <f>IF(ISBLANK('DPW2'!AG22),"",'DPW2'!AG22)</f>
        <v>67.665000000000006</v>
      </c>
      <c r="N2789" s="176" t="str">
        <f>IF(ISBLANK('DPW2'!AH22),"",'DPW2'!AH22)</f>
        <v/>
      </c>
      <c r="O2789" s="176" t="str">
        <f>IF(ISBLANK('DPW2'!AI22),"",'DPW2'!AI22)</f>
        <v/>
      </c>
      <c r="P2789" s="176" t="str">
        <f>IF(ISBLANK('DPW2'!AJ22),"",'DPW2'!AJ22)</f>
        <v/>
      </c>
      <c r="Q2789" s="176" t="str">
        <f>IF(ISBLANK('DPW2'!AK22),"",'DPW2'!AK22)</f>
        <v/>
      </c>
      <c r="R2789" s="176" t="str">
        <f>IF(ISBLANK('DPW2'!AL22),"",'DPW2'!AL22)</f>
        <v/>
      </c>
    </row>
    <row r="2790" spans="1:19" x14ac:dyDescent="0.25">
      <c r="A2790" s="176" t="str">
        <f t="shared" si="43"/>
        <v>YKY</v>
      </c>
      <c r="B2790" s="176" t="str">
        <f>IF(ISBLANK('DPW2'!BY22),"",'DPW2'!BY22)</f>
        <v>PCD_DPW2_MTR2_OT</v>
      </c>
      <c r="C2790" s="176" t="str">
        <f>'DPW2'!F22 &amp; "," &amp; 'DPW2'!G22 &amp; "," &amp; 'DPW2'!BY5</f>
        <v>Metering,Household meter upgrades,Total Expenditure by 2029-30 (Outturn &amp; Forecast)</v>
      </c>
      <c r="D2790" s="176" t="str">
        <f>IF(ISBLANK('DPW2'!H22),"",'DPW2'!H22)</f>
        <v>£m</v>
      </c>
      <c r="E2790" s="176" t="s">
        <v>7266</v>
      </c>
      <c r="M2790" s="176">
        <f>IF(ISBLANK('DPW2'!AM22),"",'DPW2'!AM22)</f>
        <v>67.665000000000006</v>
      </c>
      <c r="R2790" s="176">
        <f>IF(ISBLANK('DPW2'!AN22),"",'DPW2'!AN22)</f>
        <v>0</v>
      </c>
    </row>
    <row r="2791" spans="1:19" x14ac:dyDescent="0.25">
      <c r="A2791" s="176" t="str">
        <f t="shared" si="43"/>
        <v>YKY</v>
      </c>
      <c r="B2791" s="176" t="str">
        <f>IF(ISBLANK('DPW2'!CB22),"",'DPW2'!CB22)</f>
        <v>PCD_DPW2_MTR2_P</v>
      </c>
      <c r="C2791" s="176" t="str">
        <f>'DPW2'!F22 &amp; "," &amp; 'DPW2'!G22 &amp; "," &amp; 'DPW2'!CB5</f>
        <v>Metering,Household meter upgrades,Performance (Expenditure)</v>
      </c>
      <c r="D2791" s="176" t="str">
        <f>IF(ISBLANK('DPW2'!H22),"",'DPW2'!H22)</f>
        <v>£m</v>
      </c>
      <c r="E2791" s="176" t="s">
        <v>7266</v>
      </c>
      <c r="M2791" s="176">
        <f>IF(ISBLANK('DPW2'!AP22),"",'DPW2'!AP22)</f>
        <v>1.6593988636442143</v>
      </c>
      <c r="R2791" s="176" t="str">
        <f>IF(ISBLANK('DPW2'!AQ22),"",'DPW2'!AQ22)</f>
        <v/>
      </c>
    </row>
    <row r="2792" spans="1:19" x14ac:dyDescent="0.25">
      <c r="A2792" s="176" t="str">
        <f t="shared" si="43"/>
        <v>YKY</v>
      </c>
      <c r="B2792" s="176" t="str">
        <f>IF(ISBLANK('DPW2'!AV23),"",'DPW2'!AV23)</f>
        <v>PCD_DPW2_MTR3_NP</v>
      </c>
      <c r="C2792" s="176" t="str">
        <f>'DPW2'!F23 &amp; "," &amp; 'DPW2'!G23 &amp; "," &amp; 'DPW2'!AV5</f>
        <v>Metering,Non household meter upgrades,Non delivery PCD payment (£m/Driver) in 2022-23 CPIH prices</v>
      </c>
      <c r="D2792" s="176" t="str">
        <f>IF(ISBLANK('DPW2'!H23),"",'DPW2'!H23)</f>
        <v>£m</v>
      </c>
      <c r="E2792" s="176" t="s">
        <v>7266</v>
      </c>
      <c r="S2792" s="176">
        <f>IF(ISBLANK('DPW2'!J23),"",'DPW2'!J23)</f>
        <v>3.1766080177318202E-5</v>
      </c>
    </row>
    <row r="2793" spans="1:19" x14ac:dyDescent="0.25">
      <c r="A2793" s="176" t="str">
        <f t="shared" si="43"/>
        <v>YKY</v>
      </c>
      <c r="B2793" s="176" t="str">
        <f>IF(ISBLANK('DPW2'!AX23),"",'DPW2'!AX23)</f>
        <v>PCD_DPW2_MTR3</v>
      </c>
      <c r="C2793" s="176" t="str">
        <f>'DPW2'!F23 &amp; "," &amp; 'DPW2'!G23 &amp; "," &amp; 'DPW2'!AX5</f>
        <v>Metering,Non household meter upgrades,PCD Total Expenditure (Cumulative) - Allowance (£m)</v>
      </c>
      <c r="D2793" s="176" t="str">
        <f>IF(ISBLANK('DPW2'!H23),"",'DPW2'!H23)</f>
        <v>£m</v>
      </c>
      <c r="E2793" s="176" t="s">
        <v>7266</v>
      </c>
      <c r="G2793" s="176" t="str">
        <f>IF(ISBLANK('DPW2'!L23),"",'DPW2'!L23)</f>
        <v/>
      </c>
      <c r="H2793" s="176">
        <f>IF(ISBLANK('DPW2'!M23),"",'DPW2'!M23)</f>
        <v>9.1391012670144461E-2</v>
      </c>
      <c r="I2793" s="176">
        <f>IF(ISBLANK('DPW2'!N23),"",'DPW2'!N23)</f>
        <v>0.49005531889548792</v>
      </c>
      <c r="J2793" s="176">
        <f>IF(ISBLANK('DPW2'!O23),"",'DPW2'!O23)</f>
        <v>1.4837300729221785</v>
      </c>
      <c r="K2793" s="176">
        <f>IF(ISBLANK('DPW2'!P23),"",'DPW2'!P23)</f>
        <v>2.4774048269488693</v>
      </c>
      <c r="L2793" s="176">
        <f>IF(ISBLANK('DPW2'!Q23),"",'DPW2'!Q23)</f>
        <v>3.4710795809755597</v>
      </c>
      <c r="M2793" s="176">
        <f>IF(ISBLANK('DPW2'!R23),"",'DPW2'!R23)</f>
        <v>3.6970952414371787</v>
      </c>
      <c r="N2793" s="176" t="str">
        <f>IF(ISBLANK('DPW2'!S23),"",'DPW2'!S23)</f>
        <v/>
      </c>
      <c r="O2793" s="176" t="str">
        <f>IF(ISBLANK('DPW2'!T23),"",'DPW2'!T23)</f>
        <v/>
      </c>
      <c r="P2793" s="176" t="str">
        <f>IF(ISBLANK('DPW2'!U23),"",'DPW2'!U23)</f>
        <v/>
      </c>
      <c r="Q2793" s="176" t="str">
        <f>IF(ISBLANK('DPW2'!V23),"",'DPW2'!V23)</f>
        <v/>
      </c>
      <c r="R2793" s="176" t="str">
        <f>IF(ISBLANK('DPW2'!W23),"",'DPW2'!W23)</f>
        <v/>
      </c>
    </row>
    <row r="2794" spans="1:19" x14ac:dyDescent="0.25">
      <c r="A2794" s="176" t="str">
        <f t="shared" si="43"/>
        <v>YKY</v>
      </c>
      <c r="B2794" s="176" t="str">
        <f>IF(ISBLANK('DPW2'!BJ23),"",'DPW2'!BJ23)</f>
        <v>PCD_DPW2_MTR3_T</v>
      </c>
      <c r="C2794" s="176" t="str">
        <f>'DPW2'!F23 &amp; "," &amp; 'DPW2'!G23 &amp; "," &amp; 'DPW2'!BJ5</f>
        <v>Metering,Non household meter upgrades,Total Expenditure by 2029-30 (Allowance)</v>
      </c>
      <c r="D2794" s="176" t="str">
        <f>IF(ISBLANK('DPW2'!H23),"",'DPW2'!H23)</f>
        <v>£m</v>
      </c>
      <c r="E2794" s="176" t="s">
        <v>7266</v>
      </c>
      <c r="M2794" s="176">
        <f>IF(ISBLANK('DPW2'!X23),"",'DPW2'!X23)</f>
        <v>3.6970952414371787</v>
      </c>
      <c r="R2794" s="176">
        <f>IF(ISBLANK('DPW2'!Y23),"",'DPW2'!Y23)</f>
        <v>0</v>
      </c>
    </row>
    <row r="2795" spans="1:19" x14ac:dyDescent="0.25">
      <c r="A2795" s="176" t="str">
        <f t="shared" si="43"/>
        <v>YKY</v>
      </c>
      <c r="B2795" s="176" t="str">
        <f>IF(ISBLANK('DPW2'!BM23),"",'DPW2'!BM23)</f>
        <v>PCD_DPW2_MTR3_O</v>
      </c>
      <c r="C2795" s="176" t="str">
        <f>'DPW2'!F23 &amp; "," &amp; 'DPW2'!G23 &amp; "," &amp; 'DPW2'!BM5</f>
        <v>Metering,Non household meter upgrades,PCD Total Expenditure (Cumulative) - Outturn &amp; Forecast (£m)</v>
      </c>
      <c r="D2795" s="176" t="str">
        <f>IF(ISBLANK('DPW2'!H23),"",'DPW2'!H23)</f>
        <v>£m</v>
      </c>
      <c r="E2795" s="176" t="s">
        <v>7266</v>
      </c>
      <c r="G2795" s="176" t="str">
        <f>IF(ISBLANK('DPW2'!AA23),"",'DPW2'!AA23)</f>
        <v/>
      </c>
      <c r="H2795" s="176">
        <f>IF(ISBLANK('DPW2'!AB23),"",'DPW2'!AB23)</f>
        <v>9.2999999999999999E-2</v>
      </c>
      <c r="I2795" s="176">
        <f>IF(ISBLANK('DPW2'!AC23),"",'DPW2'!AC23)</f>
        <v>1.6140000000000001</v>
      </c>
      <c r="J2795" s="176">
        <f>IF(ISBLANK('DPW2'!AD23),"",'DPW2'!AD23)</f>
        <v>4.3419999999999996</v>
      </c>
      <c r="K2795" s="176">
        <f>IF(ISBLANK('DPW2'!AE23),"",'DPW2'!AE23)</f>
        <v>7.0570000000000004</v>
      </c>
      <c r="L2795" s="176">
        <f>IF(ISBLANK('DPW2'!AF23),"",'DPW2'!AF23)</f>
        <v>9.1809999999999992</v>
      </c>
      <c r="M2795" s="176">
        <f>IF(ISBLANK('DPW2'!AG23),"",'DPW2'!AG23)</f>
        <v>9.58</v>
      </c>
      <c r="N2795" s="176" t="str">
        <f>IF(ISBLANK('DPW2'!AH23),"",'DPW2'!AH23)</f>
        <v/>
      </c>
      <c r="O2795" s="176" t="str">
        <f>IF(ISBLANK('DPW2'!AI23),"",'DPW2'!AI23)</f>
        <v/>
      </c>
      <c r="P2795" s="176" t="str">
        <f>IF(ISBLANK('DPW2'!AJ23),"",'DPW2'!AJ23)</f>
        <v/>
      </c>
      <c r="Q2795" s="176" t="str">
        <f>IF(ISBLANK('DPW2'!AK23),"",'DPW2'!AK23)</f>
        <v/>
      </c>
      <c r="R2795" s="176" t="str">
        <f>IF(ISBLANK('DPW2'!AL23),"",'DPW2'!AL23)</f>
        <v/>
      </c>
    </row>
    <row r="2796" spans="1:19" x14ac:dyDescent="0.25">
      <c r="A2796" s="176" t="str">
        <f t="shared" si="43"/>
        <v>YKY</v>
      </c>
      <c r="B2796" s="176" t="str">
        <f>IF(ISBLANK('DPW2'!BY23),"",'DPW2'!BY23)</f>
        <v>PCD_DPW2_MTR3_OT</v>
      </c>
      <c r="C2796" s="176" t="str">
        <f>'DPW2'!F23 &amp; "," &amp; 'DPW2'!G23 &amp; "," &amp; 'DPW2'!BY5</f>
        <v>Metering,Non household meter upgrades,Total Expenditure by 2029-30 (Outturn &amp; Forecast)</v>
      </c>
      <c r="D2796" s="176" t="str">
        <f>IF(ISBLANK('DPW2'!H23),"",'DPW2'!H23)</f>
        <v>£m</v>
      </c>
      <c r="E2796" s="176" t="s">
        <v>7266</v>
      </c>
      <c r="M2796" s="176">
        <f>IF(ISBLANK('DPW2'!AM23),"",'DPW2'!AM23)</f>
        <v>9.58</v>
      </c>
      <c r="R2796" s="176">
        <f>IF(ISBLANK('DPW2'!AN23),"",'DPW2'!AN23)</f>
        <v>0</v>
      </c>
    </row>
    <row r="2797" spans="1:19" x14ac:dyDescent="0.25">
      <c r="A2797" s="176" t="str">
        <f t="shared" si="43"/>
        <v>YKY</v>
      </c>
      <c r="B2797" s="176" t="str">
        <f>IF(ISBLANK('DPW2'!CB23),"",'DPW2'!CB23)</f>
        <v>PCD_DPW2_MTR3_P</v>
      </c>
      <c r="C2797" s="176" t="str">
        <f>'DPW2'!F23 &amp; "," &amp; 'DPW2'!G23 &amp; "," &amp; 'DPW2'!CB5</f>
        <v>Metering,Non household meter upgrades,Performance (Expenditure)</v>
      </c>
      <c r="D2797" s="176" t="str">
        <f>IF(ISBLANK('DPW2'!H23),"",'DPW2'!H23)</f>
        <v>£m</v>
      </c>
      <c r="E2797" s="176" t="s">
        <v>7266</v>
      </c>
      <c r="M2797" s="176">
        <f>IF(ISBLANK('DPW2'!AP23),"",'DPW2'!AP23)</f>
        <v>2.5912234807010135</v>
      </c>
      <c r="R2797" s="176" t="str">
        <f>IF(ISBLANK('DPW2'!AQ23),"",'DPW2'!AQ23)</f>
        <v/>
      </c>
    </row>
    <row r="2798" spans="1:19" x14ac:dyDescent="0.25">
      <c r="A2798" s="176" t="str">
        <f t="shared" si="43"/>
        <v>YKY</v>
      </c>
      <c r="B2798" s="176" t="str">
        <f>IF(ISBLANK('DPW2'!AV24),"",'DPW2'!AV24)</f>
        <v>PCD_DPW2_MTR4_NP</v>
      </c>
      <c r="C2798" s="176" t="str">
        <f>'DPW2'!F24 &amp; "," &amp; 'DPW2'!G24 &amp; "," &amp; 'DPW2'!AV5</f>
        <v>Metering,Large bulk meters,Non delivery PCD payment (£m/Driver) in 2022-23 CPIH prices</v>
      </c>
      <c r="D2798" s="176" t="str">
        <f>IF(ISBLANK('DPW2'!H24),"",'DPW2'!H24)</f>
        <v>£m</v>
      </c>
      <c r="E2798" s="176" t="s">
        <v>7266</v>
      </c>
      <c r="S2798" s="176" t="str">
        <f>IF(ISBLANK('DPW2'!J24),"",'DPW2'!J24)</f>
        <v/>
      </c>
    </row>
    <row r="2799" spans="1:19" x14ac:dyDescent="0.25">
      <c r="A2799" s="176" t="str">
        <f t="shared" si="43"/>
        <v>YKY</v>
      </c>
      <c r="B2799" s="176" t="str">
        <f>IF(ISBLANK('DPW2'!AX24),"",'DPW2'!AX24)</f>
        <v>PCD_DPW2_MTR4</v>
      </c>
      <c r="C2799" s="176" t="str">
        <f>'DPW2'!F24 &amp; "," &amp; 'DPW2'!G24 &amp; "," &amp; 'DPW2'!AX5</f>
        <v>Metering,Large bulk meters,PCD Total Expenditure (Cumulative) - Allowance (£m)</v>
      </c>
      <c r="D2799" s="176" t="str">
        <f>IF(ISBLANK('DPW2'!H24),"",'DPW2'!H24)</f>
        <v>£m</v>
      </c>
      <c r="E2799" s="176" t="s">
        <v>7266</v>
      </c>
      <c r="G2799" s="176" t="str">
        <f>IF(ISBLANK('DPW2'!L24),"",'DPW2'!L24)</f>
        <v/>
      </c>
      <c r="H2799" s="176" t="str">
        <f>IF(ISBLANK('DPW2'!M24),"",'DPW2'!M24)</f>
        <v/>
      </c>
      <c r="I2799" s="176" t="str">
        <f>IF(ISBLANK('DPW2'!N24),"",'DPW2'!N24)</f>
        <v/>
      </c>
      <c r="J2799" s="176" t="str">
        <f>IF(ISBLANK('DPW2'!O24),"",'DPW2'!O24)</f>
        <v/>
      </c>
      <c r="K2799" s="176" t="str">
        <f>IF(ISBLANK('DPW2'!P24),"",'DPW2'!P24)</f>
        <v/>
      </c>
      <c r="L2799" s="176" t="str">
        <f>IF(ISBLANK('DPW2'!Q24),"",'DPW2'!Q24)</f>
        <v/>
      </c>
      <c r="M2799" s="176" t="str">
        <f>IF(ISBLANK('DPW2'!R24),"",'DPW2'!R24)</f>
        <v/>
      </c>
      <c r="N2799" s="176" t="str">
        <f>IF(ISBLANK('DPW2'!S24),"",'DPW2'!S24)</f>
        <v/>
      </c>
      <c r="O2799" s="176" t="str">
        <f>IF(ISBLANK('DPW2'!T24),"",'DPW2'!T24)</f>
        <v/>
      </c>
      <c r="P2799" s="176" t="str">
        <f>IF(ISBLANK('DPW2'!U24),"",'DPW2'!U24)</f>
        <v/>
      </c>
      <c r="Q2799" s="176" t="str">
        <f>IF(ISBLANK('DPW2'!V24),"",'DPW2'!V24)</f>
        <v/>
      </c>
      <c r="R2799" s="176" t="str">
        <f>IF(ISBLANK('DPW2'!W24),"",'DPW2'!W24)</f>
        <v/>
      </c>
    </row>
    <row r="2800" spans="1:19" x14ac:dyDescent="0.25">
      <c r="A2800" s="176" t="str">
        <f t="shared" si="43"/>
        <v>YKY</v>
      </c>
      <c r="B2800" s="176" t="str">
        <f>IF(ISBLANK('DPW2'!BJ24),"",'DPW2'!BJ24)</f>
        <v>PCD_DPW2_MTR4_T</v>
      </c>
      <c r="C2800" s="176" t="str">
        <f>'DPW2'!F24 &amp; "," &amp; 'DPW2'!G24 &amp; "," &amp; 'DPW2'!BJ5</f>
        <v>Metering,Large bulk meters,Total Expenditure by 2029-30 (Allowance)</v>
      </c>
      <c r="D2800" s="176" t="str">
        <f>IF(ISBLANK('DPW2'!H24),"",'DPW2'!H24)</f>
        <v>£m</v>
      </c>
      <c r="E2800" s="176" t="s">
        <v>7266</v>
      </c>
      <c r="M2800" s="176">
        <f>IF(ISBLANK('DPW2'!X24),"",'DPW2'!X24)</f>
        <v>0</v>
      </c>
      <c r="R2800" s="176">
        <f>IF(ISBLANK('DPW2'!Y24),"",'DPW2'!Y24)</f>
        <v>0</v>
      </c>
    </row>
    <row r="2801" spans="1:19" x14ac:dyDescent="0.25">
      <c r="A2801" s="176" t="str">
        <f t="shared" si="43"/>
        <v>YKY</v>
      </c>
      <c r="B2801" s="176" t="str">
        <f>IF(ISBLANK('DPW2'!BM24),"",'DPW2'!BM24)</f>
        <v>PCD_DPW2_MTR4_O</v>
      </c>
      <c r="C2801" s="176" t="str">
        <f>'DPW2'!F24 &amp; "," &amp; 'DPW2'!G24 &amp; "," &amp; 'DPW2'!BM5</f>
        <v>Metering,Large bulk meters,PCD Total Expenditure (Cumulative) - Outturn &amp; Forecast (£m)</v>
      </c>
      <c r="D2801" s="176" t="str">
        <f>IF(ISBLANK('DPW2'!H24),"",'DPW2'!H24)</f>
        <v>£m</v>
      </c>
      <c r="E2801" s="176" t="s">
        <v>7266</v>
      </c>
      <c r="G2801" s="176" t="str">
        <f>IF(ISBLANK('DPW2'!AA24),"",'DPW2'!AA24)</f>
        <v/>
      </c>
      <c r="H2801" s="176" t="str">
        <f>IF(ISBLANK('DPW2'!AB24),"",'DPW2'!AB24)</f>
        <v/>
      </c>
      <c r="I2801" s="176">
        <f>IF(ISBLANK('DPW2'!AC24),"",'DPW2'!AC24)</f>
        <v>21.728154315539477</v>
      </c>
      <c r="J2801" s="176" t="str">
        <f>IF(ISBLANK('DPW2'!AD24),"",'DPW2'!AD24)</f>
        <v/>
      </c>
      <c r="K2801" s="176" t="str">
        <f>IF(ISBLANK('DPW2'!AE24),"",'DPW2'!AE24)</f>
        <v/>
      </c>
      <c r="L2801" s="176" t="str">
        <f>IF(ISBLANK('DPW2'!AF24),"",'DPW2'!AF24)</f>
        <v/>
      </c>
      <c r="M2801" s="176" t="str">
        <f>IF(ISBLANK('DPW2'!AG24),"",'DPW2'!AG24)</f>
        <v/>
      </c>
      <c r="N2801" s="176" t="str">
        <f>IF(ISBLANK('DPW2'!AH24),"",'DPW2'!AH24)</f>
        <v/>
      </c>
      <c r="O2801" s="176" t="str">
        <f>IF(ISBLANK('DPW2'!AI24),"",'DPW2'!AI24)</f>
        <v/>
      </c>
      <c r="P2801" s="176" t="str">
        <f>IF(ISBLANK('DPW2'!AJ24),"",'DPW2'!AJ24)</f>
        <v/>
      </c>
      <c r="Q2801" s="176" t="str">
        <f>IF(ISBLANK('DPW2'!AK24),"",'DPW2'!AK24)</f>
        <v/>
      </c>
      <c r="R2801" s="176" t="str">
        <f>IF(ISBLANK('DPW2'!AL24),"",'DPW2'!AL24)</f>
        <v/>
      </c>
    </row>
    <row r="2802" spans="1:19" x14ac:dyDescent="0.25">
      <c r="A2802" s="176" t="str">
        <f t="shared" si="43"/>
        <v>YKY</v>
      </c>
      <c r="B2802" s="176" t="str">
        <f>IF(ISBLANK('DPW2'!BY24),"",'DPW2'!BY24)</f>
        <v>PCD_DPW2_MTR4_OT</v>
      </c>
      <c r="C2802" s="176" t="str">
        <f>'DPW2'!F24 &amp; "," &amp; 'DPW2'!G24 &amp; "," &amp; 'DPW2'!BY5</f>
        <v>Metering,Large bulk meters,Total Expenditure by 2029-30 (Outturn &amp; Forecast)</v>
      </c>
      <c r="D2802" s="176" t="str">
        <f>IF(ISBLANK('DPW2'!H24),"",'DPW2'!H24)</f>
        <v>£m</v>
      </c>
      <c r="E2802" s="176" t="s">
        <v>7266</v>
      </c>
      <c r="M2802" s="176">
        <f>IF(ISBLANK('DPW2'!AM24),"",'DPW2'!AM24)</f>
        <v>0</v>
      </c>
      <c r="R2802" s="176">
        <f>IF(ISBLANK('DPW2'!AN24),"",'DPW2'!AN24)</f>
        <v>0</v>
      </c>
    </row>
    <row r="2803" spans="1:19" x14ac:dyDescent="0.25">
      <c r="A2803" s="176" t="str">
        <f t="shared" si="43"/>
        <v>YKY</v>
      </c>
      <c r="B2803" s="176" t="str">
        <f>IF(ISBLANK('DPW2'!CB24),"",'DPW2'!CB24)</f>
        <v>PCD_DPW2_MTR4_P</v>
      </c>
      <c r="C2803" s="176" t="str">
        <f>'DPW2'!F24 &amp; "," &amp; 'DPW2'!G24 &amp; "," &amp; 'DPW2'!CB5</f>
        <v>Metering,Large bulk meters,Performance (Expenditure)</v>
      </c>
      <c r="D2803" s="176" t="str">
        <f>IF(ISBLANK('DPW2'!H24),"",'DPW2'!H24)</f>
        <v>£m</v>
      </c>
      <c r="E2803" s="176" t="s">
        <v>7266</v>
      </c>
      <c r="M2803" s="176" t="str">
        <f>IF(ISBLANK('DPW2'!AP24),"",'DPW2'!AP24)</f>
        <v/>
      </c>
      <c r="R2803" s="176" t="str">
        <f>IF(ISBLANK('DPW2'!AQ24),"",'DPW2'!AQ24)</f>
        <v/>
      </c>
    </row>
    <row r="2804" spans="1:19" x14ac:dyDescent="0.25">
      <c r="A2804" s="176" t="str">
        <f t="shared" si="43"/>
        <v>YKY</v>
      </c>
      <c r="B2804" s="176" t="str">
        <f>IF(ISBLANK('DPW2'!AV25),"",'DPW2'!AV25)</f>
        <v>PCD_DPW2_MTR5_NP</v>
      </c>
      <c r="C2804" s="176" t="str">
        <f>'DPW2'!F25 &amp; "," &amp; 'DPW2'!G25 &amp; "," &amp; 'DPW2'!AV5</f>
        <v>Metering,Small bulk meters,Non delivery PCD payment (£m/Driver) in 2022-23 CPIH prices</v>
      </c>
      <c r="D2804" s="176" t="str">
        <f>IF(ISBLANK('DPW2'!H25),"",'DPW2'!H25)</f>
        <v>£m</v>
      </c>
      <c r="E2804" s="176" t="s">
        <v>7266</v>
      </c>
      <c r="S2804" s="176" t="str">
        <f>IF(ISBLANK('DPW2'!J25),"",'DPW2'!J25)</f>
        <v/>
      </c>
    </row>
    <row r="2805" spans="1:19" x14ac:dyDescent="0.25">
      <c r="A2805" s="176" t="str">
        <f t="shared" si="43"/>
        <v>YKY</v>
      </c>
      <c r="B2805" s="176" t="str">
        <f>IF(ISBLANK('DPW2'!AX25),"",'DPW2'!AX25)</f>
        <v>PCD_DPW2_MTR5</v>
      </c>
      <c r="C2805" s="176" t="str">
        <f>'DPW2'!F25 &amp; "," &amp; 'DPW2'!G25 &amp; "," &amp; 'DPW2'!AX5</f>
        <v>Metering,Small bulk meters,PCD Total Expenditure (Cumulative) - Allowance (£m)</v>
      </c>
      <c r="D2805" s="176" t="str">
        <f>IF(ISBLANK('DPW2'!H25),"",'DPW2'!H25)</f>
        <v>£m</v>
      </c>
      <c r="E2805" s="176" t="s">
        <v>7266</v>
      </c>
      <c r="G2805" s="176" t="str">
        <f>IF(ISBLANK('DPW2'!L25),"",'DPW2'!L25)</f>
        <v/>
      </c>
      <c r="H2805" s="176" t="str">
        <f>IF(ISBLANK('DPW2'!M25),"",'DPW2'!M25)</f>
        <v/>
      </c>
      <c r="I2805" s="176" t="str">
        <f>IF(ISBLANK('DPW2'!N25),"",'DPW2'!N25)</f>
        <v/>
      </c>
      <c r="J2805" s="176" t="str">
        <f>IF(ISBLANK('DPW2'!O25),"",'DPW2'!O25)</f>
        <v/>
      </c>
      <c r="K2805" s="176" t="str">
        <f>IF(ISBLANK('DPW2'!P25),"",'DPW2'!P25)</f>
        <v/>
      </c>
      <c r="L2805" s="176" t="str">
        <f>IF(ISBLANK('DPW2'!Q25),"",'DPW2'!Q25)</f>
        <v/>
      </c>
      <c r="M2805" s="176" t="str">
        <f>IF(ISBLANK('DPW2'!R25),"",'DPW2'!R25)</f>
        <v/>
      </c>
      <c r="N2805" s="176" t="str">
        <f>IF(ISBLANK('DPW2'!S25),"",'DPW2'!S25)</f>
        <v/>
      </c>
      <c r="O2805" s="176" t="str">
        <f>IF(ISBLANK('DPW2'!T25),"",'DPW2'!T25)</f>
        <v/>
      </c>
      <c r="P2805" s="176" t="str">
        <f>IF(ISBLANK('DPW2'!U25),"",'DPW2'!U25)</f>
        <v/>
      </c>
      <c r="Q2805" s="176" t="str">
        <f>IF(ISBLANK('DPW2'!V25),"",'DPW2'!V25)</f>
        <v/>
      </c>
      <c r="R2805" s="176" t="str">
        <f>IF(ISBLANK('DPW2'!W25),"",'DPW2'!W25)</f>
        <v/>
      </c>
    </row>
    <row r="2806" spans="1:19" x14ac:dyDescent="0.25">
      <c r="A2806" s="176" t="str">
        <f t="shared" si="43"/>
        <v>YKY</v>
      </c>
      <c r="B2806" s="176" t="str">
        <f>IF(ISBLANK('DPW2'!BJ25),"",'DPW2'!BJ25)</f>
        <v>PCD_DPW2_MTR5_T</v>
      </c>
      <c r="C2806" s="176" t="str">
        <f>'DPW2'!F25 &amp; "," &amp; 'DPW2'!G25 &amp; "," &amp; 'DPW2'!BJ5</f>
        <v>Metering,Small bulk meters,Total Expenditure by 2029-30 (Allowance)</v>
      </c>
      <c r="D2806" s="176" t="str">
        <f>IF(ISBLANK('DPW2'!H25),"",'DPW2'!H25)</f>
        <v>£m</v>
      </c>
      <c r="E2806" s="176" t="s">
        <v>7266</v>
      </c>
      <c r="M2806" s="176">
        <f>IF(ISBLANK('DPW2'!X25),"",'DPW2'!X25)</f>
        <v>0</v>
      </c>
      <c r="R2806" s="176">
        <f>IF(ISBLANK('DPW2'!Y25),"",'DPW2'!Y25)</f>
        <v>0</v>
      </c>
    </row>
    <row r="2807" spans="1:19" x14ac:dyDescent="0.25">
      <c r="A2807" s="176" t="str">
        <f t="shared" si="43"/>
        <v>YKY</v>
      </c>
      <c r="B2807" s="176" t="str">
        <f>IF(ISBLANK('DPW2'!BM25),"",'DPW2'!BM25)</f>
        <v>PCD_DPW2_MTR5_O</v>
      </c>
      <c r="C2807" s="176" t="str">
        <f>'DPW2'!F25 &amp; "," &amp; 'DPW2'!G25 &amp; "," &amp; 'DPW2'!BM5</f>
        <v>Metering,Small bulk meters,PCD Total Expenditure (Cumulative) - Outturn &amp; Forecast (£m)</v>
      </c>
      <c r="D2807" s="176" t="str">
        <f>IF(ISBLANK('DPW2'!H25),"",'DPW2'!H25)</f>
        <v>£m</v>
      </c>
      <c r="E2807" s="176" t="s">
        <v>7266</v>
      </c>
      <c r="G2807" s="176" t="str">
        <f>IF(ISBLANK('DPW2'!AA25),"",'DPW2'!AA25)</f>
        <v/>
      </c>
      <c r="H2807" s="176" t="str">
        <f>IF(ISBLANK('DPW2'!AB25),"",'DPW2'!AB25)</f>
        <v/>
      </c>
      <c r="I2807" s="176" t="str">
        <f>IF(ISBLANK('DPW2'!AC25),"",'DPW2'!AC25)</f>
        <v/>
      </c>
      <c r="J2807" s="176" t="str">
        <f>IF(ISBLANK('DPW2'!AD25),"",'DPW2'!AD25)</f>
        <v/>
      </c>
      <c r="K2807" s="176" t="str">
        <f>IF(ISBLANK('DPW2'!AE25),"",'DPW2'!AE25)</f>
        <v/>
      </c>
      <c r="L2807" s="176" t="str">
        <f>IF(ISBLANK('DPW2'!AF25),"",'DPW2'!AF25)</f>
        <v/>
      </c>
      <c r="M2807" s="176" t="str">
        <f>IF(ISBLANK('DPW2'!AG25),"",'DPW2'!AG25)</f>
        <v/>
      </c>
      <c r="N2807" s="176" t="str">
        <f>IF(ISBLANK('DPW2'!AH25),"",'DPW2'!AH25)</f>
        <v/>
      </c>
      <c r="O2807" s="176" t="str">
        <f>IF(ISBLANK('DPW2'!AI25),"",'DPW2'!AI25)</f>
        <v/>
      </c>
      <c r="P2807" s="176" t="str">
        <f>IF(ISBLANK('DPW2'!AJ25),"",'DPW2'!AJ25)</f>
        <v/>
      </c>
      <c r="Q2807" s="176" t="str">
        <f>IF(ISBLANK('DPW2'!AK25),"",'DPW2'!AK25)</f>
        <v/>
      </c>
      <c r="R2807" s="176" t="str">
        <f>IF(ISBLANK('DPW2'!AL25),"",'DPW2'!AL25)</f>
        <v/>
      </c>
    </row>
    <row r="2808" spans="1:19" x14ac:dyDescent="0.25">
      <c r="A2808" s="176" t="str">
        <f t="shared" si="43"/>
        <v>YKY</v>
      </c>
      <c r="B2808" s="176" t="str">
        <f>IF(ISBLANK('DPW2'!BY25),"",'DPW2'!BY25)</f>
        <v>PCD_DPW2_MTR5_OT</v>
      </c>
      <c r="C2808" s="176" t="str">
        <f>'DPW2'!F25 &amp; "," &amp; 'DPW2'!G25 &amp; "," &amp; 'DPW2'!BY5</f>
        <v>Metering,Small bulk meters,Total Expenditure by 2029-30 (Outturn &amp; Forecast)</v>
      </c>
      <c r="D2808" s="176" t="str">
        <f>IF(ISBLANK('DPW2'!H25),"",'DPW2'!H25)</f>
        <v>£m</v>
      </c>
      <c r="E2808" s="176" t="s">
        <v>7266</v>
      </c>
      <c r="M2808" s="176">
        <f>IF(ISBLANK('DPW2'!AM25),"",'DPW2'!AM25)</f>
        <v>0</v>
      </c>
      <c r="R2808" s="176">
        <f>IF(ISBLANK('DPW2'!AN25),"",'DPW2'!AN25)</f>
        <v>0</v>
      </c>
    </row>
    <row r="2809" spans="1:19" x14ac:dyDescent="0.25">
      <c r="A2809" s="176" t="str">
        <f t="shared" si="43"/>
        <v>YKY</v>
      </c>
      <c r="B2809" s="176" t="str">
        <f>IF(ISBLANK('DPW2'!CB25),"",'DPW2'!CB25)</f>
        <v>PCD_DPW2_MTR5_P</v>
      </c>
      <c r="C2809" s="176" t="str">
        <f>'DPW2'!F25 &amp; "," &amp; 'DPW2'!G25 &amp; "," &amp; 'DPW2'!CB5</f>
        <v>Metering,Small bulk meters,Performance (Expenditure)</v>
      </c>
      <c r="D2809" s="176" t="str">
        <f>IF(ISBLANK('DPW2'!H25),"",'DPW2'!H25)</f>
        <v>£m</v>
      </c>
      <c r="E2809" s="176" t="s">
        <v>7266</v>
      </c>
      <c r="M2809" s="176" t="str">
        <f>IF(ISBLANK('DPW2'!AP25),"",'DPW2'!AP25)</f>
        <v/>
      </c>
      <c r="R2809" s="176" t="str">
        <f>IF(ISBLANK('DPW2'!AQ25),"",'DPW2'!AQ25)</f>
        <v/>
      </c>
    </row>
    <row r="2810" spans="1:19" x14ac:dyDescent="0.25">
      <c r="A2810" s="176" t="str">
        <f t="shared" si="43"/>
        <v>YKY</v>
      </c>
      <c r="B2810" s="176" t="str">
        <f>IF(ISBLANK('DPW2'!AV26),"",'DPW2'!AV26)</f>
        <v>PCD_DPW2_MTR6_NP</v>
      </c>
      <c r="C2810" s="176" t="str">
        <f>'DPW2'!F26 &amp; "," &amp; 'DPW2'!G26 &amp; "," &amp; 'DPW2'!AV5</f>
        <v>Metering,Meter Replacements,Non delivery PCD payment (£m/Driver) in 2022-23 CPIH prices</v>
      </c>
      <c r="D2810" s="176" t="str">
        <f>IF(ISBLANK('DPW2'!H26),"",'DPW2'!H26)</f>
        <v>£m</v>
      </c>
      <c r="E2810" s="176" t="s">
        <v>7266</v>
      </c>
      <c r="S2810" s="176">
        <f>IF(ISBLANK('DPW2'!J26),"",'DPW2'!J26)</f>
        <v>1.2131E-4</v>
      </c>
    </row>
    <row r="2811" spans="1:19" x14ac:dyDescent="0.25">
      <c r="A2811" s="176" t="str">
        <f t="shared" si="43"/>
        <v>YKY</v>
      </c>
      <c r="B2811" s="176" t="str">
        <f>IF(ISBLANK('DPW2'!AX26),"",'DPW2'!AX26)</f>
        <v>PCD_DPW2_MTR6</v>
      </c>
      <c r="C2811" s="176" t="str">
        <f>'DPW2'!F26 &amp; "," &amp; 'DPW2'!G26 &amp; "," &amp; 'DPW2'!AX5</f>
        <v>Metering,Meter Replacements,PCD Total Expenditure (Cumulative) - Allowance (£m)</v>
      </c>
      <c r="D2811" s="176" t="str">
        <f>IF(ISBLANK('DPW2'!H26),"",'DPW2'!H26)</f>
        <v>£m</v>
      </c>
      <c r="E2811" s="176" t="s">
        <v>7266</v>
      </c>
      <c r="G2811" s="176" t="str">
        <f>IF(ISBLANK('DPW2'!L26),"",'DPW2'!L26)</f>
        <v/>
      </c>
      <c r="H2811" s="176">
        <f>IF(ISBLANK('DPW2'!M26),"",'DPW2'!M26)</f>
        <v>2.4262000000000001</v>
      </c>
      <c r="I2811" s="176">
        <f>IF(ISBLANK('DPW2'!N26),"",'DPW2'!N26)</f>
        <v>19.532850960000001</v>
      </c>
      <c r="J2811" s="176">
        <f>IF(ISBLANK('DPW2'!O26),"",'DPW2'!O26)</f>
        <v>62.251682219999999</v>
      </c>
      <c r="K2811" s="176">
        <f>IF(ISBLANK('DPW2'!P26),"",'DPW2'!P26)</f>
        <v>104.97051348000001</v>
      </c>
      <c r="L2811" s="176">
        <f>IF(ISBLANK('DPW2'!Q26),"",'DPW2'!Q26)</f>
        <v>147.68934474</v>
      </c>
      <c r="M2811" s="176">
        <f>IF(ISBLANK('DPW2'!R26),"",'DPW2'!R26)</f>
        <v>169.83945894999999</v>
      </c>
      <c r="N2811" s="176" t="str">
        <f>IF(ISBLANK('DPW2'!S26),"",'DPW2'!S26)</f>
        <v/>
      </c>
      <c r="O2811" s="176" t="str">
        <f>IF(ISBLANK('DPW2'!T26),"",'DPW2'!T26)</f>
        <v/>
      </c>
      <c r="P2811" s="176" t="str">
        <f>IF(ISBLANK('DPW2'!U26),"",'DPW2'!U26)</f>
        <v/>
      </c>
      <c r="Q2811" s="176" t="str">
        <f>IF(ISBLANK('DPW2'!V26),"",'DPW2'!V26)</f>
        <v/>
      </c>
      <c r="R2811" s="176" t="str">
        <f>IF(ISBLANK('DPW2'!W26),"",'DPW2'!W26)</f>
        <v/>
      </c>
    </row>
    <row r="2812" spans="1:19" x14ac:dyDescent="0.25">
      <c r="A2812" s="176" t="str">
        <f t="shared" si="43"/>
        <v>YKY</v>
      </c>
      <c r="B2812" s="176" t="str">
        <f>IF(ISBLANK('DPW2'!BJ26),"",'DPW2'!BJ26)</f>
        <v>PCD_DPW2_MTR6_T</v>
      </c>
      <c r="C2812" s="176" t="str">
        <f>'DPW2'!F26 &amp; "," &amp; 'DPW2'!G26 &amp; "," &amp; 'DPW2'!BJ5</f>
        <v>Metering,Meter Replacements,Total Expenditure by 2029-30 (Allowance)</v>
      </c>
      <c r="D2812" s="176" t="str">
        <f>IF(ISBLANK('DPW2'!H26),"",'DPW2'!H26)</f>
        <v>£m</v>
      </c>
      <c r="E2812" s="176" t="s">
        <v>7266</v>
      </c>
      <c r="M2812" s="176">
        <f>IF(ISBLANK('DPW2'!X26),"",'DPW2'!X26)</f>
        <v>169.83945894999999</v>
      </c>
      <c r="R2812" s="176">
        <f>IF(ISBLANK('DPW2'!Y26),"",'DPW2'!Y26)</f>
        <v>0</v>
      </c>
    </row>
    <row r="2813" spans="1:19" x14ac:dyDescent="0.25">
      <c r="A2813" s="176" t="str">
        <f t="shared" si="43"/>
        <v>YKY</v>
      </c>
      <c r="B2813" s="176" t="str">
        <f>IF(ISBLANK('DPW2'!BM26),"",'DPW2'!BM26)</f>
        <v>PCD_DPW2_MTR6_O</v>
      </c>
      <c r="C2813" s="176" t="str">
        <f>'DPW2'!F26 &amp; "," &amp; 'DPW2'!G26 &amp; "," &amp; 'DPW2'!BM5</f>
        <v>Metering,Meter Replacements,PCD Total Expenditure (Cumulative) - Outturn &amp; Forecast (£m)</v>
      </c>
      <c r="D2813" s="176" t="str">
        <f>IF(ISBLANK('DPW2'!H26),"",'DPW2'!H26)</f>
        <v>£m</v>
      </c>
      <c r="E2813" s="176" t="s">
        <v>7266</v>
      </c>
      <c r="G2813" s="176" t="str">
        <f>IF(ISBLANK('DPW2'!AA26),"",'DPW2'!AA26)</f>
        <v/>
      </c>
      <c r="H2813" s="176">
        <f>IF(ISBLANK('DPW2'!AB26),"",'DPW2'!AB26)</f>
        <v>3.665</v>
      </c>
      <c r="I2813" s="176">
        <f>IF(ISBLANK('DPW2'!AC26),"",'DPW2'!AC26)</f>
        <v>25.393000000000001</v>
      </c>
      <c r="J2813" s="176">
        <f>IF(ISBLANK('DPW2'!AD26),"",'DPW2'!AD26)</f>
        <v>64.388000000000005</v>
      </c>
      <c r="K2813" s="176">
        <f>IF(ISBLANK('DPW2'!AE26),"",'DPW2'!AE26)</f>
        <v>103.20099999999999</v>
      </c>
      <c r="L2813" s="176">
        <f>IF(ISBLANK('DPW2'!AF26),"",'DPW2'!AF26)</f>
        <v>133.553</v>
      </c>
      <c r="M2813" s="176">
        <f>IF(ISBLANK('DPW2'!AG26),"",'DPW2'!AG26)</f>
        <v>139.262</v>
      </c>
      <c r="N2813" s="176" t="str">
        <f>IF(ISBLANK('DPW2'!AH26),"",'DPW2'!AH26)</f>
        <v/>
      </c>
      <c r="O2813" s="176" t="str">
        <f>IF(ISBLANK('DPW2'!AI26),"",'DPW2'!AI26)</f>
        <v/>
      </c>
      <c r="P2813" s="176" t="str">
        <f>IF(ISBLANK('DPW2'!AJ26),"",'DPW2'!AJ26)</f>
        <v/>
      </c>
      <c r="Q2813" s="176" t="str">
        <f>IF(ISBLANK('DPW2'!AK26),"",'DPW2'!AK26)</f>
        <v/>
      </c>
      <c r="R2813" s="176" t="str">
        <f>IF(ISBLANK('DPW2'!AL26),"",'DPW2'!AL26)</f>
        <v/>
      </c>
    </row>
    <row r="2814" spans="1:19" x14ac:dyDescent="0.25">
      <c r="A2814" s="176" t="str">
        <f t="shared" si="43"/>
        <v>YKY</v>
      </c>
      <c r="B2814" s="176" t="str">
        <f>IF(ISBLANK('DPW2'!BY26),"",'DPW2'!BY26)</f>
        <v>PCD_DPW2_MTR6_OT</v>
      </c>
      <c r="C2814" s="176" t="str">
        <f>'DPW2'!F26 &amp; "," &amp; 'DPW2'!G26 &amp; "," &amp; 'DPW2'!BY5</f>
        <v>Metering,Meter Replacements,Total Expenditure by 2029-30 (Outturn &amp; Forecast)</v>
      </c>
      <c r="D2814" s="176" t="str">
        <f>IF(ISBLANK('DPW2'!H26),"",'DPW2'!H26)</f>
        <v>£m</v>
      </c>
      <c r="E2814" s="176" t="s">
        <v>7266</v>
      </c>
      <c r="M2814" s="176">
        <f>IF(ISBLANK('DPW2'!AM26),"",'DPW2'!AM26)</f>
        <v>139.262</v>
      </c>
      <c r="R2814" s="176">
        <f>IF(ISBLANK('DPW2'!AN26),"",'DPW2'!AN26)</f>
        <v>0</v>
      </c>
    </row>
    <row r="2815" spans="1:19" x14ac:dyDescent="0.25">
      <c r="A2815" s="176" t="str">
        <f t="shared" si="43"/>
        <v>YKY</v>
      </c>
      <c r="B2815" s="176" t="str">
        <f>IF(ISBLANK('DPW2'!CB26),"",'DPW2'!CB26)</f>
        <v>PCD_DPW2_MTR6_P</v>
      </c>
      <c r="C2815" s="176" t="str">
        <f>'DPW2'!F26 &amp; "," &amp; 'DPW2'!G26 &amp; "," &amp; 'DPW2'!CB5</f>
        <v>Metering,Meter Replacements,Performance (Expenditure)</v>
      </c>
      <c r="D2815" s="176" t="str">
        <f>IF(ISBLANK('DPW2'!H26),"",'DPW2'!H26)</f>
        <v>£m</v>
      </c>
      <c r="E2815" s="176" t="s">
        <v>7266</v>
      </c>
      <c r="M2815" s="176">
        <f>IF(ISBLANK('DPW2'!AP26),"",'DPW2'!AP26)</f>
        <v>0.81996257442740761</v>
      </c>
      <c r="R2815" s="176" t="str">
        <f>IF(ISBLANK('DPW2'!AQ26),"",'DPW2'!AQ26)</f>
        <v/>
      </c>
    </row>
    <row r="2816" spans="1:19" x14ac:dyDescent="0.25">
      <c r="A2816" s="176" t="str">
        <f t="shared" si="43"/>
        <v>YKY</v>
      </c>
      <c r="B2816" s="176" t="str">
        <f>IF(ISBLANK('DPW2'!AV27),"",'DPW2'!AV27)</f>
        <v>PCD_DPW2_MTR7_NP</v>
      </c>
      <c r="C2816" s="176" t="str">
        <f>'DPW2'!F27 &amp; "," &amp; 'DPW2'!G27 &amp; "," &amp; 'DPW2'!AV5</f>
        <v>Metering,Connected meters,Non delivery PCD payment (£m/Driver) in 2022-23 CPIH prices</v>
      </c>
      <c r="D2816" s="176" t="str">
        <f>IF(ISBLANK('DPW2'!H27),"",'DPW2'!H27)</f>
        <v>£m</v>
      </c>
      <c r="E2816" s="176" t="s">
        <v>7266</v>
      </c>
      <c r="S2816" s="176">
        <f>IF(ISBLANK('DPW2'!J27),"",'DPW2'!J27)</f>
        <v>4.9078072946356E-5</v>
      </c>
    </row>
    <row r="2817" spans="1:19" x14ac:dyDescent="0.25">
      <c r="A2817" s="176" t="str">
        <f t="shared" si="43"/>
        <v>YKY</v>
      </c>
      <c r="B2817" s="176" t="str">
        <f>IF(ISBLANK('DPW2'!AX27),"",'DPW2'!AX27)</f>
        <v>PCD_DPW2_MTR7</v>
      </c>
      <c r="C2817" s="176" t="str">
        <f>'DPW2'!F27 &amp; "," &amp; 'DPW2'!G27 &amp; "," &amp; 'DPW2'!AX5</f>
        <v>Metering,Connected meters,PCD Total Expenditure (Cumulative) - Allowance (£m)</v>
      </c>
      <c r="D2817" s="176" t="str">
        <f>IF(ISBLANK('DPW2'!H27),"",'DPW2'!H27)</f>
        <v>£m</v>
      </c>
      <c r="E2817" s="176" t="s">
        <v>7266</v>
      </c>
      <c r="G2817" s="176">
        <f>IF(ISBLANK('DPW2'!L27),"",'DPW2'!L27)</f>
        <v>0</v>
      </c>
      <c r="H2817" s="176">
        <f>IF(ISBLANK('DPW2'!M27),"",'DPW2'!M27)</f>
        <v>0.98156145892711999</v>
      </c>
      <c r="I2817" s="176">
        <f>IF(ISBLANK('DPW2'!N27),"",'DPW2'!N27)</f>
        <v>9.1293068171893577</v>
      </c>
      <c r="J2817" s="176">
        <f>IF(ISBLANK('DPW2'!O27),"",'DPW2'!O27)</f>
        <v>27.638905716615739</v>
      </c>
      <c r="K2817" s="176">
        <f>IF(ISBLANK('DPW2'!P27),"",'DPW2'!P27)</f>
        <v>46.148504616042118</v>
      </c>
      <c r="L2817" s="176">
        <f>IF(ISBLANK('DPW2'!Q27),"",'DPW2'!Q27)</f>
        <v>64.658054437395549</v>
      </c>
      <c r="M2817" s="176">
        <f>IF(ISBLANK('DPW2'!R27),"",'DPW2'!R27)</f>
        <v>74.846220678402545</v>
      </c>
      <c r="N2817" s="176" t="str">
        <f>IF(ISBLANK('DPW2'!S27),"",'DPW2'!S27)</f>
        <v/>
      </c>
      <c r="O2817" s="176" t="str">
        <f>IF(ISBLANK('DPW2'!T27),"",'DPW2'!T27)</f>
        <v/>
      </c>
      <c r="P2817" s="176" t="str">
        <f>IF(ISBLANK('DPW2'!U27),"",'DPW2'!U27)</f>
        <v/>
      </c>
      <c r="Q2817" s="176" t="str">
        <f>IF(ISBLANK('DPW2'!V27),"",'DPW2'!V27)</f>
        <v/>
      </c>
      <c r="R2817" s="176" t="str">
        <f>IF(ISBLANK('DPW2'!W27),"",'DPW2'!W27)</f>
        <v/>
      </c>
    </row>
    <row r="2818" spans="1:19" x14ac:dyDescent="0.25">
      <c r="A2818" s="176" t="str">
        <f t="shared" si="43"/>
        <v>YKY</v>
      </c>
      <c r="B2818" s="176" t="str">
        <f>IF(ISBLANK('DPW2'!BJ27),"",'DPW2'!BJ27)</f>
        <v>PCD_DPW2_MTR7_T</v>
      </c>
      <c r="C2818" s="176" t="str">
        <f>'DPW2'!F27 &amp; "," &amp; 'DPW2'!G27 &amp; "," &amp; 'DPW2'!BJ5</f>
        <v>Metering,Connected meters,Total Expenditure by 2029-30 (Allowance)</v>
      </c>
      <c r="D2818" s="176" t="str">
        <f>IF(ISBLANK('DPW2'!H27),"",'DPW2'!H27)</f>
        <v>£m</v>
      </c>
      <c r="E2818" s="176" t="s">
        <v>7266</v>
      </c>
      <c r="M2818" s="176">
        <f>IF(ISBLANK('DPW2'!X27),"",'DPW2'!X27)</f>
        <v>74.846220678402545</v>
      </c>
      <c r="R2818" s="176">
        <f>IF(ISBLANK('DPW2'!Y27),"",'DPW2'!Y27)</f>
        <v>0</v>
      </c>
    </row>
    <row r="2819" spans="1:19" x14ac:dyDescent="0.25">
      <c r="A2819" s="176" t="str">
        <f t="shared" si="43"/>
        <v>YKY</v>
      </c>
      <c r="B2819" s="176" t="str">
        <f>IF(ISBLANK('DPW2'!BM27),"",'DPW2'!BM27)</f>
        <v>PCD_DPW2_MTR7_O</v>
      </c>
      <c r="C2819" s="176" t="str">
        <f>'DPW2'!F27 &amp; "," &amp; 'DPW2'!G27 &amp; "," &amp; 'DPW2'!BM5</f>
        <v>Metering,Connected meters,PCD Total Expenditure (Cumulative) - Outturn &amp; Forecast (£m)</v>
      </c>
      <c r="D2819" s="176" t="str">
        <f>IF(ISBLANK('DPW2'!H27),"",'DPW2'!H27)</f>
        <v>£m</v>
      </c>
      <c r="E2819" s="176" t="s">
        <v>7266</v>
      </c>
      <c r="G2819" s="176" t="str">
        <f>IF(ISBLANK('DPW2'!AA27),"",'DPW2'!AA27)</f>
        <v/>
      </c>
      <c r="H2819" s="176">
        <f>IF(ISBLANK('DPW2'!AB27),"",'DPW2'!AB27)</f>
        <v>0</v>
      </c>
      <c r="I2819" s="176">
        <f>IF(ISBLANK('DPW2'!AC27),"",'DPW2'!AC27)</f>
        <v>3.855426</v>
      </c>
      <c r="J2819" s="176">
        <f>IF(ISBLANK('DPW2'!AD27),"",'DPW2'!AD27)</f>
        <v>27.638905716615739</v>
      </c>
      <c r="K2819" s="176">
        <f>IF(ISBLANK('DPW2'!AE27),"",'DPW2'!AE27)</f>
        <v>46.148504616042118</v>
      </c>
      <c r="L2819" s="176">
        <f>IF(ISBLANK('DPW2'!AF27),"",'DPW2'!AF27)</f>
        <v>64.658054437395549</v>
      </c>
      <c r="M2819" s="176">
        <f>IF(ISBLANK('DPW2'!AG27),"",'DPW2'!AG27)</f>
        <v>74.846220678402545</v>
      </c>
      <c r="N2819" s="176" t="str">
        <f>IF(ISBLANK('DPW2'!AH27),"",'DPW2'!AH27)</f>
        <v/>
      </c>
      <c r="O2819" s="176" t="str">
        <f>IF(ISBLANK('DPW2'!AI27),"",'DPW2'!AI27)</f>
        <v/>
      </c>
      <c r="P2819" s="176" t="str">
        <f>IF(ISBLANK('DPW2'!AJ27),"",'DPW2'!AJ27)</f>
        <v/>
      </c>
      <c r="Q2819" s="176" t="str">
        <f>IF(ISBLANK('DPW2'!AK27),"",'DPW2'!AK27)</f>
        <v/>
      </c>
      <c r="R2819" s="176" t="str">
        <f>IF(ISBLANK('DPW2'!AL27),"",'DPW2'!AL27)</f>
        <v/>
      </c>
    </row>
    <row r="2820" spans="1:19" x14ac:dyDescent="0.25">
      <c r="A2820" s="176" t="str">
        <f t="shared" si="43"/>
        <v>YKY</v>
      </c>
      <c r="B2820" s="176" t="str">
        <f>IF(ISBLANK('DPW2'!BY27),"",'DPW2'!BY27)</f>
        <v>PCD_DPW2_MTR7_OT</v>
      </c>
      <c r="C2820" s="176" t="str">
        <f>'DPW2'!F27 &amp; "," &amp; 'DPW2'!G27 &amp; "," &amp; 'DPW2'!BY5</f>
        <v>Metering,Connected meters,Total Expenditure by 2029-30 (Outturn &amp; Forecast)</v>
      </c>
      <c r="D2820" s="176" t="str">
        <f>IF(ISBLANK('DPW2'!H27),"",'DPW2'!H27)</f>
        <v>£m</v>
      </c>
      <c r="E2820" s="176" t="s">
        <v>7266</v>
      </c>
      <c r="M2820" s="176">
        <f>IF(ISBLANK('DPW2'!AM27),"",'DPW2'!AM27)</f>
        <v>74.846220678402545</v>
      </c>
      <c r="R2820" s="176">
        <f>IF(ISBLANK('DPW2'!AN27),"",'DPW2'!AN27)</f>
        <v>0</v>
      </c>
    </row>
    <row r="2821" spans="1:19" x14ac:dyDescent="0.25">
      <c r="A2821" s="176" t="str">
        <f t="shared" ref="A2821:A2884" si="44">A2820</f>
        <v>YKY</v>
      </c>
      <c r="B2821" s="176" t="str">
        <f>IF(ISBLANK('DPW2'!CB27),"",'DPW2'!CB27)</f>
        <v>PCD_DPW2_MTR7_P</v>
      </c>
      <c r="C2821" s="176" t="str">
        <f>'DPW2'!F27 &amp; "," &amp; 'DPW2'!G27 &amp; "," &amp; 'DPW2'!CB5</f>
        <v>Metering,Connected meters,Performance (Expenditure)</v>
      </c>
      <c r="D2821" s="176" t="str">
        <f>IF(ISBLANK('DPW2'!H27),"",'DPW2'!H27)</f>
        <v>£m</v>
      </c>
      <c r="E2821" s="176" t="s">
        <v>7266</v>
      </c>
      <c r="M2821" s="176">
        <f>IF(ISBLANK('DPW2'!AP27),"",'DPW2'!AP27)</f>
        <v>1</v>
      </c>
      <c r="R2821" s="176" t="str">
        <f>IF(ISBLANK('DPW2'!AQ27),"",'DPW2'!AQ27)</f>
        <v/>
      </c>
    </row>
    <row r="2822" spans="1:19" x14ac:dyDescent="0.25">
      <c r="A2822" s="176" t="str">
        <f t="shared" si="44"/>
        <v>YKY</v>
      </c>
      <c r="B2822" s="176" t="str">
        <f>IF(ISBLANK('DPW2'!AV28),"",'DPW2'!AV28)</f>
        <v>PCD_DPW2_SPL1_NP</v>
      </c>
      <c r="C2822" s="176" t="str">
        <f>'DPW2'!F28 &amp; "," &amp; 'DPW2'!G28 &amp; "," &amp; 'DPW2'!AV5</f>
        <v>Supply,WAFU Benefit [Base Overlap Schemes],Non delivery PCD payment (£m/Driver) in 2022-23 CPIH prices</v>
      </c>
      <c r="D2822" s="176" t="str">
        <f>IF(ISBLANK('DPW2'!H28),"",'DPW2'!H28)</f>
        <v>£m</v>
      </c>
      <c r="E2822" s="176" t="s">
        <v>7266</v>
      </c>
      <c r="S2822" s="176" t="str">
        <f>IF(ISBLANK('DPW2'!J28),"",'DPW2'!J28)</f>
        <v/>
      </c>
    </row>
    <row r="2823" spans="1:19" x14ac:dyDescent="0.25">
      <c r="A2823" s="176" t="str">
        <f t="shared" si="44"/>
        <v>YKY</v>
      </c>
      <c r="B2823" s="176" t="str">
        <f>IF(ISBLANK('DPW2'!AX28),"",'DPW2'!AX28)</f>
        <v>PCD_DPW2_SPL1</v>
      </c>
      <c r="C2823" s="176" t="str">
        <f>'DPW2'!F28 &amp; "," &amp; 'DPW2'!G28 &amp; "," &amp; 'DPW2'!AX5</f>
        <v>Supply,WAFU Benefit [Base Overlap Schemes],PCD Total Expenditure (Cumulative) - Allowance (£m)</v>
      </c>
      <c r="D2823" s="176" t="str">
        <f>IF(ISBLANK('DPW2'!H28),"",'DPW2'!H28)</f>
        <v>£m</v>
      </c>
      <c r="E2823" s="176" t="s">
        <v>7266</v>
      </c>
      <c r="G2823" s="176" t="str">
        <f>IF(ISBLANK('DPW2'!L28),"",'DPW2'!L28)</f>
        <v/>
      </c>
      <c r="H2823" s="176" t="str">
        <f>IF(ISBLANK('DPW2'!M28),"",'DPW2'!M28)</f>
        <v/>
      </c>
      <c r="I2823" s="176" t="str">
        <f>IF(ISBLANK('DPW2'!N28),"",'DPW2'!N28)</f>
        <v/>
      </c>
      <c r="J2823" s="176" t="str">
        <f>IF(ISBLANK('DPW2'!O28),"",'DPW2'!O28)</f>
        <v/>
      </c>
      <c r="K2823" s="176" t="str">
        <f>IF(ISBLANK('DPW2'!P28),"",'DPW2'!P28)</f>
        <v/>
      </c>
      <c r="L2823" s="176" t="str">
        <f>IF(ISBLANK('DPW2'!Q28),"",'DPW2'!Q28)</f>
        <v/>
      </c>
      <c r="M2823" s="176" t="str">
        <f>IF(ISBLANK('DPW2'!R28),"",'DPW2'!R28)</f>
        <v/>
      </c>
      <c r="N2823" s="176" t="str">
        <f>IF(ISBLANK('DPW2'!S28),"",'DPW2'!S28)</f>
        <v/>
      </c>
      <c r="O2823" s="176" t="str">
        <f>IF(ISBLANK('DPW2'!T28),"",'DPW2'!T28)</f>
        <v/>
      </c>
      <c r="P2823" s="176" t="str">
        <f>IF(ISBLANK('DPW2'!U28),"",'DPW2'!U28)</f>
        <v/>
      </c>
      <c r="Q2823" s="176" t="str">
        <f>IF(ISBLANK('DPW2'!V28),"",'DPW2'!V28)</f>
        <v/>
      </c>
      <c r="R2823" s="176" t="str">
        <f>IF(ISBLANK('DPW2'!W28),"",'DPW2'!W28)</f>
        <v/>
      </c>
    </row>
    <row r="2824" spans="1:19" x14ac:dyDescent="0.25">
      <c r="A2824" s="176" t="str">
        <f t="shared" si="44"/>
        <v>YKY</v>
      </c>
      <c r="B2824" s="176" t="str">
        <f>IF(ISBLANK('DPW2'!BJ28),"",'DPW2'!BJ28)</f>
        <v>PCD_DPW2_SPL1_T</v>
      </c>
      <c r="C2824" s="176" t="str">
        <f>'DPW2'!F28 &amp; "," &amp; 'DPW2'!G28 &amp; "," &amp; 'DPW2'!BJ5</f>
        <v>Supply,WAFU Benefit [Base Overlap Schemes],Total Expenditure by 2029-30 (Allowance)</v>
      </c>
      <c r="D2824" s="176" t="str">
        <f>IF(ISBLANK('DPW2'!H28),"",'DPW2'!H28)</f>
        <v>£m</v>
      </c>
      <c r="E2824" s="176" t="s">
        <v>7266</v>
      </c>
      <c r="M2824" s="176">
        <f>IF(ISBLANK('DPW2'!X28),"",'DPW2'!X28)</f>
        <v>0</v>
      </c>
      <c r="R2824" s="176">
        <f>IF(ISBLANK('DPW2'!Y28),"",'DPW2'!Y28)</f>
        <v>0</v>
      </c>
    </row>
    <row r="2825" spans="1:19" x14ac:dyDescent="0.25">
      <c r="A2825" s="176" t="str">
        <f t="shared" si="44"/>
        <v>YKY</v>
      </c>
      <c r="B2825" s="176" t="str">
        <f>IF(ISBLANK('DPW2'!BM28),"",'DPW2'!BM28)</f>
        <v>PCD_DPW2_SPL1_O</v>
      </c>
      <c r="C2825" s="176" t="str">
        <f>'DPW2'!F28 &amp; "," &amp; 'DPW2'!G28 &amp; "," &amp; 'DPW2'!BM5</f>
        <v>Supply,WAFU Benefit [Base Overlap Schemes],PCD Total Expenditure (Cumulative) - Outturn &amp; Forecast (£m)</v>
      </c>
      <c r="D2825" s="176" t="str">
        <f>IF(ISBLANK('DPW2'!H28),"",'DPW2'!H28)</f>
        <v>£m</v>
      </c>
      <c r="E2825" s="176" t="s">
        <v>7266</v>
      </c>
      <c r="G2825" s="176" t="str">
        <f>IF(ISBLANK('DPW2'!AA28),"",'DPW2'!AA28)</f>
        <v/>
      </c>
      <c r="H2825" s="176" t="str">
        <f>IF(ISBLANK('DPW2'!AB28),"",'DPW2'!AB28)</f>
        <v/>
      </c>
      <c r="I2825" s="176" t="str">
        <f>IF(ISBLANK('DPW2'!AC28),"",'DPW2'!AC28)</f>
        <v/>
      </c>
      <c r="J2825" s="176" t="str">
        <f>IF(ISBLANK('DPW2'!AD28),"",'DPW2'!AD28)</f>
        <v/>
      </c>
      <c r="K2825" s="176" t="str">
        <f>IF(ISBLANK('DPW2'!AE28),"",'DPW2'!AE28)</f>
        <v/>
      </c>
      <c r="L2825" s="176" t="str">
        <f>IF(ISBLANK('DPW2'!AF28),"",'DPW2'!AF28)</f>
        <v/>
      </c>
      <c r="M2825" s="176" t="str">
        <f>IF(ISBLANK('DPW2'!AG28),"",'DPW2'!AG28)</f>
        <v/>
      </c>
      <c r="N2825" s="176" t="str">
        <f>IF(ISBLANK('DPW2'!AH28),"",'DPW2'!AH28)</f>
        <v/>
      </c>
      <c r="O2825" s="176" t="str">
        <f>IF(ISBLANK('DPW2'!AI28),"",'DPW2'!AI28)</f>
        <v/>
      </c>
      <c r="P2825" s="176" t="str">
        <f>IF(ISBLANK('DPW2'!AJ28),"",'DPW2'!AJ28)</f>
        <v/>
      </c>
      <c r="Q2825" s="176" t="str">
        <f>IF(ISBLANK('DPW2'!AK28),"",'DPW2'!AK28)</f>
        <v/>
      </c>
      <c r="R2825" s="176" t="str">
        <f>IF(ISBLANK('DPW2'!AL28),"",'DPW2'!AL28)</f>
        <v/>
      </c>
    </row>
    <row r="2826" spans="1:19" x14ac:dyDescent="0.25">
      <c r="A2826" s="176" t="str">
        <f t="shared" si="44"/>
        <v>YKY</v>
      </c>
      <c r="B2826" s="176" t="str">
        <f>IF(ISBLANK('DPW2'!BY28),"",'DPW2'!BY28)</f>
        <v>PCD_DPW2_SPL1_OT</v>
      </c>
      <c r="C2826" s="176" t="str">
        <f>'DPW2'!F28 &amp; "," &amp; 'DPW2'!G28 &amp; "," &amp; 'DPW2'!BY5</f>
        <v>Supply,WAFU Benefit [Base Overlap Schemes],Total Expenditure by 2029-30 (Outturn &amp; Forecast)</v>
      </c>
      <c r="D2826" s="176" t="str">
        <f>IF(ISBLANK('DPW2'!H28),"",'DPW2'!H28)</f>
        <v>£m</v>
      </c>
      <c r="E2826" s="176" t="s">
        <v>7266</v>
      </c>
      <c r="M2826" s="176">
        <f>IF(ISBLANK('DPW2'!AM28),"",'DPW2'!AM28)</f>
        <v>0</v>
      </c>
      <c r="R2826" s="176">
        <f>IF(ISBLANK('DPW2'!AN28),"",'DPW2'!AN28)</f>
        <v>0</v>
      </c>
    </row>
    <row r="2827" spans="1:19" x14ac:dyDescent="0.25">
      <c r="A2827" s="176" t="str">
        <f t="shared" si="44"/>
        <v>YKY</v>
      </c>
      <c r="B2827" s="176" t="str">
        <f>IF(ISBLANK('DPW2'!CB28),"",'DPW2'!CB28)</f>
        <v>PCD_DPW2_SPL1_P</v>
      </c>
      <c r="C2827" s="176" t="str">
        <f>'DPW2'!F28 &amp; "," &amp; 'DPW2'!G28 &amp; "," &amp; 'DPW2'!CB5</f>
        <v>Supply,WAFU Benefit [Base Overlap Schemes],Performance (Expenditure)</v>
      </c>
      <c r="D2827" s="176" t="str">
        <f>IF(ISBLANK('DPW2'!H28),"",'DPW2'!H28)</f>
        <v>£m</v>
      </c>
      <c r="E2827" s="176" t="s">
        <v>7266</v>
      </c>
      <c r="M2827" s="176" t="str">
        <f>IF(ISBLANK('DPW2'!AP28),"",'DPW2'!AP28)</f>
        <v/>
      </c>
      <c r="R2827" s="176" t="str">
        <f>IF(ISBLANK('DPW2'!AQ28),"",'DPW2'!AQ28)</f>
        <v/>
      </c>
    </row>
    <row r="2828" spans="1:19" x14ac:dyDescent="0.25">
      <c r="A2828" s="176" t="str">
        <f t="shared" si="44"/>
        <v>YKY</v>
      </c>
      <c r="B2828" s="176" t="str">
        <f>IF(ISBLANK('DPW2'!AV29),"",'DPW2'!AV29)</f>
        <v>PCD_DPW2_SPL2_NP</v>
      </c>
      <c r="C2828" s="176" t="str">
        <f>'DPW2'!F29 &amp; "," &amp; 'DPW2'!G29 &amp; "," &amp; 'DPW2'!AV5</f>
        <v>Supply,WAFU Benefit [Medium],Non delivery PCD payment (£m/Driver) in 2022-23 CPIH prices</v>
      </c>
      <c r="D2828" s="176" t="str">
        <f>IF(ISBLANK('DPW2'!H29),"",'DPW2'!H29)</f>
        <v>£m</v>
      </c>
      <c r="E2828" s="176" t="s">
        <v>7266</v>
      </c>
      <c r="S2828" s="176" t="str">
        <f>IF(ISBLANK('DPW2'!J29),"",'DPW2'!J29)</f>
        <v/>
      </c>
    </row>
    <row r="2829" spans="1:19" x14ac:dyDescent="0.25">
      <c r="A2829" s="176" t="str">
        <f t="shared" si="44"/>
        <v>YKY</v>
      </c>
      <c r="B2829" s="176" t="str">
        <f>IF(ISBLANK('DPW2'!AX29),"",'DPW2'!AX29)</f>
        <v>PCD_DPW2_SPL2</v>
      </c>
      <c r="C2829" s="176" t="str">
        <f>'DPW2'!F29 &amp; "," &amp; 'DPW2'!G29 &amp; "," &amp; 'DPW2'!AX5</f>
        <v>Supply,WAFU Benefit [Medium],PCD Total Expenditure (Cumulative) - Allowance (£m)</v>
      </c>
      <c r="D2829" s="176" t="str">
        <f>IF(ISBLANK('DPW2'!H29),"",'DPW2'!H29)</f>
        <v>£m</v>
      </c>
      <c r="E2829" s="176" t="s">
        <v>7266</v>
      </c>
      <c r="G2829" s="176" t="str">
        <f>IF(ISBLANK('DPW2'!L29),"",'DPW2'!L29)</f>
        <v/>
      </c>
      <c r="H2829" s="176" t="str">
        <f>IF(ISBLANK('DPW2'!M29),"",'DPW2'!M29)</f>
        <v/>
      </c>
      <c r="I2829" s="176">
        <f>IF(ISBLANK('DPW2'!N29),"",'DPW2'!N29)</f>
        <v>3.2423061610959749</v>
      </c>
      <c r="J2829" s="176">
        <f>IF(ISBLANK('DPW2'!O29),"",'DPW2'!O29)</f>
        <v>13.453040595978749</v>
      </c>
      <c r="K2829" s="176">
        <f>IF(ISBLANK('DPW2'!P29),"",'DPW2'!P29)</f>
        <v>21.80008367320626</v>
      </c>
      <c r="L2829" s="176">
        <f>IF(ISBLANK('DPW2'!Q29),"",'DPW2'!Q29)</f>
        <v>23.993805266644582</v>
      </c>
      <c r="M2829" s="176">
        <f>IF(ISBLANK('DPW2'!R29),"",'DPW2'!R29)</f>
        <v>26.187526860082901</v>
      </c>
      <c r="N2829" s="176" t="str">
        <f>IF(ISBLANK('DPW2'!S29),"",'DPW2'!S29)</f>
        <v/>
      </c>
      <c r="O2829" s="176" t="str">
        <f>IF(ISBLANK('DPW2'!T29),"",'DPW2'!T29)</f>
        <v/>
      </c>
      <c r="P2829" s="176" t="str">
        <f>IF(ISBLANK('DPW2'!U29),"",'DPW2'!U29)</f>
        <v/>
      </c>
      <c r="Q2829" s="176" t="str">
        <f>IF(ISBLANK('DPW2'!V29),"",'DPW2'!V29)</f>
        <v/>
      </c>
      <c r="R2829" s="176" t="str">
        <f>IF(ISBLANK('DPW2'!W29),"",'DPW2'!W29)</f>
        <v/>
      </c>
    </row>
    <row r="2830" spans="1:19" x14ac:dyDescent="0.25">
      <c r="A2830" s="176" t="str">
        <f t="shared" si="44"/>
        <v>YKY</v>
      </c>
      <c r="B2830" s="176" t="str">
        <f>IF(ISBLANK('DPW2'!BJ29),"",'DPW2'!BJ29)</f>
        <v>PCD_DPW2_SPL2_T</v>
      </c>
      <c r="C2830" s="176" t="str">
        <f>'DPW2'!F29 &amp; "," &amp; 'DPW2'!G29 &amp; "," &amp; 'DPW2'!BJ5</f>
        <v>Supply,WAFU Benefit [Medium],Total Expenditure by 2029-30 (Allowance)</v>
      </c>
      <c r="D2830" s="176" t="str">
        <f>IF(ISBLANK('DPW2'!H29),"",'DPW2'!H29)</f>
        <v>£m</v>
      </c>
      <c r="E2830" s="176" t="s">
        <v>7266</v>
      </c>
      <c r="M2830" s="176">
        <f>IF(ISBLANK('DPW2'!X29),"",'DPW2'!X29)</f>
        <v>26.187526860082901</v>
      </c>
      <c r="R2830" s="176">
        <f>IF(ISBLANK('DPW2'!Y29),"",'DPW2'!Y29)</f>
        <v>0</v>
      </c>
    </row>
    <row r="2831" spans="1:19" x14ac:dyDescent="0.25">
      <c r="A2831" s="176" t="str">
        <f t="shared" si="44"/>
        <v>YKY</v>
      </c>
      <c r="B2831" s="176" t="str">
        <f>IF(ISBLANK('DPW2'!BM29),"",'DPW2'!BM29)</f>
        <v>PCD_DPW2_SPL2_O</v>
      </c>
      <c r="C2831" s="176" t="str">
        <f>'DPW2'!F29 &amp; "," &amp; 'DPW2'!G29 &amp; "," &amp; 'DPW2'!BM5</f>
        <v>Supply,WAFU Benefit [Medium],PCD Total Expenditure (Cumulative) - Outturn &amp; Forecast (£m)</v>
      </c>
      <c r="D2831" s="176" t="str">
        <f>IF(ISBLANK('DPW2'!H29),"",'DPW2'!H29)</f>
        <v>£m</v>
      </c>
      <c r="E2831" s="176" t="s">
        <v>7266</v>
      </c>
      <c r="G2831" s="176" t="str">
        <f>IF(ISBLANK('DPW2'!AA29),"",'DPW2'!AA29)</f>
        <v/>
      </c>
      <c r="H2831" s="176">
        <f>IF(ISBLANK('DPW2'!AB29),"",'DPW2'!AB29)</f>
        <v>0.41399999999999998</v>
      </c>
      <c r="I2831" s="176">
        <f>IF(ISBLANK('DPW2'!AC29),"",'DPW2'!AC29)</f>
        <v>2.984204485206182</v>
      </c>
      <c r="J2831" s="176">
        <f>IF(ISBLANK('DPW2'!AD29),"",'DPW2'!AD29)</f>
        <v>14.622917489217322</v>
      </c>
      <c r="K2831" s="176">
        <f>IF(ISBLANK('DPW2'!AE29),"",'DPW2'!AE29)</f>
        <v>22.457271611792258</v>
      </c>
      <c r="L2831" s="176">
        <f>IF(ISBLANK('DPW2'!AF29),"",'DPW2'!AF29)</f>
        <v>24.189038426091095</v>
      </c>
      <c r="M2831" s="176">
        <f>IF(ISBLANK('DPW2'!AG29),"",'DPW2'!AG29)</f>
        <v>26.174843597306154</v>
      </c>
      <c r="N2831" s="176">
        <f>IF(ISBLANK('DPW2'!AH29),"",'DPW2'!AH29)</f>
        <v>36.997262805006315</v>
      </c>
      <c r="O2831" s="176">
        <f>IF(ISBLANK('DPW2'!AI29),"",'DPW2'!AI29)</f>
        <v>47.81968201270648</v>
      </c>
      <c r="P2831" s="176">
        <f>IF(ISBLANK('DPW2'!AJ29),"",'DPW2'!AJ29)</f>
        <v>58.642101220406644</v>
      </c>
      <c r="Q2831" s="176">
        <f>IF(ISBLANK('DPW2'!AK29),"",'DPW2'!AK29)</f>
        <v>69.464520428106809</v>
      </c>
      <c r="R2831" s="176">
        <f>IF(ISBLANK('DPW2'!AL29),"",'DPW2'!AL29)</f>
        <v>80.286939635806974</v>
      </c>
    </row>
    <row r="2832" spans="1:19" x14ac:dyDescent="0.25">
      <c r="A2832" s="176" t="str">
        <f t="shared" si="44"/>
        <v>YKY</v>
      </c>
      <c r="B2832" s="176" t="str">
        <f>IF(ISBLANK('DPW2'!BY29),"",'DPW2'!BY29)</f>
        <v>PCD_DPW2_SPL2_OT</v>
      </c>
      <c r="C2832" s="176" t="str">
        <f>'DPW2'!F29 &amp; "," &amp; 'DPW2'!G29 &amp; "," &amp; 'DPW2'!BY5</f>
        <v>Supply,WAFU Benefit [Medium],Total Expenditure by 2029-30 (Outturn &amp; Forecast)</v>
      </c>
      <c r="D2832" s="176" t="str">
        <f>IF(ISBLANK('DPW2'!H29),"",'DPW2'!H29)</f>
        <v>£m</v>
      </c>
      <c r="E2832" s="176" t="s">
        <v>7266</v>
      </c>
      <c r="M2832" s="176">
        <f>IF(ISBLANK('DPW2'!AM29),"",'DPW2'!AM29)</f>
        <v>26.174843597306154</v>
      </c>
      <c r="R2832" s="176">
        <f>IF(ISBLANK('DPW2'!AN29),"",'DPW2'!AN29)</f>
        <v>80.286939635806974</v>
      </c>
    </row>
    <row r="2833" spans="1:19" x14ac:dyDescent="0.25">
      <c r="A2833" s="176" t="str">
        <f t="shared" si="44"/>
        <v>YKY</v>
      </c>
      <c r="B2833" s="176" t="str">
        <f>IF(ISBLANK('DPW2'!CB29),"",'DPW2'!CB29)</f>
        <v>PCD_DPW2_SPL2_P</v>
      </c>
      <c r="C2833" s="176" t="str">
        <f>'DPW2'!F29 &amp; "," &amp; 'DPW2'!G29 &amp; "," &amp; 'DPW2'!CB5</f>
        <v>Supply,WAFU Benefit [Medium],Performance (Expenditure)</v>
      </c>
      <c r="D2833" s="176" t="str">
        <f>IF(ISBLANK('DPW2'!H29),"",'DPW2'!H29)</f>
        <v>£m</v>
      </c>
      <c r="E2833" s="176" t="s">
        <v>7266</v>
      </c>
      <c r="M2833" s="176">
        <f>IF(ISBLANK('DPW2'!AP29),"",'DPW2'!AP29)</f>
        <v>0.99951567542652986</v>
      </c>
      <c r="R2833" s="176" t="str">
        <f>IF(ISBLANK('DPW2'!AQ29),"",'DPW2'!AQ29)</f>
        <v/>
      </c>
    </row>
    <row r="2834" spans="1:19" x14ac:dyDescent="0.25">
      <c r="A2834" s="176" t="str">
        <f t="shared" si="44"/>
        <v>YKY</v>
      </c>
      <c r="B2834" s="176" t="str">
        <f>IF(ISBLANK('DPW2'!AV30),"",'DPW2'!AV30)</f>
        <v>PCD_DPW2_SPL3_NP</v>
      </c>
      <c r="C2834" s="176" t="str">
        <f>'DPW2'!F30 &amp; "," &amp; 'DPW2'!G30 &amp; "," &amp; 'DPW2'!AV5</f>
        <v>Supply,WAFU Benefit [Low],Non delivery PCD payment (£m/Driver) in 2022-23 CPIH prices</v>
      </c>
      <c r="D2834" s="176" t="str">
        <f>IF(ISBLANK('DPW2'!H30),"",'DPW2'!H30)</f>
        <v>£m</v>
      </c>
      <c r="E2834" s="176" t="s">
        <v>7266</v>
      </c>
      <c r="S2834" s="176" t="str">
        <f>IF(ISBLANK('DPW2'!J30),"",'DPW2'!J30)</f>
        <v/>
      </c>
    </row>
    <row r="2835" spans="1:19" x14ac:dyDescent="0.25">
      <c r="A2835" s="176" t="str">
        <f t="shared" si="44"/>
        <v>YKY</v>
      </c>
      <c r="B2835" s="176" t="str">
        <f>IF(ISBLANK('DPW2'!AX30),"",'DPW2'!AX30)</f>
        <v>PCD_DPW2_SPL3</v>
      </c>
      <c r="C2835" s="176" t="str">
        <f>'DPW2'!F30 &amp; "," &amp; 'DPW2'!G30 &amp; "," &amp; 'DPW2'!AX5</f>
        <v>Supply,WAFU Benefit [Low],PCD Total Expenditure (Cumulative) - Allowance (£m)</v>
      </c>
      <c r="D2835" s="176" t="str">
        <f>IF(ISBLANK('DPW2'!H30),"",'DPW2'!H30)</f>
        <v>£m</v>
      </c>
      <c r="E2835" s="176" t="s">
        <v>7266</v>
      </c>
      <c r="G2835" s="176" t="str">
        <f>IF(ISBLANK('DPW2'!L30),"",'DPW2'!L30)</f>
        <v/>
      </c>
      <c r="H2835" s="176" t="str">
        <f>IF(ISBLANK('DPW2'!M30),"",'DPW2'!M30)</f>
        <v/>
      </c>
      <c r="I2835" s="176">
        <f>IF(ISBLANK('DPW2'!N30),"",'DPW2'!N30)</f>
        <v>1.6594019634611663</v>
      </c>
      <c r="J2835" s="176">
        <f>IF(ISBLANK('DPW2'!O30),"",'DPW2'!O30)</f>
        <v>5.5303941511244723</v>
      </c>
      <c r="K2835" s="176">
        <f>IF(ISBLANK('DPW2'!P30),"",'DPW2'!P30)</f>
        <v>8.493325514382736</v>
      </c>
      <c r="L2835" s="176">
        <f>IF(ISBLANK('DPW2'!Q30),"",'DPW2'!Q30)</f>
        <v>9.3735652464288499</v>
      </c>
      <c r="M2835" s="176">
        <f>IF(ISBLANK('DPW2'!R30),"",'DPW2'!R30)</f>
        <v>10.253804978474962</v>
      </c>
      <c r="N2835" s="176" t="str">
        <f>IF(ISBLANK('DPW2'!S30),"",'DPW2'!S30)</f>
        <v/>
      </c>
      <c r="O2835" s="176" t="str">
        <f>IF(ISBLANK('DPW2'!T30),"",'DPW2'!T30)</f>
        <v/>
      </c>
      <c r="P2835" s="176" t="str">
        <f>IF(ISBLANK('DPW2'!U30),"",'DPW2'!U30)</f>
        <v/>
      </c>
      <c r="Q2835" s="176" t="str">
        <f>IF(ISBLANK('DPW2'!V30),"",'DPW2'!V30)</f>
        <v/>
      </c>
      <c r="R2835" s="176" t="str">
        <f>IF(ISBLANK('DPW2'!W30),"",'DPW2'!W30)</f>
        <v/>
      </c>
    </row>
    <row r="2836" spans="1:19" x14ac:dyDescent="0.25">
      <c r="A2836" s="176" t="str">
        <f t="shared" si="44"/>
        <v>YKY</v>
      </c>
      <c r="B2836" s="176" t="str">
        <f>IF(ISBLANK('DPW2'!BJ30),"",'DPW2'!BJ30)</f>
        <v>PCD_DPW2_SPL3_T</v>
      </c>
      <c r="C2836" s="176" t="str">
        <f>'DPW2'!F30 &amp; "," &amp; 'DPW2'!G30 &amp; "," &amp; 'DPW2'!BJ5</f>
        <v>Supply,WAFU Benefit [Low],Total Expenditure by 2029-30 (Allowance)</v>
      </c>
      <c r="D2836" s="176" t="str">
        <f>IF(ISBLANK('DPW2'!H30),"",'DPW2'!H30)</f>
        <v>£m</v>
      </c>
      <c r="E2836" s="176" t="s">
        <v>7266</v>
      </c>
      <c r="M2836" s="176">
        <f>IF(ISBLANK('DPW2'!X30),"",'DPW2'!X30)</f>
        <v>10.253804978474962</v>
      </c>
      <c r="R2836" s="176">
        <f>IF(ISBLANK('DPW2'!Y30),"",'DPW2'!Y30)</f>
        <v>0</v>
      </c>
    </row>
    <row r="2837" spans="1:19" x14ac:dyDescent="0.25">
      <c r="A2837" s="176" t="str">
        <f t="shared" si="44"/>
        <v>YKY</v>
      </c>
      <c r="B2837" s="176" t="str">
        <f>IF(ISBLANK('DPW2'!BM30),"",'DPW2'!BM30)</f>
        <v>PCD_DPW2_SPL3_O</v>
      </c>
      <c r="C2837" s="176" t="str">
        <f>'DPW2'!F30 &amp; "," &amp; 'DPW2'!G30 &amp; "," &amp; 'DPW2'!BM5</f>
        <v>Supply,WAFU Benefit [Low],PCD Total Expenditure (Cumulative) - Outturn &amp; Forecast (£m)</v>
      </c>
      <c r="D2837" s="176" t="str">
        <f>IF(ISBLANK('DPW2'!H30),"",'DPW2'!H30)</f>
        <v>£m</v>
      </c>
      <c r="E2837" s="176" t="s">
        <v>7266</v>
      </c>
      <c r="G2837" s="176" t="str">
        <f>IF(ISBLANK('DPW2'!AA30),"",'DPW2'!AA30)</f>
        <v/>
      </c>
      <c r="H2837" s="176">
        <f>IF(ISBLANK('DPW2'!AB30),"",'DPW2'!AB30)</f>
        <v>0.68700000000000006</v>
      </c>
      <c r="I2837" s="176">
        <f>IF(ISBLANK('DPW2'!AC30),"",'DPW2'!AC30)</f>
        <v>1.1847082741027914</v>
      </c>
      <c r="J2837" s="176">
        <f>IF(ISBLANK('DPW2'!AD30),"",'DPW2'!AD30)</f>
        <v>9.1359479311243472</v>
      </c>
      <c r="K2837" s="176">
        <f>IF(ISBLANK('DPW2'!AE30),"",'DPW2'!AE30)</f>
        <v>23.76924886881358</v>
      </c>
      <c r="L2837" s="176">
        <f>IF(ISBLANK('DPW2'!AF30),"",'DPW2'!AF30)</f>
        <v>26.385089158908691</v>
      </c>
      <c r="M2837" s="176">
        <f>IF(ISBLANK('DPW2'!AG30),"",'DPW2'!AG30)</f>
        <v>26.94727951764931</v>
      </c>
      <c r="N2837" s="176">
        <f>IF(ISBLANK('DPW2'!AH30),"",'DPW2'!AH30)</f>
        <v>26.94727951764931</v>
      </c>
      <c r="O2837" s="176">
        <f>IF(ISBLANK('DPW2'!AI30),"",'DPW2'!AI30)</f>
        <v>26.94727951764931</v>
      </c>
      <c r="P2837" s="176">
        <f>IF(ISBLANK('DPW2'!AJ30),"",'DPW2'!AJ30)</f>
        <v>26.94727951764931</v>
      </c>
      <c r="Q2837" s="176">
        <f>IF(ISBLANK('DPW2'!AK30),"",'DPW2'!AK30)</f>
        <v>26.94727951764931</v>
      </c>
      <c r="R2837" s="176">
        <f>IF(ISBLANK('DPW2'!AL30),"",'DPW2'!AL30)</f>
        <v>26.94727951764931</v>
      </c>
    </row>
    <row r="2838" spans="1:19" x14ac:dyDescent="0.25">
      <c r="A2838" s="176" t="str">
        <f t="shared" si="44"/>
        <v>YKY</v>
      </c>
      <c r="B2838" s="176" t="str">
        <f>IF(ISBLANK('DPW2'!BY30),"",'DPW2'!BY30)</f>
        <v>PCD_DPW2_SPL3_OT</v>
      </c>
      <c r="C2838" s="176" t="str">
        <f>'DPW2'!F30 &amp; "," &amp; 'DPW2'!G30 &amp; "," &amp; 'DPW2'!BY5</f>
        <v>Supply,WAFU Benefit [Low],Total Expenditure by 2029-30 (Outturn &amp; Forecast)</v>
      </c>
      <c r="D2838" s="176" t="str">
        <f>IF(ISBLANK('DPW2'!H30),"",'DPW2'!H30)</f>
        <v>£m</v>
      </c>
      <c r="E2838" s="176" t="s">
        <v>7266</v>
      </c>
      <c r="M2838" s="176">
        <f>IF(ISBLANK('DPW2'!AM30),"",'DPW2'!AM30)</f>
        <v>26.94727951764931</v>
      </c>
      <c r="R2838" s="176">
        <f>IF(ISBLANK('DPW2'!AN30),"",'DPW2'!AN30)</f>
        <v>26.94727951764931</v>
      </c>
    </row>
    <row r="2839" spans="1:19" x14ac:dyDescent="0.25">
      <c r="A2839" s="176" t="str">
        <f t="shared" si="44"/>
        <v>YKY</v>
      </c>
      <c r="B2839" s="176" t="str">
        <f>IF(ISBLANK('DPW2'!CB30),"",'DPW2'!CB30)</f>
        <v>PCD_DPW2_SPL3_P</v>
      </c>
      <c r="C2839" s="176" t="str">
        <f>'DPW2'!F30 &amp; "," &amp; 'DPW2'!G30 &amp; "," &amp; 'DPW2'!CB5</f>
        <v>Supply,WAFU Benefit [Low],Performance (Expenditure)</v>
      </c>
      <c r="D2839" s="176" t="str">
        <f>IF(ISBLANK('DPW2'!H30),"",'DPW2'!H30)</f>
        <v>£m</v>
      </c>
      <c r="E2839" s="176" t="s">
        <v>7266</v>
      </c>
      <c r="M2839" s="176">
        <f>IF(ISBLANK('DPW2'!AP30),"",'DPW2'!AP30)</f>
        <v>2.6280273102733762</v>
      </c>
      <c r="R2839" s="176" t="str">
        <f>IF(ISBLANK('DPW2'!AQ30),"",'DPW2'!AQ30)</f>
        <v/>
      </c>
    </row>
    <row r="2840" spans="1:19" x14ac:dyDescent="0.25">
      <c r="A2840" s="176" t="str">
        <f t="shared" si="44"/>
        <v>YKY</v>
      </c>
      <c r="B2840" s="176" t="str">
        <f>IF(ISBLANK('DPW2'!AV31),"",'DPW2'!AV31)</f>
        <v>PCD_DPW2_SPL4_NP</v>
      </c>
      <c r="C2840" s="176" t="str">
        <f>'DPW2'!F31 &amp; "," &amp; 'DPW2'!G31 &amp; "," &amp; 'DPW2'!AV5</f>
        <v>Supply,WAFU Benefit [Very Low],Non delivery PCD payment (£m/Driver) in 2022-23 CPIH prices</v>
      </c>
      <c r="D2840" s="176" t="str">
        <f>IF(ISBLANK('DPW2'!H31),"",'DPW2'!H31)</f>
        <v>£m</v>
      </c>
      <c r="E2840" s="176" t="s">
        <v>7266</v>
      </c>
      <c r="S2840" s="176" t="str">
        <f>IF(ISBLANK('DPW2'!J31),"",'DPW2'!J31)</f>
        <v/>
      </c>
    </row>
    <row r="2841" spans="1:19" x14ac:dyDescent="0.25">
      <c r="A2841" s="176" t="str">
        <f t="shared" si="44"/>
        <v>YKY</v>
      </c>
      <c r="B2841" s="176" t="str">
        <f>IF(ISBLANK('DPW2'!AX31),"",'DPW2'!AX31)</f>
        <v>PCD_DPW2_SPL4</v>
      </c>
      <c r="C2841" s="176" t="str">
        <f>'DPW2'!F31 &amp; "," &amp; 'DPW2'!G31 &amp; "," &amp; 'DPW2'!AX5</f>
        <v>Supply,WAFU Benefit [Very Low],PCD Total Expenditure (Cumulative) - Allowance (£m)</v>
      </c>
      <c r="D2841" s="176" t="str">
        <f>IF(ISBLANK('DPW2'!H31),"",'DPW2'!H31)</f>
        <v>£m</v>
      </c>
      <c r="E2841" s="176" t="s">
        <v>7266</v>
      </c>
      <c r="G2841" s="176" t="str">
        <f>IF(ISBLANK('DPW2'!L31),"",'DPW2'!L31)</f>
        <v/>
      </c>
      <c r="H2841" s="176" t="str">
        <f>IF(ISBLANK('DPW2'!M31),"",'DPW2'!M31)</f>
        <v/>
      </c>
      <c r="I2841" s="176">
        <f>IF(ISBLANK('DPW2'!N31),"",'DPW2'!N31)</f>
        <v>1.7682814473954735E-2</v>
      </c>
      <c r="J2841" s="176">
        <f>IF(ISBLANK('DPW2'!O31),"",'DPW2'!O31)</f>
        <v>2.0507609956949925E-2</v>
      </c>
      <c r="K2841" s="176">
        <f>IF(ISBLANK('DPW2'!P31),"",'DPW2'!P31)</f>
        <v>2.0507609956949925E-2</v>
      </c>
      <c r="L2841" s="176">
        <f>IF(ISBLANK('DPW2'!Q31),"",'DPW2'!Q31)</f>
        <v>2.0507609956949925E-2</v>
      </c>
      <c r="M2841" s="176">
        <f>IF(ISBLANK('DPW2'!R31),"",'DPW2'!R31)</f>
        <v>2.0507609956949925E-2</v>
      </c>
      <c r="N2841" s="176" t="str">
        <f>IF(ISBLANK('DPW2'!S31),"",'DPW2'!S31)</f>
        <v/>
      </c>
      <c r="O2841" s="176" t="str">
        <f>IF(ISBLANK('DPW2'!T31),"",'DPW2'!T31)</f>
        <v/>
      </c>
      <c r="P2841" s="176" t="str">
        <f>IF(ISBLANK('DPW2'!U31),"",'DPW2'!U31)</f>
        <v/>
      </c>
      <c r="Q2841" s="176" t="str">
        <f>IF(ISBLANK('DPW2'!V31),"",'DPW2'!V31)</f>
        <v/>
      </c>
      <c r="R2841" s="176" t="str">
        <f>IF(ISBLANK('DPW2'!W31),"",'DPW2'!W31)</f>
        <v/>
      </c>
    </row>
    <row r="2842" spans="1:19" x14ac:dyDescent="0.25">
      <c r="A2842" s="176" t="str">
        <f t="shared" si="44"/>
        <v>YKY</v>
      </c>
      <c r="B2842" s="176" t="str">
        <f>IF(ISBLANK('DPW2'!BJ31),"",'DPW2'!BJ31)</f>
        <v>PCD_DPW2_SPL4_T</v>
      </c>
      <c r="C2842" s="176" t="str">
        <f>'DPW2'!F31 &amp; "," &amp; 'DPW2'!G31 &amp; "," &amp; 'DPW2'!BJ5</f>
        <v>Supply,WAFU Benefit [Very Low],Total Expenditure by 2029-30 (Allowance)</v>
      </c>
      <c r="D2842" s="176" t="str">
        <f>IF(ISBLANK('DPW2'!H31),"",'DPW2'!H31)</f>
        <v>£m</v>
      </c>
      <c r="E2842" s="176" t="s">
        <v>7266</v>
      </c>
      <c r="M2842" s="176">
        <f>IF(ISBLANK('DPW2'!X31),"",'DPW2'!X31)</f>
        <v>2.0507609956949925E-2</v>
      </c>
      <c r="R2842" s="176">
        <f>IF(ISBLANK('DPW2'!Y31),"",'DPW2'!Y31)</f>
        <v>0</v>
      </c>
    </row>
    <row r="2843" spans="1:19" x14ac:dyDescent="0.25">
      <c r="A2843" s="176" t="str">
        <f t="shared" si="44"/>
        <v>YKY</v>
      </c>
      <c r="B2843" s="176" t="str">
        <f>IF(ISBLANK('DPW2'!BM31),"",'DPW2'!BM31)</f>
        <v>PCD_DPW2_SPL4_O</v>
      </c>
      <c r="C2843" s="176" t="str">
        <f>'DPW2'!F31 &amp; "," &amp; 'DPW2'!G31 &amp; "," &amp; 'DPW2'!BM5</f>
        <v>Supply,WAFU Benefit [Very Low],PCD Total Expenditure (Cumulative) - Outturn &amp; Forecast (£m)</v>
      </c>
      <c r="D2843" s="176" t="str">
        <f>IF(ISBLANK('DPW2'!H31),"",'DPW2'!H31)</f>
        <v>£m</v>
      </c>
      <c r="E2843" s="176" t="s">
        <v>7266</v>
      </c>
      <c r="G2843" s="176" t="str">
        <f>IF(ISBLANK('DPW2'!AA31),"",'DPW2'!AA31)</f>
        <v/>
      </c>
      <c r="H2843" s="176">
        <f>IF(ISBLANK('DPW2'!AB31),"",'DPW2'!AB31)</f>
        <v>4.0000000000000001E-3</v>
      </c>
      <c r="I2843" s="176">
        <f>IF(ISBLANK('DPW2'!AC31),"",'DPW2'!AC31)</f>
        <v>3.9795692629065954E-3</v>
      </c>
      <c r="J2843" s="176">
        <f>IF(ISBLANK('DPW2'!AD31),"",'DPW2'!AD31)</f>
        <v>2.0507609956949925E-2</v>
      </c>
      <c r="K2843" s="176">
        <f>IF(ISBLANK('DPW2'!AE31),"",'DPW2'!AE31)</f>
        <v>2.0507609956949925E-2</v>
      </c>
      <c r="L2843" s="176">
        <f>IF(ISBLANK('DPW2'!AF31),"",'DPW2'!AF31)</f>
        <v>2.0507609956949925E-2</v>
      </c>
      <c r="M2843" s="176">
        <f>IF(ISBLANK('DPW2'!AG31),"",'DPW2'!AG31)</f>
        <v>2.0507609956949925E-2</v>
      </c>
      <c r="N2843" s="176">
        <f>IF(ISBLANK('DPW2'!AH31),"",'DPW2'!AH31)</f>
        <v>2.0507609956949925E-2</v>
      </c>
      <c r="O2843" s="176">
        <f>IF(ISBLANK('DPW2'!AI31),"",'DPW2'!AI31)</f>
        <v>2.0507609956949925E-2</v>
      </c>
      <c r="P2843" s="176">
        <f>IF(ISBLANK('DPW2'!AJ31),"",'DPW2'!AJ31)</f>
        <v>2.0507609956949925E-2</v>
      </c>
      <c r="Q2843" s="176">
        <f>IF(ISBLANK('DPW2'!AK31),"",'DPW2'!AK31)</f>
        <v>2.0507609956949925E-2</v>
      </c>
      <c r="R2843" s="176">
        <f>IF(ISBLANK('DPW2'!AL31),"",'DPW2'!AL31)</f>
        <v>2.0507609956949925E-2</v>
      </c>
    </row>
    <row r="2844" spans="1:19" x14ac:dyDescent="0.25">
      <c r="A2844" s="176" t="str">
        <f t="shared" si="44"/>
        <v>YKY</v>
      </c>
      <c r="B2844" s="176" t="str">
        <f>IF(ISBLANK('DPW2'!BY31),"",'DPW2'!BY31)</f>
        <v>PCD_DPW2_SPL4_OT</v>
      </c>
      <c r="C2844" s="176" t="str">
        <f>'DPW2'!F31 &amp; "," &amp; 'DPW2'!G31 &amp; "," &amp; 'DPW2'!BY5</f>
        <v>Supply,WAFU Benefit [Very Low],Total Expenditure by 2029-30 (Outturn &amp; Forecast)</v>
      </c>
      <c r="D2844" s="176" t="str">
        <f>IF(ISBLANK('DPW2'!H31),"",'DPW2'!H31)</f>
        <v>£m</v>
      </c>
      <c r="E2844" s="176" t="s">
        <v>7266</v>
      </c>
      <c r="M2844" s="176">
        <f>IF(ISBLANK('DPW2'!AM31),"",'DPW2'!AM31)</f>
        <v>2.0507609956949925E-2</v>
      </c>
      <c r="R2844" s="176">
        <f>IF(ISBLANK('DPW2'!AN31),"",'DPW2'!AN31)</f>
        <v>2.0507609956949925E-2</v>
      </c>
    </row>
    <row r="2845" spans="1:19" x14ac:dyDescent="0.25">
      <c r="A2845" s="176" t="str">
        <f t="shared" si="44"/>
        <v>YKY</v>
      </c>
      <c r="B2845" s="176" t="str">
        <f>IF(ISBLANK('DPW2'!CB31),"",'DPW2'!CB31)</f>
        <v>PCD_DPW2_SPL4_P</v>
      </c>
      <c r="C2845" s="176" t="str">
        <f>'DPW2'!F31 &amp; "," &amp; 'DPW2'!G31 &amp; "," &amp; 'DPW2'!CB5</f>
        <v>Supply,WAFU Benefit [Very Low],Performance (Expenditure)</v>
      </c>
      <c r="D2845" s="176" t="str">
        <f>IF(ISBLANK('DPW2'!H31),"",'DPW2'!H31)</f>
        <v>£m</v>
      </c>
      <c r="E2845" s="176" t="s">
        <v>7266</v>
      </c>
      <c r="M2845" s="176">
        <f>IF(ISBLANK('DPW2'!AP31),"",'DPW2'!AP31)</f>
        <v>1</v>
      </c>
      <c r="R2845" s="176" t="str">
        <f>IF(ISBLANK('DPW2'!AQ31),"",'DPW2'!AQ31)</f>
        <v/>
      </c>
    </row>
    <row r="2846" spans="1:19" x14ac:dyDescent="0.25">
      <c r="A2846" s="176" t="str">
        <f t="shared" si="44"/>
        <v>YKY</v>
      </c>
      <c r="B2846" s="176" t="str">
        <f>IF(ISBLANK('DPW2'!AV32),"",'DPW2'!AV32)</f>
        <v>PCD_DPW2_SPL5_NP</v>
      </c>
      <c r="C2846" s="176" t="str">
        <f>'DPW2'!F32 &amp; "," &amp; 'DPW2'!G32 &amp; "," &amp; 'DPW2'!AV5</f>
        <v>Supply,WAFU Benefit [Total],Non delivery PCD payment (£m/Driver) in 2022-23 CPIH prices</v>
      </c>
      <c r="D2846" s="176" t="str">
        <f>IF(ISBLANK('DPW2'!H32),"",'DPW2'!H32)</f>
        <v>£m</v>
      </c>
      <c r="E2846" s="176" t="s">
        <v>7266</v>
      </c>
      <c r="S2846" s="176" t="str">
        <f>IF(ISBLANK('DPW2'!J32),"",'DPW2'!J32)</f>
        <v/>
      </c>
    </row>
    <row r="2847" spans="1:19" x14ac:dyDescent="0.25">
      <c r="A2847" s="176" t="str">
        <f t="shared" si="44"/>
        <v>YKY</v>
      </c>
      <c r="B2847" s="176" t="str">
        <f>IF(ISBLANK('DPW2'!AX32),"",'DPW2'!AX32)</f>
        <v>PCD_DPW2_SPL5</v>
      </c>
      <c r="C2847" s="176" t="str">
        <f>'DPW2'!F32 &amp; "," &amp; 'DPW2'!G32 &amp; "," &amp; 'DPW2'!AX5</f>
        <v>Supply,WAFU Benefit [Total],PCD Total Expenditure (Cumulative) - Allowance (£m)</v>
      </c>
      <c r="D2847" s="176" t="str">
        <f>IF(ISBLANK('DPW2'!H32),"",'DPW2'!H32)</f>
        <v>£m</v>
      </c>
      <c r="E2847" s="176" t="s">
        <v>7266</v>
      </c>
      <c r="G2847" s="176" t="str">
        <f>IF(ISBLANK('DPW2'!L32),"",'DPW2'!L32)</f>
        <v/>
      </c>
      <c r="H2847" s="176" t="str">
        <f>IF(ISBLANK('DPW2'!M32),"",'DPW2'!M32)</f>
        <v/>
      </c>
      <c r="I2847" s="176">
        <f>IF(ISBLANK('DPW2'!N32),"",'DPW2'!N32)</f>
        <v>4.9193909390310955</v>
      </c>
      <c r="J2847" s="176">
        <f>IF(ISBLANK('DPW2'!O32),"",'DPW2'!O32)</f>
        <v>19.003942357060172</v>
      </c>
      <c r="K2847" s="176">
        <f>IF(ISBLANK('DPW2'!P32),"",'DPW2'!P32)</f>
        <v>30.313916797545946</v>
      </c>
      <c r="L2847" s="176">
        <f>IF(ISBLANK('DPW2'!Q32),"",'DPW2'!Q32)</f>
        <v>33.387878123030383</v>
      </c>
      <c r="M2847" s="176">
        <f>IF(ISBLANK('DPW2'!R32),"",'DPW2'!R32)</f>
        <v>36.461839448514816</v>
      </c>
      <c r="N2847" s="176" t="str">
        <f>IF(ISBLANK('DPW2'!S32),"",'DPW2'!S32)</f>
        <v/>
      </c>
      <c r="O2847" s="176" t="str">
        <f>IF(ISBLANK('DPW2'!T32),"",'DPW2'!T32)</f>
        <v/>
      </c>
      <c r="P2847" s="176" t="str">
        <f>IF(ISBLANK('DPW2'!U32),"",'DPW2'!U32)</f>
        <v/>
      </c>
      <c r="Q2847" s="176" t="str">
        <f>IF(ISBLANK('DPW2'!V32),"",'DPW2'!V32)</f>
        <v/>
      </c>
      <c r="R2847" s="176" t="str">
        <f>IF(ISBLANK('DPW2'!W32),"",'DPW2'!W32)</f>
        <v/>
      </c>
    </row>
    <row r="2848" spans="1:19" x14ac:dyDescent="0.25">
      <c r="A2848" s="176" t="str">
        <f t="shared" si="44"/>
        <v>YKY</v>
      </c>
      <c r="B2848" s="176" t="str">
        <f>IF(ISBLANK('DPW2'!BJ32),"",'DPW2'!BJ32)</f>
        <v>PCD_DPW2_SPL5_T</v>
      </c>
      <c r="C2848" s="176" t="str">
        <f>'DPW2'!F32 &amp; "," &amp; 'DPW2'!G32 &amp; "," &amp; 'DPW2'!BJ5</f>
        <v>Supply,WAFU Benefit [Total],Total Expenditure by 2029-30 (Allowance)</v>
      </c>
      <c r="D2848" s="176" t="str">
        <f>IF(ISBLANK('DPW2'!H32),"",'DPW2'!H32)</f>
        <v>£m</v>
      </c>
      <c r="E2848" s="176" t="s">
        <v>7266</v>
      </c>
      <c r="M2848" s="176">
        <f>IF(ISBLANK('DPW2'!X32),"",'DPW2'!X32)</f>
        <v>36.461839448514816</v>
      </c>
      <c r="R2848" s="176">
        <f>IF(ISBLANK('DPW2'!Y32),"",'DPW2'!Y32)</f>
        <v>0</v>
      </c>
    </row>
    <row r="2849" spans="1:19" x14ac:dyDescent="0.25">
      <c r="A2849" s="176" t="str">
        <f t="shared" si="44"/>
        <v>YKY</v>
      </c>
      <c r="B2849" s="176" t="str">
        <f>IF(ISBLANK('DPW2'!BM32),"",'DPW2'!BM32)</f>
        <v>PCD_DPW2_SPL5_O</v>
      </c>
      <c r="C2849" s="176" t="str">
        <f>'DPW2'!F32 &amp; "," &amp; 'DPW2'!G32 &amp; "," &amp; 'DPW2'!BM5</f>
        <v>Supply,WAFU Benefit [Total],PCD Total Expenditure (Cumulative) - Outturn &amp; Forecast (£m)</v>
      </c>
      <c r="D2849" s="176" t="str">
        <f>IF(ISBLANK('DPW2'!H32),"",'DPW2'!H32)</f>
        <v>£m</v>
      </c>
      <c r="E2849" s="176" t="s">
        <v>7266</v>
      </c>
      <c r="G2849" s="176" t="str">
        <f>IF(ISBLANK('DPW2'!AA32),"",'DPW2'!AA32)</f>
        <v/>
      </c>
      <c r="H2849" s="176">
        <f>IF(ISBLANK('DPW2'!AB32),"",'DPW2'!AB32)</f>
        <v>1.105</v>
      </c>
      <c r="I2849" s="176">
        <f>IF(ISBLANK('DPW2'!AC32),"",'DPW2'!AC32)</f>
        <v>4.17289232857188</v>
      </c>
      <c r="J2849" s="176">
        <f>IF(ISBLANK('DPW2'!AD32),"",'DPW2'!AD32)</f>
        <v>23.779373030298622</v>
      </c>
      <c r="K2849" s="176">
        <f>IF(ISBLANK('DPW2'!AE32),"",'DPW2'!AE32)</f>
        <v>46.247028090562793</v>
      </c>
      <c r="L2849" s="176">
        <f>IF(ISBLANK('DPW2'!AF32),"",'DPW2'!AF32)</f>
        <v>50.594635194956737</v>
      </c>
      <c r="M2849" s="176">
        <f>IF(ISBLANK('DPW2'!AG32),"",'DPW2'!AG32)</f>
        <v>53.142630724912415</v>
      </c>
      <c r="N2849" s="176">
        <f>IF(ISBLANK('DPW2'!AH32),"",'DPW2'!AH32)</f>
        <v>63.965049932612573</v>
      </c>
      <c r="O2849" s="176">
        <f>IF(ISBLANK('DPW2'!AI32),"",'DPW2'!AI32)</f>
        <v>74.787469140312737</v>
      </c>
      <c r="P2849" s="176">
        <f>IF(ISBLANK('DPW2'!AJ32),"",'DPW2'!AJ32)</f>
        <v>85.609888348012902</v>
      </c>
      <c r="Q2849" s="176">
        <f>IF(ISBLANK('DPW2'!AK32),"",'DPW2'!AK32)</f>
        <v>96.432307555713066</v>
      </c>
      <c r="R2849" s="176">
        <f>IF(ISBLANK('DPW2'!AL32),"",'DPW2'!AL32)</f>
        <v>107.25472676341323</v>
      </c>
    </row>
    <row r="2850" spans="1:19" x14ac:dyDescent="0.25">
      <c r="A2850" s="176" t="str">
        <f t="shared" si="44"/>
        <v>YKY</v>
      </c>
      <c r="B2850" s="176" t="str">
        <f>IF(ISBLANK('DPW2'!BY32),"",'DPW2'!BY32)</f>
        <v>PCD_DPW2_SPL5_OT</v>
      </c>
      <c r="C2850" s="176" t="str">
        <f>'DPW2'!F32 &amp; "," &amp; 'DPW2'!G32 &amp; "," &amp; 'DPW2'!BY5</f>
        <v>Supply,WAFU Benefit [Total],Total Expenditure by 2029-30 (Outturn &amp; Forecast)</v>
      </c>
      <c r="D2850" s="176" t="str">
        <f>IF(ISBLANK('DPW2'!H32),"",'DPW2'!H32)</f>
        <v>£m</v>
      </c>
      <c r="E2850" s="176" t="s">
        <v>7266</v>
      </c>
      <c r="M2850" s="176">
        <f>IF(ISBLANK('DPW2'!AM32),"",'DPW2'!AM32)</f>
        <v>53.142630724912415</v>
      </c>
      <c r="R2850" s="176">
        <f>IF(ISBLANK('DPW2'!AN32),"",'DPW2'!AN32)</f>
        <v>107.25472676341323</v>
      </c>
    </row>
    <row r="2851" spans="1:19" x14ac:dyDescent="0.25">
      <c r="A2851" s="176" t="str">
        <f t="shared" si="44"/>
        <v>YKY</v>
      </c>
      <c r="B2851" s="176" t="str">
        <f>IF(ISBLANK('DPW2'!CB32),"",'DPW2'!CB32)</f>
        <v>PCD_DPW2_SPL5_P</v>
      </c>
      <c r="C2851" s="176" t="str">
        <f>'DPW2'!F32 &amp; "," &amp; 'DPW2'!G32 &amp; "," &amp; 'DPW2'!CB5</f>
        <v>Supply,WAFU Benefit [Total],Performance (Expenditure)</v>
      </c>
      <c r="D2851" s="176" t="str">
        <f>IF(ISBLANK('DPW2'!H32),"",'DPW2'!H32)</f>
        <v>£m</v>
      </c>
      <c r="E2851" s="176" t="s">
        <v>7266</v>
      </c>
      <c r="M2851" s="176">
        <f>IF(ISBLANK('DPW2'!AP32),"",'DPW2'!AP32)</f>
        <v>1.4574862795924315</v>
      </c>
      <c r="R2851" s="176" t="str">
        <f>IF(ISBLANK('DPW2'!AQ32),"",'DPW2'!AQ32)</f>
        <v/>
      </c>
    </row>
    <row r="2852" spans="1:19" x14ac:dyDescent="0.25">
      <c r="A2852" s="176" t="str">
        <f t="shared" si="44"/>
        <v>YKY</v>
      </c>
      <c r="B2852" s="176" t="str">
        <f>IF(ISBLANK('DPW2'!AV33),"",'DPW2'!AV33)</f>
        <v>PCD_DPW2_SPLIN1_NP</v>
      </c>
      <c r="C2852" s="176" t="str">
        <f>'DPW2'!F33 &amp; "," &amp; 'DPW2'!G33 &amp; "," &amp; 'DPW2'!AV5</f>
        <v>Supply interconnectors,WAFU Benefit,Non delivery PCD payment (£m/Driver) in 2022-23 CPIH prices</v>
      </c>
      <c r="D2852" s="176" t="str">
        <f>IF(ISBLANK('DPW2'!H33),"",'DPW2'!H33)</f>
        <v>£m</v>
      </c>
      <c r="E2852" s="176" t="s">
        <v>7266</v>
      </c>
      <c r="S2852" s="176" t="str">
        <f>IF(ISBLANK('DPW2'!J33),"",'DPW2'!J33)</f>
        <v/>
      </c>
    </row>
    <row r="2853" spans="1:19" x14ac:dyDescent="0.25">
      <c r="A2853" s="176" t="str">
        <f t="shared" si="44"/>
        <v>YKY</v>
      </c>
      <c r="B2853" s="176" t="str">
        <f>IF(ISBLANK('DPW2'!AX33),"",'DPW2'!AX33)</f>
        <v>PCD_DPW2_SPLIN1</v>
      </c>
      <c r="C2853" s="176" t="str">
        <f>'DPW2'!F33 &amp; "," &amp; 'DPW2'!G33 &amp; "," &amp; 'DPW2'!AX5</f>
        <v>Supply interconnectors,WAFU Benefit,PCD Total Expenditure (Cumulative) - Allowance (£m)</v>
      </c>
      <c r="D2853" s="176" t="str">
        <f>IF(ISBLANK('DPW2'!H33),"",'DPW2'!H33)</f>
        <v>£m</v>
      </c>
      <c r="E2853" s="176" t="s">
        <v>7266</v>
      </c>
      <c r="G2853" s="176" t="str">
        <f>IF(ISBLANK('DPW2'!L33),"",'DPW2'!L33)</f>
        <v/>
      </c>
      <c r="H2853" s="176" t="str">
        <f>IF(ISBLANK('DPW2'!M33),"",'DPW2'!M33)</f>
        <v/>
      </c>
      <c r="I2853" s="176" t="str">
        <f>IF(ISBLANK('DPW2'!N33),"",'DPW2'!N33)</f>
        <v/>
      </c>
      <c r="J2853" s="176" t="str">
        <f>IF(ISBLANK('DPW2'!O33),"",'DPW2'!O33)</f>
        <v/>
      </c>
      <c r="K2853" s="176" t="str">
        <f>IF(ISBLANK('DPW2'!P33),"",'DPW2'!P33)</f>
        <v/>
      </c>
      <c r="L2853" s="176" t="str">
        <f>IF(ISBLANK('DPW2'!Q33),"",'DPW2'!Q33)</f>
        <v/>
      </c>
      <c r="M2853" s="176" t="str">
        <f>IF(ISBLANK('DPW2'!R33),"",'DPW2'!R33)</f>
        <v/>
      </c>
      <c r="N2853" s="176" t="str">
        <f>IF(ISBLANK('DPW2'!S33),"",'DPW2'!S33)</f>
        <v/>
      </c>
      <c r="O2853" s="176" t="str">
        <f>IF(ISBLANK('DPW2'!T33),"",'DPW2'!T33)</f>
        <v/>
      </c>
      <c r="P2853" s="176" t="str">
        <f>IF(ISBLANK('DPW2'!U33),"",'DPW2'!U33)</f>
        <v/>
      </c>
      <c r="Q2853" s="176" t="str">
        <f>IF(ISBLANK('DPW2'!V33),"",'DPW2'!V33)</f>
        <v/>
      </c>
      <c r="R2853" s="176" t="str">
        <f>IF(ISBLANK('DPW2'!W33),"",'DPW2'!W33)</f>
        <v/>
      </c>
    </row>
    <row r="2854" spans="1:19" x14ac:dyDescent="0.25">
      <c r="A2854" s="176" t="str">
        <f t="shared" si="44"/>
        <v>YKY</v>
      </c>
      <c r="B2854" s="176" t="str">
        <f>IF(ISBLANK('DPW2'!BJ33),"",'DPW2'!BJ33)</f>
        <v>PCD_DPW2_SPLIN1_T</v>
      </c>
      <c r="C2854" s="176" t="str">
        <f>'DPW2'!F33 &amp; "," &amp; 'DPW2'!G33 &amp; "," &amp; 'DPW2'!BJ5</f>
        <v>Supply interconnectors,WAFU Benefit,Total Expenditure by 2029-30 (Allowance)</v>
      </c>
      <c r="D2854" s="176" t="str">
        <f>IF(ISBLANK('DPW2'!H33),"",'DPW2'!H33)</f>
        <v>£m</v>
      </c>
      <c r="E2854" s="176" t="s">
        <v>7266</v>
      </c>
      <c r="M2854" s="176">
        <f>IF(ISBLANK('DPW2'!X33),"",'DPW2'!X33)</f>
        <v>0</v>
      </c>
      <c r="R2854" s="176">
        <f>IF(ISBLANK('DPW2'!Y33),"",'DPW2'!Y33)</f>
        <v>0</v>
      </c>
    </row>
    <row r="2855" spans="1:19" x14ac:dyDescent="0.25">
      <c r="A2855" s="176" t="str">
        <f t="shared" si="44"/>
        <v>YKY</v>
      </c>
      <c r="B2855" s="176" t="str">
        <f>IF(ISBLANK('DPW2'!BM33),"",'DPW2'!BM33)</f>
        <v>PCD_DPW2_SPLIN1_O</v>
      </c>
      <c r="C2855" s="176" t="str">
        <f>'DPW2'!F33 &amp; "," &amp; 'DPW2'!G33 &amp; "," &amp; 'DPW2'!BM5</f>
        <v>Supply interconnectors,WAFU Benefit,PCD Total Expenditure (Cumulative) - Outturn &amp; Forecast (£m)</v>
      </c>
      <c r="D2855" s="176" t="str">
        <f>IF(ISBLANK('DPW2'!H33),"",'DPW2'!H33)</f>
        <v>£m</v>
      </c>
      <c r="E2855" s="176" t="s">
        <v>7266</v>
      </c>
      <c r="G2855" s="176" t="str">
        <f>IF(ISBLANK('DPW2'!AA33),"",'DPW2'!AA33)</f>
        <v/>
      </c>
      <c r="H2855" s="176" t="str">
        <f>IF(ISBLANK('DPW2'!AB33),"",'DPW2'!AB33)</f>
        <v/>
      </c>
      <c r="I2855" s="176" t="str">
        <f>IF(ISBLANK('DPW2'!AC33),"",'DPW2'!AC33)</f>
        <v/>
      </c>
      <c r="J2855" s="176" t="str">
        <f>IF(ISBLANK('DPW2'!AD33),"",'DPW2'!AD33)</f>
        <v/>
      </c>
      <c r="K2855" s="176" t="str">
        <f>IF(ISBLANK('DPW2'!AE33),"",'DPW2'!AE33)</f>
        <v/>
      </c>
      <c r="L2855" s="176" t="str">
        <f>IF(ISBLANK('DPW2'!AF33),"",'DPW2'!AF33)</f>
        <v/>
      </c>
      <c r="M2855" s="176" t="str">
        <f>IF(ISBLANK('DPW2'!AG33),"",'DPW2'!AG33)</f>
        <v/>
      </c>
      <c r="N2855" s="176" t="str">
        <f>IF(ISBLANK('DPW2'!AH33),"",'DPW2'!AH33)</f>
        <v/>
      </c>
      <c r="O2855" s="176" t="str">
        <f>IF(ISBLANK('DPW2'!AI33),"",'DPW2'!AI33)</f>
        <v/>
      </c>
      <c r="P2855" s="176" t="str">
        <f>IF(ISBLANK('DPW2'!AJ33),"",'DPW2'!AJ33)</f>
        <v/>
      </c>
      <c r="Q2855" s="176" t="str">
        <f>IF(ISBLANK('DPW2'!AK33),"",'DPW2'!AK33)</f>
        <v/>
      </c>
      <c r="R2855" s="176" t="str">
        <f>IF(ISBLANK('DPW2'!AL33),"",'DPW2'!AL33)</f>
        <v/>
      </c>
    </row>
    <row r="2856" spans="1:19" x14ac:dyDescent="0.25">
      <c r="A2856" s="176" t="str">
        <f t="shared" si="44"/>
        <v>YKY</v>
      </c>
      <c r="B2856" s="176" t="str">
        <f>IF(ISBLANK('DPW2'!BY33),"",'DPW2'!BY33)</f>
        <v>PCD_DPW2_SPLIN1_OT</v>
      </c>
      <c r="C2856" s="176" t="str">
        <f>'DPW2'!F33 &amp; "," &amp; 'DPW2'!G33 &amp; "," &amp; 'DPW2'!BY5</f>
        <v>Supply interconnectors,WAFU Benefit,Total Expenditure by 2029-30 (Outturn &amp; Forecast)</v>
      </c>
      <c r="D2856" s="176" t="str">
        <f>IF(ISBLANK('DPW2'!H33),"",'DPW2'!H33)</f>
        <v>£m</v>
      </c>
      <c r="E2856" s="176" t="s">
        <v>7266</v>
      </c>
      <c r="M2856" s="176">
        <f>IF(ISBLANK('DPW2'!AM33),"",'DPW2'!AM33)</f>
        <v>0</v>
      </c>
      <c r="R2856" s="176">
        <f>IF(ISBLANK('DPW2'!AN33),"",'DPW2'!AN33)</f>
        <v>0</v>
      </c>
    </row>
    <row r="2857" spans="1:19" x14ac:dyDescent="0.25">
      <c r="A2857" s="176" t="str">
        <f t="shared" si="44"/>
        <v>YKY</v>
      </c>
      <c r="B2857" s="176" t="str">
        <f>IF(ISBLANK('DPW2'!CB33),"",'DPW2'!CB33)</f>
        <v>PCD_DPW2_SPLIN1_P</v>
      </c>
      <c r="C2857" s="176" t="str">
        <f>'DPW2'!F33 &amp; "," &amp; 'DPW2'!G33 &amp; "," &amp; 'DPW2'!CB5</f>
        <v>Supply interconnectors,WAFU Benefit,Performance (Expenditure)</v>
      </c>
      <c r="D2857" s="176" t="str">
        <f>IF(ISBLANK('DPW2'!H33),"",'DPW2'!H33)</f>
        <v>£m</v>
      </c>
      <c r="E2857" s="176" t="s">
        <v>7266</v>
      </c>
      <c r="M2857" s="176" t="str">
        <f>IF(ISBLANK('DPW2'!AP33),"",'DPW2'!AP33)</f>
        <v/>
      </c>
      <c r="R2857" s="176" t="str">
        <f>IF(ISBLANK('DPW2'!AQ33),"",'DPW2'!AQ33)</f>
        <v/>
      </c>
    </row>
    <row r="2858" spans="1:19" x14ac:dyDescent="0.25">
      <c r="A2858" s="176" t="str">
        <f t="shared" si="44"/>
        <v>YKY</v>
      </c>
      <c r="B2858" s="176" t="str">
        <f>IF(ISBLANK('DPW2'!AV34),"",'DPW2'!AV34)</f>
        <v>PCD_DPW2_SPLIN2_NP</v>
      </c>
      <c r="C2858" s="176" t="str">
        <f>'DPW2'!F34 &amp; "," &amp; 'DPW2'!G34 &amp; "," &amp; 'DPW2'!AV5</f>
        <v>Supply interconnectors,Pipeline length ,Non delivery PCD payment (£m/Driver) in 2022-23 CPIH prices</v>
      </c>
      <c r="D2858" s="176" t="str">
        <f>IF(ISBLANK('DPW2'!H34),"",'DPW2'!H34)</f>
        <v>Km</v>
      </c>
      <c r="E2858" s="176" t="s">
        <v>7266</v>
      </c>
      <c r="S2858" s="176" t="str">
        <f>IF(ISBLANK('DPW2'!J34),"",'DPW2'!J34)</f>
        <v/>
      </c>
    </row>
    <row r="2859" spans="1:19" x14ac:dyDescent="0.25">
      <c r="A2859" s="176" t="str">
        <f t="shared" si="44"/>
        <v>YKY</v>
      </c>
      <c r="B2859" s="176" t="str">
        <f>IF(ISBLANK('DPW2'!AX34),"",'DPW2'!AX34)</f>
        <v>PCD_DPW2_SPLIN2</v>
      </c>
      <c r="C2859" s="176" t="str">
        <f>'DPW2'!F34 &amp; "," &amp; 'DPW2'!G34 &amp; "," &amp; 'DPW2'!AX5</f>
        <v>Supply interconnectors,Pipeline length ,PCD Total Expenditure (Cumulative) - Allowance (£m)</v>
      </c>
      <c r="D2859" s="176" t="str">
        <f>IF(ISBLANK('DPW2'!H34),"",'DPW2'!H34)</f>
        <v>Km</v>
      </c>
      <c r="E2859" s="176" t="s">
        <v>7266</v>
      </c>
      <c r="G2859" s="176" t="str">
        <f>IF(ISBLANK('DPW2'!L34),"",'DPW2'!L34)</f>
        <v/>
      </c>
      <c r="H2859" s="176" t="str">
        <f>IF(ISBLANK('DPW2'!M34),"",'DPW2'!M34)</f>
        <v/>
      </c>
      <c r="I2859" s="176" t="str">
        <f>IF(ISBLANK('DPW2'!N34),"",'DPW2'!N34)</f>
        <v/>
      </c>
      <c r="J2859" s="176" t="str">
        <f>IF(ISBLANK('DPW2'!O34),"",'DPW2'!O34)</f>
        <v/>
      </c>
      <c r="K2859" s="176" t="str">
        <f>IF(ISBLANK('DPW2'!P34),"",'DPW2'!P34)</f>
        <v/>
      </c>
      <c r="L2859" s="176" t="str">
        <f>IF(ISBLANK('DPW2'!Q34),"",'DPW2'!Q34)</f>
        <v/>
      </c>
      <c r="M2859" s="176" t="str">
        <f>IF(ISBLANK('DPW2'!R34),"",'DPW2'!R34)</f>
        <v/>
      </c>
      <c r="N2859" s="176" t="str">
        <f>IF(ISBLANK('DPW2'!S34),"",'DPW2'!S34)</f>
        <v/>
      </c>
      <c r="O2859" s="176" t="str">
        <f>IF(ISBLANK('DPW2'!T34),"",'DPW2'!T34)</f>
        <v/>
      </c>
      <c r="P2859" s="176" t="str">
        <f>IF(ISBLANK('DPW2'!U34),"",'DPW2'!U34)</f>
        <v/>
      </c>
      <c r="Q2859" s="176" t="str">
        <f>IF(ISBLANK('DPW2'!V34),"",'DPW2'!V34)</f>
        <v/>
      </c>
      <c r="R2859" s="176" t="str">
        <f>IF(ISBLANK('DPW2'!W34),"",'DPW2'!W34)</f>
        <v/>
      </c>
    </row>
    <row r="2860" spans="1:19" x14ac:dyDescent="0.25">
      <c r="A2860" s="176" t="str">
        <f t="shared" si="44"/>
        <v>YKY</v>
      </c>
      <c r="B2860" s="176" t="str">
        <f>IF(ISBLANK('DPW2'!BJ34),"",'DPW2'!BJ34)</f>
        <v>PCD_DPW2_SPLIN2_T</v>
      </c>
      <c r="C2860" s="176" t="str">
        <f>'DPW2'!F34 &amp; "," &amp; 'DPW2'!G34 &amp; "," &amp; 'DPW2'!BJ5</f>
        <v>Supply interconnectors,Pipeline length ,Total Expenditure by 2029-30 (Allowance)</v>
      </c>
      <c r="D2860" s="176" t="str">
        <f>IF(ISBLANK('DPW2'!H34),"",'DPW2'!H34)</f>
        <v>Km</v>
      </c>
      <c r="E2860" s="176" t="s">
        <v>7266</v>
      </c>
      <c r="M2860" s="176">
        <f>IF(ISBLANK('DPW2'!X34),"",'DPW2'!X34)</f>
        <v>0</v>
      </c>
      <c r="R2860" s="176">
        <f>IF(ISBLANK('DPW2'!Y34),"",'DPW2'!Y34)</f>
        <v>0</v>
      </c>
    </row>
    <row r="2861" spans="1:19" x14ac:dyDescent="0.25">
      <c r="A2861" s="176" t="str">
        <f t="shared" si="44"/>
        <v>YKY</v>
      </c>
      <c r="B2861" s="176" t="str">
        <f>IF(ISBLANK('DPW2'!BM34),"",'DPW2'!BM34)</f>
        <v>PCD_DPW2_SPLIN2_O</v>
      </c>
      <c r="C2861" s="176" t="str">
        <f>'DPW2'!F34 &amp; "," &amp; 'DPW2'!G34 &amp; "," &amp; 'DPW2'!BM5</f>
        <v>Supply interconnectors,Pipeline length ,PCD Total Expenditure (Cumulative) - Outturn &amp; Forecast (£m)</v>
      </c>
      <c r="D2861" s="176" t="str">
        <f>IF(ISBLANK('DPW2'!H34),"",'DPW2'!H34)</f>
        <v>Km</v>
      </c>
      <c r="E2861" s="176" t="s">
        <v>7266</v>
      </c>
      <c r="G2861" s="176" t="str">
        <f>IF(ISBLANK('DPW2'!AA34),"",'DPW2'!AA34)</f>
        <v/>
      </c>
      <c r="H2861" s="176" t="str">
        <f>IF(ISBLANK('DPW2'!AB34),"",'DPW2'!AB34)</f>
        <v/>
      </c>
      <c r="I2861" s="176" t="str">
        <f>IF(ISBLANK('DPW2'!AC34),"",'DPW2'!AC34)</f>
        <v/>
      </c>
      <c r="J2861" s="176" t="str">
        <f>IF(ISBLANK('DPW2'!AD34),"",'DPW2'!AD34)</f>
        <v/>
      </c>
      <c r="K2861" s="176" t="str">
        <f>IF(ISBLANK('DPW2'!AE34),"",'DPW2'!AE34)</f>
        <v/>
      </c>
      <c r="L2861" s="176" t="str">
        <f>IF(ISBLANK('DPW2'!AF34),"",'DPW2'!AF34)</f>
        <v/>
      </c>
      <c r="M2861" s="176" t="str">
        <f>IF(ISBLANK('DPW2'!AG34),"",'DPW2'!AG34)</f>
        <v/>
      </c>
      <c r="N2861" s="176" t="str">
        <f>IF(ISBLANK('DPW2'!AH34),"",'DPW2'!AH34)</f>
        <v/>
      </c>
      <c r="O2861" s="176" t="str">
        <f>IF(ISBLANK('DPW2'!AI34),"",'DPW2'!AI34)</f>
        <v/>
      </c>
      <c r="P2861" s="176" t="str">
        <f>IF(ISBLANK('DPW2'!AJ34),"",'DPW2'!AJ34)</f>
        <v/>
      </c>
      <c r="Q2861" s="176" t="str">
        <f>IF(ISBLANK('DPW2'!AK34),"",'DPW2'!AK34)</f>
        <v/>
      </c>
      <c r="R2861" s="176" t="str">
        <f>IF(ISBLANK('DPW2'!AL34),"",'DPW2'!AL34)</f>
        <v/>
      </c>
    </row>
    <row r="2862" spans="1:19" x14ac:dyDescent="0.25">
      <c r="A2862" s="176" t="str">
        <f t="shared" si="44"/>
        <v>YKY</v>
      </c>
      <c r="B2862" s="176" t="str">
        <f>IF(ISBLANK('DPW2'!BY34),"",'DPW2'!BY34)</f>
        <v>PCD_DPW2_SPLIN2_OT</v>
      </c>
      <c r="C2862" s="176" t="str">
        <f>'DPW2'!F34 &amp; "," &amp; 'DPW2'!G34 &amp; "," &amp; 'DPW2'!BY5</f>
        <v>Supply interconnectors,Pipeline length ,Total Expenditure by 2029-30 (Outturn &amp; Forecast)</v>
      </c>
      <c r="D2862" s="176" t="str">
        <f>IF(ISBLANK('DPW2'!H34),"",'DPW2'!H34)</f>
        <v>Km</v>
      </c>
      <c r="E2862" s="176" t="s">
        <v>7266</v>
      </c>
      <c r="M2862" s="176">
        <f>IF(ISBLANK('DPW2'!AM34),"",'DPW2'!AM34)</f>
        <v>0</v>
      </c>
      <c r="R2862" s="176">
        <f>IF(ISBLANK('DPW2'!AN34),"",'DPW2'!AN34)</f>
        <v>0</v>
      </c>
    </row>
    <row r="2863" spans="1:19" x14ac:dyDescent="0.25">
      <c r="A2863" s="176" t="str">
        <f t="shared" si="44"/>
        <v>YKY</v>
      </c>
      <c r="B2863" s="176" t="str">
        <f>IF(ISBLANK('DPW2'!CB34),"",'DPW2'!CB34)</f>
        <v>PCD_DPW2_SPLIN2_P</v>
      </c>
      <c r="C2863" s="176" t="str">
        <f>'DPW2'!F34 &amp; "," &amp; 'DPW2'!G34 &amp; "," &amp; 'DPW2'!CB5</f>
        <v>Supply interconnectors,Pipeline length ,Performance (Expenditure)</v>
      </c>
      <c r="D2863" s="176" t="str">
        <f>IF(ISBLANK('DPW2'!H34),"",'DPW2'!H34)</f>
        <v>Km</v>
      </c>
      <c r="E2863" s="176" t="s">
        <v>7266</v>
      </c>
      <c r="M2863" s="176" t="str">
        <f>IF(ISBLANK('DPW2'!AP34),"",'DPW2'!AP34)</f>
        <v/>
      </c>
      <c r="R2863" s="176" t="str">
        <f>IF(ISBLANK('DPW2'!AQ34),"",'DPW2'!AQ34)</f>
        <v/>
      </c>
    </row>
    <row r="2864" spans="1:19" x14ac:dyDescent="0.25">
      <c r="A2864" s="176" t="str">
        <f t="shared" si="44"/>
        <v>YKY</v>
      </c>
      <c r="B2864" s="176" t="str">
        <f>IF(ISBLANK('DPW2'!AV35),"",'DPW2'!AV35)</f>
        <v>PCD_DPW2_EFCY_NP</v>
      </c>
      <c r="C2864" s="176" t="str">
        <f>'DPW2'!F35 &amp; "," &amp; 'DPW2'!G35 &amp; "," &amp; 'DPW2'!AV5</f>
        <v>Efficiency,Water demand savings (benefit),Non delivery PCD payment (£m/Driver) in 2022-23 CPIH prices</v>
      </c>
      <c r="D2864" s="176" t="str">
        <f>IF(ISBLANK('DPW2'!H35),"",'DPW2'!H35)</f>
        <v>£m</v>
      </c>
      <c r="E2864" s="176" t="s">
        <v>7266</v>
      </c>
      <c r="S2864" s="176" t="str">
        <f>IF(ISBLANK('DPW2'!J35),"",'DPW2'!J35)</f>
        <v/>
      </c>
    </row>
    <row r="2865" spans="1:19" x14ac:dyDescent="0.25">
      <c r="A2865" s="176" t="str">
        <f t="shared" si="44"/>
        <v>YKY</v>
      </c>
      <c r="B2865" s="176" t="str">
        <f>IF(ISBLANK('DPW2'!AX35),"",'DPW2'!AX35)</f>
        <v>PCD_DPW2_EFCY</v>
      </c>
      <c r="C2865" s="176" t="str">
        <f>'DPW2'!F35 &amp; "," &amp; 'DPW2'!G35 &amp; "," &amp; 'DPW2'!AX5</f>
        <v>Efficiency,Water demand savings (benefit),PCD Total Expenditure (Cumulative) - Allowance (£m)</v>
      </c>
      <c r="D2865" s="176" t="str">
        <f>IF(ISBLANK('DPW2'!H35),"",'DPW2'!H35)</f>
        <v>£m</v>
      </c>
      <c r="E2865" s="176" t="s">
        <v>7266</v>
      </c>
      <c r="G2865" s="176" t="str">
        <f>IF(ISBLANK('DPW2'!L35),"",'DPW2'!L35)</f>
        <v/>
      </c>
      <c r="H2865" s="176" t="str">
        <f>IF(ISBLANK('DPW2'!M35),"",'DPW2'!M35)</f>
        <v/>
      </c>
      <c r="I2865" s="176" t="str">
        <f>IF(ISBLANK('DPW2'!N35),"",'DPW2'!N35)</f>
        <v/>
      </c>
      <c r="J2865" s="176" t="str">
        <f>IF(ISBLANK('DPW2'!O35),"",'DPW2'!O35)</f>
        <v/>
      </c>
      <c r="K2865" s="176" t="str">
        <f>IF(ISBLANK('DPW2'!P35),"",'DPW2'!P35)</f>
        <v/>
      </c>
      <c r="L2865" s="176" t="str">
        <f>IF(ISBLANK('DPW2'!Q35),"",'DPW2'!Q35)</f>
        <v/>
      </c>
      <c r="M2865" s="176" t="str">
        <f>IF(ISBLANK('DPW2'!R35),"",'DPW2'!R35)</f>
        <v/>
      </c>
      <c r="N2865" s="176" t="str">
        <f>IF(ISBLANK('DPW2'!S35),"",'DPW2'!S35)</f>
        <v/>
      </c>
      <c r="O2865" s="176" t="str">
        <f>IF(ISBLANK('DPW2'!T35),"",'DPW2'!T35)</f>
        <v/>
      </c>
      <c r="P2865" s="176" t="str">
        <f>IF(ISBLANK('DPW2'!U35),"",'DPW2'!U35)</f>
        <v/>
      </c>
      <c r="Q2865" s="176" t="str">
        <f>IF(ISBLANK('DPW2'!V35),"",'DPW2'!V35)</f>
        <v/>
      </c>
      <c r="R2865" s="176" t="str">
        <f>IF(ISBLANK('DPW2'!W35),"",'DPW2'!W35)</f>
        <v/>
      </c>
    </row>
    <row r="2866" spans="1:19" x14ac:dyDescent="0.25">
      <c r="A2866" s="176" t="str">
        <f t="shared" si="44"/>
        <v>YKY</v>
      </c>
      <c r="B2866" s="176" t="str">
        <f>IF(ISBLANK('DPW2'!BJ35),"",'DPW2'!BJ35)</f>
        <v>PCD_DPW2_EFCY_T</v>
      </c>
      <c r="C2866" s="176" t="str">
        <f>'DPW2'!F35 &amp; "," &amp; 'DPW2'!G35 &amp; "," &amp; 'DPW2'!BJ5</f>
        <v>Efficiency,Water demand savings (benefit),Total Expenditure by 2029-30 (Allowance)</v>
      </c>
      <c r="D2866" s="176" t="str">
        <f>IF(ISBLANK('DPW2'!H35),"",'DPW2'!H35)</f>
        <v>£m</v>
      </c>
      <c r="E2866" s="176" t="s">
        <v>7266</v>
      </c>
      <c r="M2866" s="176">
        <f>IF(ISBLANK('DPW2'!X35),"",'DPW2'!X35)</f>
        <v>0</v>
      </c>
      <c r="R2866" s="176">
        <f>IF(ISBLANK('DPW2'!Y35),"",'DPW2'!Y35)</f>
        <v>0</v>
      </c>
    </row>
    <row r="2867" spans="1:19" x14ac:dyDescent="0.25">
      <c r="A2867" s="176" t="str">
        <f t="shared" si="44"/>
        <v>YKY</v>
      </c>
      <c r="B2867" s="176" t="str">
        <f>IF(ISBLANK('DPW2'!BM35),"",'DPW2'!BM35)</f>
        <v>PCD_DPW2_EFCY_O</v>
      </c>
      <c r="C2867" s="176" t="str">
        <f>'DPW2'!F35 &amp; "," &amp; 'DPW2'!G35 &amp; "," &amp; 'DPW2'!BM5</f>
        <v>Efficiency,Water demand savings (benefit),PCD Total Expenditure (Cumulative) - Outturn &amp; Forecast (£m)</v>
      </c>
      <c r="D2867" s="176" t="str">
        <f>IF(ISBLANK('DPW2'!H35),"",'DPW2'!H35)</f>
        <v>£m</v>
      </c>
      <c r="E2867" s="176" t="s">
        <v>7266</v>
      </c>
      <c r="G2867" s="176" t="str">
        <f>IF(ISBLANK('DPW2'!AA35),"",'DPW2'!AA35)</f>
        <v/>
      </c>
      <c r="H2867" s="176" t="str">
        <f>IF(ISBLANK('DPW2'!AB35),"",'DPW2'!AB35)</f>
        <v/>
      </c>
      <c r="I2867" s="176" t="str">
        <f>IF(ISBLANK('DPW2'!AC35),"",'DPW2'!AC35)</f>
        <v/>
      </c>
      <c r="J2867" s="176" t="str">
        <f>IF(ISBLANK('DPW2'!AD35),"",'DPW2'!AD35)</f>
        <v/>
      </c>
      <c r="K2867" s="176" t="str">
        <f>IF(ISBLANK('DPW2'!AE35),"",'DPW2'!AE35)</f>
        <v/>
      </c>
      <c r="L2867" s="176" t="str">
        <f>IF(ISBLANK('DPW2'!AF35),"",'DPW2'!AF35)</f>
        <v/>
      </c>
      <c r="M2867" s="176" t="str">
        <f>IF(ISBLANK('DPW2'!AG35),"",'DPW2'!AG35)</f>
        <v/>
      </c>
      <c r="N2867" s="176" t="str">
        <f>IF(ISBLANK('DPW2'!AH35),"",'DPW2'!AH35)</f>
        <v/>
      </c>
      <c r="O2867" s="176" t="str">
        <f>IF(ISBLANK('DPW2'!AI35),"",'DPW2'!AI35)</f>
        <v/>
      </c>
      <c r="P2867" s="176" t="str">
        <f>IF(ISBLANK('DPW2'!AJ35),"",'DPW2'!AJ35)</f>
        <v/>
      </c>
      <c r="Q2867" s="176" t="str">
        <f>IF(ISBLANK('DPW2'!AK35),"",'DPW2'!AK35)</f>
        <v/>
      </c>
      <c r="R2867" s="176" t="str">
        <f>IF(ISBLANK('DPW2'!AL35),"",'DPW2'!AL35)</f>
        <v/>
      </c>
    </row>
    <row r="2868" spans="1:19" x14ac:dyDescent="0.25">
      <c r="A2868" s="176" t="str">
        <f t="shared" si="44"/>
        <v>YKY</v>
      </c>
      <c r="B2868" s="176" t="str">
        <f>IF(ISBLANK('DPW2'!BY35),"",'DPW2'!BY35)</f>
        <v>PCD_DPW2_EFCY_OT</v>
      </c>
      <c r="C2868" s="176" t="str">
        <f>'DPW2'!F35 &amp; "," &amp; 'DPW2'!G35 &amp; "," &amp; 'DPW2'!BY5</f>
        <v>Efficiency,Water demand savings (benefit),Total Expenditure by 2029-30 (Outturn &amp; Forecast)</v>
      </c>
      <c r="D2868" s="176" t="str">
        <f>IF(ISBLANK('DPW2'!H35),"",'DPW2'!H35)</f>
        <v>£m</v>
      </c>
      <c r="E2868" s="176" t="s">
        <v>7266</v>
      </c>
      <c r="M2868" s="176">
        <f>IF(ISBLANK('DPW2'!AM35),"",'DPW2'!AM35)</f>
        <v>0</v>
      </c>
      <c r="R2868" s="176">
        <f>IF(ISBLANK('DPW2'!AN35),"",'DPW2'!AN35)</f>
        <v>0</v>
      </c>
    </row>
    <row r="2869" spans="1:19" x14ac:dyDescent="0.25">
      <c r="A2869" s="176" t="str">
        <f t="shared" si="44"/>
        <v>YKY</v>
      </c>
      <c r="B2869" s="176" t="str">
        <f>IF(ISBLANK('DPW2'!CB35),"",'DPW2'!CB35)</f>
        <v>PCD_DPW2_EFCY_P</v>
      </c>
      <c r="C2869" s="176" t="str">
        <f>'DPW2'!F35 &amp; "," &amp; 'DPW2'!G35 &amp; "," &amp; 'DPW2'!CB5</f>
        <v>Efficiency,Water demand savings (benefit),Performance (Expenditure)</v>
      </c>
      <c r="D2869" s="176" t="str">
        <f>IF(ISBLANK('DPW2'!H35),"",'DPW2'!H35)</f>
        <v>£m</v>
      </c>
      <c r="E2869" s="176" t="s">
        <v>7266</v>
      </c>
      <c r="M2869" s="176" t="str">
        <f>IF(ISBLANK('DPW2'!AP35),"",'DPW2'!AP35)</f>
        <v/>
      </c>
      <c r="R2869" s="176" t="str">
        <f>IF(ISBLANK('DPW2'!AQ35),"",'DPW2'!AQ35)</f>
        <v/>
      </c>
    </row>
    <row r="2870" spans="1:19" x14ac:dyDescent="0.25">
      <c r="A2870" s="176" t="str">
        <f t="shared" si="44"/>
        <v>YKY</v>
      </c>
      <c r="B2870" s="176" t="str">
        <f>IF(ISBLANK('DPW2'!AV36),"",'DPW2'!AV36)</f>
        <v>PCD_DPW2_RESIN1_NP</v>
      </c>
      <c r="C2870" s="176" t="str">
        <f>'DPW2'!F36 &amp; "," &amp; 'DPW2'!G36 &amp; "," &amp; 'DPW2'!AV5</f>
        <v>Resilience Interconnector,Length of resilience interconnector,Non delivery PCD payment (£m/Driver) in 2022-23 CPIH prices</v>
      </c>
      <c r="D2870" s="176" t="str">
        <f>IF(ISBLANK('DPW2'!H36),"",'DPW2'!H36)</f>
        <v>£m</v>
      </c>
      <c r="E2870" s="176" t="s">
        <v>7266</v>
      </c>
      <c r="S2870" s="176" t="str">
        <f>IF(ISBLANK('DPW2'!J36),"",'DPW2'!J36)</f>
        <v/>
      </c>
    </row>
    <row r="2871" spans="1:19" x14ac:dyDescent="0.25">
      <c r="A2871" s="176" t="str">
        <f t="shared" si="44"/>
        <v>YKY</v>
      </c>
      <c r="B2871" s="176" t="str">
        <f>IF(ISBLANK('DPW2'!AX36),"",'DPW2'!AX36)</f>
        <v>PCD_DPW2_RESIN1</v>
      </c>
      <c r="C2871" s="176" t="str">
        <f>'DPW2'!F36 &amp; "," &amp; 'DPW2'!G36 &amp; "," &amp; 'DPW2'!AX5</f>
        <v>Resilience Interconnector,Length of resilience interconnector,PCD Total Expenditure (Cumulative) - Allowance (£m)</v>
      </c>
      <c r="D2871" s="176" t="str">
        <f>IF(ISBLANK('DPW2'!H36),"",'DPW2'!H36)</f>
        <v>£m</v>
      </c>
      <c r="E2871" s="176" t="s">
        <v>7266</v>
      </c>
      <c r="G2871" s="176" t="str">
        <f>IF(ISBLANK('DPW2'!L36),"",'DPW2'!L36)</f>
        <v/>
      </c>
      <c r="H2871" s="176" t="str">
        <f>IF(ISBLANK('DPW2'!M36),"",'DPW2'!M36)</f>
        <v/>
      </c>
      <c r="I2871" s="176" t="str">
        <f>IF(ISBLANK('DPW2'!N36),"",'DPW2'!N36)</f>
        <v/>
      </c>
      <c r="J2871" s="176" t="str">
        <f>IF(ISBLANK('DPW2'!O36),"",'DPW2'!O36)</f>
        <v/>
      </c>
      <c r="K2871" s="176" t="str">
        <f>IF(ISBLANK('DPW2'!P36),"",'DPW2'!P36)</f>
        <v/>
      </c>
      <c r="L2871" s="176" t="str">
        <f>IF(ISBLANK('DPW2'!Q36),"",'DPW2'!Q36)</f>
        <v/>
      </c>
      <c r="M2871" s="176" t="str">
        <f>IF(ISBLANK('DPW2'!R36),"",'DPW2'!R36)</f>
        <v/>
      </c>
      <c r="N2871" s="176" t="str">
        <f>IF(ISBLANK('DPW2'!S36),"",'DPW2'!S36)</f>
        <v/>
      </c>
      <c r="O2871" s="176" t="str">
        <f>IF(ISBLANK('DPW2'!T36),"",'DPW2'!T36)</f>
        <v/>
      </c>
      <c r="P2871" s="176" t="str">
        <f>IF(ISBLANK('DPW2'!U36),"",'DPW2'!U36)</f>
        <v/>
      </c>
      <c r="Q2871" s="176" t="str">
        <f>IF(ISBLANK('DPW2'!V36),"",'DPW2'!V36)</f>
        <v/>
      </c>
      <c r="R2871" s="176" t="str">
        <f>IF(ISBLANK('DPW2'!W36),"",'DPW2'!W36)</f>
        <v/>
      </c>
    </row>
    <row r="2872" spans="1:19" x14ac:dyDescent="0.25">
      <c r="A2872" s="176" t="str">
        <f t="shared" si="44"/>
        <v>YKY</v>
      </c>
      <c r="B2872" s="176" t="str">
        <f>IF(ISBLANK('DPW2'!BJ36),"",'DPW2'!BJ36)</f>
        <v>PCD_DPW2_RESIN1_T</v>
      </c>
      <c r="C2872" s="176" t="str">
        <f>'DPW2'!F36 &amp; "," &amp; 'DPW2'!G36 &amp; "," &amp; 'DPW2'!BJ5</f>
        <v>Resilience Interconnector,Length of resilience interconnector,Total Expenditure by 2029-30 (Allowance)</v>
      </c>
      <c r="D2872" s="176" t="str">
        <f>IF(ISBLANK('DPW2'!H36),"",'DPW2'!H36)</f>
        <v>£m</v>
      </c>
      <c r="E2872" s="176" t="s">
        <v>7266</v>
      </c>
      <c r="M2872" s="176">
        <f>IF(ISBLANK('DPW2'!X36),"",'DPW2'!X36)</f>
        <v>0</v>
      </c>
      <c r="R2872" s="176">
        <f>IF(ISBLANK('DPW2'!Y36),"",'DPW2'!Y36)</f>
        <v>0</v>
      </c>
    </row>
    <row r="2873" spans="1:19" x14ac:dyDescent="0.25">
      <c r="A2873" s="176" t="str">
        <f t="shared" si="44"/>
        <v>YKY</v>
      </c>
      <c r="B2873" s="176" t="str">
        <f>IF(ISBLANK('DPW2'!BM36),"",'DPW2'!BM36)</f>
        <v>PCD_DPW2_RESIN1_O</v>
      </c>
      <c r="C2873" s="176" t="str">
        <f>'DPW2'!F36 &amp; "," &amp; 'DPW2'!G36 &amp; "," &amp; 'DPW2'!BM5</f>
        <v>Resilience Interconnector,Length of resilience interconnector,PCD Total Expenditure (Cumulative) - Outturn &amp; Forecast (£m)</v>
      </c>
      <c r="D2873" s="176" t="str">
        <f>IF(ISBLANK('DPW2'!H36),"",'DPW2'!H36)</f>
        <v>£m</v>
      </c>
      <c r="E2873" s="176" t="s">
        <v>7266</v>
      </c>
      <c r="G2873" s="176" t="str">
        <f>IF(ISBLANK('DPW2'!AA36),"",'DPW2'!AA36)</f>
        <v/>
      </c>
      <c r="H2873" s="176" t="str">
        <f>IF(ISBLANK('DPW2'!AB36),"",'DPW2'!AB36)</f>
        <v/>
      </c>
      <c r="I2873" s="176" t="str">
        <f>IF(ISBLANK('DPW2'!AC36),"",'DPW2'!AC36)</f>
        <v/>
      </c>
      <c r="J2873" s="176" t="str">
        <f>IF(ISBLANK('DPW2'!AD36),"",'DPW2'!AD36)</f>
        <v/>
      </c>
      <c r="K2873" s="176" t="str">
        <f>IF(ISBLANK('DPW2'!AE36),"",'DPW2'!AE36)</f>
        <v/>
      </c>
      <c r="L2873" s="176" t="str">
        <f>IF(ISBLANK('DPW2'!AF36),"",'DPW2'!AF36)</f>
        <v/>
      </c>
      <c r="M2873" s="176" t="str">
        <f>IF(ISBLANK('DPW2'!AG36),"",'DPW2'!AG36)</f>
        <v/>
      </c>
      <c r="N2873" s="176" t="str">
        <f>IF(ISBLANK('DPW2'!AH36),"",'DPW2'!AH36)</f>
        <v/>
      </c>
      <c r="O2873" s="176" t="str">
        <f>IF(ISBLANK('DPW2'!AI36),"",'DPW2'!AI36)</f>
        <v/>
      </c>
      <c r="P2873" s="176" t="str">
        <f>IF(ISBLANK('DPW2'!AJ36),"",'DPW2'!AJ36)</f>
        <v/>
      </c>
      <c r="Q2873" s="176" t="str">
        <f>IF(ISBLANK('DPW2'!AK36),"",'DPW2'!AK36)</f>
        <v/>
      </c>
      <c r="R2873" s="176" t="str">
        <f>IF(ISBLANK('DPW2'!AL36),"",'DPW2'!AL36)</f>
        <v/>
      </c>
    </row>
    <row r="2874" spans="1:19" x14ac:dyDescent="0.25">
      <c r="A2874" s="176" t="str">
        <f t="shared" si="44"/>
        <v>YKY</v>
      </c>
      <c r="B2874" s="176" t="str">
        <f>IF(ISBLANK('DPW2'!BY36),"",'DPW2'!BY36)</f>
        <v>PCD_DPW2_RESIN1_OT</v>
      </c>
      <c r="C2874" s="176" t="str">
        <f>'DPW2'!F36 &amp; "," &amp; 'DPW2'!G36 &amp; "," &amp; 'DPW2'!BY5</f>
        <v>Resilience Interconnector,Length of resilience interconnector,Total Expenditure by 2029-30 (Outturn &amp; Forecast)</v>
      </c>
      <c r="D2874" s="176" t="str">
        <f>IF(ISBLANK('DPW2'!H36),"",'DPW2'!H36)</f>
        <v>£m</v>
      </c>
      <c r="E2874" s="176" t="s">
        <v>7266</v>
      </c>
      <c r="M2874" s="176">
        <f>IF(ISBLANK('DPW2'!AM36),"",'DPW2'!AM36)</f>
        <v>0</v>
      </c>
      <c r="R2874" s="176">
        <f>IF(ISBLANK('DPW2'!AN36),"",'DPW2'!AN36)</f>
        <v>0</v>
      </c>
    </row>
    <row r="2875" spans="1:19" x14ac:dyDescent="0.25">
      <c r="A2875" s="176" t="str">
        <f t="shared" si="44"/>
        <v>YKY</v>
      </c>
      <c r="B2875" s="176" t="str">
        <f>IF(ISBLANK('DPW2'!CB36),"",'DPW2'!CB36)</f>
        <v>PCD_DPW2_RESIN1_P</v>
      </c>
      <c r="C2875" s="176" t="str">
        <f>'DPW2'!F36 &amp; "," &amp; 'DPW2'!G36 &amp; "," &amp; 'DPW2'!CB5</f>
        <v>Resilience Interconnector,Length of resilience interconnector,Performance (Expenditure)</v>
      </c>
      <c r="D2875" s="176" t="str">
        <f>IF(ISBLANK('DPW2'!H36),"",'DPW2'!H36)</f>
        <v>£m</v>
      </c>
      <c r="E2875" s="176" t="s">
        <v>7266</v>
      </c>
      <c r="M2875" s="176" t="str">
        <f>IF(ISBLANK('DPW2'!AP36),"",'DPW2'!AP36)</f>
        <v/>
      </c>
      <c r="R2875" s="176" t="str">
        <f>IF(ISBLANK('DPW2'!AQ36),"",'DPW2'!AQ36)</f>
        <v/>
      </c>
    </row>
    <row r="2876" spans="1:19" x14ac:dyDescent="0.25">
      <c r="A2876" s="176" t="str">
        <f t="shared" si="44"/>
        <v>YKY</v>
      </c>
      <c r="B2876" s="176" t="str">
        <f>IF(ISBLANK('DPW2'!AV37),"",'DPW2'!AV37)</f>
        <v>PCD_DPW2_RESIN2_NP</v>
      </c>
      <c r="C2876" s="176" t="str">
        <f>'DPW2'!F37 &amp; "," &amp; 'DPW2'!G37 &amp; "," &amp; 'DPW2'!AV5</f>
        <v>Resilience Interconnector,Crossing connections improvement,Non delivery PCD payment (£m/Driver) in 2022-23 CPIH prices</v>
      </c>
      <c r="D2876" s="176" t="str">
        <f>IF(ISBLANK('DPW2'!H37),"",'DPW2'!H37)</f>
        <v>£m</v>
      </c>
      <c r="E2876" s="176" t="s">
        <v>7266</v>
      </c>
      <c r="S2876" s="176" t="str">
        <f>IF(ISBLANK('DPW2'!J37),"",'DPW2'!J37)</f>
        <v/>
      </c>
    </row>
    <row r="2877" spans="1:19" x14ac:dyDescent="0.25">
      <c r="A2877" s="176" t="str">
        <f t="shared" si="44"/>
        <v>YKY</v>
      </c>
      <c r="B2877" s="176" t="str">
        <f>IF(ISBLANK('DPW2'!AX37),"",'DPW2'!AX37)</f>
        <v>PCD_DPW2_RESIN2</v>
      </c>
      <c r="C2877" s="176" t="str">
        <f>'DPW2'!F37 &amp; "," &amp; 'DPW2'!G37 &amp; "," &amp; 'DPW2'!AV5</f>
        <v>Resilience Interconnector,Crossing connections improvement,Non delivery PCD payment (£m/Driver) in 2022-23 CPIH prices</v>
      </c>
      <c r="D2877" s="176" t="str">
        <f>IF(ISBLANK('DPW2'!H37),"",'DPW2'!H37)</f>
        <v>£m</v>
      </c>
      <c r="E2877" s="176" t="s">
        <v>7266</v>
      </c>
      <c r="G2877" s="176" t="str">
        <f>IF(ISBLANK('DPW2'!L37),"",'DPW2'!L37)</f>
        <v/>
      </c>
      <c r="H2877" s="176" t="str">
        <f>IF(ISBLANK('DPW2'!M37),"",'DPW2'!M37)</f>
        <v/>
      </c>
      <c r="I2877" s="176" t="str">
        <f>IF(ISBLANK('DPW2'!N37),"",'DPW2'!N37)</f>
        <v/>
      </c>
      <c r="J2877" s="176" t="str">
        <f>IF(ISBLANK('DPW2'!O37),"",'DPW2'!O37)</f>
        <v/>
      </c>
      <c r="K2877" s="176" t="str">
        <f>IF(ISBLANK('DPW2'!P37),"",'DPW2'!P37)</f>
        <v/>
      </c>
      <c r="L2877" s="176" t="str">
        <f>IF(ISBLANK('DPW2'!Q37),"",'DPW2'!Q37)</f>
        <v/>
      </c>
      <c r="M2877" s="176" t="str">
        <f>IF(ISBLANK('DPW2'!R37),"",'DPW2'!R37)</f>
        <v/>
      </c>
      <c r="N2877" s="176" t="str">
        <f>IF(ISBLANK('DPW2'!S37),"",'DPW2'!S37)</f>
        <v/>
      </c>
      <c r="O2877" s="176" t="str">
        <f>IF(ISBLANK('DPW2'!T37),"",'DPW2'!T37)</f>
        <v/>
      </c>
      <c r="P2877" s="176" t="str">
        <f>IF(ISBLANK('DPW2'!U37),"",'DPW2'!U37)</f>
        <v/>
      </c>
      <c r="Q2877" s="176" t="str">
        <f>IF(ISBLANK('DPW2'!V37),"",'DPW2'!V37)</f>
        <v/>
      </c>
      <c r="R2877" s="176" t="str">
        <f>IF(ISBLANK('DPW2'!W37),"",'DPW2'!W37)</f>
        <v/>
      </c>
    </row>
    <row r="2878" spans="1:19" x14ac:dyDescent="0.25">
      <c r="A2878" s="176" t="str">
        <f t="shared" si="44"/>
        <v>YKY</v>
      </c>
      <c r="B2878" s="176" t="str">
        <f>IF(ISBLANK('DPW2'!BJ37),"",'DPW2'!BJ37)</f>
        <v>PCD_DPW2_RESIN2_T</v>
      </c>
      <c r="C2878" s="176" t="str">
        <f>'DPW2'!F37 &amp; "," &amp; 'DPW2'!G37 &amp; "," &amp; 'DPW2'!BJ5</f>
        <v>Resilience Interconnector,Crossing connections improvement,Total Expenditure by 2029-30 (Allowance)</v>
      </c>
      <c r="D2878" s="176" t="str">
        <f>IF(ISBLANK('DPW2'!H37),"",'DPW2'!H37)</f>
        <v>£m</v>
      </c>
      <c r="E2878" s="176" t="s">
        <v>7266</v>
      </c>
      <c r="M2878" s="176">
        <f>IF(ISBLANK('DPW2'!X37),"",'DPW2'!X37)</f>
        <v>0</v>
      </c>
      <c r="R2878" s="176">
        <f>IF(ISBLANK('DPW2'!Y37),"",'DPW2'!Y37)</f>
        <v>0</v>
      </c>
    </row>
    <row r="2879" spans="1:19" x14ac:dyDescent="0.25">
      <c r="A2879" s="176" t="str">
        <f t="shared" si="44"/>
        <v>YKY</v>
      </c>
      <c r="B2879" s="176" t="str">
        <f>IF(ISBLANK('DPW2'!BM37),"",'DPW2'!BM37)</f>
        <v>PCD_DPW2_RESIN2_O</v>
      </c>
      <c r="C2879" s="176" t="str">
        <f>'DPW2'!F37 &amp; "," &amp; 'DPW2'!G37 &amp; "," &amp; 'DPW2'!BM5</f>
        <v>Resilience Interconnector,Crossing connections improvement,PCD Total Expenditure (Cumulative) - Outturn &amp; Forecast (£m)</v>
      </c>
      <c r="D2879" s="176" t="str">
        <f>IF(ISBLANK('DPW2'!H37),"",'DPW2'!H37)</f>
        <v>£m</v>
      </c>
      <c r="E2879" s="176" t="s">
        <v>7266</v>
      </c>
      <c r="G2879" s="176" t="str">
        <f>IF(ISBLANK('DPW2'!AA37),"",'DPW2'!AA37)</f>
        <v/>
      </c>
      <c r="H2879" s="176" t="str">
        <f>IF(ISBLANK('DPW2'!AB37),"",'DPW2'!AB37)</f>
        <v/>
      </c>
      <c r="I2879" s="176" t="str">
        <f>IF(ISBLANK('DPW2'!AC37),"",'DPW2'!AC37)</f>
        <v/>
      </c>
      <c r="J2879" s="176" t="str">
        <f>IF(ISBLANK('DPW2'!AD37),"",'DPW2'!AD37)</f>
        <v/>
      </c>
      <c r="K2879" s="176" t="str">
        <f>IF(ISBLANK('DPW2'!AE37),"",'DPW2'!AE37)</f>
        <v/>
      </c>
      <c r="L2879" s="176" t="str">
        <f>IF(ISBLANK('DPW2'!AF37),"",'DPW2'!AF37)</f>
        <v/>
      </c>
      <c r="M2879" s="176" t="str">
        <f>IF(ISBLANK('DPW2'!AG37),"",'DPW2'!AG37)</f>
        <v/>
      </c>
      <c r="N2879" s="176" t="str">
        <f>IF(ISBLANK('DPW2'!AH37),"",'DPW2'!AH37)</f>
        <v/>
      </c>
      <c r="O2879" s="176" t="str">
        <f>IF(ISBLANK('DPW2'!AI37),"",'DPW2'!AI37)</f>
        <v/>
      </c>
      <c r="P2879" s="176" t="str">
        <f>IF(ISBLANK('DPW2'!AJ37),"",'DPW2'!AJ37)</f>
        <v/>
      </c>
      <c r="Q2879" s="176" t="str">
        <f>IF(ISBLANK('DPW2'!AK37),"",'DPW2'!AK37)</f>
        <v/>
      </c>
      <c r="R2879" s="176" t="str">
        <f>IF(ISBLANK('DPW2'!AL37),"",'DPW2'!AL37)</f>
        <v/>
      </c>
    </row>
    <row r="2880" spans="1:19" x14ac:dyDescent="0.25">
      <c r="A2880" s="176" t="str">
        <f t="shared" si="44"/>
        <v>YKY</v>
      </c>
      <c r="B2880" s="176" t="str">
        <f>IF(ISBLANK('DPW2'!BY37),"",'DPW2'!BY37)</f>
        <v>PCD_DPW2_RESIN2_OT</v>
      </c>
      <c r="C2880" s="176" t="str">
        <f>'DPW2'!F37 &amp; "," &amp; 'DPW2'!G37 &amp; "," &amp; 'DPW2'!BY5</f>
        <v>Resilience Interconnector,Crossing connections improvement,Total Expenditure by 2029-30 (Outturn &amp; Forecast)</v>
      </c>
      <c r="D2880" s="176" t="str">
        <f>IF(ISBLANK('DPW2'!H37),"",'DPW2'!H37)</f>
        <v>£m</v>
      </c>
      <c r="E2880" s="176" t="s">
        <v>7266</v>
      </c>
      <c r="M2880" s="176">
        <f>IF(ISBLANK('DPW2'!AM37),"",'DPW2'!AM37)</f>
        <v>0</v>
      </c>
      <c r="R2880" s="176">
        <f>IF(ISBLANK('DPW2'!AN37),"",'DPW2'!AN37)</f>
        <v>0</v>
      </c>
    </row>
    <row r="2881" spans="1:19" x14ac:dyDescent="0.25">
      <c r="A2881" s="176" t="str">
        <f t="shared" si="44"/>
        <v>YKY</v>
      </c>
      <c r="B2881" s="176" t="str">
        <f>IF(ISBLANK('DPW2'!CB37),"",'DPW2'!CB37)</f>
        <v>PCD_DPW2_RESIN2_P</v>
      </c>
      <c r="C2881" s="176" t="str">
        <f>'DPW2'!F37 &amp; "," &amp; 'DPW2'!G37 &amp; "," &amp; 'DPW2'!CB5</f>
        <v>Resilience Interconnector,Crossing connections improvement,Performance (Expenditure)</v>
      </c>
      <c r="D2881" s="176" t="str">
        <f>IF(ISBLANK('DPW2'!H37),"",'DPW2'!H37)</f>
        <v>£m</v>
      </c>
      <c r="E2881" s="176" t="s">
        <v>7266</v>
      </c>
      <c r="M2881" s="176" t="str">
        <f>IF(ISBLANK('DPW2'!AP37),"",'DPW2'!AP37)</f>
        <v/>
      </c>
      <c r="R2881" s="176" t="str">
        <f>IF(ISBLANK('DPW2'!AQ37),"",'DPW2'!AQ37)</f>
        <v/>
      </c>
    </row>
    <row r="2882" spans="1:19" x14ac:dyDescent="0.25">
      <c r="A2882" s="176" t="str">
        <f t="shared" si="44"/>
        <v>YKY</v>
      </c>
      <c r="B2882" s="176" t="str">
        <f>IF(ISBLANK('DPW2'!AV38),"",'DPW2'!AV38)</f>
        <v>PCD_DPW2_RESIN3_NP</v>
      </c>
      <c r="C2882" s="176" t="str">
        <f>'DPW2'!F38 &amp; "," &amp; 'DPW2'!G38 &amp; "," &amp; 'DPW2'!AV5</f>
        <v>Resilience Interconnector,Additional storage at reservoirs,Non delivery PCD payment (£m/Driver) in 2022-23 CPIH prices</v>
      </c>
      <c r="D2882" s="176" t="str">
        <f>IF(ISBLANK('DPW2'!H38),"",'DPW2'!H38)</f>
        <v>£m</v>
      </c>
      <c r="E2882" s="176" t="s">
        <v>7266</v>
      </c>
      <c r="S2882" s="176" t="str">
        <f>IF(ISBLANK('DPW2'!J38),"",'DPW2'!J38)</f>
        <v/>
      </c>
    </row>
    <row r="2883" spans="1:19" x14ac:dyDescent="0.25">
      <c r="A2883" s="176" t="str">
        <f t="shared" si="44"/>
        <v>YKY</v>
      </c>
      <c r="B2883" s="176" t="str">
        <f>IF(ISBLANK('DPW2'!AX38),"",'DPW2'!AX38)</f>
        <v>PCD_DPW2_RESIN3</v>
      </c>
      <c r="C2883" s="176" t="str">
        <f>'DPW2'!F38 &amp; "," &amp; 'DPW2'!G38 &amp; "," &amp; 'DPW2'!AX5</f>
        <v>Resilience Interconnector,Additional storage at reservoirs,PCD Total Expenditure (Cumulative) - Allowance (£m)</v>
      </c>
      <c r="D2883" s="176" t="str">
        <f>IF(ISBLANK('DPW2'!H38),"",'DPW2'!H38)</f>
        <v>£m</v>
      </c>
      <c r="E2883" s="176" t="s">
        <v>7266</v>
      </c>
      <c r="G2883" s="176" t="str">
        <f>IF(ISBLANK('DPW2'!L38),"",'DPW2'!L38)</f>
        <v/>
      </c>
      <c r="H2883" s="176" t="str">
        <f>IF(ISBLANK('DPW2'!M38),"",'DPW2'!M38)</f>
        <v/>
      </c>
      <c r="I2883" s="176" t="str">
        <f>IF(ISBLANK('DPW2'!N38),"",'DPW2'!N38)</f>
        <v/>
      </c>
      <c r="J2883" s="176" t="str">
        <f>IF(ISBLANK('DPW2'!O38),"",'DPW2'!O38)</f>
        <v/>
      </c>
      <c r="K2883" s="176" t="str">
        <f>IF(ISBLANK('DPW2'!P38),"",'DPW2'!P38)</f>
        <v/>
      </c>
      <c r="L2883" s="176" t="str">
        <f>IF(ISBLANK('DPW2'!Q38),"",'DPW2'!Q38)</f>
        <v/>
      </c>
      <c r="M2883" s="176" t="str">
        <f>IF(ISBLANK('DPW2'!R38),"",'DPW2'!R38)</f>
        <v/>
      </c>
      <c r="N2883" s="176" t="str">
        <f>IF(ISBLANK('DPW2'!S38),"",'DPW2'!S38)</f>
        <v/>
      </c>
      <c r="O2883" s="176" t="str">
        <f>IF(ISBLANK('DPW2'!T38),"",'DPW2'!T38)</f>
        <v/>
      </c>
      <c r="P2883" s="176" t="str">
        <f>IF(ISBLANK('DPW2'!U38),"",'DPW2'!U38)</f>
        <v/>
      </c>
      <c r="Q2883" s="176" t="str">
        <f>IF(ISBLANK('DPW2'!V38),"",'DPW2'!V38)</f>
        <v/>
      </c>
      <c r="R2883" s="176" t="str">
        <f>IF(ISBLANK('DPW2'!W38),"",'DPW2'!W38)</f>
        <v/>
      </c>
    </row>
    <row r="2884" spans="1:19" x14ac:dyDescent="0.25">
      <c r="A2884" s="176" t="str">
        <f t="shared" si="44"/>
        <v>YKY</v>
      </c>
      <c r="B2884" s="176" t="str">
        <f>IF(ISBLANK('DPW2'!BJ38),"",'DPW2'!BJ38)</f>
        <v>PCD_DPW2_RESIN3_T</v>
      </c>
      <c r="C2884" s="176" t="str">
        <f>'DPW2'!F38 &amp; "," &amp; 'DPW2'!G38 &amp; "," &amp; 'DPW2'!BJ5</f>
        <v>Resilience Interconnector,Additional storage at reservoirs,Total Expenditure by 2029-30 (Allowance)</v>
      </c>
      <c r="D2884" s="176" t="str">
        <f>IF(ISBLANK('DPW2'!H38),"",'DPW2'!H38)</f>
        <v>£m</v>
      </c>
      <c r="E2884" s="176" t="s">
        <v>7266</v>
      </c>
      <c r="M2884" s="176">
        <f>IF(ISBLANK('DPW2'!X38),"",'DPW2'!X38)</f>
        <v>0</v>
      </c>
      <c r="R2884" s="176">
        <f>IF(ISBLANK('DPW2'!Y38),"",'DPW2'!Y38)</f>
        <v>0</v>
      </c>
    </row>
    <row r="2885" spans="1:19" x14ac:dyDescent="0.25">
      <c r="A2885" s="176" t="str">
        <f t="shared" ref="A2885:A2948" si="45">A2884</f>
        <v>YKY</v>
      </c>
      <c r="B2885" s="176" t="str">
        <f>IF(ISBLANK('DPW2'!BM38),"",'DPW2'!BM38)</f>
        <v>PCD_DPW2_RESIN3_O</v>
      </c>
      <c r="C2885" s="176" t="str">
        <f>'DPW2'!F38 &amp; "," &amp; 'DPW2'!G38 &amp; "," &amp; 'DPW2'!BM5</f>
        <v>Resilience Interconnector,Additional storage at reservoirs,PCD Total Expenditure (Cumulative) - Outturn &amp; Forecast (£m)</v>
      </c>
      <c r="D2885" s="176" t="str">
        <f>IF(ISBLANK('DPW2'!H38),"",'DPW2'!H38)</f>
        <v>£m</v>
      </c>
      <c r="E2885" s="176" t="s">
        <v>7266</v>
      </c>
      <c r="G2885" s="176" t="str">
        <f>IF(ISBLANK('DPW2'!AA38),"",'DPW2'!AA38)</f>
        <v/>
      </c>
      <c r="H2885" s="176" t="str">
        <f>IF(ISBLANK('DPW2'!AB38),"",'DPW2'!AB38)</f>
        <v/>
      </c>
      <c r="I2885" s="176" t="str">
        <f>IF(ISBLANK('DPW2'!AC38),"",'DPW2'!AC38)</f>
        <v/>
      </c>
      <c r="J2885" s="176" t="str">
        <f>IF(ISBLANK('DPW2'!AD38),"",'DPW2'!AD38)</f>
        <v/>
      </c>
      <c r="K2885" s="176" t="str">
        <f>IF(ISBLANK('DPW2'!AE38),"",'DPW2'!AE38)</f>
        <v/>
      </c>
      <c r="L2885" s="176" t="str">
        <f>IF(ISBLANK('DPW2'!AF38),"",'DPW2'!AF38)</f>
        <v/>
      </c>
      <c r="M2885" s="176" t="str">
        <f>IF(ISBLANK('DPW2'!AG38),"",'DPW2'!AG38)</f>
        <v/>
      </c>
      <c r="N2885" s="176" t="str">
        <f>IF(ISBLANK('DPW2'!AH38),"",'DPW2'!AH38)</f>
        <v/>
      </c>
      <c r="O2885" s="176" t="str">
        <f>IF(ISBLANK('DPW2'!AI38),"",'DPW2'!AI38)</f>
        <v/>
      </c>
      <c r="P2885" s="176" t="str">
        <f>IF(ISBLANK('DPW2'!AJ38),"",'DPW2'!AJ38)</f>
        <v/>
      </c>
      <c r="Q2885" s="176" t="str">
        <f>IF(ISBLANK('DPW2'!AK38),"",'DPW2'!AK38)</f>
        <v/>
      </c>
      <c r="R2885" s="176" t="str">
        <f>IF(ISBLANK('DPW2'!AL38),"",'DPW2'!AL38)</f>
        <v/>
      </c>
    </row>
    <row r="2886" spans="1:19" x14ac:dyDescent="0.25">
      <c r="A2886" s="176" t="str">
        <f t="shared" si="45"/>
        <v>YKY</v>
      </c>
      <c r="B2886" s="176" t="str">
        <f>IF(ISBLANK('DPW2'!BY38),"",'DPW2'!BY38)</f>
        <v>PCD_DPW2_RESIN3_OT</v>
      </c>
      <c r="C2886" s="176" t="str">
        <f>'DPW2'!F38 &amp; "," &amp; 'DPW2'!G38 &amp; "," &amp; 'DPW2'!BY5</f>
        <v>Resilience Interconnector,Additional storage at reservoirs,Total Expenditure by 2029-30 (Outturn &amp; Forecast)</v>
      </c>
      <c r="D2886" s="176" t="str">
        <f>IF(ISBLANK('DPW2'!H38),"",'DPW2'!H38)</f>
        <v>£m</v>
      </c>
      <c r="E2886" s="176" t="s">
        <v>7266</v>
      </c>
      <c r="M2886" s="176">
        <f>IF(ISBLANK('DPW2'!AM38),"",'DPW2'!AM38)</f>
        <v>0</v>
      </c>
      <c r="R2886" s="176">
        <f>IF(ISBLANK('DPW2'!AN38),"",'DPW2'!AN38)</f>
        <v>0</v>
      </c>
    </row>
    <row r="2887" spans="1:19" x14ac:dyDescent="0.25">
      <c r="A2887" s="176" t="str">
        <f t="shared" si="45"/>
        <v>YKY</v>
      </c>
      <c r="B2887" s="176" t="str">
        <f>IF(ISBLANK('DPW2'!CB38),"",'DPW2'!CB38)</f>
        <v>PCD_DPW2_RESIN3_P</v>
      </c>
      <c r="C2887" s="176" t="str">
        <f>'DPW2'!F38 &amp; "," &amp; 'DPW2'!G38 &amp; "," &amp; 'DPW2'!CB5</f>
        <v>Resilience Interconnector,Additional storage at reservoirs,Performance (Expenditure)</v>
      </c>
      <c r="D2887" s="176" t="str">
        <f>IF(ISBLANK('DPW2'!H38),"",'DPW2'!H38)</f>
        <v>£m</v>
      </c>
      <c r="E2887" s="176" t="s">
        <v>7266</v>
      </c>
      <c r="M2887" s="176" t="str">
        <f>IF(ISBLANK('DPW2'!AP38),"",'DPW2'!AP38)</f>
        <v/>
      </c>
      <c r="R2887" s="176" t="str">
        <f>IF(ISBLANK('DPW2'!AQ38),"",'DPW2'!AQ38)</f>
        <v/>
      </c>
    </row>
    <row r="2888" spans="1:19" x14ac:dyDescent="0.25">
      <c r="A2888" s="176" t="str">
        <f t="shared" si="45"/>
        <v>YKY</v>
      </c>
      <c r="B2888" s="176" t="str">
        <f>IF(ISBLANK('DPW2'!AV39),"",'DPW2'!AV39)</f>
        <v>PCD_DPW2_RESIN4_NP</v>
      </c>
      <c r="C2888" s="176" t="str">
        <f>'DPW2'!F39 &amp; "," &amp; 'DPW2'!G39 &amp; "," &amp; 'DPW2'!AV5</f>
        <v>Resilience Interconnector,Reservoir bypass,Non delivery PCD payment (£m/Driver) in 2022-23 CPIH prices</v>
      </c>
      <c r="D2888" s="176" t="str">
        <f>IF(ISBLANK('DPW2'!H39),"",'DPW2'!H39)</f>
        <v>£m</v>
      </c>
      <c r="E2888" s="176" t="s">
        <v>7266</v>
      </c>
      <c r="S2888" s="176" t="str">
        <f>IF(ISBLANK('DPW2'!J39),"",'DPW2'!J39)</f>
        <v/>
      </c>
    </row>
    <row r="2889" spans="1:19" x14ac:dyDescent="0.25">
      <c r="A2889" s="176" t="str">
        <f t="shared" si="45"/>
        <v>YKY</v>
      </c>
      <c r="B2889" s="176" t="str">
        <f>IF(ISBLANK('DPW2'!AX39),"",'DPW2'!AX39)</f>
        <v>PCD_DPW2_RESIN4</v>
      </c>
      <c r="C2889" s="176" t="str">
        <f>'DPW2'!F39 &amp; "," &amp; 'DPW2'!G39 &amp; "," &amp; 'DPW2'!AV5</f>
        <v>Resilience Interconnector,Reservoir bypass,Non delivery PCD payment (£m/Driver) in 2022-23 CPIH prices</v>
      </c>
      <c r="D2889" s="176" t="str">
        <f>IF(ISBLANK('DPW2'!H39),"",'DPW2'!H39)</f>
        <v>£m</v>
      </c>
      <c r="E2889" s="176" t="s">
        <v>7266</v>
      </c>
      <c r="G2889" s="176" t="str">
        <f>IF(ISBLANK('DPW2'!L39),"",'DPW2'!L39)</f>
        <v/>
      </c>
      <c r="H2889" s="176" t="str">
        <f>IF(ISBLANK('DPW2'!M39),"",'DPW2'!M39)</f>
        <v/>
      </c>
      <c r="I2889" s="176" t="str">
        <f>IF(ISBLANK('DPW2'!N39),"",'DPW2'!N39)</f>
        <v/>
      </c>
      <c r="J2889" s="176" t="str">
        <f>IF(ISBLANK('DPW2'!O39),"",'DPW2'!O39)</f>
        <v/>
      </c>
      <c r="K2889" s="176" t="str">
        <f>IF(ISBLANK('DPW2'!P39),"",'DPW2'!P39)</f>
        <v/>
      </c>
      <c r="L2889" s="176" t="str">
        <f>IF(ISBLANK('DPW2'!Q39),"",'DPW2'!Q39)</f>
        <v/>
      </c>
      <c r="M2889" s="176" t="str">
        <f>IF(ISBLANK('DPW2'!R39),"",'DPW2'!R39)</f>
        <v/>
      </c>
      <c r="N2889" s="176" t="str">
        <f>IF(ISBLANK('DPW2'!S39),"",'DPW2'!S39)</f>
        <v/>
      </c>
      <c r="O2889" s="176" t="str">
        <f>IF(ISBLANK('DPW2'!T39),"",'DPW2'!T39)</f>
        <v/>
      </c>
      <c r="P2889" s="176" t="str">
        <f>IF(ISBLANK('DPW2'!U39),"",'DPW2'!U39)</f>
        <v/>
      </c>
      <c r="Q2889" s="176" t="str">
        <f>IF(ISBLANK('DPW2'!V39),"",'DPW2'!V39)</f>
        <v/>
      </c>
      <c r="R2889" s="176" t="str">
        <f>IF(ISBLANK('DPW2'!W39),"",'DPW2'!W39)</f>
        <v/>
      </c>
    </row>
    <row r="2890" spans="1:19" x14ac:dyDescent="0.25">
      <c r="A2890" s="176" t="str">
        <f t="shared" si="45"/>
        <v>YKY</v>
      </c>
      <c r="B2890" s="176" t="str">
        <f>IF(ISBLANK('DPW2'!BJ39),"",'DPW2'!BJ39)</f>
        <v>PCD_DPW2_RESIN4_T</v>
      </c>
      <c r="C2890" s="176" t="str">
        <f>'DPW2'!F39 &amp; "," &amp; 'DPW2'!G39 &amp; "," &amp; 'DPW2'!BJ5</f>
        <v>Resilience Interconnector,Reservoir bypass,Total Expenditure by 2029-30 (Allowance)</v>
      </c>
      <c r="D2890" s="176" t="str">
        <f>IF(ISBLANK('DPW2'!H39),"",'DPW2'!H39)</f>
        <v>£m</v>
      </c>
      <c r="E2890" s="176" t="s">
        <v>7266</v>
      </c>
      <c r="M2890" s="176">
        <f>IF(ISBLANK('DPW2'!X39),"",'DPW2'!X39)</f>
        <v>0</v>
      </c>
      <c r="R2890" s="176">
        <f>IF(ISBLANK('DPW2'!Y39),"",'DPW2'!Y39)</f>
        <v>0</v>
      </c>
    </row>
    <row r="2891" spans="1:19" x14ac:dyDescent="0.25">
      <c r="A2891" s="176" t="str">
        <f t="shared" si="45"/>
        <v>YKY</v>
      </c>
      <c r="B2891" s="176" t="str">
        <f>IF(ISBLANK('DPW2'!BM39),"",'DPW2'!BM39)</f>
        <v>PCD_DPW2_RESIN4_O</v>
      </c>
      <c r="C2891" s="176" t="str">
        <f>'DPW2'!F39 &amp; "," &amp; 'DPW2'!G39 &amp; "," &amp; 'DPW2'!BM5</f>
        <v>Resilience Interconnector,Reservoir bypass,PCD Total Expenditure (Cumulative) - Outturn &amp; Forecast (£m)</v>
      </c>
      <c r="D2891" s="176" t="str">
        <f>IF(ISBLANK('DPW2'!H39),"",'DPW2'!H39)</f>
        <v>£m</v>
      </c>
      <c r="E2891" s="176" t="s">
        <v>7266</v>
      </c>
      <c r="G2891" s="176" t="str">
        <f>IF(ISBLANK('DPW2'!AA39),"",'DPW2'!AA39)</f>
        <v/>
      </c>
      <c r="H2891" s="176" t="str">
        <f>IF(ISBLANK('DPW2'!AB39),"",'DPW2'!AB39)</f>
        <v/>
      </c>
      <c r="I2891" s="176" t="str">
        <f>IF(ISBLANK('DPW2'!AC39),"",'DPW2'!AC39)</f>
        <v/>
      </c>
      <c r="J2891" s="176" t="str">
        <f>IF(ISBLANK('DPW2'!AD39),"",'DPW2'!AD39)</f>
        <v/>
      </c>
      <c r="K2891" s="176" t="str">
        <f>IF(ISBLANK('DPW2'!AE39),"",'DPW2'!AE39)</f>
        <v/>
      </c>
      <c r="L2891" s="176" t="str">
        <f>IF(ISBLANK('DPW2'!AF39),"",'DPW2'!AF39)</f>
        <v/>
      </c>
      <c r="M2891" s="176" t="str">
        <f>IF(ISBLANK('DPW2'!AG39),"",'DPW2'!AG39)</f>
        <v/>
      </c>
      <c r="N2891" s="176" t="str">
        <f>IF(ISBLANK('DPW2'!AH39),"",'DPW2'!AH39)</f>
        <v/>
      </c>
      <c r="O2891" s="176" t="str">
        <f>IF(ISBLANK('DPW2'!AI39),"",'DPW2'!AI39)</f>
        <v/>
      </c>
      <c r="P2891" s="176" t="str">
        <f>IF(ISBLANK('DPW2'!AJ39),"",'DPW2'!AJ39)</f>
        <v/>
      </c>
      <c r="Q2891" s="176" t="str">
        <f>IF(ISBLANK('DPW2'!AK39),"",'DPW2'!AK39)</f>
        <v/>
      </c>
      <c r="R2891" s="176" t="str">
        <f>IF(ISBLANK('DPW2'!AL39),"",'DPW2'!AL39)</f>
        <v/>
      </c>
    </row>
    <row r="2892" spans="1:19" x14ac:dyDescent="0.25">
      <c r="A2892" s="176" t="str">
        <f t="shared" si="45"/>
        <v>YKY</v>
      </c>
      <c r="B2892" s="176" t="str">
        <f>IF(ISBLANK('DPW2'!BY39),"",'DPW2'!BY39)</f>
        <v>PCD_DPW2_RESIN4_OT</v>
      </c>
      <c r="C2892" s="176" t="str">
        <f>'DPW2'!F39 &amp; "," &amp; 'DPW2'!G39 &amp; "," &amp; 'DPW2'!BY5</f>
        <v>Resilience Interconnector,Reservoir bypass,Total Expenditure by 2029-30 (Outturn &amp; Forecast)</v>
      </c>
      <c r="D2892" s="176" t="str">
        <f>IF(ISBLANK('DPW2'!H39),"",'DPW2'!H39)</f>
        <v>£m</v>
      </c>
      <c r="E2892" s="176" t="s">
        <v>7266</v>
      </c>
      <c r="M2892" s="176">
        <f>IF(ISBLANK('DPW2'!AM39),"",'DPW2'!AM39)</f>
        <v>0</v>
      </c>
      <c r="R2892" s="176">
        <f>IF(ISBLANK('DPW2'!AN39),"",'DPW2'!AN39)</f>
        <v>0</v>
      </c>
    </row>
    <row r="2893" spans="1:19" x14ac:dyDescent="0.25">
      <c r="A2893" s="176" t="str">
        <f t="shared" si="45"/>
        <v>YKY</v>
      </c>
      <c r="B2893" s="176" t="str">
        <f>IF(ISBLANK('DPW2'!CB39),"",'DPW2'!CB39)</f>
        <v>PCD_DPW2_RESIN4_P</v>
      </c>
      <c r="C2893" s="176" t="str">
        <f>'DPW2'!F39 &amp; "," &amp; 'DPW2'!G39 &amp; "," &amp; 'DPW2'!CB5</f>
        <v>Resilience Interconnector,Reservoir bypass,Performance (Expenditure)</v>
      </c>
      <c r="D2893" s="176" t="str">
        <f>IF(ISBLANK('DPW2'!H39),"",'DPW2'!H39)</f>
        <v>£m</v>
      </c>
      <c r="E2893" s="176" t="s">
        <v>7266</v>
      </c>
      <c r="M2893" s="176" t="str">
        <f>IF(ISBLANK('DPW2'!AP39),"",'DPW2'!AP39)</f>
        <v/>
      </c>
      <c r="R2893" s="176" t="str">
        <f>IF(ISBLANK('DPW2'!AQ39),"",'DPW2'!AQ39)</f>
        <v/>
      </c>
    </row>
    <row r="2894" spans="1:19" x14ac:dyDescent="0.25">
      <c r="A2894" s="176" t="str">
        <f t="shared" si="45"/>
        <v>YKY</v>
      </c>
      <c r="B2894" s="176" t="str">
        <f>IF(ISBLANK('DPW2'!AV40),"",'DPW2'!AV40)</f>
        <v>PCD_DPW2_RES1_NP</v>
      </c>
      <c r="C2894" s="176" t="str">
        <f>'DPW2'!F40 &amp; "," &amp; 'DPW2'!G40 &amp; "," &amp; 'DPW2'!AV5</f>
        <v>Resilience ,Number of water treatment works with new equipment ,Non delivery PCD payment (£m/Driver) in 2022-23 CPIH prices</v>
      </c>
      <c r="D2894" s="176" t="str">
        <f>IF(ISBLANK('DPW2'!H40),"",'DPW2'!H40)</f>
        <v>£m</v>
      </c>
      <c r="E2894" s="176" t="s">
        <v>7266</v>
      </c>
      <c r="S2894" s="176" t="str">
        <f>IF(ISBLANK('DPW2'!J40),"",'DPW2'!J40)</f>
        <v/>
      </c>
    </row>
    <row r="2895" spans="1:19" x14ac:dyDescent="0.25">
      <c r="A2895" s="176" t="str">
        <f t="shared" si="45"/>
        <v>YKY</v>
      </c>
      <c r="B2895" s="176" t="str">
        <f>IF(ISBLANK('DPW2'!AX40),"",'DPW2'!AX40)</f>
        <v>PCD_DPW2_RES1</v>
      </c>
      <c r="C2895" s="176" t="str">
        <f>'DPW2'!F40 &amp; "," &amp; 'DPW2'!G40 &amp; "," &amp; 'DPW2'!AX5</f>
        <v>Resilience ,Number of water treatment works with new equipment ,PCD Total Expenditure (Cumulative) - Allowance (£m)</v>
      </c>
      <c r="D2895" s="176" t="str">
        <f>IF(ISBLANK('DPW2'!H40),"",'DPW2'!H40)</f>
        <v>£m</v>
      </c>
      <c r="E2895" s="176" t="s">
        <v>7266</v>
      </c>
      <c r="G2895" s="176" t="str">
        <f>IF(ISBLANK('DPW2'!L40),"",'DPW2'!L40)</f>
        <v/>
      </c>
      <c r="H2895" s="176" t="str">
        <f>IF(ISBLANK('DPW2'!M40),"",'DPW2'!M40)</f>
        <v/>
      </c>
      <c r="I2895" s="176" t="str">
        <f>IF(ISBLANK('DPW2'!N40),"",'DPW2'!N40)</f>
        <v/>
      </c>
      <c r="J2895" s="176" t="str">
        <f>IF(ISBLANK('DPW2'!O40),"",'DPW2'!O40)</f>
        <v/>
      </c>
      <c r="K2895" s="176" t="str">
        <f>IF(ISBLANK('DPW2'!P40),"",'DPW2'!P40)</f>
        <v/>
      </c>
      <c r="L2895" s="176" t="str">
        <f>IF(ISBLANK('DPW2'!Q40),"",'DPW2'!Q40)</f>
        <v/>
      </c>
      <c r="M2895" s="176" t="str">
        <f>IF(ISBLANK('DPW2'!R40),"",'DPW2'!R40)</f>
        <v/>
      </c>
      <c r="N2895" s="176" t="str">
        <f>IF(ISBLANK('DPW2'!S40),"",'DPW2'!S40)</f>
        <v/>
      </c>
      <c r="O2895" s="176" t="str">
        <f>IF(ISBLANK('DPW2'!T40),"",'DPW2'!T40)</f>
        <v/>
      </c>
      <c r="P2895" s="176" t="str">
        <f>IF(ISBLANK('DPW2'!U40),"",'DPW2'!U40)</f>
        <v/>
      </c>
      <c r="Q2895" s="176" t="str">
        <f>IF(ISBLANK('DPW2'!V40),"",'DPW2'!V40)</f>
        <v/>
      </c>
      <c r="R2895" s="176" t="str">
        <f>IF(ISBLANK('DPW2'!W40),"",'DPW2'!W40)</f>
        <v/>
      </c>
    </row>
    <row r="2896" spans="1:19" x14ac:dyDescent="0.25">
      <c r="A2896" s="176" t="str">
        <f t="shared" si="45"/>
        <v>YKY</v>
      </c>
      <c r="B2896" s="176" t="str">
        <f>IF(ISBLANK('DPW2'!BJ40),"",'DPW2'!BJ40)</f>
        <v>PCD_DPW2_RES1_T</v>
      </c>
      <c r="C2896" s="176" t="str">
        <f>'DPW2'!F40 &amp; "," &amp; 'DPW2'!G40 &amp; "," &amp; 'DPW2'!BJ5</f>
        <v>Resilience ,Number of water treatment works with new equipment ,Total Expenditure by 2029-30 (Allowance)</v>
      </c>
      <c r="D2896" s="176" t="str">
        <f>IF(ISBLANK('DPW2'!H40),"",'DPW2'!H40)</f>
        <v>£m</v>
      </c>
      <c r="E2896" s="176" t="s">
        <v>7266</v>
      </c>
      <c r="M2896" s="176">
        <f>IF(ISBLANK('DPW2'!X40),"",'DPW2'!X40)</f>
        <v>0</v>
      </c>
      <c r="R2896" s="176">
        <f>IF(ISBLANK('DPW2'!Y40),"",'DPW2'!Y40)</f>
        <v>0</v>
      </c>
    </row>
    <row r="2897" spans="1:19" x14ac:dyDescent="0.25">
      <c r="A2897" s="176" t="str">
        <f t="shared" si="45"/>
        <v>YKY</v>
      </c>
      <c r="B2897" s="176" t="str">
        <f>IF(ISBLANK('DPW2'!BM40),"",'DPW2'!BM40)</f>
        <v>PCD_DPW2_RES1_O</v>
      </c>
      <c r="C2897" s="176" t="str">
        <f>'DPW2'!F40 &amp; "," &amp; 'DPW2'!G40 &amp; "," &amp; 'DPW2'!BM5</f>
        <v>Resilience ,Number of water treatment works with new equipment ,PCD Total Expenditure (Cumulative) - Outturn &amp; Forecast (£m)</v>
      </c>
      <c r="D2897" s="176" t="str">
        <f>IF(ISBLANK('DPW2'!H40),"",'DPW2'!H40)</f>
        <v>£m</v>
      </c>
      <c r="E2897" s="176" t="s">
        <v>7266</v>
      </c>
      <c r="G2897" s="176" t="str">
        <f>IF(ISBLANK('DPW2'!AA40),"",'DPW2'!AA40)</f>
        <v/>
      </c>
      <c r="H2897" s="176" t="str">
        <f>IF(ISBLANK('DPW2'!AB40),"",'DPW2'!AB40)</f>
        <v/>
      </c>
      <c r="I2897" s="176" t="str">
        <f>IF(ISBLANK('DPW2'!AC40),"",'DPW2'!AC40)</f>
        <v/>
      </c>
      <c r="J2897" s="176" t="str">
        <f>IF(ISBLANK('DPW2'!AD40),"",'DPW2'!AD40)</f>
        <v/>
      </c>
      <c r="K2897" s="176" t="str">
        <f>IF(ISBLANK('DPW2'!AE40),"",'DPW2'!AE40)</f>
        <v/>
      </c>
      <c r="L2897" s="176" t="str">
        <f>IF(ISBLANK('DPW2'!AF40),"",'DPW2'!AF40)</f>
        <v/>
      </c>
      <c r="M2897" s="176" t="str">
        <f>IF(ISBLANK('DPW2'!AG40),"",'DPW2'!AG40)</f>
        <v/>
      </c>
      <c r="N2897" s="176" t="str">
        <f>IF(ISBLANK('DPW2'!AH40),"",'DPW2'!AH40)</f>
        <v/>
      </c>
      <c r="O2897" s="176" t="str">
        <f>IF(ISBLANK('DPW2'!AI40),"",'DPW2'!AI40)</f>
        <v/>
      </c>
      <c r="P2897" s="176" t="str">
        <f>IF(ISBLANK('DPW2'!AJ40),"",'DPW2'!AJ40)</f>
        <v/>
      </c>
      <c r="Q2897" s="176" t="str">
        <f>IF(ISBLANK('DPW2'!AK40),"",'DPW2'!AK40)</f>
        <v/>
      </c>
      <c r="R2897" s="176" t="str">
        <f>IF(ISBLANK('DPW2'!AL40),"",'DPW2'!AL40)</f>
        <v/>
      </c>
    </row>
    <row r="2898" spans="1:19" x14ac:dyDescent="0.25">
      <c r="A2898" s="176" t="str">
        <f t="shared" si="45"/>
        <v>YKY</v>
      </c>
      <c r="B2898" s="176" t="str">
        <f>IF(ISBLANK('DPW2'!BY40),"",'DPW2'!BY40)</f>
        <v>PCD_DPW2_RES1_OT</v>
      </c>
      <c r="C2898" s="176" t="str">
        <f>'DPW2'!F40 &amp; "," &amp; 'DPW2'!G40 &amp; "," &amp; 'DPW2'!BY5</f>
        <v>Resilience ,Number of water treatment works with new equipment ,Total Expenditure by 2029-30 (Outturn &amp; Forecast)</v>
      </c>
      <c r="D2898" s="176" t="str">
        <f>IF(ISBLANK('DPW2'!H40),"",'DPW2'!H40)</f>
        <v>£m</v>
      </c>
      <c r="E2898" s="176" t="s">
        <v>7266</v>
      </c>
      <c r="M2898" s="176">
        <f>IF(ISBLANK('DPW2'!AM40),"",'DPW2'!AM40)</f>
        <v>0</v>
      </c>
      <c r="R2898" s="176">
        <f>IF(ISBLANK('DPW2'!AN40),"",'DPW2'!AN40)</f>
        <v>0</v>
      </c>
    </row>
    <row r="2899" spans="1:19" x14ac:dyDescent="0.25">
      <c r="A2899" s="176" t="str">
        <f t="shared" si="45"/>
        <v>YKY</v>
      </c>
      <c r="B2899" s="176" t="str">
        <f>IF(ISBLANK('DPW2'!CB40),"",'DPW2'!CB40)</f>
        <v>PCD_DPW2_RES1_P</v>
      </c>
      <c r="C2899" s="176" t="str">
        <f>'DPW2'!F40 &amp; "," &amp; 'DPW2'!G40 &amp; "," &amp; 'DPW2'!CB5</f>
        <v>Resilience ,Number of water treatment works with new equipment ,Performance (Expenditure)</v>
      </c>
      <c r="D2899" s="176" t="str">
        <f>IF(ISBLANK('DPW2'!H40),"",'DPW2'!H40)</f>
        <v>£m</v>
      </c>
      <c r="E2899" s="176" t="s">
        <v>7266</v>
      </c>
      <c r="M2899" s="176" t="str">
        <f>IF(ISBLANK('DPW2'!AP40),"",'DPW2'!AP40)</f>
        <v/>
      </c>
      <c r="R2899" s="176" t="str">
        <f>IF(ISBLANK('DPW2'!AQ40),"",'DPW2'!AQ40)</f>
        <v/>
      </c>
    </row>
    <row r="2900" spans="1:19" x14ac:dyDescent="0.25">
      <c r="A2900" s="176" t="str">
        <f t="shared" si="45"/>
        <v>YKY</v>
      </c>
      <c r="B2900" s="176" t="str">
        <f>IF(ISBLANK('DPW2'!AV41),"",'DPW2'!AV41)</f>
        <v>PCD_DPW2_RES2_NP</v>
      </c>
      <c r="C2900" s="176" t="str">
        <f>'DPW2'!F41 &amp; "," &amp; 'DPW2'!G41 &amp; "," &amp; 'DPW2'!AV5</f>
        <v>Resilience ,Upgrade works at water treatment works,Non delivery PCD payment (£m/Driver) in 2022-23 CPIH prices</v>
      </c>
      <c r="D2900" s="176" t="str">
        <f>IF(ISBLANK('DPW2'!H41),"",'DPW2'!H41)</f>
        <v>£m</v>
      </c>
      <c r="E2900" s="176" t="s">
        <v>7266</v>
      </c>
      <c r="S2900" s="176" t="str">
        <f>IF(ISBLANK('DPW2'!J41),"",'DPW2'!J41)</f>
        <v/>
      </c>
    </row>
    <row r="2901" spans="1:19" x14ac:dyDescent="0.25">
      <c r="A2901" s="176" t="str">
        <f t="shared" si="45"/>
        <v>YKY</v>
      </c>
      <c r="B2901" s="176" t="str">
        <f>IF(ISBLANK('DPW2'!AX41),"",'DPW2'!AX41)</f>
        <v>PCD_DPW2_RES2</v>
      </c>
      <c r="C2901" s="176" t="str">
        <f>'DPW2'!F41 &amp; "," &amp; 'DPW2'!G41 &amp; "," &amp; 'DPW2'!AX5</f>
        <v>Resilience ,Upgrade works at water treatment works,PCD Total Expenditure (Cumulative) - Allowance (£m)</v>
      </c>
      <c r="D2901" s="176" t="str">
        <f>IF(ISBLANK('DPW2'!H41),"",'DPW2'!H41)</f>
        <v>£m</v>
      </c>
      <c r="E2901" s="176" t="s">
        <v>7266</v>
      </c>
      <c r="G2901" s="176" t="str">
        <f>IF(ISBLANK('DPW2'!L41),"",'DPW2'!L41)</f>
        <v/>
      </c>
      <c r="H2901" s="176" t="str">
        <f>IF(ISBLANK('DPW2'!M41),"",'DPW2'!M41)</f>
        <v/>
      </c>
      <c r="I2901" s="176" t="str">
        <f>IF(ISBLANK('DPW2'!N41),"",'DPW2'!N41)</f>
        <v/>
      </c>
      <c r="J2901" s="176" t="str">
        <f>IF(ISBLANK('DPW2'!O41),"",'DPW2'!O41)</f>
        <v/>
      </c>
      <c r="K2901" s="176" t="str">
        <f>IF(ISBLANK('DPW2'!P41),"",'DPW2'!P41)</f>
        <v/>
      </c>
      <c r="L2901" s="176" t="str">
        <f>IF(ISBLANK('DPW2'!Q41),"",'DPW2'!Q41)</f>
        <v/>
      </c>
      <c r="M2901" s="176" t="str">
        <f>IF(ISBLANK('DPW2'!R41),"",'DPW2'!R41)</f>
        <v/>
      </c>
      <c r="N2901" s="176" t="str">
        <f>IF(ISBLANK('DPW2'!S41),"",'DPW2'!S41)</f>
        <v/>
      </c>
      <c r="O2901" s="176" t="str">
        <f>IF(ISBLANK('DPW2'!T41),"",'DPW2'!T41)</f>
        <v/>
      </c>
      <c r="P2901" s="176" t="str">
        <f>IF(ISBLANK('DPW2'!U41),"",'DPW2'!U41)</f>
        <v/>
      </c>
      <c r="Q2901" s="176" t="str">
        <f>IF(ISBLANK('DPW2'!V41),"",'DPW2'!V41)</f>
        <v/>
      </c>
      <c r="R2901" s="176" t="str">
        <f>IF(ISBLANK('DPW2'!W41),"",'DPW2'!W41)</f>
        <v/>
      </c>
    </row>
    <row r="2902" spans="1:19" x14ac:dyDescent="0.25">
      <c r="A2902" s="176" t="str">
        <f t="shared" si="45"/>
        <v>YKY</v>
      </c>
      <c r="B2902" s="176" t="str">
        <f>IF(ISBLANK('DPW2'!BJ41),"",'DPW2'!BJ41)</f>
        <v>PCD_DPW2_RES2_T</v>
      </c>
      <c r="C2902" s="176" t="str">
        <f>'DPW2'!F41 &amp; "," &amp; 'DPW2'!G41 &amp; "," &amp; 'DPW2'!BJ5</f>
        <v>Resilience ,Upgrade works at water treatment works,Total Expenditure by 2029-30 (Allowance)</v>
      </c>
      <c r="D2902" s="176" t="str">
        <f>IF(ISBLANK('DPW2'!H41),"",'DPW2'!H41)</f>
        <v>£m</v>
      </c>
      <c r="E2902" s="176" t="s">
        <v>7266</v>
      </c>
      <c r="M2902" s="176">
        <f>IF(ISBLANK('DPW2'!X41),"",'DPW2'!X41)</f>
        <v>0</v>
      </c>
      <c r="R2902" s="176">
        <f>IF(ISBLANK('DPW2'!Y41),"",'DPW2'!Y41)</f>
        <v>0</v>
      </c>
    </row>
    <row r="2903" spans="1:19" x14ac:dyDescent="0.25">
      <c r="A2903" s="176" t="str">
        <f t="shared" si="45"/>
        <v>YKY</v>
      </c>
      <c r="B2903" s="176" t="str">
        <f>IF(ISBLANK('DPW2'!BM41),"",'DPW2'!BM41)</f>
        <v>PCD_DPW2_RES2_O</v>
      </c>
      <c r="C2903" s="176" t="str">
        <f>'DPW2'!F41 &amp; "," &amp; 'DPW2'!G41 &amp; "," &amp; 'DPW2'!BM5</f>
        <v>Resilience ,Upgrade works at water treatment works,PCD Total Expenditure (Cumulative) - Outturn &amp; Forecast (£m)</v>
      </c>
      <c r="D2903" s="176" t="str">
        <f>IF(ISBLANK('DPW2'!H41),"",'DPW2'!H41)</f>
        <v>£m</v>
      </c>
      <c r="E2903" s="176" t="s">
        <v>7266</v>
      </c>
      <c r="G2903" s="176" t="str">
        <f>IF(ISBLANK('DPW2'!AA41),"",'DPW2'!AA41)</f>
        <v/>
      </c>
      <c r="H2903" s="176" t="str">
        <f>IF(ISBLANK('DPW2'!AB41),"",'DPW2'!AB41)</f>
        <v/>
      </c>
      <c r="I2903" s="176" t="str">
        <f>IF(ISBLANK('DPW2'!AC41),"",'DPW2'!AC41)</f>
        <v/>
      </c>
      <c r="J2903" s="176" t="str">
        <f>IF(ISBLANK('DPW2'!AD41),"",'DPW2'!AD41)</f>
        <v/>
      </c>
      <c r="K2903" s="176" t="str">
        <f>IF(ISBLANK('DPW2'!AE41),"",'DPW2'!AE41)</f>
        <v/>
      </c>
      <c r="L2903" s="176" t="str">
        <f>IF(ISBLANK('DPW2'!AF41),"",'DPW2'!AF41)</f>
        <v/>
      </c>
      <c r="M2903" s="176" t="str">
        <f>IF(ISBLANK('DPW2'!AG41),"",'DPW2'!AG41)</f>
        <v/>
      </c>
      <c r="N2903" s="176" t="str">
        <f>IF(ISBLANK('DPW2'!AH41),"",'DPW2'!AH41)</f>
        <v/>
      </c>
      <c r="O2903" s="176" t="str">
        <f>IF(ISBLANK('DPW2'!AI41),"",'DPW2'!AI41)</f>
        <v/>
      </c>
      <c r="P2903" s="176" t="str">
        <f>IF(ISBLANK('DPW2'!AJ41),"",'DPW2'!AJ41)</f>
        <v/>
      </c>
      <c r="Q2903" s="176" t="str">
        <f>IF(ISBLANK('DPW2'!AK41),"",'DPW2'!AK41)</f>
        <v/>
      </c>
      <c r="R2903" s="176" t="str">
        <f>IF(ISBLANK('DPW2'!AL41),"",'DPW2'!AL41)</f>
        <v/>
      </c>
    </row>
    <row r="2904" spans="1:19" x14ac:dyDescent="0.25">
      <c r="A2904" s="176" t="str">
        <f t="shared" si="45"/>
        <v>YKY</v>
      </c>
      <c r="B2904" s="176" t="str">
        <f>IF(ISBLANK('DPW2'!BY41),"",'DPW2'!BY41)</f>
        <v>PCD_DPW2_RES2_OT</v>
      </c>
      <c r="C2904" s="176" t="str">
        <f>'DPW2'!F41 &amp; "," &amp; 'DPW2'!G41 &amp; "," &amp; 'DPW2'!BY5</f>
        <v>Resilience ,Upgrade works at water treatment works,Total Expenditure by 2029-30 (Outturn &amp; Forecast)</v>
      </c>
      <c r="D2904" s="176" t="str">
        <f>IF(ISBLANK('DPW2'!H41),"",'DPW2'!H41)</f>
        <v>£m</v>
      </c>
      <c r="E2904" s="176" t="s">
        <v>7266</v>
      </c>
      <c r="M2904" s="176">
        <f>IF(ISBLANK('DPW2'!AM41),"",'DPW2'!AM41)</f>
        <v>0</v>
      </c>
      <c r="R2904" s="176">
        <f>IF(ISBLANK('DPW2'!AN41),"",'DPW2'!AN41)</f>
        <v>0</v>
      </c>
    </row>
    <row r="2905" spans="1:19" x14ac:dyDescent="0.25">
      <c r="A2905" s="176" t="str">
        <f t="shared" si="45"/>
        <v>YKY</v>
      </c>
      <c r="B2905" s="176" t="str">
        <f>IF(ISBLANK('DPW2'!CB41),"",'DPW2'!CB41)</f>
        <v>PCD_DPW2_RES2_P</v>
      </c>
      <c r="C2905" s="176" t="str">
        <f>'DPW2'!F41 &amp; "," &amp; 'DPW2'!G41 &amp; "," &amp; 'DPW2'!CB5</f>
        <v>Resilience ,Upgrade works at water treatment works,Performance (Expenditure)</v>
      </c>
      <c r="D2905" s="176" t="str">
        <f>IF(ISBLANK('DPW2'!H41),"",'DPW2'!H41)</f>
        <v>£m</v>
      </c>
      <c r="E2905" s="176" t="s">
        <v>7266</v>
      </c>
      <c r="M2905" s="176" t="str">
        <f>IF(ISBLANK('DPW2'!AP41),"",'DPW2'!AP41)</f>
        <v/>
      </c>
      <c r="R2905" s="176" t="str">
        <f>IF(ISBLANK('DPW2'!AQ41),"",'DPW2'!AQ41)</f>
        <v/>
      </c>
    </row>
    <row r="2906" spans="1:19" x14ac:dyDescent="0.25">
      <c r="A2906" s="176" t="str">
        <f t="shared" si="45"/>
        <v>YKY</v>
      </c>
      <c r="B2906" s="176" t="str">
        <f>IF(ISBLANK('DPW2'!AV42),"",'DPW2'!AV42)</f>
        <v>PCD_DPW2_RES3_NP</v>
      </c>
      <c r="C2906" s="176" t="str">
        <f>'DPW2'!F42 &amp; "," &amp; 'DPW2'!G42 &amp; "," &amp; 'DPW2'!AV5</f>
        <v>Resilience ,Service reservoirs with new enhanced bypass provision,Non delivery PCD payment (£m/Driver) in 2022-23 CPIH prices</v>
      </c>
      <c r="D2906" s="176" t="str">
        <f>IF(ISBLANK('DPW2'!H42),"",'DPW2'!H42)</f>
        <v>£m</v>
      </c>
      <c r="E2906" s="176" t="s">
        <v>7266</v>
      </c>
      <c r="S2906" s="176" t="str">
        <f>IF(ISBLANK('DPW2'!J42),"",'DPW2'!J42)</f>
        <v/>
      </c>
    </row>
    <row r="2907" spans="1:19" x14ac:dyDescent="0.25">
      <c r="A2907" s="176" t="str">
        <f t="shared" si="45"/>
        <v>YKY</v>
      </c>
      <c r="B2907" s="176" t="str">
        <f>IF(ISBLANK('DPW2'!AX42),"",'DPW2'!AX42)</f>
        <v>PCD_DPW2_RES3</v>
      </c>
      <c r="C2907" s="176" t="str">
        <f>'DPW2'!F42 &amp; "," &amp; 'DPW2'!G42 &amp; "," &amp; 'DPW2'!AV5</f>
        <v>Resilience ,Service reservoirs with new enhanced bypass provision,Non delivery PCD payment (£m/Driver) in 2022-23 CPIH prices</v>
      </c>
      <c r="D2907" s="176" t="str">
        <f>IF(ISBLANK('DPW2'!H42),"",'DPW2'!H42)</f>
        <v>£m</v>
      </c>
      <c r="E2907" s="176" t="s">
        <v>7266</v>
      </c>
      <c r="G2907" s="176" t="str">
        <f>IF(ISBLANK('DPW2'!L42),"",'DPW2'!L42)</f>
        <v/>
      </c>
      <c r="H2907" s="176" t="str">
        <f>IF(ISBLANK('DPW2'!M42),"",'DPW2'!M42)</f>
        <v/>
      </c>
      <c r="I2907" s="176" t="str">
        <f>IF(ISBLANK('DPW2'!N42),"",'DPW2'!N42)</f>
        <v/>
      </c>
      <c r="J2907" s="176" t="str">
        <f>IF(ISBLANK('DPW2'!O42),"",'DPW2'!O42)</f>
        <v/>
      </c>
      <c r="K2907" s="176" t="str">
        <f>IF(ISBLANK('DPW2'!P42),"",'DPW2'!P42)</f>
        <v/>
      </c>
      <c r="L2907" s="176" t="str">
        <f>IF(ISBLANK('DPW2'!Q42),"",'DPW2'!Q42)</f>
        <v/>
      </c>
      <c r="M2907" s="176" t="str">
        <f>IF(ISBLANK('DPW2'!R42),"",'DPW2'!R42)</f>
        <v/>
      </c>
      <c r="N2907" s="176" t="str">
        <f>IF(ISBLANK('DPW2'!S42),"",'DPW2'!S42)</f>
        <v/>
      </c>
      <c r="O2907" s="176" t="str">
        <f>IF(ISBLANK('DPW2'!T42),"",'DPW2'!T42)</f>
        <v/>
      </c>
      <c r="P2907" s="176" t="str">
        <f>IF(ISBLANK('DPW2'!U42),"",'DPW2'!U42)</f>
        <v/>
      </c>
      <c r="Q2907" s="176" t="str">
        <f>IF(ISBLANK('DPW2'!V42),"",'DPW2'!V42)</f>
        <v/>
      </c>
      <c r="R2907" s="176" t="str">
        <f>IF(ISBLANK('DPW2'!W42),"",'DPW2'!W42)</f>
        <v/>
      </c>
    </row>
    <row r="2908" spans="1:19" x14ac:dyDescent="0.25">
      <c r="A2908" s="176" t="str">
        <f t="shared" si="45"/>
        <v>YKY</v>
      </c>
      <c r="B2908" s="176" t="str">
        <f>IF(ISBLANK('DPW2'!BJ42),"",'DPW2'!BJ42)</f>
        <v>PCD_DPW2_RES3_T</v>
      </c>
      <c r="C2908" s="176" t="str">
        <f>'DPW2'!F42 &amp; "," &amp; 'DPW2'!G42 &amp; "," &amp; 'DPW2'!BJ5</f>
        <v>Resilience ,Service reservoirs with new enhanced bypass provision,Total Expenditure by 2029-30 (Allowance)</v>
      </c>
      <c r="D2908" s="176" t="str">
        <f>IF(ISBLANK('DPW2'!H42),"",'DPW2'!H42)</f>
        <v>£m</v>
      </c>
      <c r="E2908" s="176" t="s">
        <v>7266</v>
      </c>
      <c r="M2908" s="176">
        <f>IF(ISBLANK('DPW2'!X42),"",'DPW2'!X42)</f>
        <v>0</v>
      </c>
      <c r="R2908" s="176">
        <f>IF(ISBLANK('DPW2'!Y42),"",'DPW2'!Y42)</f>
        <v>0</v>
      </c>
    </row>
    <row r="2909" spans="1:19" x14ac:dyDescent="0.25">
      <c r="A2909" s="176" t="str">
        <f t="shared" si="45"/>
        <v>YKY</v>
      </c>
      <c r="B2909" s="176" t="str">
        <f>IF(ISBLANK('DPW2'!BM42),"",'DPW2'!BM42)</f>
        <v>PCD_DPW2_RES3_O</v>
      </c>
      <c r="C2909" s="176" t="str">
        <f>'DPW2'!F42 &amp; "," &amp; 'DPW2'!G42 &amp; "," &amp; 'DPW2'!BM5</f>
        <v>Resilience ,Service reservoirs with new enhanced bypass provision,PCD Total Expenditure (Cumulative) - Outturn &amp; Forecast (£m)</v>
      </c>
      <c r="D2909" s="176" t="str">
        <f>IF(ISBLANK('DPW2'!H42),"",'DPW2'!H42)</f>
        <v>£m</v>
      </c>
      <c r="E2909" s="176" t="s">
        <v>7266</v>
      </c>
      <c r="G2909" s="176" t="str">
        <f>IF(ISBLANK('DPW2'!AA42),"",'DPW2'!AA42)</f>
        <v/>
      </c>
      <c r="H2909" s="176" t="str">
        <f>IF(ISBLANK('DPW2'!AB42),"",'DPW2'!AB42)</f>
        <v/>
      </c>
      <c r="I2909" s="176" t="str">
        <f>IF(ISBLANK('DPW2'!AC42),"",'DPW2'!AC42)</f>
        <v/>
      </c>
      <c r="J2909" s="176" t="str">
        <f>IF(ISBLANK('DPW2'!AD42),"",'DPW2'!AD42)</f>
        <v/>
      </c>
      <c r="K2909" s="176" t="str">
        <f>IF(ISBLANK('DPW2'!AE42),"",'DPW2'!AE42)</f>
        <v/>
      </c>
      <c r="L2909" s="176" t="str">
        <f>IF(ISBLANK('DPW2'!AF42),"",'DPW2'!AF42)</f>
        <v/>
      </c>
      <c r="M2909" s="176" t="str">
        <f>IF(ISBLANK('DPW2'!AG42),"",'DPW2'!AG42)</f>
        <v/>
      </c>
      <c r="N2909" s="176" t="str">
        <f>IF(ISBLANK('DPW2'!AH42),"",'DPW2'!AH42)</f>
        <v/>
      </c>
      <c r="O2909" s="176" t="str">
        <f>IF(ISBLANK('DPW2'!AI42),"",'DPW2'!AI42)</f>
        <v/>
      </c>
      <c r="P2909" s="176" t="str">
        <f>IF(ISBLANK('DPW2'!AJ42),"",'DPW2'!AJ42)</f>
        <v/>
      </c>
      <c r="Q2909" s="176" t="str">
        <f>IF(ISBLANK('DPW2'!AK42),"",'DPW2'!AK42)</f>
        <v/>
      </c>
      <c r="R2909" s="176" t="str">
        <f>IF(ISBLANK('DPW2'!AL42),"",'DPW2'!AL42)</f>
        <v/>
      </c>
    </row>
    <row r="2910" spans="1:19" x14ac:dyDescent="0.25">
      <c r="A2910" s="176" t="str">
        <f t="shared" si="45"/>
        <v>YKY</v>
      </c>
      <c r="B2910" s="176" t="str">
        <f>IF(ISBLANK('DPW2'!BY42),"",'DPW2'!BY42)</f>
        <v>PCD_DPW2_RES3_OT</v>
      </c>
      <c r="C2910" s="176" t="str">
        <f>'DPW2'!F42 &amp; "," &amp; 'DPW2'!G42 &amp; "," &amp; 'DPW2'!BY5</f>
        <v>Resilience ,Service reservoirs with new enhanced bypass provision,Total Expenditure by 2029-30 (Outturn &amp; Forecast)</v>
      </c>
      <c r="D2910" s="176" t="str">
        <f>IF(ISBLANK('DPW2'!H42),"",'DPW2'!H42)</f>
        <v>£m</v>
      </c>
      <c r="E2910" s="176" t="s">
        <v>7266</v>
      </c>
      <c r="M2910" s="176">
        <f>IF(ISBLANK('DPW2'!AM42),"",'DPW2'!AM42)</f>
        <v>0</v>
      </c>
      <c r="R2910" s="176">
        <f>IF(ISBLANK('DPW2'!AN42),"",'DPW2'!AN42)</f>
        <v>0</v>
      </c>
    </row>
    <row r="2911" spans="1:19" x14ac:dyDescent="0.25">
      <c r="A2911" s="176" t="str">
        <f t="shared" si="45"/>
        <v>YKY</v>
      </c>
      <c r="B2911" s="176" t="str">
        <f>IF(ISBLANK('DPW2'!CB42),"",'DPW2'!CB42)</f>
        <v>PCD_DPW2_RES3_P</v>
      </c>
      <c r="C2911" s="176" t="str">
        <f>'DPW2'!F42 &amp; "," &amp; 'DPW2'!G42 &amp; "," &amp; 'DPW2'!CB5</f>
        <v>Resilience ,Service reservoirs with new enhanced bypass provision,Performance (Expenditure)</v>
      </c>
      <c r="D2911" s="176" t="str">
        <f>IF(ISBLANK('DPW2'!H42),"",'DPW2'!H42)</f>
        <v>£m</v>
      </c>
      <c r="E2911" s="176" t="s">
        <v>7266</v>
      </c>
      <c r="M2911" s="176" t="str">
        <f>IF(ISBLANK('DPW2'!AP42),"",'DPW2'!AP42)</f>
        <v/>
      </c>
      <c r="R2911" s="176" t="str">
        <f>IF(ISBLANK('DPW2'!AQ42),"",'DPW2'!AQ42)</f>
        <v/>
      </c>
    </row>
    <row r="2912" spans="1:19" x14ac:dyDescent="0.25">
      <c r="A2912" s="176" t="str">
        <f t="shared" si="45"/>
        <v>YKY</v>
      </c>
      <c r="B2912" s="176" t="str">
        <f>IF(ISBLANK('DPW2'!AV43),"",'DPW2'!AV43)</f>
        <v>PCD_DPW2_RES4_NP</v>
      </c>
      <c r="C2912" s="176" t="str">
        <f>'DPW2'!F43 &amp; "," &amp; 'DPW2'!G43 &amp; "," &amp; 'DPW2'!AV5</f>
        <v>Resilience,Installation of new equipment,Non delivery PCD payment (£m/Driver) in 2022-23 CPIH prices</v>
      </c>
      <c r="D2912" s="176" t="str">
        <f>IF(ISBLANK('DPW2'!H43),"",'DPW2'!H43)</f>
        <v>£m</v>
      </c>
      <c r="E2912" s="176" t="s">
        <v>7266</v>
      </c>
      <c r="S2912" s="176" t="str">
        <f>IF(ISBLANK('DPW2'!J43),"",'DPW2'!J43)</f>
        <v/>
      </c>
    </row>
    <row r="2913" spans="1:60" x14ac:dyDescent="0.25">
      <c r="A2913" s="176" t="str">
        <f t="shared" si="45"/>
        <v>YKY</v>
      </c>
      <c r="B2913" s="176" t="str">
        <f>IF(ISBLANK('DPW2'!AX43),"",'DPW2'!AX43)</f>
        <v>PCD_DPW2_RES4</v>
      </c>
      <c r="C2913" s="176" t="str">
        <f>'DPW2'!F43 &amp; "," &amp; 'DPW2'!G43 &amp; "," &amp; 'DPW2'!AX5</f>
        <v>Resilience,Installation of new equipment,PCD Total Expenditure (Cumulative) - Allowance (£m)</v>
      </c>
      <c r="D2913" s="176" t="str">
        <f>IF(ISBLANK('DPW2'!H43),"",'DPW2'!H43)</f>
        <v>£m</v>
      </c>
      <c r="E2913" s="176" t="s">
        <v>7266</v>
      </c>
      <c r="G2913" s="176" t="str">
        <f>IF(ISBLANK('DPW2'!L43),"",'DPW2'!L43)</f>
        <v/>
      </c>
      <c r="H2913" s="176" t="str">
        <f>IF(ISBLANK('DPW2'!M43),"",'DPW2'!M43)</f>
        <v/>
      </c>
      <c r="I2913" s="176" t="str">
        <f>IF(ISBLANK('DPW2'!N43),"",'DPW2'!N43)</f>
        <v/>
      </c>
      <c r="J2913" s="176" t="str">
        <f>IF(ISBLANK('DPW2'!O43),"",'DPW2'!O43)</f>
        <v/>
      </c>
      <c r="K2913" s="176" t="str">
        <f>IF(ISBLANK('DPW2'!P43),"",'DPW2'!P43)</f>
        <v/>
      </c>
      <c r="L2913" s="176" t="str">
        <f>IF(ISBLANK('DPW2'!Q43),"",'DPW2'!Q43)</f>
        <v/>
      </c>
      <c r="M2913" s="176" t="str">
        <f>IF(ISBLANK('DPW2'!R43),"",'DPW2'!R43)</f>
        <v/>
      </c>
      <c r="N2913" s="176" t="str">
        <f>IF(ISBLANK('DPW2'!S43),"",'DPW2'!S43)</f>
        <v/>
      </c>
      <c r="O2913" s="176" t="str">
        <f>IF(ISBLANK('DPW2'!T43),"",'DPW2'!T43)</f>
        <v/>
      </c>
      <c r="P2913" s="176" t="str">
        <f>IF(ISBLANK('DPW2'!U43),"",'DPW2'!U43)</f>
        <v/>
      </c>
      <c r="Q2913" s="176" t="str">
        <f>IF(ISBLANK('DPW2'!V43),"",'DPW2'!V43)</f>
        <v/>
      </c>
      <c r="R2913" s="176" t="str">
        <f>IF(ISBLANK('DPW2'!W43),"",'DPW2'!W43)</f>
        <v/>
      </c>
    </row>
    <row r="2914" spans="1:60" x14ac:dyDescent="0.25">
      <c r="A2914" s="176" t="str">
        <f t="shared" si="45"/>
        <v>YKY</v>
      </c>
      <c r="B2914" s="176" t="str">
        <f>IF(ISBLANK('DPW2'!BJ43),"",'DPW2'!BJ43)</f>
        <v>PCD_DPW2_RES4_T</v>
      </c>
      <c r="C2914" s="176" t="str">
        <f>'DPW2'!F43 &amp; "," &amp; 'DPW2'!G43 &amp; "," &amp; 'DPW2'!BJ5</f>
        <v>Resilience,Installation of new equipment,Total Expenditure by 2029-30 (Allowance)</v>
      </c>
      <c r="D2914" s="176" t="str">
        <f>IF(ISBLANK('DPW2'!H43),"",'DPW2'!H43)</f>
        <v>£m</v>
      </c>
      <c r="E2914" s="176" t="s">
        <v>7266</v>
      </c>
      <c r="M2914" s="176">
        <f>IF(ISBLANK('DPW2'!X43),"",'DPW2'!X43)</f>
        <v>0</v>
      </c>
      <c r="R2914" s="176">
        <f>IF(ISBLANK('DPW2'!Y43),"",'DPW2'!Y43)</f>
        <v>0</v>
      </c>
    </row>
    <row r="2915" spans="1:60" x14ac:dyDescent="0.25">
      <c r="A2915" s="176" t="str">
        <f t="shared" si="45"/>
        <v>YKY</v>
      </c>
      <c r="B2915" s="176" t="str">
        <f>IF(ISBLANK('DPW2'!BM43),"",'DPW2'!BM43)</f>
        <v>PCD_DPW2_RES4_O</v>
      </c>
      <c r="C2915" s="176" t="str">
        <f>'DPW2'!F43 &amp; "," &amp; 'DPW2'!G43 &amp; "," &amp; 'DPW2'!BM5</f>
        <v>Resilience,Installation of new equipment,PCD Total Expenditure (Cumulative) - Outturn &amp; Forecast (£m)</v>
      </c>
      <c r="D2915" s="176" t="str">
        <f>IF(ISBLANK('DPW2'!H43),"",'DPW2'!H43)</f>
        <v>£m</v>
      </c>
      <c r="E2915" s="176" t="s">
        <v>7266</v>
      </c>
      <c r="G2915" s="176" t="str">
        <f>IF(ISBLANK('DPW2'!AA43),"",'DPW2'!AA43)</f>
        <v/>
      </c>
      <c r="H2915" s="176" t="str">
        <f>IF(ISBLANK('DPW2'!AB43),"",'DPW2'!AB43)</f>
        <v/>
      </c>
      <c r="I2915" s="176" t="str">
        <f>IF(ISBLANK('DPW2'!AC43),"",'DPW2'!AC43)</f>
        <v/>
      </c>
      <c r="J2915" s="176" t="str">
        <f>IF(ISBLANK('DPW2'!AD43),"",'DPW2'!AD43)</f>
        <v/>
      </c>
      <c r="K2915" s="176" t="str">
        <f>IF(ISBLANK('DPW2'!AE43),"",'DPW2'!AE43)</f>
        <v/>
      </c>
      <c r="L2915" s="176" t="str">
        <f>IF(ISBLANK('DPW2'!AF43),"",'DPW2'!AF43)</f>
        <v/>
      </c>
      <c r="M2915" s="176" t="str">
        <f>IF(ISBLANK('DPW2'!AG43),"",'DPW2'!AG43)</f>
        <v/>
      </c>
      <c r="N2915" s="176" t="str">
        <f>IF(ISBLANK('DPW2'!AH43),"",'DPW2'!AH43)</f>
        <v/>
      </c>
      <c r="O2915" s="176" t="str">
        <f>IF(ISBLANK('DPW2'!AI43),"",'DPW2'!AI43)</f>
        <v/>
      </c>
      <c r="P2915" s="176" t="str">
        <f>IF(ISBLANK('DPW2'!AJ43),"",'DPW2'!AJ43)</f>
        <v/>
      </c>
      <c r="Q2915" s="176" t="str">
        <f>IF(ISBLANK('DPW2'!AK43),"",'DPW2'!AK43)</f>
        <v/>
      </c>
      <c r="R2915" s="176" t="str">
        <f>IF(ISBLANK('DPW2'!AL43),"",'DPW2'!AL43)</f>
        <v/>
      </c>
    </row>
    <row r="2916" spans="1:60" x14ac:dyDescent="0.25">
      <c r="A2916" s="176" t="str">
        <f t="shared" si="45"/>
        <v>YKY</v>
      </c>
      <c r="B2916" s="176" t="str">
        <f>IF(ISBLANK('DPW2'!BY43),"",'DPW2'!BY43)</f>
        <v>PCD_DPW2_RES4_OT</v>
      </c>
      <c r="C2916" s="176" t="str">
        <f>'DPW2'!F43 &amp; "," &amp; 'DPW2'!G43 &amp; "," &amp; 'DPW2'!BY5</f>
        <v>Resilience,Installation of new equipment,Total Expenditure by 2029-30 (Outturn &amp; Forecast)</v>
      </c>
      <c r="D2916" s="176" t="str">
        <f>IF(ISBLANK('DPW2'!H43),"",'DPW2'!H43)</f>
        <v>£m</v>
      </c>
      <c r="E2916" s="176" t="s">
        <v>7266</v>
      </c>
      <c r="M2916" s="176">
        <f>IF(ISBLANK('DPW2'!AM43),"",'DPW2'!AM43)</f>
        <v>0</v>
      </c>
      <c r="R2916" s="176">
        <f>IF(ISBLANK('DPW2'!AN43),"",'DPW2'!AN43)</f>
        <v>0</v>
      </c>
    </row>
    <row r="2917" spans="1:60" x14ac:dyDescent="0.25">
      <c r="A2917" s="176" t="str">
        <f t="shared" si="45"/>
        <v>YKY</v>
      </c>
      <c r="B2917" s="176" t="str">
        <f>IF(ISBLANK('DPW2'!CB43),"",'DPW2'!CB43)</f>
        <v>PCD_DPW2_RES4_P</v>
      </c>
      <c r="C2917" s="176" t="str">
        <f>'DPW2'!F43 &amp; "," &amp; 'DPW2'!G43 &amp; "," &amp; 'DPW2'!CB5</f>
        <v>Resilience,Installation of new equipment,Performance (Expenditure)</v>
      </c>
      <c r="D2917" s="176" t="str">
        <f>IF(ISBLANK('DPW2'!H43),"",'DPW2'!H43)</f>
        <v>£m</v>
      </c>
      <c r="E2917" s="176" t="s">
        <v>7266</v>
      </c>
      <c r="M2917" s="176" t="str">
        <f>IF(ISBLANK('DPW2'!AP43),"",'DPW2'!AP43)</f>
        <v/>
      </c>
      <c r="R2917" s="176" t="str">
        <f>IF(ISBLANK('DPW2'!AQ43),"",'DPW2'!AQ43)</f>
        <v/>
      </c>
    </row>
    <row r="2918" spans="1:60" x14ac:dyDescent="0.25">
      <c r="A2918" s="55" t="str">
        <f t="shared" si="45"/>
        <v>YKY</v>
      </c>
      <c r="B2918" s="55" t="str">
        <f>IF(ISBLANK('DPW2'!AV44),"",'DPW2'!AV44)</f>
        <v>PCD_DPW2_RES5_NP</v>
      </c>
      <c r="C2918" s="55" t="str">
        <f>'DPW2'!F44 &amp; "," &amp; 'DPW2'!G44 &amp; "," &amp; 'DPW2'!AV5</f>
        <v>Resilience,Ml of additional service reservoir storage at service reservoirs,Non delivery PCD payment (£m/Driver) in 2022-23 CPIH prices</v>
      </c>
      <c r="D2918" s="55" t="str">
        <f>IF(ISBLANK('DPW2'!H44),"",'DPW2'!H44)</f>
        <v>£m</v>
      </c>
      <c r="E2918" s="55" t="s">
        <v>7266</v>
      </c>
      <c r="F2918" s="55"/>
      <c r="G2918" s="55"/>
      <c r="H2918" s="55"/>
      <c r="I2918" s="55"/>
      <c r="J2918" s="55"/>
      <c r="K2918" s="55"/>
      <c r="L2918" s="55"/>
      <c r="M2918" s="55"/>
      <c r="N2918" s="55"/>
      <c r="O2918" s="55"/>
      <c r="P2918" s="55"/>
      <c r="Q2918" s="55"/>
      <c r="R2918" s="55"/>
      <c r="S2918" s="55" t="str">
        <f>IF(ISBLANK('DPW2'!J44),"",'DPW2'!J44)</f>
        <v/>
      </c>
      <c r="T2918" s="55"/>
      <c r="U2918" s="55"/>
      <c r="V2918" s="55"/>
      <c r="W2918" s="55"/>
      <c r="X2918" s="55"/>
      <c r="Y2918" s="55"/>
      <c r="Z2918" s="55"/>
      <c r="AA2918" s="55"/>
      <c r="AB2918" s="55"/>
      <c r="AC2918" s="55"/>
      <c r="AD2918" s="55"/>
      <c r="AE2918" s="55"/>
      <c r="AF2918" s="55"/>
      <c r="AG2918" s="55"/>
      <c r="AH2918" s="55"/>
      <c r="AI2918" s="55"/>
      <c r="AJ2918" s="55"/>
      <c r="AK2918" s="55"/>
      <c r="AL2918" s="55"/>
      <c r="AM2918" s="55"/>
      <c r="AN2918" s="55"/>
      <c r="AO2918" s="55"/>
      <c r="AP2918" s="55"/>
      <c r="AQ2918" s="55"/>
      <c r="AR2918" s="55"/>
      <c r="AS2918" s="55"/>
      <c r="AT2918" s="55"/>
      <c r="AU2918" s="55"/>
      <c r="AV2918" s="55"/>
      <c r="AW2918" s="55"/>
      <c r="AX2918" s="55"/>
      <c r="AY2918" s="55"/>
      <c r="AZ2918" s="55"/>
      <c r="BA2918" s="55"/>
      <c r="BB2918" s="55"/>
      <c r="BC2918" s="55"/>
      <c r="BD2918" s="55"/>
      <c r="BE2918" s="55"/>
      <c r="BF2918" s="55"/>
      <c r="BG2918" s="55"/>
      <c r="BH2918" s="55"/>
    </row>
    <row r="2919" spans="1:60" x14ac:dyDescent="0.25">
      <c r="A2919" s="55" t="str">
        <f t="shared" si="45"/>
        <v>YKY</v>
      </c>
      <c r="B2919" s="55" t="str">
        <f>IF(ISBLANK('DPW2'!AX44),"",'DPW2'!AX44)</f>
        <v>PCD_DPW2_RES5</v>
      </c>
      <c r="C2919" s="55" t="str">
        <f>'DPW2'!F44 &amp; "," &amp; 'DPW2'!G44 &amp; "," &amp; 'DPW2'!AV5</f>
        <v>Resilience,Ml of additional service reservoir storage at service reservoirs,Non delivery PCD payment (£m/Driver) in 2022-23 CPIH prices</v>
      </c>
      <c r="D2919" s="55" t="str">
        <f>IF(ISBLANK('DPW2'!H44),"",'DPW2'!H44)</f>
        <v>£m</v>
      </c>
      <c r="E2919" s="55" t="s">
        <v>7266</v>
      </c>
      <c r="F2919" s="55"/>
      <c r="G2919" s="55" t="str">
        <f>IF(ISBLANK('DPW2'!L44),"",'DPW2'!L44)</f>
        <v/>
      </c>
      <c r="H2919" s="55" t="str">
        <f>IF(ISBLANK('DPW2'!M44),"",'DPW2'!M44)</f>
        <v/>
      </c>
      <c r="I2919" s="55" t="str">
        <f>IF(ISBLANK('DPW2'!N44),"",'DPW2'!N44)</f>
        <v/>
      </c>
      <c r="J2919" s="55" t="str">
        <f>IF(ISBLANK('DPW2'!O44),"",'DPW2'!O44)</f>
        <v/>
      </c>
      <c r="K2919" s="55" t="str">
        <f>IF(ISBLANK('DPW2'!P44),"",'DPW2'!P44)</f>
        <v/>
      </c>
      <c r="L2919" s="55" t="str">
        <f>IF(ISBLANK('DPW2'!Q44),"",'DPW2'!Q44)</f>
        <v/>
      </c>
      <c r="M2919" s="55" t="str">
        <f>IF(ISBLANK('DPW2'!R44),"",'DPW2'!R44)</f>
        <v/>
      </c>
      <c r="N2919" s="55" t="str">
        <f>IF(ISBLANK('DPW2'!S44),"",'DPW2'!S44)</f>
        <v/>
      </c>
      <c r="O2919" s="55" t="str">
        <f>IF(ISBLANK('DPW2'!T44),"",'DPW2'!T44)</f>
        <v/>
      </c>
      <c r="P2919" s="55" t="str">
        <f>IF(ISBLANK('DPW2'!U44),"",'DPW2'!U44)</f>
        <v/>
      </c>
      <c r="Q2919" s="55" t="str">
        <f>IF(ISBLANK('DPW2'!V44),"",'DPW2'!V44)</f>
        <v/>
      </c>
      <c r="R2919" s="55" t="str">
        <f>IF(ISBLANK('DPW2'!W44),"",'DPW2'!W44)</f>
        <v/>
      </c>
      <c r="S2919" s="55"/>
      <c r="T2919" s="55"/>
      <c r="U2919" s="55"/>
      <c r="V2919" s="55"/>
      <c r="W2919" s="55"/>
      <c r="X2919" s="55"/>
      <c r="Y2919" s="55"/>
      <c r="Z2919" s="55"/>
      <c r="AA2919" s="55"/>
      <c r="AB2919" s="55"/>
      <c r="AC2919" s="55"/>
      <c r="AD2919" s="55"/>
      <c r="AE2919" s="55"/>
      <c r="AF2919" s="55"/>
      <c r="AG2919" s="55"/>
      <c r="AH2919" s="55"/>
      <c r="AI2919" s="55"/>
      <c r="AJ2919" s="55"/>
      <c r="AK2919" s="55"/>
      <c r="AL2919" s="55"/>
      <c r="AM2919" s="55"/>
      <c r="AN2919" s="55"/>
      <c r="AO2919" s="55"/>
      <c r="AP2919" s="55"/>
      <c r="AQ2919" s="55"/>
      <c r="AR2919" s="55"/>
      <c r="AS2919" s="55"/>
      <c r="AT2919" s="55"/>
      <c r="AU2919" s="55"/>
      <c r="AV2919" s="55"/>
      <c r="AW2919" s="55"/>
      <c r="AX2919" s="55"/>
      <c r="AY2919" s="55"/>
      <c r="AZ2919" s="55"/>
      <c r="BA2919" s="55"/>
      <c r="BB2919" s="55"/>
      <c r="BC2919" s="55"/>
      <c r="BD2919" s="55"/>
      <c r="BE2919" s="55"/>
      <c r="BF2919" s="55"/>
      <c r="BG2919" s="55"/>
      <c r="BH2919" s="55"/>
    </row>
    <row r="2920" spans="1:60" x14ac:dyDescent="0.25">
      <c r="A2920" s="55" t="str">
        <f t="shared" si="45"/>
        <v>YKY</v>
      </c>
      <c r="B2920" s="55" t="str">
        <f>IF(ISBLANK('DPW2'!BJ44),"",'DPW2'!BJ44)</f>
        <v>PCD_DPW2_RES5_T</v>
      </c>
      <c r="C2920" s="55" t="str">
        <f>'DPW2'!F44 &amp; "," &amp; 'DPW2'!G44 &amp; "," &amp; 'DPW2'!BJ5</f>
        <v>Resilience,Ml of additional service reservoir storage at service reservoirs,Total Expenditure by 2029-30 (Allowance)</v>
      </c>
      <c r="D2920" s="55" t="str">
        <f>IF(ISBLANK('DPW2'!H44),"",'DPW2'!H44)</f>
        <v>£m</v>
      </c>
      <c r="E2920" s="55" t="s">
        <v>7266</v>
      </c>
      <c r="F2920" s="55"/>
      <c r="G2920" s="55"/>
      <c r="H2920" s="55"/>
      <c r="I2920" s="55"/>
      <c r="J2920" s="55"/>
      <c r="K2920" s="55"/>
      <c r="L2920" s="55"/>
      <c r="M2920" s="55">
        <f>IF(ISBLANK('DPW2'!X44),"",'DPW2'!X44)</f>
        <v>0</v>
      </c>
      <c r="N2920" s="55"/>
      <c r="O2920" s="55"/>
      <c r="P2920" s="55"/>
      <c r="Q2920" s="55"/>
      <c r="R2920" s="55">
        <f>IF(ISBLANK('DPW2'!Y44),"",'DPW2'!Y44)</f>
        <v>0</v>
      </c>
      <c r="S2920" s="55"/>
      <c r="T2920" s="55"/>
      <c r="U2920" s="55"/>
      <c r="V2920" s="55"/>
      <c r="W2920" s="55"/>
      <c r="X2920" s="55"/>
      <c r="Y2920" s="55"/>
      <c r="Z2920" s="55"/>
      <c r="AA2920" s="55"/>
      <c r="AB2920" s="55"/>
      <c r="AC2920" s="55"/>
      <c r="AD2920" s="55"/>
      <c r="AE2920" s="55"/>
      <c r="AF2920" s="55"/>
      <c r="AG2920" s="55"/>
      <c r="AH2920" s="55"/>
      <c r="AI2920" s="55"/>
      <c r="AJ2920" s="55"/>
      <c r="AK2920" s="55"/>
      <c r="AL2920" s="55"/>
      <c r="AM2920" s="55"/>
      <c r="AN2920" s="55"/>
      <c r="AO2920" s="55"/>
      <c r="AP2920" s="55"/>
      <c r="AQ2920" s="55"/>
      <c r="AR2920" s="55"/>
      <c r="AS2920" s="55"/>
      <c r="AT2920" s="55"/>
      <c r="AU2920" s="55"/>
      <c r="AV2920" s="55"/>
      <c r="AW2920" s="55"/>
      <c r="AX2920" s="55"/>
      <c r="AY2920" s="55"/>
      <c r="AZ2920" s="55"/>
      <c r="BA2920" s="55"/>
      <c r="BB2920" s="55"/>
      <c r="BC2920" s="55"/>
      <c r="BD2920" s="55"/>
      <c r="BE2920" s="55"/>
      <c r="BF2920" s="55"/>
      <c r="BG2920" s="55"/>
      <c r="BH2920" s="55"/>
    </row>
    <row r="2921" spans="1:60" x14ac:dyDescent="0.25">
      <c r="A2921" s="55" t="str">
        <f t="shared" si="45"/>
        <v>YKY</v>
      </c>
      <c r="B2921" s="55" t="str">
        <f>IF(ISBLANK('DPW2'!BM44),"",'DPW2'!BM44)</f>
        <v>PCD_DPW2_RES5_O</v>
      </c>
      <c r="C2921" s="55" t="str">
        <f>'DPW2'!F44 &amp; "," &amp; 'DPW2'!G44 &amp; "," &amp; 'DPW2'!BM5</f>
        <v>Resilience,Ml of additional service reservoir storage at service reservoirs,PCD Total Expenditure (Cumulative) - Outturn &amp; Forecast (£m)</v>
      </c>
      <c r="D2921" s="55" t="str">
        <f>IF(ISBLANK('DPW2'!H44),"",'DPW2'!H44)</f>
        <v>£m</v>
      </c>
      <c r="E2921" s="55" t="s">
        <v>7266</v>
      </c>
      <c r="F2921" s="55"/>
      <c r="G2921" s="55" t="str">
        <f>IF(ISBLANK('DPW2'!AA44),"",'DPW2'!AA44)</f>
        <v/>
      </c>
      <c r="H2921" s="55" t="str">
        <f>IF(ISBLANK('DPW2'!AB44),"",'DPW2'!AB44)</f>
        <v/>
      </c>
      <c r="I2921" s="55" t="str">
        <f>IF(ISBLANK('DPW2'!AC44),"",'DPW2'!AC44)</f>
        <v/>
      </c>
      <c r="J2921" s="55" t="str">
        <f>IF(ISBLANK('DPW2'!AD44),"",'DPW2'!AD44)</f>
        <v/>
      </c>
      <c r="K2921" s="55" t="str">
        <f>IF(ISBLANK('DPW2'!AE44),"",'DPW2'!AE44)</f>
        <v/>
      </c>
      <c r="L2921" s="55" t="str">
        <f>IF(ISBLANK('DPW2'!AF44),"",'DPW2'!AF44)</f>
        <v/>
      </c>
      <c r="M2921" s="55" t="str">
        <f>IF(ISBLANK('DPW2'!AG44),"",'DPW2'!AG44)</f>
        <v/>
      </c>
      <c r="N2921" s="55" t="str">
        <f>IF(ISBLANK('DPW2'!AH44),"",'DPW2'!AH44)</f>
        <v/>
      </c>
      <c r="O2921" s="55" t="str">
        <f>IF(ISBLANK('DPW2'!AI44),"",'DPW2'!AI44)</f>
        <v/>
      </c>
      <c r="P2921" s="55" t="str">
        <f>IF(ISBLANK('DPW2'!AJ44),"",'DPW2'!AJ44)</f>
        <v/>
      </c>
      <c r="Q2921" s="55" t="str">
        <f>IF(ISBLANK('DPW2'!AK44),"",'DPW2'!AK44)</f>
        <v/>
      </c>
      <c r="R2921" s="55" t="str">
        <f>IF(ISBLANK('DPW2'!AL44),"",'DPW2'!AL44)</f>
        <v/>
      </c>
      <c r="S2921" s="55"/>
      <c r="T2921" s="55"/>
      <c r="U2921" s="55"/>
      <c r="V2921" s="55"/>
      <c r="W2921" s="55"/>
      <c r="X2921" s="55"/>
      <c r="Y2921" s="55"/>
      <c r="Z2921" s="55"/>
      <c r="AA2921" s="55"/>
      <c r="AB2921" s="55"/>
      <c r="AC2921" s="55"/>
      <c r="AD2921" s="55"/>
      <c r="AE2921" s="55"/>
      <c r="AF2921" s="55"/>
      <c r="AG2921" s="55"/>
      <c r="AH2921" s="55"/>
      <c r="AI2921" s="55"/>
      <c r="AJ2921" s="55"/>
      <c r="AK2921" s="55"/>
      <c r="AL2921" s="55"/>
      <c r="AM2921" s="55"/>
      <c r="AN2921" s="55"/>
      <c r="AO2921" s="55"/>
      <c r="AP2921" s="55"/>
      <c r="AQ2921" s="55"/>
      <c r="AR2921" s="55"/>
      <c r="AS2921" s="55"/>
      <c r="AT2921" s="55"/>
      <c r="AU2921" s="55"/>
      <c r="AV2921" s="55"/>
      <c r="AW2921" s="55"/>
      <c r="AX2921" s="55"/>
      <c r="AY2921" s="55"/>
      <c r="AZ2921" s="55"/>
      <c r="BA2921" s="55"/>
      <c r="BB2921" s="55"/>
      <c r="BC2921" s="55"/>
      <c r="BD2921" s="55"/>
      <c r="BE2921" s="55"/>
      <c r="BF2921" s="55"/>
      <c r="BG2921" s="55"/>
      <c r="BH2921" s="55"/>
    </row>
    <row r="2922" spans="1:60" x14ac:dyDescent="0.25">
      <c r="A2922" s="55" t="str">
        <f t="shared" si="45"/>
        <v>YKY</v>
      </c>
      <c r="B2922" s="55" t="str">
        <f>IF(ISBLANK('DPW2'!BY44),"",'DPW2'!BY44)</f>
        <v>PCD_DPW2_RES5_OT</v>
      </c>
      <c r="C2922" s="55" t="str">
        <f>'DPW2'!F44 &amp; "," &amp; 'DPW2'!G44 &amp; "," &amp; 'DPW2'!BY5</f>
        <v>Resilience,Ml of additional service reservoir storage at service reservoirs,Total Expenditure by 2029-30 (Outturn &amp; Forecast)</v>
      </c>
      <c r="D2922" s="55" t="str">
        <f>IF(ISBLANK('DPW2'!H44),"",'DPW2'!H44)</f>
        <v>£m</v>
      </c>
      <c r="E2922" s="55" t="s">
        <v>7266</v>
      </c>
      <c r="F2922" s="55"/>
      <c r="G2922" s="55"/>
      <c r="H2922" s="55"/>
      <c r="I2922" s="55"/>
      <c r="J2922" s="55"/>
      <c r="K2922" s="55"/>
      <c r="L2922" s="55"/>
      <c r="M2922" s="55">
        <f>IF(ISBLANK('DPW2'!AM44),"",'DPW2'!AM44)</f>
        <v>0</v>
      </c>
      <c r="N2922" s="55"/>
      <c r="O2922" s="55"/>
      <c r="P2922" s="55"/>
      <c r="Q2922" s="55"/>
      <c r="R2922" s="55">
        <f>IF(ISBLANK('DPW2'!AN44),"",'DPW2'!AN44)</f>
        <v>0</v>
      </c>
      <c r="S2922" s="55"/>
      <c r="T2922" s="55"/>
      <c r="U2922" s="55"/>
      <c r="V2922" s="55"/>
      <c r="W2922" s="55"/>
      <c r="X2922" s="55"/>
      <c r="Y2922" s="55"/>
      <c r="Z2922" s="55"/>
      <c r="AA2922" s="55"/>
      <c r="AB2922" s="55"/>
      <c r="AC2922" s="55"/>
      <c r="AD2922" s="55"/>
      <c r="AE2922" s="55"/>
      <c r="AF2922" s="55"/>
      <c r="AG2922" s="55"/>
      <c r="AH2922" s="55"/>
      <c r="AI2922" s="55"/>
      <c r="AJ2922" s="55"/>
      <c r="AK2922" s="55"/>
      <c r="AL2922" s="55"/>
      <c r="AM2922" s="55"/>
      <c r="AN2922" s="55"/>
      <c r="AO2922" s="55"/>
      <c r="AP2922" s="55"/>
      <c r="AQ2922" s="55"/>
      <c r="AR2922" s="55"/>
      <c r="AS2922" s="55"/>
      <c r="AT2922" s="55"/>
      <c r="AU2922" s="55"/>
      <c r="AV2922" s="55"/>
      <c r="AW2922" s="55"/>
      <c r="AX2922" s="55"/>
      <c r="AY2922" s="55"/>
      <c r="AZ2922" s="55"/>
      <c r="BA2922" s="55"/>
      <c r="BB2922" s="55"/>
      <c r="BC2922" s="55"/>
      <c r="BD2922" s="55"/>
      <c r="BE2922" s="55"/>
      <c r="BF2922" s="55"/>
      <c r="BG2922" s="55"/>
      <c r="BH2922" s="55"/>
    </row>
    <row r="2923" spans="1:60" x14ac:dyDescent="0.25">
      <c r="A2923" s="55" t="str">
        <f t="shared" si="45"/>
        <v>YKY</v>
      </c>
      <c r="B2923" s="55" t="str">
        <f>IF(ISBLANK('DPW2'!CB44),"",'DPW2'!CB44)</f>
        <v>PCD_DPW2_RES5_P</v>
      </c>
      <c r="C2923" s="55" t="str">
        <f>'DPW2'!F44 &amp; "," &amp; 'DPW2'!G44 &amp; "," &amp; 'DPW2'!CB5</f>
        <v>Resilience,Ml of additional service reservoir storage at service reservoirs,Performance (Expenditure)</v>
      </c>
      <c r="D2923" s="55" t="str">
        <f>IF(ISBLANK('DPW2'!H44),"",'DPW2'!H44)</f>
        <v>£m</v>
      </c>
      <c r="E2923" s="55" t="s">
        <v>7266</v>
      </c>
      <c r="F2923" s="55"/>
      <c r="G2923" s="55"/>
      <c r="H2923" s="55"/>
      <c r="I2923" s="55"/>
      <c r="J2923" s="55"/>
      <c r="K2923" s="55"/>
      <c r="L2923" s="55"/>
      <c r="M2923" s="55" t="str">
        <f>IF(ISBLANK('DPW2'!AP44),"",'DPW2'!AP44)</f>
        <v/>
      </c>
      <c r="N2923" s="55"/>
      <c r="O2923" s="55"/>
      <c r="P2923" s="55"/>
      <c r="Q2923" s="55"/>
      <c r="R2923" s="55" t="str">
        <f>IF(ISBLANK('DPW2'!AQ44),"",'DPW2'!AQ44)</f>
        <v/>
      </c>
      <c r="S2923" s="55"/>
      <c r="T2923" s="55"/>
      <c r="U2923" s="55"/>
      <c r="V2923" s="55"/>
      <c r="W2923" s="55"/>
      <c r="X2923" s="55"/>
      <c r="Y2923" s="55"/>
      <c r="Z2923" s="55"/>
      <c r="AA2923" s="55"/>
      <c r="AB2923" s="55"/>
      <c r="AC2923" s="55"/>
      <c r="AD2923" s="55"/>
      <c r="AE2923" s="55"/>
      <c r="AF2923" s="55"/>
      <c r="AG2923" s="55"/>
      <c r="AH2923" s="55"/>
      <c r="AI2923" s="55"/>
      <c r="AJ2923" s="55"/>
      <c r="AK2923" s="55"/>
      <c r="AL2923" s="55"/>
      <c r="AM2923" s="55"/>
      <c r="AN2923" s="55"/>
      <c r="AO2923" s="55"/>
      <c r="AP2923" s="55"/>
      <c r="AQ2923" s="55"/>
      <c r="AR2923" s="55"/>
      <c r="AS2923" s="55"/>
      <c r="AT2923" s="55"/>
      <c r="AU2923" s="55"/>
      <c r="AV2923" s="55"/>
      <c r="AW2923" s="55"/>
      <c r="AX2923" s="55"/>
      <c r="AY2923" s="55"/>
      <c r="AZ2923" s="55"/>
      <c r="BA2923" s="55"/>
      <c r="BB2923" s="55"/>
      <c r="BC2923" s="55"/>
      <c r="BD2923" s="55"/>
      <c r="BE2923" s="55"/>
      <c r="BF2923" s="55"/>
      <c r="BG2923" s="55"/>
      <c r="BH2923" s="55"/>
    </row>
    <row r="2924" spans="1:60" x14ac:dyDescent="0.25">
      <c r="A2924" s="176" t="str">
        <f t="shared" si="45"/>
        <v>YKY</v>
      </c>
      <c r="B2924" s="176" t="str">
        <f>IF(ISBLANK('DPW2'!AV45),"",'DPW2'!AV45)</f>
        <v>PCD_DPW2_RES6_NP</v>
      </c>
      <c r="C2924" s="176" t="str">
        <f>'DPW2'!F45 &amp; "," &amp; 'DPW2'!G45 &amp; "," &amp; 'DPW2'!AV5</f>
        <v>Resilience,Ml/d of peak week production capacity of additional process stream,Non delivery PCD payment (£m/Driver) in 2022-23 CPIH prices</v>
      </c>
      <c r="D2924" s="176" t="str">
        <f>IF(ISBLANK('DPW2'!H45),"",'DPW2'!H45)</f>
        <v>£m</v>
      </c>
      <c r="E2924" s="176" t="s">
        <v>7266</v>
      </c>
      <c r="S2924" s="176" t="str">
        <f>IF(ISBLANK('DPW2'!J45),"",'DPW2'!J45)</f>
        <v/>
      </c>
    </row>
    <row r="2925" spans="1:60" x14ac:dyDescent="0.25">
      <c r="A2925" s="176" t="str">
        <f t="shared" si="45"/>
        <v>YKY</v>
      </c>
      <c r="B2925" s="176" t="str">
        <f>IF(ISBLANK('DPW2'!AX45),"",'DPW2'!AX45)</f>
        <v>PCD_DPW2_RES6</v>
      </c>
      <c r="C2925" s="176" t="str">
        <f>'DPW2'!F45 &amp; "," &amp; 'DPW2'!G45 &amp; "," &amp; 'DPW2'!AV5</f>
        <v>Resilience,Ml/d of peak week production capacity of additional process stream,Non delivery PCD payment (£m/Driver) in 2022-23 CPIH prices</v>
      </c>
      <c r="D2925" s="176" t="str">
        <f>IF(ISBLANK('DPW2'!H45),"",'DPW2'!H45)</f>
        <v>£m</v>
      </c>
      <c r="E2925" s="176" t="s">
        <v>7266</v>
      </c>
      <c r="G2925" s="176" t="str">
        <f>IF(ISBLANK('DPW2'!L45),"",'DPW2'!L45)</f>
        <v/>
      </c>
      <c r="H2925" s="176" t="str">
        <f>IF(ISBLANK('DPW2'!M45),"",'DPW2'!M45)</f>
        <v/>
      </c>
      <c r="I2925" s="176" t="str">
        <f>IF(ISBLANK('DPW2'!N45),"",'DPW2'!N45)</f>
        <v/>
      </c>
      <c r="J2925" s="176" t="str">
        <f>IF(ISBLANK('DPW2'!O45),"",'DPW2'!O45)</f>
        <v/>
      </c>
      <c r="K2925" s="176" t="str">
        <f>IF(ISBLANK('DPW2'!P45),"",'DPW2'!P45)</f>
        <v/>
      </c>
      <c r="L2925" s="176" t="str">
        <f>IF(ISBLANK('DPW2'!Q45),"",'DPW2'!Q45)</f>
        <v/>
      </c>
      <c r="M2925" s="176" t="str">
        <f>IF(ISBLANK('DPW2'!R45),"",'DPW2'!R45)</f>
        <v/>
      </c>
      <c r="N2925" s="176" t="str">
        <f>IF(ISBLANK('DPW2'!S45),"",'DPW2'!S45)</f>
        <v/>
      </c>
      <c r="O2925" s="176" t="str">
        <f>IF(ISBLANK('DPW2'!T45),"",'DPW2'!T45)</f>
        <v/>
      </c>
      <c r="P2925" s="176" t="str">
        <f>IF(ISBLANK('DPW2'!U45),"",'DPW2'!U45)</f>
        <v/>
      </c>
      <c r="Q2925" s="176" t="str">
        <f>IF(ISBLANK('DPW2'!V45),"",'DPW2'!V45)</f>
        <v/>
      </c>
      <c r="R2925" s="176" t="str">
        <f>IF(ISBLANK('DPW2'!W45),"",'DPW2'!W45)</f>
        <v/>
      </c>
    </row>
    <row r="2926" spans="1:60" x14ac:dyDescent="0.25">
      <c r="A2926" s="176" t="str">
        <f t="shared" si="45"/>
        <v>YKY</v>
      </c>
      <c r="B2926" s="176" t="str">
        <f>IF(ISBLANK('DPW2'!BJ45),"",'DPW2'!BJ45)</f>
        <v>PCD_DPW2_RES6_T</v>
      </c>
      <c r="C2926" s="176" t="str">
        <f>'DPW2'!F45 &amp; "," &amp; 'DPW2'!G45 &amp; "," &amp; 'DPW2'!BJ5</f>
        <v>Resilience,Ml/d of peak week production capacity of additional process stream,Total Expenditure by 2029-30 (Allowance)</v>
      </c>
      <c r="D2926" s="176" t="str">
        <f>IF(ISBLANK('DPW2'!H45),"",'DPW2'!H45)</f>
        <v>£m</v>
      </c>
      <c r="E2926" s="176" t="s">
        <v>7266</v>
      </c>
      <c r="M2926" s="176">
        <f>IF(ISBLANK('DPW2'!X45),"",'DPW2'!X45)</f>
        <v>0</v>
      </c>
      <c r="R2926" s="176">
        <f>IF(ISBLANK('DPW2'!Y45),"",'DPW2'!Y45)</f>
        <v>0</v>
      </c>
    </row>
    <row r="2927" spans="1:60" x14ac:dyDescent="0.25">
      <c r="A2927" s="176" t="str">
        <f t="shared" si="45"/>
        <v>YKY</v>
      </c>
      <c r="B2927" s="176" t="str">
        <f>IF(ISBLANK('DPW2'!BM45),"",'DPW2'!BM45)</f>
        <v>PCD_DPW2_RES6_O</v>
      </c>
      <c r="C2927" s="176" t="str">
        <f>'DPW2'!F45 &amp; "," &amp; 'DPW2'!G45 &amp; "," &amp; 'DPW2'!BM5</f>
        <v>Resilience,Ml/d of peak week production capacity of additional process stream,PCD Total Expenditure (Cumulative) - Outturn &amp; Forecast (£m)</v>
      </c>
      <c r="D2927" s="176" t="str">
        <f>IF(ISBLANK('DPW2'!H45),"",'DPW2'!H45)</f>
        <v>£m</v>
      </c>
      <c r="E2927" s="176" t="s">
        <v>7266</v>
      </c>
      <c r="G2927" s="176" t="str">
        <f>IF(ISBLANK('DPW2'!AA45),"",'DPW2'!AA45)</f>
        <v/>
      </c>
      <c r="H2927" s="176" t="str">
        <f>IF(ISBLANK('DPW2'!AB45),"",'DPW2'!AB45)</f>
        <v/>
      </c>
      <c r="I2927" s="176" t="str">
        <f>IF(ISBLANK('DPW2'!AC45),"",'DPW2'!AC45)</f>
        <v/>
      </c>
      <c r="J2927" s="176" t="str">
        <f>IF(ISBLANK('DPW2'!AD45),"",'DPW2'!AD45)</f>
        <v/>
      </c>
      <c r="K2927" s="176" t="str">
        <f>IF(ISBLANK('DPW2'!AE45),"",'DPW2'!AE45)</f>
        <v/>
      </c>
      <c r="L2927" s="176" t="str">
        <f>IF(ISBLANK('DPW2'!AF45),"",'DPW2'!AF45)</f>
        <v/>
      </c>
      <c r="M2927" s="176" t="str">
        <f>IF(ISBLANK('DPW2'!AG45),"",'DPW2'!AG45)</f>
        <v/>
      </c>
      <c r="N2927" s="176" t="str">
        <f>IF(ISBLANK('DPW2'!AH45),"",'DPW2'!AH45)</f>
        <v/>
      </c>
      <c r="O2927" s="176" t="str">
        <f>IF(ISBLANK('DPW2'!AI45),"",'DPW2'!AI45)</f>
        <v/>
      </c>
      <c r="P2927" s="176" t="str">
        <f>IF(ISBLANK('DPW2'!AJ45),"",'DPW2'!AJ45)</f>
        <v/>
      </c>
      <c r="Q2927" s="176" t="str">
        <f>IF(ISBLANK('DPW2'!AK45),"",'DPW2'!AK45)</f>
        <v/>
      </c>
      <c r="R2927" s="176" t="str">
        <f>IF(ISBLANK('DPW2'!AL45),"",'DPW2'!AL45)</f>
        <v/>
      </c>
    </row>
    <row r="2928" spans="1:60" x14ac:dyDescent="0.25">
      <c r="A2928" s="176" t="str">
        <f t="shared" si="45"/>
        <v>YKY</v>
      </c>
      <c r="B2928" s="176" t="str">
        <f>IF(ISBLANK('DPW2'!BY45),"",'DPW2'!BY45)</f>
        <v>PCD_DPW2_RES6_OT</v>
      </c>
      <c r="C2928" s="176" t="str">
        <f>'DPW2'!F45 &amp; "," &amp; 'DPW2'!G45 &amp; "," &amp; 'DPW2'!BY5</f>
        <v>Resilience,Ml/d of peak week production capacity of additional process stream,Total Expenditure by 2029-30 (Outturn &amp; Forecast)</v>
      </c>
      <c r="D2928" s="176" t="str">
        <f>IF(ISBLANK('DPW2'!H45),"",'DPW2'!H45)</f>
        <v>£m</v>
      </c>
      <c r="E2928" s="176" t="s">
        <v>7266</v>
      </c>
      <c r="M2928" s="176">
        <f>IF(ISBLANK('DPW2'!AM45),"",'DPW2'!AM45)</f>
        <v>0</v>
      </c>
      <c r="R2928" s="176">
        <f>IF(ISBLANK('DPW2'!AN45),"",'DPW2'!AN45)</f>
        <v>0</v>
      </c>
    </row>
    <row r="2929" spans="1:19" x14ac:dyDescent="0.25">
      <c r="A2929" s="176" t="str">
        <f t="shared" si="45"/>
        <v>YKY</v>
      </c>
      <c r="B2929" s="176" t="str">
        <f>IF(ISBLANK('DPW2'!CB45),"",'DPW2'!CB45)</f>
        <v>PCD_DPW2_RES6_P</v>
      </c>
      <c r="C2929" s="176" t="str">
        <f>'DPW2'!F45 &amp; "," &amp; 'DPW2'!G45 &amp; "," &amp; 'DPW2'!CB5</f>
        <v>Resilience,Ml/d of peak week production capacity of additional process stream,Performance (Expenditure)</v>
      </c>
      <c r="D2929" s="176" t="str">
        <f>IF(ISBLANK('DPW2'!H45),"",'DPW2'!H45)</f>
        <v>£m</v>
      </c>
      <c r="E2929" s="176" t="s">
        <v>7266</v>
      </c>
      <c r="M2929" s="176" t="str">
        <f>IF(ISBLANK('DPW2'!AP45),"",'DPW2'!AP45)</f>
        <v/>
      </c>
      <c r="R2929" s="176" t="str">
        <f>IF(ISBLANK('DPW2'!AQ45),"",'DPW2'!AQ45)</f>
        <v/>
      </c>
    </row>
    <row r="2930" spans="1:19" x14ac:dyDescent="0.25">
      <c r="A2930" s="176" t="str">
        <f t="shared" si="45"/>
        <v>YKY</v>
      </c>
      <c r="B2930" s="176" t="str">
        <f>IF(ISBLANK('DPW2'!AV46),"",'DPW2'!AV46)</f>
        <v>PCD_DPW2_RES7_NP</v>
      </c>
      <c r="C2930" s="176" t="str">
        <f>'DPW2'!F46 &amp; "," &amp; 'DPW2'!G46 &amp; "," &amp; 'DPW2'!AV5</f>
        <v>Resilience,Number of raw water reservoirs with the delivery of specified safety improvements,Non delivery PCD payment (£m/Driver) in 2022-23 CPIH prices</v>
      </c>
      <c r="D2930" s="176" t="str">
        <f>IF(ISBLANK('DPW2'!H46),"",'DPW2'!H46)</f>
        <v>£m</v>
      </c>
      <c r="E2930" s="176" t="s">
        <v>7266</v>
      </c>
      <c r="S2930" s="176" t="str">
        <f>IF(ISBLANK('DPW2'!J46),"",'DPW2'!J46)</f>
        <v/>
      </c>
    </row>
    <row r="2931" spans="1:19" x14ac:dyDescent="0.25">
      <c r="A2931" s="176" t="str">
        <f t="shared" si="45"/>
        <v>YKY</v>
      </c>
      <c r="B2931" s="176" t="str">
        <f>IF(ISBLANK('DPW2'!AX46),"",'DPW2'!AX46)</f>
        <v>PCD_DPW2_RES7</v>
      </c>
      <c r="C2931" s="176" t="str">
        <f>'DPW2'!F46 &amp; "," &amp; 'DPW2'!G46 &amp; "," &amp; 'DPW2'!AX5</f>
        <v>Resilience,Number of raw water reservoirs with the delivery of specified safety improvements,PCD Total Expenditure (Cumulative) - Allowance (£m)</v>
      </c>
      <c r="D2931" s="176" t="str">
        <f>IF(ISBLANK('DPW2'!H46),"",'DPW2'!H46)</f>
        <v>£m</v>
      </c>
      <c r="E2931" s="176" t="s">
        <v>7266</v>
      </c>
      <c r="G2931" s="176" t="str">
        <f>IF(ISBLANK('DPW2'!L46),"",'DPW2'!L46)</f>
        <v/>
      </c>
      <c r="H2931" s="176" t="str">
        <f>IF(ISBLANK('DPW2'!M46),"",'DPW2'!M46)</f>
        <v/>
      </c>
      <c r="I2931" s="176" t="str">
        <f>IF(ISBLANK('DPW2'!N46),"",'DPW2'!N46)</f>
        <v/>
      </c>
      <c r="J2931" s="176" t="str">
        <f>IF(ISBLANK('DPW2'!O46),"",'DPW2'!O46)</f>
        <v/>
      </c>
      <c r="K2931" s="176" t="str">
        <f>IF(ISBLANK('DPW2'!P46),"",'DPW2'!P46)</f>
        <v/>
      </c>
      <c r="L2931" s="176" t="str">
        <f>IF(ISBLANK('DPW2'!Q46),"",'DPW2'!Q46)</f>
        <v/>
      </c>
      <c r="M2931" s="176" t="str">
        <f>IF(ISBLANK('DPW2'!R46),"",'DPW2'!R46)</f>
        <v/>
      </c>
      <c r="N2931" s="176" t="str">
        <f>IF(ISBLANK('DPW2'!S46),"",'DPW2'!S46)</f>
        <v/>
      </c>
      <c r="O2931" s="176" t="str">
        <f>IF(ISBLANK('DPW2'!T46),"",'DPW2'!T46)</f>
        <v/>
      </c>
      <c r="P2931" s="176" t="str">
        <f>IF(ISBLANK('DPW2'!U46),"",'DPW2'!U46)</f>
        <v/>
      </c>
      <c r="Q2931" s="176" t="str">
        <f>IF(ISBLANK('DPW2'!V46),"",'DPW2'!V46)</f>
        <v/>
      </c>
      <c r="R2931" s="176" t="str">
        <f>IF(ISBLANK('DPW2'!W46),"",'DPW2'!W46)</f>
        <v/>
      </c>
    </row>
    <row r="2932" spans="1:19" x14ac:dyDescent="0.25">
      <c r="A2932" s="176" t="str">
        <f t="shared" si="45"/>
        <v>YKY</v>
      </c>
      <c r="B2932" s="176" t="str">
        <f>IF(ISBLANK('DPW2'!BJ46),"",'DPW2'!BJ46)</f>
        <v>PCD_DPW2_RES7_T</v>
      </c>
      <c r="C2932" s="176" t="str">
        <f>'DPW2'!F46 &amp; "," &amp; 'DPW2'!G46 &amp; "," &amp; 'DPW2'!BJ5</f>
        <v>Resilience,Number of raw water reservoirs with the delivery of specified safety improvements,Total Expenditure by 2029-30 (Allowance)</v>
      </c>
      <c r="D2932" s="176" t="str">
        <f>IF(ISBLANK('DPW2'!H46),"",'DPW2'!H46)</f>
        <v>£m</v>
      </c>
      <c r="E2932" s="176" t="s">
        <v>7266</v>
      </c>
      <c r="M2932" s="176">
        <f>IF(ISBLANK('DPW2'!X46),"",'DPW2'!X46)</f>
        <v>0</v>
      </c>
      <c r="R2932" s="176">
        <f>IF(ISBLANK('DPW2'!Y46),"",'DPW2'!Y46)</f>
        <v>0</v>
      </c>
    </row>
    <row r="2933" spans="1:19" x14ac:dyDescent="0.25">
      <c r="A2933" s="176" t="str">
        <f t="shared" si="45"/>
        <v>YKY</v>
      </c>
      <c r="B2933" s="176" t="str">
        <f>IF(ISBLANK('DPW2'!BM46),"",'DPW2'!BM46)</f>
        <v>PCD_DPW2_RES7_O</v>
      </c>
      <c r="C2933" s="176" t="str">
        <f>'DPW2'!F46 &amp; "," &amp; 'DPW2'!G46 &amp; "," &amp; 'DPW2'!BM5</f>
        <v>Resilience,Number of raw water reservoirs with the delivery of specified safety improvements,PCD Total Expenditure (Cumulative) - Outturn &amp; Forecast (£m)</v>
      </c>
      <c r="D2933" s="176" t="str">
        <f>IF(ISBLANK('DPW2'!H46),"",'DPW2'!H46)</f>
        <v>£m</v>
      </c>
      <c r="E2933" s="176" t="s">
        <v>7266</v>
      </c>
      <c r="G2933" s="176" t="str">
        <f>IF(ISBLANK('DPW2'!AA46),"",'DPW2'!AA46)</f>
        <v/>
      </c>
      <c r="H2933" s="176" t="str">
        <f>IF(ISBLANK('DPW2'!AB46),"",'DPW2'!AB46)</f>
        <v/>
      </c>
      <c r="I2933" s="176" t="str">
        <f>IF(ISBLANK('DPW2'!AC46),"",'DPW2'!AC46)</f>
        <v/>
      </c>
      <c r="J2933" s="176" t="str">
        <f>IF(ISBLANK('DPW2'!AD46),"",'DPW2'!AD46)</f>
        <v/>
      </c>
      <c r="K2933" s="176" t="str">
        <f>IF(ISBLANK('DPW2'!AE46),"",'DPW2'!AE46)</f>
        <v/>
      </c>
      <c r="L2933" s="176" t="str">
        <f>IF(ISBLANK('DPW2'!AF46),"",'DPW2'!AF46)</f>
        <v/>
      </c>
      <c r="M2933" s="176" t="str">
        <f>IF(ISBLANK('DPW2'!AG46),"",'DPW2'!AG46)</f>
        <v/>
      </c>
      <c r="N2933" s="176" t="str">
        <f>IF(ISBLANK('DPW2'!AH46),"",'DPW2'!AH46)</f>
        <v/>
      </c>
      <c r="O2933" s="176" t="str">
        <f>IF(ISBLANK('DPW2'!AI46),"",'DPW2'!AI46)</f>
        <v/>
      </c>
      <c r="P2933" s="176" t="str">
        <f>IF(ISBLANK('DPW2'!AJ46),"",'DPW2'!AJ46)</f>
        <v/>
      </c>
      <c r="Q2933" s="176" t="str">
        <f>IF(ISBLANK('DPW2'!AK46),"",'DPW2'!AK46)</f>
        <v/>
      </c>
      <c r="R2933" s="176" t="str">
        <f>IF(ISBLANK('DPW2'!AL46),"",'DPW2'!AL46)</f>
        <v/>
      </c>
    </row>
    <row r="2934" spans="1:19" x14ac:dyDescent="0.25">
      <c r="A2934" s="176" t="str">
        <f t="shared" si="45"/>
        <v>YKY</v>
      </c>
      <c r="B2934" s="176" t="str">
        <f>IF(ISBLANK('DPW2'!BY46),"",'DPW2'!BY46)</f>
        <v>PCD_DPW2_RES7_OT</v>
      </c>
      <c r="C2934" s="176" t="str">
        <f>'DPW2'!F46 &amp; "," &amp; 'DPW2'!G46 &amp; "," &amp; 'DPW2'!BY5</f>
        <v>Resilience,Number of raw water reservoirs with the delivery of specified safety improvements,Total Expenditure by 2029-30 (Outturn &amp; Forecast)</v>
      </c>
      <c r="D2934" s="176" t="str">
        <f>IF(ISBLANK('DPW2'!H46),"",'DPW2'!H46)</f>
        <v>£m</v>
      </c>
      <c r="E2934" s="176" t="s">
        <v>7266</v>
      </c>
      <c r="M2934" s="176">
        <f>IF(ISBLANK('DPW2'!AM46),"",'DPW2'!AM46)</f>
        <v>0</v>
      </c>
      <c r="R2934" s="176">
        <f>IF(ISBLANK('DPW2'!AN46),"",'DPW2'!AN46)</f>
        <v>0</v>
      </c>
    </row>
    <row r="2935" spans="1:19" x14ac:dyDescent="0.25">
      <c r="A2935" s="176" t="str">
        <f t="shared" si="45"/>
        <v>YKY</v>
      </c>
      <c r="B2935" s="176" t="str">
        <f>IF(ISBLANK('DPW2'!CB46),"",'DPW2'!CB46)</f>
        <v>PCD_DPW2_RES7_P</v>
      </c>
      <c r="C2935" s="176" t="str">
        <f>'DPW2'!F46 &amp; "," &amp; 'DPW2'!G46 &amp; "," &amp; 'DPW2'!CB5</f>
        <v>Resilience,Number of raw water reservoirs with the delivery of specified safety improvements,Performance (Expenditure)</v>
      </c>
      <c r="D2935" s="176" t="str">
        <f>IF(ISBLANK('DPW2'!H46),"",'DPW2'!H46)</f>
        <v>£m</v>
      </c>
      <c r="E2935" s="176" t="s">
        <v>7266</v>
      </c>
      <c r="M2935" s="176" t="str">
        <f>IF(ISBLANK('DPW2'!AP46),"",'DPW2'!AP46)</f>
        <v/>
      </c>
      <c r="R2935" s="176" t="str">
        <f>IF(ISBLANK('DPW2'!AQ46),"",'DPW2'!AQ46)</f>
        <v/>
      </c>
    </row>
    <row r="2936" spans="1:19" x14ac:dyDescent="0.25">
      <c r="A2936" s="176" t="str">
        <f t="shared" si="45"/>
        <v>YKY</v>
      </c>
      <c r="B2936" s="176" t="str">
        <f>IF(ISBLANK('DPW2'!AV47),"",'DPW2'!AV47)</f>
        <v>PCD_DPW2_RES8_NP</v>
      </c>
      <c r="C2936" s="176" t="str">
        <f>'DPW2'!F47 &amp; "," &amp; 'DPW2'!G47 &amp; "," &amp; 'DPW2'!AV5</f>
        <v>Resilience,Reservoirs - spend on MITIOS (Measures in the Interest of Safety),Non delivery PCD payment (£m/Driver) in 2022-23 CPIH prices</v>
      </c>
      <c r="D2936" s="176" t="str">
        <f>IF(ISBLANK('DPW2'!H47),"",'DPW2'!H47)</f>
        <v>£m</v>
      </c>
      <c r="E2936" s="176" t="s">
        <v>7266</v>
      </c>
      <c r="S2936" s="176" t="str">
        <f>IF(ISBLANK('DPW2'!J47),"",'DPW2'!J47)</f>
        <v/>
      </c>
    </row>
    <row r="2937" spans="1:19" x14ac:dyDescent="0.25">
      <c r="A2937" s="176" t="str">
        <f t="shared" si="45"/>
        <v>YKY</v>
      </c>
      <c r="B2937" s="176" t="str">
        <f>IF(ISBLANK('DPW2'!AX47),"",'DPW2'!AX47)</f>
        <v>PCD_DPW2_RES8</v>
      </c>
      <c r="C2937" s="176" t="str">
        <f>'DPW2'!F47 &amp; "," &amp; 'DPW2'!G47 &amp; "," &amp; 'DPW2'!AX5</f>
        <v>Resilience,Reservoirs - spend on MITIOS (Measures in the Interest of Safety),PCD Total Expenditure (Cumulative) - Allowance (£m)</v>
      </c>
      <c r="D2937" s="176" t="str">
        <f>IF(ISBLANK('DPW2'!H47),"",'DPW2'!H47)</f>
        <v>£m</v>
      </c>
      <c r="E2937" s="176" t="s">
        <v>7266</v>
      </c>
      <c r="G2937" s="176" t="str">
        <f>IF(ISBLANK('DPW2'!L47),"",'DPW2'!L47)</f>
        <v/>
      </c>
      <c r="H2937" s="176" t="str">
        <f>IF(ISBLANK('DPW2'!M47),"",'DPW2'!M47)</f>
        <v/>
      </c>
      <c r="I2937" s="176" t="str">
        <f>IF(ISBLANK('DPW2'!N47),"",'DPW2'!N47)</f>
        <v/>
      </c>
      <c r="J2937" s="176" t="str">
        <f>IF(ISBLANK('DPW2'!O47),"",'DPW2'!O47)</f>
        <v/>
      </c>
      <c r="K2937" s="176" t="str">
        <f>IF(ISBLANK('DPW2'!P47),"",'DPW2'!P47)</f>
        <v/>
      </c>
      <c r="L2937" s="176" t="str">
        <f>IF(ISBLANK('DPW2'!Q47),"",'DPW2'!Q47)</f>
        <v/>
      </c>
      <c r="M2937" s="176" t="str">
        <f>IF(ISBLANK('DPW2'!R47),"",'DPW2'!R47)</f>
        <v/>
      </c>
      <c r="N2937" s="176" t="str">
        <f>IF(ISBLANK('DPW2'!S47),"",'DPW2'!S47)</f>
        <v/>
      </c>
      <c r="O2937" s="176" t="str">
        <f>IF(ISBLANK('DPW2'!T47),"",'DPW2'!T47)</f>
        <v/>
      </c>
      <c r="P2937" s="176" t="str">
        <f>IF(ISBLANK('DPW2'!U47),"",'DPW2'!U47)</f>
        <v/>
      </c>
      <c r="Q2937" s="176" t="str">
        <f>IF(ISBLANK('DPW2'!V47),"",'DPW2'!V47)</f>
        <v/>
      </c>
      <c r="R2937" s="176" t="str">
        <f>IF(ISBLANK('DPW2'!W47),"",'DPW2'!W47)</f>
        <v/>
      </c>
    </row>
    <row r="2938" spans="1:19" x14ac:dyDescent="0.25">
      <c r="A2938" s="176" t="str">
        <f t="shared" si="45"/>
        <v>YKY</v>
      </c>
      <c r="B2938" s="176" t="str">
        <f>IF(ISBLANK('DPW2'!BJ47),"",'DPW2'!BJ47)</f>
        <v>PCD_DPW2_RES8_T</v>
      </c>
      <c r="C2938" s="176" t="str">
        <f>'DPW2'!F47 &amp; "," &amp; 'DPW2'!G47 &amp; "," &amp; 'DPW2'!BJ5</f>
        <v>Resilience,Reservoirs - spend on MITIOS (Measures in the Interest of Safety),Total Expenditure by 2029-30 (Allowance)</v>
      </c>
      <c r="D2938" s="176" t="str">
        <f>IF(ISBLANK('DPW2'!H47),"",'DPW2'!H47)</f>
        <v>£m</v>
      </c>
      <c r="E2938" s="176" t="s">
        <v>7266</v>
      </c>
      <c r="M2938" s="176">
        <f>IF(ISBLANK('DPW2'!X47),"",'DPW2'!X47)</f>
        <v>0</v>
      </c>
      <c r="R2938" s="176">
        <f>IF(ISBLANK('DPW2'!Y47),"",'DPW2'!Y47)</f>
        <v>0</v>
      </c>
    </row>
    <row r="2939" spans="1:19" x14ac:dyDescent="0.25">
      <c r="A2939" s="176" t="str">
        <f t="shared" si="45"/>
        <v>YKY</v>
      </c>
      <c r="B2939" s="176" t="str">
        <f>IF(ISBLANK('DPW2'!BM47),"",'DPW2'!BM47)</f>
        <v>PCD_DPW2_RES8_O</v>
      </c>
      <c r="C2939" s="176" t="str">
        <f>'DPW2'!F47 &amp; "," &amp; 'DPW2'!G47 &amp; "," &amp; 'DPW2'!BM5</f>
        <v>Resilience,Reservoirs - spend on MITIOS (Measures in the Interest of Safety),PCD Total Expenditure (Cumulative) - Outturn &amp; Forecast (£m)</v>
      </c>
      <c r="D2939" s="176" t="str">
        <f>IF(ISBLANK('DPW2'!H47),"",'DPW2'!H47)</f>
        <v>£m</v>
      </c>
      <c r="E2939" s="176" t="s">
        <v>7266</v>
      </c>
      <c r="G2939" s="176" t="str">
        <f>IF(ISBLANK('DPW2'!AA47),"",'DPW2'!AA47)</f>
        <v/>
      </c>
      <c r="H2939" s="176" t="str">
        <f>IF(ISBLANK('DPW2'!AB47),"",'DPW2'!AB47)</f>
        <v/>
      </c>
      <c r="I2939" s="176" t="str">
        <f>IF(ISBLANK('DPW2'!AC47),"",'DPW2'!AC47)</f>
        <v/>
      </c>
      <c r="J2939" s="176" t="str">
        <f>IF(ISBLANK('DPW2'!AD47),"",'DPW2'!AD47)</f>
        <v/>
      </c>
      <c r="K2939" s="176" t="str">
        <f>IF(ISBLANK('DPW2'!AE47),"",'DPW2'!AE47)</f>
        <v/>
      </c>
      <c r="L2939" s="176" t="str">
        <f>IF(ISBLANK('DPW2'!AF47),"",'DPW2'!AF47)</f>
        <v/>
      </c>
      <c r="M2939" s="176" t="str">
        <f>IF(ISBLANK('DPW2'!AG47),"",'DPW2'!AG47)</f>
        <v/>
      </c>
      <c r="N2939" s="176" t="str">
        <f>IF(ISBLANK('DPW2'!AH47),"",'DPW2'!AH47)</f>
        <v/>
      </c>
      <c r="O2939" s="176" t="str">
        <f>IF(ISBLANK('DPW2'!AI47),"",'DPW2'!AI47)</f>
        <v/>
      </c>
      <c r="P2939" s="176" t="str">
        <f>IF(ISBLANK('DPW2'!AJ47),"",'DPW2'!AJ47)</f>
        <v/>
      </c>
      <c r="Q2939" s="176" t="str">
        <f>IF(ISBLANK('DPW2'!AK47),"",'DPW2'!AK47)</f>
        <v/>
      </c>
      <c r="R2939" s="176" t="str">
        <f>IF(ISBLANK('DPW2'!AL47),"",'DPW2'!AL47)</f>
        <v/>
      </c>
    </row>
    <row r="2940" spans="1:19" x14ac:dyDescent="0.25">
      <c r="A2940" s="176" t="str">
        <f t="shared" si="45"/>
        <v>YKY</v>
      </c>
      <c r="B2940" s="176" t="str">
        <f>IF(ISBLANK('DPW2'!BY47),"",'DPW2'!BY47)</f>
        <v>PCD_DPW2_RES8_OT</v>
      </c>
      <c r="C2940" s="176" t="str">
        <f>'DPW2'!F47 &amp; "," &amp; 'DPW2'!G47 &amp; "," &amp; 'DPW2'!BY5</f>
        <v>Resilience,Reservoirs - spend on MITIOS (Measures in the Interest of Safety),Total Expenditure by 2029-30 (Outturn &amp; Forecast)</v>
      </c>
      <c r="D2940" s="176" t="str">
        <f>IF(ISBLANK('DPW2'!H47),"",'DPW2'!H47)</f>
        <v>£m</v>
      </c>
      <c r="E2940" s="176" t="s">
        <v>7266</v>
      </c>
      <c r="M2940" s="176">
        <f>IF(ISBLANK('DPW2'!AM47),"",'DPW2'!AM47)</f>
        <v>0</v>
      </c>
      <c r="R2940" s="176">
        <f>IF(ISBLANK('DPW2'!AN47),"",'DPW2'!AN47)</f>
        <v>0</v>
      </c>
    </row>
    <row r="2941" spans="1:19" x14ac:dyDescent="0.25">
      <c r="A2941" s="176" t="str">
        <f t="shared" si="45"/>
        <v>YKY</v>
      </c>
      <c r="B2941" s="176" t="str">
        <f>IF(ISBLANK('DPW2'!CB47),"",'DPW2'!CB47)</f>
        <v>PCD_DPW2_RES8_P</v>
      </c>
      <c r="C2941" s="176" t="str">
        <f>'DPW2'!F47 &amp; "," &amp; 'DPW2'!G47 &amp; "," &amp; 'DPW2'!CB5</f>
        <v>Resilience,Reservoirs - spend on MITIOS (Measures in the Interest of Safety),Performance (Expenditure)</v>
      </c>
      <c r="D2941" s="176" t="str">
        <f>IF(ISBLANK('DPW2'!H47),"",'DPW2'!H47)</f>
        <v>£m</v>
      </c>
      <c r="E2941" s="176" t="s">
        <v>7266</v>
      </c>
      <c r="M2941" s="176" t="str">
        <f>IF(ISBLANK('DPW2'!AP47),"",'DPW2'!AP47)</f>
        <v/>
      </c>
      <c r="R2941" s="176" t="str">
        <f>IF(ISBLANK('DPW2'!AQ47),"",'DPW2'!AQ47)</f>
        <v/>
      </c>
    </row>
    <row r="2942" spans="1:19" x14ac:dyDescent="0.25">
      <c r="A2942" s="176" t="str">
        <f t="shared" si="45"/>
        <v>YKY</v>
      </c>
      <c r="B2942" s="176" t="str">
        <f>IF(ISBLANK('DPW2'!AV48),"",'DPW2'!AV48)</f>
        <v>PCD_DPW2_CYBR_NP</v>
      </c>
      <c r="C2942" s="176" t="str">
        <f>'DPW2'!F48 &amp; "," &amp; 'DPW2'!G48 &amp; "," &amp; 'DPW2'!AV5</f>
        <v>Cyber,Legal instruments,Non delivery PCD payment (£m/Driver) in 2022-23 CPIH prices</v>
      </c>
      <c r="D2942" s="176" t="str">
        <f>IF(ISBLANK('DPW2'!H48),"",'DPW2'!H48)</f>
        <v>£m</v>
      </c>
      <c r="E2942" s="176" t="s">
        <v>7266</v>
      </c>
      <c r="S2942" s="176">
        <f>IF(ISBLANK('DPW2'!J48),"",'DPW2'!J48)</f>
        <v>30.446589593016753</v>
      </c>
    </row>
    <row r="2943" spans="1:19" x14ac:dyDescent="0.25">
      <c r="A2943" s="176" t="str">
        <f t="shared" si="45"/>
        <v>YKY</v>
      </c>
      <c r="B2943" s="176" t="str">
        <f>IF(ISBLANK('DPW2'!AX48),"",'DPW2'!AX48)</f>
        <v>PCD_DPW2_CYBR</v>
      </c>
      <c r="C2943" s="176" t="str">
        <f>'DPW2'!F48 &amp; "," &amp; 'DPW2'!G48 &amp; "," &amp; 'DPW2'!AX5</f>
        <v>Cyber,Legal instruments,PCD Total Expenditure (Cumulative) - Allowance (£m)</v>
      </c>
      <c r="D2943" s="176" t="str">
        <f>IF(ISBLANK('DPW2'!H48),"",'DPW2'!H48)</f>
        <v>£m</v>
      </c>
      <c r="E2943" s="176" t="s">
        <v>7266</v>
      </c>
      <c r="G2943" s="176" t="str">
        <f>IF(ISBLANK('DPW2'!L48),"",'DPW2'!L48)</f>
        <v/>
      </c>
      <c r="H2943" s="176" t="str">
        <f>IF(ISBLANK('DPW2'!M48),"",'DPW2'!M48)</f>
        <v/>
      </c>
      <c r="I2943" s="176">
        <f>IF(ISBLANK('DPW2'!N48),"",'DPW2'!N48)</f>
        <v>7.4725499526125931</v>
      </c>
      <c r="J2943" s="176">
        <f>IF(ISBLANK('DPW2'!O48),"",'DPW2'!O48)</f>
        <v>16.262524964134112</v>
      </c>
      <c r="K2943" s="176">
        <f>IF(ISBLANK('DPW2'!P48),"",'DPW2'!P48)</f>
        <v>24.579424654872405</v>
      </c>
      <c r="L2943" s="176">
        <f>IF(ISBLANK('DPW2'!Q48),"",'DPW2'!Q48)</f>
        <v>27.818331516389581</v>
      </c>
      <c r="M2943" s="176">
        <f>IF(ISBLANK('DPW2'!R48),"",'DPW2'!R48)</f>
        <v>30.446589593016753</v>
      </c>
      <c r="N2943" s="176">
        <f>IF(ISBLANK('DPW2'!S48),"",'DPW2'!S48)</f>
        <v>30.446589593016753</v>
      </c>
      <c r="O2943" s="176">
        <f>IF(ISBLANK('DPW2'!T48),"",'DPW2'!T48)</f>
        <v>30.446589593016753</v>
      </c>
      <c r="P2943" s="176">
        <f>IF(ISBLANK('DPW2'!U48),"",'DPW2'!U48)</f>
        <v>30.446589593016753</v>
      </c>
      <c r="Q2943" s="176">
        <f>IF(ISBLANK('DPW2'!V48),"",'DPW2'!V48)</f>
        <v>30.446589593016753</v>
      </c>
      <c r="R2943" s="176">
        <f>IF(ISBLANK('DPW2'!W48),"",'DPW2'!W48)</f>
        <v>30.446589593016753</v>
      </c>
    </row>
    <row r="2944" spans="1:19" x14ac:dyDescent="0.25">
      <c r="A2944" s="176" t="str">
        <f t="shared" si="45"/>
        <v>YKY</v>
      </c>
      <c r="B2944" s="176" t="str">
        <f>IF(ISBLANK('DPW2'!BJ48),"",'DPW2'!BJ48)</f>
        <v>PCD_DPW2_CYBR_T</v>
      </c>
      <c r="C2944" s="176" t="str">
        <f>'DPW2'!F48 &amp; "," &amp; 'DPW2'!G48 &amp; "," &amp; 'DPW2'!BJ5</f>
        <v>Cyber,Legal instruments,Total Expenditure by 2029-30 (Allowance)</v>
      </c>
      <c r="D2944" s="176" t="str">
        <f>IF(ISBLANK('DPW2'!H48),"",'DPW2'!H48)</f>
        <v>£m</v>
      </c>
      <c r="E2944" s="176" t="s">
        <v>7266</v>
      </c>
      <c r="M2944" s="176">
        <f>IF(ISBLANK('DPW2'!X48),"",'DPW2'!X48)</f>
        <v>30.446589593016753</v>
      </c>
      <c r="R2944" s="176">
        <f>IF(ISBLANK('DPW2'!Y48),"",'DPW2'!Y48)</f>
        <v>30.446589593016753</v>
      </c>
    </row>
    <row r="2945" spans="1:19" x14ac:dyDescent="0.25">
      <c r="A2945" s="176" t="str">
        <f t="shared" si="45"/>
        <v>YKY</v>
      </c>
      <c r="B2945" s="176" t="str">
        <f>IF(ISBLANK('DPW2'!BM48),"",'DPW2'!BM48)</f>
        <v>PCD_DPW2_CYBR_O</v>
      </c>
      <c r="C2945" s="176" t="str">
        <f>'DPW2'!F48 &amp; "," &amp; 'DPW2'!G48 &amp; "," &amp; 'DPW2'!BM5</f>
        <v>Cyber,Legal instruments,PCD Total Expenditure (Cumulative) - Outturn &amp; Forecast (£m)</v>
      </c>
      <c r="D2945" s="176" t="str">
        <f>IF(ISBLANK('DPW2'!H48),"",'DPW2'!H48)</f>
        <v>£m</v>
      </c>
      <c r="E2945" s="176" t="s">
        <v>7266</v>
      </c>
      <c r="G2945" s="176" t="str">
        <f>IF(ISBLANK('DPW2'!AA48),"",'DPW2'!AA48)</f>
        <v/>
      </c>
      <c r="H2945" s="176" t="str">
        <f>IF(ISBLANK('DPW2'!AB48),"",'DPW2'!AB48)</f>
        <v/>
      </c>
      <c r="I2945" s="176">
        <f>IF(ISBLANK('DPW2'!AC48),"",'DPW2'!AC48)</f>
        <v>6.8730463193501867</v>
      </c>
      <c r="J2945" s="176">
        <f>IF(ISBLANK('DPW2'!AD48),"",'DPW2'!AD48)</f>
        <v>16.262524964134112</v>
      </c>
      <c r="K2945" s="176">
        <f>IF(ISBLANK('DPW2'!AE48),"",'DPW2'!AE48)</f>
        <v>24.579424654872405</v>
      </c>
      <c r="L2945" s="176">
        <f>IF(ISBLANK('DPW2'!AF48),"",'DPW2'!AF48)</f>
        <v>27.818331516389581</v>
      </c>
      <c r="M2945" s="176">
        <f>IF(ISBLANK('DPW2'!AG48),"",'DPW2'!AG48)</f>
        <v>30.446589593016753</v>
      </c>
      <c r="N2945" s="176">
        <f>IF(ISBLANK('DPW2'!AH48),"",'DPW2'!AH48)</f>
        <v>30.446589593016753</v>
      </c>
      <c r="O2945" s="176">
        <f>IF(ISBLANK('DPW2'!AI48),"",'DPW2'!AI48)</f>
        <v>30.446589593016753</v>
      </c>
      <c r="P2945" s="176">
        <f>IF(ISBLANK('DPW2'!AJ48),"",'DPW2'!AJ48)</f>
        <v>30.446589593016753</v>
      </c>
      <c r="Q2945" s="176">
        <f>IF(ISBLANK('DPW2'!AK48),"",'DPW2'!AK48)</f>
        <v>30.446589593016753</v>
      </c>
      <c r="R2945" s="176">
        <f>IF(ISBLANK('DPW2'!AL48),"",'DPW2'!AL48)</f>
        <v>30.446589593016753</v>
      </c>
    </row>
    <row r="2946" spans="1:19" x14ac:dyDescent="0.25">
      <c r="A2946" s="176" t="str">
        <f t="shared" si="45"/>
        <v>YKY</v>
      </c>
      <c r="B2946" s="176" t="str">
        <f>IF(ISBLANK('DPW2'!BY48),"",'DPW2'!BY48)</f>
        <v>PCD_DPW2_CYBR_OT</v>
      </c>
      <c r="C2946" s="176" t="str">
        <f>'DPW2'!F48 &amp; "," &amp; 'DPW2'!G48 &amp; "," &amp; 'DPW2'!BY5</f>
        <v>Cyber,Legal instruments,Total Expenditure by 2029-30 (Outturn &amp; Forecast)</v>
      </c>
      <c r="D2946" s="176" t="str">
        <f>IF(ISBLANK('DPW2'!H48),"",'DPW2'!H48)</f>
        <v>£m</v>
      </c>
      <c r="E2946" s="176" t="s">
        <v>7266</v>
      </c>
      <c r="M2946" s="176">
        <f>IF(ISBLANK('DPW2'!AM48),"",'DPW2'!AM48)</f>
        <v>30.446589593016753</v>
      </c>
      <c r="R2946" s="176">
        <f>IF(ISBLANK('DPW2'!AN48),"",'DPW2'!AN48)</f>
        <v>30.446589593016753</v>
      </c>
    </row>
    <row r="2947" spans="1:19" x14ac:dyDescent="0.25">
      <c r="A2947" s="176" t="str">
        <f t="shared" si="45"/>
        <v>YKY</v>
      </c>
      <c r="B2947" s="176" t="str">
        <f>IF(ISBLANK('DPW2'!CB48),"",'DPW2'!CB48)</f>
        <v>PCD_DPW2_CYBR_P</v>
      </c>
      <c r="C2947" s="176" t="str">
        <f>'DPW2'!F48 &amp; "," &amp; 'DPW2'!G48 &amp; "," &amp; 'DPW2'!CB5</f>
        <v>Cyber,Legal instruments,Performance (Expenditure)</v>
      </c>
      <c r="D2947" s="176" t="str">
        <f>IF(ISBLANK('DPW2'!H48),"",'DPW2'!H48)</f>
        <v>£m</v>
      </c>
      <c r="E2947" s="176" t="s">
        <v>7266</v>
      </c>
      <c r="M2947" s="176">
        <f>IF(ISBLANK('DPW2'!AP48),"",'DPW2'!AP48)</f>
        <v>1</v>
      </c>
      <c r="R2947" s="176">
        <f>IF(ISBLANK('DPW2'!AQ48),"",'DPW2'!AQ48)</f>
        <v>1</v>
      </c>
    </row>
    <row r="2948" spans="1:19" x14ac:dyDescent="0.25">
      <c r="A2948" s="176" t="str">
        <f t="shared" si="45"/>
        <v>YKY</v>
      </c>
      <c r="B2948" s="176" t="str">
        <f>IF(ISBLANK('DPW2'!AV49),"",'DPW2'!AV49)</f>
        <v>PCD_DPW2_SEMD_NP</v>
      </c>
      <c r="C2948" s="176" t="str">
        <f>'DPW2'!F49 &amp; "," &amp; 'DPW2'!G49 &amp; "," &amp; 'DPW2'!AV5</f>
        <v>SEMD,Legal instruments,Non delivery PCD payment (£m/Driver) in 2022-23 CPIH prices</v>
      </c>
      <c r="D2948" s="176" t="str">
        <f>IF(ISBLANK('DPW2'!H49),"",'DPW2'!H49)</f>
        <v>£m</v>
      </c>
      <c r="E2948" s="176" t="s">
        <v>7266</v>
      </c>
      <c r="S2948" s="176">
        <f>IF(ISBLANK('DPW2'!J49),"",'DPW2'!J49)</f>
        <v>21.897934827278238</v>
      </c>
    </row>
    <row r="2949" spans="1:19" x14ac:dyDescent="0.25">
      <c r="A2949" s="176" t="str">
        <f t="shared" ref="A2949:A3012" si="46">A2948</f>
        <v>YKY</v>
      </c>
      <c r="B2949" s="176" t="str">
        <f>IF(ISBLANK('DPW2'!AX49),"",'DPW2'!AX49)</f>
        <v>PCD_DPW2_SEMD</v>
      </c>
      <c r="C2949" s="176" t="str">
        <f>'DPW2'!F49 &amp; "," &amp; 'DPW2'!G49 &amp; "," &amp; 'DPW2'!AX5</f>
        <v>SEMD,Legal instruments,PCD Total Expenditure (Cumulative) - Allowance (£m)</v>
      </c>
      <c r="D2949" s="176" t="str">
        <f>IF(ISBLANK('DPW2'!H49),"",'DPW2'!H49)</f>
        <v>£m</v>
      </c>
      <c r="E2949" s="176" t="s">
        <v>7266</v>
      </c>
      <c r="G2949" s="176" t="str">
        <f>IF(ISBLANK('DPW2'!L49),"",'DPW2'!L49)</f>
        <v/>
      </c>
      <c r="H2949" s="176" t="str">
        <f>IF(ISBLANK('DPW2'!M49),"",'DPW2'!M49)</f>
        <v/>
      </c>
      <c r="I2949" s="176">
        <f>IF(ISBLANK('DPW2'!N49),"",'DPW2'!N49)</f>
        <v>6.8825228941018555</v>
      </c>
      <c r="J2949" s="176">
        <f>IF(ISBLANK('DPW2'!O49),"",'DPW2'!O49)</f>
        <v>10.675479548026859</v>
      </c>
      <c r="K2949" s="176">
        <f>IF(ISBLANK('DPW2'!P49),"",'DPW2'!P49)</f>
        <v>14.44385465772524</v>
      </c>
      <c r="L2949" s="176">
        <f>IF(ISBLANK('DPW2'!Q49),"",'DPW2'!Q49)</f>
        <v>18.183520615404774</v>
      </c>
      <c r="M2949" s="176">
        <f>IF(ISBLANK('DPW2'!R49),"",'DPW2'!R49)</f>
        <v>21.897934827278238</v>
      </c>
      <c r="N2949" s="176">
        <f>IF(ISBLANK('DPW2'!S49),"",'DPW2'!S49)</f>
        <v>21.897934827278238</v>
      </c>
      <c r="O2949" s="176">
        <f>IF(ISBLANK('DPW2'!T49),"",'DPW2'!T49)</f>
        <v>21.897934827278238</v>
      </c>
      <c r="P2949" s="176">
        <f>IF(ISBLANK('DPW2'!U49),"",'DPW2'!U49)</f>
        <v>21.897934827278238</v>
      </c>
      <c r="Q2949" s="176">
        <f>IF(ISBLANK('DPW2'!V49),"",'DPW2'!V49)</f>
        <v>21.897934827278238</v>
      </c>
      <c r="R2949" s="176">
        <f>IF(ISBLANK('DPW2'!W49),"",'DPW2'!W49)</f>
        <v>21.897934827278238</v>
      </c>
    </row>
    <row r="2950" spans="1:19" x14ac:dyDescent="0.25">
      <c r="A2950" s="176" t="str">
        <f t="shared" si="46"/>
        <v>YKY</v>
      </c>
      <c r="B2950" s="176" t="str">
        <f>IF(ISBLANK('DPW2'!BJ49),"",'DPW2'!BJ49)</f>
        <v>PCD_DPW2_SEMD_T</v>
      </c>
      <c r="C2950" s="176" t="str">
        <f>'DPW2'!F49 &amp; "," &amp; 'DPW2'!G49 &amp; "," &amp; 'DPW2'!BJ5</f>
        <v>SEMD,Legal instruments,Total Expenditure by 2029-30 (Allowance)</v>
      </c>
      <c r="D2950" s="176" t="str">
        <f>IF(ISBLANK('DPW2'!H49),"",'DPW2'!H49)</f>
        <v>£m</v>
      </c>
      <c r="E2950" s="176" t="s">
        <v>7266</v>
      </c>
      <c r="M2950" s="176">
        <f>IF(ISBLANK('DPW2'!X49),"",'DPW2'!X49)</f>
        <v>21.897934827278238</v>
      </c>
      <c r="R2950" s="176">
        <f>IF(ISBLANK('DPW2'!Y49),"",'DPW2'!Y49)</f>
        <v>21.897934827278238</v>
      </c>
    </row>
    <row r="2951" spans="1:19" x14ac:dyDescent="0.25">
      <c r="A2951" s="176" t="str">
        <f t="shared" si="46"/>
        <v>YKY</v>
      </c>
      <c r="B2951" s="176" t="str">
        <f>IF(ISBLANK('DPW2'!BM49),"",'DPW2'!BM49)</f>
        <v>PCD_DPW2_SEMD_O</v>
      </c>
      <c r="C2951" s="176" t="str">
        <f>'DPW2'!F49 &amp; "," &amp; 'DPW2'!G49 &amp; "," &amp; 'DPW2'!BM5</f>
        <v>SEMD,Legal instruments,PCD Total Expenditure (Cumulative) - Outturn &amp; Forecast (£m)</v>
      </c>
      <c r="D2951" s="176" t="str">
        <f>IF(ISBLANK('DPW2'!H49),"",'DPW2'!H49)</f>
        <v>£m</v>
      </c>
      <c r="E2951" s="176" t="s">
        <v>7266</v>
      </c>
      <c r="G2951" s="176" t="str">
        <f>IF(ISBLANK('DPW2'!AA49),"",'DPW2'!AA49)</f>
        <v/>
      </c>
      <c r="H2951" s="176" t="str">
        <f>IF(ISBLANK('DPW2'!AB49),"",'DPW2'!AB49)</f>
        <v/>
      </c>
      <c r="I2951" s="176">
        <f>IF(ISBLANK('DPW2'!AC49),"",'DPW2'!AC49)</f>
        <v>4.7733093087336762</v>
      </c>
      <c r="J2951" s="176">
        <f>IF(ISBLANK('DPW2'!AD49),"",'DPW2'!AD49)</f>
        <v>10.675479548026859</v>
      </c>
      <c r="K2951" s="176">
        <f>IF(ISBLANK('DPW2'!AE49),"",'DPW2'!AE49)</f>
        <v>14.44385465772524</v>
      </c>
      <c r="L2951" s="176">
        <f>IF(ISBLANK('DPW2'!AF49),"",'DPW2'!AF49)</f>
        <v>18.183520615404774</v>
      </c>
      <c r="M2951" s="176">
        <f>IF(ISBLANK('DPW2'!AG49),"",'DPW2'!AG49)</f>
        <v>21.897934827278238</v>
      </c>
      <c r="N2951" s="176" t="str">
        <f>IF(ISBLANK('DPW2'!AH49),"",'DPW2'!AH49)</f>
        <v/>
      </c>
      <c r="O2951" s="176" t="str">
        <f>IF(ISBLANK('DPW2'!AI49),"",'DPW2'!AI49)</f>
        <v/>
      </c>
      <c r="P2951" s="176" t="str">
        <f>IF(ISBLANK('DPW2'!AJ49),"",'DPW2'!AJ49)</f>
        <v/>
      </c>
      <c r="Q2951" s="176" t="str">
        <f>IF(ISBLANK('DPW2'!AK49),"",'DPW2'!AK49)</f>
        <v/>
      </c>
      <c r="R2951" s="176" t="str">
        <f>IF(ISBLANK('DPW2'!AL49),"",'DPW2'!AL49)</f>
        <v/>
      </c>
    </row>
    <row r="2952" spans="1:19" x14ac:dyDescent="0.25">
      <c r="A2952" s="176" t="str">
        <f t="shared" si="46"/>
        <v>YKY</v>
      </c>
      <c r="B2952" s="176" t="str">
        <f>IF(ISBLANK('DPW2'!BY49),"",'DPW2'!BY49)</f>
        <v>PCD_DPW2_SEMD_OT</v>
      </c>
      <c r="C2952" s="176" t="str">
        <f>'DPW2'!F49 &amp; "," &amp; 'DPW2'!G49 &amp; "," &amp; 'DPW2'!BY5</f>
        <v>SEMD,Legal instruments,Total Expenditure by 2029-30 (Outturn &amp; Forecast)</v>
      </c>
      <c r="D2952" s="176" t="str">
        <f>IF(ISBLANK('DPW2'!H49),"",'DPW2'!H49)</f>
        <v>£m</v>
      </c>
      <c r="E2952" s="176" t="s">
        <v>7266</v>
      </c>
      <c r="M2952" s="176">
        <f>IF(ISBLANK('DPW2'!AM49),"",'DPW2'!AM49)</f>
        <v>21.897934827278238</v>
      </c>
      <c r="R2952" s="176">
        <f>IF(ISBLANK('DPW2'!AN49),"",'DPW2'!AN49)</f>
        <v>0</v>
      </c>
    </row>
    <row r="2953" spans="1:19" x14ac:dyDescent="0.25">
      <c r="A2953" s="176" t="str">
        <f t="shared" si="46"/>
        <v>YKY</v>
      </c>
      <c r="B2953" s="176" t="str">
        <f>IF(ISBLANK('DPW2'!CB49),"",'DPW2'!CB49)</f>
        <v>PCD_DPW2_SEMD_P</v>
      </c>
      <c r="C2953" s="176" t="str">
        <f>'DPW2'!F49 &amp; "," &amp; 'DPW2'!G49 &amp; "," &amp; 'DPW2'!CB5</f>
        <v>SEMD,Legal instruments,Performance (Expenditure)</v>
      </c>
      <c r="D2953" s="176" t="str">
        <f>IF(ISBLANK('DPW2'!H49),"",'DPW2'!H49)</f>
        <v>£m</v>
      </c>
      <c r="E2953" s="176" t="s">
        <v>7266</v>
      </c>
      <c r="M2953" s="176">
        <f>IF(ISBLANK('DPW2'!AP49),"",'DPW2'!AP49)</f>
        <v>1</v>
      </c>
      <c r="R2953" s="176">
        <f>IF(ISBLANK('DPW2'!AQ49),"",'DPW2'!AQ49)</f>
        <v>0</v>
      </c>
    </row>
    <row r="2954" spans="1:19" x14ac:dyDescent="0.25">
      <c r="A2954" s="176" t="str">
        <f t="shared" si="46"/>
        <v>YKY</v>
      </c>
      <c r="B2954" s="176" t="str">
        <f>IF(ISBLANK('DPW2'!AV50),"",'DPW2'!AV50)</f>
        <v>PCD_DPW2_GGR_NP</v>
      </c>
      <c r="C2954" s="176" t="str">
        <f>'DPW2'!F50 &amp; "," &amp; 'DPW2'!G50 &amp; "," &amp; 'DPW2'!AV5</f>
        <v>Greenhouse gas reduction (net zero),Number of hectares,Non delivery PCD payment (£m/Driver) in 2022-23 CPIH prices</v>
      </c>
      <c r="D2954" s="176" t="str">
        <f>IF(ISBLANK('DPW2'!H50),"",'DPW2'!H50)</f>
        <v>£m</v>
      </c>
      <c r="E2954" s="176" t="s">
        <v>7266</v>
      </c>
      <c r="S2954" s="176" t="str">
        <f>IF(ISBLANK('DPW2'!J50),"",'DPW2'!J50)</f>
        <v/>
      </c>
    </row>
    <row r="2955" spans="1:19" x14ac:dyDescent="0.25">
      <c r="A2955" s="176" t="str">
        <f t="shared" si="46"/>
        <v>YKY</v>
      </c>
      <c r="B2955" s="176" t="str">
        <f>IF(ISBLANK('DPW2'!AX50),"",'DPW2'!AX50)</f>
        <v>PCD_DPW2_GGR</v>
      </c>
      <c r="C2955" s="176" t="str">
        <f>'DPW2'!F50 &amp; "," &amp; 'DPW2'!G50 &amp; "," &amp; 'DPW2'!AX5</f>
        <v>Greenhouse gas reduction (net zero),Number of hectares,PCD Total Expenditure (Cumulative) - Allowance (£m)</v>
      </c>
      <c r="D2955" s="176" t="str">
        <f>IF(ISBLANK('DPW2'!H50),"",'DPW2'!H50)</f>
        <v>£m</v>
      </c>
      <c r="E2955" s="176" t="s">
        <v>7266</v>
      </c>
      <c r="G2955" s="176" t="str">
        <f>IF(ISBLANK('DPW2'!L50),"",'DPW2'!L50)</f>
        <v/>
      </c>
      <c r="H2955" s="176" t="str">
        <f>IF(ISBLANK('DPW2'!M50),"",'DPW2'!M50)</f>
        <v/>
      </c>
      <c r="I2955" s="176" t="str">
        <f>IF(ISBLANK('DPW2'!N50),"",'DPW2'!N50)</f>
        <v/>
      </c>
      <c r="J2955" s="176" t="str">
        <f>IF(ISBLANK('DPW2'!O50),"",'DPW2'!O50)</f>
        <v/>
      </c>
      <c r="K2955" s="176" t="str">
        <f>IF(ISBLANK('DPW2'!P50),"",'DPW2'!P50)</f>
        <v/>
      </c>
      <c r="L2955" s="176" t="str">
        <f>IF(ISBLANK('DPW2'!Q50),"",'DPW2'!Q50)</f>
        <v/>
      </c>
      <c r="M2955" s="176" t="str">
        <f>IF(ISBLANK('DPW2'!R50),"",'DPW2'!R50)</f>
        <v/>
      </c>
      <c r="N2955" s="176" t="str">
        <f>IF(ISBLANK('DPW2'!S50),"",'DPW2'!S50)</f>
        <v/>
      </c>
      <c r="O2955" s="176" t="str">
        <f>IF(ISBLANK('DPW2'!T50),"",'DPW2'!T50)</f>
        <v/>
      </c>
      <c r="P2955" s="176" t="str">
        <f>IF(ISBLANK('DPW2'!U50),"",'DPW2'!U50)</f>
        <v/>
      </c>
      <c r="Q2955" s="176" t="str">
        <f>IF(ISBLANK('DPW2'!V50),"",'DPW2'!V50)</f>
        <v/>
      </c>
      <c r="R2955" s="176" t="str">
        <f>IF(ISBLANK('DPW2'!W50),"",'DPW2'!W50)</f>
        <v/>
      </c>
    </row>
    <row r="2956" spans="1:19" x14ac:dyDescent="0.25">
      <c r="A2956" s="176" t="str">
        <f t="shared" si="46"/>
        <v>YKY</v>
      </c>
      <c r="B2956" s="176" t="str">
        <f>IF(ISBLANK('DPW2'!BJ50),"",'DPW2'!BJ50)</f>
        <v>PCD_DPW2_GGR_T</v>
      </c>
      <c r="C2956" s="176" t="str">
        <f>'DPW2'!F50 &amp; "," &amp; 'DPW2'!G50 &amp; "," &amp; 'DPW2'!BJ5</f>
        <v>Greenhouse gas reduction (net zero),Number of hectares,Total Expenditure by 2029-30 (Allowance)</v>
      </c>
      <c r="D2956" s="176" t="str">
        <f>IF(ISBLANK('DPW2'!H50),"",'DPW2'!H50)</f>
        <v>£m</v>
      </c>
      <c r="E2956" s="176" t="s">
        <v>7266</v>
      </c>
      <c r="M2956" s="176">
        <f>IF(ISBLANK('DPW2'!X50),"",'DPW2'!X50)</f>
        <v>0</v>
      </c>
      <c r="R2956" s="176">
        <f>IF(ISBLANK('DPW2'!Y50),"",'DPW2'!Y50)</f>
        <v>0</v>
      </c>
    </row>
    <row r="2957" spans="1:19" x14ac:dyDescent="0.25">
      <c r="A2957" s="176" t="str">
        <f t="shared" si="46"/>
        <v>YKY</v>
      </c>
      <c r="B2957" s="176" t="str">
        <f>IF(ISBLANK('DPW2'!BM50),"",'DPW2'!BM50)</f>
        <v>PCD_DPW2_GGR_O</v>
      </c>
      <c r="C2957" s="176" t="str">
        <f>'DPW2'!F50 &amp; "," &amp; 'DPW2'!G50 &amp; "," &amp; 'DPW2'!BM5</f>
        <v>Greenhouse gas reduction (net zero),Number of hectares,PCD Total Expenditure (Cumulative) - Outturn &amp; Forecast (£m)</v>
      </c>
      <c r="D2957" s="176" t="str">
        <f>IF(ISBLANK('DPW2'!H50),"",'DPW2'!H50)</f>
        <v>£m</v>
      </c>
      <c r="E2957" s="176" t="s">
        <v>7266</v>
      </c>
      <c r="G2957" s="176" t="str">
        <f>IF(ISBLANK('DPW2'!AA50),"",'DPW2'!AA50)</f>
        <v/>
      </c>
      <c r="H2957" s="176" t="str">
        <f>IF(ISBLANK('DPW2'!AB50),"",'DPW2'!AB50)</f>
        <v/>
      </c>
      <c r="I2957" s="176" t="str">
        <f>IF(ISBLANK('DPW2'!AC50),"",'DPW2'!AC50)</f>
        <v/>
      </c>
      <c r="J2957" s="176" t="str">
        <f>IF(ISBLANK('DPW2'!AD50),"",'DPW2'!AD50)</f>
        <v/>
      </c>
      <c r="K2957" s="176" t="str">
        <f>IF(ISBLANK('DPW2'!AE50),"",'DPW2'!AE50)</f>
        <v/>
      </c>
      <c r="L2957" s="176" t="str">
        <f>IF(ISBLANK('DPW2'!AF50),"",'DPW2'!AF50)</f>
        <v/>
      </c>
      <c r="M2957" s="176" t="str">
        <f>IF(ISBLANK('DPW2'!AG50),"",'DPW2'!AG50)</f>
        <v/>
      </c>
      <c r="N2957" s="176" t="str">
        <f>IF(ISBLANK('DPW2'!AH50),"",'DPW2'!AH50)</f>
        <v/>
      </c>
      <c r="O2957" s="176" t="str">
        <f>IF(ISBLANK('DPW2'!AI50),"",'DPW2'!AI50)</f>
        <v/>
      </c>
      <c r="P2957" s="176" t="str">
        <f>IF(ISBLANK('DPW2'!AJ50),"",'DPW2'!AJ50)</f>
        <v/>
      </c>
      <c r="Q2957" s="176" t="str">
        <f>IF(ISBLANK('DPW2'!AK50),"",'DPW2'!AK50)</f>
        <v/>
      </c>
      <c r="R2957" s="176" t="str">
        <f>IF(ISBLANK('DPW2'!AL50),"",'DPW2'!AL50)</f>
        <v/>
      </c>
    </row>
    <row r="2958" spans="1:19" x14ac:dyDescent="0.25">
      <c r="A2958" s="176" t="str">
        <f t="shared" si="46"/>
        <v>YKY</v>
      </c>
      <c r="B2958" s="176" t="str">
        <f>IF(ISBLANK('DPW2'!BY50),"",'DPW2'!BY50)</f>
        <v>PCD_DPW2_GGR_OT</v>
      </c>
      <c r="C2958" s="176" t="str">
        <f>'DPW2'!F50 &amp; "," &amp; 'DPW2'!G50 &amp; "," &amp; 'DPW2'!BY5</f>
        <v>Greenhouse gas reduction (net zero),Number of hectares,Total Expenditure by 2029-30 (Outturn &amp; Forecast)</v>
      </c>
      <c r="D2958" s="176" t="str">
        <f>IF(ISBLANK('DPW2'!H50),"",'DPW2'!H50)</f>
        <v>£m</v>
      </c>
      <c r="E2958" s="176" t="s">
        <v>7266</v>
      </c>
      <c r="M2958" s="176">
        <f>IF(ISBLANK('DPW2'!AM50),"",'DPW2'!AM50)</f>
        <v>0</v>
      </c>
      <c r="R2958" s="176">
        <f>IF(ISBLANK('DPW2'!AN50),"",'DPW2'!AN50)</f>
        <v>0</v>
      </c>
    </row>
    <row r="2959" spans="1:19" x14ac:dyDescent="0.25">
      <c r="A2959" s="176" t="str">
        <f t="shared" si="46"/>
        <v>YKY</v>
      </c>
      <c r="B2959" s="176" t="str">
        <f>IF(ISBLANK('DPW2'!CB50),"",'DPW2'!CB50)</f>
        <v>PCD_DPW2_GGR_P</v>
      </c>
      <c r="C2959" s="176" t="str">
        <f>'DPW2'!F50 &amp; "," &amp; 'DPW2'!G50 &amp; "," &amp; 'DPW2'!CB5</f>
        <v>Greenhouse gas reduction (net zero),Number of hectares,Performance (Expenditure)</v>
      </c>
      <c r="D2959" s="176" t="str">
        <f>IF(ISBLANK('DPW2'!H50),"",'DPW2'!H50)</f>
        <v>£m</v>
      </c>
      <c r="E2959" s="176" t="s">
        <v>7266</v>
      </c>
      <c r="M2959" s="176" t="str">
        <f>IF(ISBLANK('DPW2'!AP50),"",'DPW2'!AP50)</f>
        <v/>
      </c>
      <c r="R2959" s="176" t="str">
        <f>IF(ISBLANK('DPW2'!AQ50),"",'DPW2'!AQ50)</f>
        <v/>
      </c>
    </row>
    <row r="2960" spans="1:19" x14ac:dyDescent="0.25">
      <c r="A2960" s="176" t="str">
        <f t="shared" si="46"/>
        <v>YKY</v>
      </c>
      <c r="B2960" s="176" t="str">
        <f>IF(ISBLANK('DPW2'!AV51),"",'DPW2'!AV51)</f>
        <v>PCD_DPW2_NONPCD1_NP</v>
      </c>
      <c r="C2960" s="176" t="str">
        <f>'DPW2'!F51 &amp; "," &amp; 'DPW2'!G51 &amp; "," &amp; 'DPW2'!AV5</f>
        <v>Total other non - PCD enhancement water expenditure, totex,Total other non - PCD enhancement water expenditure, totex,Non delivery PCD payment (£m/Driver) in 2022-23 CPIH prices</v>
      </c>
      <c r="D2960" s="176" t="str">
        <f>IF(ISBLANK('DPW2'!H51),"",'DPW2'!H51)</f>
        <v>£m</v>
      </c>
      <c r="E2960" s="176" t="s">
        <v>7266</v>
      </c>
      <c r="S2960" s="176" t="str">
        <f>IF(ISBLANK('DPW2'!J51),"",'DPW2'!J51)</f>
        <v/>
      </c>
    </row>
    <row r="2961" spans="1:60" x14ac:dyDescent="0.25">
      <c r="A2961" s="176" t="str">
        <f t="shared" si="46"/>
        <v>YKY</v>
      </c>
      <c r="B2961" s="176" t="str">
        <f>IF(ISBLANK('DPW2'!AX51),"",'DPW2'!AX51)</f>
        <v>PCD_DPW2_NONPCD1</v>
      </c>
      <c r="C2961" s="176" t="str">
        <f>'DPW2'!F51 &amp; "," &amp; 'DPW2'!G51 &amp; "," &amp; 'DPW2'!AX5</f>
        <v>Total other non - PCD enhancement water expenditure, totex,Total other non - PCD enhancement water expenditure, totex,PCD Total Expenditure (Cumulative) - Allowance (£m)</v>
      </c>
      <c r="D2961" s="176" t="str">
        <f>IF(ISBLANK('DPW2'!H51),"",'DPW2'!H51)</f>
        <v>£m</v>
      </c>
      <c r="E2961" s="176" t="s">
        <v>7266</v>
      </c>
      <c r="G2961" s="176" t="str">
        <f>IF(ISBLANK('DPW2'!L51),"",'DPW2'!L51)</f>
        <v/>
      </c>
      <c r="H2961" s="176" t="str">
        <f>IF(ISBLANK('DPW2'!M51),"",'DPW2'!M51)</f>
        <v/>
      </c>
      <c r="I2961" s="176" t="str">
        <f>IF(ISBLANK('DPW2'!N51),"",'DPW2'!N51)</f>
        <v/>
      </c>
      <c r="J2961" s="176" t="str">
        <f>IF(ISBLANK('DPW2'!O51),"",'DPW2'!O51)</f>
        <v/>
      </c>
      <c r="K2961" s="176" t="str">
        <f>IF(ISBLANK('DPW2'!P51),"",'DPW2'!P51)</f>
        <v/>
      </c>
      <c r="L2961" s="176" t="str">
        <f>IF(ISBLANK('DPW2'!Q51),"",'DPW2'!Q51)</f>
        <v/>
      </c>
      <c r="M2961" s="176" t="str">
        <f>IF(ISBLANK('DPW2'!R51),"",'DPW2'!R51)</f>
        <v/>
      </c>
      <c r="N2961" s="176" t="str">
        <f>IF(ISBLANK('DPW2'!S51),"",'DPW2'!S51)</f>
        <v/>
      </c>
      <c r="O2961" s="176" t="str">
        <f>IF(ISBLANK('DPW2'!T51),"",'DPW2'!T51)</f>
        <v/>
      </c>
      <c r="P2961" s="176" t="str">
        <f>IF(ISBLANK('DPW2'!U51),"",'DPW2'!U51)</f>
        <v/>
      </c>
      <c r="Q2961" s="176" t="str">
        <f>IF(ISBLANK('DPW2'!V51),"",'DPW2'!V51)</f>
        <v/>
      </c>
      <c r="R2961" s="176" t="str">
        <f>IF(ISBLANK('DPW2'!W51),"",'DPW2'!W51)</f>
        <v/>
      </c>
    </row>
    <row r="2962" spans="1:60" x14ac:dyDescent="0.25">
      <c r="A2962" s="176" t="str">
        <f t="shared" si="46"/>
        <v>YKY</v>
      </c>
      <c r="B2962" s="176" t="str">
        <f>IF(ISBLANK('DPW2'!BJ51),"",'DPW2'!BJ51)</f>
        <v>PCD_DPW2_NONPCD1_T</v>
      </c>
      <c r="C2962" s="176" t="str">
        <f>'DPW2'!F51 &amp; "," &amp; 'DPW2'!G51 &amp; "," &amp; 'DPW2'!BJ5</f>
        <v>Total other non - PCD enhancement water expenditure, totex,Total other non - PCD enhancement water expenditure, totex,Total Expenditure by 2029-30 (Allowance)</v>
      </c>
      <c r="D2962" s="176" t="str">
        <f>IF(ISBLANK('DPW2'!H51),"",'DPW2'!H51)</f>
        <v>£m</v>
      </c>
      <c r="E2962" s="176" t="s">
        <v>7266</v>
      </c>
      <c r="M2962" s="176">
        <f>IF(ISBLANK('DPW2'!X51),"",'DPW2'!X51)</f>
        <v>0</v>
      </c>
      <c r="R2962" s="176">
        <f>IF(ISBLANK('DPW2'!Y51),"",'DPW2'!Y51)</f>
        <v>0</v>
      </c>
    </row>
    <row r="2963" spans="1:60" x14ac:dyDescent="0.25">
      <c r="A2963" s="176" t="str">
        <f t="shared" si="46"/>
        <v>YKY</v>
      </c>
      <c r="B2963" s="176" t="str">
        <f>IF(ISBLANK('DPW2'!BM51),"",'DPW2'!BM51)</f>
        <v>PCD_DPW2_NONPCD1_O</v>
      </c>
      <c r="C2963" s="176" t="str">
        <f>'DPW2'!F51 &amp; "," &amp; 'DPW2'!G51 &amp; "," &amp; 'DPW2'!BM5</f>
        <v>Total other non - PCD enhancement water expenditure, totex,Total other non - PCD enhancement water expenditure, totex,PCD Total Expenditure (Cumulative) - Outturn &amp; Forecast (£m)</v>
      </c>
      <c r="D2963" s="176" t="str">
        <f>IF(ISBLANK('DPW2'!H51),"",'DPW2'!H51)</f>
        <v>£m</v>
      </c>
      <c r="E2963" s="176" t="s">
        <v>7266</v>
      </c>
      <c r="G2963" s="176" t="str">
        <f>IF(ISBLANK('DPW2'!AA51),"",'DPW2'!AA51)</f>
        <v/>
      </c>
      <c r="H2963" s="176" t="str">
        <f>IF(ISBLANK('DPW2'!AB51),"",'DPW2'!AB51)</f>
        <v/>
      </c>
      <c r="I2963" s="176">
        <f>IF(ISBLANK('DPW2'!AC51),"",'DPW2'!AC51)</f>
        <v>25.963088002547778</v>
      </c>
      <c r="J2963" s="176">
        <f>IF(ISBLANK('DPW2'!AD51),"",'DPW2'!AD51)</f>
        <v>77.514014469132448</v>
      </c>
      <c r="K2963" s="176">
        <f>IF(ISBLANK('DPW2'!AE51),"",'DPW2'!AE51)</f>
        <v>121.05962156308576</v>
      </c>
      <c r="L2963" s="176">
        <f>IF(ISBLANK('DPW2'!AF51),"",'DPW2'!AF51)</f>
        <v>167.62569161505149</v>
      </c>
      <c r="M2963" s="176">
        <f>IF(ISBLANK('DPW2'!AG51),"",'DPW2'!AG51)</f>
        <v>210.72935831391578</v>
      </c>
      <c r="N2963" s="176" t="str">
        <f>IF(ISBLANK('DPW2'!AH51),"",'DPW2'!AH51)</f>
        <v/>
      </c>
      <c r="O2963" s="176" t="str">
        <f>IF(ISBLANK('DPW2'!AI51),"",'DPW2'!AI51)</f>
        <v/>
      </c>
      <c r="P2963" s="176" t="str">
        <f>IF(ISBLANK('DPW2'!AJ51),"",'DPW2'!AJ51)</f>
        <v/>
      </c>
      <c r="Q2963" s="176" t="str">
        <f>IF(ISBLANK('DPW2'!AK51),"",'DPW2'!AK51)</f>
        <v/>
      </c>
      <c r="R2963" s="176" t="str">
        <f>IF(ISBLANK('DPW2'!AL51),"",'DPW2'!AL51)</f>
        <v/>
      </c>
    </row>
    <row r="2964" spans="1:60" x14ac:dyDescent="0.25">
      <c r="A2964" s="176" t="str">
        <f t="shared" si="46"/>
        <v>YKY</v>
      </c>
      <c r="B2964" s="176" t="str">
        <f>IF(ISBLANK('DPW2'!BY51),"",'DPW2'!BY51)</f>
        <v>PCD_DPW2_NONPCD1_OT</v>
      </c>
      <c r="C2964" s="176" t="str">
        <f>'DPW2'!F51 &amp; "," &amp; 'DPW2'!G51 &amp; "," &amp; 'DPW2'!BY5</f>
        <v>Total other non - PCD enhancement water expenditure, totex,Total other non - PCD enhancement water expenditure, totex,Total Expenditure by 2029-30 (Outturn &amp; Forecast)</v>
      </c>
      <c r="D2964" s="176" t="str">
        <f>IF(ISBLANK('DPW2'!H51),"",'DPW2'!H51)</f>
        <v>£m</v>
      </c>
      <c r="E2964" s="176" t="s">
        <v>7266</v>
      </c>
      <c r="M2964" s="176">
        <f>IF(ISBLANK('DPW2'!AM51),"",'DPW2'!AM51)</f>
        <v>210.72935831391578</v>
      </c>
      <c r="R2964" s="176">
        <f>IF(ISBLANK('DPW2'!AN51),"",'DPW2'!AN51)</f>
        <v>0</v>
      </c>
    </row>
    <row r="2965" spans="1:60" x14ac:dyDescent="0.25">
      <c r="A2965" s="176" t="str">
        <f t="shared" si="46"/>
        <v>YKY</v>
      </c>
      <c r="B2965" s="176" t="str">
        <f>IF(ISBLANK('DPW2'!CB51),"",'DPW2'!CB51)</f>
        <v>PCD_DPW2_NONPCD1_P</v>
      </c>
      <c r="C2965" s="176" t="str">
        <f>'DPW2'!F51 &amp; "," &amp; 'DPW2'!G51 &amp; "," &amp; 'DPW2'!CB5</f>
        <v>Total other non - PCD enhancement water expenditure, totex,Total other non - PCD enhancement water expenditure, totex,Performance (Expenditure)</v>
      </c>
      <c r="D2965" s="176" t="str">
        <f>IF(ISBLANK('DPW2'!H51),"",'DPW2'!H51)</f>
        <v>£m</v>
      </c>
      <c r="E2965" s="176" t="s">
        <v>7266</v>
      </c>
      <c r="M2965" s="176" t="str">
        <f>IF(ISBLANK('DPW2'!AP51),"",'DPW2'!AP51)</f>
        <v/>
      </c>
      <c r="R2965" s="176" t="str">
        <f>IF(ISBLANK('DPW2'!AQ51),"",'DPW2'!AQ51)</f>
        <v/>
      </c>
    </row>
    <row r="2966" spans="1:60" x14ac:dyDescent="0.25">
      <c r="A2966" s="176" t="str">
        <f t="shared" si="46"/>
        <v>YKY</v>
      </c>
      <c r="B2966" s="176" t="str">
        <f>IF(ISBLANK('DPW2'!AV52),"",'DPW2'!AV52)</f>
        <v>PCD_DPW2_NONPCD2_NP</v>
      </c>
      <c r="C2966" s="176" t="str">
        <f>'DPW2'!F52 &amp; "," &amp; 'DPW2'!G52 &amp; "," &amp; 'DPW2'!AV5</f>
        <v>Total PCD and non - PCD enhancement expenditure; water totex,Total PCD and non - PCD enhancement expenditure; water totex,Non delivery PCD payment (£m/Driver) in 2022-23 CPIH prices</v>
      </c>
      <c r="D2966" s="176" t="str">
        <f>IF(ISBLANK('DPW2'!H52),"",'DPW2'!H52)</f>
        <v>£m</v>
      </c>
      <c r="E2966" s="176" t="s">
        <v>7266</v>
      </c>
      <c r="S2966" s="176" t="str">
        <f>IF(ISBLANK('DPW2'!J52),"",'DPW2'!J52)</f>
        <v/>
      </c>
    </row>
    <row r="2967" spans="1:60" x14ac:dyDescent="0.25">
      <c r="A2967" s="176" t="str">
        <f t="shared" si="46"/>
        <v>YKY</v>
      </c>
      <c r="B2967" s="176" t="str">
        <f>IF(ISBLANK('DPW2'!AX52),"",'DPW2'!AX52)</f>
        <v>PCD_DPW2_NONPCD2</v>
      </c>
      <c r="C2967" s="176" t="str">
        <f>'DPW2'!F52 &amp; "," &amp; 'DPW2'!G52 &amp; "," &amp; 'DPW2'!AX5</f>
        <v>Total PCD and non - PCD enhancement expenditure; water totex,Total PCD and non - PCD enhancement expenditure; water totex,PCD Total Expenditure (Cumulative) - Allowance (£m)</v>
      </c>
      <c r="D2967" s="176" t="str">
        <f>IF(ISBLANK('DPW2'!H52),"",'DPW2'!H52)</f>
        <v>£m</v>
      </c>
      <c r="E2967" s="176" t="s">
        <v>7266</v>
      </c>
      <c r="G2967" s="176">
        <f>IF(ISBLANK('DPW2'!L52),"",'DPW2'!L52)</f>
        <v>0</v>
      </c>
      <c r="H2967" s="176">
        <f>IF(ISBLANK('DPW2'!M52),"",'DPW2'!M52)</f>
        <v>4.2241179270098392</v>
      </c>
      <c r="I2967" s="176">
        <f>IF(ISBLANK('DPW2'!N52),"",'DPW2'!N52)</f>
        <v>78.652533233674461</v>
      </c>
      <c r="J2967" s="176">
        <f>IF(ISBLANK('DPW2'!O52),"",'DPW2'!O52)</f>
        <v>214.15465808385844</v>
      </c>
      <c r="K2967" s="176">
        <f>IF(ISBLANK('DPW2'!P52),"",'DPW2'!P52)</f>
        <v>351.43950246191395</v>
      </c>
      <c r="L2967" s="176">
        <f>IF(ISBLANK('DPW2'!Q52),"",'DPW2'!Q52)</f>
        <v>464.02943159818386</v>
      </c>
      <c r="M2967" s="176">
        <f>IF(ISBLANK('DPW2'!R52),"",'DPW2'!R52)</f>
        <v>535.22039367545597</v>
      </c>
      <c r="N2967" s="176">
        <f>IF(ISBLANK('DPW2'!S52),"",'DPW2'!S52)</f>
        <v>119.17422385906713</v>
      </c>
      <c r="O2967" s="176">
        <f>IF(ISBLANK('DPW2'!T52),"",'DPW2'!T52)</f>
        <v>119.17422385906713</v>
      </c>
      <c r="P2967" s="176">
        <f>IF(ISBLANK('DPW2'!U52),"",'DPW2'!U52)</f>
        <v>119.17422385906713</v>
      </c>
      <c r="Q2967" s="176">
        <f>IF(ISBLANK('DPW2'!V52),"",'DPW2'!V52)</f>
        <v>119.17422385906713</v>
      </c>
      <c r="R2967" s="176">
        <f>IF(ISBLANK('DPW2'!W52),"",'DPW2'!W52)</f>
        <v>119.17422385906713</v>
      </c>
    </row>
    <row r="2968" spans="1:60" x14ac:dyDescent="0.25">
      <c r="A2968" s="176" t="str">
        <f t="shared" si="46"/>
        <v>YKY</v>
      </c>
      <c r="B2968" s="176" t="str">
        <f>IF(ISBLANK('DPW2'!BJ52),"",'DPW2'!BJ52)</f>
        <v>PCD_DPW2_NONPCD2_T</v>
      </c>
      <c r="C2968" s="176" t="str">
        <f>'DPW2'!F52 &amp; "," &amp; 'DPW2'!G52 &amp; "," &amp; 'DPW2'!BJ5</f>
        <v>Total PCD and non - PCD enhancement expenditure; water totex,Total PCD and non - PCD enhancement expenditure; water totex,Total Expenditure by 2029-30 (Allowance)</v>
      </c>
      <c r="D2968" s="176" t="str">
        <f>IF(ISBLANK('DPW2'!H52),"",'DPW2'!H52)</f>
        <v>£m</v>
      </c>
      <c r="E2968" s="176" t="s">
        <v>7266</v>
      </c>
      <c r="M2968" s="176">
        <f>IF(ISBLANK('DPW2'!X52),"",'DPW2'!X52)</f>
        <v>535.22039367545597</v>
      </c>
      <c r="R2968" s="176">
        <f>IF(ISBLANK('DPW2'!Y52),"",'DPW2'!Y52)</f>
        <v>119.17422385906713</v>
      </c>
    </row>
    <row r="2969" spans="1:60" x14ac:dyDescent="0.25">
      <c r="A2969" s="176" t="str">
        <f t="shared" si="46"/>
        <v>YKY</v>
      </c>
      <c r="B2969" s="176" t="str">
        <f>IF(ISBLANK('DPW2'!BM52),"",'DPW2'!BM52)</f>
        <v>PCD_DPW2_NONPCD2_O</v>
      </c>
      <c r="C2969" s="176" t="str">
        <f>'DPW2'!F52 &amp; "," &amp; 'DPW2'!G52 &amp; "," &amp; 'DPW2'!BM5</f>
        <v>Total PCD and non - PCD enhancement expenditure; water totex,Total PCD and non - PCD enhancement expenditure; water totex,PCD Total Expenditure (Cumulative) - Outturn &amp; Forecast (£m)</v>
      </c>
      <c r="D2969" s="176" t="str">
        <f>IF(ISBLANK('DPW2'!H52),"",'DPW2'!H52)</f>
        <v>£m</v>
      </c>
      <c r="E2969" s="176" t="s">
        <v>7266</v>
      </c>
      <c r="G2969" s="176">
        <f>IF(ISBLANK('DPW2'!AA52),"",'DPW2'!AA52)</f>
        <v>0.13263725263725265</v>
      </c>
      <c r="H2969" s="176">
        <f>IF(ISBLANK('DPW2'!AB52),"",'DPW2'!AB52)</f>
        <v>10.903999999999998</v>
      </c>
      <c r="I2969" s="176">
        <f>IF(ISBLANK('DPW2'!AC52),"",'DPW2'!AC52)</f>
        <v>137.65148406464783</v>
      </c>
      <c r="J2969" s="176">
        <f>IF(ISBLANK('DPW2'!AD52),"",'DPW2'!AD52)</f>
        <v>323.84261094028835</v>
      </c>
      <c r="K2969" s="176">
        <f>IF(ISBLANK('DPW2'!AE52),"",'DPW2'!AE52)</f>
        <v>530.59032227058026</v>
      </c>
      <c r="L2969" s="176">
        <f>IF(ISBLANK('DPW2'!AF52),"",'DPW2'!AF52)</f>
        <v>685.00669262373322</v>
      </c>
      <c r="M2969" s="176">
        <f>IF(ISBLANK('DPW2'!AG52),"",'DPW2'!AG52)</f>
        <v>779.29384266449802</v>
      </c>
      <c r="N2969" s="176">
        <f>IF(ISBLANK('DPW2'!AH52),"",'DPW2'!AH52)</f>
        <v>94.41163952562934</v>
      </c>
      <c r="O2969" s="176">
        <f>IF(ISBLANK('DPW2'!AI52),"",'DPW2'!AI52)</f>
        <v>105.2340587333295</v>
      </c>
      <c r="P2969" s="176">
        <f>IF(ISBLANK('DPW2'!AJ52),"",'DPW2'!AJ52)</f>
        <v>116.05647794102967</v>
      </c>
      <c r="Q2969" s="176">
        <f>IF(ISBLANK('DPW2'!AK52),"",'DPW2'!AK52)</f>
        <v>126.87889714872983</v>
      </c>
      <c r="R2969" s="176">
        <f>IF(ISBLANK('DPW2'!AL52),"",'DPW2'!AL52)</f>
        <v>137.70131635643</v>
      </c>
    </row>
    <row r="2970" spans="1:60" x14ac:dyDescent="0.25">
      <c r="A2970" s="176" t="str">
        <f t="shared" si="46"/>
        <v>YKY</v>
      </c>
      <c r="B2970" s="176" t="str">
        <f>IF(ISBLANK('DPW2'!BY52),"",'DPW2'!BY52)</f>
        <v>PCD_DPW2_NONPCD2_OT</v>
      </c>
      <c r="C2970" s="176" t="str">
        <f>'DPW2'!F52 &amp; "," &amp; 'DPW2'!G52 &amp; "," &amp; 'DPW2'!BY5</f>
        <v>Total PCD and non - PCD enhancement expenditure; water totex,Total PCD and non - PCD enhancement expenditure; water totex,Total Expenditure by 2029-30 (Outturn &amp; Forecast)</v>
      </c>
      <c r="D2970" s="176" t="str">
        <f>IF(ISBLANK('DPW2'!H52),"",'DPW2'!H52)</f>
        <v>£m</v>
      </c>
      <c r="E2970" s="176" t="s">
        <v>7266</v>
      </c>
      <c r="M2970" s="176">
        <f>IF(ISBLANK('DPW2'!AM52),"",'DPW2'!AM52)</f>
        <v>779.29384266449802</v>
      </c>
      <c r="R2970" s="176">
        <f>IF(ISBLANK('DPW2'!AN52),"",'DPW2'!AN52)</f>
        <v>137.70131635643</v>
      </c>
    </row>
    <row r="2971" spans="1:60" x14ac:dyDescent="0.25">
      <c r="A2971" s="176" t="str">
        <f t="shared" si="46"/>
        <v>YKY</v>
      </c>
      <c r="B2971" s="176" t="str">
        <f>IF(ISBLANK('DPW2'!CB52),"",'DPW2'!CB52)</f>
        <v>PCD_DPW2_NONPCD2_P</v>
      </c>
      <c r="C2971" s="176" t="str">
        <f>'DPW2'!F52 &amp; "," &amp; 'DPW2'!G52 &amp; "," &amp; 'DPW2'!CB5</f>
        <v>Total PCD and non - PCD enhancement expenditure; water totex,Total PCD and non - PCD enhancement expenditure; water totex,Performance (Expenditure)</v>
      </c>
      <c r="D2971" s="176" t="str">
        <f>IF(ISBLANK('DPW2'!H52),"",'DPW2'!H52)</f>
        <v>£m</v>
      </c>
      <c r="E2971" s="176" t="s">
        <v>7266</v>
      </c>
      <c r="M2971" s="176">
        <f>IF(ISBLANK('DPW2'!AP52),"",'DPW2'!AP52)</f>
        <v>1.4560241946554862</v>
      </c>
      <c r="R2971" s="176">
        <f>IF(ISBLANK('DPW2'!AQ52),"",'DPW2'!AQ52)</f>
        <v>1.1554622459238553</v>
      </c>
    </row>
    <row r="2972" spans="1:60" x14ac:dyDescent="0.25">
      <c r="A2972" s="176" t="str">
        <f t="shared" si="46"/>
        <v>YKY</v>
      </c>
      <c r="B2972" s="176" t="str">
        <f>IF(ISBLANK('DPW3'!BX8),"",'DPW3'!BX8)</f>
        <v>PCD_DPW3_WFDI1_NR</v>
      </c>
      <c r="C2972" s="176" t="str">
        <f>'DPW3'!F8&amp;'DPW3'!BX5</f>
        <v>Water Framework Directive interconnector - LengthNumber of Schemes with IMs (Nr)</v>
      </c>
      <c r="D2972" s="176" t="str">
        <f>IF(ISBLANK('DPW3'!$H$8),"",'DPW3'!$H$8)</f>
        <v>Nr</v>
      </c>
      <c r="E2972" s="176" t="s">
        <v>7266</v>
      </c>
      <c r="F2972" s="176" t="str">
        <f>IF(ISBLANK('DPW3'!K8),"",'DPW3'!K8)</f>
        <v/>
      </c>
    </row>
    <row r="2973" spans="1:60" x14ac:dyDescent="0.25">
      <c r="A2973" s="176" t="str">
        <f t="shared" si="46"/>
        <v>YKY</v>
      </c>
      <c r="B2973" s="176" t="str">
        <f>IF(ISBLANK('DPW3'!BZ8),"",'DPW3'!BZ8)</f>
        <v>PCD_DPW3_WFDI1_S0</v>
      </c>
      <c r="C2973" s="176" t="str">
        <f>'DPW3'!F8 &amp; "," &amp; 'DPW3'!G8 &amp; "," &amp; 'DPW3'!BX5</f>
        <v>Water Framework Directive interconnector - Length,Number of schemes at Stage 0,Number of Schemes with IMs (Nr)</v>
      </c>
      <c r="D2973" s="176" t="str">
        <f>IF(ISBLANK('DPW3'!$H$8),"",'DPW3'!$H$8)</f>
        <v>Nr</v>
      </c>
      <c r="E2973" s="176" t="s">
        <v>7266</v>
      </c>
      <c r="T2973" s="176" t="str">
        <f>IF(ISBLANK('DPW3'!M8),"",'DPW3'!M8)</f>
        <v/>
      </c>
      <c r="U2973" s="176" t="str">
        <f>IF(ISBLANK('DPW3'!N8),"",'DPW3'!N8)</f>
        <v/>
      </c>
      <c r="V2973" s="176" t="str">
        <f>IF(ISBLANK('DPW3'!O8),"",'DPW3'!O8)</f>
        <v/>
      </c>
      <c r="W2973" s="176" t="str">
        <f>IF(ISBLANK('DPW3'!P8),"",'DPW3'!P8)</f>
        <v/>
      </c>
      <c r="X2973" s="176" t="str">
        <f>IF(ISBLANK('DPW3'!Q8),"",'DPW3'!Q8)</f>
        <v/>
      </c>
      <c r="Y2973" s="176" t="str">
        <f>IF(ISBLANK('DPW3'!R8),"",'DPW3'!R8)</f>
        <v/>
      </c>
      <c r="Z2973" s="176" t="str">
        <f>IF(ISBLANK('DPW3'!S8),"",'DPW3'!S8)</f>
        <v/>
      </c>
      <c r="AA2973" s="176" t="str">
        <f>IF(ISBLANK('DPW3'!T8),"",'DPW3'!T8)</f>
        <v/>
      </c>
      <c r="AB2973" s="176" t="str">
        <f>IF(ISBLANK('DPW3'!U8),"",'DPW3'!U8)</f>
        <v/>
      </c>
      <c r="AC2973" s="176" t="str">
        <f>IF(ISBLANK('DPW3'!V8),"",'DPW3'!V8)</f>
        <v/>
      </c>
      <c r="AD2973" s="176" t="str">
        <f>IF(ISBLANK('DPW3'!W8),"",'DPW3'!W8)</f>
        <v/>
      </c>
      <c r="AE2973" s="176" t="str">
        <f>IF(ISBLANK('DPW3'!X8),"",'DPW3'!X8)</f>
        <v/>
      </c>
      <c r="AF2973" s="176" t="str">
        <f>IF(ISBLANK('DPW3'!Y8),"",'DPW3'!Y8)</f>
        <v/>
      </c>
      <c r="AG2973" s="176" t="str">
        <f>IF(ISBLANK('DPW3'!Z8),"",'DPW3'!Z8)</f>
        <v/>
      </c>
      <c r="AH2973" s="176" t="str">
        <f>IF(ISBLANK('DPW3'!AA8),"",'DPW3'!AA8)</f>
        <v/>
      </c>
      <c r="AI2973" s="176" t="str">
        <f>IF(ISBLANK('DPW3'!AB8),"",'DPW3'!AB8)</f>
        <v/>
      </c>
      <c r="AJ2973" s="176" t="str">
        <f>IF(ISBLANK('DPW3'!AC8),"",'DPW3'!AC8)</f>
        <v/>
      </c>
      <c r="AK2973" s="176" t="str">
        <f>IF(ISBLANK('DPW3'!AD8),"",'DPW3'!AD8)</f>
        <v/>
      </c>
      <c r="AL2973" s="176" t="str">
        <f>IF(ISBLANK('DPW3'!AE8),"",'DPW3'!AE8)</f>
        <v/>
      </c>
      <c r="AM2973" s="176" t="str">
        <f>IF(ISBLANK('DPW3'!AF8),"",'DPW3'!AF8)</f>
        <v/>
      </c>
      <c r="AN2973" s="176" t="str">
        <f>IF(ISBLANK('DPW3'!AG8),"",'DPW3'!AG8)</f>
        <v/>
      </c>
      <c r="AO2973" s="176" t="str">
        <f>IF(ISBLANK('DPW3'!AH8),"",'DPW3'!AH8)</f>
        <v/>
      </c>
      <c r="AP2973" s="176" t="str">
        <f>IF(ISBLANK('DPW3'!AI8),"",'DPW3'!AI8)</f>
        <v/>
      </c>
      <c r="AQ2973" s="176" t="str">
        <f>IF(ISBLANK('DPW3'!AJ8),"",'DPW3'!AJ8)</f>
        <v/>
      </c>
      <c r="AR2973" s="176" t="str">
        <f>IF(ISBLANK('DPW3'!AK8),"",'DPW3'!AK8)</f>
        <v/>
      </c>
      <c r="AS2973" s="176" t="str">
        <f>IF(ISBLANK('DPW3'!AL8),"",'DPW3'!AL8)</f>
        <v/>
      </c>
      <c r="AT2973" s="176" t="str">
        <f>IF(ISBLANK('DPW3'!AM8),"",'DPW3'!AM8)</f>
        <v/>
      </c>
      <c r="AU2973" s="176" t="str">
        <f>IF(ISBLANK('DPW3'!AN8),"",'DPW3'!AN8)</f>
        <v/>
      </c>
      <c r="AV2973" s="176" t="str">
        <f>IF(ISBLANK('DPW3'!AO8),"",'DPW3'!AO8)</f>
        <v/>
      </c>
      <c r="AW2973" s="176" t="str">
        <f>IF(ISBLANK('DPW3'!AP8),"",'DPW3'!AP8)</f>
        <v/>
      </c>
      <c r="AX2973" s="176" t="str">
        <f>IF(ISBLANK('DPW3'!AQ8),"",'DPW3'!AQ8)</f>
        <v/>
      </c>
      <c r="AY2973" s="176" t="str">
        <f>IF(ISBLANK('DPW3'!AR8),"",'DPW3'!AR8)</f>
        <v/>
      </c>
      <c r="AZ2973" s="176" t="str">
        <f>IF(ISBLANK('DPW3'!AS8),"",'DPW3'!AS8)</f>
        <v/>
      </c>
      <c r="BA2973" s="176" t="str">
        <f>IF(ISBLANK('DPW3'!AT8),"",'DPW3'!AT8)</f>
        <v/>
      </c>
      <c r="BB2973" s="176" t="str">
        <f>IF(ISBLANK('DPW3'!AU8),"",'DPW3'!AU8)</f>
        <v/>
      </c>
      <c r="BC2973" s="176" t="str">
        <f>IF(ISBLANK('DPW3'!AV8),"",'DPW3'!AV8)</f>
        <v/>
      </c>
      <c r="BD2973" s="176" t="str">
        <f>IF(ISBLANK('DPW3'!AW8),"",'DPW3'!AW8)</f>
        <v/>
      </c>
      <c r="BE2973" s="176" t="str">
        <f>IF(ISBLANK('DPW3'!AX8),"",'DPW3'!AX8)</f>
        <v/>
      </c>
      <c r="BF2973" s="176" t="str">
        <f>IF(ISBLANK('DPW3'!AY8),"",'DPW3'!AY8)</f>
        <v/>
      </c>
      <c r="BG2973" s="176" t="str">
        <f>IF(ISBLANK('DPW3'!AZ8),"",'DPW3'!AZ8)</f>
        <v/>
      </c>
      <c r="BH2973" s="176" t="str">
        <f>IF(ISBLANK('DPW3'!BA8),"",'DPW3'!BA8)</f>
        <v/>
      </c>
    </row>
    <row r="2974" spans="1:60" x14ac:dyDescent="0.25">
      <c r="A2974" s="176" t="str">
        <f t="shared" si="46"/>
        <v>YKY</v>
      </c>
      <c r="B2974" s="176" t="str">
        <f>IF(ISBLANK('DPW3'!DP8),"",'DPW3'!DP8)</f>
        <v>PCD_DPW3_WFDI1_DLY</v>
      </c>
      <c r="C2974" s="176" t="str">
        <f>'DPW3'!F8 &amp; "," &amp; 'DPW3'!G8 &amp; "," &amp; 'DPW3'!DP5 &amp; "," &amp; 'DPW3'!DP6</f>
        <v>Water Framework Directive interconnector - Length,Number of schemes at Stage 0,Total number of schemes with a 90+ day delay for any given IM,</v>
      </c>
      <c r="D2974" s="176" t="str">
        <f>IF(ISBLANK('DPW3'!$H$8),"",'DPW3'!$H$8)</f>
        <v>Nr</v>
      </c>
      <c r="E2974" s="176" t="s">
        <v>7266</v>
      </c>
      <c r="F2974" s="176" t="str">
        <f>IF(ISBLANK('DPW3'!BC8),"",'DPW3'!BC8)</f>
        <v/>
      </c>
    </row>
    <row r="2975" spans="1:60" x14ac:dyDescent="0.25">
      <c r="A2975" s="176" t="str">
        <f t="shared" si="46"/>
        <v>YKY</v>
      </c>
      <c r="B2975" s="176" t="str">
        <f>IF(ISBLANK('DPW3'!DQ8),"",'DPW3'!DQ8)</f>
        <v>PCD_DPW3_WFDI1_DIR</v>
      </c>
      <c r="C2975" s="176" t="str">
        <f>'DPW3'!F8 &amp; "," &amp; 'DPW3'!G8 &amp; "," &amp; 'DPW3'!$DQ$5 &amp; "," &amp; 'DPW3'!$DQ$6</f>
        <v>Water Framework Directive interconnector - Length,Number of schemes at Stage 0,Reasons for delay - Number of delayed schemes falling into each 'primary reason for delay' category,Lack of resources - internal</v>
      </c>
      <c r="D2975" s="176" t="str">
        <f>IF(ISBLANK('DPW3'!$H$8),"",'DPW3'!$H$8)</f>
        <v>Nr</v>
      </c>
      <c r="E2975" s="176" t="s">
        <v>7266</v>
      </c>
      <c r="F2975" s="176" t="str">
        <f>IF(ISBLANK('DPW3'!BD8),"",'DPW3'!BD8)</f>
        <v/>
      </c>
    </row>
    <row r="2976" spans="1:60" x14ac:dyDescent="0.25">
      <c r="A2976" s="176" t="str">
        <f t="shared" si="46"/>
        <v>YKY</v>
      </c>
      <c r="B2976" s="176" t="str">
        <f>IF(ISBLANK('DPW3'!DR8),"",'DPW3'!DR8)</f>
        <v>PCD_DPW3_WFDI1_DSCR</v>
      </c>
      <c r="C2976" s="176" t="str">
        <f>'DPW3'!F8 &amp; "," &amp; 'DPW3'!G8 &amp; "," &amp; 'DPW3'!$DQ$5 &amp; "," &amp; 'DPW3'!$DR$6</f>
        <v xml:space="preserve">Water Framework Directive interconnector - Length,Number of schemes at Stage 0,Reasons for delay - Number of delayed schemes falling into each 'primary reason for delay' category,Lack of resources - external </v>
      </c>
      <c r="D2976" s="176" t="str">
        <f>IF(ISBLANK('DPW3'!$H$8),"",'DPW3'!$H$8)</f>
        <v>Nr</v>
      </c>
      <c r="E2976" s="176" t="s">
        <v>7266</v>
      </c>
      <c r="F2976" s="176" t="str">
        <f>IF(ISBLANK('DPW3'!BE8),"",'DPW3'!BE8)</f>
        <v/>
      </c>
    </row>
    <row r="2977" spans="1:60" x14ac:dyDescent="0.25">
      <c r="A2977" s="176" t="str">
        <f t="shared" si="46"/>
        <v>YKY</v>
      </c>
      <c r="B2977" s="176" t="str">
        <f>IF(ISBLANK('DPW3'!DS8),"",'DPW3'!DS8)</f>
        <v>PCD_DPW3_WFDI1_DCS</v>
      </c>
      <c r="C2977" s="176" t="str">
        <f>'DPW3'!F8 &amp; "," &amp; 'DPW3'!G8 &amp; "," &amp; 'DPW3'!$DQ$5 &amp; "," &amp; 'DPW3'!$DS$6</f>
        <v>Water Framework Directive interconnector - Length,Number of schemes at Stage 0,Reasons for delay - Number of delayed schemes falling into each 'primary reason for delay' category,Change in solution (IM2)</v>
      </c>
      <c r="D2977" s="176" t="str">
        <f>IF(ISBLANK('DPW3'!$H$8),"",'DPW3'!$H$8)</f>
        <v>Nr</v>
      </c>
      <c r="E2977" s="176" t="s">
        <v>7266</v>
      </c>
      <c r="F2977" s="176" t="str">
        <f>IF(ISBLANK('DPW3'!BF8),"",'DPW3'!BF8)</f>
        <v/>
      </c>
    </row>
    <row r="2978" spans="1:60" x14ac:dyDescent="0.25">
      <c r="A2978" s="176" t="str">
        <f t="shared" si="46"/>
        <v>YKY</v>
      </c>
      <c r="B2978" s="176" t="str">
        <f>IF(ISBLANK('DPW3'!DT8),"",'DPW3'!DT8)</f>
        <v>PCD_DPW3_WFDI1_DSPC</v>
      </c>
      <c r="C2978" s="176" t="str">
        <f>'DPW3'!F8 &amp; "," &amp; 'DPW3'!G8 &amp; "," &amp; 'DPW3'!$DQ$5 &amp; "," &amp; 'DPW3'!$DT$6</f>
        <v>Water Framework Directive interconnector - Length,Number of schemes at Stage 0,Reasons for delay - Number of delayed schemes falling into each 'primary reason for delay' category,Supply chain capacity</v>
      </c>
      <c r="D2978" s="176" t="str">
        <f>IF(ISBLANK('DPW3'!$H$8),"",'DPW3'!$H$8)</f>
        <v>Nr</v>
      </c>
      <c r="E2978" s="176" t="s">
        <v>7266</v>
      </c>
      <c r="F2978" s="176" t="str">
        <f>IF(ISBLANK('DPW3'!BG8),"",'DPW3'!BG8)</f>
        <v/>
      </c>
    </row>
    <row r="2979" spans="1:60" s="55" customFormat="1" x14ac:dyDescent="0.25">
      <c r="A2979" s="55" t="str">
        <f t="shared" si="46"/>
        <v>YKY</v>
      </c>
      <c r="B2979" s="55" t="str">
        <f>IF(ISBLANK('DPW3'!DU8),"",'DPW3'!DU8)</f>
        <v>PCD_DPW3_WFDI1_DPP</v>
      </c>
      <c r="C2979" s="55" t="str">
        <f>'DPW3'!F8 &amp; "," &amp; 'DPW3'!G8 &amp; "," &amp; 'DPW3'!$DQ$5 &amp; "," &amp; 'DPW3'!$DU$6</f>
        <v>Water Framework Directive interconnector - Length,Number of schemes at Stage 0,Reasons for delay - Number of delayed schemes falling into each 'primary reason for delay' category,Land and planning permission</v>
      </c>
      <c r="D2979" s="55" t="str">
        <f>IF(ISBLANK('DPW3'!$H$8),"",'DPW3'!$H$8)</f>
        <v>Nr</v>
      </c>
      <c r="E2979" s="55" t="s">
        <v>7266</v>
      </c>
      <c r="F2979" s="55" t="str">
        <f>IF(ISBLANK('DPW3'!BH8),"",'DPW3'!BH8)</f>
        <v/>
      </c>
    </row>
    <row r="2980" spans="1:60" x14ac:dyDescent="0.25">
      <c r="A2980" s="176" t="str">
        <f t="shared" si="46"/>
        <v>YKY</v>
      </c>
      <c r="B2980" s="176" t="str">
        <f>IF(ISBLANK('DPW3'!DV8),"",'DPW3'!DV8)</f>
        <v>PCD_DPW3_WFDI1_DTPI</v>
      </c>
      <c r="C2980" s="176" t="str">
        <f>'DPW3'!F8 &amp; "," &amp; 'DPW3'!G8 &amp; "," &amp; 'DPW3'!$DQ$5 &amp; "," &amp; 'DPW3'!$DV$6</f>
        <v>Water Framework Directive interconnector - Length,Number of schemes at Stage 0,Reasons for delay - Number of delayed schemes falling into each 'primary reason for delay' category,Third-party interface</v>
      </c>
      <c r="D2980" s="176" t="str">
        <f>IF(ISBLANK('DPW3'!$H$8),"",'DPW3'!$H$8)</f>
        <v>Nr</v>
      </c>
      <c r="E2980" s="176" t="s">
        <v>7266</v>
      </c>
      <c r="F2980" s="176" t="str">
        <f>IF(ISBLANK('DPW3'!BI8),"",'DPW3'!BI8)</f>
        <v/>
      </c>
    </row>
    <row r="2981" spans="1:60" x14ac:dyDescent="0.25">
      <c r="A2981" s="176" t="str">
        <f t="shared" si="46"/>
        <v>YKY</v>
      </c>
      <c r="B2981" s="176" t="str">
        <f>IF(ISBLANK('DPW3'!DW8),"",'DPW3'!DW8)</f>
        <v>PCD_DPW3_WFDI1_DCI</v>
      </c>
      <c r="C2981" s="176" t="str">
        <f>'DPW3'!F8 &amp; "," &amp; 'DPW3'!G8 &amp; "," &amp; 'DPW3'!$DQ$5 &amp; "," &amp; 'DPW3'!$DW$6</f>
        <v>Water Framework Directive interconnector - Length,Number of schemes at Stage 0,Reasons for delay - Number of delayed schemes falling into each 'primary reason for delay' category,Contractual issues</v>
      </c>
      <c r="D2981" s="176" t="str">
        <f>IF(ISBLANK('DPW3'!$H$8),"",'DPW3'!$H$8)</f>
        <v>Nr</v>
      </c>
      <c r="E2981" s="176" t="s">
        <v>7266</v>
      </c>
      <c r="F2981" s="176" t="str">
        <f>IF(ISBLANK('DPW3'!BJ8),"",'DPW3'!BJ8)</f>
        <v/>
      </c>
    </row>
    <row r="2982" spans="1:60" x14ac:dyDescent="0.25">
      <c r="A2982" s="176" t="str">
        <f t="shared" si="46"/>
        <v>YKY</v>
      </c>
      <c r="B2982" s="176" t="str">
        <f>IF(ISBLANK('DPW3'!DX8),"",'DPW3'!DX8)</f>
        <v>PCD_DPW3_WFDI1_DSI</v>
      </c>
      <c r="C2982" s="176" t="str">
        <f>'DPW3'!F8 &amp; "," &amp; 'DPW3'!G8 &amp; "," &amp; 'DPW3'!$DQ$5 &amp; "," &amp; 'DPW3'!$DX$6</f>
        <v>Water Framework Directive interconnector - Length,Number of schemes at Stage 0,Reasons for delay - Number of delayed schemes falling into each 'primary reason for delay' category,Sites issues</v>
      </c>
      <c r="D2982" s="176" t="str">
        <f>IF(ISBLANK('DPW3'!$H$8),"",'DPW3'!$H$8)</f>
        <v>Nr</v>
      </c>
      <c r="E2982" s="176" t="s">
        <v>7266</v>
      </c>
      <c r="F2982" s="176" t="str">
        <f>IF(ISBLANK('DPW3'!BK8),"",'DPW3'!BK8)</f>
        <v/>
      </c>
    </row>
    <row r="2983" spans="1:60" x14ac:dyDescent="0.25">
      <c r="A2983" s="176" t="str">
        <f t="shared" si="46"/>
        <v>YKY</v>
      </c>
      <c r="B2983" s="176" t="str">
        <f>IF(ISBLANK('DPW3'!DY8),"",'DPW3'!DY8)</f>
        <v>PCD_DPW3_WFDI1_DER</v>
      </c>
      <c r="C2983" s="176" t="str">
        <f>'DPW3'!F8 &amp; "," &amp; 'DPW3'!G8 &amp; "," &amp; 'DPW3'!$DQ$5 &amp; "," &amp; 'DPW3'!$DY$6</f>
        <v>Water Framework Directive interconnector - Length,Number of schemes at Stage 0,Reasons for delay - Number of delayed schemes falling into each 'primary reason for delay' category,Environmental risks</v>
      </c>
      <c r="D2983" s="176" t="str">
        <f>IF(ISBLANK('DPW3'!$H$8),"",'DPW3'!$H$8)</f>
        <v>Nr</v>
      </c>
      <c r="E2983" s="176" t="s">
        <v>7266</v>
      </c>
      <c r="F2983" s="176" t="str">
        <f>IF(ISBLANK('DPW3'!BL8),"",'DPW3'!BL8)</f>
        <v/>
      </c>
    </row>
    <row r="2984" spans="1:60" x14ac:dyDescent="0.25">
      <c r="A2984" s="176" t="str">
        <f t="shared" si="46"/>
        <v>YKY</v>
      </c>
      <c r="B2984" s="176" t="str">
        <f>IF(ISBLANK('DPW3'!DZ8),"",'DPW3'!DZ8)</f>
        <v>PCD_DPW3_WFDI1_RS</v>
      </c>
      <c r="C2984" s="176" t="str">
        <f>'DPW3'!F8 &amp; "," &amp; 'DPW3'!G8 &amp; "," &amp; 'DPW3'!$DQ$5 &amp; "," &amp; 'DPW3'!$DZ$6</f>
        <v>Water Framework Directive interconnector - Length,Number of schemes at Stage 0,Reasons for delay - Number of delayed schemes falling into each 'primary reason for delay' category,Regulatory Sign off Delay</v>
      </c>
      <c r="D2984" s="176" t="str">
        <f>IF(ISBLANK('DPW3'!$H$8),"",'DPW3'!$H$8)</f>
        <v>Nr</v>
      </c>
      <c r="E2984" s="176" t="s">
        <v>7266</v>
      </c>
      <c r="F2984" s="176" t="str">
        <f>IF(ISBLANK('DPW3'!BM8),"",'DPW3'!BM8)</f>
        <v/>
      </c>
    </row>
    <row r="2985" spans="1:60" x14ac:dyDescent="0.25">
      <c r="A2985" s="176" t="str">
        <f t="shared" si="46"/>
        <v>YKY</v>
      </c>
      <c r="B2985" s="176" t="str">
        <f>IF(ISBLANK('DPW3'!EA8),"",'DPW3'!EA8)</f>
        <v>PCD_DPW3_WFDI1_DPLE</v>
      </c>
      <c r="C2985" s="176" t="str">
        <f>'DPW3'!F8 &amp; "," &amp; 'DPW3'!G8 &amp; "," &amp; 'DPW3'!$DQ$5 &amp; "," &amp; 'DPW3'!$EA$6</f>
        <v>Water Framework Directive interconnector - Length,Number of schemes at Stage 0,Reasons for delay - Number of delayed schemes falling into each 'primary reason for delay' category,Programme level efficiency</v>
      </c>
      <c r="D2985" s="176" t="str">
        <f>IF(ISBLANK('DPW3'!$H$8),"",'DPW3'!$H$8)</f>
        <v>Nr</v>
      </c>
      <c r="E2985" s="176" t="s">
        <v>7266</v>
      </c>
      <c r="F2985" s="176" t="str">
        <f>IF(ISBLANK('DPW3'!BN8),"",'DPW3'!BN8)</f>
        <v/>
      </c>
    </row>
    <row r="2986" spans="1:60" x14ac:dyDescent="0.25">
      <c r="A2986" s="176" t="str">
        <f t="shared" si="46"/>
        <v>YKY</v>
      </c>
      <c r="B2986" s="176" t="str">
        <f>IF(ISBLANK('DPW3'!BZ9),"",'DPW3'!BZ9)</f>
        <v>PCD_DPW3_WFDI1_S1</v>
      </c>
      <c r="C2986" s="176" t="str">
        <f>'DPW3'!F9 &amp; "," &amp; 'DPW3'!G9 &amp; "," &amp; 'DPW3'!BX5</f>
        <v>Water Framework Directive interconnector - Length,Number of schemes at Stage 1,Number of Schemes with IMs (Nr)</v>
      </c>
      <c r="D2986" s="176" t="str">
        <f>IF(ISBLANK('DPW3'!$H$9),"",'DPW3'!$H$9)</f>
        <v>Nr</v>
      </c>
      <c r="E2986" s="176" t="s">
        <v>7266</v>
      </c>
      <c r="T2986" s="176" t="str">
        <f>IF(ISBLANK('DPW3'!M9),"",'DPW3'!M9)</f>
        <v/>
      </c>
      <c r="U2986" s="176" t="str">
        <f>IF(ISBLANK('DPW3'!N9),"",'DPW3'!N9)</f>
        <v/>
      </c>
      <c r="V2986" s="176" t="str">
        <f>IF(ISBLANK('DPW3'!O9),"",'DPW3'!O9)</f>
        <v/>
      </c>
      <c r="W2986" s="176" t="str">
        <f>IF(ISBLANK('DPW3'!P9),"",'DPW3'!P9)</f>
        <v/>
      </c>
      <c r="X2986" s="176" t="str">
        <f>IF(ISBLANK('DPW3'!Q9),"",'DPW3'!Q9)</f>
        <v/>
      </c>
      <c r="Y2986" s="176" t="str">
        <f>IF(ISBLANK('DPW3'!R9),"",'DPW3'!R9)</f>
        <v/>
      </c>
      <c r="Z2986" s="176" t="str">
        <f>IF(ISBLANK('DPW3'!S9),"",'DPW3'!S9)</f>
        <v/>
      </c>
      <c r="AA2986" s="176" t="str">
        <f>IF(ISBLANK('DPW3'!T9),"",'DPW3'!T9)</f>
        <v/>
      </c>
      <c r="AB2986" s="176" t="str">
        <f>IF(ISBLANK('DPW3'!U9),"",'DPW3'!U9)</f>
        <v/>
      </c>
      <c r="AC2986" s="176" t="str">
        <f>IF(ISBLANK('DPW3'!V9),"",'DPW3'!V9)</f>
        <v/>
      </c>
      <c r="AD2986" s="176" t="str">
        <f>IF(ISBLANK('DPW3'!W9),"",'DPW3'!W9)</f>
        <v/>
      </c>
      <c r="AE2986" s="176" t="str">
        <f>IF(ISBLANK('DPW3'!X9),"",'DPW3'!X9)</f>
        <v/>
      </c>
      <c r="AF2986" s="176" t="str">
        <f>IF(ISBLANK('DPW3'!Y9),"",'DPW3'!Y9)</f>
        <v/>
      </c>
      <c r="AG2986" s="176" t="str">
        <f>IF(ISBLANK('DPW3'!Z9),"",'DPW3'!Z9)</f>
        <v/>
      </c>
      <c r="AH2986" s="176" t="str">
        <f>IF(ISBLANK('DPW3'!AA9),"",'DPW3'!AA9)</f>
        <v/>
      </c>
      <c r="AI2986" s="176" t="str">
        <f>IF(ISBLANK('DPW3'!AB9),"",'DPW3'!AB9)</f>
        <v/>
      </c>
      <c r="AJ2986" s="176" t="str">
        <f>IF(ISBLANK('DPW3'!AC9),"",'DPW3'!AC9)</f>
        <v/>
      </c>
      <c r="AK2986" s="176" t="str">
        <f>IF(ISBLANK('DPW3'!AD9),"",'DPW3'!AD9)</f>
        <v/>
      </c>
      <c r="AL2986" s="176" t="str">
        <f>IF(ISBLANK('DPW3'!AE9),"",'DPW3'!AE9)</f>
        <v/>
      </c>
      <c r="AM2986" s="176" t="str">
        <f>IF(ISBLANK('DPW3'!AF9),"",'DPW3'!AF9)</f>
        <v/>
      </c>
      <c r="AN2986" s="176" t="str">
        <f>IF(ISBLANK('DPW3'!AG9),"",'DPW3'!AG9)</f>
        <v/>
      </c>
      <c r="AO2986" s="176" t="str">
        <f>IF(ISBLANK('DPW3'!AH9),"",'DPW3'!AH9)</f>
        <v/>
      </c>
      <c r="AP2986" s="176" t="str">
        <f>IF(ISBLANK('DPW3'!AI9),"",'DPW3'!AI9)</f>
        <v/>
      </c>
      <c r="AQ2986" s="176" t="str">
        <f>IF(ISBLANK('DPW3'!AJ9),"",'DPW3'!AJ9)</f>
        <v/>
      </c>
      <c r="AR2986" s="176" t="str">
        <f>IF(ISBLANK('DPW3'!AK9),"",'DPW3'!AK9)</f>
        <v/>
      </c>
      <c r="AS2986" s="176" t="str">
        <f>IF(ISBLANK('DPW3'!AL9),"",'DPW3'!AL9)</f>
        <v/>
      </c>
      <c r="AT2986" s="176" t="str">
        <f>IF(ISBLANK('DPW3'!AM9),"",'DPW3'!AM9)</f>
        <v/>
      </c>
      <c r="AU2986" s="176" t="str">
        <f>IF(ISBLANK('DPW3'!AN9),"",'DPW3'!AN9)</f>
        <v/>
      </c>
      <c r="AV2986" s="176" t="str">
        <f>IF(ISBLANK('DPW3'!AO9),"",'DPW3'!AO9)</f>
        <v/>
      </c>
      <c r="AW2986" s="176" t="str">
        <f>IF(ISBLANK('DPW3'!AP9),"",'DPW3'!AP9)</f>
        <v/>
      </c>
      <c r="AX2986" s="176" t="str">
        <f>IF(ISBLANK('DPW3'!AQ9),"",'DPW3'!AQ9)</f>
        <v/>
      </c>
      <c r="AY2986" s="176" t="str">
        <f>IF(ISBLANK('DPW3'!AR9),"",'DPW3'!AR9)</f>
        <v/>
      </c>
      <c r="AZ2986" s="176" t="str">
        <f>IF(ISBLANK('DPW3'!AS9),"",'DPW3'!AS9)</f>
        <v/>
      </c>
      <c r="BA2986" s="176" t="str">
        <f>IF(ISBLANK('DPW3'!AT9),"",'DPW3'!AT9)</f>
        <v/>
      </c>
      <c r="BB2986" s="176" t="str">
        <f>IF(ISBLANK('DPW3'!AU9),"",'DPW3'!AU9)</f>
        <v/>
      </c>
      <c r="BC2986" s="176" t="str">
        <f>IF(ISBLANK('DPW3'!AV9),"",'DPW3'!AV9)</f>
        <v/>
      </c>
      <c r="BD2986" s="176" t="str">
        <f>IF(ISBLANK('DPW3'!AW9),"",'DPW3'!AW9)</f>
        <v/>
      </c>
      <c r="BE2986" s="176" t="str">
        <f>IF(ISBLANK('DPW3'!AX9),"",'DPW3'!AX9)</f>
        <v/>
      </c>
      <c r="BF2986" s="176" t="str">
        <f>IF(ISBLANK('DPW3'!AY9),"",'DPW3'!AY9)</f>
        <v/>
      </c>
      <c r="BG2986" s="176" t="str">
        <f>IF(ISBLANK('DPW3'!AZ9),"",'DPW3'!AZ9)</f>
        <v/>
      </c>
      <c r="BH2986" s="176" t="str">
        <f>IF(ISBLANK('DPW3'!BA9),"",'DPW3'!BA9)</f>
        <v/>
      </c>
    </row>
    <row r="2987" spans="1:60" x14ac:dyDescent="0.25">
      <c r="A2987" s="176" t="str">
        <f t="shared" si="46"/>
        <v>YKY</v>
      </c>
      <c r="B2987" s="176" t="str">
        <f>IF(ISBLANK('DPW3'!DP9),"",'DPW3'!DP9)</f>
        <v>PCD_DPW3_WFDI1_DLY_S1</v>
      </c>
      <c r="C2987" s="176" t="str">
        <f>'DPW3'!F9 &amp; "," &amp; 'DPW3'!G9 &amp; "," &amp; 'DPW3'!DP5 &amp; "," &amp; 'DPW3'!DP6</f>
        <v>Water Framework Directive interconnector - Length,Number of schemes at Stage 1,Total number of schemes with a 90+ day delay for any given IM,</v>
      </c>
      <c r="D2987" s="176" t="str">
        <f>IF(ISBLANK('DPW3'!$H$9),"",'DPW3'!$H$9)</f>
        <v>Nr</v>
      </c>
      <c r="E2987" s="176" t="s">
        <v>7266</v>
      </c>
      <c r="F2987" s="176" t="str">
        <f>IF(ISBLANK('DPW3'!BC9),"",'DPW3'!BC9)</f>
        <v/>
      </c>
    </row>
    <row r="2988" spans="1:60" x14ac:dyDescent="0.25">
      <c r="A2988" s="176" t="str">
        <f t="shared" si="46"/>
        <v>YKY</v>
      </c>
      <c r="B2988" s="176" t="str">
        <f>IF(ISBLANK('DPW3'!DQ9),"",'DPW3'!DQ9)</f>
        <v>PCD_DPW3_WFDI1_DIR_S1</v>
      </c>
      <c r="C2988" s="176" t="str">
        <f>'DPW3'!F9 &amp; "," &amp; 'DPW3'!G9 &amp; "," &amp; 'DPW3'!$DQ$5 &amp; "," &amp; 'DPW3'!$DQ$6</f>
        <v>Water Framework Directive interconnector - Length,Number of schemes at Stage 1,Reasons for delay - Number of delayed schemes falling into each 'primary reason for delay' category,Lack of resources - internal</v>
      </c>
      <c r="D2988" s="176" t="str">
        <f>IF(ISBLANK('DPW3'!$H$9),"",'DPW3'!$H$9)</f>
        <v>Nr</v>
      </c>
      <c r="E2988" s="176" t="s">
        <v>7266</v>
      </c>
      <c r="F2988" s="176" t="str">
        <f>IF(ISBLANK('DPW3'!BD9),"",'DPW3'!BD9)</f>
        <v/>
      </c>
    </row>
    <row r="2989" spans="1:60" x14ac:dyDescent="0.25">
      <c r="A2989" s="176" t="str">
        <f t="shared" si="46"/>
        <v>YKY</v>
      </c>
      <c r="B2989" s="176" t="str">
        <f>IF(ISBLANK('DPW3'!DR9),"",'DPW3'!DR9)</f>
        <v>PCD_DPW3_WFDI1_DSCR_S1</v>
      </c>
      <c r="C2989" s="176" t="str">
        <f>'DPW3'!F9 &amp; "," &amp; 'DPW3'!G9 &amp; "," &amp; 'DPW3'!DQ$5 &amp; "," &amp; 'DPW3'!$DR$6</f>
        <v xml:space="preserve">Water Framework Directive interconnector - Length,Number of schemes at Stage 1,Reasons for delay - Number of delayed schemes falling into each 'primary reason for delay' category,Lack of resources - external </v>
      </c>
      <c r="D2989" s="176" t="str">
        <f>IF(ISBLANK('DPW3'!$H$9),"",'DPW3'!$H$9)</f>
        <v>Nr</v>
      </c>
      <c r="E2989" s="176" t="s">
        <v>7266</v>
      </c>
      <c r="F2989" s="176" t="str">
        <f>IF(ISBLANK('DPW3'!BE9),"",'DPW3'!BE9)</f>
        <v/>
      </c>
    </row>
    <row r="2990" spans="1:60" x14ac:dyDescent="0.25">
      <c r="A2990" s="176" t="str">
        <f t="shared" si="46"/>
        <v>YKY</v>
      </c>
      <c r="B2990" s="176" t="str">
        <f>IF(ISBLANK('DPW3'!DS9),"",'DPW3'!DS9)</f>
        <v>PCD_DPW3_WFDI1_DCS_S1</v>
      </c>
      <c r="C2990" s="176" t="str">
        <f>'DPW3'!F9 &amp; "," &amp; 'DPW3'!G9 &amp; "," &amp; 'DPW3'!$DQ$5 &amp; "," &amp; 'DPW3'!$DS$6</f>
        <v>Water Framework Directive interconnector - Length,Number of schemes at Stage 1,Reasons for delay - Number of delayed schemes falling into each 'primary reason for delay' category,Change in solution (IM2)</v>
      </c>
      <c r="D2990" s="176" t="str">
        <f>IF(ISBLANK('DPW3'!$H$9),"",'DPW3'!$H$9)</f>
        <v>Nr</v>
      </c>
      <c r="E2990" s="176" t="s">
        <v>7266</v>
      </c>
      <c r="F2990" s="176" t="str">
        <f>IF(ISBLANK('DPW3'!BF9),"",'DPW3'!BF9)</f>
        <v/>
      </c>
    </row>
    <row r="2991" spans="1:60" x14ac:dyDescent="0.25">
      <c r="A2991" s="176" t="str">
        <f t="shared" si="46"/>
        <v>YKY</v>
      </c>
      <c r="B2991" s="176" t="str">
        <f>IF(ISBLANK('DPW3'!DT9),"",'DPW3'!DT9)</f>
        <v>PCD_DPW3_WFDI1_DSPC_S1</v>
      </c>
      <c r="C2991" s="176" t="str">
        <f>'DPW3'!F9 &amp; "," &amp; 'DPW3'!G9 &amp; "," &amp; 'DPW3'!$DQ$5 &amp; "," &amp; 'DPW3'!$DT$6</f>
        <v>Water Framework Directive interconnector - Length,Number of schemes at Stage 1,Reasons for delay - Number of delayed schemes falling into each 'primary reason for delay' category,Supply chain capacity</v>
      </c>
      <c r="D2991" s="176" t="str">
        <f>IF(ISBLANK('DPW3'!$H$9),"",'DPW3'!$H$9)</f>
        <v>Nr</v>
      </c>
      <c r="E2991" s="176" t="s">
        <v>7266</v>
      </c>
      <c r="F2991" s="176" t="str">
        <f>IF(ISBLANK('DPW3'!BG9),"",'DPW3'!BG9)</f>
        <v/>
      </c>
    </row>
    <row r="2992" spans="1:60" s="55" customFormat="1" x14ac:dyDescent="0.25">
      <c r="A2992" s="55" t="str">
        <f t="shared" si="46"/>
        <v>YKY</v>
      </c>
      <c r="B2992" s="55" t="str">
        <f>IF(ISBLANK('DPW3'!DU9),"",'DPW3'!DU9)</f>
        <v>PCD_DPW3_WFDI1_DPP_S1</v>
      </c>
      <c r="C2992" s="55" t="str">
        <f>'DPW3'!F9 &amp; "," &amp; 'DPW3'!G9 &amp; "," &amp; 'DPW3'!$DQ$5 &amp; "," &amp; 'DPW3'!$DU$6</f>
        <v>Water Framework Directive interconnector - Length,Number of schemes at Stage 1,Reasons for delay - Number of delayed schemes falling into each 'primary reason for delay' category,Land and planning permission</v>
      </c>
      <c r="D2992" s="55" t="str">
        <f>IF(ISBLANK('DPW3'!$H$9),"",'DPW3'!$H$9)</f>
        <v>Nr</v>
      </c>
      <c r="E2992" s="55" t="s">
        <v>7266</v>
      </c>
      <c r="F2992" s="55" t="str">
        <f>IF(ISBLANK('DPW3'!BH9),"",'DPW3'!BH9)</f>
        <v/>
      </c>
    </row>
    <row r="2993" spans="1:60" x14ac:dyDescent="0.25">
      <c r="A2993" s="176" t="str">
        <f t="shared" si="46"/>
        <v>YKY</v>
      </c>
      <c r="B2993" s="176" t="str">
        <f>IF(ISBLANK('DPW3'!DV9),"",'DPW3'!DV9)</f>
        <v>PCD_DPW3_WFDI1_DTPI_S1</v>
      </c>
      <c r="C2993" s="176" t="str">
        <f>'DPW3'!F9 &amp; "," &amp; 'DPW3'!G9 &amp; "," &amp; 'DPW3'!$DQ$5 &amp; "," &amp; 'DPW3'!$DV$6</f>
        <v>Water Framework Directive interconnector - Length,Number of schemes at Stage 1,Reasons for delay - Number of delayed schemes falling into each 'primary reason for delay' category,Third-party interface</v>
      </c>
      <c r="D2993" s="176" t="str">
        <f>IF(ISBLANK('DPW3'!$H$9),"",'DPW3'!$H$9)</f>
        <v>Nr</v>
      </c>
      <c r="E2993" s="176" t="s">
        <v>7266</v>
      </c>
      <c r="F2993" s="176" t="str">
        <f>IF(ISBLANK('DPW3'!BI9),"",'DPW3'!BI9)</f>
        <v/>
      </c>
    </row>
    <row r="2994" spans="1:60" x14ac:dyDescent="0.25">
      <c r="A2994" s="176" t="str">
        <f t="shared" si="46"/>
        <v>YKY</v>
      </c>
      <c r="B2994" s="176" t="str">
        <f>IF(ISBLANK('DPW3'!DW9),"",'DPW3'!DW9)</f>
        <v>PCD_DPW3_WFDI1_DCI_S1</v>
      </c>
      <c r="C2994" s="176" t="str">
        <f>'DPW3'!F9 &amp; "," &amp; 'DPW3'!G9 &amp; "," &amp; 'DPW3'!$DQ$5 &amp; "," &amp; 'DPW3'!$DW$6</f>
        <v>Water Framework Directive interconnector - Length,Number of schemes at Stage 1,Reasons for delay - Number of delayed schemes falling into each 'primary reason for delay' category,Contractual issues</v>
      </c>
      <c r="D2994" s="176" t="str">
        <f>IF(ISBLANK('DPW3'!$H$9),"",'DPW3'!$H$9)</f>
        <v>Nr</v>
      </c>
      <c r="E2994" s="176" t="s">
        <v>7266</v>
      </c>
      <c r="F2994" s="176" t="str">
        <f>IF(ISBLANK('DPW3'!BJ9),"",'DPW3'!BJ9)</f>
        <v/>
      </c>
    </row>
    <row r="2995" spans="1:60" x14ac:dyDescent="0.25">
      <c r="A2995" s="176" t="str">
        <f t="shared" si="46"/>
        <v>YKY</v>
      </c>
      <c r="B2995" s="176" t="str">
        <f>IF(ISBLANK('DPW3'!DX9),"",'DPW3'!DX9)</f>
        <v>PCD_DPW3_WFDI1_DSI_S1</v>
      </c>
      <c r="C2995" s="176" t="str">
        <f>'DPW3'!F9 &amp; "," &amp; 'DPW3'!G9 &amp; "," &amp; 'DPW3'!$DQ$5 &amp; "," &amp; 'DPW3'!$DX$6</f>
        <v>Water Framework Directive interconnector - Length,Number of schemes at Stage 1,Reasons for delay - Number of delayed schemes falling into each 'primary reason for delay' category,Sites issues</v>
      </c>
      <c r="D2995" s="176" t="str">
        <f>IF(ISBLANK('DPW3'!$H$9),"",'DPW3'!$H$9)</f>
        <v>Nr</v>
      </c>
      <c r="E2995" s="176" t="s">
        <v>7266</v>
      </c>
      <c r="F2995" s="176" t="str">
        <f>IF(ISBLANK('DPW3'!BK9),"",'DPW3'!BK9)</f>
        <v/>
      </c>
    </row>
    <row r="2996" spans="1:60" x14ac:dyDescent="0.25">
      <c r="A2996" s="176" t="str">
        <f t="shared" si="46"/>
        <v>YKY</v>
      </c>
      <c r="B2996" s="176" t="str">
        <f>IF(ISBLANK('DPW3'!DY9),"",'DPW3'!DY9)</f>
        <v>PCD_DPW3_WFDI1_DER_S1</v>
      </c>
      <c r="C2996" s="176" t="str">
        <f>'DPW3'!F9 &amp; "," &amp; 'DPW3'!G9 &amp; "," &amp; 'DPW3'!$DQ$5 &amp; "," &amp; 'DPW3'!$DY$6</f>
        <v>Water Framework Directive interconnector - Length,Number of schemes at Stage 1,Reasons for delay - Number of delayed schemes falling into each 'primary reason for delay' category,Environmental risks</v>
      </c>
      <c r="D2996" s="176" t="str">
        <f>IF(ISBLANK('DPW3'!$H$9),"",'DPW3'!$H$9)</f>
        <v>Nr</v>
      </c>
      <c r="E2996" s="176" t="s">
        <v>7266</v>
      </c>
      <c r="F2996" s="176" t="str">
        <f>IF(ISBLANK('DPW3'!BL9),"",'DPW3'!BL9)</f>
        <v/>
      </c>
    </row>
    <row r="2997" spans="1:60" x14ac:dyDescent="0.25">
      <c r="A2997" s="176" t="str">
        <f t="shared" si="46"/>
        <v>YKY</v>
      </c>
      <c r="B2997" s="176" t="str">
        <f>IF(ISBLANK('DPW3'!DZ9),"",'DPW3'!DZ9)</f>
        <v>PCD_DPW3_WFDI1_RS_S1</v>
      </c>
      <c r="C2997" s="176" t="str">
        <f>'DPW3'!F9 &amp; "," &amp; 'DPW3'!G9 &amp; "," &amp; 'DPW3'!$DQ$5 &amp; "," &amp; 'DPW3'!$DZ$6</f>
        <v>Water Framework Directive interconnector - Length,Number of schemes at Stage 1,Reasons for delay - Number of delayed schemes falling into each 'primary reason for delay' category,Regulatory Sign off Delay</v>
      </c>
      <c r="D2997" s="176" t="str">
        <f>IF(ISBLANK('DPW3'!$H$9),"",'DPW3'!$H$9)</f>
        <v>Nr</v>
      </c>
      <c r="E2997" s="176" t="s">
        <v>7266</v>
      </c>
      <c r="F2997" s="176" t="str">
        <f>IF(ISBLANK('DPW3'!BM9),"",'DPW3'!BM9)</f>
        <v/>
      </c>
    </row>
    <row r="2998" spans="1:60" x14ac:dyDescent="0.25">
      <c r="A2998" s="176" t="str">
        <f t="shared" si="46"/>
        <v>YKY</v>
      </c>
      <c r="B2998" s="176" t="str">
        <f>IF(ISBLANK('DPW3'!EA9),"",'DPW3'!EA9)</f>
        <v>PCD_DPW3_WFDI1_DPLE_S1</v>
      </c>
      <c r="C2998" s="176" t="str">
        <f>'DPW3'!F9 &amp; "," &amp; 'DPW3'!G9 &amp; "," &amp; 'DPW3'!$DQ$5 &amp; "," &amp; 'DPW3'!$EA$6</f>
        <v>Water Framework Directive interconnector - Length,Number of schemes at Stage 1,Reasons for delay - Number of delayed schemes falling into each 'primary reason for delay' category,Programme level efficiency</v>
      </c>
      <c r="D2998" s="176" t="str">
        <f>IF(ISBLANK('DPW3'!$H$9),"",'DPW3'!$H$9)</f>
        <v>Nr</v>
      </c>
      <c r="E2998" s="176" t="s">
        <v>7266</v>
      </c>
      <c r="F2998" s="176" t="str">
        <f>IF(ISBLANK('DPW3'!BN9),"",'DPW3'!BN9)</f>
        <v/>
      </c>
    </row>
    <row r="2999" spans="1:60" x14ac:dyDescent="0.25">
      <c r="A2999" s="176" t="str">
        <f t="shared" si="46"/>
        <v>YKY</v>
      </c>
      <c r="B2999" s="176" t="str">
        <f>IF(ISBLANK('DPW3'!BZ10),"",'DPW3'!BZ10)</f>
        <v>PCD_DPW3_WFDI1_S2</v>
      </c>
      <c r="C2999" s="176" t="str">
        <f>'DPW3'!F10 &amp; "," &amp; 'DPW3'!G10 &amp; "," &amp; 'DPW3'!BX5</f>
        <v>Water Framework Directive interconnector - Length,Number of schemes at Stage 2,Number of Schemes with IMs (Nr)</v>
      </c>
      <c r="D2999" s="176" t="str">
        <f>IF(ISBLANK('DPW3'!$H$10),"",'DPW3'!$H$10)</f>
        <v>Nr</v>
      </c>
      <c r="E2999" s="176" t="s">
        <v>7266</v>
      </c>
      <c r="T2999" s="176" t="str">
        <f>IF(ISBLANK('DPW3'!M10),"",'DPW3'!M10)</f>
        <v/>
      </c>
      <c r="U2999" s="176" t="str">
        <f>IF(ISBLANK('DPW3'!N10),"",'DPW3'!N10)</f>
        <v/>
      </c>
      <c r="V2999" s="176" t="str">
        <f>IF(ISBLANK('DPW3'!O10),"",'DPW3'!O10)</f>
        <v/>
      </c>
      <c r="W2999" s="176" t="str">
        <f>IF(ISBLANK('DPW3'!P10),"",'DPW3'!P10)</f>
        <v/>
      </c>
      <c r="X2999" s="176" t="str">
        <f>IF(ISBLANK('DPW3'!Q10),"",'DPW3'!Q10)</f>
        <v/>
      </c>
      <c r="Y2999" s="176" t="str">
        <f>IF(ISBLANK('DPW3'!R10),"",'DPW3'!R10)</f>
        <v/>
      </c>
      <c r="Z2999" s="176" t="str">
        <f>IF(ISBLANK('DPW3'!S10),"",'DPW3'!S10)</f>
        <v/>
      </c>
      <c r="AA2999" s="176" t="str">
        <f>IF(ISBLANK('DPW3'!T10),"",'DPW3'!T10)</f>
        <v/>
      </c>
      <c r="AB2999" s="176" t="str">
        <f>IF(ISBLANK('DPW3'!U10),"",'DPW3'!U10)</f>
        <v/>
      </c>
      <c r="AC2999" s="176" t="str">
        <f>IF(ISBLANK('DPW3'!V10),"",'DPW3'!V10)</f>
        <v/>
      </c>
      <c r="AD2999" s="176" t="str">
        <f>IF(ISBLANK('DPW3'!W10),"",'DPW3'!W10)</f>
        <v/>
      </c>
      <c r="AE2999" s="176" t="str">
        <f>IF(ISBLANK('DPW3'!X10),"",'DPW3'!X10)</f>
        <v/>
      </c>
      <c r="AF2999" s="176" t="str">
        <f>IF(ISBLANK('DPW3'!Y10),"",'DPW3'!Y10)</f>
        <v/>
      </c>
      <c r="AG2999" s="176" t="str">
        <f>IF(ISBLANK('DPW3'!Z10),"",'DPW3'!Z10)</f>
        <v/>
      </c>
      <c r="AH2999" s="176" t="str">
        <f>IF(ISBLANK('DPW3'!AA10),"",'DPW3'!AA10)</f>
        <v/>
      </c>
      <c r="AI2999" s="176" t="str">
        <f>IF(ISBLANK('DPW3'!AB10),"",'DPW3'!AB10)</f>
        <v/>
      </c>
      <c r="AJ2999" s="176" t="str">
        <f>IF(ISBLANK('DPW3'!AC10),"",'DPW3'!AC10)</f>
        <v/>
      </c>
      <c r="AK2999" s="176" t="str">
        <f>IF(ISBLANK('DPW3'!AD10),"",'DPW3'!AD10)</f>
        <v/>
      </c>
      <c r="AL2999" s="176" t="str">
        <f>IF(ISBLANK('DPW3'!AE10),"",'DPW3'!AE10)</f>
        <v/>
      </c>
      <c r="AM2999" s="176" t="str">
        <f>IF(ISBLANK('DPW3'!AF10),"",'DPW3'!AF10)</f>
        <v/>
      </c>
      <c r="AN2999" s="176" t="str">
        <f>IF(ISBLANK('DPW3'!AG10),"",'DPW3'!AG10)</f>
        <v/>
      </c>
      <c r="AO2999" s="176" t="str">
        <f>IF(ISBLANK('DPW3'!AH10),"",'DPW3'!AH10)</f>
        <v/>
      </c>
      <c r="AP2999" s="176" t="str">
        <f>IF(ISBLANK('DPW3'!AI10),"",'DPW3'!AI10)</f>
        <v/>
      </c>
      <c r="AQ2999" s="176" t="str">
        <f>IF(ISBLANK('DPW3'!AJ10),"",'DPW3'!AJ10)</f>
        <v/>
      </c>
      <c r="AR2999" s="176" t="str">
        <f>IF(ISBLANK('DPW3'!AK10),"",'DPW3'!AK10)</f>
        <v/>
      </c>
      <c r="AS2999" s="176" t="str">
        <f>IF(ISBLANK('DPW3'!AL10),"",'DPW3'!AL10)</f>
        <v/>
      </c>
      <c r="AT2999" s="176" t="str">
        <f>IF(ISBLANK('DPW3'!AM10),"",'DPW3'!AM10)</f>
        <v/>
      </c>
      <c r="AU2999" s="176" t="str">
        <f>IF(ISBLANK('DPW3'!AN10),"",'DPW3'!AN10)</f>
        <v/>
      </c>
      <c r="AV2999" s="176" t="str">
        <f>IF(ISBLANK('DPW3'!AO10),"",'DPW3'!AO10)</f>
        <v/>
      </c>
      <c r="AW2999" s="176" t="str">
        <f>IF(ISBLANK('DPW3'!AP10),"",'DPW3'!AP10)</f>
        <v/>
      </c>
      <c r="AX2999" s="176" t="str">
        <f>IF(ISBLANK('DPW3'!AQ10),"",'DPW3'!AQ10)</f>
        <v/>
      </c>
      <c r="AY2999" s="176" t="str">
        <f>IF(ISBLANK('DPW3'!AR10),"",'DPW3'!AR10)</f>
        <v/>
      </c>
      <c r="AZ2999" s="176" t="str">
        <f>IF(ISBLANK('DPW3'!AS10),"",'DPW3'!AS10)</f>
        <v/>
      </c>
      <c r="BA2999" s="176" t="str">
        <f>IF(ISBLANK('DPW3'!AT10),"",'DPW3'!AT10)</f>
        <v/>
      </c>
      <c r="BB2999" s="176" t="str">
        <f>IF(ISBLANK('DPW3'!AU10),"",'DPW3'!AU10)</f>
        <v/>
      </c>
      <c r="BC2999" s="176" t="str">
        <f>IF(ISBLANK('DPW3'!AV10),"",'DPW3'!AV10)</f>
        <v/>
      </c>
      <c r="BD2999" s="176" t="str">
        <f>IF(ISBLANK('DPW3'!AW10),"",'DPW3'!AW10)</f>
        <v/>
      </c>
      <c r="BE2999" s="176" t="str">
        <f>IF(ISBLANK('DPW3'!AX10),"",'DPW3'!AX10)</f>
        <v/>
      </c>
      <c r="BF2999" s="176" t="str">
        <f>IF(ISBLANK('DPW3'!AY10),"",'DPW3'!AY10)</f>
        <v/>
      </c>
      <c r="BG2999" s="176" t="str">
        <f>IF(ISBLANK('DPW3'!AZ10),"",'DPW3'!AZ10)</f>
        <v/>
      </c>
      <c r="BH2999" s="176" t="str">
        <f>IF(ISBLANK('DPW3'!BA10),"",'DPW3'!BA10)</f>
        <v/>
      </c>
    </row>
    <row r="3000" spans="1:60" x14ac:dyDescent="0.25">
      <c r="A3000" s="176" t="str">
        <f t="shared" si="46"/>
        <v>YKY</v>
      </c>
      <c r="B3000" s="176" t="str">
        <f>IF(ISBLANK('DPW3'!DP10),"",'DPW3'!DP10)</f>
        <v>PCD_DPW3_WFDI1_DLY_S2</v>
      </c>
      <c r="C3000" s="176" t="str">
        <f>'DPW3'!F10 &amp; "," &amp; 'DPW3'!G10 &amp; "," &amp; 'DPW3'!DP5 &amp; "," &amp; 'DPW3'!DP6</f>
        <v>Water Framework Directive interconnector - Length,Number of schemes at Stage 2,Total number of schemes with a 90+ day delay for any given IM,</v>
      </c>
      <c r="D3000" s="176" t="str">
        <f>IF(ISBLANK('DPW3'!$H$10),"",'DPW3'!$H$10)</f>
        <v>Nr</v>
      </c>
      <c r="E3000" s="176" t="s">
        <v>7266</v>
      </c>
      <c r="F3000" s="176" t="str">
        <f>IF(ISBLANK('DPW3'!BC10),"",'DPW3'!BC10)</f>
        <v/>
      </c>
    </row>
    <row r="3001" spans="1:60" x14ac:dyDescent="0.25">
      <c r="A3001" s="176" t="str">
        <f t="shared" si="46"/>
        <v>YKY</v>
      </c>
      <c r="B3001" s="176" t="str">
        <f>IF(ISBLANK('DPW3'!DQ10),"",'DPW3'!DQ10)</f>
        <v>PCD_DPW3_WFDI1_DIR_S2</v>
      </c>
      <c r="C3001" s="176" t="str">
        <f>'DPW3'!F10 &amp; "," &amp; 'DPW3'!G10 &amp; "," &amp; 'DPW3'!$DQ$5 &amp; "," &amp; 'DPW3'!$DQ$6</f>
        <v>Water Framework Directive interconnector - Length,Number of schemes at Stage 2,Reasons for delay - Number of delayed schemes falling into each 'primary reason for delay' category,Lack of resources - internal</v>
      </c>
      <c r="D3001" s="176" t="str">
        <f>IF(ISBLANK('DPW3'!$H$10),"",'DPW3'!$H$10)</f>
        <v>Nr</v>
      </c>
      <c r="E3001" s="176" t="s">
        <v>7266</v>
      </c>
      <c r="F3001" s="176" t="str">
        <f>IF(ISBLANK('DPW3'!BD10),"",'DPW3'!BD10)</f>
        <v/>
      </c>
    </row>
    <row r="3002" spans="1:60" x14ac:dyDescent="0.25">
      <c r="A3002" s="176" t="str">
        <f t="shared" si="46"/>
        <v>YKY</v>
      </c>
      <c r="B3002" s="176" t="str">
        <f>IF(ISBLANK('DPW3'!DR10),"",'DPW3'!DR10)</f>
        <v>PCD_DPW3_WFDI1_DSCR_S2</v>
      </c>
      <c r="C3002" s="176" t="str">
        <f>'DPW3'!F10 &amp; "," &amp; 'DPW3'!G10 &amp; "," &amp; 'DPW3'!$DQ$5 &amp; "," &amp; 'DPW3'!$DR$6</f>
        <v xml:space="preserve">Water Framework Directive interconnector - Length,Number of schemes at Stage 2,Reasons for delay - Number of delayed schemes falling into each 'primary reason for delay' category,Lack of resources - external </v>
      </c>
      <c r="D3002" s="176" t="str">
        <f>IF(ISBLANK('DPW3'!$H$10),"",'DPW3'!$H$10)</f>
        <v>Nr</v>
      </c>
      <c r="E3002" s="176" t="s">
        <v>7266</v>
      </c>
      <c r="F3002" s="176" t="str">
        <f>IF(ISBLANK('DPW3'!BE10),"",'DPW3'!BE10)</f>
        <v/>
      </c>
    </row>
    <row r="3003" spans="1:60" x14ac:dyDescent="0.25">
      <c r="A3003" s="176" t="str">
        <f t="shared" si="46"/>
        <v>YKY</v>
      </c>
      <c r="B3003" s="176" t="str">
        <f>IF(ISBLANK('DPW3'!DS10),"",'DPW3'!DS10)</f>
        <v>PCD_DPW3_WFDI1_DCS_S2</v>
      </c>
      <c r="C3003" s="176" t="str">
        <f>'DPW3'!F10 &amp; "," &amp; 'DPW3'!G10 &amp; "," &amp; 'DPW3'!$DQ$5 &amp; "," &amp; 'DPW3'!$DS$6</f>
        <v>Water Framework Directive interconnector - Length,Number of schemes at Stage 2,Reasons for delay - Number of delayed schemes falling into each 'primary reason for delay' category,Change in solution (IM2)</v>
      </c>
      <c r="D3003" s="176" t="str">
        <f>IF(ISBLANK('DPW3'!$H$10),"",'DPW3'!$H$10)</f>
        <v>Nr</v>
      </c>
      <c r="E3003" s="176" t="s">
        <v>7266</v>
      </c>
      <c r="F3003" s="176" t="str">
        <f>IF(ISBLANK('DPW3'!BF10),"",'DPW3'!BF10)</f>
        <v/>
      </c>
    </row>
    <row r="3004" spans="1:60" x14ac:dyDescent="0.25">
      <c r="A3004" s="176" t="str">
        <f t="shared" si="46"/>
        <v>YKY</v>
      </c>
      <c r="B3004" s="176" t="str">
        <f>IF(ISBLANK('DPW3'!DT10),"",'DPW3'!DT10)</f>
        <v>PCD_DPW3_WFDI1_DSPC_S2</v>
      </c>
      <c r="C3004" s="176" t="str">
        <f>'DPW3'!F10 &amp; "," &amp; 'DPW3'!G10 &amp; "," &amp; 'DPW3'!$DQ$5 &amp; "," &amp; 'DPW3'!$DT$6</f>
        <v>Water Framework Directive interconnector - Length,Number of schemes at Stage 2,Reasons for delay - Number of delayed schemes falling into each 'primary reason for delay' category,Supply chain capacity</v>
      </c>
      <c r="D3004" s="176" t="str">
        <f>IF(ISBLANK('DPW3'!$H$10),"",'DPW3'!$H$10)</f>
        <v>Nr</v>
      </c>
      <c r="E3004" s="176" t="s">
        <v>7266</v>
      </c>
      <c r="F3004" s="176" t="str">
        <f>IF(ISBLANK('DPW3'!BG10),"",'DPW3'!BG10)</f>
        <v/>
      </c>
    </row>
    <row r="3005" spans="1:60" s="55" customFormat="1" x14ac:dyDescent="0.25">
      <c r="A3005" s="55" t="str">
        <f t="shared" si="46"/>
        <v>YKY</v>
      </c>
      <c r="B3005" s="55" t="str">
        <f>IF(ISBLANK('DPW3'!DU10),"",'DPW3'!DU10)</f>
        <v>PCD_DPW3_WFDI1_DPP_S2</v>
      </c>
      <c r="C3005" s="55" t="str">
        <f>'DPW3'!F10 &amp; "," &amp; 'DPW3'!G10 &amp; "," &amp; 'DPW3'!$DQ$5 &amp; "," &amp; 'DPW3'!$DU$6</f>
        <v>Water Framework Directive interconnector - Length,Number of schemes at Stage 2,Reasons for delay - Number of delayed schemes falling into each 'primary reason for delay' category,Land and planning permission</v>
      </c>
      <c r="D3005" s="55" t="str">
        <f>IF(ISBLANK('DPW3'!$H$10),"",'DPW3'!$H$10)</f>
        <v>Nr</v>
      </c>
      <c r="E3005" s="55" t="s">
        <v>7266</v>
      </c>
      <c r="F3005" s="55" t="str">
        <f>IF(ISBLANK('DPW3'!BH10),"",'DPW3'!BH10)</f>
        <v/>
      </c>
    </row>
    <row r="3006" spans="1:60" x14ac:dyDescent="0.25">
      <c r="A3006" s="176" t="str">
        <f t="shared" si="46"/>
        <v>YKY</v>
      </c>
      <c r="B3006" s="176" t="str">
        <f>IF(ISBLANK('DPW3'!DV10),"",'DPW3'!DV10)</f>
        <v>PCD_DPW3_WFDI1_DTPI_S2</v>
      </c>
      <c r="C3006" s="176" t="str">
        <f>'DPW3'!F10 &amp; "," &amp; 'DPW3'!G10 &amp; "," &amp; 'DPW3'!$DQ$5 &amp; "," &amp; 'DPW3'!$DV$6</f>
        <v>Water Framework Directive interconnector - Length,Number of schemes at Stage 2,Reasons for delay - Number of delayed schemes falling into each 'primary reason for delay' category,Third-party interface</v>
      </c>
      <c r="D3006" s="176" t="str">
        <f>IF(ISBLANK('DPW3'!$H$10),"",'DPW3'!$H$10)</f>
        <v>Nr</v>
      </c>
      <c r="E3006" s="176" t="s">
        <v>7266</v>
      </c>
      <c r="F3006" s="176" t="str">
        <f>IF(ISBLANK('DPW3'!BI10),"",'DPW3'!BI10)</f>
        <v/>
      </c>
    </row>
    <row r="3007" spans="1:60" x14ac:dyDescent="0.25">
      <c r="A3007" s="176" t="str">
        <f t="shared" si="46"/>
        <v>YKY</v>
      </c>
      <c r="B3007" s="176" t="str">
        <f>IF(ISBLANK('DPW3'!DW10),"",'DPW3'!DW10)</f>
        <v>PCD_DPW3_WFDI1_DCI_S2</v>
      </c>
      <c r="C3007" s="176" t="str">
        <f>'DPW3'!F10 &amp; "," &amp; 'DPW3'!G10 &amp; "," &amp; 'DPW3'!$DQ$5 &amp; "," &amp; 'DPW3'!$DW$6</f>
        <v>Water Framework Directive interconnector - Length,Number of schemes at Stage 2,Reasons for delay - Number of delayed schemes falling into each 'primary reason for delay' category,Contractual issues</v>
      </c>
      <c r="D3007" s="176" t="str">
        <f>IF(ISBLANK('DPW3'!$H$10),"",'DPW3'!$H$10)</f>
        <v>Nr</v>
      </c>
      <c r="E3007" s="176" t="s">
        <v>7266</v>
      </c>
      <c r="F3007" s="176" t="str">
        <f>IF(ISBLANK('DPW3'!BJ10),"",'DPW3'!BJ10)</f>
        <v/>
      </c>
    </row>
    <row r="3008" spans="1:60" x14ac:dyDescent="0.25">
      <c r="A3008" s="176" t="str">
        <f t="shared" si="46"/>
        <v>YKY</v>
      </c>
      <c r="B3008" s="176" t="str">
        <f>IF(ISBLANK('DPW3'!DX10),"",'DPW3'!DX10)</f>
        <v>PCD_DPW3_WFDI1_DSI_S2</v>
      </c>
      <c r="C3008" s="176" t="str">
        <f>'DPW3'!F10 &amp; "," &amp; 'DPW3'!G10 &amp; "," &amp; 'DPW3'!$DQ$5 &amp; "," &amp; 'DPW3'!$DX$6</f>
        <v>Water Framework Directive interconnector - Length,Number of schemes at Stage 2,Reasons for delay - Number of delayed schemes falling into each 'primary reason for delay' category,Sites issues</v>
      </c>
      <c r="D3008" s="176" t="str">
        <f>IF(ISBLANK('DPW3'!$H$10),"",'DPW3'!$H$10)</f>
        <v>Nr</v>
      </c>
      <c r="E3008" s="176" t="s">
        <v>7266</v>
      </c>
      <c r="F3008" s="176" t="str">
        <f>IF(ISBLANK('DPW3'!BK10),"",'DPW3'!BK10)</f>
        <v/>
      </c>
    </row>
    <row r="3009" spans="1:60" x14ac:dyDescent="0.25">
      <c r="A3009" s="176" t="str">
        <f t="shared" si="46"/>
        <v>YKY</v>
      </c>
      <c r="B3009" s="176" t="str">
        <f>IF(ISBLANK('DPW3'!DY10),"",'DPW3'!DY10)</f>
        <v>PCD_DPW3_WFDI1_DER_S2</v>
      </c>
      <c r="C3009" s="176" t="str">
        <f>'DPW3'!F10 &amp; "," &amp; 'DPW3'!G10 &amp; "," &amp; 'DPW3'!$DQ$5 &amp; "," &amp; 'DPW3'!$DY$6</f>
        <v>Water Framework Directive interconnector - Length,Number of schemes at Stage 2,Reasons for delay - Number of delayed schemes falling into each 'primary reason for delay' category,Environmental risks</v>
      </c>
      <c r="D3009" s="176" t="str">
        <f>IF(ISBLANK('DPW3'!$H$10),"",'DPW3'!$H$10)</f>
        <v>Nr</v>
      </c>
      <c r="E3009" s="176" t="s">
        <v>7266</v>
      </c>
      <c r="F3009" s="176" t="str">
        <f>IF(ISBLANK('DPW3'!BL10),"",'DPW3'!BL10)</f>
        <v/>
      </c>
    </row>
    <row r="3010" spans="1:60" x14ac:dyDescent="0.25">
      <c r="A3010" s="176" t="str">
        <f t="shared" si="46"/>
        <v>YKY</v>
      </c>
      <c r="B3010" s="176" t="str">
        <f>IF(ISBLANK('DPW3'!DZ10),"",'DPW3'!DZ10)</f>
        <v>PCD_DPW3_WFDI1_RS_S2</v>
      </c>
      <c r="C3010" s="176" t="str">
        <f>'DPW3'!F10 &amp; "," &amp; 'DPW3'!G10 &amp; "," &amp; 'DPW3'!$DQ$5 &amp; "," &amp; 'DPW3'!$DZ$6</f>
        <v>Water Framework Directive interconnector - Length,Number of schemes at Stage 2,Reasons for delay - Number of delayed schemes falling into each 'primary reason for delay' category,Regulatory Sign off Delay</v>
      </c>
      <c r="D3010" s="176" t="str">
        <f>IF(ISBLANK('DPW3'!$H$10),"",'DPW3'!$H$10)</f>
        <v>Nr</v>
      </c>
      <c r="E3010" s="176" t="s">
        <v>7266</v>
      </c>
      <c r="F3010" s="176" t="str">
        <f>IF(ISBLANK('DPW3'!BM10),"",'DPW3'!BM10)</f>
        <v/>
      </c>
    </row>
    <row r="3011" spans="1:60" x14ac:dyDescent="0.25">
      <c r="A3011" s="176" t="str">
        <f t="shared" si="46"/>
        <v>YKY</v>
      </c>
      <c r="B3011" s="176" t="str">
        <f>IF(ISBLANK('DPW3'!EA10),"",'DPW3'!EA10)</f>
        <v>PCD_DPW3_WFDI1_DPLE_S2</v>
      </c>
      <c r="C3011" s="176" t="str">
        <f>'DPW3'!F10 &amp; "," &amp; 'DPW3'!G10 &amp; "," &amp; 'DPW3'!$DQ$5 &amp; "," &amp; 'DPW3'!$EA$6</f>
        <v>Water Framework Directive interconnector - Length,Number of schemes at Stage 2,Reasons for delay - Number of delayed schemes falling into each 'primary reason for delay' category,Programme level efficiency</v>
      </c>
      <c r="D3011" s="176" t="str">
        <f>IF(ISBLANK('DPW3'!$H$10),"",'DPW3'!$H$10)</f>
        <v>Nr</v>
      </c>
      <c r="E3011" s="176" t="s">
        <v>7266</v>
      </c>
      <c r="F3011" s="176" t="str">
        <f>IF(ISBLANK('DPW3'!BN10),"",'DPW3'!BN10)</f>
        <v/>
      </c>
    </row>
    <row r="3012" spans="1:60" x14ac:dyDescent="0.25">
      <c r="A3012" s="176" t="str">
        <f t="shared" si="46"/>
        <v>YKY</v>
      </c>
      <c r="B3012" s="176" t="str">
        <f>IF(ISBLANK('DPW3'!BZ11),"",'DPW3'!BZ11)</f>
        <v>PCD_DPW3_WFDI1_S3</v>
      </c>
      <c r="C3012" s="176" t="str">
        <f>'DPW3'!F11 &amp; "," &amp; 'DPW3'!G11 &amp; "," &amp; 'DPW3'!BX5</f>
        <v>Water Framework Directive interconnector - Length,Number of schemes at Stage 3,Number of Schemes with IMs (Nr)</v>
      </c>
      <c r="D3012" s="176" t="str">
        <f>IF(ISBLANK('DPW3'!$H$11),"",'DPW3'!$H$11)</f>
        <v>Nr</v>
      </c>
      <c r="E3012" s="176" t="s">
        <v>7266</v>
      </c>
      <c r="T3012" s="176" t="str">
        <f>IF(ISBLANK('DPW3'!M11),"",'DPW3'!M11)</f>
        <v/>
      </c>
      <c r="U3012" s="176" t="str">
        <f>IF(ISBLANK('DPW3'!N11),"",'DPW3'!N11)</f>
        <v/>
      </c>
      <c r="V3012" s="176" t="str">
        <f>IF(ISBLANK('DPW3'!O11),"",'DPW3'!O11)</f>
        <v/>
      </c>
      <c r="W3012" s="176" t="str">
        <f>IF(ISBLANK('DPW3'!P11),"",'DPW3'!P11)</f>
        <v/>
      </c>
      <c r="X3012" s="176" t="str">
        <f>IF(ISBLANK('DPW3'!Q11),"",'DPW3'!Q11)</f>
        <v/>
      </c>
      <c r="Y3012" s="176" t="str">
        <f>IF(ISBLANK('DPW3'!R11),"",'DPW3'!R11)</f>
        <v/>
      </c>
      <c r="Z3012" s="176" t="str">
        <f>IF(ISBLANK('DPW3'!S11),"",'DPW3'!S11)</f>
        <v/>
      </c>
      <c r="AA3012" s="176" t="str">
        <f>IF(ISBLANK('DPW3'!T11),"",'DPW3'!T11)</f>
        <v/>
      </c>
      <c r="AB3012" s="176" t="str">
        <f>IF(ISBLANK('DPW3'!U11),"",'DPW3'!U11)</f>
        <v/>
      </c>
      <c r="AC3012" s="176" t="str">
        <f>IF(ISBLANK('DPW3'!V11),"",'DPW3'!V11)</f>
        <v/>
      </c>
      <c r="AD3012" s="176" t="str">
        <f>IF(ISBLANK('DPW3'!W11),"",'DPW3'!W11)</f>
        <v/>
      </c>
      <c r="AE3012" s="176" t="str">
        <f>IF(ISBLANK('DPW3'!X11),"",'DPW3'!X11)</f>
        <v/>
      </c>
      <c r="AF3012" s="176" t="str">
        <f>IF(ISBLANK('DPW3'!Y11),"",'DPW3'!Y11)</f>
        <v/>
      </c>
      <c r="AG3012" s="176" t="str">
        <f>IF(ISBLANK('DPW3'!Z11),"",'DPW3'!Z11)</f>
        <v/>
      </c>
      <c r="AH3012" s="176" t="str">
        <f>IF(ISBLANK('DPW3'!AA11),"",'DPW3'!AA11)</f>
        <v/>
      </c>
      <c r="AI3012" s="176" t="str">
        <f>IF(ISBLANK('DPW3'!AB11),"",'DPW3'!AB11)</f>
        <v/>
      </c>
      <c r="AJ3012" s="176" t="str">
        <f>IF(ISBLANK('DPW3'!AC11),"",'DPW3'!AC11)</f>
        <v/>
      </c>
      <c r="AK3012" s="176" t="str">
        <f>IF(ISBLANK('DPW3'!AD11),"",'DPW3'!AD11)</f>
        <v/>
      </c>
      <c r="AL3012" s="176" t="str">
        <f>IF(ISBLANK('DPW3'!AE11),"",'DPW3'!AE11)</f>
        <v/>
      </c>
      <c r="AM3012" s="176" t="str">
        <f>IF(ISBLANK('DPW3'!AF11),"",'DPW3'!AF11)</f>
        <v/>
      </c>
      <c r="AN3012" s="176" t="str">
        <f>IF(ISBLANK('DPW3'!AG11),"",'DPW3'!AG11)</f>
        <v/>
      </c>
      <c r="AO3012" s="176" t="str">
        <f>IF(ISBLANK('DPW3'!AH11),"",'DPW3'!AH11)</f>
        <v/>
      </c>
      <c r="AP3012" s="176" t="str">
        <f>IF(ISBLANK('DPW3'!AI11),"",'DPW3'!AI11)</f>
        <v/>
      </c>
      <c r="AQ3012" s="176" t="str">
        <f>IF(ISBLANK('DPW3'!AJ11),"",'DPW3'!AJ11)</f>
        <v/>
      </c>
      <c r="AR3012" s="176" t="str">
        <f>IF(ISBLANK('DPW3'!AK11),"",'DPW3'!AK11)</f>
        <v/>
      </c>
      <c r="AS3012" s="176" t="str">
        <f>IF(ISBLANK('DPW3'!AL11),"",'DPW3'!AL11)</f>
        <v/>
      </c>
      <c r="AT3012" s="176" t="str">
        <f>IF(ISBLANK('DPW3'!AM11),"",'DPW3'!AM11)</f>
        <v/>
      </c>
      <c r="AU3012" s="176" t="str">
        <f>IF(ISBLANK('DPW3'!AN11),"",'DPW3'!AN11)</f>
        <v/>
      </c>
      <c r="AV3012" s="176" t="str">
        <f>IF(ISBLANK('DPW3'!AO11),"",'DPW3'!AO11)</f>
        <v/>
      </c>
      <c r="AW3012" s="176" t="str">
        <f>IF(ISBLANK('DPW3'!AP11),"",'DPW3'!AP11)</f>
        <v/>
      </c>
      <c r="AX3012" s="176" t="str">
        <f>IF(ISBLANK('DPW3'!AQ11),"",'DPW3'!AQ11)</f>
        <v/>
      </c>
      <c r="AY3012" s="176" t="str">
        <f>IF(ISBLANK('DPW3'!AR11),"",'DPW3'!AR11)</f>
        <v/>
      </c>
      <c r="AZ3012" s="176" t="str">
        <f>IF(ISBLANK('DPW3'!AS11),"",'DPW3'!AS11)</f>
        <v/>
      </c>
      <c r="BA3012" s="176" t="str">
        <f>IF(ISBLANK('DPW3'!AT11),"",'DPW3'!AT11)</f>
        <v/>
      </c>
      <c r="BB3012" s="176" t="str">
        <f>IF(ISBLANK('DPW3'!AU11),"",'DPW3'!AU11)</f>
        <v/>
      </c>
      <c r="BC3012" s="176" t="str">
        <f>IF(ISBLANK('DPW3'!AV11),"",'DPW3'!AV11)</f>
        <v/>
      </c>
      <c r="BD3012" s="176" t="str">
        <f>IF(ISBLANK('DPW3'!AW11),"",'DPW3'!AW11)</f>
        <v/>
      </c>
      <c r="BE3012" s="176" t="str">
        <f>IF(ISBLANK('DPW3'!AX11),"",'DPW3'!AX11)</f>
        <v/>
      </c>
      <c r="BF3012" s="176" t="str">
        <f>IF(ISBLANK('DPW3'!AY11),"",'DPW3'!AY11)</f>
        <v/>
      </c>
      <c r="BG3012" s="176" t="str">
        <f>IF(ISBLANK('DPW3'!AZ11),"",'DPW3'!AZ11)</f>
        <v/>
      </c>
      <c r="BH3012" s="176" t="str">
        <f>IF(ISBLANK('DPW3'!BA11),"",'DPW3'!BA11)</f>
        <v/>
      </c>
    </row>
    <row r="3013" spans="1:60" x14ac:dyDescent="0.25">
      <c r="A3013" s="176" t="str">
        <f t="shared" ref="A3013:A3076" si="47">A3012</f>
        <v>YKY</v>
      </c>
      <c r="B3013" s="176" t="str">
        <f>IF(ISBLANK('DPW3'!DP11),"",'DPW3'!DP11)</f>
        <v>PCD_DPW3_WFDI1_DLY_S3</v>
      </c>
      <c r="C3013" s="176" t="str">
        <f>'DPW3'!F11 &amp; "," &amp; 'DPW3'!G11 &amp; "," &amp; 'DPW3'!DP5 &amp; "," &amp; 'DPW3'!DP6</f>
        <v>Water Framework Directive interconnector - Length,Number of schemes at Stage 3,Total number of schemes with a 90+ day delay for any given IM,</v>
      </c>
      <c r="D3013" s="176" t="str">
        <f>IF(ISBLANK('DPW3'!$H$11),"",'DPW3'!$H$11)</f>
        <v>Nr</v>
      </c>
      <c r="E3013" s="176" t="s">
        <v>7266</v>
      </c>
      <c r="F3013" s="176" t="str">
        <f>IF(ISBLANK('DPW3'!BC11),"",'DPW3'!BC11)</f>
        <v/>
      </c>
    </row>
    <row r="3014" spans="1:60" x14ac:dyDescent="0.25">
      <c r="A3014" s="176" t="str">
        <f t="shared" si="47"/>
        <v>YKY</v>
      </c>
      <c r="B3014" s="176" t="str">
        <f>IF(ISBLANK('DPW3'!DQ11),"",'DPW3'!DQ11)</f>
        <v>PCD_DPW3_WFDI1_DIR_S3</v>
      </c>
      <c r="C3014" s="176" t="str">
        <f>'DPW3'!F11 &amp; "," &amp; 'DPW3'!G11 &amp; "," &amp; 'DPW3'!$DQ$5 &amp; "," &amp; 'DPW3'!$DQ$6</f>
        <v>Water Framework Directive interconnector - Length,Number of schemes at Stage 3,Reasons for delay - Number of delayed schemes falling into each 'primary reason for delay' category,Lack of resources - internal</v>
      </c>
      <c r="D3014" s="176" t="str">
        <f>IF(ISBLANK('DPW3'!$H$11),"",'DPW3'!$H$11)</f>
        <v>Nr</v>
      </c>
      <c r="E3014" s="176" t="s">
        <v>7266</v>
      </c>
      <c r="F3014" s="176" t="str">
        <f>IF(ISBLANK('DPW3'!BD11),"",'DPW3'!BD11)</f>
        <v/>
      </c>
    </row>
    <row r="3015" spans="1:60" x14ac:dyDescent="0.25">
      <c r="A3015" s="176" t="str">
        <f t="shared" si="47"/>
        <v>YKY</v>
      </c>
      <c r="B3015" s="176" t="str">
        <f>IF(ISBLANK('DPW3'!DR11),"",'DPW3'!DR11)</f>
        <v>PCD_DPW3_WFDI1_DSCR_S3</v>
      </c>
      <c r="C3015" s="176" t="str">
        <f>'DPW3'!F11 &amp; "," &amp; 'DPW3'!G11 &amp; "," &amp; 'DPW3'!$DQ$5 &amp; "," &amp; 'DPW3'!$DR$6</f>
        <v xml:space="preserve">Water Framework Directive interconnector - Length,Number of schemes at Stage 3,Reasons for delay - Number of delayed schemes falling into each 'primary reason for delay' category,Lack of resources - external </v>
      </c>
      <c r="D3015" s="176" t="str">
        <f>IF(ISBLANK('DPW3'!$H$11),"",'DPW3'!$H$11)</f>
        <v>Nr</v>
      </c>
      <c r="E3015" s="176" t="s">
        <v>7266</v>
      </c>
      <c r="F3015" s="176" t="str">
        <f>IF(ISBLANK('DPW3'!BE11),"",'DPW3'!BE11)</f>
        <v/>
      </c>
    </row>
    <row r="3016" spans="1:60" x14ac:dyDescent="0.25">
      <c r="A3016" s="176" t="str">
        <f t="shared" si="47"/>
        <v>YKY</v>
      </c>
      <c r="B3016" s="176" t="str">
        <f>IF(ISBLANK('DPW3'!DS11),"",'DPW3'!DS11)</f>
        <v>PCD_DPW3_WFDI1_DCS_S3</v>
      </c>
      <c r="C3016" s="176" t="str">
        <f>'DPW3'!F11 &amp; "," &amp; 'DPW3'!G11 &amp; "," &amp; 'DPW3'!$DQ$5 &amp; "," &amp; 'DPW3'!$DS$6</f>
        <v>Water Framework Directive interconnector - Length,Number of schemes at Stage 3,Reasons for delay - Number of delayed schemes falling into each 'primary reason for delay' category,Change in solution (IM2)</v>
      </c>
      <c r="D3016" s="176" t="str">
        <f>IF(ISBLANK('DPW3'!$H$11),"",'DPW3'!$H$11)</f>
        <v>Nr</v>
      </c>
      <c r="E3016" s="176" t="s">
        <v>7266</v>
      </c>
      <c r="F3016" s="176" t="str">
        <f>IF(ISBLANK('DPW3'!BF11),"",'DPW3'!BF11)</f>
        <v/>
      </c>
    </row>
    <row r="3017" spans="1:60" x14ac:dyDescent="0.25">
      <c r="A3017" s="176" t="str">
        <f t="shared" si="47"/>
        <v>YKY</v>
      </c>
      <c r="B3017" s="176" t="str">
        <f>IF(ISBLANK('DPW3'!DT11),"",'DPW3'!DT11)</f>
        <v>PCD_DPW3_WFDI1_DSPC_S3</v>
      </c>
      <c r="C3017" s="176" t="str">
        <f>'DPW3'!F11 &amp; "," &amp; 'DPW3'!G11 &amp; "," &amp; 'DPW3'!$DQ$5 &amp; "," &amp; 'DPW3'!$DT$6</f>
        <v>Water Framework Directive interconnector - Length,Number of schemes at Stage 3,Reasons for delay - Number of delayed schemes falling into each 'primary reason for delay' category,Supply chain capacity</v>
      </c>
      <c r="D3017" s="176" t="str">
        <f>IF(ISBLANK('DPW3'!$H$11),"",'DPW3'!$H$11)</f>
        <v>Nr</v>
      </c>
      <c r="E3017" s="176" t="s">
        <v>7266</v>
      </c>
      <c r="F3017" s="176" t="str">
        <f>IF(ISBLANK('DPW3'!BG11),"",'DPW3'!BG11)</f>
        <v/>
      </c>
    </row>
    <row r="3018" spans="1:60" s="55" customFormat="1" x14ac:dyDescent="0.25">
      <c r="A3018" s="55" t="str">
        <f t="shared" si="47"/>
        <v>YKY</v>
      </c>
      <c r="B3018" s="55" t="str">
        <f>IF(ISBLANK('DPW3'!DU11),"",'DPW3'!DU11)</f>
        <v>PCD_DPW3_WFDI1_DPP_S3</v>
      </c>
      <c r="C3018" s="55" t="str">
        <f>'DPW3'!F11 &amp; "," &amp; 'DPW3'!G11 &amp; "," &amp; 'DPW3'!$DQ$5 &amp; "," &amp; 'DPW3'!$DU$6</f>
        <v>Water Framework Directive interconnector - Length,Number of schemes at Stage 3,Reasons for delay - Number of delayed schemes falling into each 'primary reason for delay' category,Land and planning permission</v>
      </c>
      <c r="D3018" s="55" t="str">
        <f>IF(ISBLANK('DPW3'!$H$11),"",'DPW3'!$H$11)</f>
        <v>Nr</v>
      </c>
      <c r="E3018" s="55" t="s">
        <v>7266</v>
      </c>
      <c r="F3018" s="55" t="str">
        <f>IF(ISBLANK('DPW3'!BH11),"",'DPW3'!BH11)</f>
        <v/>
      </c>
    </row>
    <row r="3019" spans="1:60" x14ac:dyDescent="0.25">
      <c r="A3019" s="176" t="str">
        <f t="shared" si="47"/>
        <v>YKY</v>
      </c>
      <c r="B3019" s="176" t="str">
        <f>IF(ISBLANK('DPW3'!DV11),"",'DPW3'!DV11)</f>
        <v>PCD_DPW3_WFDI1_DTPI_S3</v>
      </c>
      <c r="C3019" s="176" t="str">
        <f>'DPW3'!F11 &amp; "," &amp; 'DPW3'!G11 &amp; "," &amp; 'DPW3'!$DQ$5 &amp; "," &amp; 'DPW3'!$DV$6</f>
        <v>Water Framework Directive interconnector - Length,Number of schemes at Stage 3,Reasons for delay - Number of delayed schemes falling into each 'primary reason for delay' category,Third-party interface</v>
      </c>
      <c r="D3019" s="176" t="str">
        <f>IF(ISBLANK('DPW3'!$H$11),"",'DPW3'!$H$11)</f>
        <v>Nr</v>
      </c>
      <c r="E3019" s="176" t="s">
        <v>7266</v>
      </c>
      <c r="F3019" s="176" t="str">
        <f>IF(ISBLANK('DPW3'!BI11),"",'DPW3'!BI11)</f>
        <v/>
      </c>
    </row>
    <row r="3020" spans="1:60" x14ac:dyDescent="0.25">
      <c r="A3020" s="176" t="str">
        <f t="shared" si="47"/>
        <v>YKY</v>
      </c>
      <c r="B3020" s="176" t="str">
        <f>IF(ISBLANK('DPW3'!DW11),"",'DPW3'!DW11)</f>
        <v>PCD_DPW3_WFDI1_DCI_S3</v>
      </c>
      <c r="C3020" s="176" t="str">
        <f>'DPW3'!F11 &amp; "," &amp; 'DPW3'!G11 &amp; "," &amp; 'DPW3'!$DQ$5 &amp; "," &amp; 'DPW3'!$DW$6</f>
        <v>Water Framework Directive interconnector - Length,Number of schemes at Stage 3,Reasons for delay - Number of delayed schemes falling into each 'primary reason for delay' category,Contractual issues</v>
      </c>
      <c r="D3020" s="176" t="str">
        <f>IF(ISBLANK('DPW3'!$H$11),"",'DPW3'!$H$11)</f>
        <v>Nr</v>
      </c>
      <c r="E3020" s="176" t="s">
        <v>7266</v>
      </c>
      <c r="F3020" s="176" t="str">
        <f>IF(ISBLANK('DPW3'!BJ11),"",'DPW3'!BJ11)</f>
        <v/>
      </c>
    </row>
    <row r="3021" spans="1:60" x14ac:dyDescent="0.25">
      <c r="A3021" s="176" t="str">
        <f t="shared" si="47"/>
        <v>YKY</v>
      </c>
      <c r="B3021" s="176" t="str">
        <f>IF(ISBLANK('DPW3'!DX11),"",'DPW3'!DX11)</f>
        <v>PCD_DPW3_WFDI1_DSI_S3</v>
      </c>
      <c r="C3021" s="176" t="str">
        <f>'DPW3'!F11 &amp; "," &amp; 'DPW3'!G11 &amp; "," &amp; 'DPW3'!$DQ$5 &amp; "," &amp; 'DPW3'!$DX$6</f>
        <v>Water Framework Directive interconnector - Length,Number of schemes at Stage 3,Reasons for delay - Number of delayed schemes falling into each 'primary reason for delay' category,Sites issues</v>
      </c>
      <c r="D3021" s="176" t="str">
        <f>IF(ISBLANK('DPW3'!$H$11),"",'DPW3'!$H$11)</f>
        <v>Nr</v>
      </c>
      <c r="E3021" s="176" t="s">
        <v>7266</v>
      </c>
      <c r="F3021" s="176" t="str">
        <f>IF(ISBLANK('DPW3'!BK11),"",'DPW3'!BK11)</f>
        <v/>
      </c>
    </row>
    <row r="3022" spans="1:60" x14ac:dyDescent="0.25">
      <c r="A3022" s="176" t="str">
        <f t="shared" si="47"/>
        <v>YKY</v>
      </c>
      <c r="B3022" s="176" t="str">
        <f>IF(ISBLANK('DPW3'!DY11),"",'DPW3'!DY11)</f>
        <v>PCD_DPW3_WFDI1_DER_S3</v>
      </c>
      <c r="C3022" s="176" t="str">
        <f>'DPW3'!F11 &amp; "," &amp; 'DPW3'!G11 &amp; "," &amp; 'DPW3'!$DQ$5 &amp; "," &amp; 'DPW3'!$DY$6</f>
        <v>Water Framework Directive interconnector - Length,Number of schemes at Stage 3,Reasons for delay - Number of delayed schemes falling into each 'primary reason for delay' category,Environmental risks</v>
      </c>
      <c r="D3022" s="176" t="str">
        <f>IF(ISBLANK('DPW3'!$H$11),"",'DPW3'!$H$11)</f>
        <v>Nr</v>
      </c>
      <c r="E3022" s="176" t="s">
        <v>7266</v>
      </c>
      <c r="F3022" s="176" t="str">
        <f>IF(ISBLANK('DPW3'!BL11),"",'DPW3'!BL11)</f>
        <v/>
      </c>
    </row>
    <row r="3023" spans="1:60" x14ac:dyDescent="0.25">
      <c r="A3023" s="176" t="str">
        <f t="shared" si="47"/>
        <v>YKY</v>
      </c>
      <c r="B3023" s="176" t="str">
        <f>IF(ISBLANK('DPW3'!DZ11),"",'DPW3'!DZ11)</f>
        <v>PCD_DPW3_WFDI1_RS_S3</v>
      </c>
      <c r="C3023" s="176" t="str">
        <f>'DPW3'!F11 &amp; "," &amp; 'DPW3'!G11 &amp; "," &amp; 'DPW3'!$DQ$5 &amp; "," &amp; 'DPW3'!$DZ$6</f>
        <v>Water Framework Directive interconnector - Length,Number of schemes at Stage 3,Reasons for delay - Number of delayed schemes falling into each 'primary reason for delay' category,Regulatory Sign off Delay</v>
      </c>
      <c r="D3023" s="176" t="str">
        <f>IF(ISBLANK('DPW3'!$H$11),"",'DPW3'!$H$11)</f>
        <v>Nr</v>
      </c>
      <c r="E3023" s="176" t="s">
        <v>7266</v>
      </c>
      <c r="F3023" s="176" t="str">
        <f>IF(ISBLANK('DPW3'!BM11),"",'DPW3'!BM11)</f>
        <v/>
      </c>
    </row>
    <row r="3024" spans="1:60" x14ac:dyDescent="0.25">
      <c r="A3024" s="176" t="str">
        <f t="shared" si="47"/>
        <v>YKY</v>
      </c>
      <c r="B3024" s="176" t="str">
        <f>IF(ISBLANK('DPW3'!EA11),"",'DPW3'!EA11)</f>
        <v>PCD_DPW3_WFDI1_DPLE_S3</v>
      </c>
      <c r="C3024" s="176" t="str">
        <f>'DPW3'!F11 &amp; "," &amp; 'DPW3'!G11 &amp; "," &amp; 'DPW3'!$DQ$5 &amp; "," &amp; 'DPW3'!$EA$6</f>
        <v>Water Framework Directive interconnector - Length,Number of schemes at Stage 3,Reasons for delay - Number of delayed schemes falling into each 'primary reason for delay' category,Programme level efficiency</v>
      </c>
      <c r="D3024" s="176" t="str">
        <f>IF(ISBLANK('DPW3'!$H$11),"",'DPW3'!$H$11)</f>
        <v>Nr</v>
      </c>
      <c r="E3024" s="176" t="s">
        <v>7266</v>
      </c>
      <c r="F3024" s="176" t="str">
        <f>IF(ISBLANK('DPW3'!BN11),"",'DPW3'!BN11)</f>
        <v/>
      </c>
    </row>
    <row r="3025" spans="1:60" x14ac:dyDescent="0.25">
      <c r="A3025" s="176" t="str">
        <f t="shared" si="47"/>
        <v>YKY</v>
      </c>
      <c r="B3025" s="176" t="str">
        <f>IF(ISBLANK('DPW3'!BZ12),"",'DPW3'!BZ12)</f>
        <v>PCD_DPW3_WFDI1_S4</v>
      </c>
      <c r="C3025" s="176" t="str">
        <f>'DPW3'!F12 &amp; "," &amp; 'DPW3'!G12 &amp; "," &amp; 'DPW3'!BX5</f>
        <v>Water Framework Directive interconnector - Length,Number of schemes at Stage 4,Number of Schemes with IMs (Nr)</v>
      </c>
      <c r="D3025" s="176" t="str">
        <f>IF(ISBLANK('DPW3'!$H$12),"",'DPW3'!$H$12)</f>
        <v>Nr</v>
      </c>
      <c r="E3025" s="176" t="s">
        <v>7266</v>
      </c>
      <c r="T3025" s="176" t="str">
        <f>IF(ISBLANK('DPW3'!M12),"",'DPW3'!M12)</f>
        <v/>
      </c>
      <c r="U3025" s="176" t="str">
        <f>IF(ISBLANK('DPW3'!N12),"",'DPW3'!N12)</f>
        <v/>
      </c>
      <c r="V3025" s="176" t="str">
        <f>IF(ISBLANK('DPW3'!O12),"",'DPW3'!O12)</f>
        <v/>
      </c>
      <c r="W3025" s="176" t="str">
        <f>IF(ISBLANK('DPW3'!P12),"",'DPW3'!P12)</f>
        <v/>
      </c>
      <c r="X3025" s="176" t="str">
        <f>IF(ISBLANK('DPW3'!Q12),"",'DPW3'!Q12)</f>
        <v/>
      </c>
      <c r="Y3025" s="176" t="str">
        <f>IF(ISBLANK('DPW3'!R12),"",'DPW3'!R12)</f>
        <v/>
      </c>
      <c r="Z3025" s="176" t="str">
        <f>IF(ISBLANK('DPW3'!S12),"",'DPW3'!S12)</f>
        <v/>
      </c>
      <c r="AA3025" s="176" t="str">
        <f>IF(ISBLANK('DPW3'!T12),"",'DPW3'!T12)</f>
        <v/>
      </c>
      <c r="AB3025" s="176" t="str">
        <f>IF(ISBLANK('DPW3'!U12),"",'DPW3'!U12)</f>
        <v/>
      </c>
      <c r="AC3025" s="176" t="str">
        <f>IF(ISBLANK('DPW3'!V12),"",'DPW3'!V12)</f>
        <v/>
      </c>
      <c r="AD3025" s="176" t="str">
        <f>IF(ISBLANK('DPW3'!W12),"",'DPW3'!W12)</f>
        <v/>
      </c>
      <c r="AE3025" s="176" t="str">
        <f>IF(ISBLANK('DPW3'!X12),"",'DPW3'!X12)</f>
        <v/>
      </c>
      <c r="AF3025" s="176" t="str">
        <f>IF(ISBLANK('DPW3'!Y12),"",'DPW3'!Y12)</f>
        <v/>
      </c>
      <c r="AG3025" s="176" t="str">
        <f>IF(ISBLANK('DPW3'!Z12),"",'DPW3'!Z12)</f>
        <v/>
      </c>
      <c r="AH3025" s="176" t="str">
        <f>IF(ISBLANK('DPW3'!AA12),"",'DPW3'!AA12)</f>
        <v/>
      </c>
      <c r="AI3025" s="176" t="str">
        <f>IF(ISBLANK('DPW3'!AB12),"",'DPW3'!AB12)</f>
        <v/>
      </c>
      <c r="AJ3025" s="176" t="str">
        <f>IF(ISBLANK('DPW3'!AC12),"",'DPW3'!AC12)</f>
        <v/>
      </c>
      <c r="AK3025" s="176" t="str">
        <f>IF(ISBLANK('DPW3'!AD12),"",'DPW3'!AD12)</f>
        <v/>
      </c>
      <c r="AL3025" s="176" t="str">
        <f>IF(ISBLANK('DPW3'!AE12),"",'DPW3'!AE12)</f>
        <v/>
      </c>
      <c r="AM3025" s="176" t="str">
        <f>IF(ISBLANK('DPW3'!AF12),"",'DPW3'!AF12)</f>
        <v/>
      </c>
      <c r="AN3025" s="176" t="str">
        <f>IF(ISBLANK('DPW3'!AG12),"",'DPW3'!AG12)</f>
        <v/>
      </c>
      <c r="AO3025" s="176" t="str">
        <f>IF(ISBLANK('DPW3'!AH12),"",'DPW3'!AH12)</f>
        <v/>
      </c>
      <c r="AP3025" s="176" t="str">
        <f>IF(ISBLANK('DPW3'!AI12),"",'DPW3'!AI12)</f>
        <v/>
      </c>
      <c r="AQ3025" s="176" t="str">
        <f>IF(ISBLANK('DPW3'!AJ12),"",'DPW3'!AJ12)</f>
        <v/>
      </c>
      <c r="AR3025" s="176" t="str">
        <f>IF(ISBLANK('DPW3'!AK12),"",'DPW3'!AK12)</f>
        <v/>
      </c>
      <c r="AS3025" s="176" t="str">
        <f>IF(ISBLANK('DPW3'!AL12),"",'DPW3'!AL12)</f>
        <v/>
      </c>
      <c r="AT3025" s="176" t="str">
        <f>IF(ISBLANK('DPW3'!AM12),"",'DPW3'!AM12)</f>
        <v/>
      </c>
      <c r="AU3025" s="176" t="str">
        <f>IF(ISBLANK('DPW3'!AN12),"",'DPW3'!AN12)</f>
        <v/>
      </c>
      <c r="AV3025" s="176" t="str">
        <f>IF(ISBLANK('DPW3'!AO12),"",'DPW3'!AO12)</f>
        <v/>
      </c>
      <c r="AW3025" s="176" t="str">
        <f>IF(ISBLANK('DPW3'!AP12),"",'DPW3'!AP12)</f>
        <v/>
      </c>
      <c r="AX3025" s="176" t="str">
        <f>IF(ISBLANK('DPW3'!AQ12),"",'DPW3'!AQ12)</f>
        <v/>
      </c>
      <c r="AY3025" s="176" t="str">
        <f>IF(ISBLANK('DPW3'!AR12),"",'DPW3'!AR12)</f>
        <v/>
      </c>
      <c r="AZ3025" s="176" t="str">
        <f>IF(ISBLANK('DPW3'!AS12),"",'DPW3'!AS12)</f>
        <v/>
      </c>
      <c r="BA3025" s="176" t="str">
        <f>IF(ISBLANK('DPW3'!AT12),"",'DPW3'!AT12)</f>
        <v/>
      </c>
      <c r="BB3025" s="176" t="str">
        <f>IF(ISBLANK('DPW3'!AU12),"",'DPW3'!AU12)</f>
        <v/>
      </c>
      <c r="BC3025" s="176" t="str">
        <f>IF(ISBLANK('DPW3'!AV12),"",'DPW3'!AV12)</f>
        <v/>
      </c>
      <c r="BD3025" s="176" t="str">
        <f>IF(ISBLANK('DPW3'!AW12),"",'DPW3'!AW12)</f>
        <v/>
      </c>
      <c r="BE3025" s="176" t="str">
        <f>IF(ISBLANK('DPW3'!AX12),"",'DPW3'!AX12)</f>
        <v/>
      </c>
      <c r="BF3025" s="176" t="str">
        <f>IF(ISBLANK('DPW3'!AY12),"",'DPW3'!AY12)</f>
        <v/>
      </c>
      <c r="BG3025" s="176" t="str">
        <f>IF(ISBLANK('DPW3'!AZ12),"",'DPW3'!AZ12)</f>
        <v/>
      </c>
      <c r="BH3025" s="176" t="str">
        <f>IF(ISBLANK('DPW3'!BA12),"",'DPW3'!BA12)</f>
        <v/>
      </c>
    </row>
    <row r="3026" spans="1:60" x14ac:dyDescent="0.25">
      <c r="A3026" s="176" t="str">
        <f t="shared" si="47"/>
        <v>YKY</v>
      </c>
      <c r="B3026" s="176" t="str">
        <f>IF(ISBLANK('DPW3'!DP12),"",'DPW3'!DP12)</f>
        <v>PCD_DPW3_WFDI1_DLY_S4</v>
      </c>
      <c r="C3026" s="176" t="str">
        <f>'DPW3'!F12 &amp; "," &amp; 'DPW3'!G12 &amp; "," &amp; 'DPW3'!DP5 &amp; "," &amp; 'DPW3'!DP6</f>
        <v>Water Framework Directive interconnector - Length,Number of schemes at Stage 4,Total number of schemes with a 90+ day delay for any given IM,</v>
      </c>
      <c r="D3026" s="176" t="str">
        <f>IF(ISBLANK('DPW3'!$H$12),"",'DPW3'!$H$12)</f>
        <v>Nr</v>
      </c>
      <c r="E3026" s="176" t="s">
        <v>7266</v>
      </c>
      <c r="F3026" s="176" t="str">
        <f>IF(ISBLANK('DPW3'!BC12),"",'DPW3'!BC12)</f>
        <v/>
      </c>
    </row>
    <row r="3027" spans="1:60" x14ac:dyDescent="0.25">
      <c r="A3027" s="176" t="str">
        <f t="shared" si="47"/>
        <v>YKY</v>
      </c>
      <c r="B3027" s="176" t="str">
        <f>IF(ISBLANK('DPW3'!DQ12),"",'DPW3'!DQ12)</f>
        <v>PCD_DPW3_WFDI1_DIR_S4</v>
      </c>
      <c r="C3027" s="176" t="str">
        <f>'DPW3'!F12 &amp; "," &amp; 'DPW3'!G12 &amp; "," &amp; 'DPW3'!$DQ$5 &amp; "," &amp; 'DPW3'!$DQ$6</f>
        <v>Water Framework Directive interconnector - Length,Number of schemes at Stage 4,Reasons for delay - Number of delayed schemes falling into each 'primary reason for delay' category,Lack of resources - internal</v>
      </c>
      <c r="D3027" s="176" t="str">
        <f>IF(ISBLANK('DPW3'!$H$12),"",'DPW3'!$H$12)</f>
        <v>Nr</v>
      </c>
      <c r="E3027" s="176" t="s">
        <v>7266</v>
      </c>
      <c r="F3027" s="176" t="str">
        <f>IF(ISBLANK('DPW3'!BD12),"",'DPW3'!BD12)</f>
        <v/>
      </c>
    </row>
    <row r="3028" spans="1:60" x14ac:dyDescent="0.25">
      <c r="A3028" s="176" t="str">
        <f t="shared" si="47"/>
        <v>YKY</v>
      </c>
      <c r="B3028" s="176" t="str">
        <f>IF(ISBLANK('DPW3'!DR12),"",'DPW3'!DR12)</f>
        <v>PCD_DPW3_WFDI1_DSCR_S4</v>
      </c>
      <c r="C3028" s="176" t="str">
        <f>'DPW3'!F12 &amp; "," &amp; 'DPW3'!G12 &amp; "," &amp; 'DPW3'!$DQ$5 &amp; "," &amp; 'DPW3'!$DR$6</f>
        <v xml:space="preserve">Water Framework Directive interconnector - Length,Number of schemes at Stage 4,Reasons for delay - Number of delayed schemes falling into each 'primary reason for delay' category,Lack of resources - external </v>
      </c>
      <c r="D3028" s="176" t="str">
        <f>IF(ISBLANK('DPW3'!$H$12),"",'DPW3'!$H$12)</f>
        <v>Nr</v>
      </c>
      <c r="E3028" s="176" t="s">
        <v>7266</v>
      </c>
      <c r="F3028" s="176" t="str">
        <f>IF(ISBLANK('DPW3'!BE12),"",'DPW3'!BE12)</f>
        <v/>
      </c>
    </row>
    <row r="3029" spans="1:60" x14ac:dyDescent="0.25">
      <c r="A3029" s="176" t="str">
        <f t="shared" si="47"/>
        <v>YKY</v>
      </c>
      <c r="B3029" s="176" t="str">
        <f>IF(ISBLANK('DPW3'!DS12),"",'DPW3'!DS12)</f>
        <v>PCD_DPW3_WFDI1_DCS_S4</v>
      </c>
      <c r="C3029" s="176" t="str">
        <f>'DPW3'!F12 &amp; "," &amp; 'DPW3'!G12 &amp; "," &amp; 'DPW3'!$DQ$5 &amp; "," &amp; 'DPW3'!$DS$6</f>
        <v>Water Framework Directive interconnector - Length,Number of schemes at Stage 4,Reasons for delay - Number of delayed schemes falling into each 'primary reason for delay' category,Change in solution (IM2)</v>
      </c>
      <c r="D3029" s="176" t="str">
        <f>IF(ISBLANK('DPW3'!$H$12),"",'DPW3'!$H$12)</f>
        <v>Nr</v>
      </c>
      <c r="E3029" s="176" t="s">
        <v>7266</v>
      </c>
      <c r="F3029" s="176" t="str">
        <f>IF(ISBLANK('DPW3'!BF12),"",'DPW3'!BF12)</f>
        <v/>
      </c>
    </row>
    <row r="3030" spans="1:60" x14ac:dyDescent="0.25">
      <c r="A3030" s="176" t="str">
        <f t="shared" si="47"/>
        <v>YKY</v>
      </c>
      <c r="B3030" s="176" t="str">
        <f>IF(ISBLANK('DPW3'!DT12),"",'DPW3'!DT12)</f>
        <v>PCD_DPW3_WFDI1_DSPC_S4</v>
      </c>
      <c r="C3030" s="176" t="str">
        <f>'DPW3'!F12 &amp; "," &amp; 'DPW3'!G12 &amp; "," &amp; 'DPW3'!$DQ$5 &amp; "," &amp; 'DPW3'!$DT$6</f>
        <v>Water Framework Directive interconnector - Length,Number of schemes at Stage 4,Reasons for delay - Number of delayed schemes falling into each 'primary reason for delay' category,Supply chain capacity</v>
      </c>
      <c r="D3030" s="176" t="str">
        <f>IF(ISBLANK('DPW3'!$H$12),"",'DPW3'!$H$12)</f>
        <v>Nr</v>
      </c>
      <c r="E3030" s="176" t="s">
        <v>7266</v>
      </c>
      <c r="F3030" s="176" t="str">
        <f>IF(ISBLANK('DPW3'!BG12),"",'DPW3'!BG12)</f>
        <v/>
      </c>
    </row>
    <row r="3031" spans="1:60" s="55" customFormat="1" x14ac:dyDescent="0.25">
      <c r="A3031" s="55" t="str">
        <f t="shared" si="47"/>
        <v>YKY</v>
      </c>
      <c r="B3031" s="55" t="str">
        <f>IF(ISBLANK('DPW3'!DU12),"",'DPW3'!DU12)</f>
        <v>PCD_DPW3_WFDI1_DPP_S4</v>
      </c>
      <c r="C3031" s="55" t="str">
        <f>'DPW3'!F12 &amp; "," &amp; 'DPW3'!G12 &amp; "," &amp; 'DPW3'!$DQ$5 &amp; "," &amp; 'DPW3'!$DU$6</f>
        <v>Water Framework Directive interconnector - Length,Number of schemes at Stage 4,Reasons for delay - Number of delayed schemes falling into each 'primary reason for delay' category,Land and planning permission</v>
      </c>
      <c r="D3031" s="55" t="str">
        <f>IF(ISBLANK('DPW3'!$H$12),"",'DPW3'!$H$12)</f>
        <v>Nr</v>
      </c>
      <c r="E3031" s="55" t="s">
        <v>7266</v>
      </c>
      <c r="F3031" s="55" t="str">
        <f>IF(ISBLANK('DPW3'!BH12),"",'DPW3'!BH12)</f>
        <v/>
      </c>
    </row>
    <row r="3032" spans="1:60" x14ac:dyDescent="0.25">
      <c r="A3032" s="176" t="str">
        <f t="shared" si="47"/>
        <v>YKY</v>
      </c>
      <c r="B3032" s="176" t="str">
        <f>IF(ISBLANK('DPW3'!DV12),"",'DPW3'!DV12)</f>
        <v>PCD_DPW3_WFDI1_DTPI_S4</v>
      </c>
      <c r="C3032" s="176" t="str">
        <f>'DPW3'!F12 &amp; "," &amp; 'DPW3'!G12 &amp; "," &amp; 'DPW3'!$DQ$5 &amp; "," &amp; 'DPW3'!$DV$6</f>
        <v>Water Framework Directive interconnector - Length,Number of schemes at Stage 4,Reasons for delay - Number of delayed schemes falling into each 'primary reason for delay' category,Third-party interface</v>
      </c>
      <c r="D3032" s="176" t="str">
        <f>IF(ISBLANK('DPW3'!$H$12),"",'DPW3'!$H$12)</f>
        <v>Nr</v>
      </c>
      <c r="E3032" s="176" t="s">
        <v>7266</v>
      </c>
      <c r="F3032" s="176" t="str">
        <f>IF(ISBLANK('DPW3'!BI12),"",'DPW3'!BI12)</f>
        <v/>
      </c>
    </row>
    <row r="3033" spans="1:60" x14ac:dyDescent="0.25">
      <c r="A3033" s="176" t="str">
        <f t="shared" si="47"/>
        <v>YKY</v>
      </c>
      <c r="B3033" s="176" t="str">
        <f>IF(ISBLANK('DPW3'!DW12),"",'DPW3'!DW12)</f>
        <v>PCD_DPW3_WFDI1_DCI_S4</v>
      </c>
      <c r="C3033" s="176" t="str">
        <f>'DPW3'!F12 &amp; "," &amp; 'DPW3'!G12 &amp; "," &amp; 'DPW3'!$DQ$5 &amp; "," &amp; 'DPW3'!$DW$6</f>
        <v>Water Framework Directive interconnector - Length,Number of schemes at Stage 4,Reasons for delay - Number of delayed schemes falling into each 'primary reason for delay' category,Contractual issues</v>
      </c>
      <c r="D3033" s="176" t="str">
        <f>IF(ISBLANK('DPW3'!$H$12),"",'DPW3'!$H$12)</f>
        <v>Nr</v>
      </c>
      <c r="E3033" s="176" t="s">
        <v>7266</v>
      </c>
      <c r="F3033" s="176" t="str">
        <f>IF(ISBLANK('DPW3'!BJ12),"",'DPW3'!BJ12)</f>
        <v/>
      </c>
    </row>
    <row r="3034" spans="1:60" x14ac:dyDescent="0.25">
      <c r="A3034" s="176" t="str">
        <f t="shared" si="47"/>
        <v>YKY</v>
      </c>
      <c r="B3034" s="176" t="str">
        <f>IF(ISBLANK('DPW3'!DX12),"",'DPW3'!DX12)</f>
        <v>PCD_DPW3_WFDI1_DSI_S4</v>
      </c>
      <c r="C3034" s="176" t="str">
        <f>'DPW3'!F12 &amp; "," &amp; 'DPW3'!G12 &amp; "," &amp; 'DPW3'!$DQ$5 &amp; "," &amp; 'DPW3'!$DX$6</f>
        <v>Water Framework Directive interconnector - Length,Number of schemes at Stage 4,Reasons for delay - Number of delayed schemes falling into each 'primary reason for delay' category,Sites issues</v>
      </c>
      <c r="D3034" s="176" t="str">
        <f>IF(ISBLANK('DPW3'!$H$12),"",'DPW3'!$H$12)</f>
        <v>Nr</v>
      </c>
      <c r="E3034" s="176" t="s">
        <v>7266</v>
      </c>
      <c r="F3034" s="176" t="str">
        <f>IF(ISBLANK('DPW3'!BK12),"",'DPW3'!BK12)</f>
        <v/>
      </c>
    </row>
    <row r="3035" spans="1:60" x14ac:dyDescent="0.25">
      <c r="A3035" s="176" t="str">
        <f t="shared" si="47"/>
        <v>YKY</v>
      </c>
      <c r="B3035" s="176" t="str">
        <f>IF(ISBLANK('DPW3'!DY12),"",'DPW3'!DY12)</f>
        <v>PCD_DPW3_WFDI1_DER_S4</v>
      </c>
      <c r="C3035" s="176" t="str">
        <f>'DPW3'!F12 &amp; "," &amp; 'DPW3'!G12 &amp; "," &amp; 'DPW3'!$DQ$5 &amp; "," &amp; 'DPW3'!$DY$6</f>
        <v>Water Framework Directive interconnector - Length,Number of schemes at Stage 4,Reasons for delay - Number of delayed schemes falling into each 'primary reason for delay' category,Environmental risks</v>
      </c>
      <c r="D3035" s="176" t="str">
        <f>IF(ISBLANK('DPW3'!$H$12),"",'DPW3'!$H$12)</f>
        <v>Nr</v>
      </c>
      <c r="E3035" s="176" t="s">
        <v>7266</v>
      </c>
      <c r="F3035" s="176" t="str">
        <f>IF(ISBLANK('DPW3'!BL12),"",'DPW3'!BL12)</f>
        <v/>
      </c>
    </row>
    <row r="3036" spans="1:60" x14ac:dyDescent="0.25">
      <c r="A3036" s="176" t="str">
        <f t="shared" si="47"/>
        <v>YKY</v>
      </c>
      <c r="B3036" s="176" t="str">
        <f>IF(ISBLANK('DPW3'!DZ12),"",'DPW3'!DZ12)</f>
        <v>PCD_DPW3_WFDI1_RS_S4</v>
      </c>
      <c r="C3036" s="176" t="str">
        <f>'DPW3'!F12 &amp; "," &amp; 'DPW3'!G12 &amp; "," &amp; 'DPW3'!$DQ$5 &amp; "," &amp; 'DPW3'!$DZ$6</f>
        <v>Water Framework Directive interconnector - Length,Number of schemes at Stage 4,Reasons for delay - Number of delayed schemes falling into each 'primary reason for delay' category,Regulatory Sign off Delay</v>
      </c>
      <c r="D3036" s="176" t="str">
        <f>IF(ISBLANK('DPW3'!$H$12),"",'DPW3'!$H$12)</f>
        <v>Nr</v>
      </c>
      <c r="E3036" s="176" t="s">
        <v>7266</v>
      </c>
      <c r="F3036" s="176" t="str">
        <f>IF(ISBLANK('DPW3'!BM12),"",'DPW3'!BM12)</f>
        <v/>
      </c>
    </row>
    <row r="3037" spans="1:60" x14ac:dyDescent="0.25">
      <c r="A3037" s="176" t="str">
        <f t="shared" si="47"/>
        <v>YKY</v>
      </c>
      <c r="B3037" s="176" t="str">
        <f>IF(ISBLANK('DPW3'!EA12),"",'DPW3'!EA12)</f>
        <v>PCD_DPW3_WFDI1_DPLE_S4</v>
      </c>
      <c r="C3037" s="176" t="str">
        <f>'DPW3'!F12 &amp; "," &amp; 'DPW3'!G12 &amp; "," &amp; 'DPW3'!$DQ$5 &amp; "," &amp; 'DPW3'!$EA$6</f>
        <v>Water Framework Directive interconnector - Length,Number of schemes at Stage 4,Reasons for delay - Number of delayed schemes falling into each 'primary reason for delay' category,Programme level efficiency</v>
      </c>
      <c r="D3037" s="176" t="str">
        <f>IF(ISBLANK('DPW3'!$H$12),"",'DPW3'!$H$12)</f>
        <v>Nr</v>
      </c>
      <c r="E3037" s="176" t="s">
        <v>7266</v>
      </c>
      <c r="F3037" s="176" t="str">
        <f>IF(ISBLANK('DPW3'!BN12),"",'DPW3'!BN12)</f>
        <v/>
      </c>
    </row>
    <row r="3038" spans="1:60" x14ac:dyDescent="0.25">
      <c r="A3038" s="176" t="str">
        <f t="shared" si="47"/>
        <v>YKY</v>
      </c>
      <c r="B3038" s="176" t="str">
        <f>IF(ISBLANK('DPW3'!BZ13),"",'DPW3'!BZ13)</f>
        <v>PCD_DPW3_WFDI1_S5</v>
      </c>
      <c r="C3038" s="176" t="str">
        <f>'DPW3'!F13 &amp; "," &amp; 'DPW3'!G13 &amp; "," &amp; 'DPW3'!BX5</f>
        <v>Water Framework Directive interconnector - Length,Number of schemes at Stage 5,Number of Schemes with IMs (Nr)</v>
      </c>
      <c r="D3038" s="176" t="str">
        <f>IF(ISBLANK('DPW3'!$H$13),"",'DPW3'!$H$13)</f>
        <v>Nr</v>
      </c>
      <c r="E3038" s="176" t="s">
        <v>7266</v>
      </c>
      <c r="T3038" s="176" t="str">
        <f>IF(ISBLANK('DPW3'!M13),"",'DPW3'!M13)</f>
        <v/>
      </c>
      <c r="U3038" s="176" t="str">
        <f>IF(ISBLANK('DPW3'!N13),"",'DPW3'!N13)</f>
        <v/>
      </c>
      <c r="V3038" s="176" t="str">
        <f>IF(ISBLANK('DPW3'!O13),"",'DPW3'!O13)</f>
        <v/>
      </c>
      <c r="W3038" s="176" t="str">
        <f>IF(ISBLANK('DPW3'!P13),"",'DPW3'!P13)</f>
        <v/>
      </c>
      <c r="X3038" s="176" t="str">
        <f>IF(ISBLANK('DPW3'!Q13),"",'DPW3'!Q13)</f>
        <v/>
      </c>
      <c r="Y3038" s="176" t="str">
        <f>IF(ISBLANK('DPW3'!R13),"",'DPW3'!R13)</f>
        <v/>
      </c>
      <c r="Z3038" s="176" t="str">
        <f>IF(ISBLANK('DPW3'!S13),"",'DPW3'!S13)</f>
        <v/>
      </c>
      <c r="AA3038" s="176" t="str">
        <f>IF(ISBLANK('DPW3'!T13),"",'DPW3'!T13)</f>
        <v/>
      </c>
      <c r="AB3038" s="176" t="str">
        <f>IF(ISBLANK('DPW3'!U13),"",'DPW3'!U13)</f>
        <v/>
      </c>
      <c r="AC3038" s="176" t="str">
        <f>IF(ISBLANK('DPW3'!V13),"",'DPW3'!V13)</f>
        <v/>
      </c>
      <c r="AD3038" s="176" t="str">
        <f>IF(ISBLANK('DPW3'!W13),"",'DPW3'!W13)</f>
        <v/>
      </c>
      <c r="AE3038" s="176" t="str">
        <f>IF(ISBLANK('DPW3'!X13),"",'DPW3'!X13)</f>
        <v/>
      </c>
      <c r="AF3038" s="176" t="str">
        <f>IF(ISBLANK('DPW3'!Y13),"",'DPW3'!Y13)</f>
        <v/>
      </c>
      <c r="AG3038" s="176" t="str">
        <f>IF(ISBLANK('DPW3'!Z13),"",'DPW3'!Z13)</f>
        <v/>
      </c>
      <c r="AH3038" s="176" t="str">
        <f>IF(ISBLANK('DPW3'!AA13),"",'DPW3'!AA13)</f>
        <v/>
      </c>
      <c r="AI3038" s="176" t="str">
        <f>IF(ISBLANK('DPW3'!AB13),"",'DPW3'!AB13)</f>
        <v/>
      </c>
      <c r="AJ3038" s="176" t="str">
        <f>IF(ISBLANK('DPW3'!AC13),"",'DPW3'!AC13)</f>
        <v/>
      </c>
      <c r="AK3038" s="176" t="str">
        <f>IF(ISBLANK('DPW3'!AD13),"",'DPW3'!AD13)</f>
        <v/>
      </c>
      <c r="AL3038" s="176" t="str">
        <f>IF(ISBLANK('DPW3'!AE13),"",'DPW3'!AE13)</f>
        <v/>
      </c>
      <c r="AM3038" s="176" t="str">
        <f>IF(ISBLANK('DPW3'!AF13),"",'DPW3'!AF13)</f>
        <v/>
      </c>
      <c r="AN3038" s="176" t="str">
        <f>IF(ISBLANK('DPW3'!AG13),"",'DPW3'!AG13)</f>
        <v/>
      </c>
      <c r="AO3038" s="176" t="str">
        <f>IF(ISBLANK('DPW3'!AH13),"",'DPW3'!AH13)</f>
        <v/>
      </c>
      <c r="AP3038" s="176" t="str">
        <f>IF(ISBLANK('DPW3'!AI13),"",'DPW3'!AI13)</f>
        <v/>
      </c>
      <c r="AQ3038" s="176" t="str">
        <f>IF(ISBLANK('DPW3'!AJ13),"",'DPW3'!AJ13)</f>
        <v/>
      </c>
      <c r="AR3038" s="176" t="str">
        <f>IF(ISBLANK('DPW3'!AK13),"",'DPW3'!AK13)</f>
        <v/>
      </c>
      <c r="AS3038" s="176" t="str">
        <f>IF(ISBLANK('DPW3'!AL13),"",'DPW3'!AL13)</f>
        <v/>
      </c>
      <c r="AT3038" s="176" t="str">
        <f>IF(ISBLANK('DPW3'!AM13),"",'DPW3'!AM13)</f>
        <v/>
      </c>
      <c r="AU3038" s="176" t="str">
        <f>IF(ISBLANK('DPW3'!AN13),"",'DPW3'!AN13)</f>
        <v/>
      </c>
      <c r="AV3038" s="176" t="str">
        <f>IF(ISBLANK('DPW3'!AO13),"",'DPW3'!AO13)</f>
        <v/>
      </c>
      <c r="AW3038" s="176" t="str">
        <f>IF(ISBLANK('DPW3'!AP13),"",'DPW3'!AP13)</f>
        <v/>
      </c>
      <c r="AX3038" s="176" t="str">
        <f>IF(ISBLANK('DPW3'!AQ13),"",'DPW3'!AQ13)</f>
        <v/>
      </c>
      <c r="AY3038" s="176" t="str">
        <f>IF(ISBLANK('DPW3'!AR13),"",'DPW3'!AR13)</f>
        <v/>
      </c>
      <c r="AZ3038" s="176" t="str">
        <f>IF(ISBLANK('DPW3'!AS13),"",'DPW3'!AS13)</f>
        <v/>
      </c>
      <c r="BA3038" s="176" t="str">
        <f>IF(ISBLANK('DPW3'!AT13),"",'DPW3'!AT13)</f>
        <v/>
      </c>
      <c r="BB3038" s="176" t="str">
        <f>IF(ISBLANK('DPW3'!AU13),"",'DPW3'!AU13)</f>
        <v/>
      </c>
      <c r="BC3038" s="176" t="str">
        <f>IF(ISBLANK('DPW3'!AV13),"",'DPW3'!AV13)</f>
        <v/>
      </c>
      <c r="BD3038" s="176" t="str">
        <f>IF(ISBLANK('DPW3'!AW13),"",'DPW3'!AW13)</f>
        <v/>
      </c>
      <c r="BE3038" s="176" t="str">
        <f>IF(ISBLANK('DPW3'!AX13),"",'DPW3'!AX13)</f>
        <v/>
      </c>
      <c r="BF3038" s="176" t="str">
        <f>IF(ISBLANK('DPW3'!AY13),"",'DPW3'!AY13)</f>
        <v/>
      </c>
      <c r="BG3038" s="176" t="str">
        <f>IF(ISBLANK('DPW3'!AZ13),"",'DPW3'!AZ13)</f>
        <v/>
      </c>
      <c r="BH3038" s="176" t="str">
        <f>IF(ISBLANK('DPW3'!BA13),"",'DPW3'!BA13)</f>
        <v/>
      </c>
    </row>
    <row r="3039" spans="1:60" x14ac:dyDescent="0.25">
      <c r="A3039" s="176" t="str">
        <f t="shared" si="47"/>
        <v>YKY</v>
      </c>
      <c r="B3039" s="176" t="str">
        <f>IF(ISBLANK('DPW3'!DP13),"",'DPW3'!DP13)</f>
        <v>PCD_DPW3_WFDI1_DLY_S5</v>
      </c>
      <c r="C3039" s="176" t="str">
        <f>'DPW3'!F13 &amp; "," &amp; 'DPW3'!G13 &amp; "," &amp; 'DPW3'!DP5 &amp; "," &amp; 'DPW3'!DP6</f>
        <v>Water Framework Directive interconnector - Length,Number of schemes at Stage 5,Total number of schemes with a 90+ day delay for any given IM,</v>
      </c>
      <c r="D3039" s="176" t="str">
        <f>IF(ISBLANK('DPW3'!$H$13),"",'DPW3'!$H$13)</f>
        <v>Nr</v>
      </c>
      <c r="E3039" s="176" t="s">
        <v>7266</v>
      </c>
      <c r="F3039" s="176" t="str">
        <f>IF(ISBLANK('DPW3'!BC13),"",'DPW3'!BC13)</f>
        <v/>
      </c>
    </row>
    <row r="3040" spans="1:60" x14ac:dyDescent="0.25">
      <c r="A3040" s="176" t="str">
        <f t="shared" si="47"/>
        <v>YKY</v>
      </c>
      <c r="B3040" s="176" t="str">
        <f>IF(ISBLANK('DPW3'!DQ13),"",'DPW3'!DQ13)</f>
        <v>PCD_DPW3_WFDI1_DIR_S5</v>
      </c>
      <c r="C3040" s="176" t="str">
        <f>'DPW3'!F13 &amp; "," &amp; 'DPW3'!G13 &amp; "," &amp; 'DPW3'!$DQ$5 &amp; "," &amp; 'DPW3'!$DQ$6</f>
        <v>Water Framework Directive interconnector - Length,Number of schemes at Stage 5,Reasons for delay - Number of delayed schemes falling into each 'primary reason for delay' category,Lack of resources - internal</v>
      </c>
      <c r="D3040" s="176" t="str">
        <f>IF(ISBLANK('DPW3'!$H$13),"",'DPW3'!$H$13)</f>
        <v>Nr</v>
      </c>
      <c r="E3040" s="176" t="s">
        <v>7266</v>
      </c>
      <c r="F3040" s="176" t="str">
        <f>IF(ISBLANK('DPW3'!BD13),"",'DPW3'!BD13)</f>
        <v/>
      </c>
    </row>
    <row r="3041" spans="1:60" x14ac:dyDescent="0.25">
      <c r="A3041" s="176" t="str">
        <f t="shared" si="47"/>
        <v>YKY</v>
      </c>
      <c r="B3041" s="176" t="str">
        <f>IF(ISBLANK('DPW3'!DR13),"",'DPW3'!DR13)</f>
        <v>PCD_DPW3_WFDI1_DSCR_S5</v>
      </c>
      <c r="C3041" s="176" t="str">
        <f>'DPW3'!F13 &amp; "," &amp; 'DPW3'!G13 &amp; "," &amp; 'DPW3'!$DQ$5 &amp; "," &amp; 'DPW3'!$DR$6</f>
        <v xml:space="preserve">Water Framework Directive interconnector - Length,Number of schemes at Stage 5,Reasons for delay - Number of delayed schemes falling into each 'primary reason for delay' category,Lack of resources - external </v>
      </c>
      <c r="D3041" s="176" t="str">
        <f>IF(ISBLANK('DPW3'!$H$13),"",'DPW3'!$H$13)</f>
        <v>Nr</v>
      </c>
      <c r="E3041" s="176" t="s">
        <v>7266</v>
      </c>
      <c r="F3041" s="176" t="str">
        <f>IF(ISBLANK('DPW3'!BE13),"",'DPW3'!BE13)</f>
        <v/>
      </c>
    </row>
    <row r="3042" spans="1:60" x14ac:dyDescent="0.25">
      <c r="A3042" s="176" t="str">
        <f t="shared" si="47"/>
        <v>YKY</v>
      </c>
      <c r="B3042" s="176" t="str">
        <f>IF(ISBLANK('DPW3'!DS13),"",'DPW3'!DS13)</f>
        <v>PCD_DPW3_WFDI1_DCS_S5</v>
      </c>
      <c r="C3042" s="176" t="str">
        <f>'DPW3'!F13 &amp; "," &amp; 'DPW3'!G13 &amp; "," &amp; 'DPW3'!$DQ$5 &amp; "," &amp; 'DPW3'!$DS$6</f>
        <v>Water Framework Directive interconnector - Length,Number of schemes at Stage 5,Reasons for delay - Number of delayed schemes falling into each 'primary reason for delay' category,Change in solution (IM2)</v>
      </c>
      <c r="D3042" s="176" t="str">
        <f>IF(ISBLANK('DPW3'!$H$13),"",'DPW3'!$H$13)</f>
        <v>Nr</v>
      </c>
      <c r="E3042" s="176" t="s">
        <v>7266</v>
      </c>
      <c r="F3042" s="176" t="str">
        <f>IF(ISBLANK('DPW3'!BF13),"",'DPW3'!BF13)</f>
        <v/>
      </c>
    </row>
    <row r="3043" spans="1:60" x14ac:dyDescent="0.25">
      <c r="A3043" s="176" t="str">
        <f t="shared" si="47"/>
        <v>YKY</v>
      </c>
      <c r="B3043" s="176" t="str">
        <f>IF(ISBLANK('DPW3'!DT13),"",'DPW3'!DT13)</f>
        <v>PCD_DPW3_WFDI1_DSPC_S5</v>
      </c>
      <c r="C3043" s="176" t="str">
        <f>'DPW3'!F13 &amp; "," &amp; 'DPW3'!G13 &amp; "," &amp; 'DPW3'!$DQ$5 &amp; "," &amp; 'DPW3'!$DT$6</f>
        <v>Water Framework Directive interconnector - Length,Number of schemes at Stage 5,Reasons for delay - Number of delayed schemes falling into each 'primary reason for delay' category,Supply chain capacity</v>
      </c>
      <c r="D3043" s="176" t="str">
        <f>IF(ISBLANK('DPW3'!$H$13),"",'DPW3'!$H$13)</f>
        <v>Nr</v>
      </c>
      <c r="E3043" s="176" t="s">
        <v>7266</v>
      </c>
      <c r="F3043" s="176" t="str">
        <f>IF(ISBLANK('DPW3'!BG13),"",'DPW3'!BG13)</f>
        <v/>
      </c>
    </row>
    <row r="3044" spans="1:60" s="55" customFormat="1" x14ac:dyDescent="0.25">
      <c r="A3044" s="55" t="str">
        <f t="shared" si="47"/>
        <v>YKY</v>
      </c>
      <c r="B3044" s="55" t="str">
        <f>IF(ISBLANK('DPW3'!DU13),"",'DPW3'!DU13)</f>
        <v>PCD_DPW3_WFDI1_DPP_S5</v>
      </c>
      <c r="C3044" s="55" t="str">
        <f>'DPW3'!F13 &amp; "," &amp; 'DPW3'!G13 &amp; "," &amp; 'DPW3'!$DQ$5 &amp; "," &amp; 'DPW3'!$DU$6</f>
        <v>Water Framework Directive interconnector - Length,Number of schemes at Stage 5,Reasons for delay - Number of delayed schemes falling into each 'primary reason for delay' category,Land and planning permission</v>
      </c>
      <c r="D3044" s="55" t="str">
        <f>IF(ISBLANK('DPW3'!$H$13),"",'DPW3'!$H$13)</f>
        <v>Nr</v>
      </c>
      <c r="E3044" s="55" t="s">
        <v>7266</v>
      </c>
      <c r="F3044" s="55" t="str">
        <f>IF(ISBLANK('DPW3'!BH13),"",'DPW3'!BH13)</f>
        <v/>
      </c>
    </row>
    <row r="3045" spans="1:60" x14ac:dyDescent="0.25">
      <c r="A3045" s="176" t="str">
        <f t="shared" si="47"/>
        <v>YKY</v>
      </c>
      <c r="B3045" s="176" t="str">
        <f>IF(ISBLANK('DPW3'!DV13),"",'DPW3'!DV13)</f>
        <v>PCD_DPW3_WFDI1_DTPI_S5</v>
      </c>
      <c r="C3045" s="176" t="str">
        <f>'DPW3'!F13 &amp; "," &amp; 'DPW3'!G13 &amp; "," &amp; 'DPW3'!$DQ$5 &amp; "," &amp; 'DPW3'!$DV$6</f>
        <v>Water Framework Directive interconnector - Length,Number of schemes at Stage 5,Reasons for delay - Number of delayed schemes falling into each 'primary reason for delay' category,Third-party interface</v>
      </c>
      <c r="D3045" s="176" t="str">
        <f>IF(ISBLANK('DPW3'!$H$13),"",'DPW3'!$H$13)</f>
        <v>Nr</v>
      </c>
      <c r="E3045" s="176" t="s">
        <v>7266</v>
      </c>
      <c r="F3045" s="176" t="str">
        <f>IF(ISBLANK('DPW3'!BI13),"",'DPW3'!BI13)</f>
        <v/>
      </c>
    </row>
    <row r="3046" spans="1:60" x14ac:dyDescent="0.25">
      <c r="A3046" s="176" t="str">
        <f t="shared" si="47"/>
        <v>YKY</v>
      </c>
      <c r="B3046" s="176" t="str">
        <f>IF(ISBLANK('DPW3'!DW13),"",'DPW3'!DW13)</f>
        <v>PCD_DPW3_WFDI1_DCI_S5</v>
      </c>
      <c r="C3046" s="176" t="str">
        <f>'DPW3'!F13 &amp; "," &amp; 'DPW3'!G13 &amp; "," &amp; 'DPW3'!$DQ$5 &amp; "," &amp; 'DPW3'!$DW$6</f>
        <v>Water Framework Directive interconnector - Length,Number of schemes at Stage 5,Reasons for delay - Number of delayed schemes falling into each 'primary reason for delay' category,Contractual issues</v>
      </c>
      <c r="D3046" s="176" t="str">
        <f>IF(ISBLANK('DPW3'!$H$13),"",'DPW3'!$H$13)</f>
        <v>Nr</v>
      </c>
      <c r="E3046" s="176" t="s">
        <v>7266</v>
      </c>
      <c r="F3046" s="176" t="str">
        <f>IF(ISBLANK('DPW3'!BJ13),"",'DPW3'!BJ13)</f>
        <v/>
      </c>
    </row>
    <row r="3047" spans="1:60" x14ac:dyDescent="0.25">
      <c r="A3047" s="176" t="str">
        <f t="shared" si="47"/>
        <v>YKY</v>
      </c>
      <c r="B3047" s="176" t="str">
        <f>IF(ISBLANK('DPW3'!DX13),"",'DPW3'!DX13)</f>
        <v>PCD_DPW3_WFDI1_DSI_S5</v>
      </c>
      <c r="C3047" s="176" t="str">
        <f>'DPW3'!F13 &amp; "," &amp; 'DPW3'!G13 &amp; "," &amp; 'DPW3'!$DQ$5 &amp; "," &amp; 'DPW3'!$DX$6</f>
        <v>Water Framework Directive interconnector - Length,Number of schemes at Stage 5,Reasons for delay - Number of delayed schemes falling into each 'primary reason for delay' category,Sites issues</v>
      </c>
      <c r="D3047" s="176" t="str">
        <f>IF(ISBLANK('DPW3'!$H$13),"",'DPW3'!$H$13)</f>
        <v>Nr</v>
      </c>
      <c r="E3047" s="176" t="s">
        <v>7266</v>
      </c>
      <c r="F3047" s="176" t="str">
        <f>IF(ISBLANK('DPW3'!BK13),"",'DPW3'!BK13)</f>
        <v/>
      </c>
    </row>
    <row r="3048" spans="1:60" x14ac:dyDescent="0.25">
      <c r="A3048" s="176" t="str">
        <f t="shared" si="47"/>
        <v>YKY</v>
      </c>
      <c r="B3048" s="176" t="str">
        <f>IF(ISBLANK('DPW3'!DY13),"",'DPW3'!DY13)</f>
        <v>PCD_DPW3_WFDI1_DER_S5</v>
      </c>
      <c r="C3048" s="176" t="str">
        <f>'DPW3'!F13 &amp; "," &amp; 'DPW3'!G13 &amp; "," &amp; 'DPW3'!$DQ$5 &amp; "," &amp; 'DPW3'!$DY$6</f>
        <v>Water Framework Directive interconnector - Length,Number of schemes at Stage 5,Reasons for delay - Number of delayed schemes falling into each 'primary reason for delay' category,Environmental risks</v>
      </c>
      <c r="D3048" s="176" t="str">
        <f>IF(ISBLANK('DPW3'!$H$13),"",'DPW3'!$H$13)</f>
        <v>Nr</v>
      </c>
      <c r="E3048" s="176" t="s">
        <v>7266</v>
      </c>
      <c r="F3048" s="176" t="str">
        <f>IF(ISBLANK('DPW3'!BL13),"",'DPW3'!BL13)</f>
        <v/>
      </c>
    </row>
    <row r="3049" spans="1:60" x14ac:dyDescent="0.25">
      <c r="A3049" s="176" t="str">
        <f t="shared" si="47"/>
        <v>YKY</v>
      </c>
      <c r="B3049" s="176" t="str">
        <f>IF(ISBLANK('DPW3'!DZ13),"",'DPW3'!DZ13)</f>
        <v>PCD_DPW3_WFDI1_RS_S5</v>
      </c>
      <c r="C3049" s="176" t="str">
        <f>'DPW3'!F13 &amp; "," &amp; 'DPW3'!G13 &amp; "," &amp; 'DPW3'!$DQ$5 &amp; "," &amp; 'DPW3'!$DZ$6</f>
        <v>Water Framework Directive interconnector - Length,Number of schemes at Stage 5,Reasons for delay - Number of delayed schemes falling into each 'primary reason for delay' category,Regulatory Sign off Delay</v>
      </c>
      <c r="D3049" s="176" t="str">
        <f>IF(ISBLANK('DPW3'!$H$13),"",'DPW3'!$H$13)</f>
        <v>Nr</v>
      </c>
      <c r="E3049" s="176" t="s">
        <v>7266</v>
      </c>
      <c r="F3049" s="176" t="str">
        <f>IF(ISBLANK('DPW3'!BM13),"",'DPW3'!BM13)</f>
        <v/>
      </c>
    </row>
    <row r="3050" spans="1:60" x14ac:dyDescent="0.25">
      <c r="A3050" s="176" t="str">
        <f t="shared" si="47"/>
        <v>YKY</v>
      </c>
      <c r="B3050" s="176" t="str">
        <f>IF(ISBLANK('DPW3'!EA13),"",'DPW3'!EA13)</f>
        <v>PCD_DPW3_WFDI1_DPLE_S5</v>
      </c>
      <c r="C3050" s="176" t="str">
        <f>'DPW3'!F13 &amp; "," &amp; 'DPW3'!G13 &amp; "," &amp; 'DPW3'!$DQ$5 &amp; "," &amp; 'DPW3'!$EA$6</f>
        <v>Water Framework Directive interconnector - Length,Number of schemes at Stage 5,Reasons for delay - Number of delayed schemes falling into each 'primary reason for delay' category,Programme level efficiency</v>
      </c>
      <c r="D3050" s="176" t="str">
        <f>IF(ISBLANK('DPW3'!$H$13),"",'DPW3'!$H$13)</f>
        <v>Nr</v>
      </c>
      <c r="E3050" s="176" t="s">
        <v>7266</v>
      </c>
      <c r="F3050" s="176" t="str">
        <f>IF(ISBLANK('DPW3'!BN13),"",'DPW3'!BN13)</f>
        <v/>
      </c>
    </row>
    <row r="3051" spans="1:60" x14ac:dyDescent="0.25">
      <c r="A3051" s="176" t="str">
        <f t="shared" si="47"/>
        <v>YKY</v>
      </c>
      <c r="B3051" s="176" t="str">
        <f>IF(ISBLANK('DPW3'!BZ14),"",'DPW3'!BZ14)</f>
        <v>PCD_DPW3_WFDI1_S6</v>
      </c>
      <c r="C3051" s="176" t="str">
        <f>'DPW3'!F14 &amp; "," &amp; 'DPW3'!G14 &amp; "," &amp; 'DPW3'!BX5</f>
        <v>Water Framework Directive interconnector - Length,Number of schemes at Stage 6,Number of Schemes with IMs (Nr)</v>
      </c>
      <c r="D3051" s="176" t="str">
        <f>IF(ISBLANK('DPW3'!$H$14),"",'DPW3'!$H$14)</f>
        <v>Nr</v>
      </c>
      <c r="E3051" s="176" t="s">
        <v>7266</v>
      </c>
      <c r="T3051" s="176" t="str">
        <f>IF(ISBLANK('DPW3'!M14),"",'DPW3'!M14)</f>
        <v/>
      </c>
      <c r="U3051" s="176" t="str">
        <f>IF(ISBLANK('DPW3'!N14),"",'DPW3'!N14)</f>
        <v/>
      </c>
      <c r="V3051" s="176" t="str">
        <f>IF(ISBLANK('DPW3'!O14),"",'DPW3'!O14)</f>
        <v/>
      </c>
      <c r="W3051" s="176" t="str">
        <f>IF(ISBLANK('DPW3'!P14),"",'DPW3'!P14)</f>
        <v/>
      </c>
      <c r="X3051" s="176" t="str">
        <f>IF(ISBLANK('DPW3'!Q14),"",'DPW3'!Q14)</f>
        <v/>
      </c>
      <c r="Y3051" s="176" t="str">
        <f>IF(ISBLANK('DPW3'!R14),"",'DPW3'!R14)</f>
        <v/>
      </c>
      <c r="Z3051" s="176" t="str">
        <f>IF(ISBLANK('DPW3'!S14),"",'DPW3'!S14)</f>
        <v/>
      </c>
      <c r="AA3051" s="176" t="str">
        <f>IF(ISBLANK('DPW3'!T14),"",'DPW3'!T14)</f>
        <v/>
      </c>
      <c r="AB3051" s="176" t="str">
        <f>IF(ISBLANK('DPW3'!U14),"",'DPW3'!U14)</f>
        <v/>
      </c>
      <c r="AC3051" s="176" t="str">
        <f>IF(ISBLANK('DPW3'!V14),"",'DPW3'!V14)</f>
        <v/>
      </c>
      <c r="AD3051" s="176" t="str">
        <f>IF(ISBLANK('DPW3'!W14),"",'DPW3'!W14)</f>
        <v/>
      </c>
      <c r="AE3051" s="176" t="str">
        <f>IF(ISBLANK('DPW3'!X14),"",'DPW3'!X14)</f>
        <v/>
      </c>
      <c r="AF3051" s="176" t="str">
        <f>IF(ISBLANK('DPW3'!Y14),"",'DPW3'!Y14)</f>
        <v/>
      </c>
      <c r="AG3051" s="176" t="str">
        <f>IF(ISBLANK('DPW3'!Z14),"",'DPW3'!Z14)</f>
        <v/>
      </c>
      <c r="AH3051" s="176" t="str">
        <f>IF(ISBLANK('DPW3'!AA14),"",'DPW3'!AA14)</f>
        <v/>
      </c>
      <c r="AI3051" s="176" t="str">
        <f>IF(ISBLANK('DPW3'!AB14),"",'DPW3'!AB14)</f>
        <v/>
      </c>
      <c r="AJ3051" s="176" t="str">
        <f>IF(ISBLANK('DPW3'!AC14),"",'DPW3'!AC14)</f>
        <v/>
      </c>
      <c r="AK3051" s="176" t="str">
        <f>IF(ISBLANK('DPW3'!AD14),"",'DPW3'!AD14)</f>
        <v/>
      </c>
      <c r="AL3051" s="176" t="str">
        <f>IF(ISBLANK('DPW3'!AE14),"",'DPW3'!AE14)</f>
        <v/>
      </c>
      <c r="AM3051" s="176" t="str">
        <f>IF(ISBLANK('DPW3'!AF14),"",'DPW3'!AF14)</f>
        <v/>
      </c>
      <c r="AN3051" s="176" t="str">
        <f>IF(ISBLANK('DPW3'!AG14),"",'DPW3'!AG14)</f>
        <v/>
      </c>
      <c r="AO3051" s="176" t="str">
        <f>IF(ISBLANK('DPW3'!AH14),"",'DPW3'!AH14)</f>
        <v/>
      </c>
      <c r="AP3051" s="176" t="str">
        <f>IF(ISBLANK('DPW3'!AI14),"",'DPW3'!AI14)</f>
        <v/>
      </c>
      <c r="AQ3051" s="176" t="str">
        <f>IF(ISBLANK('DPW3'!AJ14),"",'DPW3'!AJ14)</f>
        <v/>
      </c>
      <c r="AR3051" s="176" t="str">
        <f>IF(ISBLANK('DPW3'!AK14),"",'DPW3'!AK14)</f>
        <v/>
      </c>
      <c r="AS3051" s="176" t="str">
        <f>IF(ISBLANK('DPW3'!AL14),"",'DPW3'!AL14)</f>
        <v/>
      </c>
      <c r="AT3051" s="176" t="str">
        <f>IF(ISBLANK('DPW3'!AM14),"",'DPW3'!AM14)</f>
        <v/>
      </c>
      <c r="AU3051" s="176" t="str">
        <f>IF(ISBLANK('DPW3'!AN14),"",'DPW3'!AN14)</f>
        <v/>
      </c>
      <c r="AV3051" s="176" t="str">
        <f>IF(ISBLANK('DPW3'!AO14),"",'DPW3'!AO14)</f>
        <v/>
      </c>
      <c r="AW3051" s="176" t="str">
        <f>IF(ISBLANK('DPW3'!AP14),"",'DPW3'!AP14)</f>
        <v/>
      </c>
      <c r="AX3051" s="176" t="str">
        <f>IF(ISBLANK('DPW3'!AQ14),"",'DPW3'!AQ14)</f>
        <v/>
      </c>
      <c r="AY3051" s="176" t="str">
        <f>IF(ISBLANK('DPW3'!AR14),"",'DPW3'!AR14)</f>
        <v/>
      </c>
      <c r="AZ3051" s="176" t="str">
        <f>IF(ISBLANK('DPW3'!AS14),"",'DPW3'!AS14)</f>
        <v/>
      </c>
      <c r="BA3051" s="176" t="str">
        <f>IF(ISBLANK('DPW3'!AT14),"",'DPW3'!AT14)</f>
        <v/>
      </c>
      <c r="BB3051" s="176" t="str">
        <f>IF(ISBLANK('DPW3'!AU14),"",'DPW3'!AU14)</f>
        <v/>
      </c>
      <c r="BC3051" s="176" t="str">
        <f>IF(ISBLANK('DPW3'!AV14),"",'DPW3'!AV14)</f>
        <v/>
      </c>
      <c r="BD3051" s="176" t="str">
        <f>IF(ISBLANK('DPW3'!AW14),"",'DPW3'!AW14)</f>
        <v/>
      </c>
      <c r="BE3051" s="176" t="str">
        <f>IF(ISBLANK('DPW3'!AX14),"",'DPW3'!AX14)</f>
        <v/>
      </c>
      <c r="BF3051" s="176" t="str">
        <f>IF(ISBLANK('DPW3'!AY14),"",'DPW3'!AY14)</f>
        <v/>
      </c>
      <c r="BG3051" s="176" t="str">
        <f>IF(ISBLANK('DPW3'!AZ14),"",'DPW3'!AZ14)</f>
        <v/>
      </c>
      <c r="BH3051" s="176" t="str">
        <f>IF(ISBLANK('DPW3'!BA14),"",'DPW3'!BA14)</f>
        <v/>
      </c>
    </row>
    <row r="3052" spans="1:60" x14ac:dyDescent="0.25">
      <c r="A3052" s="176" t="str">
        <f t="shared" si="47"/>
        <v>YKY</v>
      </c>
      <c r="B3052" s="176" t="str">
        <f>IF(ISBLANK('DPW3'!DP14),"",'DPW3'!DP14)</f>
        <v>PCD_DPW3_WFDI1_DLY_S6</v>
      </c>
      <c r="C3052" s="176" t="str">
        <f>'DPW3'!F14 &amp; "," &amp; 'DPW3'!G14 &amp; "," &amp; 'DPW3'!DP5 &amp; "," &amp; 'DPW3'!DP6</f>
        <v>Water Framework Directive interconnector - Length,Number of schemes at Stage 6,Total number of schemes with a 90+ day delay for any given IM,</v>
      </c>
      <c r="D3052" s="176" t="str">
        <f>IF(ISBLANK('DPW3'!$H$14),"",'DPW3'!$H$14)</f>
        <v>Nr</v>
      </c>
      <c r="E3052" s="176" t="s">
        <v>7266</v>
      </c>
      <c r="F3052" s="176" t="str">
        <f>IF(ISBLANK('DPW3'!BC14),"",'DPW3'!BC14)</f>
        <v/>
      </c>
    </row>
    <row r="3053" spans="1:60" x14ac:dyDescent="0.25">
      <c r="A3053" s="176" t="str">
        <f t="shared" si="47"/>
        <v>YKY</v>
      </c>
      <c r="B3053" s="176" t="str">
        <f>IF(ISBLANK('DPW3'!DQ14),"",'DPW3'!DQ14)</f>
        <v>PCD_DPW3_WFDI1_DIR_S6</v>
      </c>
      <c r="C3053" s="176" t="str">
        <f>'DPW3'!F14 &amp; "," &amp; 'DPW3'!G14 &amp; "," &amp; 'DPW3'!$DQ$5 &amp; "," &amp; 'DPW3'!$DQ$6</f>
        <v>Water Framework Directive interconnector - Length,Number of schemes at Stage 6,Reasons for delay - Number of delayed schemes falling into each 'primary reason for delay' category,Lack of resources - internal</v>
      </c>
      <c r="D3053" s="176" t="str">
        <f>IF(ISBLANK('DPW3'!$H$14),"",'DPW3'!$H$14)</f>
        <v>Nr</v>
      </c>
      <c r="E3053" s="176" t="s">
        <v>7266</v>
      </c>
      <c r="F3053" s="176" t="str">
        <f>IF(ISBLANK('DPW3'!BD14),"",'DPW3'!BD14)</f>
        <v/>
      </c>
    </row>
    <row r="3054" spans="1:60" x14ac:dyDescent="0.25">
      <c r="A3054" s="176" t="str">
        <f t="shared" si="47"/>
        <v>YKY</v>
      </c>
      <c r="B3054" s="176" t="str">
        <f>IF(ISBLANK('DPW3'!DR14),"",'DPW3'!DR14)</f>
        <v>PCD_DPW3_WFDI1_DSCR_S6</v>
      </c>
      <c r="C3054" s="176" t="str">
        <f>'DPW3'!F14 &amp; "," &amp; 'DPW3'!G14 &amp; "," &amp; 'DPW3'!$DQ$5 &amp; "," &amp; 'DPW3'!$DR$6</f>
        <v xml:space="preserve">Water Framework Directive interconnector - Length,Number of schemes at Stage 6,Reasons for delay - Number of delayed schemes falling into each 'primary reason for delay' category,Lack of resources - external </v>
      </c>
      <c r="D3054" s="176" t="str">
        <f>IF(ISBLANK('DPW3'!$H$14),"",'DPW3'!$H$14)</f>
        <v>Nr</v>
      </c>
      <c r="E3054" s="176" t="s">
        <v>7266</v>
      </c>
      <c r="F3054" s="176" t="str">
        <f>IF(ISBLANK('DPW3'!BE14),"",'DPW3'!BE14)</f>
        <v/>
      </c>
    </row>
    <row r="3055" spans="1:60" x14ac:dyDescent="0.25">
      <c r="A3055" s="176" t="str">
        <f t="shared" si="47"/>
        <v>YKY</v>
      </c>
      <c r="B3055" s="176" t="str">
        <f>IF(ISBLANK('DPW3'!DS14),"",'DPW3'!DS14)</f>
        <v>PCD_DPW3_WFDI1_DCS_S6</v>
      </c>
      <c r="C3055" s="176" t="str">
        <f>'DPW3'!F14 &amp; "," &amp; 'DPW3'!G14 &amp; "," &amp; 'DPW3'!$DQ$5 &amp; "," &amp; 'DPW3'!$DS$6</f>
        <v>Water Framework Directive interconnector - Length,Number of schemes at Stage 6,Reasons for delay - Number of delayed schemes falling into each 'primary reason for delay' category,Change in solution (IM2)</v>
      </c>
      <c r="D3055" s="176" t="str">
        <f>IF(ISBLANK('DPW3'!$H$14),"",'DPW3'!$H$14)</f>
        <v>Nr</v>
      </c>
      <c r="E3055" s="176" t="s">
        <v>7266</v>
      </c>
      <c r="F3055" s="176" t="str">
        <f>IF(ISBLANK('DPW3'!BF14),"",'DPW3'!BF14)</f>
        <v/>
      </c>
    </row>
    <row r="3056" spans="1:60" x14ac:dyDescent="0.25">
      <c r="A3056" s="176" t="str">
        <f t="shared" si="47"/>
        <v>YKY</v>
      </c>
      <c r="B3056" s="176" t="str">
        <f>IF(ISBLANK('DPW3'!DT14),"",'DPW3'!DT14)</f>
        <v>PCD_DPW3_WFDI1_DSPC_S6</v>
      </c>
      <c r="C3056" s="176" t="str">
        <f>'DPW3'!F14 &amp; "," &amp; 'DPW3'!G14 &amp; "," &amp; 'DPW3'!$DQ$5 &amp; "," &amp; 'DPW3'!$DT$6</f>
        <v>Water Framework Directive interconnector - Length,Number of schemes at Stage 6,Reasons for delay - Number of delayed schemes falling into each 'primary reason for delay' category,Supply chain capacity</v>
      </c>
      <c r="D3056" s="176" t="str">
        <f>IF(ISBLANK('DPW3'!$H$14),"",'DPW3'!$H$14)</f>
        <v>Nr</v>
      </c>
      <c r="E3056" s="176" t="s">
        <v>7266</v>
      </c>
      <c r="F3056" s="176" t="str">
        <f>IF(ISBLANK('DPW3'!BG14),"",'DPW3'!BG14)</f>
        <v/>
      </c>
    </row>
    <row r="3057" spans="1:60" s="55" customFormat="1" x14ac:dyDescent="0.25">
      <c r="A3057" s="55" t="str">
        <f t="shared" si="47"/>
        <v>YKY</v>
      </c>
      <c r="B3057" s="55" t="str">
        <f>IF(ISBLANK('DPW3'!DU14),"",'DPW3'!DU14)</f>
        <v>PCD_DPW3_WFDI1_DPP_S6</v>
      </c>
      <c r="C3057" s="55" t="str">
        <f>'DPW3'!F14 &amp; "," &amp; 'DPW3'!G14 &amp; "," &amp; 'DPW3'!$DQ$5 &amp; "," &amp; 'DPW3'!$DU$6</f>
        <v>Water Framework Directive interconnector - Length,Number of schemes at Stage 6,Reasons for delay - Number of delayed schemes falling into each 'primary reason for delay' category,Land and planning permission</v>
      </c>
      <c r="D3057" s="55" t="str">
        <f>IF(ISBLANK('DPW3'!$H$14),"",'DPW3'!$H$14)</f>
        <v>Nr</v>
      </c>
      <c r="E3057" s="55" t="s">
        <v>7266</v>
      </c>
      <c r="F3057" s="55" t="str">
        <f>IF(ISBLANK('DPW3'!BH14),"",'DPW3'!BH14)</f>
        <v/>
      </c>
    </row>
    <row r="3058" spans="1:60" x14ac:dyDescent="0.25">
      <c r="A3058" s="176" t="str">
        <f t="shared" si="47"/>
        <v>YKY</v>
      </c>
      <c r="B3058" s="176" t="str">
        <f>IF(ISBLANK('DPW3'!DV14),"",'DPW3'!DV14)</f>
        <v>PCD_DPW3_WFDI1_DTPI_S6</v>
      </c>
      <c r="C3058" s="176" t="str">
        <f>'DPW3'!F14 &amp; "," &amp; 'DPW3'!G14 &amp; "," &amp; 'DPW3'!$DQ$5 &amp; "," &amp; 'DPW3'!$DV$6</f>
        <v>Water Framework Directive interconnector - Length,Number of schemes at Stage 6,Reasons for delay - Number of delayed schemes falling into each 'primary reason for delay' category,Third-party interface</v>
      </c>
      <c r="D3058" s="176" t="str">
        <f>IF(ISBLANK('DPW3'!$H$14),"",'DPW3'!$H$14)</f>
        <v>Nr</v>
      </c>
      <c r="E3058" s="176" t="s">
        <v>7266</v>
      </c>
      <c r="F3058" s="176" t="str">
        <f>IF(ISBLANK('DPW3'!BI14),"",'DPW3'!BI14)</f>
        <v/>
      </c>
    </row>
    <row r="3059" spans="1:60" x14ac:dyDescent="0.25">
      <c r="A3059" s="176" t="str">
        <f t="shared" si="47"/>
        <v>YKY</v>
      </c>
      <c r="B3059" s="176" t="str">
        <f>IF(ISBLANK('DPW3'!DW14),"",'DPW3'!DW14)</f>
        <v>PCD_DPW3_WFDI1_DCI_S6</v>
      </c>
      <c r="C3059" s="176" t="str">
        <f>'DPW3'!F14 &amp; "," &amp; 'DPW3'!G14 &amp; "," &amp; 'DPW3'!$DQ$5 &amp; "," &amp; 'DPW3'!$DW$6</f>
        <v>Water Framework Directive interconnector - Length,Number of schemes at Stage 6,Reasons for delay - Number of delayed schemes falling into each 'primary reason for delay' category,Contractual issues</v>
      </c>
      <c r="D3059" s="176" t="str">
        <f>IF(ISBLANK('DPW3'!$H$14),"",'DPW3'!$H$14)</f>
        <v>Nr</v>
      </c>
      <c r="E3059" s="176" t="s">
        <v>7266</v>
      </c>
      <c r="F3059" s="176" t="str">
        <f>IF(ISBLANK('DPW3'!BJ14),"",'DPW3'!BJ14)</f>
        <v/>
      </c>
    </row>
    <row r="3060" spans="1:60" x14ac:dyDescent="0.25">
      <c r="A3060" s="176" t="str">
        <f t="shared" si="47"/>
        <v>YKY</v>
      </c>
      <c r="B3060" s="176" t="str">
        <f>IF(ISBLANK('DPW3'!DX14),"",'DPW3'!DX14)</f>
        <v>PCD_DPW3_WFDI1_DSI_S6</v>
      </c>
      <c r="C3060" s="176" t="str">
        <f>'DPW3'!F14 &amp; "," &amp; 'DPW3'!G14 &amp; "," &amp; 'DPW3'!$DQ$5 &amp; "," &amp; 'DPW3'!$DX$6</f>
        <v>Water Framework Directive interconnector - Length,Number of schemes at Stage 6,Reasons for delay - Number of delayed schemes falling into each 'primary reason for delay' category,Sites issues</v>
      </c>
      <c r="D3060" s="176" t="str">
        <f>IF(ISBLANK('DPW3'!$H$14),"",'DPW3'!$H$14)</f>
        <v>Nr</v>
      </c>
      <c r="E3060" s="176" t="s">
        <v>7266</v>
      </c>
      <c r="F3060" s="176" t="str">
        <f>IF(ISBLANK('DPW3'!BK14),"",'DPW3'!BK14)</f>
        <v/>
      </c>
    </row>
    <row r="3061" spans="1:60" x14ac:dyDescent="0.25">
      <c r="A3061" s="176" t="str">
        <f t="shared" si="47"/>
        <v>YKY</v>
      </c>
      <c r="B3061" s="176" t="str">
        <f>IF(ISBLANK('DPW3'!DY14),"",'DPW3'!DY14)</f>
        <v>PCD_DPW3_WFDI1_DER_S6</v>
      </c>
      <c r="C3061" s="176" t="str">
        <f>'DPW3'!F14 &amp; "," &amp; 'DPW3'!G14 &amp; "," &amp; 'DPW3'!$DQ$5 &amp; "," &amp; 'DPW3'!$DY$6</f>
        <v>Water Framework Directive interconnector - Length,Number of schemes at Stage 6,Reasons for delay - Number of delayed schemes falling into each 'primary reason for delay' category,Environmental risks</v>
      </c>
      <c r="D3061" s="176" t="str">
        <f>IF(ISBLANK('DPW3'!$H$14),"",'DPW3'!$H$14)</f>
        <v>Nr</v>
      </c>
      <c r="E3061" s="176" t="s">
        <v>7266</v>
      </c>
      <c r="F3061" s="176" t="str">
        <f>IF(ISBLANK('DPW3'!BL14),"",'DPW3'!BL14)</f>
        <v/>
      </c>
    </row>
    <row r="3062" spans="1:60" x14ac:dyDescent="0.25">
      <c r="A3062" s="176" t="str">
        <f t="shared" si="47"/>
        <v>YKY</v>
      </c>
      <c r="B3062" s="176" t="str">
        <f>IF(ISBLANK('DPW3'!DZ14),"",'DPW3'!DZ14)</f>
        <v>PCD_DPW3_WFDI1_RS_S6</v>
      </c>
      <c r="C3062" s="176" t="str">
        <f>'DPW3'!F14 &amp; "," &amp; 'DPW3'!G14 &amp; "," &amp; 'DPW3'!$DQ$5 &amp; "," &amp; 'DPW3'!$DZ$6</f>
        <v>Water Framework Directive interconnector - Length,Number of schemes at Stage 6,Reasons for delay - Number of delayed schemes falling into each 'primary reason for delay' category,Regulatory Sign off Delay</v>
      </c>
      <c r="D3062" s="176" t="str">
        <f>IF(ISBLANK('DPW3'!$H$14),"",'DPW3'!$H$14)</f>
        <v>Nr</v>
      </c>
      <c r="E3062" s="176" t="s">
        <v>7266</v>
      </c>
      <c r="F3062" s="176" t="str">
        <f>IF(ISBLANK('DPW3'!BM14),"",'DPW3'!BM14)</f>
        <v/>
      </c>
    </row>
    <row r="3063" spans="1:60" x14ac:dyDescent="0.25">
      <c r="A3063" s="176" t="str">
        <f t="shared" si="47"/>
        <v>YKY</v>
      </c>
      <c r="B3063" s="176" t="str">
        <f>IF(ISBLANK('DPW3'!EA14),"",'DPW3'!EA14)</f>
        <v>PCD_DPW3_WFDI1_DPLE_S6</v>
      </c>
      <c r="C3063" s="176" t="str">
        <f>'DPW3'!F14 &amp; "," &amp; 'DPW3'!G14 &amp; "," &amp; 'DPW3'!$DQ$5 &amp; "," &amp; 'DPW3'!$EA$6</f>
        <v>Water Framework Directive interconnector - Length,Number of schemes at Stage 6,Reasons for delay - Number of delayed schemes falling into each 'primary reason for delay' category,Programme level efficiency</v>
      </c>
      <c r="D3063" s="176" t="str">
        <f>IF(ISBLANK('DPW3'!$H$14),"",'DPW3'!$H$14)</f>
        <v>Nr</v>
      </c>
      <c r="E3063" s="176" t="s">
        <v>7266</v>
      </c>
      <c r="F3063" s="176" t="str">
        <f>IF(ISBLANK('DPW3'!BN14),"",'DPW3'!BN14)</f>
        <v/>
      </c>
    </row>
    <row r="3064" spans="1:60" x14ac:dyDescent="0.25">
      <c r="A3064" s="176" t="str">
        <f t="shared" si="47"/>
        <v>YKY</v>
      </c>
      <c r="B3064" s="176" t="str">
        <f>IF(ISBLANK('DPW3'!BZ15),"",'DPW3'!BZ15)</f>
        <v>PCD_DPW3_WFDI1_S7</v>
      </c>
      <c r="C3064" s="176" t="str">
        <f>'DPW3'!F15 &amp; "," &amp; 'DPW3'!G15 &amp; "," &amp; 'DPW3'!BX5</f>
        <v>Water Framework Directive interconnector - Length,Number of schemes at Stage 7,Number of Schemes with IMs (Nr)</v>
      </c>
      <c r="D3064" s="176" t="str">
        <f>IF(ISBLANK('DPW3'!$H$15),"",'DPW3'!$H$15)</f>
        <v>Nr</v>
      </c>
      <c r="E3064" s="176" t="s">
        <v>7266</v>
      </c>
      <c r="T3064" s="176" t="str">
        <f>IF(ISBLANK('DPW3'!M15),"",'DPW3'!M15)</f>
        <v/>
      </c>
      <c r="U3064" s="176" t="str">
        <f>IF(ISBLANK('DPW3'!N15),"",'DPW3'!N15)</f>
        <v/>
      </c>
      <c r="V3064" s="176" t="str">
        <f>IF(ISBLANK('DPW3'!O15),"",'DPW3'!O15)</f>
        <v/>
      </c>
      <c r="W3064" s="176" t="str">
        <f>IF(ISBLANK('DPW3'!P15),"",'DPW3'!P15)</f>
        <v/>
      </c>
      <c r="X3064" s="176" t="str">
        <f>IF(ISBLANK('DPW3'!Q15),"",'DPW3'!Q15)</f>
        <v/>
      </c>
      <c r="Y3064" s="176" t="str">
        <f>IF(ISBLANK('DPW3'!R15),"",'DPW3'!R15)</f>
        <v/>
      </c>
      <c r="Z3064" s="176" t="str">
        <f>IF(ISBLANK('DPW3'!S15),"",'DPW3'!S15)</f>
        <v/>
      </c>
      <c r="AA3064" s="176" t="str">
        <f>IF(ISBLANK('DPW3'!T15),"",'DPW3'!T15)</f>
        <v/>
      </c>
      <c r="AB3064" s="176" t="str">
        <f>IF(ISBLANK('DPW3'!U15),"",'DPW3'!U15)</f>
        <v/>
      </c>
      <c r="AC3064" s="176" t="str">
        <f>IF(ISBLANK('DPW3'!V15),"",'DPW3'!V15)</f>
        <v/>
      </c>
      <c r="AD3064" s="176" t="str">
        <f>IF(ISBLANK('DPW3'!W15),"",'DPW3'!W15)</f>
        <v/>
      </c>
      <c r="AE3064" s="176" t="str">
        <f>IF(ISBLANK('DPW3'!X15),"",'DPW3'!X15)</f>
        <v/>
      </c>
      <c r="AF3064" s="176" t="str">
        <f>IF(ISBLANK('DPW3'!Y15),"",'DPW3'!Y15)</f>
        <v/>
      </c>
      <c r="AG3064" s="176" t="str">
        <f>IF(ISBLANK('DPW3'!Z15),"",'DPW3'!Z15)</f>
        <v/>
      </c>
      <c r="AH3064" s="176" t="str">
        <f>IF(ISBLANK('DPW3'!AA15),"",'DPW3'!AA15)</f>
        <v/>
      </c>
      <c r="AI3064" s="176" t="str">
        <f>IF(ISBLANK('DPW3'!AB15),"",'DPW3'!AB15)</f>
        <v/>
      </c>
      <c r="AJ3064" s="176" t="str">
        <f>IF(ISBLANK('DPW3'!AC15),"",'DPW3'!AC15)</f>
        <v/>
      </c>
      <c r="AK3064" s="176" t="str">
        <f>IF(ISBLANK('DPW3'!AD15),"",'DPW3'!AD15)</f>
        <v/>
      </c>
      <c r="AL3064" s="176" t="str">
        <f>IF(ISBLANK('DPW3'!AE15),"",'DPW3'!AE15)</f>
        <v/>
      </c>
      <c r="AM3064" s="176" t="str">
        <f>IF(ISBLANK('DPW3'!AF15),"",'DPW3'!AF15)</f>
        <v/>
      </c>
      <c r="AN3064" s="176" t="str">
        <f>IF(ISBLANK('DPW3'!AG15),"",'DPW3'!AG15)</f>
        <v/>
      </c>
      <c r="AO3064" s="176" t="str">
        <f>IF(ISBLANK('DPW3'!AH15),"",'DPW3'!AH15)</f>
        <v/>
      </c>
      <c r="AP3064" s="176" t="str">
        <f>IF(ISBLANK('DPW3'!AI15),"",'DPW3'!AI15)</f>
        <v/>
      </c>
      <c r="AQ3064" s="176" t="str">
        <f>IF(ISBLANK('DPW3'!AJ15),"",'DPW3'!AJ15)</f>
        <v/>
      </c>
      <c r="AR3064" s="176" t="str">
        <f>IF(ISBLANK('DPW3'!AK15),"",'DPW3'!AK15)</f>
        <v/>
      </c>
      <c r="AS3064" s="176" t="str">
        <f>IF(ISBLANK('DPW3'!AL15),"",'DPW3'!AL15)</f>
        <v/>
      </c>
      <c r="AT3064" s="176" t="str">
        <f>IF(ISBLANK('DPW3'!AM15),"",'DPW3'!AM15)</f>
        <v/>
      </c>
      <c r="AU3064" s="176" t="str">
        <f>IF(ISBLANK('DPW3'!AN15),"",'DPW3'!AN15)</f>
        <v/>
      </c>
      <c r="AV3064" s="176" t="str">
        <f>IF(ISBLANK('DPW3'!AO15),"",'DPW3'!AO15)</f>
        <v/>
      </c>
      <c r="AW3064" s="176" t="str">
        <f>IF(ISBLANK('DPW3'!AP15),"",'DPW3'!AP15)</f>
        <v/>
      </c>
      <c r="AX3064" s="176" t="str">
        <f>IF(ISBLANK('DPW3'!AQ15),"",'DPW3'!AQ15)</f>
        <v/>
      </c>
      <c r="AY3064" s="176" t="str">
        <f>IF(ISBLANK('DPW3'!AR15),"",'DPW3'!AR15)</f>
        <v/>
      </c>
      <c r="AZ3064" s="176" t="str">
        <f>IF(ISBLANK('DPW3'!AS15),"",'DPW3'!AS15)</f>
        <v/>
      </c>
      <c r="BA3064" s="176" t="str">
        <f>IF(ISBLANK('DPW3'!AT15),"",'DPW3'!AT15)</f>
        <v/>
      </c>
      <c r="BB3064" s="176" t="str">
        <f>IF(ISBLANK('DPW3'!AU15),"",'DPW3'!AU15)</f>
        <v/>
      </c>
      <c r="BC3064" s="176" t="str">
        <f>IF(ISBLANK('DPW3'!AV15),"",'DPW3'!AV15)</f>
        <v/>
      </c>
      <c r="BD3064" s="176" t="str">
        <f>IF(ISBLANK('DPW3'!AW15),"",'DPW3'!AW15)</f>
        <v/>
      </c>
      <c r="BE3064" s="176" t="str">
        <f>IF(ISBLANK('DPW3'!AX15),"",'DPW3'!AX15)</f>
        <v/>
      </c>
      <c r="BF3064" s="176" t="str">
        <f>IF(ISBLANK('DPW3'!AY15),"",'DPW3'!AY15)</f>
        <v/>
      </c>
      <c r="BG3064" s="176" t="str">
        <f>IF(ISBLANK('DPW3'!AZ15),"",'DPW3'!AZ15)</f>
        <v/>
      </c>
      <c r="BH3064" s="176" t="str">
        <f>IF(ISBLANK('DPW3'!BA15),"",'DPW3'!BA15)</f>
        <v/>
      </c>
    </row>
    <row r="3065" spans="1:60" x14ac:dyDescent="0.25">
      <c r="A3065" s="176" t="str">
        <f t="shared" si="47"/>
        <v>YKY</v>
      </c>
      <c r="B3065" s="176" t="str">
        <f>IF(ISBLANK('DPW3'!DP15),"",'DPW3'!DP15)</f>
        <v>PCD_DPW3_WFDI1_DLY_S7</v>
      </c>
      <c r="C3065" s="176" t="str">
        <f>'DPW3'!F15 &amp; "," &amp; 'DPW3'!G15 &amp; "," &amp; 'DPW3'!DP5 &amp; "," &amp; 'DPW3'!DP6</f>
        <v>Water Framework Directive interconnector - Length,Number of schemes at Stage 7,Total number of schemes with a 90+ day delay for any given IM,</v>
      </c>
      <c r="D3065" s="176" t="str">
        <f>IF(ISBLANK('DPW3'!$H$15),"",'DPW3'!$H$15)</f>
        <v>Nr</v>
      </c>
      <c r="E3065" s="176" t="s">
        <v>7266</v>
      </c>
      <c r="F3065" s="176" t="str">
        <f>IF(ISBLANK('DPW3'!BC15),"",'DPW3'!BC15)</f>
        <v/>
      </c>
    </row>
    <row r="3066" spans="1:60" x14ac:dyDescent="0.25">
      <c r="A3066" s="176" t="str">
        <f t="shared" si="47"/>
        <v>YKY</v>
      </c>
      <c r="B3066" s="176" t="str">
        <f>IF(ISBLANK('DPW3'!DQ15),"",'DPW3'!DQ15)</f>
        <v>PCD_DPW3_WFDI1_DIR_S7</v>
      </c>
      <c r="C3066" s="176" t="str">
        <f>'DPW3'!F15 &amp; "," &amp; 'DPW3'!G15 &amp; "," &amp; 'DPW3'!$DQ$5 &amp; "," &amp; 'DPW3'!$DQ$6</f>
        <v>Water Framework Directive interconnector - Length,Number of schemes at Stage 7,Reasons for delay - Number of delayed schemes falling into each 'primary reason for delay' category,Lack of resources - internal</v>
      </c>
      <c r="D3066" s="176" t="str">
        <f>IF(ISBLANK('DPW3'!$H$15),"",'DPW3'!$H$15)</f>
        <v>Nr</v>
      </c>
      <c r="E3066" s="176" t="s">
        <v>7266</v>
      </c>
      <c r="F3066" s="176" t="str">
        <f>IF(ISBLANK('DPW3'!BD15),"",'DPW3'!BD15)</f>
        <v/>
      </c>
    </row>
    <row r="3067" spans="1:60" x14ac:dyDescent="0.25">
      <c r="A3067" s="176" t="str">
        <f t="shared" si="47"/>
        <v>YKY</v>
      </c>
      <c r="B3067" s="176" t="str">
        <f>IF(ISBLANK('DPW3'!DR15),"",'DPW3'!DR15)</f>
        <v>PCD_DPW3_WFDI1_DSCR_S7</v>
      </c>
      <c r="C3067" s="176" t="str">
        <f>'DPW3'!F15 &amp; "," &amp; 'DPW3'!G15 &amp; "," &amp; 'DPW3'!$DQ$5 &amp; "," &amp; 'DPW3'!$DR$6</f>
        <v xml:space="preserve">Water Framework Directive interconnector - Length,Number of schemes at Stage 7,Reasons for delay - Number of delayed schemes falling into each 'primary reason for delay' category,Lack of resources - external </v>
      </c>
      <c r="D3067" s="176" t="str">
        <f>IF(ISBLANK('DPW3'!$H$15),"",'DPW3'!$H$15)</f>
        <v>Nr</v>
      </c>
      <c r="E3067" s="176" t="s">
        <v>7266</v>
      </c>
      <c r="F3067" s="176" t="str">
        <f>IF(ISBLANK('DPW3'!BE15),"",'DPW3'!BE15)</f>
        <v/>
      </c>
    </row>
    <row r="3068" spans="1:60" x14ac:dyDescent="0.25">
      <c r="A3068" s="176" t="str">
        <f t="shared" si="47"/>
        <v>YKY</v>
      </c>
      <c r="B3068" s="176" t="str">
        <f>IF(ISBLANK('DPW3'!DS15),"",'DPW3'!DS15)</f>
        <v>PCD_DPW3_WFDI1_DCS_S7</v>
      </c>
      <c r="C3068" s="176" t="str">
        <f>'DPW3'!F15 &amp; "," &amp; 'DPW3'!G15 &amp; "," &amp; 'DPW3'!$DQ$5 &amp; "," &amp; 'DPW3'!$DS$6</f>
        <v>Water Framework Directive interconnector - Length,Number of schemes at Stage 7,Reasons for delay - Number of delayed schemes falling into each 'primary reason for delay' category,Change in solution (IM2)</v>
      </c>
      <c r="D3068" s="176" t="str">
        <f>IF(ISBLANK('DPW3'!$H$15),"",'DPW3'!$H$15)</f>
        <v>Nr</v>
      </c>
      <c r="E3068" s="176" t="s">
        <v>7266</v>
      </c>
      <c r="F3068" s="176" t="str">
        <f>IF(ISBLANK('DPW3'!BF15),"",'DPW3'!BF15)</f>
        <v/>
      </c>
    </row>
    <row r="3069" spans="1:60" x14ac:dyDescent="0.25">
      <c r="A3069" s="176" t="str">
        <f t="shared" si="47"/>
        <v>YKY</v>
      </c>
      <c r="B3069" s="176" t="str">
        <f>IF(ISBLANK('DPW3'!DT15),"",'DPW3'!DT15)</f>
        <v>PCD_DPW3_WFDI1_DSPC_S7</v>
      </c>
      <c r="C3069" s="176" t="str">
        <f>'DPW3'!F15 &amp; "," &amp; 'DPW3'!G15 &amp; "," &amp; 'DPW3'!$DQ$5 &amp; "," &amp; 'DPW3'!$DT$6</f>
        <v>Water Framework Directive interconnector - Length,Number of schemes at Stage 7,Reasons for delay - Number of delayed schemes falling into each 'primary reason for delay' category,Supply chain capacity</v>
      </c>
      <c r="D3069" s="176" t="str">
        <f>IF(ISBLANK('DPW3'!$H$15),"",'DPW3'!$H$15)</f>
        <v>Nr</v>
      </c>
      <c r="E3069" s="176" t="s">
        <v>7266</v>
      </c>
      <c r="F3069" s="176" t="str">
        <f>IF(ISBLANK('DPW3'!BG15),"",'DPW3'!BG15)</f>
        <v/>
      </c>
    </row>
    <row r="3070" spans="1:60" x14ac:dyDescent="0.25">
      <c r="A3070" s="176" t="str">
        <f t="shared" si="47"/>
        <v>YKY</v>
      </c>
      <c r="B3070" s="176" t="str">
        <f>IF(ISBLANK('DPW3'!DU15),"",'DPW3'!DU15)</f>
        <v>PCD_DPW3_WFDI1_DPP_S7</v>
      </c>
      <c r="C3070" s="176" t="str">
        <f>'DPW3'!F15 &amp; "," &amp; 'DPW3'!G15 &amp; "," &amp; 'DPW3'!$DQ$5 &amp; "," &amp; 'DPW3'!$DU$6</f>
        <v>Water Framework Directive interconnector - Length,Number of schemes at Stage 7,Reasons for delay - Number of delayed schemes falling into each 'primary reason for delay' category,Land and planning permission</v>
      </c>
      <c r="D3070" s="176" t="str">
        <f>IF(ISBLANK('DPW3'!$H$15),"",'DPW3'!$H$15)</f>
        <v>Nr</v>
      </c>
      <c r="E3070" s="176" t="s">
        <v>7266</v>
      </c>
      <c r="F3070" s="176" t="str">
        <f>IF(ISBLANK('DPW3'!BH15),"",'DPW3'!BH15)</f>
        <v/>
      </c>
    </row>
    <row r="3071" spans="1:60" x14ac:dyDescent="0.25">
      <c r="A3071" s="176" t="str">
        <f t="shared" si="47"/>
        <v>YKY</v>
      </c>
      <c r="B3071" s="176" t="str">
        <f>IF(ISBLANK('DPW3'!DV15),"",'DPW3'!DV15)</f>
        <v>PCD_DPW3_WFDI1_DTPI_S7</v>
      </c>
      <c r="C3071" s="176" t="str">
        <f>'DPW3'!F15 &amp; "," &amp; 'DPW3'!G15 &amp; "," &amp; 'DPW3'!$DQ$5 &amp; "," &amp; 'DPW3'!$DV$6</f>
        <v>Water Framework Directive interconnector - Length,Number of schemes at Stage 7,Reasons for delay - Number of delayed schemes falling into each 'primary reason for delay' category,Third-party interface</v>
      </c>
      <c r="D3071" s="176" t="str">
        <f>IF(ISBLANK('DPW3'!$H$15),"",'DPW3'!$H$15)</f>
        <v>Nr</v>
      </c>
      <c r="E3071" s="176" t="s">
        <v>7266</v>
      </c>
      <c r="F3071" s="176" t="str">
        <f>IF(ISBLANK('DPW3'!BI15),"",'DPW3'!BI15)</f>
        <v/>
      </c>
    </row>
    <row r="3072" spans="1:60" x14ac:dyDescent="0.25">
      <c r="A3072" s="176" t="str">
        <f t="shared" si="47"/>
        <v>YKY</v>
      </c>
      <c r="B3072" s="176" t="str">
        <f>IF(ISBLANK('DPW3'!DW15),"",'DPW3'!DW15)</f>
        <v>PCD_DPW3_WFDI1_DCI_S7</v>
      </c>
      <c r="C3072" s="176" t="str">
        <f>'DPW3'!F15 &amp; "," &amp; 'DPW3'!G15 &amp; "," &amp; 'DPW3'!$DQ$5 &amp; "," &amp; 'DPW3'!$DW$6</f>
        <v>Water Framework Directive interconnector - Length,Number of schemes at Stage 7,Reasons for delay - Number of delayed schemes falling into each 'primary reason for delay' category,Contractual issues</v>
      </c>
      <c r="D3072" s="176" t="str">
        <f>IF(ISBLANK('DPW3'!$H$15),"",'DPW3'!$H$15)</f>
        <v>Nr</v>
      </c>
      <c r="E3072" s="176" t="s">
        <v>7266</v>
      </c>
      <c r="F3072" s="176" t="str">
        <f>IF(ISBLANK('DPW3'!BJ15),"",'DPW3'!BJ15)</f>
        <v/>
      </c>
    </row>
    <row r="3073" spans="1:60" x14ac:dyDescent="0.25">
      <c r="A3073" s="176" t="str">
        <f t="shared" si="47"/>
        <v>YKY</v>
      </c>
      <c r="B3073" s="176" t="str">
        <f>IF(ISBLANK('DPW3'!DX15),"",'DPW3'!DX15)</f>
        <v>PCD_DPW3_WFDI1_DSI_S7</v>
      </c>
      <c r="C3073" s="176" t="str">
        <f>'DPW3'!F15 &amp; "," &amp; 'DPW3'!G15 &amp; "," &amp; 'DPW3'!$DQ$5 &amp; "," &amp; 'DPW3'!$DX$6</f>
        <v>Water Framework Directive interconnector - Length,Number of schemes at Stage 7,Reasons for delay - Number of delayed schemes falling into each 'primary reason for delay' category,Sites issues</v>
      </c>
      <c r="D3073" s="176" t="str">
        <f>IF(ISBLANK('DPW3'!$H$15),"",'DPW3'!$H$15)</f>
        <v>Nr</v>
      </c>
      <c r="E3073" s="176" t="s">
        <v>7266</v>
      </c>
      <c r="F3073" s="176" t="str">
        <f>IF(ISBLANK('DPW3'!BK15),"",'DPW3'!BK15)</f>
        <v/>
      </c>
    </row>
    <row r="3074" spans="1:60" x14ac:dyDescent="0.25">
      <c r="A3074" s="176" t="str">
        <f t="shared" si="47"/>
        <v>YKY</v>
      </c>
      <c r="B3074" s="176" t="str">
        <f>IF(ISBLANK('DPW3'!DY15),"",'DPW3'!DY15)</f>
        <v>PCD_DPW3_WFDI1_DER_S7</v>
      </c>
      <c r="C3074" s="176" t="str">
        <f>'DPW3'!F15 &amp; "," &amp; 'DPW3'!G15 &amp; "," &amp; 'DPW3'!$DQ$5 &amp; "," &amp; 'DPW3'!$DY$6</f>
        <v>Water Framework Directive interconnector - Length,Number of schemes at Stage 7,Reasons for delay - Number of delayed schemes falling into each 'primary reason for delay' category,Environmental risks</v>
      </c>
      <c r="D3074" s="176" t="str">
        <f>IF(ISBLANK('DPW3'!$H$15),"",'DPW3'!$H$15)</f>
        <v>Nr</v>
      </c>
      <c r="E3074" s="176" t="s">
        <v>7266</v>
      </c>
      <c r="F3074" s="176" t="str">
        <f>IF(ISBLANK('DPW3'!BL15),"",'DPW3'!BL15)</f>
        <v/>
      </c>
    </row>
    <row r="3075" spans="1:60" x14ac:dyDescent="0.25">
      <c r="A3075" s="176" t="str">
        <f t="shared" si="47"/>
        <v>YKY</v>
      </c>
      <c r="B3075" s="176" t="str">
        <f>IF(ISBLANK('DPW3'!DZ15),"",'DPW3'!DZ15)</f>
        <v>PCD_DPW3_WFDI1_RS_S7</v>
      </c>
      <c r="C3075" s="176" t="str">
        <f>'DPW3'!F15 &amp; "," &amp; 'DPW3'!G15 &amp; "," &amp; 'DPW3'!$DQ$5 &amp; "," &amp; 'DPW3'!$DZ$6</f>
        <v>Water Framework Directive interconnector - Length,Number of schemes at Stage 7,Reasons for delay - Number of delayed schemes falling into each 'primary reason for delay' category,Regulatory Sign off Delay</v>
      </c>
      <c r="D3075" s="176" t="str">
        <f>IF(ISBLANK('DPW3'!$H$15),"",'DPW3'!$H$15)</f>
        <v>Nr</v>
      </c>
      <c r="E3075" s="176" t="s">
        <v>7266</v>
      </c>
      <c r="F3075" s="176" t="str">
        <f>IF(ISBLANK('DPW3'!BM15),"",'DPW3'!BM15)</f>
        <v/>
      </c>
    </row>
    <row r="3076" spans="1:60" x14ac:dyDescent="0.25">
      <c r="A3076" s="176" t="str">
        <f t="shared" si="47"/>
        <v>YKY</v>
      </c>
      <c r="B3076" s="176" t="str">
        <f>IF(ISBLANK('DPW3'!EA15),"",'DPW3'!EA15)</f>
        <v>PCD_DPW3_WFDI1_DPLE_S7</v>
      </c>
      <c r="C3076" s="176" t="str">
        <f>'DPW3'!F15 &amp; "," &amp; 'DPW3'!G15 &amp; "," &amp; 'DPW3'!$DQ$5 &amp; "," &amp; 'DPW3'!$EA$6</f>
        <v>Water Framework Directive interconnector - Length,Number of schemes at Stage 7,Reasons for delay - Number of delayed schemes falling into each 'primary reason for delay' category,Programme level efficiency</v>
      </c>
      <c r="D3076" s="176" t="str">
        <f>IF(ISBLANK('DPW3'!$H$15),"",'DPW3'!$H$15)</f>
        <v>Nr</v>
      </c>
      <c r="E3076" s="176" t="s">
        <v>7266</v>
      </c>
      <c r="F3076" s="176" t="str">
        <f>IF(ISBLANK('DPW3'!BN15),"",'DPW3'!BN15)</f>
        <v/>
      </c>
    </row>
    <row r="3077" spans="1:60" x14ac:dyDescent="0.25">
      <c r="A3077" s="176" t="str">
        <f t="shared" ref="A3077:A3140" si="48">A3076</f>
        <v>YKY</v>
      </c>
      <c r="B3077" s="176" t="str">
        <f>IF(ISBLANK('DPW3'!BZ16),"",'DPW3'!BZ16)</f>
        <v>PCD_DPW3_WFDI1ST</v>
      </c>
      <c r="C3077" s="176" t="str">
        <f>'DPW3'!F16 &amp; "," &amp; 'DPW3'!G16 &amp; "," &amp; 'DPW3'!BX5</f>
        <v>Water Framework Directive interconnector - Length,Number of schemes - total (Stage 0 to Stage 6),Number of Schemes with IMs (Nr)</v>
      </c>
      <c r="D3077" s="176" t="str">
        <f>IF(ISBLANK('DPW3'!$H$16),"",'DPW3'!$H$16)</f>
        <v>Nr</v>
      </c>
      <c r="E3077" s="176" t="s">
        <v>7266</v>
      </c>
      <c r="T3077" s="176">
        <f>IF(ISBLANK('DPW3'!M16),"",'DPW3'!M16)</f>
        <v>0</v>
      </c>
      <c r="U3077" s="176">
        <f>IF(ISBLANK('DPW3'!N16),"",'DPW3'!N16)</f>
        <v>0</v>
      </c>
      <c r="V3077" s="176">
        <f>IF(ISBLANK('DPW3'!O16),"",'DPW3'!O16)</f>
        <v>0</v>
      </c>
      <c r="W3077" s="176">
        <f>IF(ISBLANK('DPW3'!P16),"",'DPW3'!P16)</f>
        <v>0</v>
      </c>
      <c r="X3077" s="176">
        <f>IF(ISBLANK('DPW3'!Q16),"",'DPW3'!Q16)</f>
        <v>0</v>
      </c>
      <c r="Y3077" s="176">
        <f>IF(ISBLANK('DPW3'!R16),"",'DPW3'!R16)</f>
        <v>0</v>
      </c>
      <c r="Z3077" s="176">
        <f>IF(ISBLANK('DPW3'!S16),"",'DPW3'!S16)</f>
        <v>0</v>
      </c>
      <c r="AA3077" s="176">
        <f>IF(ISBLANK('DPW3'!T16),"",'DPW3'!T16)</f>
        <v>0</v>
      </c>
      <c r="AB3077" s="176">
        <f>IF(ISBLANK('DPW3'!U16),"",'DPW3'!U16)</f>
        <v>0</v>
      </c>
      <c r="AC3077" s="176">
        <f>IF(ISBLANK('DPW3'!V16),"",'DPW3'!V16)</f>
        <v>0</v>
      </c>
      <c r="AD3077" s="176">
        <f>IF(ISBLANK('DPW3'!W16),"",'DPW3'!W16)</f>
        <v>0</v>
      </c>
      <c r="AE3077" s="176">
        <f>IF(ISBLANK('DPW3'!X16),"",'DPW3'!X16)</f>
        <v>0</v>
      </c>
      <c r="AF3077" s="176">
        <f>IF(ISBLANK('DPW3'!Y16),"",'DPW3'!Y16)</f>
        <v>0</v>
      </c>
      <c r="AG3077" s="176">
        <f>IF(ISBLANK('DPW3'!Z16),"",'DPW3'!Z16)</f>
        <v>0</v>
      </c>
      <c r="AH3077" s="176">
        <f>IF(ISBLANK('DPW3'!AA16),"",'DPW3'!AA16)</f>
        <v>0</v>
      </c>
      <c r="AI3077" s="176">
        <f>IF(ISBLANK('DPW3'!AB16),"",'DPW3'!AB16)</f>
        <v>0</v>
      </c>
      <c r="AJ3077" s="176">
        <f>IF(ISBLANK('DPW3'!AC16),"",'DPW3'!AC16)</f>
        <v>0</v>
      </c>
      <c r="AK3077" s="176">
        <f>IF(ISBLANK('DPW3'!AD16),"",'DPW3'!AD16)</f>
        <v>0</v>
      </c>
      <c r="AL3077" s="176">
        <f>IF(ISBLANK('DPW3'!AE16),"",'DPW3'!AE16)</f>
        <v>0</v>
      </c>
      <c r="AM3077" s="176">
        <f>IF(ISBLANK('DPW3'!AF16),"",'DPW3'!AF16)</f>
        <v>0</v>
      </c>
      <c r="AN3077" s="176">
        <f>IF(ISBLANK('DPW3'!AG16),"",'DPW3'!AG16)</f>
        <v>0</v>
      </c>
      <c r="AO3077" s="176">
        <f>IF(ISBLANK('DPW3'!AH16),"",'DPW3'!AH16)</f>
        <v>0</v>
      </c>
      <c r="AP3077" s="176">
        <f>IF(ISBLANK('DPW3'!AI16),"",'DPW3'!AI16)</f>
        <v>0</v>
      </c>
      <c r="AQ3077" s="176">
        <f>IF(ISBLANK('DPW3'!AJ16),"",'DPW3'!AJ16)</f>
        <v>0</v>
      </c>
      <c r="AR3077" s="176">
        <f>IF(ISBLANK('DPW3'!AK16),"",'DPW3'!AK16)</f>
        <v>0</v>
      </c>
      <c r="AS3077" s="176">
        <f>IF(ISBLANK('DPW3'!AL16),"",'DPW3'!AL16)</f>
        <v>0</v>
      </c>
      <c r="AT3077" s="176">
        <f>IF(ISBLANK('DPW3'!AM16),"",'DPW3'!AM16)</f>
        <v>0</v>
      </c>
      <c r="AU3077" s="176">
        <f>IF(ISBLANK('DPW3'!AN16),"",'DPW3'!AN16)</f>
        <v>0</v>
      </c>
      <c r="AV3077" s="176">
        <f>IF(ISBLANK('DPW3'!AO16),"",'DPW3'!AO16)</f>
        <v>0</v>
      </c>
      <c r="AW3077" s="176">
        <f>IF(ISBLANK('DPW3'!AP16),"",'DPW3'!AP16)</f>
        <v>0</v>
      </c>
      <c r="AX3077" s="176">
        <f>IF(ISBLANK('DPW3'!AQ16),"",'DPW3'!AQ16)</f>
        <v>0</v>
      </c>
      <c r="AY3077" s="176">
        <f>IF(ISBLANK('DPW3'!AR16),"",'DPW3'!AR16)</f>
        <v>0</v>
      </c>
      <c r="AZ3077" s="176">
        <f>IF(ISBLANK('DPW3'!AS16),"",'DPW3'!AS16)</f>
        <v>0</v>
      </c>
      <c r="BA3077" s="176">
        <f>IF(ISBLANK('DPW3'!AT16),"",'DPW3'!AT16)</f>
        <v>0</v>
      </c>
      <c r="BB3077" s="176">
        <f>IF(ISBLANK('DPW3'!AU16),"",'DPW3'!AU16)</f>
        <v>0</v>
      </c>
      <c r="BC3077" s="176">
        <f>IF(ISBLANK('DPW3'!AV16),"",'DPW3'!AV16)</f>
        <v>0</v>
      </c>
      <c r="BD3077" s="176">
        <f>IF(ISBLANK('DPW3'!AW16),"",'DPW3'!AW16)</f>
        <v>0</v>
      </c>
      <c r="BE3077" s="176">
        <f>IF(ISBLANK('DPW3'!AX16),"",'DPW3'!AX16)</f>
        <v>0</v>
      </c>
      <c r="BF3077" s="176">
        <f>IF(ISBLANK('DPW3'!AY16),"",'DPW3'!AY16)</f>
        <v>0</v>
      </c>
      <c r="BG3077" s="176">
        <f>IF(ISBLANK('DPW3'!AZ16),"",'DPW3'!AZ16)</f>
        <v>0</v>
      </c>
      <c r="BH3077" s="176">
        <f>IF(ISBLANK('DPW3'!BA16),"",'DPW3'!BA16)</f>
        <v>0</v>
      </c>
    </row>
    <row r="3078" spans="1:60" x14ac:dyDescent="0.25">
      <c r="A3078" s="176" t="str">
        <f t="shared" si="48"/>
        <v>YKY</v>
      </c>
      <c r="B3078" s="176" t="str">
        <f>IF(ISBLANK('DPW3'!DP16),"",'DPW3'!DP16)</f>
        <v>PCD_DPW3_WFDI1_DLY_ST</v>
      </c>
      <c r="C3078" s="176" t="str">
        <f>'DPW3'!F16 &amp; "," &amp; 'DPW3'!G16 &amp; "," &amp; 'DPW3'!DP5 &amp; "," &amp; 'DPW3'!DP6</f>
        <v>Water Framework Directive interconnector - Length,Number of schemes - total (Stage 0 to Stage 6),Total number of schemes with a 90+ day delay for any given IM,</v>
      </c>
      <c r="D3078" s="176" t="str">
        <f>IF(ISBLANK('DPW3'!$H$16),"",'DPW3'!$H$16)</f>
        <v>Nr</v>
      </c>
      <c r="E3078" s="176" t="s">
        <v>7266</v>
      </c>
      <c r="F3078" s="176" t="str">
        <f>IF(ISBLANK('DPW3'!BC16),"",'DPW3'!BC16)</f>
        <v/>
      </c>
    </row>
    <row r="3079" spans="1:60" x14ac:dyDescent="0.25">
      <c r="A3079" s="176" t="str">
        <f t="shared" si="48"/>
        <v>YKY</v>
      </c>
      <c r="B3079" s="176" t="str">
        <f>IF(ISBLANK('DPW3'!DQ16),"",'DPW3'!DQ16)</f>
        <v>PCD_DPW3_WFDI1_DIR_ST</v>
      </c>
      <c r="C3079" s="176" t="str">
        <f>'DPW3'!F16 &amp; "," &amp; 'DPW3'!G16 &amp; "," &amp; 'DPW3'!$DQ$5 &amp; "," &amp; 'DPW3'!$DQ$6</f>
        <v>Water Framework Directive interconnector - Length,Number of schemes - total (Stage 0 to Stage 6),Reasons for delay - Number of delayed schemes falling into each 'primary reason for delay' category,Lack of resources - internal</v>
      </c>
      <c r="D3079" s="176" t="str">
        <f>IF(ISBLANK('DPW3'!$H$16),"",'DPW3'!$H$16)</f>
        <v>Nr</v>
      </c>
      <c r="E3079" s="176" t="s">
        <v>7266</v>
      </c>
      <c r="F3079" s="176" t="str">
        <f>IF(ISBLANK('DPW3'!BD16),"",'DPW3'!BD16)</f>
        <v/>
      </c>
    </row>
    <row r="3080" spans="1:60" x14ac:dyDescent="0.25">
      <c r="A3080" s="176" t="str">
        <f t="shared" si="48"/>
        <v>YKY</v>
      </c>
      <c r="B3080" s="176" t="str">
        <f>IF(ISBLANK('DPW3'!DR16),"",'DPW3'!DR16)</f>
        <v>PCD_DPW3_WFDI1_DSCR_ST</v>
      </c>
      <c r="C3080" s="176" t="str">
        <f>'DPW3'!F16 &amp; "," &amp; 'DPW3'!G16 &amp; "," &amp; 'DPW3'!$DQ$5 &amp; "," &amp; 'DPW3'!$DR$6</f>
        <v xml:space="preserve">Water Framework Directive interconnector - Length,Number of schemes - total (Stage 0 to Stage 6),Reasons for delay - Number of delayed schemes falling into each 'primary reason for delay' category,Lack of resources - external </v>
      </c>
      <c r="D3080" s="176" t="str">
        <f>IF(ISBLANK('DPW3'!$H$16),"",'DPW3'!$H$16)</f>
        <v>Nr</v>
      </c>
      <c r="E3080" s="176" t="s">
        <v>7266</v>
      </c>
      <c r="F3080" s="176" t="str">
        <f>IF(ISBLANK('DPW3'!BE16),"",'DPW3'!BE16)</f>
        <v/>
      </c>
    </row>
    <row r="3081" spans="1:60" x14ac:dyDescent="0.25">
      <c r="A3081" s="176" t="str">
        <f t="shared" si="48"/>
        <v>YKY</v>
      </c>
      <c r="B3081" s="176" t="str">
        <f>IF(ISBLANK('DPW3'!DS16),"",'DPW3'!DS16)</f>
        <v>PCD_DPW3_WFDI1_DCS_ST</v>
      </c>
      <c r="C3081" s="176" t="str">
        <f>'DPW3'!F16 &amp; "," &amp; 'DPW3'!G16 &amp; "," &amp; 'DPW3'!$DQ$5 &amp; "," &amp; 'DPW3'!$DS$6</f>
        <v>Water Framework Directive interconnector - Length,Number of schemes - total (Stage 0 to Stage 6),Reasons for delay - Number of delayed schemes falling into each 'primary reason for delay' category,Change in solution (IM2)</v>
      </c>
      <c r="D3081" s="176" t="str">
        <f>IF(ISBLANK('DPW3'!$H$16),"",'DPW3'!$H$16)</f>
        <v>Nr</v>
      </c>
      <c r="E3081" s="176" t="s">
        <v>7266</v>
      </c>
      <c r="F3081" s="176" t="str">
        <f>IF(ISBLANK('DPW3'!BF16),"",'DPW3'!BF16)</f>
        <v/>
      </c>
    </row>
    <row r="3082" spans="1:60" x14ac:dyDescent="0.25">
      <c r="A3082" s="176" t="str">
        <f t="shared" si="48"/>
        <v>YKY</v>
      </c>
      <c r="B3082" s="176" t="str">
        <f>IF(ISBLANK('DPW3'!DT16),"",'DPW3'!DT16)</f>
        <v>PCD_DPW3_WFDI1_DSPC_ST</v>
      </c>
      <c r="C3082" s="176" t="str">
        <f>'DPW3'!F16 &amp; "," &amp; 'DPW3'!G16 &amp; "," &amp; 'DPW3'!$DQ$5 &amp; "," &amp; 'DPW3'!$DT$6</f>
        <v>Water Framework Directive interconnector - Length,Number of schemes - total (Stage 0 to Stage 6),Reasons for delay - Number of delayed schemes falling into each 'primary reason for delay' category,Supply chain capacity</v>
      </c>
      <c r="D3082" s="176" t="str">
        <f>IF(ISBLANK('DPW3'!$H$16),"",'DPW3'!$H$16)</f>
        <v>Nr</v>
      </c>
      <c r="E3082" s="176" t="s">
        <v>7266</v>
      </c>
      <c r="F3082" s="176" t="str">
        <f>IF(ISBLANK('DPW3'!BG16),"",'DPW3'!BG16)</f>
        <v/>
      </c>
    </row>
    <row r="3083" spans="1:60" x14ac:dyDescent="0.25">
      <c r="A3083" s="176" t="str">
        <f t="shared" si="48"/>
        <v>YKY</v>
      </c>
      <c r="B3083" s="176" t="str">
        <f>IF(ISBLANK('DPW3'!DU16),"",'DPW3'!DU16)</f>
        <v>PCD_DPW3_WFDI1_DPP_ST</v>
      </c>
      <c r="C3083" s="176" t="str">
        <f>'DPW3'!F16 &amp; "," &amp; 'DPW3'!G16 &amp; "," &amp; 'DPW3'!$DQ$5 &amp; "," &amp; 'DPW3'!$DU$6</f>
        <v>Water Framework Directive interconnector - Length,Number of schemes - total (Stage 0 to Stage 6),Reasons for delay - Number of delayed schemes falling into each 'primary reason for delay' category,Land and planning permission</v>
      </c>
      <c r="D3083" s="176" t="str">
        <f>IF(ISBLANK('DPW3'!$H$16),"",'DPW3'!$H$16)</f>
        <v>Nr</v>
      </c>
      <c r="E3083" s="176" t="s">
        <v>7266</v>
      </c>
      <c r="F3083" s="176" t="str">
        <f>IF(ISBLANK('DPW3'!BH16),"",'DPW3'!BH16)</f>
        <v/>
      </c>
    </row>
    <row r="3084" spans="1:60" x14ac:dyDescent="0.25">
      <c r="A3084" s="176" t="str">
        <f t="shared" si="48"/>
        <v>YKY</v>
      </c>
      <c r="B3084" s="176" t="str">
        <f>IF(ISBLANK('DPW3'!DV16),"",'DPW3'!DV16)</f>
        <v>PCD_DPW3_WFDI1_DTPI_ST</v>
      </c>
      <c r="C3084" s="176" t="str">
        <f>'DPW3'!F16 &amp; "," &amp; 'DPW3'!G16 &amp; "," &amp; 'DPW3'!$DQ$5 &amp; "," &amp; 'DPW3'!$DV$6</f>
        <v>Water Framework Directive interconnector - Length,Number of schemes - total (Stage 0 to Stage 6),Reasons for delay - Number of delayed schemes falling into each 'primary reason for delay' category,Third-party interface</v>
      </c>
      <c r="D3084" s="176" t="str">
        <f>IF(ISBLANK('DPW3'!$H$16),"",'DPW3'!$H$16)</f>
        <v>Nr</v>
      </c>
      <c r="E3084" s="176" t="s">
        <v>7266</v>
      </c>
      <c r="F3084" s="176" t="str">
        <f>IF(ISBLANK('DPW3'!BI16),"",'DPW3'!BI16)</f>
        <v/>
      </c>
    </row>
    <row r="3085" spans="1:60" x14ac:dyDescent="0.25">
      <c r="A3085" s="176" t="str">
        <f t="shared" si="48"/>
        <v>YKY</v>
      </c>
      <c r="B3085" s="176" t="str">
        <f>IF(ISBLANK('DPW3'!DW16),"",'DPW3'!DW16)</f>
        <v>PCD_DPW3_WFDI1_DCI_ST</v>
      </c>
      <c r="C3085" s="176" t="str">
        <f>'DPW3'!F16 &amp; "," &amp; 'DPW3'!G16 &amp; "," &amp; 'DPW3'!$DQ$5 &amp; "," &amp; 'DPW3'!$DW$6</f>
        <v>Water Framework Directive interconnector - Length,Number of schemes - total (Stage 0 to Stage 6),Reasons for delay - Number of delayed schemes falling into each 'primary reason for delay' category,Contractual issues</v>
      </c>
      <c r="D3085" s="176" t="str">
        <f>IF(ISBLANK('DPW3'!$H$16),"",'DPW3'!$H$16)</f>
        <v>Nr</v>
      </c>
      <c r="E3085" s="176" t="s">
        <v>7266</v>
      </c>
      <c r="F3085" s="176" t="str">
        <f>IF(ISBLANK('DPW3'!BJ16),"",'DPW3'!BJ16)</f>
        <v/>
      </c>
    </row>
    <row r="3086" spans="1:60" x14ac:dyDescent="0.25">
      <c r="A3086" s="176" t="str">
        <f t="shared" si="48"/>
        <v>YKY</v>
      </c>
      <c r="B3086" s="176" t="str">
        <f>IF(ISBLANK('DPW3'!DX16),"",'DPW3'!DX16)</f>
        <v>PCD_DPW3_WFDI1_DSI_ST</v>
      </c>
      <c r="C3086" s="176" t="str">
        <f>'DPW3'!F16 &amp; "," &amp; 'DPW3'!G16 &amp; "," &amp; 'DPW3'!$DQ$5 &amp; "," &amp; 'DPW3'!$DX$6</f>
        <v>Water Framework Directive interconnector - Length,Number of schemes - total (Stage 0 to Stage 6),Reasons for delay - Number of delayed schemes falling into each 'primary reason for delay' category,Sites issues</v>
      </c>
      <c r="D3086" s="176" t="str">
        <f>IF(ISBLANK('DPW3'!$H$16),"",'DPW3'!$H$16)</f>
        <v>Nr</v>
      </c>
      <c r="E3086" s="176" t="s">
        <v>7266</v>
      </c>
      <c r="F3086" s="176" t="str">
        <f>IF(ISBLANK('DPW3'!BK16),"",'DPW3'!BK16)</f>
        <v/>
      </c>
    </row>
    <row r="3087" spans="1:60" x14ac:dyDescent="0.25">
      <c r="A3087" s="176" t="str">
        <f t="shared" si="48"/>
        <v>YKY</v>
      </c>
      <c r="B3087" s="176" t="str">
        <f>IF(ISBLANK('DPW3'!DY16),"",'DPW3'!DY16)</f>
        <v>PCD_DPW3_WFDI1_DER_ST</v>
      </c>
      <c r="C3087" s="176" t="str">
        <f>'DPW3'!F16 &amp; "," &amp; 'DPW3'!G16 &amp; "," &amp; 'DPW3'!$DQ$5 &amp; "," &amp; 'DPW3'!$DY$6</f>
        <v>Water Framework Directive interconnector - Length,Number of schemes - total (Stage 0 to Stage 6),Reasons for delay - Number of delayed schemes falling into each 'primary reason for delay' category,Environmental risks</v>
      </c>
      <c r="D3087" s="176" t="str">
        <f>IF(ISBLANK('DPW3'!$H$16),"",'DPW3'!$H$16)</f>
        <v>Nr</v>
      </c>
      <c r="E3087" s="176" t="s">
        <v>7266</v>
      </c>
      <c r="F3087" s="176" t="str">
        <f>IF(ISBLANK('DPW3'!BL16),"",'DPW3'!BL16)</f>
        <v/>
      </c>
    </row>
    <row r="3088" spans="1:60" x14ac:dyDescent="0.25">
      <c r="A3088" s="176" t="str">
        <f t="shared" si="48"/>
        <v>YKY</v>
      </c>
      <c r="B3088" s="176" t="str">
        <f>IF(ISBLANK('DPW3'!DZ16),"",'DPW3'!DZ16)</f>
        <v>PCD_DPW3_WFDI1_RS_ST</v>
      </c>
      <c r="C3088" s="176" t="str">
        <f>'DPW3'!F16 &amp; "," &amp; 'DPW3'!G16 &amp; "," &amp; 'DPW3'!$DQ$5 &amp; "," &amp; 'DPW3'!$DZ$6</f>
        <v>Water Framework Directive interconnector - Length,Number of schemes - total (Stage 0 to Stage 6),Reasons for delay - Number of delayed schemes falling into each 'primary reason for delay' category,Regulatory Sign off Delay</v>
      </c>
      <c r="D3088" s="176" t="str">
        <f>IF(ISBLANK('DPW3'!$H$16),"",'DPW3'!$H$16)</f>
        <v>Nr</v>
      </c>
      <c r="E3088" s="176" t="s">
        <v>7266</v>
      </c>
      <c r="F3088" s="176" t="str">
        <f>IF(ISBLANK('DPW3'!BM16),"",'DPW3'!BM16)</f>
        <v/>
      </c>
    </row>
    <row r="3089" spans="1:60" x14ac:dyDescent="0.25">
      <c r="A3089" s="176" t="str">
        <f t="shared" si="48"/>
        <v>YKY</v>
      </c>
      <c r="B3089" s="176" t="str">
        <f>IF(ISBLANK('DPW3'!EA16),"",'DPW3'!EA16)</f>
        <v>PCD_DPW3_WFDI1_DPLE_ST</v>
      </c>
      <c r="C3089" s="176" t="str">
        <f>'DPW3'!F16 &amp; "," &amp; 'DPW3'!G16 &amp; "," &amp; 'DPW3'!$DQ$5 &amp; "," &amp; 'DPW3'!$EA$6</f>
        <v>Water Framework Directive interconnector - Length,Number of schemes - total (Stage 0 to Stage 6),Reasons for delay - Number of delayed schemes falling into each 'primary reason for delay' category,Programme level efficiency</v>
      </c>
      <c r="D3089" s="176" t="str">
        <f>IF(ISBLANK('DPW3'!$H$16),"",'DPW3'!$H$16)</f>
        <v>Nr</v>
      </c>
      <c r="E3089" s="176" t="s">
        <v>7266</v>
      </c>
      <c r="F3089" s="176" t="str">
        <f>IF(ISBLANK('DPW3'!BN16),"",'DPW3'!BN16)</f>
        <v/>
      </c>
    </row>
    <row r="3090" spans="1:60" x14ac:dyDescent="0.25">
      <c r="A3090" s="176" t="str">
        <f t="shared" si="48"/>
        <v>YKY</v>
      </c>
      <c r="B3090" s="176" t="str">
        <f>IF(ISBLANK('DPW3'!BX17),"",'DPW3'!BX17)</f>
        <v>PCD_DPW3_RWD_NR</v>
      </c>
      <c r="C3090" s="176" t="str">
        <f>'DPW3'!F17&amp;'DPW3'!BX5</f>
        <v>Raw Water Deterioration and Taste, Odour and ColourNumber of Schemes with IMs (Nr)</v>
      </c>
      <c r="D3090" s="176" t="str">
        <f>IF(ISBLANK('DPW3'!$H$17),"",'DPW3'!$H$17)</f>
        <v>Nr</v>
      </c>
      <c r="E3090" s="176" t="s">
        <v>7266</v>
      </c>
      <c r="F3090" s="176">
        <f>IF(ISBLANK('DPW3'!K17),"",'DPW3'!K17)</f>
        <v>5</v>
      </c>
    </row>
    <row r="3091" spans="1:60" x14ac:dyDescent="0.25">
      <c r="A3091" s="176" t="str">
        <f t="shared" si="48"/>
        <v>YKY</v>
      </c>
      <c r="B3091" s="176" t="str">
        <f>IF(ISBLANK('DPW3'!BZ17),"",'DPW3'!BZ17)</f>
        <v>PCD_DPW3_RWD_S0</v>
      </c>
      <c r="C3091" s="176" t="str">
        <f>'DPW3'!F17 &amp; "," &amp; 'DPW3'!G17 &amp; "," &amp; 'DPW3'!BX5</f>
        <v>Raw Water Deterioration and Taste, Odour and Colour,Number of schemes at Stage 0,Number of Schemes with IMs (Nr)</v>
      </c>
      <c r="D3091" s="176" t="str">
        <f>IF(ISBLANK('DPW3'!$H$17),"",'DPW3'!$H$17)</f>
        <v>Nr</v>
      </c>
      <c r="E3091" s="176" t="s">
        <v>7266</v>
      </c>
      <c r="T3091" s="176">
        <f>IF(ISBLANK('DPW3'!M17),"",'DPW3'!M17)</f>
        <v>1</v>
      </c>
      <c r="U3091" s="176">
        <f>IF(ISBLANK('DPW3'!N17),"",'DPW3'!N17)</f>
        <v>1</v>
      </c>
      <c r="V3091" s="176">
        <f>IF(ISBLANK('DPW3'!O17),"",'DPW3'!O17)</f>
        <v>1</v>
      </c>
      <c r="W3091" s="176">
        <f>IF(ISBLANK('DPW3'!P17),"",'DPW3'!P17)</f>
        <v>1</v>
      </c>
      <c r="X3091" s="176">
        <f>IF(ISBLANK('DPW3'!Q17),"",'DPW3'!Q17)</f>
        <v>1</v>
      </c>
      <c r="Y3091" s="176">
        <f>IF(ISBLANK('DPW3'!R17),"",'DPW3'!R17)</f>
        <v>1</v>
      </c>
      <c r="Z3091" s="176">
        <f>IF(ISBLANK('DPW3'!S17),"",'DPW3'!S17)</f>
        <v>1</v>
      </c>
      <c r="AA3091" s="176">
        <f>IF(ISBLANK('DPW3'!T17),"",'DPW3'!T17)</f>
        <v>1</v>
      </c>
      <c r="AB3091" s="176">
        <f>IF(ISBLANK('DPW3'!U17),"",'DPW3'!U17)</f>
        <v>1</v>
      </c>
      <c r="AC3091" s="176">
        <f>IF(ISBLANK('DPW3'!V17),"",'DPW3'!V17)</f>
        <v>1</v>
      </c>
      <c r="AD3091" s="176">
        <f>IF(ISBLANK('DPW3'!W17),"",'DPW3'!W17)</f>
        <v>0</v>
      </c>
      <c r="AE3091" s="176">
        <f>IF(ISBLANK('DPW3'!X17),"",'DPW3'!X17)</f>
        <v>0</v>
      </c>
      <c r="AF3091" s="176">
        <f>IF(ISBLANK('DPW3'!Y17),"",'DPW3'!Y17)</f>
        <v>0</v>
      </c>
      <c r="AG3091" s="176">
        <f>IF(ISBLANK('DPW3'!Z17),"",'DPW3'!Z17)</f>
        <v>0</v>
      </c>
      <c r="AH3091" s="176">
        <f>IF(ISBLANK('DPW3'!AA17),"",'DPW3'!AA17)</f>
        <v>0</v>
      </c>
      <c r="AI3091" s="176">
        <f>IF(ISBLANK('DPW3'!AB17),"",'DPW3'!AB17)</f>
        <v>0</v>
      </c>
      <c r="AJ3091" s="176">
        <f>IF(ISBLANK('DPW3'!AC17),"",'DPW3'!AC17)</f>
        <v>0</v>
      </c>
      <c r="AK3091" s="176">
        <f>IF(ISBLANK('DPW3'!AD17),"",'DPW3'!AD17)</f>
        <v>0</v>
      </c>
      <c r="AL3091" s="176">
        <f>IF(ISBLANK('DPW3'!AE17),"",'DPW3'!AE17)</f>
        <v>0</v>
      </c>
      <c r="AM3091" s="176">
        <f>IF(ISBLANK('DPW3'!AF17),"",'DPW3'!AF17)</f>
        <v>0</v>
      </c>
      <c r="AN3091" s="176">
        <f>IF(ISBLANK('DPW3'!AG17),"",'DPW3'!AG17)</f>
        <v>0</v>
      </c>
      <c r="AO3091" s="176">
        <f>IF(ISBLANK('DPW3'!AH17),"",'DPW3'!AH17)</f>
        <v>0</v>
      </c>
      <c r="AP3091" s="176">
        <f>IF(ISBLANK('DPW3'!AI17),"",'DPW3'!AI17)</f>
        <v>0</v>
      </c>
      <c r="AQ3091" s="176">
        <f>IF(ISBLANK('DPW3'!AJ17),"",'DPW3'!AJ17)</f>
        <v>0</v>
      </c>
      <c r="AR3091" s="176">
        <f>IF(ISBLANK('DPW3'!AK17),"",'DPW3'!AK17)</f>
        <v>0</v>
      </c>
      <c r="AS3091" s="176">
        <f>IF(ISBLANK('DPW3'!AL17),"",'DPW3'!AL17)</f>
        <v>0</v>
      </c>
      <c r="AT3091" s="176">
        <f>IF(ISBLANK('DPW3'!AM17),"",'DPW3'!AM17)</f>
        <v>0</v>
      </c>
      <c r="AU3091" s="176">
        <f>IF(ISBLANK('DPW3'!AN17),"",'DPW3'!AN17)</f>
        <v>0</v>
      </c>
      <c r="AV3091" s="176">
        <f>IF(ISBLANK('DPW3'!AO17),"",'DPW3'!AO17)</f>
        <v>0</v>
      </c>
      <c r="AW3091" s="176">
        <f>IF(ISBLANK('DPW3'!AP17),"",'DPW3'!AP17)</f>
        <v>0</v>
      </c>
      <c r="AX3091" s="176">
        <f>IF(ISBLANK('DPW3'!AQ17),"",'DPW3'!AQ17)</f>
        <v>0</v>
      </c>
      <c r="AY3091" s="176">
        <f>IF(ISBLANK('DPW3'!AR17),"",'DPW3'!AR17)</f>
        <v>0</v>
      </c>
      <c r="AZ3091" s="176">
        <f>IF(ISBLANK('DPW3'!AS17),"",'DPW3'!AS17)</f>
        <v>0</v>
      </c>
      <c r="BA3091" s="176">
        <f>IF(ISBLANK('DPW3'!AT17),"",'DPW3'!AT17)</f>
        <v>0</v>
      </c>
      <c r="BB3091" s="176">
        <f>IF(ISBLANK('DPW3'!AU17),"",'DPW3'!AU17)</f>
        <v>0</v>
      </c>
      <c r="BC3091" s="176">
        <f>IF(ISBLANK('DPW3'!AV17),"",'DPW3'!AV17)</f>
        <v>0</v>
      </c>
      <c r="BD3091" s="176">
        <f>IF(ISBLANK('DPW3'!AW17),"",'DPW3'!AW17)</f>
        <v>0</v>
      </c>
      <c r="BE3091" s="176">
        <f>IF(ISBLANK('DPW3'!AX17),"",'DPW3'!AX17)</f>
        <v>0</v>
      </c>
      <c r="BF3091" s="176">
        <f>IF(ISBLANK('DPW3'!AY17),"",'DPW3'!AY17)</f>
        <v>0</v>
      </c>
      <c r="BG3091" s="176">
        <f>IF(ISBLANK('DPW3'!AZ17),"",'DPW3'!AZ17)</f>
        <v>0</v>
      </c>
      <c r="BH3091" s="176">
        <f>IF(ISBLANK('DPW3'!BA17),"",'DPW3'!BA17)</f>
        <v>0</v>
      </c>
    </row>
    <row r="3092" spans="1:60" x14ac:dyDescent="0.25">
      <c r="A3092" s="176" t="str">
        <f t="shared" si="48"/>
        <v>YKY</v>
      </c>
      <c r="B3092" s="176" t="str">
        <f>IF(ISBLANK('DPW3'!DP17),"",'DPW3'!DP17)</f>
        <v>PCD_DPW3_RWD_DLY</v>
      </c>
      <c r="C3092" s="176" t="str">
        <f>'DPW3'!F17 &amp; "," &amp; 'DPW3'!G17 &amp; "," &amp; 'DPW3'!DP5 &amp; "," &amp; 'DPW3'!DP6</f>
        <v>Raw Water Deterioration and Taste, Odour and Colour,Number of schemes at Stage 0,Total number of schemes with a 90+ day delay for any given IM,</v>
      </c>
      <c r="D3092" s="176" t="str">
        <f>IF(ISBLANK('DPW3'!$H$17),"",'DPW3'!$H$17)</f>
        <v>Nr</v>
      </c>
      <c r="E3092" s="176" t="s">
        <v>7266</v>
      </c>
      <c r="F3092" s="176" t="str">
        <f>IF(ISBLANK('DPW3'!BC17),"",'DPW3'!BC17)</f>
        <v/>
      </c>
    </row>
    <row r="3093" spans="1:60" x14ac:dyDescent="0.25">
      <c r="A3093" s="176" t="str">
        <f t="shared" si="48"/>
        <v>YKY</v>
      </c>
      <c r="B3093" s="176" t="str">
        <f>IF(ISBLANK('DPW3'!DQ17),"",'DPW3'!DQ17)</f>
        <v>PCD_DPW3_RWD_DIR</v>
      </c>
      <c r="C3093" s="176" t="str">
        <f>'DPW3'!F17 &amp; "," &amp; 'DPW3'!G17 &amp; "," &amp; 'DPW3'!$DQ$5 &amp; "," &amp; 'DPW3'!$DQ$6</f>
        <v>Raw Water Deterioration and Taste, Odour and Colour,Number of schemes at Stage 0,Reasons for delay - Number of delayed schemes falling into each 'primary reason for delay' category,Lack of resources - internal</v>
      </c>
      <c r="D3093" s="176" t="str">
        <f>IF(ISBLANK('DPW3'!$H$17),"",'DPW3'!$H$17)</f>
        <v>Nr</v>
      </c>
      <c r="E3093" s="176" t="s">
        <v>7266</v>
      </c>
      <c r="F3093" s="176" t="str">
        <f>IF(ISBLANK('DPW3'!BD17),"",'DPW3'!BD17)</f>
        <v/>
      </c>
    </row>
    <row r="3094" spans="1:60" x14ac:dyDescent="0.25">
      <c r="A3094" s="176" t="str">
        <f t="shared" si="48"/>
        <v>YKY</v>
      </c>
      <c r="B3094" s="176" t="str">
        <f>IF(ISBLANK('DPW3'!DR17),"",'DPW3'!DR17)</f>
        <v>PCD_DPW3_RWD_DSCR</v>
      </c>
      <c r="C3094" s="176" t="str">
        <f>'DPW3'!F17 &amp; "," &amp; 'DPW3'!G17 &amp; "," &amp; 'DPW3'!$DQ$5 &amp; "," &amp; 'DPW3'!$DR$6</f>
        <v xml:space="preserve">Raw Water Deterioration and Taste, Odour and Colour,Number of schemes at Stage 0,Reasons for delay - Number of delayed schemes falling into each 'primary reason for delay' category,Lack of resources - external </v>
      </c>
      <c r="D3094" s="176" t="str">
        <f>IF(ISBLANK('DPW3'!$H$17),"",'DPW3'!$H$17)</f>
        <v>Nr</v>
      </c>
      <c r="E3094" s="176" t="s">
        <v>7266</v>
      </c>
      <c r="F3094" s="176" t="str">
        <f>IF(ISBLANK('DPW3'!BE17),"",'DPW3'!BE17)</f>
        <v/>
      </c>
    </row>
    <row r="3095" spans="1:60" x14ac:dyDescent="0.25">
      <c r="A3095" s="176" t="str">
        <f t="shared" si="48"/>
        <v>YKY</v>
      </c>
      <c r="B3095" s="176" t="str">
        <f>IF(ISBLANK('DPW3'!DS17),"",'DPW3'!DS17)</f>
        <v>PCD_DPW3_RWD_DCS</v>
      </c>
      <c r="C3095" s="176" t="str">
        <f>'DPW3'!F17 &amp; "," &amp; 'DPW3'!G17 &amp; "," &amp; 'DPW3'!$DQ$5 &amp; "," &amp; 'DPW3'!$DS$6</f>
        <v>Raw Water Deterioration and Taste, Odour and Colour,Number of schemes at Stage 0,Reasons for delay - Number of delayed schemes falling into each 'primary reason for delay' category,Change in solution (IM2)</v>
      </c>
      <c r="D3095" s="176" t="str">
        <f>IF(ISBLANK('DPW3'!$H$17),"",'DPW3'!$H$17)</f>
        <v>Nr</v>
      </c>
      <c r="E3095" s="176" t="s">
        <v>7266</v>
      </c>
      <c r="F3095" s="176" t="str">
        <f>IF(ISBLANK('DPW3'!BF17),"",'DPW3'!BF17)</f>
        <v/>
      </c>
    </row>
    <row r="3096" spans="1:60" x14ac:dyDescent="0.25">
      <c r="A3096" s="176" t="str">
        <f t="shared" si="48"/>
        <v>YKY</v>
      </c>
      <c r="B3096" s="176" t="str">
        <f>IF(ISBLANK('DPW3'!DT17),"",'DPW3'!DT17)</f>
        <v>PCD_DPW3_RWD_DSPC</v>
      </c>
      <c r="C3096" s="176" t="str">
        <f>'DPW3'!F17 &amp; "," &amp; 'DPW3'!G17 &amp; "," &amp; 'DPW3'!$DQ$5 &amp; "," &amp; 'DPW3'!$DT$6</f>
        <v>Raw Water Deterioration and Taste, Odour and Colour,Number of schemes at Stage 0,Reasons for delay - Number of delayed schemes falling into each 'primary reason for delay' category,Supply chain capacity</v>
      </c>
      <c r="D3096" s="176" t="str">
        <f>IF(ISBLANK('DPW3'!$H$17),"",'DPW3'!$H$17)</f>
        <v>Nr</v>
      </c>
      <c r="E3096" s="176" t="s">
        <v>7266</v>
      </c>
      <c r="F3096" s="176" t="str">
        <f>IF(ISBLANK('DPW3'!BG17),"",'DPW3'!BG17)</f>
        <v/>
      </c>
    </row>
    <row r="3097" spans="1:60" x14ac:dyDescent="0.25">
      <c r="A3097" s="176" t="str">
        <f t="shared" si="48"/>
        <v>YKY</v>
      </c>
      <c r="B3097" s="176" t="str">
        <f>IF(ISBLANK('DPW3'!DU17),"",'DPW3'!DU17)</f>
        <v>PCD_DPW3_RWD_DPP</v>
      </c>
      <c r="C3097" s="176" t="str">
        <f>'DPW3'!F17 &amp; "," &amp; 'DPW3'!G17 &amp; "," &amp; 'DPW3'!$DQ$5 &amp; "," &amp; 'DPW3'!$DU$6</f>
        <v>Raw Water Deterioration and Taste, Odour and Colour,Number of schemes at Stage 0,Reasons for delay - Number of delayed schemes falling into each 'primary reason for delay' category,Land and planning permission</v>
      </c>
      <c r="D3097" s="176" t="str">
        <f>IF(ISBLANK('DPW3'!$H$17),"",'DPW3'!$H$17)</f>
        <v>Nr</v>
      </c>
      <c r="E3097" s="176" t="s">
        <v>7266</v>
      </c>
      <c r="F3097" s="176" t="str">
        <f>IF(ISBLANK('DPW3'!BH17),"",'DPW3'!BH17)</f>
        <v/>
      </c>
    </row>
    <row r="3098" spans="1:60" x14ac:dyDescent="0.25">
      <c r="A3098" s="176" t="str">
        <f t="shared" si="48"/>
        <v>YKY</v>
      </c>
      <c r="B3098" s="176" t="str">
        <f>IF(ISBLANK('DPW3'!DV17),"",'DPW3'!DV17)</f>
        <v>PCD_DPW3_RWD_DTPI</v>
      </c>
      <c r="C3098" s="176" t="str">
        <f>'DPW3'!F17 &amp; "," &amp; 'DPW3'!G17 &amp; "," &amp; 'DPW3'!$DQ$5 &amp; "," &amp; 'DPW3'!$DV$6</f>
        <v>Raw Water Deterioration and Taste, Odour and Colour,Number of schemes at Stage 0,Reasons for delay - Number of delayed schemes falling into each 'primary reason for delay' category,Third-party interface</v>
      </c>
      <c r="D3098" s="176" t="str">
        <f>IF(ISBLANK('DPW3'!$H$17),"",'DPW3'!$H$17)</f>
        <v>Nr</v>
      </c>
      <c r="E3098" s="176" t="s">
        <v>7266</v>
      </c>
      <c r="F3098" s="176" t="str">
        <f>IF(ISBLANK('DPW3'!BI17),"",'DPW3'!BI17)</f>
        <v/>
      </c>
    </row>
    <row r="3099" spans="1:60" x14ac:dyDescent="0.25">
      <c r="A3099" s="176" t="str">
        <f t="shared" si="48"/>
        <v>YKY</v>
      </c>
      <c r="B3099" s="176" t="str">
        <f>IF(ISBLANK('DPW3'!DW17),"",'DPW3'!DW17)</f>
        <v>PCD_DPW3_RWD_DCI</v>
      </c>
      <c r="C3099" s="176" t="str">
        <f>'DPW3'!F17 &amp; "," &amp; 'DPW3'!G17 &amp; "," &amp; 'DPW3'!$DQ$5 &amp; "," &amp; 'DPW3'!$DW$6</f>
        <v>Raw Water Deterioration and Taste, Odour and Colour,Number of schemes at Stage 0,Reasons for delay - Number of delayed schemes falling into each 'primary reason for delay' category,Contractual issues</v>
      </c>
      <c r="D3099" s="176" t="str">
        <f>IF(ISBLANK('DPW3'!$H$17),"",'DPW3'!$H$17)</f>
        <v>Nr</v>
      </c>
      <c r="E3099" s="176" t="s">
        <v>7266</v>
      </c>
      <c r="F3099" s="176" t="str">
        <f>IF(ISBLANK('DPW3'!BJ17),"",'DPW3'!BJ17)</f>
        <v/>
      </c>
    </row>
    <row r="3100" spans="1:60" x14ac:dyDescent="0.25">
      <c r="A3100" s="176" t="str">
        <f t="shared" si="48"/>
        <v>YKY</v>
      </c>
      <c r="B3100" s="176" t="str">
        <f>IF(ISBLANK('DPW3'!DX17),"",'DPW3'!DX17)</f>
        <v>PCD_DPW3_RWD_DSI</v>
      </c>
      <c r="C3100" s="176" t="str">
        <f>'DPW3'!F17 &amp; "," &amp; 'DPW3'!G17 &amp; "," &amp; 'DPW3'!$DQ$5 &amp; "," &amp; 'DPW3'!$DX$6</f>
        <v>Raw Water Deterioration and Taste, Odour and Colour,Number of schemes at Stage 0,Reasons for delay - Number of delayed schemes falling into each 'primary reason for delay' category,Sites issues</v>
      </c>
      <c r="D3100" s="176" t="str">
        <f>IF(ISBLANK('DPW3'!$H$17),"",'DPW3'!$H$17)</f>
        <v>Nr</v>
      </c>
      <c r="E3100" s="176" t="s">
        <v>7266</v>
      </c>
      <c r="F3100" s="176" t="str">
        <f>IF(ISBLANK('DPW3'!BK17),"",'DPW3'!BK17)</f>
        <v/>
      </c>
    </row>
    <row r="3101" spans="1:60" x14ac:dyDescent="0.25">
      <c r="A3101" s="176" t="str">
        <f t="shared" si="48"/>
        <v>YKY</v>
      </c>
      <c r="B3101" s="176" t="str">
        <f>IF(ISBLANK('DPW3'!DY17),"",'DPW3'!DY17)</f>
        <v>PCD_DPW3_RWD_DER</v>
      </c>
      <c r="C3101" s="176" t="str">
        <f>'DPW3'!F17 &amp; "," &amp; 'DPW3'!G17 &amp; "," &amp; 'DPW3'!$DQ$5 &amp; "," &amp; 'DPW3'!$DY$6</f>
        <v>Raw Water Deterioration and Taste, Odour and Colour,Number of schemes at Stage 0,Reasons for delay - Number of delayed schemes falling into each 'primary reason for delay' category,Environmental risks</v>
      </c>
      <c r="D3101" s="176" t="str">
        <f>IF(ISBLANK('DPW3'!$H$17),"",'DPW3'!$H$17)</f>
        <v>Nr</v>
      </c>
      <c r="E3101" s="176" t="s">
        <v>7266</v>
      </c>
      <c r="F3101" s="176" t="str">
        <f>IF(ISBLANK('DPW3'!BL17),"",'DPW3'!BL17)</f>
        <v/>
      </c>
    </row>
    <row r="3102" spans="1:60" x14ac:dyDescent="0.25">
      <c r="A3102" s="176" t="str">
        <f t="shared" si="48"/>
        <v>YKY</v>
      </c>
      <c r="B3102" s="176" t="str">
        <f>IF(ISBLANK('DPW3'!DZ17),"",'DPW3'!DZ17)</f>
        <v>PCD_DPW3_RWD_RS</v>
      </c>
      <c r="C3102" s="176" t="str">
        <f>'DPW3'!F17 &amp; "," &amp; 'DPW3'!G17 &amp; "," &amp; 'DPW3'!$DQ$5 &amp; "," &amp; 'DPW3'!$DZ$6</f>
        <v>Raw Water Deterioration and Taste, Odour and Colour,Number of schemes at Stage 0,Reasons for delay - Number of delayed schemes falling into each 'primary reason for delay' category,Regulatory Sign off Delay</v>
      </c>
      <c r="D3102" s="176" t="str">
        <f>IF(ISBLANK('DPW3'!$H$17),"",'DPW3'!$H$17)</f>
        <v>Nr</v>
      </c>
      <c r="E3102" s="176" t="s">
        <v>7266</v>
      </c>
      <c r="F3102" s="176" t="str">
        <f>IF(ISBLANK('DPW3'!BM17),"",'DPW3'!BM17)</f>
        <v/>
      </c>
    </row>
    <row r="3103" spans="1:60" x14ac:dyDescent="0.25">
      <c r="A3103" s="176" t="str">
        <f t="shared" si="48"/>
        <v>YKY</v>
      </c>
      <c r="B3103" s="176" t="str">
        <f>IF(ISBLANK('DPW3'!EA17),"",'DPW3'!EA17)</f>
        <v>PCD_DPW3_RWD_DPLE</v>
      </c>
      <c r="C3103" s="176" t="str">
        <f>'DPW3'!F17 &amp; "," &amp; 'DPW3'!G17 &amp; "," &amp; 'DPW3'!$DQ$5 &amp; "," &amp; 'DPW3'!$EA$6</f>
        <v>Raw Water Deterioration and Taste, Odour and Colour,Number of schemes at Stage 0,Reasons for delay - Number of delayed schemes falling into each 'primary reason for delay' category,Programme level efficiency</v>
      </c>
      <c r="D3103" s="176" t="str">
        <f>IF(ISBLANK('DPW3'!$H$17),"",'DPW3'!$H$17)</f>
        <v>Nr</v>
      </c>
      <c r="E3103" s="176" t="s">
        <v>7266</v>
      </c>
      <c r="F3103" s="176" t="str">
        <f>IF(ISBLANK('DPW3'!BN17),"",'DPW3'!BN17)</f>
        <v/>
      </c>
    </row>
    <row r="3104" spans="1:60" x14ac:dyDescent="0.25">
      <c r="A3104" s="176" t="str">
        <f t="shared" si="48"/>
        <v>YKY</v>
      </c>
      <c r="B3104" s="176" t="str">
        <f>IF(ISBLANK('DPW3'!BZ18),"",'DPW3'!BZ18)</f>
        <v>PCD_DPW3_RWD_S1</v>
      </c>
      <c r="C3104" s="176" t="str">
        <f>'DPW3'!F18 &amp; "," &amp; 'DPW3'!G18 &amp; "," &amp; 'DPW3'!BX5</f>
        <v>Raw Water Deterioration and Taste, Odour and Colour,Number of schemes at Stage 1,Number of Schemes with IMs (Nr)</v>
      </c>
      <c r="D3104" s="176" t="str">
        <f>IF(ISBLANK('DPW3'!$H$18),"",'DPW3'!$H$18)</f>
        <v>Nr</v>
      </c>
      <c r="E3104" s="176" t="s">
        <v>7266</v>
      </c>
      <c r="T3104" s="176">
        <f>IF(ISBLANK('DPW3'!M18),"",'DPW3'!M18)</f>
        <v>4</v>
      </c>
      <c r="U3104" s="176">
        <f>IF(ISBLANK('DPW3'!N18),"",'DPW3'!N18)</f>
        <v>4</v>
      </c>
      <c r="V3104" s="176">
        <f>IF(ISBLANK('DPW3'!O18),"",'DPW3'!O18)</f>
        <v>1</v>
      </c>
      <c r="W3104" s="176">
        <f>IF(ISBLANK('DPW3'!P18),"",'DPW3'!P18)</f>
        <v>1</v>
      </c>
      <c r="X3104" s="176">
        <f>IF(ISBLANK('DPW3'!Q18),"",'DPW3'!Q18)</f>
        <v>1</v>
      </c>
      <c r="Y3104" s="176">
        <f>IF(ISBLANK('DPW3'!R18),"",'DPW3'!R18)</f>
        <v>1</v>
      </c>
      <c r="Z3104" s="176">
        <f>IF(ISBLANK('DPW3'!S18),"",'DPW3'!S18)</f>
        <v>0</v>
      </c>
      <c r="AA3104" s="176">
        <f>IF(ISBLANK('DPW3'!T18),"",'DPW3'!T18)</f>
        <v>0</v>
      </c>
      <c r="AB3104" s="176">
        <f>IF(ISBLANK('DPW3'!U18),"",'DPW3'!U18)</f>
        <v>0</v>
      </c>
      <c r="AC3104" s="176">
        <f>IF(ISBLANK('DPW3'!V18),"",'DPW3'!V18)</f>
        <v>0</v>
      </c>
      <c r="AD3104" s="176">
        <f>IF(ISBLANK('DPW3'!W18),"",'DPW3'!W18)</f>
        <v>1</v>
      </c>
      <c r="AE3104" s="176">
        <f>IF(ISBLANK('DPW3'!X18),"",'DPW3'!X18)</f>
        <v>0</v>
      </c>
      <c r="AF3104" s="176">
        <f>IF(ISBLANK('DPW3'!Y18),"",'DPW3'!Y18)</f>
        <v>0</v>
      </c>
      <c r="AG3104" s="176">
        <f>IF(ISBLANK('DPW3'!Z18),"",'DPW3'!Z18)</f>
        <v>0</v>
      </c>
      <c r="AH3104" s="176">
        <f>IF(ISBLANK('DPW3'!AA18),"",'DPW3'!AA18)</f>
        <v>0</v>
      </c>
      <c r="AI3104" s="176">
        <f>IF(ISBLANK('DPW3'!AB18),"",'DPW3'!AB18)</f>
        <v>0</v>
      </c>
      <c r="AJ3104" s="176">
        <f>IF(ISBLANK('DPW3'!AC18),"",'DPW3'!AC18)</f>
        <v>0</v>
      </c>
      <c r="AK3104" s="176">
        <f>IF(ISBLANK('DPW3'!AD18),"",'DPW3'!AD18)</f>
        <v>0</v>
      </c>
      <c r="AL3104" s="176">
        <f>IF(ISBLANK('DPW3'!AE18),"",'DPW3'!AE18)</f>
        <v>0</v>
      </c>
      <c r="AM3104" s="176">
        <f>IF(ISBLANK('DPW3'!AF18),"",'DPW3'!AF18)</f>
        <v>0</v>
      </c>
      <c r="AN3104" s="176">
        <f>IF(ISBLANK('DPW3'!AG18),"",'DPW3'!AG18)</f>
        <v>0</v>
      </c>
      <c r="AO3104" s="176">
        <f>IF(ISBLANK('DPW3'!AH18),"",'DPW3'!AH18)</f>
        <v>0</v>
      </c>
      <c r="AP3104" s="176">
        <f>IF(ISBLANK('DPW3'!AI18),"",'DPW3'!AI18)</f>
        <v>0</v>
      </c>
      <c r="AQ3104" s="176">
        <f>IF(ISBLANK('DPW3'!AJ18),"",'DPW3'!AJ18)</f>
        <v>0</v>
      </c>
      <c r="AR3104" s="176">
        <f>IF(ISBLANK('DPW3'!AK18),"",'DPW3'!AK18)</f>
        <v>0</v>
      </c>
      <c r="AS3104" s="176">
        <f>IF(ISBLANK('DPW3'!AL18),"",'DPW3'!AL18)</f>
        <v>0</v>
      </c>
      <c r="AT3104" s="176">
        <f>IF(ISBLANK('DPW3'!AM18),"",'DPW3'!AM18)</f>
        <v>0</v>
      </c>
      <c r="AU3104" s="176">
        <f>IF(ISBLANK('DPW3'!AN18),"",'DPW3'!AN18)</f>
        <v>0</v>
      </c>
      <c r="AV3104" s="176">
        <f>IF(ISBLANK('DPW3'!AO18),"",'DPW3'!AO18)</f>
        <v>0</v>
      </c>
      <c r="AW3104" s="176">
        <f>IF(ISBLANK('DPW3'!AP18),"",'DPW3'!AP18)</f>
        <v>0</v>
      </c>
      <c r="AX3104" s="176">
        <f>IF(ISBLANK('DPW3'!AQ18),"",'DPW3'!AQ18)</f>
        <v>0</v>
      </c>
      <c r="AY3104" s="176">
        <f>IF(ISBLANK('DPW3'!AR18),"",'DPW3'!AR18)</f>
        <v>0</v>
      </c>
      <c r="AZ3104" s="176">
        <f>IF(ISBLANK('DPW3'!AS18),"",'DPW3'!AS18)</f>
        <v>0</v>
      </c>
      <c r="BA3104" s="176">
        <f>IF(ISBLANK('DPW3'!AT18),"",'DPW3'!AT18)</f>
        <v>0</v>
      </c>
      <c r="BB3104" s="176">
        <f>IF(ISBLANK('DPW3'!AU18),"",'DPW3'!AU18)</f>
        <v>0</v>
      </c>
      <c r="BC3104" s="176">
        <f>IF(ISBLANK('DPW3'!AV18),"",'DPW3'!AV18)</f>
        <v>0</v>
      </c>
      <c r="BD3104" s="176">
        <f>IF(ISBLANK('DPW3'!AW18),"",'DPW3'!AW18)</f>
        <v>0</v>
      </c>
      <c r="BE3104" s="176">
        <f>IF(ISBLANK('DPW3'!AX18),"",'DPW3'!AX18)</f>
        <v>0</v>
      </c>
      <c r="BF3104" s="176">
        <f>IF(ISBLANK('DPW3'!AY18),"",'DPW3'!AY18)</f>
        <v>0</v>
      </c>
      <c r="BG3104" s="176">
        <f>IF(ISBLANK('DPW3'!AZ18),"",'DPW3'!AZ18)</f>
        <v>0</v>
      </c>
      <c r="BH3104" s="176">
        <f>IF(ISBLANK('DPW3'!BA18),"",'DPW3'!BA18)</f>
        <v>0</v>
      </c>
    </row>
    <row r="3105" spans="1:60" x14ac:dyDescent="0.25">
      <c r="A3105" s="176" t="str">
        <f t="shared" si="48"/>
        <v>YKY</v>
      </c>
      <c r="B3105" s="176" t="str">
        <f>IF(ISBLANK('DPW3'!DP18),"",'DPW3'!DP18)</f>
        <v>PCD_DPW3_RWD_DLY_S1</v>
      </c>
      <c r="C3105" s="176" t="str">
        <f>'DPW3'!F18 &amp; "," &amp; 'DPW3'!G18 &amp; "," &amp; 'DPW3'!DP5 &amp; "," &amp; 'DPW3'!DP6</f>
        <v>Raw Water Deterioration and Taste, Odour and Colour,Number of schemes at Stage 1,Total number of schemes with a 90+ day delay for any given IM,</v>
      </c>
      <c r="D3105" s="176" t="str">
        <f>IF(ISBLANK('DPW3'!$H$18),"",'DPW3'!$H$18)</f>
        <v>Nr</v>
      </c>
      <c r="E3105" s="176" t="s">
        <v>7266</v>
      </c>
      <c r="F3105" s="176" t="str">
        <f>IF(ISBLANK('DPW3'!BC18),"",'DPW3'!BC18)</f>
        <v/>
      </c>
    </row>
    <row r="3106" spans="1:60" x14ac:dyDescent="0.25">
      <c r="A3106" s="176" t="str">
        <f t="shared" si="48"/>
        <v>YKY</v>
      </c>
      <c r="B3106" s="176" t="str">
        <f>IF(ISBLANK('DPW3'!DQ18),"",'DPW3'!DQ18)</f>
        <v>PCD_DPW3_RWD_DIR_S1</v>
      </c>
      <c r="C3106" s="176" t="str">
        <f>'DPW3'!F18 &amp; "," &amp; 'DPW3'!G18 &amp; "," &amp; 'DPW3'!$DQ$5 &amp; "," &amp; 'DPW3'!$DQ$6</f>
        <v>Raw Water Deterioration and Taste, Odour and Colour,Number of schemes at Stage 1,Reasons for delay - Number of delayed schemes falling into each 'primary reason for delay' category,Lack of resources - internal</v>
      </c>
      <c r="D3106" s="176" t="str">
        <f>IF(ISBLANK('DPW3'!$H$18),"",'DPW3'!$H$18)</f>
        <v>Nr</v>
      </c>
      <c r="E3106" s="176" t="s">
        <v>7266</v>
      </c>
      <c r="F3106" s="176" t="str">
        <f>IF(ISBLANK('DPW3'!BD18),"",'DPW3'!BD18)</f>
        <v/>
      </c>
    </row>
    <row r="3107" spans="1:60" x14ac:dyDescent="0.25">
      <c r="A3107" s="176" t="str">
        <f t="shared" si="48"/>
        <v>YKY</v>
      </c>
      <c r="B3107" s="176" t="str">
        <f>IF(ISBLANK('DPW3'!DR18),"",'DPW3'!DR18)</f>
        <v>PCD_DPW3_RWD_DSCR_S1</v>
      </c>
      <c r="C3107" s="176" t="str">
        <f>'DPW3'!F18 &amp; "," &amp; 'DPW3'!G18 &amp; "," &amp; 'DPW3'!DQ$5 &amp; "," &amp; 'DPW3'!$DR$6</f>
        <v xml:space="preserve">Raw Water Deterioration and Taste, Odour and Colour,Number of schemes at Stage 1,Reasons for delay - Number of delayed schemes falling into each 'primary reason for delay' category,Lack of resources - external </v>
      </c>
      <c r="D3107" s="176" t="str">
        <f>IF(ISBLANK('DPW3'!$H$18),"",'DPW3'!$H$18)</f>
        <v>Nr</v>
      </c>
      <c r="E3107" s="176" t="s">
        <v>7266</v>
      </c>
      <c r="F3107" s="176" t="str">
        <f>IF(ISBLANK('DPW3'!BE18),"",'DPW3'!BE18)</f>
        <v/>
      </c>
    </row>
    <row r="3108" spans="1:60" x14ac:dyDescent="0.25">
      <c r="A3108" s="176" t="str">
        <f t="shared" si="48"/>
        <v>YKY</v>
      </c>
      <c r="B3108" s="176" t="str">
        <f>IF(ISBLANK('DPW3'!DS18),"",'DPW3'!DS18)</f>
        <v>PCD_DPW3_RWD_DCS_S1</v>
      </c>
      <c r="C3108" s="176" t="str">
        <f>'DPW3'!F18 &amp; "," &amp; 'DPW3'!G18 &amp; "," &amp; 'DPW3'!$DQ$5 &amp; "," &amp; 'DPW3'!$DS$6</f>
        <v>Raw Water Deterioration and Taste, Odour and Colour,Number of schemes at Stage 1,Reasons for delay - Number of delayed schemes falling into each 'primary reason for delay' category,Change in solution (IM2)</v>
      </c>
      <c r="D3108" s="176" t="str">
        <f>IF(ISBLANK('DPW3'!$H$18),"",'DPW3'!$H$18)</f>
        <v>Nr</v>
      </c>
      <c r="E3108" s="176" t="s">
        <v>7266</v>
      </c>
      <c r="F3108" s="176" t="str">
        <f>IF(ISBLANK('DPW3'!BF18),"",'DPW3'!BF18)</f>
        <v/>
      </c>
    </row>
    <row r="3109" spans="1:60" x14ac:dyDescent="0.25">
      <c r="A3109" s="176" t="str">
        <f t="shared" si="48"/>
        <v>YKY</v>
      </c>
      <c r="B3109" s="176" t="str">
        <f>IF(ISBLANK('DPW3'!DT18),"",'DPW3'!DT18)</f>
        <v>PCD_DPW3_RWD_DSPC_S1</v>
      </c>
      <c r="C3109" s="176" t="str">
        <f>'DPW3'!F18 &amp; "," &amp; 'DPW3'!G18 &amp; "," &amp; 'DPW3'!$DQ$5 &amp; "," &amp; 'DPW3'!$DT$6</f>
        <v>Raw Water Deterioration and Taste, Odour and Colour,Number of schemes at Stage 1,Reasons for delay - Number of delayed schemes falling into each 'primary reason for delay' category,Supply chain capacity</v>
      </c>
      <c r="D3109" s="176" t="str">
        <f>IF(ISBLANK('DPW3'!$H$18),"",'DPW3'!$H$18)</f>
        <v>Nr</v>
      </c>
      <c r="E3109" s="176" t="s">
        <v>7266</v>
      </c>
      <c r="F3109" s="176" t="str">
        <f>IF(ISBLANK('DPW3'!BG18),"",'DPW3'!BG18)</f>
        <v/>
      </c>
    </row>
    <row r="3110" spans="1:60" x14ac:dyDescent="0.25">
      <c r="A3110" s="176" t="str">
        <f t="shared" si="48"/>
        <v>YKY</v>
      </c>
      <c r="B3110" s="176" t="str">
        <f>IF(ISBLANK('DPW3'!DU18),"",'DPW3'!DU18)</f>
        <v>PCD_DPW3_RWD_DPP_S1</v>
      </c>
      <c r="C3110" s="176" t="str">
        <f>'DPW3'!F18 &amp; "," &amp; 'DPW3'!G18 &amp; "," &amp; 'DPW3'!$DQ$5 &amp; "," &amp; 'DPW3'!$DU$6</f>
        <v>Raw Water Deterioration and Taste, Odour and Colour,Number of schemes at Stage 1,Reasons for delay - Number of delayed schemes falling into each 'primary reason for delay' category,Land and planning permission</v>
      </c>
      <c r="D3110" s="176" t="str">
        <f>IF(ISBLANK('DPW3'!$H$18),"",'DPW3'!$H$18)</f>
        <v>Nr</v>
      </c>
      <c r="E3110" s="176" t="s">
        <v>7266</v>
      </c>
      <c r="F3110" s="176" t="str">
        <f>IF(ISBLANK('DPW3'!BH18),"",'DPW3'!BH18)</f>
        <v/>
      </c>
    </row>
    <row r="3111" spans="1:60" x14ac:dyDescent="0.25">
      <c r="A3111" s="176" t="str">
        <f t="shared" si="48"/>
        <v>YKY</v>
      </c>
      <c r="B3111" s="176" t="str">
        <f>IF(ISBLANK('DPW3'!DV18),"",'DPW3'!DV18)</f>
        <v>PCD_DPW3_RWD_DTPI_S1</v>
      </c>
      <c r="C3111" s="176" t="str">
        <f>'DPW3'!F18 &amp; "," &amp; 'DPW3'!G18 &amp; "," &amp; 'DPW3'!$DQ$5 &amp; "," &amp; 'DPW3'!$DV$6</f>
        <v>Raw Water Deterioration and Taste, Odour and Colour,Number of schemes at Stage 1,Reasons for delay - Number of delayed schemes falling into each 'primary reason for delay' category,Third-party interface</v>
      </c>
      <c r="D3111" s="176" t="str">
        <f>IF(ISBLANK('DPW3'!$H$18),"",'DPW3'!$H$18)</f>
        <v>Nr</v>
      </c>
      <c r="E3111" s="176" t="s">
        <v>7266</v>
      </c>
      <c r="F3111" s="176" t="str">
        <f>IF(ISBLANK('DPW3'!BI18),"",'DPW3'!BI18)</f>
        <v/>
      </c>
    </row>
    <row r="3112" spans="1:60" x14ac:dyDescent="0.25">
      <c r="A3112" s="176" t="str">
        <f t="shared" si="48"/>
        <v>YKY</v>
      </c>
      <c r="B3112" s="176" t="str">
        <f>IF(ISBLANK('DPW3'!DW18),"",'DPW3'!DW18)</f>
        <v>PCD_DPW3_RWD_DCI_S1</v>
      </c>
      <c r="C3112" s="176" t="str">
        <f>'DPW3'!F18 &amp; "," &amp; 'DPW3'!G18 &amp; "," &amp; 'DPW3'!$DQ$5 &amp; "," &amp; 'DPW3'!$DW$6</f>
        <v>Raw Water Deterioration and Taste, Odour and Colour,Number of schemes at Stage 1,Reasons for delay - Number of delayed schemes falling into each 'primary reason for delay' category,Contractual issues</v>
      </c>
      <c r="D3112" s="176" t="str">
        <f>IF(ISBLANK('DPW3'!$H$18),"",'DPW3'!$H$18)</f>
        <v>Nr</v>
      </c>
      <c r="E3112" s="176" t="s">
        <v>7266</v>
      </c>
      <c r="F3112" s="176" t="str">
        <f>IF(ISBLANK('DPW3'!BJ18),"",'DPW3'!BJ18)</f>
        <v/>
      </c>
    </row>
    <row r="3113" spans="1:60" x14ac:dyDescent="0.25">
      <c r="A3113" s="176" t="str">
        <f t="shared" si="48"/>
        <v>YKY</v>
      </c>
      <c r="B3113" s="176" t="str">
        <f>IF(ISBLANK('DPW3'!DX18),"",'DPW3'!DX18)</f>
        <v>PCD_DPW3_RWD_DSI_S1</v>
      </c>
      <c r="C3113" s="176" t="str">
        <f>'DPW3'!F18 &amp; "," &amp; 'DPW3'!G18 &amp; "," &amp; 'DPW3'!$DQ$5 &amp; "," &amp; 'DPW3'!$DX$6</f>
        <v>Raw Water Deterioration and Taste, Odour and Colour,Number of schemes at Stage 1,Reasons for delay - Number of delayed schemes falling into each 'primary reason for delay' category,Sites issues</v>
      </c>
      <c r="D3113" s="176" t="str">
        <f>IF(ISBLANK('DPW3'!$H$18),"",'DPW3'!$H$18)</f>
        <v>Nr</v>
      </c>
      <c r="E3113" s="176" t="s">
        <v>7266</v>
      </c>
      <c r="F3113" s="176" t="str">
        <f>IF(ISBLANK('DPW3'!BK18),"",'DPW3'!BK18)</f>
        <v/>
      </c>
    </row>
    <row r="3114" spans="1:60" x14ac:dyDescent="0.25">
      <c r="A3114" s="176" t="str">
        <f t="shared" si="48"/>
        <v>YKY</v>
      </c>
      <c r="B3114" s="176" t="str">
        <f>IF(ISBLANK('DPW3'!DY18),"",'DPW3'!DY18)</f>
        <v>PCD_DPW3_RWD_DER_S1</v>
      </c>
      <c r="C3114" s="176" t="str">
        <f>'DPW3'!F18 &amp; "," &amp; 'DPW3'!G18 &amp; "," &amp; 'DPW3'!$DQ$5 &amp; "," &amp; 'DPW3'!$DY$6</f>
        <v>Raw Water Deterioration and Taste, Odour and Colour,Number of schemes at Stage 1,Reasons for delay - Number of delayed schemes falling into each 'primary reason for delay' category,Environmental risks</v>
      </c>
      <c r="D3114" s="176" t="str">
        <f>IF(ISBLANK('DPW3'!$H$18),"",'DPW3'!$H$18)</f>
        <v>Nr</v>
      </c>
      <c r="E3114" s="176" t="s">
        <v>7266</v>
      </c>
      <c r="F3114" s="176" t="str">
        <f>IF(ISBLANK('DPW3'!BL18),"",'DPW3'!BL18)</f>
        <v/>
      </c>
    </row>
    <row r="3115" spans="1:60" x14ac:dyDescent="0.25">
      <c r="A3115" s="176" t="str">
        <f t="shared" si="48"/>
        <v>YKY</v>
      </c>
      <c r="B3115" s="176" t="str">
        <f>IF(ISBLANK('DPW3'!DZ18),"",'DPW3'!DZ18)</f>
        <v>PCD_DPW3_RWD_RS_S1</v>
      </c>
      <c r="C3115" s="176" t="str">
        <f>'DPW3'!F18 &amp; "," &amp; 'DPW3'!G18 &amp; "," &amp; 'DPW3'!$DQ$5 &amp; "," &amp; 'DPW3'!$DZ$6</f>
        <v>Raw Water Deterioration and Taste, Odour and Colour,Number of schemes at Stage 1,Reasons for delay - Number of delayed schemes falling into each 'primary reason for delay' category,Regulatory Sign off Delay</v>
      </c>
      <c r="D3115" s="176" t="str">
        <f>IF(ISBLANK('DPW3'!$H$18),"",'DPW3'!$H$18)</f>
        <v>Nr</v>
      </c>
      <c r="E3115" s="176" t="s">
        <v>7266</v>
      </c>
      <c r="F3115" s="176" t="str">
        <f>IF(ISBLANK('DPW3'!BM18),"",'DPW3'!BM18)</f>
        <v/>
      </c>
    </row>
    <row r="3116" spans="1:60" x14ac:dyDescent="0.25">
      <c r="A3116" s="176" t="str">
        <f t="shared" si="48"/>
        <v>YKY</v>
      </c>
      <c r="B3116" s="176" t="str">
        <f>IF(ISBLANK('DPW3'!EA18),"",'DPW3'!EA18)</f>
        <v>PCD_DPW3_RWD_DPLE_S1</v>
      </c>
      <c r="C3116" s="176" t="str">
        <f>'DPW3'!F18 &amp; "," &amp; 'DPW3'!G18 &amp; "," &amp; 'DPW3'!$DQ$5 &amp; "," &amp; 'DPW3'!$EA$6</f>
        <v>Raw Water Deterioration and Taste, Odour and Colour,Number of schemes at Stage 1,Reasons for delay - Number of delayed schemes falling into each 'primary reason for delay' category,Programme level efficiency</v>
      </c>
      <c r="D3116" s="176" t="str">
        <f>IF(ISBLANK('DPW3'!$H$18),"",'DPW3'!$H$18)</f>
        <v>Nr</v>
      </c>
      <c r="E3116" s="176" t="s">
        <v>7266</v>
      </c>
      <c r="F3116" s="176" t="str">
        <f>IF(ISBLANK('DPW3'!BN18),"",'DPW3'!BN18)</f>
        <v/>
      </c>
    </row>
    <row r="3117" spans="1:60" x14ac:dyDescent="0.25">
      <c r="A3117" s="176" t="str">
        <f t="shared" si="48"/>
        <v>YKY</v>
      </c>
      <c r="B3117" s="176" t="str">
        <f>IF(ISBLANK('DPW3'!BZ19),"",'DPW3'!BZ19)</f>
        <v>PCD_DPW3_RWD_S2</v>
      </c>
      <c r="C3117" s="176" t="str">
        <f>'DPW3'!F19 &amp; "," &amp; 'DPW3'!G19 &amp; "," &amp; 'DPW3'!BX5</f>
        <v>Raw Water Deterioration and Taste, Odour and Colour,Number of schemes at Stage 2,Number of Schemes with IMs (Nr)</v>
      </c>
      <c r="D3117" s="176" t="str">
        <f>IF(ISBLANK('DPW3'!$H$19),"",'DPW3'!$H$19)</f>
        <v>Nr</v>
      </c>
      <c r="E3117" s="176" t="s">
        <v>7266</v>
      </c>
      <c r="T3117" s="176">
        <f>IF(ISBLANK('DPW3'!M19),"",'DPW3'!M19)</f>
        <v>0</v>
      </c>
      <c r="U3117" s="176">
        <f>IF(ISBLANK('DPW3'!N19),"",'DPW3'!N19)</f>
        <v>0</v>
      </c>
      <c r="V3117" s="176">
        <f>IF(ISBLANK('DPW3'!O19),"",'DPW3'!O19)</f>
        <v>1</v>
      </c>
      <c r="W3117" s="176">
        <f>IF(ISBLANK('DPW3'!P19),"",'DPW3'!P19)</f>
        <v>0</v>
      </c>
      <c r="X3117" s="176">
        <f>IF(ISBLANK('DPW3'!Q19),"",'DPW3'!Q19)</f>
        <v>0</v>
      </c>
      <c r="Y3117" s="176">
        <f>IF(ISBLANK('DPW3'!R19),"",'DPW3'!R19)</f>
        <v>0</v>
      </c>
      <c r="Z3117" s="176">
        <f>IF(ISBLANK('DPW3'!S19),"",'DPW3'!S19)</f>
        <v>0</v>
      </c>
      <c r="AA3117" s="176">
        <f>IF(ISBLANK('DPW3'!T19),"",'DPW3'!T19)</f>
        <v>0</v>
      </c>
      <c r="AB3117" s="176">
        <f>IF(ISBLANK('DPW3'!U19),"",'DPW3'!U19)</f>
        <v>0</v>
      </c>
      <c r="AC3117" s="176">
        <f>IF(ISBLANK('DPW3'!V19),"",'DPW3'!V19)</f>
        <v>0</v>
      </c>
      <c r="AD3117" s="176">
        <f>IF(ISBLANK('DPW3'!W19),"",'DPW3'!W19)</f>
        <v>0</v>
      </c>
      <c r="AE3117" s="176">
        <f>IF(ISBLANK('DPW3'!X19),"",'DPW3'!X19)</f>
        <v>1</v>
      </c>
      <c r="AF3117" s="176">
        <f>IF(ISBLANK('DPW3'!Y19),"",'DPW3'!Y19)</f>
        <v>0</v>
      </c>
      <c r="AG3117" s="176">
        <f>IF(ISBLANK('DPW3'!Z19),"",'DPW3'!Z19)</f>
        <v>0</v>
      </c>
      <c r="AH3117" s="176">
        <f>IF(ISBLANK('DPW3'!AA19),"",'DPW3'!AA19)</f>
        <v>0</v>
      </c>
      <c r="AI3117" s="176">
        <f>IF(ISBLANK('DPW3'!AB19),"",'DPW3'!AB19)</f>
        <v>0</v>
      </c>
      <c r="AJ3117" s="176">
        <f>IF(ISBLANK('DPW3'!AC19),"",'DPW3'!AC19)</f>
        <v>0</v>
      </c>
      <c r="AK3117" s="176">
        <f>IF(ISBLANK('DPW3'!AD19),"",'DPW3'!AD19)</f>
        <v>0</v>
      </c>
      <c r="AL3117" s="176">
        <f>IF(ISBLANK('DPW3'!AE19),"",'DPW3'!AE19)</f>
        <v>0</v>
      </c>
      <c r="AM3117" s="176">
        <f>IF(ISBLANK('DPW3'!AF19),"",'DPW3'!AF19)</f>
        <v>0</v>
      </c>
      <c r="AN3117" s="176">
        <f>IF(ISBLANK('DPW3'!AG19),"",'DPW3'!AG19)</f>
        <v>0</v>
      </c>
      <c r="AO3117" s="176">
        <f>IF(ISBLANK('DPW3'!AH19),"",'DPW3'!AH19)</f>
        <v>0</v>
      </c>
      <c r="AP3117" s="176">
        <f>IF(ISBLANK('DPW3'!AI19),"",'DPW3'!AI19)</f>
        <v>0</v>
      </c>
      <c r="AQ3117" s="176">
        <f>IF(ISBLANK('DPW3'!AJ19),"",'DPW3'!AJ19)</f>
        <v>0</v>
      </c>
      <c r="AR3117" s="176">
        <f>IF(ISBLANK('DPW3'!AK19),"",'DPW3'!AK19)</f>
        <v>0</v>
      </c>
      <c r="AS3117" s="176">
        <f>IF(ISBLANK('DPW3'!AL19),"",'DPW3'!AL19)</f>
        <v>0</v>
      </c>
      <c r="AT3117" s="176">
        <f>IF(ISBLANK('DPW3'!AM19),"",'DPW3'!AM19)</f>
        <v>0</v>
      </c>
      <c r="AU3117" s="176">
        <f>IF(ISBLANK('DPW3'!AN19),"",'DPW3'!AN19)</f>
        <v>0</v>
      </c>
      <c r="AV3117" s="176">
        <f>IF(ISBLANK('DPW3'!AO19),"",'DPW3'!AO19)</f>
        <v>0</v>
      </c>
      <c r="AW3117" s="176">
        <f>IF(ISBLANK('DPW3'!AP19),"",'DPW3'!AP19)</f>
        <v>0</v>
      </c>
      <c r="AX3117" s="176">
        <f>IF(ISBLANK('DPW3'!AQ19),"",'DPW3'!AQ19)</f>
        <v>0</v>
      </c>
      <c r="AY3117" s="176">
        <f>IF(ISBLANK('DPW3'!AR19),"",'DPW3'!AR19)</f>
        <v>0</v>
      </c>
      <c r="AZ3117" s="176">
        <f>IF(ISBLANK('DPW3'!AS19),"",'DPW3'!AS19)</f>
        <v>0</v>
      </c>
      <c r="BA3117" s="176">
        <f>IF(ISBLANK('DPW3'!AT19),"",'DPW3'!AT19)</f>
        <v>0</v>
      </c>
      <c r="BB3117" s="176">
        <f>IF(ISBLANK('DPW3'!AU19),"",'DPW3'!AU19)</f>
        <v>0</v>
      </c>
      <c r="BC3117" s="176">
        <f>IF(ISBLANK('DPW3'!AV19),"",'DPW3'!AV19)</f>
        <v>0</v>
      </c>
      <c r="BD3117" s="176">
        <f>IF(ISBLANK('DPW3'!AW19),"",'DPW3'!AW19)</f>
        <v>0</v>
      </c>
      <c r="BE3117" s="176">
        <f>IF(ISBLANK('DPW3'!AX19),"",'DPW3'!AX19)</f>
        <v>0</v>
      </c>
      <c r="BF3117" s="176">
        <f>IF(ISBLANK('DPW3'!AY19),"",'DPW3'!AY19)</f>
        <v>0</v>
      </c>
      <c r="BG3117" s="176">
        <f>IF(ISBLANK('DPW3'!AZ19),"",'DPW3'!AZ19)</f>
        <v>0</v>
      </c>
      <c r="BH3117" s="176">
        <f>IF(ISBLANK('DPW3'!BA19),"",'DPW3'!BA19)</f>
        <v>0</v>
      </c>
    </row>
    <row r="3118" spans="1:60" x14ac:dyDescent="0.25">
      <c r="A3118" s="176" t="str">
        <f t="shared" si="48"/>
        <v>YKY</v>
      </c>
      <c r="B3118" s="176" t="str">
        <f>IF(ISBLANK('DPW3'!DP19),"",'DPW3'!DP19)</f>
        <v>PCD_DPW3_RWD_DLY_S2</v>
      </c>
      <c r="C3118" s="176" t="str">
        <f>'DPW3'!F19 &amp; "," &amp; 'DPW3'!G19 &amp; "," &amp; 'DPW3'!DP5 &amp; "," &amp; 'DPW3'!DP6</f>
        <v>Raw Water Deterioration and Taste, Odour and Colour,Number of schemes at Stage 2,Total number of schemes with a 90+ day delay for any given IM,</v>
      </c>
      <c r="D3118" s="176" t="str">
        <f>IF(ISBLANK('DPW3'!$H$19),"",'DPW3'!$H$19)</f>
        <v>Nr</v>
      </c>
      <c r="E3118" s="176" t="s">
        <v>7266</v>
      </c>
      <c r="F3118" s="176" t="str">
        <f>IF(ISBLANK('DPW3'!BC19),"",'DPW3'!BC19)</f>
        <v/>
      </c>
    </row>
    <row r="3119" spans="1:60" x14ac:dyDescent="0.25">
      <c r="A3119" s="176" t="str">
        <f t="shared" si="48"/>
        <v>YKY</v>
      </c>
      <c r="B3119" s="176" t="str">
        <f>IF(ISBLANK('DPW3'!DQ19),"",'DPW3'!DQ19)</f>
        <v>PCD_DPW3_RWD_DIR_S2</v>
      </c>
      <c r="C3119" s="176" t="str">
        <f>'DPW3'!F19 &amp; "," &amp; 'DPW3'!G19 &amp; "," &amp; 'DPW3'!$DQ$5 &amp; "," &amp; 'DPW3'!$DQ$6</f>
        <v>Raw Water Deterioration and Taste, Odour and Colour,Number of schemes at Stage 2,Reasons for delay - Number of delayed schemes falling into each 'primary reason for delay' category,Lack of resources - internal</v>
      </c>
      <c r="D3119" s="176" t="str">
        <f>IF(ISBLANK('DPW3'!$H$19),"",'DPW3'!$H$19)</f>
        <v>Nr</v>
      </c>
      <c r="E3119" s="176" t="s">
        <v>7266</v>
      </c>
      <c r="F3119" s="176" t="str">
        <f>IF(ISBLANK('DPW3'!BD19),"",'DPW3'!BD19)</f>
        <v/>
      </c>
    </row>
    <row r="3120" spans="1:60" x14ac:dyDescent="0.25">
      <c r="A3120" s="176" t="str">
        <f t="shared" si="48"/>
        <v>YKY</v>
      </c>
      <c r="B3120" s="176" t="str">
        <f>IF(ISBLANK('DPW3'!DR19),"",'DPW3'!DR19)</f>
        <v>PCD_DPW3_RWD_DSCR_S2</v>
      </c>
      <c r="C3120" s="176" t="str">
        <f>'DPW3'!F19 &amp; "," &amp; 'DPW3'!G19 &amp; "," &amp; 'DPW3'!$DQ$5 &amp; "," &amp; 'DPW3'!$DR$6</f>
        <v xml:space="preserve">Raw Water Deterioration and Taste, Odour and Colour,Number of schemes at Stage 2,Reasons for delay - Number of delayed schemes falling into each 'primary reason for delay' category,Lack of resources - external </v>
      </c>
      <c r="D3120" s="176" t="str">
        <f>IF(ISBLANK('DPW3'!$H$19),"",'DPW3'!$H$19)</f>
        <v>Nr</v>
      </c>
      <c r="E3120" s="176" t="s">
        <v>7266</v>
      </c>
      <c r="F3120" s="176" t="str">
        <f>IF(ISBLANK('DPW3'!BE19),"",'DPW3'!BE19)</f>
        <v/>
      </c>
    </row>
    <row r="3121" spans="1:60" x14ac:dyDescent="0.25">
      <c r="A3121" s="176" t="str">
        <f t="shared" si="48"/>
        <v>YKY</v>
      </c>
      <c r="B3121" s="176" t="str">
        <f>IF(ISBLANK('DPW3'!DS19),"",'DPW3'!DS19)</f>
        <v>PCD_DPW3_RWD_DCS_S2</v>
      </c>
      <c r="C3121" s="176" t="str">
        <f>'DPW3'!F19 &amp; "," &amp; 'DPW3'!G19 &amp; "," &amp; 'DPW3'!$DQ$5 &amp; "," &amp; 'DPW3'!$DS$6</f>
        <v>Raw Water Deterioration and Taste, Odour and Colour,Number of schemes at Stage 2,Reasons for delay - Number of delayed schemes falling into each 'primary reason for delay' category,Change in solution (IM2)</v>
      </c>
      <c r="D3121" s="176" t="str">
        <f>IF(ISBLANK('DPW3'!$H$19),"",'DPW3'!$H$19)</f>
        <v>Nr</v>
      </c>
      <c r="E3121" s="176" t="s">
        <v>7266</v>
      </c>
      <c r="F3121" s="176" t="str">
        <f>IF(ISBLANK('DPW3'!BF19),"",'DPW3'!BF19)</f>
        <v/>
      </c>
    </row>
    <row r="3122" spans="1:60" x14ac:dyDescent="0.25">
      <c r="A3122" s="176" t="str">
        <f t="shared" si="48"/>
        <v>YKY</v>
      </c>
      <c r="B3122" s="176" t="str">
        <f>IF(ISBLANK('DPW3'!DT19),"",'DPW3'!DT19)</f>
        <v>PCD_DPW3_RWD_DSPC_S2</v>
      </c>
      <c r="C3122" s="176" t="str">
        <f>'DPW3'!F19 &amp; "," &amp; 'DPW3'!G19 &amp; "," &amp; 'DPW3'!$DQ$5 &amp; "," &amp; 'DPW3'!$DT$6</f>
        <v>Raw Water Deterioration and Taste, Odour and Colour,Number of schemes at Stage 2,Reasons for delay - Number of delayed schemes falling into each 'primary reason for delay' category,Supply chain capacity</v>
      </c>
      <c r="D3122" s="176" t="str">
        <f>IF(ISBLANK('DPW3'!$H$19),"",'DPW3'!$H$19)</f>
        <v>Nr</v>
      </c>
      <c r="E3122" s="176" t="s">
        <v>7266</v>
      </c>
      <c r="F3122" s="176" t="str">
        <f>IF(ISBLANK('DPW3'!BG19),"",'DPW3'!BG19)</f>
        <v/>
      </c>
    </row>
    <row r="3123" spans="1:60" s="55" customFormat="1" x14ac:dyDescent="0.25">
      <c r="A3123" s="55" t="str">
        <f t="shared" si="48"/>
        <v>YKY</v>
      </c>
      <c r="B3123" s="55" t="str">
        <f>IF(ISBLANK('DPW3'!DU19),"",'DPW3'!DU19)</f>
        <v>PCD_DPW3_RWD_DPP_S2</v>
      </c>
      <c r="C3123" s="55" t="str">
        <f>'DPW3'!F19 &amp; "," &amp; 'DPW3'!G19 &amp; "," &amp; 'DPW3'!$DQ$5 &amp; "," &amp; 'DPW3'!$DU$6</f>
        <v>Raw Water Deterioration and Taste, Odour and Colour,Number of schemes at Stage 2,Reasons for delay - Number of delayed schemes falling into each 'primary reason for delay' category,Land and planning permission</v>
      </c>
      <c r="D3123" s="55" t="str">
        <f>IF(ISBLANK('DPW3'!$H$19),"",'DPW3'!$H$19)</f>
        <v>Nr</v>
      </c>
      <c r="E3123" s="55" t="s">
        <v>7266</v>
      </c>
      <c r="F3123" s="55" t="str">
        <f>IF(ISBLANK('DPW3'!BH19),"",'DPW3'!BH19)</f>
        <v/>
      </c>
    </row>
    <row r="3124" spans="1:60" x14ac:dyDescent="0.25">
      <c r="A3124" s="176" t="str">
        <f t="shared" si="48"/>
        <v>YKY</v>
      </c>
      <c r="B3124" s="176" t="str">
        <f>IF(ISBLANK('DPW3'!DV19),"",'DPW3'!DV19)</f>
        <v>PCD_DPW3_RWD_DTPI_S2</v>
      </c>
      <c r="C3124" s="176" t="str">
        <f>'DPW3'!F19 &amp; "," &amp; 'DPW3'!G19 &amp; "," &amp; 'DPW3'!$DQ$5 &amp; "," &amp; 'DPW3'!$DV$6</f>
        <v>Raw Water Deterioration and Taste, Odour and Colour,Number of schemes at Stage 2,Reasons for delay - Number of delayed schemes falling into each 'primary reason for delay' category,Third-party interface</v>
      </c>
      <c r="D3124" s="176" t="str">
        <f>IF(ISBLANK('DPW3'!$H$19),"",'DPW3'!$H$19)</f>
        <v>Nr</v>
      </c>
      <c r="E3124" s="176" t="s">
        <v>7266</v>
      </c>
      <c r="F3124" s="176" t="str">
        <f>IF(ISBLANK('DPW3'!BI19),"",'DPW3'!BI19)</f>
        <v/>
      </c>
    </row>
    <row r="3125" spans="1:60" x14ac:dyDescent="0.25">
      <c r="A3125" s="176" t="str">
        <f t="shared" si="48"/>
        <v>YKY</v>
      </c>
      <c r="B3125" s="176" t="str">
        <f>IF(ISBLANK('DPW3'!DW19),"",'DPW3'!DW19)</f>
        <v>PCD_DPW3_RWD_DCI_S2</v>
      </c>
      <c r="C3125" s="176" t="str">
        <f>'DPW3'!F19 &amp; "," &amp; 'DPW3'!G19 &amp; "," &amp; 'DPW3'!$DQ$5 &amp; "," &amp; 'DPW3'!$DW$6</f>
        <v>Raw Water Deterioration and Taste, Odour and Colour,Number of schemes at Stage 2,Reasons for delay - Number of delayed schemes falling into each 'primary reason for delay' category,Contractual issues</v>
      </c>
      <c r="D3125" s="176" t="str">
        <f>IF(ISBLANK('DPW3'!$H$19),"",'DPW3'!$H$19)</f>
        <v>Nr</v>
      </c>
      <c r="E3125" s="176" t="s">
        <v>7266</v>
      </c>
      <c r="F3125" s="176" t="str">
        <f>IF(ISBLANK('DPW3'!BJ19),"",'DPW3'!BJ19)</f>
        <v/>
      </c>
    </row>
    <row r="3126" spans="1:60" x14ac:dyDescent="0.25">
      <c r="A3126" s="176" t="str">
        <f t="shared" si="48"/>
        <v>YKY</v>
      </c>
      <c r="B3126" s="176" t="str">
        <f>IF(ISBLANK('DPW3'!DX19),"",'DPW3'!DX19)</f>
        <v>PCD_DPW3_RWD_DSI_S2</v>
      </c>
      <c r="C3126" s="176" t="str">
        <f>'DPW3'!F19 &amp; "," &amp; 'DPW3'!G19 &amp; "," &amp; 'DPW3'!$DQ$5 &amp; "," &amp; 'DPW3'!$DX$6</f>
        <v>Raw Water Deterioration and Taste, Odour and Colour,Number of schemes at Stage 2,Reasons for delay - Number of delayed schemes falling into each 'primary reason for delay' category,Sites issues</v>
      </c>
      <c r="D3126" s="176" t="str">
        <f>IF(ISBLANK('DPW3'!$H$19),"",'DPW3'!$H$19)</f>
        <v>Nr</v>
      </c>
      <c r="E3126" s="176" t="s">
        <v>7266</v>
      </c>
      <c r="F3126" s="176" t="str">
        <f>IF(ISBLANK('DPW3'!BK19),"",'DPW3'!BK19)</f>
        <v/>
      </c>
    </row>
    <row r="3127" spans="1:60" x14ac:dyDescent="0.25">
      <c r="A3127" s="176" t="str">
        <f t="shared" si="48"/>
        <v>YKY</v>
      </c>
      <c r="B3127" s="176" t="str">
        <f>IF(ISBLANK('DPW3'!DY19),"",'DPW3'!DY19)</f>
        <v>PCD_DPW3_RWD_DER_S2</v>
      </c>
      <c r="C3127" s="176" t="str">
        <f>'DPW3'!F19 &amp; "," &amp; 'DPW3'!G19 &amp; "," &amp; 'DPW3'!$DQ$5 &amp; "," &amp; 'DPW3'!$DY$6</f>
        <v>Raw Water Deterioration and Taste, Odour and Colour,Number of schemes at Stage 2,Reasons for delay - Number of delayed schemes falling into each 'primary reason for delay' category,Environmental risks</v>
      </c>
      <c r="D3127" s="176" t="str">
        <f>IF(ISBLANK('DPW3'!$H$19),"",'DPW3'!$H$19)</f>
        <v>Nr</v>
      </c>
      <c r="E3127" s="176" t="s">
        <v>7266</v>
      </c>
      <c r="F3127" s="176" t="str">
        <f>IF(ISBLANK('DPW3'!BL19),"",'DPW3'!BL19)</f>
        <v/>
      </c>
    </row>
    <row r="3128" spans="1:60" x14ac:dyDescent="0.25">
      <c r="A3128" s="176" t="str">
        <f t="shared" si="48"/>
        <v>YKY</v>
      </c>
      <c r="B3128" s="176" t="str">
        <f>IF(ISBLANK('DPW3'!DZ19),"",'DPW3'!DZ19)</f>
        <v>PCD_DPW3_RWD_RS_S2</v>
      </c>
      <c r="C3128" s="176" t="str">
        <f>'DPW3'!F19 &amp; "," &amp; 'DPW3'!G19 &amp; "," &amp; 'DPW3'!$DQ$5 &amp; "," &amp; 'DPW3'!$DZ$6</f>
        <v>Raw Water Deterioration and Taste, Odour and Colour,Number of schemes at Stage 2,Reasons for delay - Number of delayed schemes falling into each 'primary reason for delay' category,Regulatory Sign off Delay</v>
      </c>
      <c r="D3128" s="176" t="str">
        <f>IF(ISBLANK('DPW3'!$H$19),"",'DPW3'!$H$19)</f>
        <v>Nr</v>
      </c>
      <c r="E3128" s="176" t="s">
        <v>7266</v>
      </c>
      <c r="F3128" s="176" t="str">
        <f>IF(ISBLANK('DPW3'!BM19),"",'DPW3'!BM19)</f>
        <v/>
      </c>
    </row>
    <row r="3129" spans="1:60" x14ac:dyDescent="0.25">
      <c r="A3129" s="176" t="str">
        <f t="shared" si="48"/>
        <v>YKY</v>
      </c>
      <c r="B3129" s="176" t="str">
        <f>IF(ISBLANK('DPW3'!EA19),"",'DPW3'!EA19)</f>
        <v>PCD_DPW3_RWD_DPLE_S2</v>
      </c>
      <c r="C3129" s="176" t="str">
        <f>'DPW3'!F19 &amp; "," &amp; 'DPW3'!G19 &amp; "," &amp; 'DPW3'!$DQ$5 &amp; "," &amp; 'DPW3'!$EA$6</f>
        <v>Raw Water Deterioration and Taste, Odour and Colour,Number of schemes at Stage 2,Reasons for delay - Number of delayed schemes falling into each 'primary reason for delay' category,Programme level efficiency</v>
      </c>
      <c r="D3129" s="176" t="str">
        <f>IF(ISBLANK('DPW3'!$H$19),"",'DPW3'!$H$19)</f>
        <v>Nr</v>
      </c>
      <c r="E3129" s="176" t="s">
        <v>7266</v>
      </c>
      <c r="F3129" s="176" t="str">
        <f>IF(ISBLANK('DPW3'!BN19),"",'DPW3'!BN19)</f>
        <v/>
      </c>
    </row>
    <row r="3130" spans="1:60" x14ac:dyDescent="0.25">
      <c r="A3130" s="176" t="str">
        <f t="shared" si="48"/>
        <v>YKY</v>
      </c>
      <c r="B3130" s="176" t="str">
        <f>IF(ISBLANK('DPW3'!BZ20),"",'DPW3'!BZ20)</f>
        <v>PCD_DPW3_RWD_S3</v>
      </c>
      <c r="C3130" s="176" t="str">
        <f>'DPW3'!F20 &amp; "," &amp; 'DPW3'!G20 &amp; "," &amp; 'DPW3'!BX5</f>
        <v>Raw Water Deterioration and Taste, Odour and Colour,Number of schemes at Stage 3,Number of Schemes with IMs (Nr)</v>
      </c>
      <c r="D3130" s="176" t="str">
        <f>IF(ISBLANK('DPW3'!$H$20),"",'DPW3'!$H$20)</f>
        <v>Nr</v>
      </c>
      <c r="E3130" s="176" t="s">
        <v>7266</v>
      </c>
      <c r="T3130" s="176">
        <f>IF(ISBLANK('DPW3'!M20),"",'DPW3'!M20)</f>
        <v>0</v>
      </c>
      <c r="U3130" s="176">
        <f>IF(ISBLANK('DPW3'!N20),"",'DPW3'!N20)</f>
        <v>0</v>
      </c>
      <c r="V3130" s="176">
        <f>IF(ISBLANK('DPW3'!O20),"",'DPW3'!O20)</f>
        <v>1</v>
      </c>
      <c r="W3130" s="176">
        <f>IF(ISBLANK('DPW3'!P20),"",'DPW3'!P20)</f>
        <v>1</v>
      </c>
      <c r="X3130" s="176">
        <f>IF(ISBLANK('DPW3'!Q20),"",'DPW3'!Q20)</f>
        <v>0</v>
      </c>
      <c r="Y3130" s="176">
        <f>IF(ISBLANK('DPW3'!R20),"",'DPW3'!R20)</f>
        <v>0</v>
      </c>
      <c r="Z3130" s="176">
        <f>IF(ISBLANK('DPW3'!S20),"",'DPW3'!S20)</f>
        <v>1</v>
      </c>
      <c r="AA3130" s="176">
        <f>IF(ISBLANK('DPW3'!T20),"",'DPW3'!T20)</f>
        <v>1</v>
      </c>
      <c r="AB3130" s="176">
        <f>IF(ISBLANK('DPW3'!U20),"",'DPW3'!U20)</f>
        <v>1</v>
      </c>
      <c r="AC3130" s="176">
        <f>IF(ISBLANK('DPW3'!V20),"",'DPW3'!V20)</f>
        <v>1</v>
      </c>
      <c r="AD3130" s="176">
        <f>IF(ISBLANK('DPW3'!W20),"",'DPW3'!W20)</f>
        <v>0</v>
      </c>
      <c r="AE3130" s="176">
        <f>IF(ISBLANK('DPW3'!X20),"",'DPW3'!X20)</f>
        <v>0</v>
      </c>
      <c r="AF3130" s="176">
        <f>IF(ISBLANK('DPW3'!Y20),"",'DPW3'!Y20)</f>
        <v>1</v>
      </c>
      <c r="AG3130" s="176">
        <f>IF(ISBLANK('DPW3'!Z20),"",'DPW3'!Z20)</f>
        <v>0</v>
      </c>
      <c r="AH3130" s="176">
        <f>IF(ISBLANK('DPW3'!AA20),"",'DPW3'!AA20)</f>
        <v>0</v>
      </c>
      <c r="AI3130" s="176">
        <f>IF(ISBLANK('DPW3'!AB20),"",'DPW3'!AB20)</f>
        <v>0</v>
      </c>
      <c r="AJ3130" s="176">
        <f>IF(ISBLANK('DPW3'!AC20),"",'DPW3'!AC20)</f>
        <v>0</v>
      </c>
      <c r="AK3130" s="176">
        <f>IF(ISBLANK('DPW3'!AD20),"",'DPW3'!AD20)</f>
        <v>0</v>
      </c>
      <c r="AL3130" s="176">
        <f>IF(ISBLANK('DPW3'!AE20),"",'DPW3'!AE20)</f>
        <v>0</v>
      </c>
      <c r="AM3130" s="176">
        <f>IF(ISBLANK('DPW3'!AF20),"",'DPW3'!AF20)</f>
        <v>0</v>
      </c>
      <c r="AN3130" s="176">
        <f>IF(ISBLANK('DPW3'!AG20),"",'DPW3'!AG20)</f>
        <v>0</v>
      </c>
      <c r="AO3130" s="176">
        <f>IF(ISBLANK('DPW3'!AH20),"",'DPW3'!AH20)</f>
        <v>0</v>
      </c>
      <c r="AP3130" s="176">
        <f>IF(ISBLANK('DPW3'!AI20),"",'DPW3'!AI20)</f>
        <v>0</v>
      </c>
      <c r="AQ3130" s="176">
        <f>IF(ISBLANK('DPW3'!AJ20),"",'DPW3'!AJ20)</f>
        <v>0</v>
      </c>
      <c r="AR3130" s="176">
        <f>IF(ISBLANK('DPW3'!AK20),"",'DPW3'!AK20)</f>
        <v>0</v>
      </c>
      <c r="AS3130" s="176">
        <f>IF(ISBLANK('DPW3'!AL20),"",'DPW3'!AL20)</f>
        <v>0</v>
      </c>
      <c r="AT3130" s="176">
        <f>IF(ISBLANK('DPW3'!AM20),"",'DPW3'!AM20)</f>
        <v>0</v>
      </c>
      <c r="AU3130" s="176">
        <f>IF(ISBLANK('DPW3'!AN20),"",'DPW3'!AN20)</f>
        <v>0</v>
      </c>
      <c r="AV3130" s="176">
        <f>IF(ISBLANK('DPW3'!AO20),"",'DPW3'!AO20)</f>
        <v>0</v>
      </c>
      <c r="AW3130" s="176">
        <f>IF(ISBLANK('DPW3'!AP20),"",'DPW3'!AP20)</f>
        <v>0</v>
      </c>
      <c r="AX3130" s="176">
        <f>IF(ISBLANK('DPW3'!AQ20),"",'DPW3'!AQ20)</f>
        <v>0</v>
      </c>
      <c r="AY3130" s="176">
        <f>IF(ISBLANK('DPW3'!AR20),"",'DPW3'!AR20)</f>
        <v>0</v>
      </c>
      <c r="AZ3130" s="176">
        <f>IF(ISBLANK('DPW3'!AS20),"",'DPW3'!AS20)</f>
        <v>0</v>
      </c>
      <c r="BA3130" s="176">
        <f>IF(ISBLANK('DPW3'!AT20),"",'DPW3'!AT20)</f>
        <v>0</v>
      </c>
      <c r="BB3130" s="176">
        <f>IF(ISBLANK('DPW3'!AU20),"",'DPW3'!AU20)</f>
        <v>0</v>
      </c>
      <c r="BC3130" s="176">
        <f>IF(ISBLANK('DPW3'!AV20),"",'DPW3'!AV20)</f>
        <v>0</v>
      </c>
      <c r="BD3130" s="176">
        <f>IF(ISBLANK('DPW3'!AW20),"",'DPW3'!AW20)</f>
        <v>0</v>
      </c>
      <c r="BE3130" s="176">
        <f>IF(ISBLANK('DPW3'!AX20),"",'DPW3'!AX20)</f>
        <v>0</v>
      </c>
      <c r="BF3130" s="176">
        <f>IF(ISBLANK('DPW3'!AY20),"",'DPW3'!AY20)</f>
        <v>0</v>
      </c>
      <c r="BG3130" s="176">
        <f>IF(ISBLANK('DPW3'!AZ20),"",'DPW3'!AZ20)</f>
        <v>0</v>
      </c>
      <c r="BH3130" s="176">
        <f>IF(ISBLANK('DPW3'!BA20),"",'DPW3'!BA20)</f>
        <v>0</v>
      </c>
    </row>
    <row r="3131" spans="1:60" x14ac:dyDescent="0.25">
      <c r="A3131" s="176" t="str">
        <f t="shared" si="48"/>
        <v>YKY</v>
      </c>
      <c r="B3131" s="176" t="str">
        <f>IF(ISBLANK('DPW3'!DP20),"",'DPW3'!DP20)</f>
        <v>PCD_DPW3_RWD_DLY_S3</v>
      </c>
      <c r="C3131" s="176" t="str">
        <f>'DPW3'!F20 &amp; "," &amp; 'DPW3'!G20 &amp; "," &amp; 'DPW3'!DP5 &amp; "," &amp; 'DPW3'!DP6</f>
        <v>Raw Water Deterioration and Taste, Odour and Colour,Number of schemes at Stage 3,Total number of schemes with a 90+ day delay for any given IM,</v>
      </c>
      <c r="D3131" s="176" t="str">
        <f>IF(ISBLANK('DPW3'!$H$20),"",'DPW3'!$H$20)</f>
        <v>Nr</v>
      </c>
      <c r="E3131" s="176" t="s">
        <v>7266</v>
      </c>
      <c r="F3131" s="176" t="str">
        <f>IF(ISBLANK('DPW3'!BC20),"",'DPW3'!BC20)</f>
        <v/>
      </c>
    </row>
    <row r="3132" spans="1:60" x14ac:dyDescent="0.25">
      <c r="A3132" s="176" t="str">
        <f t="shared" si="48"/>
        <v>YKY</v>
      </c>
      <c r="B3132" s="176" t="str">
        <f>IF(ISBLANK('DPW3'!DQ20),"",'DPW3'!DQ20)</f>
        <v>PCD_DPW3_RWD_DIR_S3</v>
      </c>
      <c r="C3132" s="176" t="str">
        <f>'DPW3'!F20 &amp; "," &amp; 'DPW3'!G20 &amp; "," &amp; 'DPW3'!$DQ$5 &amp; "," &amp; 'DPW3'!$DQ$6</f>
        <v>Raw Water Deterioration and Taste, Odour and Colour,Number of schemes at Stage 3,Reasons for delay - Number of delayed schemes falling into each 'primary reason for delay' category,Lack of resources - internal</v>
      </c>
      <c r="D3132" s="176" t="str">
        <f>IF(ISBLANK('DPW3'!$H$20),"",'DPW3'!$H$20)</f>
        <v>Nr</v>
      </c>
      <c r="E3132" s="176" t="s">
        <v>7266</v>
      </c>
      <c r="F3132" s="176" t="str">
        <f>IF(ISBLANK('DPW3'!BD20),"",'DPW3'!BD20)</f>
        <v/>
      </c>
    </row>
    <row r="3133" spans="1:60" x14ac:dyDescent="0.25">
      <c r="A3133" s="176" t="str">
        <f t="shared" si="48"/>
        <v>YKY</v>
      </c>
      <c r="B3133" s="176" t="str">
        <f>IF(ISBLANK('DPW3'!DR20),"",'DPW3'!DR20)</f>
        <v>PCD_DPW3_RWD_DSCR_S3</v>
      </c>
      <c r="C3133" s="176" t="str">
        <f>'DPW3'!F20 &amp; "," &amp; 'DPW3'!G20 &amp; "," &amp; 'DPW3'!$DQ$5 &amp; "," &amp; 'DPW3'!$DR$6</f>
        <v xml:space="preserve">Raw Water Deterioration and Taste, Odour and Colour,Number of schemes at Stage 3,Reasons for delay - Number of delayed schemes falling into each 'primary reason for delay' category,Lack of resources - external </v>
      </c>
      <c r="D3133" s="176" t="str">
        <f>IF(ISBLANK('DPW3'!$H$20),"",'DPW3'!$H$20)</f>
        <v>Nr</v>
      </c>
      <c r="E3133" s="176" t="s">
        <v>7266</v>
      </c>
      <c r="F3133" s="176" t="str">
        <f>IF(ISBLANK('DPW3'!BE20),"",'DPW3'!BE20)</f>
        <v/>
      </c>
    </row>
    <row r="3134" spans="1:60" x14ac:dyDescent="0.25">
      <c r="A3134" s="176" t="str">
        <f t="shared" si="48"/>
        <v>YKY</v>
      </c>
      <c r="B3134" s="176" t="str">
        <f>IF(ISBLANK('DPW3'!DS20),"",'DPW3'!DS20)</f>
        <v>PCD_DPW3_RWD_DCS_S3</v>
      </c>
      <c r="C3134" s="176" t="str">
        <f>'DPW3'!F20 &amp; "," &amp; 'DPW3'!G20 &amp; "," &amp; 'DPW3'!$DQ$5 &amp; "," &amp; 'DPW3'!$DS$6</f>
        <v>Raw Water Deterioration and Taste, Odour and Colour,Number of schemes at Stage 3,Reasons for delay - Number of delayed schemes falling into each 'primary reason for delay' category,Change in solution (IM2)</v>
      </c>
      <c r="D3134" s="176" t="str">
        <f>IF(ISBLANK('DPW3'!$H$20),"",'DPW3'!$H$20)</f>
        <v>Nr</v>
      </c>
      <c r="E3134" s="176" t="s">
        <v>7266</v>
      </c>
      <c r="F3134" s="176" t="str">
        <f>IF(ISBLANK('DPW3'!BF20),"",'DPW3'!BF20)</f>
        <v/>
      </c>
    </row>
    <row r="3135" spans="1:60" x14ac:dyDescent="0.25">
      <c r="A3135" s="176" t="str">
        <f t="shared" si="48"/>
        <v>YKY</v>
      </c>
      <c r="B3135" s="176" t="str">
        <f>IF(ISBLANK('DPW3'!DT20),"",'DPW3'!DT20)</f>
        <v>PCD_DPW3_RWD_DSPC_S3</v>
      </c>
      <c r="C3135" s="176" t="str">
        <f>'DPW3'!F20 &amp; "," &amp; 'DPW3'!G20 &amp; "," &amp; 'DPW3'!$DQ$5 &amp; "," &amp; 'DPW3'!$DT$6</f>
        <v>Raw Water Deterioration and Taste, Odour and Colour,Number of schemes at Stage 3,Reasons for delay - Number of delayed schemes falling into each 'primary reason for delay' category,Supply chain capacity</v>
      </c>
      <c r="D3135" s="176" t="str">
        <f>IF(ISBLANK('DPW3'!$H$20),"",'DPW3'!$H$20)</f>
        <v>Nr</v>
      </c>
      <c r="E3135" s="176" t="s">
        <v>7266</v>
      </c>
      <c r="F3135" s="176" t="str">
        <f>IF(ISBLANK('DPW3'!BG20),"",'DPW3'!BG20)</f>
        <v/>
      </c>
    </row>
    <row r="3136" spans="1:60" s="55" customFormat="1" x14ac:dyDescent="0.25">
      <c r="A3136" s="55" t="str">
        <f t="shared" si="48"/>
        <v>YKY</v>
      </c>
      <c r="B3136" s="55" t="str">
        <f>IF(ISBLANK('DPW3'!DU20),"",'DPW3'!DU20)</f>
        <v>PCD_DPW3_RWD_DPP_S3</v>
      </c>
      <c r="C3136" s="55" t="str">
        <f>'DPW3'!F20 &amp; "," &amp; 'DPW3'!G20 &amp; "," &amp; 'DPW3'!$DQ$5 &amp; "," &amp; 'DPW3'!$DU$6</f>
        <v>Raw Water Deterioration and Taste, Odour and Colour,Number of schemes at Stage 3,Reasons for delay - Number of delayed schemes falling into each 'primary reason for delay' category,Land and planning permission</v>
      </c>
      <c r="D3136" s="55" t="str">
        <f>IF(ISBLANK('DPW3'!$H$20),"",'DPW3'!$H$20)</f>
        <v>Nr</v>
      </c>
      <c r="E3136" s="55" t="s">
        <v>7266</v>
      </c>
      <c r="F3136" s="55" t="str">
        <f>IF(ISBLANK('DPW3'!BH20),"",'DPW3'!BH20)</f>
        <v/>
      </c>
    </row>
    <row r="3137" spans="1:60" x14ac:dyDescent="0.25">
      <c r="A3137" s="176" t="str">
        <f t="shared" si="48"/>
        <v>YKY</v>
      </c>
      <c r="B3137" s="176" t="str">
        <f>IF(ISBLANK('DPW3'!DV20),"",'DPW3'!DV20)</f>
        <v>PCD_DPW3_RWD_DTPI_S3</v>
      </c>
      <c r="C3137" s="176" t="str">
        <f>'DPW3'!F20 &amp; "," &amp; 'DPW3'!G20 &amp; "," &amp; 'DPW3'!$DQ$5 &amp; "," &amp; 'DPW3'!$DV$6</f>
        <v>Raw Water Deterioration and Taste, Odour and Colour,Number of schemes at Stage 3,Reasons for delay - Number of delayed schemes falling into each 'primary reason for delay' category,Third-party interface</v>
      </c>
      <c r="D3137" s="176" t="str">
        <f>IF(ISBLANK('DPW3'!$H$20),"",'DPW3'!$H$20)</f>
        <v>Nr</v>
      </c>
      <c r="E3137" s="176" t="s">
        <v>7266</v>
      </c>
      <c r="F3137" s="176" t="str">
        <f>IF(ISBLANK('DPW3'!BI20),"",'DPW3'!BI20)</f>
        <v/>
      </c>
    </row>
    <row r="3138" spans="1:60" x14ac:dyDescent="0.25">
      <c r="A3138" s="176" t="str">
        <f t="shared" si="48"/>
        <v>YKY</v>
      </c>
      <c r="B3138" s="176" t="str">
        <f>IF(ISBLANK('DPW3'!DW20),"",'DPW3'!DW20)</f>
        <v>PCD_DPW3_RWD_DCI_S3</v>
      </c>
      <c r="C3138" s="176" t="str">
        <f>'DPW3'!F20 &amp; "," &amp; 'DPW3'!G20 &amp; "," &amp; 'DPW3'!$DQ$5 &amp; "," &amp; 'DPW3'!$DW$6</f>
        <v>Raw Water Deterioration and Taste, Odour and Colour,Number of schemes at Stage 3,Reasons for delay - Number of delayed schemes falling into each 'primary reason for delay' category,Contractual issues</v>
      </c>
      <c r="D3138" s="176" t="str">
        <f>IF(ISBLANK('DPW3'!$H$20),"",'DPW3'!$H$20)</f>
        <v>Nr</v>
      </c>
      <c r="E3138" s="176" t="s">
        <v>7266</v>
      </c>
      <c r="F3138" s="176" t="str">
        <f>IF(ISBLANK('DPW3'!BJ20),"",'DPW3'!BJ20)</f>
        <v/>
      </c>
    </row>
    <row r="3139" spans="1:60" x14ac:dyDescent="0.25">
      <c r="A3139" s="176" t="str">
        <f t="shared" si="48"/>
        <v>YKY</v>
      </c>
      <c r="B3139" s="176" t="str">
        <f>IF(ISBLANK('DPW3'!DX20),"",'DPW3'!DX20)</f>
        <v>PCD_DPW3_RWD_DSI_S3</v>
      </c>
      <c r="C3139" s="176" t="str">
        <f>'DPW3'!F20 &amp; "," &amp; 'DPW3'!G20 &amp; "," &amp; 'DPW3'!$DQ$5 &amp; "," &amp; 'DPW3'!$DX$6</f>
        <v>Raw Water Deterioration and Taste, Odour and Colour,Number of schemes at Stage 3,Reasons for delay - Number of delayed schemes falling into each 'primary reason for delay' category,Sites issues</v>
      </c>
      <c r="D3139" s="176" t="str">
        <f>IF(ISBLANK('DPW3'!$H$20),"",'DPW3'!$H$20)</f>
        <v>Nr</v>
      </c>
      <c r="E3139" s="176" t="s">
        <v>7266</v>
      </c>
      <c r="F3139" s="176" t="str">
        <f>IF(ISBLANK('DPW3'!BK20),"",'DPW3'!BK20)</f>
        <v/>
      </c>
    </row>
    <row r="3140" spans="1:60" x14ac:dyDescent="0.25">
      <c r="A3140" s="176" t="str">
        <f t="shared" si="48"/>
        <v>YKY</v>
      </c>
      <c r="B3140" s="176" t="str">
        <f>IF(ISBLANK('DPW3'!DY20),"",'DPW3'!DY20)</f>
        <v>PCD_DPW3_RWD_DER_S3</v>
      </c>
      <c r="C3140" s="176" t="str">
        <f>'DPW3'!F20 &amp; "," &amp; 'DPW3'!G20 &amp; "," &amp; 'DPW3'!$DQ$5 &amp; "," &amp; 'DPW3'!$DY$6</f>
        <v>Raw Water Deterioration and Taste, Odour and Colour,Number of schemes at Stage 3,Reasons for delay - Number of delayed schemes falling into each 'primary reason for delay' category,Environmental risks</v>
      </c>
      <c r="D3140" s="176" t="str">
        <f>IF(ISBLANK('DPW3'!$H$20),"",'DPW3'!$H$20)</f>
        <v>Nr</v>
      </c>
      <c r="E3140" s="176" t="s">
        <v>7266</v>
      </c>
      <c r="F3140" s="176" t="str">
        <f>IF(ISBLANK('DPW3'!BL20),"",'DPW3'!BL20)</f>
        <v/>
      </c>
    </row>
    <row r="3141" spans="1:60" x14ac:dyDescent="0.25">
      <c r="A3141" s="176" t="str">
        <f t="shared" ref="A3141:A3204" si="49">A3140</f>
        <v>YKY</v>
      </c>
      <c r="B3141" s="176" t="str">
        <f>IF(ISBLANK('DPW3'!DZ20),"",'DPW3'!DZ20)</f>
        <v>PCD_DPW3_RWD_RS_S3</v>
      </c>
      <c r="C3141" s="176" t="str">
        <f>'DPW3'!F20 &amp; "," &amp; 'DPW3'!G20 &amp; "," &amp; 'DPW3'!$DQ$5 &amp; "," &amp; 'DPW3'!$DZ$6</f>
        <v>Raw Water Deterioration and Taste, Odour and Colour,Number of schemes at Stage 3,Reasons for delay - Number of delayed schemes falling into each 'primary reason for delay' category,Regulatory Sign off Delay</v>
      </c>
      <c r="D3141" s="176" t="str">
        <f>IF(ISBLANK('DPW3'!$H$20),"",'DPW3'!$H$20)</f>
        <v>Nr</v>
      </c>
      <c r="E3141" s="176" t="s">
        <v>7266</v>
      </c>
      <c r="F3141" s="176" t="str">
        <f>IF(ISBLANK('DPW3'!BM20),"",'DPW3'!BM20)</f>
        <v/>
      </c>
    </row>
    <row r="3142" spans="1:60" x14ac:dyDescent="0.25">
      <c r="A3142" s="176" t="str">
        <f t="shared" si="49"/>
        <v>YKY</v>
      </c>
      <c r="B3142" s="176" t="str">
        <f>IF(ISBLANK('DPW3'!EA20),"",'DPW3'!EA20)</f>
        <v>PCD_DPW3_RWD_DPLE_S3</v>
      </c>
      <c r="C3142" s="176" t="str">
        <f>'DPW3'!F20 &amp; "," &amp; 'DPW3'!G20 &amp; "," &amp; 'DPW3'!$DQ$5 &amp; "," &amp; 'DPW3'!$EA$6</f>
        <v>Raw Water Deterioration and Taste, Odour and Colour,Number of schemes at Stage 3,Reasons for delay - Number of delayed schemes falling into each 'primary reason for delay' category,Programme level efficiency</v>
      </c>
      <c r="D3142" s="176" t="str">
        <f>IF(ISBLANK('DPW3'!$H$20),"",'DPW3'!$H$20)</f>
        <v>Nr</v>
      </c>
      <c r="E3142" s="176" t="s">
        <v>7266</v>
      </c>
      <c r="F3142" s="176" t="str">
        <f>IF(ISBLANK('DPW3'!BN20),"",'DPW3'!BN20)</f>
        <v/>
      </c>
    </row>
    <row r="3143" spans="1:60" x14ac:dyDescent="0.25">
      <c r="A3143" s="176" t="str">
        <f t="shared" si="49"/>
        <v>YKY</v>
      </c>
      <c r="B3143" s="176" t="str">
        <f>IF(ISBLANK('DPW3'!BZ21),"",'DPW3'!BZ21)</f>
        <v>PCD_DPW3_RWD_S4</v>
      </c>
      <c r="C3143" s="176" t="str">
        <f>'DPW3'!F21 &amp; "," &amp; 'DPW3'!G21 &amp; "," &amp; 'DPW3'!BX5</f>
        <v>Raw Water Deterioration and Taste, Odour and Colour,Number of schemes at Stage 4,Number of Schemes with IMs (Nr)</v>
      </c>
      <c r="D3143" s="176" t="str">
        <f>IF(ISBLANK('DPW3'!$H$21),"",'DPW3'!$H$21)</f>
        <v>Nr</v>
      </c>
      <c r="E3143" s="176" t="s">
        <v>7266</v>
      </c>
      <c r="T3143" s="176">
        <f>IF(ISBLANK('DPW3'!M21),"",'DPW3'!M21)</f>
        <v>0</v>
      </c>
      <c r="U3143" s="176">
        <f>IF(ISBLANK('DPW3'!N21),"",'DPW3'!N21)</f>
        <v>0</v>
      </c>
      <c r="V3143" s="176">
        <f>IF(ISBLANK('DPW3'!O21),"",'DPW3'!O21)</f>
        <v>1</v>
      </c>
      <c r="W3143" s="176">
        <f>IF(ISBLANK('DPW3'!P21),"",'DPW3'!P21)</f>
        <v>2</v>
      </c>
      <c r="X3143" s="176">
        <f>IF(ISBLANK('DPW3'!Q21),"",'DPW3'!Q21)</f>
        <v>3</v>
      </c>
      <c r="Y3143" s="176">
        <f>IF(ISBLANK('DPW3'!R21),"",'DPW3'!R21)</f>
        <v>3</v>
      </c>
      <c r="Z3143" s="176">
        <f>IF(ISBLANK('DPW3'!S21),"",'DPW3'!S21)</f>
        <v>3</v>
      </c>
      <c r="AA3143" s="176">
        <f>IF(ISBLANK('DPW3'!T21),"",'DPW3'!T21)</f>
        <v>3</v>
      </c>
      <c r="AB3143" s="176">
        <f>IF(ISBLANK('DPW3'!U21),"",'DPW3'!U21)</f>
        <v>3</v>
      </c>
      <c r="AC3143" s="176">
        <f>IF(ISBLANK('DPW3'!V21),"",'DPW3'!V21)</f>
        <v>3</v>
      </c>
      <c r="AD3143" s="176">
        <f>IF(ISBLANK('DPW3'!W21),"",'DPW3'!W21)</f>
        <v>3</v>
      </c>
      <c r="AE3143" s="176">
        <f>IF(ISBLANK('DPW3'!X21),"",'DPW3'!X21)</f>
        <v>3</v>
      </c>
      <c r="AF3143" s="176">
        <f>IF(ISBLANK('DPW3'!Y21),"",'DPW3'!Y21)</f>
        <v>2</v>
      </c>
      <c r="AG3143" s="176">
        <f>IF(ISBLANK('DPW3'!Z21),"",'DPW3'!Z21)</f>
        <v>3</v>
      </c>
      <c r="AH3143" s="176">
        <f>IF(ISBLANK('DPW3'!AA21),"",'DPW3'!AA21)</f>
        <v>3</v>
      </c>
      <c r="AI3143" s="176">
        <f>IF(ISBLANK('DPW3'!AB21),"",'DPW3'!AB21)</f>
        <v>3</v>
      </c>
      <c r="AJ3143" s="176">
        <f>IF(ISBLANK('DPW3'!AC21),"",'DPW3'!AC21)</f>
        <v>3</v>
      </c>
      <c r="AK3143" s="176">
        <f>IF(ISBLANK('DPW3'!AD21),"",'DPW3'!AD21)</f>
        <v>3</v>
      </c>
      <c r="AL3143" s="176">
        <f>IF(ISBLANK('DPW3'!AE21),"",'DPW3'!AE21)</f>
        <v>1</v>
      </c>
      <c r="AM3143" s="176">
        <f>IF(ISBLANK('DPW3'!AF21),"",'DPW3'!AF21)</f>
        <v>1</v>
      </c>
      <c r="AN3143" s="176">
        <f>IF(ISBLANK('DPW3'!AG21),"",'DPW3'!AG21)</f>
        <v>0</v>
      </c>
      <c r="AO3143" s="176">
        <f>IF(ISBLANK('DPW3'!AH21),"",'DPW3'!AH21)</f>
        <v>0</v>
      </c>
      <c r="AP3143" s="176">
        <f>IF(ISBLANK('DPW3'!AI21),"",'DPW3'!AI21)</f>
        <v>0</v>
      </c>
      <c r="AQ3143" s="176">
        <f>IF(ISBLANK('DPW3'!AJ21),"",'DPW3'!AJ21)</f>
        <v>0</v>
      </c>
      <c r="AR3143" s="176">
        <f>IF(ISBLANK('DPW3'!AK21),"",'DPW3'!AK21)</f>
        <v>0</v>
      </c>
      <c r="AS3143" s="176">
        <f>IF(ISBLANK('DPW3'!AL21),"",'DPW3'!AL21)</f>
        <v>0</v>
      </c>
      <c r="AT3143" s="176">
        <f>IF(ISBLANK('DPW3'!AM21),"",'DPW3'!AM21)</f>
        <v>0</v>
      </c>
      <c r="AU3143" s="176">
        <f>IF(ISBLANK('DPW3'!AN21),"",'DPW3'!AN21)</f>
        <v>0</v>
      </c>
      <c r="AV3143" s="176">
        <f>IF(ISBLANK('DPW3'!AO21),"",'DPW3'!AO21)</f>
        <v>0</v>
      </c>
      <c r="AW3143" s="176">
        <f>IF(ISBLANK('DPW3'!AP21),"",'DPW3'!AP21)</f>
        <v>0</v>
      </c>
      <c r="AX3143" s="176">
        <f>IF(ISBLANK('DPW3'!AQ21),"",'DPW3'!AQ21)</f>
        <v>0</v>
      </c>
      <c r="AY3143" s="176">
        <f>IF(ISBLANK('DPW3'!AR21),"",'DPW3'!AR21)</f>
        <v>0</v>
      </c>
      <c r="AZ3143" s="176">
        <f>IF(ISBLANK('DPW3'!AS21),"",'DPW3'!AS21)</f>
        <v>0</v>
      </c>
      <c r="BA3143" s="176">
        <f>IF(ISBLANK('DPW3'!AT21),"",'DPW3'!AT21)</f>
        <v>0</v>
      </c>
      <c r="BB3143" s="176">
        <f>IF(ISBLANK('DPW3'!AU21),"",'DPW3'!AU21)</f>
        <v>0</v>
      </c>
      <c r="BC3143" s="176">
        <f>IF(ISBLANK('DPW3'!AV21),"",'DPW3'!AV21)</f>
        <v>0</v>
      </c>
      <c r="BD3143" s="176">
        <f>IF(ISBLANK('DPW3'!AW21),"",'DPW3'!AW21)</f>
        <v>0</v>
      </c>
      <c r="BE3143" s="176">
        <f>IF(ISBLANK('DPW3'!AX21),"",'DPW3'!AX21)</f>
        <v>0</v>
      </c>
      <c r="BF3143" s="176">
        <f>IF(ISBLANK('DPW3'!AY21),"",'DPW3'!AY21)</f>
        <v>0</v>
      </c>
      <c r="BG3143" s="176">
        <f>IF(ISBLANK('DPW3'!AZ21),"",'DPW3'!AZ21)</f>
        <v>0</v>
      </c>
      <c r="BH3143" s="176">
        <f>IF(ISBLANK('DPW3'!BA21),"",'DPW3'!BA21)</f>
        <v>0</v>
      </c>
    </row>
    <row r="3144" spans="1:60" x14ac:dyDescent="0.25">
      <c r="A3144" s="176" t="str">
        <f t="shared" si="49"/>
        <v>YKY</v>
      </c>
      <c r="B3144" s="176" t="str">
        <f>IF(ISBLANK('DPW3'!DP21),"",'DPW3'!DP21)</f>
        <v>PCD_DPW3_RWD_DLY_S4</v>
      </c>
      <c r="C3144" s="176" t="str">
        <f>'DPW3'!F21 &amp; "," &amp; 'DPW3'!G21 &amp; "," &amp; 'DPW3'!DP5 &amp; "," &amp; 'DPW3'!DP6</f>
        <v>Raw Water Deterioration and Taste, Odour and Colour,Number of schemes at Stage 4,Total number of schemes with a 90+ day delay for any given IM,</v>
      </c>
      <c r="D3144" s="176" t="str">
        <f>IF(ISBLANK('DPW3'!$H$21),"",'DPW3'!$H$21)</f>
        <v>Nr</v>
      </c>
      <c r="E3144" s="176" t="s">
        <v>7266</v>
      </c>
      <c r="F3144" s="176" t="str">
        <f>IF(ISBLANK('DPW3'!BC21),"",'DPW3'!BC21)</f>
        <v/>
      </c>
    </row>
    <row r="3145" spans="1:60" x14ac:dyDescent="0.25">
      <c r="A3145" s="176" t="str">
        <f t="shared" si="49"/>
        <v>YKY</v>
      </c>
      <c r="B3145" s="176" t="str">
        <f>IF(ISBLANK('DPW3'!DQ21),"",'DPW3'!DQ21)</f>
        <v>PCD_DPW3_RWD_DIR_S4</v>
      </c>
      <c r="C3145" s="176" t="str">
        <f>'DPW3'!F21 &amp; "," &amp; 'DPW3'!G21 &amp; "," &amp; 'DPW3'!$DQ$5 &amp; "," &amp; 'DPW3'!$DQ$6</f>
        <v>Raw Water Deterioration and Taste, Odour and Colour,Number of schemes at Stage 4,Reasons for delay - Number of delayed schemes falling into each 'primary reason for delay' category,Lack of resources - internal</v>
      </c>
      <c r="D3145" s="176" t="str">
        <f>IF(ISBLANK('DPW3'!$H$21),"",'DPW3'!$H$21)</f>
        <v>Nr</v>
      </c>
      <c r="E3145" s="176" t="s">
        <v>7266</v>
      </c>
      <c r="F3145" s="176" t="str">
        <f>IF(ISBLANK('DPW3'!BD21),"",'DPW3'!BD21)</f>
        <v/>
      </c>
    </row>
    <row r="3146" spans="1:60" x14ac:dyDescent="0.25">
      <c r="A3146" s="176" t="str">
        <f t="shared" si="49"/>
        <v>YKY</v>
      </c>
      <c r="B3146" s="176" t="str">
        <f>IF(ISBLANK('DPW3'!DR21),"",'DPW3'!DR21)</f>
        <v>PCD_DPW3_RWD_DSCR_S4</v>
      </c>
      <c r="C3146" s="176" t="str">
        <f>'DPW3'!F21 &amp; "," &amp; 'DPW3'!G21 &amp; "," &amp; 'DPW3'!$DQ$5 &amp; "," &amp; 'DPW3'!$DR$6</f>
        <v xml:space="preserve">Raw Water Deterioration and Taste, Odour and Colour,Number of schemes at Stage 4,Reasons for delay - Number of delayed schemes falling into each 'primary reason for delay' category,Lack of resources - external </v>
      </c>
      <c r="D3146" s="176" t="str">
        <f>IF(ISBLANK('DPW3'!$H$21),"",'DPW3'!$H$21)</f>
        <v>Nr</v>
      </c>
      <c r="E3146" s="176" t="s">
        <v>7266</v>
      </c>
      <c r="F3146" s="176" t="str">
        <f>IF(ISBLANK('DPW3'!BE21),"",'DPW3'!BE21)</f>
        <v/>
      </c>
    </row>
    <row r="3147" spans="1:60" x14ac:dyDescent="0.25">
      <c r="A3147" s="176" t="str">
        <f t="shared" si="49"/>
        <v>YKY</v>
      </c>
      <c r="B3147" s="176" t="str">
        <f>IF(ISBLANK('DPW3'!DS21),"",'DPW3'!DS21)</f>
        <v>PCD_DPW3_RWD_DCS_S4</v>
      </c>
      <c r="C3147" s="176" t="str">
        <f>'DPW3'!F21 &amp; "," &amp; 'DPW3'!G21 &amp; "," &amp; 'DPW3'!$DQ$5 &amp; "," &amp; 'DPW3'!$DS$6</f>
        <v>Raw Water Deterioration and Taste, Odour and Colour,Number of schemes at Stage 4,Reasons for delay - Number of delayed schemes falling into each 'primary reason for delay' category,Change in solution (IM2)</v>
      </c>
      <c r="D3147" s="176" t="str">
        <f>IF(ISBLANK('DPW3'!$H$21),"",'DPW3'!$H$21)</f>
        <v>Nr</v>
      </c>
      <c r="E3147" s="176" t="s">
        <v>7266</v>
      </c>
      <c r="F3147" s="176" t="str">
        <f>IF(ISBLANK('DPW3'!BF21),"",'DPW3'!BF21)</f>
        <v/>
      </c>
    </row>
    <row r="3148" spans="1:60" x14ac:dyDescent="0.25">
      <c r="A3148" s="176" t="str">
        <f t="shared" si="49"/>
        <v>YKY</v>
      </c>
      <c r="B3148" s="176" t="str">
        <f>IF(ISBLANK('DPW3'!DT21),"",'DPW3'!DT21)</f>
        <v>PCD_DPW3_RWD_DSPC_S4</v>
      </c>
      <c r="C3148" s="176" t="str">
        <f>'DPW3'!F21 &amp; "," &amp; 'DPW3'!G21 &amp; "," &amp; 'DPW3'!$DQ$5 &amp; "," &amp; 'DPW3'!$DT$6</f>
        <v>Raw Water Deterioration and Taste, Odour and Colour,Number of schemes at Stage 4,Reasons for delay - Number of delayed schemes falling into each 'primary reason for delay' category,Supply chain capacity</v>
      </c>
      <c r="D3148" s="176" t="str">
        <f>IF(ISBLANK('DPW3'!$H$21),"",'DPW3'!$H$21)</f>
        <v>Nr</v>
      </c>
      <c r="E3148" s="176" t="s">
        <v>7266</v>
      </c>
      <c r="F3148" s="176" t="str">
        <f>IF(ISBLANK('DPW3'!BG21),"",'DPW3'!BG21)</f>
        <v/>
      </c>
    </row>
    <row r="3149" spans="1:60" s="55" customFormat="1" x14ac:dyDescent="0.25">
      <c r="A3149" s="55" t="str">
        <f t="shared" si="49"/>
        <v>YKY</v>
      </c>
      <c r="B3149" s="55" t="str">
        <f>IF(ISBLANK('DPW3'!DU21),"",'DPW3'!DU21)</f>
        <v>PCD_DPW3_RWD_DPP_S4</v>
      </c>
      <c r="C3149" s="55" t="str">
        <f>'DPW3'!F21 &amp; "," &amp; 'DPW3'!G21 &amp; "," &amp; 'DPW3'!$DQ$5 &amp; "," &amp; 'DPW3'!$DU$6</f>
        <v>Raw Water Deterioration and Taste, Odour and Colour,Number of schemes at Stage 4,Reasons for delay - Number of delayed schemes falling into each 'primary reason for delay' category,Land and planning permission</v>
      </c>
      <c r="D3149" s="55" t="str">
        <f>IF(ISBLANK('DPW3'!$H$21),"",'DPW3'!$H$21)</f>
        <v>Nr</v>
      </c>
      <c r="E3149" s="55" t="s">
        <v>7266</v>
      </c>
      <c r="F3149" s="55" t="str">
        <f>IF(ISBLANK('DPW3'!BH21),"",'DPW3'!BH21)</f>
        <v/>
      </c>
    </row>
    <row r="3150" spans="1:60" x14ac:dyDescent="0.25">
      <c r="A3150" s="176" t="str">
        <f t="shared" si="49"/>
        <v>YKY</v>
      </c>
      <c r="B3150" s="176" t="str">
        <f>IF(ISBLANK('DPW3'!DV21),"",'DPW3'!DV21)</f>
        <v>PCD_DPW3_RWD_DTPI_S4</v>
      </c>
      <c r="C3150" s="176" t="str">
        <f>'DPW3'!F21 &amp; "," &amp; 'DPW3'!G21 &amp; "," &amp; 'DPW3'!$DQ$5 &amp; "," &amp; 'DPW3'!$DV$6</f>
        <v>Raw Water Deterioration and Taste, Odour and Colour,Number of schemes at Stage 4,Reasons for delay - Number of delayed schemes falling into each 'primary reason for delay' category,Third-party interface</v>
      </c>
      <c r="D3150" s="176" t="str">
        <f>IF(ISBLANK('DPW3'!$H$21),"",'DPW3'!$H$21)</f>
        <v>Nr</v>
      </c>
      <c r="E3150" s="176" t="s">
        <v>7266</v>
      </c>
      <c r="F3150" s="176" t="str">
        <f>IF(ISBLANK('DPW3'!BI21),"",'DPW3'!BI21)</f>
        <v/>
      </c>
    </row>
    <row r="3151" spans="1:60" x14ac:dyDescent="0.25">
      <c r="A3151" s="176" t="str">
        <f t="shared" si="49"/>
        <v>YKY</v>
      </c>
      <c r="B3151" s="176" t="str">
        <f>IF(ISBLANK('DPW3'!DW21),"",'DPW3'!DW21)</f>
        <v>PCD_DPW3_RWD_DCI_S4</v>
      </c>
      <c r="C3151" s="176" t="str">
        <f>'DPW3'!F21 &amp; "," &amp; 'DPW3'!G21 &amp; "," &amp; 'DPW3'!$DQ$5 &amp; "," &amp; 'DPW3'!$DW$6</f>
        <v>Raw Water Deterioration and Taste, Odour and Colour,Number of schemes at Stage 4,Reasons for delay - Number of delayed schemes falling into each 'primary reason for delay' category,Contractual issues</v>
      </c>
      <c r="D3151" s="176" t="str">
        <f>IF(ISBLANK('DPW3'!$H$21),"",'DPW3'!$H$21)</f>
        <v>Nr</v>
      </c>
      <c r="E3151" s="176" t="s">
        <v>7266</v>
      </c>
      <c r="F3151" s="176" t="str">
        <f>IF(ISBLANK('DPW3'!BJ21),"",'DPW3'!BJ21)</f>
        <v/>
      </c>
    </row>
    <row r="3152" spans="1:60" x14ac:dyDescent="0.25">
      <c r="A3152" s="176" t="str">
        <f t="shared" si="49"/>
        <v>YKY</v>
      </c>
      <c r="B3152" s="176" t="str">
        <f>IF(ISBLANK('DPW3'!DX21),"",'DPW3'!DX21)</f>
        <v>PCD_DPW3_RWD_DSI_S4</v>
      </c>
      <c r="C3152" s="176" t="str">
        <f>'DPW3'!F21 &amp; "," &amp; 'DPW3'!G21 &amp; "," &amp; 'DPW3'!$DQ$5 &amp; "," &amp; 'DPW3'!$DX$6</f>
        <v>Raw Water Deterioration and Taste, Odour and Colour,Number of schemes at Stage 4,Reasons for delay - Number of delayed schemes falling into each 'primary reason for delay' category,Sites issues</v>
      </c>
      <c r="D3152" s="176" t="str">
        <f>IF(ISBLANK('DPW3'!$H$21),"",'DPW3'!$H$21)</f>
        <v>Nr</v>
      </c>
      <c r="E3152" s="176" t="s">
        <v>7266</v>
      </c>
      <c r="F3152" s="176" t="str">
        <f>IF(ISBLANK('DPW3'!BK21),"",'DPW3'!BK21)</f>
        <v/>
      </c>
    </row>
    <row r="3153" spans="1:60" x14ac:dyDescent="0.25">
      <c r="A3153" s="176" t="str">
        <f t="shared" si="49"/>
        <v>YKY</v>
      </c>
      <c r="B3153" s="176" t="str">
        <f>IF(ISBLANK('DPW3'!DY21),"",'DPW3'!DY21)</f>
        <v>PCD_DPW3_RWD_DER_S4</v>
      </c>
      <c r="C3153" s="176" t="str">
        <f>'DPW3'!F21 &amp; "," &amp; 'DPW3'!G21 &amp; "," &amp; 'DPW3'!$DQ$5 &amp; "," &amp; 'DPW3'!$DY$6</f>
        <v>Raw Water Deterioration and Taste, Odour and Colour,Number of schemes at Stage 4,Reasons for delay - Number of delayed schemes falling into each 'primary reason for delay' category,Environmental risks</v>
      </c>
      <c r="D3153" s="176" t="str">
        <f>IF(ISBLANK('DPW3'!$H$21),"",'DPW3'!$H$21)</f>
        <v>Nr</v>
      </c>
      <c r="E3153" s="176" t="s">
        <v>7266</v>
      </c>
      <c r="F3153" s="176" t="str">
        <f>IF(ISBLANK('DPW3'!BL21),"",'DPW3'!BL21)</f>
        <v/>
      </c>
    </row>
    <row r="3154" spans="1:60" x14ac:dyDescent="0.25">
      <c r="A3154" s="176" t="str">
        <f t="shared" si="49"/>
        <v>YKY</v>
      </c>
      <c r="B3154" s="176" t="str">
        <f>IF(ISBLANK('DPW3'!DZ21),"",'DPW3'!DZ21)</f>
        <v>PCD_DPW3_RWD_RS_S4</v>
      </c>
      <c r="C3154" s="176" t="str">
        <f>'DPW3'!F21 &amp; "," &amp; 'DPW3'!G21 &amp; "," &amp; 'DPW3'!$DQ$5 &amp; "," &amp; 'DPW3'!$DZ$6</f>
        <v>Raw Water Deterioration and Taste, Odour and Colour,Number of schemes at Stage 4,Reasons for delay - Number of delayed schemes falling into each 'primary reason for delay' category,Regulatory Sign off Delay</v>
      </c>
      <c r="D3154" s="176" t="str">
        <f>IF(ISBLANK('DPW3'!$H$21),"",'DPW3'!$H$21)</f>
        <v>Nr</v>
      </c>
      <c r="E3154" s="176" t="s">
        <v>7266</v>
      </c>
      <c r="F3154" s="176" t="str">
        <f>IF(ISBLANK('DPW3'!BM21),"",'DPW3'!BM21)</f>
        <v/>
      </c>
    </row>
    <row r="3155" spans="1:60" x14ac:dyDescent="0.25">
      <c r="A3155" s="176" t="str">
        <f t="shared" si="49"/>
        <v>YKY</v>
      </c>
      <c r="B3155" s="176" t="str">
        <f>IF(ISBLANK('DPW3'!EA21),"",'DPW3'!EA21)</f>
        <v>PCD_DPW3_RWD_DPLE_S4</v>
      </c>
      <c r="C3155" s="176" t="str">
        <f>'DPW3'!F21 &amp; "," &amp; 'DPW3'!G21 &amp; "," &amp; 'DPW3'!$DQ$5 &amp; "," &amp; 'DPW3'!$EA$6</f>
        <v>Raw Water Deterioration and Taste, Odour and Colour,Number of schemes at Stage 4,Reasons for delay - Number of delayed schemes falling into each 'primary reason for delay' category,Programme level efficiency</v>
      </c>
      <c r="D3155" s="176" t="str">
        <f>IF(ISBLANK('DPW3'!$H$21),"",'DPW3'!$H$21)</f>
        <v>Nr</v>
      </c>
      <c r="E3155" s="176" t="s">
        <v>7266</v>
      </c>
      <c r="F3155" s="176" t="str">
        <f>IF(ISBLANK('DPW3'!BN21),"",'DPW3'!BN21)</f>
        <v/>
      </c>
    </row>
    <row r="3156" spans="1:60" x14ac:dyDescent="0.25">
      <c r="A3156" s="176" t="str">
        <f t="shared" si="49"/>
        <v>YKY</v>
      </c>
      <c r="B3156" s="176" t="str">
        <f>IF(ISBLANK('DPW3'!BZ22),"",'DPW3'!BZ22)</f>
        <v>PCD_DPW3_RWD_S5</v>
      </c>
      <c r="C3156" s="176" t="str">
        <f>'DPW3'!F22 &amp; "," &amp; 'DPW3'!G22 &amp; "," &amp; 'DPW3'!BX5</f>
        <v>Raw Water Deterioration and Taste, Odour and Colour,Number of schemes at Stage 5,Number of Schemes with IMs (Nr)</v>
      </c>
      <c r="D3156" s="176" t="str">
        <f>IF(ISBLANK('DPW3'!$H$22),"",'DPW3'!$H$22)</f>
        <v>Nr</v>
      </c>
      <c r="E3156" s="176" t="s">
        <v>7266</v>
      </c>
      <c r="T3156" s="176">
        <f>IF(ISBLANK('DPW3'!M22),"",'DPW3'!M22)</f>
        <v>0</v>
      </c>
      <c r="U3156" s="176">
        <f>IF(ISBLANK('DPW3'!N22),"",'DPW3'!N22)</f>
        <v>0</v>
      </c>
      <c r="V3156" s="176">
        <f>IF(ISBLANK('DPW3'!O22),"",'DPW3'!O22)</f>
        <v>0</v>
      </c>
      <c r="W3156" s="176">
        <f>IF(ISBLANK('DPW3'!P22),"",'DPW3'!P22)</f>
        <v>0</v>
      </c>
      <c r="X3156" s="176">
        <f>IF(ISBLANK('DPW3'!Q22),"",'DPW3'!Q22)</f>
        <v>0</v>
      </c>
      <c r="Y3156" s="176">
        <f>IF(ISBLANK('DPW3'!R22),"",'DPW3'!R22)</f>
        <v>0</v>
      </c>
      <c r="Z3156" s="176">
        <f>IF(ISBLANK('DPW3'!S22),"",'DPW3'!S22)</f>
        <v>0</v>
      </c>
      <c r="AA3156" s="176">
        <f>IF(ISBLANK('DPW3'!T22),"",'DPW3'!T22)</f>
        <v>0</v>
      </c>
      <c r="AB3156" s="176">
        <f>IF(ISBLANK('DPW3'!U22),"",'DPW3'!U22)</f>
        <v>0</v>
      </c>
      <c r="AC3156" s="176">
        <f>IF(ISBLANK('DPW3'!V22),"",'DPW3'!V22)</f>
        <v>0</v>
      </c>
      <c r="AD3156" s="176">
        <f>IF(ISBLANK('DPW3'!W22),"",'DPW3'!W22)</f>
        <v>1</v>
      </c>
      <c r="AE3156" s="176">
        <f>IF(ISBLANK('DPW3'!X22),"",'DPW3'!X22)</f>
        <v>1</v>
      </c>
      <c r="AF3156" s="176">
        <f>IF(ISBLANK('DPW3'!Y22),"",'DPW3'!Y22)</f>
        <v>2</v>
      </c>
      <c r="AG3156" s="176">
        <f>IF(ISBLANK('DPW3'!Z22),"",'DPW3'!Z22)</f>
        <v>2</v>
      </c>
      <c r="AH3156" s="176">
        <f>IF(ISBLANK('DPW3'!AA22),"",'DPW3'!AA22)</f>
        <v>2</v>
      </c>
      <c r="AI3156" s="176">
        <f>IF(ISBLANK('DPW3'!AB22),"",'DPW3'!AB22)</f>
        <v>1</v>
      </c>
      <c r="AJ3156" s="176">
        <f>IF(ISBLANK('DPW3'!AC22),"",'DPW3'!AC22)</f>
        <v>1</v>
      </c>
      <c r="AK3156" s="176">
        <f>IF(ISBLANK('DPW3'!AD22),"",'DPW3'!AD22)</f>
        <v>1</v>
      </c>
      <c r="AL3156" s="176">
        <f>IF(ISBLANK('DPW3'!AE22),"",'DPW3'!AE22)</f>
        <v>2</v>
      </c>
      <c r="AM3156" s="176">
        <f>IF(ISBLANK('DPW3'!AF22),"",'DPW3'!AF22)</f>
        <v>2</v>
      </c>
      <c r="AN3156" s="176">
        <f>IF(ISBLANK('DPW3'!AG22),"",'DPW3'!AG22)</f>
        <v>3</v>
      </c>
      <c r="AO3156" s="176">
        <f>IF(ISBLANK('DPW3'!AH22),"",'DPW3'!AH22)</f>
        <v>3</v>
      </c>
      <c r="AP3156" s="176">
        <f>IF(ISBLANK('DPW3'!AI22),"",'DPW3'!AI22)</f>
        <v>3</v>
      </c>
      <c r="AQ3156" s="176">
        <f>IF(ISBLANK('DPW3'!AJ22),"",'DPW3'!AJ22)</f>
        <v>2</v>
      </c>
      <c r="AR3156" s="176">
        <f>IF(ISBLANK('DPW3'!AK22),"",'DPW3'!AK22)</f>
        <v>1</v>
      </c>
      <c r="AS3156" s="176">
        <f>IF(ISBLANK('DPW3'!AL22),"",'DPW3'!AL22)</f>
        <v>0</v>
      </c>
      <c r="AT3156" s="176">
        <f>IF(ISBLANK('DPW3'!AM22),"",'DPW3'!AM22)</f>
        <v>0</v>
      </c>
      <c r="AU3156" s="176">
        <f>IF(ISBLANK('DPW3'!AN22),"",'DPW3'!AN22)</f>
        <v>0</v>
      </c>
      <c r="AV3156" s="176">
        <f>IF(ISBLANK('DPW3'!AO22),"",'DPW3'!AO22)</f>
        <v>0</v>
      </c>
      <c r="AW3156" s="176">
        <f>IF(ISBLANK('DPW3'!AP22),"",'DPW3'!AP22)</f>
        <v>0</v>
      </c>
      <c r="AX3156" s="176">
        <f>IF(ISBLANK('DPW3'!AQ22),"",'DPW3'!AQ22)</f>
        <v>0</v>
      </c>
      <c r="AY3156" s="176">
        <f>IF(ISBLANK('DPW3'!AR22),"",'DPW3'!AR22)</f>
        <v>0</v>
      </c>
      <c r="AZ3156" s="176">
        <f>IF(ISBLANK('DPW3'!AS22),"",'DPW3'!AS22)</f>
        <v>0</v>
      </c>
      <c r="BA3156" s="176">
        <f>IF(ISBLANK('DPW3'!AT22),"",'DPW3'!AT22)</f>
        <v>0</v>
      </c>
      <c r="BB3156" s="176">
        <f>IF(ISBLANK('DPW3'!AU22),"",'DPW3'!AU22)</f>
        <v>0</v>
      </c>
      <c r="BC3156" s="176">
        <f>IF(ISBLANK('DPW3'!AV22),"",'DPW3'!AV22)</f>
        <v>0</v>
      </c>
      <c r="BD3156" s="176">
        <f>IF(ISBLANK('DPW3'!AW22),"",'DPW3'!AW22)</f>
        <v>0</v>
      </c>
      <c r="BE3156" s="176">
        <f>IF(ISBLANK('DPW3'!AX22),"",'DPW3'!AX22)</f>
        <v>0</v>
      </c>
      <c r="BF3156" s="176">
        <f>IF(ISBLANK('DPW3'!AY22),"",'DPW3'!AY22)</f>
        <v>0</v>
      </c>
      <c r="BG3156" s="176">
        <f>IF(ISBLANK('DPW3'!AZ22),"",'DPW3'!AZ22)</f>
        <v>0</v>
      </c>
      <c r="BH3156" s="176">
        <f>IF(ISBLANK('DPW3'!BA22),"",'DPW3'!BA22)</f>
        <v>0</v>
      </c>
    </row>
    <row r="3157" spans="1:60" x14ac:dyDescent="0.25">
      <c r="A3157" s="176" t="str">
        <f t="shared" si="49"/>
        <v>YKY</v>
      </c>
      <c r="B3157" s="176" t="str">
        <f>IF(ISBLANK('DPW3'!DP22),"",'DPW3'!DP22)</f>
        <v>PCD_DPW3_RWD_DLY_S5</v>
      </c>
      <c r="C3157" s="176" t="str">
        <f>'DPW3'!F22 &amp; "," &amp; 'DPW3'!G22 &amp; "," &amp; 'DPW3'!DP5 &amp; "," &amp; 'DPW3'!DP6</f>
        <v>Raw Water Deterioration and Taste, Odour and Colour,Number of schemes at Stage 5,Total number of schemes with a 90+ day delay for any given IM,</v>
      </c>
      <c r="D3157" s="176" t="str">
        <f>IF(ISBLANK('DPW3'!$H$22),"",'DPW3'!$H$22)</f>
        <v>Nr</v>
      </c>
      <c r="E3157" s="176" t="s">
        <v>7266</v>
      </c>
      <c r="F3157" s="176" t="str">
        <f>IF(ISBLANK('DPW3'!BC22),"",'DPW3'!BC22)</f>
        <v/>
      </c>
    </row>
    <row r="3158" spans="1:60" x14ac:dyDescent="0.25">
      <c r="A3158" s="176" t="str">
        <f t="shared" si="49"/>
        <v>YKY</v>
      </c>
      <c r="B3158" s="176" t="str">
        <f>IF(ISBLANK('DPW3'!DQ22),"",'DPW3'!DQ22)</f>
        <v>PCD_DPW3_RWD_DIR_S5</v>
      </c>
      <c r="C3158" s="176" t="str">
        <f>'DPW3'!F22 &amp; "," &amp; 'DPW3'!G22 &amp; "," &amp; 'DPW3'!$DQ$5 &amp; "," &amp; 'DPW3'!$DQ$6</f>
        <v>Raw Water Deterioration and Taste, Odour and Colour,Number of schemes at Stage 5,Reasons for delay - Number of delayed schemes falling into each 'primary reason for delay' category,Lack of resources - internal</v>
      </c>
      <c r="D3158" s="176" t="str">
        <f>IF(ISBLANK('DPW3'!$H$22),"",'DPW3'!$H$22)</f>
        <v>Nr</v>
      </c>
      <c r="E3158" s="176" t="s">
        <v>7266</v>
      </c>
      <c r="F3158" s="176" t="str">
        <f>IF(ISBLANK('DPW3'!BD22),"",'DPW3'!BD22)</f>
        <v/>
      </c>
    </row>
    <row r="3159" spans="1:60" x14ac:dyDescent="0.25">
      <c r="A3159" s="176" t="str">
        <f t="shared" si="49"/>
        <v>YKY</v>
      </c>
      <c r="B3159" s="176" t="str">
        <f>IF(ISBLANK('DPW3'!DR22),"",'DPW3'!DR22)</f>
        <v>PCD_DPW3_RWD_DSCR_S5</v>
      </c>
      <c r="C3159" s="176" t="str">
        <f>'DPW3'!F22 &amp; "," &amp; 'DPW3'!G22 &amp; "," &amp; 'DPW3'!$DQ$5 &amp; "," &amp; 'DPW3'!$DR$6</f>
        <v xml:space="preserve">Raw Water Deterioration and Taste, Odour and Colour,Number of schemes at Stage 5,Reasons for delay - Number of delayed schemes falling into each 'primary reason for delay' category,Lack of resources - external </v>
      </c>
      <c r="D3159" s="176" t="str">
        <f>IF(ISBLANK('DPW3'!$H$22),"",'DPW3'!$H$22)</f>
        <v>Nr</v>
      </c>
      <c r="E3159" s="176" t="s">
        <v>7266</v>
      </c>
      <c r="F3159" s="176" t="str">
        <f>IF(ISBLANK('DPW3'!BE22),"",'DPW3'!BE22)</f>
        <v/>
      </c>
    </row>
    <row r="3160" spans="1:60" x14ac:dyDescent="0.25">
      <c r="A3160" s="176" t="str">
        <f t="shared" si="49"/>
        <v>YKY</v>
      </c>
      <c r="B3160" s="176" t="str">
        <f>IF(ISBLANK('DPW3'!DS22),"",'DPW3'!DS22)</f>
        <v>PCD_DPW3_RWD_DCS_S5</v>
      </c>
      <c r="C3160" s="176" t="str">
        <f>'DPW3'!F22 &amp; "," &amp; 'DPW3'!G22 &amp; "," &amp; 'DPW3'!$DQ$5 &amp; "," &amp; 'DPW3'!$DS$6</f>
        <v>Raw Water Deterioration and Taste, Odour and Colour,Number of schemes at Stage 5,Reasons for delay - Number of delayed schemes falling into each 'primary reason for delay' category,Change in solution (IM2)</v>
      </c>
      <c r="D3160" s="176" t="str">
        <f>IF(ISBLANK('DPW3'!$H$22),"",'DPW3'!$H$22)</f>
        <v>Nr</v>
      </c>
      <c r="E3160" s="176" t="s">
        <v>7266</v>
      </c>
      <c r="F3160" s="176" t="str">
        <f>IF(ISBLANK('DPW3'!BF22),"",'DPW3'!BF22)</f>
        <v/>
      </c>
    </row>
    <row r="3161" spans="1:60" x14ac:dyDescent="0.25">
      <c r="A3161" s="176" t="str">
        <f t="shared" si="49"/>
        <v>YKY</v>
      </c>
      <c r="B3161" s="176" t="str">
        <f>IF(ISBLANK('DPW3'!DT22),"",'DPW3'!DT22)</f>
        <v>PCD_DPW3_RWD_DSPC_S5</v>
      </c>
      <c r="C3161" s="176" t="str">
        <f>'DPW3'!F22 &amp; "," &amp; 'DPW3'!G22 &amp; "," &amp; 'DPW3'!$DQ$5 &amp; "," &amp; 'DPW3'!$DT$6</f>
        <v>Raw Water Deterioration and Taste, Odour and Colour,Number of schemes at Stage 5,Reasons for delay - Number of delayed schemes falling into each 'primary reason for delay' category,Supply chain capacity</v>
      </c>
      <c r="D3161" s="176" t="str">
        <f>IF(ISBLANK('DPW3'!$H$22),"",'DPW3'!$H$22)</f>
        <v>Nr</v>
      </c>
      <c r="E3161" s="176" t="s">
        <v>7266</v>
      </c>
      <c r="F3161" s="176" t="str">
        <f>IF(ISBLANK('DPW3'!BG22),"",'DPW3'!BG22)</f>
        <v/>
      </c>
    </row>
    <row r="3162" spans="1:60" s="55" customFormat="1" x14ac:dyDescent="0.25">
      <c r="A3162" s="55" t="str">
        <f t="shared" si="49"/>
        <v>YKY</v>
      </c>
      <c r="B3162" s="55" t="str">
        <f>IF(ISBLANK('DPW3'!DU22),"",'DPW3'!DU22)</f>
        <v>PCD_DPW3_RWD_DPP_S5</v>
      </c>
      <c r="C3162" s="55" t="str">
        <f>'DPW3'!F22 &amp; "," &amp; 'DPW3'!G22 &amp; "," &amp; 'DPW3'!$DQ$5 &amp; "," &amp; 'DPW3'!$DU$6</f>
        <v>Raw Water Deterioration and Taste, Odour and Colour,Number of schemes at Stage 5,Reasons for delay - Number of delayed schemes falling into each 'primary reason for delay' category,Land and planning permission</v>
      </c>
      <c r="D3162" s="55" t="str">
        <f>IF(ISBLANK('DPW3'!$H$22),"",'DPW3'!$H$22)</f>
        <v>Nr</v>
      </c>
      <c r="E3162" s="55" t="s">
        <v>7266</v>
      </c>
      <c r="F3162" s="55" t="str">
        <f>IF(ISBLANK('DPW3'!BH22),"",'DPW3'!BH22)</f>
        <v/>
      </c>
    </row>
    <row r="3163" spans="1:60" x14ac:dyDescent="0.25">
      <c r="A3163" s="176" t="str">
        <f t="shared" si="49"/>
        <v>YKY</v>
      </c>
      <c r="B3163" s="176" t="str">
        <f>IF(ISBLANK('DPW3'!DV22),"",'DPW3'!DV22)</f>
        <v>PCD_DPW3_RWD_DTPI_S5</v>
      </c>
      <c r="C3163" s="176" t="str">
        <f>'DPW3'!F22 &amp; "," &amp; 'DPW3'!G22 &amp; "," &amp; 'DPW3'!$DQ$5 &amp; "," &amp; 'DPW3'!$DV$6</f>
        <v>Raw Water Deterioration and Taste, Odour and Colour,Number of schemes at Stage 5,Reasons for delay - Number of delayed schemes falling into each 'primary reason for delay' category,Third-party interface</v>
      </c>
      <c r="D3163" s="176" t="str">
        <f>IF(ISBLANK('DPW3'!$H$22),"",'DPW3'!$H$22)</f>
        <v>Nr</v>
      </c>
      <c r="E3163" s="176" t="s">
        <v>7266</v>
      </c>
      <c r="F3163" s="176" t="str">
        <f>IF(ISBLANK('DPW3'!BI22),"",'DPW3'!BI22)</f>
        <v/>
      </c>
    </row>
    <row r="3164" spans="1:60" x14ac:dyDescent="0.25">
      <c r="A3164" s="176" t="str">
        <f t="shared" si="49"/>
        <v>YKY</v>
      </c>
      <c r="B3164" s="176" t="str">
        <f>IF(ISBLANK('DPW3'!DW22),"",'DPW3'!DW22)</f>
        <v>PCD_DPW3_RWD_DCI_S5</v>
      </c>
      <c r="C3164" s="176" t="str">
        <f>'DPW3'!F22 &amp; "," &amp; 'DPW3'!G22 &amp; "," &amp; 'DPW3'!$DQ$5 &amp; "," &amp; 'DPW3'!$DW$6</f>
        <v>Raw Water Deterioration and Taste, Odour and Colour,Number of schemes at Stage 5,Reasons for delay - Number of delayed schemes falling into each 'primary reason for delay' category,Contractual issues</v>
      </c>
      <c r="D3164" s="176" t="str">
        <f>IF(ISBLANK('DPW3'!$H$22),"",'DPW3'!$H$22)</f>
        <v>Nr</v>
      </c>
      <c r="E3164" s="176" t="s">
        <v>7266</v>
      </c>
      <c r="F3164" s="176" t="str">
        <f>IF(ISBLANK('DPW3'!BJ22),"",'DPW3'!BJ22)</f>
        <v/>
      </c>
    </row>
    <row r="3165" spans="1:60" x14ac:dyDescent="0.25">
      <c r="A3165" s="176" t="str">
        <f t="shared" si="49"/>
        <v>YKY</v>
      </c>
      <c r="B3165" s="176" t="str">
        <f>IF(ISBLANK('DPW3'!DX22),"",'DPW3'!DX22)</f>
        <v>PCD_DPW3_RWD_DSI_S5</v>
      </c>
      <c r="C3165" s="176" t="str">
        <f>'DPW3'!F22 &amp; "," &amp; 'DPW3'!G22 &amp; "," &amp; 'DPW3'!$DQ$5 &amp; "," &amp; 'DPW3'!$DX$6</f>
        <v>Raw Water Deterioration and Taste, Odour and Colour,Number of schemes at Stage 5,Reasons for delay - Number of delayed schemes falling into each 'primary reason for delay' category,Sites issues</v>
      </c>
      <c r="D3165" s="176" t="str">
        <f>IF(ISBLANK('DPW3'!$H$22),"",'DPW3'!$H$22)</f>
        <v>Nr</v>
      </c>
      <c r="E3165" s="176" t="s">
        <v>7266</v>
      </c>
      <c r="F3165" s="176" t="str">
        <f>IF(ISBLANK('DPW3'!BK22),"",'DPW3'!BK22)</f>
        <v/>
      </c>
    </row>
    <row r="3166" spans="1:60" x14ac:dyDescent="0.25">
      <c r="A3166" s="176" t="str">
        <f t="shared" si="49"/>
        <v>YKY</v>
      </c>
      <c r="B3166" s="176" t="str">
        <f>IF(ISBLANK('DPW3'!DY22),"",'DPW3'!DY22)</f>
        <v>PCD_DPW3_RWD_DER_S5</v>
      </c>
      <c r="C3166" s="176" t="str">
        <f>'DPW3'!F22 &amp; "," &amp; 'DPW3'!G22 &amp; "," &amp; 'DPW3'!$DQ$5 &amp; "," &amp; 'DPW3'!$DY$6</f>
        <v>Raw Water Deterioration and Taste, Odour and Colour,Number of schemes at Stage 5,Reasons for delay - Number of delayed schemes falling into each 'primary reason for delay' category,Environmental risks</v>
      </c>
      <c r="D3166" s="176" t="str">
        <f>IF(ISBLANK('DPW3'!$H$22),"",'DPW3'!$H$22)</f>
        <v>Nr</v>
      </c>
      <c r="E3166" s="176" t="s">
        <v>7266</v>
      </c>
      <c r="F3166" s="176" t="str">
        <f>IF(ISBLANK('DPW3'!BL22),"",'DPW3'!BL22)</f>
        <v/>
      </c>
    </row>
    <row r="3167" spans="1:60" x14ac:dyDescent="0.25">
      <c r="A3167" s="176" t="str">
        <f t="shared" si="49"/>
        <v>YKY</v>
      </c>
      <c r="B3167" s="176" t="str">
        <f>IF(ISBLANK('DPW3'!DZ22),"",'DPW3'!DZ22)</f>
        <v>PCD_DPW3_RWD_RS_S5</v>
      </c>
      <c r="C3167" s="176" t="str">
        <f>'DPW3'!F22 &amp; "," &amp; 'DPW3'!G22 &amp; "," &amp; 'DPW3'!$DQ$5 &amp; "," &amp; 'DPW3'!$DZ$6</f>
        <v>Raw Water Deterioration and Taste, Odour and Colour,Number of schemes at Stage 5,Reasons for delay - Number of delayed schemes falling into each 'primary reason for delay' category,Regulatory Sign off Delay</v>
      </c>
      <c r="D3167" s="176" t="str">
        <f>IF(ISBLANK('DPW3'!$H$22),"",'DPW3'!$H$22)</f>
        <v>Nr</v>
      </c>
      <c r="E3167" s="176" t="s">
        <v>7266</v>
      </c>
      <c r="F3167" s="176" t="str">
        <f>IF(ISBLANK('DPW3'!BM22),"",'DPW3'!BM22)</f>
        <v/>
      </c>
    </row>
    <row r="3168" spans="1:60" x14ac:dyDescent="0.25">
      <c r="A3168" s="176" t="str">
        <f t="shared" si="49"/>
        <v>YKY</v>
      </c>
      <c r="B3168" s="176" t="str">
        <f>IF(ISBLANK('DPW3'!EA22),"",'DPW3'!EA22)</f>
        <v>PCD_DPW3_RWD_DPLE_S5</v>
      </c>
      <c r="C3168" s="176" t="str">
        <f>'DPW3'!F22 &amp; "," &amp; 'DPW3'!G22 &amp; "," &amp; 'DPW3'!$DQ$5 &amp; "," &amp; 'DPW3'!$EA$6</f>
        <v>Raw Water Deterioration and Taste, Odour and Colour,Number of schemes at Stage 5,Reasons for delay - Number of delayed schemes falling into each 'primary reason for delay' category,Programme level efficiency</v>
      </c>
      <c r="D3168" s="176" t="str">
        <f>IF(ISBLANK('DPW3'!$H$22),"",'DPW3'!$H$22)</f>
        <v>Nr</v>
      </c>
      <c r="E3168" s="176" t="s">
        <v>7266</v>
      </c>
      <c r="F3168" s="176" t="str">
        <f>IF(ISBLANK('DPW3'!BN22),"",'DPW3'!BN22)</f>
        <v/>
      </c>
    </row>
    <row r="3169" spans="1:60" x14ac:dyDescent="0.25">
      <c r="A3169" s="176" t="str">
        <f t="shared" si="49"/>
        <v>YKY</v>
      </c>
      <c r="B3169" s="176" t="str">
        <f>IF(ISBLANK('DPW3'!BZ23),"",'DPW3'!BZ23)</f>
        <v>PCD_DPW3_RWD_S6</v>
      </c>
      <c r="C3169" s="176" t="str">
        <f>'DPW3'!F23 &amp; "," &amp; 'DPW3'!G23 &amp; "," &amp; 'DPW3'!BX5</f>
        <v>Raw Water Deterioration and Taste, Odour and Colour,Number of schemes at Stage 6,Number of Schemes with IMs (Nr)</v>
      </c>
      <c r="D3169" s="176" t="str">
        <f>IF(ISBLANK('DPW3'!$H$23),"",'DPW3'!$H$23)</f>
        <v>Nr</v>
      </c>
      <c r="E3169" s="176" t="s">
        <v>7266</v>
      </c>
      <c r="T3169" s="176">
        <f>IF(ISBLANK('DPW3'!M23),"",'DPW3'!M23)</f>
        <v>0</v>
      </c>
      <c r="U3169" s="176">
        <f>IF(ISBLANK('DPW3'!N23),"",'DPW3'!N23)</f>
        <v>0</v>
      </c>
      <c r="V3169" s="176">
        <f>IF(ISBLANK('DPW3'!O23),"",'DPW3'!O23)</f>
        <v>0</v>
      </c>
      <c r="W3169" s="176">
        <f>IF(ISBLANK('DPW3'!P23),"",'DPW3'!P23)</f>
        <v>0</v>
      </c>
      <c r="X3169" s="176">
        <f>IF(ISBLANK('DPW3'!Q23),"",'DPW3'!Q23)</f>
        <v>0</v>
      </c>
      <c r="Y3169" s="176">
        <f>IF(ISBLANK('DPW3'!R23),"",'DPW3'!R23)</f>
        <v>0</v>
      </c>
      <c r="Z3169" s="176">
        <f>IF(ISBLANK('DPW3'!S23),"",'DPW3'!S23)</f>
        <v>0</v>
      </c>
      <c r="AA3169" s="176">
        <f>IF(ISBLANK('DPW3'!T23),"",'DPW3'!T23)</f>
        <v>0</v>
      </c>
      <c r="AB3169" s="176">
        <f>IF(ISBLANK('DPW3'!U23),"",'DPW3'!U23)</f>
        <v>0</v>
      </c>
      <c r="AC3169" s="176">
        <f>IF(ISBLANK('DPW3'!V23),"",'DPW3'!V23)</f>
        <v>0</v>
      </c>
      <c r="AD3169" s="176">
        <f>IF(ISBLANK('DPW3'!W23),"",'DPW3'!W23)</f>
        <v>0</v>
      </c>
      <c r="AE3169" s="176">
        <f>IF(ISBLANK('DPW3'!X23),"",'DPW3'!X23)</f>
        <v>0</v>
      </c>
      <c r="AF3169" s="176">
        <f>IF(ISBLANK('DPW3'!Y23),"",'DPW3'!Y23)</f>
        <v>0</v>
      </c>
      <c r="AG3169" s="176">
        <f>IF(ISBLANK('DPW3'!Z23),"",'DPW3'!Z23)</f>
        <v>0</v>
      </c>
      <c r="AH3169" s="176">
        <f>IF(ISBLANK('DPW3'!AA23),"",'DPW3'!AA23)</f>
        <v>0</v>
      </c>
      <c r="AI3169" s="176">
        <f>IF(ISBLANK('DPW3'!AB23),"",'DPW3'!AB23)</f>
        <v>1</v>
      </c>
      <c r="AJ3169" s="176">
        <f>IF(ISBLANK('DPW3'!AC23),"",'DPW3'!AC23)</f>
        <v>1</v>
      </c>
      <c r="AK3169" s="176">
        <f>IF(ISBLANK('DPW3'!AD23),"",'DPW3'!AD23)</f>
        <v>1</v>
      </c>
      <c r="AL3169" s="176">
        <f>IF(ISBLANK('DPW3'!AE23),"",'DPW3'!AE23)</f>
        <v>2</v>
      </c>
      <c r="AM3169" s="176">
        <f>IF(ISBLANK('DPW3'!AF23),"",'DPW3'!AF23)</f>
        <v>2</v>
      </c>
      <c r="AN3169" s="176">
        <f>IF(ISBLANK('DPW3'!AG23),"",'DPW3'!AG23)</f>
        <v>2</v>
      </c>
      <c r="AO3169" s="176">
        <f>IF(ISBLANK('DPW3'!AH23),"",'DPW3'!AH23)</f>
        <v>2</v>
      </c>
      <c r="AP3169" s="176">
        <f>IF(ISBLANK('DPW3'!AI23),"",'DPW3'!AI23)</f>
        <v>2</v>
      </c>
      <c r="AQ3169" s="176">
        <f>IF(ISBLANK('DPW3'!AJ23),"",'DPW3'!AJ23)</f>
        <v>3</v>
      </c>
      <c r="AR3169" s="176">
        <f>IF(ISBLANK('DPW3'!AK23),"",'DPW3'!AK23)</f>
        <v>4</v>
      </c>
      <c r="AS3169" s="176">
        <f>IF(ISBLANK('DPW3'!AL23),"",'DPW3'!AL23)</f>
        <v>5</v>
      </c>
      <c r="AT3169" s="176">
        <f>IF(ISBLANK('DPW3'!AM23),"",'DPW3'!AM23)</f>
        <v>5</v>
      </c>
      <c r="AU3169" s="176">
        <f>IF(ISBLANK('DPW3'!AN23),"",'DPW3'!AN23)</f>
        <v>5</v>
      </c>
      <c r="AV3169" s="176">
        <f>IF(ISBLANK('DPW3'!AO23),"",'DPW3'!AO23)</f>
        <v>5</v>
      </c>
      <c r="AW3169" s="176">
        <f>IF(ISBLANK('DPW3'!AP23),"",'DPW3'!AP23)</f>
        <v>5</v>
      </c>
      <c r="AX3169" s="176">
        <f>IF(ISBLANK('DPW3'!AQ23),"",'DPW3'!AQ23)</f>
        <v>5</v>
      </c>
      <c r="AY3169" s="176">
        <f>IF(ISBLANK('DPW3'!AR23),"",'DPW3'!AR23)</f>
        <v>5</v>
      </c>
      <c r="AZ3169" s="176">
        <f>IF(ISBLANK('DPW3'!AS23),"",'DPW3'!AS23)</f>
        <v>5</v>
      </c>
      <c r="BA3169" s="176">
        <f>IF(ISBLANK('DPW3'!AT23),"",'DPW3'!AT23)</f>
        <v>5</v>
      </c>
      <c r="BB3169" s="176">
        <f>IF(ISBLANK('DPW3'!AU23),"",'DPW3'!AU23)</f>
        <v>5</v>
      </c>
      <c r="BC3169" s="176">
        <f>IF(ISBLANK('DPW3'!AV23),"",'DPW3'!AV23)</f>
        <v>5</v>
      </c>
      <c r="BD3169" s="176">
        <f>IF(ISBLANK('DPW3'!AW23),"",'DPW3'!AW23)</f>
        <v>5</v>
      </c>
      <c r="BE3169" s="176">
        <f>IF(ISBLANK('DPW3'!AX23),"",'DPW3'!AX23)</f>
        <v>5</v>
      </c>
      <c r="BF3169" s="176">
        <f>IF(ISBLANK('DPW3'!AY23),"",'DPW3'!AY23)</f>
        <v>5</v>
      </c>
      <c r="BG3169" s="176">
        <f>IF(ISBLANK('DPW3'!AZ23),"",'DPW3'!AZ23)</f>
        <v>5</v>
      </c>
      <c r="BH3169" s="176">
        <f>IF(ISBLANK('DPW3'!BA23),"",'DPW3'!BA23)</f>
        <v>5</v>
      </c>
    </row>
    <row r="3170" spans="1:60" x14ac:dyDescent="0.25">
      <c r="A3170" s="176" t="str">
        <f t="shared" si="49"/>
        <v>YKY</v>
      </c>
      <c r="B3170" s="176" t="str">
        <f>IF(ISBLANK('DPW3'!DP23),"",'DPW3'!DP23)</f>
        <v>PCD_DPW3_RWD_DLY_S6</v>
      </c>
      <c r="C3170" s="176" t="str">
        <f>'DPW3'!F23 &amp; "," &amp; 'DPW3'!G23 &amp; "," &amp; 'DPW3'!DP5 &amp; "," &amp; 'DPW3'!DP6</f>
        <v>Raw Water Deterioration and Taste, Odour and Colour,Number of schemes at Stage 6,Total number of schemes with a 90+ day delay for any given IM,</v>
      </c>
      <c r="D3170" s="176" t="str">
        <f>IF(ISBLANK('DPW3'!$H$23),"",'DPW3'!$H$23)</f>
        <v>Nr</v>
      </c>
      <c r="E3170" s="176" t="s">
        <v>7266</v>
      </c>
      <c r="F3170" s="176" t="str">
        <f>IF(ISBLANK('DPW3'!BC23),"",'DPW3'!BC23)</f>
        <v/>
      </c>
    </row>
    <row r="3171" spans="1:60" x14ac:dyDescent="0.25">
      <c r="A3171" s="176" t="str">
        <f t="shared" si="49"/>
        <v>YKY</v>
      </c>
      <c r="B3171" s="176" t="str">
        <f>IF(ISBLANK('DPW3'!DQ23),"",'DPW3'!DQ23)</f>
        <v>PCD_DPW3_RWD_DIR_S6</v>
      </c>
      <c r="C3171" s="176" t="str">
        <f>'DPW3'!F23 &amp; "," &amp; 'DPW3'!G23 &amp; "," &amp; 'DPW3'!$DQ$5 &amp; "," &amp; 'DPW3'!$DQ$6</f>
        <v>Raw Water Deterioration and Taste, Odour and Colour,Number of schemes at Stage 6,Reasons for delay - Number of delayed schemes falling into each 'primary reason for delay' category,Lack of resources - internal</v>
      </c>
      <c r="D3171" s="176" t="str">
        <f>IF(ISBLANK('DPW3'!$H$23),"",'DPW3'!$H$23)</f>
        <v>Nr</v>
      </c>
      <c r="E3171" s="176" t="s">
        <v>7266</v>
      </c>
      <c r="F3171" s="176" t="str">
        <f>IF(ISBLANK('DPW3'!BD23),"",'DPW3'!BD23)</f>
        <v/>
      </c>
    </row>
    <row r="3172" spans="1:60" x14ac:dyDescent="0.25">
      <c r="A3172" s="176" t="str">
        <f t="shared" si="49"/>
        <v>YKY</v>
      </c>
      <c r="B3172" s="176" t="str">
        <f>IF(ISBLANK('DPW3'!DR23),"",'DPW3'!DR23)</f>
        <v>PCD_DPW3_RWD_DSCR_S6</v>
      </c>
      <c r="C3172" s="176" t="str">
        <f>'DPW3'!F23 &amp; "," &amp; 'DPW3'!G23 &amp; "," &amp; 'DPW3'!$DQ$5 &amp; "," &amp; 'DPW3'!$DR$6</f>
        <v xml:space="preserve">Raw Water Deterioration and Taste, Odour and Colour,Number of schemes at Stage 6,Reasons for delay - Number of delayed schemes falling into each 'primary reason for delay' category,Lack of resources - external </v>
      </c>
      <c r="D3172" s="176" t="str">
        <f>IF(ISBLANK('DPW3'!$H$23),"",'DPW3'!$H$23)</f>
        <v>Nr</v>
      </c>
      <c r="E3172" s="176" t="s">
        <v>7266</v>
      </c>
      <c r="F3172" s="176" t="str">
        <f>IF(ISBLANK('DPW3'!BE23),"",'DPW3'!BE23)</f>
        <v/>
      </c>
    </row>
    <row r="3173" spans="1:60" x14ac:dyDescent="0.25">
      <c r="A3173" s="176" t="str">
        <f t="shared" si="49"/>
        <v>YKY</v>
      </c>
      <c r="B3173" s="176" t="str">
        <f>IF(ISBLANK('DPW3'!DS23),"",'DPW3'!DS23)</f>
        <v>PCD_DPW3_RWD_DCS_S6</v>
      </c>
      <c r="C3173" s="176" t="str">
        <f>'DPW3'!F23 &amp; "," &amp; 'DPW3'!G23 &amp; "," &amp; 'DPW3'!$DQ$5 &amp; "," &amp; 'DPW3'!$DS$6</f>
        <v>Raw Water Deterioration and Taste, Odour and Colour,Number of schemes at Stage 6,Reasons for delay - Number of delayed schemes falling into each 'primary reason for delay' category,Change in solution (IM2)</v>
      </c>
      <c r="D3173" s="176" t="str">
        <f>IF(ISBLANK('DPW3'!$H$23),"",'DPW3'!$H$23)</f>
        <v>Nr</v>
      </c>
      <c r="E3173" s="176" t="s">
        <v>7266</v>
      </c>
      <c r="F3173" s="176" t="str">
        <f>IF(ISBLANK('DPW3'!BF23),"",'DPW3'!BF23)</f>
        <v/>
      </c>
    </row>
    <row r="3174" spans="1:60" x14ac:dyDescent="0.25">
      <c r="A3174" s="176" t="str">
        <f t="shared" si="49"/>
        <v>YKY</v>
      </c>
      <c r="B3174" s="176" t="str">
        <f>IF(ISBLANK('DPW3'!DT23),"",'DPW3'!DT23)</f>
        <v>PCD_DPW3_RWD_DSPC_S6</v>
      </c>
      <c r="C3174" s="176" t="str">
        <f>'DPW3'!F23 &amp; "," &amp; 'DPW3'!G23 &amp; "," &amp; 'DPW3'!$DQ$5 &amp; "," &amp; 'DPW3'!$DT$6</f>
        <v>Raw Water Deterioration and Taste, Odour and Colour,Number of schemes at Stage 6,Reasons for delay - Number of delayed schemes falling into each 'primary reason for delay' category,Supply chain capacity</v>
      </c>
      <c r="D3174" s="176" t="str">
        <f>IF(ISBLANK('DPW3'!$H$23),"",'DPW3'!$H$23)</f>
        <v>Nr</v>
      </c>
      <c r="E3174" s="176" t="s">
        <v>7266</v>
      </c>
      <c r="F3174" s="176" t="str">
        <f>IF(ISBLANK('DPW3'!BG23),"",'DPW3'!BG23)</f>
        <v/>
      </c>
    </row>
    <row r="3175" spans="1:60" s="55" customFormat="1" x14ac:dyDescent="0.25">
      <c r="A3175" s="55" t="str">
        <f t="shared" si="49"/>
        <v>YKY</v>
      </c>
      <c r="B3175" s="55" t="str">
        <f>IF(ISBLANK('DPW3'!DU23),"",'DPW3'!DU23)</f>
        <v>PCD_DPW3_RWD_DPP_S6</v>
      </c>
      <c r="C3175" s="55" t="str">
        <f>'DPW3'!F23 &amp; "," &amp; 'DPW3'!G23 &amp; "," &amp; 'DPW3'!$DQ$5 &amp; "," &amp; 'DPW3'!$DU$6</f>
        <v>Raw Water Deterioration and Taste, Odour and Colour,Number of schemes at Stage 6,Reasons for delay - Number of delayed schemes falling into each 'primary reason for delay' category,Land and planning permission</v>
      </c>
      <c r="D3175" s="55" t="str">
        <f>IF(ISBLANK('DPW3'!$H$23),"",'DPW3'!$H$23)</f>
        <v>Nr</v>
      </c>
      <c r="E3175" s="55" t="s">
        <v>7266</v>
      </c>
      <c r="F3175" s="55" t="str">
        <f>IF(ISBLANK('DPW3'!BH23),"",'DPW3'!BH23)</f>
        <v/>
      </c>
    </row>
    <row r="3176" spans="1:60" x14ac:dyDescent="0.25">
      <c r="A3176" s="176" t="str">
        <f t="shared" si="49"/>
        <v>YKY</v>
      </c>
      <c r="B3176" s="176" t="str">
        <f>IF(ISBLANK('DPW3'!DV23),"",'DPW3'!DV23)</f>
        <v>PCD_DPW3_RWD_DTPI_S6</v>
      </c>
      <c r="C3176" s="176" t="str">
        <f>'DPW3'!F23 &amp; "," &amp; 'DPW3'!G23 &amp; "," &amp; 'DPW3'!$DQ$5 &amp; "," &amp; 'DPW3'!$DV$6</f>
        <v>Raw Water Deterioration and Taste, Odour and Colour,Number of schemes at Stage 6,Reasons for delay - Number of delayed schemes falling into each 'primary reason for delay' category,Third-party interface</v>
      </c>
      <c r="D3176" s="176" t="str">
        <f>IF(ISBLANK('DPW3'!$H$23),"",'DPW3'!$H$23)</f>
        <v>Nr</v>
      </c>
      <c r="E3176" s="176" t="s">
        <v>7266</v>
      </c>
      <c r="F3176" s="176" t="str">
        <f>IF(ISBLANK('DPW3'!BI23),"",'DPW3'!BI23)</f>
        <v/>
      </c>
    </row>
    <row r="3177" spans="1:60" x14ac:dyDescent="0.25">
      <c r="A3177" s="176" t="str">
        <f t="shared" si="49"/>
        <v>YKY</v>
      </c>
      <c r="B3177" s="176" t="str">
        <f>IF(ISBLANK('DPW3'!DW23),"",'DPW3'!DW23)</f>
        <v>PCD_DPW3_RWD_DCI_S6</v>
      </c>
      <c r="C3177" s="176" t="str">
        <f>'DPW3'!F23 &amp; "," &amp; 'DPW3'!G23 &amp; "," &amp; 'DPW3'!$DQ$5 &amp; "," &amp; 'DPW3'!$DW$6</f>
        <v>Raw Water Deterioration and Taste, Odour and Colour,Number of schemes at Stage 6,Reasons for delay - Number of delayed schemes falling into each 'primary reason for delay' category,Contractual issues</v>
      </c>
      <c r="D3177" s="176" t="str">
        <f>IF(ISBLANK('DPW3'!$H$23),"",'DPW3'!$H$23)</f>
        <v>Nr</v>
      </c>
      <c r="E3177" s="176" t="s">
        <v>7266</v>
      </c>
      <c r="F3177" s="176" t="str">
        <f>IF(ISBLANK('DPW3'!BJ23),"",'DPW3'!BJ23)</f>
        <v/>
      </c>
    </row>
    <row r="3178" spans="1:60" x14ac:dyDescent="0.25">
      <c r="A3178" s="176" t="str">
        <f t="shared" si="49"/>
        <v>YKY</v>
      </c>
      <c r="B3178" s="176" t="str">
        <f>IF(ISBLANK('DPW3'!DX23),"",'DPW3'!DX23)</f>
        <v>PCD_DPW3_RWD_DSI_S6</v>
      </c>
      <c r="C3178" s="176" t="str">
        <f>'DPW3'!F23 &amp; "," &amp; 'DPW3'!G23 &amp; "," &amp; 'DPW3'!$DQ$5 &amp; "," &amp; 'DPW3'!$DX$6</f>
        <v>Raw Water Deterioration and Taste, Odour and Colour,Number of schemes at Stage 6,Reasons for delay - Number of delayed schemes falling into each 'primary reason for delay' category,Sites issues</v>
      </c>
      <c r="D3178" s="176" t="str">
        <f>IF(ISBLANK('DPW3'!$H$23),"",'DPW3'!$H$23)</f>
        <v>Nr</v>
      </c>
      <c r="E3178" s="176" t="s">
        <v>7266</v>
      </c>
      <c r="F3178" s="176" t="str">
        <f>IF(ISBLANK('DPW3'!BK23),"",'DPW3'!BK23)</f>
        <v/>
      </c>
    </row>
    <row r="3179" spans="1:60" x14ac:dyDescent="0.25">
      <c r="A3179" s="176" t="str">
        <f t="shared" si="49"/>
        <v>YKY</v>
      </c>
      <c r="B3179" s="176" t="str">
        <f>IF(ISBLANK('DPW3'!DY23),"",'DPW3'!DY23)</f>
        <v>PCD_DPW3_RWD_DER_S6</v>
      </c>
      <c r="C3179" s="176" t="str">
        <f>'DPW3'!F23 &amp; "," &amp; 'DPW3'!G23 &amp; "," &amp; 'DPW3'!$DQ$5 &amp; "," &amp; 'DPW3'!$DY$6</f>
        <v>Raw Water Deterioration and Taste, Odour and Colour,Number of schemes at Stage 6,Reasons for delay - Number of delayed schemes falling into each 'primary reason for delay' category,Environmental risks</v>
      </c>
      <c r="D3179" s="176" t="str">
        <f>IF(ISBLANK('DPW3'!$H$23),"",'DPW3'!$H$23)</f>
        <v>Nr</v>
      </c>
      <c r="E3179" s="176" t="s">
        <v>7266</v>
      </c>
      <c r="F3179" s="176" t="str">
        <f>IF(ISBLANK('DPW3'!BL23),"",'DPW3'!BL23)</f>
        <v/>
      </c>
    </row>
    <row r="3180" spans="1:60" x14ac:dyDescent="0.25">
      <c r="A3180" s="176" t="str">
        <f t="shared" si="49"/>
        <v>YKY</v>
      </c>
      <c r="B3180" s="176" t="str">
        <f>IF(ISBLANK('DPW3'!DZ23),"",'DPW3'!DZ23)</f>
        <v>PCD_DPW3_RWD_RS_S6</v>
      </c>
      <c r="C3180" s="176" t="str">
        <f>'DPW3'!F23 &amp; "," &amp; 'DPW3'!G23 &amp; "," &amp; 'DPW3'!$DQ$5 &amp; "," &amp; 'DPW3'!$DZ$6</f>
        <v>Raw Water Deterioration and Taste, Odour and Colour,Number of schemes at Stage 6,Reasons for delay - Number of delayed schemes falling into each 'primary reason for delay' category,Regulatory Sign off Delay</v>
      </c>
      <c r="D3180" s="176" t="str">
        <f>IF(ISBLANK('DPW3'!$H$23),"",'DPW3'!$H$23)</f>
        <v>Nr</v>
      </c>
      <c r="E3180" s="176" t="s">
        <v>7266</v>
      </c>
      <c r="F3180" s="176" t="str">
        <f>IF(ISBLANK('DPW3'!BM23),"",'DPW3'!BM23)</f>
        <v/>
      </c>
    </row>
    <row r="3181" spans="1:60" x14ac:dyDescent="0.25">
      <c r="A3181" s="176" t="str">
        <f t="shared" si="49"/>
        <v>YKY</v>
      </c>
      <c r="B3181" s="176" t="str">
        <f>IF(ISBLANK('DPW3'!EA23),"",'DPW3'!EA23)</f>
        <v>PCD_DPW3_RWD_DPLE_S6</v>
      </c>
      <c r="C3181" s="176" t="str">
        <f>'DPW3'!F23 &amp; "," &amp; 'DPW3'!G23 &amp; "," &amp; 'DPW3'!$DQ$5 &amp; "," &amp; 'DPW3'!$EA$6</f>
        <v>Raw Water Deterioration and Taste, Odour and Colour,Number of schemes at Stage 6,Reasons for delay - Number of delayed schemes falling into each 'primary reason for delay' category,Programme level efficiency</v>
      </c>
      <c r="D3181" s="176" t="str">
        <f>IF(ISBLANK('DPW3'!$H$23),"",'DPW3'!$H$23)</f>
        <v>Nr</v>
      </c>
      <c r="E3181" s="176" t="s">
        <v>7266</v>
      </c>
      <c r="F3181" s="176" t="str">
        <f>IF(ISBLANK('DPW3'!BN23),"",'DPW3'!BN23)</f>
        <v/>
      </c>
    </row>
    <row r="3182" spans="1:60" x14ac:dyDescent="0.25">
      <c r="A3182" s="176" t="str">
        <f t="shared" si="49"/>
        <v>YKY</v>
      </c>
      <c r="B3182" s="176" t="str">
        <f>IF(ISBLANK('DPW3'!BZ24),"",'DPW3'!BZ24)</f>
        <v>PCD_DPW3_RWD_S7</v>
      </c>
      <c r="C3182" s="176" t="str">
        <f>'DPW3'!F24 &amp; "," &amp; 'DPW3'!G24 &amp; "," &amp; 'DPW3'!BX5</f>
        <v>Raw Water Deterioration and Taste, Odour and Colour,Number of schemes at Stage 7,Number of Schemes with IMs (Nr)</v>
      </c>
      <c r="D3182" s="176" t="str">
        <f>IF(ISBLANK('DPW3'!$H$24),"",'DPW3'!$H$24)</f>
        <v>Nr</v>
      </c>
      <c r="E3182" s="176" t="s">
        <v>7266</v>
      </c>
      <c r="T3182" s="176">
        <f>IF(ISBLANK('DPW3'!M24),"",'DPW3'!M24)</f>
        <v>0</v>
      </c>
      <c r="U3182" s="176">
        <f>IF(ISBLANK('DPW3'!N24),"",'DPW3'!N24)</f>
        <v>0</v>
      </c>
      <c r="V3182" s="176">
        <f>IF(ISBLANK('DPW3'!O24),"",'DPW3'!O24)</f>
        <v>0</v>
      </c>
      <c r="W3182" s="176">
        <f>IF(ISBLANK('DPW3'!P24),"",'DPW3'!P24)</f>
        <v>0</v>
      </c>
      <c r="X3182" s="176">
        <f>IF(ISBLANK('DPW3'!Q24),"",'DPW3'!Q24)</f>
        <v>0</v>
      </c>
      <c r="Y3182" s="176">
        <f>IF(ISBLANK('DPW3'!R24),"",'DPW3'!R24)</f>
        <v>0</v>
      </c>
      <c r="Z3182" s="176">
        <f>IF(ISBLANK('DPW3'!S24),"",'DPW3'!S24)</f>
        <v>0</v>
      </c>
      <c r="AA3182" s="176">
        <f>IF(ISBLANK('DPW3'!T24),"",'DPW3'!T24)</f>
        <v>0</v>
      </c>
      <c r="AB3182" s="176">
        <f>IF(ISBLANK('DPW3'!U24),"",'DPW3'!U24)</f>
        <v>0</v>
      </c>
      <c r="AC3182" s="176">
        <f>IF(ISBLANK('DPW3'!V24),"",'DPW3'!V24)</f>
        <v>0</v>
      </c>
      <c r="AD3182" s="176">
        <f>IF(ISBLANK('DPW3'!W24),"",'DPW3'!W24)</f>
        <v>0</v>
      </c>
      <c r="AE3182" s="176">
        <f>IF(ISBLANK('DPW3'!X24),"",'DPW3'!X24)</f>
        <v>0</v>
      </c>
      <c r="AF3182" s="176">
        <f>IF(ISBLANK('DPW3'!Y24),"",'DPW3'!Y24)</f>
        <v>0</v>
      </c>
      <c r="AG3182" s="176">
        <f>IF(ISBLANK('DPW3'!Z24),"",'DPW3'!Z24)</f>
        <v>0</v>
      </c>
      <c r="AH3182" s="176">
        <f>IF(ISBLANK('DPW3'!AA24),"",'DPW3'!AA24)</f>
        <v>0</v>
      </c>
      <c r="AI3182" s="176">
        <f>IF(ISBLANK('DPW3'!AB24),"",'DPW3'!AB24)</f>
        <v>0</v>
      </c>
      <c r="AJ3182" s="176">
        <f>IF(ISBLANK('DPW3'!AC24),"",'DPW3'!AC24)</f>
        <v>0</v>
      </c>
      <c r="AK3182" s="176">
        <f>IF(ISBLANK('DPW3'!AD24),"",'DPW3'!AD24)</f>
        <v>0</v>
      </c>
      <c r="AL3182" s="176">
        <f>IF(ISBLANK('DPW3'!AE24),"",'DPW3'!AE24)</f>
        <v>0</v>
      </c>
      <c r="AM3182" s="176">
        <f>IF(ISBLANK('DPW3'!AF24),"",'DPW3'!AF24)</f>
        <v>0</v>
      </c>
      <c r="AN3182" s="176">
        <f>IF(ISBLANK('DPW3'!AG24),"",'DPW3'!AG24)</f>
        <v>0</v>
      </c>
      <c r="AO3182" s="176">
        <f>IF(ISBLANK('DPW3'!AH24),"",'DPW3'!AH24)</f>
        <v>0</v>
      </c>
      <c r="AP3182" s="176">
        <f>IF(ISBLANK('DPW3'!AI24),"",'DPW3'!AI24)</f>
        <v>0</v>
      </c>
      <c r="AQ3182" s="176">
        <f>IF(ISBLANK('DPW3'!AJ24),"",'DPW3'!AJ24)</f>
        <v>0</v>
      </c>
      <c r="AR3182" s="176">
        <f>IF(ISBLANK('DPW3'!AK24),"",'DPW3'!AK24)</f>
        <v>0</v>
      </c>
      <c r="AS3182" s="176">
        <f>IF(ISBLANK('DPW3'!AL24),"",'DPW3'!AL24)</f>
        <v>0</v>
      </c>
      <c r="AT3182" s="176">
        <f>IF(ISBLANK('DPW3'!AM24),"",'DPW3'!AM24)</f>
        <v>0</v>
      </c>
      <c r="AU3182" s="176">
        <f>IF(ISBLANK('DPW3'!AN24),"",'DPW3'!AN24)</f>
        <v>0</v>
      </c>
      <c r="AV3182" s="176">
        <f>IF(ISBLANK('DPW3'!AO24),"",'DPW3'!AO24)</f>
        <v>0</v>
      </c>
      <c r="AW3182" s="176">
        <f>IF(ISBLANK('DPW3'!AP24),"",'DPW3'!AP24)</f>
        <v>0</v>
      </c>
      <c r="AX3182" s="176">
        <f>IF(ISBLANK('DPW3'!AQ24),"",'DPW3'!AQ24)</f>
        <v>0</v>
      </c>
      <c r="AY3182" s="176">
        <f>IF(ISBLANK('DPW3'!AR24),"",'DPW3'!AR24)</f>
        <v>0</v>
      </c>
      <c r="AZ3182" s="176">
        <f>IF(ISBLANK('DPW3'!AS24),"",'DPW3'!AS24)</f>
        <v>0</v>
      </c>
      <c r="BA3182" s="176">
        <f>IF(ISBLANK('DPW3'!AT24),"",'DPW3'!AT24)</f>
        <v>0</v>
      </c>
      <c r="BB3182" s="176">
        <f>IF(ISBLANK('DPW3'!AU24),"",'DPW3'!AU24)</f>
        <v>0</v>
      </c>
      <c r="BC3182" s="176">
        <f>IF(ISBLANK('DPW3'!AV24),"",'DPW3'!AV24)</f>
        <v>0</v>
      </c>
      <c r="BD3182" s="176">
        <f>IF(ISBLANK('DPW3'!AW24),"",'DPW3'!AW24)</f>
        <v>0</v>
      </c>
      <c r="BE3182" s="176">
        <f>IF(ISBLANK('DPW3'!AX24),"",'DPW3'!AX24)</f>
        <v>0</v>
      </c>
      <c r="BF3182" s="176">
        <f>IF(ISBLANK('DPW3'!AY24),"",'DPW3'!AY24)</f>
        <v>0</v>
      </c>
      <c r="BG3182" s="176">
        <f>IF(ISBLANK('DPW3'!AZ24),"",'DPW3'!AZ24)</f>
        <v>0</v>
      </c>
      <c r="BH3182" s="176">
        <f>IF(ISBLANK('DPW3'!BA24),"",'DPW3'!BA24)</f>
        <v>0</v>
      </c>
    </row>
    <row r="3183" spans="1:60" x14ac:dyDescent="0.25">
      <c r="A3183" s="176" t="str">
        <f t="shared" si="49"/>
        <v>YKY</v>
      </c>
      <c r="B3183" s="176" t="str">
        <f>IF(ISBLANK('DPW3'!DP24),"",'DPW3'!DP24)</f>
        <v>PCD_DPW3_RWD_DLY_S7</v>
      </c>
      <c r="C3183" s="176" t="str">
        <f>'DPW3'!F24 &amp; "," &amp; 'DPW3'!G24 &amp; "," &amp; 'DPW3'!DP5 &amp; "," &amp; 'DPW3'!DP6</f>
        <v>Raw Water Deterioration and Taste, Odour and Colour,Number of schemes at Stage 7,Total number of schemes with a 90+ day delay for any given IM,</v>
      </c>
      <c r="D3183" s="176" t="str">
        <f>IF(ISBLANK('DPW3'!$H$24),"",'DPW3'!$H$24)</f>
        <v>Nr</v>
      </c>
      <c r="E3183" s="176" t="s">
        <v>7266</v>
      </c>
      <c r="F3183" s="176" t="str">
        <f>IF(ISBLANK('DPW3'!BC24),"",'DPW3'!BC24)</f>
        <v/>
      </c>
    </row>
    <row r="3184" spans="1:60" x14ac:dyDescent="0.25">
      <c r="A3184" s="176" t="str">
        <f t="shared" si="49"/>
        <v>YKY</v>
      </c>
      <c r="B3184" s="176" t="str">
        <f>IF(ISBLANK('DPW3'!DQ24),"",'DPW3'!DQ24)</f>
        <v>PCD_DPW3_RWD_DIR_S7</v>
      </c>
      <c r="C3184" s="176" t="str">
        <f>'DPW3'!F24 &amp; "," &amp; 'DPW3'!G24 &amp; "," &amp; 'DPW3'!$DQ$5 &amp; "," &amp; 'DPW3'!$DQ$6</f>
        <v>Raw Water Deterioration and Taste, Odour and Colour,Number of schemes at Stage 7,Reasons for delay - Number of delayed schemes falling into each 'primary reason for delay' category,Lack of resources - internal</v>
      </c>
      <c r="D3184" s="176" t="str">
        <f>IF(ISBLANK('DPW3'!$H$24),"",'DPW3'!$H$24)</f>
        <v>Nr</v>
      </c>
      <c r="E3184" s="176" t="s">
        <v>7266</v>
      </c>
      <c r="F3184" s="176" t="str">
        <f>IF(ISBLANK('DPW3'!BD24),"",'DPW3'!BD24)</f>
        <v/>
      </c>
    </row>
    <row r="3185" spans="1:60" x14ac:dyDescent="0.25">
      <c r="A3185" s="176" t="str">
        <f t="shared" si="49"/>
        <v>YKY</v>
      </c>
      <c r="B3185" s="176" t="str">
        <f>IF(ISBLANK('DPW3'!DR24),"",'DPW3'!DR24)</f>
        <v>PCD_DPW3_RWD_DSCR_S7</v>
      </c>
      <c r="C3185" s="176" t="str">
        <f>'DPW3'!F24 &amp; "," &amp; 'DPW3'!G24 &amp; "," &amp; 'DPW3'!$DQ$5 &amp; "," &amp; 'DPW3'!$DR$6</f>
        <v xml:space="preserve">Raw Water Deterioration and Taste, Odour and Colour,Number of schemes at Stage 7,Reasons for delay - Number of delayed schemes falling into each 'primary reason for delay' category,Lack of resources - external </v>
      </c>
      <c r="D3185" s="176" t="str">
        <f>IF(ISBLANK('DPW3'!$H$24),"",'DPW3'!$H$24)</f>
        <v>Nr</v>
      </c>
      <c r="E3185" s="176" t="s">
        <v>7266</v>
      </c>
      <c r="F3185" s="176" t="str">
        <f>IF(ISBLANK('DPW3'!BE24),"",'DPW3'!BE24)</f>
        <v/>
      </c>
    </row>
    <row r="3186" spans="1:60" x14ac:dyDescent="0.25">
      <c r="A3186" s="176" t="str">
        <f t="shared" si="49"/>
        <v>YKY</v>
      </c>
      <c r="B3186" s="176" t="str">
        <f>IF(ISBLANK('DPW3'!DS24),"",'DPW3'!DS24)</f>
        <v>PCD_DPW3_RWD_DCS_S7</v>
      </c>
      <c r="C3186" s="176" t="str">
        <f>'DPW3'!F24 &amp; "," &amp; 'DPW3'!G24 &amp; "," &amp; 'DPW3'!$DQ$5 &amp; "," &amp; 'DPW3'!$DS$6</f>
        <v>Raw Water Deterioration and Taste, Odour and Colour,Number of schemes at Stage 7,Reasons for delay - Number of delayed schemes falling into each 'primary reason for delay' category,Change in solution (IM2)</v>
      </c>
      <c r="D3186" s="176" t="str">
        <f>IF(ISBLANK('DPW3'!$H$24),"",'DPW3'!$H$24)</f>
        <v>Nr</v>
      </c>
      <c r="E3186" s="176" t="s">
        <v>7266</v>
      </c>
      <c r="F3186" s="176" t="str">
        <f>IF(ISBLANK('DPW3'!BF24),"",'DPW3'!BF24)</f>
        <v/>
      </c>
    </row>
    <row r="3187" spans="1:60" x14ac:dyDescent="0.25">
      <c r="A3187" s="176" t="str">
        <f t="shared" si="49"/>
        <v>YKY</v>
      </c>
      <c r="B3187" s="176" t="str">
        <f>IF(ISBLANK('DPW3'!DT24),"",'DPW3'!DT24)</f>
        <v>PCD_DPW3_RWD_DSPC_S7</v>
      </c>
      <c r="C3187" s="176" t="str">
        <f>'DPW3'!F24 &amp; "," &amp; 'DPW3'!G24 &amp; "," &amp; 'DPW3'!$DQ$5 &amp; "," &amp; 'DPW3'!$DT$6</f>
        <v>Raw Water Deterioration and Taste, Odour and Colour,Number of schemes at Stage 7,Reasons for delay - Number of delayed schemes falling into each 'primary reason for delay' category,Supply chain capacity</v>
      </c>
      <c r="D3187" s="176" t="str">
        <f>IF(ISBLANK('DPW3'!$H$24),"",'DPW3'!$H$24)</f>
        <v>Nr</v>
      </c>
      <c r="E3187" s="176" t="s">
        <v>7266</v>
      </c>
      <c r="F3187" s="176" t="str">
        <f>IF(ISBLANK('DPW3'!BG24),"",'DPW3'!BG24)</f>
        <v/>
      </c>
    </row>
    <row r="3188" spans="1:60" x14ac:dyDescent="0.25">
      <c r="A3188" s="176" t="str">
        <f t="shared" si="49"/>
        <v>YKY</v>
      </c>
      <c r="B3188" s="176" t="str">
        <f>IF(ISBLANK('DPW3'!DU24),"",'DPW3'!DU24)</f>
        <v>PCD_DPW3_RWD_DPP_S7</v>
      </c>
      <c r="C3188" s="176" t="str">
        <f>'DPW3'!F24 &amp; "," &amp; 'DPW3'!G24 &amp; "," &amp; 'DPW3'!$DQ$5 &amp; "," &amp; 'DPW3'!$DU$6</f>
        <v>Raw Water Deterioration and Taste, Odour and Colour,Number of schemes at Stage 7,Reasons for delay - Number of delayed schemes falling into each 'primary reason for delay' category,Land and planning permission</v>
      </c>
      <c r="D3188" s="176" t="str">
        <f>IF(ISBLANK('DPW3'!$H$24),"",'DPW3'!$H$24)</f>
        <v>Nr</v>
      </c>
      <c r="E3188" s="176" t="s">
        <v>7266</v>
      </c>
      <c r="F3188" s="176" t="str">
        <f>IF(ISBLANK('DPW3'!BH24),"",'DPW3'!BH24)</f>
        <v/>
      </c>
    </row>
    <row r="3189" spans="1:60" x14ac:dyDescent="0.25">
      <c r="A3189" s="176" t="str">
        <f t="shared" si="49"/>
        <v>YKY</v>
      </c>
      <c r="B3189" s="176" t="str">
        <f>IF(ISBLANK('DPW3'!DV24),"",'DPW3'!DV24)</f>
        <v>PCD_DPW3_RWD_DTPI_S7</v>
      </c>
      <c r="C3189" s="176" t="str">
        <f>'DPW3'!F24 &amp; "," &amp; 'DPW3'!G24 &amp; "," &amp; 'DPW3'!$DQ$5 &amp; "," &amp; 'DPW3'!$DV$6</f>
        <v>Raw Water Deterioration and Taste, Odour and Colour,Number of schemes at Stage 7,Reasons for delay - Number of delayed schemes falling into each 'primary reason for delay' category,Third-party interface</v>
      </c>
      <c r="D3189" s="176" t="str">
        <f>IF(ISBLANK('DPW3'!$H$24),"",'DPW3'!$H$24)</f>
        <v>Nr</v>
      </c>
      <c r="E3189" s="176" t="s">
        <v>7266</v>
      </c>
      <c r="F3189" s="176" t="str">
        <f>IF(ISBLANK('DPW3'!BI24),"",'DPW3'!BI24)</f>
        <v/>
      </c>
    </row>
    <row r="3190" spans="1:60" x14ac:dyDescent="0.25">
      <c r="A3190" s="176" t="str">
        <f t="shared" si="49"/>
        <v>YKY</v>
      </c>
      <c r="B3190" s="176" t="str">
        <f>IF(ISBLANK('DPW3'!DW24),"",'DPW3'!DW24)</f>
        <v>PCD_DPW3_RWD_DCI_S7</v>
      </c>
      <c r="C3190" s="176" t="str">
        <f>'DPW3'!F24 &amp; "," &amp; 'DPW3'!G24 &amp; "," &amp; 'DPW3'!$DQ$5 &amp; "," &amp; 'DPW3'!$DW$6</f>
        <v>Raw Water Deterioration and Taste, Odour and Colour,Number of schemes at Stage 7,Reasons for delay - Number of delayed schemes falling into each 'primary reason for delay' category,Contractual issues</v>
      </c>
      <c r="D3190" s="176" t="str">
        <f>IF(ISBLANK('DPW3'!$H$24),"",'DPW3'!$H$24)</f>
        <v>Nr</v>
      </c>
      <c r="E3190" s="176" t="s">
        <v>7266</v>
      </c>
      <c r="F3190" s="176" t="str">
        <f>IF(ISBLANK('DPW3'!BJ24),"",'DPW3'!BJ24)</f>
        <v/>
      </c>
    </row>
    <row r="3191" spans="1:60" x14ac:dyDescent="0.25">
      <c r="A3191" s="176" t="str">
        <f t="shared" si="49"/>
        <v>YKY</v>
      </c>
      <c r="B3191" s="176" t="str">
        <f>IF(ISBLANK('DPW3'!DX24),"",'DPW3'!DX24)</f>
        <v>PCD_DPW3_RWD_DSI_S7</v>
      </c>
      <c r="C3191" s="176" t="str">
        <f>'DPW3'!F24 &amp; "," &amp; 'DPW3'!G24 &amp; "," &amp; 'DPW3'!$DQ$5 &amp; "," &amp; 'DPW3'!$DX$6</f>
        <v>Raw Water Deterioration and Taste, Odour and Colour,Number of schemes at Stage 7,Reasons for delay - Number of delayed schemes falling into each 'primary reason for delay' category,Sites issues</v>
      </c>
      <c r="D3191" s="176" t="str">
        <f>IF(ISBLANK('DPW3'!$H$24),"",'DPW3'!$H$24)</f>
        <v>Nr</v>
      </c>
      <c r="E3191" s="176" t="s">
        <v>7266</v>
      </c>
      <c r="F3191" s="176" t="str">
        <f>IF(ISBLANK('DPW3'!BK24),"",'DPW3'!BK24)</f>
        <v/>
      </c>
    </row>
    <row r="3192" spans="1:60" x14ac:dyDescent="0.25">
      <c r="A3192" s="176" t="str">
        <f t="shared" si="49"/>
        <v>YKY</v>
      </c>
      <c r="B3192" s="176" t="str">
        <f>IF(ISBLANK('DPW3'!DY24),"",'DPW3'!DY24)</f>
        <v>PCD_DPW3_RWD_DER_S7</v>
      </c>
      <c r="C3192" s="176" t="str">
        <f>'DPW3'!F24 &amp; "," &amp; 'DPW3'!G24 &amp; "," &amp; 'DPW3'!$DQ$5 &amp; "," &amp; 'DPW3'!$DY$6</f>
        <v>Raw Water Deterioration and Taste, Odour and Colour,Number of schemes at Stage 7,Reasons for delay - Number of delayed schemes falling into each 'primary reason for delay' category,Environmental risks</v>
      </c>
      <c r="D3192" s="176" t="str">
        <f>IF(ISBLANK('DPW3'!$H$24),"",'DPW3'!$H$24)</f>
        <v>Nr</v>
      </c>
      <c r="E3192" s="176" t="s">
        <v>7266</v>
      </c>
      <c r="F3192" s="176" t="str">
        <f>IF(ISBLANK('DPW3'!BL24),"",'DPW3'!BL24)</f>
        <v/>
      </c>
    </row>
    <row r="3193" spans="1:60" x14ac:dyDescent="0.25">
      <c r="A3193" s="176" t="str">
        <f t="shared" si="49"/>
        <v>YKY</v>
      </c>
      <c r="B3193" s="176" t="str">
        <f>IF(ISBLANK('DPW3'!DZ24),"",'DPW3'!DZ24)</f>
        <v>PCD_DPW3_RWD_RS_S7</v>
      </c>
      <c r="C3193" s="176" t="str">
        <f>'DPW3'!F24 &amp; "," &amp; 'DPW3'!G24 &amp; "," &amp; 'DPW3'!$DQ$5 &amp; "," &amp; 'DPW3'!$DZ$6</f>
        <v>Raw Water Deterioration and Taste, Odour and Colour,Number of schemes at Stage 7,Reasons for delay - Number of delayed schemes falling into each 'primary reason for delay' category,Regulatory Sign off Delay</v>
      </c>
      <c r="D3193" s="176" t="str">
        <f>IF(ISBLANK('DPW3'!$H$24),"",'DPW3'!$H$24)</f>
        <v>Nr</v>
      </c>
      <c r="E3193" s="176" t="s">
        <v>7266</v>
      </c>
      <c r="F3193" s="176" t="str">
        <f>IF(ISBLANK('DPW3'!BM24),"",'DPW3'!BM24)</f>
        <v/>
      </c>
    </row>
    <row r="3194" spans="1:60" x14ac:dyDescent="0.25">
      <c r="A3194" s="176" t="str">
        <f t="shared" si="49"/>
        <v>YKY</v>
      </c>
      <c r="B3194" s="176" t="str">
        <f>IF(ISBLANK('DPW3'!EA24),"",'DPW3'!EA24)</f>
        <v>PCD_DPW3_RWD_DPLE_S7</v>
      </c>
      <c r="C3194" s="176" t="str">
        <f>'DPW3'!F24 &amp; "," &amp; 'DPW3'!G24 &amp; "," &amp; 'DPW3'!$DQ$5 &amp; "," &amp; 'DPW3'!$EA$6</f>
        <v>Raw Water Deterioration and Taste, Odour and Colour,Number of schemes at Stage 7,Reasons for delay - Number of delayed schemes falling into each 'primary reason for delay' category,Programme level efficiency</v>
      </c>
      <c r="D3194" s="176" t="str">
        <f>IF(ISBLANK('DPW3'!$H$24),"",'DPW3'!$H$24)</f>
        <v>Nr</v>
      </c>
      <c r="E3194" s="176" t="s">
        <v>7266</v>
      </c>
      <c r="F3194" s="176" t="str">
        <f>IF(ISBLANK('DPW3'!BN24),"",'DPW3'!BN24)</f>
        <v/>
      </c>
    </row>
    <row r="3195" spans="1:60" x14ac:dyDescent="0.25">
      <c r="A3195" s="176" t="str">
        <f t="shared" si="49"/>
        <v>YKY</v>
      </c>
      <c r="B3195" s="176" t="str">
        <f>IF(ISBLANK('DPW3'!BZ25),"",'DPW3'!BZ25)</f>
        <v>PCD_DPW3_RWDST</v>
      </c>
      <c r="C3195" s="176" t="str">
        <f>'DPW3'!F25 &amp; "," &amp; 'DPW3'!G25 &amp; "," &amp; 'DPW3'!BX5</f>
        <v>Raw Water Deterioration and Taste, Odour and Colour,Number of schemes - total (Stage 0 to Stage 6),Number of Schemes with IMs (Nr)</v>
      </c>
      <c r="D3195" s="176" t="str">
        <f>IF(ISBLANK('DPW3'!$H$25),"",'DPW3'!$H$25)</f>
        <v>Nr</v>
      </c>
      <c r="E3195" s="176" t="s">
        <v>7266</v>
      </c>
      <c r="T3195" s="176">
        <f>IF(ISBLANK('DPW3'!M25),"",'DPW3'!M25)</f>
        <v>5</v>
      </c>
      <c r="U3195" s="176">
        <f>IF(ISBLANK('DPW3'!N25),"",'DPW3'!N25)</f>
        <v>5</v>
      </c>
      <c r="V3195" s="176">
        <f>IF(ISBLANK('DPW3'!O25),"",'DPW3'!O25)</f>
        <v>5</v>
      </c>
      <c r="W3195" s="176">
        <f>IF(ISBLANK('DPW3'!P25),"",'DPW3'!P25)</f>
        <v>5</v>
      </c>
      <c r="X3195" s="176">
        <f>IF(ISBLANK('DPW3'!Q25),"",'DPW3'!Q25)</f>
        <v>5</v>
      </c>
      <c r="Y3195" s="176">
        <f>IF(ISBLANK('DPW3'!R25),"",'DPW3'!R25)</f>
        <v>5</v>
      </c>
      <c r="Z3195" s="176">
        <f>IF(ISBLANK('DPW3'!S25),"",'DPW3'!S25)</f>
        <v>5</v>
      </c>
      <c r="AA3195" s="176">
        <f>IF(ISBLANK('DPW3'!T25),"",'DPW3'!T25)</f>
        <v>5</v>
      </c>
      <c r="AB3195" s="176">
        <f>IF(ISBLANK('DPW3'!U25),"",'DPW3'!U25)</f>
        <v>5</v>
      </c>
      <c r="AC3195" s="176">
        <f>IF(ISBLANK('DPW3'!V25),"",'DPW3'!V25)</f>
        <v>5</v>
      </c>
      <c r="AD3195" s="176">
        <f>IF(ISBLANK('DPW3'!W25),"",'DPW3'!W25)</f>
        <v>5</v>
      </c>
      <c r="AE3195" s="176">
        <f>IF(ISBLANK('DPW3'!X25),"",'DPW3'!X25)</f>
        <v>5</v>
      </c>
      <c r="AF3195" s="176">
        <f>IF(ISBLANK('DPW3'!Y25),"",'DPW3'!Y25)</f>
        <v>5</v>
      </c>
      <c r="AG3195" s="176">
        <f>IF(ISBLANK('DPW3'!Z25),"",'DPW3'!Z25)</f>
        <v>5</v>
      </c>
      <c r="AH3195" s="176">
        <f>IF(ISBLANK('DPW3'!AA25),"",'DPW3'!AA25)</f>
        <v>5</v>
      </c>
      <c r="AI3195" s="176">
        <f>IF(ISBLANK('DPW3'!AB25),"",'DPW3'!AB25)</f>
        <v>5</v>
      </c>
      <c r="AJ3195" s="176">
        <f>IF(ISBLANK('DPW3'!AC25),"",'DPW3'!AC25)</f>
        <v>5</v>
      </c>
      <c r="AK3195" s="176">
        <f>IF(ISBLANK('DPW3'!AD25),"",'DPW3'!AD25)</f>
        <v>5</v>
      </c>
      <c r="AL3195" s="176">
        <f>IF(ISBLANK('DPW3'!AE25),"",'DPW3'!AE25)</f>
        <v>5</v>
      </c>
      <c r="AM3195" s="176">
        <f>IF(ISBLANK('DPW3'!AF25),"",'DPW3'!AF25)</f>
        <v>5</v>
      </c>
      <c r="AN3195" s="176">
        <f>IF(ISBLANK('DPW3'!AG25),"",'DPW3'!AG25)</f>
        <v>5</v>
      </c>
      <c r="AO3195" s="176">
        <f>IF(ISBLANK('DPW3'!AH25),"",'DPW3'!AH25)</f>
        <v>5</v>
      </c>
      <c r="AP3195" s="176">
        <f>IF(ISBLANK('DPW3'!AI25),"",'DPW3'!AI25)</f>
        <v>5</v>
      </c>
      <c r="AQ3195" s="176">
        <f>IF(ISBLANK('DPW3'!AJ25),"",'DPW3'!AJ25)</f>
        <v>5</v>
      </c>
      <c r="AR3195" s="176">
        <f>IF(ISBLANK('DPW3'!AK25),"",'DPW3'!AK25)</f>
        <v>5</v>
      </c>
      <c r="AS3195" s="176">
        <f>IF(ISBLANK('DPW3'!AL25),"",'DPW3'!AL25)</f>
        <v>5</v>
      </c>
      <c r="AT3195" s="176">
        <f>IF(ISBLANK('DPW3'!AM25),"",'DPW3'!AM25)</f>
        <v>5</v>
      </c>
      <c r="AU3195" s="176">
        <f>IF(ISBLANK('DPW3'!AN25),"",'DPW3'!AN25)</f>
        <v>5</v>
      </c>
      <c r="AV3195" s="176">
        <f>IF(ISBLANK('DPW3'!AO25),"",'DPW3'!AO25)</f>
        <v>5</v>
      </c>
      <c r="AW3195" s="176">
        <f>IF(ISBLANK('DPW3'!AP25),"",'DPW3'!AP25)</f>
        <v>5</v>
      </c>
      <c r="AX3195" s="176">
        <f>IF(ISBLANK('DPW3'!AQ25),"",'DPW3'!AQ25)</f>
        <v>5</v>
      </c>
      <c r="AY3195" s="176">
        <f>IF(ISBLANK('DPW3'!AR25),"",'DPW3'!AR25)</f>
        <v>5</v>
      </c>
      <c r="AZ3195" s="176">
        <f>IF(ISBLANK('DPW3'!AS25),"",'DPW3'!AS25)</f>
        <v>5</v>
      </c>
      <c r="BA3195" s="176">
        <f>IF(ISBLANK('DPW3'!AT25),"",'DPW3'!AT25)</f>
        <v>5</v>
      </c>
      <c r="BB3195" s="176">
        <f>IF(ISBLANK('DPW3'!AU25),"",'DPW3'!AU25)</f>
        <v>5</v>
      </c>
      <c r="BC3195" s="176">
        <f>IF(ISBLANK('DPW3'!AV25),"",'DPW3'!AV25)</f>
        <v>5</v>
      </c>
      <c r="BD3195" s="176">
        <f>IF(ISBLANK('DPW3'!AW25),"",'DPW3'!AW25)</f>
        <v>5</v>
      </c>
      <c r="BE3195" s="176">
        <f>IF(ISBLANK('DPW3'!AX25),"",'DPW3'!AX25)</f>
        <v>5</v>
      </c>
      <c r="BF3195" s="176">
        <f>IF(ISBLANK('DPW3'!AY25),"",'DPW3'!AY25)</f>
        <v>5</v>
      </c>
      <c r="BG3195" s="176">
        <f>IF(ISBLANK('DPW3'!AZ25),"",'DPW3'!AZ25)</f>
        <v>5</v>
      </c>
      <c r="BH3195" s="176">
        <f>IF(ISBLANK('DPW3'!BA25),"",'DPW3'!BA25)</f>
        <v>5</v>
      </c>
    </row>
    <row r="3196" spans="1:60" x14ac:dyDescent="0.25">
      <c r="A3196" s="176" t="str">
        <f t="shared" si="49"/>
        <v>YKY</v>
      </c>
      <c r="B3196" s="176" t="str">
        <f>IF(ISBLANK('DPW3'!DP25),"",'DPW3'!DP25)</f>
        <v>PCD_DPW3_RWD_DLY_ST</v>
      </c>
      <c r="C3196" s="176" t="str">
        <f>'DPW3'!F25 &amp; "," &amp; 'DPW3'!G25 &amp; "," &amp; 'DPW3'!DP5 &amp; "," &amp; 'DPW3'!DP6</f>
        <v>Raw Water Deterioration and Taste, Odour and Colour,Number of schemes - total (Stage 0 to Stage 6),Total number of schemes with a 90+ day delay for any given IM,</v>
      </c>
      <c r="D3196" s="176" t="str">
        <f>IF(ISBLANK('DPW3'!$H$25),"",'DPW3'!$H$25)</f>
        <v>Nr</v>
      </c>
      <c r="E3196" s="176" t="s">
        <v>7266</v>
      </c>
      <c r="F3196" s="176" t="str">
        <f>IF(ISBLANK('DPW3'!BC25),"",'DPW3'!BC25)</f>
        <v/>
      </c>
    </row>
    <row r="3197" spans="1:60" x14ac:dyDescent="0.25">
      <c r="A3197" s="176" t="str">
        <f t="shared" si="49"/>
        <v>YKY</v>
      </c>
      <c r="B3197" s="176" t="str">
        <f>IF(ISBLANK('DPW3'!DQ25),"",'DPW3'!DQ25)</f>
        <v>PCD_DPW3_RWD_DIR_ST</v>
      </c>
      <c r="C3197" s="176" t="str">
        <f>'DPW3'!F25 &amp; "," &amp; 'DPW3'!G25 &amp; "," &amp; 'DPW3'!$DQ$5 &amp; "," &amp; 'DPW3'!$DQ$6</f>
        <v>Raw Water Deterioration and Taste, Odour and Colour,Number of schemes - total (Stage 0 to Stage 6),Reasons for delay - Number of delayed schemes falling into each 'primary reason for delay' category,Lack of resources - internal</v>
      </c>
      <c r="D3197" s="176" t="str">
        <f>IF(ISBLANK('DPW3'!$H$25),"",'DPW3'!$H$25)</f>
        <v>Nr</v>
      </c>
      <c r="E3197" s="176" t="s">
        <v>7266</v>
      </c>
      <c r="F3197" s="176" t="str">
        <f>IF(ISBLANK('DPW3'!BD25),"",'DPW3'!BD25)</f>
        <v/>
      </c>
    </row>
    <row r="3198" spans="1:60" x14ac:dyDescent="0.25">
      <c r="A3198" s="176" t="str">
        <f t="shared" si="49"/>
        <v>YKY</v>
      </c>
      <c r="B3198" s="176" t="str">
        <f>IF(ISBLANK('DPW3'!DR25),"",'DPW3'!DR25)</f>
        <v>PCD_DPW3_RWD_DSCR_ST</v>
      </c>
      <c r="C3198" s="176" t="str">
        <f>'DPW3'!F25 &amp; "," &amp; 'DPW3'!G25 &amp; "," &amp; 'DPW3'!$DQ$5 &amp; "," &amp; 'DPW3'!$DR$6</f>
        <v xml:space="preserve">Raw Water Deterioration and Taste, Odour and Colour,Number of schemes - total (Stage 0 to Stage 6),Reasons for delay - Number of delayed schemes falling into each 'primary reason for delay' category,Lack of resources - external </v>
      </c>
      <c r="D3198" s="176" t="str">
        <f>IF(ISBLANK('DPW3'!$H$25),"",'DPW3'!$H$25)</f>
        <v>Nr</v>
      </c>
      <c r="E3198" s="176" t="s">
        <v>7266</v>
      </c>
      <c r="F3198" s="176" t="str">
        <f>IF(ISBLANK('DPW3'!BE25),"",'DPW3'!BE25)</f>
        <v/>
      </c>
    </row>
    <row r="3199" spans="1:60" x14ac:dyDescent="0.25">
      <c r="A3199" s="176" t="str">
        <f t="shared" si="49"/>
        <v>YKY</v>
      </c>
      <c r="B3199" s="176" t="str">
        <f>IF(ISBLANK('DPW3'!DS25),"",'DPW3'!DS25)</f>
        <v>PCD_DPW3_RWD_DCS_ST</v>
      </c>
      <c r="C3199" s="176" t="str">
        <f>'DPW3'!F25 &amp; "," &amp; 'DPW3'!G25 &amp; "," &amp; 'DPW3'!$DQ$5 &amp; "," &amp; 'DPW3'!$DS$6</f>
        <v>Raw Water Deterioration and Taste, Odour and Colour,Number of schemes - total (Stage 0 to Stage 6),Reasons for delay - Number of delayed schemes falling into each 'primary reason for delay' category,Change in solution (IM2)</v>
      </c>
      <c r="D3199" s="176" t="str">
        <f>IF(ISBLANK('DPW3'!$H$25),"",'DPW3'!$H$25)</f>
        <v>Nr</v>
      </c>
      <c r="E3199" s="176" t="s">
        <v>7266</v>
      </c>
      <c r="F3199" s="176" t="str">
        <f>IF(ISBLANK('DPW3'!BF25),"",'DPW3'!BF25)</f>
        <v/>
      </c>
    </row>
    <row r="3200" spans="1:60" x14ac:dyDescent="0.25">
      <c r="A3200" s="176" t="str">
        <f t="shared" si="49"/>
        <v>YKY</v>
      </c>
      <c r="B3200" s="176" t="str">
        <f>IF(ISBLANK('DPW3'!DT25),"",'DPW3'!DT25)</f>
        <v>PCD_DPW3_RWD_DSPC_ST</v>
      </c>
      <c r="C3200" s="176" t="str">
        <f>'DPW3'!F25 &amp; "," &amp; 'DPW3'!G25 &amp; "," &amp; 'DPW3'!$DQ$5 &amp; "," &amp; 'DPW3'!$DT$6</f>
        <v>Raw Water Deterioration and Taste, Odour and Colour,Number of schemes - total (Stage 0 to Stage 6),Reasons for delay - Number of delayed schemes falling into each 'primary reason for delay' category,Supply chain capacity</v>
      </c>
      <c r="D3200" s="176" t="str">
        <f>IF(ISBLANK('DPW3'!$H$25),"",'DPW3'!$H$25)</f>
        <v>Nr</v>
      </c>
      <c r="E3200" s="176" t="s">
        <v>7266</v>
      </c>
      <c r="F3200" s="176" t="str">
        <f>IF(ISBLANK('DPW3'!BG25),"",'DPW3'!BG25)</f>
        <v/>
      </c>
    </row>
    <row r="3201" spans="1:60" x14ac:dyDescent="0.25">
      <c r="A3201" s="176" t="str">
        <f t="shared" si="49"/>
        <v>YKY</v>
      </c>
      <c r="B3201" s="176" t="str">
        <f>IF(ISBLANK('DPW3'!DU25),"",'DPW3'!DU25)</f>
        <v>PCD_DPW3_RWD_DPP_ST</v>
      </c>
      <c r="C3201" s="176" t="str">
        <f>'DPW3'!F25 &amp; "," &amp; 'DPW3'!G25 &amp; "," &amp; 'DPW3'!$DQ$5 &amp; "," &amp; 'DPW3'!$DU$6</f>
        <v>Raw Water Deterioration and Taste, Odour and Colour,Number of schemes - total (Stage 0 to Stage 6),Reasons for delay - Number of delayed schemes falling into each 'primary reason for delay' category,Land and planning permission</v>
      </c>
      <c r="D3201" s="176" t="str">
        <f>IF(ISBLANK('DPW3'!$H$25),"",'DPW3'!$H$25)</f>
        <v>Nr</v>
      </c>
      <c r="E3201" s="176" t="s">
        <v>7266</v>
      </c>
      <c r="F3201" s="176" t="str">
        <f>IF(ISBLANK('DPW3'!BH25),"",'DPW3'!BH25)</f>
        <v/>
      </c>
    </row>
    <row r="3202" spans="1:60" x14ac:dyDescent="0.25">
      <c r="A3202" s="176" t="str">
        <f t="shared" si="49"/>
        <v>YKY</v>
      </c>
      <c r="B3202" s="176" t="str">
        <f>IF(ISBLANK('DPW3'!DV25),"",'DPW3'!DV25)</f>
        <v>PCD_DPW3_RWD_DTPI_ST</v>
      </c>
      <c r="C3202" s="176" t="str">
        <f>'DPW3'!F25 &amp; "," &amp; 'DPW3'!G25 &amp; "," &amp; 'DPW3'!$DQ$5 &amp; "," &amp; 'DPW3'!$DV$6</f>
        <v>Raw Water Deterioration and Taste, Odour and Colour,Number of schemes - total (Stage 0 to Stage 6),Reasons for delay - Number of delayed schemes falling into each 'primary reason for delay' category,Third-party interface</v>
      </c>
      <c r="D3202" s="176" t="str">
        <f>IF(ISBLANK('DPW3'!$H$25),"",'DPW3'!$H$25)</f>
        <v>Nr</v>
      </c>
      <c r="E3202" s="176" t="s">
        <v>7266</v>
      </c>
      <c r="F3202" s="176" t="str">
        <f>IF(ISBLANK('DPW3'!BI25),"",'DPW3'!BI25)</f>
        <v/>
      </c>
    </row>
    <row r="3203" spans="1:60" x14ac:dyDescent="0.25">
      <c r="A3203" s="176" t="str">
        <f t="shared" si="49"/>
        <v>YKY</v>
      </c>
      <c r="B3203" s="176" t="str">
        <f>IF(ISBLANK('DPW3'!DW25),"",'DPW3'!DW25)</f>
        <v>PCD_DPW3_RWD_DCI_ST</v>
      </c>
      <c r="C3203" s="176" t="str">
        <f>'DPW3'!F25 &amp; "," &amp; 'DPW3'!G25 &amp; "," &amp; 'DPW3'!$DQ$5 &amp; "," &amp; 'DPW3'!$DW$6</f>
        <v>Raw Water Deterioration and Taste, Odour and Colour,Number of schemes - total (Stage 0 to Stage 6),Reasons for delay - Number of delayed schemes falling into each 'primary reason for delay' category,Contractual issues</v>
      </c>
      <c r="D3203" s="176" t="str">
        <f>IF(ISBLANK('DPW3'!$H$25),"",'DPW3'!$H$25)</f>
        <v>Nr</v>
      </c>
      <c r="E3203" s="176" t="s">
        <v>7266</v>
      </c>
      <c r="F3203" s="176" t="str">
        <f>IF(ISBLANK('DPW3'!BJ25),"",'DPW3'!BJ25)</f>
        <v/>
      </c>
    </row>
    <row r="3204" spans="1:60" x14ac:dyDescent="0.25">
      <c r="A3204" s="176" t="str">
        <f t="shared" si="49"/>
        <v>YKY</v>
      </c>
      <c r="B3204" s="176" t="str">
        <f>IF(ISBLANK('DPW3'!DX25),"",'DPW3'!DX25)</f>
        <v>PCD_DPW3_RWD_DSI_ST</v>
      </c>
      <c r="C3204" s="176" t="str">
        <f>'DPW3'!F25 &amp; "," &amp; 'DPW3'!G25 &amp; "," &amp; 'DPW3'!$DQ$5 &amp; "," &amp; 'DPW3'!$DX$6</f>
        <v>Raw Water Deterioration and Taste, Odour and Colour,Number of schemes - total (Stage 0 to Stage 6),Reasons for delay - Number of delayed schemes falling into each 'primary reason for delay' category,Sites issues</v>
      </c>
      <c r="D3204" s="176" t="str">
        <f>IF(ISBLANK('DPW3'!$H$25),"",'DPW3'!$H$25)</f>
        <v>Nr</v>
      </c>
      <c r="E3204" s="176" t="s">
        <v>7266</v>
      </c>
      <c r="F3204" s="176" t="str">
        <f>IF(ISBLANK('DPW3'!BK25),"",'DPW3'!BK25)</f>
        <v/>
      </c>
    </row>
    <row r="3205" spans="1:60" x14ac:dyDescent="0.25">
      <c r="A3205" s="176" t="str">
        <f t="shared" ref="A3205:A3268" si="50">A3204</f>
        <v>YKY</v>
      </c>
      <c r="B3205" s="176" t="str">
        <f>IF(ISBLANK('DPW3'!DY25),"",'DPW3'!DY25)</f>
        <v>PCD_DPW3_RWD_DER_ST</v>
      </c>
      <c r="C3205" s="176" t="str">
        <f>'DPW3'!F25 &amp; "," &amp; 'DPW3'!G25 &amp; "," &amp; 'DPW3'!$DQ$5 &amp; "," &amp; 'DPW3'!$DY$6</f>
        <v>Raw Water Deterioration and Taste, Odour and Colour,Number of schemes - total (Stage 0 to Stage 6),Reasons for delay - Number of delayed schemes falling into each 'primary reason for delay' category,Environmental risks</v>
      </c>
      <c r="D3205" s="176" t="str">
        <f>IF(ISBLANK('DPW3'!$H$25),"",'DPW3'!$H$25)</f>
        <v>Nr</v>
      </c>
      <c r="E3205" s="176" t="s">
        <v>7266</v>
      </c>
      <c r="F3205" s="176" t="str">
        <f>IF(ISBLANK('DPW3'!BL25),"",'DPW3'!BL25)</f>
        <v/>
      </c>
    </row>
    <row r="3206" spans="1:60" x14ac:dyDescent="0.25">
      <c r="A3206" s="176" t="str">
        <f t="shared" si="50"/>
        <v>YKY</v>
      </c>
      <c r="B3206" s="176" t="str">
        <f>IF(ISBLANK('DPW3'!DZ25),"",'DPW3'!DZ25)</f>
        <v>PCD_DPW3_RWD_RS_ST</v>
      </c>
      <c r="C3206" s="176" t="str">
        <f>'DPW3'!F25 &amp; "," &amp; 'DPW3'!G25 &amp; "," &amp; 'DPW3'!$DQ$5 &amp; "," &amp; 'DPW3'!$DZ$6</f>
        <v>Raw Water Deterioration and Taste, Odour and Colour,Number of schemes - total (Stage 0 to Stage 6),Reasons for delay - Number of delayed schemes falling into each 'primary reason for delay' category,Regulatory Sign off Delay</v>
      </c>
      <c r="D3206" s="176" t="str">
        <f>IF(ISBLANK('DPW3'!$H$25),"",'DPW3'!$H$25)</f>
        <v>Nr</v>
      </c>
      <c r="E3206" s="176" t="s">
        <v>7266</v>
      </c>
      <c r="F3206" s="176" t="str">
        <f>IF(ISBLANK('DPW3'!BM25),"",'DPW3'!BM25)</f>
        <v/>
      </c>
    </row>
    <row r="3207" spans="1:60" x14ac:dyDescent="0.25">
      <c r="A3207" s="176" t="str">
        <f t="shared" si="50"/>
        <v>YKY</v>
      </c>
      <c r="B3207" s="176" t="str">
        <f>IF(ISBLANK('DPW3'!EA25),"",'DPW3'!EA25)</f>
        <v>PCD_DPW3_RWD_DPLE_ST</v>
      </c>
      <c r="C3207" s="176" t="str">
        <f>'DPW3'!F25 &amp; "," &amp; 'DPW3'!G25 &amp; "," &amp; 'DPW3'!$DQ$5 &amp; "," &amp; 'DPW3'!$EA$6</f>
        <v>Raw Water Deterioration and Taste, Odour and Colour,Number of schemes - total (Stage 0 to Stage 6),Reasons for delay - Number of delayed schemes falling into each 'primary reason for delay' category,Programme level efficiency</v>
      </c>
      <c r="D3207" s="176" t="str">
        <f>IF(ISBLANK('DPW3'!$H$25),"",'DPW3'!$H$25)</f>
        <v>Nr</v>
      </c>
      <c r="E3207" s="176" t="s">
        <v>7266</v>
      </c>
      <c r="F3207" s="176" t="str">
        <f>IF(ISBLANK('DPW3'!BN25),"",'DPW3'!BN25)</f>
        <v/>
      </c>
    </row>
    <row r="3208" spans="1:60" x14ac:dyDescent="0.25">
      <c r="A3208" s="176" t="str">
        <f t="shared" si="50"/>
        <v>YKY</v>
      </c>
      <c r="B3208" s="176" t="str">
        <f>IF(ISBLANK('DPW3'!BX26),"",'DPW3'!BX26)</f>
        <v>PCD_DPW3_WRESUP_NR</v>
      </c>
      <c r="C3208" s="176" t="str">
        <f>'DPW3'!F26&amp;'DPW3'!BX5</f>
        <v>W Resilience CC UpliftNumber of Schemes with IMs (Nr)</v>
      </c>
      <c r="D3208" s="176" t="str">
        <f>IF(ISBLANK('DPW3'!$H$26),"",'DPW3'!$H$26)</f>
        <v>Nr</v>
      </c>
      <c r="E3208" s="176" t="s">
        <v>7266</v>
      </c>
      <c r="F3208" s="176">
        <f>IF(ISBLANK('DPW3'!K26),"",'DPW3'!K26)</f>
        <v>8</v>
      </c>
    </row>
    <row r="3209" spans="1:60" x14ac:dyDescent="0.25">
      <c r="A3209" s="176" t="str">
        <f t="shared" si="50"/>
        <v>YKY</v>
      </c>
      <c r="B3209" s="176" t="str">
        <f>IF(ISBLANK('DPW3'!BZ26),"",'DPW3'!BZ26)</f>
        <v>PCD_DPW3_WRESUP_S0</v>
      </c>
      <c r="C3209" s="176" t="str">
        <f>'DPW3'!F26 &amp; "," &amp; 'DPW3'!G26 &amp; "," &amp; 'DPW3'!BX5</f>
        <v>W Resilience CC Uplift,Number of schemes at Stage 0,Number of Schemes with IMs (Nr)</v>
      </c>
      <c r="D3209" s="176" t="str">
        <f>IF(ISBLANK('DPW3'!$H$26),"",'DPW3'!$H$26)</f>
        <v>Nr</v>
      </c>
      <c r="E3209" s="176" t="s">
        <v>7266</v>
      </c>
      <c r="T3209" s="176">
        <f>IF(ISBLANK('DPW3'!M26),"",'DPW3'!M26)</f>
        <v>8</v>
      </c>
      <c r="U3209" s="176">
        <f>IF(ISBLANK('DPW3'!N26),"",'DPW3'!N26)</f>
        <v>0</v>
      </c>
      <c r="V3209" s="176">
        <f>IF(ISBLANK('DPW3'!O26),"",'DPW3'!O26)</f>
        <v>0</v>
      </c>
      <c r="W3209" s="176">
        <f>IF(ISBLANK('DPW3'!P26),"",'DPW3'!P26)</f>
        <v>0</v>
      </c>
      <c r="X3209" s="176">
        <f>IF(ISBLANK('DPW3'!Q26),"",'DPW3'!Q26)</f>
        <v>0</v>
      </c>
      <c r="Y3209" s="176">
        <f>IF(ISBLANK('DPW3'!R26),"",'DPW3'!R26)</f>
        <v>0</v>
      </c>
      <c r="Z3209" s="176">
        <f>IF(ISBLANK('DPW3'!S26),"",'DPW3'!S26)</f>
        <v>0</v>
      </c>
      <c r="AA3209" s="176">
        <f>IF(ISBLANK('DPW3'!T26),"",'DPW3'!T26)</f>
        <v>0</v>
      </c>
      <c r="AB3209" s="176">
        <f>IF(ISBLANK('DPW3'!U26),"",'DPW3'!U26)</f>
        <v>0</v>
      </c>
      <c r="AC3209" s="176">
        <f>IF(ISBLANK('DPW3'!V26),"",'DPW3'!V26)</f>
        <v>0</v>
      </c>
      <c r="AD3209" s="176">
        <f>IF(ISBLANK('DPW3'!W26),"",'DPW3'!W26)</f>
        <v>0</v>
      </c>
      <c r="AE3209" s="176">
        <f>IF(ISBLANK('DPW3'!X26),"",'DPW3'!X26)</f>
        <v>0</v>
      </c>
      <c r="AF3209" s="176">
        <f>IF(ISBLANK('DPW3'!Y26),"",'DPW3'!Y26)</f>
        <v>0</v>
      </c>
      <c r="AG3209" s="176">
        <f>IF(ISBLANK('DPW3'!Z26),"",'DPW3'!Z26)</f>
        <v>0</v>
      </c>
      <c r="AH3209" s="176">
        <f>IF(ISBLANK('DPW3'!AA26),"",'DPW3'!AA26)</f>
        <v>0</v>
      </c>
      <c r="AI3209" s="176">
        <f>IF(ISBLANK('DPW3'!AB26),"",'DPW3'!AB26)</f>
        <v>0</v>
      </c>
      <c r="AJ3209" s="176">
        <f>IF(ISBLANK('DPW3'!AC26),"",'DPW3'!AC26)</f>
        <v>0</v>
      </c>
      <c r="AK3209" s="176">
        <f>IF(ISBLANK('DPW3'!AD26),"",'DPW3'!AD26)</f>
        <v>0</v>
      </c>
      <c r="AL3209" s="176">
        <f>IF(ISBLANK('DPW3'!AE26),"",'DPW3'!AE26)</f>
        <v>0</v>
      </c>
      <c r="AM3209" s="176">
        <f>IF(ISBLANK('DPW3'!AF26),"",'DPW3'!AF26)</f>
        <v>0</v>
      </c>
      <c r="AN3209" s="176">
        <f>IF(ISBLANK('DPW3'!AG26),"",'DPW3'!AG26)</f>
        <v>0</v>
      </c>
      <c r="AO3209" s="176">
        <f>IF(ISBLANK('DPW3'!AH26),"",'DPW3'!AH26)</f>
        <v>0</v>
      </c>
      <c r="AP3209" s="176">
        <f>IF(ISBLANK('DPW3'!AI26),"",'DPW3'!AI26)</f>
        <v>0</v>
      </c>
      <c r="AQ3209" s="176">
        <f>IF(ISBLANK('DPW3'!AJ26),"",'DPW3'!AJ26)</f>
        <v>0</v>
      </c>
      <c r="AR3209" s="176">
        <f>IF(ISBLANK('DPW3'!AK26),"",'DPW3'!AK26)</f>
        <v>0</v>
      </c>
      <c r="AS3209" s="176">
        <f>IF(ISBLANK('DPW3'!AL26),"",'DPW3'!AL26)</f>
        <v>0</v>
      </c>
      <c r="AT3209" s="176">
        <f>IF(ISBLANK('DPW3'!AM26),"",'DPW3'!AM26)</f>
        <v>0</v>
      </c>
      <c r="AU3209" s="176">
        <f>IF(ISBLANK('DPW3'!AN26),"",'DPW3'!AN26)</f>
        <v>0</v>
      </c>
      <c r="AV3209" s="176">
        <f>IF(ISBLANK('DPW3'!AO26),"",'DPW3'!AO26)</f>
        <v>0</v>
      </c>
      <c r="AW3209" s="176">
        <f>IF(ISBLANK('DPW3'!AP26),"",'DPW3'!AP26)</f>
        <v>0</v>
      </c>
      <c r="AX3209" s="176">
        <f>IF(ISBLANK('DPW3'!AQ26),"",'DPW3'!AQ26)</f>
        <v>0</v>
      </c>
      <c r="AY3209" s="176">
        <f>IF(ISBLANK('DPW3'!AR26),"",'DPW3'!AR26)</f>
        <v>0</v>
      </c>
      <c r="AZ3209" s="176">
        <f>IF(ISBLANK('DPW3'!AS26),"",'DPW3'!AS26)</f>
        <v>0</v>
      </c>
      <c r="BA3209" s="176">
        <f>IF(ISBLANK('DPW3'!AT26),"",'DPW3'!AT26)</f>
        <v>0</v>
      </c>
      <c r="BB3209" s="176">
        <f>IF(ISBLANK('DPW3'!AU26),"",'DPW3'!AU26)</f>
        <v>0</v>
      </c>
      <c r="BC3209" s="176">
        <f>IF(ISBLANK('DPW3'!AV26),"",'DPW3'!AV26)</f>
        <v>0</v>
      </c>
      <c r="BD3209" s="176">
        <f>IF(ISBLANK('DPW3'!AW26),"",'DPW3'!AW26)</f>
        <v>0</v>
      </c>
      <c r="BE3209" s="176">
        <f>IF(ISBLANK('DPW3'!AX26),"",'DPW3'!AX26)</f>
        <v>0</v>
      </c>
      <c r="BF3209" s="176">
        <f>IF(ISBLANK('DPW3'!AY26),"",'DPW3'!AY26)</f>
        <v>0</v>
      </c>
      <c r="BG3209" s="176">
        <f>IF(ISBLANK('DPW3'!AZ26),"",'DPW3'!AZ26)</f>
        <v>0</v>
      </c>
      <c r="BH3209" s="176">
        <f>IF(ISBLANK('DPW3'!BA26),"",'DPW3'!BA26)</f>
        <v>0</v>
      </c>
    </row>
    <row r="3210" spans="1:60" x14ac:dyDescent="0.25">
      <c r="A3210" s="176" t="str">
        <f t="shared" si="50"/>
        <v>YKY</v>
      </c>
      <c r="B3210" s="176" t="str">
        <f>IF(ISBLANK('DPW3'!DP26),"",'DPW3'!DP26)</f>
        <v>PCD_DPW3_WRESUP_DLY</v>
      </c>
      <c r="C3210" s="176" t="str">
        <f>'DPW3'!F26 &amp; "," &amp; 'DPW3'!G26 &amp; "," &amp; 'DPW3'!DP5 &amp; "," &amp; 'DPW3'!DP6</f>
        <v>W Resilience CC Uplift,Number of schemes at Stage 0,Total number of schemes with a 90+ day delay for any given IM,</v>
      </c>
      <c r="D3210" s="176" t="str">
        <f>IF(ISBLANK('DPW3'!$H$26),"",'DPW3'!$H$26)</f>
        <v>Nr</v>
      </c>
      <c r="E3210" s="176" t="s">
        <v>7266</v>
      </c>
      <c r="F3210" s="176" t="str">
        <f>IF(ISBLANK('DPW3'!BC26),"",'DPW3'!BC26)</f>
        <v/>
      </c>
    </row>
    <row r="3211" spans="1:60" x14ac:dyDescent="0.25">
      <c r="A3211" s="176" t="str">
        <f t="shared" si="50"/>
        <v>YKY</v>
      </c>
      <c r="B3211" s="176" t="str">
        <f>IF(ISBLANK('DPW3'!DQ26),"",'DPW3'!DQ26)</f>
        <v>PCD_DPW3_WRESUP_DIR</v>
      </c>
      <c r="C3211" s="176" t="str">
        <f>'DPW3'!F26 &amp; "," &amp; 'DPW3'!G26 &amp; "," &amp; 'DPW3'!$DQ$5 &amp; "," &amp; 'DPW3'!$DQ$6</f>
        <v>W Resilience CC Uplift,Number of schemes at Stage 0,Reasons for delay - Number of delayed schemes falling into each 'primary reason for delay' category,Lack of resources - internal</v>
      </c>
      <c r="D3211" s="176" t="str">
        <f>IF(ISBLANK('DPW3'!$H$26),"",'DPW3'!$H$26)</f>
        <v>Nr</v>
      </c>
      <c r="E3211" s="176" t="s">
        <v>7266</v>
      </c>
      <c r="F3211" s="176" t="str">
        <f>IF(ISBLANK('DPW3'!BD26),"",'DPW3'!BD26)</f>
        <v/>
      </c>
    </row>
    <row r="3212" spans="1:60" x14ac:dyDescent="0.25">
      <c r="A3212" s="176" t="str">
        <f t="shared" si="50"/>
        <v>YKY</v>
      </c>
      <c r="B3212" s="176" t="str">
        <f>IF(ISBLANK('DPW3'!DR26),"",'DPW3'!DR26)</f>
        <v>PCD_DPW3_WRESUP_DSCR</v>
      </c>
      <c r="C3212" s="176" t="str">
        <f>'DPW3'!F26 &amp; "," &amp; 'DPW3'!G26 &amp; "," &amp; 'DPW3'!$DQ$5 &amp; "," &amp; 'DPW3'!$DR$6</f>
        <v xml:space="preserve">W Resilience CC Uplift,Number of schemes at Stage 0,Reasons for delay - Number of delayed schemes falling into each 'primary reason for delay' category,Lack of resources - external </v>
      </c>
      <c r="D3212" s="176" t="str">
        <f>IF(ISBLANK('DPW3'!$H$26),"",'DPW3'!$H$26)</f>
        <v>Nr</v>
      </c>
      <c r="E3212" s="176" t="s">
        <v>7266</v>
      </c>
      <c r="F3212" s="176" t="str">
        <f>IF(ISBLANK('DPW3'!BE26),"",'DPW3'!BE26)</f>
        <v/>
      </c>
    </row>
    <row r="3213" spans="1:60" x14ac:dyDescent="0.25">
      <c r="A3213" s="176" t="str">
        <f t="shared" si="50"/>
        <v>YKY</v>
      </c>
      <c r="B3213" s="176" t="str">
        <f>IF(ISBLANK('DPW3'!DS26),"",'DPW3'!DS26)</f>
        <v>PCD_DPW3_WRESUP_DCS</v>
      </c>
      <c r="C3213" s="176" t="str">
        <f>'DPW3'!F26 &amp; "," &amp; 'DPW3'!G26 &amp; "," &amp; 'DPW3'!$DQ$5 &amp; "," &amp; 'DPW3'!$DS$6</f>
        <v>W Resilience CC Uplift,Number of schemes at Stage 0,Reasons for delay - Number of delayed schemes falling into each 'primary reason for delay' category,Change in solution (IM2)</v>
      </c>
      <c r="D3213" s="176" t="str">
        <f>IF(ISBLANK('DPW3'!$H$26),"",'DPW3'!$H$26)</f>
        <v>Nr</v>
      </c>
      <c r="E3213" s="176" t="s">
        <v>7266</v>
      </c>
      <c r="F3213" s="176" t="str">
        <f>IF(ISBLANK('DPW3'!BF26),"",'DPW3'!BF26)</f>
        <v/>
      </c>
    </row>
    <row r="3214" spans="1:60" x14ac:dyDescent="0.25">
      <c r="A3214" s="176" t="str">
        <f t="shared" si="50"/>
        <v>YKY</v>
      </c>
      <c r="B3214" s="176" t="str">
        <f>IF(ISBLANK('DPW3'!DT26),"",'DPW3'!DT26)</f>
        <v>PCD_DPW3_WRESUP_DSPC</v>
      </c>
      <c r="C3214" s="176" t="str">
        <f>'DPW3'!F26 &amp; "," &amp; 'DPW3'!G26 &amp; "," &amp; 'DPW3'!$DQ$5 &amp; "," &amp; 'DPW3'!$DT$6</f>
        <v>W Resilience CC Uplift,Number of schemes at Stage 0,Reasons for delay - Number of delayed schemes falling into each 'primary reason for delay' category,Supply chain capacity</v>
      </c>
      <c r="D3214" s="176" t="str">
        <f>IF(ISBLANK('DPW3'!$H$26),"",'DPW3'!$H$26)</f>
        <v>Nr</v>
      </c>
      <c r="E3214" s="176" t="s">
        <v>7266</v>
      </c>
      <c r="F3214" s="176" t="str">
        <f>IF(ISBLANK('DPW3'!BG26),"",'DPW3'!BG26)</f>
        <v/>
      </c>
    </row>
    <row r="3215" spans="1:60" s="55" customFormat="1" x14ac:dyDescent="0.25">
      <c r="A3215" s="55" t="str">
        <f t="shared" si="50"/>
        <v>YKY</v>
      </c>
      <c r="B3215" s="55" t="str">
        <f>IF(ISBLANK('DPW3'!DU26),"",'DPW3'!DU26)</f>
        <v>PCD_DPW3_WRESUP_DPP</v>
      </c>
      <c r="C3215" s="55" t="str">
        <f>'DPW3'!F26 &amp; "," &amp; 'DPW3'!G26 &amp; "," &amp; 'DPW3'!$DQ$5 &amp; "," &amp; 'DPW3'!$DU$6</f>
        <v>W Resilience CC Uplift,Number of schemes at Stage 0,Reasons for delay - Number of delayed schemes falling into each 'primary reason for delay' category,Land and planning permission</v>
      </c>
      <c r="D3215" s="55" t="str">
        <f>IF(ISBLANK('DPW3'!$H$26),"",'DPW3'!$H$26)</f>
        <v>Nr</v>
      </c>
      <c r="E3215" s="55" t="s">
        <v>7266</v>
      </c>
      <c r="F3215" s="55" t="str">
        <f>IF(ISBLANK('DPW3'!BH26),"",'DPW3'!BH26)</f>
        <v/>
      </c>
    </row>
    <row r="3216" spans="1:60" x14ac:dyDescent="0.25">
      <c r="A3216" s="176" t="str">
        <f t="shared" si="50"/>
        <v>YKY</v>
      </c>
      <c r="B3216" s="176" t="str">
        <f>IF(ISBLANK('DPW3'!DV26),"",'DPW3'!DV26)</f>
        <v>PCD_DPW3_WRESUP_DTPI</v>
      </c>
      <c r="C3216" s="176" t="str">
        <f>'DPW3'!F26 &amp; "," &amp; 'DPW3'!G26 &amp; "," &amp; 'DPW3'!$DQ$5 &amp; "," &amp; 'DPW3'!$DV$6</f>
        <v>W Resilience CC Uplift,Number of schemes at Stage 0,Reasons for delay - Number of delayed schemes falling into each 'primary reason for delay' category,Third-party interface</v>
      </c>
      <c r="D3216" s="176" t="str">
        <f>IF(ISBLANK('DPW3'!$H$26),"",'DPW3'!$H$26)</f>
        <v>Nr</v>
      </c>
      <c r="E3216" s="176" t="s">
        <v>7266</v>
      </c>
      <c r="F3216" s="176" t="str">
        <f>IF(ISBLANK('DPW3'!BI26),"",'DPW3'!BI26)</f>
        <v/>
      </c>
    </row>
    <row r="3217" spans="1:60" x14ac:dyDescent="0.25">
      <c r="A3217" s="176" t="str">
        <f t="shared" si="50"/>
        <v>YKY</v>
      </c>
      <c r="B3217" s="176" t="str">
        <f>IF(ISBLANK('DPW3'!DW26),"",'DPW3'!DW26)</f>
        <v>PCD_DPW3_WRESUP_DCI</v>
      </c>
      <c r="C3217" s="176" t="str">
        <f>'DPW3'!F26 &amp; "," &amp; 'DPW3'!G26 &amp; "," &amp; 'DPW3'!$DQ$5 &amp; "," &amp; 'DPW3'!$DW$6</f>
        <v>W Resilience CC Uplift,Number of schemes at Stage 0,Reasons for delay - Number of delayed schemes falling into each 'primary reason for delay' category,Contractual issues</v>
      </c>
      <c r="D3217" s="176" t="str">
        <f>IF(ISBLANK('DPW3'!$H$26),"",'DPW3'!$H$26)</f>
        <v>Nr</v>
      </c>
      <c r="E3217" s="176" t="s">
        <v>7266</v>
      </c>
      <c r="F3217" s="176" t="str">
        <f>IF(ISBLANK('DPW3'!BJ26),"",'DPW3'!BJ26)</f>
        <v/>
      </c>
    </row>
    <row r="3218" spans="1:60" x14ac:dyDescent="0.25">
      <c r="A3218" s="176" t="str">
        <f t="shared" si="50"/>
        <v>YKY</v>
      </c>
      <c r="B3218" s="176" t="str">
        <f>IF(ISBLANK('DPW3'!DX26),"",'DPW3'!DX26)</f>
        <v>PCD_DPW3_WRESUP_DSI</v>
      </c>
      <c r="C3218" s="176" t="str">
        <f>'DPW3'!F26 &amp; "," &amp; 'DPW3'!G26 &amp; "," &amp; 'DPW3'!$DQ$5 &amp; "," &amp; 'DPW3'!$DX$6</f>
        <v>W Resilience CC Uplift,Number of schemes at Stage 0,Reasons for delay - Number of delayed schemes falling into each 'primary reason for delay' category,Sites issues</v>
      </c>
      <c r="D3218" s="176" t="str">
        <f>IF(ISBLANK('DPW3'!$H$26),"",'DPW3'!$H$26)</f>
        <v>Nr</v>
      </c>
      <c r="E3218" s="176" t="s">
        <v>7266</v>
      </c>
      <c r="F3218" s="176" t="str">
        <f>IF(ISBLANK('DPW3'!BK26),"",'DPW3'!BK26)</f>
        <v/>
      </c>
    </row>
    <row r="3219" spans="1:60" x14ac:dyDescent="0.25">
      <c r="A3219" s="176" t="str">
        <f t="shared" si="50"/>
        <v>YKY</v>
      </c>
      <c r="B3219" s="176" t="str">
        <f>IF(ISBLANK('DPW3'!DY26),"",'DPW3'!DY26)</f>
        <v>PCD_DPW3_WRESUP_DER</v>
      </c>
      <c r="C3219" s="176" t="str">
        <f>'DPW3'!F26 &amp; "," &amp; 'DPW3'!G26 &amp; "," &amp; 'DPW3'!$DQ$5 &amp; "," &amp; 'DPW3'!$DY$6</f>
        <v>W Resilience CC Uplift,Number of schemes at Stage 0,Reasons for delay - Number of delayed schemes falling into each 'primary reason for delay' category,Environmental risks</v>
      </c>
      <c r="D3219" s="176" t="str">
        <f>IF(ISBLANK('DPW3'!$H$26),"",'DPW3'!$H$26)</f>
        <v>Nr</v>
      </c>
      <c r="E3219" s="176" t="s">
        <v>7266</v>
      </c>
      <c r="F3219" s="176" t="str">
        <f>IF(ISBLANK('DPW3'!BL26),"",'DPW3'!BL26)</f>
        <v/>
      </c>
    </row>
    <row r="3220" spans="1:60" x14ac:dyDescent="0.25">
      <c r="A3220" s="176" t="str">
        <f t="shared" si="50"/>
        <v>YKY</v>
      </c>
      <c r="B3220" s="176" t="str">
        <f>IF(ISBLANK('DPW3'!DZ26),"",'DPW3'!DZ26)</f>
        <v>PCD_DPW3_WRESUP_RS</v>
      </c>
      <c r="C3220" s="176" t="str">
        <f>'DPW3'!F26 &amp; "," &amp; 'DPW3'!G26 &amp; "," &amp; 'DPW3'!$DQ$5 &amp; "," &amp; 'DPW3'!$DZ$6</f>
        <v>W Resilience CC Uplift,Number of schemes at Stage 0,Reasons for delay - Number of delayed schemes falling into each 'primary reason for delay' category,Regulatory Sign off Delay</v>
      </c>
      <c r="D3220" s="176" t="str">
        <f>IF(ISBLANK('DPW3'!$H$26),"",'DPW3'!$H$26)</f>
        <v>Nr</v>
      </c>
      <c r="E3220" s="176" t="s">
        <v>7266</v>
      </c>
      <c r="F3220" s="176" t="str">
        <f>IF(ISBLANK('DPW3'!BM26),"",'DPW3'!BM26)</f>
        <v/>
      </c>
    </row>
    <row r="3221" spans="1:60" x14ac:dyDescent="0.25">
      <c r="A3221" s="176" t="str">
        <f t="shared" si="50"/>
        <v>YKY</v>
      </c>
      <c r="B3221" s="176" t="str">
        <f>IF(ISBLANK('DPW3'!EA26),"",'DPW3'!EA26)</f>
        <v>PCD_DPW3_WRESUP_DPLE</v>
      </c>
      <c r="C3221" s="176" t="str">
        <f>'DPW3'!F26 &amp; "," &amp; 'DPW3'!G26 &amp; "," &amp; 'DPW3'!$DQ$5 &amp; "," &amp; 'DPW3'!$EA$6</f>
        <v>W Resilience CC Uplift,Number of schemes at Stage 0,Reasons for delay - Number of delayed schemes falling into each 'primary reason for delay' category,Programme level efficiency</v>
      </c>
      <c r="D3221" s="176" t="str">
        <f>IF(ISBLANK('DPW3'!$H$26),"",'DPW3'!$H$26)</f>
        <v>Nr</v>
      </c>
      <c r="E3221" s="176" t="s">
        <v>7266</v>
      </c>
      <c r="F3221" s="176" t="str">
        <f>IF(ISBLANK('DPW3'!BN26),"",'DPW3'!BN26)</f>
        <v/>
      </c>
    </row>
    <row r="3222" spans="1:60" x14ac:dyDescent="0.25">
      <c r="A3222" s="176" t="str">
        <f t="shared" si="50"/>
        <v>YKY</v>
      </c>
      <c r="B3222" s="176" t="str">
        <f>IF(ISBLANK('DPW3'!BZ27),"",'DPW3'!BZ27)</f>
        <v>PCD_DPW3_WRESUP_S1</v>
      </c>
      <c r="C3222" s="176" t="str">
        <f>'DPW3'!F27 &amp; "," &amp; 'DPW3'!G27 &amp; "," &amp; 'DPW3'!BX5</f>
        <v>W Resilience CC Uplift,Number of schemes at Stage 1,Number of Schemes with IMs (Nr)</v>
      </c>
      <c r="D3222" s="176" t="str">
        <f>IF(ISBLANK('DPW3'!$H$27),"",'DPW3'!$H$27)</f>
        <v>Nr</v>
      </c>
      <c r="E3222" s="176" t="s">
        <v>7266</v>
      </c>
      <c r="T3222" s="176">
        <f>IF(ISBLANK('DPW3'!M27),"",'DPW3'!M27)</f>
        <v>0</v>
      </c>
      <c r="U3222" s="176">
        <f>IF(ISBLANK('DPW3'!N27),"",'DPW3'!N27)</f>
        <v>6</v>
      </c>
      <c r="V3222" s="176">
        <f>IF(ISBLANK('DPW3'!O27),"",'DPW3'!O27)</f>
        <v>6</v>
      </c>
      <c r="W3222" s="176">
        <f>IF(ISBLANK('DPW3'!P27),"",'DPW3'!P27)</f>
        <v>1</v>
      </c>
      <c r="X3222" s="176">
        <f>IF(ISBLANK('DPW3'!Q27),"",'DPW3'!Q27)</f>
        <v>1</v>
      </c>
      <c r="Y3222" s="176">
        <f>IF(ISBLANK('DPW3'!R27),"",'DPW3'!R27)</f>
        <v>1</v>
      </c>
      <c r="Z3222" s="176">
        <f>IF(ISBLANK('DPW3'!S27),"",'DPW3'!S27)</f>
        <v>0</v>
      </c>
      <c r="AA3222" s="176">
        <f>IF(ISBLANK('DPW3'!T27),"",'DPW3'!T27)</f>
        <v>0</v>
      </c>
      <c r="AB3222" s="176">
        <f>IF(ISBLANK('DPW3'!U27),"",'DPW3'!U27)</f>
        <v>0</v>
      </c>
      <c r="AC3222" s="176">
        <f>IF(ISBLANK('DPW3'!V27),"",'DPW3'!V27)</f>
        <v>0</v>
      </c>
      <c r="AD3222" s="176">
        <f>IF(ISBLANK('DPW3'!W27),"",'DPW3'!W27)</f>
        <v>0</v>
      </c>
      <c r="AE3222" s="176">
        <f>IF(ISBLANK('DPW3'!X27),"",'DPW3'!X27)</f>
        <v>0</v>
      </c>
      <c r="AF3222" s="176">
        <f>IF(ISBLANK('DPW3'!Y27),"",'DPW3'!Y27)</f>
        <v>0</v>
      </c>
      <c r="AG3222" s="176">
        <f>IF(ISBLANK('DPW3'!Z27),"",'DPW3'!Z27)</f>
        <v>0</v>
      </c>
      <c r="AH3222" s="176">
        <f>IF(ISBLANK('DPW3'!AA27),"",'DPW3'!AA27)</f>
        <v>0</v>
      </c>
      <c r="AI3222" s="176">
        <f>IF(ISBLANK('DPW3'!AB27),"",'DPW3'!AB27)</f>
        <v>0</v>
      </c>
      <c r="AJ3222" s="176">
        <f>IF(ISBLANK('DPW3'!AC27),"",'DPW3'!AC27)</f>
        <v>0</v>
      </c>
      <c r="AK3222" s="176">
        <f>IF(ISBLANK('DPW3'!AD27),"",'DPW3'!AD27)</f>
        <v>0</v>
      </c>
      <c r="AL3222" s="176">
        <f>IF(ISBLANK('DPW3'!AE27),"",'DPW3'!AE27)</f>
        <v>0</v>
      </c>
      <c r="AM3222" s="176">
        <f>IF(ISBLANK('DPW3'!AF27),"",'DPW3'!AF27)</f>
        <v>0</v>
      </c>
      <c r="AN3222" s="176">
        <f>IF(ISBLANK('DPW3'!AG27),"",'DPW3'!AG27)</f>
        <v>0</v>
      </c>
      <c r="AO3222" s="176">
        <f>IF(ISBLANK('DPW3'!AH27),"",'DPW3'!AH27)</f>
        <v>0</v>
      </c>
      <c r="AP3222" s="176">
        <f>IF(ISBLANK('DPW3'!AI27),"",'DPW3'!AI27)</f>
        <v>0</v>
      </c>
      <c r="AQ3222" s="176">
        <f>IF(ISBLANK('DPW3'!AJ27),"",'DPW3'!AJ27)</f>
        <v>0</v>
      </c>
      <c r="AR3222" s="176">
        <f>IF(ISBLANK('DPW3'!AK27),"",'DPW3'!AK27)</f>
        <v>0</v>
      </c>
      <c r="AS3222" s="176">
        <f>IF(ISBLANK('DPW3'!AL27),"",'DPW3'!AL27)</f>
        <v>0</v>
      </c>
      <c r="AT3222" s="176">
        <f>IF(ISBLANK('DPW3'!AM27),"",'DPW3'!AM27)</f>
        <v>0</v>
      </c>
      <c r="AU3222" s="176">
        <f>IF(ISBLANK('DPW3'!AN27),"",'DPW3'!AN27)</f>
        <v>0</v>
      </c>
      <c r="AV3222" s="176">
        <f>IF(ISBLANK('DPW3'!AO27),"",'DPW3'!AO27)</f>
        <v>0</v>
      </c>
      <c r="AW3222" s="176">
        <f>IF(ISBLANK('DPW3'!AP27),"",'DPW3'!AP27)</f>
        <v>0</v>
      </c>
      <c r="AX3222" s="176">
        <f>IF(ISBLANK('DPW3'!AQ27),"",'DPW3'!AQ27)</f>
        <v>0</v>
      </c>
      <c r="AY3222" s="176">
        <f>IF(ISBLANK('DPW3'!AR27),"",'DPW3'!AR27)</f>
        <v>0</v>
      </c>
      <c r="AZ3222" s="176">
        <f>IF(ISBLANK('DPW3'!AS27),"",'DPW3'!AS27)</f>
        <v>0</v>
      </c>
      <c r="BA3222" s="176">
        <f>IF(ISBLANK('DPW3'!AT27),"",'DPW3'!AT27)</f>
        <v>0</v>
      </c>
      <c r="BB3222" s="176">
        <f>IF(ISBLANK('DPW3'!AU27),"",'DPW3'!AU27)</f>
        <v>0</v>
      </c>
      <c r="BC3222" s="176">
        <f>IF(ISBLANK('DPW3'!AV27),"",'DPW3'!AV27)</f>
        <v>0</v>
      </c>
      <c r="BD3222" s="176">
        <f>IF(ISBLANK('DPW3'!AW27),"",'DPW3'!AW27)</f>
        <v>0</v>
      </c>
      <c r="BE3222" s="176">
        <f>IF(ISBLANK('DPW3'!AX27),"",'DPW3'!AX27)</f>
        <v>0</v>
      </c>
      <c r="BF3222" s="176">
        <f>IF(ISBLANK('DPW3'!AY27),"",'DPW3'!AY27)</f>
        <v>0</v>
      </c>
      <c r="BG3222" s="176">
        <f>IF(ISBLANK('DPW3'!AZ27),"",'DPW3'!AZ27)</f>
        <v>0</v>
      </c>
      <c r="BH3222" s="176">
        <f>IF(ISBLANK('DPW3'!BA27),"",'DPW3'!BA27)</f>
        <v>0</v>
      </c>
    </row>
    <row r="3223" spans="1:60" x14ac:dyDescent="0.25">
      <c r="A3223" s="176" t="str">
        <f t="shared" si="50"/>
        <v>YKY</v>
      </c>
      <c r="B3223" s="176" t="str">
        <f>IF(ISBLANK('DPW3'!DP27),"",'DPW3'!DP27)</f>
        <v>PCD_DPW3_WRESUP_DLY_S1</v>
      </c>
      <c r="C3223" s="176" t="str">
        <f>'DPW3'!F27 &amp; "," &amp; 'DPW3'!G27 &amp; "," &amp; 'DPW3'!DP5 &amp; "," &amp; 'DPW3'!DP6</f>
        <v>W Resilience CC Uplift,Number of schemes at Stage 1,Total number of schemes with a 90+ day delay for any given IM,</v>
      </c>
      <c r="D3223" s="176" t="str">
        <f>IF(ISBLANK('DPW3'!$H$27),"",'DPW3'!$H$27)</f>
        <v>Nr</v>
      </c>
      <c r="E3223" s="176" t="s">
        <v>7266</v>
      </c>
      <c r="F3223" s="176" t="str">
        <f>IF(ISBLANK('DPW3'!BC27),"",'DPW3'!BC27)</f>
        <v/>
      </c>
    </row>
    <row r="3224" spans="1:60" x14ac:dyDescent="0.25">
      <c r="A3224" s="176" t="str">
        <f t="shared" si="50"/>
        <v>YKY</v>
      </c>
      <c r="B3224" s="176" t="str">
        <f>IF(ISBLANK('DPW3'!DQ27),"",'DPW3'!DQ27)</f>
        <v>PCD_DPW3_WRESUP_DIR_S1</v>
      </c>
      <c r="C3224" s="176" t="str">
        <f>'DPW3'!F27 &amp; "," &amp; 'DPW3'!G27 &amp; "," &amp; 'DPW3'!$DQ$5 &amp; "," &amp; 'DPW3'!$DQ$6</f>
        <v>W Resilience CC Uplift,Number of schemes at Stage 1,Reasons for delay - Number of delayed schemes falling into each 'primary reason for delay' category,Lack of resources - internal</v>
      </c>
      <c r="D3224" s="176" t="str">
        <f>IF(ISBLANK('DPW3'!$H$27),"",'DPW3'!$H$27)</f>
        <v>Nr</v>
      </c>
      <c r="E3224" s="176" t="s">
        <v>7266</v>
      </c>
      <c r="F3224" s="176" t="str">
        <f>IF(ISBLANK('DPW3'!BD27),"",'DPW3'!BD27)</f>
        <v/>
      </c>
    </row>
    <row r="3225" spans="1:60" x14ac:dyDescent="0.25">
      <c r="A3225" s="176" t="str">
        <f t="shared" si="50"/>
        <v>YKY</v>
      </c>
      <c r="B3225" s="176" t="str">
        <f>IF(ISBLANK('DPW3'!DR27),"",'DPW3'!DR27)</f>
        <v>PCD_DPW3_WRESUP_DSCR_S1</v>
      </c>
      <c r="C3225" s="176" t="str">
        <f>'DPW3'!F27 &amp; "," &amp; 'DPW3'!G27 &amp; "," &amp; 'DPW3'!DQ$5 &amp; "," &amp; 'DPW3'!$DR$6</f>
        <v xml:space="preserve">W Resilience CC Uplift,Number of schemes at Stage 1,Reasons for delay - Number of delayed schemes falling into each 'primary reason for delay' category,Lack of resources - external </v>
      </c>
      <c r="D3225" s="176" t="str">
        <f>IF(ISBLANK('DPW3'!$H$27),"",'DPW3'!$H$27)</f>
        <v>Nr</v>
      </c>
      <c r="E3225" s="176" t="s">
        <v>7266</v>
      </c>
      <c r="F3225" s="176" t="str">
        <f>IF(ISBLANK('DPW3'!BE27),"",'DPW3'!BE27)</f>
        <v/>
      </c>
    </row>
    <row r="3226" spans="1:60" x14ac:dyDescent="0.25">
      <c r="A3226" s="176" t="str">
        <f t="shared" si="50"/>
        <v>YKY</v>
      </c>
      <c r="B3226" s="176" t="str">
        <f>IF(ISBLANK('DPW3'!DS27),"",'DPW3'!DS27)</f>
        <v>PCD_DPW3_WRESUP_DCS_S1</v>
      </c>
      <c r="C3226" s="176" t="str">
        <f>'DPW3'!F27 &amp; "," &amp; 'DPW3'!G27 &amp; "," &amp; 'DPW3'!$DQ$5 &amp; "," &amp; 'DPW3'!$DS$6</f>
        <v>W Resilience CC Uplift,Number of schemes at Stage 1,Reasons for delay - Number of delayed schemes falling into each 'primary reason for delay' category,Change in solution (IM2)</v>
      </c>
      <c r="D3226" s="176" t="str">
        <f>IF(ISBLANK('DPW3'!$H$27),"",'DPW3'!$H$27)</f>
        <v>Nr</v>
      </c>
      <c r="E3226" s="176" t="s">
        <v>7266</v>
      </c>
      <c r="F3226" s="176" t="str">
        <f>IF(ISBLANK('DPW3'!BF27),"",'DPW3'!BF27)</f>
        <v/>
      </c>
    </row>
    <row r="3227" spans="1:60" x14ac:dyDescent="0.25">
      <c r="A3227" s="176" t="str">
        <f t="shared" si="50"/>
        <v>YKY</v>
      </c>
      <c r="B3227" s="176" t="str">
        <f>IF(ISBLANK('DPW3'!DT27),"",'DPW3'!DT27)</f>
        <v>PCD_DPW3_WRESUP_DSPC_S1</v>
      </c>
      <c r="C3227" s="176" t="str">
        <f>'DPW3'!F27 &amp; "," &amp; 'DPW3'!G27 &amp; "," &amp; 'DPW3'!$DQ$5 &amp; "," &amp; 'DPW3'!$DT$6</f>
        <v>W Resilience CC Uplift,Number of schemes at Stage 1,Reasons for delay - Number of delayed schemes falling into each 'primary reason for delay' category,Supply chain capacity</v>
      </c>
      <c r="D3227" s="176" t="str">
        <f>IF(ISBLANK('DPW3'!$H$27),"",'DPW3'!$H$27)</f>
        <v>Nr</v>
      </c>
      <c r="E3227" s="176" t="s">
        <v>7266</v>
      </c>
      <c r="F3227" s="176" t="str">
        <f>IF(ISBLANK('DPW3'!BG27),"",'DPW3'!BG27)</f>
        <v/>
      </c>
    </row>
    <row r="3228" spans="1:60" x14ac:dyDescent="0.25">
      <c r="A3228" s="176" t="str">
        <f t="shared" si="50"/>
        <v>YKY</v>
      </c>
      <c r="B3228" s="176" t="str">
        <f>IF(ISBLANK('DPW3'!DU27),"",'DPW3'!DU27)</f>
        <v>PCD_DPW3_WRESUP_DPP_S1</v>
      </c>
      <c r="C3228" s="176" t="str">
        <f>'DPW3'!F27 &amp; "," &amp; 'DPW3'!G27 &amp; "," &amp; 'DPW3'!$DQ$5 &amp; "," &amp; 'DPW3'!$DU$6</f>
        <v>W Resilience CC Uplift,Number of schemes at Stage 1,Reasons for delay - Number of delayed schemes falling into each 'primary reason for delay' category,Land and planning permission</v>
      </c>
      <c r="D3228" s="176" t="str">
        <f>IF(ISBLANK('DPW3'!$H$27),"",'DPW3'!$H$27)</f>
        <v>Nr</v>
      </c>
      <c r="E3228" s="176" t="s">
        <v>7266</v>
      </c>
      <c r="F3228" s="176" t="str">
        <f>IF(ISBLANK('DPW3'!BH27),"",'DPW3'!BH27)</f>
        <v/>
      </c>
    </row>
    <row r="3229" spans="1:60" x14ac:dyDescent="0.25">
      <c r="A3229" s="176" t="str">
        <f t="shared" si="50"/>
        <v>YKY</v>
      </c>
      <c r="B3229" s="176" t="str">
        <f>IF(ISBLANK('DPW3'!DV27),"",'DPW3'!DV27)</f>
        <v>PCD_DPW3_WRESUP_DTPI_S1</v>
      </c>
      <c r="C3229" s="176" t="str">
        <f>'DPW3'!F27 &amp; "," &amp; 'DPW3'!G27 &amp; "," &amp; 'DPW3'!$DQ$5 &amp; "," &amp; 'DPW3'!$DV$6</f>
        <v>W Resilience CC Uplift,Number of schemes at Stage 1,Reasons for delay - Number of delayed schemes falling into each 'primary reason for delay' category,Third-party interface</v>
      </c>
      <c r="D3229" s="176" t="str">
        <f>IF(ISBLANK('DPW3'!$H$27),"",'DPW3'!$H$27)</f>
        <v>Nr</v>
      </c>
      <c r="E3229" s="176" t="s">
        <v>7266</v>
      </c>
      <c r="F3229" s="176" t="str">
        <f>IF(ISBLANK('DPW3'!BI27),"",'DPW3'!BI27)</f>
        <v/>
      </c>
    </row>
    <row r="3230" spans="1:60" x14ac:dyDescent="0.25">
      <c r="A3230" s="176" t="str">
        <f t="shared" si="50"/>
        <v>YKY</v>
      </c>
      <c r="B3230" s="176" t="str">
        <f>IF(ISBLANK('DPW3'!DW27),"",'DPW3'!DW27)</f>
        <v>PCD_DPW3_WRESUP_DCI_S1</v>
      </c>
      <c r="C3230" s="176" t="str">
        <f>'DPW3'!F27 &amp; "," &amp; 'DPW3'!G27 &amp; "," &amp; 'DPW3'!$DQ$5 &amp; "," &amp; 'DPW3'!$DW$6</f>
        <v>W Resilience CC Uplift,Number of schemes at Stage 1,Reasons for delay - Number of delayed schemes falling into each 'primary reason for delay' category,Contractual issues</v>
      </c>
      <c r="D3230" s="176" t="str">
        <f>IF(ISBLANK('DPW3'!$H$27),"",'DPW3'!$H$27)</f>
        <v>Nr</v>
      </c>
      <c r="E3230" s="176" t="s">
        <v>7266</v>
      </c>
      <c r="F3230" s="176" t="str">
        <f>IF(ISBLANK('DPW3'!BJ27),"",'DPW3'!BJ27)</f>
        <v/>
      </c>
    </row>
    <row r="3231" spans="1:60" x14ac:dyDescent="0.25">
      <c r="A3231" s="176" t="str">
        <f t="shared" si="50"/>
        <v>YKY</v>
      </c>
      <c r="B3231" s="176" t="str">
        <f>IF(ISBLANK('DPW3'!DX27),"",'DPW3'!DX27)</f>
        <v>PCD_DPW3_WRESUP_DSI_S1</v>
      </c>
      <c r="C3231" s="176" t="str">
        <f>'DPW3'!F27 &amp; "," &amp; 'DPW3'!G27 &amp; "," &amp; 'DPW3'!$DQ$5 &amp; "," &amp; 'DPW3'!$DX$6</f>
        <v>W Resilience CC Uplift,Number of schemes at Stage 1,Reasons for delay - Number of delayed schemes falling into each 'primary reason for delay' category,Sites issues</v>
      </c>
      <c r="D3231" s="176" t="str">
        <f>IF(ISBLANK('DPW3'!$H$27),"",'DPW3'!$H$27)</f>
        <v>Nr</v>
      </c>
      <c r="E3231" s="176" t="s">
        <v>7266</v>
      </c>
      <c r="F3231" s="176" t="str">
        <f>IF(ISBLANK('DPW3'!BK27),"",'DPW3'!BK27)</f>
        <v/>
      </c>
    </row>
    <row r="3232" spans="1:60" x14ac:dyDescent="0.25">
      <c r="A3232" s="176" t="str">
        <f t="shared" si="50"/>
        <v>YKY</v>
      </c>
      <c r="B3232" s="176" t="str">
        <f>IF(ISBLANK('DPW3'!DY27),"",'DPW3'!DY27)</f>
        <v>PCD_DPW3_WRESUP_DER_S1</v>
      </c>
      <c r="C3232" s="176" t="str">
        <f>'DPW3'!F27 &amp; "," &amp; 'DPW3'!G27 &amp; "," &amp; 'DPW3'!$DQ$5 &amp; "," &amp; 'DPW3'!$DY$6</f>
        <v>W Resilience CC Uplift,Number of schemes at Stage 1,Reasons for delay - Number of delayed schemes falling into each 'primary reason for delay' category,Environmental risks</v>
      </c>
      <c r="D3232" s="176" t="str">
        <f>IF(ISBLANK('DPW3'!$H$27),"",'DPW3'!$H$27)</f>
        <v>Nr</v>
      </c>
      <c r="E3232" s="176" t="s">
        <v>7266</v>
      </c>
      <c r="F3232" s="176" t="str">
        <f>IF(ISBLANK('DPW3'!BL27),"",'DPW3'!BL27)</f>
        <v/>
      </c>
    </row>
    <row r="3233" spans="1:60" x14ac:dyDescent="0.25">
      <c r="A3233" s="176" t="str">
        <f t="shared" si="50"/>
        <v>YKY</v>
      </c>
      <c r="B3233" s="176" t="str">
        <f>IF(ISBLANK('DPW3'!DZ27),"",'DPW3'!DZ27)</f>
        <v>PCD_DPW3_WRESUP_RS_S1</v>
      </c>
      <c r="C3233" s="176" t="str">
        <f>'DPW3'!F27 &amp; "," &amp; 'DPW3'!G27 &amp; "," &amp; 'DPW3'!$DQ$5 &amp; "," &amp; 'DPW3'!$DZ$6</f>
        <v>W Resilience CC Uplift,Number of schemes at Stage 1,Reasons for delay - Number of delayed schemes falling into each 'primary reason for delay' category,Regulatory Sign off Delay</v>
      </c>
      <c r="D3233" s="176" t="str">
        <f>IF(ISBLANK('DPW3'!$H$27),"",'DPW3'!$H$27)</f>
        <v>Nr</v>
      </c>
      <c r="E3233" s="176" t="s">
        <v>7266</v>
      </c>
      <c r="F3233" s="176" t="str">
        <f>IF(ISBLANK('DPW3'!BM27),"",'DPW3'!BM27)</f>
        <v/>
      </c>
    </row>
    <row r="3234" spans="1:60" x14ac:dyDescent="0.25">
      <c r="A3234" s="176" t="str">
        <f t="shared" si="50"/>
        <v>YKY</v>
      </c>
      <c r="B3234" s="176" t="str">
        <f>IF(ISBLANK('DPW3'!EA27),"",'DPW3'!EA27)</f>
        <v>PCD_DPW3_WRESUP_DPLE_S1</v>
      </c>
      <c r="C3234" s="176" t="str">
        <f>'DPW3'!F27 &amp; "," &amp; 'DPW3'!G27 &amp; "," &amp; 'DPW3'!$DQ$5 &amp; "," &amp; 'DPW3'!$EA$6</f>
        <v>W Resilience CC Uplift,Number of schemes at Stage 1,Reasons for delay - Number of delayed schemes falling into each 'primary reason for delay' category,Programme level efficiency</v>
      </c>
      <c r="D3234" s="176" t="str">
        <f>IF(ISBLANK('DPW3'!$H$27),"",'DPW3'!$H$27)</f>
        <v>Nr</v>
      </c>
      <c r="E3234" s="176" t="s">
        <v>7266</v>
      </c>
      <c r="F3234" s="176" t="str">
        <f>IF(ISBLANK('DPW3'!BN27),"",'DPW3'!BN27)</f>
        <v/>
      </c>
    </row>
    <row r="3235" spans="1:60" x14ac:dyDescent="0.25">
      <c r="A3235" s="176" t="str">
        <f t="shared" si="50"/>
        <v>YKY</v>
      </c>
      <c r="B3235" s="176" t="str">
        <f>IF(ISBLANK('DPW3'!BZ28),"",'DPW3'!BZ28)</f>
        <v>PCD_DPW3_WRESUP_S2</v>
      </c>
      <c r="C3235" s="176" t="str">
        <f>'DPW3'!F28 &amp; "," &amp; 'DPW3'!G28 &amp; "," &amp; 'DPW3'!BX5</f>
        <v>W Resilience CC Uplift,Number of schemes at Stage 2,Number of Schemes with IMs (Nr)</v>
      </c>
      <c r="D3235" s="176" t="str">
        <f>IF(ISBLANK('DPW3'!$H$28),"",'DPW3'!$H$28)</f>
        <v>Nr</v>
      </c>
      <c r="E3235" s="176" t="s">
        <v>7266</v>
      </c>
      <c r="T3235" s="176">
        <f>IF(ISBLANK('DPW3'!M28),"",'DPW3'!M28)</f>
        <v>0</v>
      </c>
      <c r="U3235" s="176">
        <f>IF(ISBLANK('DPW3'!N28),"",'DPW3'!N28)</f>
        <v>1</v>
      </c>
      <c r="V3235" s="176">
        <f>IF(ISBLANK('DPW3'!O28),"",'DPW3'!O28)</f>
        <v>1</v>
      </c>
      <c r="W3235" s="176">
        <f>IF(ISBLANK('DPW3'!P28),"",'DPW3'!P28)</f>
        <v>6</v>
      </c>
      <c r="X3235" s="176">
        <f>IF(ISBLANK('DPW3'!Q28),"",'DPW3'!Q28)</f>
        <v>1</v>
      </c>
      <c r="Y3235" s="176">
        <f>IF(ISBLANK('DPW3'!R28),"",'DPW3'!R28)</f>
        <v>0</v>
      </c>
      <c r="Z3235" s="176">
        <f>IF(ISBLANK('DPW3'!S28),"",'DPW3'!S28)</f>
        <v>1</v>
      </c>
      <c r="AA3235" s="176">
        <f>IF(ISBLANK('DPW3'!T28),"",'DPW3'!T28)</f>
        <v>0</v>
      </c>
      <c r="AB3235" s="176">
        <f>IF(ISBLANK('DPW3'!U28),"",'DPW3'!U28)</f>
        <v>0</v>
      </c>
      <c r="AC3235" s="176">
        <f>IF(ISBLANK('DPW3'!V28),"",'DPW3'!V28)</f>
        <v>0</v>
      </c>
      <c r="AD3235" s="176">
        <f>IF(ISBLANK('DPW3'!W28),"",'DPW3'!W28)</f>
        <v>0</v>
      </c>
      <c r="AE3235" s="176">
        <f>IF(ISBLANK('DPW3'!X28),"",'DPW3'!X28)</f>
        <v>0</v>
      </c>
      <c r="AF3235" s="176">
        <f>IF(ISBLANK('DPW3'!Y28),"",'DPW3'!Y28)</f>
        <v>0</v>
      </c>
      <c r="AG3235" s="176">
        <f>IF(ISBLANK('DPW3'!Z28),"",'DPW3'!Z28)</f>
        <v>0</v>
      </c>
      <c r="AH3235" s="176">
        <f>IF(ISBLANK('DPW3'!AA28),"",'DPW3'!AA28)</f>
        <v>0</v>
      </c>
      <c r="AI3235" s="176">
        <f>IF(ISBLANK('DPW3'!AB28),"",'DPW3'!AB28)</f>
        <v>0</v>
      </c>
      <c r="AJ3235" s="176">
        <f>IF(ISBLANK('DPW3'!AC28),"",'DPW3'!AC28)</f>
        <v>0</v>
      </c>
      <c r="AK3235" s="176">
        <f>IF(ISBLANK('DPW3'!AD28),"",'DPW3'!AD28)</f>
        <v>0</v>
      </c>
      <c r="AL3235" s="176">
        <f>IF(ISBLANK('DPW3'!AE28),"",'DPW3'!AE28)</f>
        <v>0</v>
      </c>
      <c r="AM3235" s="176">
        <f>IF(ISBLANK('DPW3'!AF28),"",'DPW3'!AF28)</f>
        <v>0</v>
      </c>
      <c r="AN3235" s="176">
        <f>IF(ISBLANK('DPW3'!AG28),"",'DPW3'!AG28)</f>
        <v>0</v>
      </c>
      <c r="AO3235" s="176">
        <f>IF(ISBLANK('DPW3'!AH28),"",'DPW3'!AH28)</f>
        <v>0</v>
      </c>
      <c r="AP3235" s="176">
        <f>IF(ISBLANK('DPW3'!AI28),"",'DPW3'!AI28)</f>
        <v>0</v>
      </c>
      <c r="AQ3235" s="176">
        <f>IF(ISBLANK('DPW3'!AJ28),"",'DPW3'!AJ28)</f>
        <v>0</v>
      </c>
      <c r="AR3235" s="176">
        <f>IF(ISBLANK('DPW3'!AK28),"",'DPW3'!AK28)</f>
        <v>0</v>
      </c>
      <c r="AS3235" s="176">
        <f>IF(ISBLANK('DPW3'!AL28),"",'DPW3'!AL28)</f>
        <v>0</v>
      </c>
      <c r="AT3235" s="176">
        <f>IF(ISBLANK('DPW3'!AM28),"",'DPW3'!AM28)</f>
        <v>0</v>
      </c>
      <c r="AU3235" s="176">
        <f>IF(ISBLANK('DPW3'!AN28),"",'DPW3'!AN28)</f>
        <v>0</v>
      </c>
      <c r="AV3235" s="176">
        <f>IF(ISBLANK('DPW3'!AO28),"",'DPW3'!AO28)</f>
        <v>0</v>
      </c>
      <c r="AW3235" s="176">
        <f>IF(ISBLANK('DPW3'!AP28),"",'DPW3'!AP28)</f>
        <v>0</v>
      </c>
      <c r="AX3235" s="176">
        <f>IF(ISBLANK('DPW3'!AQ28),"",'DPW3'!AQ28)</f>
        <v>0</v>
      </c>
      <c r="AY3235" s="176">
        <f>IF(ISBLANK('DPW3'!AR28),"",'DPW3'!AR28)</f>
        <v>0</v>
      </c>
      <c r="AZ3235" s="176">
        <f>IF(ISBLANK('DPW3'!AS28),"",'DPW3'!AS28)</f>
        <v>0</v>
      </c>
      <c r="BA3235" s="176">
        <f>IF(ISBLANK('DPW3'!AT28),"",'DPW3'!AT28)</f>
        <v>0</v>
      </c>
      <c r="BB3235" s="176">
        <f>IF(ISBLANK('DPW3'!AU28),"",'DPW3'!AU28)</f>
        <v>0</v>
      </c>
      <c r="BC3235" s="176">
        <f>IF(ISBLANK('DPW3'!AV28),"",'DPW3'!AV28)</f>
        <v>0</v>
      </c>
      <c r="BD3235" s="176">
        <f>IF(ISBLANK('DPW3'!AW28),"",'DPW3'!AW28)</f>
        <v>0</v>
      </c>
      <c r="BE3235" s="176">
        <f>IF(ISBLANK('DPW3'!AX28),"",'DPW3'!AX28)</f>
        <v>0</v>
      </c>
      <c r="BF3235" s="176">
        <f>IF(ISBLANK('DPW3'!AY28),"",'DPW3'!AY28)</f>
        <v>0</v>
      </c>
      <c r="BG3235" s="176">
        <f>IF(ISBLANK('DPW3'!AZ28),"",'DPW3'!AZ28)</f>
        <v>0</v>
      </c>
      <c r="BH3235" s="176">
        <f>IF(ISBLANK('DPW3'!BA28),"",'DPW3'!BA28)</f>
        <v>0</v>
      </c>
    </row>
    <row r="3236" spans="1:60" x14ac:dyDescent="0.25">
      <c r="A3236" s="176" t="str">
        <f t="shared" si="50"/>
        <v>YKY</v>
      </c>
      <c r="B3236" s="176" t="str">
        <f>IF(ISBLANK('DPW3'!DP28),"",'DPW3'!DP28)</f>
        <v>PCD_DPW3_WRESUP_DLY_S2</v>
      </c>
      <c r="C3236" s="176" t="str">
        <f>'DPW3'!F28 &amp; "," &amp; 'DPW3'!G28 &amp; "," &amp; 'DPW3'!DP5 &amp; "," &amp; 'DPW3'!DP6</f>
        <v>W Resilience CC Uplift,Number of schemes at Stage 2,Total number of schemes with a 90+ day delay for any given IM,</v>
      </c>
      <c r="D3236" s="176" t="str">
        <f>IF(ISBLANK('DPW3'!$H$28),"",'DPW3'!$H$28)</f>
        <v>Nr</v>
      </c>
      <c r="E3236" s="176" t="s">
        <v>7266</v>
      </c>
      <c r="F3236" s="176">
        <f>IF(ISBLANK('DPW3'!BC28),"",'DPW3'!BC28)</f>
        <v>1</v>
      </c>
    </row>
    <row r="3237" spans="1:60" x14ac:dyDescent="0.25">
      <c r="A3237" s="176" t="str">
        <f t="shared" si="50"/>
        <v>YKY</v>
      </c>
      <c r="B3237" s="176" t="str">
        <f>IF(ISBLANK('DPW3'!DQ28),"",'DPW3'!DQ28)</f>
        <v>PCD_DPW3_WRESUP_DIR_S2</v>
      </c>
      <c r="C3237" s="176" t="str">
        <f>'DPW3'!F28 &amp; "," &amp; 'DPW3'!G28 &amp; "," &amp; 'DPW3'!$DQ$5 &amp; "," &amp; 'DPW3'!$DQ$6</f>
        <v>W Resilience CC Uplift,Number of schemes at Stage 2,Reasons for delay - Number of delayed schemes falling into each 'primary reason for delay' category,Lack of resources - internal</v>
      </c>
      <c r="D3237" s="176" t="str">
        <f>IF(ISBLANK('DPW3'!$H$28),"",'DPW3'!$H$28)</f>
        <v>Nr</v>
      </c>
      <c r="E3237" s="176" t="s">
        <v>7266</v>
      </c>
      <c r="F3237" s="176" t="str">
        <f>IF(ISBLANK('DPW3'!BD28),"",'DPW3'!BD28)</f>
        <v/>
      </c>
    </row>
    <row r="3238" spans="1:60" x14ac:dyDescent="0.25">
      <c r="A3238" s="176" t="str">
        <f t="shared" si="50"/>
        <v>YKY</v>
      </c>
      <c r="B3238" s="176" t="str">
        <f>IF(ISBLANK('DPW3'!DR28),"",'DPW3'!DR28)</f>
        <v>PCD_DPW3_WRESUP_DSCR_S2</v>
      </c>
      <c r="C3238" s="176" t="str">
        <f>'DPW3'!F28 &amp; "," &amp; 'DPW3'!G28 &amp; "," &amp; 'DPW3'!$DQ$5 &amp; "," &amp; 'DPW3'!$DR$6</f>
        <v xml:space="preserve">W Resilience CC Uplift,Number of schemes at Stage 2,Reasons for delay - Number of delayed schemes falling into each 'primary reason for delay' category,Lack of resources - external </v>
      </c>
      <c r="D3238" s="176" t="str">
        <f>IF(ISBLANK('DPW3'!$H$28),"",'DPW3'!$H$28)</f>
        <v>Nr</v>
      </c>
      <c r="E3238" s="176" t="s">
        <v>7266</v>
      </c>
      <c r="F3238" s="176" t="str">
        <f>IF(ISBLANK('DPW3'!BE28),"",'DPW3'!BE28)</f>
        <v/>
      </c>
    </row>
    <row r="3239" spans="1:60" x14ac:dyDescent="0.25">
      <c r="A3239" s="176" t="str">
        <f t="shared" si="50"/>
        <v>YKY</v>
      </c>
      <c r="B3239" s="176" t="str">
        <f>IF(ISBLANK('DPW3'!DS28),"",'DPW3'!DS28)</f>
        <v>PCD_DPW3_WRESUP_DCS_S2</v>
      </c>
      <c r="C3239" s="176" t="str">
        <f>'DPW3'!F28 &amp; "," &amp; 'DPW3'!G28 &amp; "," &amp; 'DPW3'!$DQ$5 &amp; "," &amp; 'DPW3'!$DS$6</f>
        <v>W Resilience CC Uplift,Number of schemes at Stage 2,Reasons for delay - Number of delayed schemes falling into each 'primary reason for delay' category,Change in solution (IM2)</v>
      </c>
      <c r="D3239" s="176" t="str">
        <f>IF(ISBLANK('DPW3'!$H$28),"",'DPW3'!$H$28)</f>
        <v>Nr</v>
      </c>
      <c r="E3239" s="176" t="s">
        <v>7266</v>
      </c>
      <c r="F3239" s="176" t="str">
        <f>IF(ISBLANK('DPW3'!BF28),"",'DPW3'!BF28)</f>
        <v/>
      </c>
    </row>
    <row r="3240" spans="1:60" x14ac:dyDescent="0.25">
      <c r="A3240" s="176" t="str">
        <f t="shared" si="50"/>
        <v>YKY</v>
      </c>
      <c r="B3240" s="176" t="str">
        <f>IF(ISBLANK('DPW3'!DT28),"",'DPW3'!DT28)</f>
        <v>PCD_DPW3_WRESUP_DSPC_S2</v>
      </c>
      <c r="C3240" s="176" t="str">
        <f>'DPW3'!F28 &amp; "," &amp; 'DPW3'!G28 &amp; "," &amp; 'DPW3'!$DQ$5 &amp; "," &amp; 'DPW3'!$DT$6</f>
        <v>W Resilience CC Uplift,Number of schemes at Stage 2,Reasons for delay - Number of delayed schemes falling into each 'primary reason for delay' category,Supply chain capacity</v>
      </c>
      <c r="D3240" s="176" t="str">
        <f>IF(ISBLANK('DPW3'!$H$28),"",'DPW3'!$H$28)</f>
        <v>Nr</v>
      </c>
      <c r="E3240" s="176" t="s">
        <v>7266</v>
      </c>
      <c r="F3240" s="176" t="str">
        <f>IF(ISBLANK('DPW3'!BG28),"",'DPW3'!BG28)</f>
        <v/>
      </c>
    </row>
    <row r="3241" spans="1:60" s="55" customFormat="1" x14ac:dyDescent="0.25">
      <c r="A3241" s="55" t="str">
        <f t="shared" si="50"/>
        <v>YKY</v>
      </c>
      <c r="B3241" s="55" t="str">
        <f>IF(ISBLANK('DPW3'!DU28),"",'DPW3'!DU28)</f>
        <v>PCD_DPW3_WRESUP_DPP_S2</v>
      </c>
      <c r="C3241" s="55" t="str">
        <f>'DPW3'!F28 &amp; "," &amp; 'DPW3'!G28 &amp; "," &amp; 'DPW3'!$DQ$5 &amp; "," &amp; 'DPW3'!$DU$6</f>
        <v>W Resilience CC Uplift,Number of schemes at Stage 2,Reasons for delay - Number of delayed schemes falling into each 'primary reason for delay' category,Land and planning permission</v>
      </c>
      <c r="D3241" s="55" t="str">
        <f>IF(ISBLANK('DPW3'!$H$28),"",'DPW3'!$H$28)</f>
        <v>Nr</v>
      </c>
      <c r="E3241" s="55" t="s">
        <v>7266</v>
      </c>
      <c r="F3241" s="55" t="str">
        <f>IF(ISBLANK('DPW3'!BH28),"",'DPW3'!BH28)</f>
        <v/>
      </c>
    </row>
    <row r="3242" spans="1:60" x14ac:dyDescent="0.25">
      <c r="A3242" s="176" t="str">
        <f t="shared" si="50"/>
        <v>YKY</v>
      </c>
      <c r="B3242" s="176" t="str">
        <f>IF(ISBLANK('DPW3'!DV28),"",'DPW3'!DV28)</f>
        <v>PCD_DPW3_WRESUP_DTPI_S2</v>
      </c>
      <c r="C3242" s="176" t="str">
        <f>'DPW3'!F28 &amp; "," &amp; 'DPW3'!G28 &amp; "," &amp; 'DPW3'!$DQ$5 &amp; "," &amp; 'DPW3'!$DV$6</f>
        <v>W Resilience CC Uplift,Number of schemes at Stage 2,Reasons for delay - Number of delayed schemes falling into each 'primary reason for delay' category,Third-party interface</v>
      </c>
      <c r="D3242" s="176" t="str">
        <f>IF(ISBLANK('DPW3'!$H$28),"",'DPW3'!$H$28)</f>
        <v>Nr</v>
      </c>
      <c r="E3242" s="176" t="s">
        <v>7266</v>
      </c>
      <c r="F3242" s="176" t="str">
        <f>IF(ISBLANK('DPW3'!BI28),"",'DPW3'!BI28)</f>
        <v/>
      </c>
    </row>
    <row r="3243" spans="1:60" x14ac:dyDescent="0.25">
      <c r="A3243" s="176" t="str">
        <f t="shared" si="50"/>
        <v>YKY</v>
      </c>
      <c r="B3243" s="176" t="str">
        <f>IF(ISBLANK('DPW3'!DW28),"",'DPW3'!DW28)</f>
        <v>PCD_DPW3_WRESUP_DCI_S2</v>
      </c>
      <c r="C3243" s="176" t="str">
        <f>'DPW3'!F28 &amp; "," &amp; 'DPW3'!G28 &amp; "," &amp; 'DPW3'!$DQ$5 &amp; "," &amp; 'DPW3'!$DW$6</f>
        <v>W Resilience CC Uplift,Number of schemes at Stage 2,Reasons for delay - Number of delayed schemes falling into each 'primary reason for delay' category,Contractual issues</v>
      </c>
      <c r="D3243" s="176" t="str">
        <f>IF(ISBLANK('DPW3'!$H$28),"",'DPW3'!$H$28)</f>
        <v>Nr</v>
      </c>
      <c r="E3243" s="176" t="s">
        <v>7266</v>
      </c>
      <c r="F3243" s="176" t="str">
        <f>IF(ISBLANK('DPW3'!BJ28),"",'DPW3'!BJ28)</f>
        <v/>
      </c>
    </row>
    <row r="3244" spans="1:60" x14ac:dyDescent="0.25">
      <c r="A3244" s="176" t="str">
        <f t="shared" si="50"/>
        <v>YKY</v>
      </c>
      <c r="B3244" s="176" t="str">
        <f>IF(ISBLANK('DPW3'!DX28),"",'DPW3'!DX28)</f>
        <v>PCD_DPW3_WRESUP_DSI_S2</v>
      </c>
      <c r="C3244" s="176" t="str">
        <f>'DPW3'!F28 &amp; "," &amp; 'DPW3'!G28 &amp; "," &amp; 'DPW3'!$DQ$5 &amp; "," &amp; 'DPW3'!$DX$6</f>
        <v>W Resilience CC Uplift,Number of schemes at Stage 2,Reasons for delay - Number of delayed schemes falling into each 'primary reason for delay' category,Sites issues</v>
      </c>
      <c r="D3244" s="176" t="str">
        <f>IF(ISBLANK('DPW3'!$H$28),"",'DPW3'!$H$28)</f>
        <v>Nr</v>
      </c>
      <c r="E3244" s="176" t="s">
        <v>7266</v>
      </c>
      <c r="F3244" s="176" t="str">
        <f>IF(ISBLANK('DPW3'!BK28),"",'DPW3'!BK28)</f>
        <v/>
      </c>
    </row>
    <row r="3245" spans="1:60" x14ac:dyDescent="0.25">
      <c r="A3245" s="176" t="str">
        <f t="shared" si="50"/>
        <v>YKY</v>
      </c>
      <c r="B3245" s="176" t="str">
        <f>IF(ISBLANK('DPW3'!DY28),"",'DPW3'!DY28)</f>
        <v>PCD_DPW3_WRESUP_DER_S2</v>
      </c>
      <c r="C3245" s="176" t="str">
        <f>'DPW3'!F28 &amp; "," &amp; 'DPW3'!G28 &amp; "," &amp; 'DPW3'!$DQ$5 &amp; "," &amp; 'DPW3'!$DY$6</f>
        <v>W Resilience CC Uplift,Number of schemes at Stage 2,Reasons for delay - Number of delayed schemes falling into each 'primary reason for delay' category,Environmental risks</v>
      </c>
      <c r="D3245" s="176" t="str">
        <f>IF(ISBLANK('DPW3'!$H$28),"",'DPW3'!$H$28)</f>
        <v>Nr</v>
      </c>
      <c r="E3245" s="176" t="s">
        <v>7266</v>
      </c>
      <c r="F3245" s="176" t="str">
        <f>IF(ISBLANK('DPW3'!BL28),"",'DPW3'!BL28)</f>
        <v/>
      </c>
    </row>
    <row r="3246" spans="1:60" x14ac:dyDescent="0.25">
      <c r="A3246" s="176" t="str">
        <f t="shared" si="50"/>
        <v>YKY</v>
      </c>
      <c r="B3246" s="176" t="str">
        <f>IF(ISBLANK('DPW3'!DZ28),"",'DPW3'!DZ28)</f>
        <v>PCD_DPW3_WRESUP_RS_S2</v>
      </c>
      <c r="C3246" s="176" t="str">
        <f>'DPW3'!F28 &amp; "," &amp; 'DPW3'!G28 &amp; "," &amp; 'DPW3'!$DQ$5 &amp; "," &amp; 'DPW3'!$DZ$6</f>
        <v>W Resilience CC Uplift,Number of schemes at Stage 2,Reasons for delay - Number of delayed schemes falling into each 'primary reason for delay' category,Regulatory Sign off Delay</v>
      </c>
      <c r="D3246" s="176" t="str">
        <f>IF(ISBLANK('DPW3'!$H$28),"",'DPW3'!$H$28)</f>
        <v>Nr</v>
      </c>
      <c r="E3246" s="176" t="s">
        <v>7266</v>
      </c>
      <c r="F3246" s="176" t="str">
        <f>IF(ISBLANK('DPW3'!BM28),"",'DPW3'!BM28)</f>
        <v/>
      </c>
    </row>
    <row r="3247" spans="1:60" x14ac:dyDescent="0.25">
      <c r="A3247" s="176" t="str">
        <f t="shared" si="50"/>
        <v>YKY</v>
      </c>
      <c r="B3247" s="176" t="str">
        <f>IF(ISBLANK('DPW3'!EA28),"",'DPW3'!EA28)</f>
        <v>PCD_DPW3_WRESUP_DPLE_S2</v>
      </c>
      <c r="C3247" s="176" t="str">
        <f>'DPW3'!F28 &amp; "," &amp; 'DPW3'!G28 &amp; "," &amp; 'DPW3'!$DQ$5 &amp; "," &amp; 'DPW3'!$EA$6</f>
        <v>W Resilience CC Uplift,Number of schemes at Stage 2,Reasons for delay - Number of delayed schemes falling into each 'primary reason for delay' category,Programme level efficiency</v>
      </c>
      <c r="D3247" s="176" t="str">
        <f>IF(ISBLANK('DPW3'!$H$28),"",'DPW3'!$H$28)</f>
        <v>Nr</v>
      </c>
      <c r="E3247" s="176" t="s">
        <v>7266</v>
      </c>
      <c r="F3247" s="176" t="str">
        <f>IF(ISBLANK('DPW3'!BN28),"",'DPW3'!BN28)</f>
        <v/>
      </c>
    </row>
    <row r="3248" spans="1:60" x14ac:dyDescent="0.25">
      <c r="A3248" s="176" t="str">
        <f t="shared" si="50"/>
        <v>YKY</v>
      </c>
      <c r="B3248" s="176" t="str">
        <f>IF(ISBLANK('DPW3'!BZ29),"",'DPW3'!BZ29)</f>
        <v>PCD_DPW3_WRESUP_S3</v>
      </c>
      <c r="C3248" s="176" t="str">
        <f>'DPW3'!F29 &amp; "," &amp; 'DPW3'!G29 &amp; "," &amp; 'DPW3'!BX5</f>
        <v>W Resilience CC Uplift,Number of schemes at Stage 3,Number of Schemes with IMs (Nr)</v>
      </c>
      <c r="D3248" s="176" t="str">
        <f>IF(ISBLANK('DPW3'!$H$29),"",'DPW3'!$H$29)</f>
        <v>Nr</v>
      </c>
      <c r="E3248" s="176" t="s">
        <v>7266</v>
      </c>
      <c r="T3248" s="176">
        <f>IF(ISBLANK('DPW3'!M29),"",'DPW3'!M29)</f>
        <v>0</v>
      </c>
      <c r="U3248" s="176">
        <f>IF(ISBLANK('DPW3'!N29),"",'DPW3'!N29)</f>
        <v>0</v>
      </c>
      <c r="V3248" s="176">
        <f>IF(ISBLANK('DPW3'!O29),"",'DPW3'!O29)</f>
        <v>0</v>
      </c>
      <c r="W3248" s="176">
        <f>IF(ISBLANK('DPW3'!P29),"",'DPW3'!P29)</f>
        <v>0</v>
      </c>
      <c r="X3248" s="176">
        <f>IF(ISBLANK('DPW3'!Q29),"",'DPW3'!Q29)</f>
        <v>0</v>
      </c>
      <c r="Y3248" s="176">
        <f>IF(ISBLANK('DPW3'!R29),"",'DPW3'!R29)</f>
        <v>1</v>
      </c>
      <c r="Z3248" s="176">
        <f>IF(ISBLANK('DPW3'!S29),"",'DPW3'!S29)</f>
        <v>0</v>
      </c>
      <c r="AA3248" s="176">
        <f>IF(ISBLANK('DPW3'!T29),"",'DPW3'!T29)</f>
        <v>1</v>
      </c>
      <c r="AB3248" s="176">
        <f>IF(ISBLANK('DPW3'!U29),"",'DPW3'!U29)</f>
        <v>0</v>
      </c>
      <c r="AC3248" s="176">
        <f>IF(ISBLANK('DPW3'!V29),"",'DPW3'!V29)</f>
        <v>0</v>
      </c>
      <c r="AD3248" s="176">
        <f>IF(ISBLANK('DPW3'!W29),"",'DPW3'!W29)</f>
        <v>0</v>
      </c>
      <c r="AE3248" s="176">
        <f>IF(ISBLANK('DPW3'!X29),"",'DPW3'!X29)</f>
        <v>0</v>
      </c>
      <c r="AF3248" s="176">
        <f>IF(ISBLANK('DPW3'!Y29),"",'DPW3'!Y29)</f>
        <v>0</v>
      </c>
      <c r="AG3248" s="176">
        <f>IF(ISBLANK('DPW3'!Z29),"",'DPW3'!Z29)</f>
        <v>0</v>
      </c>
      <c r="AH3248" s="176">
        <f>IF(ISBLANK('DPW3'!AA29),"",'DPW3'!AA29)</f>
        <v>0</v>
      </c>
      <c r="AI3248" s="176">
        <f>IF(ISBLANK('DPW3'!AB29),"",'DPW3'!AB29)</f>
        <v>0</v>
      </c>
      <c r="AJ3248" s="176">
        <f>IF(ISBLANK('DPW3'!AC29),"",'DPW3'!AC29)</f>
        <v>0</v>
      </c>
      <c r="AK3248" s="176">
        <f>IF(ISBLANK('DPW3'!AD29),"",'DPW3'!AD29)</f>
        <v>0</v>
      </c>
      <c r="AL3248" s="176">
        <f>IF(ISBLANK('DPW3'!AE29),"",'DPW3'!AE29)</f>
        <v>0</v>
      </c>
      <c r="AM3248" s="176">
        <f>IF(ISBLANK('DPW3'!AF29),"",'DPW3'!AF29)</f>
        <v>0</v>
      </c>
      <c r="AN3248" s="176">
        <f>IF(ISBLANK('DPW3'!AG29),"",'DPW3'!AG29)</f>
        <v>0</v>
      </c>
      <c r="AO3248" s="176">
        <f>IF(ISBLANK('DPW3'!AH29),"",'DPW3'!AH29)</f>
        <v>0</v>
      </c>
      <c r="AP3248" s="176">
        <f>IF(ISBLANK('DPW3'!AI29),"",'DPW3'!AI29)</f>
        <v>0</v>
      </c>
      <c r="AQ3248" s="176">
        <f>IF(ISBLANK('DPW3'!AJ29),"",'DPW3'!AJ29)</f>
        <v>0</v>
      </c>
      <c r="AR3248" s="176">
        <f>IF(ISBLANK('DPW3'!AK29),"",'DPW3'!AK29)</f>
        <v>0</v>
      </c>
      <c r="AS3248" s="176">
        <f>IF(ISBLANK('DPW3'!AL29),"",'DPW3'!AL29)</f>
        <v>0</v>
      </c>
      <c r="AT3248" s="176">
        <f>IF(ISBLANK('DPW3'!AM29),"",'DPW3'!AM29)</f>
        <v>0</v>
      </c>
      <c r="AU3248" s="176">
        <f>IF(ISBLANK('DPW3'!AN29),"",'DPW3'!AN29)</f>
        <v>0</v>
      </c>
      <c r="AV3248" s="176">
        <f>IF(ISBLANK('DPW3'!AO29),"",'DPW3'!AO29)</f>
        <v>0</v>
      </c>
      <c r="AW3248" s="176">
        <f>IF(ISBLANK('DPW3'!AP29),"",'DPW3'!AP29)</f>
        <v>0</v>
      </c>
      <c r="AX3248" s="176">
        <f>IF(ISBLANK('DPW3'!AQ29),"",'DPW3'!AQ29)</f>
        <v>0</v>
      </c>
      <c r="AY3248" s="176">
        <f>IF(ISBLANK('DPW3'!AR29),"",'DPW3'!AR29)</f>
        <v>0</v>
      </c>
      <c r="AZ3248" s="176">
        <f>IF(ISBLANK('DPW3'!AS29),"",'DPW3'!AS29)</f>
        <v>0</v>
      </c>
      <c r="BA3248" s="176">
        <f>IF(ISBLANK('DPW3'!AT29),"",'DPW3'!AT29)</f>
        <v>0</v>
      </c>
      <c r="BB3248" s="176">
        <f>IF(ISBLANK('DPW3'!AU29),"",'DPW3'!AU29)</f>
        <v>0</v>
      </c>
      <c r="BC3248" s="176">
        <f>IF(ISBLANK('DPW3'!AV29),"",'DPW3'!AV29)</f>
        <v>0</v>
      </c>
      <c r="BD3248" s="176">
        <f>IF(ISBLANK('DPW3'!AW29),"",'DPW3'!AW29)</f>
        <v>0</v>
      </c>
      <c r="BE3248" s="176">
        <f>IF(ISBLANK('DPW3'!AX29),"",'DPW3'!AX29)</f>
        <v>0</v>
      </c>
      <c r="BF3248" s="176">
        <f>IF(ISBLANK('DPW3'!AY29),"",'DPW3'!AY29)</f>
        <v>0</v>
      </c>
      <c r="BG3248" s="176">
        <f>IF(ISBLANK('DPW3'!AZ29),"",'DPW3'!AZ29)</f>
        <v>0</v>
      </c>
      <c r="BH3248" s="176">
        <f>IF(ISBLANK('DPW3'!BA29),"",'DPW3'!BA29)</f>
        <v>0</v>
      </c>
    </row>
    <row r="3249" spans="1:60" x14ac:dyDescent="0.25">
      <c r="A3249" s="176" t="str">
        <f t="shared" si="50"/>
        <v>YKY</v>
      </c>
      <c r="B3249" s="176" t="str">
        <f>IF(ISBLANK('DPW3'!DP29),"",'DPW3'!DP29)</f>
        <v>PCD_DPW3_WRESUP_DLY_S3</v>
      </c>
      <c r="C3249" s="176" t="str">
        <f>'DPW3'!F29 &amp; "," &amp; 'DPW3'!G29 &amp; "," &amp; 'DPW3'!DP5 &amp; "," &amp; 'DPW3'!DP6</f>
        <v>W Resilience CC Uplift,Number of schemes at Stage 3,Total number of schemes with a 90+ day delay for any given IM,</v>
      </c>
      <c r="D3249" s="176" t="str">
        <f>IF(ISBLANK('DPW3'!$H$29),"",'DPW3'!$H$29)</f>
        <v>Nr</v>
      </c>
      <c r="E3249" s="176" t="s">
        <v>7266</v>
      </c>
      <c r="F3249" s="176">
        <f>IF(ISBLANK('DPW3'!BC29),"",'DPW3'!BC29)</f>
        <v>1</v>
      </c>
    </row>
    <row r="3250" spans="1:60" x14ac:dyDescent="0.25">
      <c r="A3250" s="176" t="str">
        <f t="shared" si="50"/>
        <v>YKY</v>
      </c>
      <c r="B3250" s="176" t="str">
        <f>IF(ISBLANK('DPW3'!DQ29),"",'DPW3'!DQ29)</f>
        <v>PCD_DPW3_WRESUP_DIR_S3</v>
      </c>
      <c r="C3250" s="176" t="str">
        <f>'DPW3'!F29 &amp; "," &amp; 'DPW3'!G29 &amp; "," &amp; 'DPW3'!$DQ$5 &amp; "," &amp; 'DPW3'!$DQ$6</f>
        <v>W Resilience CC Uplift,Number of schemes at Stage 3,Reasons for delay - Number of delayed schemes falling into each 'primary reason for delay' category,Lack of resources - internal</v>
      </c>
      <c r="D3250" s="176" t="str">
        <f>IF(ISBLANK('DPW3'!$H$29),"",'DPW3'!$H$29)</f>
        <v>Nr</v>
      </c>
      <c r="E3250" s="176" t="s">
        <v>7266</v>
      </c>
      <c r="F3250" s="176" t="str">
        <f>IF(ISBLANK('DPW3'!BD29),"",'DPW3'!BD29)</f>
        <v/>
      </c>
    </row>
    <row r="3251" spans="1:60" x14ac:dyDescent="0.25">
      <c r="A3251" s="176" t="str">
        <f t="shared" si="50"/>
        <v>YKY</v>
      </c>
      <c r="B3251" s="176" t="str">
        <f>IF(ISBLANK('DPW3'!DR29),"",'DPW3'!DR29)</f>
        <v>PCD_DPW3_WRESUP_DSCR_S3</v>
      </c>
      <c r="C3251" s="176" t="str">
        <f>'DPW3'!F29 &amp; "," &amp; 'DPW3'!G29 &amp; "," &amp; 'DPW3'!$DQ$5 &amp; "," &amp; 'DPW3'!$DR$6</f>
        <v xml:space="preserve">W Resilience CC Uplift,Number of schemes at Stage 3,Reasons for delay - Number of delayed schemes falling into each 'primary reason for delay' category,Lack of resources - external </v>
      </c>
      <c r="D3251" s="176" t="str">
        <f>IF(ISBLANK('DPW3'!$H$29),"",'DPW3'!$H$29)</f>
        <v>Nr</v>
      </c>
      <c r="E3251" s="176" t="s">
        <v>7266</v>
      </c>
      <c r="F3251" s="176" t="str">
        <f>IF(ISBLANK('DPW3'!BE29),"",'DPW3'!BE29)</f>
        <v/>
      </c>
    </row>
    <row r="3252" spans="1:60" x14ac:dyDescent="0.25">
      <c r="A3252" s="176" t="str">
        <f t="shared" si="50"/>
        <v>YKY</v>
      </c>
      <c r="B3252" s="176" t="str">
        <f>IF(ISBLANK('DPW3'!DS29),"",'DPW3'!DS29)</f>
        <v>PCD_DPW3_WRESUP_DCS_S3</v>
      </c>
      <c r="C3252" s="176" t="str">
        <f>'DPW3'!F29 &amp; "," &amp; 'DPW3'!G29 &amp; "," &amp; 'DPW3'!$DQ$5 &amp; "," &amp; 'DPW3'!$DS$6</f>
        <v>W Resilience CC Uplift,Number of schemes at Stage 3,Reasons for delay - Number of delayed schemes falling into each 'primary reason for delay' category,Change in solution (IM2)</v>
      </c>
      <c r="D3252" s="176" t="str">
        <f>IF(ISBLANK('DPW3'!$H$29),"",'DPW3'!$H$29)</f>
        <v>Nr</v>
      </c>
      <c r="E3252" s="176" t="s">
        <v>7266</v>
      </c>
      <c r="F3252" s="176" t="str">
        <f>IF(ISBLANK('DPW3'!BF29),"",'DPW3'!BF29)</f>
        <v/>
      </c>
    </row>
    <row r="3253" spans="1:60" x14ac:dyDescent="0.25">
      <c r="A3253" s="176" t="str">
        <f t="shared" si="50"/>
        <v>YKY</v>
      </c>
      <c r="B3253" s="176" t="str">
        <f>IF(ISBLANK('DPW3'!DT29),"",'DPW3'!DT29)</f>
        <v>PCD_DPW3_WRESUP_DSPC_S3</v>
      </c>
      <c r="C3253" s="176" t="str">
        <f>'DPW3'!F29 &amp; "," &amp; 'DPW3'!G29 &amp; "," &amp; 'DPW3'!$DQ$5 &amp; "," &amp; 'DPW3'!$DT$6</f>
        <v>W Resilience CC Uplift,Number of schemes at Stage 3,Reasons for delay - Number of delayed schemes falling into each 'primary reason for delay' category,Supply chain capacity</v>
      </c>
      <c r="D3253" s="176" t="str">
        <f>IF(ISBLANK('DPW3'!$H$29),"",'DPW3'!$H$29)</f>
        <v>Nr</v>
      </c>
      <c r="E3253" s="176" t="s">
        <v>7266</v>
      </c>
      <c r="F3253" s="176" t="str">
        <f>IF(ISBLANK('DPW3'!BG29),"",'DPW3'!BG29)</f>
        <v/>
      </c>
    </row>
    <row r="3254" spans="1:60" x14ac:dyDescent="0.25">
      <c r="A3254" s="176" t="str">
        <f t="shared" si="50"/>
        <v>YKY</v>
      </c>
      <c r="B3254" s="176" t="str">
        <f>IF(ISBLANK('DPW3'!DU29),"",'DPW3'!DU29)</f>
        <v>PCD_DPW3_WRESUP_DPP_S3</v>
      </c>
      <c r="C3254" s="176" t="str">
        <f>'DPW3'!F29 &amp; "," &amp; 'DPW3'!G29 &amp; "," &amp; 'DPW3'!$DQ$5 &amp; "," &amp; 'DPW3'!$DU$6</f>
        <v>W Resilience CC Uplift,Number of schemes at Stage 3,Reasons for delay - Number of delayed schemes falling into each 'primary reason for delay' category,Land and planning permission</v>
      </c>
      <c r="D3254" s="176" t="str">
        <f>IF(ISBLANK('DPW3'!$H$29),"",'DPW3'!$H$29)</f>
        <v>Nr</v>
      </c>
      <c r="E3254" s="176" t="s">
        <v>7266</v>
      </c>
      <c r="F3254" s="176" t="str">
        <f>IF(ISBLANK('DPW3'!BH29),"",'DPW3'!BH29)</f>
        <v/>
      </c>
    </row>
    <row r="3255" spans="1:60" x14ac:dyDescent="0.25">
      <c r="A3255" s="176" t="str">
        <f t="shared" si="50"/>
        <v>YKY</v>
      </c>
      <c r="B3255" s="176" t="str">
        <f>IF(ISBLANK('DPW3'!DV29),"",'DPW3'!DV29)</f>
        <v>PCD_DPW3_WRESUP_DTPI_S3</v>
      </c>
      <c r="C3255" s="176" t="str">
        <f>'DPW3'!F29 &amp; "," &amp; 'DPW3'!G29 &amp; "," &amp; 'DPW3'!$DQ$5 &amp; "," &amp; 'DPW3'!$DV$6</f>
        <v>W Resilience CC Uplift,Number of schemes at Stage 3,Reasons for delay - Number of delayed schemes falling into each 'primary reason for delay' category,Third-party interface</v>
      </c>
      <c r="D3255" s="176" t="str">
        <f>IF(ISBLANK('DPW3'!$H$29),"",'DPW3'!$H$29)</f>
        <v>Nr</v>
      </c>
      <c r="E3255" s="176" t="s">
        <v>7266</v>
      </c>
      <c r="F3255" s="176" t="str">
        <f>IF(ISBLANK('DPW3'!BI29),"",'DPW3'!BI29)</f>
        <v/>
      </c>
    </row>
    <row r="3256" spans="1:60" x14ac:dyDescent="0.25">
      <c r="A3256" s="176" t="str">
        <f t="shared" si="50"/>
        <v>YKY</v>
      </c>
      <c r="B3256" s="176" t="str">
        <f>IF(ISBLANK('DPW3'!DW29),"",'DPW3'!DW29)</f>
        <v>PCD_DPW3_WRESUP_DCI_S3</v>
      </c>
      <c r="C3256" s="176" t="str">
        <f>'DPW3'!F29 &amp; "," &amp; 'DPW3'!G29 &amp; "," &amp; 'DPW3'!$DQ$5 &amp; "," &amp; 'DPW3'!$DW$6</f>
        <v>W Resilience CC Uplift,Number of schemes at Stage 3,Reasons for delay - Number of delayed schemes falling into each 'primary reason for delay' category,Contractual issues</v>
      </c>
      <c r="D3256" s="176" t="str">
        <f>IF(ISBLANK('DPW3'!$H$29),"",'DPW3'!$H$29)</f>
        <v>Nr</v>
      </c>
      <c r="E3256" s="176" t="s">
        <v>7266</v>
      </c>
      <c r="F3256" s="176" t="str">
        <f>IF(ISBLANK('DPW3'!BJ29),"",'DPW3'!BJ29)</f>
        <v/>
      </c>
    </row>
    <row r="3257" spans="1:60" x14ac:dyDescent="0.25">
      <c r="A3257" s="176" t="str">
        <f t="shared" si="50"/>
        <v>YKY</v>
      </c>
      <c r="B3257" s="176" t="str">
        <f>IF(ISBLANK('DPW3'!DX29),"",'DPW3'!DX29)</f>
        <v>PCD_DPW3_WRESUP_DSI_S3</v>
      </c>
      <c r="C3257" s="176" t="str">
        <f>'DPW3'!F29 &amp; "," &amp; 'DPW3'!G29 &amp; "," &amp; 'DPW3'!$DQ$5 &amp; "," &amp; 'DPW3'!$DX$6</f>
        <v>W Resilience CC Uplift,Number of schemes at Stage 3,Reasons for delay - Number of delayed schemes falling into each 'primary reason for delay' category,Sites issues</v>
      </c>
      <c r="D3257" s="176" t="str">
        <f>IF(ISBLANK('DPW3'!$H$29),"",'DPW3'!$H$29)</f>
        <v>Nr</v>
      </c>
      <c r="E3257" s="176" t="s">
        <v>7266</v>
      </c>
      <c r="F3257" s="176" t="str">
        <f>IF(ISBLANK('DPW3'!BK29),"",'DPW3'!BK29)</f>
        <v/>
      </c>
    </row>
    <row r="3258" spans="1:60" x14ac:dyDescent="0.25">
      <c r="A3258" s="176" t="str">
        <f t="shared" si="50"/>
        <v>YKY</v>
      </c>
      <c r="B3258" s="176" t="str">
        <f>IF(ISBLANK('DPW3'!DY29),"",'DPW3'!DY29)</f>
        <v>PCD_DPW3_WRESUP_DER_S3</v>
      </c>
      <c r="C3258" s="176" t="str">
        <f>'DPW3'!F29 &amp; "," &amp; 'DPW3'!G29 &amp; "," &amp; 'DPW3'!$DQ$5 &amp; "," &amp; 'DPW3'!$DY$6</f>
        <v>W Resilience CC Uplift,Number of schemes at Stage 3,Reasons for delay - Number of delayed schemes falling into each 'primary reason for delay' category,Environmental risks</v>
      </c>
      <c r="D3258" s="176" t="str">
        <f>IF(ISBLANK('DPW3'!$H$29),"",'DPW3'!$H$29)</f>
        <v>Nr</v>
      </c>
      <c r="E3258" s="176" t="s">
        <v>7266</v>
      </c>
      <c r="F3258" s="176" t="str">
        <f>IF(ISBLANK('DPW3'!BL29),"",'DPW3'!BL29)</f>
        <v/>
      </c>
    </row>
    <row r="3259" spans="1:60" x14ac:dyDescent="0.25">
      <c r="A3259" s="176" t="str">
        <f t="shared" si="50"/>
        <v>YKY</v>
      </c>
      <c r="B3259" s="176" t="str">
        <f>IF(ISBLANK('DPW3'!DZ29),"",'DPW3'!DZ29)</f>
        <v>PCD_DPW3_WRESUP_RS_S3</v>
      </c>
      <c r="C3259" s="176" t="str">
        <f>'DPW3'!F29 &amp; "," &amp; 'DPW3'!G29 &amp; "," &amp; 'DPW3'!$DQ$5 &amp; "," &amp; 'DPW3'!$DZ$6</f>
        <v>W Resilience CC Uplift,Number of schemes at Stage 3,Reasons for delay - Number of delayed schemes falling into each 'primary reason for delay' category,Regulatory Sign off Delay</v>
      </c>
      <c r="D3259" s="176" t="str">
        <f>IF(ISBLANK('DPW3'!$H$29),"",'DPW3'!$H$29)</f>
        <v>Nr</v>
      </c>
      <c r="E3259" s="176" t="s">
        <v>7266</v>
      </c>
      <c r="F3259" s="176" t="str">
        <f>IF(ISBLANK('DPW3'!BM29),"",'DPW3'!BM29)</f>
        <v/>
      </c>
    </row>
    <row r="3260" spans="1:60" x14ac:dyDescent="0.25">
      <c r="A3260" s="176" t="str">
        <f t="shared" si="50"/>
        <v>YKY</v>
      </c>
      <c r="B3260" s="176" t="str">
        <f>IF(ISBLANK('DPW3'!EA29),"",'DPW3'!EA29)</f>
        <v>PCD_DPW3_WRESUP_DPLE_S3</v>
      </c>
      <c r="C3260" s="176" t="str">
        <f>'DPW3'!F29 &amp; "," &amp; 'DPW3'!G29 &amp; "," &amp; 'DPW3'!$DQ$5 &amp; "," &amp; 'DPW3'!$EA$6</f>
        <v>W Resilience CC Uplift,Number of schemes at Stage 3,Reasons for delay - Number of delayed schemes falling into each 'primary reason for delay' category,Programme level efficiency</v>
      </c>
      <c r="D3260" s="176" t="str">
        <f>IF(ISBLANK('DPW3'!$H$29),"",'DPW3'!$H$29)</f>
        <v>Nr</v>
      </c>
      <c r="E3260" s="176" t="s">
        <v>7266</v>
      </c>
      <c r="F3260" s="176" t="str">
        <f>IF(ISBLANK('DPW3'!BN29),"",'DPW3'!BN29)</f>
        <v/>
      </c>
    </row>
    <row r="3261" spans="1:60" x14ac:dyDescent="0.25">
      <c r="A3261" s="176" t="str">
        <f t="shared" si="50"/>
        <v>YKY</v>
      </c>
      <c r="B3261" s="176" t="str">
        <f>IF(ISBLANK('DPW3'!BZ30),"",'DPW3'!BZ30)</f>
        <v>PCD_DPW3_WRESUP_S4</v>
      </c>
      <c r="C3261" s="176" t="str">
        <f>'DPW3'!F30 &amp; "," &amp; 'DPW3'!G30 &amp; "," &amp; 'DPW3'!BX5</f>
        <v>W Resilience CC Uplift,Number of schemes at Stage 4,Number of Schemes with IMs (Nr)</v>
      </c>
      <c r="D3261" s="176" t="str">
        <f>IF(ISBLANK('DPW3'!$H$30),"",'DPW3'!$H$30)</f>
        <v>Nr</v>
      </c>
      <c r="E3261" s="176" t="s">
        <v>7266</v>
      </c>
      <c r="T3261" s="176">
        <f>IF(ISBLANK('DPW3'!M30),"",'DPW3'!M30)</f>
        <v>0</v>
      </c>
      <c r="U3261" s="176">
        <f>IF(ISBLANK('DPW3'!N30),"",'DPW3'!N30)</f>
        <v>1</v>
      </c>
      <c r="V3261" s="176">
        <f>IF(ISBLANK('DPW3'!O30),"",'DPW3'!O30)</f>
        <v>1</v>
      </c>
      <c r="W3261" s="176">
        <f>IF(ISBLANK('DPW3'!P30),"",'DPW3'!P30)</f>
        <v>1</v>
      </c>
      <c r="X3261" s="176">
        <f>IF(ISBLANK('DPW3'!Q30),"",'DPW3'!Q30)</f>
        <v>6</v>
      </c>
      <c r="Y3261" s="176">
        <f>IF(ISBLANK('DPW3'!R30),"",'DPW3'!R30)</f>
        <v>6</v>
      </c>
      <c r="Z3261" s="176">
        <f>IF(ISBLANK('DPW3'!S30),"",'DPW3'!S30)</f>
        <v>7</v>
      </c>
      <c r="AA3261" s="176">
        <f>IF(ISBLANK('DPW3'!T30),"",'DPW3'!T30)</f>
        <v>7</v>
      </c>
      <c r="AB3261" s="176">
        <f>IF(ISBLANK('DPW3'!U30),"",'DPW3'!U30)</f>
        <v>8</v>
      </c>
      <c r="AC3261" s="176">
        <f>IF(ISBLANK('DPW3'!V30),"",'DPW3'!V30)</f>
        <v>8</v>
      </c>
      <c r="AD3261" s="176">
        <f>IF(ISBLANK('DPW3'!W30),"",'DPW3'!W30)</f>
        <v>8</v>
      </c>
      <c r="AE3261" s="176">
        <f>IF(ISBLANK('DPW3'!X30),"",'DPW3'!X30)</f>
        <v>8</v>
      </c>
      <c r="AF3261" s="176">
        <f>IF(ISBLANK('DPW3'!Y30),"",'DPW3'!Y30)</f>
        <v>8</v>
      </c>
      <c r="AG3261" s="176">
        <f>IF(ISBLANK('DPW3'!Z30),"",'DPW3'!Z30)</f>
        <v>8</v>
      </c>
      <c r="AH3261" s="176">
        <f>IF(ISBLANK('DPW3'!AA30),"",'DPW3'!AA30)</f>
        <v>7</v>
      </c>
      <c r="AI3261" s="176">
        <f>IF(ISBLANK('DPW3'!AB30),"",'DPW3'!AB30)</f>
        <v>7</v>
      </c>
      <c r="AJ3261" s="176">
        <f>IF(ISBLANK('DPW3'!AC30),"",'DPW3'!AC30)</f>
        <v>7</v>
      </c>
      <c r="AK3261" s="176">
        <f>IF(ISBLANK('DPW3'!AD30),"",'DPW3'!AD30)</f>
        <v>7</v>
      </c>
      <c r="AL3261" s="176">
        <f>IF(ISBLANK('DPW3'!AE30),"",'DPW3'!AE30)</f>
        <v>7</v>
      </c>
      <c r="AM3261" s="176">
        <f>IF(ISBLANK('DPW3'!AF30),"",'DPW3'!AF30)</f>
        <v>0</v>
      </c>
      <c r="AN3261" s="176">
        <f>IF(ISBLANK('DPW3'!AG30),"",'DPW3'!AG30)</f>
        <v>0</v>
      </c>
      <c r="AO3261" s="176">
        <f>IF(ISBLANK('DPW3'!AH30),"",'DPW3'!AH30)</f>
        <v>0</v>
      </c>
      <c r="AP3261" s="176">
        <f>IF(ISBLANK('DPW3'!AI30),"",'DPW3'!AI30)</f>
        <v>0</v>
      </c>
      <c r="AQ3261" s="176">
        <f>IF(ISBLANK('DPW3'!AJ30),"",'DPW3'!AJ30)</f>
        <v>0</v>
      </c>
      <c r="AR3261" s="176">
        <f>IF(ISBLANK('DPW3'!AK30),"",'DPW3'!AK30)</f>
        <v>0</v>
      </c>
      <c r="AS3261" s="176">
        <f>IF(ISBLANK('DPW3'!AL30),"",'DPW3'!AL30)</f>
        <v>0</v>
      </c>
      <c r="AT3261" s="176">
        <f>IF(ISBLANK('DPW3'!AM30),"",'DPW3'!AM30)</f>
        <v>0</v>
      </c>
      <c r="AU3261" s="176">
        <f>IF(ISBLANK('DPW3'!AN30),"",'DPW3'!AN30)</f>
        <v>0</v>
      </c>
      <c r="AV3261" s="176">
        <f>IF(ISBLANK('DPW3'!AO30),"",'DPW3'!AO30)</f>
        <v>0</v>
      </c>
      <c r="AW3261" s="176">
        <f>IF(ISBLANK('DPW3'!AP30),"",'DPW3'!AP30)</f>
        <v>0</v>
      </c>
      <c r="AX3261" s="176">
        <f>IF(ISBLANK('DPW3'!AQ30),"",'DPW3'!AQ30)</f>
        <v>0</v>
      </c>
      <c r="AY3261" s="176">
        <f>IF(ISBLANK('DPW3'!AR30),"",'DPW3'!AR30)</f>
        <v>0</v>
      </c>
      <c r="AZ3261" s="176">
        <f>IF(ISBLANK('DPW3'!AS30),"",'DPW3'!AS30)</f>
        <v>0</v>
      </c>
      <c r="BA3261" s="176">
        <f>IF(ISBLANK('DPW3'!AT30),"",'DPW3'!AT30)</f>
        <v>0</v>
      </c>
      <c r="BB3261" s="176">
        <f>IF(ISBLANK('DPW3'!AU30),"",'DPW3'!AU30)</f>
        <v>0</v>
      </c>
      <c r="BC3261" s="176">
        <f>IF(ISBLANK('DPW3'!AV30),"",'DPW3'!AV30)</f>
        <v>0</v>
      </c>
      <c r="BD3261" s="176">
        <f>IF(ISBLANK('DPW3'!AW30),"",'DPW3'!AW30)</f>
        <v>0</v>
      </c>
      <c r="BE3261" s="176">
        <f>IF(ISBLANK('DPW3'!AX30),"",'DPW3'!AX30)</f>
        <v>0</v>
      </c>
      <c r="BF3261" s="176">
        <f>IF(ISBLANK('DPW3'!AY30),"",'DPW3'!AY30)</f>
        <v>0</v>
      </c>
      <c r="BG3261" s="176">
        <f>IF(ISBLANK('DPW3'!AZ30),"",'DPW3'!AZ30)</f>
        <v>0</v>
      </c>
      <c r="BH3261" s="176">
        <f>IF(ISBLANK('DPW3'!BA30),"",'DPW3'!BA30)</f>
        <v>0</v>
      </c>
    </row>
    <row r="3262" spans="1:60" x14ac:dyDescent="0.25">
      <c r="A3262" s="176" t="str">
        <f t="shared" si="50"/>
        <v>YKY</v>
      </c>
      <c r="B3262" s="176" t="str">
        <f>IF(ISBLANK('DPW3'!DP30),"",'DPW3'!DP30)</f>
        <v>PCD_DPW3_WRESUP_DLY_S4</v>
      </c>
      <c r="C3262" s="176" t="str">
        <f>'DPW3'!F30 &amp; "," &amp; 'DPW3'!G30 &amp; "," &amp; 'DPW3'!DP5 &amp; "," &amp; 'DPW3'!DP6</f>
        <v>W Resilience CC Uplift,Number of schemes at Stage 4,Total number of schemes with a 90+ day delay for any given IM,</v>
      </c>
      <c r="D3262" s="176" t="str">
        <f>IF(ISBLANK('DPW3'!$H$30),"",'DPW3'!$H$30)</f>
        <v>Nr</v>
      </c>
      <c r="E3262" s="176" t="s">
        <v>7266</v>
      </c>
      <c r="F3262" s="176">
        <f>IF(ISBLANK('DPW3'!BC30),"",'DPW3'!BC30)</f>
        <v>1</v>
      </c>
    </row>
    <row r="3263" spans="1:60" x14ac:dyDescent="0.25">
      <c r="A3263" s="176" t="str">
        <f t="shared" si="50"/>
        <v>YKY</v>
      </c>
      <c r="B3263" s="176" t="str">
        <f>IF(ISBLANK('DPW3'!DQ30),"",'DPW3'!DQ30)</f>
        <v>PCD_DPW3_WRESUP_DIR_S4</v>
      </c>
      <c r="C3263" s="176" t="str">
        <f>'DPW3'!F30 &amp; "," &amp; 'DPW3'!G30 &amp; "," &amp; 'DPW3'!$DQ$5 &amp; "," &amp; 'DPW3'!$DQ$6</f>
        <v>W Resilience CC Uplift,Number of schemes at Stage 4,Reasons for delay - Number of delayed schemes falling into each 'primary reason for delay' category,Lack of resources - internal</v>
      </c>
      <c r="D3263" s="176" t="str">
        <f>IF(ISBLANK('DPW3'!$H$30),"",'DPW3'!$H$30)</f>
        <v>Nr</v>
      </c>
      <c r="E3263" s="176" t="s">
        <v>7266</v>
      </c>
      <c r="F3263" s="176" t="str">
        <f>IF(ISBLANK('DPW3'!BD30),"",'DPW3'!BD30)</f>
        <v/>
      </c>
    </row>
    <row r="3264" spans="1:60" x14ac:dyDescent="0.25">
      <c r="A3264" s="176" t="str">
        <f t="shared" si="50"/>
        <v>YKY</v>
      </c>
      <c r="B3264" s="176" t="str">
        <f>IF(ISBLANK('DPW3'!DR30),"",'DPW3'!DR30)</f>
        <v>PCD_DPW3_WRESUP_DSCR_S4</v>
      </c>
      <c r="C3264" s="176" t="str">
        <f>'DPW3'!F30 &amp; "," &amp; 'DPW3'!G30 &amp; "," &amp; 'DPW3'!$DQ$5 &amp; "," &amp; 'DPW3'!$DR$6</f>
        <v xml:space="preserve">W Resilience CC Uplift,Number of schemes at Stage 4,Reasons for delay - Number of delayed schemes falling into each 'primary reason for delay' category,Lack of resources - external </v>
      </c>
      <c r="D3264" s="176" t="str">
        <f>IF(ISBLANK('DPW3'!$H$30),"",'DPW3'!$H$30)</f>
        <v>Nr</v>
      </c>
      <c r="E3264" s="176" t="s">
        <v>7266</v>
      </c>
      <c r="F3264" s="176" t="str">
        <f>IF(ISBLANK('DPW3'!BE30),"",'DPW3'!BE30)</f>
        <v/>
      </c>
    </row>
    <row r="3265" spans="1:60" x14ac:dyDescent="0.25">
      <c r="A3265" s="176" t="str">
        <f t="shared" si="50"/>
        <v>YKY</v>
      </c>
      <c r="B3265" s="176" t="str">
        <f>IF(ISBLANK('DPW3'!DS30),"",'DPW3'!DS30)</f>
        <v>PCD_DPW3_WRESUP_DCS_S4</v>
      </c>
      <c r="C3265" s="176" t="str">
        <f>'DPW3'!F30 &amp; "," &amp; 'DPW3'!G30 &amp; "," &amp; 'DPW3'!$DQ$5 &amp; "," &amp; 'DPW3'!$DS$6</f>
        <v>W Resilience CC Uplift,Number of schemes at Stage 4,Reasons for delay - Number of delayed schemes falling into each 'primary reason for delay' category,Change in solution (IM2)</v>
      </c>
      <c r="D3265" s="176" t="str">
        <f>IF(ISBLANK('DPW3'!$H$30),"",'DPW3'!$H$30)</f>
        <v>Nr</v>
      </c>
      <c r="E3265" s="176" t="s">
        <v>7266</v>
      </c>
      <c r="F3265" s="176" t="str">
        <f>IF(ISBLANK('DPW3'!BF30),"",'DPW3'!BF30)</f>
        <v/>
      </c>
    </row>
    <row r="3266" spans="1:60" x14ac:dyDescent="0.25">
      <c r="A3266" s="176" t="str">
        <f t="shared" si="50"/>
        <v>YKY</v>
      </c>
      <c r="B3266" s="176" t="str">
        <f>IF(ISBLANK('DPW3'!DT30),"",'DPW3'!DT30)</f>
        <v>PCD_DPW3_WRESUP_DSPC_S4</v>
      </c>
      <c r="C3266" s="176" t="str">
        <f>'DPW3'!F30 &amp; "," &amp; 'DPW3'!G30 &amp; "," &amp; 'DPW3'!$DQ$5 &amp; "," &amp; 'DPW3'!$DT$6</f>
        <v>W Resilience CC Uplift,Number of schemes at Stage 4,Reasons for delay - Number of delayed schemes falling into each 'primary reason for delay' category,Supply chain capacity</v>
      </c>
      <c r="D3266" s="176" t="str">
        <f>IF(ISBLANK('DPW3'!$H$30),"",'DPW3'!$H$30)</f>
        <v>Nr</v>
      </c>
      <c r="E3266" s="176" t="s">
        <v>7266</v>
      </c>
      <c r="F3266" s="176" t="str">
        <f>IF(ISBLANK('DPW3'!BG30),"",'DPW3'!BG30)</f>
        <v/>
      </c>
    </row>
    <row r="3267" spans="1:60" s="55" customFormat="1" x14ac:dyDescent="0.25">
      <c r="A3267" s="55" t="str">
        <f t="shared" si="50"/>
        <v>YKY</v>
      </c>
      <c r="B3267" s="55" t="str">
        <f>IF(ISBLANK('DPW3'!DU30),"",'DPW3'!DU30)</f>
        <v>PCD_DPW3_WRESUP_DPP_S4</v>
      </c>
      <c r="C3267" s="55" t="str">
        <f>'DPW3'!F30 &amp; "," &amp; 'DPW3'!G30 &amp; "," &amp; 'DPW3'!$DQ$5 &amp; "," &amp; 'DPW3'!$DU$6</f>
        <v>W Resilience CC Uplift,Number of schemes at Stage 4,Reasons for delay - Number of delayed schemes falling into each 'primary reason for delay' category,Land and planning permission</v>
      </c>
      <c r="D3267" s="55" t="str">
        <f>IF(ISBLANK('DPW3'!$H$30),"",'DPW3'!$H$30)</f>
        <v>Nr</v>
      </c>
      <c r="E3267" s="55" t="s">
        <v>7266</v>
      </c>
      <c r="F3267" s="55" t="str">
        <f>IF(ISBLANK('DPW3'!BH30),"",'DPW3'!BH30)</f>
        <v/>
      </c>
    </row>
    <row r="3268" spans="1:60" x14ac:dyDescent="0.25">
      <c r="A3268" s="176" t="str">
        <f t="shared" si="50"/>
        <v>YKY</v>
      </c>
      <c r="B3268" s="176" t="str">
        <f>IF(ISBLANK('DPW3'!DV30),"",'DPW3'!DV30)</f>
        <v>PCD_DPW3_WRESUP_DTPI_S4</v>
      </c>
      <c r="C3268" s="176" t="str">
        <f>'DPW3'!F30 &amp; "," &amp; 'DPW3'!G30 &amp; "," &amp; 'DPW3'!$DQ$5 &amp; "," &amp; 'DPW3'!$DV$6</f>
        <v>W Resilience CC Uplift,Number of schemes at Stage 4,Reasons for delay - Number of delayed schemes falling into each 'primary reason for delay' category,Third-party interface</v>
      </c>
      <c r="D3268" s="176" t="str">
        <f>IF(ISBLANK('DPW3'!$H$30),"",'DPW3'!$H$30)</f>
        <v>Nr</v>
      </c>
      <c r="E3268" s="176" t="s">
        <v>7266</v>
      </c>
      <c r="F3268" s="176" t="str">
        <f>IF(ISBLANK('DPW3'!BI30),"",'DPW3'!BI30)</f>
        <v/>
      </c>
    </row>
    <row r="3269" spans="1:60" x14ac:dyDescent="0.25">
      <c r="A3269" s="176" t="str">
        <f t="shared" ref="A3269:A3332" si="51">A3268</f>
        <v>YKY</v>
      </c>
      <c r="B3269" s="176" t="str">
        <f>IF(ISBLANK('DPW3'!DW30),"",'DPW3'!DW30)</f>
        <v>PCD_DPW3_WRESUP_DCI_S4</v>
      </c>
      <c r="C3269" s="176" t="str">
        <f>'DPW3'!F30 &amp; "," &amp; 'DPW3'!G30 &amp; "," &amp; 'DPW3'!$DQ$5 &amp; "," &amp; 'DPW3'!$DW$6</f>
        <v>W Resilience CC Uplift,Number of schemes at Stage 4,Reasons for delay - Number of delayed schemes falling into each 'primary reason for delay' category,Contractual issues</v>
      </c>
      <c r="D3269" s="176" t="str">
        <f>IF(ISBLANK('DPW3'!$H$30),"",'DPW3'!$H$30)</f>
        <v>Nr</v>
      </c>
      <c r="E3269" s="176" t="s">
        <v>7266</v>
      </c>
      <c r="F3269" s="176" t="str">
        <f>IF(ISBLANK('DPW3'!BJ30),"",'DPW3'!BJ30)</f>
        <v/>
      </c>
    </row>
    <row r="3270" spans="1:60" x14ac:dyDescent="0.25">
      <c r="A3270" s="176" t="str">
        <f t="shared" si="51"/>
        <v>YKY</v>
      </c>
      <c r="B3270" s="176" t="str">
        <f>IF(ISBLANK('DPW3'!DX30),"",'DPW3'!DX30)</f>
        <v>PCD_DPW3_WRESUP_DSI_S4</v>
      </c>
      <c r="C3270" s="176" t="str">
        <f>'DPW3'!F30 &amp; "," &amp; 'DPW3'!G30 &amp; "," &amp; 'DPW3'!$DQ$5 &amp; "," &amp; 'DPW3'!$DX$6</f>
        <v>W Resilience CC Uplift,Number of schemes at Stage 4,Reasons for delay - Number of delayed schemes falling into each 'primary reason for delay' category,Sites issues</v>
      </c>
      <c r="D3270" s="176" t="str">
        <f>IF(ISBLANK('DPW3'!$H$30),"",'DPW3'!$H$30)</f>
        <v>Nr</v>
      </c>
      <c r="E3270" s="176" t="s">
        <v>7266</v>
      </c>
      <c r="F3270" s="176" t="str">
        <f>IF(ISBLANK('DPW3'!BK30),"",'DPW3'!BK30)</f>
        <v/>
      </c>
    </row>
    <row r="3271" spans="1:60" x14ac:dyDescent="0.25">
      <c r="A3271" s="176" t="str">
        <f t="shared" si="51"/>
        <v>YKY</v>
      </c>
      <c r="B3271" s="176" t="str">
        <f>IF(ISBLANK('DPW3'!DY30),"",'DPW3'!DY30)</f>
        <v>PCD_DPW3_WRESUP_DER_S4</v>
      </c>
      <c r="C3271" s="176" t="str">
        <f>'DPW3'!F30 &amp; "," &amp; 'DPW3'!G30 &amp; "," &amp; 'DPW3'!$DQ$5 &amp; "," &amp; 'DPW3'!$DY$6</f>
        <v>W Resilience CC Uplift,Number of schemes at Stage 4,Reasons for delay - Number of delayed schemes falling into each 'primary reason for delay' category,Environmental risks</v>
      </c>
      <c r="D3271" s="176" t="str">
        <f>IF(ISBLANK('DPW3'!$H$30),"",'DPW3'!$H$30)</f>
        <v>Nr</v>
      </c>
      <c r="E3271" s="176" t="s">
        <v>7266</v>
      </c>
      <c r="F3271" s="176" t="str">
        <f>IF(ISBLANK('DPW3'!BL30),"",'DPW3'!BL30)</f>
        <v/>
      </c>
    </row>
    <row r="3272" spans="1:60" x14ac:dyDescent="0.25">
      <c r="A3272" s="176" t="str">
        <f t="shared" si="51"/>
        <v>YKY</v>
      </c>
      <c r="B3272" s="176" t="str">
        <f>IF(ISBLANK('DPW3'!DZ30),"",'DPW3'!DZ30)</f>
        <v>PCD_DPW3_WRESUP_RS_S4</v>
      </c>
      <c r="C3272" s="176" t="str">
        <f>'DPW3'!F30 &amp; "," &amp; 'DPW3'!G30 &amp; "," &amp; 'DPW3'!$DQ$5 &amp; "," &amp; 'DPW3'!$DZ$6</f>
        <v>W Resilience CC Uplift,Number of schemes at Stage 4,Reasons for delay - Number of delayed schemes falling into each 'primary reason for delay' category,Regulatory Sign off Delay</v>
      </c>
      <c r="D3272" s="176" t="str">
        <f>IF(ISBLANK('DPW3'!$H$30),"",'DPW3'!$H$30)</f>
        <v>Nr</v>
      </c>
      <c r="E3272" s="176" t="s">
        <v>7266</v>
      </c>
      <c r="F3272" s="176" t="str">
        <f>IF(ISBLANK('DPW3'!BM30),"",'DPW3'!BM30)</f>
        <v/>
      </c>
    </row>
    <row r="3273" spans="1:60" x14ac:dyDescent="0.25">
      <c r="A3273" s="176" t="str">
        <f t="shared" si="51"/>
        <v>YKY</v>
      </c>
      <c r="B3273" s="176" t="str">
        <f>IF(ISBLANK('DPW3'!EA30),"",'DPW3'!EA30)</f>
        <v>PCD_DPW3_WRESUP_DPLE_S4</v>
      </c>
      <c r="C3273" s="176" t="str">
        <f>'DPW3'!F30 &amp; "," &amp; 'DPW3'!G30 &amp; "," &amp; 'DPW3'!$DQ$5 &amp; "," &amp; 'DPW3'!$EA$6</f>
        <v>W Resilience CC Uplift,Number of schemes at Stage 4,Reasons for delay - Number of delayed schemes falling into each 'primary reason for delay' category,Programme level efficiency</v>
      </c>
      <c r="D3273" s="176" t="str">
        <f>IF(ISBLANK('DPW3'!$H$30),"",'DPW3'!$H$30)</f>
        <v>Nr</v>
      </c>
      <c r="E3273" s="176" t="s">
        <v>7266</v>
      </c>
      <c r="F3273" s="176" t="str">
        <f>IF(ISBLANK('DPW3'!BN30),"",'DPW3'!BN30)</f>
        <v/>
      </c>
    </row>
    <row r="3274" spans="1:60" x14ac:dyDescent="0.25">
      <c r="A3274" s="176" t="str">
        <f t="shared" si="51"/>
        <v>YKY</v>
      </c>
      <c r="B3274" s="176" t="str">
        <f>IF(ISBLANK('DPW3'!BZ31),"",'DPW3'!BZ31)</f>
        <v>PCD_DPW3_WRESUP_S5</v>
      </c>
      <c r="C3274" s="176" t="str">
        <f>'DPW3'!F31 &amp; "," &amp; 'DPW3'!G31 &amp; "," &amp; 'DPW3'!BX5</f>
        <v>W Resilience CC Uplift,Number of schemes at Stage 5,Number of Schemes with IMs (Nr)</v>
      </c>
      <c r="D3274" s="176" t="str">
        <f>IF(ISBLANK('DPW3'!$H$31),"",'DPW3'!$H$31)</f>
        <v>Nr</v>
      </c>
      <c r="E3274" s="176" t="s">
        <v>7266</v>
      </c>
      <c r="T3274" s="176">
        <f>IF(ISBLANK('DPW3'!M31),"",'DPW3'!M31)</f>
        <v>0</v>
      </c>
      <c r="U3274" s="176">
        <f>IF(ISBLANK('DPW3'!N31),"",'DPW3'!N31)</f>
        <v>0</v>
      </c>
      <c r="V3274" s="176">
        <f>IF(ISBLANK('DPW3'!O31),"",'DPW3'!O31)</f>
        <v>0</v>
      </c>
      <c r="W3274" s="176">
        <f>IF(ISBLANK('DPW3'!P31),"",'DPW3'!P31)</f>
        <v>0</v>
      </c>
      <c r="X3274" s="176">
        <f>IF(ISBLANK('DPW3'!Q31),"",'DPW3'!Q31)</f>
        <v>0</v>
      </c>
      <c r="Y3274" s="176">
        <f>IF(ISBLANK('DPW3'!R31),"",'DPW3'!R31)</f>
        <v>0</v>
      </c>
      <c r="Z3274" s="176">
        <f>IF(ISBLANK('DPW3'!S31),"",'DPW3'!S31)</f>
        <v>0</v>
      </c>
      <c r="AA3274" s="176">
        <f>IF(ISBLANK('DPW3'!T31),"",'DPW3'!T31)</f>
        <v>0</v>
      </c>
      <c r="AB3274" s="176">
        <f>IF(ISBLANK('DPW3'!U31),"",'DPW3'!U31)</f>
        <v>0</v>
      </c>
      <c r="AC3274" s="176">
        <f>IF(ISBLANK('DPW3'!V31),"",'DPW3'!V31)</f>
        <v>0</v>
      </c>
      <c r="AD3274" s="176">
        <f>IF(ISBLANK('DPW3'!W31),"",'DPW3'!W31)</f>
        <v>0</v>
      </c>
      <c r="AE3274" s="176">
        <f>IF(ISBLANK('DPW3'!X31),"",'DPW3'!X31)</f>
        <v>0</v>
      </c>
      <c r="AF3274" s="176">
        <f>IF(ISBLANK('DPW3'!Y31),"",'DPW3'!Y31)</f>
        <v>0</v>
      </c>
      <c r="AG3274" s="176">
        <f>IF(ISBLANK('DPW3'!Z31),"",'DPW3'!Z31)</f>
        <v>0</v>
      </c>
      <c r="AH3274" s="176">
        <f>IF(ISBLANK('DPW3'!AA31),"",'DPW3'!AA31)</f>
        <v>1</v>
      </c>
      <c r="AI3274" s="176">
        <f>IF(ISBLANK('DPW3'!AB31),"",'DPW3'!AB31)</f>
        <v>1</v>
      </c>
      <c r="AJ3274" s="176">
        <f>IF(ISBLANK('DPW3'!AC31),"",'DPW3'!AC31)</f>
        <v>1</v>
      </c>
      <c r="AK3274" s="176">
        <f>IF(ISBLANK('DPW3'!AD31),"",'DPW3'!AD31)</f>
        <v>1</v>
      </c>
      <c r="AL3274" s="176">
        <f>IF(ISBLANK('DPW3'!AE31),"",'DPW3'!AE31)</f>
        <v>1</v>
      </c>
      <c r="AM3274" s="176">
        <f>IF(ISBLANK('DPW3'!AF31),"",'DPW3'!AF31)</f>
        <v>8</v>
      </c>
      <c r="AN3274" s="176">
        <f>IF(ISBLANK('DPW3'!AG31),"",'DPW3'!AG31)</f>
        <v>0</v>
      </c>
      <c r="AO3274" s="176">
        <f>IF(ISBLANK('DPW3'!AH31),"",'DPW3'!AH31)</f>
        <v>0</v>
      </c>
      <c r="AP3274" s="176">
        <f>IF(ISBLANK('DPW3'!AI31),"",'DPW3'!AI31)</f>
        <v>0</v>
      </c>
      <c r="AQ3274" s="176">
        <f>IF(ISBLANK('DPW3'!AJ31),"",'DPW3'!AJ31)</f>
        <v>0</v>
      </c>
      <c r="AR3274" s="176">
        <f>IF(ISBLANK('DPW3'!AK31),"",'DPW3'!AK31)</f>
        <v>0</v>
      </c>
      <c r="AS3274" s="176">
        <f>IF(ISBLANK('DPW3'!AL31),"",'DPW3'!AL31)</f>
        <v>0</v>
      </c>
      <c r="AT3274" s="176">
        <f>IF(ISBLANK('DPW3'!AM31),"",'DPW3'!AM31)</f>
        <v>0</v>
      </c>
      <c r="AU3274" s="176">
        <f>IF(ISBLANK('DPW3'!AN31),"",'DPW3'!AN31)</f>
        <v>0</v>
      </c>
      <c r="AV3274" s="176">
        <f>IF(ISBLANK('DPW3'!AO31),"",'DPW3'!AO31)</f>
        <v>0</v>
      </c>
      <c r="AW3274" s="176">
        <f>IF(ISBLANK('DPW3'!AP31),"",'DPW3'!AP31)</f>
        <v>0</v>
      </c>
      <c r="AX3274" s="176">
        <f>IF(ISBLANK('DPW3'!AQ31),"",'DPW3'!AQ31)</f>
        <v>0</v>
      </c>
      <c r="AY3274" s="176">
        <f>IF(ISBLANK('DPW3'!AR31),"",'DPW3'!AR31)</f>
        <v>0</v>
      </c>
      <c r="AZ3274" s="176">
        <f>IF(ISBLANK('DPW3'!AS31),"",'DPW3'!AS31)</f>
        <v>0</v>
      </c>
      <c r="BA3274" s="176">
        <f>IF(ISBLANK('DPW3'!AT31),"",'DPW3'!AT31)</f>
        <v>0</v>
      </c>
      <c r="BB3274" s="176">
        <f>IF(ISBLANK('DPW3'!AU31),"",'DPW3'!AU31)</f>
        <v>0</v>
      </c>
      <c r="BC3274" s="176">
        <f>IF(ISBLANK('DPW3'!AV31),"",'DPW3'!AV31)</f>
        <v>0</v>
      </c>
      <c r="BD3274" s="176">
        <f>IF(ISBLANK('DPW3'!AW31),"",'DPW3'!AW31)</f>
        <v>0</v>
      </c>
      <c r="BE3274" s="176">
        <f>IF(ISBLANK('DPW3'!AX31),"",'DPW3'!AX31)</f>
        <v>0</v>
      </c>
      <c r="BF3274" s="176">
        <f>IF(ISBLANK('DPW3'!AY31),"",'DPW3'!AY31)</f>
        <v>0</v>
      </c>
      <c r="BG3274" s="176">
        <f>IF(ISBLANK('DPW3'!AZ31),"",'DPW3'!AZ31)</f>
        <v>0</v>
      </c>
      <c r="BH3274" s="176">
        <f>IF(ISBLANK('DPW3'!BA31),"",'DPW3'!BA31)</f>
        <v>0</v>
      </c>
    </row>
    <row r="3275" spans="1:60" x14ac:dyDescent="0.25">
      <c r="A3275" s="176" t="str">
        <f t="shared" si="51"/>
        <v>YKY</v>
      </c>
      <c r="B3275" s="176" t="str">
        <f>IF(ISBLANK('DPW3'!DP31),"",'DPW3'!DP31)</f>
        <v>PCD_DPW3_WRESUP_DLY_S5</v>
      </c>
      <c r="C3275" s="176" t="str">
        <f>'DPW3'!F31 &amp; "," &amp; 'DPW3'!G31 &amp; "," &amp; 'DPW3'!DP5 &amp; "," &amp; 'DPW3'!DP6</f>
        <v>W Resilience CC Uplift,Number of schemes at Stage 5,Total number of schemes with a 90+ day delay for any given IM,</v>
      </c>
      <c r="D3275" s="176" t="str">
        <f>IF(ISBLANK('DPW3'!$H$31),"",'DPW3'!$H$31)</f>
        <v>Nr</v>
      </c>
      <c r="E3275" s="176" t="s">
        <v>7266</v>
      </c>
      <c r="F3275" s="176" t="str">
        <f>IF(ISBLANK('DPW3'!BC31),"",'DPW3'!BC31)</f>
        <v/>
      </c>
    </row>
    <row r="3276" spans="1:60" x14ac:dyDescent="0.25">
      <c r="A3276" s="176" t="str">
        <f t="shared" si="51"/>
        <v>YKY</v>
      </c>
      <c r="B3276" s="176" t="str">
        <f>IF(ISBLANK('DPW3'!DQ31),"",'DPW3'!DQ31)</f>
        <v>PCD_DPW3_WRESUP_DIR_S5</v>
      </c>
      <c r="C3276" s="176" t="str">
        <f>'DPW3'!F31 &amp; "," &amp; 'DPW3'!G31 &amp; "," &amp; 'DPW3'!$DQ$5 &amp; "," &amp; 'DPW3'!$DQ$6</f>
        <v>W Resilience CC Uplift,Number of schemes at Stage 5,Reasons for delay - Number of delayed schemes falling into each 'primary reason for delay' category,Lack of resources - internal</v>
      </c>
      <c r="D3276" s="176" t="str">
        <f>IF(ISBLANK('DPW3'!$H$31),"",'DPW3'!$H$31)</f>
        <v>Nr</v>
      </c>
      <c r="E3276" s="176" t="s">
        <v>7266</v>
      </c>
      <c r="F3276" s="176" t="str">
        <f>IF(ISBLANK('DPW3'!BD31),"",'DPW3'!BD31)</f>
        <v/>
      </c>
    </row>
    <row r="3277" spans="1:60" x14ac:dyDescent="0.25">
      <c r="A3277" s="176" t="str">
        <f t="shared" si="51"/>
        <v>YKY</v>
      </c>
      <c r="B3277" s="176" t="str">
        <f>IF(ISBLANK('DPW3'!DR31),"",'DPW3'!DR31)</f>
        <v>PCD_DPW3_WRESUP_DSCR_S5</v>
      </c>
      <c r="C3277" s="176" t="str">
        <f>'DPW3'!F31 &amp; "," &amp; 'DPW3'!G31 &amp; "," &amp; 'DPW3'!$DQ$5 &amp; "," &amp; 'DPW3'!$DR$6</f>
        <v xml:space="preserve">W Resilience CC Uplift,Number of schemes at Stage 5,Reasons for delay - Number of delayed schemes falling into each 'primary reason for delay' category,Lack of resources - external </v>
      </c>
      <c r="D3277" s="176" t="str">
        <f>IF(ISBLANK('DPW3'!$H$31),"",'DPW3'!$H$31)</f>
        <v>Nr</v>
      </c>
      <c r="E3277" s="176" t="s">
        <v>7266</v>
      </c>
      <c r="F3277" s="176" t="str">
        <f>IF(ISBLANK('DPW3'!BE31),"",'DPW3'!BE31)</f>
        <v/>
      </c>
    </row>
    <row r="3278" spans="1:60" x14ac:dyDescent="0.25">
      <c r="A3278" s="176" t="str">
        <f t="shared" si="51"/>
        <v>YKY</v>
      </c>
      <c r="B3278" s="176" t="str">
        <f>IF(ISBLANK('DPW3'!DS31),"",'DPW3'!DS31)</f>
        <v>PCD_DPW3_WRESUP_DCS_S5</v>
      </c>
      <c r="C3278" s="176" t="str">
        <f>'DPW3'!F31 &amp; "," &amp; 'DPW3'!G31 &amp; "," &amp; 'DPW3'!$DQ$5 &amp; "," &amp; 'DPW3'!$DS$6</f>
        <v>W Resilience CC Uplift,Number of schemes at Stage 5,Reasons for delay - Number of delayed schemes falling into each 'primary reason for delay' category,Change in solution (IM2)</v>
      </c>
      <c r="D3278" s="176" t="str">
        <f>IF(ISBLANK('DPW3'!$H$31),"",'DPW3'!$H$31)</f>
        <v>Nr</v>
      </c>
      <c r="E3278" s="176" t="s">
        <v>7266</v>
      </c>
      <c r="F3278" s="176" t="str">
        <f>IF(ISBLANK('DPW3'!BF31),"",'DPW3'!BF31)</f>
        <v/>
      </c>
    </row>
    <row r="3279" spans="1:60" x14ac:dyDescent="0.25">
      <c r="A3279" s="176" t="str">
        <f t="shared" si="51"/>
        <v>YKY</v>
      </c>
      <c r="B3279" s="176" t="str">
        <f>IF(ISBLANK('DPW3'!DT31),"",'DPW3'!DT31)</f>
        <v>PCD_DPW3_WRESUP_DSPC_S5</v>
      </c>
      <c r="C3279" s="176" t="str">
        <f>'DPW3'!F31 &amp; "," &amp; 'DPW3'!G31 &amp; "," &amp; 'DPW3'!$DQ$5 &amp; "," &amp; 'DPW3'!$DT$6</f>
        <v>W Resilience CC Uplift,Number of schemes at Stage 5,Reasons for delay - Number of delayed schemes falling into each 'primary reason for delay' category,Supply chain capacity</v>
      </c>
      <c r="D3279" s="176" t="str">
        <f>IF(ISBLANK('DPW3'!$H$31),"",'DPW3'!$H$31)</f>
        <v>Nr</v>
      </c>
      <c r="E3279" s="176" t="s">
        <v>7266</v>
      </c>
      <c r="F3279" s="176" t="str">
        <f>IF(ISBLANK('DPW3'!BG31),"",'DPW3'!BG31)</f>
        <v/>
      </c>
    </row>
    <row r="3280" spans="1:60" s="55" customFormat="1" x14ac:dyDescent="0.25">
      <c r="A3280" s="55" t="str">
        <f t="shared" si="51"/>
        <v>YKY</v>
      </c>
      <c r="B3280" s="55" t="str">
        <f>IF(ISBLANK('DPW3'!DU31),"",'DPW3'!DU31)</f>
        <v>PCD_DPW3_WRESUP_DPP_S5</v>
      </c>
      <c r="C3280" s="55" t="str">
        <f>'DPW3'!F31 &amp; "," &amp; 'DPW3'!G31 &amp; "," &amp; 'DPW3'!$DQ$5 &amp; "," &amp; 'DPW3'!$DU$6</f>
        <v>W Resilience CC Uplift,Number of schemes at Stage 5,Reasons for delay - Number of delayed schemes falling into each 'primary reason for delay' category,Land and planning permission</v>
      </c>
      <c r="D3280" s="55" t="str">
        <f>IF(ISBLANK('DPW3'!$H$31),"",'DPW3'!$H$31)</f>
        <v>Nr</v>
      </c>
      <c r="E3280" s="55" t="s">
        <v>7266</v>
      </c>
      <c r="F3280" s="55" t="str">
        <f>IF(ISBLANK('DPW3'!BH31),"",'DPW3'!BH31)</f>
        <v/>
      </c>
    </row>
    <row r="3281" spans="1:60" x14ac:dyDescent="0.25">
      <c r="A3281" s="176" t="str">
        <f t="shared" si="51"/>
        <v>YKY</v>
      </c>
      <c r="B3281" s="176" t="str">
        <f>IF(ISBLANK('DPW3'!DV31),"",'DPW3'!DV31)</f>
        <v>PCD_DPW3_WRESUP_DTPI_S5</v>
      </c>
      <c r="C3281" s="176" t="str">
        <f>'DPW3'!F31 &amp; "," &amp; 'DPW3'!G31 &amp; "," &amp; 'DPW3'!$DQ$5 &amp; "," &amp; 'DPW3'!$DV$6</f>
        <v>W Resilience CC Uplift,Number of schemes at Stage 5,Reasons for delay - Number of delayed schemes falling into each 'primary reason for delay' category,Third-party interface</v>
      </c>
      <c r="D3281" s="176" t="str">
        <f>IF(ISBLANK('DPW3'!$H$31),"",'DPW3'!$H$31)</f>
        <v>Nr</v>
      </c>
      <c r="E3281" s="176" t="s">
        <v>7266</v>
      </c>
      <c r="F3281" s="176" t="str">
        <f>IF(ISBLANK('DPW3'!BI31),"",'DPW3'!BI31)</f>
        <v/>
      </c>
    </row>
    <row r="3282" spans="1:60" x14ac:dyDescent="0.25">
      <c r="A3282" s="176" t="str">
        <f t="shared" si="51"/>
        <v>YKY</v>
      </c>
      <c r="B3282" s="176" t="str">
        <f>IF(ISBLANK('DPW3'!DW31),"",'DPW3'!DW31)</f>
        <v>PCD_DPW3_WRESUP_DCI_S5</v>
      </c>
      <c r="C3282" s="176" t="str">
        <f>'DPW3'!F31 &amp; "," &amp; 'DPW3'!G31 &amp; "," &amp; 'DPW3'!$DQ$5 &amp; "," &amp; 'DPW3'!$DW$6</f>
        <v>W Resilience CC Uplift,Number of schemes at Stage 5,Reasons for delay - Number of delayed schemes falling into each 'primary reason for delay' category,Contractual issues</v>
      </c>
      <c r="D3282" s="176" t="str">
        <f>IF(ISBLANK('DPW3'!$H$31),"",'DPW3'!$H$31)</f>
        <v>Nr</v>
      </c>
      <c r="E3282" s="176" t="s">
        <v>7266</v>
      </c>
      <c r="F3282" s="176" t="str">
        <f>IF(ISBLANK('DPW3'!BJ31),"",'DPW3'!BJ31)</f>
        <v/>
      </c>
    </row>
    <row r="3283" spans="1:60" x14ac:dyDescent="0.25">
      <c r="A3283" s="176" t="str">
        <f t="shared" si="51"/>
        <v>YKY</v>
      </c>
      <c r="B3283" s="176" t="str">
        <f>IF(ISBLANK('DPW3'!DX31),"",'DPW3'!DX31)</f>
        <v>PCD_DPW3_WRESUP_DSI_S5</v>
      </c>
      <c r="C3283" s="176" t="str">
        <f>'DPW3'!F31 &amp; "," &amp; 'DPW3'!G31 &amp; "," &amp; 'DPW3'!$DQ$5 &amp; "," &amp; 'DPW3'!$DX$6</f>
        <v>W Resilience CC Uplift,Number of schemes at Stage 5,Reasons for delay - Number of delayed schemes falling into each 'primary reason for delay' category,Sites issues</v>
      </c>
      <c r="D3283" s="176" t="str">
        <f>IF(ISBLANK('DPW3'!$H$31),"",'DPW3'!$H$31)</f>
        <v>Nr</v>
      </c>
      <c r="E3283" s="176" t="s">
        <v>7266</v>
      </c>
      <c r="F3283" s="176" t="str">
        <f>IF(ISBLANK('DPW3'!BK31),"",'DPW3'!BK31)</f>
        <v/>
      </c>
    </row>
    <row r="3284" spans="1:60" x14ac:dyDescent="0.25">
      <c r="A3284" s="176" t="str">
        <f t="shared" si="51"/>
        <v>YKY</v>
      </c>
      <c r="B3284" s="176" t="str">
        <f>IF(ISBLANK('DPW3'!DY31),"",'DPW3'!DY31)</f>
        <v>PCD_DPW3_WRESUP_DER_S5</v>
      </c>
      <c r="C3284" s="176" t="str">
        <f>'DPW3'!F31 &amp; "," &amp; 'DPW3'!G31 &amp; "," &amp; 'DPW3'!$DQ$5 &amp; "," &amp; 'DPW3'!$DY$6</f>
        <v>W Resilience CC Uplift,Number of schemes at Stage 5,Reasons for delay - Number of delayed schemes falling into each 'primary reason for delay' category,Environmental risks</v>
      </c>
      <c r="D3284" s="176" t="str">
        <f>IF(ISBLANK('DPW3'!$H$31),"",'DPW3'!$H$31)</f>
        <v>Nr</v>
      </c>
      <c r="E3284" s="176" t="s">
        <v>7266</v>
      </c>
      <c r="F3284" s="176" t="str">
        <f>IF(ISBLANK('DPW3'!BL31),"",'DPW3'!BL31)</f>
        <v/>
      </c>
    </row>
    <row r="3285" spans="1:60" x14ac:dyDescent="0.25">
      <c r="A3285" s="176" t="str">
        <f t="shared" si="51"/>
        <v>YKY</v>
      </c>
      <c r="B3285" s="176" t="str">
        <f>IF(ISBLANK('DPW3'!DZ31),"",'DPW3'!DZ31)</f>
        <v>PCD_DPW3_WRESUP_RS_S5</v>
      </c>
      <c r="C3285" s="176" t="str">
        <f>'DPW3'!F31 &amp; "," &amp; 'DPW3'!G31 &amp; "," &amp; 'DPW3'!$DQ$5 &amp; "," &amp; 'DPW3'!$DZ$6</f>
        <v>W Resilience CC Uplift,Number of schemes at Stage 5,Reasons for delay - Number of delayed schemes falling into each 'primary reason for delay' category,Regulatory Sign off Delay</v>
      </c>
      <c r="D3285" s="176" t="str">
        <f>IF(ISBLANK('DPW3'!$H$31),"",'DPW3'!$H$31)</f>
        <v>Nr</v>
      </c>
      <c r="E3285" s="176" t="s">
        <v>7266</v>
      </c>
      <c r="F3285" s="176" t="str">
        <f>IF(ISBLANK('DPW3'!BM31),"",'DPW3'!BM31)</f>
        <v/>
      </c>
    </row>
    <row r="3286" spans="1:60" x14ac:dyDescent="0.25">
      <c r="A3286" s="176" t="str">
        <f t="shared" si="51"/>
        <v>YKY</v>
      </c>
      <c r="B3286" s="176" t="str">
        <f>IF(ISBLANK('DPW3'!EA31),"",'DPW3'!EA31)</f>
        <v>PCD_DPW3_WRESUP_DPLE_S5</v>
      </c>
      <c r="C3286" s="176" t="str">
        <f>'DPW3'!F31 &amp; "," &amp; 'DPW3'!G31 &amp; "," &amp; 'DPW3'!$DQ$5 &amp; "," &amp; 'DPW3'!$EA$6</f>
        <v>W Resilience CC Uplift,Number of schemes at Stage 5,Reasons for delay - Number of delayed schemes falling into each 'primary reason for delay' category,Programme level efficiency</v>
      </c>
      <c r="D3286" s="176" t="str">
        <f>IF(ISBLANK('DPW3'!$H$31),"",'DPW3'!$H$31)</f>
        <v>Nr</v>
      </c>
      <c r="E3286" s="176" t="s">
        <v>7266</v>
      </c>
      <c r="F3286" s="176" t="str">
        <f>IF(ISBLANK('DPW3'!BN31),"",'DPW3'!BN31)</f>
        <v/>
      </c>
    </row>
    <row r="3287" spans="1:60" x14ac:dyDescent="0.25">
      <c r="A3287" s="176" t="str">
        <f t="shared" si="51"/>
        <v>YKY</v>
      </c>
      <c r="B3287" s="176" t="str">
        <f>IF(ISBLANK('DPW3'!BZ32),"",'DPW3'!BZ32)</f>
        <v>PCD_DPW3_WRESUP_S6</v>
      </c>
      <c r="C3287" s="176" t="str">
        <f>'DPW3'!F32 &amp; "," &amp; 'DPW3'!G32 &amp; "," &amp; 'DPW3'!BX5</f>
        <v>W Resilience CC Uplift,Number of schemes at Stage 6,Number of Schemes with IMs (Nr)</v>
      </c>
      <c r="D3287" s="176" t="str">
        <f>IF(ISBLANK('DPW3'!$H$32),"",'DPW3'!$H$32)</f>
        <v>Nr</v>
      </c>
      <c r="E3287" s="176" t="s">
        <v>7266</v>
      </c>
      <c r="T3287" s="176">
        <f>IF(ISBLANK('DPW3'!M32),"",'DPW3'!M32)</f>
        <v>0</v>
      </c>
      <c r="U3287" s="176">
        <f>IF(ISBLANK('DPW3'!N32),"",'DPW3'!N32)</f>
        <v>0</v>
      </c>
      <c r="V3287" s="176">
        <f>IF(ISBLANK('DPW3'!O32),"",'DPW3'!O32)</f>
        <v>0</v>
      </c>
      <c r="W3287" s="176">
        <f>IF(ISBLANK('DPW3'!P32),"",'DPW3'!P32)</f>
        <v>0</v>
      </c>
      <c r="X3287" s="176">
        <f>IF(ISBLANK('DPW3'!Q32),"",'DPW3'!Q32)</f>
        <v>0</v>
      </c>
      <c r="Y3287" s="176">
        <f>IF(ISBLANK('DPW3'!R32),"",'DPW3'!R32)</f>
        <v>0</v>
      </c>
      <c r="Z3287" s="176">
        <f>IF(ISBLANK('DPW3'!S32),"",'DPW3'!S32)</f>
        <v>0</v>
      </c>
      <c r="AA3287" s="176">
        <f>IF(ISBLANK('DPW3'!T32),"",'DPW3'!T32)</f>
        <v>0</v>
      </c>
      <c r="AB3287" s="176">
        <f>IF(ISBLANK('DPW3'!U32),"",'DPW3'!U32)</f>
        <v>0</v>
      </c>
      <c r="AC3287" s="176">
        <f>IF(ISBLANK('DPW3'!V32),"",'DPW3'!V32)</f>
        <v>0</v>
      </c>
      <c r="AD3287" s="176">
        <f>IF(ISBLANK('DPW3'!W32),"",'DPW3'!W32)</f>
        <v>0</v>
      </c>
      <c r="AE3287" s="176">
        <f>IF(ISBLANK('DPW3'!X32),"",'DPW3'!X32)</f>
        <v>0</v>
      </c>
      <c r="AF3287" s="176">
        <f>IF(ISBLANK('DPW3'!Y32),"",'DPW3'!Y32)</f>
        <v>0</v>
      </c>
      <c r="AG3287" s="176">
        <f>IF(ISBLANK('DPW3'!Z32),"",'DPW3'!Z32)</f>
        <v>0</v>
      </c>
      <c r="AH3287" s="176">
        <f>IF(ISBLANK('DPW3'!AA32),"",'DPW3'!AA32)</f>
        <v>0</v>
      </c>
      <c r="AI3287" s="176">
        <f>IF(ISBLANK('DPW3'!AB32),"",'DPW3'!AB32)</f>
        <v>0</v>
      </c>
      <c r="AJ3287" s="176">
        <f>IF(ISBLANK('DPW3'!AC32),"",'DPW3'!AC32)</f>
        <v>0</v>
      </c>
      <c r="AK3287" s="176">
        <f>IF(ISBLANK('DPW3'!AD32),"",'DPW3'!AD32)</f>
        <v>0</v>
      </c>
      <c r="AL3287" s="176">
        <f>IF(ISBLANK('DPW3'!AE32),"",'DPW3'!AE32)</f>
        <v>0</v>
      </c>
      <c r="AM3287" s="176">
        <f>IF(ISBLANK('DPW3'!AF32),"",'DPW3'!AF32)</f>
        <v>0</v>
      </c>
      <c r="AN3287" s="176">
        <f>IF(ISBLANK('DPW3'!AG32),"",'DPW3'!AG32)</f>
        <v>8</v>
      </c>
      <c r="AO3287" s="176">
        <f>IF(ISBLANK('DPW3'!AH32),"",'DPW3'!AH32)</f>
        <v>8</v>
      </c>
      <c r="AP3287" s="176">
        <f>IF(ISBLANK('DPW3'!AI32),"",'DPW3'!AI32)</f>
        <v>8</v>
      </c>
      <c r="AQ3287" s="176">
        <f>IF(ISBLANK('DPW3'!AJ32),"",'DPW3'!AJ32)</f>
        <v>8</v>
      </c>
      <c r="AR3287" s="176">
        <f>IF(ISBLANK('DPW3'!AK32),"",'DPW3'!AK32)</f>
        <v>8</v>
      </c>
      <c r="AS3287" s="176">
        <f>IF(ISBLANK('DPW3'!AL32),"",'DPW3'!AL32)</f>
        <v>8</v>
      </c>
      <c r="AT3287" s="176">
        <f>IF(ISBLANK('DPW3'!AM32),"",'DPW3'!AM32)</f>
        <v>8</v>
      </c>
      <c r="AU3287" s="176">
        <f>IF(ISBLANK('DPW3'!AN32),"",'DPW3'!AN32)</f>
        <v>8</v>
      </c>
      <c r="AV3287" s="176">
        <f>IF(ISBLANK('DPW3'!AO32),"",'DPW3'!AO32)</f>
        <v>8</v>
      </c>
      <c r="AW3287" s="176">
        <f>IF(ISBLANK('DPW3'!AP32),"",'DPW3'!AP32)</f>
        <v>8</v>
      </c>
      <c r="AX3287" s="176">
        <f>IF(ISBLANK('DPW3'!AQ32),"",'DPW3'!AQ32)</f>
        <v>8</v>
      </c>
      <c r="AY3287" s="176">
        <f>IF(ISBLANK('DPW3'!AR32),"",'DPW3'!AR32)</f>
        <v>8</v>
      </c>
      <c r="AZ3287" s="176">
        <f>IF(ISBLANK('DPW3'!AS32),"",'DPW3'!AS32)</f>
        <v>8</v>
      </c>
      <c r="BA3287" s="176">
        <f>IF(ISBLANK('DPW3'!AT32),"",'DPW3'!AT32)</f>
        <v>8</v>
      </c>
      <c r="BB3287" s="176">
        <f>IF(ISBLANK('DPW3'!AU32),"",'DPW3'!AU32)</f>
        <v>8</v>
      </c>
      <c r="BC3287" s="176">
        <f>IF(ISBLANK('DPW3'!AV32),"",'DPW3'!AV32)</f>
        <v>8</v>
      </c>
      <c r="BD3287" s="176">
        <f>IF(ISBLANK('DPW3'!AW32),"",'DPW3'!AW32)</f>
        <v>8</v>
      </c>
      <c r="BE3287" s="176">
        <f>IF(ISBLANK('DPW3'!AX32),"",'DPW3'!AX32)</f>
        <v>8</v>
      </c>
      <c r="BF3287" s="176">
        <f>IF(ISBLANK('DPW3'!AY32),"",'DPW3'!AY32)</f>
        <v>8</v>
      </c>
      <c r="BG3287" s="176">
        <f>IF(ISBLANK('DPW3'!AZ32),"",'DPW3'!AZ32)</f>
        <v>8</v>
      </c>
      <c r="BH3287" s="176">
        <f>IF(ISBLANK('DPW3'!BA32),"",'DPW3'!BA32)</f>
        <v>8</v>
      </c>
    </row>
    <row r="3288" spans="1:60" x14ac:dyDescent="0.25">
      <c r="A3288" s="176" t="str">
        <f t="shared" si="51"/>
        <v>YKY</v>
      </c>
      <c r="B3288" s="176" t="str">
        <f>IF(ISBLANK('DPW3'!DP32),"",'DPW3'!DP32)</f>
        <v>PCD_DPW3_WRESUP_DLY_S6</v>
      </c>
      <c r="C3288" s="176" t="str">
        <f>'DPW3'!F32 &amp; "," &amp; 'DPW3'!G32 &amp; "," &amp; 'DPW3'!DP5 &amp; "," &amp; 'DPW3'!DP6</f>
        <v>W Resilience CC Uplift,Number of schemes at Stage 6,Total number of schemes with a 90+ day delay for any given IM,</v>
      </c>
      <c r="D3288" s="176" t="str">
        <f>IF(ISBLANK('DPW3'!$H$32),"",'DPW3'!$H$32)</f>
        <v>Nr</v>
      </c>
      <c r="E3288" s="176" t="s">
        <v>7266</v>
      </c>
      <c r="F3288" s="176" t="str">
        <f>IF(ISBLANK('DPW3'!BC32),"",'DPW3'!BC32)</f>
        <v/>
      </c>
    </row>
    <row r="3289" spans="1:60" x14ac:dyDescent="0.25">
      <c r="A3289" s="176" t="str">
        <f t="shared" si="51"/>
        <v>YKY</v>
      </c>
      <c r="B3289" s="176" t="str">
        <f>IF(ISBLANK('DPW3'!DQ32),"",'DPW3'!DQ32)</f>
        <v>PCD_DPW3_WRESUP_DIR_S6</v>
      </c>
      <c r="C3289" s="176" t="str">
        <f>'DPW3'!F32 &amp; "," &amp; 'DPW3'!G32 &amp; "," &amp; 'DPW3'!$DQ$5 &amp; "," &amp; 'DPW3'!$DQ$6</f>
        <v>W Resilience CC Uplift,Number of schemes at Stage 6,Reasons for delay - Number of delayed schemes falling into each 'primary reason for delay' category,Lack of resources - internal</v>
      </c>
      <c r="D3289" s="176" t="str">
        <f>IF(ISBLANK('DPW3'!$H$32),"",'DPW3'!$H$32)</f>
        <v>Nr</v>
      </c>
      <c r="E3289" s="176" t="s">
        <v>7266</v>
      </c>
      <c r="F3289" s="176" t="str">
        <f>IF(ISBLANK('DPW3'!BD32),"",'DPW3'!BD32)</f>
        <v/>
      </c>
    </row>
    <row r="3290" spans="1:60" x14ac:dyDescent="0.25">
      <c r="A3290" s="176" t="str">
        <f t="shared" si="51"/>
        <v>YKY</v>
      </c>
      <c r="B3290" s="176" t="str">
        <f>IF(ISBLANK('DPW3'!DR32),"",'DPW3'!DR32)</f>
        <v>PCD_DPW3_WRESUP_DSCR_S6</v>
      </c>
      <c r="C3290" s="176" t="str">
        <f>'DPW3'!F32 &amp; "," &amp; 'DPW3'!G32 &amp; "," &amp; 'DPW3'!$DQ$5 &amp; "," &amp; 'DPW3'!$DR$6</f>
        <v xml:space="preserve">W Resilience CC Uplift,Number of schemes at Stage 6,Reasons for delay - Number of delayed schemes falling into each 'primary reason for delay' category,Lack of resources - external </v>
      </c>
      <c r="D3290" s="176" t="str">
        <f>IF(ISBLANK('DPW3'!$H$32),"",'DPW3'!$H$32)</f>
        <v>Nr</v>
      </c>
      <c r="E3290" s="176" t="s">
        <v>7266</v>
      </c>
      <c r="F3290" s="176" t="str">
        <f>IF(ISBLANK('DPW3'!BE32),"",'DPW3'!BE32)</f>
        <v/>
      </c>
    </row>
    <row r="3291" spans="1:60" x14ac:dyDescent="0.25">
      <c r="A3291" s="176" t="str">
        <f t="shared" si="51"/>
        <v>YKY</v>
      </c>
      <c r="B3291" s="176" t="str">
        <f>IF(ISBLANK('DPW3'!DS32),"",'DPW3'!DS32)</f>
        <v>PCD_DPW3_WRESUP_DCS_S6</v>
      </c>
      <c r="C3291" s="176" t="str">
        <f>'DPW3'!F32 &amp; "," &amp; 'DPW3'!G32 &amp; "," &amp; 'DPW3'!$DQ$5 &amp; "," &amp; 'DPW3'!$DS$6</f>
        <v>W Resilience CC Uplift,Number of schemes at Stage 6,Reasons for delay - Number of delayed schemes falling into each 'primary reason for delay' category,Change in solution (IM2)</v>
      </c>
      <c r="D3291" s="176" t="str">
        <f>IF(ISBLANK('DPW3'!$H$32),"",'DPW3'!$H$32)</f>
        <v>Nr</v>
      </c>
      <c r="E3291" s="176" t="s">
        <v>7266</v>
      </c>
      <c r="F3291" s="176" t="str">
        <f>IF(ISBLANK('DPW3'!BF32),"",'DPW3'!BF32)</f>
        <v/>
      </c>
    </row>
    <row r="3292" spans="1:60" x14ac:dyDescent="0.25">
      <c r="A3292" s="176" t="str">
        <f t="shared" si="51"/>
        <v>YKY</v>
      </c>
      <c r="B3292" s="176" t="str">
        <f>IF(ISBLANK('DPW3'!DT32),"",'DPW3'!DT32)</f>
        <v>PCD_DPW3_WRESUP_DSPC_S6</v>
      </c>
      <c r="C3292" s="176" t="str">
        <f>'DPW3'!F32 &amp; "," &amp; 'DPW3'!G32 &amp; "," &amp; 'DPW3'!$DQ$5 &amp; "," &amp; 'DPW3'!$DT$6</f>
        <v>W Resilience CC Uplift,Number of schemes at Stage 6,Reasons for delay - Number of delayed schemes falling into each 'primary reason for delay' category,Supply chain capacity</v>
      </c>
      <c r="D3292" s="176" t="str">
        <f>IF(ISBLANK('DPW3'!$H$32),"",'DPW3'!$H$32)</f>
        <v>Nr</v>
      </c>
      <c r="E3292" s="176" t="s">
        <v>7266</v>
      </c>
      <c r="F3292" s="176" t="str">
        <f>IF(ISBLANK('DPW3'!BG32),"",'DPW3'!BG32)</f>
        <v/>
      </c>
    </row>
    <row r="3293" spans="1:60" s="55" customFormat="1" x14ac:dyDescent="0.25">
      <c r="A3293" s="55" t="str">
        <f t="shared" si="51"/>
        <v>YKY</v>
      </c>
      <c r="B3293" s="55" t="str">
        <f>IF(ISBLANK('DPW3'!DU32),"",'DPW3'!DU32)</f>
        <v>PCD_DPW3_WRESUP_DPP_S6</v>
      </c>
      <c r="C3293" s="55" t="str">
        <f>'DPW3'!F32 &amp; "," &amp; 'DPW3'!G32 &amp; "," &amp; 'DPW3'!$DQ$5 &amp; "," &amp; 'DPW3'!$DU$6</f>
        <v>W Resilience CC Uplift,Number of schemes at Stage 6,Reasons for delay - Number of delayed schemes falling into each 'primary reason for delay' category,Land and planning permission</v>
      </c>
      <c r="D3293" s="55" t="str">
        <f>IF(ISBLANK('DPW3'!$H$32),"",'DPW3'!$H$32)</f>
        <v>Nr</v>
      </c>
      <c r="E3293" s="55" t="s">
        <v>7266</v>
      </c>
      <c r="F3293" s="55" t="str">
        <f>IF(ISBLANK('DPW3'!BH32),"",'DPW3'!BH32)</f>
        <v/>
      </c>
    </row>
    <row r="3294" spans="1:60" x14ac:dyDescent="0.25">
      <c r="A3294" s="176" t="str">
        <f t="shared" si="51"/>
        <v>YKY</v>
      </c>
      <c r="B3294" s="176" t="str">
        <f>IF(ISBLANK('DPW3'!DV32),"",'DPW3'!DV32)</f>
        <v>PCD_DPW3_WRESUP_DTPI_S6</v>
      </c>
      <c r="C3294" s="176" t="str">
        <f>'DPW3'!F32 &amp; "," &amp; 'DPW3'!G32 &amp; "," &amp; 'DPW3'!$DQ$5 &amp; "," &amp; 'DPW3'!$DV$6</f>
        <v>W Resilience CC Uplift,Number of schemes at Stage 6,Reasons for delay - Number of delayed schemes falling into each 'primary reason for delay' category,Third-party interface</v>
      </c>
      <c r="D3294" s="176" t="str">
        <f>IF(ISBLANK('DPW3'!$H$32),"",'DPW3'!$H$32)</f>
        <v>Nr</v>
      </c>
      <c r="E3294" s="176" t="s">
        <v>7266</v>
      </c>
      <c r="F3294" s="176" t="str">
        <f>IF(ISBLANK('DPW3'!BI32),"",'DPW3'!BI32)</f>
        <v/>
      </c>
    </row>
    <row r="3295" spans="1:60" x14ac:dyDescent="0.25">
      <c r="A3295" s="176" t="str">
        <f t="shared" si="51"/>
        <v>YKY</v>
      </c>
      <c r="B3295" s="176" t="str">
        <f>IF(ISBLANK('DPW3'!DW32),"",'DPW3'!DW32)</f>
        <v>PCD_DPW3_WRESUP_DCI_S6</v>
      </c>
      <c r="C3295" s="176" t="str">
        <f>'DPW3'!F32 &amp; "," &amp; 'DPW3'!G32 &amp; "," &amp; 'DPW3'!$DQ$5 &amp; "," &amp; 'DPW3'!$DW$6</f>
        <v>W Resilience CC Uplift,Number of schemes at Stage 6,Reasons for delay - Number of delayed schemes falling into each 'primary reason for delay' category,Contractual issues</v>
      </c>
      <c r="D3295" s="176" t="str">
        <f>IF(ISBLANK('DPW3'!$H$32),"",'DPW3'!$H$32)</f>
        <v>Nr</v>
      </c>
      <c r="E3295" s="176" t="s">
        <v>7266</v>
      </c>
      <c r="F3295" s="176" t="str">
        <f>IF(ISBLANK('DPW3'!BJ32),"",'DPW3'!BJ32)</f>
        <v/>
      </c>
    </row>
    <row r="3296" spans="1:60" x14ac:dyDescent="0.25">
      <c r="A3296" s="176" t="str">
        <f t="shared" si="51"/>
        <v>YKY</v>
      </c>
      <c r="B3296" s="176" t="str">
        <f>IF(ISBLANK('DPW3'!DX32),"",'DPW3'!DX32)</f>
        <v>PCD_DPW3_WRESUP_DSI_S6</v>
      </c>
      <c r="C3296" s="176" t="str">
        <f>'DPW3'!F32 &amp; "," &amp; 'DPW3'!G32 &amp; "," &amp; 'DPW3'!$DQ$5 &amp; "," &amp; 'DPW3'!$DX$6</f>
        <v>W Resilience CC Uplift,Number of schemes at Stage 6,Reasons for delay - Number of delayed schemes falling into each 'primary reason for delay' category,Sites issues</v>
      </c>
      <c r="D3296" s="176" t="str">
        <f>IF(ISBLANK('DPW3'!$H$32),"",'DPW3'!$H$32)</f>
        <v>Nr</v>
      </c>
      <c r="E3296" s="176" t="s">
        <v>7266</v>
      </c>
      <c r="F3296" s="176" t="str">
        <f>IF(ISBLANK('DPW3'!BK32),"",'DPW3'!BK32)</f>
        <v/>
      </c>
    </row>
    <row r="3297" spans="1:60" x14ac:dyDescent="0.25">
      <c r="A3297" s="176" t="str">
        <f t="shared" si="51"/>
        <v>YKY</v>
      </c>
      <c r="B3297" s="176" t="str">
        <f>IF(ISBLANK('DPW3'!DY32),"",'DPW3'!DY32)</f>
        <v>PCD_DPW3_WRESUP_DER_S6</v>
      </c>
      <c r="C3297" s="176" t="str">
        <f>'DPW3'!F32 &amp; "," &amp; 'DPW3'!G32 &amp; "," &amp; 'DPW3'!$DQ$5 &amp; "," &amp; 'DPW3'!$DY$6</f>
        <v>W Resilience CC Uplift,Number of schemes at Stage 6,Reasons for delay - Number of delayed schemes falling into each 'primary reason for delay' category,Environmental risks</v>
      </c>
      <c r="D3297" s="176" t="str">
        <f>IF(ISBLANK('DPW3'!$H$32),"",'DPW3'!$H$32)</f>
        <v>Nr</v>
      </c>
      <c r="E3297" s="176" t="s">
        <v>7266</v>
      </c>
      <c r="F3297" s="176" t="str">
        <f>IF(ISBLANK('DPW3'!BL32),"",'DPW3'!BL32)</f>
        <v/>
      </c>
    </row>
    <row r="3298" spans="1:60" x14ac:dyDescent="0.25">
      <c r="A3298" s="176" t="str">
        <f t="shared" si="51"/>
        <v>YKY</v>
      </c>
      <c r="B3298" s="176" t="str">
        <f>IF(ISBLANK('DPW3'!DZ32),"",'DPW3'!DZ32)</f>
        <v>PCD_DPW3_WRESUP_RS_S6</v>
      </c>
      <c r="C3298" s="176" t="str">
        <f>'DPW3'!F32 &amp; "," &amp; 'DPW3'!G32 &amp; "," &amp; 'DPW3'!$DQ$5 &amp; "," &amp; 'DPW3'!$DZ$6</f>
        <v>W Resilience CC Uplift,Number of schemes at Stage 6,Reasons for delay - Number of delayed schemes falling into each 'primary reason for delay' category,Regulatory Sign off Delay</v>
      </c>
      <c r="D3298" s="176" t="str">
        <f>IF(ISBLANK('DPW3'!$H$32),"",'DPW3'!$H$32)</f>
        <v>Nr</v>
      </c>
      <c r="E3298" s="176" t="s">
        <v>7266</v>
      </c>
      <c r="F3298" s="176" t="str">
        <f>IF(ISBLANK('DPW3'!BM32),"",'DPW3'!BM32)</f>
        <v/>
      </c>
    </row>
    <row r="3299" spans="1:60" x14ac:dyDescent="0.25">
      <c r="A3299" s="176" t="str">
        <f t="shared" si="51"/>
        <v>YKY</v>
      </c>
      <c r="B3299" s="176" t="str">
        <f>IF(ISBLANK('DPW3'!EA32),"",'DPW3'!EA32)</f>
        <v>PCD_DPW3_WRESUP_DPLE_S6</v>
      </c>
      <c r="C3299" s="176" t="str">
        <f>'DPW3'!F32 &amp; "," &amp; 'DPW3'!G32 &amp; "," &amp; 'DPW3'!$DQ$5 &amp; "," &amp; 'DPW3'!$EA$6</f>
        <v>W Resilience CC Uplift,Number of schemes at Stage 6,Reasons for delay - Number of delayed schemes falling into each 'primary reason for delay' category,Programme level efficiency</v>
      </c>
      <c r="D3299" s="176" t="str">
        <f>IF(ISBLANK('DPW3'!$H$32),"",'DPW3'!$H$32)</f>
        <v>Nr</v>
      </c>
      <c r="E3299" s="176" t="s">
        <v>7266</v>
      </c>
      <c r="F3299" s="176" t="str">
        <f>IF(ISBLANK('DPW3'!BN32),"",'DPW3'!BN32)</f>
        <v/>
      </c>
    </row>
    <row r="3300" spans="1:60" x14ac:dyDescent="0.25">
      <c r="A3300" s="176" t="str">
        <f t="shared" si="51"/>
        <v>YKY</v>
      </c>
      <c r="B3300" s="176" t="str">
        <f>IF(ISBLANK('DPW3'!BZ33),"",'DPW3'!BZ33)</f>
        <v>PCD_DPW3_WRESUP_S7</v>
      </c>
      <c r="C3300" s="176" t="str">
        <f>'DPW3'!F33 &amp; "," &amp; 'DPW3'!G33 &amp; "," &amp; 'DPW3'!BX5</f>
        <v>W Resilience CC Uplift,Number of schemes at Stage 7,Number of Schemes with IMs (Nr)</v>
      </c>
      <c r="D3300" s="176" t="str">
        <f>IF(ISBLANK('DPW3'!$H$33),"",'DPW3'!$H$33)</f>
        <v>Nr</v>
      </c>
      <c r="E3300" s="176" t="s">
        <v>7266</v>
      </c>
      <c r="T3300" s="176">
        <f>IF(ISBLANK('DPW3'!M33),"",'DPW3'!M33)</f>
        <v>0</v>
      </c>
      <c r="U3300" s="176">
        <f>IF(ISBLANK('DPW3'!N33),"",'DPW3'!N33)</f>
        <v>0</v>
      </c>
      <c r="V3300" s="176">
        <f>IF(ISBLANK('DPW3'!O33),"",'DPW3'!O33)</f>
        <v>0</v>
      </c>
      <c r="W3300" s="176">
        <f>IF(ISBLANK('DPW3'!P33),"",'DPW3'!P33)</f>
        <v>0</v>
      </c>
      <c r="X3300" s="176">
        <f>IF(ISBLANK('DPW3'!Q33),"",'DPW3'!Q33)</f>
        <v>0</v>
      </c>
      <c r="Y3300" s="176">
        <f>IF(ISBLANK('DPW3'!R33),"",'DPW3'!R33)</f>
        <v>0</v>
      </c>
      <c r="Z3300" s="176">
        <f>IF(ISBLANK('DPW3'!S33),"",'DPW3'!S33)</f>
        <v>0</v>
      </c>
      <c r="AA3300" s="176">
        <f>IF(ISBLANK('DPW3'!T33),"",'DPW3'!T33)</f>
        <v>0</v>
      </c>
      <c r="AB3300" s="176">
        <f>IF(ISBLANK('DPW3'!U33),"",'DPW3'!U33)</f>
        <v>0</v>
      </c>
      <c r="AC3300" s="176">
        <f>IF(ISBLANK('DPW3'!V33),"",'DPW3'!V33)</f>
        <v>0</v>
      </c>
      <c r="AD3300" s="176">
        <f>IF(ISBLANK('DPW3'!W33),"",'DPW3'!W33)</f>
        <v>0</v>
      </c>
      <c r="AE3300" s="176">
        <f>IF(ISBLANK('DPW3'!X33),"",'DPW3'!X33)</f>
        <v>0</v>
      </c>
      <c r="AF3300" s="176">
        <f>IF(ISBLANK('DPW3'!Y33),"",'DPW3'!Y33)</f>
        <v>0</v>
      </c>
      <c r="AG3300" s="176">
        <f>IF(ISBLANK('DPW3'!Z33),"",'DPW3'!Z33)</f>
        <v>0</v>
      </c>
      <c r="AH3300" s="176">
        <f>IF(ISBLANK('DPW3'!AA33),"",'DPW3'!AA33)</f>
        <v>0</v>
      </c>
      <c r="AI3300" s="176">
        <f>IF(ISBLANK('DPW3'!AB33),"",'DPW3'!AB33)</f>
        <v>0</v>
      </c>
      <c r="AJ3300" s="176">
        <f>IF(ISBLANK('DPW3'!AC33),"",'DPW3'!AC33)</f>
        <v>0</v>
      </c>
      <c r="AK3300" s="176">
        <f>IF(ISBLANK('DPW3'!AD33),"",'DPW3'!AD33)</f>
        <v>0</v>
      </c>
      <c r="AL3300" s="176">
        <f>IF(ISBLANK('DPW3'!AE33),"",'DPW3'!AE33)</f>
        <v>0</v>
      </c>
      <c r="AM3300" s="176">
        <f>IF(ISBLANK('DPW3'!AF33),"",'DPW3'!AF33)</f>
        <v>0</v>
      </c>
      <c r="AN3300" s="176">
        <f>IF(ISBLANK('DPW3'!AG33),"",'DPW3'!AG33)</f>
        <v>0</v>
      </c>
      <c r="AO3300" s="176">
        <f>IF(ISBLANK('DPW3'!AH33),"",'DPW3'!AH33)</f>
        <v>0</v>
      </c>
      <c r="AP3300" s="176">
        <f>IF(ISBLANK('DPW3'!AI33),"",'DPW3'!AI33)</f>
        <v>0</v>
      </c>
      <c r="AQ3300" s="176">
        <f>IF(ISBLANK('DPW3'!AJ33),"",'DPW3'!AJ33)</f>
        <v>0</v>
      </c>
      <c r="AR3300" s="176">
        <f>IF(ISBLANK('DPW3'!AK33),"",'DPW3'!AK33)</f>
        <v>0</v>
      </c>
      <c r="AS3300" s="176">
        <f>IF(ISBLANK('DPW3'!AL33),"",'DPW3'!AL33)</f>
        <v>0</v>
      </c>
      <c r="AT3300" s="176">
        <f>IF(ISBLANK('DPW3'!AM33),"",'DPW3'!AM33)</f>
        <v>0</v>
      </c>
      <c r="AU3300" s="176">
        <f>IF(ISBLANK('DPW3'!AN33),"",'DPW3'!AN33)</f>
        <v>0</v>
      </c>
      <c r="AV3300" s="176">
        <f>IF(ISBLANK('DPW3'!AO33),"",'DPW3'!AO33)</f>
        <v>0</v>
      </c>
      <c r="AW3300" s="176">
        <f>IF(ISBLANK('DPW3'!AP33),"",'DPW3'!AP33)</f>
        <v>0</v>
      </c>
      <c r="AX3300" s="176">
        <f>IF(ISBLANK('DPW3'!AQ33),"",'DPW3'!AQ33)</f>
        <v>0</v>
      </c>
      <c r="AY3300" s="176">
        <f>IF(ISBLANK('DPW3'!AR33),"",'DPW3'!AR33)</f>
        <v>0</v>
      </c>
      <c r="AZ3300" s="176">
        <f>IF(ISBLANK('DPW3'!AS33),"",'DPW3'!AS33)</f>
        <v>0</v>
      </c>
      <c r="BA3300" s="176">
        <f>IF(ISBLANK('DPW3'!AT33),"",'DPW3'!AT33)</f>
        <v>0</v>
      </c>
      <c r="BB3300" s="176">
        <f>IF(ISBLANK('DPW3'!AU33),"",'DPW3'!AU33)</f>
        <v>0</v>
      </c>
      <c r="BC3300" s="176">
        <f>IF(ISBLANK('DPW3'!AV33),"",'DPW3'!AV33)</f>
        <v>0</v>
      </c>
      <c r="BD3300" s="176">
        <f>IF(ISBLANK('DPW3'!AW33),"",'DPW3'!AW33)</f>
        <v>0</v>
      </c>
      <c r="BE3300" s="176">
        <f>IF(ISBLANK('DPW3'!AX33),"",'DPW3'!AX33)</f>
        <v>0</v>
      </c>
      <c r="BF3300" s="176">
        <f>IF(ISBLANK('DPW3'!AY33),"",'DPW3'!AY33)</f>
        <v>0</v>
      </c>
      <c r="BG3300" s="176">
        <f>IF(ISBLANK('DPW3'!AZ33),"",'DPW3'!AZ33)</f>
        <v>0</v>
      </c>
      <c r="BH3300" s="176">
        <f>IF(ISBLANK('DPW3'!BA33),"",'DPW3'!BA33)</f>
        <v>0</v>
      </c>
    </row>
    <row r="3301" spans="1:60" x14ac:dyDescent="0.25">
      <c r="A3301" s="176" t="str">
        <f t="shared" si="51"/>
        <v>YKY</v>
      </c>
      <c r="B3301" s="176" t="str">
        <f>IF(ISBLANK('DPW3'!DP33),"",'DPW3'!DP33)</f>
        <v>PCD_DPW3_WRESUP_DLY_S7</v>
      </c>
      <c r="C3301" s="176" t="str">
        <f>'DPW3'!F33 &amp; "," &amp; 'DPW3'!G33 &amp; "," &amp; 'DPW3'!DP5 &amp; "," &amp; 'DPW3'!DP6</f>
        <v>W Resilience CC Uplift,Number of schemes at Stage 7,Total number of schemes with a 90+ day delay for any given IM,</v>
      </c>
      <c r="D3301" s="176" t="str">
        <f>IF(ISBLANK('DPW3'!$H$33),"",'DPW3'!$H$33)</f>
        <v>Nr</v>
      </c>
      <c r="E3301" s="176" t="s">
        <v>7266</v>
      </c>
      <c r="F3301" s="176" t="str">
        <f>IF(ISBLANK('DPW3'!BC33),"",'DPW3'!BC33)</f>
        <v/>
      </c>
    </row>
    <row r="3302" spans="1:60" x14ac:dyDescent="0.25">
      <c r="A3302" s="176" t="str">
        <f t="shared" si="51"/>
        <v>YKY</v>
      </c>
      <c r="B3302" s="176" t="str">
        <f>IF(ISBLANK('DPW3'!DQ33),"",'DPW3'!DQ33)</f>
        <v>PCD_DPW3_WRESUP_DIR_S7</v>
      </c>
      <c r="C3302" s="176" t="str">
        <f>'DPW3'!F33 &amp; "," &amp; 'DPW3'!G33 &amp; "," &amp; 'DPW3'!$DQ$5 &amp; "," &amp; 'DPW3'!$DQ$6</f>
        <v>W Resilience CC Uplift,Number of schemes at Stage 7,Reasons for delay - Number of delayed schemes falling into each 'primary reason for delay' category,Lack of resources - internal</v>
      </c>
      <c r="D3302" s="176" t="str">
        <f>IF(ISBLANK('DPW3'!$H$33),"",'DPW3'!$H$33)</f>
        <v>Nr</v>
      </c>
      <c r="E3302" s="176" t="s">
        <v>7266</v>
      </c>
      <c r="F3302" s="176" t="str">
        <f>IF(ISBLANK('DPW3'!BD33),"",'DPW3'!BD33)</f>
        <v/>
      </c>
    </row>
    <row r="3303" spans="1:60" x14ac:dyDescent="0.25">
      <c r="A3303" s="176" t="str">
        <f t="shared" si="51"/>
        <v>YKY</v>
      </c>
      <c r="B3303" s="176" t="str">
        <f>IF(ISBLANK('DPW3'!DR33),"",'DPW3'!DR33)</f>
        <v>PCD_DPW3_WRESUP_DSCR_S7</v>
      </c>
      <c r="C3303" s="176" t="str">
        <f>'DPW3'!F33 &amp; "," &amp; 'DPW3'!G33 &amp; "," &amp; 'DPW3'!$DQ$5 &amp; "," &amp; 'DPW3'!$DR$6</f>
        <v xml:space="preserve">W Resilience CC Uplift,Number of schemes at Stage 7,Reasons for delay - Number of delayed schemes falling into each 'primary reason for delay' category,Lack of resources - external </v>
      </c>
      <c r="D3303" s="176" t="str">
        <f>IF(ISBLANK('DPW3'!$H$33),"",'DPW3'!$H$33)</f>
        <v>Nr</v>
      </c>
      <c r="E3303" s="176" t="s">
        <v>7266</v>
      </c>
      <c r="F3303" s="176" t="str">
        <f>IF(ISBLANK('DPW3'!BE33),"",'DPW3'!BE33)</f>
        <v/>
      </c>
    </row>
    <row r="3304" spans="1:60" x14ac:dyDescent="0.25">
      <c r="A3304" s="176" t="str">
        <f t="shared" si="51"/>
        <v>YKY</v>
      </c>
      <c r="B3304" s="176" t="str">
        <f>IF(ISBLANK('DPW3'!DS33),"",'DPW3'!DS33)</f>
        <v>PCD_DPW3_WRESUP_DCS_S7</v>
      </c>
      <c r="C3304" s="176" t="str">
        <f>'DPW3'!F33 &amp; "," &amp; 'DPW3'!G33 &amp; "," &amp; 'DPW3'!$DQ$5 &amp; "," &amp; 'DPW3'!$DS$6</f>
        <v>W Resilience CC Uplift,Number of schemes at Stage 7,Reasons for delay - Number of delayed schemes falling into each 'primary reason for delay' category,Change in solution (IM2)</v>
      </c>
      <c r="D3304" s="176" t="str">
        <f>IF(ISBLANK('DPW3'!$H$33),"",'DPW3'!$H$33)</f>
        <v>Nr</v>
      </c>
      <c r="E3304" s="176" t="s">
        <v>7266</v>
      </c>
      <c r="F3304" s="176" t="str">
        <f>IF(ISBLANK('DPW3'!BF33),"",'DPW3'!BF33)</f>
        <v/>
      </c>
    </row>
    <row r="3305" spans="1:60" x14ac:dyDescent="0.25">
      <c r="A3305" s="176" t="str">
        <f t="shared" si="51"/>
        <v>YKY</v>
      </c>
      <c r="B3305" s="176" t="str">
        <f>IF(ISBLANK('DPW3'!DT33),"",'DPW3'!DT33)</f>
        <v>PCD_DPW3_WRESUP_DSPC_S7</v>
      </c>
      <c r="C3305" s="176" t="str">
        <f>'DPW3'!F33 &amp; "," &amp; 'DPW3'!G33 &amp; "," &amp; 'DPW3'!$DQ$5 &amp; "," &amp; 'DPW3'!$DT$6</f>
        <v>W Resilience CC Uplift,Number of schemes at Stage 7,Reasons for delay - Number of delayed schemes falling into each 'primary reason for delay' category,Supply chain capacity</v>
      </c>
      <c r="D3305" s="176" t="str">
        <f>IF(ISBLANK('DPW3'!$H$33),"",'DPW3'!$H$33)</f>
        <v>Nr</v>
      </c>
      <c r="E3305" s="176" t="s">
        <v>7266</v>
      </c>
      <c r="F3305" s="176" t="str">
        <f>IF(ISBLANK('DPW3'!BG33),"",'DPW3'!BG33)</f>
        <v/>
      </c>
    </row>
    <row r="3306" spans="1:60" x14ac:dyDescent="0.25">
      <c r="A3306" s="176" t="str">
        <f t="shared" si="51"/>
        <v>YKY</v>
      </c>
      <c r="B3306" s="176" t="str">
        <f>IF(ISBLANK('DPW3'!DU33),"",'DPW3'!DU33)</f>
        <v>PCD_DPW3_WRESUP_DPP_S7</v>
      </c>
      <c r="C3306" s="176" t="str">
        <f>'DPW3'!F33 &amp; "," &amp; 'DPW3'!G33 &amp; "," &amp; 'DPW3'!$DQ$5 &amp; "," &amp; 'DPW3'!$DU$6</f>
        <v>W Resilience CC Uplift,Number of schemes at Stage 7,Reasons for delay - Number of delayed schemes falling into each 'primary reason for delay' category,Land and planning permission</v>
      </c>
      <c r="D3306" s="176" t="str">
        <f>IF(ISBLANK('DPW3'!$H$33),"",'DPW3'!$H$33)</f>
        <v>Nr</v>
      </c>
      <c r="E3306" s="176" t="s">
        <v>7266</v>
      </c>
      <c r="F3306" s="176" t="str">
        <f>IF(ISBLANK('DPW3'!BH33),"",'DPW3'!BH33)</f>
        <v/>
      </c>
    </row>
    <row r="3307" spans="1:60" x14ac:dyDescent="0.25">
      <c r="A3307" s="176" t="str">
        <f t="shared" si="51"/>
        <v>YKY</v>
      </c>
      <c r="B3307" s="176" t="str">
        <f>IF(ISBLANK('DPW3'!DV33),"",'DPW3'!DV33)</f>
        <v>PCD_DPW3_WRESUP_DTPI_S7</v>
      </c>
      <c r="C3307" s="176" t="str">
        <f>'DPW3'!F33 &amp; "," &amp; 'DPW3'!G33 &amp; "," &amp; 'DPW3'!$DQ$5 &amp; "," &amp; 'DPW3'!$DV$6</f>
        <v>W Resilience CC Uplift,Number of schemes at Stage 7,Reasons for delay - Number of delayed schemes falling into each 'primary reason for delay' category,Third-party interface</v>
      </c>
      <c r="D3307" s="176" t="str">
        <f>IF(ISBLANK('DPW3'!$H$33),"",'DPW3'!$H$33)</f>
        <v>Nr</v>
      </c>
      <c r="E3307" s="176" t="s">
        <v>7266</v>
      </c>
      <c r="F3307" s="176" t="str">
        <f>IF(ISBLANK('DPW3'!BI33),"",'DPW3'!BI33)</f>
        <v/>
      </c>
    </row>
    <row r="3308" spans="1:60" x14ac:dyDescent="0.25">
      <c r="A3308" s="176" t="str">
        <f t="shared" si="51"/>
        <v>YKY</v>
      </c>
      <c r="B3308" s="176" t="str">
        <f>IF(ISBLANK('DPW3'!DW33),"",'DPW3'!DW33)</f>
        <v>PCD_DPW3_WRESUP_DCI_S7</v>
      </c>
      <c r="C3308" s="176" t="str">
        <f>'DPW3'!F33 &amp; "," &amp; 'DPW3'!G33 &amp; "," &amp; 'DPW3'!$DQ$5 &amp; "," &amp; 'DPW3'!$DW$6</f>
        <v>W Resilience CC Uplift,Number of schemes at Stage 7,Reasons for delay - Number of delayed schemes falling into each 'primary reason for delay' category,Contractual issues</v>
      </c>
      <c r="D3308" s="176" t="str">
        <f>IF(ISBLANK('DPW3'!$H$33),"",'DPW3'!$H$33)</f>
        <v>Nr</v>
      </c>
      <c r="E3308" s="176" t="s">
        <v>7266</v>
      </c>
      <c r="F3308" s="176" t="str">
        <f>IF(ISBLANK('DPW3'!BJ33),"",'DPW3'!BJ33)</f>
        <v/>
      </c>
    </row>
    <row r="3309" spans="1:60" x14ac:dyDescent="0.25">
      <c r="A3309" s="176" t="str">
        <f t="shared" si="51"/>
        <v>YKY</v>
      </c>
      <c r="B3309" s="176" t="str">
        <f>IF(ISBLANK('DPW3'!DX33),"",'DPW3'!DX33)</f>
        <v>PCD_DPW3_WRESUP_DSI_S7</v>
      </c>
      <c r="C3309" s="176" t="str">
        <f>'DPW3'!F33 &amp; "," &amp; 'DPW3'!G33 &amp; "," &amp; 'DPW3'!$DQ$5 &amp; "," &amp; 'DPW3'!$DX$6</f>
        <v>W Resilience CC Uplift,Number of schemes at Stage 7,Reasons for delay - Number of delayed schemes falling into each 'primary reason for delay' category,Sites issues</v>
      </c>
      <c r="D3309" s="176" t="str">
        <f>IF(ISBLANK('DPW3'!$H$33),"",'DPW3'!$H$33)</f>
        <v>Nr</v>
      </c>
      <c r="E3309" s="176" t="s">
        <v>7266</v>
      </c>
      <c r="F3309" s="176" t="str">
        <f>IF(ISBLANK('DPW3'!BK33),"",'DPW3'!BK33)</f>
        <v/>
      </c>
    </row>
    <row r="3310" spans="1:60" x14ac:dyDescent="0.25">
      <c r="A3310" s="176" t="str">
        <f t="shared" si="51"/>
        <v>YKY</v>
      </c>
      <c r="B3310" s="176" t="str">
        <f>IF(ISBLANK('DPW3'!DY33),"",'DPW3'!DY33)</f>
        <v>PCD_DPW3_WRESUP_DER_S7</v>
      </c>
      <c r="C3310" s="176" t="str">
        <f>'DPW3'!F33 &amp; "," &amp; 'DPW3'!G33 &amp; "," &amp; 'DPW3'!$DQ$5 &amp; "," &amp; 'DPW3'!$DY$6</f>
        <v>W Resilience CC Uplift,Number of schemes at Stage 7,Reasons for delay - Number of delayed schemes falling into each 'primary reason for delay' category,Environmental risks</v>
      </c>
      <c r="D3310" s="176" t="str">
        <f>IF(ISBLANK('DPW3'!$H$33),"",'DPW3'!$H$33)</f>
        <v>Nr</v>
      </c>
      <c r="E3310" s="176" t="s">
        <v>7266</v>
      </c>
      <c r="F3310" s="176" t="str">
        <f>IF(ISBLANK('DPW3'!BL33),"",'DPW3'!BL33)</f>
        <v/>
      </c>
    </row>
    <row r="3311" spans="1:60" x14ac:dyDescent="0.25">
      <c r="A3311" s="176" t="str">
        <f t="shared" si="51"/>
        <v>YKY</v>
      </c>
      <c r="B3311" s="176" t="str">
        <f>IF(ISBLANK('DPW3'!DZ33),"",'DPW3'!DZ33)</f>
        <v>PCD_DPW3_WRESUP_RS_S7</v>
      </c>
      <c r="C3311" s="176" t="str">
        <f>'DPW3'!F33 &amp; "," &amp; 'DPW3'!G33 &amp; "," &amp; 'DPW3'!$DQ$5 &amp; "," &amp; 'DPW3'!$DZ$6</f>
        <v>W Resilience CC Uplift,Number of schemes at Stage 7,Reasons for delay - Number of delayed schemes falling into each 'primary reason for delay' category,Regulatory Sign off Delay</v>
      </c>
      <c r="D3311" s="176" t="str">
        <f>IF(ISBLANK('DPW3'!$H$33),"",'DPW3'!$H$33)</f>
        <v>Nr</v>
      </c>
      <c r="E3311" s="176" t="s">
        <v>7266</v>
      </c>
      <c r="F3311" s="176" t="str">
        <f>IF(ISBLANK('DPW3'!BM33),"",'DPW3'!BM33)</f>
        <v/>
      </c>
    </row>
    <row r="3312" spans="1:60" x14ac:dyDescent="0.25">
      <c r="A3312" s="176" t="str">
        <f t="shared" si="51"/>
        <v>YKY</v>
      </c>
      <c r="B3312" s="176" t="str">
        <f>IF(ISBLANK('DPW3'!EA33),"",'DPW3'!EA33)</f>
        <v>PCD_DPW3_WRESUP_DPLE_S7</v>
      </c>
      <c r="C3312" s="176" t="str">
        <f>'DPW3'!F33 &amp; "," &amp; 'DPW3'!G33 &amp; "," &amp; 'DPW3'!$DQ$5 &amp; "," &amp; 'DPW3'!$EA$6</f>
        <v>W Resilience CC Uplift,Number of schemes at Stage 7,Reasons for delay - Number of delayed schemes falling into each 'primary reason for delay' category,Programme level efficiency</v>
      </c>
      <c r="D3312" s="176" t="str">
        <f>IF(ISBLANK('DPW3'!$H$33),"",'DPW3'!$H$33)</f>
        <v>Nr</v>
      </c>
      <c r="E3312" s="176" t="s">
        <v>7266</v>
      </c>
      <c r="F3312" s="176" t="str">
        <f>IF(ISBLANK('DPW3'!BN33),"",'DPW3'!BN33)</f>
        <v/>
      </c>
    </row>
    <row r="3313" spans="1:60" x14ac:dyDescent="0.25">
      <c r="A3313" s="176" t="str">
        <f t="shared" si="51"/>
        <v>YKY</v>
      </c>
      <c r="B3313" s="176" t="str">
        <f>IF(ISBLANK('DPW3'!BZ34),"",'DPW3'!BZ34)</f>
        <v>PCD_DPW3_WRESUPST</v>
      </c>
      <c r="C3313" s="176" t="str">
        <f>'DPW3'!F34 &amp; "," &amp; 'DPW3'!G34 &amp; "," &amp; 'DPW3'!BX5</f>
        <v>W Resilience CC Uplift,Number of schemes - total (Stage 0 to Stage 6),Number of Schemes with IMs (Nr)</v>
      </c>
      <c r="D3313" s="176" t="str">
        <f>IF(ISBLANK('DPW3'!$H$34),"",'DPW3'!$H$34)</f>
        <v>Nr</v>
      </c>
      <c r="E3313" s="176" t="s">
        <v>7266</v>
      </c>
      <c r="T3313" s="176">
        <f>IF(ISBLANK('DPW3'!M34),"",'DPW3'!M34)</f>
        <v>8</v>
      </c>
      <c r="U3313" s="176">
        <f>IF(ISBLANK('DPW3'!N34),"",'DPW3'!N34)</f>
        <v>8</v>
      </c>
      <c r="V3313" s="176">
        <f>IF(ISBLANK('DPW3'!O34),"",'DPW3'!O34)</f>
        <v>8</v>
      </c>
      <c r="W3313" s="176">
        <f>IF(ISBLANK('DPW3'!P34),"",'DPW3'!P34)</f>
        <v>8</v>
      </c>
      <c r="X3313" s="176">
        <f>IF(ISBLANK('DPW3'!Q34),"",'DPW3'!Q34)</f>
        <v>8</v>
      </c>
      <c r="Y3313" s="176">
        <f>IF(ISBLANK('DPW3'!R34),"",'DPW3'!R34)</f>
        <v>8</v>
      </c>
      <c r="Z3313" s="176">
        <f>IF(ISBLANK('DPW3'!S34),"",'DPW3'!S34)</f>
        <v>8</v>
      </c>
      <c r="AA3313" s="176">
        <f>IF(ISBLANK('DPW3'!T34),"",'DPW3'!T34)</f>
        <v>8</v>
      </c>
      <c r="AB3313" s="176">
        <f>IF(ISBLANK('DPW3'!U34),"",'DPW3'!U34)</f>
        <v>8</v>
      </c>
      <c r="AC3313" s="176">
        <f>IF(ISBLANK('DPW3'!V34),"",'DPW3'!V34)</f>
        <v>8</v>
      </c>
      <c r="AD3313" s="176">
        <f>IF(ISBLANK('DPW3'!W34),"",'DPW3'!W34)</f>
        <v>8</v>
      </c>
      <c r="AE3313" s="176">
        <f>IF(ISBLANK('DPW3'!X34),"",'DPW3'!X34)</f>
        <v>8</v>
      </c>
      <c r="AF3313" s="176">
        <f>IF(ISBLANK('DPW3'!Y34),"",'DPW3'!Y34)</f>
        <v>8</v>
      </c>
      <c r="AG3313" s="176">
        <f>IF(ISBLANK('DPW3'!Z34),"",'DPW3'!Z34)</f>
        <v>8</v>
      </c>
      <c r="AH3313" s="176">
        <f>IF(ISBLANK('DPW3'!AA34),"",'DPW3'!AA34)</f>
        <v>8</v>
      </c>
      <c r="AI3313" s="176">
        <f>IF(ISBLANK('DPW3'!AB34),"",'DPW3'!AB34)</f>
        <v>8</v>
      </c>
      <c r="AJ3313" s="176">
        <f>IF(ISBLANK('DPW3'!AC34),"",'DPW3'!AC34)</f>
        <v>8</v>
      </c>
      <c r="AK3313" s="176">
        <f>IF(ISBLANK('DPW3'!AD34),"",'DPW3'!AD34)</f>
        <v>8</v>
      </c>
      <c r="AL3313" s="176">
        <f>IF(ISBLANK('DPW3'!AE34),"",'DPW3'!AE34)</f>
        <v>8</v>
      </c>
      <c r="AM3313" s="176">
        <f>IF(ISBLANK('DPW3'!AF34),"",'DPW3'!AF34)</f>
        <v>8</v>
      </c>
      <c r="AN3313" s="176">
        <f>IF(ISBLANK('DPW3'!AG34),"",'DPW3'!AG34)</f>
        <v>8</v>
      </c>
      <c r="AO3313" s="176">
        <f>IF(ISBLANK('DPW3'!AH34),"",'DPW3'!AH34)</f>
        <v>8</v>
      </c>
      <c r="AP3313" s="176">
        <f>IF(ISBLANK('DPW3'!AI34),"",'DPW3'!AI34)</f>
        <v>8</v>
      </c>
      <c r="AQ3313" s="176">
        <f>IF(ISBLANK('DPW3'!AJ34),"",'DPW3'!AJ34)</f>
        <v>8</v>
      </c>
      <c r="AR3313" s="176">
        <f>IF(ISBLANK('DPW3'!AK34),"",'DPW3'!AK34)</f>
        <v>8</v>
      </c>
      <c r="AS3313" s="176">
        <f>IF(ISBLANK('DPW3'!AL34),"",'DPW3'!AL34)</f>
        <v>8</v>
      </c>
      <c r="AT3313" s="176">
        <f>IF(ISBLANK('DPW3'!AM34),"",'DPW3'!AM34)</f>
        <v>8</v>
      </c>
      <c r="AU3313" s="176">
        <f>IF(ISBLANK('DPW3'!AN34),"",'DPW3'!AN34)</f>
        <v>8</v>
      </c>
      <c r="AV3313" s="176">
        <f>IF(ISBLANK('DPW3'!AO34),"",'DPW3'!AO34)</f>
        <v>8</v>
      </c>
      <c r="AW3313" s="176">
        <f>IF(ISBLANK('DPW3'!AP34),"",'DPW3'!AP34)</f>
        <v>8</v>
      </c>
      <c r="AX3313" s="176">
        <f>IF(ISBLANK('DPW3'!AQ34),"",'DPW3'!AQ34)</f>
        <v>8</v>
      </c>
      <c r="AY3313" s="176">
        <f>IF(ISBLANK('DPW3'!AR34),"",'DPW3'!AR34)</f>
        <v>8</v>
      </c>
      <c r="AZ3313" s="176">
        <f>IF(ISBLANK('DPW3'!AS34),"",'DPW3'!AS34)</f>
        <v>8</v>
      </c>
      <c r="BA3313" s="176">
        <f>IF(ISBLANK('DPW3'!AT34),"",'DPW3'!AT34)</f>
        <v>8</v>
      </c>
      <c r="BB3313" s="176">
        <f>IF(ISBLANK('DPW3'!AU34),"",'DPW3'!AU34)</f>
        <v>8</v>
      </c>
      <c r="BC3313" s="176">
        <f>IF(ISBLANK('DPW3'!AV34),"",'DPW3'!AV34)</f>
        <v>8</v>
      </c>
      <c r="BD3313" s="176">
        <f>IF(ISBLANK('DPW3'!AW34),"",'DPW3'!AW34)</f>
        <v>8</v>
      </c>
      <c r="BE3313" s="176">
        <f>IF(ISBLANK('DPW3'!AX34),"",'DPW3'!AX34)</f>
        <v>8</v>
      </c>
      <c r="BF3313" s="176">
        <f>IF(ISBLANK('DPW3'!AY34),"",'DPW3'!AY34)</f>
        <v>8</v>
      </c>
      <c r="BG3313" s="176">
        <f>IF(ISBLANK('DPW3'!AZ34),"",'DPW3'!AZ34)</f>
        <v>8</v>
      </c>
      <c r="BH3313" s="176">
        <f>IF(ISBLANK('DPW3'!BA34),"",'DPW3'!BA34)</f>
        <v>8</v>
      </c>
    </row>
    <row r="3314" spans="1:60" x14ac:dyDescent="0.25">
      <c r="A3314" s="176" t="str">
        <f t="shared" si="51"/>
        <v>YKY</v>
      </c>
      <c r="B3314" s="176" t="str">
        <f>IF(ISBLANK('DPW3'!DP34),"",'DPW3'!DP34)</f>
        <v>PCD_DPW3_WRESUP_DLY_ST</v>
      </c>
      <c r="C3314" s="176" t="str">
        <f>'DPW3'!F34 &amp; "," &amp; 'DPW3'!G34 &amp; "," &amp; 'DPW3'!DP5 &amp; "," &amp; 'DPW3'!DP6</f>
        <v>W Resilience CC Uplift,Number of schemes - total (Stage 0 to Stage 6),Total number of schemes with a 90+ day delay for any given IM,</v>
      </c>
      <c r="D3314" s="176" t="str">
        <f>IF(ISBLANK('DPW3'!$H$34),"",'DPW3'!$H$34)</f>
        <v>Nr</v>
      </c>
      <c r="E3314" s="176" t="s">
        <v>7266</v>
      </c>
      <c r="F3314" s="176" t="str">
        <f>IF(ISBLANK('DPW3'!BC34),"",'DPW3'!BC34)</f>
        <v/>
      </c>
    </row>
    <row r="3315" spans="1:60" x14ac:dyDescent="0.25">
      <c r="A3315" s="176" t="str">
        <f t="shared" si="51"/>
        <v>YKY</v>
      </c>
      <c r="B3315" s="176" t="str">
        <f>IF(ISBLANK('DPW3'!DQ34),"",'DPW3'!DQ34)</f>
        <v>PCD_DPW3_WRESUP_DIR_ST</v>
      </c>
      <c r="C3315" s="176" t="str">
        <f>'DPW3'!F34 &amp; "," &amp; 'DPW3'!G34 &amp; "," &amp; 'DPW3'!$DQ$5 &amp; "," &amp; 'DPW3'!$DQ$6</f>
        <v>W Resilience CC Uplift,Number of schemes - total (Stage 0 to Stage 6),Reasons for delay - Number of delayed schemes falling into each 'primary reason for delay' category,Lack of resources - internal</v>
      </c>
      <c r="D3315" s="176" t="str">
        <f>IF(ISBLANK('DPW3'!$H$34),"",'DPW3'!$H$34)</f>
        <v>Nr</v>
      </c>
      <c r="E3315" s="176" t="s">
        <v>7266</v>
      </c>
      <c r="F3315" s="176" t="str">
        <f>IF(ISBLANK('DPW3'!BD34),"",'DPW3'!BD34)</f>
        <v/>
      </c>
    </row>
    <row r="3316" spans="1:60" x14ac:dyDescent="0.25">
      <c r="A3316" s="176" t="str">
        <f t="shared" si="51"/>
        <v>YKY</v>
      </c>
      <c r="B3316" s="176" t="str">
        <f>IF(ISBLANK('DPW3'!DR34),"",'DPW3'!DR34)</f>
        <v>PCD_DPW3_WRESUP_DSCR_ST</v>
      </c>
      <c r="C3316" s="176" t="str">
        <f>'DPW3'!F34 &amp; "," &amp; 'DPW3'!G34 &amp; "," &amp; 'DPW3'!$DQ$5 &amp; "," &amp; 'DPW3'!$DR$6</f>
        <v xml:space="preserve">W Resilience CC Uplift,Number of schemes - total (Stage 0 to Stage 6),Reasons for delay - Number of delayed schemes falling into each 'primary reason for delay' category,Lack of resources - external </v>
      </c>
      <c r="D3316" s="176" t="str">
        <f>IF(ISBLANK('DPW3'!$H$34),"",'DPW3'!$H$34)</f>
        <v>Nr</v>
      </c>
      <c r="E3316" s="176" t="s">
        <v>7266</v>
      </c>
      <c r="F3316" s="176" t="str">
        <f>IF(ISBLANK('DPW3'!BE34),"",'DPW3'!BE34)</f>
        <v/>
      </c>
    </row>
    <row r="3317" spans="1:60" x14ac:dyDescent="0.25">
      <c r="A3317" s="176" t="str">
        <f t="shared" si="51"/>
        <v>YKY</v>
      </c>
      <c r="B3317" s="176" t="str">
        <f>IF(ISBLANK('DPW3'!DS34),"",'DPW3'!DS34)</f>
        <v>PCD_DPW3_WRESUP_DCS_ST</v>
      </c>
      <c r="C3317" s="176" t="str">
        <f>'DPW3'!F34 &amp; "," &amp; 'DPW3'!G34 &amp; "," &amp; 'DPW3'!$DQ$5 &amp; "," &amp; 'DPW3'!$DS$6</f>
        <v>W Resilience CC Uplift,Number of schemes - total (Stage 0 to Stage 6),Reasons for delay - Number of delayed schemes falling into each 'primary reason for delay' category,Change in solution (IM2)</v>
      </c>
      <c r="D3317" s="176" t="str">
        <f>IF(ISBLANK('DPW3'!$H$34),"",'DPW3'!$H$34)</f>
        <v>Nr</v>
      </c>
      <c r="E3317" s="176" t="s">
        <v>7266</v>
      </c>
      <c r="F3317" s="176" t="str">
        <f>IF(ISBLANK('DPW3'!BF34),"",'DPW3'!BF34)</f>
        <v/>
      </c>
    </row>
    <row r="3318" spans="1:60" x14ac:dyDescent="0.25">
      <c r="A3318" s="176" t="str">
        <f t="shared" si="51"/>
        <v>YKY</v>
      </c>
      <c r="B3318" s="176" t="str">
        <f>IF(ISBLANK('DPW3'!DT34),"",'DPW3'!DT34)</f>
        <v>PCD_DPW3_WRESUP_DSPC_ST</v>
      </c>
      <c r="C3318" s="176" t="str">
        <f>'DPW3'!F34 &amp; "," &amp; 'DPW3'!G34 &amp; "," &amp; 'DPW3'!$DQ$5 &amp; "," &amp; 'DPW3'!$DT$6</f>
        <v>W Resilience CC Uplift,Number of schemes - total (Stage 0 to Stage 6),Reasons for delay - Number of delayed schemes falling into each 'primary reason for delay' category,Supply chain capacity</v>
      </c>
      <c r="D3318" s="176" t="str">
        <f>IF(ISBLANK('DPW3'!$H$34),"",'DPW3'!$H$34)</f>
        <v>Nr</v>
      </c>
      <c r="E3318" s="176" t="s">
        <v>7266</v>
      </c>
      <c r="F3318" s="176" t="str">
        <f>IF(ISBLANK('DPW3'!BG34),"",'DPW3'!BG34)</f>
        <v/>
      </c>
    </row>
    <row r="3319" spans="1:60" x14ac:dyDescent="0.25">
      <c r="A3319" s="176" t="str">
        <f t="shared" si="51"/>
        <v>YKY</v>
      </c>
      <c r="B3319" s="176" t="str">
        <f>IF(ISBLANK('DPW3'!DU34),"",'DPW3'!DU34)</f>
        <v>PCD_DPW3_WRESUP_DPP_ST</v>
      </c>
      <c r="C3319" s="176" t="str">
        <f>'DPW3'!F34 &amp; "," &amp; 'DPW3'!G34 &amp; "," &amp; 'DPW3'!$DQ$5 &amp; "," &amp; 'DPW3'!$DU$6</f>
        <v>W Resilience CC Uplift,Number of schemes - total (Stage 0 to Stage 6),Reasons for delay - Number of delayed schemes falling into each 'primary reason for delay' category,Land and planning permission</v>
      </c>
      <c r="D3319" s="176" t="str">
        <f>IF(ISBLANK('DPW3'!$H$34),"",'DPW3'!$H$34)</f>
        <v>Nr</v>
      </c>
      <c r="E3319" s="176" t="s">
        <v>7266</v>
      </c>
      <c r="F3319" s="176" t="str">
        <f>IF(ISBLANK('DPW3'!BH34),"",'DPW3'!BH34)</f>
        <v/>
      </c>
    </row>
    <row r="3320" spans="1:60" x14ac:dyDescent="0.25">
      <c r="A3320" s="176" t="str">
        <f t="shared" si="51"/>
        <v>YKY</v>
      </c>
      <c r="B3320" s="176" t="str">
        <f>IF(ISBLANK('DPW3'!DV34),"",'DPW3'!DV34)</f>
        <v>PCD_DPW3_WRESUP_DTPI_ST</v>
      </c>
      <c r="C3320" s="176" t="str">
        <f>'DPW3'!F34 &amp; "," &amp; 'DPW3'!G34 &amp; "," &amp; 'DPW3'!$DQ$5 &amp; "," &amp; 'DPW3'!$DV$6</f>
        <v>W Resilience CC Uplift,Number of schemes - total (Stage 0 to Stage 6),Reasons for delay - Number of delayed schemes falling into each 'primary reason for delay' category,Third-party interface</v>
      </c>
      <c r="D3320" s="176" t="str">
        <f>IF(ISBLANK('DPW3'!$H$34),"",'DPW3'!$H$34)</f>
        <v>Nr</v>
      </c>
      <c r="E3320" s="176" t="s">
        <v>7266</v>
      </c>
      <c r="F3320" s="176" t="str">
        <f>IF(ISBLANK('DPW3'!BI34),"",'DPW3'!BI34)</f>
        <v/>
      </c>
    </row>
    <row r="3321" spans="1:60" x14ac:dyDescent="0.25">
      <c r="A3321" s="176" t="str">
        <f t="shared" si="51"/>
        <v>YKY</v>
      </c>
      <c r="B3321" s="176" t="str">
        <f>IF(ISBLANK('DPW3'!DW34),"",'DPW3'!DW34)</f>
        <v>PCD_DPW3_WRESUP_DCI_ST</v>
      </c>
      <c r="C3321" s="176" t="str">
        <f>'DPW3'!F34 &amp; "," &amp; 'DPW3'!G34 &amp; "," &amp; 'DPW3'!$DQ$5 &amp; "," &amp; 'DPW3'!$DW$6</f>
        <v>W Resilience CC Uplift,Number of schemes - total (Stage 0 to Stage 6),Reasons for delay - Number of delayed schemes falling into each 'primary reason for delay' category,Contractual issues</v>
      </c>
      <c r="D3321" s="176" t="str">
        <f>IF(ISBLANK('DPW3'!$H$34),"",'DPW3'!$H$34)</f>
        <v>Nr</v>
      </c>
      <c r="E3321" s="176" t="s">
        <v>7266</v>
      </c>
      <c r="F3321" s="176" t="str">
        <f>IF(ISBLANK('DPW3'!BJ34),"",'DPW3'!BJ34)</f>
        <v/>
      </c>
    </row>
    <row r="3322" spans="1:60" x14ac:dyDescent="0.25">
      <c r="A3322" s="176" t="str">
        <f t="shared" si="51"/>
        <v>YKY</v>
      </c>
      <c r="B3322" s="176" t="str">
        <f>IF(ISBLANK('DPW3'!DX34),"",'DPW3'!DX34)</f>
        <v>PCD_DPW3_WRESUP_DSI_ST</v>
      </c>
      <c r="C3322" s="176" t="str">
        <f>'DPW3'!F34 &amp; "," &amp; 'DPW3'!G34 &amp; "," &amp; 'DPW3'!$DQ$5 &amp; "," &amp; 'DPW3'!$DX$6</f>
        <v>W Resilience CC Uplift,Number of schemes - total (Stage 0 to Stage 6),Reasons for delay - Number of delayed schemes falling into each 'primary reason for delay' category,Sites issues</v>
      </c>
      <c r="D3322" s="176" t="str">
        <f>IF(ISBLANK('DPW3'!$H$34),"",'DPW3'!$H$34)</f>
        <v>Nr</v>
      </c>
      <c r="E3322" s="176" t="s">
        <v>7266</v>
      </c>
      <c r="F3322" s="176" t="str">
        <f>IF(ISBLANK('DPW3'!BK34),"",'DPW3'!BK34)</f>
        <v/>
      </c>
    </row>
    <row r="3323" spans="1:60" x14ac:dyDescent="0.25">
      <c r="A3323" s="176" t="str">
        <f t="shared" si="51"/>
        <v>YKY</v>
      </c>
      <c r="B3323" s="176" t="str">
        <f>IF(ISBLANK('DPW3'!DY34),"",'DPW3'!DY34)</f>
        <v>PCD_DPW3_WRESUP_DER_ST</v>
      </c>
      <c r="C3323" s="176" t="str">
        <f>'DPW3'!F34 &amp; "," &amp; 'DPW3'!G34 &amp; "," &amp; 'DPW3'!$DQ$5 &amp; "," &amp; 'DPW3'!$DY$6</f>
        <v>W Resilience CC Uplift,Number of schemes - total (Stage 0 to Stage 6),Reasons for delay - Number of delayed schemes falling into each 'primary reason for delay' category,Environmental risks</v>
      </c>
      <c r="D3323" s="176" t="str">
        <f>IF(ISBLANK('DPW3'!$H$34),"",'DPW3'!$H$34)</f>
        <v>Nr</v>
      </c>
      <c r="E3323" s="176" t="s">
        <v>7266</v>
      </c>
      <c r="F3323" s="176" t="str">
        <f>IF(ISBLANK('DPW3'!BL34),"",'DPW3'!BL34)</f>
        <v/>
      </c>
    </row>
    <row r="3324" spans="1:60" x14ac:dyDescent="0.25">
      <c r="A3324" s="176" t="str">
        <f t="shared" si="51"/>
        <v>YKY</v>
      </c>
      <c r="B3324" s="176" t="str">
        <f>IF(ISBLANK('DPW3'!DZ34),"",'DPW3'!DZ34)</f>
        <v>PCD_DPW3_WRESUP_RS_ST</v>
      </c>
      <c r="C3324" s="176" t="str">
        <f>'DPW3'!F34 &amp; "," &amp; 'DPW3'!G34 &amp; "," &amp; 'DPW3'!$DQ$5 &amp; "," &amp; 'DPW3'!$DZ$6</f>
        <v>W Resilience CC Uplift,Number of schemes - total (Stage 0 to Stage 6),Reasons for delay - Number of delayed schemes falling into each 'primary reason for delay' category,Regulatory Sign off Delay</v>
      </c>
      <c r="D3324" s="176" t="str">
        <f>IF(ISBLANK('DPW3'!$H$34),"",'DPW3'!$H$34)</f>
        <v>Nr</v>
      </c>
      <c r="E3324" s="176" t="s">
        <v>7266</v>
      </c>
      <c r="F3324" s="176" t="str">
        <f>IF(ISBLANK('DPW3'!BM34),"",'DPW3'!BM34)</f>
        <v/>
      </c>
    </row>
    <row r="3325" spans="1:60" x14ac:dyDescent="0.25">
      <c r="A3325" s="176" t="str">
        <f t="shared" si="51"/>
        <v>YKY</v>
      </c>
      <c r="B3325" s="176" t="str">
        <f>IF(ISBLANK('DPW3'!EA34),"",'DPW3'!EA34)</f>
        <v>PCD_DPW3_WRESUP_DPLE_ST</v>
      </c>
      <c r="C3325" s="176" t="str">
        <f>'DPW3'!F34 &amp; "," &amp; 'DPW3'!G34 &amp; "," &amp; 'DPW3'!$DQ$5 &amp; "," &amp; 'DPW3'!$EA$6</f>
        <v>W Resilience CC Uplift,Number of schemes - total (Stage 0 to Stage 6),Reasons for delay - Number of delayed schemes falling into each 'primary reason for delay' category,Programme level efficiency</v>
      </c>
      <c r="D3325" s="176" t="str">
        <f>IF(ISBLANK('DPW3'!$H$34),"",'DPW3'!$H$34)</f>
        <v>Nr</v>
      </c>
      <c r="E3325" s="176" t="s">
        <v>7266</v>
      </c>
      <c r="F3325" s="176" t="str">
        <f>IF(ISBLANK('DPW3'!BN34),"",'DPW3'!BN34)</f>
        <v/>
      </c>
    </row>
    <row r="3326" spans="1:60" x14ac:dyDescent="0.25">
      <c r="A3326" s="176" t="str">
        <f t="shared" si="51"/>
        <v>YKY</v>
      </c>
      <c r="B3326" s="176" t="str">
        <f>IF(ISBLANK('DPW3'!BX35),"",'DPW3'!BX35)</f>
        <v>PCD_DPW3_SPL5_NR</v>
      </c>
      <c r="C3326" s="176" t="str">
        <f>'DPW3'!F35&amp;'DPW3'!BX5</f>
        <v>Supply - WAFU Benefit [Total]Number of Schemes with IMs (Nr)</v>
      </c>
      <c r="D3326" s="176" t="str">
        <f>IF(ISBLANK('DPW3'!$H$35),"",'DPW3'!$H$35)</f>
        <v>Nr</v>
      </c>
      <c r="E3326" s="176" t="s">
        <v>7266</v>
      </c>
      <c r="F3326" s="176">
        <f>IF(ISBLANK('DPW3'!K35),"",'DPW3'!K35)</f>
        <v>6</v>
      </c>
    </row>
    <row r="3327" spans="1:60" x14ac:dyDescent="0.25">
      <c r="A3327" s="176" t="str">
        <f t="shared" si="51"/>
        <v>YKY</v>
      </c>
      <c r="B3327" s="176" t="str">
        <f>IF(ISBLANK('DPW3'!BZ35),"",'DPW3'!BZ35)</f>
        <v>PCD_DPW3_SPL5_S0</v>
      </c>
      <c r="C3327" s="176" t="str">
        <f>'DPW3'!F35 &amp; "," &amp; 'DPW3'!G35 &amp; "," &amp; 'DPW3'!BX5</f>
        <v>Supply - WAFU Benefit [Total],Number of schemes at Stage 0,Number of Schemes with IMs (Nr)</v>
      </c>
      <c r="D3327" s="176" t="str">
        <f>IF(ISBLANK('DPW3'!$H$35),"",'DPW3'!$H$35)</f>
        <v>Nr</v>
      </c>
      <c r="E3327" s="176" t="s">
        <v>7266</v>
      </c>
      <c r="T3327" s="176">
        <f>IF(ISBLANK('DPW3'!M35),"",'DPW3'!M35)</f>
        <v>1</v>
      </c>
      <c r="U3327" s="176">
        <f>IF(ISBLANK('DPW3'!N35),"",'DPW3'!N35)</f>
        <v>1</v>
      </c>
      <c r="V3327" s="176">
        <f>IF(ISBLANK('DPW3'!O35),"",'DPW3'!O35)</f>
        <v>1</v>
      </c>
      <c r="W3327" s="176">
        <f>IF(ISBLANK('DPW3'!P35),"",'DPW3'!P35)</f>
        <v>1</v>
      </c>
      <c r="X3327" s="176">
        <f>IF(ISBLANK('DPW3'!Q35),"",'DPW3'!Q35)</f>
        <v>0</v>
      </c>
      <c r="Y3327" s="176">
        <f>IF(ISBLANK('DPW3'!R35),"",'DPW3'!R35)</f>
        <v>0</v>
      </c>
      <c r="Z3327" s="176">
        <f>IF(ISBLANK('DPW3'!S35),"",'DPW3'!S35)</f>
        <v>0</v>
      </c>
      <c r="AA3327" s="176">
        <f>IF(ISBLANK('DPW3'!T35),"",'DPW3'!T35)</f>
        <v>0</v>
      </c>
      <c r="AB3327" s="176">
        <f>IF(ISBLANK('DPW3'!U35),"",'DPW3'!U35)</f>
        <v>0</v>
      </c>
      <c r="AC3327" s="176">
        <f>IF(ISBLANK('DPW3'!V35),"",'DPW3'!V35)</f>
        <v>0</v>
      </c>
      <c r="AD3327" s="176">
        <f>IF(ISBLANK('DPW3'!W35),"",'DPW3'!W35)</f>
        <v>0</v>
      </c>
      <c r="AE3327" s="176">
        <f>IF(ISBLANK('DPW3'!X35),"",'DPW3'!X35)</f>
        <v>0</v>
      </c>
      <c r="AF3327" s="176">
        <f>IF(ISBLANK('DPW3'!Y35),"",'DPW3'!Y35)</f>
        <v>0</v>
      </c>
      <c r="AG3327" s="176">
        <f>IF(ISBLANK('DPW3'!Z35),"",'DPW3'!Z35)</f>
        <v>0</v>
      </c>
      <c r="AH3327" s="176">
        <f>IF(ISBLANK('DPW3'!AA35),"",'DPW3'!AA35)</f>
        <v>0</v>
      </c>
      <c r="AI3327" s="176">
        <f>IF(ISBLANK('DPW3'!AB35),"",'DPW3'!AB35)</f>
        <v>0</v>
      </c>
      <c r="AJ3327" s="176">
        <f>IF(ISBLANK('DPW3'!AC35),"",'DPW3'!AC35)</f>
        <v>0</v>
      </c>
      <c r="AK3327" s="176">
        <f>IF(ISBLANK('DPW3'!AD35),"",'DPW3'!AD35)</f>
        <v>0</v>
      </c>
      <c r="AL3327" s="176">
        <f>IF(ISBLANK('DPW3'!AE35),"",'DPW3'!AE35)</f>
        <v>0</v>
      </c>
      <c r="AM3327" s="176">
        <f>IF(ISBLANK('DPW3'!AF35),"",'DPW3'!AF35)</f>
        <v>0</v>
      </c>
      <c r="AN3327" s="176">
        <f>IF(ISBLANK('DPW3'!AG35),"",'DPW3'!AG35)</f>
        <v>0</v>
      </c>
      <c r="AO3327" s="176">
        <f>IF(ISBLANK('DPW3'!AH35),"",'DPW3'!AH35)</f>
        <v>0</v>
      </c>
      <c r="AP3327" s="176">
        <f>IF(ISBLANK('DPW3'!AI35),"",'DPW3'!AI35)</f>
        <v>0</v>
      </c>
      <c r="AQ3327" s="176">
        <f>IF(ISBLANK('DPW3'!AJ35),"",'DPW3'!AJ35)</f>
        <v>0</v>
      </c>
      <c r="AR3327" s="176">
        <f>IF(ISBLANK('DPW3'!AK35),"",'DPW3'!AK35)</f>
        <v>0</v>
      </c>
      <c r="AS3327" s="176">
        <f>IF(ISBLANK('DPW3'!AL35),"",'DPW3'!AL35)</f>
        <v>0</v>
      </c>
      <c r="AT3327" s="176">
        <f>IF(ISBLANK('DPW3'!AM35),"",'DPW3'!AM35)</f>
        <v>0</v>
      </c>
      <c r="AU3327" s="176">
        <f>IF(ISBLANK('DPW3'!AN35),"",'DPW3'!AN35)</f>
        <v>0</v>
      </c>
      <c r="AV3327" s="176">
        <f>IF(ISBLANK('DPW3'!AO35),"",'DPW3'!AO35)</f>
        <v>0</v>
      </c>
      <c r="AW3327" s="176">
        <f>IF(ISBLANK('DPW3'!AP35),"",'DPW3'!AP35)</f>
        <v>0</v>
      </c>
      <c r="AX3327" s="176">
        <f>IF(ISBLANK('DPW3'!AQ35),"",'DPW3'!AQ35)</f>
        <v>0</v>
      </c>
      <c r="AY3327" s="176">
        <f>IF(ISBLANK('DPW3'!AR35),"",'DPW3'!AR35)</f>
        <v>0</v>
      </c>
      <c r="AZ3327" s="176">
        <f>IF(ISBLANK('DPW3'!AS35),"",'DPW3'!AS35)</f>
        <v>0</v>
      </c>
      <c r="BA3327" s="176">
        <f>IF(ISBLANK('DPW3'!AT35),"",'DPW3'!AT35)</f>
        <v>0</v>
      </c>
      <c r="BB3327" s="176">
        <f>IF(ISBLANK('DPW3'!AU35),"",'DPW3'!AU35)</f>
        <v>0</v>
      </c>
      <c r="BC3327" s="176">
        <f>IF(ISBLANK('DPW3'!AV35),"",'DPW3'!AV35)</f>
        <v>0</v>
      </c>
      <c r="BD3327" s="176">
        <f>IF(ISBLANK('DPW3'!AW35),"",'DPW3'!AW35)</f>
        <v>0</v>
      </c>
      <c r="BE3327" s="176">
        <f>IF(ISBLANK('DPW3'!AX35),"",'DPW3'!AX35)</f>
        <v>0</v>
      </c>
      <c r="BF3327" s="176">
        <f>IF(ISBLANK('DPW3'!AY35),"",'DPW3'!AY35)</f>
        <v>0</v>
      </c>
      <c r="BG3327" s="176">
        <f>IF(ISBLANK('DPW3'!AZ35),"",'DPW3'!AZ35)</f>
        <v>0</v>
      </c>
      <c r="BH3327" s="176">
        <f>IF(ISBLANK('DPW3'!BA35),"",'DPW3'!BA35)</f>
        <v>0</v>
      </c>
    </row>
    <row r="3328" spans="1:60" x14ac:dyDescent="0.25">
      <c r="A3328" s="176" t="str">
        <f t="shared" si="51"/>
        <v>YKY</v>
      </c>
      <c r="B3328" s="176" t="str">
        <f>IF(ISBLANK('DPW3'!DP35),"",'DPW3'!DP35)</f>
        <v>PCD_DPW3_SPL5_DLY</v>
      </c>
      <c r="C3328" s="176" t="str">
        <f>'DPW3'!F35 &amp; "," &amp; 'DPW3'!G35 &amp; "," &amp; 'DPW3'!DP5 &amp; "," &amp; 'DPW3'!DP6</f>
        <v>Supply - WAFU Benefit [Total],Number of schemes at Stage 0,Total number of schemes with a 90+ day delay for any given IM,</v>
      </c>
      <c r="D3328" s="176" t="str">
        <f>IF(ISBLANK('DPW3'!$H$35),"",'DPW3'!$H$35)</f>
        <v>Nr</v>
      </c>
      <c r="E3328" s="176" t="s">
        <v>7266</v>
      </c>
      <c r="F3328" s="176" t="str">
        <f>IF(ISBLANK('DPW3'!BC35),"",'DPW3'!BC35)</f>
        <v/>
      </c>
    </row>
    <row r="3329" spans="1:60" x14ac:dyDescent="0.25">
      <c r="A3329" s="176" t="str">
        <f t="shared" si="51"/>
        <v>YKY</v>
      </c>
      <c r="B3329" s="176" t="str">
        <f>IF(ISBLANK('DPW3'!DQ35),"",'DPW3'!DQ35)</f>
        <v>PCD_DPW3_SPL5_DIR</v>
      </c>
      <c r="C3329" s="176" t="str">
        <f>'DPW3'!F35 &amp; "," &amp; 'DPW3'!G35 &amp; "," &amp; 'DPW3'!$DQ$5 &amp; "," &amp; 'DPW3'!$DQ$6</f>
        <v>Supply - WAFU Benefit [Total],Number of schemes at Stage 0,Reasons for delay - Number of delayed schemes falling into each 'primary reason for delay' category,Lack of resources - internal</v>
      </c>
      <c r="D3329" s="176" t="str">
        <f>IF(ISBLANK('DPW3'!$H$35),"",'DPW3'!$H$35)</f>
        <v>Nr</v>
      </c>
      <c r="E3329" s="176" t="s">
        <v>7266</v>
      </c>
      <c r="F3329" s="176" t="str">
        <f>IF(ISBLANK('DPW3'!BD35),"",'DPW3'!BD35)</f>
        <v/>
      </c>
    </row>
    <row r="3330" spans="1:60" x14ac:dyDescent="0.25">
      <c r="A3330" s="176" t="str">
        <f t="shared" si="51"/>
        <v>YKY</v>
      </c>
      <c r="B3330" s="176" t="str">
        <f>IF(ISBLANK('DPW3'!DR35),"",'DPW3'!DR35)</f>
        <v>PCD_DPW3_SPL5_DSCR</v>
      </c>
      <c r="C3330" s="176" t="str">
        <f>'DPW3'!F35 &amp; "," &amp; 'DPW3'!G35 &amp; "," &amp; 'DPW3'!$DQ$5 &amp; "," &amp; 'DPW3'!$DR$6</f>
        <v xml:space="preserve">Supply - WAFU Benefit [Total],Number of schemes at Stage 0,Reasons for delay - Number of delayed schemes falling into each 'primary reason for delay' category,Lack of resources - external </v>
      </c>
      <c r="D3330" s="176" t="str">
        <f>IF(ISBLANK('DPW3'!$H$35),"",'DPW3'!$H$35)</f>
        <v>Nr</v>
      </c>
      <c r="E3330" s="176" t="s">
        <v>7266</v>
      </c>
      <c r="F3330" s="176" t="str">
        <f>IF(ISBLANK('DPW3'!BE35),"",'DPW3'!BE35)</f>
        <v/>
      </c>
    </row>
    <row r="3331" spans="1:60" x14ac:dyDescent="0.25">
      <c r="A3331" s="176" t="str">
        <f t="shared" si="51"/>
        <v>YKY</v>
      </c>
      <c r="B3331" s="176" t="str">
        <f>IF(ISBLANK('DPW3'!DS35),"",'DPW3'!DS35)</f>
        <v>PCD_DPW3_SPL5_DCS</v>
      </c>
      <c r="C3331" s="176" t="str">
        <f>'DPW3'!F35 &amp; "," &amp; 'DPW3'!G35 &amp; "," &amp; 'DPW3'!$DQ$5 &amp; "," &amp; 'DPW3'!$DS$6</f>
        <v>Supply - WAFU Benefit [Total],Number of schemes at Stage 0,Reasons for delay - Number of delayed schemes falling into each 'primary reason for delay' category,Change in solution (IM2)</v>
      </c>
      <c r="D3331" s="176" t="str">
        <f>IF(ISBLANK('DPW3'!$H$35),"",'DPW3'!$H$35)</f>
        <v>Nr</v>
      </c>
      <c r="E3331" s="176" t="s">
        <v>7266</v>
      </c>
      <c r="F3331" s="176" t="str">
        <f>IF(ISBLANK('DPW3'!BF35),"",'DPW3'!BF35)</f>
        <v/>
      </c>
    </row>
    <row r="3332" spans="1:60" x14ac:dyDescent="0.25">
      <c r="A3332" s="176" t="str">
        <f t="shared" si="51"/>
        <v>YKY</v>
      </c>
      <c r="B3332" s="176" t="str">
        <f>IF(ISBLANK('DPW3'!DT35),"",'DPW3'!DT35)</f>
        <v>PCD_DPW3_SPL5_DSPC</v>
      </c>
      <c r="C3332" s="176" t="str">
        <f>'DPW3'!F35 &amp; "," &amp; 'DPW3'!G35 &amp; "," &amp; 'DPW3'!$DQ$5 &amp; "," &amp; 'DPW3'!$DT$6</f>
        <v>Supply - WAFU Benefit [Total],Number of schemes at Stage 0,Reasons for delay - Number of delayed schemes falling into each 'primary reason for delay' category,Supply chain capacity</v>
      </c>
      <c r="D3332" s="176" t="str">
        <f>IF(ISBLANK('DPW3'!$H$35),"",'DPW3'!$H$35)</f>
        <v>Nr</v>
      </c>
      <c r="E3332" s="176" t="s">
        <v>7266</v>
      </c>
      <c r="F3332" s="176" t="str">
        <f>IF(ISBLANK('DPW3'!BG35),"",'DPW3'!BG35)</f>
        <v/>
      </c>
    </row>
    <row r="3333" spans="1:60" s="55" customFormat="1" x14ac:dyDescent="0.25">
      <c r="A3333" s="55" t="str">
        <f t="shared" ref="A3333:A3396" si="52">A3332</f>
        <v>YKY</v>
      </c>
      <c r="B3333" s="55" t="str">
        <f>IF(ISBLANK('DPW3'!DU35),"",'DPW3'!DU35)</f>
        <v>PCD_DPW3_SPL5_DPP</v>
      </c>
      <c r="C3333" s="55" t="str">
        <f>'DPW3'!F35 &amp; "," &amp; 'DPW3'!G35 &amp; "," &amp; 'DPW3'!$DQ$5 &amp; "," &amp; 'DPW3'!$DU$6</f>
        <v>Supply - WAFU Benefit [Total],Number of schemes at Stage 0,Reasons for delay - Number of delayed schemes falling into each 'primary reason for delay' category,Land and planning permission</v>
      </c>
      <c r="D3333" s="55" t="str">
        <f>IF(ISBLANK('DPW3'!$H$35),"",'DPW3'!$H$35)</f>
        <v>Nr</v>
      </c>
      <c r="E3333" s="55" t="s">
        <v>7266</v>
      </c>
      <c r="F3333" s="55" t="str">
        <f>IF(ISBLANK('DPW3'!BH35),"",'DPW3'!BH35)</f>
        <v/>
      </c>
    </row>
    <row r="3334" spans="1:60" x14ac:dyDescent="0.25">
      <c r="A3334" s="176" t="str">
        <f t="shared" si="52"/>
        <v>YKY</v>
      </c>
      <c r="B3334" s="176" t="str">
        <f>IF(ISBLANK('DPW3'!DV35),"",'DPW3'!DV35)</f>
        <v>PCD_DPW3_SPL5_DTPI</v>
      </c>
      <c r="C3334" s="176" t="str">
        <f>'DPW3'!F35 &amp; "," &amp; 'DPW3'!G35 &amp; "," &amp; 'DPW3'!$DQ$5 &amp; "," &amp; 'DPW3'!$DV$6</f>
        <v>Supply - WAFU Benefit [Total],Number of schemes at Stage 0,Reasons for delay - Number of delayed schemes falling into each 'primary reason for delay' category,Third-party interface</v>
      </c>
      <c r="D3334" s="176" t="str">
        <f>IF(ISBLANK('DPW3'!$H$35),"",'DPW3'!$H$35)</f>
        <v>Nr</v>
      </c>
      <c r="E3334" s="176" t="s">
        <v>7266</v>
      </c>
      <c r="F3334" s="176" t="str">
        <f>IF(ISBLANK('DPW3'!BI35),"",'DPW3'!BI35)</f>
        <v/>
      </c>
    </row>
    <row r="3335" spans="1:60" x14ac:dyDescent="0.25">
      <c r="A3335" s="176" t="str">
        <f t="shared" si="52"/>
        <v>YKY</v>
      </c>
      <c r="B3335" s="176" t="str">
        <f>IF(ISBLANK('DPW3'!DW35),"",'DPW3'!DW35)</f>
        <v>PCD_DPW3_SPL5_DCI</v>
      </c>
      <c r="C3335" s="176" t="str">
        <f>'DPW3'!F35 &amp; "," &amp; 'DPW3'!G35 &amp; "," &amp; 'DPW3'!$DQ$5 &amp; "," &amp; 'DPW3'!$DW$6</f>
        <v>Supply - WAFU Benefit [Total],Number of schemes at Stage 0,Reasons for delay - Number of delayed schemes falling into each 'primary reason for delay' category,Contractual issues</v>
      </c>
      <c r="D3335" s="176" t="str">
        <f>IF(ISBLANK('DPW3'!$H$35),"",'DPW3'!$H$35)</f>
        <v>Nr</v>
      </c>
      <c r="E3335" s="176" t="s">
        <v>7266</v>
      </c>
      <c r="F3335" s="176" t="str">
        <f>IF(ISBLANK('DPW3'!BJ35),"",'DPW3'!BJ35)</f>
        <v/>
      </c>
    </row>
    <row r="3336" spans="1:60" x14ac:dyDescent="0.25">
      <c r="A3336" s="176" t="str">
        <f t="shared" si="52"/>
        <v>YKY</v>
      </c>
      <c r="B3336" s="176" t="str">
        <f>IF(ISBLANK('DPW3'!DX35),"",'DPW3'!DX35)</f>
        <v>PCD_DPW3_SPL5_DSI</v>
      </c>
      <c r="C3336" s="176" t="str">
        <f>'DPW3'!F35 &amp; "," &amp; 'DPW3'!G35 &amp; "," &amp; 'DPW3'!$DQ$5 &amp; "," &amp; 'DPW3'!$DX$6</f>
        <v>Supply - WAFU Benefit [Total],Number of schemes at Stage 0,Reasons for delay - Number of delayed schemes falling into each 'primary reason for delay' category,Sites issues</v>
      </c>
      <c r="D3336" s="176" t="str">
        <f>IF(ISBLANK('DPW3'!$H$35),"",'DPW3'!$H$35)</f>
        <v>Nr</v>
      </c>
      <c r="E3336" s="176" t="s">
        <v>7266</v>
      </c>
      <c r="F3336" s="176" t="str">
        <f>IF(ISBLANK('DPW3'!BK35),"",'DPW3'!BK35)</f>
        <v/>
      </c>
    </row>
    <row r="3337" spans="1:60" x14ac:dyDescent="0.25">
      <c r="A3337" s="176" t="str">
        <f t="shared" si="52"/>
        <v>YKY</v>
      </c>
      <c r="B3337" s="176" t="str">
        <f>IF(ISBLANK('DPW3'!DY35),"",'DPW3'!DY35)</f>
        <v>PCD_DPW3_SPL5_DER</v>
      </c>
      <c r="C3337" s="176" t="str">
        <f>'DPW3'!F35 &amp; "," &amp; 'DPW3'!G35 &amp; "," &amp; 'DPW3'!$DQ$5 &amp; "," &amp; 'DPW3'!$DY$6</f>
        <v>Supply - WAFU Benefit [Total],Number of schemes at Stage 0,Reasons for delay - Number of delayed schemes falling into each 'primary reason for delay' category,Environmental risks</v>
      </c>
      <c r="D3337" s="176" t="str">
        <f>IF(ISBLANK('DPW3'!$H$35),"",'DPW3'!$H$35)</f>
        <v>Nr</v>
      </c>
      <c r="E3337" s="176" t="s">
        <v>7266</v>
      </c>
      <c r="F3337" s="176" t="str">
        <f>IF(ISBLANK('DPW3'!BL35),"",'DPW3'!BL35)</f>
        <v/>
      </c>
    </row>
    <row r="3338" spans="1:60" x14ac:dyDescent="0.25">
      <c r="A3338" s="176" t="str">
        <f t="shared" si="52"/>
        <v>YKY</v>
      </c>
      <c r="B3338" s="176" t="str">
        <f>IF(ISBLANK('DPW3'!DZ35),"",'DPW3'!DZ35)</f>
        <v>PCD_DPW3_SPL5_RS</v>
      </c>
      <c r="C3338" s="176" t="str">
        <f>'DPW3'!F35 &amp; "," &amp; 'DPW3'!G35 &amp; "," &amp; 'DPW3'!$DQ$5 &amp; "," &amp; 'DPW3'!$DZ$6</f>
        <v>Supply - WAFU Benefit [Total],Number of schemes at Stage 0,Reasons for delay - Number of delayed schemes falling into each 'primary reason for delay' category,Regulatory Sign off Delay</v>
      </c>
      <c r="D3338" s="176" t="str">
        <f>IF(ISBLANK('DPW3'!$H$35),"",'DPW3'!$H$35)</f>
        <v>Nr</v>
      </c>
      <c r="E3338" s="176" t="s">
        <v>7266</v>
      </c>
      <c r="F3338" s="176" t="str">
        <f>IF(ISBLANK('DPW3'!BM35),"",'DPW3'!BM35)</f>
        <v/>
      </c>
    </row>
    <row r="3339" spans="1:60" x14ac:dyDescent="0.25">
      <c r="A3339" s="176" t="str">
        <f t="shared" si="52"/>
        <v>YKY</v>
      </c>
      <c r="B3339" s="176" t="str">
        <f>IF(ISBLANK('DPW3'!EA35),"",'DPW3'!EA35)</f>
        <v>PCD_DPW3_SPL5_DPLE</v>
      </c>
      <c r="C3339" s="176" t="str">
        <f>'DPW3'!F35 &amp; "," &amp; 'DPW3'!G35 &amp; "," &amp; 'DPW3'!$DQ$5 &amp; "," &amp; 'DPW3'!$EA$6</f>
        <v>Supply - WAFU Benefit [Total],Number of schemes at Stage 0,Reasons for delay - Number of delayed schemes falling into each 'primary reason for delay' category,Programme level efficiency</v>
      </c>
      <c r="D3339" s="176" t="str">
        <f>IF(ISBLANK('DPW3'!$H$35),"",'DPW3'!$H$35)</f>
        <v>Nr</v>
      </c>
      <c r="E3339" s="176" t="s">
        <v>7266</v>
      </c>
      <c r="F3339" s="176" t="str">
        <f>IF(ISBLANK('DPW3'!BN35),"",'DPW3'!BN35)</f>
        <v/>
      </c>
    </row>
    <row r="3340" spans="1:60" x14ac:dyDescent="0.25">
      <c r="A3340" s="176" t="str">
        <f t="shared" si="52"/>
        <v>YKY</v>
      </c>
      <c r="B3340" s="176" t="str">
        <f>IF(ISBLANK('DPW3'!BZ36),"",'DPW3'!BZ36)</f>
        <v>PCD_DPW3_SPL5_S1</v>
      </c>
      <c r="C3340" s="176" t="str">
        <f>'DPW3'!F36 &amp; "," &amp; 'DPW3'!G36 &amp; "," &amp; 'DPW3'!BX5</f>
        <v>Supply - WAFU Benefit [Total],Number of schemes at Stage 1,Number of Schemes with IMs (Nr)</v>
      </c>
      <c r="D3340" s="176" t="str">
        <f>IF(ISBLANK('DPW3'!$H$36),"",'DPW3'!$H$36)</f>
        <v>Nr</v>
      </c>
      <c r="E3340" s="176" t="s">
        <v>7266</v>
      </c>
      <c r="T3340" s="176">
        <f>IF(ISBLANK('DPW3'!M36),"",'DPW3'!M36)</f>
        <v>5</v>
      </c>
      <c r="U3340" s="176">
        <f>IF(ISBLANK('DPW3'!N36),"",'DPW3'!N36)</f>
        <v>5</v>
      </c>
      <c r="V3340" s="176">
        <f>IF(ISBLANK('DPW3'!O36),"",'DPW3'!O36)</f>
        <v>5</v>
      </c>
      <c r="W3340" s="176">
        <f>IF(ISBLANK('DPW3'!P36),"",'DPW3'!P36)</f>
        <v>3</v>
      </c>
      <c r="X3340" s="176">
        <f>IF(ISBLANK('DPW3'!Q36),"",'DPW3'!Q36)</f>
        <v>3</v>
      </c>
      <c r="Y3340" s="176">
        <f>IF(ISBLANK('DPW3'!R36),"",'DPW3'!R36)</f>
        <v>3</v>
      </c>
      <c r="Z3340" s="176">
        <f>IF(ISBLANK('DPW3'!S36),"",'DPW3'!S36)</f>
        <v>2</v>
      </c>
      <c r="AA3340" s="176">
        <f>IF(ISBLANK('DPW3'!T36),"",'DPW3'!T36)</f>
        <v>1</v>
      </c>
      <c r="AB3340" s="176">
        <f>IF(ISBLANK('DPW3'!U36),"",'DPW3'!U36)</f>
        <v>1</v>
      </c>
      <c r="AC3340" s="176">
        <f>IF(ISBLANK('DPW3'!V36),"",'DPW3'!V36)</f>
        <v>1</v>
      </c>
      <c r="AD3340" s="176">
        <f>IF(ISBLANK('DPW3'!W36),"",'DPW3'!W36)</f>
        <v>1</v>
      </c>
      <c r="AE3340" s="176">
        <f>IF(ISBLANK('DPW3'!X36),"",'DPW3'!X36)</f>
        <v>1</v>
      </c>
      <c r="AF3340" s="176">
        <f>IF(ISBLANK('DPW3'!Y36),"",'DPW3'!Y36)</f>
        <v>1</v>
      </c>
      <c r="AG3340" s="176">
        <f>IF(ISBLANK('DPW3'!Z36),"",'DPW3'!Z36)</f>
        <v>1</v>
      </c>
      <c r="AH3340" s="176">
        <f>IF(ISBLANK('DPW3'!AA36),"",'DPW3'!AA36)</f>
        <v>1</v>
      </c>
      <c r="AI3340" s="176">
        <f>IF(ISBLANK('DPW3'!AB36),"",'DPW3'!AB36)</f>
        <v>1</v>
      </c>
      <c r="AJ3340" s="176">
        <f>IF(ISBLANK('DPW3'!AC36),"",'DPW3'!AC36)</f>
        <v>1</v>
      </c>
      <c r="AK3340" s="176">
        <f>IF(ISBLANK('DPW3'!AD36),"",'DPW3'!AD36)</f>
        <v>1</v>
      </c>
      <c r="AL3340" s="176">
        <f>IF(ISBLANK('DPW3'!AE36),"",'DPW3'!AE36)</f>
        <v>1</v>
      </c>
      <c r="AM3340" s="176">
        <f>IF(ISBLANK('DPW3'!AF36),"",'DPW3'!AF36)</f>
        <v>1</v>
      </c>
      <c r="AN3340" s="176">
        <f>IF(ISBLANK('DPW3'!AG36),"",'DPW3'!AG36)</f>
        <v>0</v>
      </c>
      <c r="AO3340" s="176">
        <f>IF(ISBLANK('DPW3'!AH36),"",'DPW3'!AH36)</f>
        <v>0</v>
      </c>
      <c r="AP3340" s="176">
        <f>IF(ISBLANK('DPW3'!AI36),"",'DPW3'!AI36)</f>
        <v>0</v>
      </c>
      <c r="AQ3340" s="176">
        <f>IF(ISBLANK('DPW3'!AJ36),"",'DPW3'!AJ36)</f>
        <v>0</v>
      </c>
      <c r="AR3340" s="176">
        <f>IF(ISBLANK('DPW3'!AK36),"",'DPW3'!AK36)</f>
        <v>0</v>
      </c>
      <c r="AS3340" s="176">
        <f>IF(ISBLANK('DPW3'!AL36),"",'DPW3'!AL36)</f>
        <v>0</v>
      </c>
      <c r="AT3340" s="176">
        <f>IF(ISBLANK('DPW3'!AM36),"",'DPW3'!AM36)</f>
        <v>0</v>
      </c>
      <c r="AU3340" s="176">
        <f>IF(ISBLANK('DPW3'!AN36),"",'DPW3'!AN36)</f>
        <v>0</v>
      </c>
      <c r="AV3340" s="176">
        <f>IF(ISBLANK('DPW3'!AO36),"",'DPW3'!AO36)</f>
        <v>0</v>
      </c>
      <c r="AW3340" s="176">
        <f>IF(ISBLANK('DPW3'!AP36),"",'DPW3'!AP36)</f>
        <v>0</v>
      </c>
      <c r="AX3340" s="176">
        <f>IF(ISBLANK('DPW3'!AQ36),"",'DPW3'!AQ36)</f>
        <v>0</v>
      </c>
      <c r="AY3340" s="176">
        <f>IF(ISBLANK('DPW3'!AR36),"",'DPW3'!AR36)</f>
        <v>0</v>
      </c>
      <c r="AZ3340" s="176">
        <f>IF(ISBLANK('DPW3'!AS36),"",'DPW3'!AS36)</f>
        <v>0</v>
      </c>
      <c r="BA3340" s="176">
        <f>IF(ISBLANK('DPW3'!AT36),"",'DPW3'!AT36)</f>
        <v>0</v>
      </c>
      <c r="BB3340" s="176">
        <f>IF(ISBLANK('DPW3'!AU36),"",'DPW3'!AU36)</f>
        <v>0</v>
      </c>
      <c r="BC3340" s="176">
        <f>IF(ISBLANK('DPW3'!AV36),"",'DPW3'!AV36)</f>
        <v>0</v>
      </c>
      <c r="BD3340" s="176">
        <f>IF(ISBLANK('DPW3'!AW36),"",'DPW3'!AW36)</f>
        <v>0</v>
      </c>
      <c r="BE3340" s="176">
        <f>IF(ISBLANK('DPW3'!AX36),"",'DPW3'!AX36)</f>
        <v>0</v>
      </c>
      <c r="BF3340" s="176">
        <f>IF(ISBLANK('DPW3'!AY36),"",'DPW3'!AY36)</f>
        <v>0</v>
      </c>
      <c r="BG3340" s="176">
        <f>IF(ISBLANK('DPW3'!AZ36),"",'DPW3'!AZ36)</f>
        <v>0</v>
      </c>
      <c r="BH3340" s="176">
        <f>IF(ISBLANK('DPW3'!BA36),"",'DPW3'!BA36)</f>
        <v>0</v>
      </c>
    </row>
    <row r="3341" spans="1:60" x14ac:dyDescent="0.25">
      <c r="A3341" s="176" t="str">
        <f t="shared" si="52"/>
        <v>YKY</v>
      </c>
      <c r="B3341" s="176" t="str">
        <f>IF(ISBLANK('DPW3'!DP36),"",'DPW3'!DP36)</f>
        <v>PCD_DPW3_SPL5_DLY_S1</v>
      </c>
      <c r="C3341" s="176" t="str">
        <f>'DPW3'!F36 &amp; "," &amp; 'DPW3'!G36 &amp; "," &amp; 'DPW3'!DP5 &amp; "," &amp; 'DPW3'!DP6</f>
        <v>Supply - WAFU Benefit [Total],Number of schemes at Stage 1,Total number of schemes with a 90+ day delay for any given IM,</v>
      </c>
      <c r="D3341" s="176" t="str">
        <f>IF(ISBLANK('DPW3'!$H$36),"",'DPW3'!$H$36)</f>
        <v>Nr</v>
      </c>
      <c r="E3341" s="176" t="s">
        <v>7266</v>
      </c>
      <c r="F3341" s="176" t="str">
        <f>IF(ISBLANK('DPW3'!BC36),"",'DPW3'!BC36)</f>
        <v/>
      </c>
    </row>
    <row r="3342" spans="1:60" x14ac:dyDescent="0.25">
      <c r="A3342" s="176" t="str">
        <f t="shared" si="52"/>
        <v>YKY</v>
      </c>
      <c r="B3342" s="176" t="str">
        <f>IF(ISBLANK('DPW3'!DQ36),"",'DPW3'!DQ36)</f>
        <v>PCD_DPW3_SPL5_DIR_S1</v>
      </c>
      <c r="C3342" s="176" t="str">
        <f>'DPW3'!F36 &amp; "," &amp; 'DPW3'!G36 &amp; "," &amp; 'DPW3'!$DQ$5 &amp; "," &amp; 'DPW3'!$DQ$6</f>
        <v>Supply - WAFU Benefit [Total],Number of schemes at Stage 1,Reasons for delay - Number of delayed schemes falling into each 'primary reason for delay' category,Lack of resources - internal</v>
      </c>
      <c r="D3342" s="176" t="str">
        <f>IF(ISBLANK('DPW3'!$H$36),"",'DPW3'!$H$36)</f>
        <v>Nr</v>
      </c>
      <c r="E3342" s="176" t="s">
        <v>7266</v>
      </c>
      <c r="F3342" s="176" t="str">
        <f>IF(ISBLANK('DPW3'!BD36),"",'DPW3'!BD36)</f>
        <v/>
      </c>
    </row>
    <row r="3343" spans="1:60" x14ac:dyDescent="0.25">
      <c r="A3343" s="176" t="str">
        <f t="shared" si="52"/>
        <v>YKY</v>
      </c>
      <c r="B3343" s="176" t="str">
        <f>IF(ISBLANK('DPW3'!DR36),"",'DPW3'!DR36)</f>
        <v>PCD_DPW3_SPL5_DSCR_S1</v>
      </c>
      <c r="C3343" s="176" t="str">
        <f>'DPW3'!F36 &amp; "," &amp; 'DPW3'!G36 &amp; "," &amp; 'DPW3'!DQ$5 &amp; "," &amp; 'DPW3'!$DR$6</f>
        <v xml:space="preserve">Supply - WAFU Benefit [Total],Number of schemes at Stage 1,Reasons for delay - Number of delayed schemes falling into each 'primary reason for delay' category,Lack of resources - external </v>
      </c>
      <c r="D3343" s="176" t="str">
        <f>IF(ISBLANK('DPW3'!$H$36),"",'DPW3'!$H$36)</f>
        <v>Nr</v>
      </c>
      <c r="E3343" s="176" t="s">
        <v>7266</v>
      </c>
      <c r="F3343" s="176" t="str">
        <f>IF(ISBLANK('DPW3'!BE36),"",'DPW3'!BE36)</f>
        <v/>
      </c>
    </row>
    <row r="3344" spans="1:60" x14ac:dyDescent="0.25">
      <c r="A3344" s="176" t="str">
        <f t="shared" si="52"/>
        <v>YKY</v>
      </c>
      <c r="B3344" s="176" t="str">
        <f>IF(ISBLANK('DPW3'!DS36),"",'DPW3'!DS36)</f>
        <v>PCD_DPW3_SPL5_DCS_S1</v>
      </c>
      <c r="C3344" s="176" t="str">
        <f>'DPW3'!F36 &amp; "," &amp; 'DPW3'!G36 &amp; "," &amp; 'DPW3'!$DQ$5 &amp; "," &amp; 'DPW3'!$DS$6</f>
        <v>Supply - WAFU Benefit [Total],Number of schemes at Stage 1,Reasons for delay - Number of delayed schemes falling into each 'primary reason for delay' category,Change in solution (IM2)</v>
      </c>
      <c r="D3344" s="176" t="str">
        <f>IF(ISBLANK('DPW3'!$H$36),"",'DPW3'!$H$36)</f>
        <v>Nr</v>
      </c>
      <c r="E3344" s="176" t="s">
        <v>7266</v>
      </c>
      <c r="F3344" s="176" t="str">
        <f>IF(ISBLANK('DPW3'!BF36),"",'DPW3'!BF36)</f>
        <v/>
      </c>
    </row>
    <row r="3345" spans="1:60" x14ac:dyDescent="0.25">
      <c r="A3345" s="176" t="str">
        <f t="shared" si="52"/>
        <v>YKY</v>
      </c>
      <c r="B3345" s="176" t="str">
        <f>IF(ISBLANK('DPW3'!DT36),"",'DPW3'!DT36)</f>
        <v>PCD_DPW3_SPL5_DSPC_S1</v>
      </c>
      <c r="C3345" s="176" t="str">
        <f>'DPW3'!F36 &amp; "," &amp; 'DPW3'!G36 &amp; "," &amp; 'DPW3'!$DQ$5 &amp; "," &amp; 'DPW3'!$DT$6</f>
        <v>Supply - WAFU Benefit [Total],Number of schemes at Stage 1,Reasons for delay - Number of delayed schemes falling into each 'primary reason for delay' category,Supply chain capacity</v>
      </c>
      <c r="D3345" s="176" t="str">
        <f>IF(ISBLANK('DPW3'!$H$36),"",'DPW3'!$H$36)</f>
        <v>Nr</v>
      </c>
      <c r="E3345" s="176" t="s">
        <v>7266</v>
      </c>
      <c r="F3345" s="176" t="str">
        <f>IF(ISBLANK('DPW3'!BG36),"",'DPW3'!BG36)</f>
        <v/>
      </c>
    </row>
    <row r="3346" spans="1:60" s="55" customFormat="1" x14ac:dyDescent="0.25">
      <c r="A3346" s="55" t="str">
        <f t="shared" si="52"/>
        <v>YKY</v>
      </c>
      <c r="B3346" s="55" t="str">
        <f>IF(ISBLANK('DPW3'!DU36),"",'DPW3'!DU36)</f>
        <v>PCD_DPW3_SPL5_DPP_S1</v>
      </c>
      <c r="C3346" s="55" t="str">
        <f>'DPW3'!F36 &amp; "," &amp; 'DPW3'!G36 &amp; "," &amp; 'DPW3'!$DQ$5 &amp; "," &amp; 'DPW3'!$DU$6</f>
        <v>Supply - WAFU Benefit [Total],Number of schemes at Stage 1,Reasons for delay - Number of delayed schemes falling into each 'primary reason for delay' category,Land and planning permission</v>
      </c>
      <c r="D3346" s="55" t="str">
        <f>IF(ISBLANK('DPW3'!$H$36),"",'DPW3'!$H$36)</f>
        <v>Nr</v>
      </c>
      <c r="E3346" s="55" t="s">
        <v>7266</v>
      </c>
      <c r="F3346" s="55" t="str">
        <f>IF(ISBLANK('DPW3'!BH36),"",'DPW3'!BH36)</f>
        <v/>
      </c>
    </row>
    <row r="3347" spans="1:60" x14ac:dyDescent="0.25">
      <c r="A3347" s="176" t="str">
        <f t="shared" si="52"/>
        <v>YKY</v>
      </c>
      <c r="B3347" s="176" t="str">
        <f>IF(ISBLANK('DPW3'!DV36),"",'DPW3'!DV36)</f>
        <v>PCD_DPW3_SPL5_DTPI_S1</v>
      </c>
      <c r="C3347" s="176" t="str">
        <f>'DPW3'!F36 &amp; "," &amp; 'DPW3'!G36 &amp; "," &amp; 'DPW3'!$DQ$5 &amp; "," &amp; 'DPW3'!$DV$6</f>
        <v>Supply - WAFU Benefit [Total],Number of schemes at Stage 1,Reasons for delay - Number of delayed schemes falling into each 'primary reason for delay' category,Third-party interface</v>
      </c>
      <c r="D3347" s="176" t="str">
        <f>IF(ISBLANK('DPW3'!$H$36),"",'DPW3'!$H$36)</f>
        <v>Nr</v>
      </c>
      <c r="E3347" s="176" t="s">
        <v>7266</v>
      </c>
      <c r="F3347" s="176" t="str">
        <f>IF(ISBLANK('DPW3'!BI36),"",'DPW3'!BI36)</f>
        <v/>
      </c>
    </row>
    <row r="3348" spans="1:60" x14ac:dyDescent="0.25">
      <c r="A3348" s="176" t="str">
        <f t="shared" si="52"/>
        <v>YKY</v>
      </c>
      <c r="B3348" s="176" t="str">
        <f>IF(ISBLANK('DPW3'!DW36),"",'DPW3'!DW36)</f>
        <v>PCD_DPW3_SPL5_DCI_S1</v>
      </c>
      <c r="C3348" s="176" t="str">
        <f>'DPW3'!F36 &amp; "," &amp; 'DPW3'!G36 &amp; "," &amp; 'DPW3'!$DQ$5 &amp; "," &amp; 'DPW3'!$DW$6</f>
        <v>Supply - WAFU Benefit [Total],Number of schemes at Stage 1,Reasons for delay - Number of delayed schemes falling into each 'primary reason for delay' category,Contractual issues</v>
      </c>
      <c r="D3348" s="176" t="str">
        <f>IF(ISBLANK('DPW3'!$H$36),"",'DPW3'!$H$36)</f>
        <v>Nr</v>
      </c>
      <c r="E3348" s="176" t="s">
        <v>7266</v>
      </c>
      <c r="F3348" s="176" t="str">
        <f>IF(ISBLANK('DPW3'!BJ36),"",'DPW3'!BJ36)</f>
        <v/>
      </c>
    </row>
    <row r="3349" spans="1:60" x14ac:dyDescent="0.25">
      <c r="A3349" s="176" t="str">
        <f t="shared" si="52"/>
        <v>YKY</v>
      </c>
      <c r="B3349" s="176" t="str">
        <f>IF(ISBLANK('DPW3'!DX36),"",'DPW3'!DX36)</f>
        <v>PCD_DPW3_SPL5_DSI_S1</v>
      </c>
      <c r="C3349" s="176" t="str">
        <f>'DPW3'!F36 &amp; "," &amp; 'DPW3'!G36 &amp; "," &amp; 'DPW3'!$DQ$5 &amp; "," &amp; 'DPW3'!$DX$6</f>
        <v>Supply - WAFU Benefit [Total],Number of schemes at Stage 1,Reasons for delay - Number of delayed schemes falling into each 'primary reason for delay' category,Sites issues</v>
      </c>
      <c r="D3349" s="176" t="str">
        <f>IF(ISBLANK('DPW3'!$H$36),"",'DPW3'!$H$36)</f>
        <v>Nr</v>
      </c>
      <c r="E3349" s="176" t="s">
        <v>7266</v>
      </c>
      <c r="F3349" s="176" t="str">
        <f>IF(ISBLANK('DPW3'!BK36),"",'DPW3'!BK36)</f>
        <v/>
      </c>
    </row>
    <row r="3350" spans="1:60" x14ac:dyDescent="0.25">
      <c r="A3350" s="176" t="str">
        <f t="shared" si="52"/>
        <v>YKY</v>
      </c>
      <c r="B3350" s="176" t="str">
        <f>IF(ISBLANK('DPW3'!DY36),"",'DPW3'!DY36)</f>
        <v>PCD_DPW3_SPL5_DER_S1</v>
      </c>
      <c r="C3350" s="176" t="str">
        <f>'DPW3'!F36 &amp; "," &amp; 'DPW3'!G36 &amp; "," &amp; 'DPW3'!$DQ$5 &amp; "," &amp; 'DPW3'!$DY$6</f>
        <v>Supply - WAFU Benefit [Total],Number of schemes at Stage 1,Reasons for delay - Number of delayed schemes falling into each 'primary reason for delay' category,Environmental risks</v>
      </c>
      <c r="D3350" s="176" t="str">
        <f>IF(ISBLANK('DPW3'!$H$36),"",'DPW3'!$H$36)</f>
        <v>Nr</v>
      </c>
      <c r="E3350" s="176" t="s">
        <v>7266</v>
      </c>
      <c r="F3350" s="176" t="str">
        <f>IF(ISBLANK('DPW3'!BL36),"",'DPW3'!BL36)</f>
        <v/>
      </c>
    </row>
    <row r="3351" spans="1:60" x14ac:dyDescent="0.25">
      <c r="A3351" s="176" t="str">
        <f t="shared" si="52"/>
        <v>YKY</v>
      </c>
      <c r="B3351" s="176" t="str">
        <f>IF(ISBLANK('DPW3'!DZ36),"",'DPW3'!DZ36)</f>
        <v>PCD_DPW3_SPL5_RS_S1</v>
      </c>
      <c r="C3351" s="176" t="str">
        <f>'DPW3'!F36 &amp; "," &amp; 'DPW3'!G36 &amp; "," &amp; 'DPW3'!$DQ$5 &amp; "," &amp; 'DPW3'!$DZ$6</f>
        <v>Supply - WAFU Benefit [Total],Number of schemes at Stage 1,Reasons for delay - Number of delayed schemes falling into each 'primary reason for delay' category,Regulatory Sign off Delay</v>
      </c>
      <c r="D3351" s="176" t="str">
        <f>IF(ISBLANK('DPW3'!$H$36),"",'DPW3'!$H$36)</f>
        <v>Nr</v>
      </c>
      <c r="E3351" s="176" t="s">
        <v>7266</v>
      </c>
      <c r="F3351" s="176" t="str">
        <f>IF(ISBLANK('DPW3'!BM36),"",'DPW3'!BM36)</f>
        <v/>
      </c>
    </row>
    <row r="3352" spans="1:60" x14ac:dyDescent="0.25">
      <c r="A3352" s="176" t="str">
        <f t="shared" si="52"/>
        <v>YKY</v>
      </c>
      <c r="B3352" s="176" t="str">
        <f>IF(ISBLANK('DPW3'!EA36),"",'DPW3'!EA36)</f>
        <v>PCD_DPW3_SPL5_DPLE_S1</v>
      </c>
      <c r="C3352" s="176" t="str">
        <f>'DPW3'!F36 &amp; "," &amp; 'DPW3'!G36 &amp; "," &amp; 'DPW3'!$DQ$5 &amp; "," &amp; 'DPW3'!$EA$6</f>
        <v>Supply - WAFU Benefit [Total],Number of schemes at Stage 1,Reasons for delay - Number of delayed schemes falling into each 'primary reason for delay' category,Programme level efficiency</v>
      </c>
      <c r="D3352" s="176" t="str">
        <f>IF(ISBLANK('DPW3'!$H$36),"",'DPW3'!$H$36)</f>
        <v>Nr</v>
      </c>
      <c r="E3352" s="176" t="s">
        <v>7266</v>
      </c>
      <c r="F3352" s="176" t="str">
        <f>IF(ISBLANK('DPW3'!BN36),"",'DPW3'!BN36)</f>
        <v/>
      </c>
    </row>
    <row r="3353" spans="1:60" x14ac:dyDescent="0.25">
      <c r="A3353" s="176" t="str">
        <f t="shared" si="52"/>
        <v>YKY</v>
      </c>
      <c r="B3353" s="176" t="str">
        <f>IF(ISBLANK('DPW3'!BZ37),"",'DPW3'!BZ37)</f>
        <v>PCD_DPW3_SPL5_S2</v>
      </c>
      <c r="C3353" s="176" t="str">
        <f>'DPW3'!F37 &amp; "," &amp; 'DPW3'!G37 &amp; "," &amp; 'DPW3'!BX5</f>
        <v>Supply - WAFU Benefit [Total],Number of schemes at Stage 2,Number of Schemes with IMs (Nr)</v>
      </c>
      <c r="D3353" s="176" t="str">
        <f>IF(ISBLANK('DPW3'!$H$37),"",'DPW3'!$H$37)</f>
        <v>Nr</v>
      </c>
      <c r="E3353" s="176" t="s">
        <v>7266</v>
      </c>
      <c r="T3353" s="176">
        <f>IF(ISBLANK('DPW3'!M37),"",'DPW3'!M37)</f>
        <v>0</v>
      </c>
      <c r="U3353" s="176">
        <f>IF(ISBLANK('DPW3'!N37),"",'DPW3'!N37)</f>
        <v>0</v>
      </c>
      <c r="V3353" s="176">
        <f>IF(ISBLANK('DPW3'!O37),"",'DPW3'!O37)</f>
        <v>0</v>
      </c>
      <c r="W3353" s="176">
        <f>IF(ISBLANK('DPW3'!P37),"",'DPW3'!P37)</f>
        <v>2</v>
      </c>
      <c r="X3353" s="176">
        <f>IF(ISBLANK('DPW3'!Q37),"",'DPW3'!Q37)</f>
        <v>2</v>
      </c>
      <c r="Y3353" s="176">
        <f>IF(ISBLANK('DPW3'!R37),"",'DPW3'!R37)</f>
        <v>1</v>
      </c>
      <c r="Z3353" s="176">
        <f>IF(ISBLANK('DPW3'!S37),"",'DPW3'!S37)</f>
        <v>1</v>
      </c>
      <c r="AA3353" s="176">
        <f>IF(ISBLANK('DPW3'!T37),"",'DPW3'!T37)</f>
        <v>1</v>
      </c>
      <c r="AB3353" s="176">
        <f>IF(ISBLANK('DPW3'!U37),"",'DPW3'!U37)</f>
        <v>1</v>
      </c>
      <c r="AC3353" s="176">
        <f>IF(ISBLANK('DPW3'!V37),"",'DPW3'!V37)</f>
        <v>0</v>
      </c>
      <c r="AD3353" s="176">
        <f>IF(ISBLANK('DPW3'!W37),"",'DPW3'!W37)</f>
        <v>0</v>
      </c>
      <c r="AE3353" s="176">
        <f>IF(ISBLANK('DPW3'!X37),"",'DPW3'!X37)</f>
        <v>0</v>
      </c>
      <c r="AF3353" s="176">
        <f>IF(ISBLANK('DPW3'!Y37),"",'DPW3'!Y37)</f>
        <v>0</v>
      </c>
      <c r="AG3353" s="176">
        <f>IF(ISBLANK('DPW3'!Z37),"",'DPW3'!Z37)</f>
        <v>0</v>
      </c>
      <c r="AH3353" s="176">
        <f>IF(ISBLANK('DPW3'!AA37),"",'DPW3'!AA37)</f>
        <v>0</v>
      </c>
      <c r="AI3353" s="176">
        <f>IF(ISBLANK('DPW3'!AB37),"",'DPW3'!AB37)</f>
        <v>0</v>
      </c>
      <c r="AJ3353" s="176">
        <f>IF(ISBLANK('DPW3'!AC37),"",'DPW3'!AC37)</f>
        <v>0</v>
      </c>
      <c r="AK3353" s="176">
        <f>IF(ISBLANK('DPW3'!AD37),"",'DPW3'!AD37)</f>
        <v>0</v>
      </c>
      <c r="AL3353" s="176">
        <f>IF(ISBLANK('DPW3'!AE37),"",'DPW3'!AE37)</f>
        <v>0</v>
      </c>
      <c r="AM3353" s="176">
        <f>IF(ISBLANK('DPW3'!AF37),"",'DPW3'!AF37)</f>
        <v>0</v>
      </c>
      <c r="AN3353" s="176">
        <f>IF(ISBLANK('DPW3'!AG37),"",'DPW3'!AG37)</f>
        <v>1</v>
      </c>
      <c r="AO3353" s="176">
        <f>IF(ISBLANK('DPW3'!AH37),"",'DPW3'!AH37)</f>
        <v>0</v>
      </c>
      <c r="AP3353" s="176">
        <f>IF(ISBLANK('DPW3'!AI37),"",'DPW3'!AI37)</f>
        <v>0</v>
      </c>
      <c r="AQ3353" s="176">
        <f>IF(ISBLANK('DPW3'!AJ37),"",'DPW3'!AJ37)</f>
        <v>0</v>
      </c>
      <c r="AR3353" s="176">
        <f>IF(ISBLANK('DPW3'!AK37),"",'DPW3'!AK37)</f>
        <v>0</v>
      </c>
      <c r="AS3353" s="176">
        <f>IF(ISBLANK('DPW3'!AL37),"",'DPW3'!AL37)</f>
        <v>0</v>
      </c>
      <c r="AT3353" s="176">
        <f>IF(ISBLANK('DPW3'!AM37),"",'DPW3'!AM37)</f>
        <v>0</v>
      </c>
      <c r="AU3353" s="176">
        <f>IF(ISBLANK('DPW3'!AN37),"",'DPW3'!AN37)</f>
        <v>0</v>
      </c>
      <c r="AV3353" s="176">
        <f>IF(ISBLANK('DPW3'!AO37),"",'DPW3'!AO37)</f>
        <v>0</v>
      </c>
      <c r="AW3353" s="176">
        <f>IF(ISBLANK('DPW3'!AP37),"",'DPW3'!AP37)</f>
        <v>0</v>
      </c>
      <c r="AX3353" s="176">
        <f>IF(ISBLANK('DPW3'!AQ37),"",'DPW3'!AQ37)</f>
        <v>0</v>
      </c>
      <c r="AY3353" s="176">
        <f>IF(ISBLANK('DPW3'!AR37),"",'DPW3'!AR37)</f>
        <v>0</v>
      </c>
      <c r="AZ3353" s="176">
        <f>IF(ISBLANK('DPW3'!AS37),"",'DPW3'!AS37)</f>
        <v>0</v>
      </c>
      <c r="BA3353" s="176">
        <f>IF(ISBLANK('DPW3'!AT37),"",'DPW3'!AT37)</f>
        <v>0</v>
      </c>
      <c r="BB3353" s="176">
        <f>IF(ISBLANK('DPW3'!AU37),"",'DPW3'!AU37)</f>
        <v>0</v>
      </c>
      <c r="BC3353" s="176">
        <f>IF(ISBLANK('DPW3'!AV37),"",'DPW3'!AV37)</f>
        <v>0</v>
      </c>
      <c r="BD3353" s="176">
        <f>IF(ISBLANK('DPW3'!AW37),"",'DPW3'!AW37)</f>
        <v>0</v>
      </c>
      <c r="BE3353" s="176">
        <f>IF(ISBLANK('DPW3'!AX37),"",'DPW3'!AX37)</f>
        <v>0</v>
      </c>
      <c r="BF3353" s="176">
        <f>IF(ISBLANK('DPW3'!AY37),"",'DPW3'!AY37)</f>
        <v>0</v>
      </c>
      <c r="BG3353" s="176">
        <f>IF(ISBLANK('DPW3'!AZ37),"",'DPW3'!AZ37)</f>
        <v>0</v>
      </c>
      <c r="BH3353" s="176">
        <f>IF(ISBLANK('DPW3'!BA37),"",'DPW3'!BA37)</f>
        <v>0</v>
      </c>
    </row>
    <row r="3354" spans="1:60" x14ac:dyDescent="0.25">
      <c r="A3354" s="176" t="str">
        <f t="shared" si="52"/>
        <v>YKY</v>
      </c>
      <c r="B3354" s="176" t="str">
        <f>IF(ISBLANK('DPW3'!DP37),"",'DPW3'!DP37)</f>
        <v>PCD_DPW3_SPL5_DLY_S2</v>
      </c>
      <c r="C3354" s="176" t="str">
        <f>'DPW3'!F37 &amp; "," &amp; 'DPW3'!G37 &amp; "," &amp; 'DPW3'!DP5 &amp; "," &amp; 'DPW3'!DP6</f>
        <v>Supply - WAFU Benefit [Total],Number of schemes at Stage 2,Total number of schemes with a 90+ day delay for any given IM,</v>
      </c>
      <c r="D3354" s="176" t="str">
        <f>IF(ISBLANK('DPW3'!$H$37),"",'DPW3'!$H$37)</f>
        <v>Nr</v>
      </c>
      <c r="E3354" s="176" t="s">
        <v>7266</v>
      </c>
      <c r="F3354" s="176">
        <f>IF(ISBLANK('DPW3'!BC37),"",'DPW3'!BC37)</f>
        <v>2</v>
      </c>
    </row>
    <row r="3355" spans="1:60" x14ac:dyDescent="0.25">
      <c r="A3355" s="176" t="str">
        <f t="shared" si="52"/>
        <v>YKY</v>
      </c>
      <c r="B3355" s="176" t="str">
        <f>IF(ISBLANK('DPW3'!DQ37),"",'DPW3'!DQ37)</f>
        <v>PCD_DPW3_SPL5_DIR_S2</v>
      </c>
      <c r="C3355" s="176" t="str">
        <f>'DPW3'!F37 &amp; "," &amp; 'DPW3'!G37 &amp; "," &amp; 'DPW3'!$DQ$5 &amp; "," &amp; 'DPW3'!$DQ$6</f>
        <v>Supply - WAFU Benefit [Total],Number of schemes at Stage 2,Reasons for delay - Number of delayed schemes falling into each 'primary reason for delay' category,Lack of resources - internal</v>
      </c>
      <c r="D3355" s="176" t="str">
        <f>IF(ISBLANK('DPW3'!$H$37),"",'DPW3'!$H$37)</f>
        <v>Nr</v>
      </c>
      <c r="E3355" s="176" t="s">
        <v>7266</v>
      </c>
      <c r="F3355" s="176" t="str">
        <f>IF(ISBLANK('DPW3'!BD37),"",'DPW3'!BD37)</f>
        <v/>
      </c>
    </row>
    <row r="3356" spans="1:60" x14ac:dyDescent="0.25">
      <c r="A3356" s="176" t="str">
        <f t="shared" si="52"/>
        <v>YKY</v>
      </c>
      <c r="B3356" s="176" t="str">
        <f>IF(ISBLANK('DPW3'!DR37),"",'DPW3'!DR37)</f>
        <v>PCD_DPW3_SPL5_DSCR_S2</v>
      </c>
      <c r="C3356" s="176" t="str">
        <f>'DPW3'!F37 &amp; "," &amp; 'DPW3'!G37 &amp; "," &amp; 'DPW3'!$DQ$5 &amp; "," &amp; 'DPW3'!$DR$6</f>
        <v xml:space="preserve">Supply - WAFU Benefit [Total],Number of schemes at Stage 2,Reasons for delay - Number of delayed schemes falling into each 'primary reason for delay' category,Lack of resources - external </v>
      </c>
      <c r="D3356" s="176" t="str">
        <f>IF(ISBLANK('DPW3'!$H$37),"",'DPW3'!$H$37)</f>
        <v>Nr</v>
      </c>
      <c r="E3356" s="176" t="s">
        <v>7266</v>
      </c>
      <c r="F3356" s="176" t="str">
        <f>IF(ISBLANK('DPW3'!BE37),"",'DPW3'!BE37)</f>
        <v/>
      </c>
    </row>
    <row r="3357" spans="1:60" x14ac:dyDescent="0.25">
      <c r="A3357" s="176" t="str">
        <f t="shared" si="52"/>
        <v>YKY</v>
      </c>
      <c r="B3357" s="176" t="str">
        <f>IF(ISBLANK('DPW3'!DS37),"",'DPW3'!DS37)</f>
        <v>PCD_DPW3_SPL5_DCS_S2</v>
      </c>
      <c r="C3357" s="176" t="str">
        <f>'DPW3'!F37 &amp; "," &amp; 'DPW3'!G37 &amp; "," &amp; 'DPW3'!$DQ$5 &amp; "," &amp; 'DPW3'!$DS$6</f>
        <v>Supply - WAFU Benefit [Total],Number of schemes at Stage 2,Reasons for delay - Number of delayed schemes falling into each 'primary reason for delay' category,Change in solution (IM2)</v>
      </c>
      <c r="D3357" s="176" t="str">
        <f>IF(ISBLANK('DPW3'!$H$37),"",'DPW3'!$H$37)</f>
        <v>Nr</v>
      </c>
      <c r="E3357" s="176" t="s">
        <v>7266</v>
      </c>
      <c r="F3357" s="176" t="str">
        <f>IF(ISBLANK('DPW3'!BF37),"",'DPW3'!BF37)</f>
        <v/>
      </c>
    </row>
    <row r="3358" spans="1:60" x14ac:dyDescent="0.25">
      <c r="A3358" s="176" t="str">
        <f t="shared" si="52"/>
        <v>YKY</v>
      </c>
      <c r="B3358" s="176" t="str">
        <f>IF(ISBLANK('DPW3'!DT37),"",'DPW3'!DT37)</f>
        <v>PCD_DPW3_SPL5_DSPC_S2</v>
      </c>
      <c r="C3358" s="176" t="str">
        <f>'DPW3'!F37 &amp; "," &amp; 'DPW3'!G37 &amp; "," &amp; 'DPW3'!$DQ$5 &amp; "," &amp; 'DPW3'!$DT$6</f>
        <v>Supply - WAFU Benefit [Total],Number of schemes at Stage 2,Reasons for delay - Number of delayed schemes falling into each 'primary reason for delay' category,Supply chain capacity</v>
      </c>
      <c r="D3358" s="176" t="str">
        <f>IF(ISBLANK('DPW3'!$H$37),"",'DPW3'!$H$37)</f>
        <v>Nr</v>
      </c>
      <c r="E3358" s="176" t="s">
        <v>7266</v>
      </c>
      <c r="F3358" s="176" t="str">
        <f>IF(ISBLANK('DPW3'!BG37),"",'DPW3'!BG37)</f>
        <v/>
      </c>
    </row>
    <row r="3359" spans="1:60" s="55" customFormat="1" x14ac:dyDescent="0.25">
      <c r="A3359" s="55" t="str">
        <f t="shared" si="52"/>
        <v>YKY</v>
      </c>
      <c r="B3359" s="55" t="str">
        <f>IF(ISBLANK('DPW3'!DU37),"",'DPW3'!DU37)</f>
        <v>PCD_DPW3_SPL5_DPP_S2</v>
      </c>
      <c r="C3359" s="55" t="str">
        <f>'DPW3'!F37 &amp; "," &amp; 'DPW3'!G37 &amp; "," &amp; 'DPW3'!$DQ$5 &amp; "," &amp; 'DPW3'!$DU$6</f>
        <v>Supply - WAFU Benefit [Total],Number of schemes at Stage 2,Reasons for delay - Number of delayed schemes falling into each 'primary reason for delay' category,Land and planning permission</v>
      </c>
      <c r="D3359" s="55" t="str">
        <f>IF(ISBLANK('DPW3'!$H$37),"",'DPW3'!$H$37)</f>
        <v>Nr</v>
      </c>
      <c r="E3359" s="55" t="s">
        <v>7266</v>
      </c>
      <c r="F3359" s="55" t="str">
        <f>IF(ISBLANK('DPW3'!BH37),"",'DPW3'!BH37)</f>
        <v/>
      </c>
    </row>
    <row r="3360" spans="1:60" x14ac:dyDescent="0.25">
      <c r="A3360" s="176" t="str">
        <f t="shared" si="52"/>
        <v>YKY</v>
      </c>
      <c r="B3360" s="176" t="str">
        <f>IF(ISBLANK('DPW3'!DV37),"",'DPW3'!DV37)</f>
        <v>PCD_DPW3_SPL5_DTPI_S2</v>
      </c>
      <c r="C3360" s="176" t="str">
        <f>'DPW3'!F37 &amp; "," &amp; 'DPW3'!G37 &amp; "," &amp; 'DPW3'!$DQ$5 &amp; "," &amp; 'DPW3'!$DV$6</f>
        <v>Supply - WAFU Benefit [Total],Number of schemes at Stage 2,Reasons for delay - Number of delayed schemes falling into each 'primary reason for delay' category,Third-party interface</v>
      </c>
      <c r="D3360" s="176" t="str">
        <f>IF(ISBLANK('DPW3'!$H$37),"",'DPW3'!$H$37)</f>
        <v>Nr</v>
      </c>
      <c r="E3360" s="176" t="s">
        <v>7266</v>
      </c>
      <c r="F3360" s="176" t="str">
        <f>IF(ISBLANK('DPW3'!BI37),"",'DPW3'!BI37)</f>
        <v/>
      </c>
    </row>
    <row r="3361" spans="1:60" x14ac:dyDescent="0.25">
      <c r="A3361" s="176" t="str">
        <f t="shared" si="52"/>
        <v>YKY</v>
      </c>
      <c r="B3361" s="176" t="str">
        <f>IF(ISBLANK('DPW3'!DW37),"",'DPW3'!DW37)</f>
        <v>PCD_DPW3_SPL5_DCI_S2</v>
      </c>
      <c r="C3361" s="176" t="str">
        <f>'DPW3'!F37 &amp; "," &amp; 'DPW3'!G37 &amp; "," &amp; 'DPW3'!$DQ$5 &amp; "," &amp; 'DPW3'!$DW$6</f>
        <v>Supply - WAFU Benefit [Total],Number of schemes at Stage 2,Reasons for delay - Number of delayed schemes falling into each 'primary reason for delay' category,Contractual issues</v>
      </c>
      <c r="D3361" s="176" t="str">
        <f>IF(ISBLANK('DPW3'!$H$37),"",'DPW3'!$H$37)</f>
        <v>Nr</v>
      </c>
      <c r="E3361" s="176" t="s">
        <v>7266</v>
      </c>
      <c r="F3361" s="176" t="str">
        <f>IF(ISBLANK('DPW3'!BJ37),"",'DPW3'!BJ37)</f>
        <v/>
      </c>
    </row>
    <row r="3362" spans="1:60" x14ac:dyDescent="0.25">
      <c r="A3362" s="176" t="str">
        <f t="shared" si="52"/>
        <v>YKY</v>
      </c>
      <c r="B3362" s="176" t="str">
        <f>IF(ISBLANK('DPW3'!DX37),"",'DPW3'!DX37)</f>
        <v>PCD_DPW3_SPL5_DSI_S2</v>
      </c>
      <c r="C3362" s="176" t="str">
        <f>'DPW3'!F37 &amp; "," &amp; 'DPW3'!G37 &amp; "," &amp; 'DPW3'!$DQ$5 &amp; "," &amp; 'DPW3'!$DX$6</f>
        <v>Supply - WAFU Benefit [Total],Number of schemes at Stage 2,Reasons for delay - Number of delayed schemes falling into each 'primary reason for delay' category,Sites issues</v>
      </c>
      <c r="D3362" s="176" t="str">
        <f>IF(ISBLANK('DPW3'!$H$37),"",'DPW3'!$H$37)</f>
        <v>Nr</v>
      </c>
      <c r="E3362" s="176" t="s">
        <v>7266</v>
      </c>
      <c r="F3362" s="176" t="str">
        <f>IF(ISBLANK('DPW3'!BK37),"",'DPW3'!BK37)</f>
        <v/>
      </c>
    </row>
    <row r="3363" spans="1:60" x14ac:dyDescent="0.25">
      <c r="A3363" s="176" t="str">
        <f t="shared" si="52"/>
        <v>YKY</v>
      </c>
      <c r="B3363" s="176" t="str">
        <f>IF(ISBLANK('DPW3'!DY37),"",'DPW3'!DY37)</f>
        <v>PCD_DPW3_SPL5_DER_S2</v>
      </c>
      <c r="C3363" s="176" t="str">
        <f>'DPW3'!F37 &amp; "," &amp; 'DPW3'!G37 &amp; "," &amp; 'DPW3'!$DQ$5 &amp; "," &amp; 'DPW3'!$DY$6</f>
        <v>Supply - WAFU Benefit [Total],Number of schemes at Stage 2,Reasons for delay - Number of delayed schemes falling into each 'primary reason for delay' category,Environmental risks</v>
      </c>
      <c r="D3363" s="176" t="str">
        <f>IF(ISBLANK('DPW3'!$H$37),"",'DPW3'!$H$37)</f>
        <v>Nr</v>
      </c>
      <c r="E3363" s="176" t="s">
        <v>7266</v>
      </c>
      <c r="F3363" s="176" t="str">
        <f>IF(ISBLANK('DPW3'!BL37),"",'DPW3'!BL37)</f>
        <v/>
      </c>
    </row>
    <row r="3364" spans="1:60" x14ac:dyDescent="0.25">
      <c r="A3364" s="176" t="str">
        <f t="shared" si="52"/>
        <v>YKY</v>
      </c>
      <c r="B3364" s="176" t="str">
        <f>IF(ISBLANK('DPW3'!DZ37),"",'DPW3'!DZ37)</f>
        <v>PCD_DPW3_SPL5_RS_S2</v>
      </c>
      <c r="C3364" s="176" t="str">
        <f>'DPW3'!F37 &amp; "," &amp; 'DPW3'!G37 &amp; "," &amp; 'DPW3'!$DQ$5 &amp; "," &amp; 'DPW3'!$DZ$6</f>
        <v>Supply - WAFU Benefit [Total],Number of schemes at Stage 2,Reasons for delay - Number of delayed schemes falling into each 'primary reason for delay' category,Regulatory Sign off Delay</v>
      </c>
      <c r="D3364" s="176" t="str">
        <f>IF(ISBLANK('DPW3'!$H$37),"",'DPW3'!$H$37)</f>
        <v>Nr</v>
      </c>
      <c r="E3364" s="176" t="s">
        <v>7266</v>
      </c>
      <c r="F3364" s="176" t="str">
        <f>IF(ISBLANK('DPW3'!BM37),"",'DPW3'!BM37)</f>
        <v/>
      </c>
    </row>
    <row r="3365" spans="1:60" x14ac:dyDescent="0.25">
      <c r="A3365" s="176" t="str">
        <f t="shared" si="52"/>
        <v>YKY</v>
      </c>
      <c r="B3365" s="176" t="str">
        <f>IF(ISBLANK('DPW3'!EA37),"",'DPW3'!EA37)</f>
        <v>PCD_DPW3_SPL5_DPLE_S2</v>
      </c>
      <c r="C3365" s="176" t="str">
        <f>'DPW3'!F37 &amp; "," &amp; 'DPW3'!G37 &amp; "," &amp; 'DPW3'!$DQ$5 &amp; "," &amp; 'DPW3'!$EA$6</f>
        <v>Supply - WAFU Benefit [Total],Number of schemes at Stage 2,Reasons for delay - Number of delayed schemes falling into each 'primary reason for delay' category,Programme level efficiency</v>
      </c>
      <c r="D3365" s="176" t="str">
        <f>IF(ISBLANK('DPW3'!$H$37),"",'DPW3'!$H$37)</f>
        <v>Nr</v>
      </c>
      <c r="E3365" s="176" t="s">
        <v>7266</v>
      </c>
      <c r="F3365" s="176">
        <f>IF(ISBLANK('DPW3'!BN37),"",'DPW3'!BN37)</f>
        <v>1</v>
      </c>
    </row>
    <row r="3366" spans="1:60" x14ac:dyDescent="0.25">
      <c r="A3366" s="176" t="str">
        <f t="shared" si="52"/>
        <v>YKY</v>
      </c>
      <c r="B3366" s="176" t="str">
        <f>IF(ISBLANK('DPW3'!BZ38),"",'DPW3'!BZ38)</f>
        <v>PCD_DPW3_SPL5_S3</v>
      </c>
      <c r="C3366" s="176" t="str">
        <f>'DPW3'!F38 &amp; "," &amp; 'DPW3'!G38 &amp; "," &amp; 'DPW3'!BX5</f>
        <v>Supply - WAFU Benefit [Total],Number of schemes at Stage 3,Number of Schemes with IMs (Nr)</v>
      </c>
      <c r="D3366" s="176" t="str">
        <f>IF(ISBLANK('DPW3'!$H$38),"",'DPW3'!$H$38)</f>
        <v>Nr</v>
      </c>
      <c r="E3366" s="176" t="s">
        <v>7266</v>
      </c>
      <c r="T3366" s="176">
        <f>IF(ISBLANK('DPW3'!M38),"",'DPW3'!M38)</f>
        <v>0</v>
      </c>
      <c r="U3366" s="176">
        <f>IF(ISBLANK('DPW3'!N38),"",'DPW3'!N38)</f>
        <v>0</v>
      </c>
      <c r="V3366" s="176">
        <f>IF(ISBLANK('DPW3'!O38),"",'DPW3'!O38)</f>
        <v>0</v>
      </c>
      <c r="W3366" s="176">
        <f>IF(ISBLANK('DPW3'!P38),"",'DPW3'!P38)</f>
        <v>0</v>
      </c>
      <c r="X3366" s="176">
        <f>IF(ISBLANK('DPW3'!Q38),"",'DPW3'!Q38)</f>
        <v>0</v>
      </c>
      <c r="Y3366" s="176">
        <f>IF(ISBLANK('DPW3'!R38),"",'DPW3'!R38)</f>
        <v>0</v>
      </c>
      <c r="Z3366" s="176">
        <f>IF(ISBLANK('DPW3'!S38),"",'DPW3'!S38)</f>
        <v>0</v>
      </c>
      <c r="AA3366" s="176">
        <f>IF(ISBLANK('DPW3'!T38),"",'DPW3'!T38)</f>
        <v>1</v>
      </c>
      <c r="AB3366" s="176">
        <f>IF(ISBLANK('DPW3'!U38),"",'DPW3'!U38)</f>
        <v>0</v>
      </c>
      <c r="AC3366" s="176">
        <f>IF(ISBLANK('DPW3'!V38),"",'DPW3'!V38)</f>
        <v>1</v>
      </c>
      <c r="AD3366" s="176">
        <f>IF(ISBLANK('DPW3'!W38),"",'DPW3'!W38)</f>
        <v>0</v>
      </c>
      <c r="AE3366" s="176">
        <f>IF(ISBLANK('DPW3'!X38),"",'DPW3'!X38)</f>
        <v>0</v>
      </c>
      <c r="AF3366" s="176">
        <f>IF(ISBLANK('DPW3'!Y38),"",'DPW3'!Y38)</f>
        <v>0</v>
      </c>
      <c r="AG3366" s="176">
        <f>IF(ISBLANK('DPW3'!Z38),"",'DPW3'!Z38)</f>
        <v>0</v>
      </c>
      <c r="AH3366" s="176">
        <f>IF(ISBLANK('DPW3'!AA38),"",'DPW3'!AA38)</f>
        <v>0</v>
      </c>
      <c r="AI3366" s="176">
        <f>IF(ISBLANK('DPW3'!AB38),"",'DPW3'!AB38)</f>
        <v>0</v>
      </c>
      <c r="AJ3366" s="176">
        <f>IF(ISBLANK('DPW3'!AC38),"",'DPW3'!AC38)</f>
        <v>0</v>
      </c>
      <c r="AK3366" s="176">
        <f>IF(ISBLANK('DPW3'!AD38),"",'DPW3'!AD38)</f>
        <v>0</v>
      </c>
      <c r="AL3366" s="176">
        <f>IF(ISBLANK('DPW3'!AE38),"",'DPW3'!AE38)</f>
        <v>0</v>
      </c>
      <c r="AM3366" s="176">
        <f>IF(ISBLANK('DPW3'!AF38),"",'DPW3'!AF38)</f>
        <v>0</v>
      </c>
      <c r="AN3366" s="176">
        <f>IF(ISBLANK('DPW3'!AG38),"",'DPW3'!AG38)</f>
        <v>0</v>
      </c>
      <c r="AO3366" s="176">
        <f>IF(ISBLANK('DPW3'!AH38),"",'DPW3'!AH38)</f>
        <v>0</v>
      </c>
      <c r="AP3366" s="176">
        <f>IF(ISBLANK('DPW3'!AI38),"",'DPW3'!AI38)</f>
        <v>0</v>
      </c>
      <c r="AQ3366" s="176">
        <f>IF(ISBLANK('DPW3'!AJ38),"",'DPW3'!AJ38)</f>
        <v>0</v>
      </c>
      <c r="AR3366" s="176">
        <f>IF(ISBLANK('DPW3'!AK38),"",'DPW3'!AK38)</f>
        <v>0</v>
      </c>
      <c r="AS3366" s="176">
        <f>IF(ISBLANK('DPW3'!AL38),"",'DPW3'!AL38)</f>
        <v>0</v>
      </c>
      <c r="AT3366" s="176">
        <f>IF(ISBLANK('DPW3'!AM38),"",'DPW3'!AM38)</f>
        <v>0</v>
      </c>
      <c r="AU3366" s="176">
        <f>IF(ISBLANK('DPW3'!AN38),"",'DPW3'!AN38)</f>
        <v>0</v>
      </c>
      <c r="AV3366" s="176">
        <f>IF(ISBLANK('DPW3'!AO38),"",'DPW3'!AO38)</f>
        <v>0</v>
      </c>
      <c r="AW3366" s="176">
        <f>IF(ISBLANK('DPW3'!AP38),"",'DPW3'!AP38)</f>
        <v>0</v>
      </c>
      <c r="AX3366" s="176">
        <f>IF(ISBLANK('DPW3'!AQ38),"",'DPW3'!AQ38)</f>
        <v>0</v>
      </c>
      <c r="AY3366" s="176">
        <f>IF(ISBLANK('DPW3'!AR38),"",'DPW3'!AR38)</f>
        <v>0</v>
      </c>
      <c r="AZ3366" s="176">
        <f>IF(ISBLANK('DPW3'!AS38),"",'DPW3'!AS38)</f>
        <v>0</v>
      </c>
      <c r="BA3366" s="176">
        <f>IF(ISBLANK('DPW3'!AT38),"",'DPW3'!AT38)</f>
        <v>0</v>
      </c>
      <c r="BB3366" s="176">
        <f>IF(ISBLANK('DPW3'!AU38),"",'DPW3'!AU38)</f>
        <v>0</v>
      </c>
      <c r="BC3366" s="176">
        <f>IF(ISBLANK('DPW3'!AV38),"",'DPW3'!AV38)</f>
        <v>0</v>
      </c>
      <c r="BD3366" s="176">
        <f>IF(ISBLANK('DPW3'!AW38),"",'DPW3'!AW38)</f>
        <v>0</v>
      </c>
      <c r="BE3366" s="176">
        <f>IF(ISBLANK('DPW3'!AX38),"",'DPW3'!AX38)</f>
        <v>0</v>
      </c>
      <c r="BF3366" s="176">
        <f>IF(ISBLANK('DPW3'!AY38),"",'DPW3'!AY38)</f>
        <v>0</v>
      </c>
      <c r="BG3366" s="176">
        <f>IF(ISBLANK('DPW3'!AZ38),"",'DPW3'!AZ38)</f>
        <v>0</v>
      </c>
      <c r="BH3366" s="176">
        <f>IF(ISBLANK('DPW3'!BA38),"",'DPW3'!BA38)</f>
        <v>0</v>
      </c>
    </row>
    <row r="3367" spans="1:60" x14ac:dyDescent="0.25">
      <c r="A3367" s="176" t="str">
        <f t="shared" si="52"/>
        <v>YKY</v>
      </c>
      <c r="B3367" s="176" t="str">
        <f>IF(ISBLANK('DPW3'!DP38),"",'DPW3'!DP38)</f>
        <v>PCD_DPW3_SPL5_DLY_S3</v>
      </c>
      <c r="C3367" s="176" t="str">
        <f>'DPW3'!F38 &amp; "," &amp; 'DPW3'!G38 &amp; "," &amp; 'DPW3'!DP5 &amp; "," &amp; 'DPW3'!DP6</f>
        <v>Supply - WAFU Benefit [Total],Number of schemes at Stage 3,Total number of schemes with a 90+ day delay for any given IM,</v>
      </c>
      <c r="D3367" s="176" t="str">
        <f>IF(ISBLANK('DPW3'!$H$38),"",'DPW3'!$H$38)</f>
        <v>Nr</v>
      </c>
      <c r="E3367" s="176" t="s">
        <v>7266</v>
      </c>
      <c r="F3367" s="176">
        <f>IF(ISBLANK('DPW3'!BC38),"",'DPW3'!BC38)</f>
        <v>1</v>
      </c>
    </row>
    <row r="3368" spans="1:60" x14ac:dyDescent="0.25">
      <c r="A3368" s="176" t="str">
        <f t="shared" si="52"/>
        <v>YKY</v>
      </c>
      <c r="B3368" s="176" t="str">
        <f>IF(ISBLANK('DPW3'!DQ38),"",'DPW3'!DQ38)</f>
        <v>PCD_DPW3_SPL5_DIR_S3</v>
      </c>
      <c r="C3368" s="176" t="str">
        <f>'DPW3'!F38 &amp; "," &amp; 'DPW3'!G38 &amp; "," &amp; 'DPW3'!$DQ$5 &amp; "," &amp; 'DPW3'!$DQ$6</f>
        <v>Supply - WAFU Benefit [Total],Number of schemes at Stage 3,Reasons for delay - Number of delayed schemes falling into each 'primary reason for delay' category,Lack of resources - internal</v>
      </c>
      <c r="D3368" s="176" t="str">
        <f>IF(ISBLANK('DPW3'!$H$38),"",'DPW3'!$H$38)</f>
        <v>Nr</v>
      </c>
      <c r="E3368" s="176" t="s">
        <v>7266</v>
      </c>
      <c r="F3368" s="176" t="str">
        <f>IF(ISBLANK('DPW3'!BD38),"",'DPW3'!BD38)</f>
        <v/>
      </c>
    </row>
    <row r="3369" spans="1:60" x14ac:dyDescent="0.25">
      <c r="A3369" s="176" t="str">
        <f t="shared" si="52"/>
        <v>YKY</v>
      </c>
      <c r="B3369" s="176" t="str">
        <f>IF(ISBLANK('DPW3'!DR38),"",'DPW3'!DR38)</f>
        <v>PCD_DPW3_SPL5_DSCR_S3</v>
      </c>
      <c r="C3369" s="176" t="str">
        <f>'DPW3'!F38 &amp; "," &amp; 'DPW3'!G38 &amp; "," &amp; 'DPW3'!$DQ$5 &amp; "," &amp; 'DPW3'!$DR$6</f>
        <v xml:space="preserve">Supply - WAFU Benefit [Total],Number of schemes at Stage 3,Reasons for delay - Number of delayed schemes falling into each 'primary reason for delay' category,Lack of resources - external </v>
      </c>
      <c r="D3369" s="176" t="str">
        <f>IF(ISBLANK('DPW3'!$H$38),"",'DPW3'!$H$38)</f>
        <v>Nr</v>
      </c>
      <c r="E3369" s="176" t="s">
        <v>7266</v>
      </c>
      <c r="F3369" s="176" t="str">
        <f>IF(ISBLANK('DPW3'!BE38),"",'DPW3'!BE38)</f>
        <v/>
      </c>
    </row>
    <row r="3370" spans="1:60" x14ac:dyDescent="0.25">
      <c r="A3370" s="176" t="str">
        <f t="shared" si="52"/>
        <v>YKY</v>
      </c>
      <c r="B3370" s="176" t="str">
        <f>IF(ISBLANK('DPW3'!DS38),"",'DPW3'!DS38)</f>
        <v>PCD_DPW3_SPL5_DCS_S3</v>
      </c>
      <c r="C3370" s="176" t="str">
        <f>'DPW3'!F38 &amp; "," &amp; 'DPW3'!G38 &amp; "," &amp; 'DPW3'!$DQ$5 &amp; "," &amp; 'DPW3'!$DS$6</f>
        <v>Supply - WAFU Benefit [Total],Number of schemes at Stage 3,Reasons for delay - Number of delayed schemes falling into each 'primary reason for delay' category,Change in solution (IM2)</v>
      </c>
      <c r="D3370" s="176" t="str">
        <f>IF(ISBLANK('DPW3'!$H$38),"",'DPW3'!$H$38)</f>
        <v>Nr</v>
      </c>
      <c r="E3370" s="176" t="s">
        <v>7266</v>
      </c>
      <c r="F3370" s="176" t="str">
        <f>IF(ISBLANK('DPW3'!BF38),"",'DPW3'!BF38)</f>
        <v/>
      </c>
    </row>
    <row r="3371" spans="1:60" x14ac:dyDescent="0.25">
      <c r="A3371" s="176" t="str">
        <f t="shared" si="52"/>
        <v>YKY</v>
      </c>
      <c r="B3371" s="176" t="str">
        <f>IF(ISBLANK('DPW3'!DT38),"",'DPW3'!DT38)</f>
        <v>PCD_DPW3_SPL5_DSPC_S3</v>
      </c>
      <c r="C3371" s="176" t="str">
        <f>'DPW3'!F38 &amp; "," &amp; 'DPW3'!G38 &amp; "," &amp; 'DPW3'!$DQ$5 &amp; "," &amp; 'DPW3'!$DT$6</f>
        <v>Supply - WAFU Benefit [Total],Number of schemes at Stage 3,Reasons for delay - Number of delayed schemes falling into each 'primary reason for delay' category,Supply chain capacity</v>
      </c>
      <c r="D3371" s="176" t="str">
        <f>IF(ISBLANK('DPW3'!$H$38),"",'DPW3'!$H$38)</f>
        <v>Nr</v>
      </c>
      <c r="E3371" s="176" t="s">
        <v>7266</v>
      </c>
      <c r="F3371" s="176" t="str">
        <f>IF(ISBLANK('DPW3'!BG38),"",'DPW3'!BG38)</f>
        <v/>
      </c>
    </row>
    <row r="3372" spans="1:60" s="55" customFormat="1" x14ac:dyDescent="0.25">
      <c r="A3372" s="55" t="str">
        <f t="shared" si="52"/>
        <v>YKY</v>
      </c>
      <c r="B3372" s="55" t="str">
        <f>IF(ISBLANK('DPW3'!DU38),"",'DPW3'!DU38)</f>
        <v>PCD_DPW3_SPL5_DPP_S3</v>
      </c>
      <c r="C3372" s="55" t="str">
        <f>'DPW3'!F38 &amp; "," &amp; 'DPW3'!G38 &amp; "," &amp; 'DPW3'!$DQ$5 &amp; "," &amp; 'DPW3'!$DU$6</f>
        <v>Supply - WAFU Benefit [Total],Number of schemes at Stage 3,Reasons for delay - Number of delayed schemes falling into each 'primary reason for delay' category,Land and planning permission</v>
      </c>
      <c r="D3372" s="55" t="str">
        <f>IF(ISBLANK('DPW3'!$H$38),"",'DPW3'!$H$38)</f>
        <v>Nr</v>
      </c>
      <c r="E3372" s="55" t="s">
        <v>7266</v>
      </c>
      <c r="F3372" s="55" t="str">
        <f>IF(ISBLANK('DPW3'!BH38),"",'DPW3'!BH38)</f>
        <v/>
      </c>
    </row>
    <row r="3373" spans="1:60" x14ac:dyDescent="0.25">
      <c r="A3373" s="176" t="str">
        <f t="shared" si="52"/>
        <v>YKY</v>
      </c>
      <c r="B3373" s="176" t="str">
        <f>IF(ISBLANK('DPW3'!DV38),"",'DPW3'!DV38)</f>
        <v>PCD_DPW3_SPL5_DTPI_S3</v>
      </c>
      <c r="C3373" s="176" t="str">
        <f>'DPW3'!F38 &amp; "," &amp; 'DPW3'!G38 &amp; "," &amp; 'DPW3'!$DQ$5 &amp; "," &amp; 'DPW3'!$DV$6</f>
        <v>Supply - WAFU Benefit [Total],Number of schemes at Stage 3,Reasons for delay - Number of delayed schemes falling into each 'primary reason for delay' category,Third-party interface</v>
      </c>
      <c r="D3373" s="176" t="str">
        <f>IF(ISBLANK('DPW3'!$H$38),"",'DPW3'!$H$38)</f>
        <v>Nr</v>
      </c>
      <c r="E3373" s="176" t="s">
        <v>7266</v>
      </c>
      <c r="F3373" s="176" t="str">
        <f>IF(ISBLANK('DPW3'!BI38),"",'DPW3'!BI38)</f>
        <v/>
      </c>
    </row>
    <row r="3374" spans="1:60" x14ac:dyDescent="0.25">
      <c r="A3374" s="176" t="str">
        <f t="shared" si="52"/>
        <v>YKY</v>
      </c>
      <c r="B3374" s="176" t="str">
        <f>IF(ISBLANK('DPW3'!DW38),"",'DPW3'!DW38)</f>
        <v>PCD_DPW3_SPL5_DCI_S3</v>
      </c>
      <c r="C3374" s="176" t="str">
        <f>'DPW3'!F38 &amp; "," &amp; 'DPW3'!G38 &amp; "," &amp; 'DPW3'!$DQ$5 &amp; "," &amp; 'DPW3'!$DW$6</f>
        <v>Supply - WAFU Benefit [Total],Number of schemes at Stage 3,Reasons for delay - Number of delayed schemes falling into each 'primary reason for delay' category,Contractual issues</v>
      </c>
      <c r="D3374" s="176" t="str">
        <f>IF(ISBLANK('DPW3'!$H$38),"",'DPW3'!$H$38)</f>
        <v>Nr</v>
      </c>
      <c r="E3374" s="176" t="s">
        <v>7266</v>
      </c>
      <c r="F3374" s="176" t="str">
        <f>IF(ISBLANK('DPW3'!BJ38),"",'DPW3'!BJ38)</f>
        <v/>
      </c>
    </row>
    <row r="3375" spans="1:60" x14ac:dyDescent="0.25">
      <c r="A3375" s="176" t="str">
        <f t="shared" si="52"/>
        <v>YKY</v>
      </c>
      <c r="B3375" s="176" t="str">
        <f>IF(ISBLANK('DPW3'!DX38),"",'DPW3'!DX38)</f>
        <v>PCD_DPW3_SPL5_DSI_S3</v>
      </c>
      <c r="C3375" s="176" t="str">
        <f>'DPW3'!F38 &amp; "," &amp; 'DPW3'!G38 &amp; "," &amp; 'DPW3'!$DQ$5 &amp; "," &amp; 'DPW3'!$DX$6</f>
        <v>Supply - WAFU Benefit [Total],Number of schemes at Stage 3,Reasons for delay - Number of delayed schemes falling into each 'primary reason for delay' category,Sites issues</v>
      </c>
      <c r="D3375" s="176" t="str">
        <f>IF(ISBLANK('DPW3'!$H$38),"",'DPW3'!$H$38)</f>
        <v>Nr</v>
      </c>
      <c r="E3375" s="176" t="s">
        <v>7266</v>
      </c>
      <c r="F3375" s="176" t="str">
        <f>IF(ISBLANK('DPW3'!BK38),"",'DPW3'!BK38)</f>
        <v/>
      </c>
    </row>
    <row r="3376" spans="1:60" x14ac:dyDescent="0.25">
      <c r="A3376" s="176" t="str">
        <f t="shared" si="52"/>
        <v>YKY</v>
      </c>
      <c r="B3376" s="176" t="str">
        <f>IF(ISBLANK('DPW3'!DY38),"",'DPW3'!DY38)</f>
        <v>PCD_DPW3_SPL5_DER_S3</v>
      </c>
      <c r="C3376" s="176" t="str">
        <f>'DPW3'!F38 &amp; "," &amp; 'DPW3'!G38 &amp; "," &amp; 'DPW3'!$DQ$5 &amp; "," &amp; 'DPW3'!$DY$6</f>
        <v>Supply - WAFU Benefit [Total],Number of schemes at Stage 3,Reasons for delay - Number of delayed schemes falling into each 'primary reason for delay' category,Environmental risks</v>
      </c>
      <c r="D3376" s="176" t="str">
        <f>IF(ISBLANK('DPW3'!$H$38),"",'DPW3'!$H$38)</f>
        <v>Nr</v>
      </c>
      <c r="E3376" s="176" t="s">
        <v>7266</v>
      </c>
      <c r="F3376" s="176" t="str">
        <f>IF(ISBLANK('DPW3'!BL38),"",'DPW3'!BL38)</f>
        <v/>
      </c>
    </row>
    <row r="3377" spans="1:60" x14ac:dyDescent="0.25">
      <c r="A3377" s="176" t="str">
        <f t="shared" si="52"/>
        <v>YKY</v>
      </c>
      <c r="B3377" s="176" t="str">
        <f>IF(ISBLANK('DPW3'!DZ38),"",'DPW3'!DZ38)</f>
        <v>PCD_DPW3_SPL5_RS_S3</v>
      </c>
      <c r="C3377" s="176" t="str">
        <f>'DPW3'!F38 &amp; "," &amp; 'DPW3'!G38 &amp; "," &amp; 'DPW3'!$DQ$5 &amp; "," &amp; 'DPW3'!$DZ$6</f>
        <v>Supply - WAFU Benefit [Total],Number of schemes at Stage 3,Reasons for delay - Number of delayed schemes falling into each 'primary reason for delay' category,Regulatory Sign off Delay</v>
      </c>
      <c r="D3377" s="176" t="str">
        <f>IF(ISBLANK('DPW3'!$H$38),"",'DPW3'!$H$38)</f>
        <v>Nr</v>
      </c>
      <c r="E3377" s="176" t="s">
        <v>7266</v>
      </c>
      <c r="F3377" s="176" t="str">
        <f>IF(ISBLANK('DPW3'!BM38),"",'DPW3'!BM38)</f>
        <v/>
      </c>
    </row>
    <row r="3378" spans="1:60" x14ac:dyDescent="0.25">
      <c r="A3378" s="176" t="str">
        <f t="shared" si="52"/>
        <v>YKY</v>
      </c>
      <c r="B3378" s="176" t="str">
        <f>IF(ISBLANK('DPW3'!EA38),"",'DPW3'!EA38)</f>
        <v>PCD_DPW3_SPL5_DPLE_S3</v>
      </c>
      <c r="C3378" s="176" t="str">
        <f>'DPW3'!F38 &amp; "," &amp; 'DPW3'!G38 &amp; "," &amp; 'DPW3'!$DQ$5 &amp; "," &amp; 'DPW3'!$EA$6</f>
        <v>Supply - WAFU Benefit [Total],Number of schemes at Stage 3,Reasons for delay - Number of delayed schemes falling into each 'primary reason for delay' category,Programme level efficiency</v>
      </c>
      <c r="D3378" s="176" t="str">
        <f>IF(ISBLANK('DPW3'!$H$38),"",'DPW3'!$H$38)</f>
        <v>Nr</v>
      </c>
      <c r="E3378" s="176" t="s">
        <v>7266</v>
      </c>
      <c r="F3378" s="176">
        <f>IF(ISBLANK('DPW3'!BN38),"",'DPW3'!BN38)</f>
        <v>1</v>
      </c>
    </row>
    <row r="3379" spans="1:60" x14ac:dyDescent="0.25">
      <c r="A3379" s="176" t="str">
        <f t="shared" si="52"/>
        <v>YKY</v>
      </c>
      <c r="B3379" s="176" t="str">
        <f>IF(ISBLANK('DPW3'!BZ39),"",'DPW3'!BZ39)</f>
        <v>PCD_DPW3_SPL5_S4</v>
      </c>
      <c r="C3379" s="176" t="str">
        <f>'DPW3'!F39 &amp; "," &amp; 'DPW3'!G39 &amp; "," &amp; 'DPW3'!BX5</f>
        <v>Supply - WAFU Benefit [Total],Number of schemes at Stage 4,Number of Schemes with IMs (Nr)</v>
      </c>
      <c r="D3379" s="176" t="str">
        <f>IF(ISBLANK('DPW3'!$H$39),"",'DPW3'!$H$39)</f>
        <v>Nr</v>
      </c>
      <c r="E3379" s="176" t="s">
        <v>7266</v>
      </c>
      <c r="T3379" s="176">
        <f>IF(ISBLANK('DPW3'!M39),"",'DPW3'!M39)</f>
        <v>0</v>
      </c>
      <c r="U3379" s="176">
        <f>IF(ISBLANK('DPW3'!N39),"",'DPW3'!N39)</f>
        <v>0</v>
      </c>
      <c r="V3379" s="176">
        <f>IF(ISBLANK('DPW3'!O39),"",'DPW3'!O39)</f>
        <v>0</v>
      </c>
      <c r="W3379" s="176">
        <f>IF(ISBLANK('DPW3'!P39),"",'DPW3'!P39)</f>
        <v>0</v>
      </c>
      <c r="X3379" s="176">
        <f>IF(ISBLANK('DPW3'!Q39),"",'DPW3'!Q39)</f>
        <v>0</v>
      </c>
      <c r="Y3379" s="176">
        <f>IF(ISBLANK('DPW3'!R39),"",'DPW3'!R39)</f>
        <v>1</v>
      </c>
      <c r="Z3379" s="176">
        <f>IF(ISBLANK('DPW3'!S39),"",'DPW3'!S39)</f>
        <v>2</v>
      </c>
      <c r="AA3379" s="176">
        <f>IF(ISBLANK('DPW3'!T39),"",'DPW3'!T39)</f>
        <v>2</v>
      </c>
      <c r="AB3379" s="176">
        <f>IF(ISBLANK('DPW3'!U39),"",'DPW3'!U39)</f>
        <v>2</v>
      </c>
      <c r="AC3379" s="176">
        <f>IF(ISBLANK('DPW3'!V39),"",'DPW3'!V39)</f>
        <v>2</v>
      </c>
      <c r="AD3379" s="176">
        <f>IF(ISBLANK('DPW3'!W39),"",'DPW3'!W39)</f>
        <v>3</v>
      </c>
      <c r="AE3379" s="176">
        <f>IF(ISBLANK('DPW3'!X39),"",'DPW3'!X39)</f>
        <v>3</v>
      </c>
      <c r="AF3379" s="176">
        <f>IF(ISBLANK('DPW3'!Y39),"",'DPW3'!Y39)</f>
        <v>1</v>
      </c>
      <c r="AG3379" s="176">
        <f>IF(ISBLANK('DPW3'!Z39),"",'DPW3'!Z39)</f>
        <v>1</v>
      </c>
      <c r="AH3379" s="176">
        <f>IF(ISBLANK('DPW3'!AA39),"",'DPW3'!AA39)</f>
        <v>1</v>
      </c>
      <c r="AI3379" s="176">
        <f>IF(ISBLANK('DPW3'!AB39),"",'DPW3'!AB39)</f>
        <v>1</v>
      </c>
      <c r="AJ3379" s="176">
        <f>IF(ISBLANK('DPW3'!AC39),"",'DPW3'!AC39)</f>
        <v>1</v>
      </c>
      <c r="AK3379" s="176">
        <f>IF(ISBLANK('DPW3'!AD39),"",'DPW3'!AD39)</f>
        <v>1</v>
      </c>
      <c r="AL3379" s="176">
        <f>IF(ISBLANK('DPW3'!AE39),"",'DPW3'!AE39)</f>
        <v>1</v>
      </c>
      <c r="AM3379" s="176">
        <f>IF(ISBLANK('DPW3'!AF39),"",'DPW3'!AF39)</f>
        <v>0</v>
      </c>
      <c r="AN3379" s="176">
        <f>IF(ISBLANK('DPW3'!AG39),"",'DPW3'!AG39)</f>
        <v>0</v>
      </c>
      <c r="AO3379" s="176">
        <f>IF(ISBLANK('DPW3'!AH39),"",'DPW3'!AH39)</f>
        <v>1</v>
      </c>
      <c r="AP3379" s="176">
        <f>IF(ISBLANK('DPW3'!AI39),"",'DPW3'!AI39)</f>
        <v>1</v>
      </c>
      <c r="AQ3379" s="176">
        <f>IF(ISBLANK('DPW3'!AJ39),"",'DPW3'!AJ39)</f>
        <v>1</v>
      </c>
      <c r="AR3379" s="176">
        <f>IF(ISBLANK('DPW3'!AK39),"",'DPW3'!AK39)</f>
        <v>1</v>
      </c>
      <c r="AS3379" s="176">
        <f>IF(ISBLANK('DPW3'!AL39),"",'DPW3'!AL39)</f>
        <v>1</v>
      </c>
      <c r="AT3379" s="176">
        <f>IF(ISBLANK('DPW3'!AM39),"",'DPW3'!AM39)</f>
        <v>1</v>
      </c>
      <c r="AU3379" s="176">
        <f>IF(ISBLANK('DPW3'!AN39),"",'DPW3'!AN39)</f>
        <v>1</v>
      </c>
      <c r="AV3379" s="176">
        <f>IF(ISBLANK('DPW3'!AO39),"",'DPW3'!AO39)</f>
        <v>1</v>
      </c>
      <c r="AW3379" s="176">
        <f>IF(ISBLANK('DPW3'!AP39),"",'DPW3'!AP39)</f>
        <v>1</v>
      </c>
      <c r="AX3379" s="176">
        <f>IF(ISBLANK('DPW3'!AQ39),"",'DPW3'!AQ39)</f>
        <v>1</v>
      </c>
      <c r="AY3379" s="176">
        <f>IF(ISBLANK('DPW3'!AR39),"",'DPW3'!AR39)</f>
        <v>1</v>
      </c>
      <c r="AZ3379" s="176">
        <f>IF(ISBLANK('DPW3'!AS39),"",'DPW3'!AS39)</f>
        <v>1</v>
      </c>
      <c r="BA3379" s="176">
        <f>IF(ISBLANK('DPW3'!AT39),"",'DPW3'!AT39)</f>
        <v>1</v>
      </c>
      <c r="BB3379" s="176">
        <f>IF(ISBLANK('DPW3'!AU39),"",'DPW3'!AU39)</f>
        <v>1</v>
      </c>
      <c r="BC3379" s="176">
        <f>IF(ISBLANK('DPW3'!AV39),"",'DPW3'!AV39)</f>
        <v>1</v>
      </c>
      <c r="BD3379" s="176">
        <f>IF(ISBLANK('DPW3'!AW39),"",'DPW3'!AW39)</f>
        <v>1</v>
      </c>
      <c r="BE3379" s="176">
        <f>IF(ISBLANK('DPW3'!AX39),"",'DPW3'!AX39)</f>
        <v>1</v>
      </c>
      <c r="BF3379" s="176">
        <f>IF(ISBLANK('DPW3'!AY39),"",'DPW3'!AY39)</f>
        <v>1</v>
      </c>
      <c r="BG3379" s="176">
        <f>IF(ISBLANK('DPW3'!AZ39),"",'DPW3'!AZ39)</f>
        <v>1</v>
      </c>
      <c r="BH3379" s="176">
        <f>IF(ISBLANK('DPW3'!BA39),"",'DPW3'!BA39)</f>
        <v>0</v>
      </c>
    </row>
    <row r="3380" spans="1:60" x14ac:dyDescent="0.25">
      <c r="A3380" s="176" t="str">
        <f t="shared" si="52"/>
        <v>YKY</v>
      </c>
      <c r="B3380" s="176" t="str">
        <f>IF(ISBLANK('DPW3'!DP39),"",'DPW3'!DP39)</f>
        <v>PCD_DPW3_SPL5_DLY_S4</v>
      </c>
      <c r="C3380" s="176" t="str">
        <f>'DPW3'!F39 &amp; "," &amp; 'DPW3'!G39 &amp; "," &amp; 'DPW3'!DP5 &amp; "," &amp; 'DPW3'!DP6</f>
        <v>Supply - WAFU Benefit [Total],Number of schemes at Stage 4,Total number of schemes with a 90+ day delay for any given IM,</v>
      </c>
      <c r="D3380" s="176" t="str">
        <f>IF(ISBLANK('DPW3'!$H$39),"",'DPW3'!$H$39)</f>
        <v>Nr</v>
      </c>
      <c r="E3380" s="176" t="s">
        <v>7266</v>
      </c>
      <c r="F3380" s="176">
        <f>IF(ISBLANK('DPW3'!BC39),"",'DPW3'!BC39)</f>
        <v>1</v>
      </c>
    </row>
    <row r="3381" spans="1:60" x14ac:dyDescent="0.25">
      <c r="A3381" s="176" t="str">
        <f t="shared" si="52"/>
        <v>YKY</v>
      </c>
      <c r="B3381" s="176" t="str">
        <f>IF(ISBLANK('DPW3'!DQ39),"",'DPW3'!DQ39)</f>
        <v>PCD_DPW3_SPL5_DIR_S4</v>
      </c>
      <c r="C3381" s="176" t="str">
        <f>'DPW3'!F39 &amp; "," &amp; 'DPW3'!G39 &amp; "," &amp; 'DPW3'!$DQ$5 &amp; "," &amp; 'DPW3'!$DQ$6</f>
        <v>Supply - WAFU Benefit [Total],Number of schemes at Stage 4,Reasons for delay - Number of delayed schemes falling into each 'primary reason for delay' category,Lack of resources - internal</v>
      </c>
      <c r="D3381" s="176" t="str">
        <f>IF(ISBLANK('DPW3'!$H$39),"",'DPW3'!$H$39)</f>
        <v>Nr</v>
      </c>
      <c r="E3381" s="176" t="s">
        <v>7266</v>
      </c>
      <c r="F3381" s="176" t="str">
        <f>IF(ISBLANK('DPW3'!BD39),"",'DPW3'!BD39)</f>
        <v/>
      </c>
    </row>
    <row r="3382" spans="1:60" x14ac:dyDescent="0.25">
      <c r="A3382" s="176" t="str">
        <f t="shared" si="52"/>
        <v>YKY</v>
      </c>
      <c r="B3382" s="176" t="str">
        <f>IF(ISBLANK('DPW3'!DR39),"",'DPW3'!DR39)</f>
        <v>PCD_DPW3_SPL5_DSCR_S4</v>
      </c>
      <c r="C3382" s="176" t="str">
        <f>'DPW3'!F39 &amp; "," &amp; 'DPW3'!G39 &amp; "," &amp; 'DPW3'!$DQ$5 &amp; "," &amp; 'DPW3'!$DR$6</f>
        <v xml:space="preserve">Supply - WAFU Benefit [Total],Number of schemes at Stage 4,Reasons for delay - Number of delayed schemes falling into each 'primary reason for delay' category,Lack of resources - external </v>
      </c>
      <c r="D3382" s="176" t="str">
        <f>IF(ISBLANK('DPW3'!$H$39),"",'DPW3'!$H$39)</f>
        <v>Nr</v>
      </c>
      <c r="E3382" s="176" t="s">
        <v>7266</v>
      </c>
      <c r="F3382" s="176" t="str">
        <f>IF(ISBLANK('DPW3'!BE39),"",'DPW3'!BE39)</f>
        <v/>
      </c>
    </row>
    <row r="3383" spans="1:60" x14ac:dyDescent="0.25">
      <c r="A3383" s="176" t="str">
        <f t="shared" si="52"/>
        <v>YKY</v>
      </c>
      <c r="B3383" s="176" t="str">
        <f>IF(ISBLANK('DPW3'!DS39),"",'DPW3'!DS39)</f>
        <v>PCD_DPW3_SPL5_DCS_S4</v>
      </c>
      <c r="C3383" s="176" t="str">
        <f>'DPW3'!F39 &amp; "," &amp; 'DPW3'!G39 &amp; "," &amp; 'DPW3'!$DQ$5 &amp; "," &amp; 'DPW3'!$DS$6</f>
        <v>Supply - WAFU Benefit [Total],Number of schemes at Stage 4,Reasons for delay - Number of delayed schemes falling into each 'primary reason for delay' category,Change in solution (IM2)</v>
      </c>
      <c r="D3383" s="176" t="str">
        <f>IF(ISBLANK('DPW3'!$H$39),"",'DPW3'!$H$39)</f>
        <v>Nr</v>
      </c>
      <c r="E3383" s="176" t="s">
        <v>7266</v>
      </c>
      <c r="F3383" s="176" t="str">
        <f>IF(ISBLANK('DPW3'!BF39),"",'DPW3'!BF39)</f>
        <v/>
      </c>
    </row>
    <row r="3384" spans="1:60" x14ac:dyDescent="0.25">
      <c r="A3384" s="176" t="str">
        <f t="shared" si="52"/>
        <v>YKY</v>
      </c>
      <c r="B3384" s="176" t="str">
        <f>IF(ISBLANK('DPW3'!DT39),"",'DPW3'!DT39)</f>
        <v>PCD_DPW3_SPL5_DSPC_S4</v>
      </c>
      <c r="C3384" s="176" t="str">
        <f>'DPW3'!F39 &amp; "," &amp; 'DPW3'!G39 &amp; "," &amp; 'DPW3'!$DQ$5 &amp; "," &amp; 'DPW3'!$DT$6</f>
        <v>Supply - WAFU Benefit [Total],Number of schemes at Stage 4,Reasons for delay - Number of delayed schemes falling into each 'primary reason for delay' category,Supply chain capacity</v>
      </c>
      <c r="D3384" s="176" t="str">
        <f>IF(ISBLANK('DPW3'!$H$39),"",'DPW3'!$H$39)</f>
        <v>Nr</v>
      </c>
      <c r="E3384" s="176" t="s">
        <v>7266</v>
      </c>
      <c r="F3384" s="176" t="str">
        <f>IF(ISBLANK('DPW3'!BG39),"",'DPW3'!BG39)</f>
        <v/>
      </c>
    </row>
    <row r="3385" spans="1:60" s="55" customFormat="1" x14ac:dyDescent="0.25">
      <c r="A3385" s="55" t="str">
        <f t="shared" si="52"/>
        <v>YKY</v>
      </c>
      <c r="B3385" s="55" t="str">
        <f>IF(ISBLANK('DPW3'!DU39),"",'DPW3'!DU39)</f>
        <v>PCD_DPW3_SPL5_DPP_S4</v>
      </c>
      <c r="C3385" s="55" t="str">
        <f>'DPW3'!F39 &amp; "," &amp; 'DPW3'!G39 &amp; "," &amp; 'DPW3'!$DQ$5 &amp; "," &amp; 'DPW3'!$DU$6</f>
        <v>Supply - WAFU Benefit [Total],Number of schemes at Stage 4,Reasons for delay - Number of delayed schemes falling into each 'primary reason for delay' category,Land and planning permission</v>
      </c>
      <c r="D3385" s="55" t="str">
        <f>IF(ISBLANK('DPW3'!$H$39),"",'DPW3'!$H$39)</f>
        <v>Nr</v>
      </c>
      <c r="E3385" s="55" t="s">
        <v>7266</v>
      </c>
      <c r="F3385" s="55" t="str">
        <f>IF(ISBLANK('DPW3'!BH39),"",'DPW3'!BH39)</f>
        <v/>
      </c>
    </row>
    <row r="3386" spans="1:60" x14ac:dyDescent="0.25">
      <c r="A3386" s="176" t="str">
        <f t="shared" si="52"/>
        <v>YKY</v>
      </c>
      <c r="B3386" s="176" t="str">
        <f>IF(ISBLANK('DPW3'!DV39),"",'DPW3'!DV39)</f>
        <v>PCD_DPW3_SPL5_DTPI_S4</v>
      </c>
      <c r="C3386" s="176" t="str">
        <f>'DPW3'!F39 &amp; "," &amp; 'DPW3'!G39 &amp; "," &amp; 'DPW3'!$DQ$5 &amp; "," &amp; 'DPW3'!$DV$6</f>
        <v>Supply - WAFU Benefit [Total],Number of schemes at Stage 4,Reasons for delay - Number of delayed schemes falling into each 'primary reason for delay' category,Third-party interface</v>
      </c>
      <c r="D3386" s="176" t="str">
        <f>IF(ISBLANK('DPW3'!$H$39),"",'DPW3'!$H$39)</f>
        <v>Nr</v>
      </c>
      <c r="E3386" s="176" t="s">
        <v>7266</v>
      </c>
      <c r="F3386" s="176" t="str">
        <f>IF(ISBLANK('DPW3'!BI39),"",'DPW3'!BI39)</f>
        <v/>
      </c>
    </row>
    <row r="3387" spans="1:60" x14ac:dyDescent="0.25">
      <c r="A3387" s="176" t="str">
        <f t="shared" si="52"/>
        <v>YKY</v>
      </c>
      <c r="B3387" s="176" t="str">
        <f>IF(ISBLANK('DPW3'!DW39),"",'DPW3'!DW39)</f>
        <v>PCD_DPW3_SPL5_DCI_S4</v>
      </c>
      <c r="C3387" s="176" t="str">
        <f>'DPW3'!F39 &amp; "," &amp; 'DPW3'!G39 &amp; "," &amp; 'DPW3'!$DQ$5 &amp; "," &amp; 'DPW3'!$DW$6</f>
        <v>Supply - WAFU Benefit [Total],Number of schemes at Stage 4,Reasons for delay - Number of delayed schemes falling into each 'primary reason for delay' category,Contractual issues</v>
      </c>
      <c r="D3387" s="176" t="str">
        <f>IF(ISBLANK('DPW3'!$H$39),"",'DPW3'!$H$39)</f>
        <v>Nr</v>
      </c>
      <c r="E3387" s="176" t="s">
        <v>7266</v>
      </c>
      <c r="F3387" s="176" t="str">
        <f>IF(ISBLANK('DPW3'!BJ39),"",'DPW3'!BJ39)</f>
        <v/>
      </c>
    </row>
    <row r="3388" spans="1:60" x14ac:dyDescent="0.25">
      <c r="A3388" s="176" t="str">
        <f t="shared" si="52"/>
        <v>YKY</v>
      </c>
      <c r="B3388" s="176" t="str">
        <f>IF(ISBLANK('DPW3'!DX39),"",'DPW3'!DX39)</f>
        <v>PCD_DPW3_SPL5_DSI_S4</v>
      </c>
      <c r="C3388" s="176" t="str">
        <f>'DPW3'!F39 &amp; "," &amp; 'DPW3'!G39 &amp; "," &amp; 'DPW3'!$DQ$5 &amp; "," &amp; 'DPW3'!$DX$6</f>
        <v>Supply - WAFU Benefit [Total],Number of schemes at Stage 4,Reasons for delay - Number of delayed schemes falling into each 'primary reason for delay' category,Sites issues</v>
      </c>
      <c r="D3388" s="176" t="str">
        <f>IF(ISBLANK('DPW3'!$H$39),"",'DPW3'!$H$39)</f>
        <v>Nr</v>
      </c>
      <c r="E3388" s="176" t="s">
        <v>7266</v>
      </c>
      <c r="F3388" s="176" t="str">
        <f>IF(ISBLANK('DPW3'!BK39),"",'DPW3'!BK39)</f>
        <v/>
      </c>
    </row>
    <row r="3389" spans="1:60" x14ac:dyDescent="0.25">
      <c r="A3389" s="176" t="str">
        <f t="shared" si="52"/>
        <v>YKY</v>
      </c>
      <c r="B3389" s="176" t="str">
        <f>IF(ISBLANK('DPW3'!DY39),"",'DPW3'!DY39)</f>
        <v>PCD_DPW3_SPL5_DER_S4</v>
      </c>
      <c r="C3389" s="176" t="str">
        <f>'DPW3'!F39 &amp; "," &amp; 'DPW3'!G39 &amp; "," &amp; 'DPW3'!$DQ$5 &amp; "," &amp; 'DPW3'!$DY$6</f>
        <v>Supply - WAFU Benefit [Total],Number of schemes at Stage 4,Reasons for delay - Number of delayed schemes falling into each 'primary reason for delay' category,Environmental risks</v>
      </c>
      <c r="D3389" s="176" t="str">
        <f>IF(ISBLANK('DPW3'!$H$39),"",'DPW3'!$H$39)</f>
        <v>Nr</v>
      </c>
      <c r="E3389" s="176" t="s">
        <v>7266</v>
      </c>
      <c r="F3389" s="176" t="str">
        <f>IF(ISBLANK('DPW3'!BL39),"",'DPW3'!BL39)</f>
        <v/>
      </c>
    </row>
    <row r="3390" spans="1:60" x14ac:dyDescent="0.25">
      <c r="A3390" s="176" t="str">
        <f t="shared" si="52"/>
        <v>YKY</v>
      </c>
      <c r="B3390" s="176" t="str">
        <f>IF(ISBLANK('DPW3'!DZ39),"",'DPW3'!DZ39)</f>
        <v>PCD_DPW3_SPL5_RS_S4</v>
      </c>
      <c r="C3390" s="176" t="str">
        <f>'DPW3'!F39 &amp; "," &amp; 'DPW3'!G39 &amp; "," &amp; 'DPW3'!$DQ$5 &amp; "," &amp; 'DPW3'!$DZ$6</f>
        <v>Supply - WAFU Benefit [Total],Number of schemes at Stage 4,Reasons for delay - Number of delayed schemes falling into each 'primary reason for delay' category,Regulatory Sign off Delay</v>
      </c>
      <c r="D3390" s="176" t="str">
        <f>IF(ISBLANK('DPW3'!$H$39),"",'DPW3'!$H$39)</f>
        <v>Nr</v>
      </c>
      <c r="E3390" s="176" t="s">
        <v>7266</v>
      </c>
      <c r="F3390" s="176" t="str">
        <f>IF(ISBLANK('DPW3'!BM39),"",'DPW3'!BM39)</f>
        <v/>
      </c>
    </row>
    <row r="3391" spans="1:60" x14ac:dyDescent="0.25">
      <c r="A3391" s="176" t="str">
        <f t="shared" si="52"/>
        <v>YKY</v>
      </c>
      <c r="B3391" s="176" t="str">
        <f>IF(ISBLANK('DPW3'!EA39),"",'DPW3'!EA39)</f>
        <v>PCD_DPW3_SPL5_DPLE_S4</v>
      </c>
      <c r="C3391" s="176" t="str">
        <f>'DPW3'!F39 &amp; "," &amp; 'DPW3'!G39 &amp; "," &amp; 'DPW3'!$DQ$5 &amp; "," &amp; 'DPW3'!$EA$6</f>
        <v>Supply - WAFU Benefit [Total],Number of schemes at Stage 4,Reasons for delay - Number of delayed schemes falling into each 'primary reason for delay' category,Programme level efficiency</v>
      </c>
      <c r="D3391" s="176" t="str">
        <f>IF(ISBLANK('DPW3'!$H$39),"",'DPW3'!$H$39)</f>
        <v>Nr</v>
      </c>
      <c r="E3391" s="176" t="s">
        <v>7266</v>
      </c>
      <c r="F3391" s="176" t="str">
        <f>IF(ISBLANK('DPW3'!BN39),"",'DPW3'!BN39)</f>
        <v/>
      </c>
    </row>
    <row r="3392" spans="1:60" x14ac:dyDescent="0.25">
      <c r="A3392" s="176" t="str">
        <f t="shared" si="52"/>
        <v>YKY</v>
      </c>
      <c r="B3392" s="176" t="str">
        <f>IF(ISBLANK('DPW3'!BZ40),"",'DPW3'!BZ40)</f>
        <v>PCD_DPW3_SPL5_S5</v>
      </c>
      <c r="C3392" s="176" t="str">
        <f>'DPW3'!F40 &amp; "," &amp; 'DPW3'!G40 &amp; "," &amp; 'DPW3'!BX5</f>
        <v>Supply - WAFU Benefit [Total],Number of schemes at Stage 5,Number of Schemes with IMs (Nr)</v>
      </c>
      <c r="D3392" s="176" t="str">
        <f>IF(ISBLANK('DPW3'!$H$40),"",'DPW3'!$H$40)</f>
        <v>Nr</v>
      </c>
      <c r="E3392" s="176" t="s">
        <v>7266</v>
      </c>
      <c r="T3392" s="176">
        <f>IF(ISBLANK('DPW3'!M40),"",'DPW3'!M40)</f>
        <v>0</v>
      </c>
      <c r="U3392" s="176">
        <f>IF(ISBLANK('DPW3'!N40),"",'DPW3'!N40)</f>
        <v>0</v>
      </c>
      <c r="V3392" s="176">
        <f>IF(ISBLANK('DPW3'!O40),"",'DPW3'!O40)</f>
        <v>0</v>
      </c>
      <c r="W3392" s="176">
        <f>IF(ISBLANK('DPW3'!P40),"",'DPW3'!P40)</f>
        <v>0</v>
      </c>
      <c r="X3392" s="176">
        <f>IF(ISBLANK('DPW3'!Q40),"",'DPW3'!Q40)</f>
        <v>0</v>
      </c>
      <c r="Y3392" s="176">
        <f>IF(ISBLANK('DPW3'!R40),"",'DPW3'!R40)</f>
        <v>0</v>
      </c>
      <c r="Z3392" s="176">
        <f>IF(ISBLANK('DPW3'!S40),"",'DPW3'!S40)</f>
        <v>0</v>
      </c>
      <c r="AA3392" s="176">
        <f>IF(ISBLANK('DPW3'!T40),"",'DPW3'!T40)</f>
        <v>0</v>
      </c>
      <c r="AB3392" s="176">
        <f>IF(ISBLANK('DPW3'!U40),"",'DPW3'!U40)</f>
        <v>0</v>
      </c>
      <c r="AC3392" s="176">
        <f>IF(ISBLANK('DPW3'!V40),"",'DPW3'!V40)</f>
        <v>0</v>
      </c>
      <c r="AD3392" s="176">
        <f>IF(ISBLANK('DPW3'!W40),"",'DPW3'!W40)</f>
        <v>0</v>
      </c>
      <c r="AE3392" s="176">
        <f>IF(ISBLANK('DPW3'!X40),"",'DPW3'!X40)</f>
        <v>0</v>
      </c>
      <c r="AF3392" s="176">
        <f>IF(ISBLANK('DPW3'!Y40),"",'DPW3'!Y40)</f>
        <v>0</v>
      </c>
      <c r="AG3392" s="176">
        <f>IF(ISBLANK('DPW3'!Z40),"",'DPW3'!Z40)</f>
        <v>0</v>
      </c>
      <c r="AH3392" s="176">
        <f>IF(ISBLANK('DPW3'!AA40),"",'DPW3'!AA40)</f>
        <v>0</v>
      </c>
      <c r="AI3392" s="176">
        <f>IF(ISBLANK('DPW3'!AB40),"",'DPW3'!AB40)</f>
        <v>0</v>
      </c>
      <c r="AJ3392" s="176">
        <f>IF(ISBLANK('DPW3'!AC40),"",'DPW3'!AC40)</f>
        <v>0</v>
      </c>
      <c r="AK3392" s="176">
        <f>IF(ISBLANK('DPW3'!AD40),"",'DPW3'!AD40)</f>
        <v>0</v>
      </c>
      <c r="AL3392" s="176">
        <f>IF(ISBLANK('DPW3'!AE40),"",'DPW3'!AE40)</f>
        <v>0</v>
      </c>
      <c r="AM3392" s="176">
        <f>IF(ISBLANK('DPW3'!AF40),"",'DPW3'!AF40)</f>
        <v>0</v>
      </c>
      <c r="AN3392" s="176">
        <f>IF(ISBLANK('DPW3'!AG40),"",'DPW3'!AG40)</f>
        <v>0</v>
      </c>
      <c r="AO3392" s="176">
        <f>IF(ISBLANK('DPW3'!AH40),"",'DPW3'!AH40)</f>
        <v>0</v>
      </c>
      <c r="AP3392" s="176">
        <f>IF(ISBLANK('DPW3'!AI40),"",'DPW3'!AI40)</f>
        <v>0</v>
      </c>
      <c r="AQ3392" s="176">
        <f>IF(ISBLANK('DPW3'!AJ40),"",'DPW3'!AJ40)</f>
        <v>0</v>
      </c>
      <c r="AR3392" s="176">
        <f>IF(ISBLANK('DPW3'!AK40),"",'DPW3'!AK40)</f>
        <v>0</v>
      </c>
      <c r="AS3392" s="176">
        <f>IF(ISBLANK('DPW3'!AL40),"",'DPW3'!AL40)</f>
        <v>0</v>
      </c>
      <c r="AT3392" s="176">
        <f>IF(ISBLANK('DPW3'!AM40),"",'DPW3'!AM40)</f>
        <v>0</v>
      </c>
      <c r="AU3392" s="176">
        <f>IF(ISBLANK('DPW3'!AN40),"",'DPW3'!AN40)</f>
        <v>0</v>
      </c>
      <c r="AV3392" s="176">
        <f>IF(ISBLANK('DPW3'!AO40),"",'DPW3'!AO40)</f>
        <v>0</v>
      </c>
      <c r="AW3392" s="176">
        <f>IF(ISBLANK('DPW3'!AP40),"",'DPW3'!AP40)</f>
        <v>0</v>
      </c>
      <c r="AX3392" s="176">
        <f>IF(ISBLANK('DPW3'!AQ40),"",'DPW3'!AQ40)</f>
        <v>0</v>
      </c>
      <c r="AY3392" s="176">
        <f>IF(ISBLANK('DPW3'!AR40),"",'DPW3'!AR40)</f>
        <v>0</v>
      </c>
      <c r="AZ3392" s="176">
        <f>IF(ISBLANK('DPW3'!AS40),"",'DPW3'!AS40)</f>
        <v>0</v>
      </c>
      <c r="BA3392" s="176">
        <f>IF(ISBLANK('DPW3'!AT40),"",'DPW3'!AT40)</f>
        <v>0</v>
      </c>
      <c r="BB3392" s="176">
        <f>IF(ISBLANK('DPW3'!AU40),"",'DPW3'!AU40)</f>
        <v>0</v>
      </c>
      <c r="BC3392" s="176">
        <f>IF(ISBLANK('DPW3'!AV40),"",'DPW3'!AV40)</f>
        <v>0</v>
      </c>
      <c r="BD3392" s="176">
        <f>IF(ISBLANK('DPW3'!AW40),"",'DPW3'!AW40)</f>
        <v>0</v>
      </c>
      <c r="BE3392" s="176">
        <f>IF(ISBLANK('DPW3'!AX40),"",'DPW3'!AX40)</f>
        <v>0</v>
      </c>
      <c r="BF3392" s="176">
        <f>IF(ISBLANK('DPW3'!AY40),"",'DPW3'!AY40)</f>
        <v>0</v>
      </c>
      <c r="BG3392" s="176">
        <f>IF(ISBLANK('DPW3'!AZ40),"",'DPW3'!AZ40)</f>
        <v>0</v>
      </c>
      <c r="BH3392" s="176">
        <f>IF(ISBLANK('DPW3'!BA40),"",'DPW3'!BA40)</f>
        <v>0</v>
      </c>
    </row>
    <row r="3393" spans="1:60" x14ac:dyDescent="0.25">
      <c r="A3393" s="176" t="str">
        <f t="shared" si="52"/>
        <v>YKY</v>
      </c>
      <c r="B3393" s="176" t="str">
        <f>IF(ISBLANK('DPW3'!DP40),"",'DPW3'!DP40)</f>
        <v>PCD_DPW3_SPL5_DLY_S5</v>
      </c>
      <c r="C3393" s="176" t="str">
        <f>'DPW3'!F40 &amp; "," &amp; 'DPW3'!G40 &amp; "," &amp; 'DPW3'!DP5 &amp; "," &amp; 'DPW3'!DP6</f>
        <v>Supply - WAFU Benefit [Total],Number of schemes at Stage 5,Total number of schemes with a 90+ day delay for any given IM,</v>
      </c>
      <c r="D3393" s="176" t="str">
        <f>IF(ISBLANK('DPW3'!$H$40),"",'DPW3'!$H$40)</f>
        <v>Nr</v>
      </c>
      <c r="E3393" s="176" t="s">
        <v>7266</v>
      </c>
      <c r="F3393" s="176">
        <f>IF(ISBLANK('DPW3'!BC40),"",'DPW3'!BC40)</f>
        <v>1</v>
      </c>
    </row>
    <row r="3394" spans="1:60" x14ac:dyDescent="0.25">
      <c r="A3394" s="176" t="str">
        <f t="shared" si="52"/>
        <v>YKY</v>
      </c>
      <c r="B3394" s="176" t="str">
        <f>IF(ISBLANK('DPW3'!DQ40),"",'DPW3'!DQ40)</f>
        <v>PCD_DPW3_SPL5_DIR_S5</v>
      </c>
      <c r="C3394" s="176" t="str">
        <f>'DPW3'!F40 &amp; "," &amp; 'DPW3'!G40 &amp; "," &amp; 'DPW3'!$DQ$5 &amp; "," &amp; 'DPW3'!$DQ$6</f>
        <v>Supply - WAFU Benefit [Total],Number of schemes at Stage 5,Reasons for delay - Number of delayed schemes falling into each 'primary reason for delay' category,Lack of resources - internal</v>
      </c>
      <c r="D3394" s="176" t="str">
        <f>IF(ISBLANK('DPW3'!$H$40),"",'DPW3'!$H$40)</f>
        <v>Nr</v>
      </c>
      <c r="E3394" s="176" t="s">
        <v>7266</v>
      </c>
      <c r="F3394" s="176" t="str">
        <f>IF(ISBLANK('DPW3'!BD40),"",'DPW3'!BD40)</f>
        <v/>
      </c>
    </row>
    <row r="3395" spans="1:60" x14ac:dyDescent="0.25">
      <c r="A3395" s="176" t="str">
        <f t="shared" si="52"/>
        <v>YKY</v>
      </c>
      <c r="B3395" s="176" t="str">
        <f>IF(ISBLANK('DPW3'!DR40),"",'DPW3'!DR40)</f>
        <v>PCD_DPW3_SPL5_DSCR_S5</v>
      </c>
      <c r="C3395" s="176" t="str">
        <f>'DPW3'!F40 &amp; "," &amp; 'DPW3'!G40 &amp; "," &amp; 'DPW3'!$DQ$5 &amp; "," &amp; 'DPW3'!$DR$6</f>
        <v xml:space="preserve">Supply - WAFU Benefit [Total],Number of schemes at Stage 5,Reasons for delay - Number of delayed schemes falling into each 'primary reason for delay' category,Lack of resources - external </v>
      </c>
      <c r="D3395" s="176" t="str">
        <f>IF(ISBLANK('DPW3'!$H$40),"",'DPW3'!$H$40)</f>
        <v>Nr</v>
      </c>
      <c r="E3395" s="176" t="s">
        <v>7266</v>
      </c>
      <c r="F3395" s="176" t="str">
        <f>IF(ISBLANK('DPW3'!BE40),"",'DPW3'!BE40)</f>
        <v/>
      </c>
    </row>
    <row r="3396" spans="1:60" x14ac:dyDescent="0.25">
      <c r="A3396" s="176" t="str">
        <f t="shared" si="52"/>
        <v>YKY</v>
      </c>
      <c r="B3396" s="176" t="str">
        <f>IF(ISBLANK('DPW3'!DS40),"",'DPW3'!DS40)</f>
        <v>PCD_DPW3_SPL5_DCS_S5</v>
      </c>
      <c r="C3396" s="176" t="str">
        <f>'DPW3'!F40 &amp; "," &amp; 'DPW3'!G40 &amp; "," &amp; 'DPW3'!$DQ$5 &amp; "," &amp; 'DPW3'!$DS$6</f>
        <v>Supply - WAFU Benefit [Total],Number of schemes at Stage 5,Reasons for delay - Number of delayed schemes falling into each 'primary reason for delay' category,Change in solution (IM2)</v>
      </c>
      <c r="D3396" s="176" t="str">
        <f>IF(ISBLANK('DPW3'!$H$40),"",'DPW3'!$H$40)</f>
        <v>Nr</v>
      </c>
      <c r="E3396" s="176" t="s">
        <v>7266</v>
      </c>
      <c r="F3396" s="176" t="str">
        <f>IF(ISBLANK('DPW3'!BF40),"",'DPW3'!BF40)</f>
        <v/>
      </c>
    </row>
    <row r="3397" spans="1:60" x14ac:dyDescent="0.25">
      <c r="A3397" s="176" t="str">
        <f t="shared" ref="A3397:A3460" si="53">A3396</f>
        <v>YKY</v>
      </c>
      <c r="B3397" s="176" t="str">
        <f>IF(ISBLANK('DPW3'!DT40),"",'DPW3'!DT40)</f>
        <v>PCD_DPW3_SPL5_DSPC_S5</v>
      </c>
      <c r="C3397" s="176" t="str">
        <f>'DPW3'!F40 &amp; "," &amp; 'DPW3'!G40 &amp; "," &amp; 'DPW3'!$DQ$5 &amp; "," &amp; 'DPW3'!$DT$6</f>
        <v>Supply - WAFU Benefit [Total],Number of schemes at Stage 5,Reasons for delay - Number of delayed schemes falling into each 'primary reason for delay' category,Supply chain capacity</v>
      </c>
      <c r="D3397" s="176" t="str">
        <f>IF(ISBLANK('DPW3'!$H$40),"",'DPW3'!$H$40)</f>
        <v>Nr</v>
      </c>
      <c r="E3397" s="176" t="s">
        <v>7266</v>
      </c>
      <c r="F3397" s="176" t="str">
        <f>IF(ISBLANK('DPW3'!BG40),"",'DPW3'!BG40)</f>
        <v/>
      </c>
    </row>
    <row r="3398" spans="1:60" s="55" customFormat="1" x14ac:dyDescent="0.25">
      <c r="A3398" s="55" t="str">
        <f t="shared" si="53"/>
        <v>YKY</v>
      </c>
      <c r="B3398" s="55" t="str">
        <f>IF(ISBLANK('DPW3'!DU40),"",'DPW3'!DU40)</f>
        <v>PCD_DPW3_SPL5_DPP_S5</v>
      </c>
      <c r="C3398" s="55" t="str">
        <f>'DPW3'!F40 &amp; "," &amp; 'DPW3'!G40 &amp; "," &amp; 'DPW3'!$DQ$5 &amp; "," &amp; 'DPW3'!$DU$6</f>
        <v>Supply - WAFU Benefit [Total],Number of schemes at Stage 5,Reasons for delay - Number of delayed schemes falling into each 'primary reason for delay' category,Land and planning permission</v>
      </c>
      <c r="D3398" s="55" t="str">
        <f>IF(ISBLANK('DPW3'!$H$40),"",'DPW3'!$H$40)</f>
        <v>Nr</v>
      </c>
      <c r="E3398" s="55" t="s">
        <v>7266</v>
      </c>
      <c r="F3398" s="55" t="str">
        <f>IF(ISBLANK('DPW3'!BH40),"",'DPW3'!BH40)</f>
        <v/>
      </c>
    </row>
    <row r="3399" spans="1:60" x14ac:dyDescent="0.25">
      <c r="A3399" s="176" t="str">
        <f t="shared" si="53"/>
        <v>YKY</v>
      </c>
      <c r="B3399" s="176" t="str">
        <f>IF(ISBLANK('DPW3'!DV40),"",'DPW3'!DV40)</f>
        <v>PCD_DPW3_SPL5_DTPI_S5</v>
      </c>
      <c r="C3399" s="176" t="str">
        <f>'DPW3'!F40 &amp; "," &amp; 'DPW3'!G40 &amp; "," &amp; 'DPW3'!$DQ$5 &amp; "," &amp; 'DPW3'!$DV$6</f>
        <v>Supply - WAFU Benefit [Total],Number of schemes at Stage 5,Reasons for delay - Number of delayed schemes falling into each 'primary reason for delay' category,Third-party interface</v>
      </c>
      <c r="D3399" s="176" t="str">
        <f>IF(ISBLANK('DPW3'!$H$40),"",'DPW3'!$H$40)</f>
        <v>Nr</v>
      </c>
      <c r="E3399" s="176" t="s">
        <v>7266</v>
      </c>
      <c r="F3399" s="176" t="str">
        <f>IF(ISBLANK('DPW3'!BI40),"",'DPW3'!BI40)</f>
        <v/>
      </c>
    </row>
    <row r="3400" spans="1:60" x14ac:dyDescent="0.25">
      <c r="A3400" s="176" t="str">
        <f t="shared" si="53"/>
        <v>YKY</v>
      </c>
      <c r="B3400" s="176" t="str">
        <f>IF(ISBLANK('DPW3'!DW40),"",'DPW3'!DW40)</f>
        <v>PCD_DPW3_SPL5_DCI_S5</v>
      </c>
      <c r="C3400" s="176" t="str">
        <f>'DPW3'!F40 &amp; "," &amp; 'DPW3'!G40 &amp; "," &amp; 'DPW3'!$DQ$5 &amp; "," &amp; 'DPW3'!$DW$6</f>
        <v>Supply - WAFU Benefit [Total],Number of schemes at Stage 5,Reasons for delay - Number of delayed schemes falling into each 'primary reason for delay' category,Contractual issues</v>
      </c>
      <c r="D3400" s="176" t="str">
        <f>IF(ISBLANK('DPW3'!$H$40),"",'DPW3'!$H$40)</f>
        <v>Nr</v>
      </c>
      <c r="E3400" s="176" t="s">
        <v>7266</v>
      </c>
      <c r="F3400" s="176" t="str">
        <f>IF(ISBLANK('DPW3'!BJ40),"",'DPW3'!BJ40)</f>
        <v/>
      </c>
    </row>
    <row r="3401" spans="1:60" x14ac:dyDescent="0.25">
      <c r="A3401" s="176" t="str">
        <f t="shared" si="53"/>
        <v>YKY</v>
      </c>
      <c r="B3401" s="176" t="str">
        <f>IF(ISBLANK('DPW3'!DX40),"",'DPW3'!DX40)</f>
        <v>PCD_DPW3_SPL5_DSI_S5</v>
      </c>
      <c r="C3401" s="176" t="str">
        <f>'DPW3'!F40 &amp; "," &amp; 'DPW3'!G40 &amp; "," &amp; 'DPW3'!$DQ$5 &amp; "," &amp; 'DPW3'!$DX$6</f>
        <v>Supply - WAFU Benefit [Total],Number of schemes at Stage 5,Reasons for delay - Number of delayed schemes falling into each 'primary reason for delay' category,Sites issues</v>
      </c>
      <c r="D3401" s="176" t="str">
        <f>IF(ISBLANK('DPW3'!$H$40),"",'DPW3'!$H$40)</f>
        <v>Nr</v>
      </c>
      <c r="E3401" s="176" t="s">
        <v>7266</v>
      </c>
      <c r="F3401" s="176" t="str">
        <f>IF(ISBLANK('DPW3'!BK40),"",'DPW3'!BK40)</f>
        <v/>
      </c>
    </row>
    <row r="3402" spans="1:60" x14ac:dyDescent="0.25">
      <c r="A3402" s="176" t="str">
        <f t="shared" si="53"/>
        <v>YKY</v>
      </c>
      <c r="B3402" s="176" t="str">
        <f>IF(ISBLANK('DPW3'!DY40),"",'DPW3'!DY40)</f>
        <v>PCD_DPW3_SPL5_DER_S5</v>
      </c>
      <c r="C3402" s="176" t="str">
        <f>'DPW3'!F40 &amp; "," &amp; 'DPW3'!G40 &amp; "," &amp; 'DPW3'!$DQ$5 &amp; "," &amp; 'DPW3'!$DY$6</f>
        <v>Supply - WAFU Benefit [Total],Number of schemes at Stage 5,Reasons for delay - Number of delayed schemes falling into each 'primary reason for delay' category,Environmental risks</v>
      </c>
      <c r="D3402" s="176" t="str">
        <f>IF(ISBLANK('DPW3'!$H$40),"",'DPW3'!$H$40)</f>
        <v>Nr</v>
      </c>
      <c r="E3402" s="176" t="s">
        <v>7266</v>
      </c>
      <c r="F3402" s="176" t="str">
        <f>IF(ISBLANK('DPW3'!BL40),"",'DPW3'!BL40)</f>
        <v/>
      </c>
    </row>
    <row r="3403" spans="1:60" x14ac:dyDescent="0.25">
      <c r="A3403" s="176" t="str">
        <f t="shared" si="53"/>
        <v>YKY</v>
      </c>
      <c r="B3403" s="176" t="str">
        <f>IF(ISBLANK('DPW3'!DZ40),"",'DPW3'!DZ40)</f>
        <v>PCD_DPW3_SPL5_RS_S5</v>
      </c>
      <c r="C3403" s="176" t="str">
        <f>'DPW3'!F40 &amp; "," &amp; 'DPW3'!G40 &amp; "," &amp; 'DPW3'!$DQ$5 &amp; "," &amp; 'DPW3'!$DZ$6</f>
        <v>Supply - WAFU Benefit [Total],Number of schemes at Stage 5,Reasons for delay - Number of delayed schemes falling into each 'primary reason for delay' category,Regulatory Sign off Delay</v>
      </c>
      <c r="D3403" s="176" t="str">
        <f>IF(ISBLANK('DPW3'!$H$40),"",'DPW3'!$H$40)</f>
        <v>Nr</v>
      </c>
      <c r="E3403" s="176" t="s">
        <v>7266</v>
      </c>
      <c r="F3403" s="176" t="str">
        <f>IF(ISBLANK('DPW3'!BM40),"",'DPW3'!BM40)</f>
        <v/>
      </c>
    </row>
    <row r="3404" spans="1:60" x14ac:dyDescent="0.25">
      <c r="A3404" s="176" t="str">
        <f t="shared" si="53"/>
        <v>YKY</v>
      </c>
      <c r="B3404" s="176" t="str">
        <f>IF(ISBLANK('DPW3'!EA40),"",'DPW3'!EA40)</f>
        <v>PCD_DPW3_SPL5_DPLE_S5</v>
      </c>
      <c r="C3404" s="176" t="str">
        <f>'DPW3'!F40 &amp; "," &amp; 'DPW3'!G40 &amp; "," &amp; 'DPW3'!$DQ$5 &amp; "," &amp; 'DPW3'!$EA$6</f>
        <v>Supply - WAFU Benefit [Total],Number of schemes at Stage 5,Reasons for delay - Number of delayed schemes falling into each 'primary reason for delay' category,Programme level efficiency</v>
      </c>
      <c r="D3404" s="176" t="str">
        <f>IF(ISBLANK('DPW3'!$H$40),"",'DPW3'!$H$40)</f>
        <v>Nr</v>
      </c>
      <c r="E3404" s="176" t="s">
        <v>7266</v>
      </c>
      <c r="F3404" s="176" t="str">
        <f>IF(ISBLANK('DPW3'!BN40),"",'DPW3'!BN40)</f>
        <v/>
      </c>
    </row>
    <row r="3405" spans="1:60" x14ac:dyDescent="0.25">
      <c r="A3405" s="176" t="str">
        <f t="shared" si="53"/>
        <v>YKY</v>
      </c>
      <c r="B3405" s="176" t="str">
        <f>IF(ISBLANK('DPW3'!BZ41),"",'DPW3'!BZ41)</f>
        <v>PCD_DPW3_SPL5_S6</v>
      </c>
      <c r="C3405" s="176" t="str">
        <f>'DPW3'!F41 &amp; "," &amp; 'DPW3'!G41 &amp; "," &amp; 'DPW3'!BX5</f>
        <v>Supply - WAFU Benefit [Total],Number of schemes at Stage 6,Number of Schemes with IMs (Nr)</v>
      </c>
      <c r="D3405" s="176" t="str">
        <f>IF(ISBLANK('DPW3'!$H$41),"",'DPW3'!$H$41)</f>
        <v>Nr</v>
      </c>
      <c r="E3405" s="176" t="s">
        <v>7266</v>
      </c>
      <c r="T3405" s="176">
        <f>IF(ISBLANK('DPW3'!M41),"",'DPW3'!M41)</f>
        <v>0</v>
      </c>
      <c r="U3405" s="176">
        <f>IF(ISBLANK('DPW3'!N41),"",'DPW3'!N41)</f>
        <v>0</v>
      </c>
      <c r="V3405" s="176">
        <f>IF(ISBLANK('DPW3'!O41),"",'DPW3'!O41)</f>
        <v>0</v>
      </c>
      <c r="W3405" s="176">
        <f>IF(ISBLANK('DPW3'!P41),"",'DPW3'!P41)</f>
        <v>0</v>
      </c>
      <c r="X3405" s="176">
        <f>IF(ISBLANK('DPW3'!Q41),"",'DPW3'!Q41)</f>
        <v>0</v>
      </c>
      <c r="Y3405" s="176">
        <f>IF(ISBLANK('DPW3'!R41),"",'DPW3'!R41)</f>
        <v>0</v>
      </c>
      <c r="Z3405" s="176">
        <f>IF(ISBLANK('DPW3'!S41),"",'DPW3'!S41)</f>
        <v>0</v>
      </c>
      <c r="AA3405" s="176">
        <f>IF(ISBLANK('DPW3'!T41),"",'DPW3'!T41)</f>
        <v>0</v>
      </c>
      <c r="AB3405" s="176">
        <f>IF(ISBLANK('DPW3'!U41),"",'DPW3'!U41)</f>
        <v>1</v>
      </c>
      <c r="AC3405" s="176">
        <f>IF(ISBLANK('DPW3'!V41),"",'DPW3'!V41)</f>
        <v>1</v>
      </c>
      <c r="AD3405" s="176">
        <f>IF(ISBLANK('DPW3'!W41),"",'DPW3'!W41)</f>
        <v>1</v>
      </c>
      <c r="AE3405" s="176">
        <f>IF(ISBLANK('DPW3'!X41),"",'DPW3'!X41)</f>
        <v>1</v>
      </c>
      <c r="AF3405" s="176">
        <f>IF(ISBLANK('DPW3'!Y41),"",'DPW3'!Y41)</f>
        <v>3</v>
      </c>
      <c r="AG3405" s="176">
        <f>IF(ISBLANK('DPW3'!Z41),"",'DPW3'!Z41)</f>
        <v>3</v>
      </c>
      <c r="AH3405" s="176">
        <f>IF(ISBLANK('DPW3'!AA41),"",'DPW3'!AA41)</f>
        <v>3</v>
      </c>
      <c r="AI3405" s="176">
        <f>IF(ISBLANK('DPW3'!AB41),"",'DPW3'!AB41)</f>
        <v>3</v>
      </c>
      <c r="AJ3405" s="176">
        <f>IF(ISBLANK('DPW3'!AC41),"",'DPW3'!AC41)</f>
        <v>3</v>
      </c>
      <c r="AK3405" s="176">
        <f>IF(ISBLANK('DPW3'!AD41),"",'DPW3'!AD41)</f>
        <v>3</v>
      </c>
      <c r="AL3405" s="176">
        <f>IF(ISBLANK('DPW3'!AE41),"",'DPW3'!AE41)</f>
        <v>3</v>
      </c>
      <c r="AM3405" s="176">
        <f>IF(ISBLANK('DPW3'!AF41),"",'DPW3'!AF41)</f>
        <v>4</v>
      </c>
      <c r="AN3405" s="176">
        <f>IF(ISBLANK('DPW3'!AG41),"",'DPW3'!AG41)</f>
        <v>4</v>
      </c>
      <c r="AO3405" s="176">
        <f>IF(ISBLANK('DPW3'!AH41),"",'DPW3'!AH41)</f>
        <v>4</v>
      </c>
      <c r="AP3405" s="176">
        <f>IF(ISBLANK('DPW3'!AI41),"",'DPW3'!AI41)</f>
        <v>4</v>
      </c>
      <c r="AQ3405" s="176">
        <f>IF(ISBLANK('DPW3'!AJ41),"",'DPW3'!AJ41)</f>
        <v>4</v>
      </c>
      <c r="AR3405" s="176">
        <f>IF(ISBLANK('DPW3'!AK41),"",'DPW3'!AK41)</f>
        <v>4</v>
      </c>
      <c r="AS3405" s="176">
        <f>IF(ISBLANK('DPW3'!AL41),"",'DPW3'!AL41)</f>
        <v>4</v>
      </c>
      <c r="AT3405" s="176">
        <f>IF(ISBLANK('DPW3'!AM41),"",'DPW3'!AM41)</f>
        <v>4</v>
      </c>
      <c r="AU3405" s="176">
        <f>IF(ISBLANK('DPW3'!AN41),"",'DPW3'!AN41)</f>
        <v>4</v>
      </c>
      <c r="AV3405" s="176">
        <f>IF(ISBLANK('DPW3'!AO41),"",'DPW3'!AO41)</f>
        <v>4</v>
      </c>
      <c r="AW3405" s="176">
        <f>IF(ISBLANK('DPW3'!AP41),"",'DPW3'!AP41)</f>
        <v>4</v>
      </c>
      <c r="AX3405" s="176">
        <f>IF(ISBLANK('DPW3'!AQ41),"",'DPW3'!AQ41)</f>
        <v>4</v>
      </c>
      <c r="AY3405" s="176">
        <f>IF(ISBLANK('DPW3'!AR41),"",'DPW3'!AR41)</f>
        <v>4</v>
      </c>
      <c r="AZ3405" s="176">
        <f>IF(ISBLANK('DPW3'!AS41),"",'DPW3'!AS41)</f>
        <v>4</v>
      </c>
      <c r="BA3405" s="176">
        <f>IF(ISBLANK('DPW3'!AT41),"",'DPW3'!AT41)</f>
        <v>4</v>
      </c>
      <c r="BB3405" s="176">
        <f>IF(ISBLANK('DPW3'!AU41),"",'DPW3'!AU41)</f>
        <v>4</v>
      </c>
      <c r="BC3405" s="176">
        <f>IF(ISBLANK('DPW3'!AV41),"",'DPW3'!AV41)</f>
        <v>4</v>
      </c>
      <c r="BD3405" s="176">
        <f>IF(ISBLANK('DPW3'!AW41),"",'DPW3'!AW41)</f>
        <v>4</v>
      </c>
      <c r="BE3405" s="176">
        <f>IF(ISBLANK('DPW3'!AX41),"",'DPW3'!AX41)</f>
        <v>4</v>
      </c>
      <c r="BF3405" s="176">
        <f>IF(ISBLANK('DPW3'!AY41),"",'DPW3'!AY41)</f>
        <v>4</v>
      </c>
      <c r="BG3405" s="176">
        <f>IF(ISBLANK('DPW3'!AZ41),"",'DPW3'!AZ41)</f>
        <v>4</v>
      </c>
      <c r="BH3405" s="176">
        <f>IF(ISBLANK('DPW3'!BA41),"",'DPW3'!BA41)</f>
        <v>5</v>
      </c>
    </row>
    <row r="3406" spans="1:60" x14ac:dyDescent="0.25">
      <c r="A3406" s="176" t="str">
        <f t="shared" si="53"/>
        <v>YKY</v>
      </c>
      <c r="B3406" s="176" t="str">
        <f>IF(ISBLANK('DPW3'!DP41),"",'DPW3'!DP41)</f>
        <v>PCD_DPW3_SPL5_DLY_S6</v>
      </c>
      <c r="C3406" s="176" t="str">
        <f>'DPW3'!F41 &amp; "," &amp; 'DPW3'!G41 &amp; "," &amp; 'DPW3'!DP5 &amp; "," &amp; 'DPW3'!DP6</f>
        <v>Supply - WAFU Benefit [Total],Number of schemes at Stage 6,Total number of schemes with a 90+ day delay for any given IM,</v>
      </c>
      <c r="D3406" s="176" t="str">
        <f>IF(ISBLANK('DPW3'!$H$41),"",'DPW3'!$H$41)</f>
        <v>Nr</v>
      </c>
      <c r="E3406" s="176" t="s">
        <v>7266</v>
      </c>
      <c r="F3406" s="176">
        <f>IF(ISBLANK('DPW3'!BC41),"",'DPW3'!BC41)</f>
        <v>1</v>
      </c>
    </row>
    <row r="3407" spans="1:60" x14ac:dyDescent="0.25">
      <c r="A3407" s="176" t="str">
        <f t="shared" si="53"/>
        <v>YKY</v>
      </c>
      <c r="B3407" s="176" t="str">
        <f>IF(ISBLANK('DPW3'!DQ41),"",'DPW3'!DQ41)</f>
        <v>PCD_DPW3_SPL5_DIR_S6</v>
      </c>
      <c r="C3407" s="176" t="str">
        <f>'DPW3'!F41 &amp; "," &amp; 'DPW3'!G41 &amp; "," &amp; 'DPW3'!$DQ$5 &amp; "," &amp; 'DPW3'!$DQ$6</f>
        <v>Supply - WAFU Benefit [Total],Number of schemes at Stage 6,Reasons for delay - Number of delayed schemes falling into each 'primary reason for delay' category,Lack of resources - internal</v>
      </c>
      <c r="D3407" s="176" t="str">
        <f>IF(ISBLANK('DPW3'!$H$41),"",'DPW3'!$H$41)</f>
        <v>Nr</v>
      </c>
      <c r="E3407" s="176" t="s">
        <v>7266</v>
      </c>
      <c r="F3407" s="176" t="str">
        <f>IF(ISBLANK('DPW3'!BD41),"",'DPW3'!BD41)</f>
        <v/>
      </c>
    </row>
    <row r="3408" spans="1:60" x14ac:dyDescent="0.25">
      <c r="A3408" s="176" t="str">
        <f t="shared" si="53"/>
        <v>YKY</v>
      </c>
      <c r="B3408" s="176" t="str">
        <f>IF(ISBLANK('DPW3'!DR41),"",'DPW3'!DR41)</f>
        <v>PCD_DPW3_SPL5_DSCR_S6</v>
      </c>
      <c r="C3408" s="176" t="str">
        <f>'DPW3'!F41 &amp; "," &amp; 'DPW3'!G41 &amp; "," &amp; 'DPW3'!$DQ$5 &amp; "," &amp; 'DPW3'!$DR$6</f>
        <v xml:space="preserve">Supply - WAFU Benefit [Total],Number of schemes at Stage 6,Reasons for delay - Number of delayed schemes falling into each 'primary reason for delay' category,Lack of resources - external </v>
      </c>
      <c r="D3408" s="176" t="str">
        <f>IF(ISBLANK('DPW3'!$H$41),"",'DPW3'!$H$41)</f>
        <v>Nr</v>
      </c>
      <c r="E3408" s="176" t="s">
        <v>7266</v>
      </c>
      <c r="F3408" s="176" t="str">
        <f>IF(ISBLANK('DPW3'!BE41),"",'DPW3'!BE41)</f>
        <v/>
      </c>
    </row>
    <row r="3409" spans="1:60" x14ac:dyDescent="0.25">
      <c r="A3409" s="176" t="str">
        <f t="shared" si="53"/>
        <v>YKY</v>
      </c>
      <c r="B3409" s="176" t="str">
        <f>IF(ISBLANK('DPW3'!DS41),"",'DPW3'!DS41)</f>
        <v>PCD_DPW3_SPL5_DCS_S6</v>
      </c>
      <c r="C3409" s="176" t="str">
        <f>'DPW3'!F41 &amp; "," &amp; 'DPW3'!G41 &amp; "," &amp; 'DPW3'!$DQ$5 &amp; "," &amp; 'DPW3'!$DS$6</f>
        <v>Supply - WAFU Benefit [Total],Number of schemes at Stage 6,Reasons for delay - Number of delayed schemes falling into each 'primary reason for delay' category,Change in solution (IM2)</v>
      </c>
      <c r="D3409" s="176" t="str">
        <f>IF(ISBLANK('DPW3'!$H$41),"",'DPW3'!$H$41)</f>
        <v>Nr</v>
      </c>
      <c r="E3409" s="176" t="s">
        <v>7266</v>
      </c>
      <c r="F3409" s="176" t="str">
        <f>IF(ISBLANK('DPW3'!BF41),"",'DPW3'!BF41)</f>
        <v/>
      </c>
    </row>
    <row r="3410" spans="1:60" x14ac:dyDescent="0.25">
      <c r="A3410" s="176" t="str">
        <f t="shared" si="53"/>
        <v>YKY</v>
      </c>
      <c r="B3410" s="176" t="str">
        <f>IF(ISBLANK('DPW3'!DT41),"",'DPW3'!DT41)</f>
        <v>PCD_DPW3_SPL5_DSPC_S6</v>
      </c>
      <c r="C3410" s="176" t="str">
        <f>'DPW3'!F41 &amp; "," &amp; 'DPW3'!G41 &amp; "," &amp; 'DPW3'!$DQ$5 &amp; "," &amp; 'DPW3'!$DT$6</f>
        <v>Supply - WAFU Benefit [Total],Number of schemes at Stage 6,Reasons for delay - Number of delayed schemes falling into each 'primary reason for delay' category,Supply chain capacity</v>
      </c>
      <c r="D3410" s="176" t="str">
        <f>IF(ISBLANK('DPW3'!$H$41),"",'DPW3'!$H$41)</f>
        <v>Nr</v>
      </c>
      <c r="E3410" s="176" t="s">
        <v>7266</v>
      </c>
      <c r="F3410" s="176" t="str">
        <f>IF(ISBLANK('DPW3'!BG41),"",'DPW3'!BG41)</f>
        <v/>
      </c>
    </row>
    <row r="3411" spans="1:60" s="55" customFormat="1" x14ac:dyDescent="0.25">
      <c r="A3411" s="55" t="str">
        <f t="shared" si="53"/>
        <v>YKY</v>
      </c>
      <c r="B3411" s="55" t="str">
        <f>IF(ISBLANK('DPW3'!DU41),"",'DPW3'!DU41)</f>
        <v>PCD_DPW3_SPL5_DPP_S6</v>
      </c>
      <c r="C3411" s="55" t="str">
        <f>'DPW3'!F41 &amp; "," &amp; 'DPW3'!G41 &amp; "," &amp; 'DPW3'!$DQ$5 &amp; "," &amp; 'DPW3'!$DU$6</f>
        <v>Supply - WAFU Benefit [Total],Number of schemes at Stage 6,Reasons for delay - Number of delayed schemes falling into each 'primary reason for delay' category,Land and planning permission</v>
      </c>
      <c r="D3411" s="55" t="str">
        <f>IF(ISBLANK('DPW3'!$H$41),"",'DPW3'!$H$41)</f>
        <v>Nr</v>
      </c>
      <c r="E3411" s="55" t="s">
        <v>7266</v>
      </c>
      <c r="F3411" s="55" t="str">
        <f>IF(ISBLANK('DPW3'!BH41),"",'DPW3'!BH41)</f>
        <v/>
      </c>
    </row>
    <row r="3412" spans="1:60" x14ac:dyDescent="0.25">
      <c r="A3412" s="176" t="str">
        <f t="shared" si="53"/>
        <v>YKY</v>
      </c>
      <c r="B3412" s="176" t="str">
        <f>IF(ISBLANK('DPW3'!DV41),"",'DPW3'!DV41)</f>
        <v>PCD_DPW3_SPL5_DTPI_S6</v>
      </c>
      <c r="C3412" s="176" t="str">
        <f>'DPW3'!F41 &amp; "," &amp; 'DPW3'!G41 &amp; "," &amp; 'DPW3'!$DQ$5 &amp; "," &amp; 'DPW3'!$DV$6</f>
        <v>Supply - WAFU Benefit [Total],Number of schemes at Stage 6,Reasons for delay - Number of delayed schemes falling into each 'primary reason for delay' category,Third-party interface</v>
      </c>
      <c r="D3412" s="176" t="str">
        <f>IF(ISBLANK('DPW3'!$H$41),"",'DPW3'!$H$41)</f>
        <v>Nr</v>
      </c>
      <c r="E3412" s="176" t="s">
        <v>7266</v>
      </c>
      <c r="F3412" s="176" t="str">
        <f>IF(ISBLANK('DPW3'!BI41),"",'DPW3'!BI41)</f>
        <v/>
      </c>
    </row>
    <row r="3413" spans="1:60" x14ac:dyDescent="0.25">
      <c r="A3413" s="176" t="str">
        <f t="shared" si="53"/>
        <v>YKY</v>
      </c>
      <c r="B3413" s="176" t="str">
        <f>IF(ISBLANK('DPW3'!DW41),"",'DPW3'!DW41)</f>
        <v>PCD_DPW3_SPL5_DCI_S6</v>
      </c>
      <c r="C3413" s="176" t="str">
        <f>'DPW3'!F41 &amp; "," &amp; 'DPW3'!G41 &amp; "," &amp; 'DPW3'!$DQ$5 &amp; "," &amp; 'DPW3'!$DW$6</f>
        <v>Supply - WAFU Benefit [Total],Number of schemes at Stage 6,Reasons for delay - Number of delayed schemes falling into each 'primary reason for delay' category,Contractual issues</v>
      </c>
      <c r="D3413" s="176" t="str">
        <f>IF(ISBLANK('DPW3'!$H$41),"",'DPW3'!$H$41)</f>
        <v>Nr</v>
      </c>
      <c r="E3413" s="176" t="s">
        <v>7266</v>
      </c>
      <c r="F3413" s="176" t="str">
        <f>IF(ISBLANK('DPW3'!BJ41),"",'DPW3'!BJ41)</f>
        <v/>
      </c>
    </row>
    <row r="3414" spans="1:60" x14ac:dyDescent="0.25">
      <c r="A3414" s="176" t="str">
        <f t="shared" si="53"/>
        <v>YKY</v>
      </c>
      <c r="B3414" s="176" t="str">
        <f>IF(ISBLANK('DPW3'!DX41),"",'DPW3'!DX41)</f>
        <v>PCD_DPW3_SPL5_DSI_S6</v>
      </c>
      <c r="C3414" s="176" t="str">
        <f>'DPW3'!F41 &amp; "," &amp; 'DPW3'!G41 &amp; "," &amp; 'DPW3'!$DQ$5 &amp; "," &amp; 'DPW3'!$DX$6</f>
        <v>Supply - WAFU Benefit [Total],Number of schemes at Stage 6,Reasons for delay - Number of delayed schemes falling into each 'primary reason for delay' category,Sites issues</v>
      </c>
      <c r="D3414" s="176" t="str">
        <f>IF(ISBLANK('DPW3'!$H$41),"",'DPW3'!$H$41)</f>
        <v>Nr</v>
      </c>
      <c r="E3414" s="176" t="s">
        <v>7266</v>
      </c>
      <c r="F3414" s="176" t="str">
        <f>IF(ISBLANK('DPW3'!BK41),"",'DPW3'!BK41)</f>
        <v/>
      </c>
    </row>
    <row r="3415" spans="1:60" x14ac:dyDescent="0.25">
      <c r="A3415" s="176" t="str">
        <f t="shared" si="53"/>
        <v>YKY</v>
      </c>
      <c r="B3415" s="176" t="str">
        <f>IF(ISBLANK('DPW3'!DY41),"",'DPW3'!DY41)</f>
        <v>PCD_DPW3_SPL5_DER_S6</v>
      </c>
      <c r="C3415" s="176" t="str">
        <f>'DPW3'!F41 &amp; "," &amp; 'DPW3'!G41 &amp; "," &amp; 'DPW3'!$DQ$5 &amp; "," &amp; 'DPW3'!$DY$6</f>
        <v>Supply - WAFU Benefit [Total],Number of schemes at Stage 6,Reasons for delay - Number of delayed schemes falling into each 'primary reason for delay' category,Environmental risks</v>
      </c>
      <c r="D3415" s="176" t="str">
        <f>IF(ISBLANK('DPW3'!$H$41),"",'DPW3'!$H$41)</f>
        <v>Nr</v>
      </c>
      <c r="E3415" s="176" t="s">
        <v>7266</v>
      </c>
      <c r="F3415" s="176" t="str">
        <f>IF(ISBLANK('DPW3'!BL41),"",'DPW3'!BL41)</f>
        <v/>
      </c>
    </row>
    <row r="3416" spans="1:60" x14ac:dyDescent="0.25">
      <c r="A3416" s="176" t="str">
        <f t="shared" si="53"/>
        <v>YKY</v>
      </c>
      <c r="B3416" s="176" t="str">
        <f>IF(ISBLANK('DPW3'!DZ41),"",'DPW3'!DZ41)</f>
        <v>PCD_DPW3_SPL5_RS_S6</v>
      </c>
      <c r="C3416" s="176" t="str">
        <f>'DPW3'!F41 &amp; "," &amp; 'DPW3'!G41 &amp; "," &amp; 'DPW3'!$DQ$5 &amp; "," &amp; 'DPW3'!$DZ$6</f>
        <v>Supply - WAFU Benefit [Total],Number of schemes at Stage 6,Reasons for delay - Number of delayed schemes falling into each 'primary reason for delay' category,Regulatory Sign off Delay</v>
      </c>
      <c r="D3416" s="176" t="str">
        <f>IF(ISBLANK('DPW3'!$H$41),"",'DPW3'!$H$41)</f>
        <v>Nr</v>
      </c>
      <c r="E3416" s="176" t="s">
        <v>7266</v>
      </c>
      <c r="F3416" s="176" t="str">
        <f>IF(ISBLANK('DPW3'!BM41),"",'DPW3'!BM41)</f>
        <v/>
      </c>
    </row>
    <row r="3417" spans="1:60" x14ac:dyDescent="0.25">
      <c r="A3417" s="176" t="str">
        <f t="shared" si="53"/>
        <v>YKY</v>
      </c>
      <c r="B3417" s="176" t="str">
        <f>IF(ISBLANK('DPW3'!EA41),"",'DPW3'!EA41)</f>
        <v>PCD_DPW3_SPL5_DPLE_S6</v>
      </c>
      <c r="C3417" s="176" t="str">
        <f>'DPW3'!F41 &amp; "," &amp; 'DPW3'!G41 &amp; "," &amp; 'DPW3'!$DQ$5 &amp; "," &amp; 'DPW3'!$EA$6</f>
        <v>Supply - WAFU Benefit [Total],Number of schemes at Stage 6,Reasons for delay - Number of delayed schemes falling into each 'primary reason for delay' category,Programme level efficiency</v>
      </c>
      <c r="D3417" s="176" t="str">
        <f>IF(ISBLANK('DPW3'!$H$41),"",'DPW3'!$H$41)</f>
        <v>Nr</v>
      </c>
      <c r="E3417" s="176" t="s">
        <v>7266</v>
      </c>
      <c r="F3417" s="176" t="str">
        <f>IF(ISBLANK('DPW3'!BN41),"",'DPW3'!BN41)</f>
        <v/>
      </c>
    </row>
    <row r="3418" spans="1:60" x14ac:dyDescent="0.25">
      <c r="A3418" s="176" t="str">
        <f t="shared" si="53"/>
        <v>YKY</v>
      </c>
      <c r="B3418" s="176" t="str">
        <f>IF(ISBLANK('DPW3'!BZ42),"",'DPW3'!BZ42)</f>
        <v>PCD_DPW3_SPL5_S7</v>
      </c>
      <c r="C3418" s="176" t="str">
        <f>'DPW3'!F42 &amp; "," &amp; 'DPW3'!G42 &amp; "," &amp; 'DPW3'!BX5</f>
        <v>Supply - WAFU Benefit [Total],Number of schemes at Stage 7,Number of Schemes with IMs (Nr)</v>
      </c>
      <c r="D3418" s="176" t="str">
        <f>IF(ISBLANK('DPW3'!$H$42),"",'DPW3'!$H$42)</f>
        <v>Nr</v>
      </c>
      <c r="E3418" s="176" t="s">
        <v>7266</v>
      </c>
      <c r="T3418" s="176">
        <f>IF(ISBLANK('DPW3'!M42),"",'DPW3'!M42)</f>
        <v>0</v>
      </c>
      <c r="U3418" s="176">
        <f>IF(ISBLANK('DPW3'!N42),"",'DPW3'!N42)</f>
        <v>0</v>
      </c>
      <c r="V3418" s="176">
        <f>IF(ISBLANK('DPW3'!O42),"",'DPW3'!O42)</f>
        <v>0</v>
      </c>
      <c r="W3418" s="176">
        <f>IF(ISBLANK('DPW3'!P42),"",'DPW3'!P42)</f>
        <v>0</v>
      </c>
      <c r="X3418" s="176">
        <f>IF(ISBLANK('DPW3'!Q42),"",'DPW3'!Q42)</f>
        <v>1</v>
      </c>
      <c r="Y3418" s="176">
        <f>IF(ISBLANK('DPW3'!R42),"",'DPW3'!R42)</f>
        <v>1</v>
      </c>
      <c r="Z3418" s="176">
        <f>IF(ISBLANK('DPW3'!S42),"",'DPW3'!S42)</f>
        <v>1</v>
      </c>
      <c r="AA3418" s="176">
        <f>IF(ISBLANK('DPW3'!T42),"",'DPW3'!T42)</f>
        <v>1</v>
      </c>
      <c r="AB3418" s="176">
        <f>IF(ISBLANK('DPW3'!U42),"",'DPW3'!U42)</f>
        <v>1</v>
      </c>
      <c r="AC3418" s="176">
        <f>IF(ISBLANK('DPW3'!V42),"",'DPW3'!V42)</f>
        <v>1</v>
      </c>
      <c r="AD3418" s="176">
        <f>IF(ISBLANK('DPW3'!W42),"",'DPW3'!W42)</f>
        <v>1</v>
      </c>
      <c r="AE3418" s="176">
        <f>IF(ISBLANK('DPW3'!X42),"",'DPW3'!X42)</f>
        <v>1</v>
      </c>
      <c r="AF3418" s="176">
        <f>IF(ISBLANK('DPW3'!Y42),"",'DPW3'!Y42)</f>
        <v>1</v>
      </c>
      <c r="AG3418" s="176">
        <f>IF(ISBLANK('DPW3'!Z42),"",'DPW3'!Z42)</f>
        <v>1</v>
      </c>
      <c r="AH3418" s="176">
        <f>IF(ISBLANK('DPW3'!AA42),"",'DPW3'!AA42)</f>
        <v>1</v>
      </c>
      <c r="AI3418" s="176">
        <f>IF(ISBLANK('DPW3'!AB42),"",'DPW3'!AB42)</f>
        <v>1</v>
      </c>
      <c r="AJ3418" s="176">
        <f>IF(ISBLANK('DPW3'!AC42),"",'DPW3'!AC42)</f>
        <v>1</v>
      </c>
      <c r="AK3418" s="176">
        <f>IF(ISBLANK('DPW3'!AD42),"",'DPW3'!AD42)</f>
        <v>1</v>
      </c>
      <c r="AL3418" s="176">
        <f>IF(ISBLANK('DPW3'!AE42),"",'DPW3'!AE42)</f>
        <v>1</v>
      </c>
      <c r="AM3418" s="176">
        <f>IF(ISBLANK('DPW3'!AF42),"",'DPW3'!AF42)</f>
        <v>1</v>
      </c>
      <c r="AN3418" s="176">
        <f>IF(ISBLANK('DPW3'!AG42),"",'DPW3'!AG42)</f>
        <v>1</v>
      </c>
      <c r="AO3418" s="176">
        <f>IF(ISBLANK('DPW3'!AH42),"",'DPW3'!AH42)</f>
        <v>1</v>
      </c>
      <c r="AP3418" s="176">
        <f>IF(ISBLANK('DPW3'!AI42),"",'DPW3'!AI42)</f>
        <v>1</v>
      </c>
      <c r="AQ3418" s="176">
        <f>IF(ISBLANK('DPW3'!AJ42),"",'DPW3'!AJ42)</f>
        <v>1</v>
      </c>
      <c r="AR3418" s="176">
        <f>IF(ISBLANK('DPW3'!AK42),"",'DPW3'!AK42)</f>
        <v>1</v>
      </c>
      <c r="AS3418" s="176">
        <f>IF(ISBLANK('DPW3'!AL42),"",'DPW3'!AL42)</f>
        <v>1</v>
      </c>
      <c r="AT3418" s="176">
        <f>IF(ISBLANK('DPW3'!AM42),"",'DPW3'!AM42)</f>
        <v>1</v>
      </c>
      <c r="AU3418" s="176">
        <f>IF(ISBLANK('DPW3'!AN42),"",'DPW3'!AN42)</f>
        <v>1</v>
      </c>
      <c r="AV3418" s="176">
        <f>IF(ISBLANK('DPW3'!AO42),"",'DPW3'!AO42)</f>
        <v>1</v>
      </c>
      <c r="AW3418" s="176">
        <f>IF(ISBLANK('DPW3'!AP42),"",'DPW3'!AP42)</f>
        <v>1</v>
      </c>
      <c r="AX3418" s="176">
        <f>IF(ISBLANK('DPW3'!AQ42),"",'DPW3'!AQ42)</f>
        <v>1</v>
      </c>
      <c r="AY3418" s="176">
        <f>IF(ISBLANK('DPW3'!AR42),"",'DPW3'!AR42)</f>
        <v>1</v>
      </c>
      <c r="AZ3418" s="176">
        <f>IF(ISBLANK('DPW3'!AS42),"",'DPW3'!AS42)</f>
        <v>1</v>
      </c>
      <c r="BA3418" s="176">
        <f>IF(ISBLANK('DPW3'!AT42),"",'DPW3'!AT42)</f>
        <v>1</v>
      </c>
      <c r="BB3418" s="176">
        <f>IF(ISBLANK('DPW3'!AU42),"",'DPW3'!AU42)</f>
        <v>1</v>
      </c>
      <c r="BC3418" s="176">
        <f>IF(ISBLANK('DPW3'!AV42),"",'DPW3'!AV42)</f>
        <v>1</v>
      </c>
      <c r="BD3418" s="176">
        <f>IF(ISBLANK('DPW3'!AW42),"",'DPW3'!AW42)</f>
        <v>1</v>
      </c>
      <c r="BE3418" s="176">
        <f>IF(ISBLANK('DPW3'!AX42),"",'DPW3'!AX42)</f>
        <v>1</v>
      </c>
      <c r="BF3418" s="176">
        <f>IF(ISBLANK('DPW3'!AY42),"",'DPW3'!AY42)</f>
        <v>1</v>
      </c>
      <c r="BG3418" s="176">
        <f>IF(ISBLANK('DPW3'!AZ42),"",'DPW3'!AZ42)</f>
        <v>1</v>
      </c>
      <c r="BH3418" s="176">
        <f>IF(ISBLANK('DPW3'!BA42),"",'DPW3'!BA42)</f>
        <v>1</v>
      </c>
    </row>
    <row r="3419" spans="1:60" x14ac:dyDescent="0.25">
      <c r="A3419" s="176" t="str">
        <f t="shared" si="53"/>
        <v>YKY</v>
      </c>
      <c r="B3419" s="176" t="str">
        <f>IF(ISBLANK('DPW3'!DP42),"",'DPW3'!DP42)</f>
        <v>PCD_DPW3_SPL5_DLY_S7</v>
      </c>
      <c r="C3419" s="176" t="str">
        <f>'DPW3'!F42 &amp; "," &amp; 'DPW3'!G42 &amp; "," &amp; 'DPW3'!DP5 &amp; "," &amp; 'DPW3'!DP6</f>
        <v>Supply - WAFU Benefit [Total],Number of schemes at Stage 7,Total number of schemes with a 90+ day delay for any given IM,</v>
      </c>
      <c r="D3419" s="176" t="str">
        <f>IF(ISBLANK('DPW3'!$H$42),"",'DPW3'!$H$42)</f>
        <v>Nr</v>
      </c>
      <c r="E3419" s="176" t="s">
        <v>7266</v>
      </c>
      <c r="F3419" s="176" t="str">
        <f>IF(ISBLANK('DPW3'!BC42),"",'DPW3'!BC42)</f>
        <v/>
      </c>
    </row>
    <row r="3420" spans="1:60" x14ac:dyDescent="0.25">
      <c r="A3420" s="176" t="str">
        <f t="shared" si="53"/>
        <v>YKY</v>
      </c>
      <c r="B3420" s="176" t="str">
        <f>IF(ISBLANK('DPW3'!DQ42),"",'DPW3'!DQ42)</f>
        <v>PCD_DPW3_SPL5_DIR_S7</v>
      </c>
      <c r="C3420" s="176" t="str">
        <f>'DPW3'!F42 &amp; "," &amp; 'DPW3'!G42 &amp; "," &amp; 'DPW3'!$DQ$5 &amp; "," &amp; 'DPW3'!$DQ$6</f>
        <v>Supply - WAFU Benefit [Total],Number of schemes at Stage 7,Reasons for delay - Number of delayed schemes falling into each 'primary reason for delay' category,Lack of resources - internal</v>
      </c>
      <c r="D3420" s="176" t="str">
        <f>IF(ISBLANK('DPW3'!$H$42),"",'DPW3'!$H$42)</f>
        <v>Nr</v>
      </c>
      <c r="E3420" s="176" t="s">
        <v>7266</v>
      </c>
      <c r="F3420" s="176" t="str">
        <f>IF(ISBLANK('DPW3'!BD42),"",'DPW3'!BD42)</f>
        <v/>
      </c>
    </row>
    <row r="3421" spans="1:60" x14ac:dyDescent="0.25">
      <c r="A3421" s="176" t="str">
        <f t="shared" si="53"/>
        <v>YKY</v>
      </c>
      <c r="B3421" s="176" t="str">
        <f>IF(ISBLANK('DPW3'!DR42),"",'DPW3'!DR42)</f>
        <v>PCD_DPW3_SPL5_DSCR_S7</v>
      </c>
      <c r="C3421" s="176" t="str">
        <f>'DPW3'!F42 &amp; "," &amp; 'DPW3'!G42 &amp; "," &amp; 'DPW3'!$DQ$5 &amp; "," &amp; 'DPW3'!$DR$6</f>
        <v xml:space="preserve">Supply - WAFU Benefit [Total],Number of schemes at Stage 7,Reasons for delay - Number of delayed schemes falling into each 'primary reason for delay' category,Lack of resources - external </v>
      </c>
      <c r="D3421" s="176" t="str">
        <f>IF(ISBLANK('DPW3'!$H$42),"",'DPW3'!$H$42)</f>
        <v>Nr</v>
      </c>
      <c r="E3421" s="176" t="s">
        <v>7266</v>
      </c>
      <c r="F3421" s="176" t="str">
        <f>IF(ISBLANK('DPW3'!BE42),"",'DPW3'!BE42)</f>
        <v/>
      </c>
    </row>
    <row r="3422" spans="1:60" x14ac:dyDescent="0.25">
      <c r="A3422" s="176" t="str">
        <f t="shared" si="53"/>
        <v>YKY</v>
      </c>
      <c r="B3422" s="176" t="str">
        <f>IF(ISBLANK('DPW3'!DS42),"",'DPW3'!DS42)</f>
        <v>PCD_DPW3_SPL5_DCS_S7</v>
      </c>
      <c r="C3422" s="176" t="str">
        <f>'DPW3'!F42 &amp; "," &amp; 'DPW3'!G42 &amp; "," &amp; 'DPW3'!$DQ$5 &amp; "," &amp; 'DPW3'!$DS$6</f>
        <v>Supply - WAFU Benefit [Total],Number of schemes at Stage 7,Reasons for delay - Number of delayed schemes falling into each 'primary reason for delay' category,Change in solution (IM2)</v>
      </c>
      <c r="D3422" s="176" t="str">
        <f>IF(ISBLANK('DPW3'!$H$42),"",'DPW3'!$H$42)</f>
        <v>Nr</v>
      </c>
      <c r="E3422" s="176" t="s">
        <v>7266</v>
      </c>
      <c r="F3422" s="176" t="str">
        <f>IF(ISBLANK('DPW3'!BF42),"",'DPW3'!BF42)</f>
        <v/>
      </c>
    </row>
    <row r="3423" spans="1:60" x14ac:dyDescent="0.25">
      <c r="A3423" s="176" t="str">
        <f t="shared" si="53"/>
        <v>YKY</v>
      </c>
      <c r="B3423" s="176" t="str">
        <f>IF(ISBLANK('DPW3'!DT42),"",'DPW3'!DT42)</f>
        <v>PCD_DPW3_SPL5_DSPC_S7</v>
      </c>
      <c r="C3423" s="176" t="str">
        <f>'DPW3'!F42 &amp; "," &amp; 'DPW3'!G42 &amp; "," &amp; 'DPW3'!$DQ$5 &amp; "," &amp; 'DPW3'!$DT$6</f>
        <v>Supply - WAFU Benefit [Total],Number of schemes at Stage 7,Reasons for delay - Number of delayed schemes falling into each 'primary reason for delay' category,Supply chain capacity</v>
      </c>
      <c r="D3423" s="176" t="str">
        <f>IF(ISBLANK('DPW3'!$H$42),"",'DPW3'!$H$42)</f>
        <v>Nr</v>
      </c>
      <c r="E3423" s="176" t="s">
        <v>7266</v>
      </c>
      <c r="F3423" s="176" t="str">
        <f>IF(ISBLANK('DPW3'!BG42),"",'DPW3'!BG42)</f>
        <v/>
      </c>
    </row>
    <row r="3424" spans="1:60" x14ac:dyDescent="0.25">
      <c r="A3424" s="176" t="str">
        <f t="shared" si="53"/>
        <v>YKY</v>
      </c>
      <c r="B3424" s="176" t="str">
        <f>IF(ISBLANK('DPW3'!DU42),"",'DPW3'!DU42)</f>
        <v>PCD_DPW3_SPL5_DPP_S7</v>
      </c>
      <c r="C3424" s="176" t="str">
        <f>'DPW3'!F42 &amp; "," &amp; 'DPW3'!G42 &amp; "," &amp; 'DPW3'!$DQ$5 &amp; "," &amp; 'DPW3'!$DU$6</f>
        <v>Supply - WAFU Benefit [Total],Number of schemes at Stage 7,Reasons for delay - Number of delayed schemes falling into each 'primary reason for delay' category,Land and planning permission</v>
      </c>
      <c r="D3424" s="176" t="str">
        <f>IF(ISBLANK('DPW3'!$H$42),"",'DPW3'!$H$42)</f>
        <v>Nr</v>
      </c>
      <c r="E3424" s="176" t="s">
        <v>7266</v>
      </c>
      <c r="F3424" s="176" t="str">
        <f>IF(ISBLANK('DPW3'!BH42),"",'DPW3'!BH42)</f>
        <v/>
      </c>
    </row>
    <row r="3425" spans="1:60" x14ac:dyDescent="0.25">
      <c r="A3425" s="176" t="str">
        <f t="shared" si="53"/>
        <v>YKY</v>
      </c>
      <c r="B3425" s="176" t="str">
        <f>IF(ISBLANK('DPW3'!DV42),"",'DPW3'!DV42)</f>
        <v>PCD_DPW3_SPL5_DTPI_S7</v>
      </c>
      <c r="C3425" s="176" t="str">
        <f>'DPW3'!F42 &amp; "," &amp; 'DPW3'!G42 &amp; "," &amp; 'DPW3'!$DQ$5 &amp; "," &amp; 'DPW3'!$DV$6</f>
        <v>Supply - WAFU Benefit [Total],Number of schemes at Stage 7,Reasons for delay - Number of delayed schemes falling into each 'primary reason for delay' category,Third-party interface</v>
      </c>
      <c r="D3425" s="176" t="str">
        <f>IF(ISBLANK('DPW3'!$H$42),"",'DPW3'!$H$42)</f>
        <v>Nr</v>
      </c>
      <c r="E3425" s="176" t="s">
        <v>7266</v>
      </c>
      <c r="F3425" s="176" t="str">
        <f>IF(ISBLANK('DPW3'!BI42),"",'DPW3'!BI42)</f>
        <v/>
      </c>
    </row>
    <row r="3426" spans="1:60" x14ac:dyDescent="0.25">
      <c r="A3426" s="176" t="str">
        <f t="shared" si="53"/>
        <v>YKY</v>
      </c>
      <c r="B3426" s="176" t="str">
        <f>IF(ISBLANK('DPW3'!DW42),"",'DPW3'!DW42)</f>
        <v>PCD_DPW3_SPL5_DCI_S7</v>
      </c>
      <c r="C3426" s="176" t="str">
        <f>'DPW3'!F42 &amp; "," &amp; 'DPW3'!G42 &amp; "," &amp; 'DPW3'!$DQ$5 &amp; "," &amp; 'DPW3'!$DW$6</f>
        <v>Supply - WAFU Benefit [Total],Number of schemes at Stage 7,Reasons for delay - Number of delayed schemes falling into each 'primary reason for delay' category,Contractual issues</v>
      </c>
      <c r="D3426" s="176" t="str">
        <f>IF(ISBLANK('DPW3'!$H$42),"",'DPW3'!$H$42)</f>
        <v>Nr</v>
      </c>
      <c r="E3426" s="176" t="s">
        <v>7266</v>
      </c>
      <c r="F3426" s="176" t="str">
        <f>IF(ISBLANK('DPW3'!BJ42),"",'DPW3'!BJ42)</f>
        <v/>
      </c>
    </row>
    <row r="3427" spans="1:60" x14ac:dyDescent="0.25">
      <c r="A3427" s="176" t="str">
        <f t="shared" si="53"/>
        <v>YKY</v>
      </c>
      <c r="B3427" s="176" t="str">
        <f>IF(ISBLANK('DPW3'!DX42),"",'DPW3'!DX42)</f>
        <v>PCD_DPW3_SPL5_DSI_S7</v>
      </c>
      <c r="C3427" s="176" t="str">
        <f>'DPW3'!F42 &amp; "," &amp; 'DPW3'!G42 &amp; "," &amp; 'DPW3'!$DQ$5 &amp; "," &amp; 'DPW3'!$DX$6</f>
        <v>Supply - WAFU Benefit [Total],Number of schemes at Stage 7,Reasons for delay - Number of delayed schemes falling into each 'primary reason for delay' category,Sites issues</v>
      </c>
      <c r="D3427" s="176" t="str">
        <f>IF(ISBLANK('DPW3'!$H$42),"",'DPW3'!$H$42)</f>
        <v>Nr</v>
      </c>
      <c r="E3427" s="176" t="s">
        <v>7266</v>
      </c>
      <c r="F3427" s="176" t="str">
        <f>IF(ISBLANK('DPW3'!BK42),"",'DPW3'!BK42)</f>
        <v/>
      </c>
    </row>
    <row r="3428" spans="1:60" x14ac:dyDescent="0.25">
      <c r="A3428" s="176" t="str">
        <f t="shared" si="53"/>
        <v>YKY</v>
      </c>
      <c r="B3428" s="176" t="str">
        <f>IF(ISBLANK('DPW3'!DY42),"",'DPW3'!DY42)</f>
        <v>PCD_DPW3_SPL5_DER_S7</v>
      </c>
      <c r="C3428" s="176" t="str">
        <f>'DPW3'!F42 &amp; "," &amp; 'DPW3'!G42 &amp; "," &amp; 'DPW3'!$DQ$5 &amp; "," &amp; 'DPW3'!$DY$6</f>
        <v>Supply - WAFU Benefit [Total],Number of schemes at Stage 7,Reasons for delay - Number of delayed schemes falling into each 'primary reason for delay' category,Environmental risks</v>
      </c>
      <c r="D3428" s="176" t="str">
        <f>IF(ISBLANK('DPW3'!$H$42),"",'DPW3'!$H$42)</f>
        <v>Nr</v>
      </c>
      <c r="E3428" s="176" t="s">
        <v>7266</v>
      </c>
      <c r="F3428" s="176" t="str">
        <f>IF(ISBLANK('DPW3'!BL42),"",'DPW3'!BL42)</f>
        <v/>
      </c>
    </row>
    <row r="3429" spans="1:60" x14ac:dyDescent="0.25">
      <c r="A3429" s="176" t="str">
        <f t="shared" si="53"/>
        <v>YKY</v>
      </c>
      <c r="B3429" s="176" t="str">
        <f>IF(ISBLANK('DPW3'!DZ42),"",'DPW3'!DZ42)</f>
        <v>PCD_DPW3_SPL5_RS_S7</v>
      </c>
      <c r="C3429" s="176" t="str">
        <f>'DPW3'!F42 &amp; "," &amp; 'DPW3'!G42 &amp; "," &amp; 'DPW3'!$DQ$5 &amp; "," &amp; 'DPW3'!$DZ$6</f>
        <v>Supply - WAFU Benefit [Total],Number of schemes at Stage 7,Reasons for delay - Number of delayed schemes falling into each 'primary reason for delay' category,Regulatory Sign off Delay</v>
      </c>
      <c r="D3429" s="176" t="str">
        <f>IF(ISBLANK('DPW3'!$H$42),"",'DPW3'!$H$42)</f>
        <v>Nr</v>
      </c>
      <c r="E3429" s="176" t="s">
        <v>7266</v>
      </c>
      <c r="F3429" s="176" t="str">
        <f>IF(ISBLANK('DPW3'!BM42),"",'DPW3'!BM42)</f>
        <v/>
      </c>
    </row>
    <row r="3430" spans="1:60" x14ac:dyDescent="0.25">
      <c r="A3430" s="176" t="str">
        <f t="shared" si="53"/>
        <v>YKY</v>
      </c>
      <c r="B3430" s="176" t="str">
        <f>IF(ISBLANK('DPW3'!EA42),"",'DPW3'!EA42)</f>
        <v>PCD_DPW3_SPL5_DPLE_S7</v>
      </c>
      <c r="C3430" s="176" t="str">
        <f>'DPW3'!F42 &amp; "," &amp; 'DPW3'!G42 &amp; "," &amp; 'DPW3'!$DQ$5 &amp; "," &amp; 'DPW3'!$EA$6</f>
        <v>Supply - WAFU Benefit [Total],Number of schemes at Stage 7,Reasons for delay - Number of delayed schemes falling into each 'primary reason for delay' category,Programme level efficiency</v>
      </c>
      <c r="D3430" s="176" t="str">
        <f>IF(ISBLANK('DPW3'!$H$42),"",'DPW3'!$H$42)</f>
        <v>Nr</v>
      </c>
      <c r="E3430" s="176" t="s">
        <v>7266</v>
      </c>
      <c r="F3430" s="176" t="str">
        <f>IF(ISBLANK('DPW3'!BN42),"",'DPW3'!BN42)</f>
        <v/>
      </c>
    </row>
    <row r="3431" spans="1:60" x14ac:dyDescent="0.25">
      <c r="A3431" s="176" t="str">
        <f t="shared" si="53"/>
        <v>YKY</v>
      </c>
      <c r="B3431" s="176" t="str">
        <f>IF(ISBLANK('DPW3'!BZ43),"",'DPW3'!BZ43)</f>
        <v>PCD_DPW3_SPL5ST</v>
      </c>
      <c r="C3431" s="176" t="str">
        <f>'DPW3'!F43 &amp; "," &amp; 'DPW3'!G43 &amp; "," &amp; 'DPW3'!BX5</f>
        <v>Supply - WAFU Benefit [Total],Number of schemes - total (Stage 0 to Stage 6),Number of Schemes with IMs (Nr)</v>
      </c>
      <c r="D3431" s="176" t="str">
        <f>IF(ISBLANK('DPW3'!$H$43),"",'DPW3'!$H$43)</f>
        <v>Nr</v>
      </c>
      <c r="E3431" s="176" t="s">
        <v>7266</v>
      </c>
      <c r="T3431" s="176">
        <f>IF(ISBLANK('DPW3'!M43),"",'DPW3'!M43)</f>
        <v>6</v>
      </c>
      <c r="U3431" s="176">
        <f>IF(ISBLANK('DPW3'!N43),"",'DPW3'!N43)</f>
        <v>6</v>
      </c>
      <c r="V3431" s="176">
        <f>IF(ISBLANK('DPW3'!O43),"",'DPW3'!O43)</f>
        <v>6</v>
      </c>
      <c r="W3431" s="176">
        <f>IF(ISBLANK('DPW3'!P43),"",'DPW3'!P43)</f>
        <v>6</v>
      </c>
      <c r="X3431" s="176">
        <f>IF(ISBLANK('DPW3'!Q43),"",'DPW3'!Q43)</f>
        <v>5</v>
      </c>
      <c r="Y3431" s="176">
        <f>IF(ISBLANK('DPW3'!R43),"",'DPW3'!R43)</f>
        <v>5</v>
      </c>
      <c r="Z3431" s="176">
        <f>IF(ISBLANK('DPW3'!S43),"",'DPW3'!S43)</f>
        <v>5</v>
      </c>
      <c r="AA3431" s="176">
        <f>IF(ISBLANK('DPW3'!T43),"",'DPW3'!T43)</f>
        <v>5</v>
      </c>
      <c r="AB3431" s="176">
        <f>IF(ISBLANK('DPW3'!U43),"",'DPW3'!U43)</f>
        <v>5</v>
      </c>
      <c r="AC3431" s="176">
        <f>IF(ISBLANK('DPW3'!V43),"",'DPW3'!V43)</f>
        <v>5</v>
      </c>
      <c r="AD3431" s="176">
        <f>IF(ISBLANK('DPW3'!W43),"",'DPW3'!W43)</f>
        <v>5</v>
      </c>
      <c r="AE3431" s="176">
        <f>IF(ISBLANK('DPW3'!X43),"",'DPW3'!X43)</f>
        <v>5</v>
      </c>
      <c r="AF3431" s="176">
        <f>IF(ISBLANK('DPW3'!Y43),"",'DPW3'!Y43)</f>
        <v>5</v>
      </c>
      <c r="AG3431" s="176">
        <f>IF(ISBLANK('DPW3'!Z43),"",'DPW3'!Z43)</f>
        <v>5</v>
      </c>
      <c r="AH3431" s="176">
        <f>IF(ISBLANK('DPW3'!AA43),"",'DPW3'!AA43)</f>
        <v>5</v>
      </c>
      <c r="AI3431" s="176">
        <f>IF(ISBLANK('DPW3'!AB43),"",'DPW3'!AB43)</f>
        <v>5</v>
      </c>
      <c r="AJ3431" s="176">
        <f>IF(ISBLANK('DPW3'!AC43),"",'DPW3'!AC43)</f>
        <v>5</v>
      </c>
      <c r="AK3431" s="176">
        <f>IF(ISBLANK('DPW3'!AD43),"",'DPW3'!AD43)</f>
        <v>5</v>
      </c>
      <c r="AL3431" s="176">
        <f>IF(ISBLANK('DPW3'!AE43),"",'DPW3'!AE43)</f>
        <v>5</v>
      </c>
      <c r="AM3431" s="176">
        <f>IF(ISBLANK('DPW3'!AF43),"",'DPW3'!AF43)</f>
        <v>5</v>
      </c>
      <c r="AN3431" s="176">
        <f>IF(ISBLANK('DPW3'!AG43),"",'DPW3'!AG43)</f>
        <v>5</v>
      </c>
      <c r="AO3431" s="176">
        <f>IF(ISBLANK('DPW3'!AH43),"",'DPW3'!AH43)</f>
        <v>5</v>
      </c>
      <c r="AP3431" s="176">
        <f>IF(ISBLANK('DPW3'!AI43),"",'DPW3'!AI43)</f>
        <v>5</v>
      </c>
      <c r="AQ3431" s="176">
        <f>IF(ISBLANK('DPW3'!AJ43),"",'DPW3'!AJ43)</f>
        <v>5</v>
      </c>
      <c r="AR3431" s="176">
        <f>IF(ISBLANK('DPW3'!AK43),"",'DPW3'!AK43)</f>
        <v>5</v>
      </c>
      <c r="AS3431" s="176">
        <f>IF(ISBLANK('DPW3'!AL43),"",'DPW3'!AL43)</f>
        <v>5</v>
      </c>
      <c r="AT3431" s="176">
        <f>IF(ISBLANK('DPW3'!AM43),"",'DPW3'!AM43)</f>
        <v>5</v>
      </c>
      <c r="AU3431" s="176">
        <f>IF(ISBLANK('DPW3'!AN43),"",'DPW3'!AN43)</f>
        <v>5</v>
      </c>
      <c r="AV3431" s="176">
        <f>IF(ISBLANK('DPW3'!AO43),"",'DPW3'!AO43)</f>
        <v>5</v>
      </c>
      <c r="AW3431" s="176">
        <f>IF(ISBLANK('DPW3'!AP43),"",'DPW3'!AP43)</f>
        <v>5</v>
      </c>
      <c r="AX3431" s="176">
        <f>IF(ISBLANK('DPW3'!AQ43),"",'DPW3'!AQ43)</f>
        <v>5</v>
      </c>
      <c r="AY3431" s="176">
        <f>IF(ISBLANK('DPW3'!AR43),"",'DPW3'!AR43)</f>
        <v>5</v>
      </c>
      <c r="AZ3431" s="176">
        <f>IF(ISBLANK('DPW3'!AS43),"",'DPW3'!AS43)</f>
        <v>5</v>
      </c>
      <c r="BA3431" s="176">
        <f>IF(ISBLANK('DPW3'!AT43),"",'DPW3'!AT43)</f>
        <v>5</v>
      </c>
      <c r="BB3431" s="176">
        <f>IF(ISBLANK('DPW3'!AU43),"",'DPW3'!AU43)</f>
        <v>5</v>
      </c>
      <c r="BC3431" s="176">
        <f>IF(ISBLANK('DPW3'!AV43),"",'DPW3'!AV43)</f>
        <v>5</v>
      </c>
      <c r="BD3431" s="176">
        <f>IF(ISBLANK('DPW3'!AW43),"",'DPW3'!AW43)</f>
        <v>5</v>
      </c>
      <c r="BE3431" s="176">
        <f>IF(ISBLANK('DPW3'!AX43),"",'DPW3'!AX43)</f>
        <v>5</v>
      </c>
      <c r="BF3431" s="176">
        <f>IF(ISBLANK('DPW3'!AY43),"",'DPW3'!AY43)</f>
        <v>5</v>
      </c>
      <c r="BG3431" s="176">
        <f>IF(ISBLANK('DPW3'!AZ43),"",'DPW3'!AZ43)</f>
        <v>5</v>
      </c>
      <c r="BH3431" s="176">
        <f>IF(ISBLANK('DPW3'!BA43),"",'DPW3'!BA43)</f>
        <v>5</v>
      </c>
    </row>
    <row r="3432" spans="1:60" x14ac:dyDescent="0.25">
      <c r="A3432" s="176" t="str">
        <f t="shared" si="53"/>
        <v>YKY</v>
      </c>
      <c r="B3432" s="176" t="str">
        <f>IF(ISBLANK('DPW3'!DP43),"",'DPW3'!DP43)</f>
        <v>PCD_DPW3_SPL5_DLY_ST</v>
      </c>
      <c r="C3432" s="176" t="str">
        <f>'DPW3'!F43 &amp; "," &amp; 'DPW3'!G43 &amp; "," &amp; 'DPW3'!DP5 &amp; "," &amp; 'DPW3'!DP6</f>
        <v>Supply - WAFU Benefit [Total],Number of schemes - total (Stage 0 to Stage 6),Total number of schemes with a 90+ day delay for any given IM,</v>
      </c>
      <c r="D3432" s="176" t="str">
        <f>IF(ISBLANK('DPW3'!$H$43),"",'DPW3'!$H$43)</f>
        <v>Nr</v>
      </c>
      <c r="E3432" s="176" t="s">
        <v>7266</v>
      </c>
      <c r="F3432" s="176" t="str">
        <f>IF(ISBLANK('DPW3'!BC43),"",'DPW3'!BC43)</f>
        <v/>
      </c>
    </row>
    <row r="3433" spans="1:60" x14ac:dyDescent="0.25">
      <c r="A3433" s="176" t="str">
        <f t="shared" si="53"/>
        <v>YKY</v>
      </c>
      <c r="B3433" s="176" t="str">
        <f>IF(ISBLANK('DPW3'!DQ43),"",'DPW3'!DQ43)</f>
        <v>PCD_DPW3_SPL5_DIR_ST</v>
      </c>
      <c r="C3433" s="176" t="str">
        <f>'DPW3'!F43 &amp; "," &amp; 'DPW3'!G43 &amp; "," &amp; 'DPW3'!$DQ$5 &amp; "," &amp; 'DPW3'!$DQ$6</f>
        <v>Supply - WAFU Benefit [Total],Number of schemes - total (Stage 0 to Stage 6),Reasons for delay - Number of delayed schemes falling into each 'primary reason for delay' category,Lack of resources - internal</v>
      </c>
      <c r="D3433" s="176" t="str">
        <f>IF(ISBLANK('DPW3'!$H$43),"",'DPW3'!$H$43)</f>
        <v>Nr</v>
      </c>
      <c r="E3433" s="176" t="s">
        <v>7266</v>
      </c>
      <c r="F3433" s="176" t="str">
        <f>IF(ISBLANK('DPW3'!BD43),"",'DPW3'!BD43)</f>
        <v/>
      </c>
    </row>
    <row r="3434" spans="1:60" x14ac:dyDescent="0.25">
      <c r="A3434" s="176" t="str">
        <f t="shared" si="53"/>
        <v>YKY</v>
      </c>
      <c r="B3434" s="176" t="str">
        <f>IF(ISBLANK('DPW3'!DR43),"",'DPW3'!DR43)</f>
        <v>PCD_DPW3_SPL5_DSCR_ST</v>
      </c>
      <c r="C3434" s="176" t="str">
        <f>'DPW3'!F43 &amp; "," &amp; 'DPW3'!G43 &amp; "," &amp; 'DPW3'!$DQ$5 &amp; "," &amp; 'DPW3'!$DR$6</f>
        <v xml:space="preserve">Supply - WAFU Benefit [Total],Number of schemes - total (Stage 0 to Stage 6),Reasons for delay - Number of delayed schemes falling into each 'primary reason for delay' category,Lack of resources - external </v>
      </c>
      <c r="D3434" s="176" t="str">
        <f>IF(ISBLANK('DPW3'!$H$43),"",'DPW3'!$H$43)</f>
        <v>Nr</v>
      </c>
      <c r="E3434" s="176" t="s">
        <v>7266</v>
      </c>
      <c r="F3434" s="176" t="str">
        <f>IF(ISBLANK('DPW3'!BE43),"",'DPW3'!BE43)</f>
        <v/>
      </c>
    </row>
    <row r="3435" spans="1:60" x14ac:dyDescent="0.25">
      <c r="A3435" s="176" t="str">
        <f t="shared" si="53"/>
        <v>YKY</v>
      </c>
      <c r="B3435" s="176" t="str">
        <f>IF(ISBLANK('DPW3'!DS43),"",'DPW3'!DS43)</f>
        <v>PCD_DPW3_SPL5_DCS_ST</v>
      </c>
      <c r="C3435" s="176" t="str">
        <f>'DPW3'!F43 &amp; "," &amp; 'DPW3'!G43 &amp; "," &amp; 'DPW3'!$DQ$5 &amp; "," &amp; 'DPW3'!$DS$6</f>
        <v>Supply - WAFU Benefit [Total],Number of schemes - total (Stage 0 to Stage 6),Reasons for delay - Number of delayed schemes falling into each 'primary reason for delay' category,Change in solution (IM2)</v>
      </c>
      <c r="D3435" s="176" t="str">
        <f>IF(ISBLANK('DPW3'!$H$43),"",'DPW3'!$H$43)</f>
        <v>Nr</v>
      </c>
      <c r="E3435" s="176" t="s">
        <v>7266</v>
      </c>
      <c r="F3435" s="176" t="str">
        <f>IF(ISBLANK('DPW3'!BF43),"",'DPW3'!BF43)</f>
        <v/>
      </c>
    </row>
    <row r="3436" spans="1:60" x14ac:dyDescent="0.25">
      <c r="A3436" s="176" t="str">
        <f t="shared" si="53"/>
        <v>YKY</v>
      </c>
      <c r="B3436" s="176" t="str">
        <f>IF(ISBLANK('DPW3'!DT43),"",'DPW3'!DT43)</f>
        <v>PCD_DPW3_SPL5_DSPC_ST</v>
      </c>
      <c r="C3436" s="176" t="str">
        <f>'DPW3'!F43 &amp; "," &amp; 'DPW3'!G43 &amp; "," &amp; 'DPW3'!$DQ$5 &amp; "," &amp; 'DPW3'!$DT$6</f>
        <v>Supply - WAFU Benefit [Total],Number of schemes - total (Stage 0 to Stage 6),Reasons for delay - Number of delayed schemes falling into each 'primary reason for delay' category,Supply chain capacity</v>
      </c>
      <c r="D3436" s="176" t="str">
        <f>IF(ISBLANK('DPW3'!$H$43),"",'DPW3'!$H$43)</f>
        <v>Nr</v>
      </c>
      <c r="E3436" s="176" t="s">
        <v>7266</v>
      </c>
      <c r="F3436" s="176" t="str">
        <f>IF(ISBLANK('DPW3'!BG43),"",'DPW3'!BG43)</f>
        <v/>
      </c>
    </row>
    <row r="3437" spans="1:60" x14ac:dyDescent="0.25">
      <c r="A3437" s="176" t="str">
        <f t="shared" si="53"/>
        <v>YKY</v>
      </c>
      <c r="B3437" s="176" t="str">
        <f>IF(ISBLANK('DPW3'!DU43),"",'DPW3'!DU43)</f>
        <v>PCD_DPW3_SPL5_DPP_ST</v>
      </c>
      <c r="C3437" s="176" t="str">
        <f>'DPW3'!F43 &amp; "," &amp; 'DPW3'!G43 &amp; "," &amp; 'DPW3'!$DQ$5 &amp; "," &amp; 'DPW3'!$DU$6</f>
        <v>Supply - WAFU Benefit [Total],Number of schemes - total (Stage 0 to Stage 6),Reasons for delay - Number of delayed schemes falling into each 'primary reason for delay' category,Land and planning permission</v>
      </c>
      <c r="D3437" s="176" t="str">
        <f>IF(ISBLANK('DPW3'!$H$43),"",'DPW3'!$H$43)</f>
        <v>Nr</v>
      </c>
      <c r="E3437" s="176" t="s">
        <v>7266</v>
      </c>
      <c r="F3437" s="176" t="str">
        <f>IF(ISBLANK('DPW3'!BH43),"",'DPW3'!BH43)</f>
        <v/>
      </c>
    </row>
    <row r="3438" spans="1:60" x14ac:dyDescent="0.25">
      <c r="A3438" s="176" t="str">
        <f t="shared" si="53"/>
        <v>YKY</v>
      </c>
      <c r="B3438" s="176" t="str">
        <f>IF(ISBLANK('DPW3'!DV43),"",'DPW3'!DV43)</f>
        <v>PCD_DPW3_SPL5_DTPI_ST</v>
      </c>
      <c r="C3438" s="176" t="str">
        <f>'DPW3'!F43 &amp; "," &amp; 'DPW3'!G43 &amp; "," &amp; 'DPW3'!$DQ$5 &amp; "," &amp; 'DPW3'!$DV$6</f>
        <v>Supply - WAFU Benefit [Total],Number of schemes - total (Stage 0 to Stage 6),Reasons for delay - Number of delayed schemes falling into each 'primary reason for delay' category,Third-party interface</v>
      </c>
      <c r="D3438" s="176" t="str">
        <f>IF(ISBLANK('DPW3'!$H$43),"",'DPW3'!$H$43)</f>
        <v>Nr</v>
      </c>
      <c r="E3438" s="176" t="s">
        <v>7266</v>
      </c>
      <c r="F3438" s="176" t="str">
        <f>IF(ISBLANK('DPW3'!BI43),"",'DPW3'!BI43)</f>
        <v/>
      </c>
    </row>
    <row r="3439" spans="1:60" x14ac:dyDescent="0.25">
      <c r="A3439" s="176" t="str">
        <f t="shared" si="53"/>
        <v>YKY</v>
      </c>
      <c r="B3439" s="176" t="str">
        <f>IF(ISBLANK('DPW3'!DW43),"",'DPW3'!DW43)</f>
        <v>PCD_DPW3_SPL5_DCI_ST</v>
      </c>
      <c r="C3439" s="176" t="str">
        <f>'DPW3'!F43 &amp; "," &amp; 'DPW3'!G43 &amp; "," &amp; 'DPW3'!$DQ$5 &amp; "," &amp; 'DPW3'!$DW$6</f>
        <v>Supply - WAFU Benefit [Total],Number of schemes - total (Stage 0 to Stage 6),Reasons for delay - Number of delayed schemes falling into each 'primary reason for delay' category,Contractual issues</v>
      </c>
      <c r="D3439" s="176" t="str">
        <f>IF(ISBLANK('DPW3'!$H$43),"",'DPW3'!$H$43)</f>
        <v>Nr</v>
      </c>
      <c r="E3439" s="176" t="s">
        <v>7266</v>
      </c>
      <c r="F3439" s="176" t="str">
        <f>IF(ISBLANK('DPW3'!BJ43),"",'DPW3'!BJ43)</f>
        <v/>
      </c>
    </row>
    <row r="3440" spans="1:60" x14ac:dyDescent="0.25">
      <c r="A3440" s="176" t="str">
        <f t="shared" si="53"/>
        <v>YKY</v>
      </c>
      <c r="B3440" s="176" t="str">
        <f>IF(ISBLANK('DPW3'!DX43),"",'DPW3'!DX43)</f>
        <v>PCD_DPW3_SPL5_DSI_ST</v>
      </c>
      <c r="C3440" s="176" t="str">
        <f>'DPW3'!F43 &amp; "," &amp; 'DPW3'!G43 &amp; "," &amp; 'DPW3'!$DQ$5 &amp; "," &amp; 'DPW3'!$DX$6</f>
        <v>Supply - WAFU Benefit [Total],Number of schemes - total (Stage 0 to Stage 6),Reasons for delay - Number of delayed schemes falling into each 'primary reason for delay' category,Sites issues</v>
      </c>
      <c r="D3440" s="176" t="str">
        <f>IF(ISBLANK('DPW3'!$H$43),"",'DPW3'!$H$43)</f>
        <v>Nr</v>
      </c>
      <c r="E3440" s="176" t="s">
        <v>7266</v>
      </c>
      <c r="F3440" s="176" t="str">
        <f>IF(ISBLANK('DPW3'!BK43),"",'DPW3'!BK43)</f>
        <v/>
      </c>
    </row>
    <row r="3441" spans="1:60" x14ac:dyDescent="0.25">
      <c r="A3441" s="176" t="str">
        <f t="shared" si="53"/>
        <v>YKY</v>
      </c>
      <c r="B3441" s="176" t="str">
        <f>IF(ISBLANK('DPW3'!DY43),"",'DPW3'!DY43)</f>
        <v>PCD_DPW3_SPL5_DER_ST</v>
      </c>
      <c r="C3441" s="176" t="str">
        <f>'DPW3'!F43 &amp; "," &amp; 'DPW3'!G43 &amp; "," &amp; 'DPW3'!$DQ$5 &amp; "," &amp; 'DPW3'!$DY$6</f>
        <v>Supply - WAFU Benefit [Total],Number of schemes - total (Stage 0 to Stage 6),Reasons for delay - Number of delayed schemes falling into each 'primary reason for delay' category,Environmental risks</v>
      </c>
      <c r="D3441" s="176" t="str">
        <f>IF(ISBLANK('DPW3'!$H$43),"",'DPW3'!$H$43)</f>
        <v>Nr</v>
      </c>
      <c r="E3441" s="176" t="s">
        <v>7266</v>
      </c>
      <c r="F3441" s="176" t="str">
        <f>IF(ISBLANK('DPW3'!BL43),"",'DPW3'!BL43)</f>
        <v/>
      </c>
    </row>
    <row r="3442" spans="1:60" x14ac:dyDescent="0.25">
      <c r="A3442" s="176" t="str">
        <f t="shared" si="53"/>
        <v>YKY</v>
      </c>
      <c r="B3442" s="176" t="str">
        <f>IF(ISBLANK('DPW3'!DZ43),"",'DPW3'!DZ43)</f>
        <v>PCD_DPW3_SPL5_RS_ST</v>
      </c>
      <c r="C3442" s="176" t="str">
        <f>'DPW3'!F43 &amp; "," &amp; 'DPW3'!G43 &amp; "," &amp; 'DPW3'!$DQ$5 &amp; "," &amp; 'DPW3'!$DZ$6</f>
        <v>Supply - WAFU Benefit [Total],Number of schemes - total (Stage 0 to Stage 6),Reasons for delay - Number of delayed schemes falling into each 'primary reason for delay' category,Regulatory Sign off Delay</v>
      </c>
      <c r="D3442" s="176" t="str">
        <f>IF(ISBLANK('DPW3'!$H$43),"",'DPW3'!$H$43)</f>
        <v>Nr</v>
      </c>
      <c r="E3442" s="176" t="s">
        <v>7266</v>
      </c>
      <c r="F3442" s="176" t="str">
        <f>IF(ISBLANK('DPW3'!BM43),"",'DPW3'!BM43)</f>
        <v/>
      </c>
    </row>
    <row r="3443" spans="1:60" x14ac:dyDescent="0.25">
      <c r="A3443" s="176" t="str">
        <f t="shared" si="53"/>
        <v>YKY</v>
      </c>
      <c r="B3443" s="176" t="str">
        <f>IF(ISBLANK('DPW3'!EA43),"",'DPW3'!EA43)</f>
        <v>PCD_DPW3_SPL5_DPLE_ST</v>
      </c>
      <c r="C3443" s="176" t="str">
        <f>'DPW3'!F43 &amp; "," &amp; 'DPW3'!G43 &amp; "," &amp; 'DPW3'!$DQ$5 &amp; "," &amp; 'DPW3'!$EA$6</f>
        <v>Supply - WAFU Benefit [Total],Number of schemes - total (Stage 0 to Stage 6),Reasons for delay - Number of delayed schemes falling into each 'primary reason for delay' category,Programme level efficiency</v>
      </c>
      <c r="D3443" s="176" t="str">
        <f>IF(ISBLANK('DPW3'!$H$43),"",'DPW3'!$H$43)</f>
        <v>Nr</v>
      </c>
      <c r="E3443" s="176" t="s">
        <v>7266</v>
      </c>
      <c r="F3443" s="176" t="str">
        <f>IF(ISBLANK('DPW3'!BN43),"",'DPW3'!BN43)</f>
        <v/>
      </c>
    </row>
    <row r="3444" spans="1:60" x14ac:dyDescent="0.25">
      <c r="A3444" s="176" t="str">
        <f t="shared" si="53"/>
        <v>YKY</v>
      </c>
      <c r="B3444" s="176" t="str">
        <f>IF(ISBLANK('DPW3'!BX44),"",'DPW3'!BX44)</f>
        <v>PCD_DPW3_SPLIN1_NR</v>
      </c>
      <c r="C3444" s="176" t="str">
        <f>'DPW3'!F44&amp;'DPW3'!BX5</f>
        <v>Supply interconnectors - WAFU BenefitNumber of Schemes with IMs (Nr)</v>
      </c>
      <c r="D3444" s="176" t="str">
        <f>IF(ISBLANK('DPW3'!$H$44),"",'DPW3'!$H$44)</f>
        <v>Nr</v>
      </c>
      <c r="E3444" s="176" t="s">
        <v>7266</v>
      </c>
      <c r="F3444" s="176" t="str">
        <f>IF(ISBLANK('DPW3'!K44),"",'DPW3'!K44)</f>
        <v/>
      </c>
    </row>
    <row r="3445" spans="1:60" x14ac:dyDescent="0.25">
      <c r="A3445" s="176" t="str">
        <f t="shared" si="53"/>
        <v>YKY</v>
      </c>
      <c r="B3445" s="176" t="str">
        <f>IF(ISBLANK('DPW3'!BZ44),"",'DPW3'!BZ44)</f>
        <v>PCD_DPW3_SPLIN1_S0</v>
      </c>
      <c r="C3445" s="176" t="str">
        <f>'DPW3'!F44 &amp; "," &amp; 'DPW3'!G44 &amp; "," &amp; 'DPW3'!BX5</f>
        <v>Supply interconnectors - WAFU Benefit,Number of schemes at Stage 0,Number of Schemes with IMs (Nr)</v>
      </c>
      <c r="D3445" s="176" t="str">
        <f>IF(ISBLANK('DPW3'!$H$44),"",'DPW3'!$H$44)</f>
        <v>Nr</v>
      </c>
      <c r="E3445" s="176" t="s">
        <v>7266</v>
      </c>
      <c r="T3445" s="176" t="str">
        <f>IF(ISBLANK('DPW3'!M44),"",'DPW3'!M44)</f>
        <v/>
      </c>
      <c r="U3445" s="176" t="str">
        <f>IF(ISBLANK('DPW3'!N44),"",'DPW3'!N44)</f>
        <v/>
      </c>
      <c r="V3445" s="176" t="str">
        <f>IF(ISBLANK('DPW3'!O44),"",'DPW3'!O44)</f>
        <v/>
      </c>
      <c r="W3445" s="176" t="str">
        <f>IF(ISBLANK('DPW3'!P44),"",'DPW3'!P44)</f>
        <v/>
      </c>
      <c r="X3445" s="176" t="str">
        <f>IF(ISBLANK('DPW3'!Q44),"",'DPW3'!Q44)</f>
        <v/>
      </c>
      <c r="Y3445" s="176" t="str">
        <f>IF(ISBLANK('DPW3'!R44),"",'DPW3'!R44)</f>
        <v/>
      </c>
      <c r="Z3445" s="176" t="str">
        <f>IF(ISBLANK('DPW3'!S44),"",'DPW3'!S44)</f>
        <v/>
      </c>
      <c r="AA3445" s="176" t="str">
        <f>IF(ISBLANK('DPW3'!T44),"",'DPW3'!T44)</f>
        <v/>
      </c>
      <c r="AB3445" s="176" t="str">
        <f>IF(ISBLANK('DPW3'!U44),"",'DPW3'!U44)</f>
        <v/>
      </c>
      <c r="AC3445" s="176" t="str">
        <f>IF(ISBLANK('DPW3'!V44),"",'DPW3'!V44)</f>
        <v/>
      </c>
      <c r="AD3445" s="176" t="str">
        <f>IF(ISBLANK('DPW3'!W44),"",'DPW3'!W44)</f>
        <v/>
      </c>
      <c r="AE3445" s="176" t="str">
        <f>IF(ISBLANK('DPW3'!X44),"",'DPW3'!X44)</f>
        <v/>
      </c>
      <c r="AF3445" s="176" t="str">
        <f>IF(ISBLANK('DPW3'!Y44),"",'DPW3'!Y44)</f>
        <v/>
      </c>
      <c r="AG3445" s="176" t="str">
        <f>IF(ISBLANK('DPW3'!Z44),"",'DPW3'!Z44)</f>
        <v/>
      </c>
      <c r="AH3445" s="176" t="str">
        <f>IF(ISBLANK('DPW3'!AA44),"",'DPW3'!AA44)</f>
        <v/>
      </c>
      <c r="AI3445" s="176" t="str">
        <f>IF(ISBLANK('DPW3'!AB44),"",'DPW3'!AB44)</f>
        <v/>
      </c>
      <c r="AJ3445" s="176" t="str">
        <f>IF(ISBLANK('DPW3'!AC44),"",'DPW3'!AC44)</f>
        <v/>
      </c>
      <c r="AK3445" s="176" t="str">
        <f>IF(ISBLANK('DPW3'!AD44),"",'DPW3'!AD44)</f>
        <v/>
      </c>
      <c r="AL3445" s="176" t="str">
        <f>IF(ISBLANK('DPW3'!AE44),"",'DPW3'!AE44)</f>
        <v/>
      </c>
      <c r="AM3445" s="176" t="str">
        <f>IF(ISBLANK('DPW3'!AF44),"",'DPW3'!AF44)</f>
        <v/>
      </c>
      <c r="AN3445" s="176" t="str">
        <f>IF(ISBLANK('DPW3'!AG44),"",'DPW3'!AG44)</f>
        <v/>
      </c>
      <c r="AO3445" s="176" t="str">
        <f>IF(ISBLANK('DPW3'!AH44),"",'DPW3'!AH44)</f>
        <v/>
      </c>
      <c r="AP3445" s="176" t="str">
        <f>IF(ISBLANK('DPW3'!AI44),"",'DPW3'!AI44)</f>
        <v/>
      </c>
      <c r="AQ3445" s="176" t="str">
        <f>IF(ISBLANK('DPW3'!AJ44),"",'DPW3'!AJ44)</f>
        <v/>
      </c>
      <c r="AR3445" s="176" t="str">
        <f>IF(ISBLANK('DPW3'!AK44),"",'DPW3'!AK44)</f>
        <v/>
      </c>
      <c r="AS3445" s="176" t="str">
        <f>IF(ISBLANK('DPW3'!AL44),"",'DPW3'!AL44)</f>
        <v/>
      </c>
      <c r="AT3445" s="176" t="str">
        <f>IF(ISBLANK('DPW3'!AM44),"",'DPW3'!AM44)</f>
        <v/>
      </c>
      <c r="AU3445" s="176" t="str">
        <f>IF(ISBLANK('DPW3'!AN44),"",'DPW3'!AN44)</f>
        <v/>
      </c>
      <c r="AV3445" s="176" t="str">
        <f>IF(ISBLANK('DPW3'!AO44),"",'DPW3'!AO44)</f>
        <v/>
      </c>
      <c r="AW3445" s="176" t="str">
        <f>IF(ISBLANK('DPW3'!AP44),"",'DPW3'!AP44)</f>
        <v/>
      </c>
      <c r="AX3445" s="176" t="str">
        <f>IF(ISBLANK('DPW3'!AQ44),"",'DPW3'!AQ44)</f>
        <v/>
      </c>
      <c r="AY3445" s="176" t="str">
        <f>IF(ISBLANK('DPW3'!AR44),"",'DPW3'!AR44)</f>
        <v/>
      </c>
      <c r="AZ3445" s="176" t="str">
        <f>IF(ISBLANK('DPW3'!AS44),"",'DPW3'!AS44)</f>
        <v/>
      </c>
      <c r="BA3445" s="176" t="str">
        <f>IF(ISBLANK('DPW3'!AT44),"",'DPW3'!AT44)</f>
        <v/>
      </c>
      <c r="BB3445" s="176" t="str">
        <f>IF(ISBLANK('DPW3'!AU44),"",'DPW3'!AU44)</f>
        <v/>
      </c>
      <c r="BC3445" s="176" t="str">
        <f>IF(ISBLANK('DPW3'!AV44),"",'DPW3'!AV44)</f>
        <v/>
      </c>
      <c r="BD3445" s="176" t="str">
        <f>IF(ISBLANK('DPW3'!AW44),"",'DPW3'!AW44)</f>
        <v/>
      </c>
      <c r="BE3445" s="176" t="str">
        <f>IF(ISBLANK('DPW3'!AX44),"",'DPW3'!AX44)</f>
        <v/>
      </c>
      <c r="BF3445" s="176" t="str">
        <f>IF(ISBLANK('DPW3'!AY44),"",'DPW3'!AY44)</f>
        <v/>
      </c>
      <c r="BG3445" s="176" t="str">
        <f>IF(ISBLANK('DPW3'!AZ44),"",'DPW3'!AZ44)</f>
        <v/>
      </c>
      <c r="BH3445" s="176" t="str">
        <f>IF(ISBLANK('DPW3'!BA44),"",'DPW3'!BA44)</f>
        <v/>
      </c>
    </row>
    <row r="3446" spans="1:60" x14ac:dyDescent="0.25">
      <c r="A3446" s="176" t="str">
        <f t="shared" si="53"/>
        <v>YKY</v>
      </c>
      <c r="B3446" s="176" t="str">
        <f>IF(ISBLANK('DPW3'!DP44),"",'DPW3'!DP44)</f>
        <v>PCD_DPW3_SPLIN1_DLY</v>
      </c>
      <c r="C3446" s="176" t="str">
        <f>'DPW3'!F44 &amp; "," &amp; 'DPW3'!G44 &amp; "," &amp; 'DPW3'!DP5 &amp; "," &amp; 'DPW3'!DP6</f>
        <v>Supply interconnectors - WAFU Benefit,Number of schemes at Stage 0,Total number of schemes with a 90+ day delay for any given IM,</v>
      </c>
      <c r="D3446" s="176" t="str">
        <f>IF(ISBLANK('DPW3'!$H$44),"",'DPW3'!$H$44)</f>
        <v>Nr</v>
      </c>
      <c r="E3446" s="176" t="s">
        <v>7266</v>
      </c>
      <c r="F3446" s="176" t="str">
        <f>IF(ISBLANK('DPW3'!BC44),"",'DPW3'!BC44)</f>
        <v/>
      </c>
    </row>
    <row r="3447" spans="1:60" x14ac:dyDescent="0.25">
      <c r="A3447" s="176" t="str">
        <f t="shared" si="53"/>
        <v>YKY</v>
      </c>
      <c r="B3447" s="176" t="str">
        <f>IF(ISBLANK('DPW3'!DQ44),"",'DPW3'!DQ44)</f>
        <v>PCD_DPW3_SPLIN1_DIR</v>
      </c>
      <c r="C3447" s="176" t="str">
        <f>'DPW3'!F44 &amp; "," &amp; 'DPW3'!G44 &amp; "," &amp; 'DPW3'!$DQ$5 &amp; "," &amp; 'DPW3'!$DQ$6</f>
        <v>Supply interconnectors - WAFU Benefit,Number of schemes at Stage 0,Reasons for delay - Number of delayed schemes falling into each 'primary reason for delay' category,Lack of resources - internal</v>
      </c>
      <c r="D3447" s="176" t="str">
        <f>IF(ISBLANK('DPW3'!$H$44),"",'DPW3'!$H$44)</f>
        <v>Nr</v>
      </c>
      <c r="E3447" s="176" t="s">
        <v>7266</v>
      </c>
      <c r="F3447" s="176" t="str">
        <f>IF(ISBLANK('DPW3'!BD44),"",'DPW3'!BD44)</f>
        <v/>
      </c>
    </row>
    <row r="3448" spans="1:60" x14ac:dyDescent="0.25">
      <c r="A3448" s="176" t="str">
        <f t="shared" si="53"/>
        <v>YKY</v>
      </c>
      <c r="B3448" s="176" t="str">
        <f>IF(ISBLANK('DPW3'!DR44),"",'DPW3'!DR44)</f>
        <v>PCD_DPW3_SPLIN1_DSCR</v>
      </c>
      <c r="C3448" s="176" t="str">
        <f>'DPW3'!F44 &amp; "," &amp; 'DPW3'!G44 &amp; "," &amp; 'DPW3'!$DQ$5 &amp; "," &amp; 'DPW3'!$DR$6</f>
        <v xml:space="preserve">Supply interconnectors - WAFU Benefit,Number of schemes at Stage 0,Reasons for delay - Number of delayed schemes falling into each 'primary reason for delay' category,Lack of resources - external </v>
      </c>
      <c r="D3448" s="176" t="str">
        <f>IF(ISBLANK('DPW3'!$H$44),"",'DPW3'!$H$44)</f>
        <v>Nr</v>
      </c>
      <c r="E3448" s="176" t="s">
        <v>7266</v>
      </c>
      <c r="F3448" s="176" t="str">
        <f>IF(ISBLANK('DPW3'!BE44),"",'DPW3'!BE44)</f>
        <v/>
      </c>
    </row>
    <row r="3449" spans="1:60" x14ac:dyDescent="0.25">
      <c r="A3449" s="176" t="str">
        <f t="shared" si="53"/>
        <v>YKY</v>
      </c>
      <c r="B3449" s="176" t="str">
        <f>IF(ISBLANK('DPW3'!DS44),"",'DPW3'!DS44)</f>
        <v>PCD_DPW3_SPLIN1_DCS</v>
      </c>
      <c r="C3449" s="176" t="str">
        <f>'DPW3'!F44 &amp; "," &amp; 'DPW3'!G44 &amp; "," &amp; 'DPW3'!$DQ$5 &amp; "," &amp; 'DPW3'!$DS$6</f>
        <v>Supply interconnectors - WAFU Benefit,Number of schemes at Stage 0,Reasons for delay - Number of delayed schemes falling into each 'primary reason for delay' category,Change in solution (IM2)</v>
      </c>
      <c r="D3449" s="176" t="str">
        <f>IF(ISBLANK('DPW3'!$H$44),"",'DPW3'!$H$44)</f>
        <v>Nr</v>
      </c>
      <c r="E3449" s="176" t="s">
        <v>7266</v>
      </c>
      <c r="F3449" s="176" t="str">
        <f>IF(ISBLANK('DPW3'!BF44),"",'DPW3'!BF44)</f>
        <v/>
      </c>
    </row>
    <row r="3450" spans="1:60" x14ac:dyDescent="0.25">
      <c r="A3450" s="176" t="str">
        <f t="shared" si="53"/>
        <v>YKY</v>
      </c>
      <c r="B3450" s="176" t="str">
        <f>IF(ISBLANK('DPW3'!DT44),"",'DPW3'!DT44)</f>
        <v>PCD_DPW3_SPLIN1_DSPC</v>
      </c>
      <c r="C3450" s="176" t="str">
        <f>'DPW3'!F44 &amp; "," &amp; 'DPW3'!G44 &amp; "," &amp; 'DPW3'!$DQ$5 &amp; "," &amp; 'DPW3'!$DT$6</f>
        <v>Supply interconnectors - WAFU Benefit,Number of schemes at Stage 0,Reasons for delay - Number of delayed schemes falling into each 'primary reason for delay' category,Supply chain capacity</v>
      </c>
      <c r="D3450" s="176" t="str">
        <f>IF(ISBLANK('DPW3'!$H$44),"",'DPW3'!$H$44)</f>
        <v>Nr</v>
      </c>
      <c r="E3450" s="176" t="s">
        <v>7266</v>
      </c>
      <c r="F3450" s="176" t="str">
        <f>IF(ISBLANK('DPW3'!BG44),"",'DPW3'!BG44)</f>
        <v/>
      </c>
    </row>
    <row r="3451" spans="1:60" x14ac:dyDescent="0.25">
      <c r="A3451" s="176" t="str">
        <f t="shared" si="53"/>
        <v>YKY</v>
      </c>
      <c r="B3451" s="176" t="str">
        <f>IF(ISBLANK('DPW3'!DU44),"",'DPW3'!DU44)</f>
        <v>PCD_DPW3_SPLIN1_DPP</v>
      </c>
      <c r="C3451" s="176" t="str">
        <f>'DPW3'!F44 &amp; "," &amp; 'DPW3'!G44 &amp; "," &amp; 'DPW3'!$DQ$5 &amp; "," &amp; 'DPW3'!$DU$6</f>
        <v>Supply interconnectors - WAFU Benefit,Number of schemes at Stage 0,Reasons for delay - Number of delayed schemes falling into each 'primary reason for delay' category,Land and planning permission</v>
      </c>
      <c r="D3451" s="176" t="str">
        <f>IF(ISBLANK('DPW3'!$H$44),"",'DPW3'!$H$44)</f>
        <v>Nr</v>
      </c>
      <c r="E3451" s="176" t="s">
        <v>7266</v>
      </c>
      <c r="F3451" s="176" t="str">
        <f>IF(ISBLANK('DPW3'!BH44),"",'DPW3'!BH44)</f>
        <v/>
      </c>
    </row>
    <row r="3452" spans="1:60" x14ac:dyDescent="0.25">
      <c r="A3452" s="176" t="str">
        <f t="shared" si="53"/>
        <v>YKY</v>
      </c>
      <c r="B3452" s="176" t="str">
        <f>IF(ISBLANK('DPW3'!DV44),"",'DPW3'!DV44)</f>
        <v>PCD_DPW3_SPLIN1_DTPI</v>
      </c>
      <c r="C3452" s="176" t="str">
        <f>'DPW3'!F44 &amp; "," &amp; 'DPW3'!G44 &amp; "," &amp; 'DPW3'!$DQ$5 &amp; "," &amp; 'DPW3'!$DV$6</f>
        <v>Supply interconnectors - WAFU Benefit,Number of schemes at Stage 0,Reasons for delay - Number of delayed schemes falling into each 'primary reason for delay' category,Third-party interface</v>
      </c>
      <c r="D3452" s="176" t="str">
        <f>IF(ISBLANK('DPW3'!$H$44),"",'DPW3'!$H$44)</f>
        <v>Nr</v>
      </c>
      <c r="E3452" s="176" t="s">
        <v>7266</v>
      </c>
      <c r="F3452" s="176" t="str">
        <f>IF(ISBLANK('DPW3'!BI44),"",'DPW3'!BI44)</f>
        <v/>
      </c>
    </row>
    <row r="3453" spans="1:60" x14ac:dyDescent="0.25">
      <c r="A3453" s="176" t="str">
        <f t="shared" si="53"/>
        <v>YKY</v>
      </c>
      <c r="B3453" s="176" t="str">
        <f>IF(ISBLANK('DPW3'!DW44),"",'DPW3'!DW44)</f>
        <v>PCD_DPW3_SPLIN1_DCI</v>
      </c>
      <c r="C3453" s="176" t="str">
        <f>'DPW3'!F44 &amp; "," &amp; 'DPW3'!G44 &amp; "," &amp; 'DPW3'!$DQ$5 &amp; "," &amp; 'DPW3'!$DW$6</f>
        <v>Supply interconnectors - WAFU Benefit,Number of schemes at Stage 0,Reasons for delay - Number of delayed schemes falling into each 'primary reason for delay' category,Contractual issues</v>
      </c>
      <c r="D3453" s="176" t="str">
        <f>IF(ISBLANK('DPW3'!$H$44),"",'DPW3'!$H$44)</f>
        <v>Nr</v>
      </c>
      <c r="E3453" s="176" t="s">
        <v>7266</v>
      </c>
      <c r="F3453" s="176" t="str">
        <f>IF(ISBLANK('DPW3'!BJ44),"",'DPW3'!BJ44)</f>
        <v/>
      </c>
    </row>
    <row r="3454" spans="1:60" x14ac:dyDescent="0.25">
      <c r="A3454" s="176" t="str">
        <f t="shared" si="53"/>
        <v>YKY</v>
      </c>
      <c r="B3454" s="176" t="str">
        <f>IF(ISBLANK('DPW3'!DX44),"",'DPW3'!DX44)</f>
        <v>PCD_DPW3_SPLIN1_DSI</v>
      </c>
      <c r="C3454" s="176" t="str">
        <f>'DPW3'!F44 &amp; "," &amp; 'DPW3'!G44 &amp; "," &amp; 'DPW3'!$DQ$5 &amp; "," &amp; 'DPW3'!$DX$6</f>
        <v>Supply interconnectors - WAFU Benefit,Number of schemes at Stage 0,Reasons for delay - Number of delayed schemes falling into each 'primary reason for delay' category,Sites issues</v>
      </c>
      <c r="D3454" s="176" t="str">
        <f>IF(ISBLANK('DPW3'!$H$44),"",'DPW3'!$H$44)</f>
        <v>Nr</v>
      </c>
      <c r="E3454" s="176" t="s">
        <v>7266</v>
      </c>
      <c r="F3454" s="176" t="str">
        <f>IF(ISBLANK('DPW3'!BK44),"",'DPW3'!BK44)</f>
        <v/>
      </c>
    </row>
    <row r="3455" spans="1:60" x14ac:dyDescent="0.25">
      <c r="A3455" s="176" t="str">
        <f t="shared" si="53"/>
        <v>YKY</v>
      </c>
      <c r="B3455" s="176" t="str">
        <f>IF(ISBLANK('DPW3'!DY44),"",'DPW3'!DY44)</f>
        <v>PCD_DPW3_SPLIN1_DER</v>
      </c>
      <c r="C3455" s="176" t="str">
        <f>'DPW3'!F44 &amp; "," &amp; 'DPW3'!G44 &amp; "," &amp; 'DPW3'!$DQ$5 &amp; "," &amp; 'DPW3'!$DY$6</f>
        <v>Supply interconnectors - WAFU Benefit,Number of schemes at Stage 0,Reasons for delay - Number of delayed schemes falling into each 'primary reason for delay' category,Environmental risks</v>
      </c>
      <c r="D3455" s="176" t="str">
        <f>IF(ISBLANK('DPW3'!$H$44),"",'DPW3'!$H$44)</f>
        <v>Nr</v>
      </c>
      <c r="E3455" s="176" t="s">
        <v>7266</v>
      </c>
      <c r="F3455" s="176" t="str">
        <f>IF(ISBLANK('DPW3'!BL44),"",'DPW3'!BL44)</f>
        <v/>
      </c>
    </row>
    <row r="3456" spans="1:60" x14ac:dyDescent="0.25">
      <c r="A3456" s="176" t="str">
        <f t="shared" si="53"/>
        <v>YKY</v>
      </c>
      <c r="B3456" s="176" t="str">
        <f>IF(ISBLANK('DPW3'!DZ44),"",'DPW3'!DZ44)</f>
        <v>PCD_DPW3_SPLIN1_RS</v>
      </c>
      <c r="C3456" s="176" t="str">
        <f>'DPW3'!F44 &amp; "," &amp; 'DPW3'!G44 &amp; "," &amp; 'DPW3'!$DQ$5 &amp; "," &amp; 'DPW3'!$DZ$6</f>
        <v>Supply interconnectors - WAFU Benefit,Number of schemes at Stage 0,Reasons for delay - Number of delayed schemes falling into each 'primary reason for delay' category,Regulatory Sign off Delay</v>
      </c>
      <c r="D3456" s="176" t="str">
        <f>IF(ISBLANK('DPW3'!$H$44),"",'DPW3'!$H$44)</f>
        <v>Nr</v>
      </c>
      <c r="E3456" s="176" t="s">
        <v>7266</v>
      </c>
      <c r="F3456" s="176" t="str">
        <f>IF(ISBLANK('DPW3'!BM44),"",'DPW3'!BM44)</f>
        <v/>
      </c>
    </row>
    <row r="3457" spans="1:60" x14ac:dyDescent="0.25">
      <c r="A3457" s="176" t="str">
        <f t="shared" si="53"/>
        <v>YKY</v>
      </c>
      <c r="B3457" s="176" t="str">
        <f>IF(ISBLANK('DPW3'!EA44),"",'DPW3'!EA44)</f>
        <v>PCD_DPW3_SPLIN1_DPLE</v>
      </c>
      <c r="C3457" s="176" t="str">
        <f>'DPW3'!F44 &amp; "," &amp; 'DPW3'!G44 &amp; "," &amp; 'DPW3'!$DQ$5 &amp; "," &amp; 'DPW3'!$EA$6</f>
        <v>Supply interconnectors - WAFU Benefit,Number of schemes at Stage 0,Reasons for delay - Number of delayed schemes falling into each 'primary reason for delay' category,Programme level efficiency</v>
      </c>
      <c r="D3457" s="176" t="str">
        <f>IF(ISBLANK('DPW3'!$H$44),"",'DPW3'!$H$44)</f>
        <v>Nr</v>
      </c>
      <c r="E3457" s="176" t="s">
        <v>7266</v>
      </c>
      <c r="F3457" s="176" t="str">
        <f>IF(ISBLANK('DPW3'!BN44),"",'DPW3'!BN44)</f>
        <v/>
      </c>
    </row>
    <row r="3458" spans="1:60" x14ac:dyDescent="0.25">
      <c r="A3458" s="176" t="str">
        <f t="shared" si="53"/>
        <v>YKY</v>
      </c>
      <c r="B3458" s="176" t="str">
        <f>IF(ISBLANK('DPW3'!BZ45),"",'DPW3'!BZ45)</f>
        <v>PCD_DPW3_SPLIN1_S1</v>
      </c>
      <c r="C3458" s="176" t="str">
        <f>'DPW3'!F45 &amp; "," &amp; 'DPW3'!G45 &amp; "," &amp; 'DPW3'!BX5</f>
        <v>Supply interconnectors - WAFU Benefit,Number of schemes at Stage 1,Number of Schemes with IMs (Nr)</v>
      </c>
      <c r="D3458" s="176" t="str">
        <f>IF(ISBLANK('DPW3'!$H$45),"",'DPW3'!$H$45)</f>
        <v>Nr</v>
      </c>
      <c r="E3458" s="176" t="s">
        <v>7266</v>
      </c>
      <c r="T3458" s="176" t="str">
        <f>IF(ISBLANK('DPW3'!M45),"",'DPW3'!M45)</f>
        <v/>
      </c>
      <c r="U3458" s="176" t="str">
        <f>IF(ISBLANK('DPW3'!N45),"",'DPW3'!N45)</f>
        <v/>
      </c>
      <c r="V3458" s="176" t="str">
        <f>IF(ISBLANK('DPW3'!O45),"",'DPW3'!O45)</f>
        <v/>
      </c>
      <c r="W3458" s="176" t="str">
        <f>IF(ISBLANK('DPW3'!P45),"",'DPW3'!P45)</f>
        <v/>
      </c>
      <c r="X3458" s="176" t="str">
        <f>IF(ISBLANK('DPW3'!Q45),"",'DPW3'!Q45)</f>
        <v/>
      </c>
      <c r="Y3458" s="176" t="str">
        <f>IF(ISBLANK('DPW3'!R45),"",'DPW3'!R45)</f>
        <v/>
      </c>
      <c r="Z3458" s="176" t="str">
        <f>IF(ISBLANK('DPW3'!S45),"",'DPW3'!S45)</f>
        <v/>
      </c>
      <c r="AA3458" s="176" t="str">
        <f>IF(ISBLANK('DPW3'!T45),"",'DPW3'!T45)</f>
        <v/>
      </c>
      <c r="AB3458" s="176" t="str">
        <f>IF(ISBLANK('DPW3'!U45),"",'DPW3'!U45)</f>
        <v/>
      </c>
      <c r="AC3458" s="176" t="str">
        <f>IF(ISBLANK('DPW3'!V45),"",'DPW3'!V45)</f>
        <v/>
      </c>
      <c r="AD3458" s="176" t="str">
        <f>IF(ISBLANK('DPW3'!W45),"",'DPW3'!W45)</f>
        <v/>
      </c>
      <c r="AE3458" s="176" t="str">
        <f>IF(ISBLANK('DPW3'!X45),"",'DPW3'!X45)</f>
        <v/>
      </c>
      <c r="AF3458" s="176" t="str">
        <f>IF(ISBLANK('DPW3'!Y45),"",'DPW3'!Y45)</f>
        <v/>
      </c>
      <c r="AG3458" s="176" t="str">
        <f>IF(ISBLANK('DPW3'!Z45),"",'DPW3'!Z45)</f>
        <v/>
      </c>
      <c r="AH3458" s="176" t="str">
        <f>IF(ISBLANK('DPW3'!AA45),"",'DPW3'!AA45)</f>
        <v/>
      </c>
      <c r="AI3458" s="176" t="str">
        <f>IF(ISBLANK('DPW3'!AB45),"",'DPW3'!AB45)</f>
        <v/>
      </c>
      <c r="AJ3458" s="176" t="str">
        <f>IF(ISBLANK('DPW3'!AC45),"",'DPW3'!AC45)</f>
        <v/>
      </c>
      <c r="AK3458" s="176" t="str">
        <f>IF(ISBLANK('DPW3'!AD45),"",'DPW3'!AD45)</f>
        <v/>
      </c>
      <c r="AL3458" s="176" t="str">
        <f>IF(ISBLANK('DPW3'!AE45),"",'DPW3'!AE45)</f>
        <v/>
      </c>
      <c r="AM3458" s="176" t="str">
        <f>IF(ISBLANK('DPW3'!AF45),"",'DPW3'!AF45)</f>
        <v/>
      </c>
      <c r="AN3458" s="176" t="str">
        <f>IF(ISBLANK('DPW3'!AG45),"",'DPW3'!AG45)</f>
        <v/>
      </c>
      <c r="AO3458" s="176" t="str">
        <f>IF(ISBLANK('DPW3'!AH45),"",'DPW3'!AH45)</f>
        <v/>
      </c>
      <c r="AP3458" s="176" t="str">
        <f>IF(ISBLANK('DPW3'!AI45),"",'DPW3'!AI45)</f>
        <v/>
      </c>
      <c r="AQ3458" s="176" t="str">
        <f>IF(ISBLANK('DPW3'!AJ45),"",'DPW3'!AJ45)</f>
        <v/>
      </c>
      <c r="AR3458" s="176" t="str">
        <f>IF(ISBLANK('DPW3'!AK45),"",'DPW3'!AK45)</f>
        <v/>
      </c>
      <c r="AS3458" s="176" t="str">
        <f>IF(ISBLANK('DPW3'!AL45),"",'DPW3'!AL45)</f>
        <v/>
      </c>
      <c r="AT3458" s="176" t="str">
        <f>IF(ISBLANK('DPW3'!AM45),"",'DPW3'!AM45)</f>
        <v/>
      </c>
      <c r="AU3458" s="176" t="str">
        <f>IF(ISBLANK('DPW3'!AN45),"",'DPW3'!AN45)</f>
        <v/>
      </c>
      <c r="AV3458" s="176" t="str">
        <f>IF(ISBLANK('DPW3'!AO45),"",'DPW3'!AO45)</f>
        <v/>
      </c>
      <c r="AW3458" s="176" t="str">
        <f>IF(ISBLANK('DPW3'!AP45),"",'DPW3'!AP45)</f>
        <v/>
      </c>
      <c r="AX3458" s="176" t="str">
        <f>IF(ISBLANK('DPW3'!AQ45),"",'DPW3'!AQ45)</f>
        <v/>
      </c>
      <c r="AY3458" s="176" t="str">
        <f>IF(ISBLANK('DPW3'!AR45),"",'DPW3'!AR45)</f>
        <v/>
      </c>
      <c r="AZ3458" s="176" t="str">
        <f>IF(ISBLANK('DPW3'!AS45),"",'DPW3'!AS45)</f>
        <v/>
      </c>
      <c r="BA3458" s="176" t="str">
        <f>IF(ISBLANK('DPW3'!AT45),"",'DPW3'!AT45)</f>
        <v/>
      </c>
      <c r="BB3458" s="176" t="str">
        <f>IF(ISBLANK('DPW3'!AU45),"",'DPW3'!AU45)</f>
        <v/>
      </c>
      <c r="BC3458" s="176" t="str">
        <f>IF(ISBLANK('DPW3'!AV45),"",'DPW3'!AV45)</f>
        <v/>
      </c>
      <c r="BD3458" s="176" t="str">
        <f>IF(ISBLANK('DPW3'!AW45),"",'DPW3'!AW45)</f>
        <v/>
      </c>
      <c r="BE3458" s="176" t="str">
        <f>IF(ISBLANK('DPW3'!AX45),"",'DPW3'!AX45)</f>
        <v/>
      </c>
      <c r="BF3458" s="176" t="str">
        <f>IF(ISBLANK('DPW3'!AY45),"",'DPW3'!AY45)</f>
        <v/>
      </c>
      <c r="BG3458" s="176" t="str">
        <f>IF(ISBLANK('DPW3'!AZ45),"",'DPW3'!AZ45)</f>
        <v/>
      </c>
      <c r="BH3458" s="176" t="str">
        <f>IF(ISBLANK('DPW3'!BA45),"",'DPW3'!BA45)</f>
        <v/>
      </c>
    </row>
    <row r="3459" spans="1:60" x14ac:dyDescent="0.25">
      <c r="A3459" s="176" t="str">
        <f t="shared" si="53"/>
        <v>YKY</v>
      </c>
      <c r="B3459" s="176" t="str">
        <f>IF(ISBLANK('DPW3'!DP45),"",'DPW3'!DP45)</f>
        <v>PCD_DPW3_SPLIN1_DLY_S1</v>
      </c>
      <c r="C3459" s="176" t="str">
        <f>'DPW3'!F45 &amp; "," &amp; 'DPW3'!G45 &amp; "," &amp; 'DPW3'!DP5 &amp; "," &amp; 'DPW3'!DP6</f>
        <v>Supply interconnectors - WAFU Benefit,Number of schemes at Stage 1,Total number of schemes with a 90+ day delay for any given IM,</v>
      </c>
      <c r="D3459" s="176" t="str">
        <f>IF(ISBLANK('DPW3'!$H$45),"",'DPW3'!$H$45)</f>
        <v>Nr</v>
      </c>
      <c r="E3459" s="176" t="s">
        <v>7266</v>
      </c>
      <c r="F3459" s="176" t="str">
        <f>IF(ISBLANK('DPW3'!BC45),"",'DPW3'!BC45)</f>
        <v/>
      </c>
    </row>
    <row r="3460" spans="1:60" x14ac:dyDescent="0.25">
      <c r="A3460" s="176" t="str">
        <f t="shared" si="53"/>
        <v>YKY</v>
      </c>
      <c r="B3460" s="176" t="str">
        <f>IF(ISBLANK('DPW3'!DQ45),"",'DPW3'!DQ45)</f>
        <v>PCD_DPW3_SPLIN1_DIR_S1</v>
      </c>
      <c r="C3460" s="176" t="str">
        <f>'DPW3'!F45 &amp; "," &amp; 'DPW3'!G45 &amp; "," &amp; 'DPW3'!$DQ$5 &amp; "," &amp; 'DPW3'!$DQ$6</f>
        <v>Supply interconnectors - WAFU Benefit,Number of schemes at Stage 1,Reasons for delay - Number of delayed schemes falling into each 'primary reason for delay' category,Lack of resources - internal</v>
      </c>
      <c r="D3460" s="176" t="str">
        <f>IF(ISBLANK('DPW3'!$H$45),"",'DPW3'!$H$45)</f>
        <v>Nr</v>
      </c>
      <c r="E3460" s="176" t="s">
        <v>7266</v>
      </c>
      <c r="F3460" s="176" t="str">
        <f>IF(ISBLANK('DPW3'!BD45),"",'DPW3'!BD45)</f>
        <v/>
      </c>
    </row>
    <row r="3461" spans="1:60" x14ac:dyDescent="0.25">
      <c r="A3461" s="176" t="str">
        <f t="shared" ref="A3461:A3524" si="54">A3460</f>
        <v>YKY</v>
      </c>
      <c r="B3461" s="176" t="str">
        <f>IF(ISBLANK('DPW3'!DR45),"",'DPW3'!DR45)</f>
        <v>PCD_DPW3_SPLIN1_DSCR_S1</v>
      </c>
      <c r="C3461" s="176" t="str">
        <f>'DPW3'!F45 &amp; "," &amp; 'DPW3'!G45 &amp; "," &amp; 'DPW3'!DQ$5 &amp; "," &amp; 'DPW3'!$DR$6</f>
        <v xml:space="preserve">Supply interconnectors - WAFU Benefit,Number of schemes at Stage 1,Reasons for delay - Number of delayed schemes falling into each 'primary reason for delay' category,Lack of resources - external </v>
      </c>
      <c r="D3461" s="176" t="str">
        <f>IF(ISBLANK('DPW3'!$H$45),"",'DPW3'!$H$45)</f>
        <v>Nr</v>
      </c>
      <c r="E3461" s="176" t="s">
        <v>7266</v>
      </c>
      <c r="F3461" s="176" t="str">
        <f>IF(ISBLANK('DPW3'!BE45),"",'DPW3'!BE45)</f>
        <v/>
      </c>
    </row>
    <row r="3462" spans="1:60" x14ac:dyDescent="0.25">
      <c r="A3462" s="176" t="str">
        <f t="shared" si="54"/>
        <v>YKY</v>
      </c>
      <c r="B3462" s="176" t="str">
        <f>IF(ISBLANK('DPW3'!DS45),"",'DPW3'!DS45)</f>
        <v>PCD_DPW3_SPLIN1_DCS_S1</v>
      </c>
      <c r="C3462" s="176" t="str">
        <f>'DPW3'!F45 &amp; "," &amp; 'DPW3'!G45 &amp; "," &amp; 'DPW3'!$DQ$5 &amp; "," &amp; 'DPW3'!$DS$6</f>
        <v>Supply interconnectors - WAFU Benefit,Number of schemes at Stage 1,Reasons for delay - Number of delayed schemes falling into each 'primary reason for delay' category,Change in solution (IM2)</v>
      </c>
      <c r="D3462" s="176" t="str">
        <f>IF(ISBLANK('DPW3'!$H$45),"",'DPW3'!$H$45)</f>
        <v>Nr</v>
      </c>
      <c r="E3462" s="176" t="s">
        <v>7266</v>
      </c>
      <c r="F3462" s="176" t="str">
        <f>IF(ISBLANK('DPW3'!BF45),"",'DPW3'!BF45)</f>
        <v/>
      </c>
    </row>
    <row r="3463" spans="1:60" x14ac:dyDescent="0.25">
      <c r="A3463" s="176" t="str">
        <f t="shared" si="54"/>
        <v>YKY</v>
      </c>
      <c r="B3463" s="176" t="str">
        <f>IF(ISBLANK('DPW3'!DT45),"",'DPW3'!DT45)</f>
        <v>PCD_DPW3_SPLIN1_DSPC_S1</v>
      </c>
      <c r="C3463" s="176" t="str">
        <f>'DPW3'!F45 &amp; "," &amp; 'DPW3'!G45 &amp; "," &amp; 'DPW3'!$DQ$5 &amp; "," &amp; 'DPW3'!$DT$6</f>
        <v>Supply interconnectors - WAFU Benefit,Number of schemes at Stage 1,Reasons for delay - Number of delayed schemes falling into each 'primary reason for delay' category,Supply chain capacity</v>
      </c>
      <c r="D3463" s="176" t="str">
        <f>IF(ISBLANK('DPW3'!$H$45),"",'DPW3'!$H$45)</f>
        <v>Nr</v>
      </c>
      <c r="E3463" s="176" t="s">
        <v>7266</v>
      </c>
      <c r="F3463" s="176" t="str">
        <f>IF(ISBLANK('DPW3'!BG45),"",'DPW3'!BG45)</f>
        <v/>
      </c>
    </row>
    <row r="3464" spans="1:60" s="55" customFormat="1" x14ac:dyDescent="0.25">
      <c r="A3464" s="55" t="str">
        <f t="shared" si="54"/>
        <v>YKY</v>
      </c>
      <c r="B3464" s="55" t="str">
        <f>IF(ISBLANK('DPW3'!DU45),"",'DPW3'!DU45)</f>
        <v>PCD_DPW3_SPLIN1_DPP_S1</v>
      </c>
      <c r="C3464" s="55" t="str">
        <f>'DPW3'!F45 &amp; "," &amp; 'DPW3'!G45 &amp; "," &amp; 'DPW3'!$DQ$5 &amp; "," &amp; 'DPW3'!$DU$6</f>
        <v>Supply interconnectors - WAFU Benefit,Number of schemes at Stage 1,Reasons for delay - Number of delayed schemes falling into each 'primary reason for delay' category,Land and planning permission</v>
      </c>
      <c r="D3464" s="55" t="str">
        <f>IF(ISBLANK('DPW3'!$H$45),"",'DPW3'!$H$45)</f>
        <v>Nr</v>
      </c>
      <c r="E3464" s="55" t="s">
        <v>7266</v>
      </c>
      <c r="F3464" s="55" t="str">
        <f>IF(ISBLANK('DPW3'!BH45),"",'DPW3'!BH45)</f>
        <v/>
      </c>
    </row>
    <row r="3465" spans="1:60" x14ac:dyDescent="0.25">
      <c r="A3465" s="176" t="str">
        <f t="shared" si="54"/>
        <v>YKY</v>
      </c>
      <c r="B3465" s="176" t="str">
        <f>IF(ISBLANK('DPW3'!DV45),"",'DPW3'!DV45)</f>
        <v>PCD_DPW3_SPLIN1_DTPI_S1</v>
      </c>
      <c r="C3465" s="176" t="str">
        <f>'DPW3'!F45 &amp; "," &amp; 'DPW3'!G45 &amp; "," &amp; 'DPW3'!$DQ$5 &amp; "," &amp; 'DPW3'!$DV$6</f>
        <v>Supply interconnectors - WAFU Benefit,Number of schemes at Stage 1,Reasons for delay - Number of delayed schemes falling into each 'primary reason for delay' category,Third-party interface</v>
      </c>
      <c r="D3465" s="176" t="str">
        <f>IF(ISBLANK('DPW3'!$H$45),"",'DPW3'!$H$45)</f>
        <v>Nr</v>
      </c>
      <c r="E3465" s="176" t="s">
        <v>7266</v>
      </c>
      <c r="F3465" s="176" t="str">
        <f>IF(ISBLANK('DPW3'!BI45),"",'DPW3'!BI45)</f>
        <v/>
      </c>
    </row>
    <row r="3466" spans="1:60" x14ac:dyDescent="0.25">
      <c r="A3466" s="176" t="str">
        <f t="shared" si="54"/>
        <v>YKY</v>
      </c>
      <c r="B3466" s="176" t="str">
        <f>IF(ISBLANK('DPW3'!DW45),"",'DPW3'!DW45)</f>
        <v>PCD_DPW3_SPLIN1_DCI_S1</v>
      </c>
      <c r="C3466" s="176" t="str">
        <f>'DPW3'!F45 &amp; "," &amp; 'DPW3'!G45 &amp; "," &amp; 'DPW3'!$DQ$5 &amp; "," &amp; 'DPW3'!$DW$6</f>
        <v>Supply interconnectors - WAFU Benefit,Number of schemes at Stage 1,Reasons for delay - Number of delayed schemes falling into each 'primary reason for delay' category,Contractual issues</v>
      </c>
      <c r="D3466" s="176" t="str">
        <f>IF(ISBLANK('DPW3'!$H$45),"",'DPW3'!$H$45)</f>
        <v>Nr</v>
      </c>
      <c r="E3466" s="176" t="s">
        <v>7266</v>
      </c>
      <c r="F3466" s="176" t="str">
        <f>IF(ISBLANK('DPW3'!BJ45),"",'DPW3'!BJ45)</f>
        <v/>
      </c>
    </row>
    <row r="3467" spans="1:60" x14ac:dyDescent="0.25">
      <c r="A3467" s="176" t="str">
        <f t="shared" si="54"/>
        <v>YKY</v>
      </c>
      <c r="B3467" s="176" t="str">
        <f>IF(ISBLANK('DPW3'!DX45),"",'DPW3'!DX45)</f>
        <v>PCD_DPW3_SPLIN1_DSI_S1</v>
      </c>
      <c r="C3467" s="176" t="str">
        <f>'DPW3'!F45 &amp; "," &amp; 'DPW3'!G45 &amp; "," &amp; 'DPW3'!$DQ$5 &amp; "," &amp; 'DPW3'!$DX$6</f>
        <v>Supply interconnectors - WAFU Benefit,Number of schemes at Stage 1,Reasons for delay - Number of delayed schemes falling into each 'primary reason for delay' category,Sites issues</v>
      </c>
      <c r="D3467" s="176" t="str">
        <f>IF(ISBLANK('DPW3'!$H$45),"",'DPW3'!$H$45)</f>
        <v>Nr</v>
      </c>
      <c r="E3467" s="176" t="s">
        <v>7266</v>
      </c>
      <c r="F3467" s="176" t="str">
        <f>IF(ISBLANK('DPW3'!BK45),"",'DPW3'!BK45)</f>
        <v/>
      </c>
    </row>
    <row r="3468" spans="1:60" x14ac:dyDescent="0.25">
      <c r="A3468" s="176" t="str">
        <f t="shared" si="54"/>
        <v>YKY</v>
      </c>
      <c r="B3468" s="176" t="str">
        <f>IF(ISBLANK('DPW3'!DY45),"",'DPW3'!DY45)</f>
        <v>PCD_DPW3_SPLIN1_DER_S1</v>
      </c>
      <c r="C3468" s="176" t="str">
        <f>'DPW3'!F45 &amp; "," &amp; 'DPW3'!G45 &amp; "," &amp; 'DPW3'!$DQ$5 &amp; "," &amp; 'DPW3'!$DY$6</f>
        <v>Supply interconnectors - WAFU Benefit,Number of schemes at Stage 1,Reasons for delay - Number of delayed schemes falling into each 'primary reason for delay' category,Environmental risks</v>
      </c>
      <c r="D3468" s="176" t="str">
        <f>IF(ISBLANK('DPW3'!$H$45),"",'DPW3'!$H$45)</f>
        <v>Nr</v>
      </c>
      <c r="E3468" s="176" t="s">
        <v>7266</v>
      </c>
      <c r="F3468" s="176" t="str">
        <f>IF(ISBLANK('DPW3'!BL45),"",'DPW3'!BL45)</f>
        <v/>
      </c>
    </row>
    <row r="3469" spans="1:60" x14ac:dyDescent="0.25">
      <c r="A3469" s="176" t="str">
        <f t="shared" si="54"/>
        <v>YKY</v>
      </c>
      <c r="B3469" s="176" t="str">
        <f>IF(ISBLANK('DPW3'!DZ45),"",'DPW3'!DZ45)</f>
        <v>PCD_DPW3_SPLIN1_RS_S1</v>
      </c>
      <c r="C3469" s="176" t="str">
        <f>'DPW3'!F45 &amp; "," &amp; 'DPW3'!G45 &amp; "," &amp; 'DPW3'!$DQ$5 &amp; "," &amp; 'DPW3'!$DZ$6</f>
        <v>Supply interconnectors - WAFU Benefit,Number of schemes at Stage 1,Reasons for delay - Number of delayed schemes falling into each 'primary reason for delay' category,Regulatory Sign off Delay</v>
      </c>
      <c r="D3469" s="176" t="str">
        <f>IF(ISBLANK('DPW3'!$H$45),"",'DPW3'!$H$45)</f>
        <v>Nr</v>
      </c>
      <c r="E3469" s="176" t="s">
        <v>7266</v>
      </c>
      <c r="F3469" s="176" t="str">
        <f>IF(ISBLANK('DPW3'!BM45),"",'DPW3'!BM45)</f>
        <v/>
      </c>
    </row>
    <row r="3470" spans="1:60" x14ac:dyDescent="0.25">
      <c r="A3470" s="176" t="str">
        <f t="shared" si="54"/>
        <v>YKY</v>
      </c>
      <c r="B3470" s="176" t="str">
        <f>IF(ISBLANK('DPW3'!EA45),"",'DPW3'!EA45)</f>
        <v>PCD_DPW3_SPLIN1_DPLE_S1</v>
      </c>
      <c r="C3470" s="176" t="str">
        <f>'DPW3'!F45 &amp; "," &amp; 'DPW3'!G45 &amp; "," &amp; 'DPW3'!$DQ$5 &amp; "," &amp; 'DPW3'!$EA$6</f>
        <v>Supply interconnectors - WAFU Benefit,Number of schemes at Stage 1,Reasons for delay - Number of delayed schemes falling into each 'primary reason for delay' category,Programme level efficiency</v>
      </c>
      <c r="D3470" s="176" t="str">
        <f>IF(ISBLANK('DPW3'!$H$45),"",'DPW3'!$H$45)</f>
        <v>Nr</v>
      </c>
      <c r="E3470" s="176" t="s">
        <v>7266</v>
      </c>
      <c r="F3470" s="176" t="str">
        <f>IF(ISBLANK('DPW3'!BN45),"",'DPW3'!BN45)</f>
        <v/>
      </c>
    </row>
    <row r="3471" spans="1:60" x14ac:dyDescent="0.25">
      <c r="A3471" s="176" t="str">
        <f t="shared" si="54"/>
        <v>YKY</v>
      </c>
      <c r="B3471" s="176" t="str">
        <f>IF(ISBLANK('DPW3'!BZ46),"",'DPW3'!BZ46)</f>
        <v>PCD_DPW3_SPLIN1_S2</v>
      </c>
      <c r="C3471" s="176" t="str">
        <f>'DPW3'!F46 &amp; "," &amp; 'DPW3'!G46 &amp; "," &amp; 'DPW3'!BX5</f>
        <v>Supply interconnectors - WAFU Benefit,Number of schemes at Stage 2,Number of Schemes with IMs (Nr)</v>
      </c>
      <c r="D3471" s="176" t="str">
        <f>IF(ISBLANK('DPW3'!$H$46),"",'DPW3'!$H$46)</f>
        <v>Nr</v>
      </c>
      <c r="E3471" s="176" t="s">
        <v>7266</v>
      </c>
      <c r="T3471" s="176" t="str">
        <f>IF(ISBLANK('DPW3'!M46),"",'DPW3'!M46)</f>
        <v/>
      </c>
      <c r="U3471" s="176" t="str">
        <f>IF(ISBLANK('DPW3'!N46),"",'DPW3'!N46)</f>
        <v/>
      </c>
      <c r="V3471" s="176" t="str">
        <f>IF(ISBLANK('DPW3'!O46),"",'DPW3'!O46)</f>
        <v/>
      </c>
      <c r="W3471" s="176" t="str">
        <f>IF(ISBLANK('DPW3'!P46),"",'DPW3'!P46)</f>
        <v/>
      </c>
      <c r="X3471" s="176" t="str">
        <f>IF(ISBLANK('DPW3'!Q46),"",'DPW3'!Q46)</f>
        <v/>
      </c>
      <c r="Y3471" s="176" t="str">
        <f>IF(ISBLANK('DPW3'!R46),"",'DPW3'!R46)</f>
        <v/>
      </c>
      <c r="Z3471" s="176" t="str">
        <f>IF(ISBLANK('DPW3'!S46),"",'DPW3'!S46)</f>
        <v/>
      </c>
      <c r="AA3471" s="176" t="str">
        <f>IF(ISBLANK('DPW3'!T46),"",'DPW3'!T46)</f>
        <v/>
      </c>
      <c r="AB3471" s="176" t="str">
        <f>IF(ISBLANK('DPW3'!U46),"",'DPW3'!U46)</f>
        <v/>
      </c>
      <c r="AC3471" s="176" t="str">
        <f>IF(ISBLANK('DPW3'!V46),"",'DPW3'!V46)</f>
        <v/>
      </c>
      <c r="AD3471" s="176" t="str">
        <f>IF(ISBLANK('DPW3'!W46),"",'DPW3'!W46)</f>
        <v/>
      </c>
      <c r="AE3471" s="176" t="str">
        <f>IF(ISBLANK('DPW3'!X46),"",'DPW3'!X46)</f>
        <v/>
      </c>
      <c r="AF3471" s="176" t="str">
        <f>IF(ISBLANK('DPW3'!Y46),"",'DPW3'!Y46)</f>
        <v/>
      </c>
      <c r="AG3471" s="176" t="str">
        <f>IF(ISBLANK('DPW3'!Z46),"",'DPW3'!Z46)</f>
        <v/>
      </c>
      <c r="AH3471" s="176" t="str">
        <f>IF(ISBLANK('DPW3'!AA46),"",'DPW3'!AA46)</f>
        <v/>
      </c>
      <c r="AI3471" s="176" t="str">
        <f>IF(ISBLANK('DPW3'!AB46),"",'DPW3'!AB46)</f>
        <v/>
      </c>
      <c r="AJ3471" s="176" t="str">
        <f>IF(ISBLANK('DPW3'!AC46),"",'DPW3'!AC46)</f>
        <v/>
      </c>
      <c r="AK3471" s="176" t="str">
        <f>IF(ISBLANK('DPW3'!AD46),"",'DPW3'!AD46)</f>
        <v/>
      </c>
      <c r="AL3471" s="176" t="str">
        <f>IF(ISBLANK('DPW3'!AE46),"",'DPW3'!AE46)</f>
        <v/>
      </c>
      <c r="AM3471" s="176" t="str">
        <f>IF(ISBLANK('DPW3'!AF46),"",'DPW3'!AF46)</f>
        <v/>
      </c>
      <c r="AN3471" s="176" t="str">
        <f>IF(ISBLANK('DPW3'!AG46),"",'DPW3'!AG46)</f>
        <v/>
      </c>
      <c r="AO3471" s="176" t="str">
        <f>IF(ISBLANK('DPW3'!AH46),"",'DPW3'!AH46)</f>
        <v/>
      </c>
      <c r="AP3471" s="176" t="str">
        <f>IF(ISBLANK('DPW3'!AI46),"",'DPW3'!AI46)</f>
        <v/>
      </c>
      <c r="AQ3471" s="176" t="str">
        <f>IF(ISBLANK('DPW3'!AJ46),"",'DPW3'!AJ46)</f>
        <v/>
      </c>
      <c r="AR3471" s="176" t="str">
        <f>IF(ISBLANK('DPW3'!AK46),"",'DPW3'!AK46)</f>
        <v/>
      </c>
      <c r="AS3471" s="176" t="str">
        <f>IF(ISBLANK('DPW3'!AL46),"",'DPW3'!AL46)</f>
        <v/>
      </c>
      <c r="AT3471" s="176" t="str">
        <f>IF(ISBLANK('DPW3'!AM46),"",'DPW3'!AM46)</f>
        <v/>
      </c>
      <c r="AU3471" s="176" t="str">
        <f>IF(ISBLANK('DPW3'!AN46),"",'DPW3'!AN46)</f>
        <v/>
      </c>
      <c r="AV3471" s="176" t="str">
        <f>IF(ISBLANK('DPW3'!AO46),"",'DPW3'!AO46)</f>
        <v/>
      </c>
      <c r="AW3471" s="176" t="str">
        <f>IF(ISBLANK('DPW3'!AP46),"",'DPW3'!AP46)</f>
        <v/>
      </c>
      <c r="AX3471" s="176" t="str">
        <f>IF(ISBLANK('DPW3'!AQ46),"",'DPW3'!AQ46)</f>
        <v/>
      </c>
      <c r="AY3471" s="176" t="str">
        <f>IF(ISBLANK('DPW3'!AR46),"",'DPW3'!AR46)</f>
        <v/>
      </c>
      <c r="AZ3471" s="176" t="str">
        <f>IF(ISBLANK('DPW3'!AS46),"",'DPW3'!AS46)</f>
        <v/>
      </c>
      <c r="BA3471" s="176" t="str">
        <f>IF(ISBLANK('DPW3'!AT46),"",'DPW3'!AT46)</f>
        <v/>
      </c>
      <c r="BB3471" s="176" t="str">
        <f>IF(ISBLANK('DPW3'!AU46),"",'DPW3'!AU46)</f>
        <v/>
      </c>
      <c r="BC3471" s="176" t="str">
        <f>IF(ISBLANK('DPW3'!AV46),"",'DPW3'!AV46)</f>
        <v/>
      </c>
      <c r="BD3471" s="176" t="str">
        <f>IF(ISBLANK('DPW3'!AW46),"",'DPW3'!AW46)</f>
        <v/>
      </c>
      <c r="BE3471" s="176" t="str">
        <f>IF(ISBLANK('DPW3'!AX46),"",'DPW3'!AX46)</f>
        <v/>
      </c>
      <c r="BF3471" s="176" t="str">
        <f>IF(ISBLANK('DPW3'!AY46),"",'DPW3'!AY46)</f>
        <v/>
      </c>
      <c r="BG3471" s="176" t="str">
        <f>IF(ISBLANK('DPW3'!AZ46),"",'DPW3'!AZ46)</f>
        <v/>
      </c>
      <c r="BH3471" s="176" t="str">
        <f>IF(ISBLANK('DPW3'!BA46),"",'DPW3'!BA46)</f>
        <v/>
      </c>
    </row>
    <row r="3472" spans="1:60" x14ac:dyDescent="0.25">
      <c r="A3472" s="176" t="str">
        <f t="shared" si="54"/>
        <v>YKY</v>
      </c>
      <c r="B3472" s="176" t="str">
        <f>IF(ISBLANK('DPW3'!DP46),"",'DPW3'!DP46)</f>
        <v>PCD_DPW3_SPLIN1_DLY_S2</v>
      </c>
      <c r="C3472" s="176" t="str">
        <f>'DPW3'!F46 &amp; "," &amp; 'DPW3'!G46 &amp; "," &amp; 'DPW3'!DP5 &amp; "," &amp; 'DPW3'!DP6</f>
        <v>Supply interconnectors - WAFU Benefit,Number of schemes at Stage 2,Total number of schemes with a 90+ day delay for any given IM,</v>
      </c>
      <c r="D3472" s="176" t="str">
        <f>IF(ISBLANK('DPW3'!$H$46),"",'DPW3'!$H$46)</f>
        <v>Nr</v>
      </c>
      <c r="E3472" s="176" t="s">
        <v>7266</v>
      </c>
      <c r="F3472" s="176" t="str">
        <f>IF(ISBLANK('DPW3'!BC46),"",'DPW3'!BC46)</f>
        <v/>
      </c>
    </row>
    <row r="3473" spans="1:60" x14ac:dyDescent="0.25">
      <c r="A3473" s="176" t="str">
        <f t="shared" si="54"/>
        <v>YKY</v>
      </c>
      <c r="B3473" s="176" t="str">
        <f>IF(ISBLANK('DPW3'!DQ46),"",'DPW3'!DQ46)</f>
        <v>PCD_DPW3_SPLIN1_DIR_S2</v>
      </c>
      <c r="C3473" s="176" t="str">
        <f>'DPW3'!F46 &amp; "," &amp; 'DPW3'!G46 &amp; "," &amp; 'DPW3'!$DQ$5 &amp; "," &amp; 'DPW3'!$DQ$6</f>
        <v>Supply interconnectors - WAFU Benefit,Number of schemes at Stage 2,Reasons for delay - Number of delayed schemes falling into each 'primary reason for delay' category,Lack of resources - internal</v>
      </c>
      <c r="D3473" s="176" t="str">
        <f>IF(ISBLANK('DPW3'!$H$46),"",'DPW3'!$H$46)</f>
        <v>Nr</v>
      </c>
      <c r="E3473" s="176" t="s">
        <v>7266</v>
      </c>
      <c r="F3473" s="176" t="str">
        <f>IF(ISBLANK('DPW3'!BD46),"",'DPW3'!BD46)</f>
        <v/>
      </c>
    </row>
    <row r="3474" spans="1:60" x14ac:dyDescent="0.25">
      <c r="A3474" s="176" t="str">
        <f t="shared" si="54"/>
        <v>YKY</v>
      </c>
      <c r="B3474" s="176" t="str">
        <f>IF(ISBLANK('DPW3'!DR46),"",'DPW3'!DR46)</f>
        <v>PCD_DPW3_SPLIN1_DSCR_S2</v>
      </c>
      <c r="C3474" s="176" t="str">
        <f>'DPW3'!F46 &amp; "," &amp; 'DPW3'!G46 &amp; "," &amp; 'DPW3'!$DQ$5 &amp; "," &amp; 'DPW3'!$DR$6</f>
        <v xml:space="preserve">Supply interconnectors - WAFU Benefit,Number of schemes at Stage 2,Reasons for delay - Number of delayed schemes falling into each 'primary reason for delay' category,Lack of resources - external </v>
      </c>
      <c r="D3474" s="176" t="str">
        <f>IF(ISBLANK('DPW3'!$H$46),"",'DPW3'!$H$46)</f>
        <v>Nr</v>
      </c>
      <c r="E3474" s="176" t="s">
        <v>7266</v>
      </c>
      <c r="F3474" s="176" t="str">
        <f>IF(ISBLANK('DPW3'!BE46),"",'DPW3'!BE46)</f>
        <v/>
      </c>
    </row>
    <row r="3475" spans="1:60" x14ac:dyDescent="0.25">
      <c r="A3475" s="176" t="str">
        <f t="shared" si="54"/>
        <v>YKY</v>
      </c>
      <c r="B3475" s="176" t="str">
        <f>IF(ISBLANK('DPW3'!DS46),"",'DPW3'!DS46)</f>
        <v>PCD_DPW3_SPLIN1_DCS_S2</v>
      </c>
      <c r="C3475" s="176" t="str">
        <f>'DPW3'!F46 &amp; "," &amp; 'DPW3'!G46 &amp; "," &amp; 'DPW3'!$DQ$5 &amp; "," &amp; 'DPW3'!$DS$6</f>
        <v>Supply interconnectors - WAFU Benefit,Number of schemes at Stage 2,Reasons for delay - Number of delayed schemes falling into each 'primary reason for delay' category,Change in solution (IM2)</v>
      </c>
      <c r="D3475" s="176" t="str">
        <f>IF(ISBLANK('DPW3'!$H$46),"",'DPW3'!$H$46)</f>
        <v>Nr</v>
      </c>
      <c r="E3475" s="176" t="s">
        <v>7266</v>
      </c>
      <c r="F3475" s="176" t="str">
        <f>IF(ISBLANK('DPW3'!BF46),"",'DPW3'!BF46)</f>
        <v/>
      </c>
    </row>
    <row r="3476" spans="1:60" x14ac:dyDescent="0.25">
      <c r="A3476" s="176" t="str">
        <f t="shared" si="54"/>
        <v>YKY</v>
      </c>
      <c r="B3476" s="176" t="str">
        <f>IF(ISBLANK('DPW3'!DT46),"",'DPW3'!DT46)</f>
        <v>PCD_DPW3_SPLIN1_DSPC_S2</v>
      </c>
      <c r="C3476" s="176" t="str">
        <f>'DPW3'!F46 &amp; "," &amp; 'DPW3'!G46 &amp; "," &amp; 'DPW3'!$DQ$5 &amp; "," &amp; 'DPW3'!$DT$6</f>
        <v>Supply interconnectors - WAFU Benefit,Number of schemes at Stage 2,Reasons for delay - Number of delayed schemes falling into each 'primary reason for delay' category,Supply chain capacity</v>
      </c>
      <c r="D3476" s="176" t="str">
        <f>IF(ISBLANK('DPW3'!$H$46),"",'DPW3'!$H$46)</f>
        <v>Nr</v>
      </c>
      <c r="E3476" s="176" t="s">
        <v>7266</v>
      </c>
      <c r="F3476" s="176" t="str">
        <f>IF(ISBLANK('DPW3'!BG46),"",'DPW3'!BG46)</f>
        <v/>
      </c>
    </row>
    <row r="3477" spans="1:60" s="55" customFormat="1" x14ac:dyDescent="0.25">
      <c r="A3477" s="55" t="str">
        <f t="shared" si="54"/>
        <v>YKY</v>
      </c>
      <c r="B3477" s="55" t="str">
        <f>IF(ISBLANK('DPW3'!DU46),"",'DPW3'!DU46)</f>
        <v>PCD_DPW3_SPLIN1_DPP_S2</v>
      </c>
      <c r="C3477" s="55" t="str">
        <f>'DPW3'!F46 &amp; "," &amp; 'DPW3'!G46 &amp; "," &amp; 'DPW3'!$DQ$5 &amp; "," &amp; 'DPW3'!$DU$6</f>
        <v>Supply interconnectors - WAFU Benefit,Number of schemes at Stage 2,Reasons for delay - Number of delayed schemes falling into each 'primary reason for delay' category,Land and planning permission</v>
      </c>
      <c r="D3477" s="55" t="str">
        <f>IF(ISBLANK('DPW3'!$H$46),"",'DPW3'!$H$46)</f>
        <v>Nr</v>
      </c>
      <c r="E3477" s="55" t="s">
        <v>7266</v>
      </c>
      <c r="F3477" s="55" t="str">
        <f>IF(ISBLANK('DPW3'!BH46),"",'DPW3'!BH46)</f>
        <v/>
      </c>
    </row>
    <row r="3478" spans="1:60" x14ac:dyDescent="0.25">
      <c r="A3478" s="176" t="str">
        <f t="shared" si="54"/>
        <v>YKY</v>
      </c>
      <c r="B3478" s="176" t="str">
        <f>IF(ISBLANK('DPW3'!DV46),"",'DPW3'!DV46)</f>
        <v>PCD_DPW3_SPLIN1_DTPI_S2</v>
      </c>
      <c r="C3478" s="176" t="str">
        <f>'DPW3'!F46 &amp; "," &amp; 'DPW3'!G46 &amp; "," &amp; 'DPW3'!$DQ$5 &amp; "," &amp; 'DPW3'!$DV$6</f>
        <v>Supply interconnectors - WAFU Benefit,Number of schemes at Stage 2,Reasons for delay - Number of delayed schemes falling into each 'primary reason for delay' category,Third-party interface</v>
      </c>
      <c r="D3478" s="176" t="str">
        <f>IF(ISBLANK('DPW3'!$H$46),"",'DPW3'!$H$46)</f>
        <v>Nr</v>
      </c>
      <c r="E3478" s="176" t="s">
        <v>7266</v>
      </c>
      <c r="F3478" s="176" t="str">
        <f>IF(ISBLANK('DPW3'!BI46),"",'DPW3'!BI46)</f>
        <v/>
      </c>
    </row>
    <row r="3479" spans="1:60" x14ac:dyDescent="0.25">
      <c r="A3479" s="176" t="str">
        <f t="shared" si="54"/>
        <v>YKY</v>
      </c>
      <c r="B3479" s="176" t="str">
        <f>IF(ISBLANK('DPW3'!DW46),"",'DPW3'!DW46)</f>
        <v>PCD_DPW3_SPLIN1_DCI_S2</v>
      </c>
      <c r="C3479" s="176" t="str">
        <f>'DPW3'!F46 &amp; "," &amp; 'DPW3'!G46 &amp; "," &amp; 'DPW3'!$DQ$5 &amp; "," &amp; 'DPW3'!$DW$6</f>
        <v>Supply interconnectors - WAFU Benefit,Number of schemes at Stage 2,Reasons for delay - Number of delayed schemes falling into each 'primary reason for delay' category,Contractual issues</v>
      </c>
      <c r="D3479" s="176" t="str">
        <f>IF(ISBLANK('DPW3'!$H$46),"",'DPW3'!$H$46)</f>
        <v>Nr</v>
      </c>
      <c r="E3479" s="176" t="s">
        <v>7266</v>
      </c>
      <c r="F3479" s="176" t="str">
        <f>IF(ISBLANK('DPW3'!BJ46),"",'DPW3'!BJ46)</f>
        <v/>
      </c>
    </row>
    <row r="3480" spans="1:60" x14ac:dyDescent="0.25">
      <c r="A3480" s="176" t="str">
        <f t="shared" si="54"/>
        <v>YKY</v>
      </c>
      <c r="B3480" s="176" t="str">
        <f>IF(ISBLANK('DPW3'!DX46),"",'DPW3'!DX46)</f>
        <v>PCD_DPW3_SPLIN1_DSI_S2</v>
      </c>
      <c r="C3480" s="176" t="str">
        <f>'DPW3'!F46 &amp; "," &amp; 'DPW3'!G46 &amp; "," &amp; 'DPW3'!$DQ$5 &amp; "," &amp; 'DPW3'!$DX$6</f>
        <v>Supply interconnectors - WAFU Benefit,Number of schemes at Stage 2,Reasons for delay - Number of delayed schemes falling into each 'primary reason for delay' category,Sites issues</v>
      </c>
      <c r="D3480" s="176" t="str">
        <f>IF(ISBLANK('DPW3'!$H$46),"",'DPW3'!$H$46)</f>
        <v>Nr</v>
      </c>
      <c r="E3480" s="176" t="s">
        <v>7266</v>
      </c>
      <c r="F3480" s="176" t="str">
        <f>IF(ISBLANK('DPW3'!BK46),"",'DPW3'!BK46)</f>
        <v/>
      </c>
    </row>
    <row r="3481" spans="1:60" x14ac:dyDescent="0.25">
      <c r="A3481" s="176" t="str">
        <f t="shared" si="54"/>
        <v>YKY</v>
      </c>
      <c r="B3481" s="176" t="str">
        <f>IF(ISBLANK('DPW3'!DY46),"",'DPW3'!DY46)</f>
        <v>PCD_DPW3_SPLIN1_DER_S2</v>
      </c>
      <c r="C3481" s="176" t="str">
        <f>'DPW3'!F46 &amp; "," &amp; 'DPW3'!G46 &amp; "," &amp; 'DPW3'!$DQ$5 &amp; "," &amp; 'DPW3'!$DY$6</f>
        <v>Supply interconnectors - WAFU Benefit,Number of schemes at Stage 2,Reasons for delay - Number of delayed schemes falling into each 'primary reason for delay' category,Environmental risks</v>
      </c>
      <c r="D3481" s="176" t="str">
        <f>IF(ISBLANK('DPW3'!$H$46),"",'DPW3'!$H$46)</f>
        <v>Nr</v>
      </c>
      <c r="E3481" s="176" t="s">
        <v>7266</v>
      </c>
      <c r="F3481" s="176" t="str">
        <f>IF(ISBLANK('DPW3'!BL46),"",'DPW3'!BL46)</f>
        <v/>
      </c>
    </row>
    <row r="3482" spans="1:60" x14ac:dyDescent="0.25">
      <c r="A3482" s="176" t="str">
        <f t="shared" si="54"/>
        <v>YKY</v>
      </c>
      <c r="B3482" s="176" t="str">
        <f>IF(ISBLANK('DPW3'!DZ46),"",'DPW3'!DZ46)</f>
        <v>PCD_DPW3_SPLIN1_RS_S2</v>
      </c>
      <c r="C3482" s="176" t="str">
        <f>'DPW3'!F46 &amp; "," &amp; 'DPW3'!G46 &amp; "," &amp; 'DPW3'!$DQ$5 &amp; "," &amp; 'DPW3'!$DZ$6</f>
        <v>Supply interconnectors - WAFU Benefit,Number of schemes at Stage 2,Reasons for delay - Number of delayed schemes falling into each 'primary reason for delay' category,Regulatory Sign off Delay</v>
      </c>
      <c r="D3482" s="176" t="str">
        <f>IF(ISBLANK('DPW3'!$H$46),"",'DPW3'!$H$46)</f>
        <v>Nr</v>
      </c>
      <c r="E3482" s="176" t="s">
        <v>7266</v>
      </c>
      <c r="F3482" s="176" t="str">
        <f>IF(ISBLANK('DPW3'!BM46),"",'DPW3'!BM46)</f>
        <v/>
      </c>
    </row>
    <row r="3483" spans="1:60" x14ac:dyDescent="0.25">
      <c r="A3483" s="176" t="str">
        <f t="shared" si="54"/>
        <v>YKY</v>
      </c>
      <c r="B3483" s="176" t="str">
        <f>IF(ISBLANK('DPW3'!EA46),"",'DPW3'!EA46)</f>
        <v>PCD_DPW3_SPLIN1_DPLE_S2</v>
      </c>
      <c r="C3483" s="176" t="str">
        <f>'DPW3'!F46 &amp; "," &amp; 'DPW3'!G46 &amp; "," &amp; 'DPW3'!$DQ$5 &amp; "," &amp; 'DPW3'!$EA$6</f>
        <v>Supply interconnectors - WAFU Benefit,Number of schemes at Stage 2,Reasons for delay - Number of delayed schemes falling into each 'primary reason for delay' category,Programme level efficiency</v>
      </c>
      <c r="D3483" s="176" t="str">
        <f>IF(ISBLANK('DPW3'!$H$46),"",'DPW3'!$H$46)</f>
        <v>Nr</v>
      </c>
      <c r="E3483" s="176" t="s">
        <v>7266</v>
      </c>
      <c r="F3483" s="176" t="str">
        <f>IF(ISBLANK('DPW3'!BN46),"",'DPW3'!BN46)</f>
        <v/>
      </c>
    </row>
    <row r="3484" spans="1:60" x14ac:dyDescent="0.25">
      <c r="A3484" s="176" t="str">
        <f t="shared" si="54"/>
        <v>YKY</v>
      </c>
      <c r="B3484" s="176" t="str">
        <f>IF(ISBLANK('DPW3'!BZ47),"",'DPW3'!BZ47)</f>
        <v>PCD_DPW3_SPLIN1_S3</v>
      </c>
      <c r="C3484" s="176" t="str">
        <f>'DPW3'!F47 &amp; "," &amp; 'DPW3'!G47 &amp; "," &amp; 'DPW3'!BX5</f>
        <v>Supply interconnectors - WAFU Benefit,Number of schemes at Stage 3,Number of Schemes with IMs (Nr)</v>
      </c>
      <c r="D3484" s="176" t="str">
        <f>IF(ISBLANK('DPW3'!$H$47),"",'DPW3'!$H$47)</f>
        <v>Nr</v>
      </c>
      <c r="E3484" s="176" t="s">
        <v>7266</v>
      </c>
      <c r="T3484" s="176" t="str">
        <f>IF(ISBLANK('DPW3'!M47),"",'DPW3'!M47)</f>
        <v/>
      </c>
      <c r="U3484" s="176" t="str">
        <f>IF(ISBLANK('DPW3'!N47),"",'DPW3'!N47)</f>
        <v/>
      </c>
      <c r="V3484" s="176" t="str">
        <f>IF(ISBLANK('DPW3'!O47),"",'DPW3'!O47)</f>
        <v/>
      </c>
      <c r="W3484" s="176" t="str">
        <f>IF(ISBLANK('DPW3'!P47),"",'DPW3'!P47)</f>
        <v/>
      </c>
      <c r="X3484" s="176" t="str">
        <f>IF(ISBLANK('DPW3'!Q47),"",'DPW3'!Q47)</f>
        <v/>
      </c>
      <c r="Y3484" s="176" t="str">
        <f>IF(ISBLANK('DPW3'!R47),"",'DPW3'!R47)</f>
        <v/>
      </c>
      <c r="Z3484" s="176" t="str">
        <f>IF(ISBLANK('DPW3'!S47),"",'DPW3'!S47)</f>
        <v/>
      </c>
      <c r="AA3484" s="176" t="str">
        <f>IF(ISBLANK('DPW3'!T47),"",'DPW3'!T47)</f>
        <v/>
      </c>
      <c r="AB3484" s="176" t="str">
        <f>IF(ISBLANK('DPW3'!U47),"",'DPW3'!U47)</f>
        <v/>
      </c>
      <c r="AC3484" s="176" t="str">
        <f>IF(ISBLANK('DPW3'!V47),"",'DPW3'!V47)</f>
        <v/>
      </c>
      <c r="AD3484" s="176" t="str">
        <f>IF(ISBLANK('DPW3'!W47),"",'DPW3'!W47)</f>
        <v/>
      </c>
      <c r="AE3484" s="176" t="str">
        <f>IF(ISBLANK('DPW3'!X47),"",'DPW3'!X47)</f>
        <v/>
      </c>
      <c r="AF3484" s="176" t="str">
        <f>IF(ISBLANK('DPW3'!Y47),"",'DPW3'!Y47)</f>
        <v/>
      </c>
      <c r="AG3484" s="176" t="str">
        <f>IF(ISBLANK('DPW3'!Z47),"",'DPW3'!Z47)</f>
        <v/>
      </c>
      <c r="AH3484" s="176" t="str">
        <f>IF(ISBLANK('DPW3'!AA47),"",'DPW3'!AA47)</f>
        <v/>
      </c>
      <c r="AI3484" s="176" t="str">
        <f>IF(ISBLANK('DPW3'!AB47),"",'DPW3'!AB47)</f>
        <v/>
      </c>
      <c r="AJ3484" s="176" t="str">
        <f>IF(ISBLANK('DPW3'!AC47),"",'DPW3'!AC47)</f>
        <v/>
      </c>
      <c r="AK3484" s="176" t="str">
        <f>IF(ISBLANK('DPW3'!AD47),"",'DPW3'!AD47)</f>
        <v/>
      </c>
      <c r="AL3484" s="176" t="str">
        <f>IF(ISBLANK('DPW3'!AE47),"",'DPW3'!AE47)</f>
        <v/>
      </c>
      <c r="AM3484" s="176" t="str">
        <f>IF(ISBLANK('DPW3'!AF47),"",'DPW3'!AF47)</f>
        <v/>
      </c>
      <c r="AN3484" s="176" t="str">
        <f>IF(ISBLANK('DPW3'!AG47),"",'DPW3'!AG47)</f>
        <v/>
      </c>
      <c r="AO3484" s="176" t="str">
        <f>IF(ISBLANK('DPW3'!AH47),"",'DPW3'!AH47)</f>
        <v/>
      </c>
      <c r="AP3484" s="176" t="str">
        <f>IF(ISBLANK('DPW3'!AI47),"",'DPW3'!AI47)</f>
        <v/>
      </c>
      <c r="AQ3484" s="176" t="str">
        <f>IF(ISBLANK('DPW3'!AJ47),"",'DPW3'!AJ47)</f>
        <v/>
      </c>
      <c r="AR3484" s="176" t="str">
        <f>IF(ISBLANK('DPW3'!AK47),"",'DPW3'!AK47)</f>
        <v/>
      </c>
      <c r="AS3484" s="176" t="str">
        <f>IF(ISBLANK('DPW3'!AL47),"",'DPW3'!AL47)</f>
        <v/>
      </c>
      <c r="AT3484" s="176" t="str">
        <f>IF(ISBLANK('DPW3'!AM47),"",'DPW3'!AM47)</f>
        <v/>
      </c>
      <c r="AU3484" s="176" t="str">
        <f>IF(ISBLANK('DPW3'!AN47),"",'DPW3'!AN47)</f>
        <v/>
      </c>
      <c r="AV3484" s="176" t="str">
        <f>IF(ISBLANK('DPW3'!AO47),"",'DPW3'!AO47)</f>
        <v/>
      </c>
      <c r="AW3484" s="176" t="str">
        <f>IF(ISBLANK('DPW3'!AP47),"",'DPW3'!AP47)</f>
        <v/>
      </c>
      <c r="AX3484" s="176" t="str">
        <f>IF(ISBLANK('DPW3'!AQ47),"",'DPW3'!AQ47)</f>
        <v/>
      </c>
      <c r="AY3484" s="176" t="str">
        <f>IF(ISBLANK('DPW3'!AR47),"",'DPW3'!AR47)</f>
        <v/>
      </c>
      <c r="AZ3484" s="176" t="str">
        <f>IF(ISBLANK('DPW3'!AS47),"",'DPW3'!AS47)</f>
        <v/>
      </c>
      <c r="BA3484" s="176" t="str">
        <f>IF(ISBLANK('DPW3'!AT47),"",'DPW3'!AT47)</f>
        <v/>
      </c>
      <c r="BB3484" s="176" t="str">
        <f>IF(ISBLANK('DPW3'!AU47),"",'DPW3'!AU47)</f>
        <v/>
      </c>
      <c r="BC3484" s="176" t="str">
        <f>IF(ISBLANK('DPW3'!AV47),"",'DPW3'!AV47)</f>
        <v/>
      </c>
      <c r="BD3484" s="176" t="str">
        <f>IF(ISBLANK('DPW3'!AW47),"",'DPW3'!AW47)</f>
        <v/>
      </c>
      <c r="BE3484" s="176" t="str">
        <f>IF(ISBLANK('DPW3'!AX47),"",'DPW3'!AX47)</f>
        <v/>
      </c>
      <c r="BF3484" s="176" t="str">
        <f>IF(ISBLANK('DPW3'!AY47),"",'DPW3'!AY47)</f>
        <v/>
      </c>
      <c r="BG3484" s="176" t="str">
        <f>IF(ISBLANK('DPW3'!AZ47),"",'DPW3'!AZ47)</f>
        <v/>
      </c>
      <c r="BH3484" s="176" t="str">
        <f>IF(ISBLANK('DPW3'!BA47),"",'DPW3'!BA47)</f>
        <v/>
      </c>
    </row>
    <row r="3485" spans="1:60" x14ac:dyDescent="0.25">
      <c r="A3485" s="176" t="str">
        <f t="shared" si="54"/>
        <v>YKY</v>
      </c>
      <c r="B3485" s="176" t="str">
        <f>IF(ISBLANK('DPW3'!DP47),"",'DPW3'!DP47)</f>
        <v>PCD_DPW3_SPLIN1_DLY_S3</v>
      </c>
      <c r="C3485" s="176" t="str">
        <f>'DPW3'!F47 &amp; "," &amp; 'DPW3'!G47 &amp; "," &amp; 'DPW3'!DP5 &amp; "," &amp; 'DPW3'!DP6</f>
        <v>Supply interconnectors - WAFU Benefit,Number of schemes at Stage 3,Total number of schemes with a 90+ day delay for any given IM,</v>
      </c>
      <c r="D3485" s="176" t="str">
        <f>IF(ISBLANK('DPW3'!$H$47),"",'DPW3'!$H$47)</f>
        <v>Nr</v>
      </c>
      <c r="E3485" s="176" t="s">
        <v>7266</v>
      </c>
      <c r="F3485" s="176" t="str">
        <f>IF(ISBLANK('DPW3'!BC47),"",'DPW3'!BC47)</f>
        <v/>
      </c>
    </row>
    <row r="3486" spans="1:60" x14ac:dyDescent="0.25">
      <c r="A3486" s="176" t="str">
        <f t="shared" si="54"/>
        <v>YKY</v>
      </c>
      <c r="B3486" s="176" t="str">
        <f>IF(ISBLANK('DPW3'!DQ47),"",'DPW3'!DQ47)</f>
        <v>PCD_DPW3_SPLIN1_DIR_S3</v>
      </c>
      <c r="C3486" s="176" t="str">
        <f>'DPW3'!F47 &amp; "," &amp; 'DPW3'!G47 &amp; "," &amp; 'DPW3'!$DQ$5 &amp; "," &amp; 'DPW3'!$DQ$6</f>
        <v>Supply interconnectors - WAFU Benefit,Number of schemes at Stage 3,Reasons for delay - Number of delayed schemes falling into each 'primary reason for delay' category,Lack of resources - internal</v>
      </c>
      <c r="D3486" s="176" t="str">
        <f>IF(ISBLANK('DPW3'!$H$47),"",'DPW3'!$H$47)</f>
        <v>Nr</v>
      </c>
      <c r="E3486" s="176" t="s">
        <v>7266</v>
      </c>
      <c r="F3486" s="176" t="str">
        <f>IF(ISBLANK('DPW3'!BD47),"",'DPW3'!BD47)</f>
        <v/>
      </c>
    </row>
    <row r="3487" spans="1:60" x14ac:dyDescent="0.25">
      <c r="A3487" s="176" t="str">
        <f t="shared" si="54"/>
        <v>YKY</v>
      </c>
      <c r="B3487" s="176" t="str">
        <f>IF(ISBLANK('DPW3'!DR47),"",'DPW3'!DR47)</f>
        <v>PCD_DPW3_SPLIN1_DSCR_S3</v>
      </c>
      <c r="C3487" s="176" t="str">
        <f>'DPW3'!F47 &amp; "," &amp; 'DPW3'!G47 &amp; "," &amp; 'DPW3'!$DQ$5 &amp; "," &amp; 'DPW3'!$DR$6</f>
        <v xml:space="preserve">Supply interconnectors - WAFU Benefit,Number of schemes at Stage 3,Reasons for delay - Number of delayed schemes falling into each 'primary reason for delay' category,Lack of resources - external </v>
      </c>
      <c r="D3487" s="176" t="str">
        <f>IF(ISBLANK('DPW3'!$H$47),"",'DPW3'!$H$47)</f>
        <v>Nr</v>
      </c>
      <c r="E3487" s="176" t="s">
        <v>7266</v>
      </c>
      <c r="F3487" s="176" t="str">
        <f>IF(ISBLANK('DPW3'!BE47),"",'DPW3'!BE47)</f>
        <v/>
      </c>
    </row>
    <row r="3488" spans="1:60" x14ac:dyDescent="0.25">
      <c r="A3488" s="176" t="str">
        <f t="shared" si="54"/>
        <v>YKY</v>
      </c>
      <c r="B3488" s="176" t="str">
        <f>IF(ISBLANK('DPW3'!DS47),"",'DPW3'!DS47)</f>
        <v>PCD_DPW3_SPLIN1_DCS_S3</v>
      </c>
      <c r="C3488" s="176" t="str">
        <f>'DPW3'!F47 &amp; "," &amp; 'DPW3'!G47 &amp; "," &amp; 'DPW3'!$DQ$5 &amp; "," &amp; 'DPW3'!$DS$6</f>
        <v>Supply interconnectors - WAFU Benefit,Number of schemes at Stage 3,Reasons for delay - Number of delayed schemes falling into each 'primary reason for delay' category,Change in solution (IM2)</v>
      </c>
      <c r="D3488" s="176" t="str">
        <f>IF(ISBLANK('DPW3'!$H$47),"",'DPW3'!$H$47)</f>
        <v>Nr</v>
      </c>
      <c r="E3488" s="176" t="s">
        <v>7266</v>
      </c>
      <c r="F3488" s="176" t="str">
        <f>IF(ISBLANK('DPW3'!BF47),"",'DPW3'!BF47)</f>
        <v/>
      </c>
    </row>
    <row r="3489" spans="1:60" x14ac:dyDescent="0.25">
      <c r="A3489" s="176" t="str">
        <f t="shared" si="54"/>
        <v>YKY</v>
      </c>
      <c r="B3489" s="176" t="str">
        <f>IF(ISBLANK('DPW3'!DT47),"",'DPW3'!DT47)</f>
        <v>PCD_DPW3_SPLIN1_DSPC_S3</v>
      </c>
      <c r="C3489" s="176" t="str">
        <f>'DPW3'!F47 &amp; "," &amp; 'DPW3'!G47 &amp; "," &amp; 'DPW3'!$DQ$5 &amp; "," &amp; 'DPW3'!$DT$6</f>
        <v>Supply interconnectors - WAFU Benefit,Number of schemes at Stage 3,Reasons for delay - Number of delayed schemes falling into each 'primary reason for delay' category,Supply chain capacity</v>
      </c>
      <c r="D3489" s="176" t="str">
        <f>IF(ISBLANK('DPW3'!$H$47),"",'DPW3'!$H$47)</f>
        <v>Nr</v>
      </c>
      <c r="E3489" s="176" t="s">
        <v>7266</v>
      </c>
      <c r="F3489" s="176" t="str">
        <f>IF(ISBLANK('DPW3'!BG47),"",'DPW3'!BG47)</f>
        <v/>
      </c>
    </row>
    <row r="3490" spans="1:60" s="55" customFormat="1" x14ac:dyDescent="0.25">
      <c r="A3490" s="55" t="str">
        <f t="shared" si="54"/>
        <v>YKY</v>
      </c>
      <c r="B3490" s="55" t="str">
        <f>IF(ISBLANK('DPW3'!DU47),"",'DPW3'!DU47)</f>
        <v>PCD_DPW3_SPLIN1_DPP_S3</v>
      </c>
      <c r="C3490" s="55" t="str">
        <f>'DPW3'!F47 &amp; "," &amp; 'DPW3'!G47 &amp; "," &amp; 'DPW3'!$DQ$5 &amp; "," &amp; 'DPW3'!$DU$6</f>
        <v>Supply interconnectors - WAFU Benefit,Number of schemes at Stage 3,Reasons for delay - Number of delayed schemes falling into each 'primary reason for delay' category,Land and planning permission</v>
      </c>
      <c r="D3490" s="55" t="str">
        <f>IF(ISBLANK('DPW3'!$H$47),"",'DPW3'!$H$47)</f>
        <v>Nr</v>
      </c>
      <c r="E3490" s="55" t="s">
        <v>7266</v>
      </c>
      <c r="F3490" s="55" t="str">
        <f>IF(ISBLANK('DPW3'!BH47),"",'DPW3'!BH47)</f>
        <v/>
      </c>
    </row>
    <row r="3491" spans="1:60" x14ac:dyDescent="0.25">
      <c r="A3491" s="176" t="str">
        <f t="shared" si="54"/>
        <v>YKY</v>
      </c>
      <c r="B3491" s="176" t="str">
        <f>IF(ISBLANK('DPW3'!DV47),"",'DPW3'!DV47)</f>
        <v>PCD_DPW3_SPLIN1_DTPI_S3</v>
      </c>
      <c r="C3491" s="176" t="str">
        <f>'DPW3'!F47 &amp; "," &amp; 'DPW3'!G47 &amp; "," &amp; 'DPW3'!$DQ$5 &amp; "," &amp; 'DPW3'!$DV$6</f>
        <v>Supply interconnectors - WAFU Benefit,Number of schemes at Stage 3,Reasons for delay - Number of delayed schemes falling into each 'primary reason for delay' category,Third-party interface</v>
      </c>
      <c r="D3491" s="176" t="str">
        <f>IF(ISBLANK('DPW3'!$H$47),"",'DPW3'!$H$47)</f>
        <v>Nr</v>
      </c>
      <c r="E3491" s="176" t="s">
        <v>7266</v>
      </c>
      <c r="F3491" s="176" t="str">
        <f>IF(ISBLANK('DPW3'!BI47),"",'DPW3'!BI47)</f>
        <v/>
      </c>
    </row>
    <row r="3492" spans="1:60" x14ac:dyDescent="0.25">
      <c r="A3492" s="176" t="str">
        <f t="shared" si="54"/>
        <v>YKY</v>
      </c>
      <c r="B3492" s="176" t="str">
        <f>IF(ISBLANK('DPW3'!DW47),"",'DPW3'!DW47)</f>
        <v>PCD_DPW3_SPLIN1_DCI_S3</v>
      </c>
      <c r="C3492" s="176" t="str">
        <f>'DPW3'!F47 &amp; "," &amp; 'DPW3'!G47 &amp; "," &amp; 'DPW3'!$DQ$5 &amp; "," &amp; 'DPW3'!$DW$6</f>
        <v>Supply interconnectors - WAFU Benefit,Number of schemes at Stage 3,Reasons for delay - Number of delayed schemes falling into each 'primary reason for delay' category,Contractual issues</v>
      </c>
      <c r="D3492" s="176" t="str">
        <f>IF(ISBLANK('DPW3'!$H$47),"",'DPW3'!$H$47)</f>
        <v>Nr</v>
      </c>
      <c r="E3492" s="176" t="s">
        <v>7266</v>
      </c>
      <c r="F3492" s="176" t="str">
        <f>IF(ISBLANK('DPW3'!BJ47),"",'DPW3'!BJ47)</f>
        <v/>
      </c>
    </row>
    <row r="3493" spans="1:60" x14ac:dyDescent="0.25">
      <c r="A3493" s="176" t="str">
        <f t="shared" si="54"/>
        <v>YKY</v>
      </c>
      <c r="B3493" s="176" t="str">
        <f>IF(ISBLANK('DPW3'!DX47),"",'DPW3'!DX47)</f>
        <v>PCD_DPW3_SPLIN1_DSI_S3</v>
      </c>
      <c r="C3493" s="176" t="str">
        <f>'DPW3'!F47 &amp; "," &amp; 'DPW3'!G47 &amp; "," &amp; 'DPW3'!$DQ$5 &amp; "," &amp; 'DPW3'!$DX$6</f>
        <v>Supply interconnectors - WAFU Benefit,Number of schemes at Stage 3,Reasons for delay - Number of delayed schemes falling into each 'primary reason for delay' category,Sites issues</v>
      </c>
      <c r="D3493" s="176" t="str">
        <f>IF(ISBLANK('DPW3'!$H$47),"",'DPW3'!$H$47)</f>
        <v>Nr</v>
      </c>
      <c r="E3493" s="176" t="s">
        <v>7266</v>
      </c>
      <c r="F3493" s="176" t="str">
        <f>IF(ISBLANK('DPW3'!BK47),"",'DPW3'!BK47)</f>
        <v/>
      </c>
    </row>
    <row r="3494" spans="1:60" x14ac:dyDescent="0.25">
      <c r="A3494" s="176" t="str">
        <f t="shared" si="54"/>
        <v>YKY</v>
      </c>
      <c r="B3494" s="176" t="str">
        <f>IF(ISBLANK('DPW3'!DY47),"",'DPW3'!DY47)</f>
        <v>PCD_DPW3_SPLIN1_DER_S3</v>
      </c>
      <c r="C3494" s="176" t="str">
        <f>'DPW3'!F47 &amp; "," &amp; 'DPW3'!G47 &amp; "," &amp; 'DPW3'!$DQ$5 &amp; "," &amp; 'DPW3'!$DY$6</f>
        <v>Supply interconnectors - WAFU Benefit,Number of schemes at Stage 3,Reasons for delay - Number of delayed schemes falling into each 'primary reason for delay' category,Environmental risks</v>
      </c>
      <c r="D3494" s="176" t="str">
        <f>IF(ISBLANK('DPW3'!$H$47),"",'DPW3'!$H$47)</f>
        <v>Nr</v>
      </c>
      <c r="E3494" s="176" t="s">
        <v>7266</v>
      </c>
      <c r="F3494" s="176" t="str">
        <f>IF(ISBLANK('DPW3'!BL47),"",'DPW3'!BL47)</f>
        <v/>
      </c>
    </row>
    <row r="3495" spans="1:60" x14ac:dyDescent="0.25">
      <c r="A3495" s="176" t="str">
        <f t="shared" si="54"/>
        <v>YKY</v>
      </c>
      <c r="B3495" s="176" t="str">
        <f>IF(ISBLANK('DPW3'!DZ47),"",'DPW3'!DZ47)</f>
        <v>PCD_DPW3_SPLIN1_RS_S3</v>
      </c>
      <c r="C3495" s="176" t="str">
        <f>'DPW3'!F47 &amp; "," &amp; 'DPW3'!G47 &amp; "," &amp; 'DPW3'!$DQ$5 &amp; "," &amp; 'DPW3'!$DZ$6</f>
        <v>Supply interconnectors - WAFU Benefit,Number of schemes at Stage 3,Reasons for delay - Number of delayed schemes falling into each 'primary reason for delay' category,Regulatory Sign off Delay</v>
      </c>
      <c r="D3495" s="176" t="str">
        <f>IF(ISBLANK('DPW3'!$H$47),"",'DPW3'!$H$47)</f>
        <v>Nr</v>
      </c>
      <c r="E3495" s="176" t="s">
        <v>7266</v>
      </c>
      <c r="F3495" s="176" t="str">
        <f>IF(ISBLANK('DPW3'!BM47),"",'DPW3'!BM47)</f>
        <v/>
      </c>
    </row>
    <row r="3496" spans="1:60" x14ac:dyDescent="0.25">
      <c r="A3496" s="176" t="str">
        <f t="shared" si="54"/>
        <v>YKY</v>
      </c>
      <c r="B3496" s="176" t="str">
        <f>IF(ISBLANK('DPW3'!EA47),"",'DPW3'!EA47)</f>
        <v>PCD_DPW3_SPLIN1_DPLE_S3</v>
      </c>
      <c r="C3496" s="176" t="str">
        <f>'DPW3'!F47 &amp; "," &amp; 'DPW3'!G47 &amp; "," &amp; 'DPW3'!$DQ$5 &amp; "," &amp; 'DPW3'!$EA$6</f>
        <v>Supply interconnectors - WAFU Benefit,Number of schemes at Stage 3,Reasons for delay - Number of delayed schemes falling into each 'primary reason for delay' category,Programme level efficiency</v>
      </c>
      <c r="D3496" s="176" t="str">
        <f>IF(ISBLANK('DPW3'!$H$47),"",'DPW3'!$H$47)</f>
        <v>Nr</v>
      </c>
      <c r="E3496" s="176" t="s">
        <v>7266</v>
      </c>
      <c r="F3496" s="176" t="str">
        <f>IF(ISBLANK('DPW3'!BN47),"",'DPW3'!BN47)</f>
        <v/>
      </c>
    </row>
    <row r="3497" spans="1:60" x14ac:dyDescent="0.25">
      <c r="A3497" s="176" t="str">
        <f t="shared" si="54"/>
        <v>YKY</v>
      </c>
      <c r="B3497" s="176" t="str">
        <f>IF(ISBLANK('DPW3'!BZ48),"",'DPW3'!BZ48)</f>
        <v>PCD_DPW3_SPLIN1_S4</v>
      </c>
      <c r="C3497" s="176" t="str">
        <f>'DPW3'!F48 &amp; "," &amp; 'DPW3'!G48 &amp; "," &amp; 'DPW3'!BX5</f>
        <v>Supply interconnectors - WAFU Benefit,Number of schemes at Stage 4,Number of Schemes with IMs (Nr)</v>
      </c>
      <c r="D3497" s="176" t="str">
        <f>IF(ISBLANK('DPW3'!$H$48),"",'DPW3'!$H$48)</f>
        <v>Nr</v>
      </c>
      <c r="E3497" s="176" t="s">
        <v>7266</v>
      </c>
      <c r="T3497" s="176" t="str">
        <f>IF(ISBLANK('DPW3'!M48),"",'DPW3'!M48)</f>
        <v/>
      </c>
      <c r="U3497" s="176" t="str">
        <f>IF(ISBLANK('DPW3'!N48),"",'DPW3'!N48)</f>
        <v/>
      </c>
      <c r="V3497" s="176" t="str">
        <f>IF(ISBLANK('DPW3'!O48),"",'DPW3'!O48)</f>
        <v/>
      </c>
      <c r="W3497" s="176" t="str">
        <f>IF(ISBLANK('DPW3'!P48),"",'DPW3'!P48)</f>
        <v/>
      </c>
      <c r="X3497" s="176" t="str">
        <f>IF(ISBLANK('DPW3'!Q48),"",'DPW3'!Q48)</f>
        <v/>
      </c>
      <c r="Y3497" s="176" t="str">
        <f>IF(ISBLANK('DPW3'!R48),"",'DPW3'!R48)</f>
        <v/>
      </c>
      <c r="Z3497" s="176" t="str">
        <f>IF(ISBLANK('DPW3'!S48),"",'DPW3'!S48)</f>
        <v/>
      </c>
      <c r="AA3497" s="176" t="str">
        <f>IF(ISBLANK('DPW3'!T48),"",'DPW3'!T48)</f>
        <v/>
      </c>
      <c r="AB3497" s="176" t="str">
        <f>IF(ISBLANK('DPW3'!U48),"",'DPW3'!U48)</f>
        <v/>
      </c>
      <c r="AC3497" s="176" t="str">
        <f>IF(ISBLANK('DPW3'!V48),"",'DPW3'!V48)</f>
        <v/>
      </c>
      <c r="AD3497" s="176" t="str">
        <f>IF(ISBLANK('DPW3'!W48),"",'DPW3'!W48)</f>
        <v/>
      </c>
      <c r="AE3497" s="176" t="str">
        <f>IF(ISBLANK('DPW3'!X48),"",'DPW3'!X48)</f>
        <v/>
      </c>
      <c r="AF3497" s="176" t="str">
        <f>IF(ISBLANK('DPW3'!Y48),"",'DPW3'!Y48)</f>
        <v/>
      </c>
      <c r="AG3497" s="176" t="str">
        <f>IF(ISBLANK('DPW3'!Z48),"",'DPW3'!Z48)</f>
        <v/>
      </c>
      <c r="AH3497" s="176" t="str">
        <f>IF(ISBLANK('DPW3'!AA48),"",'DPW3'!AA48)</f>
        <v/>
      </c>
      <c r="AI3497" s="176" t="str">
        <f>IF(ISBLANK('DPW3'!AB48),"",'DPW3'!AB48)</f>
        <v/>
      </c>
      <c r="AJ3497" s="176" t="str">
        <f>IF(ISBLANK('DPW3'!AC48),"",'DPW3'!AC48)</f>
        <v/>
      </c>
      <c r="AK3497" s="176" t="str">
        <f>IF(ISBLANK('DPW3'!AD48),"",'DPW3'!AD48)</f>
        <v/>
      </c>
      <c r="AL3497" s="176" t="str">
        <f>IF(ISBLANK('DPW3'!AE48),"",'DPW3'!AE48)</f>
        <v/>
      </c>
      <c r="AM3497" s="176" t="str">
        <f>IF(ISBLANK('DPW3'!AF48),"",'DPW3'!AF48)</f>
        <v/>
      </c>
      <c r="AN3497" s="176" t="str">
        <f>IF(ISBLANK('DPW3'!AG48),"",'DPW3'!AG48)</f>
        <v/>
      </c>
      <c r="AO3497" s="176" t="str">
        <f>IF(ISBLANK('DPW3'!AH48),"",'DPW3'!AH48)</f>
        <v/>
      </c>
      <c r="AP3497" s="176" t="str">
        <f>IF(ISBLANK('DPW3'!AI48),"",'DPW3'!AI48)</f>
        <v/>
      </c>
      <c r="AQ3497" s="176" t="str">
        <f>IF(ISBLANK('DPW3'!AJ48),"",'DPW3'!AJ48)</f>
        <v/>
      </c>
      <c r="AR3497" s="176" t="str">
        <f>IF(ISBLANK('DPW3'!AK48),"",'DPW3'!AK48)</f>
        <v/>
      </c>
      <c r="AS3497" s="176" t="str">
        <f>IF(ISBLANK('DPW3'!AL48),"",'DPW3'!AL48)</f>
        <v/>
      </c>
      <c r="AT3497" s="176" t="str">
        <f>IF(ISBLANK('DPW3'!AM48),"",'DPW3'!AM48)</f>
        <v/>
      </c>
      <c r="AU3497" s="176" t="str">
        <f>IF(ISBLANK('DPW3'!AN48),"",'DPW3'!AN48)</f>
        <v/>
      </c>
      <c r="AV3497" s="176" t="str">
        <f>IF(ISBLANK('DPW3'!AO48),"",'DPW3'!AO48)</f>
        <v/>
      </c>
      <c r="AW3497" s="176" t="str">
        <f>IF(ISBLANK('DPW3'!AP48),"",'DPW3'!AP48)</f>
        <v/>
      </c>
      <c r="AX3497" s="176" t="str">
        <f>IF(ISBLANK('DPW3'!AQ48),"",'DPW3'!AQ48)</f>
        <v/>
      </c>
      <c r="AY3497" s="176" t="str">
        <f>IF(ISBLANK('DPW3'!AR48),"",'DPW3'!AR48)</f>
        <v/>
      </c>
      <c r="AZ3497" s="176" t="str">
        <f>IF(ISBLANK('DPW3'!AS48),"",'DPW3'!AS48)</f>
        <v/>
      </c>
      <c r="BA3497" s="176" t="str">
        <f>IF(ISBLANK('DPW3'!AT48),"",'DPW3'!AT48)</f>
        <v/>
      </c>
      <c r="BB3497" s="176" t="str">
        <f>IF(ISBLANK('DPW3'!AU48),"",'DPW3'!AU48)</f>
        <v/>
      </c>
      <c r="BC3497" s="176" t="str">
        <f>IF(ISBLANK('DPW3'!AV48),"",'DPW3'!AV48)</f>
        <v/>
      </c>
      <c r="BD3497" s="176" t="str">
        <f>IF(ISBLANK('DPW3'!AW48),"",'DPW3'!AW48)</f>
        <v/>
      </c>
      <c r="BE3497" s="176" t="str">
        <f>IF(ISBLANK('DPW3'!AX48),"",'DPW3'!AX48)</f>
        <v/>
      </c>
      <c r="BF3497" s="176" t="str">
        <f>IF(ISBLANK('DPW3'!AY48),"",'DPW3'!AY48)</f>
        <v/>
      </c>
      <c r="BG3497" s="176" t="str">
        <f>IF(ISBLANK('DPW3'!AZ48),"",'DPW3'!AZ48)</f>
        <v/>
      </c>
      <c r="BH3497" s="176" t="str">
        <f>IF(ISBLANK('DPW3'!BA48),"",'DPW3'!BA48)</f>
        <v/>
      </c>
    </row>
    <row r="3498" spans="1:60" x14ac:dyDescent="0.25">
      <c r="A3498" s="176" t="str">
        <f t="shared" si="54"/>
        <v>YKY</v>
      </c>
      <c r="B3498" s="176" t="str">
        <f>IF(ISBLANK('DPW3'!DP48),"",'DPW3'!DP48)</f>
        <v>PCD_DPW3_SPLIN1_DLY_S4</v>
      </c>
      <c r="C3498" s="176" t="str">
        <f>'DPW3'!F48 &amp; "," &amp; 'DPW3'!G48 &amp; "," &amp; 'DPW3'!DP5 &amp; "," &amp; 'DPW3'!DP6</f>
        <v>Supply interconnectors - WAFU Benefit,Number of schemes at Stage 4,Total number of schemes with a 90+ day delay for any given IM,</v>
      </c>
      <c r="D3498" s="176" t="str">
        <f>IF(ISBLANK('DPW3'!$H$48),"",'DPW3'!$H$48)</f>
        <v>Nr</v>
      </c>
      <c r="E3498" s="176" t="s">
        <v>7266</v>
      </c>
      <c r="F3498" s="176" t="str">
        <f>IF(ISBLANK('DPW3'!BC48),"",'DPW3'!BC48)</f>
        <v/>
      </c>
    </row>
    <row r="3499" spans="1:60" x14ac:dyDescent="0.25">
      <c r="A3499" s="176" t="str">
        <f t="shared" si="54"/>
        <v>YKY</v>
      </c>
      <c r="B3499" s="176" t="str">
        <f>IF(ISBLANK('DPW3'!DQ48),"",'DPW3'!DQ48)</f>
        <v>PCD_DPW3_SPLIN1_DIR_S4</v>
      </c>
      <c r="C3499" s="176" t="str">
        <f>'DPW3'!F48 &amp; "," &amp; 'DPW3'!G48 &amp; "," &amp; 'DPW3'!$DQ$5 &amp; "," &amp; 'DPW3'!$DQ$6</f>
        <v>Supply interconnectors - WAFU Benefit,Number of schemes at Stage 4,Reasons for delay - Number of delayed schemes falling into each 'primary reason for delay' category,Lack of resources - internal</v>
      </c>
      <c r="D3499" s="176" t="str">
        <f>IF(ISBLANK('DPW3'!$H$48),"",'DPW3'!$H$48)</f>
        <v>Nr</v>
      </c>
      <c r="E3499" s="176" t="s">
        <v>7266</v>
      </c>
      <c r="F3499" s="176" t="str">
        <f>IF(ISBLANK('DPW3'!BD48),"",'DPW3'!BD48)</f>
        <v/>
      </c>
    </row>
    <row r="3500" spans="1:60" x14ac:dyDescent="0.25">
      <c r="A3500" s="176" t="str">
        <f t="shared" si="54"/>
        <v>YKY</v>
      </c>
      <c r="B3500" s="176" t="str">
        <f>IF(ISBLANK('DPW3'!DR48),"",'DPW3'!DR48)</f>
        <v>PCD_DPW3_SPLIN1_DSCR_S4</v>
      </c>
      <c r="C3500" s="176" t="str">
        <f>'DPW3'!F48 &amp; "," &amp; 'DPW3'!G48 &amp; "," &amp; 'DPW3'!$DQ$5 &amp; "," &amp; 'DPW3'!$DR$6</f>
        <v xml:space="preserve">Supply interconnectors - WAFU Benefit,Number of schemes at Stage 4,Reasons for delay - Number of delayed schemes falling into each 'primary reason for delay' category,Lack of resources - external </v>
      </c>
      <c r="D3500" s="176" t="str">
        <f>IF(ISBLANK('DPW3'!$H$48),"",'DPW3'!$H$48)</f>
        <v>Nr</v>
      </c>
      <c r="E3500" s="176" t="s">
        <v>7266</v>
      </c>
      <c r="F3500" s="176" t="str">
        <f>IF(ISBLANK('DPW3'!BE48),"",'DPW3'!BE48)</f>
        <v/>
      </c>
    </row>
    <row r="3501" spans="1:60" x14ac:dyDescent="0.25">
      <c r="A3501" s="176" t="str">
        <f t="shared" si="54"/>
        <v>YKY</v>
      </c>
      <c r="B3501" s="176" t="str">
        <f>IF(ISBLANK('DPW3'!DS48),"",'DPW3'!DS48)</f>
        <v>PCD_DPW3_SPLIN1_DCS_S4</v>
      </c>
      <c r="C3501" s="176" t="str">
        <f>'DPW3'!F48 &amp; "," &amp; 'DPW3'!G48 &amp; "," &amp; 'DPW3'!$DQ$5 &amp; "," &amp; 'DPW3'!$DS$6</f>
        <v>Supply interconnectors - WAFU Benefit,Number of schemes at Stage 4,Reasons for delay - Number of delayed schemes falling into each 'primary reason for delay' category,Change in solution (IM2)</v>
      </c>
      <c r="D3501" s="176" t="str">
        <f>IF(ISBLANK('DPW3'!$H$48),"",'DPW3'!$H$48)</f>
        <v>Nr</v>
      </c>
      <c r="E3501" s="176" t="s">
        <v>7266</v>
      </c>
      <c r="F3501" s="176" t="str">
        <f>IF(ISBLANK('DPW3'!BF48),"",'DPW3'!BF48)</f>
        <v/>
      </c>
    </row>
    <row r="3502" spans="1:60" x14ac:dyDescent="0.25">
      <c r="A3502" s="176" t="str">
        <f t="shared" si="54"/>
        <v>YKY</v>
      </c>
      <c r="B3502" s="176" t="str">
        <f>IF(ISBLANK('DPW3'!DT48),"",'DPW3'!DT48)</f>
        <v>PCD_DPW3_SPLIN1_DSPC_S4</v>
      </c>
      <c r="C3502" s="176" t="str">
        <f>'DPW3'!F48 &amp; "," &amp; 'DPW3'!G48 &amp; "," &amp; 'DPW3'!$DQ$5 &amp; "," &amp; 'DPW3'!$DT$6</f>
        <v>Supply interconnectors - WAFU Benefit,Number of schemes at Stage 4,Reasons for delay - Number of delayed schemes falling into each 'primary reason for delay' category,Supply chain capacity</v>
      </c>
      <c r="D3502" s="176" t="str">
        <f>IF(ISBLANK('DPW3'!$H$48),"",'DPW3'!$H$48)</f>
        <v>Nr</v>
      </c>
      <c r="E3502" s="176" t="s">
        <v>7266</v>
      </c>
      <c r="F3502" s="176" t="str">
        <f>IF(ISBLANK('DPW3'!BG48),"",'DPW3'!BG48)</f>
        <v/>
      </c>
    </row>
    <row r="3503" spans="1:60" s="55" customFormat="1" x14ac:dyDescent="0.25">
      <c r="A3503" s="55" t="str">
        <f t="shared" si="54"/>
        <v>YKY</v>
      </c>
      <c r="B3503" s="55" t="str">
        <f>IF(ISBLANK('DPW3'!DU48),"",'DPW3'!DU48)</f>
        <v>PCD_DPW3_SPLIN1_DPP_S4</v>
      </c>
      <c r="C3503" s="55" t="str">
        <f>'DPW3'!F48 &amp; "," &amp; 'DPW3'!G48 &amp; "," &amp; 'DPW3'!$DQ$5 &amp; "," &amp; 'DPW3'!$DU$6</f>
        <v>Supply interconnectors - WAFU Benefit,Number of schemes at Stage 4,Reasons for delay - Number of delayed schemes falling into each 'primary reason for delay' category,Land and planning permission</v>
      </c>
      <c r="D3503" s="55" t="str">
        <f>IF(ISBLANK('DPW3'!$H$48),"",'DPW3'!$H$48)</f>
        <v>Nr</v>
      </c>
      <c r="E3503" s="55" t="s">
        <v>7266</v>
      </c>
      <c r="F3503" s="55" t="str">
        <f>IF(ISBLANK('DPW3'!BH48),"",'DPW3'!BH48)</f>
        <v/>
      </c>
    </row>
    <row r="3504" spans="1:60" x14ac:dyDescent="0.25">
      <c r="A3504" s="176" t="str">
        <f t="shared" si="54"/>
        <v>YKY</v>
      </c>
      <c r="B3504" s="176" t="str">
        <f>IF(ISBLANK('DPW3'!DV48),"",'DPW3'!DV48)</f>
        <v>PCD_DPW3_SPLIN1_DTPI_S4</v>
      </c>
      <c r="C3504" s="176" t="str">
        <f>'DPW3'!F48 &amp; "," &amp; 'DPW3'!G48 &amp; "," &amp; 'DPW3'!$DQ$5 &amp; "," &amp; 'DPW3'!$DV$6</f>
        <v>Supply interconnectors - WAFU Benefit,Number of schemes at Stage 4,Reasons for delay - Number of delayed schemes falling into each 'primary reason for delay' category,Third-party interface</v>
      </c>
      <c r="D3504" s="176" t="str">
        <f>IF(ISBLANK('DPW3'!$H$48),"",'DPW3'!$H$48)</f>
        <v>Nr</v>
      </c>
      <c r="E3504" s="176" t="s">
        <v>7266</v>
      </c>
      <c r="F3504" s="176" t="str">
        <f>IF(ISBLANK('DPW3'!BI48),"",'DPW3'!BI48)</f>
        <v/>
      </c>
    </row>
    <row r="3505" spans="1:60" x14ac:dyDescent="0.25">
      <c r="A3505" s="176" t="str">
        <f t="shared" si="54"/>
        <v>YKY</v>
      </c>
      <c r="B3505" s="176" t="str">
        <f>IF(ISBLANK('DPW3'!DW48),"",'DPW3'!DW48)</f>
        <v>PCD_DPW3_SPLIN1_DCI_S4</v>
      </c>
      <c r="C3505" s="176" t="str">
        <f>'DPW3'!F48 &amp; "," &amp; 'DPW3'!G48 &amp; "," &amp; 'DPW3'!$DQ$5 &amp; "," &amp; 'DPW3'!$DW$6</f>
        <v>Supply interconnectors - WAFU Benefit,Number of schemes at Stage 4,Reasons for delay - Number of delayed schemes falling into each 'primary reason for delay' category,Contractual issues</v>
      </c>
      <c r="D3505" s="176" t="str">
        <f>IF(ISBLANK('DPW3'!$H$48),"",'DPW3'!$H$48)</f>
        <v>Nr</v>
      </c>
      <c r="E3505" s="176" t="s">
        <v>7266</v>
      </c>
      <c r="F3505" s="176" t="str">
        <f>IF(ISBLANK('DPW3'!BJ48),"",'DPW3'!BJ48)</f>
        <v/>
      </c>
    </row>
    <row r="3506" spans="1:60" x14ac:dyDescent="0.25">
      <c r="A3506" s="176" t="str">
        <f t="shared" si="54"/>
        <v>YKY</v>
      </c>
      <c r="B3506" s="176" t="str">
        <f>IF(ISBLANK('DPW3'!DX48),"",'DPW3'!DX48)</f>
        <v>PCD_DPW3_SPLIN1_DSI_S4</v>
      </c>
      <c r="C3506" s="176" t="str">
        <f>'DPW3'!F48 &amp; "," &amp; 'DPW3'!G48 &amp; "," &amp; 'DPW3'!$DQ$5 &amp; "," &amp; 'DPW3'!$DX$6</f>
        <v>Supply interconnectors - WAFU Benefit,Number of schemes at Stage 4,Reasons for delay - Number of delayed schemes falling into each 'primary reason for delay' category,Sites issues</v>
      </c>
      <c r="D3506" s="176" t="str">
        <f>IF(ISBLANK('DPW3'!$H$48),"",'DPW3'!$H$48)</f>
        <v>Nr</v>
      </c>
      <c r="E3506" s="176" t="s">
        <v>7266</v>
      </c>
      <c r="F3506" s="176" t="str">
        <f>IF(ISBLANK('DPW3'!BK48),"",'DPW3'!BK48)</f>
        <v/>
      </c>
    </row>
    <row r="3507" spans="1:60" x14ac:dyDescent="0.25">
      <c r="A3507" s="176" t="str">
        <f t="shared" si="54"/>
        <v>YKY</v>
      </c>
      <c r="B3507" s="176" t="str">
        <f>IF(ISBLANK('DPW3'!DY48),"",'DPW3'!DY48)</f>
        <v>PCD_DPW3_SPLIN1_DER_S4</v>
      </c>
      <c r="C3507" s="176" t="str">
        <f>'DPW3'!F48 &amp; "," &amp; 'DPW3'!G48 &amp; "," &amp; 'DPW3'!$DQ$5 &amp; "," &amp; 'DPW3'!$DY$6</f>
        <v>Supply interconnectors - WAFU Benefit,Number of schemes at Stage 4,Reasons for delay - Number of delayed schemes falling into each 'primary reason for delay' category,Environmental risks</v>
      </c>
      <c r="D3507" s="176" t="str">
        <f>IF(ISBLANK('DPW3'!$H$48),"",'DPW3'!$H$48)</f>
        <v>Nr</v>
      </c>
      <c r="E3507" s="176" t="s">
        <v>7266</v>
      </c>
      <c r="F3507" s="176" t="str">
        <f>IF(ISBLANK('DPW3'!BL48),"",'DPW3'!BL48)</f>
        <v/>
      </c>
    </row>
    <row r="3508" spans="1:60" x14ac:dyDescent="0.25">
      <c r="A3508" s="176" t="str">
        <f t="shared" si="54"/>
        <v>YKY</v>
      </c>
      <c r="B3508" s="176" t="str">
        <f>IF(ISBLANK('DPW3'!DZ48),"",'DPW3'!DZ48)</f>
        <v>PCD_DPW3_SPLIN1_RS_S4</v>
      </c>
      <c r="C3508" s="176" t="str">
        <f>'DPW3'!F48 &amp; "," &amp; 'DPW3'!G48 &amp; "," &amp; 'DPW3'!$DQ$5 &amp; "," &amp; 'DPW3'!$DZ$6</f>
        <v>Supply interconnectors - WAFU Benefit,Number of schemes at Stage 4,Reasons for delay - Number of delayed schemes falling into each 'primary reason for delay' category,Regulatory Sign off Delay</v>
      </c>
      <c r="D3508" s="176" t="str">
        <f>IF(ISBLANK('DPW3'!$H$48),"",'DPW3'!$H$48)</f>
        <v>Nr</v>
      </c>
      <c r="E3508" s="176" t="s">
        <v>7266</v>
      </c>
      <c r="F3508" s="176" t="str">
        <f>IF(ISBLANK('DPW3'!BM48),"",'DPW3'!BM48)</f>
        <v/>
      </c>
    </row>
    <row r="3509" spans="1:60" x14ac:dyDescent="0.25">
      <c r="A3509" s="176" t="str">
        <f t="shared" si="54"/>
        <v>YKY</v>
      </c>
      <c r="B3509" s="176" t="str">
        <f>IF(ISBLANK('DPW3'!EA48),"",'DPW3'!EA48)</f>
        <v>PCD_DPW3_SPLIN1_DPLE_S4</v>
      </c>
      <c r="C3509" s="176" t="str">
        <f>'DPW3'!F48 &amp; "," &amp; 'DPW3'!G48 &amp; "," &amp; 'DPW3'!$DQ$5 &amp; "," &amp; 'DPW3'!$EA$6</f>
        <v>Supply interconnectors - WAFU Benefit,Number of schemes at Stage 4,Reasons for delay - Number of delayed schemes falling into each 'primary reason for delay' category,Programme level efficiency</v>
      </c>
      <c r="D3509" s="176" t="str">
        <f>IF(ISBLANK('DPW3'!$H$48),"",'DPW3'!$H$48)</f>
        <v>Nr</v>
      </c>
      <c r="E3509" s="176" t="s">
        <v>7266</v>
      </c>
      <c r="F3509" s="176" t="str">
        <f>IF(ISBLANK('DPW3'!BN48),"",'DPW3'!BN48)</f>
        <v/>
      </c>
    </row>
    <row r="3510" spans="1:60" x14ac:dyDescent="0.25">
      <c r="A3510" s="176" t="str">
        <f t="shared" si="54"/>
        <v>YKY</v>
      </c>
      <c r="B3510" s="176" t="str">
        <f>IF(ISBLANK('DPW3'!BZ49),"",'DPW3'!BZ49)</f>
        <v>PCD_DPW3_SPLIN1_S5</v>
      </c>
      <c r="C3510" s="176" t="str">
        <f>'DPW3'!F49 &amp; "," &amp; 'DPW3'!G49 &amp; "," &amp; 'DPW3'!BX5</f>
        <v>Supply interconnectors - WAFU Benefit,Number of schemes at Stage 5,Number of Schemes with IMs (Nr)</v>
      </c>
      <c r="D3510" s="176" t="str">
        <f>IF(ISBLANK('DPW3'!$H$49),"",'DPW3'!$H$49)</f>
        <v>Nr</v>
      </c>
      <c r="E3510" s="176" t="s">
        <v>7266</v>
      </c>
      <c r="T3510" s="176" t="str">
        <f>IF(ISBLANK('DPW3'!M49),"",'DPW3'!M49)</f>
        <v/>
      </c>
      <c r="U3510" s="176" t="str">
        <f>IF(ISBLANK('DPW3'!N49),"",'DPW3'!N49)</f>
        <v/>
      </c>
      <c r="V3510" s="176" t="str">
        <f>IF(ISBLANK('DPW3'!O49),"",'DPW3'!O49)</f>
        <v/>
      </c>
      <c r="W3510" s="176" t="str">
        <f>IF(ISBLANK('DPW3'!P49),"",'DPW3'!P49)</f>
        <v/>
      </c>
      <c r="X3510" s="176" t="str">
        <f>IF(ISBLANK('DPW3'!Q49),"",'DPW3'!Q49)</f>
        <v/>
      </c>
      <c r="Y3510" s="176" t="str">
        <f>IF(ISBLANK('DPW3'!R49),"",'DPW3'!R49)</f>
        <v/>
      </c>
      <c r="Z3510" s="176" t="str">
        <f>IF(ISBLANK('DPW3'!S49),"",'DPW3'!S49)</f>
        <v/>
      </c>
      <c r="AA3510" s="176" t="str">
        <f>IF(ISBLANK('DPW3'!T49),"",'DPW3'!T49)</f>
        <v/>
      </c>
      <c r="AB3510" s="176" t="str">
        <f>IF(ISBLANK('DPW3'!U49),"",'DPW3'!U49)</f>
        <v/>
      </c>
      <c r="AC3510" s="176" t="str">
        <f>IF(ISBLANK('DPW3'!V49),"",'DPW3'!V49)</f>
        <v/>
      </c>
      <c r="AD3510" s="176" t="str">
        <f>IF(ISBLANK('DPW3'!W49),"",'DPW3'!W49)</f>
        <v/>
      </c>
      <c r="AE3510" s="176" t="str">
        <f>IF(ISBLANK('DPW3'!X49),"",'DPW3'!X49)</f>
        <v/>
      </c>
      <c r="AF3510" s="176" t="str">
        <f>IF(ISBLANK('DPW3'!Y49),"",'DPW3'!Y49)</f>
        <v/>
      </c>
      <c r="AG3510" s="176" t="str">
        <f>IF(ISBLANK('DPW3'!Z49),"",'DPW3'!Z49)</f>
        <v/>
      </c>
      <c r="AH3510" s="176" t="str">
        <f>IF(ISBLANK('DPW3'!AA49),"",'DPW3'!AA49)</f>
        <v/>
      </c>
      <c r="AI3510" s="176" t="str">
        <f>IF(ISBLANK('DPW3'!AB49),"",'DPW3'!AB49)</f>
        <v/>
      </c>
      <c r="AJ3510" s="176" t="str">
        <f>IF(ISBLANK('DPW3'!AC49),"",'DPW3'!AC49)</f>
        <v/>
      </c>
      <c r="AK3510" s="176" t="str">
        <f>IF(ISBLANK('DPW3'!AD49),"",'DPW3'!AD49)</f>
        <v/>
      </c>
      <c r="AL3510" s="176" t="str">
        <f>IF(ISBLANK('DPW3'!AE49),"",'DPW3'!AE49)</f>
        <v/>
      </c>
      <c r="AM3510" s="176" t="str">
        <f>IF(ISBLANK('DPW3'!AF49),"",'DPW3'!AF49)</f>
        <v/>
      </c>
      <c r="AN3510" s="176" t="str">
        <f>IF(ISBLANK('DPW3'!AG49),"",'DPW3'!AG49)</f>
        <v/>
      </c>
      <c r="AO3510" s="176" t="str">
        <f>IF(ISBLANK('DPW3'!AH49),"",'DPW3'!AH49)</f>
        <v/>
      </c>
      <c r="AP3510" s="176" t="str">
        <f>IF(ISBLANK('DPW3'!AI49),"",'DPW3'!AI49)</f>
        <v/>
      </c>
      <c r="AQ3510" s="176" t="str">
        <f>IF(ISBLANK('DPW3'!AJ49),"",'DPW3'!AJ49)</f>
        <v/>
      </c>
      <c r="AR3510" s="176" t="str">
        <f>IF(ISBLANK('DPW3'!AK49),"",'DPW3'!AK49)</f>
        <v/>
      </c>
      <c r="AS3510" s="176" t="str">
        <f>IF(ISBLANK('DPW3'!AL49),"",'DPW3'!AL49)</f>
        <v/>
      </c>
      <c r="AT3510" s="176" t="str">
        <f>IF(ISBLANK('DPW3'!AM49),"",'DPW3'!AM49)</f>
        <v/>
      </c>
      <c r="AU3510" s="176" t="str">
        <f>IF(ISBLANK('DPW3'!AN49),"",'DPW3'!AN49)</f>
        <v/>
      </c>
      <c r="AV3510" s="176" t="str">
        <f>IF(ISBLANK('DPW3'!AO49),"",'DPW3'!AO49)</f>
        <v/>
      </c>
      <c r="AW3510" s="176" t="str">
        <f>IF(ISBLANK('DPW3'!AP49),"",'DPW3'!AP49)</f>
        <v/>
      </c>
      <c r="AX3510" s="176" t="str">
        <f>IF(ISBLANK('DPW3'!AQ49),"",'DPW3'!AQ49)</f>
        <v/>
      </c>
      <c r="AY3510" s="176" t="str">
        <f>IF(ISBLANK('DPW3'!AR49),"",'DPW3'!AR49)</f>
        <v/>
      </c>
      <c r="AZ3510" s="176" t="str">
        <f>IF(ISBLANK('DPW3'!AS49),"",'DPW3'!AS49)</f>
        <v/>
      </c>
      <c r="BA3510" s="176" t="str">
        <f>IF(ISBLANK('DPW3'!AT49),"",'DPW3'!AT49)</f>
        <v/>
      </c>
      <c r="BB3510" s="176" t="str">
        <f>IF(ISBLANK('DPW3'!AU49),"",'DPW3'!AU49)</f>
        <v/>
      </c>
      <c r="BC3510" s="176" t="str">
        <f>IF(ISBLANK('DPW3'!AV49),"",'DPW3'!AV49)</f>
        <v/>
      </c>
      <c r="BD3510" s="176" t="str">
        <f>IF(ISBLANK('DPW3'!AW49),"",'DPW3'!AW49)</f>
        <v/>
      </c>
      <c r="BE3510" s="176" t="str">
        <f>IF(ISBLANK('DPW3'!AX49),"",'DPW3'!AX49)</f>
        <v/>
      </c>
      <c r="BF3510" s="176" t="str">
        <f>IF(ISBLANK('DPW3'!AY49),"",'DPW3'!AY49)</f>
        <v/>
      </c>
      <c r="BG3510" s="176" t="str">
        <f>IF(ISBLANK('DPW3'!AZ49),"",'DPW3'!AZ49)</f>
        <v/>
      </c>
      <c r="BH3510" s="176" t="str">
        <f>IF(ISBLANK('DPW3'!BA49),"",'DPW3'!BA49)</f>
        <v/>
      </c>
    </row>
    <row r="3511" spans="1:60" x14ac:dyDescent="0.25">
      <c r="A3511" s="176" t="str">
        <f t="shared" si="54"/>
        <v>YKY</v>
      </c>
      <c r="B3511" s="176" t="str">
        <f>IF(ISBLANK('DPW3'!DP49),"",'DPW3'!DP49)</f>
        <v>PCD_DPW3_SPLIN1_DLY_S5</v>
      </c>
      <c r="C3511" s="176" t="str">
        <f>'DPW3'!F49 &amp; "," &amp; 'DPW3'!G49 &amp; "," &amp; 'DPW3'!DP5 &amp; "," &amp; 'DPW3'!DP6</f>
        <v>Supply interconnectors - WAFU Benefit,Number of schemes at Stage 5,Total number of schemes with a 90+ day delay for any given IM,</v>
      </c>
      <c r="D3511" s="176" t="str">
        <f>IF(ISBLANK('DPW3'!$H$49),"",'DPW3'!$H$49)</f>
        <v>Nr</v>
      </c>
      <c r="E3511" s="176" t="s">
        <v>7266</v>
      </c>
      <c r="F3511" s="176" t="str">
        <f>IF(ISBLANK('DPW3'!BC49),"",'DPW3'!BC49)</f>
        <v/>
      </c>
    </row>
    <row r="3512" spans="1:60" x14ac:dyDescent="0.25">
      <c r="A3512" s="176" t="str">
        <f t="shared" si="54"/>
        <v>YKY</v>
      </c>
      <c r="B3512" s="176" t="str">
        <f>IF(ISBLANK('DPW3'!DQ49),"",'DPW3'!DQ49)</f>
        <v>PCD_DPW3_SPLIN1_DIR_S5</v>
      </c>
      <c r="C3512" s="176" t="str">
        <f>'DPW3'!F49 &amp; "," &amp; 'DPW3'!G49 &amp; "," &amp; 'DPW3'!$DQ$5 &amp; "," &amp; 'DPW3'!$DQ$6</f>
        <v>Supply interconnectors - WAFU Benefit,Number of schemes at Stage 5,Reasons for delay - Number of delayed schemes falling into each 'primary reason for delay' category,Lack of resources - internal</v>
      </c>
      <c r="D3512" s="176" t="str">
        <f>IF(ISBLANK('DPW3'!$H$49),"",'DPW3'!$H$49)</f>
        <v>Nr</v>
      </c>
      <c r="E3512" s="176" t="s">
        <v>7266</v>
      </c>
      <c r="F3512" s="176" t="str">
        <f>IF(ISBLANK('DPW3'!BD49),"",'DPW3'!BD49)</f>
        <v/>
      </c>
    </row>
    <row r="3513" spans="1:60" x14ac:dyDescent="0.25">
      <c r="A3513" s="176" t="str">
        <f t="shared" si="54"/>
        <v>YKY</v>
      </c>
      <c r="B3513" s="176" t="str">
        <f>IF(ISBLANK('DPW3'!DR49),"",'DPW3'!DR49)</f>
        <v>PCD_DPW3_SPLIN1_DSCR_S5</v>
      </c>
      <c r="C3513" s="176" t="str">
        <f>'DPW3'!F49 &amp; "," &amp; 'DPW3'!G49 &amp; "," &amp; 'DPW3'!$DQ$5 &amp; "," &amp; 'DPW3'!$DR$6</f>
        <v xml:space="preserve">Supply interconnectors - WAFU Benefit,Number of schemes at Stage 5,Reasons for delay - Number of delayed schemes falling into each 'primary reason for delay' category,Lack of resources - external </v>
      </c>
      <c r="D3513" s="176" t="str">
        <f>IF(ISBLANK('DPW3'!$H$49),"",'DPW3'!$H$49)</f>
        <v>Nr</v>
      </c>
      <c r="E3513" s="176" t="s">
        <v>7266</v>
      </c>
      <c r="F3513" s="176" t="str">
        <f>IF(ISBLANK('DPW3'!BE49),"",'DPW3'!BE49)</f>
        <v/>
      </c>
    </row>
    <row r="3514" spans="1:60" x14ac:dyDescent="0.25">
      <c r="A3514" s="176" t="str">
        <f t="shared" si="54"/>
        <v>YKY</v>
      </c>
      <c r="B3514" s="176" t="str">
        <f>IF(ISBLANK('DPW3'!DS49),"",'DPW3'!DS49)</f>
        <v>PCD_DPW3_SPLIN1_DCS_S5</v>
      </c>
      <c r="C3514" s="176" t="str">
        <f>'DPW3'!F49 &amp; "," &amp; 'DPW3'!G49 &amp; "," &amp; 'DPW3'!$DQ$5 &amp; "," &amp; 'DPW3'!$DS$6</f>
        <v>Supply interconnectors - WAFU Benefit,Number of schemes at Stage 5,Reasons for delay - Number of delayed schemes falling into each 'primary reason for delay' category,Change in solution (IM2)</v>
      </c>
      <c r="D3514" s="176" t="str">
        <f>IF(ISBLANK('DPW3'!$H$49),"",'DPW3'!$H$49)</f>
        <v>Nr</v>
      </c>
      <c r="E3514" s="176" t="s">
        <v>7266</v>
      </c>
      <c r="F3514" s="176" t="str">
        <f>IF(ISBLANK('DPW3'!BF49),"",'DPW3'!BF49)</f>
        <v/>
      </c>
    </row>
    <row r="3515" spans="1:60" x14ac:dyDescent="0.25">
      <c r="A3515" s="176" t="str">
        <f t="shared" si="54"/>
        <v>YKY</v>
      </c>
      <c r="B3515" s="176" t="str">
        <f>IF(ISBLANK('DPW3'!DT49),"",'DPW3'!DT49)</f>
        <v>PCD_DPW3_SPLIN1_DSPC_S5</v>
      </c>
      <c r="C3515" s="176" t="str">
        <f>'DPW3'!F49 &amp; "," &amp; 'DPW3'!G49 &amp; "," &amp; 'DPW3'!$DQ$5 &amp; "," &amp; 'DPW3'!$DT$6</f>
        <v>Supply interconnectors - WAFU Benefit,Number of schemes at Stage 5,Reasons for delay - Number of delayed schemes falling into each 'primary reason for delay' category,Supply chain capacity</v>
      </c>
      <c r="D3515" s="176" t="str">
        <f>IF(ISBLANK('DPW3'!$H$49),"",'DPW3'!$H$49)</f>
        <v>Nr</v>
      </c>
      <c r="E3515" s="176" t="s">
        <v>7266</v>
      </c>
      <c r="F3515" s="176" t="str">
        <f>IF(ISBLANK('DPW3'!BG49),"",'DPW3'!BG49)</f>
        <v/>
      </c>
    </row>
    <row r="3516" spans="1:60" s="55" customFormat="1" x14ac:dyDescent="0.25">
      <c r="A3516" s="55" t="str">
        <f t="shared" si="54"/>
        <v>YKY</v>
      </c>
      <c r="B3516" s="55" t="str">
        <f>IF(ISBLANK('DPW3'!DU49),"",'DPW3'!DU49)</f>
        <v>PCD_DPW3_SPLIN1_DPP_S5</v>
      </c>
      <c r="C3516" s="55" t="str">
        <f>'DPW3'!F49 &amp; "," &amp; 'DPW3'!G49 &amp; "," &amp; 'DPW3'!$DQ$5 &amp; "," &amp; 'DPW3'!$DU$6</f>
        <v>Supply interconnectors - WAFU Benefit,Number of schemes at Stage 5,Reasons for delay - Number of delayed schemes falling into each 'primary reason for delay' category,Land and planning permission</v>
      </c>
      <c r="D3516" s="55" t="str">
        <f>IF(ISBLANK('DPW3'!$H$49),"",'DPW3'!$H$49)</f>
        <v>Nr</v>
      </c>
      <c r="E3516" s="55" t="s">
        <v>7266</v>
      </c>
      <c r="F3516" s="55" t="str">
        <f>IF(ISBLANK('DPW3'!BH49),"",'DPW3'!BH49)</f>
        <v/>
      </c>
    </row>
    <row r="3517" spans="1:60" x14ac:dyDescent="0.25">
      <c r="A3517" s="176" t="str">
        <f t="shared" si="54"/>
        <v>YKY</v>
      </c>
      <c r="B3517" s="176" t="str">
        <f>IF(ISBLANK('DPW3'!DV49),"",'DPW3'!DV49)</f>
        <v>PCD_DPW3_SPLIN1_DTPI_S5</v>
      </c>
      <c r="C3517" s="176" t="str">
        <f>'DPW3'!F49 &amp; "," &amp; 'DPW3'!G49 &amp; "," &amp; 'DPW3'!$DQ$5 &amp; "," &amp; 'DPW3'!$DV$6</f>
        <v>Supply interconnectors - WAFU Benefit,Number of schemes at Stage 5,Reasons for delay - Number of delayed schemes falling into each 'primary reason for delay' category,Third-party interface</v>
      </c>
      <c r="D3517" s="176" t="str">
        <f>IF(ISBLANK('DPW3'!$H$49),"",'DPW3'!$H$49)</f>
        <v>Nr</v>
      </c>
      <c r="E3517" s="176" t="s">
        <v>7266</v>
      </c>
      <c r="F3517" s="176" t="str">
        <f>IF(ISBLANK('DPW3'!BI49),"",'DPW3'!BI49)</f>
        <v/>
      </c>
    </row>
    <row r="3518" spans="1:60" x14ac:dyDescent="0.25">
      <c r="A3518" s="176" t="str">
        <f t="shared" si="54"/>
        <v>YKY</v>
      </c>
      <c r="B3518" s="176" t="str">
        <f>IF(ISBLANK('DPW3'!DW49),"",'DPW3'!DW49)</f>
        <v>PCD_DPW3_SPLIN1_DCI_S5</v>
      </c>
      <c r="C3518" s="176" t="str">
        <f>'DPW3'!F49 &amp; "," &amp; 'DPW3'!G49 &amp; "," &amp; 'DPW3'!$DQ$5 &amp; "," &amp; 'DPW3'!$DW$6</f>
        <v>Supply interconnectors - WAFU Benefit,Number of schemes at Stage 5,Reasons for delay - Number of delayed schemes falling into each 'primary reason for delay' category,Contractual issues</v>
      </c>
      <c r="D3518" s="176" t="str">
        <f>IF(ISBLANK('DPW3'!$H$49),"",'DPW3'!$H$49)</f>
        <v>Nr</v>
      </c>
      <c r="E3518" s="176" t="s">
        <v>7266</v>
      </c>
      <c r="F3518" s="176" t="str">
        <f>IF(ISBLANK('DPW3'!BJ49),"",'DPW3'!BJ49)</f>
        <v/>
      </c>
    </row>
    <row r="3519" spans="1:60" x14ac:dyDescent="0.25">
      <c r="A3519" s="176" t="str">
        <f t="shared" si="54"/>
        <v>YKY</v>
      </c>
      <c r="B3519" s="176" t="str">
        <f>IF(ISBLANK('DPW3'!DX49),"",'DPW3'!DX49)</f>
        <v>PCD_DPW3_SPLIN1_DSI_S5</v>
      </c>
      <c r="C3519" s="176" t="str">
        <f>'DPW3'!F49 &amp; "," &amp; 'DPW3'!G49 &amp; "," &amp; 'DPW3'!$DQ$5 &amp; "," &amp; 'DPW3'!$DX$6</f>
        <v>Supply interconnectors - WAFU Benefit,Number of schemes at Stage 5,Reasons for delay - Number of delayed schemes falling into each 'primary reason for delay' category,Sites issues</v>
      </c>
      <c r="D3519" s="176" t="str">
        <f>IF(ISBLANK('DPW3'!$H$49),"",'DPW3'!$H$49)</f>
        <v>Nr</v>
      </c>
      <c r="E3519" s="176" t="s">
        <v>7266</v>
      </c>
      <c r="F3519" s="176" t="str">
        <f>IF(ISBLANK('DPW3'!BK49),"",'DPW3'!BK49)</f>
        <v/>
      </c>
    </row>
    <row r="3520" spans="1:60" x14ac:dyDescent="0.25">
      <c r="A3520" s="176" t="str">
        <f t="shared" si="54"/>
        <v>YKY</v>
      </c>
      <c r="B3520" s="176" t="str">
        <f>IF(ISBLANK('DPW3'!DY49),"",'DPW3'!DY49)</f>
        <v>PCD_DPW3_SPLIN1_DER_S5</v>
      </c>
      <c r="C3520" s="176" t="str">
        <f>'DPW3'!F49 &amp; "," &amp; 'DPW3'!G49 &amp; "," &amp; 'DPW3'!$DQ$5 &amp; "," &amp; 'DPW3'!$DY$6</f>
        <v>Supply interconnectors - WAFU Benefit,Number of schemes at Stage 5,Reasons for delay - Number of delayed schemes falling into each 'primary reason for delay' category,Environmental risks</v>
      </c>
      <c r="D3520" s="176" t="str">
        <f>IF(ISBLANK('DPW3'!$H$49),"",'DPW3'!$H$49)</f>
        <v>Nr</v>
      </c>
      <c r="E3520" s="176" t="s">
        <v>7266</v>
      </c>
      <c r="F3520" s="176" t="str">
        <f>IF(ISBLANK('DPW3'!BL49),"",'DPW3'!BL49)</f>
        <v/>
      </c>
    </row>
    <row r="3521" spans="1:60" x14ac:dyDescent="0.25">
      <c r="A3521" s="176" t="str">
        <f t="shared" si="54"/>
        <v>YKY</v>
      </c>
      <c r="B3521" s="176" t="str">
        <f>IF(ISBLANK('DPW3'!DZ49),"",'DPW3'!DZ49)</f>
        <v>PCD_DPW3_SPLIN1_RS_S5</v>
      </c>
      <c r="C3521" s="176" t="str">
        <f>'DPW3'!F49 &amp; "," &amp; 'DPW3'!G49 &amp; "," &amp; 'DPW3'!$DQ$5 &amp; "," &amp; 'DPW3'!$DZ$6</f>
        <v>Supply interconnectors - WAFU Benefit,Number of schemes at Stage 5,Reasons for delay - Number of delayed schemes falling into each 'primary reason for delay' category,Regulatory Sign off Delay</v>
      </c>
      <c r="D3521" s="176" t="str">
        <f>IF(ISBLANK('DPW3'!$H$49),"",'DPW3'!$H$49)</f>
        <v>Nr</v>
      </c>
      <c r="E3521" s="176" t="s">
        <v>7266</v>
      </c>
      <c r="F3521" s="176" t="str">
        <f>IF(ISBLANK('DPW3'!BM49),"",'DPW3'!BM49)</f>
        <v/>
      </c>
    </row>
    <row r="3522" spans="1:60" x14ac:dyDescent="0.25">
      <c r="A3522" s="176" t="str">
        <f t="shared" si="54"/>
        <v>YKY</v>
      </c>
      <c r="B3522" s="176" t="str">
        <f>IF(ISBLANK('DPW3'!EA49),"",'DPW3'!EA49)</f>
        <v>PCD_DPW3_SPLIN1_DPLE_S5</v>
      </c>
      <c r="C3522" s="176" t="str">
        <f>'DPW3'!F49 &amp; "," &amp; 'DPW3'!G49 &amp; "," &amp; 'DPW3'!$DQ$5 &amp; "," &amp; 'DPW3'!$EA$6</f>
        <v>Supply interconnectors - WAFU Benefit,Number of schemes at Stage 5,Reasons for delay - Number of delayed schemes falling into each 'primary reason for delay' category,Programme level efficiency</v>
      </c>
      <c r="D3522" s="176" t="str">
        <f>IF(ISBLANK('DPW3'!$H$49),"",'DPW3'!$H$49)</f>
        <v>Nr</v>
      </c>
      <c r="E3522" s="176" t="s">
        <v>7266</v>
      </c>
      <c r="F3522" s="176" t="str">
        <f>IF(ISBLANK('DPW3'!BN49),"",'DPW3'!BN49)</f>
        <v/>
      </c>
    </row>
    <row r="3523" spans="1:60" x14ac:dyDescent="0.25">
      <c r="A3523" s="176" t="str">
        <f t="shared" si="54"/>
        <v>YKY</v>
      </c>
      <c r="B3523" s="176" t="str">
        <f>IF(ISBLANK('DPW3'!BZ50),"",'DPW3'!BZ50)</f>
        <v>PCD_DPW3_SPLIN1_S6</v>
      </c>
      <c r="C3523" s="176" t="str">
        <f>'DPW3'!F50 &amp; "," &amp; 'DPW3'!G50 &amp; "," &amp; 'DPW3'!BX5</f>
        <v>Supply interconnectors - WAFU Benefit,Number of schemes at Stage 6,Number of Schemes with IMs (Nr)</v>
      </c>
      <c r="D3523" s="176" t="str">
        <f>IF(ISBLANK('DPW3'!$H$50),"",'DPW3'!$H$50)</f>
        <v>Nr</v>
      </c>
      <c r="E3523" s="176" t="s">
        <v>7266</v>
      </c>
      <c r="T3523" s="176" t="str">
        <f>IF(ISBLANK('DPW3'!M50),"",'DPW3'!M50)</f>
        <v/>
      </c>
      <c r="U3523" s="176" t="str">
        <f>IF(ISBLANK('DPW3'!N50),"",'DPW3'!N50)</f>
        <v/>
      </c>
      <c r="V3523" s="176" t="str">
        <f>IF(ISBLANK('DPW3'!O50),"",'DPW3'!O50)</f>
        <v/>
      </c>
      <c r="W3523" s="176" t="str">
        <f>IF(ISBLANK('DPW3'!P50),"",'DPW3'!P50)</f>
        <v/>
      </c>
      <c r="X3523" s="176" t="str">
        <f>IF(ISBLANK('DPW3'!Q50),"",'DPW3'!Q50)</f>
        <v/>
      </c>
      <c r="Y3523" s="176" t="str">
        <f>IF(ISBLANK('DPW3'!R50),"",'DPW3'!R50)</f>
        <v/>
      </c>
      <c r="Z3523" s="176" t="str">
        <f>IF(ISBLANK('DPW3'!S50),"",'DPW3'!S50)</f>
        <v/>
      </c>
      <c r="AA3523" s="176" t="str">
        <f>IF(ISBLANK('DPW3'!T50),"",'DPW3'!T50)</f>
        <v/>
      </c>
      <c r="AB3523" s="176" t="str">
        <f>IF(ISBLANK('DPW3'!U50),"",'DPW3'!U50)</f>
        <v/>
      </c>
      <c r="AC3523" s="176" t="str">
        <f>IF(ISBLANK('DPW3'!V50),"",'DPW3'!V50)</f>
        <v/>
      </c>
      <c r="AD3523" s="176" t="str">
        <f>IF(ISBLANK('DPW3'!W50),"",'DPW3'!W50)</f>
        <v/>
      </c>
      <c r="AE3523" s="176" t="str">
        <f>IF(ISBLANK('DPW3'!X50),"",'DPW3'!X50)</f>
        <v/>
      </c>
      <c r="AF3523" s="176" t="str">
        <f>IF(ISBLANK('DPW3'!Y50),"",'DPW3'!Y50)</f>
        <v/>
      </c>
      <c r="AG3523" s="176" t="str">
        <f>IF(ISBLANK('DPW3'!Z50),"",'DPW3'!Z50)</f>
        <v/>
      </c>
      <c r="AH3523" s="176" t="str">
        <f>IF(ISBLANK('DPW3'!AA50),"",'DPW3'!AA50)</f>
        <v/>
      </c>
      <c r="AI3523" s="176" t="str">
        <f>IF(ISBLANK('DPW3'!AB50),"",'DPW3'!AB50)</f>
        <v/>
      </c>
      <c r="AJ3523" s="176" t="str">
        <f>IF(ISBLANK('DPW3'!AC50),"",'DPW3'!AC50)</f>
        <v/>
      </c>
      <c r="AK3523" s="176" t="str">
        <f>IF(ISBLANK('DPW3'!AD50),"",'DPW3'!AD50)</f>
        <v/>
      </c>
      <c r="AL3523" s="176" t="str">
        <f>IF(ISBLANK('DPW3'!AE50),"",'DPW3'!AE50)</f>
        <v/>
      </c>
      <c r="AM3523" s="176" t="str">
        <f>IF(ISBLANK('DPW3'!AF50),"",'DPW3'!AF50)</f>
        <v/>
      </c>
      <c r="AN3523" s="176" t="str">
        <f>IF(ISBLANK('DPW3'!AG50),"",'DPW3'!AG50)</f>
        <v/>
      </c>
      <c r="AO3523" s="176" t="str">
        <f>IF(ISBLANK('DPW3'!AH50),"",'DPW3'!AH50)</f>
        <v/>
      </c>
      <c r="AP3523" s="176" t="str">
        <f>IF(ISBLANK('DPW3'!AI50),"",'DPW3'!AI50)</f>
        <v/>
      </c>
      <c r="AQ3523" s="176" t="str">
        <f>IF(ISBLANK('DPW3'!AJ50),"",'DPW3'!AJ50)</f>
        <v/>
      </c>
      <c r="AR3523" s="176" t="str">
        <f>IF(ISBLANK('DPW3'!AK50),"",'DPW3'!AK50)</f>
        <v/>
      </c>
      <c r="AS3523" s="176" t="str">
        <f>IF(ISBLANK('DPW3'!AL50),"",'DPW3'!AL50)</f>
        <v/>
      </c>
      <c r="AT3523" s="176" t="str">
        <f>IF(ISBLANK('DPW3'!AM50),"",'DPW3'!AM50)</f>
        <v/>
      </c>
      <c r="AU3523" s="176" t="str">
        <f>IF(ISBLANK('DPW3'!AN50),"",'DPW3'!AN50)</f>
        <v/>
      </c>
      <c r="AV3523" s="176" t="str">
        <f>IF(ISBLANK('DPW3'!AO50),"",'DPW3'!AO50)</f>
        <v/>
      </c>
      <c r="AW3523" s="176" t="str">
        <f>IF(ISBLANK('DPW3'!AP50),"",'DPW3'!AP50)</f>
        <v/>
      </c>
      <c r="AX3523" s="176" t="str">
        <f>IF(ISBLANK('DPW3'!AQ50),"",'DPW3'!AQ50)</f>
        <v/>
      </c>
      <c r="AY3523" s="176" t="str">
        <f>IF(ISBLANK('DPW3'!AR50),"",'DPW3'!AR50)</f>
        <v/>
      </c>
      <c r="AZ3523" s="176" t="str">
        <f>IF(ISBLANK('DPW3'!AS50),"",'DPW3'!AS50)</f>
        <v/>
      </c>
      <c r="BA3523" s="176" t="str">
        <f>IF(ISBLANK('DPW3'!AT50),"",'DPW3'!AT50)</f>
        <v/>
      </c>
      <c r="BB3523" s="176" t="str">
        <f>IF(ISBLANK('DPW3'!AU50),"",'DPW3'!AU50)</f>
        <v/>
      </c>
      <c r="BC3523" s="176" t="str">
        <f>IF(ISBLANK('DPW3'!AV50),"",'DPW3'!AV50)</f>
        <v/>
      </c>
      <c r="BD3523" s="176" t="str">
        <f>IF(ISBLANK('DPW3'!AW50),"",'DPW3'!AW50)</f>
        <v/>
      </c>
      <c r="BE3523" s="176" t="str">
        <f>IF(ISBLANK('DPW3'!AX50),"",'DPW3'!AX50)</f>
        <v/>
      </c>
      <c r="BF3523" s="176" t="str">
        <f>IF(ISBLANK('DPW3'!AY50),"",'DPW3'!AY50)</f>
        <v/>
      </c>
      <c r="BG3523" s="176" t="str">
        <f>IF(ISBLANK('DPW3'!AZ50),"",'DPW3'!AZ50)</f>
        <v/>
      </c>
      <c r="BH3523" s="176" t="str">
        <f>IF(ISBLANK('DPW3'!BA50),"",'DPW3'!BA50)</f>
        <v/>
      </c>
    </row>
    <row r="3524" spans="1:60" x14ac:dyDescent="0.25">
      <c r="A3524" s="176" t="str">
        <f t="shared" si="54"/>
        <v>YKY</v>
      </c>
      <c r="B3524" s="176" t="str">
        <f>IF(ISBLANK('DPW3'!DP50),"",'DPW3'!DP50)</f>
        <v>PCD_DPW3_SPLIN1_DLY_S6</v>
      </c>
      <c r="C3524" s="176" t="str">
        <f>'DPW3'!F50 &amp; "," &amp; 'DPW3'!G50 &amp; "," &amp; 'DPW3'!DP5 &amp; "," &amp; 'DPW3'!DP6</f>
        <v>Supply interconnectors - WAFU Benefit,Number of schemes at Stage 6,Total number of schemes with a 90+ day delay for any given IM,</v>
      </c>
      <c r="D3524" s="176" t="str">
        <f>IF(ISBLANK('DPW3'!$H$50),"",'DPW3'!$H$50)</f>
        <v>Nr</v>
      </c>
      <c r="E3524" s="176" t="s">
        <v>7266</v>
      </c>
      <c r="F3524" s="176" t="str">
        <f>IF(ISBLANK('DPW3'!BC50),"",'DPW3'!BC50)</f>
        <v/>
      </c>
    </row>
    <row r="3525" spans="1:60" x14ac:dyDescent="0.25">
      <c r="A3525" s="176" t="str">
        <f t="shared" ref="A3525:A3588" si="55">A3524</f>
        <v>YKY</v>
      </c>
      <c r="B3525" s="176" t="str">
        <f>IF(ISBLANK('DPW3'!DQ50),"",'DPW3'!DQ50)</f>
        <v>PCD_DPW3_SPLIN1_DIR_S6</v>
      </c>
      <c r="C3525" s="176" t="str">
        <f>'DPW3'!F50 &amp; "," &amp; 'DPW3'!G50 &amp; "," &amp; 'DPW3'!$DQ$5 &amp; "," &amp; 'DPW3'!$DQ$6</f>
        <v>Supply interconnectors - WAFU Benefit,Number of schemes at Stage 6,Reasons for delay - Number of delayed schemes falling into each 'primary reason for delay' category,Lack of resources - internal</v>
      </c>
      <c r="D3525" s="176" t="str">
        <f>IF(ISBLANK('DPW3'!$H$50),"",'DPW3'!$H$50)</f>
        <v>Nr</v>
      </c>
      <c r="E3525" s="176" t="s">
        <v>7266</v>
      </c>
      <c r="F3525" s="176" t="str">
        <f>IF(ISBLANK('DPW3'!BD50),"",'DPW3'!BD50)</f>
        <v/>
      </c>
    </row>
    <row r="3526" spans="1:60" x14ac:dyDescent="0.25">
      <c r="A3526" s="176" t="str">
        <f t="shared" si="55"/>
        <v>YKY</v>
      </c>
      <c r="B3526" s="176" t="str">
        <f>IF(ISBLANK('DPW3'!DR50),"",'DPW3'!DR50)</f>
        <v>PCD_DPW3_SPLIN1_DSCR_S6</v>
      </c>
      <c r="C3526" s="176" t="str">
        <f>'DPW3'!F50 &amp; "," &amp; 'DPW3'!G50 &amp; "," &amp; 'DPW3'!$DQ$5 &amp; "," &amp; 'DPW3'!$DR$6</f>
        <v xml:space="preserve">Supply interconnectors - WAFU Benefit,Number of schemes at Stage 6,Reasons for delay - Number of delayed schemes falling into each 'primary reason for delay' category,Lack of resources - external </v>
      </c>
      <c r="D3526" s="176" t="str">
        <f>IF(ISBLANK('DPW3'!$H$50),"",'DPW3'!$H$50)</f>
        <v>Nr</v>
      </c>
      <c r="E3526" s="176" t="s">
        <v>7266</v>
      </c>
      <c r="F3526" s="176" t="str">
        <f>IF(ISBLANK('DPW3'!BE50),"",'DPW3'!BE50)</f>
        <v/>
      </c>
    </row>
    <row r="3527" spans="1:60" x14ac:dyDescent="0.25">
      <c r="A3527" s="176" t="str">
        <f t="shared" si="55"/>
        <v>YKY</v>
      </c>
      <c r="B3527" s="176" t="str">
        <f>IF(ISBLANK('DPW3'!DS50),"",'DPW3'!DS50)</f>
        <v>PCD_DPW3_SPLIN1_DCS_S6</v>
      </c>
      <c r="C3527" s="176" t="str">
        <f>'DPW3'!F50 &amp; "," &amp; 'DPW3'!G50 &amp; "," &amp; 'DPW3'!$DQ$5 &amp; "," &amp; 'DPW3'!$DS$6</f>
        <v>Supply interconnectors - WAFU Benefit,Number of schemes at Stage 6,Reasons for delay - Number of delayed schemes falling into each 'primary reason for delay' category,Change in solution (IM2)</v>
      </c>
      <c r="D3527" s="176" t="str">
        <f>IF(ISBLANK('DPW3'!$H$50),"",'DPW3'!$H$50)</f>
        <v>Nr</v>
      </c>
      <c r="E3527" s="176" t="s">
        <v>7266</v>
      </c>
      <c r="F3527" s="176" t="str">
        <f>IF(ISBLANK('DPW3'!BF50),"",'DPW3'!BF50)</f>
        <v/>
      </c>
    </row>
    <row r="3528" spans="1:60" x14ac:dyDescent="0.25">
      <c r="A3528" s="176" t="str">
        <f t="shared" si="55"/>
        <v>YKY</v>
      </c>
      <c r="B3528" s="176" t="str">
        <f>IF(ISBLANK('DPW3'!DT50),"",'DPW3'!DT50)</f>
        <v>PCD_DPW3_SPLIN1_DSPC_S6</v>
      </c>
      <c r="C3528" s="176" t="str">
        <f>'DPW3'!F50 &amp; "," &amp; 'DPW3'!G50 &amp; "," &amp; 'DPW3'!$DQ$5 &amp; "," &amp; 'DPW3'!$DT$6</f>
        <v>Supply interconnectors - WAFU Benefit,Number of schemes at Stage 6,Reasons for delay - Number of delayed schemes falling into each 'primary reason for delay' category,Supply chain capacity</v>
      </c>
      <c r="D3528" s="176" t="str">
        <f>IF(ISBLANK('DPW3'!$H$50),"",'DPW3'!$H$50)</f>
        <v>Nr</v>
      </c>
      <c r="E3528" s="176" t="s">
        <v>7266</v>
      </c>
      <c r="F3528" s="176" t="str">
        <f>IF(ISBLANK('DPW3'!BG50),"",'DPW3'!BG50)</f>
        <v/>
      </c>
    </row>
    <row r="3529" spans="1:60" s="55" customFormat="1" x14ac:dyDescent="0.25">
      <c r="A3529" s="55" t="str">
        <f t="shared" si="55"/>
        <v>YKY</v>
      </c>
      <c r="B3529" s="55" t="str">
        <f>IF(ISBLANK('DPW3'!DU50),"",'DPW3'!DU50)</f>
        <v>PCD_DPW3_SPLIN1_DPP_S6</v>
      </c>
      <c r="C3529" s="55" t="str">
        <f>'DPW3'!F50 &amp; "," &amp; 'DPW3'!G50 &amp; "," &amp; 'DPW3'!$DQ$5 &amp; "," &amp; 'DPW3'!$DU$6</f>
        <v>Supply interconnectors - WAFU Benefit,Number of schemes at Stage 6,Reasons for delay - Number of delayed schemes falling into each 'primary reason for delay' category,Land and planning permission</v>
      </c>
      <c r="D3529" s="55" t="str">
        <f>IF(ISBLANK('DPW3'!$H$50),"",'DPW3'!$H$50)</f>
        <v>Nr</v>
      </c>
      <c r="E3529" s="55" t="s">
        <v>7266</v>
      </c>
      <c r="F3529" s="55" t="str">
        <f>IF(ISBLANK('DPW3'!BH50),"",'DPW3'!BH50)</f>
        <v/>
      </c>
    </row>
    <row r="3530" spans="1:60" x14ac:dyDescent="0.25">
      <c r="A3530" s="176" t="str">
        <f t="shared" si="55"/>
        <v>YKY</v>
      </c>
      <c r="B3530" s="176" t="str">
        <f>IF(ISBLANK('DPW3'!DV50),"",'DPW3'!DV50)</f>
        <v>PCD_DPW3_SPLIN1_DTPI_S6</v>
      </c>
      <c r="C3530" s="176" t="str">
        <f>'DPW3'!F50 &amp; "," &amp; 'DPW3'!G50 &amp; "," &amp; 'DPW3'!$DQ$5 &amp; "," &amp; 'DPW3'!$DV$6</f>
        <v>Supply interconnectors - WAFU Benefit,Number of schemes at Stage 6,Reasons for delay - Number of delayed schemes falling into each 'primary reason for delay' category,Third-party interface</v>
      </c>
      <c r="D3530" s="176" t="str">
        <f>IF(ISBLANK('DPW3'!$H$50),"",'DPW3'!$H$50)</f>
        <v>Nr</v>
      </c>
      <c r="E3530" s="176" t="s">
        <v>7266</v>
      </c>
      <c r="F3530" s="176" t="str">
        <f>IF(ISBLANK('DPW3'!BI50),"",'DPW3'!BI50)</f>
        <v/>
      </c>
    </row>
    <row r="3531" spans="1:60" x14ac:dyDescent="0.25">
      <c r="A3531" s="176" t="str">
        <f t="shared" si="55"/>
        <v>YKY</v>
      </c>
      <c r="B3531" s="176" t="str">
        <f>IF(ISBLANK('DPW3'!DW50),"",'DPW3'!DW50)</f>
        <v>PCD_DPW3_SPLIN1_DCI_S6</v>
      </c>
      <c r="C3531" s="176" t="str">
        <f>'DPW3'!F50 &amp; "," &amp; 'DPW3'!G50 &amp; "," &amp; 'DPW3'!$DQ$5 &amp; "," &amp; 'DPW3'!$DW$6</f>
        <v>Supply interconnectors - WAFU Benefit,Number of schemes at Stage 6,Reasons for delay - Number of delayed schemes falling into each 'primary reason for delay' category,Contractual issues</v>
      </c>
      <c r="D3531" s="176" t="str">
        <f>IF(ISBLANK('DPW3'!$H$50),"",'DPW3'!$H$50)</f>
        <v>Nr</v>
      </c>
      <c r="E3531" s="176" t="s">
        <v>7266</v>
      </c>
      <c r="F3531" s="176" t="str">
        <f>IF(ISBLANK('DPW3'!BJ50),"",'DPW3'!BJ50)</f>
        <v/>
      </c>
    </row>
    <row r="3532" spans="1:60" x14ac:dyDescent="0.25">
      <c r="A3532" s="176" t="str">
        <f t="shared" si="55"/>
        <v>YKY</v>
      </c>
      <c r="B3532" s="176" t="str">
        <f>IF(ISBLANK('DPW3'!DX50),"",'DPW3'!DX50)</f>
        <v>PCD_DPW3_SPLIN1_DSI_S6</v>
      </c>
      <c r="C3532" s="176" t="str">
        <f>'DPW3'!F50 &amp; "," &amp; 'DPW3'!G50 &amp; "," &amp; 'DPW3'!$DQ$5 &amp; "," &amp; 'DPW3'!$DX$6</f>
        <v>Supply interconnectors - WAFU Benefit,Number of schemes at Stage 6,Reasons for delay - Number of delayed schemes falling into each 'primary reason for delay' category,Sites issues</v>
      </c>
      <c r="D3532" s="176" t="str">
        <f>IF(ISBLANK('DPW3'!$H$50),"",'DPW3'!$H$50)</f>
        <v>Nr</v>
      </c>
      <c r="E3532" s="176" t="s">
        <v>7266</v>
      </c>
      <c r="F3532" s="176" t="str">
        <f>IF(ISBLANK('DPW3'!BK50),"",'DPW3'!BK50)</f>
        <v/>
      </c>
    </row>
    <row r="3533" spans="1:60" x14ac:dyDescent="0.25">
      <c r="A3533" s="176" t="str">
        <f t="shared" si="55"/>
        <v>YKY</v>
      </c>
      <c r="B3533" s="176" t="str">
        <f>IF(ISBLANK('DPW3'!DY50),"",'DPW3'!DY50)</f>
        <v>PCD_DPW3_SPLIN1_DER_S6</v>
      </c>
      <c r="C3533" s="176" t="str">
        <f>'DPW3'!F50 &amp; "," &amp; 'DPW3'!G50 &amp; "," &amp; 'DPW3'!$DQ$5 &amp; "," &amp; 'DPW3'!$DY$6</f>
        <v>Supply interconnectors - WAFU Benefit,Number of schemes at Stage 6,Reasons for delay - Number of delayed schemes falling into each 'primary reason for delay' category,Environmental risks</v>
      </c>
      <c r="D3533" s="176" t="str">
        <f>IF(ISBLANK('DPW3'!$H$50),"",'DPW3'!$H$50)</f>
        <v>Nr</v>
      </c>
      <c r="E3533" s="176" t="s">
        <v>7266</v>
      </c>
      <c r="F3533" s="176" t="str">
        <f>IF(ISBLANK('DPW3'!BL50),"",'DPW3'!BL50)</f>
        <v/>
      </c>
    </row>
    <row r="3534" spans="1:60" x14ac:dyDescent="0.25">
      <c r="A3534" s="176" t="str">
        <f t="shared" si="55"/>
        <v>YKY</v>
      </c>
      <c r="B3534" s="176" t="str">
        <f>IF(ISBLANK('DPW3'!DZ50),"",'DPW3'!DZ50)</f>
        <v>PCD_DPW3_SPLIN1_RS_S6</v>
      </c>
      <c r="C3534" s="176" t="str">
        <f>'DPW3'!F50 &amp; "," &amp; 'DPW3'!G50 &amp; "," &amp; 'DPW3'!$DQ$5 &amp; "," &amp; 'DPW3'!$DZ$6</f>
        <v>Supply interconnectors - WAFU Benefit,Number of schemes at Stage 6,Reasons for delay - Number of delayed schemes falling into each 'primary reason for delay' category,Regulatory Sign off Delay</v>
      </c>
      <c r="D3534" s="176" t="str">
        <f>IF(ISBLANK('DPW3'!$H$50),"",'DPW3'!$H$50)</f>
        <v>Nr</v>
      </c>
      <c r="E3534" s="176" t="s">
        <v>7266</v>
      </c>
      <c r="F3534" s="176" t="str">
        <f>IF(ISBLANK('DPW3'!BM50),"",'DPW3'!BM50)</f>
        <v/>
      </c>
    </row>
    <row r="3535" spans="1:60" x14ac:dyDescent="0.25">
      <c r="A3535" s="176" t="str">
        <f t="shared" si="55"/>
        <v>YKY</v>
      </c>
      <c r="B3535" s="176" t="str">
        <f>IF(ISBLANK('DPW3'!EA50),"",'DPW3'!EA50)</f>
        <v>PCD_DPW3_SPLIN1_DPLE_S6</v>
      </c>
      <c r="C3535" s="176" t="str">
        <f>'DPW3'!F50 &amp; "," &amp; 'DPW3'!G50 &amp; "," &amp; 'DPW3'!$DQ$5 &amp; "," &amp; 'DPW3'!$EA$6</f>
        <v>Supply interconnectors - WAFU Benefit,Number of schemes at Stage 6,Reasons for delay - Number of delayed schemes falling into each 'primary reason for delay' category,Programme level efficiency</v>
      </c>
      <c r="D3535" s="176" t="str">
        <f>IF(ISBLANK('DPW3'!$H$50),"",'DPW3'!$H$50)</f>
        <v>Nr</v>
      </c>
      <c r="E3535" s="176" t="s">
        <v>7266</v>
      </c>
      <c r="F3535" s="176" t="str">
        <f>IF(ISBLANK('DPW3'!BN50),"",'DPW3'!BN50)</f>
        <v/>
      </c>
    </row>
    <row r="3536" spans="1:60" x14ac:dyDescent="0.25">
      <c r="A3536" s="176" t="str">
        <f t="shared" si="55"/>
        <v>YKY</v>
      </c>
      <c r="B3536" s="176" t="str">
        <f>IF(ISBLANK('DPW3'!BZ51),"",'DPW3'!BZ51)</f>
        <v>PCD_DPW3_SPLIN1_S7</v>
      </c>
      <c r="C3536" s="176" t="str">
        <f>'DPW3'!F51 &amp; "," &amp; 'DPW3'!G51 &amp; "," &amp; 'DPW3'!BX5</f>
        <v>Supply interconnectors - WAFU Benefit,Number of schemes at Stage 7,Number of Schemes with IMs (Nr)</v>
      </c>
      <c r="D3536" s="176" t="str">
        <f>IF(ISBLANK('DPW3'!$H$51),"",'DPW3'!$H$51)</f>
        <v>Nr</v>
      </c>
      <c r="E3536" s="176" t="s">
        <v>7266</v>
      </c>
      <c r="T3536" s="176" t="str">
        <f>IF(ISBLANK('DPW3'!M51),"",'DPW3'!M51)</f>
        <v/>
      </c>
      <c r="U3536" s="176" t="str">
        <f>IF(ISBLANK('DPW3'!N51),"",'DPW3'!N51)</f>
        <v/>
      </c>
      <c r="V3536" s="176" t="str">
        <f>IF(ISBLANK('DPW3'!O51),"",'DPW3'!O51)</f>
        <v/>
      </c>
      <c r="W3536" s="176" t="str">
        <f>IF(ISBLANK('DPW3'!P51),"",'DPW3'!P51)</f>
        <v/>
      </c>
      <c r="X3536" s="176" t="str">
        <f>IF(ISBLANK('DPW3'!Q51),"",'DPW3'!Q51)</f>
        <v/>
      </c>
      <c r="Y3536" s="176" t="str">
        <f>IF(ISBLANK('DPW3'!R51),"",'DPW3'!R51)</f>
        <v/>
      </c>
      <c r="Z3536" s="176" t="str">
        <f>IF(ISBLANK('DPW3'!S51),"",'DPW3'!S51)</f>
        <v/>
      </c>
      <c r="AA3536" s="176" t="str">
        <f>IF(ISBLANK('DPW3'!T51),"",'DPW3'!T51)</f>
        <v/>
      </c>
      <c r="AB3536" s="176" t="str">
        <f>IF(ISBLANK('DPW3'!U51),"",'DPW3'!U51)</f>
        <v/>
      </c>
      <c r="AC3536" s="176" t="str">
        <f>IF(ISBLANK('DPW3'!V51),"",'DPW3'!V51)</f>
        <v/>
      </c>
      <c r="AD3536" s="176" t="str">
        <f>IF(ISBLANK('DPW3'!W51),"",'DPW3'!W51)</f>
        <v/>
      </c>
      <c r="AE3536" s="176" t="str">
        <f>IF(ISBLANK('DPW3'!X51),"",'DPW3'!X51)</f>
        <v/>
      </c>
      <c r="AF3536" s="176" t="str">
        <f>IF(ISBLANK('DPW3'!Y51),"",'DPW3'!Y51)</f>
        <v/>
      </c>
      <c r="AG3536" s="176" t="str">
        <f>IF(ISBLANK('DPW3'!Z51),"",'DPW3'!Z51)</f>
        <v/>
      </c>
      <c r="AH3536" s="176" t="str">
        <f>IF(ISBLANK('DPW3'!AA51),"",'DPW3'!AA51)</f>
        <v/>
      </c>
      <c r="AI3536" s="176" t="str">
        <f>IF(ISBLANK('DPW3'!AB51),"",'DPW3'!AB51)</f>
        <v/>
      </c>
      <c r="AJ3536" s="176" t="str">
        <f>IF(ISBLANK('DPW3'!AC51),"",'DPW3'!AC51)</f>
        <v/>
      </c>
      <c r="AK3536" s="176" t="str">
        <f>IF(ISBLANK('DPW3'!AD51),"",'DPW3'!AD51)</f>
        <v/>
      </c>
      <c r="AL3536" s="176" t="str">
        <f>IF(ISBLANK('DPW3'!AE51),"",'DPW3'!AE51)</f>
        <v/>
      </c>
      <c r="AM3536" s="176" t="str">
        <f>IF(ISBLANK('DPW3'!AF51),"",'DPW3'!AF51)</f>
        <v/>
      </c>
      <c r="AN3536" s="176" t="str">
        <f>IF(ISBLANK('DPW3'!AG51),"",'DPW3'!AG51)</f>
        <v/>
      </c>
      <c r="AO3536" s="176" t="str">
        <f>IF(ISBLANK('DPW3'!AH51),"",'DPW3'!AH51)</f>
        <v/>
      </c>
      <c r="AP3536" s="176" t="str">
        <f>IF(ISBLANK('DPW3'!AI51),"",'DPW3'!AI51)</f>
        <v/>
      </c>
      <c r="AQ3536" s="176" t="str">
        <f>IF(ISBLANK('DPW3'!AJ51),"",'DPW3'!AJ51)</f>
        <v/>
      </c>
      <c r="AR3536" s="176" t="str">
        <f>IF(ISBLANK('DPW3'!AK51),"",'DPW3'!AK51)</f>
        <v/>
      </c>
      <c r="AS3536" s="176" t="str">
        <f>IF(ISBLANK('DPW3'!AL51),"",'DPW3'!AL51)</f>
        <v/>
      </c>
      <c r="AT3536" s="176" t="str">
        <f>IF(ISBLANK('DPW3'!AM51),"",'DPW3'!AM51)</f>
        <v/>
      </c>
      <c r="AU3536" s="176" t="str">
        <f>IF(ISBLANK('DPW3'!AN51),"",'DPW3'!AN51)</f>
        <v/>
      </c>
      <c r="AV3536" s="176" t="str">
        <f>IF(ISBLANK('DPW3'!AO51),"",'DPW3'!AO51)</f>
        <v/>
      </c>
      <c r="AW3536" s="176" t="str">
        <f>IF(ISBLANK('DPW3'!AP51),"",'DPW3'!AP51)</f>
        <v/>
      </c>
      <c r="AX3536" s="176" t="str">
        <f>IF(ISBLANK('DPW3'!AQ51),"",'DPW3'!AQ51)</f>
        <v/>
      </c>
      <c r="AY3536" s="176" t="str">
        <f>IF(ISBLANK('DPW3'!AR51),"",'DPW3'!AR51)</f>
        <v/>
      </c>
      <c r="AZ3536" s="176" t="str">
        <f>IF(ISBLANK('DPW3'!AS51),"",'DPW3'!AS51)</f>
        <v/>
      </c>
      <c r="BA3536" s="176" t="str">
        <f>IF(ISBLANK('DPW3'!AT51),"",'DPW3'!AT51)</f>
        <v/>
      </c>
      <c r="BB3536" s="176" t="str">
        <f>IF(ISBLANK('DPW3'!AU51),"",'DPW3'!AU51)</f>
        <v/>
      </c>
      <c r="BC3536" s="176" t="str">
        <f>IF(ISBLANK('DPW3'!AV51),"",'DPW3'!AV51)</f>
        <v/>
      </c>
      <c r="BD3536" s="176" t="str">
        <f>IF(ISBLANK('DPW3'!AW51),"",'DPW3'!AW51)</f>
        <v/>
      </c>
      <c r="BE3536" s="176" t="str">
        <f>IF(ISBLANK('DPW3'!AX51),"",'DPW3'!AX51)</f>
        <v/>
      </c>
      <c r="BF3536" s="176" t="str">
        <f>IF(ISBLANK('DPW3'!AY51),"",'DPW3'!AY51)</f>
        <v/>
      </c>
      <c r="BG3536" s="176" t="str">
        <f>IF(ISBLANK('DPW3'!AZ51),"",'DPW3'!AZ51)</f>
        <v/>
      </c>
      <c r="BH3536" s="176" t="str">
        <f>IF(ISBLANK('DPW3'!BA51),"",'DPW3'!BA51)</f>
        <v/>
      </c>
    </row>
    <row r="3537" spans="1:60" x14ac:dyDescent="0.25">
      <c r="A3537" s="176" t="str">
        <f t="shared" si="55"/>
        <v>YKY</v>
      </c>
      <c r="B3537" s="176" t="str">
        <f>IF(ISBLANK('DPW3'!DP51),"",'DPW3'!DP51)</f>
        <v>PCD_DPW3_SPLIN1_DLY_S7</v>
      </c>
      <c r="C3537" s="176" t="str">
        <f>'DPW3'!F51 &amp; "," &amp; 'DPW3'!G51 &amp; "," &amp; 'DPW3'!DP5 &amp; "," &amp; 'DPW3'!DP6</f>
        <v>Supply interconnectors - WAFU Benefit,Number of schemes at Stage 7,Total number of schemes with a 90+ day delay for any given IM,</v>
      </c>
      <c r="D3537" s="176" t="str">
        <f>IF(ISBLANK('DPW3'!$H$51),"",'DPW3'!$H$51)</f>
        <v>Nr</v>
      </c>
      <c r="E3537" s="176" t="s">
        <v>7266</v>
      </c>
      <c r="F3537" s="176" t="str">
        <f>IF(ISBLANK('DPW3'!BC51),"",'DPW3'!BC51)</f>
        <v/>
      </c>
    </row>
    <row r="3538" spans="1:60" x14ac:dyDescent="0.25">
      <c r="A3538" s="176" t="str">
        <f t="shared" si="55"/>
        <v>YKY</v>
      </c>
      <c r="B3538" s="176" t="str">
        <f>IF(ISBLANK('DPW3'!DQ51),"",'DPW3'!DQ51)</f>
        <v>PCD_DPW3_SPLIN1_DIR_S7</v>
      </c>
      <c r="C3538" s="176" t="str">
        <f>'DPW3'!F51 &amp; "," &amp; 'DPW3'!G51 &amp; "," &amp; 'DPW3'!$DQ$5 &amp; "," &amp; 'DPW3'!$DQ$6</f>
        <v>Supply interconnectors - WAFU Benefit,Number of schemes at Stage 7,Reasons for delay - Number of delayed schemes falling into each 'primary reason for delay' category,Lack of resources - internal</v>
      </c>
      <c r="D3538" s="176" t="str">
        <f>IF(ISBLANK('DPW3'!$H$51),"",'DPW3'!$H$51)</f>
        <v>Nr</v>
      </c>
      <c r="E3538" s="176" t="s">
        <v>7266</v>
      </c>
      <c r="F3538" s="176" t="str">
        <f>IF(ISBLANK('DPW3'!BD51),"",'DPW3'!BD51)</f>
        <v/>
      </c>
    </row>
    <row r="3539" spans="1:60" x14ac:dyDescent="0.25">
      <c r="A3539" s="176" t="str">
        <f t="shared" si="55"/>
        <v>YKY</v>
      </c>
      <c r="B3539" s="176" t="str">
        <f>IF(ISBLANK('DPW3'!DR51),"",'DPW3'!DR51)</f>
        <v>PCD_DPW3_SPLIN1_DSCR_S7</v>
      </c>
      <c r="C3539" s="176" t="str">
        <f>'DPW3'!F51 &amp; "," &amp; 'DPW3'!G51 &amp; "," &amp; 'DPW3'!$DQ$5 &amp; "," &amp; 'DPW3'!$DR$6</f>
        <v xml:space="preserve">Supply interconnectors - WAFU Benefit,Number of schemes at Stage 7,Reasons for delay - Number of delayed schemes falling into each 'primary reason for delay' category,Lack of resources - external </v>
      </c>
      <c r="D3539" s="176" t="str">
        <f>IF(ISBLANK('DPW3'!$H$51),"",'DPW3'!$H$51)</f>
        <v>Nr</v>
      </c>
      <c r="E3539" s="176" t="s">
        <v>7266</v>
      </c>
      <c r="F3539" s="176" t="str">
        <f>IF(ISBLANK('DPW3'!BE51),"",'DPW3'!BE51)</f>
        <v/>
      </c>
    </row>
    <row r="3540" spans="1:60" x14ac:dyDescent="0.25">
      <c r="A3540" s="176" t="str">
        <f t="shared" si="55"/>
        <v>YKY</v>
      </c>
      <c r="B3540" s="176" t="str">
        <f>IF(ISBLANK('DPW3'!DS51),"",'DPW3'!DS51)</f>
        <v>PCD_DPW3_SPLIN1_DCS_S7</v>
      </c>
      <c r="C3540" s="176" t="str">
        <f>'DPW3'!F51 &amp; "," &amp; 'DPW3'!G51 &amp; "," &amp; 'DPW3'!$DQ$5 &amp; "," &amp; 'DPW3'!$DS$6</f>
        <v>Supply interconnectors - WAFU Benefit,Number of schemes at Stage 7,Reasons for delay - Number of delayed schemes falling into each 'primary reason for delay' category,Change in solution (IM2)</v>
      </c>
      <c r="D3540" s="176" t="str">
        <f>IF(ISBLANK('DPW3'!$H$51),"",'DPW3'!$H$51)</f>
        <v>Nr</v>
      </c>
      <c r="E3540" s="176" t="s">
        <v>7266</v>
      </c>
      <c r="F3540" s="176" t="str">
        <f>IF(ISBLANK('DPW3'!BF51),"",'DPW3'!BF51)</f>
        <v/>
      </c>
    </row>
    <row r="3541" spans="1:60" x14ac:dyDescent="0.25">
      <c r="A3541" s="176" t="str">
        <f t="shared" si="55"/>
        <v>YKY</v>
      </c>
      <c r="B3541" s="176" t="str">
        <f>IF(ISBLANK('DPW3'!DT51),"",'DPW3'!DT51)</f>
        <v>PCD_DPW3_SPLIN1_DSPC_S7</v>
      </c>
      <c r="C3541" s="176" t="str">
        <f>'DPW3'!F51 &amp; "," &amp; 'DPW3'!G51 &amp; "," &amp; 'DPW3'!$DQ$5 &amp; "," &amp; 'DPW3'!$DT$6</f>
        <v>Supply interconnectors - WAFU Benefit,Number of schemes at Stage 7,Reasons for delay - Number of delayed schemes falling into each 'primary reason for delay' category,Supply chain capacity</v>
      </c>
      <c r="D3541" s="176" t="str">
        <f>IF(ISBLANK('DPW3'!$H$51),"",'DPW3'!$H$51)</f>
        <v>Nr</v>
      </c>
      <c r="E3541" s="176" t="s">
        <v>7266</v>
      </c>
      <c r="F3541" s="176" t="str">
        <f>IF(ISBLANK('DPW3'!BG51),"",'DPW3'!BG51)</f>
        <v/>
      </c>
    </row>
    <row r="3542" spans="1:60" x14ac:dyDescent="0.25">
      <c r="A3542" s="176" t="str">
        <f t="shared" si="55"/>
        <v>YKY</v>
      </c>
      <c r="B3542" s="176" t="str">
        <f>IF(ISBLANK('DPW3'!DU51),"",'DPW3'!DU51)</f>
        <v>PCD_DPW3_SPLIN1_DPP_S7</v>
      </c>
      <c r="C3542" s="176" t="str">
        <f>'DPW3'!F51 &amp; "," &amp; 'DPW3'!G51 &amp; "," &amp; 'DPW3'!$DQ$5 &amp; "," &amp; 'DPW3'!$DU$6</f>
        <v>Supply interconnectors - WAFU Benefit,Number of schemes at Stage 7,Reasons for delay - Number of delayed schemes falling into each 'primary reason for delay' category,Land and planning permission</v>
      </c>
      <c r="D3542" s="176" t="str">
        <f>IF(ISBLANK('DPW3'!$H$51),"",'DPW3'!$H$51)</f>
        <v>Nr</v>
      </c>
      <c r="E3542" s="176" t="s">
        <v>7266</v>
      </c>
      <c r="F3542" s="176" t="str">
        <f>IF(ISBLANK('DPW3'!BH51),"",'DPW3'!BH51)</f>
        <v/>
      </c>
    </row>
    <row r="3543" spans="1:60" x14ac:dyDescent="0.25">
      <c r="A3543" s="176" t="str">
        <f t="shared" si="55"/>
        <v>YKY</v>
      </c>
      <c r="B3543" s="176" t="str">
        <f>IF(ISBLANK('DPW3'!DV51),"",'DPW3'!DV51)</f>
        <v>PCD_DPW3_SPLIN1_DTPI_S7</v>
      </c>
      <c r="C3543" s="176" t="str">
        <f>'DPW3'!F51 &amp; "," &amp; 'DPW3'!G51 &amp; "," &amp; 'DPW3'!$DQ$5 &amp; "," &amp; 'DPW3'!$DV$6</f>
        <v>Supply interconnectors - WAFU Benefit,Number of schemes at Stage 7,Reasons for delay - Number of delayed schemes falling into each 'primary reason for delay' category,Third-party interface</v>
      </c>
      <c r="D3543" s="176" t="str">
        <f>IF(ISBLANK('DPW3'!$H$51),"",'DPW3'!$H$51)</f>
        <v>Nr</v>
      </c>
      <c r="E3543" s="176" t="s">
        <v>7266</v>
      </c>
      <c r="F3543" s="176" t="str">
        <f>IF(ISBLANK('DPW3'!BI51),"",'DPW3'!BI51)</f>
        <v/>
      </c>
    </row>
    <row r="3544" spans="1:60" x14ac:dyDescent="0.25">
      <c r="A3544" s="176" t="str">
        <f t="shared" si="55"/>
        <v>YKY</v>
      </c>
      <c r="B3544" s="176" t="str">
        <f>IF(ISBLANK('DPW3'!DW51),"",'DPW3'!DW51)</f>
        <v>PCD_DPW3_SPLIN1_DCI_S7</v>
      </c>
      <c r="C3544" s="176" t="str">
        <f>'DPW3'!F51 &amp; "," &amp; 'DPW3'!G51 &amp; "," &amp; 'DPW3'!$DQ$5 &amp; "," &amp; 'DPW3'!$DW$6</f>
        <v>Supply interconnectors - WAFU Benefit,Number of schemes at Stage 7,Reasons for delay - Number of delayed schemes falling into each 'primary reason for delay' category,Contractual issues</v>
      </c>
      <c r="D3544" s="176" t="str">
        <f>IF(ISBLANK('DPW3'!$H$51),"",'DPW3'!$H$51)</f>
        <v>Nr</v>
      </c>
      <c r="E3544" s="176" t="s">
        <v>7266</v>
      </c>
      <c r="F3544" s="176" t="str">
        <f>IF(ISBLANK('DPW3'!BJ51),"",'DPW3'!BJ51)</f>
        <v/>
      </c>
    </row>
    <row r="3545" spans="1:60" x14ac:dyDescent="0.25">
      <c r="A3545" s="176" t="str">
        <f t="shared" si="55"/>
        <v>YKY</v>
      </c>
      <c r="B3545" s="176" t="str">
        <f>IF(ISBLANK('DPW3'!DX51),"",'DPW3'!DX51)</f>
        <v>PCD_DPW3_SPLIN1_DSI_S7</v>
      </c>
      <c r="C3545" s="176" t="str">
        <f>'DPW3'!F51 &amp; "," &amp; 'DPW3'!G51 &amp; "," &amp; 'DPW3'!$DQ$5 &amp; "," &amp; 'DPW3'!$DX$6</f>
        <v>Supply interconnectors - WAFU Benefit,Number of schemes at Stage 7,Reasons for delay - Number of delayed schemes falling into each 'primary reason for delay' category,Sites issues</v>
      </c>
      <c r="D3545" s="176" t="str">
        <f>IF(ISBLANK('DPW3'!$H$51),"",'DPW3'!$H$51)</f>
        <v>Nr</v>
      </c>
      <c r="E3545" s="176" t="s">
        <v>7266</v>
      </c>
      <c r="F3545" s="176" t="str">
        <f>IF(ISBLANK('DPW3'!BK51),"",'DPW3'!BK51)</f>
        <v/>
      </c>
    </row>
    <row r="3546" spans="1:60" x14ac:dyDescent="0.25">
      <c r="A3546" s="176" t="str">
        <f t="shared" si="55"/>
        <v>YKY</v>
      </c>
      <c r="B3546" s="176" t="str">
        <f>IF(ISBLANK('DPW3'!DY51),"",'DPW3'!DY51)</f>
        <v>PCD_DPW3_SPLIN1_DER_S7</v>
      </c>
      <c r="C3546" s="176" t="str">
        <f>'DPW3'!F51 &amp; "," &amp; 'DPW3'!G51 &amp; "," &amp; 'DPW3'!$DQ$5 &amp; "," &amp; 'DPW3'!$DY$6</f>
        <v>Supply interconnectors - WAFU Benefit,Number of schemes at Stage 7,Reasons for delay - Number of delayed schemes falling into each 'primary reason for delay' category,Environmental risks</v>
      </c>
      <c r="D3546" s="176" t="str">
        <f>IF(ISBLANK('DPW3'!$H$51),"",'DPW3'!$H$51)</f>
        <v>Nr</v>
      </c>
      <c r="E3546" s="176" t="s">
        <v>7266</v>
      </c>
      <c r="F3546" s="176" t="str">
        <f>IF(ISBLANK('DPW3'!BL51),"",'DPW3'!BL51)</f>
        <v/>
      </c>
    </row>
    <row r="3547" spans="1:60" x14ac:dyDescent="0.25">
      <c r="A3547" s="176" t="str">
        <f t="shared" si="55"/>
        <v>YKY</v>
      </c>
      <c r="B3547" s="176" t="str">
        <f>IF(ISBLANK('DPW3'!DZ51),"",'DPW3'!DZ51)</f>
        <v>PCD_DPW3_SPLIN1_RS_S7</v>
      </c>
      <c r="C3547" s="176" t="str">
        <f>'DPW3'!F51 &amp; "," &amp; 'DPW3'!G51 &amp; "," &amp; 'DPW3'!$DQ$5 &amp; "," &amp; 'DPW3'!$DZ$6</f>
        <v>Supply interconnectors - WAFU Benefit,Number of schemes at Stage 7,Reasons for delay - Number of delayed schemes falling into each 'primary reason for delay' category,Regulatory Sign off Delay</v>
      </c>
      <c r="D3547" s="176" t="str">
        <f>IF(ISBLANK('DPW3'!$H$51),"",'DPW3'!$H$51)</f>
        <v>Nr</v>
      </c>
      <c r="E3547" s="176" t="s">
        <v>7266</v>
      </c>
      <c r="F3547" s="176" t="str">
        <f>IF(ISBLANK('DPW3'!BM51),"",'DPW3'!BM51)</f>
        <v/>
      </c>
    </row>
    <row r="3548" spans="1:60" x14ac:dyDescent="0.25">
      <c r="A3548" s="176" t="str">
        <f t="shared" si="55"/>
        <v>YKY</v>
      </c>
      <c r="B3548" s="176" t="str">
        <f>IF(ISBLANK('DPW3'!EA51),"",'DPW3'!EA51)</f>
        <v>PCD_DPW3_SPLIN1_DPLE_S7</v>
      </c>
      <c r="C3548" s="176" t="str">
        <f>'DPW3'!F51 &amp; "," &amp; 'DPW3'!G51 &amp; "," &amp; 'DPW3'!$DQ$5 &amp; "," &amp; 'DPW3'!$EA$6</f>
        <v>Supply interconnectors - WAFU Benefit,Number of schemes at Stage 7,Reasons for delay - Number of delayed schemes falling into each 'primary reason for delay' category,Programme level efficiency</v>
      </c>
      <c r="D3548" s="176" t="str">
        <f>IF(ISBLANK('DPW3'!$H$51),"",'DPW3'!$H$51)</f>
        <v>Nr</v>
      </c>
      <c r="E3548" s="176" t="s">
        <v>7266</v>
      </c>
      <c r="F3548" s="176" t="str">
        <f>IF(ISBLANK('DPW3'!BN51),"",'DPW3'!BN51)</f>
        <v/>
      </c>
    </row>
    <row r="3549" spans="1:60" x14ac:dyDescent="0.25">
      <c r="A3549" s="176" t="str">
        <f t="shared" si="55"/>
        <v>YKY</v>
      </c>
      <c r="B3549" s="176" t="str">
        <f>IF(ISBLANK('DPW3'!BZ52),"",'DPW3'!BZ52)</f>
        <v>PCD_DPW3_SPLIN1ST</v>
      </c>
      <c r="C3549" s="176" t="str">
        <f>'DPW3'!F52 &amp; "," &amp; 'DPW3'!G52 &amp; "," &amp; 'DPW3'!BX5</f>
        <v>Supply interconnectors - WAFU Benefit,Number of schemes - total (Stage 0 to Stage 6),Number of Schemes with IMs (Nr)</v>
      </c>
      <c r="D3549" s="176" t="str">
        <f>IF(ISBLANK('DPW3'!$H$52),"",'DPW3'!$H$52)</f>
        <v>Nr</v>
      </c>
      <c r="E3549" s="176" t="s">
        <v>7266</v>
      </c>
      <c r="T3549" s="176">
        <f>IF(ISBLANK('DPW3'!M52),"",'DPW3'!M52)</f>
        <v>0</v>
      </c>
      <c r="U3549" s="176">
        <f>IF(ISBLANK('DPW3'!N52),"",'DPW3'!N52)</f>
        <v>0</v>
      </c>
      <c r="V3549" s="176">
        <f>IF(ISBLANK('DPW3'!O52),"",'DPW3'!O52)</f>
        <v>0</v>
      </c>
      <c r="W3549" s="176">
        <f>IF(ISBLANK('DPW3'!P52),"",'DPW3'!P52)</f>
        <v>0</v>
      </c>
      <c r="X3549" s="176">
        <f>IF(ISBLANK('DPW3'!Q52),"",'DPW3'!Q52)</f>
        <v>0</v>
      </c>
      <c r="Y3549" s="176">
        <f>IF(ISBLANK('DPW3'!R52),"",'DPW3'!R52)</f>
        <v>0</v>
      </c>
      <c r="Z3549" s="176">
        <f>IF(ISBLANK('DPW3'!S52),"",'DPW3'!S52)</f>
        <v>0</v>
      </c>
      <c r="AA3549" s="176">
        <f>IF(ISBLANK('DPW3'!T52),"",'DPW3'!T52)</f>
        <v>0</v>
      </c>
      <c r="AB3549" s="176">
        <f>IF(ISBLANK('DPW3'!U52),"",'DPW3'!U52)</f>
        <v>0</v>
      </c>
      <c r="AC3549" s="176">
        <f>IF(ISBLANK('DPW3'!V52),"",'DPW3'!V52)</f>
        <v>0</v>
      </c>
      <c r="AD3549" s="176">
        <f>IF(ISBLANK('DPW3'!W52),"",'DPW3'!W52)</f>
        <v>0</v>
      </c>
      <c r="AE3549" s="176">
        <f>IF(ISBLANK('DPW3'!X52),"",'DPW3'!X52)</f>
        <v>0</v>
      </c>
      <c r="AF3549" s="176">
        <f>IF(ISBLANK('DPW3'!Y52),"",'DPW3'!Y52)</f>
        <v>0</v>
      </c>
      <c r="AG3549" s="176">
        <f>IF(ISBLANK('DPW3'!Z52),"",'DPW3'!Z52)</f>
        <v>0</v>
      </c>
      <c r="AH3549" s="176">
        <f>IF(ISBLANK('DPW3'!AA52),"",'DPW3'!AA52)</f>
        <v>0</v>
      </c>
      <c r="AI3549" s="176">
        <f>IF(ISBLANK('DPW3'!AB52),"",'DPW3'!AB52)</f>
        <v>0</v>
      </c>
      <c r="AJ3549" s="176">
        <f>IF(ISBLANK('DPW3'!AC52),"",'DPW3'!AC52)</f>
        <v>0</v>
      </c>
      <c r="AK3549" s="176">
        <f>IF(ISBLANK('DPW3'!AD52),"",'DPW3'!AD52)</f>
        <v>0</v>
      </c>
      <c r="AL3549" s="176">
        <f>IF(ISBLANK('DPW3'!AE52),"",'DPW3'!AE52)</f>
        <v>0</v>
      </c>
      <c r="AM3549" s="176">
        <f>IF(ISBLANK('DPW3'!AF52),"",'DPW3'!AF52)</f>
        <v>0</v>
      </c>
      <c r="AN3549" s="176">
        <f>IF(ISBLANK('DPW3'!AG52),"",'DPW3'!AG52)</f>
        <v>0</v>
      </c>
      <c r="AO3549" s="176">
        <f>IF(ISBLANK('DPW3'!AH52),"",'DPW3'!AH52)</f>
        <v>0</v>
      </c>
      <c r="AP3549" s="176">
        <f>IF(ISBLANK('DPW3'!AI52),"",'DPW3'!AI52)</f>
        <v>0</v>
      </c>
      <c r="AQ3549" s="176">
        <f>IF(ISBLANK('DPW3'!AJ52),"",'DPW3'!AJ52)</f>
        <v>0</v>
      </c>
      <c r="AR3549" s="176">
        <f>IF(ISBLANK('DPW3'!AK52),"",'DPW3'!AK52)</f>
        <v>0</v>
      </c>
      <c r="AS3549" s="176">
        <f>IF(ISBLANK('DPW3'!AL52),"",'DPW3'!AL52)</f>
        <v>0</v>
      </c>
      <c r="AT3549" s="176">
        <f>IF(ISBLANK('DPW3'!AM52),"",'DPW3'!AM52)</f>
        <v>0</v>
      </c>
      <c r="AU3549" s="176">
        <f>IF(ISBLANK('DPW3'!AN52),"",'DPW3'!AN52)</f>
        <v>0</v>
      </c>
      <c r="AV3549" s="176">
        <f>IF(ISBLANK('DPW3'!AO52),"",'DPW3'!AO52)</f>
        <v>0</v>
      </c>
      <c r="AW3549" s="176">
        <f>IF(ISBLANK('DPW3'!AP52),"",'DPW3'!AP52)</f>
        <v>0</v>
      </c>
      <c r="AX3549" s="176">
        <f>IF(ISBLANK('DPW3'!AQ52),"",'DPW3'!AQ52)</f>
        <v>0</v>
      </c>
      <c r="AY3549" s="176">
        <f>IF(ISBLANK('DPW3'!AR52),"",'DPW3'!AR52)</f>
        <v>0</v>
      </c>
      <c r="AZ3549" s="176">
        <f>IF(ISBLANK('DPW3'!AS52),"",'DPW3'!AS52)</f>
        <v>0</v>
      </c>
      <c r="BA3549" s="176">
        <f>IF(ISBLANK('DPW3'!AT52),"",'DPW3'!AT52)</f>
        <v>0</v>
      </c>
      <c r="BB3549" s="176">
        <f>IF(ISBLANK('DPW3'!AU52),"",'DPW3'!AU52)</f>
        <v>0</v>
      </c>
      <c r="BC3549" s="176">
        <f>IF(ISBLANK('DPW3'!AV52),"",'DPW3'!AV52)</f>
        <v>0</v>
      </c>
      <c r="BD3549" s="176">
        <f>IF(ISBLANK('DPW3'!AW52),"",'DPW3'!AW52)</f>
        <v>0</v>
      </c>
      <c r="BE3549" s="176">
        <f>IF(ISBLANK('DPW3'!AX52),"",'DPW3'!AX52)</f>
        <v>0</v>
      </c>
      <c r="BF3549" s="176">
        <f>IF(ISBLANK('DPW3'!AY52),"",'DPW3'!AY52)</f>
        <v>0</v>
      </c>
      <c r="BG3549" s="176">
        <f>IF(ISBLANK('DPW3'!AZ52),"",'DPW3'!AZ52)</f>
        <v>0</v>
      </c>
      <c r="BH3549" s="176">
        <f>IF(ISBLANK('DPW3'!BA52),"",'DPW3'!BA52)</f>
        <v>0</v>
      </c>
    </row>
    <row r="3550" spans="1:60" x14ac:dyDescent="0.25">
      <c r="A3550" s="176" t="str">
        <f t="shared" si="55"/>
        <v>YKY</v>
      </c>
      <c r="B3550" s="176" t="str">
        <f>IF(ISBLANK('DPW3'!DP52),"",'DPW3'!DP52)</f>
        <v>PCD_DPW3_SPLIN1_DLY_ST</v>
      </c>
      <c r="C3550" s="176" t="str">
        <f>'DPW3'!F52 &amp; "," &amp; 'DPW3'!G52 &amp; "," &amp; 'DPW3'!DP5 &amp; "," &amp; 'DPW3'!DP6</f>
        <v>Supply interconnectors - WAFU Benefit,Number of schemes - total (Stage 0 to Stage 6),Total number of schemes with a 90+ day delay for any given IM,</v>
      </c>
      <c r="D3550" s="176" t="str">
        <f>IF(ISBLANK('DPW3'!$H$52),"",'DPW3'!$H$52)</f>
        <v>Nr</v>
      </c>
      <c r="E3550" s="176" t="s">
        <v>7266</v>
      </c>
      <c r="F3550" s="176" t="str">
        <f>IF(ISBLANK('DPW3'!BC52),"",'DPW3'!BC52)</f>
        <v/>
      </c>
    </row>
    <row r="3551" spans="1:60" x14ac:dyDescent="0.25">
      <c r="A3551" s="176" t="str">
        <f t="shared" si="55"/>
        <v>YKY</v>
      </c>
      <c r="B3551" s="176" t="str">
        <f>IF(ISBLANK('DPW3'!DQ52),"",'DPW3'!DQ52)</f>
        <v>PCD_DPW3_SPLIN1_DIR_ST</v>
      </c>
      <c r="C3551" s="176" t="str">
        <f>'DPW3'!F52 &amp; "," &amp; 'DPW3'!G52 &amp; "," &amp; 'DPW3'!$DQ$5 &amp; "," &amp; 'DPW3'!$DQ$6</f>
        <v>Supply interconnectors - WAFU Benefit,Number of schemes - total (Stage 0 to Stage 6),Reasons for delay - Number of delayed schemes falling into each 'primary reason for delay' category,Lack of resources - internal</v>
      </c>
      <c r="D3551" s="176" t="str">
        <f>IF(ISBLANK('DPW3'!$H$52),"",'DPW3'!$H$52)</f>
        <v>Nr</v>
      </c>
      <c r="E3551" s="176" t="s">
        <v>7266</v>
      </c>
      <c r="F3551" s="176" t="str">
        <f>IF(ISBLANK('DPW3'!BD52),"",'DPW3'!BD52)</f>
        <v/>
      </c>
    </row>
    <row r="3552" spans="1:60" x14ac:dyDescent="0.25">
      <c r="A3552" s="176" t="str">
        <f t="shared" si="55"/>
        <v>YKY</v>
      </c>
      <c r="B3552" s="176" t="str">
        <f>IF(ISBLANK('DPW3'!DR52),"",'DPW3'!DR52)</f>
        <v>PCD_DPW3_SPLIN1_DSCR_ST</v>
      </c>
      <c r="C3552" s="176" t="str">
        <f>'DPW3'!F52 &amp; "," &amp; 'DPW3'!G52 &amp; "," &amp; 'DPW3'!$DQ$5 &amp; "," &amp; 'DPW3'!$DR$6</f>
        <v xml:space="preserve">Supply interconnectors - WAFU Benefit,Number of schemes - total (Stage 0 to Stage 6),Reasons for delay - Number of delayed schemes falling into each 'primary reason for delay' category,Lack of resources - external </v>
      </c>
      <c r="D3552" s="176" t="str">
        <f>IF(ISBLANK('DPW3'!$H$52),"",'DPW3'!$H$52)</f>
        <v>Nr</v>
      </c>
      <c r="E3552" s="176" t="s">
        <v>7266</v>
      </c>
      <c r="F3552" s="176" t="str">
        <f>IF(ISBLANK('DPW3'!BE52),"",'DPW3'!BE52)</f>
        <v/>
      </c>
    </row>
    <row r="3553" spans="1:60" x14ac:dyDescent="0.25">
      <c r="A3553" s="176" t="str">
        <f t="shared" si="55"/>
        <v>YKY</v>
      </c>
      <c r="B3553" s="176" t="str">
        <f>IF(ISBLANK('DPW3'!DS52),"",'DPW3'!DS52)</f>
        <v>PCD_DPW3_SPLIN1_DCS_ST</v>
      </c>
      <c r="C3553" s="176" t="str">
        <f>'DPW3'!F52 &amp; "," &amp; 'DPW3'!G52 &amp; "," &amp; 'DPW3'!$DQ$5 &amp; "," &amp; 'DPW3'!$DS$6</f>
        <v>Supply interconnectors - WAFU Benefit,Number of schemes - total (Stage 0 to Stage 6),Reasons for delay - Number of delayed schemes falling into each 'primary reason for delay' category,Change in solution (IM2)</v>
      </c>
      <c r="D3553" s="176" t="str">
        <f>IF(ISBLANK('DPW3'!$H$52),"",'DPW3'!$H$52)</f>
        <v>Nr</v>
      </c>
      <c r="E3553" s="176" t="s">
        <v>7266</v>
      </c>
      <c r="F3553" s="176" t="str">
        <f>IF(ISBLANK('DPW3'!BF52),"",'DPW3'!BF52)</f>
        <v/>
      </c>
    </row>
    <row r="3554" spans="1:60" x14ac:dyDescent="0.25">
      <c r="A3554" s="176" t="str">
        <f t="shared" si="55"/>
        <v>YKY</v>
      </c>
      <c r="B3554" s="176" t="str">
        <f>IF(ISBLANK('DPW3'!DT52),"",'DPW3'!DT52)</f>
        <v>PCD_DPW3_SPLIN1_DSPC_ST</v>
      </c>
      <c r="C3554" s="176" t="str">
        <f>'DPW3'!F52 &amp; "," &amp; 'DPW3'!G52 &amp; "," &amp; 'DPW3'!$DQ$5 &amp; "," &amp; 'DPW3'!$DT$6</f>
        <v>Supply interconnectors - WAFU Benefit,Number of schemes - total (Stage 0 to Stage 6),Reasons for delay - Number of delayed schemes falling into each 'primary reason for delay' category,Supply chain capacity</v>
      </c>
      <c r="D3554" s="176" t="str">
        <f>IF(ISBLANK('DPW3'!$H$52),"",'DPW3'!$H$52)</f>
        <v>Nr</v>
      </c>
      <c r="E3554" s="176" t="s">
        <v>7266</v>
      </c>
      <c r="F3554" s="176" t="str">
        <f>IF(ISBLANK('DPW3'!BG52),"",'DPW3'!BG52)</f>
        <v/>
      </c>
    </row>
    <row r="3555" spans="1:60" x14ac:dyDescent="0.25">
      <c r="A3555" s="176" t="str">
        <f t="shared" si="55"/>
        <v>YKY</v>
      </c>
      <c r="B3555" s="176" t="str">
        <f>IF(ISBLANK('DPW3'!DU52),"",'DPW3'!DU52)</f>
        <v>PCD_DPW3_SPLIN1_DPP_ST</v>
      </c>
      <c r="C3555" s="176" t="str">
        <f>'DPW3'!F52 &amp; "," &amp; 'DPW3'!G52 &amp; "," &amp; 'DPW3'!$DQ$5 &amp; "," &amp; 'DPW3'!$DU$6</f>
        <v>Supply interconnectors - WAFU Benefit,Number of schemes - total (Stage 0 to Stage 6),Reasons for delay - Number of delayed schemes falling into each 'primary reason for delay' category,Land and planning permission</v>
      </c>
      <c r="D3555" s="176" t="str">
        <f>IF(ISBLANK('DPW3'!$H$52),"",'DPW3'!$H$52)</f>
        <v>Nr</v>
      </c>
      <c r="E3555" s="176" t="s">
        <v>7266</v>
      </c>
      <c r="F3555" s="176" t="str">
        <f>IF(ISBLANK('DPW3'!BH52),"",'DPW3'!BH52)</f>
        <v/>
      </c>
    </row>
    <row r="3556" spans="1:60" x14ac:dyDescent="0.25">
      <c r="A3556" s="176" t="str">
        <f t="shared" si="55"/>
        <v>YKY</v>
      </c>
      <c r="B3556" s="176" t="str">
        <f>IF(ISBLANK('DPW3'!DV52),"",'DPW3'!DV52)</f>
        <v>PCD_DPW3_SPLIN1_DTPI_ST</v>
      </c>
      <c r="C3556" s="176" t="str">
        <f>'DPW3'!F52 &amp; "," &amp; 'DPW3'!G52 &amp; "," &amp; 'DPW3'!$DQ$5 &amp; "," &amp; 'DPW3'!$DV$6</f>
        <v>Supply interconnectors - WAFU Benefit,Number of schemes - total (Stage 0 to Stage 6),Reasons for delay - Number of delayed schemes falling into each 'primary reason for delay' category,Third-party interface</v>
      </c>
      <c r="D3556" s="176" t="str">
        <f>IF(ISBLANK('DPW3'!$H$52),"",'DPW3'!$H$52)</f>
        <v>Nr</v>
      </c>
      <c r="E3556" s="176" t="s">
        <v>7266</v>
      </c>
      <c r="F3556" s="176" t="str">
        <f>IF(ISBLANK('DPW3'!BI52),"",'DPW3'!BI52)</f>
        <v/>
      </c>
    </row>
    <row r="3557" spans="1:60" x14ac:dyDescent="0.25">
      <c r="A3557" s="176" t="str">
        <f t="shared" si="55"/>
        <v>YKY</v>
      </c>
      <c r="B3557" s="176" t="str">
        <f>IF(ISBLANK('DPW3'!DW52),"",'DPW3'!DW52)</f>
        <v>PCD_DPW3_SPLIN1_DCI_ST</v>
      </c>
      <c r="C3557" s="176" t="str">
        <f>'DPW3'!F52 &amp; "," &amp; 'DPW3'!G52 &amp; "," &amp; 'DPW3'!$DQ$5 &amp; "," &amp; 'DPW3'!$DW$6</f>
        <v>Supply interconnectors - WAFU Benefit,Number of schemes - total (Stage 0 to Stage 6),Reasons for delay - Number of delayed schemes falling into each 'primary reason for delay' category,Contractual issues</v>
      </c>
      <c r="D3557" s="176" t="str">
        <f>IF(ISBLANK('DPW3'!$H$52),"",'DPW3'!$H$52)</f>
        <v>Nr</v>
      </c>
      <c r="E3557" s="176" t="s">
        <v>7266</v>
      </c>
      <c r="F3557" s="176" t="str">
        <f>IF(ISBLANK('DPW3'!BJ52),"",'DPW3'!BJ52)</f>
        <v/>
      </c>
    </row>
    <row r="3558" spans="1:60" x14ac:dyDescent="0.25">
      <c r="A3558" s="176" t="str">
        <f t="shared" si="55"/>
        <v>YKY</v>
      </c>
      <c r="B3558" s="176" t="str">
        <f>IF(ISBLANK('DPW3'!DX52),"",'DPW3'!DX52)</f>
        <v>PCD_DPW3_SPLIN1_DSI_ST</v>
      </c>
      <c r="C3558" s="176" t="str">
        <f>'DPW3'!F52 &amp; "," &amp; 'DPW3'!G52 &amp; "," &amp; 'DPW3'!$DQ$5 &amp; "," &amp; 'DPW3'!$DX$6</f>
        <v>Supply interconnectors - WAFU Benefit,Number of schemes - total (Stage 0 to Stage 6),Reasons for delay - Number of delayed schemes falling into each 'primary reason for delay' category,Sites issues</v>
      </c>
      <c r="D3558" s="176" t="str">
        <f>IF(ISBLANK('DPW3'!$H$52),"",'DPW3'!$H$52)</f>
        <v>Nr</v>
      </c>
      <c r="E3558" s="176" t="s">
        <v>7266</v>
      </c>
      <c r="F3558" s="176" t="str">
        <f>IF(ISBLANK('DPW3'!BK52),"",'DPW3'!BK52)</f>
        <v/>
      </c>
    </row>
    <row r="3559" spans="1:60" x14ac:dyDescent="0.25">
      <c r="A3559" s="176" t="str">
        <f t="shared" si="55"/>
        <v>YKY</v>
      </c>
      <c r="B3559" s="176" t="str">
        <f>IF(ISBLANK('DPW3'!DY52),"",'DPW3'!DY52)</f>
        <v>PCD_DPW3_SPLIN1_DER_ST</v>
      </c>
      <c r="C3559" s="176" t="str">
        <f>'DPW3'!F52 &amp; "," &amp; 'DPW3'!G52 &amp; "," &amp; 'DPW3'!$DQ$5 &amp; "," &amp; 'DPW3'!$DY$6</f>
        <v>Supply interconnectors - WAFU Benefit,Number of schemes - total (Stage 0 to Stage 6),Reasons for delay - Number of delayed schemes falling into each 'primary reason for delay' category,Environmental risks</v>
      </c>
      <c r="D3559" s="176" t="str">
        <f>IF(ISBLANK('DPW3'!$H$52),"",'DPW3'!$H$52)</f>
        <v>Nr</v>
      </c>
      <c r="E3559" s="176" t="s">
        <v>7266</v>
      </c>
      <c r="F3559" s="176" t="str">
        <f>IF(ISBLANK('DPW3'!BL52),"",'DPW3'!BL52)</f>
        <v/>
      </c>
    </row>
    <row r="3560" spans="1:60" x14ac:dyDescent="0.25">
      <c r="A3560" s="176" t="str">
        <f t="shared" si="55"/>
        <v>YKY</v>
      </c>
      <c r="B3560" s="176" t="str">
        <f>IF(ISBLANK('DPW3'!DZ52),"",'DPW3'!DZ52)</f>
        <v>PCD_DPW3_SPLIN1_RS_ST</v>
      </c>
      <c r="C3560" s="176" t="str">
        <f>'DPW3'!F52 &amp; "," &amp; 'DPW3'!G52 &amp; "," &amp; 'DPW3'!$DQ$5 &amp; "," &amp; 'DPW3'!$DZ$6</f>
        <v>Supply interconnectors - WAFU Benefit,Number of schemes - total (Stage 0 to Stage 6),Reasons for delay - Number of delayed schemes falling into each 'primary reason for delay' category,Regulatory Sign off Delay</v>
      </c>
      <c r="D3560" s="176" t="str">
        <f>IF(ISBLANK('DPW3'!$H$52),"",'DPW3'!$H$52)</f>
        <v>Nr</v>
      </c>
      <c r="E3560" s="176" t="s">
        <v>7266</v>
      </c>
      <c r="F3560" s="176" t="str">
        <f>IF(ISBLANK('DPW3'!BM52),"",'DPW3'!BM52)</f>
        <v/>
      </c>
    </row>
    <row r="3561" spans="1:60" x14ac:dyDescent="0.25">
      <c r="A3561" s="176" t="str">
        <f t="shared" si="55"/>
        <v>YKY</v>
      </c>
      <c r="B3561" s="176" t="str">
        <f>IF(ISBLANK('DPW3'!EA52),"",'DPW3'!EA52)</f>
        <v>PCD_DPW3_SPLIN1_DPLE_ST</v>
      </c>
      <c r="C3561" s="176" t="str">
        <f>'DPW3'!F52 &amp; "," &amp; 'DPW3'!G52 &amp; "," &amp; 'DPW3'!$DQ$5 &amp; "," &amp; 'DPW3'!$EA$6</f>
        <v>Supply interconnectors - WAFU Benefit,Number of schemes - total (Stage 0 to Stage 6),Reasons for delay - Number of delayed schemes falling into each 'primary reason for delay' category,Programme level efficiency</v>
      </c>
      <c r="D3561" s="176" t="str">
        <f>IF(ISBLANK('DPW3'!$H$52),"",'DPW3'!$H$52)</f>
        <v>Nr</v>
      </c>
      <c r="E3561" s="176" t="s">
        <v>7266</v>
      </c>
      <c r="F3561" s="176" t="str">
        <f>IF(ISBLANK('DPW3'!BN52),"",'DPW3'!BN52)</f>
        <v/>
      </c>
    </row>
    <row r="3562" spans="1:60" x14ac:dyDescent="0.25">
      <c r="A3562" s="176" t="str">
        <f t="shared" si="55"/>
        <v>YKY</v>
      </c>
      <c r="B3562" s="176" t="str">
        <f>IF(ISBLANK('DPW3'!BX53),"",'DPW3'!BX53)</f>
        <v>PCD_DPW3_RESIN1_NR</v>
      </c>
      <c r="C3562" s="176" t="str">
        <f>'DPW3'!F53&amp;'DPW3'!BX5</f>
        <v>Resilience Interconnector - LengthNumber of Schemes with IMs (Nr)</v>
      </c>
      <c r="D3562" s="176" t="str">
        <f>IF(ISBLANK('DPW3'!$H$53),"",'DPW3'!$H$53)</f>
        <v>Nr</v>
      </c>
      <c r="E3562" s="176" t="s">
        <v>7266</v>
      </c>
      <c r="F3562" s="176" t="str">
        <f>IF(ISBLANK('DPW3'!K53),"",'DPW3'!K53)</f>
        <v/>
      </c>
    </row>
    <row r="3563" spans="1:60" x14ac:dyDescent="0.25">
      <c r="A3563" s="176" t="str">
        <f t="shared" si="55"/>
        <v>YKY</v>
      </c>
      <c r="B3563" s="176" t="str">
        <f>IF(ISBLANK('DPW3'!BZ53),"",'DPW3'!BZ53)</f>
        <v>PCD_DPW3_RESIN1_S0</v>
      </c>
      <c r="C3563" s="176" t="str">
        <f>'DPW3'!F53 &amp; "," &amp; 'DPW3'!G53 &amp; "," &amp; 'DPW3'!BX5</f>
        <v>Resilience Interconnector - Length,Number of schemes at Stage 0,Number of Schemes with IMs (Nr)</v>
      </c>
      <c r="D3563" s="176" t="str">
        <f>IF(ISBLANK('DPW3'!$H$53),"",'DPW3'!$H$53)</f>
        <v>Nr</v>
      </c>
      <c r="E3563" s="176" t="s">
        <v>7266</v>
      </c>
      <c r="T3563" s="176" t="str">
        <f>IF(ISBLANK('DPW3'!M53),"",'DPW3'!M53)</f>
        <v/>
      </c>
      <c r="U3563" s="176" t="str">
        <f>IF(ISBLANK('DPW3'!N53),"",'DPW3'!N53)</f>
        <v/>
      </c>
      <c r="V3563" s="176" t="str">
        <f>IF(ISBLANK('DPW3'!O53),"",'DPW3'!O53)</f>
        <v/>
      </c>
      <c r="W3563" s="176" t="str">
        <f>IF(ISBLANK('DPW3'!P53),"",'DPW3'!P53)</f>
        <v/>
      </c>
      <c r="X3563" s="176" t="str">
        <f>IF(ISBLANK('DPW3'!Q53),"",'DPW3'!Q53)</f>
        <v/>
      </c>
      <c r="Y3563" s="176" t="str">
        <f>IF(ISBLANK('DPW3'!R53),"",'DPW3'!R53)</f>
        <v/>
      </c>
      <c r="Z3563" s="176" t="str">
        <f>IF(ISBLANK('DPW3'!S53),"",'DPW3'!S53)</f>
        <v/>
      </c>
      <c r="AA3563" s="176" t="str">
        <f>IF(ISBLANK('DPW3'!T53),"",'DPW3'!T53)</f>
        <v/>
      </c>
      <c r="AB3563" s="176" t="str">
        <f>IF(ISBLANK('DPW3'!U53),"",'DPW3'!U53)</f>
        <v/>
      </c>
      <c r="AC3563" s="176" t="str">
        <f>IF(ISBLANK('DPW3'!V53),"",'DPW3'!V53)</f>
        <v/>
      </c>
      <c r="AD3563" s="176" t="str">
        <f>IF(ISBLANK('DPW3'!W53),"",'DPW3'!W53)</f>
        <v/>
      </c>
      <c r="AE3563" s="176" t="str">
        <f>IF(ISBLANK('DPW3'!X53),"",'DPW3'!X53)</f>
        <v/>
      </c>
      <c r="AF3563" s="176" t="str">
        <f>IF(ISBLANK('DPW3'!Y53),"",'DPW3'!Y53)</f>
        <v/>
      </c>
      <c r="AG3563" s="176" t="str">
        <f>IF(ISBLANK('DPW3'!Z53),"",'DPW3'!Z53)</f>
        <v/>
      </c>
      <c r="AH3563" s="176" t="str">
        <f>IF(ISBLANK('DPW3'!AA53),"",'DPW3'!AA53)</f>
        <v/>
      </c>
      <c r="AI3563" s="176" t="str">
        <f>IF(ISBLANK('DPW3'!AB53),"",'DPW3'!AB53)</f>
        <v/>
      </c>
      <c r="AJ3563" s="176" t="str">
        <f>IF(ISBLANK('DPW3'!AC53),"",'DPW3'!AC53)</f>
        <v/>
      </c>
      <c r="AK3563" s="176" t="str">
        <f>IF(ISBLANK('DPW3'!AD53),"",'DPW3'!AD53)</f>
        <v/>
      </c>
      <c r="AL3563" s="176" t="str">
        <f>IF(ISBLANK('DPW3'!AE53),"",'DPW3'!AE53)</f>
        <v/>
      </c>
      <c r="AM3563" s="176" t="str">
        <f>IF(ISBLANK('DPW3'!AF53),"",'DPW3'!AF53)</f>
        <v/>
      </c>
      <c r="AN3563" s="176" t="str">
        <f>IF(ISBLANK('DPW3'!AG53),"",'DPW3'!AG53)</f>
        <v/>
      </c>
      <c r="AO3563" s="176" t="str">
        <f>IF(ISBLANK('DPW3'!AH53),"",'DPW3'!AH53)</f>
        <v/>
      </c>
      <c r="AP3563" s="176" t="str">
        <f>IF(ISBLANK('DPW3'!AI53),"",'DPW3'!AI53)</f>
        <v/>
      </c>
      <c r="AQ3563" s="176" t="str">
        <f>IF(ISBLANK('DPW3'!AJ53),"",'DPW3'!AJ53)</f>
        <v/>
      </c>
      <c r="AR3563" s="176" t="str">
        <f>IF(ISBLANK('DPW3'!AK53),"",'DPW3'!AK53)</f>
        <v/>
      </c>
      <c r="AS3563" s="176" t="str">
        <f>IF(ISBLANK('DPW3'!AL53),"",'DPW3'!AL53)</f>
        <v/>
      </c>
      <c r="AT3563" s="176" t="str">
        <f>IF(ISBLANK('DPW3'!AM53),"",'DPW3'!AM53)</f>
        <v/>
      </c>
      <c r="AU3563" s="176" t="str">
        <f>IF(ISBLANK('DPW3'!AN53),"",'DPW3'!AN53)</f>
        <v/>
      </c>
      <c r="AV3563" s="176" t="str">
        <f>IF(ISBLANK('DPW3'!AO53),"",'DPW3'!AO53)</f>
        <v/>
      </c>
      <c r="AW3563" s="176" t="str">
        <f>IF(ISBLANK('DPW3'!AP53),"",'DPW3'!AP53)</f>
        <v/>
      </c>
      <c r="AX3563" s="176" t="str">
        <f>IF(ISBLANK('DPW3'!AQ53),"",'DPW3'!AQ53)</f>
        <v/>
      </c>
      <c r="AY3563" s="176" t="str">
        <f>IF(ISBLANK('DPW3'!AR53),"",'DPW3'!AR53)</f>
        <v/>
      </c>
      <c r="AZ3563" s="176" t="str">
        <f>IF(ISBLANK('DPW3'!AS53),"",'DPW3'!AS53)</f>
        <v/>
      </c>
      <c r="BA3563" s="176" t="str">
        <f>IF(ISBLANK('DPW3'!AT53),"",'DPW3'!AT53)</f>
        <v/>
      </c>
      <c r="BB3563" s="176" t="str">
        <f>IF(ISBLANK('DPW3'!AU53),"",'DPW3'!AU53)</f>
        <v/>
      </c>
      <c r="BC3563" s="176" t="str">
        <f>IF(ISBLANK('DPW3'!AV53),"",'DPW3'!AV53)</f>
        <v/>
      </c>
      <c r="BD3563" s="176" t="str">
        <f>IF(ISBLANK('DPW3'!AW53),"",'DPW3'!AW53)</f>
        <v/>
      </c>
      <c r="BE3563" s="176" t="str">
        <f>IF(ISBLANK('DPW3'!AX53),"",'DPW3'!AX53)</f>
        <v/>
      </c>
      <c r="BF3563" s="176" t="str">
        <f>IF(ISBLANK('DPW3'!AY53),"",'DPW3'!AY53)</f>
        <v/>
      </c>
      <c r="BG3563" s="176" t="str">
        <f>IF(ISBLANK('DPW3'!AZ53),"",'DPW3'!AZ53)</f>
        <v/>
      </c>
      <c r="BH3563" s="176" t="str">
        <f>IF(ISBLANK('DPW3'!BA53),"",'DPW3'!BA53)</f>
        <v/>
      </c>
    </row>
    <row r="3564" spans="1:60" x14ac:dyDescent="0.25">
      <c r="A3564" s="176" t="str">
        <f t="shared" si="55"/>
        <v>YKY</v>
      </c>
      <c r="B3564" s="176" t="str">
        <f>IF(ISBLANK('DPW3'!DP53),"",'DPW3'!DP53)</f>
        <v>PCD_DPW3_RESIN1_DLY</v>
      </c>
      <c r="C3564" s="176" t="str">
        <f>'DPW3'!F53 &amp; "," &amp; 'DPW3'!G53 &amp; "," &amp; 'DPW3'!DP5 &amp; "," &amp; 'DPW3'!DP6</f>
        <v>Resilience Interconnector - Length,Number of schemes at Stage 0,Total number of schemes with a 90+ day delay for any given IM,</v>
      </c>
      <c r="D3564" s="176" t="str">
        <f>IF(ISBLANK('DPW3'!$H$53),"",'DPW3'!$H$53)</f>
        <v>Nr</v>
      </c>
      <c r="E3564" s="176" t="s">
        <v>7266</v>
      </c>
      <c r="F3564" s="176" t="str">
        <f>IF(ISBLANK('DPW3'!BC53),"",'DPW3'!BC53)</f>
        <v/>
      </c>
    </row>
    <row r="3565" spans="1:60" x14ac:dyDescent="0.25">
      <c r="A3565" s="176" t="str">
        <f t="shared" si="55"/>
        <v>YKY</v>
      </c>
      <c r="B3565" s="176" t="str">
        <f>IF(ISBLANK('DPW3'!DQ53),"",'DPW3'!DQ53)</f>
        <v>PCD_DPW3_RESIN1_DIR</v>
      </c>
      <c r="C3565" s="176" t="str">
        <f>'DPW3'!F53 &amp; "," &amp; 'DPW3'!G53 &amp; "," &amp; 'DPW3'!$DQ$5 &amp; "," &amp; 'DPW3'!$DQ$6</f>
        <v>Resilience Interconnector - Length,Number of schemes at Stage 0,Reasons for delay - Number of delayed schemes falling into each 'primary reason for delay' category,Lack of resources - internal</v>
      </c>
      <c r="D3565" s="176" t="str">
        <f>IF(ISBLANK('DPW3'!$H$53),"",'DPW3'!$H$53)</f>
        <v>Nr</v>
      </c>
      <c r="E3565" s="176" t="s">
        <v>7266</v>
      </c>
      <c r="F3565" s="176" t="str">
        <f>IF(ISBLANK('DPW3'!BD53),"",'DPW3'!BD53)</f>
        <v/>
      </c>
    </row>
    <row r="3566" spans="1:60" x14ac:dyDescent="0.25">
      <c r="A3566" s="176" t="str">
        <f t="shared" si="55"/>
        <v>YKY</v>
      </c>
      <c r="B3566" s="176" t="str">
        <f>IF(ISBLANK('DPW3'!DR53),"",'DPW3'!DR53)</f>
        <v>PCD_DPW3_RESIN1_DSCR</v>
      </c>
      <c r="C3566" s="176" t="str">
        <f>'DPW3'!F53 &amp; "," &amp; 'DPW3'!G53 &amp; "," &amp; 'DPW3'!$DQ$5 &amp; "," &amp; 'DPW3'!$DR$6</f>
        <v xml:space="preserve">Resilience Interconnector - Length,Number of schemes at Stage 0,Reasons for delay - Number of delayed schemes falling into each 'primary reason for delay' category,Lack of resources - external </v>
      </c>
      <c r="D3566" s="176" t="str">
        <f>IF(ISBLANK('DPW3'!$H$53),"",'DPW3'!$H$53)</f>
        <v>Nr</v>
      </c>
      <c r="E3566" s="176" t="s">
        <v>7266</v>
      </c>
      <c r="F3566" s="176" t="str">
        <f>IF(ISBLANK('DPW3'!BE53),"",'DPW3'!BE53)</f>
        <v/>
      </c>
    </row>
    <row r="3567" spans="1:60" x14ac:dyDescent="0.25">
      <c r="A3567" s="176" t="str">
        <f t="shared" si="55"/>
        <v>YKY</v>
      </c>
      <c r="B3567" s="176" t="str">
        <f>IF(ISBLANK('DPW3'!DS53),"",'DPW3'!DS53)</f>
        <v>PCD_DPW3_RESIN1_DCS</v>
      </c>
      <c r="C3567" s="176" t="str">
        <f>'DPW3'!F53 &amp; "," &amp; 'DPW3'!G53 &amp; "," &amp; 'DPW3'!$DQ$5 &amp; "," &amp; 'DPW3'!$DS$6</f>
        <v>Resilience Interconnector - Length,Number of schemes at Stage 0,Reasons for delay - Number of delayed schemes falling into each 'primary reason for delay' category,Change in solution (IM2)</v>
      </c>
      <c r="D3567" s="176" t="str">
        <f>IF(ISBLANK('DPW3'!$H$53),"",'DPW3'!$H$53)</f>
        <v>Nr</v>
      </c>
      <c r="E3567" s="176" t="s">
        <v>7266</v>
      </c>
      <c r="F3567" s="176" t="str">
        <f>IF(ISBLANK('DPW3'!BF53),"",'DPW3'!BF53)</f>
        <v/>
      </c>
    </row>
    <row r="3568" spans="1:60" x14ac:dyDescent="0.25">
      <c r="A3568" s="176" t="str">
        <f t="shared" si="55"/>
        <v>YKY</v>
      </c>
      <c r="B3568" s="176" t="str">
        <f>IF(ISBLANK('DPW3'!DT53),"",'DPW3'!DT53)</f>
        <v>PCD_DPW3_RESIN1_DSPC</v>
      </c>
      <c r="C3568" s="176" t="str">
        <f>'DPW3'!F53 &amp; "," &amp; 'DPW3'!G53 &amp; "," &amp; 'DPW3'!$DQ$5 &amp; "," &amp; 'DPW3'!$DT$6</f>
        <v>Resilience Interconnector - Length,Number of schemes at Stage 0,Reasons for delay - Number of delayed schemes falling into each 'primary reason for delay' category,Supply chain capacity</v>
      </c>
      <c r="D3568" s="176" t="str">
        <f>IF(ISBLANK('DPW3'!$H$53),"",'DPW3'!$H$53)</f>
        <v>Nr</v>
      </c>
      <c r="E3568" s="176" t="s">
        <v>7266</v>
      </c>
      <c r="F3568" s="176" t="str">
        <f>IF(ISBLANK('DPW3'!BG53),"",'DPW3'!BG53)</f>
        <v/>
      </c>
    </row>
    <row r="3569" spans="1:60" s="55" customFormat="1" x14ac:dyDescent="0.25">
      <c r="A3569" s="55" t="str">
        <f t="shared" si="55"/>
        <v>YKY</v>
      </c>
      <c r="B3569" s="55" t="str">
        <f>IF(ISBLANK('DPW3'!DU53),"",'DPW3'!DU53)</f>
        <v>PCD_DPW3_RESIN1_DPP</v>
      </c>
      <c r="C3569" s="55" t="str">
        <f>'DPW3'!F53 &amp; "," &amp; 'DPW3'!G53 &amp; "," &amp; 'DPW3'!$DQ$5 &amp; "," &amp; 'DPW3'!$DU$6</f>
        <v>Resilience Interconnector - Length,Number of schemes at Stage 0,Reasons for delay - Number of delayed schemes falling into each 'primary reason for delay' category,Land and planning permission</v>
      </c>
      <c r="D3569" s="55" t="str">
        <f>IF(ISBLANK('DPW3'!$H$53),"",'DPW3'!$H$53)</f>
        <v>Nr</v>
      </c>
      <c r="E3569" s="55" t="s">
        <v>7266</v>
      </c>
      <c r="F3569" s="55" t="str">
        <f>IF(ISBLANK('DPW3'!BH53),"",'DPW3'!BH53)</f>
        <v/>
      </c>
    </row>
    <row r="3570" spans="1:60" x14ac:dyDescent="0.25">
      <c r="A3570" s="176" t="str">
        <f t="shared" si="55"/>
        <v>YKY</v>
      </c>
      <c r="B3570" s="176" t="str">
        <f>IF(ISBLANK('DPW3'!DV53),"",'DPW3'!DV53)</f>
        <v>PCD_DPW3_RESIN1_DTPI</v>
      </c>
      <c r="C3570" s="176" t="str">
        <f>'DPW3'!F53 &amp; "," &amp; 'DPW3'!G53 &amp; "," &amp; 'DPW3'!$DQ$5 &amp; "," &amp; 'DPW3'!$DV$6</f>
        <v>Resilience Interconnector - Length,Number of schemes at Stage 0,Reasons for delay - Number of delayed schemes falling into each 'primary reason for delay' category,Third-party interface</v>
      </c>
      <c r="D3570" s="176" t="str">
        <f>IF(ISBLANK('DPW3'!$H$53),"",'DPW3'!$H$53)</f>
        <v>Nr</v>
      </c>
      <c r="E3570" s="176" t="s">
        <v>7266</v>
      </c>
      <c r="F3570" s="176" t="str">
        <f>IF(ISBLANK('DPW3'!BI53),"",'DPW3'!BI53)</f>
        <v/>
      </c>
    </row>
    <row r="3571" spans="1:60" x14ac:dyDescent="0.25">
      <c r="A3571" s="176" t="str">
        <f t="shared" si="55"/>
        <v>YKY</v>
      </c>
      <c r="B3571" s="176" t="str">
        <f>IF(ISBLANK('DPW3'!DW53),"",'DPW3'!DW53)</f>
        <v>PCD_DPW3_RESIN1_DCI</v>
      </c>
      <c r="C3571" s="176" t="str">
        <f>'DPW3'!F53 &amp; "," &amp; 'DPW3'!G53 &amp; "," &amp; 'DPW3'!$DQ$5 &amp; "," &amp; 'DPW3'!$DW$6</f>
        <v>Resilience Interconnector - Length,Number of schemes at Stage 0,Reasons for delay - Number of delayed schemes falling into each 'primary reason for delay' category,Contractual issues</v>
      </c>
      <c r="D3571" s="176" t="str">
        <f>IF(ISBLANK('DPW3'!$H$53),"",'DPW3'!$H$53)</f>
        <v>Nr</v>
      </c>
      <c r="E3571" s="176" t="s">
        <v>7266</v>
      </c>
      <c r="F3571" s="176" t="str">
        <f>IF(ISBLANK('DPW3'!BJ53),"",'DPW3'!BJ53)</f>
        <v/>
      </c>
    </row>
    <row r="3572" spans="1:60" x14ac:dyDescent="0.25">
      <c r="A3572" s="176" t="str">
        <f t="shared" si="55"/>
        <v>YKY</v>
      </c>
      <c r="B3572" s="176" t="str">
        <f>IF(ISBLANK('DPW3'!DX53),"",'DPW3'!DX53)</f>
        <v>PCD_DPW3_RESIN1_DSI</v>
      </c>
      <c r="C3572" s="176" t="str">
        <f>'DPW3'!F53 &amp; "," &amp; 'DPW3'!G53 &amp; "," &amp; 'DPW3'!$DQ$5 &amp; "," &amp; 'DPW3'!$DX$6</f>
        <v>Resilience Interconnector - Length,Number of schemes at Stage 0,Reasons for delay - Number of delayed schemes falling into each 'primary reason for delay' category,Sites issues</v>
      </c>
      <c r="D3572" s="176" t="str">
        <f>IF(ISBLANK('DPW3'!$H$53),"",'DPW3'!$H$53)</f>
        <v>Nr</v>
      </c>
      <c r="E3572" s="176" t="s">
        <v>7266</v>
      </c>
      <c r="F3572" s="176" t="str">
        <f>IF(ISBLANK('DPW3'!BK53),"",'DPW3'!BK53)</f>
        <v/>
      </c>
    </row>
    <row r="3573" spans="1:60" x14ac:dyDescent="0.25">
      <c r="A3573" s="176" t="str">
        <f t="shared" si="55"/>
        <v>YKY</v>
      </c>
      <c r="B3573" s="176" t="str">
        <f>IF(ISBLANK('DPW3'!DY53),"",'DPW3'!DY53)</f>
        <v>PCD_DPW3_RESIN1_DER</v>
      </c>
      <c r="C3573" s="176" t="str">
        <f>'DPW3'!F53 &amp; "," &amp; 'DPW3'!G53 &amp; "," &amp; 'DPW3'!$DQ$5 &amp; "," &amp; 'DPW3'!$DY$6</f>
        <v>Resilience Interconnector - Length,Number of schemes at Stage 0,Reasons for delay - Number of delayed schemes falling into each 'primary reason for delay' category,Environmental risks</v>
      </c>
      <c r="D3573" s="176" t="str">
        <f>IF(ISBLANK('DPW3'!$H$53),"",'DPW3'!$H$53)</f>
        <v>Nr</v>
      </c>
      <c r="E3573" s="176" t="s">
        <v>7266</v>
      </c>
      <c r="F3573" s="176" t="str">
        <f>IF(ISBLANK('DPW3'!BL53),"",'DPW3'!BL53)</f>
        <v/>
      </c>
    </row>
    <row r="3574" spans="1:60" x14ac:dyDescent="0.25">
      <c r="A3574" s="176" t="str">
        <f t="shared" si="55"/>
        <v>YKY</v>
      </c>
      <c r="B3574" s="176" t="str">
        <f>IF(ISBLANK('DPW3'!DZ53),"",'DPW3'!DZ53)</f>
        <v>PCD_DPW3_RESIN1_RS</v>
      </c>
      <c r="C3574" s="176" t="str">
        <f>'DPW3'!F53 &amp; "," &amp; 'DPW3'!G53 &amp; "," &amp; 'DPW3'!$DQ$5 &amp; "," &amp; 'DPW3'!$DZ$6</f>
        <v>Resilience Interconnector - Length,Number of schemes at Stage 0,Reasons for delay - Number of delayed schemes falling into each 'primary reason for delay' category,Regulatory Sign off Delay</v>
      </c>
      <c r="D3574" s="176" t="str">
        <f>IF(ISBLANK('DPW3'!$H$53),"",'DPW3'!$H$53)</f>
        <v>Nr</v>
      </c>
      <c r="E3574" s="176" t="s">
        <v>7266</v>
      </c>
      <c r="F3574" s="176" t="str">
        <f>IF(ISBLANK('DPW3'!BM53),"",'DPW3'!BM53)</f>
        <v/>
      </c>
    </row>
    <row r="3575" spans="1:60" x14ac:dyDescent="0.25">
      <c r="A3575" s="176" t="str">
        <f t="shared" si="55"/>
        <v>YKY</v>
      </c>
      <c r="B3575" s="176" t="str">
        <f>IF(ISBLANK('DPW3'!EA53),"",'DPW3'!EA53)</f>
        <v>PCD_DPW3_RESIN1_DPLE</v>
      </c>
      <c r="C3575" s="176" t="str">
        <f>'DPW3'!F53 &amp; "," &amp; 'DPW3'!G53 &amp; "," &amp; 'DPW3'!$DQ$5 &amp; "," &amp; 'DPW3'!$EA$6</f>
        <v>Resilience Interconnector - Length,Number of schemes at Stage 0,Reasons for delay - Number of delayed schemes falling into each 'primary reason for delay' category,Programme level efficiency</v>
      </c>
      <c r="D3575" s="176" t="str">
        <f>IF(ISBLANK('DPW3'!$H$53),"",'DPW3'!$H$53)</f>
        <v>Nr</v>
      </c>
      <c r="E3575" s="176" t="s">
        <v>7266</v>
      </c>
      <c r="F3575" s="176" t="str">
        <f>IF(ISBLANK('DPW3'!BN53),"",'DPW3'!BN53)</f>
        <v/>
      </c>
    </row>
    <row r="3576" spans="1:60" x14ac:dyDescent="0.25">
      <c r="A3576" s="176" t="str">
        <f t="shared" si="55"/>
        <v>YKY</v>
      </c>
      <c r="B3576" s="176" t="str">
        <f>IF(ISBLANK('DPW3'!BZ54),"",'DPW3'!BZ54)</f>
        <v>PCD_DPW3_RESIN1_S1</v>
      </c>
      <c r="C3576" s="176" t="str">
        <f>'DPW3'!F54 &amp; "," &amp; 'DPW3'!G54 &amp; "," &amp; 'DPW3'!BX5</f>
        <v>Resilience Interconnector - Length,Number of schemes at Stage 1,Number of Schemes with IMs (Nr)</v>
      </c>
      <c r="D3576" s="176" t="str">
        <f>IF(ISBLANK('DPW3'!$H$54),"",'DPW3'!$H$54)</f>
        <v>Nr</v>
      </c>
      <c r="E3576" s="176" t="s">
        <v>7266</v>
      </c>
      <c r="T3576" s="176" t="str">
        <f>IF(ISBLANK('DPW3'!M54),"",'DPW3'!M54)</f>
        <v/>
      </c>
      <c r="U3576" s="176" t="str">
        <f>IF(ISBLANK('DPW3'!N54),"",'DPW3'!N54)</f>
        <v/>
      </c>
      <c r="V3576" s="176" t="str">
        <f>IF(ISBLANK('DPW3'!O54),"",'DPW3'!O54)</f>
        <v/>
      </c>
      <c r="W3576" s="176" t="str">
        <f>IF(ISBLANK('DPW3'!P54),"",'DPW3'!P54)</f>
        <v/>
      </c>
      <c r="X3576" s="176" t="str">
        <f>IF(ISBLANK('DPW3'!Q54),"",'DPW3'!Q54)</f>
        <v/>
      </c>
      <c r="Y3576" s="176" t="str">
        <f>IF(ISBLANK('DPW3'!R54),"",'DPW3'!R54)</f>
        <v/>
      </c>
      <c r="Z3576" s="176" t="str">
        <f>IF(ISBLANK('DPW3'!S54),"",'DPW3'!S54)</f>
        <v/>
      </c>
      <c r="AA3576" s="176" t="str">
        <f>IF(ISBLANK('DPW3'!T54),"",'DPW3'!T54)</f>
        <v/>
      </c>
      <c r="AB3576" s="176" t="str">
        <f>IF(ISBLANK('DPW3'!U54),"",'DPW3'!U54)</f>
        <v/>
      </c>
      <c r="AC3576" s="176" t="str">
        <f>IF(ISBLANK('DPW3'!V54),"",'DPW3'!V54)</f>
        <v/>
      </c>
      <c r="AD3576" s="176" t="str">
        <f>IF(ISBLANK('DPW3'!W54),"",'DPW3'!W54)</f>
        <v/>
      </c>
      <c r="AE3576" s="176" t="str">
        <f>IF(ISBLANK('DPW3'!X54),"",'DPW3'!X54)</f>
        <v/>
      </c>
      <c r="AF3576" s="176" t="str">
        <f>IF(ISBLANK('DPW3'!Y54),"",'DPW3'!Y54)</f>
        <v/>
      </c>
      <c r="AG3576" s="176" t="str">
        <f>IF(ISBLANK('DPW3'!Z54),"",'DPW3'!Z54)</f>
        <v/>
      </c>
      <c r="AH3576" s="176" t="str">
        <f>IF(ISBLANK('DPW3'!AA54),"",'DPW3'!AA54)</f>
        <v/>
      </c>
      <c r="AI3576" s="176" t="str">
        <f>IF(ISBLANK('DPW3'!AB54),"",'DPW3'!AB54)</f>
        <v/>
      </c>
      <c r="AJ3576" s="176" t="str">
        <f>IF(ISBLANK('DPW3'!AC54),"",'DPW3'!AC54)</f>
        <v/>
      </c>
      <c r="AK3576" s="176" t="str">
        <f>IF(ISBLANK('DPW3'!AD54),"",'DPW3'!AD54)</f>
        <v/>
      </c>
      <c r="AL3576" s="176" t="str">
        <f>IF(ISBLANK('DPW3'!AE54),"",'DPW3'!AE54)</f>
        <v/>
      </c>
      <c r="AM3576" s="176" t="str">
        <f>IF(ISBLANK('DPW3'!AF54),"",'DPW3'!AF54)</f>
        <v/>
      </c>
      <c r="AN3576" s="176" t="str">
        <f>IF(ISBLANK('DPW3'!AG54),"",'DPW3'!AG54)</f>
        <v/>
      </c>
      <c r="AO3576" s="176" t="str">
        <f>IF(ISBLANK('DPW3'!AH54),"",'DPW3'!AH54)</f>
        <v/>
      </c>
      <c r="AP3576" s="176" t="str">
        <f>IF(ISBLANK('DPW3'!AI54),"",'DPW3'!AI54)</f>
        <v/>
      </c>
      <c r="AQ3576" s="176" t="str">
        <f>IF(ISBLANK('DPW3'!AJ54),"",'DPW3'!AJ54)</f>
        <v/>
      </c>
      <c r="AR3576" s="176" t="str">
        <f>IF(ISBLANK('DPW3'!AK54),"",'DPW3'!AK54)</f>
        <v/>
      </c>
      <c r="AS3576" s="176" t="str">
        <f>IF(ISBLANK('DPW3'!AL54),"",'DPW3'!AL54)</f>
        <v/>
      </c>
      <c r="AT3576" s="176" t="str">
        <f>IF(ISBLANK('DPW3'!AM54),"",'DPW3'!AM54)</f>
        <v/>
      </c>
      <c r="AU3576" s="176" t="str">
        <f>IF(ISBLANK('DPW3'!AN54),"",'DPW3'!AN54)</f>
        <v/>
      </c>
      <c r="AV3576" s="176" t="str">
        <f>IF(ISBLANK('DPW3'!AO54),"",'DPW3'!AO54)</f>
        <v/>
      </c>
      <c r="AW3576" s="176" t="str">
        <f>IF(ISBLANK('DPW3'!AP54),"",'DPW3'!AP54)</f>
        <v/>
      </c>
      <c r="AX3576" s="176" t="str">
        <f>IF(ISBLANK('DPW3'!AQ54),"",'DPW3'!AQ54)</f>
        <v/>
      </c>
      <c r="AY3576" s="176" t="str">
        <f>IF(ISBLANK('DPW3'!AR54),"",'DPW3'!AR54)</f>
        <v/>
      </c>
      <c r="AZ3576" s="176" t="str">
        <f>IF(ISBLANK('DPW3'!AS54),"",'DPW3'!AS54)</f>
        <v/>
      </c>
      <c r="BA3576" s="176" t="str">
        <f>IF(ISBLANK('DPW3'!AT54),"",'DPW3'!AT54)</f>
        <v/>
      </c>
      <c r="BB3576" s="176" t="str">
        <f>IF(ISBLANK('DPW3'!AU54),"",'DPW3'!AU54)</f>
        <v/>
      </c>
      <c r="BC3576" s="176" t="str">
        <f>IF(ISBLANK('DPW3'!AV54),"",'DPW3'!AV54)</f>
        <v/>
      </c>
      <c r="BD3576" s="176" t="str">
        <f>IF(ISBLANK('DPW3'!AW54),"",'DPW3'!AW54)</f>
        <v/>
      </c>
      <c r="BE3576" s="176" t="str">
        <f>IF(ISBLANK('DPW3'!AX54),"",'DPW3'!AX54)</f>
        <v/>
      </c>
      <c r="BF3576" s="176" t="str">
        <f>IF(ISBLANK('DPW3'!AY54),"",'DPW3'!AY54)</f>
        <v/>
      </c>
      <c r="BG3576" s="176" t="str">
        <f>IF(ISBLANK('DPW3'!AZ54),"",'DPW3'!AZ54)</f>
        <v/>
      </c>
      <c r="BH3576" s="176" t="str">
        <f>IF(ISBLANK('DPW3'!BA54),"",'DPW3'!BA54)</f>
        <v/>
      </c>
    </row>
    <row r="3577" spans="1:60" x14ac:dyDescent="0.25">
      <c r="A3577" s="176" t="str">
        <f t="shared" si="55"/>
        <v>YKY</v>
      </c>
      <c r="B3577" s="176" t="str">
        <f>IF(ISBLANK('DPW3'!DP54),"",'DPW3'!DP54)</f>
        <v>PCD_DPW3_RESIN1_DLY_S1</v>
      </c>
      <c r="C3577" s="176" t="str">
        <f>'DPW3'!F54 &amp; "," &amp; 'DPW3'!G54 &amp; "," &amp; 'DPW3'!DP5 &amp; "," &amp; 'DPW3'!DP6</f>
        <v>Resilience Interconnector - Length,Number of schemes at Stage 1,Total number of schemes with a 90+ day delay for any given IM,</v>
      </c>
      <c r="D3577" s="176" t="str">
        <f>IF(ISBLANK('DPW3'!$H$54),"",'DPW3'!$H$54)</f>
        <v>Nr</v>
      </c>
      <c r="E3577" s="176" t="s">
        <v>7266</v>
      </c>
      <c r="F3577" s="176" t="str">
        <f>IF(ISBLANK('DPW3'!BC54),"",'DPW3'!BC54)</f>
        <v/>
      </c>
    </row>
    <row r="3578" spans="1:60" x14ac:dyDescent="0.25">
      <c r="A3578" s="176" t="str">
        <f t="shared" si="55"/>
        <v>YKY</v>
      </c>
      <c r="B3578" s="176" t="str">
        <f>IF(ISBLANK('DPW3'!DQ54),"",'DPW3'!DQ54)</f>
        <v>PCD_DPW3_RESIN1_DIR_S1</v>
      </c>
      <c r="C3578" s="176" t="str">
        <f>'DPW3'!F54 &amp; "," &amp; 'DPW3'!G54 &amp; "," &amp; 'DPW3'!$DQ$5 &amp; "," &amp; 'DPW3'!$DQ$6</f>
        <v>Resilience Interconnector - Length,Number of schemes at Stage 1,Reasons for delay - Number of delayed schemes falling into each 'primary reason for delay' category,Lack of resources - internal</v>
      </c>
      <c r="D3578" s="176" t="str">
        <f>IF(ISBLANK('DPW3'!$H$54),"",'DPW3'!$H$54)</f>
        <v>Nr</v>
      </c>
      <c r="E3578" s="176" t="s">
        <v>7266</v>
      </c>
      <c r="F3578" s="176" t="str">
        <f>IF(ISBLANK('DPW3'!BD54),"",'DPW3'!BD54)</f>
        <v/>
      </c>
    </row>
    <row r="3579" spans="1:60" x14ac:dyDescent="0.25">
      <c r="A3579" s="176" t="str">
        <f t="shared" si="55"/>
        <v>YKY</v>
      </c>
      <c r="B3579" s="176" t="str">
        <f>IF(ISBLANK('DPW3'!DR54),"",'DPW3'!DR54)</f>
        <v>PCD_DPW3_RESIN1_DSCR_S1</v>
      </c>
      <c r="C3579" s="176" t="str">
        <f>'DPW3'!F54 &amp; "," &amp; 'DPW3'!G54 &amp; "," &amp; 'DPW3'!DQ$5 &amp; "," &amp; 'DPW3'!$DR$6</f>
        <v xml:space="preserve">Resilience Interconnector - Length,Number of schemes at Stage 1,Reasons for delay - Number of delayed schemes falling into each 'primary reason for delay' category,Lack of resources - external </v>
      </c>
      <c r="D3579" s="176" t="str">
        <f>IF(ISBLANK('DPW3'!$H$54),"",'DPW3'!$H$54)</f>
        <v>Nr</v>
      </c>
      <c r="E3579" s="176" t="s">
        <v>7266</v>
      </c>
      <c r="F3579" s="176" t="str">
        <f>IF(ISBLANK('DPW3'!BE54),"",'DPW3'!BE54)</f>
        <v/>
      </c>
    </row>
    <row r="3580" spans="1:60" x14ac:dyDescent="0.25">
      <c r="A3580" s="176" t="str">
        <f t="shared" si="55"/>
        <v>YKY</v>
      </c>
      <c r="B3580" s="176" t="str">
        <f>IF(ISBLANK('DPW3'!DS54),"",'DPW3'!DS54)</f>
        <v>PCD_DPW3_RESIN1_DCS_S1</v>
      </c>
      <c r="C3580" s="176" t="str">
        <f>'DPW3'!F54 &amp; "," &amp; 'DPW3'!G54 &amp; "," &amp; 'DPW3'!$DQ$5 &amp; "," &amp; 'DPW3'!$DS$6</f>
        <v>Resilience Interconnector - Length,Number of schemes at Stage 1,Reasons for delay - Number of delayed schemes falling into each 'primary reason for delay' category,Change in solution (IM2)</v>
      </c>
      <c r="D3580" s="176" t="str">
        <f>IF(ISBLANK('DPW3'!$H$54),"",'DPW3'!$H$54)</f>
        <v>Nr</v>
      </c>
      <c r="E3580" s="176" t="s">
        <v>7266</v>
      </c>
      <c r="F3580" s="176" t="str">
        <f>IF(ISBLANK('DPW3'!BF54),"",'DPW3'!BF54)</f>
        <v/>
      </c>
    </row>
    <row r="3581" spans="1:60" x14ac:dyDescent="0.25">
      <c r="A3581" s="176" t="str">
        <f t="shared" si="55"/>
        <v>YKY</v>
      </c>
      <c r="B3581" s="176" t="str">
        <f>IF(ISBLANK('DPW3'!DT54),"",'DPW3'!DT54)</f>
        <v>PCD_DPW3_RESIN1_DSPC_S1</v>
      </c>
      <c r="C3581" s="176" t="str">
        <f>'DPW3'!F54 &amp; "," &amp; 'DPW3'!G54 &amp; "," &amp; 'DPW3'!$DQ$5 &amp; "," &amp; 'DPW3'!$DT$6</f>
        <v>Resilience Interconnector - Length,Number of schemes at Stage 1,Reasons for delay - Number of delayed schemes falling into each 'primary reason for delay' category,Supply chain capacity</v>
      </c>
      <c r="D3581" s="176" t="str">
        <f>IF(ISBLANK('DPW3'!$H$54),"",'DPW3'!$H$54)</f>
        <v>Nr</v>
      </c>
      <c r="E3581" s="176" t="s">
        <v>7266</v>
      </c>
      <c r="F3581" s="176" t="str">
        <f>IF(ISBLANK('DPW3'!BG54),"",'DPW3'!BG54)</f>
        <v/>
      </c>
    </row>
    <row r="3582" spans="1:60" s="55" customFormat="1" x14ac:dyDescent="0.25">
      <c r="A3582" s="55" t="str">
        <f t="shared" si="55"/>
        <v>YKY</v>
      </c>
      <c r="B3582" s="55" t="str">
        <f>IF(ISBLANK('DPW3'!DU54),"",'DPW3'!DU54)</f>
        <v>PCD_DPW3_RESIN1_DPP_S1</v>
      </c>
      <c r="C3582" s="55" t="str">
        <f>'DPW3'!F54 &amp; "," &amp; 'DPW3'!G54 &amp; "," &amp; 'DPW3'!$DQ$5 &amp; "," &amp; 'DPW3'!$DU$6</f>
        <v>Resilience Interconnector - Length,Number of schemes at Stage 1,Reasons for delay - Number of delayed schemes falling into each 'primary reason for delay' category,Land and planning permission</v>
      </c>
      <c r="D3582" s="55" t="str">
        <f>IF(ISBLANK('DPW3'!$H$54),"",'DPW3'!$H$54)</f>
        <v>Nr</v>
      </c>
      <c r="E3582" s="55" t="s">
        <v>7266</v>
      </c>
      <c r="F3582" s="55" t="str">
        <f>IF(ISBLANK('DPW3'!BH54),"",'DPW3'!BH54)</f>
        <v/>
      </c>
    </row>
    <row r="3583" spans="1:60" x14ac:dyDescent="0.25">
      <c r="A3583" s="176" t="str">
        <f t="shared" si="55"/>
        <v>YKY</v>
      </c>
      <c r="B3583" s="176" t="str">
        <f>IF(ISBLANK('DPW3'!DV54),"",'DPW3'!DV54)</f>
        <v>PCD_DPW3_RESIN1_DTPI_S1</v>
      </c>
      <c r="C3583" s="176" t="str">
        <f>'DPW3'!F54 &amp; "," &amp; 'DPW3'!G54 &amp; "," &amp; 'DPW3'!$DQ$5 &amp; "," &amp; 'DPW3'!$DV$6</f>
        <v>Resilience Interconnector - Length,Number of schemes at Stage 1,Reasons for delay - Number of delayed schemes falling into each 'primary reason for delay' category,Third-party interface</v>
      </c>
      <c r="D3583" s="176" t="str">
        <f>IF(ISBLANK('DPW3'!$H$54),"",'DPW3'!$H$54)</f>
        <v>Nr</v>
      </c>
      <c r="E3583" s="176" t="s">
        <v>7266</v>
      </c>
      <c r="F3583" s="176" t="str">
        <f>IF(ISBLANK('DPW3'!BI54),"",'DPW3'!BI54)</f>
        <v/>
      </c>
    </row>
    <row r="3584" spans="1:60" x14ac:dyDescent="0.25">
      <c r="A3584" s="176" t="str">
        <f t="shared" si="55"/>
        <v>YKY</v>
      </c>
      <c r="B3584" s="176" t="str">
        <f>IF(ISBLANK('DPW3'!DW54),"",'DPW3'!DW54)</f>
        <v>PCD_DPW3_RESIN1_DCI_S1</v>
      </c>
      <c r="C3584" s="176" t="str">
        <f>'DPW3'!F54 &amp; "," &amp; 'DPW3'!G54 &amp; "," &amp; 'DPW3'!$DQ$5 &amp; "," &amp; 'DPW3'!$DW$6</f>
        <v>Resilience Interconnector - Length,Number of schemes at Stage 1,Reasons for delay - Number of delayed schemes falling into each 'primary reason for delay' category,Contractual issues</v>
      </c>
      <c r="D3584" s="176" t="str">
        <f>IF(ISBLANK('DPW3'!$H$54),"",'DPW3'!$H$54)</f>
        <v>Nr</v>
      </c>
      <c r="E3584" s="176" t="s">
        <v>7266</v>
      </c>
      <c r="F3584" s="176" t="str">
        <f>IF(ISBLANK('DPW3'!BJ54),"",'DPW3'!BJ54)</f>
        <v/>
      </c>
    </row>
    <row r="3585" spans="1:60" x14ac:dyDescent="0.25">
      <c r="A3585" s="176" t="str">
        <f t="shared" si="55"/>
        <v>YKY</v>
      </c>
      <c r="B3585" s="176" t="str">
        <f>IF(ISBLANK('DPW3'!DX54),"",'DPW3'!DX54)</f>
        <v>PCD_DPW3_RESIN1_DSI_S1</v>
      </c>
      <c r="C3585" s="176" t="str">
        <f>'DPW3'!F54 &amp; "," &amp; 'DPW3'!G54 &amp; "," &amp; 'DPW3'!$DQ$5 &amp; "," &amp; 'DPW3'!$DX$6</f>
        <v>Resilience Interconnector - Length,Number of schemes at Stage 1,Reasons for delay - Number of delayed schemes falling into each 'primary reason for delay' category,Sites issues</v>
      </c>
      <c r="D3585" s="176" t="str">
        <f>IF(ISBLANK('DPW3'!$H$54),"",'DPW3'!$H$54)</f>
        <v>Nr</v>
      </c>
      <c r="E3585" s="176" t="s">
        <v>7266</v>
      </c>
      <c r="F3585" s="176" t="str">
        <f>IF(ISBLANK('DPW3'!BK54),"",'DPW3'!BK54)</f>
        <v/>
      </c>
    </row>
    <row r="3586" spans="1:60" x14ac:dyDescent="0.25">
      <c r="A3586" s="176" t="str">
        <f t="shared" si="55"/>
        <v>YKY</v>
      </c>
      <c r="B3586" s="176" t="str">
        <f>IF(ISBLANK('DPW3'!DY54),"",'DPW3'!DY54)</f>
        <v>PCD_DPW3_RESIN1_DER_S1</v>
      </c>
      <c r="C3586" s="176" t="str">
        <f>'DPW3'!F54 &amp; "," &amp; 'DPW3'!G54 &amp; "," &amp; 'DPW3'!$DQ$5 &amp; "," &amp; 'DPW3'!$DY$6</f>
        <v>Resilience Interconnector - Length,Number of schemes at Stage 1,Reasons for delay - Number of delayed schemes falling into each 'primary reason for delay' category,Environmental risks</v>
      </c>
      <c r="D3586" s="176" t="str">
        <f>IF(ISBLANK('DPW3'!$H$54),"",'DPW3'!$H$54)</f>
        <v>Nr</v>
      </c>
      <c r="E3586" s="176" t="s">
        <v>7266</v>
      </c>
      <c r="F3586" s="176" t="str">
        <f>IF(ISBLANK('DPW3'!BL54),"",'DPW3'!BL54)</f>
        <v/>
      </c>
    </row>
    <row r="3587" spans="1:60" x14ac:dyDescent="0.25">
      <c r="A3587" s="176" t="str">
        <f t="shared" si="55"/>
        <v>YKY</v>
      </c>
      <c r="B3587" s="176" t="str">
        <f>IF(ISBLANK('DPW3'!DZ54),"",'DPW3'!DZ54)</f>
        <v>PCD_DPW3_RESIN1_RS_S1</v>
      </c>
      <c r="C3587" s="176" t="str">
        <f>'DPW3'!F54 &amp; "," &amp; 'DPW3'!G54 &amp; "," &amp; 'DPW3'!$DQ$5 &amp; "," &amp; 'DPW3'!$DZ$6</f>
        <v>Resilience Interconnector - Length,Number of schemes at Stage 1,Reasons for delay - Number of delayed schemes falling into each 'primary reason for delay' category,Regulatory Sign off Delay</v>
      </c>
      <c r="D3587" s="176" t="str">
        <f>IF(ISBLANK('DPW3'!$H$54),"",'DPW3'!$H$54)</f>
        <v>Nr</v>
      </c>
      <c r="E3587" s="176" t="s">
        <v>7266</v>
      </c>
      <c r="F3587" s="176" t="str">
        <f>IF(ISBLANK('DPW3'!BM54),"",'DPW3'!BM54)</f>
        <v/>
      </c>
    </row>
    <row r="3588" spans="1:60" x14ac:dyDescent="0.25">
      <c r="A3588" s="176" t="str">
        <f t="shared" si="55"/>
        <v>YKY</v>
      </c>
      <c r="B3588" s="176" t="str">
        <f>IF(ISBLANK('DPW3'!EA54),"",'DPW3'!EA54)</f>
        <v>PCD_DPW3_RESIN1_DPLE_S1</v>
      </c>
      <c r="C3588" s="176" t="str">
        <f>'DPW3'!F54 &amp; "," &amp; 'DPW3'!G54 &amp; "," &amp; 'DPW3'!$DQ$5 &amp; "," &amp; 'DPW3'!$EA$6</f>
        <v>Resilience Interconnector - Length,Number of schemes at Stage 1,Reasons for delay - Number of delayed schemes falling into each 'primary reason for delay' category,Programme level efficiency</v>
      </c>
      <c r="D3588" s="176" t="str">
        <f>IF(ISBLANK('DPW3'!$H$54),"",'DPW3'!$H$54)</f>
        <v>Nr</v>
      </c>
      <c r="E3588" s="176" t="s">
        <v>7266</v>
      </c>
      <c r="F3588" s="176" t="str">
        <f>IF(ISBLANK('DPW3'!BN54),"",'DPW3'!BN54)</f>
        <v/>
      </c>
    </row>
    <row r="3589" spans="1:60" x14ac:dyDescent="0.25">
      <c r="A3589" s="176" t="str">
        <f t="shared" ref="A3589:A3652" si="56">A3588</f>
        <v>YKY</v>
      </c>
      <c r="B3589" s="176" t="str">
        <f>IF(ISBLANK('DPW3'!BZ55),"",'DPW3'!BZ55)</f>
        <v>PCD_DPW3_RESIN1_S2</v>
      </c>
      <c r="C3589" s="176" t="str">
        <f>'DPW3'!F55 &amp; "," &amp; 'DPW3'!G55 &amp; "," &amp; 'DPW3'!BX5</f>
        <v>Resilience Interconnector - Length,Number of schemes at Stage 2,Number of Schemes with IMs (Nr)</v>
      </c>
      <c r="D3589" s="176" t="str">
        <f>IF(ISBLANK('DPW3'!$H$55),"",'DPW3'!$H$55)</f>
        <v>Nr</v>
      </c>
      <c r="E3589" s="176" t="s">
        <v>7266</v>
      </c>
      <c r="T3589" s="176" t="str">
        <f>IF(ISBLANK('DPW3'!M55),"",'DPW3'!M55)</f>
        <v/>
      </c>
      <c r="U3589" s="176" t="str">
        <f>IF(ISBLANK('DPW3'!N55),"",'DPW3'!N55)</f>
        <v/>
      </c>
      <c r="V3589" s="176" t="str">
        <f>IF(ISBLANK('DPW3'!O55),"",'DPW3'!O55)</f>
        <v/>
      </c>
      <c r="W3589" s="176" t="str">
        <f>IF(ISBLANK('DPW3'!P55),"",'DPW3'!P55)</f>
        <v/>
      </c>
      <c r="X3589" s="176" t="str">
        <f>IF(ISBLANK('DPW3'!Q55),"",'DPW3'!Q55)</f>
        <v/>
      </c>
      <c r="Y3589" s="176" t="str">
        <f>IF(ISBLANK('DPW3'!R55),"",'DPW3'!R55)</f>
        <v/>
      </c>
      <c r="Z3589" s="176" t="str">
        <f>IF(ISBLANK('DPW3'!S55),"",'DPW3'!S55)</f>
        <v/>
      </c>
      <c r="AA3589" s="176" t="str">
        <f>IF(ISBLANK('DPW3'!T55),"",'DPW3'!T55)</f>
        <v/>
      </c>
      <c r="AB3589" s="176" t="str">
        <f>IF(ISBLANK('DPW3'!U55),"",'DPW3'!U55)</f>
        <v/>
      </c>
      <c r="AC3589" s="176" t="str">
        <f>IF(ISBLANK('DPW3'!V55),"",'DPW3'!V55)</f>
        <v/>
      </c>
      <c r="AD3589" s="176" t="str">
        <f>IF(ISBLANK('DPW3'!W55),"",'DPW3'!W55)</f>
        <v/>
      </c>
      <c r="AE3589" s="176" t="str">
        <f>IF(ISBLANK('DPW3'!X55),"",'DPW3'!X55)</f>
        <v/>
      </c>
      <c r="AF3589" s="176" t="str">
        <f>IF(ISBLANK('DPW3'!Y55),"",'DPW3'!Y55)</f>
        <v/>
      </c>
      <c r="AG3589" s="176" t="str">
        <f>IF(ISBLANK('DPW3'!Z55),"",'DPW3'!Z55)</f>
        <v/>
      </c>
      <c r="AH3589" s="176" t="str">
        <f>IF(ISBLANK('DPW3'!AA55),"",'DPW3'!AA55)</f>
        <v/>
      </c>
      <c r="AI3589" s="176" t="str">
        <f>IF(ISBLANK('DPW3'!AB55),"",'DPW3'!AB55)</f>
        <v/>
      </c>
      <c r="AJ3589" s="176" t="str">
        <f>IF(ISBLANK('DPW3'!AC55),"",'DPW3'!AC55)</f>
        <v/>
      </c>
      <c r="AK3589" s="176" t="str">
        <f>IF(ISBLANK('DPW3'!AD55),"",'DPW3'!AD55)</f>
        <v/>
      </c>
      <c r="AL3589" s="176" t="str">
        <f>IF(ISBLANK('DPW3'!AE55),"",'DPW3'!AE55)</f>
        <v/>
      </c>
      <c r="AM3589" s="176" t="str">
        <f>IF(ISBLANK('DPW3'!AF55),"",'DPW3'!AF55)</f>
        <v/>
      </c>
      <c r="AN3589" s="176" t="str">
        <f>IF(ISBLANK('DPW3'!AG55),"",'DPW3'!AG55)</f>
        <v/>
      </c>
      <c r="AO3589" s="176" t="str">
        <f>IF(ISBLANK('DPW3'!AH55),"",'DPW3'!AH55)</f>
        <v/>
      </c>
      <c r="AP3589" s="176" t="str">
        <f>IF(ISBLANK('DPW3'!AI55),"",'DPW3'!AI55)</f>
        <v/>
      </c>
      <c r="AQ3589" s="176" t="str">
        <f>IF(ISBLANK('DPW3'!AJ55),"",'DPW3'!AJ55)</f>
        <v/>
      </c>
      <c r="AR3589" s="176" t="str">
        <f>IF(ISBLANK('DPW3'!AK55),"",'DPW3'!AK55)</f>
        <v/>
      </c>
      <c r="AS3589" s="176" t="str">
        <f>IF(ISBLANK('DPW3'!AL55),"",'DPW3'!AL55)</f>
        <v/>
      </c>
      <c r="AT3589" s="176" t="str">
        <f>IF(ISBLANK('DPW3'!AM55),"",'DPW3'!AM55)</f>
        <v/>
      </c>
      <c r="AU3589" s="176" t="str">
        <f>IF(ISBLANK('DPW3'!AN55),"",'DPW3'!AN55)</f>
        <v/>
      </c>
      <c r="AV3589" s="176" t="str">
        <f>IF(ISBLANK('DPW3'!AO55),"",'DPW3'!AO55)</f>
        <v/>
      </c>
      <c r="AW3589" s="176" t="str">
        <f>IF(ISBLANK('DPW3'!AP55),"",'DPW3'!AP55)</f>
        <v/>
      </c>
      <c r="AX3589" s="176" t="str">
        <f>IF(ISBLANK('DPW3'!AQ55),"",'DPW3'!AQ55)</f>
        <v/>
      </c>
      <c r="AY3589" s="176" t="str">
        <f>IF(ISBLANK('DPW3'!AR55),"",'DPW3'!AR55)</f>
        <v/>
      </c>
      <c r="AZ3589" s="176" t="str">
        <f>IF(ISBLANK('DPW3'!AS55),"",'DPW3'!AS55)</f>
        <v/>
      </c>
      <c r="BA3589" s="176" t="str">
        <f>IF(ISBLANK('DPW3'!AT55),"",'DPW3'!AT55)</f>
        <v/>
      </c>
      <c r="BB3589" s="176" t="str">
        <f>IF(ISBLANK('DPW3'!AU55),"",'DPW3'!AU55)</f>
        <v/>
      </c>
      <c r="BC3589" s="176" t="str">
        <f>IF(ISBLANK('DPW3'!AV55),"",'DPW3'!AV55)</f>
        <v/>
      </c>
      <c r="BD3589" s="176" t="str">
        <f>IF(ISBLANK('DPW3'!AW55),"",'DPW3'!AW55)</f>
        <v/>
      </c>
      <c r="BE3589" s="176" t="str">
        <f>IF(ISBLANK('DPW3'!AX55),"",'DPW3'!AX55)</f>
        <v/>
      </c>
      <c r="BF3589" s="176" t="str">
        <f>IF(ISBLANK('DPW3'!AY55),"",'DPW3'!AY55)</f>
        <v/>
      </c>
      <c r="BG3589" s="176" t="str">
        <f>IF(ISBLANK('DPW3'!AZ55),"",'DPW3'!AZ55)</f>
        <v/>
      </c>
      <c r="BH3589" s="176" t="str">
        <f>IF(ISBLANK('DPW3'!BA55),"",'DPW3'!BA55)</f>
        <v/>
      </c>
    </row>
    <row r="3590" spans="1:60" x14ac:dyDescent="0.25">
      <c r="A3590" s="176" t="str">
        <f t="shared" si="56"/>
        <v>YKY</v>
      </c>
      <c r="B3590" s="176" t="str">
        <f>IF(ISBLANK('DPW3'!DP55),"",'DPW3'!DP55)</f>
        <v>PCD_DPW3_RESIN1_DLY_S2</v>
      </c>
      <c r="C3590" s="176" t="str">
        <f>'DPW3'!F55 &amp; "," &amp; 'DPW3'!G55 &amp; "," &amp; 'DPW3'!DP5 &amp; "," &amp; 'DPW3'!DP6</f>
        <v>Resilience Interconnector - Length,Number of schemes at Stage 2,Total number of schemes with a 90+ day delay for any given IM,</v>
      </c>
      <c r="D3590" s="176" t="str">
        <f>IF(ISBLANK('DPW3'!$H$55),"",'DPW3'!$H$55)</f>
        <v>Nr</v>
      </c>
      <c r="E3590" s="176" t="s">
        <v>7266</v>
      </c>
      <c r="F3590" s="176" t="str">
        <f>IF(ISBLANK('DPW3'!BC55),"",'DPW3'!BC55)</f>
        <v/>
      </c>
    </row>
    <row r="3591" spans="1:60" x14ac:dyDescent="0.25">
      <c r="A3591" s="176" t="str">
        <f t="shared" si="56"/>
        <v>YKY</v>
      </c>
      <c r="B3591" s="176" t="str">
        <f>IF(ISBLANK('DPW3'!DQ55),"",'DPW3'!DQ55)</f>
        <v>PCD_DPW3_RESIN1_DIR_S2</v>
      </c>
      <c r="C3591" s="176" t="str">
        <f>'DPW3'!F55 &amp; "," &amp; 'DPW3'!G55 &amp; "," &amp; 'DPW3'!$DQ$5 &amp; "," &amp; 'DPW3'!$DQ$6</f>
        <v>Resilience Interconnector - Length,Number of schemes at Stage 2,Reasons for delay - Number of delayed schemes falling into each 'primary reason for delay' category,Lack of resources - internal</v>
      </c>
      <c r="D3591" s="176" t="str">
        <f>IF(ISBLANK('DPW3'!$H$55),"",'DPW3'!$H$55)</f>
        <v>Nr</v>
      </c>
      <c r="E3591" s="176" t="s">
        <v>7266</v>
      </c>
      <c r="F3591" s="176" t="str">
        <f>IF(ISBLANK('DPW3'!BD55),"",'DPW3'!BD55)</f>
        <v/>
      </c>
    </row>
    <row r="3592" spans="1:60" x14ac:dyDescent="0.25">
      <c r="A3592" s="176" t="str">
        <f t="shared" si="56"/>
        <v>YKY</v>
      </c>
      <c r="B3592" s="176" t="str">
        <f>IF(ISBLANK('DPW3'!DR55),"",'DPW3'!DR55)</f>
        <v>PCD_DPW3_RESIN1_DSCR_S2</v>
      </c>
      <c r="C3592" s="176" t="str">
        <f>'DPW3'!F55 &amp; "," &amp; 'DPW3'!G55 &amp; "," &amp; 'DPW3'!$DQ$5 &amp; "," &amp; 'DPW3'!$DR$6</f>
        <v xml:space="preserve">Resilience Interconnector - Length,Number of schemes at Stage 2,Reasons for delay - Number of delayed schemes falling into each 'primary reason for delay' category,Lack of resources - external </v>
      </c>
      <c r="D3592" s="176" t="str">
        <f>IF(ISBLANK('DPW3'!$H$55),"",'DPW3'!$H$55)</f>
        <v>Nr</v>
      </c>
      <c r="E3592" s="176" t="s">
        <v>7266</v>
      </c>
      <c r="F3592" s="176" t="str">
        <f>IF(ISBLANK('DPW3'!BE55),"",'DPW3'!BE55)</f>
        <v/>
      </c>
    </row>
    <row r="3593" spans="1:60" x14ac:dyDescent="0.25">
      <c r="A3593" s="176" t="str">
        <f t="shared" si="56"/>
        <v>YKY</v>
      </c>
      <c r="B3593" s="176" t="str">
        <f>IF(ISBLANK('DPW3'!DS55),"",'DPW3'!DS55)</f>
        <v>PCD_DPW3_RESIN1_DCS_S2</v>
      </c>
      <c r="C3593" s="176" t="str">
        <f>'DPW3'!F55 &amp; "," &amp; 'DPW3'!G55 &amp; "," &amp; 'DPW3'!$DQ$5 &amp; "," &amp; 'DPW3'!$DS$6</f>
        <v>Resilience Interconnector - Length,Number of schemes at Stage 2,Reasons for delay - Number of delayed schemes falling into each 'primary reason for delay' category,Change in solution (IM2)</v>
      </c>
      <c r="D3593" s="176" t="str">
        <f>IF(ISBLANK('DPW3'!$H$55),"",'DPW3'!$H$55)</f>
        <v>Nr</v>
      </c>
      <c r="E3593" s="176" t="s">
        <v>7266</v>
      </c>
      <c r="F3593" s="176" t="str">
        <f>IF(ISBLANK('DPW3'!BF55),"",'DPW3'!BF55)</f>
        <v/>
      </c>
    </row>
    <row r="3594" spans="1:60" x14ac:dyDescent="0.25">
      <c r="A3594" s="176" t="str">
        <f t="shared" si="56"/>
        <v>YKY</v>
      </c>
      <c r="B3594" s="176" t="str">
        <f>IF(ISBLANK('DPW3'!DT55),"",'DPW3'!DT55)</f>
        <v>PCD_DPW3_RESIN1_DSPC_S2</v>
      </c>
      <c r="C3594" s="176" t="str">
        <f>'DPW3'!F55 &amp; "," &amp; 'DPW3'!G55 &amp; "," &amp; 'DPW3'!$DQ$5 &amp; "," &amp; 'DPW3'!$DT$6</f>
        <v>Resilience Interconnector - Length,Number of schemes at Stage 2,Reasons for delay - Number of delayed schemes falling into each 'primary reason for delay' category,Supply chain capacity</v>
      </c>
      <c r="D3594" s="176" t="str">
        <f>IF(ISBLANK('DPW3'!$H$55),"",'DPW3'!$H$55)</f>
        <v>Nr</v>
      </c>
      <c r="E3594" s="176" t="s">
        <v>7266</v>
      </c>
      <c r="F3594" s="176" t="str">
        <f>IF(ISBLANK('DPW3'!BG55),"",'DPW3'!BG55)</f>
        <v/>
      </c>
    </row>
    <row r="3595" spans="1:60" s="55" customFormat="1" x14ac:dyDescent="0.25">
      <c r="A3595" s="55" t="str">
        <f t="shared" si="56"/>
        <v>YKY</v>
      </c>
      <c r="B3595" s="55" t="str">
        <f>IF(ISBLANK('DPW3'!DU55),"",'DPW3'!DU55)</f>
        <v>PCD_DPW3_RESIN1_DPP_S2</v>
      </c>
      <c r="C3595" s="55" t="str">
        <f>'DPW3'!F55 &amp; "," &amp; 'DPW3'!G55 &amp; "," &amp; 'DPW3'!$DQ$5 &amp; "," &amp; 'DPW3'!$DU$6</f>
        <v>Resilience Interconnector - Length,Number of schemes at Stage 2,Reasons for delay - Number of delayed schemes falling into each 'primary reason for delay' category,Land and planning permission</v>
      </c>
      <c r="D3595" s="55" t="str">
        <f>IF(ISBLANK('DPW3'!$H$55),"",'DPW3'!$H$55)</f>
        <v>Nr</v>
      </c>
      <c r="E3595" s="55" t="s">
        <v>7266</v>
      </c>
      <c r="F3595" s="55" t="str">
        <f>IF(ISBLANK('DPW3'!BH55),"",'DPW3'!BH55)</f>
        <v/>
      </c>
    </row>
    <row r="3596" spans="1:60" x14ac:dyDescent="0.25">
      <c r="A3596" s="176" t="str">
        <f t="shared" si="56"/>
        <v>YKY</v>
      </c>
      <c r="B3596" s="176" t="str">
        <f>IF(ISBLANK('DPW3'!DV55),"",'DPW3'!DV55)</f>
        <v>PCD_DPW3_RESIN1_DTPI_S2</v>
      </c>
      <c r="C3596" s="176" t="str">
        <f>'DPW3'!F55 &amp; "," &amp; 'DPW3'!G55 &amp; "," &amp; 'DPW3'!$DQ$5 &amp; "," &amp; 'DPW3'!$DV$6</f>
        <v>Resilience Interconnector - Length,Number of schemes at Stage 2,Reasons for delay - Number of delayed schemes falling into each 'primary reason for delay' category,Third-party interface</v>
      </c>
      <c r="D3596" s="176" t="str">
        <f>IF(ISBLANK('DPW3'!$H$55),"",'DPW3'!$H$55)</f>
        <v>Nr</v>
      </c>
      <c r="E3596" s="176" t="s">
        <v>7266</v>
      </c>
      <c r="F3596" s="176" t="str">
        <f>IF(ISBLANK('DPW3'!BI55),"",'DPW3'!BI55)</f>
        <v/>
      </c>
    </row>
    <row r="3597" spans="1:60" x14ac:dyDescent="0.25">
      <c r="A3597" s="176" t="str">
        <f t="shared" si="56"/>
        <v>YKY</v>
      </c>
      <c r="B3597" s="176" t="str">
        <f>IF(ISBLANK('DPW3'!DW55),"",'DPW3'!DW55)</f>
        <v>PCD_DPW3_RESIN1_DCI_S2</v>
      </c>
      <c r="C3597" s="176" t="str">
        <f>'DPW3'!F55 &amp; "," &amp; 'DPW3'!G55 &amp; "," &amp; 'DPW3'!$DQ$5 &amp; "," &amp; 'DPW3'!$DW$6</f>
        <v>Resilience Interconnector - Length,Number of schemes at Stage 2,Reasons for delay - Number of delayed schemes falling into each 'primary reason for delay' category,Contractual issues</v>
      </c>
      <c r="D3597" s="176" t="str">
        <f>IF(ISBLANK('DPW3'!$H$55),"",'DPW3'!$H$55)</f>
        <v>Nr</v>
      </c>
      <c r="E3597" s="176" t="s">
        <v>7266</v>
      </c>
      <c r="F3597" s="176" t="str">
        <f>IF(ISBLANK('DPW3'!BJ55),"",'DPW3'!BJ55)</f>
        <v/>
      </c>
    </row>
    <row r="3598" spans="1:60" x14ac:dyDescent="0.25">
      <c r="A3598" s="176" t="str">
        <f t="shared" si="56"/>
        <v>YKY</v>
      </c>
      <c r="B3598" s="176" t="str">
        <f>IF(ISBLANK('DPW3'!DX55),"",'DPW3'!DX55)</f>
        <v>PCD_DPW3_RESIN1_DSI_S2</v>
      </c>
      <c r="C3598" s="176" t="str">
        <f>'DPW3'!F55 &amp; "," &amp; 'DPW3'!G55 &amp; "," &amp; 'DPW3'!$DQ$5 &amp; "," &amp; 'DPW3'!$DX$6</f>
        <v>Resilience Interconnector - Length,Number of schemes at Stage 2,Reasons for delay - Number of delayed schemes falling into each 'primary reason for delay' category,Sites issues</v>
      </c>
      <c r="D3598" s="176" t="str">
        <f>IF(ISBLANK('DPW3'!$H$55),"",'DPW3'!$H$55)</f>
        <v>Nr</v>
      </c>
      <c r="E3598" s="176" t="s">
        <v>7266</v>
      </c>
      <c r="F3598" s="176" t="str">
        <f>IF(ISBLANK('DPW3'!BK55),"",'DPW3'!BK55)</f>
        <v/>
      </c>
    </row>
    <row r="3599" spans="1:60" x14ac:dyDescent="0.25">
      <c r="A3599" s="176" t="str">
        <f t="shared" si="56"/>
        <v>YKY</v>
      </c>
      <c r="B3599" s="176" t="str">
        <f>IF(ISBLANK('DPW3'!DY55),"",'DPW3'!DY55)</f>
        <v>PCD_DPW3_RESIN1_DER_S2</v>
      </c>
      <c r="C3599" s="176" t="str">
        <f>'DPW3'!F55 &amp; "," &amp; 'DPW3'!G55 &amp; "," &amp; 'DPW3'!$DQ$5 &amp; "," &amp; 'DPW3'!$DY$6</f>
        <v>Resilience Interconnector - Length,Number of schemes at Stage 2,Reasons for delay - Number of delayed schemes falling into each 'primary reason for delay' category,Environmental risks</v>
      </c>
      <c r="D3599" s="176" t="str">
        <f>IF(ISBLANK('DPW3'!$H$55),"",'DPW3'!$H$55)</f>
        <v>Nr</v>
      </c>
      <c r="E3599" s="176" t="s">
        <v>7266</v>
      </c>
      <c r="F3599" s="176" t="str">
        <f>IF(ISBLANK('DPW3'!BL55),"",'DPW3'!BL55)</f>
        <v/>
      </c>
    </row>
    <row r="3600" spans="1:60" x14ac:dyDescent="0.25">
      <c r="A3600" s="176" t="str">
        <f t="shared" si="56"/>
        <v>YKY</v>
      </c>
      <c r="B3600" s="176" t="str">
        <f>IF(ISBLANK('DPW3'!DZ55),"",'DPW3'!DZ55)</f>
        <v>PCD_DPW3_RESIN1_RS_S2</v>
      </c>
      <c r="C3600" s="176" t="str">
        <f>'DPW3'!F55 &amp; "," &amp; 'DPW3'!G55 &amp; "," &amp; 'DPW3'!$DQ$5 &amp; "," &amp; 'DPW3'!$DZ$6</f>
        <v>Resilience Interconnector - Length,Number of schemes at Stage 2,Reasons for delay - Number of delayed schemes falling into each 'primary reason for delay' category,Regulatory Sign off Delay</v>
      </c>
      <c r="D3600" s="176" t="str">
        <f>IF(ISBLANK('DPW3'!$H$55),"",'DPW3'!$H$55)</f>
        <v>Nr</v>
      </c>
      <c r="E3600" s="176" t="s">
        <v>7266</v>
      </c>
      <c r="F3600" s="176" t="str">
        <f>IF(ISBLANK('DPW3'!BM55),"",'DPW3'!BM55)</f>
        <v/>
      </c>
    </row>
    <row r="3601" spans="1:60" x14ac:dyDescent="0.25">
      <c r="A3601" s="176" t="str">
        <f t="shared" si="56"/>
        <v>YKY</v>
      </c>
      <c r="B3601" s="176" t="str">
        <f>IF(ISBLANK('DPW3'!EA55),"",'DPW3'!EA55)</f>
        <v>PCD_DPW3_RESIN1_DPLE_S2</v>
      </c>
      <c r="C3601" s="176" t="str">
        <f>'DPW3'!F55 &amp; "," &amp; 'DPW3'!G55 &amp; "," &amp; 'DPW3'!$DQ$5 &amp; "," &amp; 'DPW3'!$EA$6</f>
        <v>Resilience Interconnector - Length,Number of schemes at Stage 2,Reasons for delay - Number of delayed schemes falling into each 'primary reason for delay' category,Programme level efficiency</v>
      </c>
      <c r="D3601" s="176" t="str">
        <f>IF(ISBLANK('DPW3'!$H$55),"",'DPW3'!$H$55)</f>
        <v>Nr</v>
      </c>
      <c r="E3601" s="176" t="s">
        <v>7266</v>
      </c>
      <c r="F3601" s="176" t="str">
        <f>IF(ISBLANK('DPW3'!BN55),"",'DPW3'!BN55)</f>
        <v/>
      </c>
    </row>
    <row r="3602" spans="1:60" x14ac:dyDescent="0.25">
      <c r="A3602" s="176" t="str">
        <f t="shared" si="56"/>
        <v>YKY</v>
      </c>
      <c r="B3602" s="176" t="str">
        <f>IF(ISBLANK('DPW3'!BZ56),"",'DPW3'!BZ56)</f>
        <v>PCD_DPW3_RESIN1_S3</v>
      </c>
      <c r="C3602" s="176" t="str">
        <f>'DPW3'!F56 &amp; "," &amp; 'DPW3'!G56 &amp; "," &amp; 'DPW3'!BX5</f>
        <v>Resilience Interconnector - Length,Number of schemes at Stage 3,Number of Schemes with IMs (Nr)</v>
      </c>
      <c r="D3602" s="176" t="str">
        <f>IF(ISBLANK('DPW3'!$H$56),"",'DPW3'!$H$56)</f>
        <v>Nr</v>
      </c>
      <c r="E3602" s="176" t="s">
        <v>7266</v>
      </c>
      <c r="T3602" s="176" t="str">
        <f>IF(ISBLANK('DPW3'!M56),"",'DPW3'!M56)</f>
        <v/>
      </c>
      <c r="U3602" s="176" t="str">
        <f>IF(ISBLANK('DPW3'!N56),"",'DPW3'!N56)</f>
        <v/>
      </c>
      <c r="V3602" s="176" t="str">
        <f>IF(ISBLANK('DPW3'!O56),"",'DPW3'!O56)</f>
        <v/>
      </c>
      <c r="W3602" s="176" t="str">
        <f>IF(ISBLANK('DPW3'!P56),"",'DPW3'!P56)</f>
        <v/>
      </c>
      <c r="X3602" s="176" t="str">
        <f>IF(ISBLANK('DPW3'!Q56),"",'DPW3'!Q56)</f>
        <v/>
      </c>
      <c r="Y3602" s="176" t="str">
        <f>IF(ISBLANK('DPW3'!R56),"",'DPW3'!R56)</f>
        <v/>
      </c>
      <c r="Z3602" s="176" t="str">
        <f>IF(ISBLANK('DPW3'!S56),"",'DPW3'!S56)</f>
        <v/>
      </c>
      <c r="AA3602" s="176" t="str">
        <f>IF(ISBLANK('DPW3'!T56),"",'DPW3'!T56)</f>
        <v/>
      </c>
      <c r="AB3602" s="176" t="str">
        <f>IF(ISBLANK('DPW3'!U56),"",'DPW3'!U56)</f>
        <v/>
      </c>
      <c r="AC3602" s="176" t="str">
        <f>IF(ISBLANK('DPW3'!V56),"",'DPW3'!V56)</f>
        <v/>
      </c>
      <c r="AD3602" s="176" t="str">
        <f>IF(ISBLANK('DPW3'!W56),"",'DPW3'!W56)</f>
        <v/>
      </c>
      <c r="AE3602" s="176" t="str">
        <f>IF(ISBLANK('DPW3'!X56),"",'DPW3'!X56)</f>
        <v/>
      </c>
      <c r="AF3602" s="176" t="str">
        <f>IF(ISBLANK('DPW3'!Y56),"",'DPW3'!Y56)</f>
        <v/>
      </c>
      <c r="AG3602" s="176" t="str">
        <f>IF(ISBLANK('DPW3'!Z56),"",'DPW3'!Z56)</f>
        <v/>
      </c>
      <c r="AH3602" s="176" t="str">
        <f>IF(ISBLANK('DPW3'!AA56),"",'DPW3'!AA56)</f>
        <v/>
      </c>
      <c r="AI3602" s="176" t="str">
        <f>IF(ISBLANK('DPW3'!AB56),"",'DPW3'!AB56)</f>
        <v/>
      </c>
      <c r="AJ3602" s="176" t="str">
        <f>IF(ISBLANK('DPW3'!AC56),"",'DPW3'!AC56)</f>
        <v/>
      </c>
      <c r="AK3602" s="176" t="str">
        <f>IF(ISBLANK('DPW3'!AD56),"",'DPW3'!AD56)</f>
        <v/>
      </c>
      <c r="AL3602" s="176" t="str">
        <f>IF(ISBLANK('DPW3'!AE56),"",'DPW3'!AE56)</f>
        <v/>
      </c>
      <c r="AM3602" s="176" t="str">
        <f>IF(ISBLANK('DPW3'!AF56),"",'DPW3'!AF56)</f>
        <v/>
      </c>
      <c r="AN3602" s="176" t="str">
        <f>IF(ISBLANK('DPW3'!AG56),"",'DPW3'!AG56)</f>
        <v/>
      </c>
      <c r="AO3602" s="176" t="str">
        <f>IF(ISBLANK('DPW3'!AH56),"",'DPW3'!AH56)</f>
        <v/>
      </c>
      <c r="AP3602" s="176" t="str">
        <f>IF(ISBLANK('DPW3'!AI56),"",'DPW3'!AI56)</f>
        <v/>
      </c>
      <c r="AQ3602" s="176" t="str">
        <f>IF(ISBLANK('DPW3'!AJ56),"",'DPW3'!AJ56)</f>
        <v/>
      </c>
      <c r="AR3602" s="176" t="str">
        <f>IF(ISBLANK('DPW3'!AK56),"",'DPW3'!AK56)</f>
        <v/>
      </c>
      <c r="AS3602" s="176" t="str">
        <f>IF(ISBLANK('DPW3'!AL56),"",'DPW3'!AL56)</f>
        <v/>
      </c>
      <c r="AT3602" s="176" t="str">
        <f>IF(ISBLANK('DPW3'!AM56),"",'DPW3'!AM56)</f>
        <v/>
      </c>
      <c r="AU3602" s="176" t="str">
        <f>IF(ISBLANK('DPW3'!AN56),"",'DPW3'!AN56)</f>
        <v/>
      </c>
      <c r="AV3602" s="176" t="str">
        <f>IF(ISBLANK('DPW3'!AO56),"",'DPW3'!AO56)</f>
        <v/>
      </c>
      <c r="AW3602" s="176" t="str">
        <f>IF(ISBLANK('DPW3'!AP56),"",'DPW3'!AP56)</f>
        <v/>
      </c>
      <c r="AX3602" s="176" t="str">
        <f>IF(ISBLANK('DPW3'!AQ56),"",'DPW3'!AQ56)</f>
        <v/>
      </c>
      <c r="AY3602" s="176" t="str">
        <f>IF(ISBLANK('DPW3'!AR56),"",'DPW3'!AR56)</f>
        <v/>
      </c>
      <c r="AZ3602" s="176" t="str">
        <f>IF(ISBLANK('DPW3'!AS56),"",'DPW3'!AS56)</f>
        <v/>
      </c>
      <c r="BA3602" s="176" t="str">
        <f>IF(ISBLANK('DPW3'!AT56),"",'DPW3'!AT56)</f>
        <v/>
      </c>
      <c r="BB3602" s="176" t="str">
        <f>IF(ISBLANK('DPW3'!AU56),"",'DPW3'!AU56)</f>
        <v/>
      </c>
      <c r="BC3602" s="176" t="str">
        <f>IF(ISBLANK('DPW3'!AV56),"",'DPW3'!AV56)</f>
        <v/>
      </c>
      <c r="BD3602" s="176" t="str">
        <f>IF(ISBLANK('DPW3'!AW56),"",'DPW3'!AW56)</f>
        <v/>
      </c>
      <c r="BE3602" s="176" t="str">
        <f>IF(ISBLANK('DPW3'!AX56),"",'DPW3'!AX56)</f>
        <v/>
      </c>
      <c r="BF3602" s="176" t="str">
        <f>IF(ISBLANK('DPW3'!AY56),"",'DPW3'!AY56)</f>
        <v/>
      </c>
      <c r="BG3602" s="176" t="str">
        <f>IF(ISBLANK('DPW3'!AZ56),"",'DPW3'!AZ56)</f>
        <v/>
      </c>
      <c r="BH3602" s="176" t="str">
        <f>IF(ISBLANK('DPW3'!BA56),"",'DPW3'!BA56)</f>
        <v/>
      </c>
    </row>
    <row r="3603" spans="1:60" x14ac:dyDescent="0.25">
      <c r="A3603" s="176" t="str">
        <f t="shared" si="56"/>
        <v>YKY</v>
      </c>
      <c r="B3603" s="176" t="str">
        <f>IF(ISBLANK('DPW3'!DP56),"",'DPW3'!DP56)</f>
        <v>PCD_DPW3_RESIN1_DLY_S3</v>
      </c>
      <c r="C3603" s="176" t="str">
        <f>'DPW3'!F56 &amp; "," &amp; 'DPW3'!G56 &amp; "," &amp; 'DPW3'!DP5 &amp; "," &amp; 'DPW3'!DP6</f>
        <v>Resilience Interconnector - Length,Number of schemes at Stage 3,Total number of schemes with a 90+ day delay for any given IM,</v>
      </c>
      <c r="D3603" s="176" t="str">
        <f>IF(ISBLANK('DPW3'!$H$56),"",'DPW3'!$H$56)</f>
        <v>Nr</v>
      </c>
      <c r="E3603" s="176" t="s">
        <v>7266</v>
      </c>
      <c r="F3603" s="176" t="str">
        <f>IF(ISBLANK('DPW3'!BC56),"",'DPW3'!BC56)</f>
        <v/>
      </c>
    </row>
    <row r="3604" spans="1:60" x14ac:dyDescent="0.25">
      <c r="A3604" s="176" t="str">
        <f t="shared" si="56"/>
        <v>YKY</v>
      </c>
      <c r="B3604" s="176" t="str">
        <f>IF(ISBLANK('DPW3'!DQ56),"",'DPW3'!DQ56)</f>
        <v>PCD_DPW3_RESIN1_DIR_S3</v>
      </c>
      <c r="C3604" s="176" t="str">
        <f>'DPW3'!F56 &amp; "," &amp; 'DPW3'!G56 &amp; "," &amp; 'DPW3'!$DQ$5 &amp; "," &amp; 'DPW3'!$DQ$6</f>
        <v>Resilience Interconnector - Length,Number of schemes at Stage 3,Reasons for delay - Number of delayed schemes falling into each 'primary reason for delay' category,Lack of resources - internal</v>
      </c>
      <c r="D3604" s="176" t="str">
        <f>IF(ISBLANK('DPW3'!$H$56),"",'DPW3'!$H$56)</f>
        <v>Nr</v>
      </c>
      <c r="E3604" s="176" t="s">
        <v>7266</v>
      </c>
      <c r="F3604" s="176" t="str">
        <f>IF(ISBLANK('DPW3'!BD56),"",'DPW3'!BD56)</f>
        <v/>
      </c>
    </row>
    <row r="3605" spans="1:60" x14ac:dyDescent="0.25">
      <c r="A3605" s="176" t="str">
        <f t="shared" si="56"/>
        <v>YKY</v>
      </c>
      <c r="B3605" s="176" t="str">
        <f>IF(ISBLANK('DPW3'!DR56),"",'DPW3'!DR56)</f>
        <v>PCD_DPW3_RESIN1_DSCR_S3</v>
      </c>
      <c r="C3605" s="176" t="str">
        <f>'DPW3'!F56 &amp; "," &amp; 'DPW3'!G56 &amp; "," &amp; 'DPW3'!$DQ$5 &amp; "," &amp; 'DPW3'!$DR$6</f>
        <v xml:space="preserve">Resilience Interconnector - Length,Number of schemes at Stage 3,Reasons for delay - Number of delayed schemes falling into each 'primary reason for delay' category,Lack of resources - external </v>
      </c>
      <c r="D3605" s="176" t="str">
        <f>IF(ISBLANK('DPW3'!$H$56),"",'DPW3'!$H$56)</f>
        <v>Nr</v>
      </c>
      <c r="E3605" s="176" t="s">
        <v>7266</v>
      </c>
      <c r="F3605" s="176" t="str">
        <f>IF(ISBLANK('DPW3'!BE56),"",'DPW3'!BE56)</f>
        <v/>
      </c>
    </row>
    <row r="3606" spans="1:60" x14ac:dyDescent="0.25">
      <c r="A3606" s="176" t="str">
        <f t="shared" si="56"/>
        <v>YKY</v>
      </c>
      <c r="B3606" s="176" t="str">
        <f>IF(ISBLANK('DPW3'!DS56),"",'DPW3'!DS56)</f>
        <v>PCD_DPW3_RESIN1_DCS_S3</v>
      </c>
      <c r="C3606" s="176" t="str">
        <f>'DPW3'!F56 &amp; "," &amp; 'DPW3'!G56 &amp; "," &amp; 'DPW3'!$DQ$5 &amp; "," &amp; 'DPW3'!$DS$6</f>
        <v>Resilience Interconnector - Length,Number of schemes at Stage 3,Reasons for delay - Number of delayed schemes falling into each 'primary reason for delay' category,Change in solution (IM2)</v>
      </c>
      <c r="D3606" s="176" t="str">
        <f>IF(ISBLANK('DPW3'!$H$56),"",'DPW3'!$H$56)</f>
        <v>Nr</v>
      </c>
      <c r="E3606" s="176" t="s">
        <v>7266</v>
      </c>
      <c r="F3606" s="176" t="str">
        <f>IF(ISBLANK('DPW3'!BF56),"",'DPW3'!BF56)</f>
        <v/>
      </c>
    </row>
    <row r="3607" spans="1:60" x14ac:dyDescent="0.25">
      <c r="A3607" s="176" t="str">
        <f t="shared" si="56"/>
        <v>YKY</v>
      </c>
      <c r="B3607" s="176" t="str">
        <f>IF(ISBLANK('DPW3'!DT56),"",'DPW3'!DT56)</f>
        <v>PCD_DPW3_RESIN1_DSPC_S3</v>
      </c>
      <c r="C3607" s="176" t="str">
        <f>'DPW3'!F56 &amp; "," &amp; 'DPW3'!G56 &amp; "," &amp; 'DPW3'!$DQ$5 &amp; "," &amp; 'DPW3'!$DT$6</f>
        <v>Resilience Interconnector - Length,Number of schemes at Stage 3,Reasons for delay - Number of delayed schemes falling into each 'primary reason for delay' category,Supply chain capacity</v>
      </c>
      <c r="D3607" s="176" t="str">
        <f>IF(ISBLANK('DPW3'!$H$56),"",'DPW3'!$H$56)</f>
        <v>Nr</v>
      </c>
      <c r="E3607" s="176" t="s">
        <v>7266</v>
      </c>
      <c r="F3607" s="176" t="str">
        <f>IF(ISBLANK('DPW3'!BG56),"",'DPW3'!BG56)</f>
        <v/>
      </c>
    </row>
    <row r="3608" spans="1:60" s="55" customFormat="1" x14ac:dyDescent="0.25">
      <c r="A3608" s="55" t="str">
        <f t="shared" si="56"/>
        <v>YKY</v>
      </c>
      <c r="B3608" s="55" t="str">
        <f>IF(ISBLANK('DPW3'!DU56),"",'DPW3'!DU56)</f>
        <v>PCD_DPW3_RESIN1_DPP_S3</v>
      </c>
      <c r="C3608" s="55" t="str">
        <f>'DPW3'!F56 &amp; "," &amp; 'DPW3'!G56 &amp; "," &amp; 'DPW3'!$DQ$5 &amp; "," &amp; 'DPW3'!$DU$6</f>
        <v>Resilience Interconnector - Length,Number of schemes at Stage 3,Reasons for delay - Number of delayed schemes falling into each 'primary reason for delay' category,Land and planning permission</v>
      </c>
      <c r="D3608" s="55" t="str">
        <f>IF(ISBLANK('DPW3'!$H$56),"",'DPW3'!$H$56)</f>
        <v>Nr</v>
      </c>
      <c r="E3608" s="55" t="s">
        <v>7266</v>
      </c>
      <c r="F3608" s="55" t="str">
        <f>IF(ISBLANK('DPW3'!BH56),"",'DPW3'!BH56)</f>
        <v/>
      </c>
    </row>
    <row r="3609" spans="1:60" x14ac:dyDescent="0.25">
      <c r="A3609" s="176" t="str">
        <f t="shared" si="56"/>
        <v>YKY</v>
      </c>
      <c r="B3609" s="176" t="str">
        <f>IF(ISBLANK('DPW3'!DV56),"",'DPW3'!DV56)</f>
        <v>PCD_DPW3_RESIN1_DTPI_S3</v>
      </c>
      <c r="C3609" s="176" t="str">
        <f>'DPW3'!F56 &amp; "," &amp; 'DPW3'!G56 &amp; "," &amp; 'DPW3'!$DQ$5 &amp; "," &amp; 'DPW3'!$DV$6</f>
        <v>Resilience Interconnector - Length,Number of schemes at Stage 3,Reasons for delay - Number of delayed schemes falling into each 'primary reason for delay' category,Third-party interface</v>
      </c>
      <c r="D3609" s="176" t="str">
        <f>IF(ISBLANK('DPW3'!$H$56),"",'DPW3'!$H$56)</f>
        <v>Nr</v>
      </c>
      <c r="E3609" s="176" t="s">
        <v>7266</v>
      </c>
      <c r="F3609" s="176" t="str">
        <f>IF(ISBLANK('DPW3'!BI56),"",'DPW3'!BI56)</f>
        <v/>
      </c>
    </row>
    <row r="3610" spans="1:60" x14ac:dyDescent="0.25">
      <c r="A3610" s="176" t="str">
        <f t="shared" si="56"/>
        <v>YKY</v>
      </c>
      <c r="B3610" s="176" t="str">
        <f>IF(ISBLANK('DPW3'!DW56),"",'DPW3'!DW56)</f>
        <v>PCD_DPW3_RESIN1_DCI_S3</v>
      </c>
      <c r="C3610" s="176" t="str">
        <f>'DPW3'!F56 &amp; "," &amp; 'DPW3'!G56 &amp; "," &amp; 'DPW3'!$DQ$5 &amp; "," &amp; 'DPW3'!$DW$6</f>
        <v>Resilience Interconnector - Length,Number of schemes at Stage 3,Reasons for delay - Number of delayed schemes falling into each 'primary reason for delay' category,Contractual issues</v>
      </c>
      <c r="D3610" s="176" t="str">
        <f>IF(ISBLANK('DPW3'!$H$56),"",'DPW3'!$H$56)</f>
        <v>Nr</v>
      </c>
      <c r="E3610" s="176" t="s">
        <v>7266</v>
      </c>
      <c r="F3610" s="176" t="str">
        <f>IF(ISBLANK('DPW3'!BJ56),"",'DPW3'!BJ56)</f>
        <v/>
      </c>
    </row>
    <row r="3611" spans="1:60" x14ac:dyDescent="0.25">
      <c r="A3611" s="176" t="str">
        <f t="shared" si="56"/>
        <v>YKY</v>
      </c>
      <c r="B3611" s="176" t="str">
        <f>IF(ISBLANK('DPW3'!DX56),"",'DPW3'!DX56)</f>
        <v>PCD_DPW3_RESIN1_DSI_S3</v>
      </c>
      <c r="C3611" s="176" t="str">
        <f>'DPW3'!F56 &amp; "," &amp; 'DPW3'!G56 &amp; "," &amp; 'DPW3'!$DQ$5 &amp; "," &amp; 'DPW3'!$DX$6</f>
        <v>Resilience Interconnector - Length,Number of schemes at Stage 3,Reasons for delay - Number of delayed schemes falling into each 'primary reason for delay' category,Sites issues</v>
      </c>
      <c r="D3611" s="176" t="str">
        <f>IF(ISBLANK('DPW3'!$H$56),"",'DPW3'!$H$56)</f>
        <v>Nr</v>
      </c>
      <c r="E3611" s="176" t="s">
        <v>7266</v>
      </c>
      <c r="F3611" s="176" t="str">
        <f>IF(ISBLANK('DPW3'!BK56),"",'DPW3'!BK56)</f>
        <v/>
      </c>
    </row>
    <row r="3612" spans="1:60" x14ac:dyDescent="0.25">
      <c r="A3612" s="176" t="str">
        <f t="shared" si="56"/>
        <v>YKY</v>
      </c>
      <c r="B3612" s="176" t="str">
        <f>IF(ISBLANK('DPW3'!DY56),"",'DPW3'!DY56)</f>
        <v>PCD_DPW3_RESIN1_DER_S3</v>
      </c>
      <c r="C3612" s="176" t="str">
        <f>'DPW3'!F56 &amp; "," &amp; 'DPW3'!G56 &amp; "," &amp; 'DPW3'!$DQ$5 &amp; "," &amp; 'DPW3'!$DY$6</f>
        <v>Resilience Interconnector - Length,Number of schemes at Stage 3,Reasons for delay - Number of delayed schemes falling into each 'primary reason for delay' category,Environmental risks</v>
      </c>
      <c r="D3612" s="176" t="str">
        <f>IF(ISBLANK('DPW3'!$H$56),"",'DPW3'!$H$56)</f>
        <v>Nr</v>
      </c>
      <c r="E3612" s="176" t="s">
        <v>7266</v>
      </c>
      <c r="F3612" s="176" t="str">
        <f>IF(ISBLANK('DPW3'!BL56),"",'DPW3'!BL56)</f>
        <v/>
      </c>
    </row>
    <row r="3613" spans="1:60" x14ac:dyDescent="0.25">
      <c r="A3613" s="176" t="str">
        <f t="shared" si="56"/>
        <v>YKY</v>
      </c>
      <c r="B3613" s="176" t="str">
        <f>IF(ISBLANK('DPW3'!DZ56),"",'DPW3'!DZ56)</f>
        <v>PCD_DPW3_RESIN1_RS_S3</v>
      </c>
      <c r="C3613" s="176" t="str">
        <f>'DPW3'!F56 &amp; "," &amp; 'DPW3'!G56 &amp; "," &amp; 'DPW3'!$DQ$5 &amp; "," &amp; 'DPW3'!$DZ$6</f>
        <v>Resilience Interconnector - Length,Number of schemes at Stage 3,Reasons for delay - Number of delayed schemes falling into each 'primary reason for delay' category,Regulatory Sign off Delay</v>
      </c>
      <c r="D3613" s="176" t="str">
        <f>IF(ISBLANK('DPW3'!$H$56),"",'DPW3'!$H$56)</f>
        <v>Nr</v>
      </c>
      <c r="E3613" s="176" t="s">
        <v>7266</v>
      </c>
      <c r="F3613" s="176" t="str">
        <f>IF(ISBLANK('DPW3'!BM56),"",'DPW3'!BM56)</f>
        <v/>
      </c>
    </row>
    <row r="3614" spans="1:60" x14ac:dyDescent="0.25">
      <c r="A3614" s="176" t="str">
        <f t="shared" si="56"/>
        <v>YKY</v>
      </c>
      <c r="B3614" s="176" t="str">
        <f>IF(ISBLANK('DPW3'!EA56),"",'DPW3'!EA56)</f>
        <v>PCD_DPW3_RESIN1_DPLE_S3</v>
      </c>
      <c r="C3614" s="176" t="str">
        <f>'DPW3'!F56 &amp; "," &amp; 'DPW3'!G56 &amp; "," &amp; 'DPW3'!$DQ$5 &amp; "," &amp; 'DPW3'!$EA$6</f>
        <v>Resilience Interconnector - Length,Number of schemes at Stage 3,Reasons for delay - Number of delayed schemes falling into each 'primary reason for delay' category,Programme level efficiency</v>
      </c>
      <c r="D3614" s="176" t="str">
        <f>IF(ISBLANK('DPW3'!$H$56),"",'DPW3'!$H$56)</f>
        <v>Nr</v>
      </c>
      <c r="E3614" s="176" t="s">
        <v>7266</v>
      </c>
      <c r="F3614" s="176" t="str">
        <f>IF(ISBLANK('DPW3'!BN56),"",'DPW3'!BN56)</f>
        <v/>
      </c>
    </row>
    <row r="3615" spans="1:60" x14ac:dyDescent="0.25">
      <c r="A3615" s="176" t="str">
        <f t="shared" si="56"/>
        <v>YKY</v>
      </c>
      <c r="B3615" s="176" t="str">
        <f>IF(ISBLANK('DPW3'!BZ57),"",'DPW3'!BZ57)</f>
        <v>PCD_DPW3_RESIN1_S4</v>
      </c>
      <c r="C3615" s="176" t="str">
        <f>'DPW3'!F57 &amp; "," &amp; 'DPW3'!G57 &amp; "," &amp; 'DPW3'!BX5</f>
        <v>Resilience Interconnector - Length,Number of schemes at Stage 4,Number of Schemes with IMs (Nr)</v>
      </c>
      <c r="D3615" s="176" t="str">
        <f>IF(ISBLANK('DPW3'!$H$57),"",'DPW3'!$H$57)</f>
        <v>Nr</v>
      </c>
      <c r="E3615" s="176" t="s">
        <v>7266</v>
      </c>
      <c r="T3615" s="176" t="str">
        <f>IF(ISBLANK('DPW3'!M57),"",'DPW3'!M57)</f>
        <v/>
      </c>
      <c r="U3615" s="176" t="str">
        <f>IF(ISBLANK('DPW3'!N57),"",'DPW3'!N57)</f>
        <v/>
      </c>
      <c r="V3615" s="176" t="str">
        <f>IF(ISBLANK('DPW3'!O57),"",'DPW3'!O57)</f>
        <v/>
      </c>
      <c r="W3615" s="176" t="str">
        <f>IF(ISBLANK('DPW3'!P57),"",'DPW3'!P57)</f>
        <v/>
      </c>
      <c r="X3615" s="176" t="str">
        <f>IF(ISBLANK('DPW3'!Q57),"",'DPW3'!Q57)</f>
        <v/>
      </c>
      <c r="Y3615" s="176" t="str">
        <f>IF(ISBLANK('DPW3'!R57),"",'DPW3'!R57)</f>
        <v/>
      </c>
      <c r="Z3615" s="176" t="str">
        <f>IF(ISBLANK('DPW3'!S57),"",'DPW3'!S57)</f>
        <v/>
      </c>
      <c r="AA3615" s="176" t="str">
        <f>IF(ISBLANK('DPW3'!T57),"",'DPW3'!T57)</f>
        <v/>
      </c>
      <c r="AB3615" s="176" t="str">
        <f>IF(ISBLANK('DPW3'!U57),"",'DPW3'!U57)</f>
        <v/>
      </c>
      <c r="AC3615" s="176" t="str">
        <f>IF(ISBLANK('DPW3'!V57),"",'DPW3'!V57)</f>
        <v/>
      </c>
      <c r="AD3615" s="176" t="str">
        <f>IF(ISBLANK('DPW3'!W57),"",'DPW3'!W57)</f>
        <v/>
      </c>
      <c r="AE3615" s="176" t="str">
        <f>IF(ISBLANK('DPW3'!X57),"",'DPW3'!X57)</f>
        <v/>
      </c>
      <c r="AF3615" s="176" t="str">
        <f>IF(ISBLANK('DPW3'!Y57),"",'DPW3'!Y57)</f>
        <v/>
      </c>
      <c r="AG3615" s="176" t="str">
        <f>IF(ISBLANK('DPW3'!Z57),"",'DPW3'!Z57)</f>
        <v/>
      </c>
      <c r="AH3615" s="176" t="str">
        <f>IF(ISBLANK('DPW3'!AA57),"",'DPW3'!AA57)</f>
        <v/>
      </c>
      <c r="AI3615" s="176" t="str">
        <f>IF(ISBLANK('DPW3'!AB57),"",'DPW3'!AB57)</f>
        <v/>
      </c>
      <c r="AJ3615" s="176" t="str">
        <f>IF(ISBLANK('DPW3'!AC57),"",'DPW3'!AC57)</f>
        <v/>
      </c>
      <c r="AK3615" s="176" t="str">
        <f>IF(ISBLANK('DPW3'!AD57),"",'DPW3'!AD57)</f>
        <v/>
      </c>
      <c r="AL3615" s="176" t="str">
        <f>IF(ISBLANK('DPW3'!AE57),"",'DPW3'!AE57)</f>
        <v/>
      </c>
      <c r="AM3615" s="176" t="str">
        <f>IF(ISBLANK('DPW3'!AF57),"",'DPW3'!AF57)</f>
        <v/>
      </c>
      <c r="AN3615" s="176" t="str">
        <f>IF(ISBLANK('DPW3'!AG57),"",'DPW3'!AG57)</f>
        <v/>
      </c>
      <c r="AO3615" s="176" t="str">
        <f>IF(ISBLANK('DPW3'!AH57),"",'DPW3'!AH57)</f>
        <v/>
      </c>
      <c r="AP3615" s="176" t="str">
        <f>IF(ISBLANK('DPW3'!AI57),"",'DPW3'!AI57)</f>
        <v/>
      </c>
      <c r="AQ3615" s="176" t="str">
        <f>IF(ISBLANK('DPW3'!AJ57),"",'DPW3'!AJ57)</f>
        <v/>
      </c>
      <c r="AR3615" s="176" t="str">
        <f>IF(ISBLANK('DPW3'!AK57),"",'DPW3'!AK57)</f>
        <v/>
      </c>
      <c r="AS3615" s="176" t="str">
        <f>IF(ISBLANK('DPW3'!AL57),"",'DPW3'!AL57)</f>
        <v/>
      </c>
      <c r="AT3615" s="176" t="str">
        <f>IF(ISBLANK('DPW3'!AM57),"",'DPW3'!AM57)</f>
        <v/>
      </c>
      <c r="AU3615" s="176" t="str">
        <f>IF(ISBLANK('DPW3'!AN57),"",'DPW3'!AN57)</f>
        <v/>
      </c>
      <c r="AV3615" s="176" t="str">
        <f>IF(ISBLANK('DPW3'!AO57),"",'DPW3'!AO57)</f>
        <v/>
      </c>
      <c r="AW3615" s="176" t="str">
        <f>IF(ISBLANK('DPW3'!AP57),"",'DPW3'!AP57)</f>
        <v/>
      </c>
      <c r="AX3615" s="176" t="str">
        <f>IF(ISBLANK('DPW3'!AQ57),"",'DPW3'!AQ57)</f>
        <v/>
      </c>
      <c r="AY3615" s="176" t="str">
        <f>IF(ISBLANK('DPW3'!AR57),"",'DPW3'!AR57)</f>
        <v/>
      </c>
      <c r="AZ3615" s="176" t="str">
        <f>IF(ISBLANK('DPW3'!AS57),"",'DPW3'!AS57)</f>
        <v/>
      </c>
      <c r="BA3615" s="176" t="str">
        <f>IF(ISBLANK('DPW3'!AT57),"",'DPW3'!AT57)</f>
        <v/>
      </c>
      <c r="BB3615" s="176" t="str">
        <f>IF(ISBLANK('DPW3'!AU57),"",'DPW3'!AU57)</f>
        <v/>
      </c>
      <c r="BC3615" s="176" t="str">
        <f>IF(ISBLANK('DPW3'!AV57),"",'DPW3'!AV57)</f>
        <v/>
      </c>
      <c r="BD3615" s="176" t="str">
        <f>IF(ISBLANK('DPW3'!AW57),"",'DPW3'!AW57)</f>
        <v/>
      </c>
      <c r="BE3615" s="176" t="str">
        <f>IF(ISBLANK('DPW3'!AX57),"",'DPW3'!AX57)</f>
        <v/>
      </c>
      <c r="BF3615" s="176" t="str">
        <f>IF(ISBLANK('DPW3'!AY57),"",'DPW3'!AY57)</f>
        <v/>
      </c>
      <c r="BG3615" s="176" t="str">
        <f>IF(ISBLANK('DPW3'!AZ57),"",'DPW3'!AZ57)</f>
        <v/>
      </c>
      <c r="BH3615" s="176" t="str">
        <f>IF(ISBLANK('DPW3'!BA57),"",'DPW3'!BA57)</f>
        <v/>
      </c>
    </row>
    <row r="3616" spans="1:60" x14ac:dyDescent="0.25">
      <c r="A3616" s="176" t="str">
        <f t="shared" si="56"/>
        <v>YKY</v>
      </c>
      <c r="B3616" s="176" t="str">
        <f>IF(ISBLANK('DPW3'!DP57),"",'DPW3'!DP57)</f>
        <v>PCD_DPW3_RESIN1_DLY_S4</v>
      </c>
      <c r="C3616" s="176" t="str">
        <f>'DPW3'!F57 &amp; "," &amp; 'DPW3'!G57 &amp; "," &amp; 'DPW3'!DP5 &amp; "," &amp; 'DPW3'!DP6</f>
        <v>Resilience Interconnector - Length,Number of schemes at Stage 4,Total number of schemes with a 90+ day delay for any given IM,</v>
      </c>
      <c r="D3616" s="176" t="str">
        <f>IF(ISBLANK('DPW3'!$H$57),"",'DPW3'!$H$57)</f>
        <v>Nr</v>
      </c>
      <c r="E3616" s="176" t="s">
        <v>7266</v>
      </c>
      <c r="F3616" s="176" t="str">
        <f>IF(ISBLANK('DPW3'!BC57),"",'DPW3'!BC57)</f>
        <v/>
      </c>
    </row>
    <row r="3617" spans="1:60" x14ac:dyDescent="0.25">
      <c r="A3617" s="176" t="str">
        <f t="shared" si="56"/>
        <v>YKY</v>
      </c>
      <c r="B3617" s="176" t="str">
        <f>IF(ISBLANK('DPW3'!DQ57),"",'DPW3'!DQ57)</f>
        <v>PCD_DPW3_RESIN1_DIR_S4</v>
      </c>
      <c r="C3617" s="176" t="str">
        <f>'DPW3'!F57 &amp; "," &amp; 'DPW3'!G57 &amp; "," &amp; 'DPW3'!$DQ$5 &amp; "," &amp; 'DPW3'!$DQ$6</f>
        <v>Resilience Interconnector - Length,Number of schemes at Stage 4,Reasons for delay - Number of delayed schemes falling into each 'primary reason for delay' category,Lack of resources - internal</v>
      </c>
      <c r="D3617" s="176" t="str">
        <f>IF(ISBLANK('DPW3'!$H$57),"",'DPW3'!$H$57)</f>
        <v>Nr</v>
      </c>
      <c r="E3617" s="176" t="s">
        <v>7266</v>
      </c>
      <c r="F3617" s="176" t="str">
        <f>IF(ISBLANK('DPW3'!BD57),"",'DPW3'!BD57)</f>
        <v/>
      </c>
    </row>
    <row r="3618" spans="1:60" x14ac:dyDescent="0.25">
      <c r="A3618" s="176" t="str">
        <f t="shared" si="56"/>
        <v>YKY</v>
      </c>
      <c r="B3618" s="176" t="str">
        <f>IF(ISBLANK('DPW3'!DR57),"",'DPW3'!DR57)</f>
        <v>PCD_DPW3_RESIN1_DSCR_S4</v>
      </c>
      <c r="C3618" s="176" t="str">
        <f>'DPW3'!F57 &amp; "," &amp; 'DPW3'!G57 &amp; "," &amp; 'DPW3'!$DQ$5 &amp; "," &amp; 'DPW3'!$DR$6</f>
        <v xml:space="preserve">Resilience Interconnector - Length,Number of schemes at Stage 4,Reasons for delay - Number of delayed schemes falling into each 'primary reason for delay' category,Lack of resources - external </v>
      </c>
      <c r="D3618" s="176" t="str">
        <f>IF(ISBLANK('DPW3'!$H$57),"",'DPW3'!$H$57)</f>
        <v>Nr</v>
      </c>
      <c r="E3618" s="176" t="s">
        <v>7266</v>
      </c>
      <c r="F3618" s="176" t="str">
        <f>IF(ISBLANK('DPW3'!BE57),"",'DPW3'!BE57)</f>
        <v/>
      </c>
    </row>
    <row r="3619" spans="1:60" x14ac:dyDescent="0.25">
      <c r="A3619" s="176" t="str">
        <f t="shared" si="56"/>
        <v>YKY</v>
      </c>
      <c r="B3619" s="176" t="str">
        <f>IF(ISBLANK('DPW3'!DS57),"",'DPW3'!DS57)</f>
        <v>PCD_DPW3_RESIN1_DCS_S4</v>
      </c>
      <c r="C3619" s="176" t="str">
        <f>'DPW3'!F57 &amp; "," &amp; 'DPW3'!G57 &amp; "," &amp; 'DPW3'!$DQ$5 &amp; "," &amp; 'DPW3'!$DS$6</f>
        <v>Resilience Interconnector - Length,Number of schemes at Stage 4,Reasons for delay - Number of delayed schemes falling into each 'primary reason for delay' category,Change in solution (IM2)</v>
      </c>
      <c r="D3619" s="176" t="str">
        <f>IF(ISBLANK('DPW3'!$H$57),"",'DPW3'!$H$57)</f>
        <v>Nr</v>
      </c>
      <c r="E3619" s="176" t="s">
        <v>7266</v>
      </c>
      <c r="F3619" s="176" t="str">
        <f>IF(ISBLANK('DPW3'!BF57),"",'DPW3'!BF57)</f>
        <v/>
      </c>
    </row>
    <row r="3620" spans="1:60" x14ac:dyDescent="0.25">
      <c r="A3620" s="176" t="str">
        <f t="shared" si="56"/>
        <v>YKY</v>
      </c>
      <c r="B3620" s="176" t="str">
        <f>IF(ISBLANK('DPW3'!DT57),"",'DPW3'!DT57)</f>
        <v>PCD_DPW3_RESIN1_DSPC_S4</v>
      </c>
      <c r="C3620" s="176" t="str">
        <f>'DPW3'!F57 &amp; "," &amp; 'DPW3'!G57 &amp; "," &amp; 'DPW3'!$DQ$5 &amp; "," &amp; 'DPW3'!$DT$6</f>
        <v>Resilience Interconnector - Length,Number of schemes at Stage 4,Reasons for delay - Number of delayed schemes falling into each 'primary reason for delay' category,Supply chain capacity</v>
      </c>
      <c r="D3620" s="176" t="str">
        <f>IF(ISBLANK('DPW3'!$H$57),"",'DPW3'!$H$57)</f>
        <v>Nr</v>
      </c>
      <c r="E3620" s="176" t="s">
        <v>7266</v>
      </c>
      <c r="F3620" s="176" t="str">
        <f>IF(ISBLANK('DPW3'!BG57),"",'DPW3'!BG57)</f>
        <v/>
      </c>
    </row>
    <row r="3621" spans="1:60" s="55" customFormat="1" x14ac:dyDescent="0.25">
      <c r="A3621" s="55" t="str">
        <f t="shared" si="56"/>
        <v>YKY</v>
      </c>
      <c r="B3621" s="55" t="str">
        <f>IF(ISBLANK('DPW3'!DU57),"",'DPW3'!DU57)</f>
        <v>PCD_DPW3_RESIN1_DPP_S4</v>
      </c>
      <c r="C3621" s="55" t="str">
        <f>'DPW3'!F57 &amp; "," &amp; 'DPW3'!G57 &amp; "," &amp; 'DPW3'!$DQ$5 &amp; "," &amp; 'DPW3'!$DU$6</f>
        <v>Resilience Interconnector - Length,Number of schemes at Stage 4,Reasons for delay - Number of delayed schemes falling into each 'primary reason for delay' category,Land and planning permission</v>
      </c>
      <c r="D3621" s="55" t="str">
        <f>IF(ISBLANK('DPW3'!$H$57),"",'DPW3'!$H$57)</f>
        <v>Nr</v>
      </c>
      <c r="E3621" s="55" t="s">
        <v>7266</v>
      </c>
      <c r="F3621" s="55" t="str">
        <f>IF(ISBLANK('DPW3'!BH57),"",'DPW3'!BH57)</f>
        <v/>
      </c>
    </row>
    <row r="3622" spans="1:60" x14ac:dyDescent="0.25">
      <c r="A3622" s="176" t="str">
        <f t="shared" si="56"/>
        <v>YKY</v>
      </c>
      <c r="B3622" s="176" t="str">
        <f>IF(ISBLANK('DPW3'!DV57),"",'DPW3'!DV57)</f>
        <v>PCD_DPW3_RESIN1_DTPI_S4</v>
      </c>
      <c r="C3622" s="176" t="str">
        <f>'DPW3'!F57 &amp; "," &amp; 'DPW3'!G57 &amp; "," &amp; 'DPW3'!$DQ$5 &amp; "," &amp; 'DPW3'!$DV$6</f>
        <v>Resilience Interconnector - Length,Number of schemes at Stage 4,Reasons for delay - Number of delayed schemes falling into each 'primary reason for delay' category,Third-party interface</v>
      </c>
      <c r="D3622" s="176" t="str">
        <f>IF(ISBLANK('DPW3'!$H$57),"",'DPW3'!$H$57)</f>
        <v>Nr</v>
      </c>
      <c r="E3622" s="176" t="s">
        <v>7266</v>
      </c>
      <c r="F3622" s="176" t="str">
        <f>IF(ISBLANK('DPW3'!BI57),"",'DPW3'!BI57)</f>
        <v/>
      </c>
    </row>
    <row r="3623" spans="1:60" x14ac:dyDescent="0.25">
      <c r="A3623" s="176" t="str">
        <f t="shared" si="56"/>
        <v>YKY</v>
      </c>
      <c r="B3623" s="176" t="str">
        <f>IF(ISBLANK('DPW3'!DW57),"",'DPW3'!DW57)</f>
        <v>PCD_DPW3_RESIN1_DCI_S4</v>
      </c>
      <c r="C3623" s="176" t="str">
        <f>'DPW3'!F57 &amp; "," &amp; 'DPW3'!G57 &amp; "," &amp; 'DPW3'!$DQ$5 &amp; "," &amp; 'DPW3'!$DW$6</f>
        <v>Resilience Interconnector - Length,Number of schemes at Stage 4,Reasons for delay - Number of delayed schemes falling into each 'primary reason for delay' category,Contractual issues</v>
      </c>
      <c r="D3623" s="176" t="str">
        <f>IF(ISBLANK('DPW3'!$H$57),"",'DPW3'!$H$57)</f>
        <v>Nr</v>
      </c>
      <c r="E3623" s="176" t="s">
        <v>7266</v>
      </c>
      <c r="F3623" s="176" t="str">
        <f>IF(ISBLANK('DPW3'!BJ57),"",'DPW3'!BJ57)</f>
        <v/>
      </c>
    </row>
    <row r="3624" spans="1:60" x14ac:dyDescent="0.25">
      <c r="A3624" s="176" t="str">
        <f t="shared" si="56"/>
        <v>YKY</v>
      </c>
      <c r="B3624" s="176" t="str">
        <f>IF(ISBLANK('DPW3'!DX57),"",'DPW3'!DX57)</f>
        <v>PCD_DPW3_RESIN1_DSI_S4</v>
      </c>
      <c r="C3624" s="176" t="str">
        <f>'DPW3'!F57 &amp; "," &amp; 'DPW3'!G57 &amp; "," &amp; 'DPW3'!$DQ$5 &amp; "," &amp; 'DPW3'!$DX$6</f>
        <v>Resilience Interconnector - Length,Number of schemes at Stage 4,Reasons for delay - Number of delayed schemes falling into each 'primary reason for delay' category,Sites issues</v>
      </c>
      <c r="D3624" s="176" t="str">
        <f>IF(ISBLANK('DPW3'!$H$57),"",'DPW3'!$H$57)</f>
        <v>Nr</v>
      </c>
      <c r="E3624" s="176" t="s">
        <v>7266</v>
      </c>
      <c r="F3624" s="176" t="str">
        <f>IF(ISBLANK('DPW3'!BK57),"",'DPW3'!BK57)</f>
        <v/>
      </c>
    </row>
    <row r="3625" spans="1:60" x14ac:dyDescent="0.25">
      <c r="A3625" s="176" t="str">
        <f t="shared" si="56"/>
        <v>YKY</v>
      </c>
      <c r="B3625" s="176" t="str">
        <f>IF(ISBLANK('DPW3'!DY57),"",'DPW3'!DY57)</f>
        <v>PCD_DPW3_RESIN1_DER_S4</v>
      </c>
      <c r="C3625" s="176" t="str">
        <f>'DPW3'!F57 &amp; "," &amp; 'DPW3'!G57 &amp; "," &amp; 'DPW3'!$DQ$5 &amp; "," &amp; 'DPW3'!$DY$6</f>
        <v>Resilience Interconnector - Length,Number of schemes at Stage 4,Reasons for delay - Number of delayed schemes falling into each 'primary reason for delay' category,Environmental risks</v>
      </c>
      <c r="D3625" s="176" t="str">
        <f>IF(ISBLANK('DPW3'!$H$57),"",'DPW3'!$H$57)</f>
        <v>Nr</v>
      </c>
      <c r="E3625" s="176" t="s">
        <v>7266</v>
      </c>
      <c r="F3625" s="176" t="str">
        <f>IF(ISBLANK('DPW3'!BL57),"",'DPW3'!BL57)</f>
        <v/>
      </c>
    </row>
    <row r="3626" spans="1:60" x14ac:dyDescent="0.25">
      <c r="A3626" s="176" t="str">
        <f t="shared" si="56"/>
        <v>YKY</v>
      </c>
      <c r="B3626" s="176" t="str">
        <f>IF(ISBLANK('DPW3'!DZ57),"",'DPW3'!DZ57)</f>
        <v>PCD_DPW3_RESIN1_RS_S4</v>
      </c>
      <c r="C3626" s="176" t="str">
        <f>'DPW3'!F57 &amp; "," &amp; 'DPW3'!G57 &amp; "," &amp; 'DPW3'!$DQ$5 &amp; "," &amp; 'DPW3'!$DZ$6</f>
        <v>Resilience Interconnector - Length,Number of schemes at Stage 4,Reasons for delay - Number of delayed schemes falling into each 'primary reason for delay' category,Regulatory Sign off Delay</v>
      </c>
      <c r="D3626" s="176" t="str">
        <f>IF(ISBLANK('DPW3'!$H$57),"",'DPW3'!$H$57)</f>
        <v>Nr</v>
      </c>
      <c r="E3626" s="176" t="s">
        <v>7266</v>
      </c>
      <c r="F3626" s="176" t="str">
        <f>IF(ISBLANK('DPW3'!BM57),"",'DPW3'!BM57)</f>
        <v/>
      </c>
    </row>
    <row r="3627" spans="1:60" x14ac:dyDescent="0.25">
      <c r="A3627" s="176" t="str">
        <f t="shared" si="56"/>
        <v>YKY</v>
      </c>
      <c r="B3627" s="176" t="str">
        <f>IF(ISBLANK('DPW3'!EA57),"",'DPW3'!EA57)</f>
        <v>PCD_DPW3_RESIN1_DPLE_S4</v>
      </c>
      <c r="C3627" s="176" t="str">
        <f>'DPW3'!F57 &amp; "," &amp; 'DPW3'!G57 &amp; "," &amp; 'DPW3'!$DQ$5 &amp; "," &amp; 'DPW3'!$EA$6</f>
        <v>Resilience Interconnector - Length,Number of schemes at Stage 4,Reasons for delay - Number of delayed schemes falling into each 'primary reason for delay' category,Programme level efficiency</v>
      </c>
      <c r="D3627" s="176" t="str">
        <f>IF(ISBLANK('DPW3'!$H$57),"",'DPW3'!$H$57)</f>
        <v>Nr</v>
      </c>
      <c r="E3627" s="176" t="s">
        <v>7266</v>
      </c>
      <c r="F3627" s="176" t="str">
        <f>IF(ISBLANK('DPW3'!BN57),"",'DPW3'!BN57)</f>
        <v/>
      </c>
    </row>
    <row r="3628" spans="1:60" x14ac:dyDescent="0.25">
      <c r="A3628" s="176" t="str">
        <f t="shared" si="56"/>
        <v>YKY</v>
      </c>
      <c r="B3628" s="176" t="str">
        <f>IF(ISBLANK('DPW3'!BZ58),"",'DPW3'!BZ58)</f>
        <v>PCD_DPW3_RESIN1_S5</v>
      </c>
      <c r="C3628" s="176" t="str">
        <f>'DPW3'!F58 &amp; "," &amp; 'DPW3'!G58 &amp; "," &amp; 'DPW3'!BX5</f>
        <v>Resilience Interconnector - Length,Number of schemes at Stage 5,Number of Schemes with IMs (Nr)</v>
      </c>
      <c r="D3628" s="176" t="str">
        <f>IF(ISBLANK('DPW3'!$H$58),"",'DPW3'!$H$58)</f>
        <v>Nr</v>
      </c>
      <c r="E3628" s="176" t="s">
        <v>7266</v>
      </c>
      <c r="T3628" s="176" t="str">
        <f>IF(ISBLANK('DPW3'!M58),"",'DPW3'!M58)</f>
        <v/>
      </c>
      <c r="U3628" s="176" t="str">
        <f>IF(ISBLANK('DPW3'!N58),"",'DPW3'!N58)</f>
        <v/>
      </c>
      <c r="V3628" s="176" t="str">
        <f>IF(ISBLANK('DPW3'!O58),"",'DPW3'!O58)</f>
        <v/>
      </c>
      <c r="W3628" s="176" t="str">
        <f>IF(ISBLANK('DPW3'!P58),"",'DPW3'!P58)</f>
        <v/>
      </c>
      <c r="X3628" s="176" t="str">
        <f>IF(ISBLANK('DPW3'!Q58),"",'DPW3'!Q58)</f>
        <v/>
      </c>
      <c r="Y3628" s="176" t="str">
        <f>IF(ISBLANK('DPW3'!R58),"",'DPW3'!R58)</f>
        <v/>
      </c>
      <c r="Z3628" s="176" t="str">
        <f>IF(ISBLANK('DPW3'!S58),"",'DPW3'!S58)</f>
        <v/>
      </c>
      <c r="AA3628" s="176" t="str">
        <f>IF(ISBLANK('DPW3'!T58),"",'DPW3'!T58)</f>
        <v/>
      </c>
      <c r="AB3628" s="176" t="str">
        <f>IF(ISBLANK('DPW3'!U58),"",'DPW3'!U58)</f>
        <v/>
      </c>
      <c r="AC3628" s="176" t="str">
        <f>IF(ISBLANK('DPW3'!V58),"",'DPW3'!V58)</f>
        <v/>
      </c>
      <c r="AD3628" s="176" t="str">
        <f>IF(ISBLANK('DPW3'!W58),"",'DPW3'!W58)</f>
        <v/>
      </c>
      <c r="AE3628" s="176" t="str">
        <f>IF(ISBLANK('DPW3'!X58),"",'DPW3'!X58)</f>
        <v/>
      </c>
      <c r="AF3628" s="176" t="str">
        <f>IF(ISBLANK('DPW3'!Y58),"",'DPW3'!Y58)</f>
        <v/>
      </c>
      <c r="AG3628" s="176" t="str">
        <f>IF(ISBLANK('DPW3'!Z58),"",'DPW3'!Z58)</f>
        <v/>
      </c>
      <c r="AH3628" s="176" t="str">
        <f>IF(ISBLANK('DPW3'!AA58),"",'DPW3'!AA58)</f>
        <v/>
      </c>
      <c r="AI3628" s="176" t="str">
        <f>IF(ISBLANK('DPW3'!AB58),"",'DPW3'!AB58)</f>
        <v/>
      </c>
      <c r="AJ3628" s="176" t="str">
        <f>IF(ISBLANK('DPW3'!AC58),"",'DPW3'!AC58)</f>
        <v/>
      </c>
      <c r="AK3628" s="176" t="str">
        <f>IF(ISBLANK('DPW3'!AD58),"",'DPW3'!AD58)</f>
        <v/>
      </c>
      <c r="AL3628" s="176" t="str">
        <f>IF(ISBLANK('DPW3'!AE58),"",'DPW3'!AE58)</f>
        <v/>
      </c>
      <c r="AM3628" s="176" t="str">
        <f>IF(ISBLANK('DPW3'!AF58),"",'DPW3'!AF58)</f>
        <v/>
      </c>
      <c r="AN3628" s="176" t="str">
        <f>IF(ISBLANK('DPW3'!AG58),"",'DPW3'!AG58)</f>
        <v/>
      </c>
      <c r="AO3628" s="176" t="str">
        <f>IF(ISBLANK('DPW3'!AH58),"",'DPW3'!AH58)</f>
        <v/>
      </c>
      <c r="AP3628" s="176" t="str">
        <f>IF(ISBLANK('DPW3'!AI58),"",'DPW3'!AI58)</f>
        <v/>
      </c>
      <c r="AQ3628" s="176" t="str">
        <f>IF(ISBLANK('DPW3'!AJ58),"",'DPW3'!AJ58)</f>
        <v/>
      </c>
      <c r="AR3628" s="176" t="str">
        <f>IF(ISBLANK('DPW3'!AK58),"",'DPW3'!AK58)</f>
        <v/>
      </c>
      <c r="AS3628" s="176" t="str">
        <f>IF(ISBLANK('DPW3'!AL58),"",'DPW3'!AL58)</f>
        <v/>
      </c>
      <c r="AT3628" s="176" t="str">
        <f>IF(ISBLANK('DPW3'!AM58),"",'DPW3'!AM58)</f>
        <v/>
      </c>
      <c r="AU3628" s="176" t="str">
        <f>IF(ISBLANK('DPW3'!AN58),"",'DPW3'!AN58)</f>
        <v/>
      </c>
      <c r="AV3628" s="176" t="str">
        <f>IF(ISBLANK('DPW3'!AO58),"",'DPW3'!AO58)</f>
        <v/>
      </c>
      <c r="AW3628" s="176" t="str">
        <f>IF(ISBLANK('DPW3'!AP58),"",'DPW3'!AP58)</f>
        <v/>
      </c>
      <c r="AX3628" s="176" t="str">
        <f>IF(ISBLANK('DPW3'!AQ58),"",'DPW3'!AQ58)</f>
        <v/>
      </c>
      <c r="AY3628" s="176" t="str">
        <f>IF(ISBLANK('DPW3'!AR58),"",'DPW3'!AR58)</f>
        <v/>
      </c>
      <c r="AZ3628" s="176" t="str">
        <f>IF(ISBLANK('DPW3'!AS58),"",'DPW3'!AS58)</f>
        <v/>
      </c>
      <c r="BA3628" s="176" t="str">
        <f>IF(ISBLANK('DPW3'!AT58),"",'DPW3'!AT58)</f>
        <v/>
      </c>
      <c r="BB3628" s="176" t="str">
        <f>IF(ISBLANK('DPW3'!AU58),"",'DPW3'!AU58)</f>
        <v/>
      </c>
      <c r="BC3628" s="176" t="str">
        <f>IF(ISBLANK('DPW3'!AV58),"",'DPW3'!AV58)</f>
        <v/>
      </c>
      <c r="BD3628" s="176" t="str">
        <f>IF(ISBLANK('DPW3'!AW58),"",'DPW3'!AW58)</f>
        <v/>
      </c>
      <c r="BE3628" s="176" t="str">
        <f>IF(ISBLANK('DPW3'!AX58),"",'DPW3'!AX58)</f>
        <v/>
      </c>
      <c r="BF3628" s="176" t="str">
        <f>IF(ISBLANK('DPW3'!AY58),"",'DPW3'!AY58)</f>
        <v/>
      </c>
      <c r="BG3628" s="176" t="str">
        <f>IF(ISBLANK('DPW3'!AZ58),"",'DPW3'!AZ58)</f>
        <v/>
      </c>
      <c r="BH3628" s="176" t="str">
        <f>IF(ISBLANK('DPW3'!BA58),"",'DPW3'!BA58)</f>
        <v/>
      </c>
    </row>
    <row r="3629" spans="1:60" x14ac:dyDescent="0.25">
      <c r="A3629" s="176" t="str">
        <f t="shared" si="56"/>
        <v>YKY</v>
      </c>
      <c r="B3629" s="176" t="str">
        <f>IF(ISBLANK('DPW3'!DP58),"",'DPW3'!DP58)</f>
        <v>PCD_DPW3_RESIN1_DLY_S5</v>
      </c>
      <c r="C3629" s="176" t="str">
        <f>'DPW3'!F58 &amp; "," &amp; 'DPW3'!G58 &amp; "," &amp; 'DPW3'!DP5 &amp; "," &amp; 'DPW3'!DP6</f>
        <v>Resilience Interconnector - Length,Number of schemes at Stage 5,Total number of schemes with a 90+ day delay for any given IM,</v>
      </c>
      <c r="D3629" s="176" t="str">
        <f>IF(ISBLANK('DPW3'!$H$58),"",'DPW3'!$H$58)</f>
        <v>Nr</v>
      </c>
      <c r="E3629" s="176" t="s">
        <v>7266</v>
      </c>
      <c r="F3629" s="176" t="str">
        <f>IF(ISBLANK('DPW3'!BC58),"",'DPW3'!BC58)</f>
        <v/>
      </c>
    </row>
    <row r="3630" spans="1:60" x14ac:dyDescent="0.25">
      <c r="A3630" s="176" t="str">
        <f t="shared" si="56"/>
        <v>YKY</v>
      </c>
      <c r="B3630" s="176" t="str">
        <f>IF(ISBLANK('DPW3'!DQ58),"",'DPW3'!DQ58)</f>
        <v>PCD_DPW3_RESIN1_DIR_S5</v>
      </c>
      <c r="C3630" s="176" t="str">
        <f>'DPW3'!F58 &amp; "," &amp; 'DPW3'!G58 &amp; "," &amp; 'DPW3'!$DQ$5 &amp; "," &amp; 'DPW3'!$DQ$6</f>
        <v>Resilience Interconnector - Length,Number of schemes at Stage 5,Reasons for delay - Number of delayed schemes falling into each 'primary reason for delay' category,Lack of resources - internal</v>
      </c>
      <c r="D3630" s="176" t="str">
        <f>IF(ISBLANK('DPW3'!$H$58),"",'DPW3'!$H$58)</f>
        <v>Nr</v>
      </c>
      <c r="E3630" s="176" t="s">
        <v>7266</v>
      </c>
      <c r="F3630" s="176" t="str">
        <f>IF(ISBLANK('DPW3'!BD58),"",'DPW3'!BD58)</f>
        <v/>
      </c>
    </row>
    <row r="3631" spans="1:60" x14ac:dyDescent="0.25">
      <c r="A3631" s="176" t="str">
        <f t="shared" si="56"/>
        <v>YKY</v>
      </c>
      <c r="B3631" s="176" t="str">
        <f>IF(ISBLANK('DPW3'!DR58),"",'DPW3'!DR58)</f>
        <v>PCD_DPW3_RESIN1_DSCR_S5</v>
      </c>
      <c r="C3631" s="176" t="str">
        <f>'DPW3'!F58 &amp; "," &amp; 'DPW3'!G58 &amp; "," &amp; 'DPW3'!$DQ$5 &amp; "," &amp; 'DPW3'!$DR$6</f>
        <v xml:space="preserve">Resilience Interconnector - Length,Number of schemes at Stage 5,Reasons for delay - Number of delayed schemes falling into each 'primary reason for delay' category,Lack of resources - external </v>
      </c>
      <c r="D3631" s="176" t="str">
        <f>IF(ISBLANK('DPW3'!$H$58),"",'DPW3'!$H$58)</f>
        <v>Nr</v>
      </c>
      <c r="E3631" s="176" t="s">
        <v>7266</v>
      </c>
      <c r="F3631" s="176" t="str">
        <f>IF(ISBLANK('DPW3'!BE58),"",'DPW3'!BE58)</f>
        <v/>
      </c>
    </row>
    <row r="3632" spans="1:60" x14ac:dyDescent="0.25">
      <c r="A3632" s="176" t="str">
        <f t="shared" si="56"/>
        <v>YKY</v>
      </c>
      <c r="B3632" s="176" t="str">
        <f>IF(ISBLANK('DPW3'!DS58),"",'DPW3'!DS58)</f>
        <v>PCD_DPW3_RESIN1_DCS_S5</v>
      </c>
      <c r="C3632" s="176" t="str">
        <f>'DPW3'!F58 &amp; "," &amp; 'DPW3'!G58 &amp; "," &amp; 'DPW3'!$DQ$5 &amp; "," &amp; 'DPW3'!$DS$6</f>
        <v>Resilience Interconnector - Length,Number of schemes at Stage 5,Reasons for delay - Number of delayed schemes falling into each 'primary reason for delay' category,Change in solution (IM2)</v>
      </c>
      <c r="D3632" s="176" t="str">
        <f>IF(ISBLANK('DPW3'!$H$58),"",'DPW3'!$H$58)</f>
        <v>Nr</v>
      </c>
      <c r="E3632" s="176" t="s">
        <v>7266</v>
      </c>
      <c r="F3632" s="176" t="str">
        <f>IF(ISBLANK('DPW3'!BF58),"",'DPW3'!BF58)</f>
        <v/>
      </c>
    </row>
    <row r="3633" spans="1:60" x14ac:dyDescent="0.25">
      <c r="A3633" s="176" t="str">
        <f t="shared" si="56"/>
        <v>YKY</v>
      </c>
      <c r="B3633" s="176" t="str">
        <f>IF(ISBLANK('DPW3'!DT58),"",'DPW3'!DT58)</f>
        <v>PCD_DPW3_RESIN1_DSPC_S5</v>
      </c>
      <c r="C3633" s="176" t="str">
        <f>'DPW3'!F58 &amp; "," &amp; 'DPW3'!G58 &amp; "," &amp; 'DPW3'!$DQ$5 &amp; "," &amp; 'DPW3'!$DT$6</f>
        <v>Resilience Interconnector - Length,Number of schemes at Stage 5,Reasons for delay - Number of delayed schemes falling into each 'primary reason for delay' category,Supply chain capacity</v>
      </c>
      <c r="D3633" s="176" t="str">
        <f>IF(ISBLANK('DPW3'!$H$58),"",'DPW3'!$H$58)</f>
        <v>Nr</v>
      </c>
      <c r="E3633" s="176" t="s">
        <v>7266</v>
      </c>
      <c r="F3633" s="176" t="str">
        <f>IF(ISBLANK('DPW3'!BG58),"",'DPW3'!BG58)</f>
        <v/>
      </c>
    </row>
    <row r="3634" spans="1:60" s="55" customFormat="1" x14ac:dyDescent="0.25">
      <c r="A3634" s="55" t="str">
        <f t="shared" si="56"/>
        <v>YKY</v>
      </c>
      <c r="B3634" s="55" t="str">
        <f>IF(ISBLANK('DPW3'!DU58),"",'DPW3'!DU58)</f>
        <v>PCD_DPW3_RESIN1_DPP_S5</v>
      </c>
      <c r="C3634" s="55" t="str">
        <f>'DPW3'!F58 &amp; "," &amp; 'DPW3'!G58 &amp; "," &amp; 'DPW3'!$DQ$5 &amp; "," &amp; 'DPW3'!$DU$6</f>
        <v>Resilience Interconnector - Length,Number of schemes at Stage 5,Reasons for delay - Number of delayed schemes falling into each 'primary reason for delay' category,Land and planning permission</v>
      </c>
      <c r="D3634" s="55" t="str">
        <f>IF(ISBLANK('DPW3'!$H$58),"",'DPW3'!$H$58)</f>
        <v>Nr</v>
      </c>
      <c r="E3634" s="55" t="s">
        <v>7266</v>
      </c>
      <c r="F3634" s="55" t="str">
        <f>IF(ISBLANK('DPW3'!BH58),"",'DPW3'!BH58)</f>
        <v/>
      </c>
    </row>
    <row r="3635" spans="1:60" x14ac:dyDescent="0.25">
      <c r="A3635" s="176" t="str">
        <f t="shared" si="56"/>
        <v>YKY</v>
      </c>
      <c r="B3635" s="176" t="str">
        <f>IF(ISBLANK('DPW3'!DV58),"",'DPW3'!DV58)</f>
        <v>PCD_DPW3_RESIN1_DTPI_S5</v>
      </c>
      <c r="C3635" s="176" t="str">
        <f>'DPW3'!F58 &amp; "," &amp; 'DPW3'!G58 &amp; "," &amp; 'DPW3'!$DQ$5 &amp; "," &amp; 'DPW3'!$DV$6</f>
        <v>Resilience Interconnector - Length,Number of schemes at Stage 5,Reasons for delay - Number of delayed schemes falling into each 'primary reason for delay' category,Third-party interface</v>
      </c>
      <c r="D3635" s="176" t="str">
        <f>IF(ISBLANK('DPW3'!$H$58),"",'DPW3'!$H$58)</f>
        <v>Nr</v>
      </c>
      <c r="E3635" s="176" t="s">
        <v>7266</v>
      </c>
      <c r="F3635" s="176" t="str">
        <f>IF(ISBLANK('DPW3'!BI58),"",'DPW3'!BI58)</f>
        <v/>
      </c>
    </row>
    <row r="3636" spans="1:60" x14ac:dyDescent="0.25">
      <c r="A3636" s="176" t="str">
        <f t="shared" si="56"/>
        <v>YKY</v>
      </c>
      <c r="B3636" s="176" t="str">
        <f>IF(ISBLANK('DPW3'!DW58),"",'DPW3'!DW58)</f>
        <v>PCD_DPW3_RESIN1_DCI_S5</v>
      </c>
      <c r="C3636" s="176" t="str">
        <f>'DPW3'!F58 &amp; "," &amp; 'DPW3'!G58 &amp; "," &amp; 'DPW3'!$DQ$5 &amp; "," &amp; 'DPW3'!$DW$6</f>
        <v>Resilience Interconnector - Length,Number of schemes at Stage 5,Reasons for delay - Number of delayed schemes falling into each 'primary reason for delay' category,Contractual issues</v>
      </c>
      <c r="D3636" s="176" t="str">
        <f>IF(ISBLANK('DPW3'!$H$58),"",'DPW3'!$H$58)</f>
        <v>Nr</v>
      </c>
      <c r="E3636" s="176" t="s">
        <v>7266</v>
      </c>
      <c r="F3636" s="176" t="str">
        <f>IF(ISBLANK('DPW3'!BJ58),"",'DPW3'!BJ58)</f>
        <v/>
      </c>
    </row>
    <row r="3637" spans="1:60" x14ac:dyDescent="0.25">
      <c r="A3637" s="176" t="str">
        <f t="shared" si="56"/>
        <v>YKY</v>
      </c>
      <c r="B3637" s="176" t="str">
        <f>IF(ISBLANK('DPW3'!DX58),"",'DPW3'!DX58)</f>
        <v>PCD_DPW3_RESIN1_DSI_S5</v>
      </c>
      <c r="C3637" s="176" t="str">
        <f>'DPW3'!F58 &amp; "," &amp; 'DPW3'!G58 &amp; "," &amp; 'DPW3'!$DQ$5 &amp; "," &amp; 'DPW3'!$DX$6</f>
        <v>Resilience Interconnector - Length,Number of schemes at Stage 5,Reasons for delay - Number of delayed schemes falling into each 'primary reason for delay' category,Sites issues</v>
      </c>
      <c r="D3637" s="176" t="str">
        <f>IF(ISBLANK('DPW3'!$H$58),"",'DPW3'!$H$58)</f>
        <v>Nr</v>
      </c>
      <c r="E3637" s="176" t="s">
        <v>7266</v>
      </c>
      <c r="F3637" s="176" t="str">
        <f>IF(ISBLANK('DPW3'!BK58),"",'DPW3'!BK58)</f>
        <v/>
      </c>
    </row>
    <row r="3638" spans="1:60" x14ac:dyDescent="0.25">
      <c r="A3638" s="176" t="str">
        <f t="shared" si="56"/>
        <v>YKY</v>
      </c>
      <c r="B3638" s="176" t="str">
        <f>IF(ISBLANK('DPW3'!DY58),"",'DPW3'!DY58)</f>
        <v>PCD_DPW3_RESIN1_DER_S5</v>
      </c>
      <c r="C3638" s="176" t="str">
        <f>'DPW3'!F58 &amp; "," &amp; 'DPW3'!G58 &amp; "," &amp; 'DPW3'!$DQ$5 &amp; "," &amp; 'DPW3'!$DY$6</f>
        <v>Resilience Interconnector - Length,Number of schemes at Stage 5,Reasons for delay - Number of delayed schemes falling into each 'primary reason for delay' category,Environmental risks</v>
      </c>
      <c r="D3638" s="176" t="str">
        <f>IF(ISBLANK('DPW3'!$H$58),"",'DPW3'!$H$58)</f>
        <v>Nr</v>
      </c>
      <c r="E3638" s="176" t="s">
        <v>7266</v>
      </c>
      <c r="F3638" s="176" t="str">
        <f>IF(ISBLANK('DPW3'!BL58),"",'DPW3'!BL58)</f>
        <v/>
      </c>
    </row>
    <row r="3639" spans="1:60" x14ac:dyDescent="0.25">
      <c r="A3639" s="176" t="str">
        <f t="shared" si="56"/>
        <v>YKY</v>
      </c>
      <c r="B3639" s="176" t="str">
        <f>IF(ISBLANK('DPW3'!DZ58),"",'DPW3'!DZ58)</f>
        <v>PCD_DPW3_RESIN1_RS_S5</v>
      </c>
      <c r="C3639" s="176" t="str">
        <f>'DPW3'!F58 &amp; "," &amp; 'DPW3'!G58 &amp; "," &amp; 'DPW3'!$DQ$5 &amp; "," &amp; 'DPW3'!$DZ$6</f>
        <v>Resilience Interconnector - Length,Number of schemes at Stage 5,Reasons for delay - Number of delayed schemes falling into each 'primary reason for delay' category,Regulatory Sign off Delay</v>
      </c>
      <c r="D3639" s="176" t="str">
        <f>IF(ISBLANK('DPW3'!$H$58),"",'DPW3'!$H$58)</f>
        <v>Nr</v>
      </c>
      <c r="E3639" s="176" t="s">
        <v>7266</v>
      </c>
      <c r="F3639" s="176" t="str">
        <f>IF(ISBLANK('DPW3'!BM58),"",'DPW3'!BM58)</f>
        <v/>
      </c>
    </row>
    <row r="3640" spans="1:60" x14ac:dyDescent="0.25">
      <c r="A3640" s="176" t="str">
        <f t="shared" si="56"/>
        <v>YKY</v>
      </c>
      <c r="B3640" s="176" t="str">
        <f>IF(ISBLANK('DPW3'!EA58),"",'DPW3'!EA58)</f>
        <v>PCD_DPW3_RESIN1_DPLE_S5</v>
      </c>
      <c r="C3640" s="176" t="str">
        <f>'DPW3'!F58 &amp; "," &amp; 'DPW3'!G58 &amp; "," &amp; 'DPW3'!$DQ$5 &amp; "," &amp; 'DPW3'!$EA$6</f>
        <v>Resilience Interconnector - Length,Number of schemes at Stage 5,Reasons for delay - Number of delayed schemes falling into each 'primary reason for delay' category,Programme level efficiency</v>
      </c>
      <c r="D3640" s="176" t="str">
        <f>IF(ISBLANK('DPW3'!$H$58),"",'DPW3'!$H$58)</f>
        <v>Nr</v>
      </c>
      <c r="E3640" s="176" t="s">
        <v>7266</v>
      </c>
      <c r="F3640" s="176" t="str">
        <f>IF(ISBLANK('DPW3'!BN58),"",'DPW3'!BN58)</f>
        <v/>
      </c>
    </row>
    <row r="3641" spans="1:60" x14ac:dyDescent="0.25">
      <c r="A3641" s="176" t="str">
        <f t="shared" si="56"/>
        <v>YKY</v>
      </c>
      <c r="B3641" s="176" t="str">
        <f>IF(ISBLANK('DPW3'!BZ59),"",'DPW3'!BZ59)</f>
        <v>PCD_DPW3_RESIN1_S6</v>
      </c>
      <c r="C3641" s="176" t="str">
        <f>'DPW3'!F59 &amp; "," &amp; 'DPW3'!G59 &amp; "," &amp; 'DPW3'!BX5</f>
        <v>Resilience Interconnector - Length,Number of schemes at Stage 6,Number of Schemes with IMs (Nr)</v>
      </c>
      <c r="D3641" s="176" t="str">
        <f>IF(ISBLANK('DPW3'!$H$59),"",'DPW3'!$H$59)</f>
        <v>Nr</v>
      </c>
      <c r="E3641" s="176" t="s">
        <v>7266</v>
      </c>
      <c r="T3641" s="176" t="str">
        <f>IF(ISBLANK('DPW3'!M59),"",'DPW3'!M59)</f>
        <v/>
      </c>
      <c r="U3641" s="176" t="str">
        <f>IF(ISBLANK('DPW3'!N59),"",'DPW3'!N59)</f>
        <v/>
      </c>
      <c r="V3641" s="176" t="str">
        <f>IF(ISBLANK('DPW3'!O59),"",'DPW3'!O59)</f>
        <v/>
      </c>
      <c r="W3641" s="176" t="str">
        <f>IF(ISBLANK('DPW3'!P59),"",'DPW3'!P59)</f>
        <v/>
      </c>
      <c r="X3641" s="176" t="str">
        <f>IF(ISBLANK('DPW3'!Q59),"",'DPW3'!Q59)</f>
        <v/>
      </c>
      <c r="Y3641" s="176" t="str">
        <f>IF(ISBLANK('DPW3'!R59),"",'DPW3'!R59)</f>
        <v/>
      </c>
      <c r="Z3641" s="176" t="str">
        <f>IF(ISBLANK('DPW3'!S59),"",'DPW3'!S59)</f>
        <v/>
      </c>
      <c r="AA3641" s="176" t="str">
        <f>IF(ISBLANK('DPW3'!T59),"",'DPW3'!T59)</f>
        <v/>
      </c>
      <c r="AB3641" s="176" t="str">
        <f>IF(ISBLANK('DPW3'!U59),"",'DPW3'!U59)</f>
        <v/>
      </c>
      <c r="AC3641" s="176" t="str">
        <f>IF(ISBLANK('DPW3'!V59),"",'DPW3'!V59)</f>
        <v/>
      </c>
      <c r="AD3641" s="176" t="str">
        <f>IF(ISBLANK('DPW3'!W59),"",'DPW3'!W59)</f>
        <v/>
      </c>
      <c r="AE3641" s="176" t="str">
        <f>IF(ISBLANK('DPW3'!X59),"",'DPW3'!X59)</f>
        <v/>
      </c>
      <c r="AF3641" s="176" t="str">
        <f>IF(ISBLANK('DPW3'!Y59),"",'DPW3'!Y59)</f>
        <v/>
      </c>
      <c r="AG3641" s="176" t="str">
        <f>IF(ISBLANK('DPW3'!Z59),"",'DPW3'!Z59)</f>
        <v/>
      </c>
      <c r="AH3641" s="176" t="str">
        <f>IF(ISBLANK('DPW3'!AA59),"",'DPW3'!AA59)</f>
        <v/>
      </c>
      <c r="AI3641" s="176" t="str">
        <f>IF(ISBLANK('DPW3'!AB59),"",'DPW3'!AB59)</f>
        <v/>
      </c>
      <c r="AJ3641" s="176" t="str">
        <f>IF(ISBLANK('DPW3'!AC59),"",'DPW3'!AC59)</f>
        <v/>
      </c>
      <c r="AK3641" s="176" t="str">
        <f>IF(ISBLANK('DPW3'!AD59),"",'DPW3'!AD59)</f>
        <v/>
      </c>
      <c r="AL3641" s="176" t="str">
        <f>IF(ISBLANK('DPW3'!AE59),"",'DPW3'!AE59)</f>
        <v/>
      </c>
      <c r="AM3641" s="176" t="str">
        <f>IF(ISBLANK('DPW3'!AF59),"",'DPW3'!AF59)</f>
        <v/>
      </c>
      <c r="AN3641" s="176" t="str">
        <f>IF(ISBLANK('DPW3'!AG59),"",'DPW3'!AG59)</f>
        <v/>
      </c>
      <c r="AO3641" s="176" t="str">
        <f>IF(ISBLANK('DPW3'!AH59),"",'DPW3'!AH59)</f>
        <v/>
      </c>
      <c r="AP3641" s="176" t="str">
        <f>IF(ISBLANK('DPW3'!AI59),"",'DPW3'!AI59)</f>
        <v/>
      </c>
      <c r="AQ3641" s="176" t="str">
        <f>IF(ISBLANK('DPW3'!AJ59),"",'DPW3'!AJ59)</f>
        <v/>
      </c>
      <c r="AR3641" s="176" t="str">
        <f>IF(ISBLANK('DPW3'!AK59),"",'DPW3'!AK59)</f>
        <v/>
      </c>
      <c r="AS3641" s="176" t="str">
        <f>IF(ISBLANK('DPW3'!AL59),"",'DPW3'!AL59)</f>
        <v/>
      </c>
      <c r="AT3641" s="176" t="str">
        <f>IF(ISBLANK('DPW3'!AM59),"",'DPW3'!AM59)</f>
        <v/>
      </c>
      <c r="AU3641" s="176" t="str">
        <f>IF(ISBLANK('DPW3'!AN59),"",'DPW3'!AN59)</f>
        <v/>
      </c>
      <c r="AV3641" s="176" t="str">
        <f>IF(ISBLANK('DPW3'!AO59),"",'DPW3'!AO59)</f>
        <v/>
      </c>
      <c r="AW3641" s="176" t="str">
        <f>IF(ISBLANK('DPW3'!AP59),"",'DPW3'!AP59)</f>
        <v/>
      </c>
      <c r="AX3641" s="176" t="str">
        <f>IF(ISBLANK('DPW3'!AQ59),"",'DPW3'!AQ59)</f>
        <v/>
      </c>
      <c r="AY3641" s="176" t="str">
        <f>IF(ISBLANK('DPW3'!AR59),"",'DPW3'!AR59)</f>
        <v/>
      </c>
      <c r="AZ3641" s="176" t="str">
        <f>IF(ISBLANK('DPW3'!AS59),"",'DPW3'!AS59)</f>
        <v/>
      </c>
      <c r="BA3641" s="176" t="str">
        <f>IF(ISBLANK('DPW3'!AT59),"",'DPW3'!AT59)</f>
        <v/>
      </c>
      <c r="BB3641" s="176" t="str">
        <f>IF(ISBLANK('DPW3'!AU59),"",'DPW3'!AU59)</f>
        <v/>
      </c>
      <c r="BC3641" s="176" t="str">
        <f>IF(ISBLANK('DPW3'!AV59),"",'DPW3'!AV59)</f>
        <v/>
      </c>
      <c r="BD3641" s="176" t="str">
        <f>IF(ISBLANK('DPW3'!AW59),"",'DPW3'!AW59)</f>
        <v/>
      </c>
      <c r="BE3641" s="176" t="str">
        <f>IF(ISBLANK('DPW3'!AX59),"",'DPW3'!AX59)</f>
        <v/>
      </c>
      <c r="BF3641" s="176" t="str">
        <f>IF(ISBLANK('DPW3'!AY59),"",'DPW3'!AY59)</f>
        <v/>
      </c>
      <c r="BG3641" s="176" t="str">
        <f>IF(ISBLANK('DPW3'!AZ59),"",'DPW3'!AZ59)</f>
        <v/>
      </c>
      <c r="BH3641" s="176" t="str">
        <f>IF(ISBLANK('DPW3'!BA59),"",'DPW3'!BA59)</f>
        <v/>
      </c>
    </row>
    <row r="3642" spans="1:60" x14ac:dyDescent="0.25">
      <c r="A3642" s="176" t="str">
        <f t="shared" si="56"/>
        <v>YKY</v>
      </c>
      <c r="B3642" s="176" t="str">
        <f>IF(ISBLANK('DPW3'!DP59),"",'DPW3'!DP59)</f>
        <v>PCD_DPW3_RESIN1_DLY_S6</v>
      </c>
      <c r="C3642" s="176" t="str">
        <f>'DPW3'!F59 &amp; "," &amp; 'DPW3'!G59 &amp; "," &amp; 'DPW3'!DP5 &amp; "," &amp; 'DPW3'!DP6</f>
        <v>Resilience Interconnector - Length,Number of schemes at Stage 6,Total number of schemes with a 90+ day delay for any given IM,</v>
      </c>
      <c r="D3642" s="176" t="str">
        <f>IF(ISBLANK('DPW3'!$H$59),"",'DPW3'!$H$59)</f>
        <v>Nr</v>
      </c>
      <c r="E3642" s="176" t="s">
        <v>7266</v>
      </c>
      <c r="F3642" s="176" t="str">
        <f>IF(ISBLANK('DPW3'!BC59),"",'DPW3'!BC59)</f>
        <v/>
      </c>
    </row>
    <row r="3643" spans="1:60" x14ac:dyDescent="0.25">
      <c r="A3643" s="176" t="str">
        <f t="shared" si="56"/>
        <v>YKY</v>
      </c>
      <c r="B3643" s="176" t="str">
        <f>IF(ISBLANK('DPW3'!DQ59),"",'DPW3'!DQ59)</f>
        <v>PCD_DPW3_RESIN1_DIR_S6</v>
      </c>
      <c r="C3643" s="176" t="str">
        <f>'DPW3'!F59 &amp; "," &amp; 'DPW3'!G59 &amp; "," &amp; 'DPW3'!$DQ$5 &amp; "," &amp; 'DPW3'!$DQ$6</f>
        <v>Resilience Interconnector - Length,Number of schemes at Stage 6,Reasons for delay - Number of delayed schemes falling into each 'primary reason for delay' category,Lack of resources - internal</v>
      </c>
      <c r="D3643" s="176" t="str">
        <f>IF(ISBLANK('DPW3'!$H$59),"",'DPW3'!$H$59)</f>
        <v>Nr</v>
      </c>
      <c r="E3643" s="176" t="s">
        <v>7266</v>
      </c>
      <c r="F3643" s="176" t="str">
        <f>IF(ISBLANK('DPW3'!BD59),"",'DPW3'!BD59)</f>
        <v/>
      </c>
    </row>
    <row r="3644" spans="1:60" x14ac:dyDescent="0.25">
      <c r="A3644" s="176" t="str">
        <f t="shared" si="56"/>
        <v>YKY</v>
      </c>
      <c r="B3644" s="176" t="str">
        <f>IF(ISBLANK('DPW3'!DR59),"",'DPW3'!DR59)</f>
        <v>PCD_DPW3_RESIN1_DSCR_S6</v>
      </c>
      <c r="C3644" s="176" t="str">
        <f>'DPW3'!F59 &amp; "," &amp; 'DPW3'!G59 &amp; "," &amp; 'DPW3'!$DQ$5 &amp; "," &amp; 'DPW3'!$DR$6</f>
        <v xml:space="preserve">Resilience Interconnector - Length,Number of schemes at Stage 6,Reasons for delay - Number of delayed schemes falling into each 'primary reason for delay' category,Lack of resources - external </v>
      </c>
      <c r="D3644" s="176" t="str">
        <f>IF(ISBLANK('DPW3'!$H$59),"",'DPW3'!$H$59)</f>
        <v>Nr</v>
      </c>
      <c r="E3644" s="176" t="s">
        <v>7266</v>
      </c>
      <c r="F3644" s="176" t="str">
        <f>IF(ISBLANK('DPW3'!BE59),"",'DPW3'!BE59)</f>
        <v/>
      </c>
    </row>
    <row r="3645" spans="1:60" x14ac:dyDescent="0.25">
      <c r="A3645" s="176" t="str">
        <f t="shared" si="56"/>
        <v>YKY</v>
      </c>
      <c r="B3645" s="176" t="str">
        <f>IF(ISBLANK('DPW3'!DS59),"",'DPW3'!DS59)</f>
        <v>PCD_DPW3_RESIN1_DCS_S6</v>
      </c>
      <c r="C3645" s="176" t="str">
        <f>'DPW3'!F59 &amp; "," &amp; 'DPW3'!G59 &amp; "," &amp; 'DPW3'!$DQ$5 &amp; "," &amp; 'DPW3'!$DS$6</f>
        <v>Resilience Interconnector - Length,Number of schemes at Stage 6,Reasons for delay - Number of delayed schemes falling into each 'primary reason for delay' category,Change in solution (IM2)</v>
      </c>
      <c r="D3645" s="176" t="str">
        <f>IF(ISBLANK('DPW3'!$H$59),"",'DPW3'!$H$59)</f>
        <v>Nr</v>
      </c>
      <c r="E3645" s="176" t="s">
        <v>7266</v>
      </c>
      <c r="F3645" s="176" t="str">
        <f>IF(ISBLANK('DPW3'!BF59),"",'DPW3'!BF59)</f>
        <v/>
      </c>
    </row>
    <row r="3646" spans="1:60" x14ac:dyDescent="0.25">
      <c r="A3646" s="176" t="str">
        <f t="shared" si="56"/>
        <v>YKY</v>
      </c>
      <c r="B3646" s="176" t="str">
        <f>IF(ISBLANK('DPW3'!DT59),"",'DPW3'!DT59)</f>
        <v>PCD_DPW3_RESIN1_DSPC_S6</v>
      </c>
      <c r="C3646" s="176" t="str">
        <f>'DPW3'!F59 &amp; "," &amp; 'DPW3'!G59 &amp; "," &amp; 'DPW3'!$DQ$5 &amp; "," &amp; 'DPW3'!$DT$6</f>
        <v>Resilience Interconnector - Length,Number of schemes at Stage 6,Reasons for delay - Number of delayed schemes falling into each 'primary reason for delay' category,Supply chain capacity</v>
      </c>
      <c r="D3646" s="176" t="str">
        <f>IF(ISBLANK('DPW3'!$H$59),"",'DPW3'!$H$59)</f>
        <v>Nr</v>
      </c>
      <c r="E3646" s="176" t="s">
        <v>7266</v>
      </c>
      <c r="F3646" s="176" t="str">
        <f>IF(ISBLANK('DPW3'!BG59),"",'DPW3'!BG59)</f>
        <v/>
      </c>
    </row>
    <row r="3647" spans="1:60" s="55" customFormat="1" x14ac:dyDescent="0.25">
      <c r="A3647" s="55" t="str">
        <f t="shared" si="56"/>
        <v>YKY</v>
      </c>
      <c r="B3647" s="55" t="str">
        <f>IF(ISBLANK('DPW3'!DU59),"",'DPW3'!DU59)</f>
        <v>PCD_DPW3_RESIN1_DPP_S6</v>
      </c>
      <c r="C3647" s="55" t="str">
        <f>'DPW3'!F59 &amp; "," &amp; 'DPW3'!G59 &amp; "," &amp; 'DPW3'!$DQ$5 &amp; "," &amp; 'DPW3'!$DU$6</f>
        <v>Resilience Interconnector - Length,Number of schemes at Stage 6,Reasons for delay - Number of delayed schemes falling into each 'primary reason for delay' category,Land and planning permission</v>
      </c>
      <c r="D3647" s="55" t="str">
        <f>IF(ISBLANK('DPW3'!$H$59),"",'DPW3'!$H$59)</f>
        <v>Nr</v>
      </c>
      <c r="E3647" s="55" t="s">
        <v>7266</v>
      </c>
      <c r="F3647" s="55" t="str">
        <f>IF(ISBLANK('DPW3'!BH59),"",'DPW3'!BH59)</f>
        <v/>
      </c>
    </row>
    <row r="3648" spans="1:60" x14ac:dyDescent="0.25">
      <c r="A3648" s="176" t="str">
        <f t="shared" si="56"/>
        <v>YKY</v>
      </c>
      <c r="B3648" s="176" t="str">
        <f>IF(ISBLANK('DPW3'!DV59),"",'DPW3'!DV59)</f>
        <v>PCD_DPW3_RESIN1_DTPI_S6</v>
      </c>
      <c r="C3648" s="176" t="str">
        <f>'DPW3'!F59 &amp; "," &amp; 'DPW3'!G59 &amp; "," &amp; 'DPW3'!$DQ$5 &amp; "," &amp; 'DPW3'!$DV$6</f>
        <v>Resilience Interconnector - Length,Number of schemes at Stage 6,Reasons for delay - Number of delayed schemes falling into each 'primary reason for delay' category,Third-party interface</v>
      </c>
      <c r="D3648" s="176" t="str">
        <f>IF(ISBLANK('DPW3'!$H$59),"",'DPW3'!$H$59)</f>
        <v>Nr</v>
      </c>
      <c r="E3648" s="176" t="s">
        <v>7266</v>
      </c>
      <c r="F3648" s="176" t="str">
        <f>IF(ISBLANK('DPW3'!BI59),"",'DPW3'!BI59)</f>
        <v/>
      </c>
    </row>
    <row r="3649" spans="1:60" x14ac:dyDescent="0.25">
      <c r="A3649" s="176" t="str">
        <f t="shared" si="56"/>
        <v>YKY</v>
      </c>
      <c r="B3649" s="176" t="str">
        <f>IF(ISBLANK('DPW3'!DW59),"",'DPW3'!DW59)</f>
        <v>PCD_DPW3_RESIN1_DCI_S6</v>
      </c>
      <c r="C3649" s="176" t="str">
        <f>'DPW3'!F59 &amp; "," &amp; 'DPW3'!G59 &amp; "," &amp; 'DPW3'!$DQ$5 &amp; "," &amp; 'DPW3'!$DW$6</f>
        <v>Resilience Interconnector - Length,Number of schemes at Stage 6,Reasons for delay - Number of delayed schemes falling into each 'primary reason for delay' category,Contractual issues</v>
      </c>
      <c r="D3649" s="176" t="str">
        <f>IF(ISBLANK('DPW3'!$H$59),"",'DPW3'!$H$59)</f>
        <v>Nr</v>
      </c>
      <c r="E3649" s="176" t="s">
        <v>7266</v>
      </c>
      <c r="F3649" s="176" t="str">
        <f>IF(ISBLANK('DPW3'!BJ59),"",'DPW3'!BJ59)</f>
        <v/>
      </c>
    </row>
    <row r="3650" spans="1:60" x14ac:dyDescent="0.25">
      <c r="A3650" s="176" t="str">
        <f t="shared" si="56"/>
        <v>YKY</v>
      </c>
      <c r="B3650" s="176" t="str">
        <f>IF(ISBLANK('DPW3'!DX59),"",'DPW3'!DX59)</f>
        <v>PCD_DPW3_RESIN1_DSI_S6</v>
      </c>
      <c r="C3650" s="176" t="str">
        <f>'DPW3'!F59 &amp; "," &amp; 'DPW3'!G59 &amp; "," &amp; 'DPW3'!$DQ$5 &amp; "," &amp; 'DPW3'!$DX$6</f>
        <v>Resilience Interconnector - Length,Number of schemes at Stage 6,Reasons for delay - Number of delayed schemes falling into each 'primary reason for delay' category,Sites issues</v>
      </c>
      <c r="D3650" s="176" t="str">
        <f>IF(ISBLANK('DPW3'!$H$59),"",'DPW3'!$H$59)</f>
        <v>Nr</v>
      </c>
      <c r="E3650" s="176" t="s">
        <v>7266</v>
      </c>
      <c r="F3650" s="176" t="str">
        <f>IF(ISBLANK('DPW3'!BK59),"",'DPW3'!BK59)</f>
        <v/>
      </c>
    </row>
    <row r="3651" spans="1:60" x14ac:dyDescent="0.25">
      <c r="A3651" s="176" t="str">
        <f t="shared" si="56"/>
        <v>YKY</v>
      </c>
      <c r="B3651" s="176" t="str">
        <f>IF(ISBLANK('DPW3'!DY59),"",'DPW3'!DY59)</f>
        <v>PCD_DPW3_RESIN1_DER_S6</v>
      </c>
      <c r="C3651" s="176" t="str">
        <f>'DPW3'!F59 &amp; "," &amp; 'DPW3'!G59 &amp; "," &amp; 'DPW3'!$DQ$5 &amp; "," &amp; 'DPW3'!$DY$6</f>
        <v>Resilience Interconnector - Length,Number of schemes at Stage 6,Reasons for delay - Number of delayed schemes falling into each 'primary reason for delay' category,Environmental risks</v>
      </c>
      <c r="D3651" s="176" t="str">
        <f>IF(ISBLANK('DPW3'!$H$59),"",'DPW3'!$H$59)</f>
        <v>Nr</v>
      </c>
      <c r="E3651" s="176" t="s">
        <v>7266</v>
      </c>
      <c r="F3651" s="176" t="str">
        <f>IF(ISBLANK('DPW3'!BL59),"",'DPW3'!BL59)</f>
        <v/>
      </c>
    </row>
    <row r="3652" spans="1:60" x14ac:dyDescent="0.25">
      <c r="A3652" s="176" t="str">
        <f t="shared" si="56"/>
        <v>YKY</v>
      </c>
      <c r="B3652" s="176" t="str">
        <f>IF(ISBLANK('DPW3'!DZ59),"",'DPW3'!DZ59)</f>
        <v>PCD_DPW3_RESIN1_RS_S6</v>
      </c>
      <c r="C3652" s="176" t="str">
        <f>'DPW3'!F59 &amp; "," &amp; 'DPW3'!G59 &amp; "," &amp; 'DPW3'!$DQ$5 &amp; "," &amp; 'DPW3'!$DZ$6</f>
        <v>Resilience Interconnector - Length,Number of schemes at Stage 6,Reasons for delay - Number of delayed schemes falling into each 'primary reason for delay' category,Regulatory Sign off Delay</v>
      </c>
      <c r="D3652" s="176" t="str">
        <f>IF(ISBLANK('DPW3'!$H$59),"",'DPW3'!$H$59)</f>
        <v>Nr</v>
      </c>
      <c r="E3652" s="176" t="s">
        <v>7266</v>
      </c>
      <c r="F3652" s="176" t="str">
        <f>IF(ISBLANK('DPW3'!BM59),"",'DPW3'!BM59)</f>
        <v/>
      </c>
    </row>
    <row r="3653" spans="1:60" x14ac:dyDescent="0.25">
      <c r="A3653" s="176" t="str">
        <f t="shared" ref="A3653:A3716" si="57">A3652</f>
        <v>YKY</v>
      </c>
      <c r="B3653" s="176" t="str">
        <f>IF(ISBLANK('DPW3'!EA59),"",'DPW3'!EA59)</f>
        <v>PCD_DPW3_RESIN1_DPLE_S6</v>
      </c>
      <c r="C3653" s="176" t="str">
        <f>'DPW3'!F59 &amp; "," &amp; 'DPW3'!G59 &amp; "," &amp; 'DPW3'!$DQ$5 &amp; "," &amp; 'DPW3'!$EA$6</f>
        <v>Resilience Interconnector - Length,Number of schemes at Stage 6,Reasons for delay - Number of delayed schemes falling into each 'primary reason for delay' category,Programme level efficiency</v>
      </c>
      <c r="D3653" s="176" t="str">
        <f>IF(ISBLANK('DPW3'!$H$59),"",'DPW3'!$H$59)</f>
        <v>Nr</v>
      </c>
      <c r="E3653" s="176" t="s">
        <v>7266</v>
      </c>
      <c r="F3653" s="176" t="str">
        <f>IF(ISBLANK('DPW3'!BN59),"",'DPW3'!BN59)</f>
        <v/>
      </c>
    </row>
    <row r="3654" spans="1:60" x14ac:dyDescent="0.25">
      <c r="A3654" s="176" t="str">
        <f t="shared" si="57"/>
        <v>YKY</v>
      </c>
      <c r="B3654" s="176" t="str">
        <f>IF(ISBLANK('DPW3'!BZ60),"",'DPW3'!BZ60)</f>
        <v>PCD_DPW3_RESIN1_S7</v>
      </c>
      <c r="C3654" s="176" t="str">
        <f>'DPW3'!F60 &amp; "," &amp; 'DPW3'!G60 &amp; "," &amp; 'DPW3'!BX5</f>
        <v>Resilience Interconnector - Length,Number of schemes at Stage 7,Number of Schemes with IMs (Nr)</v>
      </c>
      <c r="D3654" s="176" t="str">
        <f>IF(ISBLANK('DPW3'!$H$60),"",'DPW3'!$H$60)</f>
        <v>Nr</v>
      </c>
      <c r="E3654" s="176" t="s">
        <v>7266</v>
      </c>
      <c r="T3654" s="176" t="str">
        <f>IF(ISBLANK('DPW3'!M60),"",'DPW3'!M60)</f>
        <v/>
      </c>
      <c r="U3654" s="176" t="str">
        <f>IF(ISBLANK('DPW3'!N60),"",'DPW3'!N60)</f>
        <v/>
      </c>
      <c r="V3654" s="176" t="str">
        <f>IF(ISBLANK('DPW3'!O60),"",'DPW3'!O60)</f>
        <v/>
      </c>
      <c r="W3654" s="176" t="str">
        <f>IF(ISBLANK('DPW3'!P60),"",'DPW3'!P60)</f>
        <v/>
      </c>
      <c r="X3654" s="176" t="str">
        <f>IF(ISBLANK('DPW3'!Q60),"",'DPW3'!Q60)</f>
        <v/>
      </c>
      <c r="Y3654" s="176" t="str">
        <f>IF(ISBLANK('DPW3'!R60),"",'DPW3'!R60)</f>
        <v/>
      </c>
      <c r="Z3654" s="176" t="str">
        <f>IF(ISBLANK('DPW3'!S60),"",'DPW3'!S60)</f>
        <v/>
      </c>
      <c r="AA3654" s="176" t="str">
        <f>IF(ISBLANK('DPW3'!T60),"",'DPW3'!T60)</f>
        <v/>
      </c>
      <c r="AB3654" s="176" t="str">
        <f>IF(ISBLANK('DPW3'!U60),"",'DPW3'!U60)</f>
        <v/>
      </c>
      <c r="AC3654" s="176" t="str">
        <f>IF(ISBLANK('DPW3'!V60),"",'DPW3'!V60)</f>
        <v/>
      </c>
      <c r="AD3654" s="176" t="str">
        <f>IF(ISBLANK('DPW3'!W60),"",'DPW3'!W60)</f>
        <v/>
      </c>
      <c r="AE3654" s="176" t="str">
        <f>IF(ISBLANK('DPW3'!X60),"",'DPW3'!X60)</f>
        <v/>
      </c>
      <c r="AF3654" s="176" t="str">
        <f>IF(ISBLANK('DPW3'!Y60),"",'DPW3'!Y60)</f>
        <v/>
      </c>
      <c r="AG3654" s="176" t="str">
        <f>IF(ISBLANK('DPW3'!Z60),"",'DPW3'!Z60)</f>
        <v/>
      </c>
      <c r="AH3654" s="176" t="str">
        <f>IF(ISBLANK('DPW3'!AA60),"",'DPW3'!AA60)</f>
        <v/>
      </c>
      <c r="AI3654" s="176" t="str">
        <f>IF(ISBLANK('DPW3'!AB60),"",'DPW3'!AB60)</f>
        <v/>
      </c>
      <c r="AJ3654" s="176" t="str">
        <f>IF(ISBLANK('DPW3'!AC60),"",'DPW3'!AC60)</f>
        <v/>
      </c>
      <c r="AK3654" s="176" t="str">
        <f>IF(ISBLANK('DPW3'!AD60),"",'DPW3'!AD60)</f>
        <v/>
      </c>
      <c r="AL3654" s="176" t="str">
        <f>IF(ISBLANK('DPW3'!AE60),"",'DPW3'!AE60)</f>
        <v/>
      </c>
      <c r="AM3654" s="176" t="str">
        <f>IF(ISBLANK('DPW3'!AF60),"",'DPW3'!AF60)</f>
        <v/>
      </c>
      <c r="AN3654" s="176" t="str">
        <f>IF(ISBLANK('DPW3'!AG60),"",'DPW3'!AG60)</f>
        <v/>
      </c>
      <c r="AO3654" s="176" t="str">
        <f>IF(ISBLANK('DPW3'!AH60),"",'DPW3'!AH60)</f>
        <v/>
      </c>
      <c r="AP3654" s="176" t="str">
        <f>IF(ISBLANK('DPW3'!AI60),"",'DPW3'!AI60)</f>
        <v/>
      </c>
      <c r="AQ3654" s="176" t="str">
        <f>IF(ISBLANK('DPW3'!AJ60),"",'DPW3'!AJ60)</f>
        <v/>
      </c>
      <c r="AR3654" s="176" t="str">
        <f>IF(ISBLANK('DPW3'!AK60),"",'DPW3'!AK60)</f>
        <v/>
      </c>
      <c r="AS3654" s="176" t="str">
        <f>IF(ISBLANK('DPW3'!AL60),"",'DPW3'!AL60)</f>
        <v/>
      </c>
      <c r="AT3654" s="176" t="str">
        <f>IF(ISBLANK('DPW3'!AM60),"",'DPW3'!AM60)</f>
        <v/>
      </c>
      <c r="AU3654" s="176" t="str">
        <f>IF(ISBLANK('DPW3'!AN60),"",'DPW3'!AN60)</f>
        <v/>
      </c>
      <c r="AV3654" s="176" t="str">
        <f>IF(ISBLANK('DPW3'!AO60),"",'DPW3'!AO60)</f>
        <v/>
      </c>
      <c r="AW3654" s="176" t="str">
        <f>IF(ISBLANK('DPW3'!AP60),"",'DPW3'!AP60)</f>
        <v/>
      </c>
      <c r="AX3654" s="176" t="str">
        <f>IF(ISBLANK('DPW3'!AQ60),"",'DPW3'!AQ60)</f>
        <v/>
      </c>
      <c r="AY3654" s="176" t="str">
        <f>IF(ISBLANK('DPW3'!AR60),"",'DPW3'!AR60)</f>
        <v/>
      </c>
      <c r="AZ3654" s="176" t="str">
        <f>IF(ISBLANK('DPW3'!AS60),"",'DPW3'!AS60)</f>
        <v/>
      </c>
      <c r="BA3654" s="176" t="str">
        <f>IF(ISBLANK('DPW3'!AT60),"",'DPW3'!AT60)</f>
        <v/>
      </c>
      <c r="BB3654" s="176" t="str">
        <f>IF(ISBLANK('DPW3'!AU60),"",'DPW3'!AU60)</f>
        <v/>
      </c>
      <c r="BC3654" s="176" t="str">
        <f>IF(ISBLANK('DPW3'!AV60),"",'DPW3'!AV60)</f>
        <v/>
      </c>
      <c r="BD3654" s="176" t="str">
        <f>IF(ISBLANK('DPW3'!AW60),"",'DPW3'!AW60)</f>
        <v/>
      </c>
      <c r="BE3654" s="176" t="str">
        <f>IF(ISBLANK('DPW3'!AX60),"",'DPW3'!AX60)</f>
        <v/>
      </c>
      <c r="BF3654" s="176" t="str">
        <f>IF(ISBLANK('DPW3'!AY60),"",'DPW3'!AY60)</f>
        <v/>
      </c>
      <c r="BG3654" s="176" t="str">
        <f>IF(ISBLANK('DPW3'!AZ60),"",'DPW3'!AZ60)</f>
        <v/>
      </c>
      <c r="BH3654" s="176" t="str">
        <f>IF(ISBLANK('DPW3'!BA60),"",'DPW3'!BA60)</f>
        <v/>
      </c>
    </row>
    <row r="3655" spans="1:60" x14ac:dyDescent="0.25">
      <c r="A3655" s="176" t="str">
        <f t="shared" si="57"/>
        <v>YKY</v>
      </c>
      <c r="B3655" s="176" t="str">
        <f>IF(ISBLANK('DPW3'!DP60),"",'DPW3'!DP60)</f>
        <v>PCD_DPW3_RESIN1_DLY_S7</v>
      </c>
      <c r="C3655" s="176" t="str">
        <f>'DPW3'!F60 &amp; "," &amp; 'DPW3'!G60 &amp; "," &amp; 'DPW3'!DP5 &amp; "," &amp; 'DPW3'!DP6</f>
        <v>Resilience Interconnector - Length,Number of schemes at Stage 7,Total number of schemes with a 90+ day delay for any given IM,</v>
      </c>
      <c r="D3655" s="176" t="str">
        <f>IF(ISBLANK('DPW3'!$H$60),"",'DPW3'!$H$60)</f>
        <v>Nr</v>
      </c>
      <c r="E3655" s="176" t="s">
        <v>7266</v>
      </c>
      <c r="F3655" s="176" t="str">
        <f>IF(ISBLANK('DPW3'!BC60),"",'DPW3'!BC60)</f>
        <v/>
      </c>
    </row>
    <row r="3656" spans="1:60" x14ac:dyDescent="0.25">
      <c r="A3656" s="176" t="str">
        <f t="shared" si="57"/>
        <v>YKY</v>
      </c>
      <c r="B3656" s="176" t="str">
        <f>IF(ISBLANK('DPW3'!DQ60),"",'DPW3'!DQ60)</f>
        <v>PCD_DPW3_RESIN1_DIR_S7</v>
      </c>
      <c r="C3656" s="176" t="str">
        <f>'DPW3'!F60 &amp; "," &amp; 'DPW3'!G60 &amp; "," &amp; 'DPW3'!$DQ$5 &amp; "," &amp; 'DPW3'!$DQ$6</f>
        <v>Resilience Interconnector - Length,Number of schemes at Stage 7,Reasons for delay - Number of delayed schemes falling into each 'primary reason for delay' category,Lack of resources - internal</v>
      </c>
      <c r="D3656" s="176" t="str">
        <f>IF(ISBLANK('DPW3'!$H$60),"",'DPW3'!$H$60)</f>
        <v>Nr</v>
      </c>
      <c r="E3656" s="176" t="s">
        <v>7266</v>
      </c>
      <c r="F3656" s="176" t="str">
        <f>IF(ISBLANK('DPW3'!BD60),"",'DPW3'!BD60)</f>
        <v/>
      </c>
    </row>
    <row r="3657" spans="1:60" x14ac:dyDescent="0.25">
      <c r="A3657" s="176" t="str">
        <f t="shared" si="57"/>
        <v>YKY</v>
      </c>
      <c r="B3657" s="176" t="str">
        <f>IF(ISBLANK('DPW3'!DR60),"",'DPW3'!DR60)</f>
        <v>PCD_DPW3_RESIN1_DSCR_S7</v>
      </c>
      <c r="C3657" s="176" t="str">
        <f>'DPW3'!F60 &amp; "," &amp; 'DPW3'!G60 &amp; "," &amp; 'DPW3'!$DQ$5 &amp; "," &amp; 'DPW3'!$DR$6</f>
        <v xml:space="preserve">Resilience Interconnector - Length,Number of schemes at Stage 7,Reasons for delay - Number of delayed schemes falling into each 'primary reason for delay' category,Lack of resources - external </v>
      </c>
      <c r="D3657" s="176" t="str">
        <f>IF(ISBLANK('DPW3'!$H$60),"",'DPW3'!$H$60)</f>
        <v>Nr</v>
      </c>
      <c r="E3657" s="176" t="s">
        <v>7266</v>
      </c>
      <c r="F3657" s="176" t="str">
        <f>IF(ISBLANK('DPW3'!BE60),"",'DPW3'!BE60)</f>
        <v/>
      </c>
    </row>
    <row r="3658" spans="1:60" x14ac:dyDescent="0.25">
      <c r="A3658" s="176" t="str">
        <f t="shared" si="57"/>
        <v>YKY</v>
      </c>
      <c r="B3658" s="176" t="str">
        <f>IF(ISBLANK('DPW3'!DS60),"",'DPW3'!DS60)</f>
        <v>PCD_DPW3_RESIN1_DCS_S7</v>
      </c>
      <c r="C3658" s="176" t="str">
        <f>'DPW3'!F60 &amp; "," &amp; 'DPW3'!G60 &amp; "," &amp; 'DPW3'!$DQ$5 &amp; "," &amp; 'DPW3'!$DS$6</f>
        <v>Resilience Interconnector - Length,Number of schemes at Stage 7,Reasons for delay - Number of delayed schemes falling into each 'primary reason for delay' category,Change in solution (IM2)</v>
      </c>
      <c r="D3658" s="176" t="str">
        <f>IF(ISBLANK('DPW3'!$H$60),"",'DPW3'!$H$60)</f>
        <v>Nr</v>
      </c>
      <c r="E3658" s="176" t="s">
        <v>7266</v>
      </c>
      <c r="F3658" s="176" t="str">
        <f>IF(ISBLANK('DPW3'!BF60),"",'DPW3'!BF60)</f>
        <v/>
      </c>
    </row>
    <row r="3659" spans="1:60" x14ac:dyDescent="0.25">
      <c r="A3659" s="176" t="str">
        <f t="shared" si="57"/>
        <v>YKY</v>
      </c>
      <c r="B3659" s="176" t="str">
        <f>IF(ISBLANK('DPW3'!DT60),"",'DPW3'!DT60)</f>
        <v>PCD_DPW3_RESIN1_DSPC_S7</v>
      </c>
      <c r="C3659" s="176" t="str">
        <f>'DPW3'!F60 &amp; "," &amp; 'DPW3'!G60 &amp; "," &amp; 'DPW3'!$DQ$5 &amp; "," &amp; 'DPW3'!$DT$6</f>
        <v>Resilience Interconnector - Length,Number of schemes at Stage 7,Reasons for delay - Number of delayed schemes falling into each 'primary reason for delay' category,Supply chain capacity</v>
      </c>
      <c r="D3659" s="176" t="str">
        <f>IF(ISBLANK('DPW3'!$H$60),"",'DPW3'!$H$60)</f>
        <v>Nr</v>
      </c>
      <c r="E3659" s="176" t="s">
        <v>7266</v>
      </c>
      <c r="F3659" s="176" t="str">
        <f>IF(ISBLANK('DPW3'!BG60),"",'DPW3'!BG60)</f>
        <v/>
      </c>
    </row>
    <row r="3660" spans="1:60" x14ac:dyDescent="0.25">
      <c r="A3660" s="176" t="str">
        <f t="shared" si="57"/>
        <v>YKY</v>
      </c>
      <c r="B3660" s="176" t="str">
        <f>IF(ISBLANK('DPW3'!DU60),"",'DPW3'!DU60)</f>
        <v>PCD_DPW3_RESIN1_DPP_S7</v>
      </c>
      <c r="C3660" s="176" t="str">
        <f>'DPW3'!F60 &amp; "," &amp; 'DPW3'!G60 &amp; "," &amp; 'DPW3'!$DQ$5 &amp; "," &amp; 'DPW3'!$DU$6</f>
        <v>Resilience Interconnector - Length,Number of schemes at Stage 7,Reasons for delay - Number of delayed schemes falling into each 'primary reason for delay' category,Land and planning permission</v>
      </c>
      <c r="D3660" s="176" t="str">
        <f>IF(ISBLANK('DPW3'!$H$60),"",'DPW3'!$H$60)</f>
        <v>Nr</v>
      </c>
      <c r="E3660" s="176" t="s">
        <v>7266</v>
      </c>
      <c r="F3660" s="176" t="str">
        <f>IF(ISBLANK('DPW3'!BH60),"",'DPW3'!BH60)</f>
        <v/>
      </c>
    </row>
    <row r="3661" spans="1:60" x14ac:dyDescent="0.25">
      <c r="A3661" s="176" t="str">
        <f t="shared" si="57"/>
        <v>YKY</v>
      </c>
      <c r="B3661" s="176" t="str">
        <f>IF(ISBLANK('DPW3'!DV60),"",'DPW3'!DV60)</f>
        <v>PCD_DPW3_RESIN1_DTPI_S7</v>
      </c>
      <c r="C3661" s="176" t="str">
        <f>'DPW3'!F60 &amp; "," &amp; 'DPW3'!G60 &amp; "," &amp; 'DPW3'!$DQ$5 &amp; "," &amp; 'DPW3'!$DV$6</f>
        <v>Resilience Interconnector - Length,Number of schemes at Stage 7,Reasons for delay - Number of delayed schemes falling into each 'primary reason for delay' category,Third-party interface</v>
      </c>
      <c r="D3661" s="176" t="str">
        <f>IF(ISBLANK('DPW3'!$H$60),"",'DPW3'!$H$60)</f>
        <v>Nr</v>
      </c>
      <c r="E3661" s="176" t="s">
        <v>7266</v>
      </c>
      <c r="F3661" s="176" t="str">
        <f>IF(ISBLANK('DPW3'!BI60),"",'DPW3'!BI60)</f>
        <v/>
      </c>
    </row>
    <row r="3662" spans="1:60" x14ac:dyDescent="0.25">
      <c r="A3662" s="176" t="str">
        <f t="shared" si="57"/>
        <v>YKY</v>
      </c>
      <c r="B3662" s="176" t="str">
        <f>IF(ISBLANK('DPW3'!DW60),"",'DPW3'!DW60)</f>
        <v>PCD_DPW3_RESIN1_DCI_S7</v>
      </c>
      <c r="C3662" s="176" t="str">
        <f>'DPW3'!F60 &amp; "," &amp; 'DPW3'!G60 &amp; "," &amp; 'DPW3'!$DQ$5 &amp; "," &amp; 'DPW3'!$DW$6</f>
        <v>Resilience Interconnector - Length,Number of schemes at Stage 7,Reasons for delay - Number of delayed schemes falling into each 'primary reason for delay' category,Contractual issues</v>
      </c>
      <c r="D3662" s="176" t="str">
        <f>IF(ISBLANK('DPW3'!$H$60),"",'DPW3'!$H$60)</f>
        <v>Nr</v>
      </c>
      <c r="E3662" s="176" t="s">
        <v>7266</v>
      </c>
      <c r="F3662" s="176" t="str">
        <f>IF(ISBLANK('DPW3'!BJ60),"",'DPW3'!BJ60)</f>
        <v/>
      </c>
    </row>
    <row r="3663" spans="1:60" x14ac:dyDescent="0.25">
      <c r="A3663" s="176" t="str">
        <f t="shared" si="57"/>
        <v>YKY</v>
      </c>
      <c r="B3663" s="176" t="str">
        <f>IF(ISBLANK('DPW3'!DX60),"",'DPW3'!DX60)</f>
        <v>PCD_DPW3_RESIN1_DSI_S7</v>
      </c>
      <c r="C3663" s="176" t="str">
        <f>'DPW3'!F60 &amp; "," &amp; 'DPW3'!G60 &amp; "," &amp; 'DPW3'!$DQ$5 &amp; "," &amp; 'DPW3'!$DX$6</f>
        <v>Resilience Interconnector - Length,Number of schemes at Stage 7,Reasons for delay - Number of delayed schemes falling into each 'primary reason for delay' category,Sites issues</v>
      </c>
      <c r="D3663" s="176" t="str">
        <f>IF(ISBLANK('DPW3'!$H$60),"",'DPW3'!$H$60)</f>
        <v>Nr</v>
      </c>
      <c r="E3663" s="176" t="s">
        <v>7266</v>
      </c>
      <c r="F3663" s="176" t="str">
        <f>IF(ISBLANK('DPW3'!BK60),"",'DPW3'!BK60)</f>
        <v/>
      </c>
    </row>
    <row r="3664" spans="1:60" x14ac:dyDescent="0.25">
      <c r="A3664" s="176" t="str">
        <f t="shared" si="57"/>
        <v>YKY</v>
      </c>
      <c r="B3664" s="176" t="str">
        <f>IF(ISBLANK('DPW3'!DY60),"",'DPW3'!DY60)</f>
        <v>PCD_DPW3_RESIN1_DER_S7</v>
      </c>
      <c r="C3664" s="176" t="str">
        <f>'DPW3'!F60 &amp; "," &amp; 'DPW3'!G60 &amp; "," &amp; 'DPW3'!$DQ$5 &amp; "," &amp; 'DPW3'!$DY$6</f>
        <v>Resilience Interconnector - Length,Number of schemes at Stage 7,Reasons for delay - Number of delayed schemes falling into each 'primary reason for delay' category,Environmental risks</v>
      </c>
      <c r="D3664" s="176" t="str">
        <f>IF(ISBLANK('DPW3'!$H$60),"",'DPW3'!$H$60)</f>
        <v>Nr</v>
      </c>
      <c r="E3664" s="176" t="s">
        <v>7266</v>
      </c>
      <c r="F3664" s="176" t="str">
        <f>IF(ISBLANK('DPW3'!BL60),"",'DPW3'!BL60)</f>
        <v/>
      </c>
    </row>
    <row r="3665" spans="1:60" x14ac:dyDescent="0.25">
      <c r="A3665" s="176" t="str">
        <f t="shared" si="57"/>
        <v>YKY</v>
      </c>
      <c r="B3665" s="176" t="str">
        <f>IF(ISBLANK('DPW3'!DZ60),"",'DPW3'!DZ60)</f>
        <v>PCD_DPW3_RESIN1_RS_S7</v>
      </c>
      <c r="C3665" s="176" t="str">
        <f>'DPW3'!F60 &amp; "," &amp; 'DPW3'!G60 &amp; "," &amp; 'DPW3'!$DQ$5 &amp; "," &amp; 'DPW3'!$DZ$6</f>
        <v>Resilience Interconnector - Length,Number of schemes at Stage 7,Reasons for delay - Number of delayed schemes falling into each 'primary reason for delay' category,Regulatory Sign off Delay</v>
      </c>
      <c r="D3665" s="176" t="str">
        <f>IF(ISBLANK('DPW3'!$H$60),"",'DPW3'!$H$60)</f>
        <v>Nr</v>
      </c>
      <c r="E3665" s="176" t="s">
        <v>7266</v>
      </c>
      <c r="F3665" s="176" t="str">
        <f>IF(ISBLANK('DPW3'!BM60),"",'DPW3'!BM60)</f>
        <v/>
      </c>
    </row>
    <row r="3666" spans="1:60" x14ac:dyDescent="0.25">
      <c r="A3666" s="176" t="str">
        <f t="shared" si="57"/>
        <v>YKY</v>
      </c>
      <c r="B3666" s="176" t="str">
        <f>IF(ISBLANK('DPW3'!EA60),"",'DPW3'!EA60)</f>
        <v>PCD_DPW3_RESIN1_DPLE_S7</v>
      </c>
      <c r="C3666" s="176" t="str">
        <f>'DPW3'!F60 &amp; "," &amp; 'DPW3'!G60 &amp; "," &amp; 'DPW3'!$DQ$5 &amp; "," &amp; 'DPW3'!$EA$6</f>
        <v>Resilience Interconnector - Length,Number of schemes at Stage 7,Reasons for delay - Number of delayed schemes falling into each 'primary reason for delay' category,Programme level efficiency</v>
      </c>
      <c r="D3666" s="176" t="str">
        <f>IF(ISBLANK('DPW3'!$H$60),"",'DPW3'!$H$60)</f>
        <v>Nr</v>
      </c>
      <c r="E3666" s="176" t="s">
        <v>7266</v>
      </c>
      <c r="F3666" s="176" t="str">
        <f>IF(ISBLANK('DPW3'!BN60),"",'DPW3'!BN60)</f>
        <v/>
      </c>
    </row>
    <row r="3667" spans="1:60" x14ac:dyDescent="0.25">
      <c r="A3667" s="176" t="str">
        <f t="shared" si="57"/>
        <v>YKY</v>
      </c>
      <c r="B3667" s="176" t="str">
        <f>IF(ISBLANK('DPW3'!BZ61),"",'DPW3'!BZ61)</f>
        <v>PCD_DPW3_RESIN1ST</v>
      </c>
      <c r="C3667" s="176" t="str">
        <f>'DPW3'!F61 &amp; "," &amp; 'DPW3'!G61 &amp; "," &amp; 'DPW3'!BX5</f>
        <v>Resilience Interconnector - Length,Number of schemes - total (Stage 0 to Stage 6),Number of Schemes with IMs (Nr)</v>
      </c>
      <c r="D3667" s="176" t="str">
        <f>IF(ISBLANK('DPW3'!$H$61),"",'DPW3'!$H$61)</f>
        <v>Nr</v>
      </c>
      <c r="E3667" s="176" t="s">
        <v>7266</v>
      </c>
      <c r="T3667" s="176">
        <f>IF(ISBLANK('DPW3'!M61),"",'DPW3'!M61)</f>
        <v>0</v>
      </c>
      <c r="U3667" s="176">
        <f>IF(ISBLANK('DPW3'!N61),"",'DPW3'!N61)</f>
        <v>0</v>
      </c>
      <c r="V3667" s="176">
        <f>IF(ISBLANK('DPW3'!O61),"",'DPW3'!O61)</f>
        <v>0</v>
      </c>
      <c r="W3667" s="176">
        <f>IF(ISBLANK('DPW3'!P61),"",'DPW3'!P61)</f>
        <v>0</v>
      </c>
      <c r="X3667" s="176">
        <f>IF(ISBLANK('DPW3'!Q61),"",'DPW3'!Q61)</f>
        <v>0</v>
      </c>
      <c r="Y3667" s="176">
        <f>IF(ISBLANK('DPW3'!R61),"",'DPW3'!R61)</f>
        <v>0</v>
      </c>
      <c r="Z3667" s="176">
        <f>IF(ISBLANK('DPW3'!S61),"",'DPW3'!S61)</f>
        <v>0</v>
      </c>
      <c r="AA3667" s="176">
        <f>IF(ISBLANK('DPW3'!T61),"",'DPW3'!T61)</f>
        <v>0</v>
      </c>
      <c r="AB3667" s="176">
        <f>IF(ISBLANK('DPW3'!U61),"",'DPW3'!U61)</f>
        <v>0</v>
      </c>
      <c r="AC3667" s="176">
        <f>IF(ISBLANK('DPW3'!V61),"",'DPW3'!V61)</f>
        <v>0</v>
      </c>
      <c r="AD3667" s="176">
        <f>IF(ISBLANK('DPW3'!W61),"",'DPW3'!W61)</f>
        <v>0</v>
      </c>
      <c r="AE3667" s="176">
        <f>IF(ISBLANK('DPW3'!X61),"",'DPW3'!X61)</f>
        <v>0</v>
      </c>
      <c r="AF3667" s="176">
        <f>IF(ISBLANK('DPW3'!Y61),"",'DPW3'!Y61)</f>
        <v>0</v>
      </c>
      <c r="AG3667" s="176">
        <f>IF(ISBLANK('DPW3'!Z61),"",'DPW3'!Z61)</f>
        <v>0</v>
      </c>
      <c r="AH3667" s="176">
        <f>IF(ISBLANK('DPW3'!AA61),"",'DPW3'!AA61)</f>
        <v>0</v>
      </c>
      <c r="AI3667" s="176">
        <f>IF(ISBLANK('DPW3'!AB61),"",'DPW3'!AB61)</f>
        <v>0</v>
      </c>
      <c r="AJ3667" s="176">
        <f>IF(ISBLANK('DPW3'!AC61),"",'DPW3'!AC61)</f>
        <v>0</v>
      </c>
      <c r="AK3667" s="176">
        <f>IF(ISBLANK('DPW3'!AD61),"",'DPW3'!AD61)</f>
        <v>0</v>
      </c>
      <c r="AL3667" s="176">
        <f>IF(ISBLANK('DPW3'!AE61),"",'DPW3'!AE61)</f>
        <v>0</v>
      </c>
      <c r="AM3667" s="176">
        <f>IF(ISBLANK('DPW3'!AF61),"",'DPW3'!AF61)</f>
        <v>0</v>
      </c>
      <c r="AN3667" s="176">
        <f>IF(ISBLANK('DPW3'!AG61),"",'DPW3'!AG61)</f>
        <v>0</v>
      </c>
      <c r="AO3667" s="176">
        <f>IF(ISBLANK('DPW3'!AH61),"",'DPW3'!AH61)</f>
        <v>0</v>
      </c>
      <c r="AP3667" s="176">
        <f>IF(ISBLANK('DPW3'!AI61),"",'DPW3'!AI61)</f>
        <v>0</v>
      </c>
      <c r="AQ3667" s="176">
        <f>IF(ISBLANK('DPW3'!AJ61),"",'DPW3'!AJ61)</f>
        <v>0</v>
      </c>
      <c r="AR3667" s="176">
        <f>IF(ISBLANK('DPW3'!AK61),"",'DPW3'!AK61)</f>
        <v>0</v>
      </c>
      <c r="AS3667" s="176">
        <f>IF(ISBLANK('DPW3'!AL61),"",'DPW3'!AL61)</f>
        <v>0</v>
      </c>
      <c r="AT3667" s="176">
        <f>IF(ISBLANK('DPW3'!AM61),"",'DPW3'!AM61)</f>
        <v>0</v>
      </c>
      <c r="AU3667" s="176">
        <f>IF(ISBLANK('DPW3'!AN61),"",'DPW3'!AN61)</f>
        <v>0</v>
      </c>
      <c r="AV3667" s="176">
        <f>IF(ISBLANK('DPW3'!AO61),"",'DPW3'!AO61)</f>
        <v>0</v>
      </c>
      <c r="AW3667" s="176">
        <f>IF(ISBLANK('DPW3'!AP61),"",'DPW3'!AP61)</f>
        <v>0</v>
      </c>
      <c r="AX3667" s="176">
        <f>IF(ISBLANK('DPW3'!AQ61),"",'DPW3'!AQ61)</f>
        <v>0</v>
      </c>
      <c r="AY3667" s="176">
        <f>IF(ISBLANK('DPW3'!AR61),"",'DPW3'!AR61)</f>
        <v>0</v>
      </c>
      <c r="AZ3667" s="176">
        <f>IF(ISBLANK('DPW3'!AS61),"",'DPW3'!AS61)</f>
        <v>0</v>
      </c>
      <c r="BA3667" s="176">
        <f>IF(ISBLANK('DPW3'!AT61),"",'DPW3'!AT61)</f>
        <v>0</v>
      </c>
      <c r="BB3667" s="176">
        <f>IF(ISBLANK('DPW3'!AU61),"",'DPW3'!AU61)</f>
        <v>0</v>
      </c>
      <c r="BC3667" s="176">
        <f>IF(ISBLANK('DPW3'!AV61),"",'DPW3'!AV61)</f>
        <v>0</v>
      </c>
      <c r="BD3667" s="176">
        <f>IF(ISBLANK('DPW3'!AW61),"",'DPW3'!AW61)</f>
        <v>0</v>
      </c>
      <c r="BE3667" s="176">
        <f>IF(ISBLANK('DPW3'!AX61),"",'DPW3'!AX61)</f>
        <v>0</v>
      </c>
      <c r="BF3667" s="176">
        <f>IF(ISBLANK('DPW3'!AY61),"",'DPW3'!AY61)</f>
        <v>0</v>
      </c>
      <c r="BG3667" s="176">
        <f>IF(ISBLANK('DPW3'!AZ61),"",'DPW3'!AZ61)</f>
        <v>0</v>
      </c>
      <c r="BH3667" s="176">
        <f>IF(ISBLANK('DPW3'!BA61),"",'DPW3'!BA61)</f>
        <v>0</v>
      </c>
    </row>
    <row r="3668" spans="1:60" x14ac:dyDescent="0.25">
      <c r="A3668" s="176" t="str">
        <f t="shared" si="57"/>
        <v>YKY</v>
      </c>
      <c r="B3668" s="176" t="str">
        <f>IF(ISBLANK('DPW3'!DP61),"",'DPW3'!DP61)</f>
        <v>PCD_DPW3_RESIN1_DLY_ST</v>
      </c>
      <c r="C3668" s="176" t="str">
        <f>'DPW3'!F61 &amp; "," &amp; 'DPW3'!G61 &amp; "," &amp; 'DPW3'!DP5 &amp; "," &amp; 'DPW3'!DP6</f>
        <v>Resilience Interconnector - Length,Number of schemes - total (Stage 0 to Stage 6),Total number of schemes with a 90+ day delay for any given IM,</v>
      </c>
      <c r="D3668" s="176" t="str">
        <f>IF(ISBLANK('DPW3'!$H$61),"",'DPW3'!$H$61)</f>
        <v>Nr</v>
      </c>
      <c r="E3668" s="176" t="s">
        <v>7266</v>
      </c>
      <c r="F3668" s="176" t="str">
        <f>IF(ISBLANK('DPW3'!BC61),"",'DPW3'!BC61)</f>
        <v/>
      </c>
    </row>
    <row r="3669" spans="1:60" x14ac:dyDescent="0.25">
      <c r="A3669" s="176" t="str">
        <f t="shared" si="57"/>
        <v>YKY</v>
      </c>
      <c r="B3669" s="176" t="str">
        <f>IF(ISBLANK('DPW3'!DQ61),"",'DPW3'!DQ61)</f>
        <v>PCD_DPW3_RESIN1_DIR_ST</v>
      </c>
      <c r="C3669" s="176" t="str">
        <f>'DPW3'!F61 &amp; "," &amp; 'DPW3'!G61 &amp; "," &amp; 'DPW3'!$DQ$5 &amp; "," &amp; 'DPW3'!$DQ$6</f>
        <v>Resilience Interconnector - Length,Number of schemes - total (Stage 0 to Stage 6),Reasons for delay - Number of delayed schemes falling into each 'primary reason for delay' category,Lack of resources - internal</v>
      </c>
      <c r="D3669" s="176" t="str">
        <f>IF(ISBLANK('DPW3'!$H$61),"",'DPW3'!$H$61)</f>
        <v>Nr</v>
      </c>
      <c r="E3669" s="176" t="s">
        <v>7266</v>
      </c>
      <c r="F3669" s="176" t="str">
        <f>IF(ISBLANK('DPW3'!BD61),"",'DPW3'!BD61)</f>
        <v/>
      </c>
    </row>
    <row r="3670" spans="1:60" x14ac:dyDescent="0.25">
      <c r="A3670" s="176" t="str">
        <f t="shared" si="57"/>
        <v>YKY</v>
      </c>
      <c r="B3670" s="176" t="str">
        <f>IF(ISBLANK('DPW3'!DR61),"",'DPW3'!DR61)</f>
        <v>PCD_DPW3_RESIN1_DSCR_ST</v>
      </c>
      <c r="C3670" s="176" t="str">
        <f>'DPW3'!F61 &amp; "," &amp; 'DPW3'!G61 &amp; "," &amp; 'DPW3'!$DQ$5 &amp; "," &amp; 'DPW3'!$DR$6</f>
        <v xml:space="preserve">Resilience Interconnector - Length,Number of schemes - total (Stage 0 to Stage 6),Reasons for delay - Number of delayed schemes falling into each 'primary reason for delay' category,Lack of resources - external </v>
      </c>
      <c r="D3670" s="176" t="str">
        <f>IF(ISBLANK('DPW3'!$H$61),"",'DPW3'!$H$61)</f>
        <v>Nr</v>
      </c>
      <c r="E3670" s="176" t="s">
        <v>7266</v>
      </c>
      <c r="F3670" s="176" t="str">
        <f>IF(ISBLANK('DPW3'!BE61),"",'DPW3'!BE61)</f>
        <v/>
      </c>
    </row>
    <row r="3671" spans="1:60" x14ac:dyDescent="0.25">
      <c r="A3671" s="176" t="str">
        <f t="shared" si="57"/>
        <v>YKY</v>
      </c>
      <c r="B3671" s="176" t="str">
        <f>IF(ISBLANK('DPW3'!DS61),"",'DPW3'!DS61)</f>
        <v>PCD_DPW3_RESIN1_DCS_ST</v>
      </c>
      <c r="C3671" s="176" t="str">
        <f>'DPW3'!F61 &amp; "," &amp; 'DPW3'!G61 &amp; "," &amp; 'DPW3'!$DQ$5 &amp; "," &amp; 'DPW3'!$DS$6</f>
        <v>Resilience Interconnector - Length,Number of schemes - total (Stage 0 to Stage 6),Reasons for delay - Number of delayed schemes falling into each 'primary reason for delay' category,Change in solution (IM2)</v>
      </c>
      <c r="D3671" s="176" t="str">
        <f>IF(ISBLANK('DPW3'!$H$61),"",'DPW3'!$H$61)</f>
        <v>Nr</v>
      </c>
      <c r="E3671" s="176" t="s">
        <v>7266</v>
      </c>
      <c r="F3671" s="176" t="str">
        <f>IF(ISBLANK('DPW3'!BF61),"",'DPW3'!BF61)</f>
        <v/>
      </c>
    </row>
    <row r="3672" spans="1:60" x14ac:dyDescent="0.25">
      <c r="A3672" s="176" t="str">
        <f t="shared" si="57"/>
        <v>YKY</v>
      </c>
      <c r="B3672" s="176" t="str">
        <f>IF(ISBLANK('DPW3'!DT61),"",'DPW3'!DT61)</f>
        <v>PCD_DPW3_RESIN1_DSPC_ST</v>
      </c>
      <c r="C3672" s="176" t="str">
        <f>'DPW3'!F61 &amp; "," &amp; 'DPW3'!G61 &amp; "," &amp; 'DPW3'!$DQ$5 &amp; "," &amp; 'DPW3'!$DT$6</f>
        <v>Resilience Interconnector - Length,Number of schemes - total (Stage 0 to Stage 6),Reasons for delay - Number of delayed schemes falling into each 'primary reason for delay' category,Supply chain capacity</v>
      </c>
      <c r="D3672" s="176" t="str">
        <f>IF(ISBLANK('DPW3'!$H$61),"",'DPW3'!$H$61)</f>
        <v>Nr</v>
      </c>
      <c r="E3672" s="176" t="s">
        <v>7266</v>
      </c>
      <c r="F3672" s="176" t="str">
        <f>IF(ISBLANK('DPW3'!BG61),"",'DPW3'!BG61)</f>
        <v/>
      </c>
    </row>
    <row r="3673" spans="1:60" x14ac:dyDescent="0.25">
      <c r="A3673" s="176" t="str">
        <f t="shared" si="57"/>
        <v>YKY</v>
      </c>
      <c r="B3673" s="176" t="str">
        <f>IF(ISBLANK('DPW3'!DU61),"",'DPW3'!DU61)</f>
        <v>PCD_DPW3_RESIN1_DPP_ST</v>
      </c>
      <c r="C3673" s="176" t="str">
        <f>'DPW3'!F61 &amp; "," &amp; 'DPW3'!G61 &amp; "," &amp; 'DPW3'!$DQ$5 &amp; "," &amp; 'DPW3'!$DU$6</f>
        <v>Resilience Interconnector - Length,Number of schemes - total (Stage 0 to Stage 6),Reasons for delay - Number of delayed schemes falling into each 'primary reason for delay' category,Land and planning permission</v>
      </c>
      <c r="D3673" s="176" t="str">
        <f>IF(ISBLANK('DPW3'!$H$61),"",'DPW3'!$H$61)</f>
        <v>Nr</v>
      </c>
      <c r="E3673" s="176" t="s">
        <v>7266</v>
      </c>
      <c r="F3673" s="176" t="str">
        <f>IF(ISBLANK('DPW3'!BH61),"",'DPW3'!BH61)</f>
        <v/>
      </c>
    </row>
    <row r="3674" spans="1:60" x14ac:dyDescent="0.25">
      <c r="A3674" s="176" t="str">
        <f t="shared" si="57"/>
        <v>YKY</v>
      </c>
      <c r="B3674" s="176" t="str">
        <f>IF(ISBLANK('DPW3'!DV61),"",'DPW3'!DV61)</f>
        <v>PCD_DPW3_RESIN1_DTPI_ST</v>
      </c>
      <c r="C3674" s="176" t="str">
        <f>'DPW3'!F61 &amp; "," &amp; 'DPW3'!G61 &amp; "," &amp; 'DPW3'!$DQ$5 &amp; "," &amp; 'DPW3'!$DV$6</f>
        <v>Resilience Interconnector - Length,Number of schemes - total (Stage 0 to Stage 6),Reasons for delay - Number of delayed schemes falling into each 'primary reason for delay' category,Third-party interface</v>
      </c>
      <c r="D3674" s="176" t="str">
        <f>IF(ISBLANK('DPW3'!$H$61),"",'DPW3'!$H$61)</f>
        <v>Nr</v>
      </c>
      <c r="E3674" s="176" t="s">
        <v>7266</v>
      </c>
      <c r="F3674" s="176" t="str">
        <f>IF(ISBLANK('DPW3'!BI61),"",'DPW3'!BI61)</f>
        <v/>
      </c>
    </row>
    <row r="3675" spans="1:60" x14ac:dyDescent="0.25">
      <c r="A3675" s="176" t="str">
        <f t="shared" si="57"/>
        <v>YKY</v>
      </c>
      <c r="B3675" s="176" t="str">
        <f>IF(ISBLANK('DPW3'!DW61),"",'DPW3'!DW61)</f>
        <v>PCD_DPW3_RESIN1_DCI_ST</v>
      </c>
      <c r="C3675" s="176" t="str">
        <f>'DPW3'!F61 &amp; "," &amp; 'DPW3'!G61 &amp; "," &amp; 'DPW3'!$DQ$5 &amp; "," &amp; 'DPW3'!$DW$6</f>
        <v>Resilience Interconnector - Length,Number of schemes - total (Stage 0 to Stage 6),Reasons for delay - Number of delayed schemes falling into each 'primary reason for delay' category,Contractual issues</v>
      </c>
      <c r="D3675" s="176" t="str">
        <f>IF(ISBLANK('DPW3'!$H$61),"",'DPW3'!$H$61)</f>
        <v>Nr</v>
      </c>
      <c r="E3675" s="176" t="s">
        <v>7266</v>
      </c>
      <c r="F3675" s="176" t="str">
        <f>IF(ISBLANK('DPW3'!BJ61),"",'DPW3'!BJ61)</f>
        <v/>
      </c>
    </row>
    <row r="3676" spans="1:60" x14ac:dyDescent="0.25">
      <c r="A3676" s="176" t="str">
        <f t="shared" si="57"/>
        <v>YKY</v>
      </c>
      <c r="B3676" s="176" t="str">
        <f>IF(ISBLANK('DPW3'!DX61),"",'DPW3'!DX61)</f>
        <v>PCD_DPW3_RESIN1_DSI_ST</v>
      </c>
      <c r="C3676" s="176" t="str">
        <f>'DPW3'!F61 &amp; "," &amp; 'DPW3'!G61 &amp; "," &amp; 'DPW3'!$DQ$5 &amp; "," &amp; 'DPW3'!$DX$6</f>
        <v>Resilience Interconnector - Length,Number of schemes - total (Stage 0 to Stage 6),Reasons for delay - Number of delayed schemes falling into each 'primary reason for delay' category,Sites issues</v>
      </c>
      <c r="D3676" s="176" t="str">
        <f>IF(ISBLANK('DPW3'!$H$61),"",'DPW3'!$H$61)</f>
        <v>Nr</v>
      </c>
      <c r="E3676" s="176" t="s">
        <v>7266</v>
      </c>
      <c r="F3676" s="176" t="str">
        <f>IF(ISBLANK('DPW3'!BK61),"",'DPW3'!BK61)</f>
        <v/>
      </c>
    </row>
    <row r="3677" spans="1:60" x14ac:dyDescent="0.25">
      <c r="A3677" s="176" t="str">
        <f t="shared" si="57"/>
        <v>YKY</v>
      </c>
      <c r="B3677" s="176" t="str">
        <f>IF(ISBLANK('DPW3'!DY61),"",'DPW3'!DY61)</f>
        <v>PCD_DPW3_RESIN1_DER_ST</v>
      </c>
      <c r="C3677" s="176" t="str">
        <f>'DPW3'!F61 &amp; "," &amp; 'DPW3'!G61 &amp; "," &amp; 'DPW3'!$DQ$5 &amp; "," &amp; 'DPW3'!$DY$6</f>
        <v>Resilience Interconnector - Length,Number of schemes - total (Stage 0 to Stage 6),Reasons for delay - Number of delayed schemes falling into each 'primary reason for delay' category,Environmental risks</v>
      </c>
      <c r="D3677" s="176" t="str">
        <f>IF(ISBLANK('DPW3'!$H$61),"",'DPW3'!$H$61)</f>
        <v>Nr</v>
      </c>
      <c r="E3677" s="176" t="s">
        <v>7266</v>
      </c>
      <c r="F3677" s="176" t="str">
        <f>IF(ISBLANK('DPW3'!BL61),"",'DPW3'!BL61)</f>
        <v/>
      </c>
    </row>
    <row r="3678" spans="1:60" x14ac:dyDescent="0.25">
      <c r="A3678" s="176" t="str">
        <f t="shared" si="57"/>
        <v>YKY</v>
      </c>
      <c r="B3678" s="176" t="str">
        <f>IF(ISBLANK('DPW3'!DZ61),"",'DPW3'!DZ61)</f>
        <v>PCD_DPW3_RESIN1_RS_ST</v>
      </c>
      <c r="C3678" s="176" t="str">
        <f>'DPW3'!F61 &amp; "," &amp; 'DPW3'!G61 &amp; "," &amp; 'DPW3'!$DQ$5 &amp; "," &amp; 'DPW3'!$DZ$6</f>
        <v>Resilience Interconnector - Length,Number of schemes - total (Stage 0 to Stage 6),Reasons for delay - Number of delayed schemes falling into each 'primary reason for delay' category,Regulatory Sign off Delay</v>
      </c>
      <c r="D3678" s="176" t="str">
        <f>IF(ISBLANK('DPW3'!$H$61),"",'DPW3'!$H$61)</f>
        <v>Nr</v>
      </c>
      <c r="E3678" s="176" t="s">
        <v>7266</v>
      </c>
      <c r="F3678" s="176" t="str">
        <f>IF(ISBLANK('DPW3'!BM61),"",'DPW3'!BM61)</f>
        <v/>
      </c>
    </row>
    <row r="3679" spans="1:60" x14ac:dyDescent="0.25">
      <c r="A3679" s="176" t="str">
        <f t="shared" si="57"/>
        <v>YKY</v>
      </c>
      <c r="B3679" s="176" t="str">
        <f>IF(ISBLANK('DPW3'!EA61),"",'DPW3'!EA61)</f>
        <v>PCD_DPW3_RESIN1_DPLE_ST</v>
      </c>
      <c r="C3679" s="176" t="str">
        <f>'DPW3'!F61 &amp; "," &amp; 'DPW3'!G61 &amp; "," &amp; 'DPW3'!$DQ$5 &amp; "," &amp; 'DPW3'!$EA$6</f>
        <v>Resilience Interconnector - Length,Number of schemes - total (Stage 0 to Stage 6),Reasons for delay - Number of delayed schemes falling into each 'primary reason for delay' category,Programme level efficiency</v>
      </c>
      <c r="D3679" s="176" t="str">
        <f>IF(ISBLANK('DPW3'!$H$61),"",'DPW3'!$H$61)</f>
        <v>Nr</v>
      </c>
      <c r="E3679" s="176" t="s">
        <v>7266</v>
      </c>
      <c r="F3679" s="176" t="str">
        <f>IF(ISBLANK('DPW3'!BN61),"",'DPW3'!BN61)</f>
        <v/>
      </c>
    </row>
    <row r="3680" spans="1:60" x14ac:dyDescent="0.25">
      <c r="A3680" s="176" t="str">
        <f t="shared" si="57"/>
        <v>YKY</v>
      </c>
      <c r="B3680" s="176" t="str">
        <f>IF(ISBLANK('DPW3'!BX62),"",'DPW3'!BX62)</f>
        <v>PCD_DPW3_RES1_NR</v>
      </c>
      <c r="C3680" s="176" t="str">
        <f>'DPW3'!F62&amp;'DPW3'!BX5</f>
        <v>Resilience - Number of water treatment works with new equipment Number of Schemes with IMs (Nr)</v>
      </c>
      <c r="D3680" s="176" t="str">
        <f>IF(ISBLANK('DPW3'!$H$62),"",'DPW3'!$H$62)</f>
        <v>Nr</v>
      </c>
      <c r="E3680" s="176" t="s">
        <v>7266</v>
      </c>
      <c r="F3680" s="176" t="str">
        <f>IF(ISBLANK('DPW3'!K62),"",'DPW3'!K62)</f>
        <v/>
      </c>
    </row>
    <row r="3681" spans="1:60" x14ac:dyDescent="0.25">
      <c r="A3681" s="176" t="str">
        <f t="shared" si="57"/>
        <v>YKY</v>
      </c>
      <c r="B3681" s="176" t="str">
        <f>IF(ISBLANK('DPW3'!BZ62),"",'DPW3'!BZ62)</f>
        <v>PCD_DPW3_RES1_S0</v>
      </c>
      <c r="C3681" s="176" t="str">
        <f>'DPW3'!F62 &amp; "," &amp; 'DPW3'!G62 &amp; "," &amp; 'DPW3'!BX5</f>
        <v>Resilience - Number of water treatment works with new equipment ,Number of schemes at Stage 0,Number of Schemes with IMs (Nr)</v>
      </c>
      <c r="D3681" s="176" t="str">
        <f>IF(ISBLANK('DPW3'!$H$62),"",'DPW3'!$H$62)</f>
        <v>Nr</v>
      </c>
      <c r="E3681" s="176" t="s">
        <v>7266</v>
      </c>
      <c r="T3681" s="176" t="str">
        <f>IF(ISBLANK('DPW3'!M62),"",'DPW3'!M62)</f>
        <v/>
      </c>
      <c r="U3681" s="176" t="str">
        <f>IF(ISBLANK('DPW3'!N62),"",'DPW3'!N62)</f>
        <v/>
      </c>
      <c r="V3681" s="176" t="str">
        <f>IF(ISBLANK('DPW3'!O62),"",'DPW3'!O62)</f>
        <v/>
      </c>
      <c r="W3681" s="176" t="str">
        <f>IF(ISBLANK('DPW3'!P62),"",'DPW3'!P62)</f>
        <v/>
      </c>
      <c r="X3681" s="176" t="str">
        <f>IF(ISBLANK('DPW3'!Q62),"",'DPW3'!Q62)</f>
        <v/>
      </c>
      <c r="Y3681" s="176" t="str">
        <f>IF(ISBLANK('DPW3'!R62),"",'DPW3'!R62)</f>
        <v/>
      </c>
      <c r="Z3681" s="176" t="str">
        <f>IF(ISBLANK('DPW3'!S62),"",'DPW3'!S62)</f>
        <v/>
      </c>
      <c r="AA3681" s="176" t="str">
        <f>IF(ISBLANK('DPW3'!T62),"",'DPW3'!T62)</f>
        <v/>
      </c>
      <c r="AB3681" s="176" t="str">
        <f>IF(ISBLANK('DPW3'!U62),"",'DPW3'!U62)</f>
        <v/>
      </c>
      <c r="AC3681" s="176" t="str">
        <f>IF(ISBLANK('DPW3'!V62),"",'DPW3'!V62)</f>
        <v/>
      </c>
      <c r="AD3681" s="176" t="str">
        <f>IF(ISBLANK('DPW3'!W62),"",'DPW3'!W62)</f>
        <v/>
      </c>
      <c r="AE3681" s="176" t="str">
        <f>IF(ISBLANK('DPW3'!X62),"",'DPW3'!X62)</f>
        <v/>
      </c>
      <c r="AF3681" s="176" t="str">
        <f>IF(ISBLANK('DPW3'!Y62),"",'DPW3'!Y62)</f>
        <v/>
      </c>
      <c r="AG3681" s="176" t="str">
        <f>IF(ISBLANK('DPW3'!Z62),"",'DPW3'!Z62)</f>
        <v/>
      </c>
      <c r="AH3681" s="176" t="str">
        <f>IF(ISBLANK('DPW3'!AA62),"",'DPW3'!AA62)</f>
        <v/>
      </c>
      <c r="AI3681" s="176" t="str">
        <f>IF(ISBLANK('DPW3'!AB62),"",'DPW3'!AB62)</f>
        <v/>
      </c>
      <c r="AJ3681" s="176" t="str">
        <f>IF(ISBLANK('DPW3'!AC62),"",'DPW3'!AC62)</f>
        <v/>
      </c>
      <c r="AK3681" s="176" t="str">
        <f>IF(ISBLANK('DPW3'!AD62),"",'DPW3'!AD62)</f>
        <v/>
      </c>
      <c r="AL3681" s="176" t="str">
        <f>IF(ISBLANK('DPW3'!AE62),"",'DPW3'!AE62)</f>
        <v/>
      </c>
      <c r="AM3681" s="176" t="str">
        <f>IF(ISBLANK('DPW3'!AF62),"",'DPW3'!AF62)</f>
        <v/>
      </c>
      <c r="AN3681" s="176" t="str">
        <f>IF(ISBLANK('DPW3'!AG62),"",'DPW3'!AG62)</f>
        <v/>
      </c>
      <c r="AO3681" s="176" t="str">
        <f>IF(ISBLANK('DPW3'!AH62),"",'DPW3'!AH62)</f>
        <v/>
      </c>
      <c r="AP3681" s="176" t="str">
        <f>IF(ISBLANK('DPW3'!AI62),"",'DPW3'!AI62)</f>
        <v/>
      </c>
      <c r="AQ3681" s="176" t="str">
        <f>IF(ISBLANK('DPW3'!AJ62),"",'DPW3'!AJ62)</f>
        <v/>
      </c>
      <c r="AR3681" s="176" t="str">
        <f>IF(ISBLANK('DPW3'!AK62),"",'DPW3'!AK62)</f>
        <v/>
      </c>
      <c r="AS3681" s="176" t="str">
        <f>IF(ISBLANK('DPW3'!AL62),"",'DPW3'!AL62)</f>
        <v/>
      </c>
      <c r="AT3681" s="176" t="str">
        <f>IF(ISBLANK('DPW3'!AM62),"",'DPW3'!AM62)</f>
        <v/>
      </c>
      <c r="AU3681" s="176" t="str">
        <f>IF(ISBLANK('DPW3'!AN62),"",'DPW3'!AN62)</f>
        <v/>
      </c>
      <c r="AV3681" s="176" t="str">
        <f>IF(ISBLANK('DPW3'!AO62),"",'DPW3'!AO62)</f>
        <v/>
      </c>
      <c r="AW3681" s="176" t="str">
        <f>IF(ISBLANK('DPW3'!AP62),"",'DPW3'!AP62)</f>
        <v/>
      </c>
      <c r="AX3681" s="176" t="str">
        <f>IF(ISBLANK('DPW3'!AQ62),"",'DPW3'!AQ62)</f>
        <v/>
      </c>
      <c r="AY3681" s="176" t="str">
        <f>IF(ISBLANK('DPW3'!AR62),"",'DPW3'!AR62)</f>
        <v/>
      </c>
      <c r="AZ3681" s="176" t="str">
        <f>IF(ISBLANK('DPW3'!AS62),"",'DPW3'!AS62)</f>
        <v/>
      </c>
      <c r="BA3681" s="176" t="str">
        <f>IF(ISBLANK('DPW3'!AT62),"",'DPW3'!AT62)</f>
        <v/>
      </c>
      <c r="BB3681" s="176" t="str">
        <f>IF(ISBLANK('DPW3'!AU62),"",'DPW3'!AU62)</f>
        <v/>
      </c>
      <c r="BC3681" s="176" t="str">
        <f>IF(ISBLANK('DPW3'!AV62),"",'DPW3'!AV62)</f>
        <v/>
      </c>
      <c r="BD3681" s="176" t="str">
        <f>IF(ISBLANK('DPW3'!AW62),"",'DPW3'!AW62)</f>
        <v/>
      </c>
      <c r="BE3681" s="176" t="str">
        <f>IF(ISBLANK('DPW3'!AX62),"",'DPW3'!AX62)</f>
        <v/>
      </c>
      <c r="BF3681" s="176" t="str">
        <f>IF(ISBLANK('DPW3'!AY62),"",'DPW3'!AY62)</f>
        <v/>
      </c>
      <c r="BG3681" s="176" t="str">
        <f>IF(ISBLANK('DPW3'!AZ62),"",'DPW3'!AZ62)</f>
        <v/>
      </c>
      <c r="BH3681" s="176" t="str">
        <f>IF(ISBLANK('DPW3'!BA62),"",'DPW3'!BA62)</f>
        <v/>
      </c>
    </row>
    <row r="3682" spans="1:60" x14ac:dyDescent="0.25">
      <c r="A3682" s="176" t="str">
        <f t="shared" si="57"/>
        <v>YKY</v>
      </c>
      <c r="B3682" s="176" t="str">
        <f>IF(ISBLANK('DPW3'!DP62),"",'DPW3'!DP62)</f>
        <v>PCD_DPW3_RES1_DLY</v>
      </c>
      <c r="C3682" s="176" t="str">
        <f>'DPW3'!F62 &amp; "," &amp; 'DPW3'!G62 &amp; "," &amp; 'DPW3'!DP5 &amp; "," &amp; 'DPW3'!DP6</f>
        <v>Resilience - Number of water treatment works with new equipment ,Number of schemes at Stage 0,Total number of schemes with a 90+ day delay for any given IM,</v>
      </c>
      <c r="D3682" s="176" t="str">
        <f>IF(ISBLANK('DPW3'!$H$62),"",'DPW3'!$H$62)</f>
        <v>Nr</v>
      </c>
      <c r="E3682" s="176" t="s">
        <v>7266</v>
      </c>
      <c r="F3682" s="176" t="str">
        <f>IF(ISBLANK('DPW3'!BC62),"",'DPW3'!BC62)</f>
        <v/>
      </c>
    </row>
    <row r="3683" spans="1:60" x14ac:dyDescent="0.25">
      <c r="A3683" s="176" t="str">
        <f t="shared" si="57"/>
        <v>YKY</v>
      </c>
      <c r="B3683" s="176" t="str">
        <f>IF(ISBLANK('DPW3'!DQ62),"",'DPW3'!DQ62)</f>
        <v>PCD_DPW3_RES1_DIR</v>
      </c>
      <c r="C3683" s="176" t="str">
        <f>'DPW3'!F62 &amp; "," &amp; 'DPW3'!G62 &amp; "," &amp; 'DPW3'!$DQ$5 &amp; "," &amp; 'DPW3'!$DQ$6</f>
        <v>Resilience - Number of water treatment works with new equipment ,Number of schemes at Stage 0,Reasons for delay - Number of delayed schemes falling into each 'primary reason for delay' category,Lack of resources - internal</v>
      </c>
      <c r="D3683" s="176" t="str">
        <f>IF(ISBLANK('DPW3'!$H$62),"",'DPW3'!$H$62)</f>
        <v>Nr</v>
      </c>
      <c r="E3683" s="176" t="s">
        <v>7266</v>
      </c>
      <c r="F3683" s="176" t="str">
        <f>IF(ISBLANK('DPW3'!BD62),"",'DPW3'!BD62)</f>
        <v/>
      </c>
    </row>
    <row r="3684" spans="1:60" x14ac:dyDescent="0.25">
      <c r="A3684" s="176" t="str">
        <f t="shared" si="57"/>
        <v>YKY</v>
      </c>
      <c r="B3684" s="176" t="str">
        <f>IF(ISBLANK('DPW3'!DR62),"",'DPW3'!DR62)</f>
        <v>PCD_DPW3_RES1_DSCR</v>
      </c>
      <c r="C3684" s="176" t="str">
        <f>'DPW3'!F62 &amp; "," &amp; 'DPW3'!G62 &amp; "," &amp; 'DPW3'!$DQ$5 &amp; "," &amp; 'DPW3'!$DR$6</f>
        <v xml:space="preserve">Resilience - Number of water treatment works with new equipment ,Number of schemes at Stage 0,Reasons for delay - Number of delayed schemes falling into each 'primary reason for delay' category,Lack of resources - external </v>
      </c>
      <c r="D3684" s="176" t="str">
        <f>IF(ISBLANK('DPW3'!$H$62),"",'DPW3'!$H$62)</f>
        <v>Nr</v>
      </c>
      <c r="E3684" s="176" t="s">
        <v>7266</v>
      </c>
      <c r="F3684" s="176" t="str">
        <f>IF(ISBLANK('DPW3'!BE62),"",'DPW3'!BE62)</f>
        <v/>
      </c>
    </row>
    <row r="3685" spans="1:60" x14ac:dyDescent="0.25">
      <c r="A3685" s="176" t="str">
        <f t="shared" si="57"/>
        <v>YKY</v>
      </c>
      <c r="B3685" s="176" t="str">
        <f>IF(ISBLANK('DPW3'!DS62),"",'DPW3'!DS62)</f>
        <v>PCD_DPW3_RES1_DCS</v>
      </c>
      <c r="C3685" s="176" t="str">
        <f>'DPW3'!F62 &amp; "," &amp; 'DPW3'!G62 &amp; "," &amp; 'DPW3'!$DQ$5 &amp; "," &amp; 'DPW3'!$DS$6</f>
        <v>Resilience - Number of water treatment works with new equipment ,Number of schemes at Stage 0,Reasons for delay - Number of delayed schemes falling into each 'primary reason for delay' category,Change in solution (IM2)</v>
      </c>
      <c r="D3685" s="176" t="str">
        <f>IF(ISBLANK('DPW3'!$H$62),"",'DPW3'!$H$62)</f>
        <v>Nr</v>
      </c>
      <c r="E3685" s="176" t="s">
        <v>7266</v>
      </c>
      <c r="F3685" s="176" t="str">
        <f>IF(ISBLANK('DPW3'!BF62),"",'DPW3'!BF62)</f>
        <v/>
      </c>
    </row>
    <row r="3686" spans="1:60" x14ac:dyDescent="0.25">
      <c r="A3686" s="176" t="str">
        <f t="shared" si="57"/>
        <v>YKY</v>
      </c>
      <c r="B3686" s="176" t="str">
        <f>IF(ISBLANK('DPW3'!DT62),"",'DPW3'!DT62)</f>
        <v>PCD_DPW3_RES1_DSPC</v>
      </c>
      <c r="C3686" s="176" t="str">
        <f>'DPW3'!F62 &amp; "," &amp; 'DPW3'!G62 &amp; "," &amp; 'DPW3'!$DQ$5 &amp; "," &amp; 'DPW3'!$DT$6</f>
        <v>Resilience - Number of water treatment works with new equipment ,Number of schemes at Stage 0,Reasons for delay - Number of delayed schemes falling into each 'primary reason for delay' category,Supply chain capacity</v>
      </c>
      <c r="D3686" s="176" t="str">
        <f>IF(ISBLANK('DPW3'!$H$62),"",'DPW3'!$H$62)</f>
        <v>Nr</v>
      </c>
      <c r="E3686" s="176" t="s">
        <v>7266</v>
      </c>
      <c r="F3686" s="176" t="str">
        <f>IF(ISBLANK('DPW3'!BG62),"",'DPW3'!BG62)</f>
        <v/>
      </c>
    </row>
    <row r="3687" spans="1:60" x14ac:dyDescent="0.25">
      <c r="A3687" s="176" t="str">
        <f t="shared" si="57"/>
        <v>YKY</v>
      </c>
      <c r="B3687" s="176" t="str">
        <f>IF(ISBLANK('DPW3'!DU44),"",'DPW3'!DU62)</f>
        <v>PCD_DPW3_RES1_DPP</v>
      </c>
      <c r="C3687" s="176" t="str">
        <f>'DPW3'!F62 &amp; "," &amp; 'DPW3'!G62 &amp; "," &amp; 'DPW3'!$DQ$5 &amp; "," &amp; 'DPW3'!$DU$6</f>
        <v>Resilience - Number of water treatment works with new equipment ,Number of schemes at Stage 0,Reasons for delay - Number of delayed schemes falling into each 'primary reason for delay' category,Land and planning permission</v>
      </c>
      <c r="D3687" s="176" t="str">
        <f>IF(ISBLANK('DPW3'!$H$62),"",'DPW3'!$H$62)</f>
        <v>Nr</v>
      </c>
      <c r="E3687" s="176" t="s">
        <v>7266</v>
      </c>
      <c r="F3687" s="176" t="str">
        <f>IF(ISBLANK('DPW3'!BH62),"",'DPW3'!BH62)</f>
        <v/>
      </c>
    </row>
    <row r="3688" spans="1:60" x14ac:dyDescent="0.25">
      <c r="A3688" s="176" t="str">
        <f t="shared" si="57"/>
        <v>YKY</v>
      </c>
      <c r="B3688" s="176" t="str">
        <f>IF(ISBLANK('DPW3'!DV62),"",'DPW3'!DV62)</f>
        <v>PCD_DPW3_RES1_DTPI</v>
      </c>
      <c r="C3688" s="176" t="str">
        <f>'DPW3'!F62 &amp; "," &amp; 'DPW3'!G62 &amp; "," &amp; 'DPW3'!$DQ$5 &amp; "," &amp; 'DPW3'!$DV$6</f>
        <v>Resilience - Number of water treatment works with new equipment ,Number of schemes at Stage 0,Reasons for delay - Number of delayed schemes falling into each 'primary reason for delay' category,Third-party interface</v>
      </c>
      <c r="D3688" s="176" t="str">
        <f>IF(ISBLANK('DPW3'!$H$62),"",'DPW3'!$H$62)</f>
        <v>Nr</v>
      </c>
      <c r="E3688" s="176" t="s">
        <v>7266</v>
      </c>
      <c r="F3688" s="176" t="str">
        <f>IF(ISBLANK('DPW3'!BI62),"",'DPW3'!BI62)</f>
        <v/>
      </c>
    </row>
    <row r="3689" spans="1:60" x14ac:dyDescent="0.25">
      <c r="A3689" s="176" t="str">
        <f t="shared" si="57"/>
        <v>YKY</v>
      </c>
      <c r="B3689" s="176" t="str">
        <f>IF(ISBLANK('DPW3'!DW62),"",'DPW3'!DW62)</f>
        <v>PCD_DPW3_RES1_DCI</v>
      </c>
      <c r="C3689" s="176" t="str">
        <f>'DPW3'!F62 &amp; "," &amp; 'DPW3'!G62 &amp; "," &amp; 'DPW3'!$DQ$5 &amp; "," &amp; 'DPW3'!$DW$6</f>
        <v>Resilience - Number of water treatment works with new equipment ,Number of schemes at Stage 0,Reasons for delay - Number of delayed schemes falling into each 'primary reason for delay' category,Contractual issues</v>
      </c>
      <c r="D3689" s="176" t="str">
        <f>IF(ISBLANK('DPW3'!$H$62),"",'DPW3'!$H$62)</f>
        <v>Nr</v>
      </c>
      <c r="E3689" s="176" t="s">
        <v>7266</v>
      </c>
      <c r="F3689" s="176" t="str">
        <f>IF(ISBLANK('DPW3'!BJ62),"",'DPW3'!BJ62)</f>
        <v/>
      </c>
    </row>
    <row r="3690" spans="1:60" x14ac:dyDescent="0.25">
      <c r="A3690" s="176" t="str">
        <f t="shared" si="57"/>
        <v>YKY</v>
      </c>
      <c r="B3690" s="176" t="str">
        <f>IF(ISBLANK('DPW3'!DX62),"",'DPW3'!DX62)</f>
        <v>PCD_DPW3_RES1_DSI</v>
      </c>
      <c r="C3690" s="176" t="str">
        <f>'DPW3'!F62 &amp; "," &amp; 'DPW3'!G62 &amp; "," &amp; 'DPW3'!$DQ$5 &amp; "," &amp; 'DPW3'!$DX$6</f>
        <v>Resilience - Number of water treatment works with new equipment ,Number of schemes at Stage 0,Reasons for delay - Number of delayed schemes falling into each 'primary reason for delay' category,Sites issues</v>
      </c>
      <c r="D3690" s="176" t="str">
        <f>IF(ISBLANK('DPW3'!$H$62),"",'DPW3'!$H$62)</f>
        <v>Nr</v>
      </c>
      <c r="E3690" s="176" t="s">
        <v>7266</v>
      </c>
      <c r="F3690" s="176" t="str">
        <f>IF(ISBLANK('DPW3'!BK62),"",'DPW3'!BK62)</f>
        <v/>
      </c>
    </row>
    <row r="3691" spans="1:60" x14ac:dyDescent="0.25">
      <c r="A3691" s="176" t="str">
        <f t="shared" si="57"/>
        <v>YKY</v>
      </c>
      <c r="B3691" s="176" t="str">
        <f>IF(ISBLANK('DPW3'!DY62),"",'DPW3'!DY62)</f>
        <v>PCD_DPW3_RES1_DER</v>
      </c>
      <c r="C3691" s="176" t="str">
        <f>'DPW3'!F62 &amp; "," &amp; 'DPW3'!G62 &amp; "," &amp; 'DPW3'!$DQ$5 &amp; "," &amp; 'DPW3'!$DY$6</f>
        <v>Resilience - Number of water treatment works with new equipment ,Number of schemes at Stage 0,Reasons for delay - Number of delayed schemes falling into each 'primary reason for delay' category,Environmental risks</v>
      </c>
      <c r="D3691" s="176" t="str">
        <f>IF(ISBLANK('DPW3'!$H$62),"",'DPW3'!$H$62)</f>
        <v>Nr</v>
      </c>
      <c r="E3691" s="176" t="s">
        <v>7266</v>
      </c>
      <c r="F3691" s="176" t="str">
        <f>IF(ISBLANK('DPW3'!BL62),"",'DPW3'!BL62)</f>
        <v/>
      </c>
    </row>
    <row r="3692" spans="1:60" x14ac:dyDescent="0.25">
      <c r="A3692" s="176" t="str">
        <f t="shared" si="57"/>
        <v>YKY</v>
      </c>
      <c r="B3692" s="176" t="str">
        <f>IF(ISBLANK('DPW3'!DZ62),"",'DPW3'!DZ62)</f>
        <v>PCD_DPW3_RES1_RS</v>
      </c>
      <c r="C3692" s="176" t="str">
        <f>'DPW3'!F62 &amp; "," &amp; 'DPW3'!G62 &amp; "," &amp; 'DPW3'!$DQ$5 &amp; "," &amp; 'DPW3'!$DZ$6</f>
        <v>Resilience - Number of water treatment works with new equipment ,Number of schemes at Stage 0,Reasons for delay - Number of delayed schemes falling into each 'primary reason for delay' category,Regulatory Sign off Delay</v>
      </c>
      <c r="D3692" s="176" t="str">
        <f>IF(ISBLANK('DPW3'!$H$62),"",'DPW3'!$H$62)</f>
        <v>Nr</v>
      </c>
      <c r="E3692" s="176" t="s">
        <v>7266</v>
      </c>
      <c r="F3692" s="176" t="str">
        <f>IF(ISBLANK('DPW3'!BM62),"",'DPW3'!BM62)</f>
        <v/>
      </c>
    </row>
    <row r="3693" spans="1:60" x14ac:dyDescent="0.25">
      <c r="A3693" s="176" t="str">
        <f t="shared" si="57"/>
        <v>YKY</v>
      </c>
      <c r="B3693" s="176" t="str">
        <f>IF(ISBLANK('DPW3'!EA62),"",'DPW3'!EA62)</f>
        <v>PCD_DPW3_RES1_DPLE</v>
      </c>
      <c r="C3693" s="176" t="str">
        <f>'DPW3'!F62 &amp; "," &amp; 'DPW3'!G62 &amp; "," &amp; 'DPW3'!$DQ$5 &amp; "," &amp; 'DPW3'!$EA$6</f>
        <v>Resilience - Number of water treatment works with new equipment ,Number of schemes at Stage 0,Reasons for delay - Number of delayed schemes falling into each 'primary reason for delay' category,Programme level efficiency</v>
      </c>
      <c r="D3693" s="176" t="str">
        <f>IF(ISBLANK('DPW3'!$H$62),"",'DPW3'!$H$62)</f>
        <v>Nr</v>
      </c>
      <c r="E3693" s="176" t="s">
        <v>7266</v>
      </c>
      <c r="F3693" s="176" t="str">
        <f>IF(ISBLANK('DPW3'!BN62),"",'DPW3'!BN62)</f>
        <v/>
      </c>
    </row>
    <row r="3694" spans="1:60" x14ac:dyDescent="0.25">
      <c r="A3694" s="176" t="str">
        <f t="shared" si="57"/>
        <v>YKY</v>
      </c>
      <c r="B3694" s="176" t="str">
        <f>IF(ISBLANK('DPW3'!BZ63),"",'DPW3'!BZ63)</f>
        <v>PCD_DPW3_RES1_S1</v>
      </c>
      <c r="C3694" s="176" t="str">
        <f>'DPW3'!F63 &amp; "," &amp; 'DPW3'!G63 &amp; "," &amp; 'DPW3'!BX5</f>
        <v>Resilience - Number of water treatment works with new equipment ,Number of schemes at Stage 1,Number of Schemes with IMs (Nr)</v>
      </c>
      <c r="D3694" s="176" t="str">
        <f>IF(ISBLANK('DPW3'!$H$63),"",'DPW3'!$H$63)</f>
        <v>Nr</v>
      </c>
      <c r="E3694" s="176" t="s">
        <v>7266</v>
      </c>
      <c r="T3694" s="176" t="str">
        <f>IF(ISBLANK('DPW3'!M63),"",'DPW3'!M63)</f>
        <v/>
      </c>
      <c r="U3694" s="176" t="str">
        <f>IF(ISBLANK('DPW3'!N63),"",'DPW3'!N63)</f>
        <v/>
      </c>
      <c r="V3694" s="176" t="str">
        <f>IF(ISBLANK('DPW3'!O63),"",'DPW3'!O63)</f>
        <v/>
      </c>
      <c r="W3694" s="176" t="str">
        <f>IF(ISBLANK('DPW3'!P63),"",'DPW3'!P63)</f>
        <v/>
      </c>
      <c r="X3694" s="176" t="str">
        <f>IF(ISBLANK('DPW3'!Q63),"",'DPW3'!Q63)</f>
        <v/>
      </c>
      <c r="Y3694" s="176" t="str">
        <f>IF(ISBLANK('DPW3'!R63),"",'DPW3'!R63)</f>
        <v/>
      </c>
      <c r="Z3694" s="176" t="str">
        <f>IF(ISBLANK('DPW3'!S63),"",'DPW3'!S63)</f>
        <v/>
      </c>
      <c r="AA3694" s="176" t="str">
        <f>IF(ISBLANK('DPW3'!T63),"",'DPW3'!T63)</f>
        <v/>
      </c>
      <c r="AB3694" s="176" t="str">
        <f>IF(ISBLANK('DPW3'!U63),"",'DPW3'!U63)</f>
        <v/>
      </c>
      <c r="AC3694" s="176" t="str">
        <f>IF(ISBLANK('DPW3'!V63),"",'DPW3'!V63)</f>
        <v/>
      </c>
      <c r="AD3694" s="176" t="str">
        <f>IF(ISBLANK('DPW3'!W63),"",'DPW3'!W63)</f>
        <v/>
      </c>
      <c r="AE3694" s="176" t="str">
        <f>IF(ISBLANK('DPW3'!X63),"",'DPW3'!X63)</f>
        <v/>
      </c>
      <c r="AF3694" s="176" t="str">
        <f>IF(ISBLANK('DPW3'!Y63),"",'DPW3'!Y63)</f>
        <v/>
      </c>
      <c r="AG3694" s="176" t="str">
        <f>IF(ISBLANK('DPW3'!Z63),"",'DPW3'!Z63)</f>
        <v/>
      </c>
      <c r="AH3694" s="176" t="str">
        <f>IF(ISBLANK('DPW3'!AA63),"",'DPW3'!AA63)</f>
        <v/>
      </c>
      <c r="AI3694" s="176" t="str">
        <f>IF(ISBLANK('DPW3'!AB63),"",'DPW3'!AB63)</f>
        <v/>
      </c>
      <c r="AJ3694" s="176" t="str">
        <f>IF(ISBLANK('DPW3'!AC63),"",'DPW3'!AC63)</f>
        <v/>
      </c>
      <c r="AK3694" s="176" t="str">
        <f>IF(ISBLANK('DPW3'!AD63),"",'DPW3'!AD63)</f>
        <v/>
      </c>
      <c r="AL3694" s="176" t="str">
        <f>IF(ISBLANK('DPW3'!AE63),"",'DPW3'!AE63)</f>
        <v/>
      </c>
      <c r="AM3694" s="176" t="str">
        <f>IF(ISBLANK('DPW3'!AF63),"",'DPW3'!AF63)</f>
        <v/>
      </c>
      <c r="AN3694" s="176" t="str">
        <f>IF(ISBLANK('DPW3'!AG63),"",'DPW3'!AG63)</f>
        <v/>
      </c>
      <c r="AO3694" s="176" t="str">
        <f>IF(ISBLANK('DPW3'!AH63),"",'DPW3'!AH63)</f>
        <v/>
      </c>
      <c r="AP3694" s="176" t="str">
        <f>IF(ISBLANK('DPW3'!AI63),"",'DPW3'!AI63)</f>
        <v/>
      </c>
      <c r="AQ3694" s="176" t="str">
        <f>IF(ISBLANK('DPW3'!AJ63),"",'DPW3'!AJ63)</f>
        <v/>
      </c>
      <c r="AR3694" s="176" t="str">
        <f>IF(ISBLANK('DPW3'!AK63),"",'DPW3'!AK63)</f>
        <v/>
      </c>
      <c r="AS3694" s="176" t="str">
        <f>IF(ISBLANK('DPW3'!AL63),"",'DPW3'!AL63)</f>
        <v/>
      </c>
      <c r="AT3694" s="176" t="str">
        <f>IF(ISBLANK('DPW3'!AM63),"",'DPW3'!AM63)</f>
        <v/>
      </c>
      <c r="AU3694" s="176" t="str">
        <f>IF(ISBLANK('DPW3'!AN63),"",'DPW3'!AN63)</f>
        <v/>
      </c>
      <c r="AV3694" s="176" t="str">
        <f>IF(ISBLANK('DPW3'!AO63),"",'DPW3'!AO63)</f>
        <v/>
      </c>
      <c r="AW3694" s="176" t="str">
        <f>IF(ISBLANK('DPW3'!AP63),"",'DPW3'!AP63)</f>
        <v/>
      </c>
      <c r="AX3694" s="176" t="str">
        <f>IF(ISBLANK('DPW3'!AQ63),"",'DPW3'!AQ63)</f>
        <v/>
      </c>
      <c r="AY3694" s="176" t="str">
        <f>IF(ISBLANK('DPW3'!AR63),"",'DPW3'!AR63)</f>
        <v/>
      </c>
      <c r="AZ3694" s="176" t="str">
        <f>IF(ISBLANK('DPW3'!AS63),"",'DPW3'!AS63)</f>
        <v/>
      </c>
      <c r="BA3694" s="176" t="str">
        <f>IF(ISBLANK('DPW3'!AT63),"",'DPW3'!AT63)</f>
        <v/>
      </c>
      <c r="BB3694" s="176" t="str">
        <f>IF(ISBLANK('DPW3'!AU63),"",'DPW3'!AU63)</f>
        <v/>
      </c>
      <c r="BC3694" s="176" t="str">
        <f>IF(ISBLANK('DPW3'!AV63),"",'DPW3'!AV63)</f>
        <v/>
      </c>
      <c r="BD3694" s="176" t="str">
        <f>IF(ISBLANK('DPW3'!AW63),"",'DPW3'!AW63)</f>
        <v/>
      </c>
      <c r="BE3694" s="176" t="str">
        <f>IF(ISBLANK('DPW3'!AX63),"",'DPW3'!AX63)</f>
        <v/>
      </c>
      <c r="BF3694" s="176" t="str">
        <f>IF(ISBLANK('DPW3'!AY63),"",'DPW3'!AY63)</f>
        <v/>
      </c>
      <c r="BG3694" s="176" t="str">
        <f>IF(ISBLANK('DPW3'!AZ63),"",'DPW3'!AZ63)</f>
        <v/>
      </c>
      <c r="BH3694" s="176" t="str">
        <f>IF(ISBLANK('DPW3'!BA63),"",'DPW3'!BA63)</f>
        <v/>
      </c>
    </row>
    <row r="3695" spans="1:60" x14ac:dyDescent="0.25">
      <c r="A3695" s="176" t="str">
        <f t="shared" si="57"/>
        <v>YKY</v>
      </c>
      <c r="B3695" s="176" t="str">
        <f>IF(ISBLANK('DPW3'!DP63),"",'DPW3'!DP63)</f>
        <v>PCD_DPW3_RES1_DLY_S1</v>
      </c>
      <c r="C3695" s="176" t="str">
        <f>'DPW3'!F63 &amp; "," &amp; 'DPW3'!G63 &amp; "," &amp; 'DPW3'!DP5 &amp; "," &amp; 'DPW3'!DP6</f>
        <v>Resilience - Number of water treatment works with new equipment ,Number of schemes at Stage 1,Total number of schemes with a 90+ day delay for any given IM,</v>
      </c>
      <c r="D3695" s="176" t="str">
        <f>IF(ISBLANK('DPW3'!$H$63),"",'DPW3'!$H$63)</f>
        <v>Nr</v>
      </c>
      <c r="E3695" s="176" t="s">
        <v>7266</v>
      </c>
      <c r="F3695" s="176" t="str">
        <f>IF(ISBLANK('DPW3'!BC63),"",'DPW3'!BC63)</f>
        <v/>
      </c>
    </row>
    <row r="3696" spans="1:60" x14ac:dyDescent="0.25">
      <c r="A3696" s="176" t="str">
        <f t="shared" si="57"/>
        <v>YKY</v>
      </c>
      <c r="B3696" s="176" t="str">
        <f>IF(ISBLANK('DPW3'!DQ63),"",'DPW3'!DQ63)</f>
        <v>PCD_DPW3_RES1_DIR_S1</v>
      </c>
      <c r="C3696" s="176" t="str">
        <f>'DPW3'!F63 &amp; "," &amp; 'DPW3'!G63 &amp; "," &amp; 'DPW3'!$DQ$5 &amp; "," &amp; 'DPW3'!$DQ$6</f>
        <v>Resilience - Number of water treatment works with new equipment ,Number of schemes at Stage 1,Reasons for delay - Number of delayed schemes falling into each 'primary reason for delay' category,Lack of resources - internal</v>
      </c>
      <c r="D3696" s="176" t="str">
        <f>IF(ISBLANK('DPW3'!$H$63),"",'DPW3'!$H$63)</f>
        <v>Nr</v>
      </c>
      <c r="E3696" s="176" t="s">
        <v>7266</v>
      </c>
      <c r="F3696" s="176" t="str">
        <f>IF(ISBLANK('DPW3'!BD63),"",'DPW3'!BD63)</f>
        <v/>
      </c>
    </row>
    <row r="3697" spans="1:60" x14ac:dyDescent="0.25">
      <c r="A3697" s="176" t="str">
        <f t="shared" si="57"/>
        <v>YKY</v>
      </c>
      <c r="B3697" s="176" t="str">
        <f>IF(ISBLANK('DPW3'!DR63),"",'DPW3'!DR63)</f>
        <v>PCD_DPW3_RES1_DSCR_S1</v>
      </c>
      <c r="C3697" s="176" t="str">
        <f>'DPW3'!F63 &amp; "," &amp; 'DPW3'!G63 &amp; "," &amp; 'DPW3'!DQ$5 &amp; "," &amp; 'DPW3'!$DR$6</f>
        <v xml:space="preserve">Resilience - Number of water treatment works with new equipment ,Number of schemes at Stage 1,Reasons for delay - Number of delayed schemes falling into each 'primary reason for delay' category,Lack of resources - external </v>
      </c>
      <c r="D3697" s="176" t="str">
        <f>IF(ISBLANK('DPW3'!$H$63),"",'DPW3'!$H$63)</f>
        <v>Nr</v>
      </c>
      <c r="E3697" s="176" t="s">
        <v>7266</v>
      </c>
      <c r="F3697" s="176" t="str">
        <f>IF(ISBLANK('DPW3'!BE63),"",'DPW3'!BE63)</f>
        <v/>
      </c>
    </row>
    <row r="3698" spans="1:60" x14ac:dyDescent="0.25">
      <c r="A3698" s="176" t="str">
        <f t="shared" si="57"/>
        <v>YKY</v>
      </c>
      <c r="B3698" s="176" t="str">
        <f>IF(ISBLANK('DPW3'!DS63),"",'DPW3'!DS63)</f>
        <v>PCD_DPW3_RES1_DCS_S1</v>
      </c>
      <c r="C3698" s="176" t="str">
        <f>'DPW3'!F63 &amp; "," &amp; 'DPW3'!G63 &amp; "," &amp; 'DPW3'!$DQ$5 &amp; "," &amp; 'DPW3'!$DS$6</f>
        <v>Resilience - Number of water treatment works with new equipment ,Number of schemes at Stage 1,Reasons for delay - Number of delayed schemes falling into each 'primary reason for delay' category,Change in solution (IM2)</v>
      </c>
      <c r="D3698" s="176" t="str">
        <f>IF(ISBLANK('DPW3'!$H$63),"",'DPW3'!$H$63)</f>
        <v>Nr</v>
      </c>
      <c r="E3698" s="176" t="s">
        <v>7266</v>
      </c>
      <c r="F3698" s="176" t="str">
        <f>IF(ISBLANK('DPW3'!BF63),"",'DPW3'!BF63)</f>
        <v/>
      </c>
    </row>
    <row r="3699" spans="1:60" x14ac:dyDescent="0.25">
      <c r="A3699" s="176" t="str">
        <f t="shared" si="57"/>
        <v>YKY</v>
      </c>
      <c r="B3699" s="176" t="str">
        <f>IF(ISBLANK('DPW3'!DT63),"",'DPW3'!DT63)</f>
        <v>PCD_DPW3_RES1_DSPC_S1</v>
      </c>
      <c r="C3699" s="176" t="str">
        <f>'DPW3'!F63 &amp; "," &amp; 'DPW3'!G63 &amp; "," &amp; 'DPW3'!$DQ$5 &amp; "," &amp; 'DPW3'!$DT$6</f>
        <v>Resilience - Number of water treatment works with new equipment ,Number of schemes at Stage 1,Reasons for delay - Number of delayed schemes falling into each 'primary reason for delay' category,Supply chain capacity</v>
      </c>
      <c r="D3699" s="176" t="str">
        <f>IF(ISBLANK('DPW3'!$H$63),"",'DPW3'!$H$63)</f>
        <v>Nr</v>
      </c>
      <c r="E3699" s="176" t="s">
        <v>7266</v>
      </c>
      <c r="F3699" s="176" t="str">
        <f>IF(ISBLANK('DPW3'!BG63),"",'DPW3'!BG63)</f>
        <v/>
      </c>
    </row>
    <row r="3700" spans="1:60" s="55" customFormat="1" x14ac:dyDescent="0.25">
      <c r="A3700" s="55" t="str">
        <f t="shared" si="57"/>
        <v>YKY</v>
      </c>
      <c r="B3700" s="55" t="str">
        <f>IF(ISBLANK('DPW3'!DU63),"",'DPW3'!DU63)</f>
        <v>PCD_DPW3_RES1_DPP_S1</v>
      </c>
      <c r="C3700" s="55" t="str">
        <f>'DPW3'!F63 &amp; "," &amp; 'DPW3'!G63 &amp; "," &amp; 'DPW3'!$DQ$5 &amp; "," &amp; 'DPW3'!$DU$6</f>
        <v>Resilience - Number of water treatment works with new equipment ,Number of schemes at Stage 1,Reasons for delay - Number of delayed schemes falling into each 'primary reason for delay' category,Land and planning permission</v>
      </c>
      <c r="D3700" s="55" t="str">
        <f>IF(ISBLANK('DPW3'!$H$63),"",'DPW3'!$H$63)</f>
        <v>Nr</v>
      </c>
      <c r="E3700" s="55" t="s">
        <v>7266</v>
      </c>
      <c r="F3700" s="55" t="str">
        <f>IF(ISBLANK('DPW3'!BH63),"",'DPW3'!BH63)</f>
        <v/>
      </c>
    </row>
    <row r="3701" spans="1:60" x14ac:dyDescent="0.25">
      <c r="A3701" s="176" t="str">
        <f t="shared" si="57"/>
        <v>YKY</v>
      </c>
      <c r="B3701" s="176" t="str">
        <f>IF(ISBLANK('DPW3'!DV63),"",'DPW3'!DV63)</f>
        <v>PCD_DPW3_RES1_DTPI_S1</v>
      </c>
      <c r="C3701" s="176" t="str">
        <f>'DPW3'!F63 &amp; "," &amp; 'DPW3'!G63 &amp; "," &amp; 'DPW3'!$DQ$5 &amp; "," &amp; 'DPW3'!$DV$6</f>
        <v>Resilience - Number of water treatment works with new equipment ,Number of schemes at Stage 1,Reasons for delay - Number of delayed schemes falling into each 'primary reason for delay' category,Third-party interface</v>
      </c>
      <c r="D3701" s="176" t="str">
        <f>IF(ISBLANK('DPW3'!$H$63),"",'DPW3'!$H$63)</f>
        <v>Nr</v>
      </c>
      <c r="E3701" s="176" t="s">
        <v>7266</v>
      </c>
      <c r="F3701" s="176" t="str">
        <f>IF(ISBLANK('DPW3'!BI63),"",'DPW3'!BI63)</f>
        <v/>
      </c>
    </row>
    <row r="3702" spans="1:60" x14ac:dyDescent="0.25">
      <c r="A3702" s="176" t="str">
        <f t="shared" si="57"/>
        <v>YKY</v>
      </c>
      <c r="B3702" s="176" t="str">
        <f>IF(ISBLANK('DPW3'!DW63),"",'DPW3'!DW63)</f>
        <v>PCD_DPW3_RES1_DCI_S1</v>
      </c>
      <c r="C3702" s="176" t="str">
        <f>'DPW3'!F63 &amp; "," &amp; 'DPW3'!G63 &amp; "," &amp; 'DPW3'!$DQ$5 &amp; "," &amp; 'DPW3'!$DW$6</f>
        <v>Resilience - Number of water treatment works with new equipment ,Number of schemes at Stage 1,Reasons for delay - Number of delayed schemes falling into each 'primary reason for delay' category,Contractual issues</v>
      </c>
      <c r="D3702" s="176" t="str">
        <f>IF(ISBLANK('DPW3'!$H$63),"",'DPW3'!$H$63)</f>
        <v>Nr</v>
      </c>
      <c r="E3702" s="176" t="s">
        <v>7266</v>
      </c>
      <c r="F3702" s="176" t="str">
        <f>IF(ISBLANK('DPW3'!BJ63),"",'DPW3'!BJ63)</f>
        <v/>
      </c>
    </row>
    <row r="3703" spans="1:60" x14ac:dyDescent="0.25">
      <c r="A3703" s="176" t="str">
        <f t="shared" si="57"/>
        <v>YKY</v>
      </c>
      <c r="B3703" s="176" t="str">
        <f>IF(ISBLANK('DPW3'!DX63),"",'DPW3'!DX63)</f>
        <v>PCD_DPW3_RES1_DSI_S1</v>
      </c>
      <c r="C3703" s="176" t="str">
        <f>'DPW3'!F63 &amp; "," &amp; 'DPW3'!G63 &amp; "," &amp; 'DPW3'!$DQ$5 &amp; "," &amp; 'DPW3'!$DX$6</f>
        <v>Resilience - Number of water treatment works with new equipment ,Number of schemes at Stage 1,Reasons for delay - Number of delayed schemes falling into each 'primary reason for delay' category,Sites issues</v>
      </c>
      <c r="D3703" s="176" t="str">
        <f>IF(ISBLANK('DPW3'!$H$63),"",'DPW3'!$H$63)</f>
        <v>Nr</v>
      </c>
      <c r="E3703" s="176" t="s">
        <v>7266</v>
      </c>
      <c r="F3703" s="176" t="str">
        <f>IF(ISBLANK('DPW3'!BK63),"",'DPW3'!BK63)</f>
        <v/>
      </c>
    </row>
    <row r="3704" spans="1:60" x14ac:dyDescent="0.25">
      <c r="A3704" s="176" t="str">
        <f t="shared" si="57"/>
        <v>YKY</v>
      </c>
      <c r="B3704" s="176" t="str">
        <f>IF(ISBLANK('DPW3'!DY63),"",'DPW3'!DY63)</f>
        <v>PCD_DPW3_RES1_DER_S1</v>
      </c>
      <c r="C3704" s="176" t="str">
        <f>'DPW3'!F63 &amp; "," &amp; 'DPW3'!G63 &amp; "," &amp; 'DPW3'!$DQ$5 &amp; "," &amp; 'DPW3'!$DY$6</f>
        <v>Resilience - Number of water treatment works with new equipment ,Number of schemes at Stage 1,Reasons for delay - Number of delayed schemes falling into each 'primary reason for delay' category,Environmental risks</v>
      </c>
      <c r="D3704" s="176" t="str">
        <f>IF(ISBLANK('DPW3'!$H$63),"",'DPW3'!$H$63)</f>
        <v>Nr</v>
      </c>
      <c r="E3704" s="176" t="s">
        <v>7266</v>
      </c>
      <c r="F3704" s="176" t="str">
        <f>IF(ISBLANK('DPW3'!BL63),"",'DPW3'!BL63)</f>
        <v/>
      </c>
    </row>
    <row r="3705" spans="1:60" x14ac:dyDescent="0.25">
      <c r="A3705" s="176" t="str">
        <f t="shared" si="57"/>
        <v>YKY</v>
      </c>
      <c r="B3705" s="176" t="str">
        <f>IF(ISBLANK('DPW3'!DZ63),"",'DPW3'!DZ63)</f>
        <v>PCD_DPW3_RES1_RS_S1</v>
      </c>
      <c r="C3705" s="176" t="str">
        <f>'DPW3'!F63 &amp; "," &amp; 'DPW3'!G63 &amp; "," &amp; 'DPW3'!$DQ$5 &amp; "," &amp; 'DPW3'!$DZ$6</f>
        <v>Resilience - Number of water treatment works with new equipment ,Number of schemes at Stage 1,Reasons for delay - Number of delayed schemes falling into each 'primary reason for delay' category,Regulatory Sign off Delay</v>
      </c>
      <c r="D3705" s="176" t="str">
        <f>IF(ISBLANK('DPW3'!$H$63),"",'DPW3'!$H$63)</f>
        <v>Nr</v>
      </c>
      <c r="E3705" s="176" t="s">
        <v>7266</v>
      </c>
      <c r="F3705" s="176" t="str">
        <f>IF(ISBLANK('DPW3'!BM63),"",'DPW3'!BM63)</f>
        <v/>
      </c>
    </row>
    <row r="3706" spans="1:60" x14ac:dyDescent="0.25">
      <c r="A3706" s="176" t="str">
        <f t="shared" si="57"/>
        <v>YKY</v>
      </c>
      <c r="B3706" s="176" t="str">
        <f>IF(ISBLANK('DPW3'!EA63),"",'DPW3'!EA63)</f>
        <v>PCD_DPW3_RES1_DPLE_S1</v>
      </c>
      <c r="C3706" s="176" t="str">
        <f>'DPW3'!F63 &amp; "," &amp; 'DPW3'!G63 &amp; "," &amp; 'DPW3'!$DQ$5 &amp; "," &amp; 'DPW3'!$EA$6</f>
        <v>Resilience - Number of water treatment works with new equipment ,Number of schemes at Stage 1,Reasons for delay - Number of delayed schemes falling into each 'primary reason for delay' category,Programme level efficiency</v>
      </c>
      <c r="D3706" s="176" t="str">
        <f>IF(ISBLANK('DPW3'!$H$63),"",'DPW3'!$H$63)</f>
        <v>Nr</v>
      </c>
      <c r="E3706" s="176" t="s">
        <v>7266</v>
      </c>
      <c r="F3706" s="176" t="str">
        <f>IF(ISBLANK('DPW3'!BN63),"",'DPW3'!BN63)</f>
        <v/>
      </c>
    </row>
    <row r="3707" spans="1:60" x14ac:dyDescent="0.25">
      <c r="A3707" s="176" t="str">
        <f t="shared" si="57"/>
        <v>YKY</v>
      </c>
      <c r="B3707" s="176" t="str">
        <f>IF(ISBLANK('DPW3'!BZ64),"",'DPW3'!BZ64)</f>
        <v>PCD_DPW3_RES1_S2</v>
      </c>
      <c r="C3707" s="176" t="str">
        <f>'DPW3'!F64 &amp; "," &amp; 'DPW3'!G64 &amp; "," &amp; 'DPW3'!BX5</f>
        <v>Resilience - Number of water treatment works with new equipment ,Number of schemes at Stage 2,Number of Schemes with IMs (Nr)</v>
      </c>
      <c r="D3707" s="176" t="str">
        <f>IF(ISBLANK('DPW3'!$H$64),"",'DPW3'!$H$64)</f>
        <v>Nr</v>
      </c>
      <c r="E3707" s="176" t="s">
        <v>7266</v>
      </c>
      <c r="T3707" s="176" t="str">
        <f>IF(ISBLANK('DPW3'!M64),"",'DPW3'!M64)</f>
        <v/>
      </c>
      <c r="U3707" s="176" t="str">
        <f>IF(ISBLANK('DPW3'!N64),"",'DPW3'!N64)</f>
        <v/>
      </c>
      <c r="V3707" s="176" t="str">
        <f>IF(ISBLANK('DPW3'!O64),"",'DPW3'!O64)</f>
        <v/>
      </c>
      <c r="W3707" s="176" t="str">
        <f>IF(ISBLANK('DPW3'!P64),"",'DPW3'!P64)</f>
        <v/>
      </c>
      <c r="X3707" s="176" t="str">
        <f>IF(ISBLANK('DPW3'!Q64),"",'DPW3'!Q64)</f>
        <v/>
      </c>
      <c r="Y3707" s="176" t="str">
        <f>IF(ISBLANK('DPW3'!R64),"",'DPW3'!R64)</f>
        <v/>
      </c>
      <c r="Z3707" s="176" t="str">
        <f>IF(ISBLANK('DPW3'!S64),"",'DPW3'!S64)</f>
        <v/>
      </c>
      <c r="AA3707" s="176" t="str">
        <f>IF(ISBLANK('DPW3'!T64),"",'DPW3'!T64)</f>
        <v/>
      </c>
      <c r="AB3707" s="176" t="str">
        <f>IF(ISBLANK('DPW3'!U64),"",'DPW3'!U64)</f>
        <v/>
      </c>
      <c r="AC3707" s="176" t="str">
        <f>IF(ISBLANK('DPW3'!V64),"",'DPW3'!V64)</f>
        <v/>
      </c>
      <c r="AD3707" s="176" t="str">
        <f>IF(ISBLANK('DPW3'!W64),"",'DPW3'!W64)</f>
        <v/>
      </c>
      <c r="AE3707" s="176" t="str">
        <f>IF(ISBLANK('DPW3'!X64),"",'DPW3'!X64)</f>
        <v/>
      </c>
      <c r="AF3707" s="176" t="str">
        <f>IF(ISBLANK('DPW3'!Y64),"",'DPW3'!Y64)</f>
        <v/>
      </c>
      <c r="AG3707" s="176" t="str">
        <f>IF(ISBLANK('DPW3'!Z64),"",'DPW3'!Z64)</f>
        <v/>
      </c>
      <c r="AH3707" s="176" t="str">
        <f>IF(ISBLANK('DPW3'!AA64),"",'DPW3'!AA64)</f>
        <v/>
      </c>
      <c r="AI3707" s="176" t="str">
        <f>IF(ISBLANK('DPW3'!AB64),"",'DPW3'!AB64)</f>
        <v/>
      </c>
      <c r="AJ3707" s="176" t="str">
        <f>IF(ISBLANK('DPW3'!AC64),"",'DPW3'!AC64)</f>
        <v/>
      </c>
      <c r="AK3707" s="176" t="str">
        <f>IF(ISBLANK('DPW3'!AD64),"",'DPW3'!AD64)</f>
        <v/>
      </c>
      <c r="AL3707" s="176" t="str">
        <f>IF(ISBLANK('DPW3'!AE64),"",'DPW3'!AE64)</f>
        <v/>
      </c>
      <c r="AM3707" s="176" t="str">
        <f>IF(ISBLANK('DPW3'!AF64),"",'DPW3'!AF64)</f>
        <v/>
      </c>
      <c r="AN3707" s="176" t="str">
        <f>IF(ISBLANK('DPW3'!AG64),"",'DPW3'!AG64)</f>
        <v/>
      </c>
      <c r="AO3707" s="176" t="str">
        <f>IF(ISBLANK('DPW3'!AH64),"",'DPW3'!AH64)</f>
        <v/>
      </c>
      <c r="AP3707" s="176" t="str">
        <f>IF(ISBLANK('DPW3'!AI64),"",'DPW3'!AI64)</f>
        <v/>
      </c>
      <c r="AQ3707" s="176" t="str">
        <f>IF(ISBLANK('DPW3'!AJ64),"",'DPW3'!AJ64)</f>
        <v/>
      </c>
      <c r="AR3707" s="176" t="str">
        <f>IF(ISBLANK('DPW3'!AK64),"",'DPW3'!AK64)</f>
        <v/>
      </c>
      <c r="AS3707" s="176" t="str">
        <f>IF(ISBLANK('DPW3'!AL64),"",'DPW3'!AL64)</f>
        <v/>
      </c>
      <c r="AT3707" s="176" t="str">
        <f>IF(ISBLANK('DPW3'!AM64),"",'DPW3'!AM64)</f>
        <v/>
      </c>
      <c r="AU3707" s="176" t="str">
        <f>IF(ISBLANK('DPW3'!AN64),"",'DPW3'!AN64)</f>
        <v/>
      </c>
      <c r="AV3707" s="176" t="str">
        <f>IF(ISBLANK('DPW3'!AO64),"",'DPW3'!AO64)</f>
        <v/>
      </c>
      <c r="AW3707" s="176" t="str">
        <f>IF(ISBLANK('DPW3'!AP64),"",'DPW3'!AP64)</f>
        <v/>
      </c>
      <c r="AX3707" s="176" t="str">
        <f>IF(ISBLANK('DPW3'!AQ64),"",'DPW3'!AQ64)</f>
        <v/>
      </c>
      <c r="AY3707" s="176" t="str">
        <f>IF(ISBLANK('DPW3'!AR64),"",'DPW3'!AR64)</f>
        <v/>
      </c>
      <c r="AZ3707" s="176" t="str">
        <f>IF(ISBLANK('DPW3'!AS64),"",'DPW3'!AS64)</f>
        <v/>
      </c>
      <c r="BA3707" s="176" t="str">
        <f>IF(ISBLANK('DPW3'!AT64),"",'DPW3'!AT64)</f>
        <v/>
      </c>
      <c r="BB3707" s="176" t="str">
        <f>IF(ISBLANK('DPW3'!AU64),"",'DPW3'!AU64)</f>
        <v/>
      </c>
      <c r="BC3707" s="176" t="str">
        <f>IF(ISBLANK('DPW3'!AV64),"",'DPW3'!AV64)</f>
        <v/>
      </c>
      <c r="BD3707" s="176" t="str">
        <f>IF(ISBLANK('DPW3'!AW64),"",'DPW3'!AW64)</f>
        <v/>
      </c>
      <c r="BE3707" s="176" t="str">
        <f>IF(ISBLANK('DPW3'!AX64),"",'DPW3'!AX64)</f>
        <v/>
      </c>
      <c r="BF3707" s="176" t="str">
        <f>IF(ISBLANK('DPW3'!AY64),"",'DPW3'!AY64)</f>
        <v/>
      </c>
      <c r="BG3707" s="176" t="str">
        <f>IF(ISBLANK('DPW3'!AZ64),"",'DPW3'!AZ64)</f>
        <v/>
      </c>
      <c r="BH3707" s="176" t="str">
        <f>IF(ISBLANK('DPW3'!BA64),"",'DPW3'!BA64)</f>
        <v/>
      </c>
    </row>
    <row r="3708" spans="1:60" x14ac:dyDescent="0.25">
      <c r="A3708" s="176" t="str">
        <f t="shared" si="57"/>
        <v>YKY</v>
      </c>
      <c r="B3708" s="176" t="str">
        <f>IF(ISBLANK('DPW3'!DP64),"",'DPW3'!DP64)</f>
        <v>PCD_DPW3_RES1_DLY_S2</v>
      </c>
      <c r="C3708" s="176" t="str">
        <f>'DPW3'!F64 &amp; "," &amp; 'DPW3'!G64 &amp; "," &amp; 'DPW3'!DP5 &amp; "," &amp; 'DPW3'!DP6</f>
        <v>Resilience - Number of water treatment works with new equipment ,Number of schemes at Stage 2,Total number of schemes with a 90+ day delay for any given IM,</v>
      </c>
      <c r="D3708" s="176" t="str">
        <f>IF(ISBLANK('DPW3'!$H$64),"",'DPW3'!$H$64)</f>
        <v>Nr</v>
      </c>
      <c r="E3708" s="176" t="s">
        <v>7266</v>
      </c>
      <c r="F3708" s="176" t="str">
        <f>IF(ISBLANK('DPW3'!BC64),"",'DPW3'!BC64)</f>
        <v/>
      </c>
    </row>
    <row r="3709" spans="1:60" x14ac:dyDescent="0.25">
      <c r="A3709" s="176" t="str">
        <f t="shared" si="57"/>
        <v>YKY</v>
      </c>
      <c r="B3709" s="176" t="str">
        <f>IF(ISBLANK('DPW3'!DQ64),"",'DPW3'!DQ64)</f>
        <v>PCD_DPW3_RES1_DIR_S2</v>
      </c>
      <c r="C3709" s="176" t="str">
        <f>'DPW3'!F64 &amp; "," &amp; 'DPW3'!G64 &amp; "," &amp; 'DPW3'!$DQ$5 &amp; "," &amp; 'DPW3'!$DQ$6</f>
        <v>Resilience - Number of water treatment works with new equipment ,Number of schemes at Stage 2,Reasons for delay - Number of delayed schemes falling into each 'primary reason for delay' category,Lack of resources - internal</v>
      </c>
      <c r="D3709" s="176" t="str">
        <f>IF(ISBLANK('DPW3'!$H$64),"",'DPW3'!$H$64)</f>
        <v>Nr</v>
      </c>
      <c r="E3709" s="176" t="s">
        <v>7266</v>
      </c>
      <c r="F3709" s="176" t="str">
        <f>IF(ISBLANK('DPW3'!BD64),"",'DPW3'!BD64)</f>
        <v/>
      </c>
    </row>
    <row r="3710" spans="1:60" x14ac:dyDescent="0.25">
      <c r="A3710" s="176" t="str">
        <f t="shared" si="57"/>
        <v>YKY</v>
      </c>
      <c r="B3710" s="176" t="str">
        <f>IF(ISBLANK('DPW3'!DR64),"",'DPW3'!DR64)</f>
        <v>PCD_DPW3_RES1_DSCR_S2</v>
      </c>
      <c r="C3710" s="176" t="str">
        <f>'DPW3'!F64 &amp; "," &amp; 'DPW3'!G64 &amp; "," &amp; 'DPW3'!$DQ$5 &amp; "," &amp; 'DPW3'!$DR$6</f>
        <v xml:space="preserve">Resilience - Number of water treatment works with new equipment ,Number of schemes at Stage 2,Reasons for delay - Number of delayed schemes falling into each 'primary reason for delay' category,Lack of resources - external </v>
      </c>
      <c r="D3710" s="176" t="str">
        <f>IF(ISBLANK('DPW3'!$H$64),"",'DPW3'!$H$64)</f>
        <v>Nr</v>
      </c>
      <c r="E3710" s="176" t="s">
        <v>7266</v>
      </c>
      <c r="F3710" s="176" t="str">
        <f>IF(ISBLANK('DPW3'!BE64),"",'DPW3'!BE64)</f>
        <v/>
      </c>
    </row>
    <row r="3711" spans="1:60" x14ac:dyDescent="0.25">
      <c r="A3711" s="176" t="str">
        <f t="shared" si="57"/>
        <v>YKY</v>
      </c>
      <c r="B3711" s="176" t="str">
        <f>IF(ISBLANK('DPW3'!DS64),"",'DPW3'!DS64)</f>
        <v>PCD_DPW3_RES1_DCS_S2</v>
      </c>
      <c r="C3711" s="176" t="str">
        <f>'DPW3'!F64 &amp; "," &amp; 'DPW3'!G64 &amp; "," &amp; 'DPW3'!$DQ$5 &amp; "," &amp; 'DPW3'!$DS$6</f>
        <v>Resilience - Number of water treatment works with new equipment ,Number of schemes at Stage 2,Reasons for delay - Number of delayed schemes falling into each 'primary reason for delay' category,Change in solution (IM2)</v>
      </c>
      <c r="D3711" s="176" t="str">
        <f>IF(ISBLANK('DPW3'!$H$64),"",'DPW3'!$H$64)</f>
        <v>Nr</v>
      </c>
      <c r="E3711" s="176" t="s">
        <v>7266</v>
      </c>
      <c r="F3711" s="176" t="str">
        <f>IF(ISBLANK('DPW3'!BF64),"",'DPW3'!BF64)</f>
        <v/>
      </c>
    </row>
    <row r="3712" spans="1:60" x14ac:dyDescent="0.25">
      <c r="A3712" s="176" t="str">
        <f t="shared" si="57"/>
        <v>YKY</v>
      </c>
      <c r="B3712" s="176" t="str">
        <f>IF(ISBLANK('DPW3'!DT64),"",'DPW3'!DT64)</f>
        <v>PCD_DPW3_RES1_DSPC_S2</v>
      </c>
      <c r="C3712" s="176" t="str">
        <f>'DPW3'!F64 &amp; "," &amp; 'DPW3'!G64 &amp; "," &amp; 'DPW3'!$DQ$5 &amp; "," &amp; 'DPW3'!$DT$6</f>
        <v>Resilience - Number of water treatment works with new equipment ,Number of schemes at Stage 2,Reasons for delay - Number of delayed schemes falling into each 'primary reason for delay' category,Supply chain capacity</v>
      </c>
      <c r="D3712" s="176" t="str">
        <f>IF(ISBLANK('DPW3'!$H$64),"",'DPW3'!$H$64)</f>
        <v>Nr</v>
      </c>
      <c r="E3712" s="176" t="s">
        <v>7266</v>
      </c>
      <c r="F3712" s="176" t="str">
        <f>IF(ISBLANK('DPW3'!BG64),"",'DPW3'!BG64)</f>
        <v/>
      </c>
    </row>
    <row r="3713" spans="1:60" s="55" customFormat="1" x14ac:dyDescent="0.25">
      <c r="A3713" s="55" t="str">
        <f t="shared" si="57"/>
        <v>YKY</v>
      </c>
      <c r="B3713" s="55" t="str">
        <f>IF(ISBLANK('DPW3'!DU64),"",'DPW3'!DU64)</f>
        <v>PCD_DPW3_RES1_DPP_S2</v>
      </c>
      <c r="C3713" s="55" t="str">
        <f>'DPW3'!F64 &amp; "," &amp; 'DPW3'!G64 &amp; "," &amp; 'DPW3'!$DQ$5 &amp; "," &amp; 'DPW3'!$DU$6</f>
        <v>Resilience - Number of water treatment works with new equipment ,Number of schemes at Stage 2,Reasons for delay - Number of delayed schemes falling into each 'primary reason for delay' category,Land and planning permission</v>
      </c>
      <c r="D3713" s="55" t="str">
        <f>IF(ISBLANK('DPW3'!$H$64),"",'DPW3'!$H$64)</f>
        <v>Nr</v>
      </c>
      <c r="E3713" s="55" t="s">
        <v>7266</v>
      </c>
      <c r="F3713" s="55" t="str">
        <f>IF(ISBLANK('DPW3'!BH64),"",'DPW3'!BH64)</f>
        <v/>
      </c>
    </row>
    <row r="3714" spans="1:60" x14ac:dyDescent="0.25">
      <c r="A3714" s="176" t="str">
        <f t="shared" si="57"/>
        <v>YKY</v>
      </c>
      <c r="B3714" s="176" t="str">
        <f>IF(ISBLANK('DPW3'!DV64),"",'DPW3'!DV64)</f>
        <v>PCD_DPW3_RES1_DTPI_S2</v>
      </c>
      <c r="C3714" s="176" t="str">
        <f>'DPW3'!F64 &amp; "," &amp; 'DPW3'!G64 &amp; "," &amp; 'DPW3'!$DQ$5 &amp; "," &amp; 'DPW3'!$DV$6</f>
        <v>Resilience - Number of water treatment works with new equipment ,Number of schemes at Stage 2,Reasons for delay - Number of delayed schemes falling into each 'primary reason for delay' category,Third-party interface</v>
      </c>
      <c r="D3714" s="176" t="str">
        <f>IF(ISBLANK('DPW3'!$H$64),"",'DPW3'!$H$64)</f>
        <v>Nr</v>
      </c>
      <c r="E3714" s="176" t="s">
        <v>7266</v>
      </c>
      <c r="F3714" s="176" t="str">
        <f>IF(ISBLANK('DPW3'!BI64),"",'DPW3'!BI64)</f>
        <v/>
      </c>
    </row>
    <row r="3715" spans="1:60" x14ac:dyDescent="0.25">
      <c r="A3715" s="176" t="str">
        <f t="shared" si="57"/>
        <v>YKY</v>
      </c>
      <c r="B3715" s="176" t="str">
        <f>IF(ISBLANK('DPW3'!DW64),"",'DPW3'!DW64)</f>
        <v>PCD_DPW3_RES1_DCI_S2</v>
      </c>
      <c r="C3715" s="176" t="str">
        <f>'DPW3'!F64 &amp; "," &amp; 'DPW3'!G64 &amp; "," &amp; 'DPW3'!$DQ$5 &amp; "," &amp; 'DPW3'!$DW$6</f>
        <v>Resilience - Number of water treatment works with new equipment ,Number of schemes at Stage 2,Reasons for delay - Number of delayed schemes falling into each 'primary reason for delay' category,Contractual issues</v>
      </c>
      <c r="D3715" s="176" t="str">
        <f>IF(ISBLANK('DPW3'!$H$64),"",'DPW3'!$H$64)</f>
        <v>Nr</v>
      </c>
      <c r="E3715" s="176" t="s">
        <v>7266</v>
      </c>
      <c r="F3715" s="176" t="str">
        <f>IF(ISBLANK('DPW3'!BJ64),"",'DPW3'!BJ64)</f>
        <v/>
      </c>
    </row>
    <row r="3716" spans="1:60" x14ac:dyDescent="0.25">
      <c r="A3716" s="176" t="str">
        <f t="shared" si="57"/>
        <v>YKY</v>
      </c>
      <c r="B3716" s="176" t="str">
        <f>IF(ISBLANK('DPW3'!DX64),"",'DPW3'!DX64)</f>
        <v>PCD_DPW3_RES1_DSI_S2</v>
      </c>
      <c r="C3716" s="176" t="str">
        <f>'DPW3'!F64 &amp; "," &amp; 'DPW3'!G64 &amp; "," &amp; 'DPW3'!$DQ$5 &amp; "," &amp; 'DPW3'!$DX$6</f>
        <v>Resilience - Number of water treatment works with new equipment ,Number of schemes at Stage 2,Reasons for delay - Number of delayed schemes falling into each 'primary reason for delay' category,Sites issues</v>
      </c>
      <c r="D3716" s="176" t="str">
        <f>IF(ISBLANK('DPW3'!$H$64),"",'DPW3'!$H$64)</f>
        <v>Nr</v>
      </c>
      <c r="E3716" s="176" t="s">
        <v>7266</v>
      </c>
      <c r="F3716" s="176" t="str">
        <f>IF(ISBLANK('DPW3'!BK64),"",'DPW3'!BK64)</f>
        <v/>
      </c>
    </row>
    <row r="3717" spans="1:60" x14ac:dyDescent="0.25">
      <c r="A3717" s="176" t="str">
        <f t="shared" ref="A3717:A3780" si="58">A3716</f>
        <v>YKY</v>
      </c>
      <c r="B3717" s="176" t="str">
        <f>IF(ISBLANK('DPW3'!DY64),"",'DPW3'!DY64)</f>
        <v>PCD_DPW3_RES1_DER_S2</v>
      </c>
      <c r="C3717" s="176" t="str">
        <f>'DPW3'!F64 &amp; "," &amp; 'DPW3'!G64 &amp; "," &amp; 'DPW3'!$DQ$5 &amp; "," &amp; 'DPW3'!$DY$6</f>
        <v>Resilience - Number of water treatment works with new equipment ,Number of schemes at Stage 2,Reasons for delay - Number of delayed schemes falling into each 'primary reason for delay' category,Environmental risks</v>
      </c>
      <c r="D3717" s="176" t="str">
        <f>IF(ISBLANK('DPW3'!$H$64),"",'DPW3'!$H$64)</f>
        <v>Nr</v>
      </c>
      <c r="E3717" s="176" t="s">
        <v>7266</v>
      </c>
      <c r="F3717" s="176" t="str">
        <f>IF(ISBLANK('DPW3'!BL64),"",'DPW3'!BL64)</f>
        <v/>
      </c>
    </row>
    <row r="3718" spans="1:60" x14ac:dyDescent="0.25">
      <c r="A3718" s="176" t="str">
        <f t="shared" si="58"/>
        <v>YKY</v>
      </c>
      <c r="B3718" s="176" t="str">
        <f>IF(ISBLANK('DPW3'!DZ64),"",'DPW3'!DZ64)</f>
        <v>PCD_DPW3_RES1_RS_S2</v>
      </c>
      <c r="C3718" s="176" t="str">
        <f>'DPW3'!F64 &amp; "," &amp; 'DPW3'!G64 &amp; "," &amp; 'DPW3'!$DQ$5 &amp; "," &amp; 'DPW3'!$DZ$6</f>
        <v>Resilience - Number of water treatment works with new equipment ,Number of schemes at Stage 2,Reasons for delay - Number of delayed schemes falling into each 'primary reason for delay' category,Regulatory Sign off Delay</v>
      </c>
      <c r="D3718" s="176" t="str">
        <f>IF(ISBLANK('DPW3'!$H$64),"",'DPW3'!$H$64)</f>
        <v>Nr</v>
      </c>
      <c r="E3718" s="176" t="s">
        <v>7266</v>
      </c>
      <c r="F3718" s="176" t="str">
        <f>IF(ISBLANK('DPW3'!BM64),"",'DPW3'!BM64)</f>
        <v/>
      </c>
    </row>
    <row r="3719" spans="1:60" x14ac:dyDescent="0.25">
      <c r="A3719" s="176" t="str">
        <f t="shared" si="58"/>
        <v>YKY</v>
      </c>
      <c r="B3719" s="176" t="str">
        <f>IF(ISBLANK('DPW3'!EA64),"",'DPW3'!EA64)</f>
        <v>PCD_DPW3_RES1_DPLE_S2</v>
      </c>
      <c r="C3719" s="176" t="str">
        <f>'DPW3'!F64 &amp; "," &amp; 'DPW3'!G64 &amp; "," &amp; 'DPW3'!$DQ$5 &amp; "," &amp; 'DPW3'!$EA$6</f>
        <v>Resilience - Number of water treatment works with new equipment ,Number of schemes at Stage 2,Reasons for delay - Number of delayed schemes falling into each 'primary reason for delay' category,Programme level efficiency</v>
      </c>
      <c r="D3719" s="176" t="str">
        <f>IF(ISBLANK('DPW3'!$H$64),"",'DPW3'!$H$64)</f>
        <v>Nr</v>
      </c>
      <c r="E3719" s="176" t="s">
        <v>7266</v>
      </c>
      <c r="F3719" s="176" t="str">
        <f>IF(ISBLANK('DPW3'!BN64),"",'DPW3'!BN64)</f>
        <v/>
      </c>
    </row>
    <row r="3720" spans="1:60" x14ac:dyDescent="0.25">
      <c r="A3720" s="176" t="str">
        <f t="shared" si="58"/>
        <v>YKY</v>
      </c>
      <c r="B3720" s="176" t="str">
        <f>IF(ISBLANK('DPW3'!BZ65),"",'DPW3'!BZ65)</f>
        <v>PCD_DPW3_RES1_S3</v>
      </c>
      <c r="C3720" s="176" t="str">
        <f>'DPW3'!F65 &amp; "," &amp; 'DPW3'!G65 &amp; "," &amp; 'DPW3'!BX5</f>
        <v>Resilience - Number of water treatment works with new equipment ,Number of schemes at Stage 3,Number of Schemes with IMs (Nr)</v>
      </c>
      <c r="D3720" s="176" t="str">
        <f>IF(ISBLANK('DPW3'!$H$65),"",'DPW3'!$H$65)</f>
        <v>Nr</v>
      </c>
      <c r="E3720" s="176" t="s">
        <v>7266</v>
      </c>
      <c r="T3720" s="176" t="str">
        <f>IF(ISBLANK('DPW3'!M65),"",'DPW3'!M65)</f>
        <v/>
      </c>
      <c r="U3720" s="176" t="str">
        <f>IF(ISBLANK('DPW3'!N65),"",'DPW3'!N65)</f>
        <v/>
      </c>
      <c r="V3720" s="176" t="str">
        <f>IF(ISBLANK('DPW3'!O65),"",'DPW3'!O65)</f>
        <v/>
      </c>
      <c r="W3720" s="176" t="str">
        <f>IF(ISBLANK('DPW3'!P65),"",'DPW3'!P65)</f>
        <v/>
      </c>
      <c r="X3720" s="176" t="str">
        <f>IF(ISBLANK('DPW3'!Q65),"",'DPW3'!Q65)</f>
        <v/>
      </c>
      <c r="Y3720" s="176" t="str">
        <f>IF(ISBLANK('DPW3'!R65),"",'DPW3'!R65)</f>
        <v/>
      </c>
      <c r="Z3720" s="176" t="str">
        <f>IF(ISBLANK('DPW3'!S65),"",'DPW3'!S65)</f>
        <v/>
      </c>
      <c r="AA3720" s="176" t="str">
        <f>IF(ISBLANK('DPW3'!T65),"",'DPW3'!T65)</f>
        <v/>
      </c>
      <c r="AB3720" s="176" t="str">
        <f>IF(ISBLANK('DPW3'!U65),"",'DPW3'!U65)</f>
        <v/>
      </c>
      <c r="AC3720" s="176" t="str">
        <f>IF(ISBLANK('DPW3'!V65),"",'DPW3'!V65)</f>
        <v/>
      </c>
      <c r="AD3720" s="176" t="str">
        <f>IF(ISBLANK('DPW3'!W65),"",'DPW3'!W65)</f>
        <v/>
      </c>
      <c r="AE3720" s="176" t="str">
        <f>IF(ISBLANK('DPW3'!X65),"",'DPW3'!X65)</f>
        <v/>
      </c>
      <c r="AF3720" s="176" t="str">
        <f>IF(ISBLANK('DPW3'!Y65),"",'DPW3'!Y65)</f>
        <v/>
      </c>
      <c r="AG3720" s="176" t="str">
        <f>IF(ISBLANK('DPW3'!Z65),"",'DPW3'!Z65)</f>
        <v/>
      </c>
      <c r="AH3720" s="176" t="str">
        <f>IF(ISBLANK('DPW3'!AA65),"",'DPW3'!AA65)</f>
        <v/>
      </c>
      <c r="AI3720" s="176" t="str">
        <f>IF(ISBLANK('DPW3'!AB65),"",'DPW3'!AB65)</f>
        <v/>
      </c>
      <c r="AJ3720" s="176" t="str">
        <f>IF(ISBLANK('DPW3'!AC65),"",'DPW3'!AC65)</f>
        <v/>
      </c>
      <c r="AK3720" s="176" t="str">
        <f>IF(ISBLANK('DPW3'!AD65),"",'DPW3'!AD65)</f>
        <v/>
      </c>
      <c r="AL3720" s="176" t="str">
        <f>IF(ISBLANK('DPW3'!AE65),"",'DPW3'!AE65)</f>
        <v/>
      </c>
      <c r="AM3720" s="176" t="str">
        <f>IF(ISBLANK('DPW3'!AF65),"",'DPW3'!AF65)</f>
        <v/>
      </c>
      <c r="AN3720" s="176" t="str">
        <f>IF(ISBLANK('DPW3'!AG65),"",'DPW3'!AG65)</f>
        <v/>
      </c>
      <c r="AO3720" s="176" t="str">
        <f>IF(ISBLANK('DPW3'!AH65),"",'DPW3'!AH65)</f>
        <v/>
      </c>
      <c r="AP3720" s="176" t="str">
        <f>IF(ISBLANK('DPW3'!AI65),"",'DPW3'!AI65)</f>
        <v/>
      </c>
      <c r="AQ3720" s="176" t="str">
        <f>IF(ISBLANK('DPW3'!AJ65),"",'DPW3'!AJ65)</f>
        <v/>
      </c>
      <c r="AR3720" s="176" t="str">
        <f>IF(ISBLANK('DPW3'!AK65),"",'DPW3'!AK65)</f>
        <v/>
      </c>
      <c r="AS3720" s="176" t="str">
        <f>IF(ISBLANK('DPW3'!AL65),"",'DPW3'!AL65)</f>
        <v/>
      </c>
      <c r="AT3720" s="176" t="str">
        <f>IF(ISBLANK('DPW3'!AM65),"",'DPW3'!AM65)</f>
        <v/>
      </c>
      <c r="AU3720" s="176" t="str">
        <f>IF(ISBLANK('DPW3'!AN65),"",'DPW3'!AN65)</f>
        <v/>
      </c>
      <c r="AV3720" s="176" t="str">
        <f>IF(ISBLANK('DPW3'!AO65),"",'DPW3'!AO65)</f>
        <v/>
      </c>
      <c r="AW3720" s="176" t="str">
        <f>IF(ISBLANK('DPW3'!AP65),"",'DPW3'!AP65)</f>
        <v/>
      </c>
      <c r="AX3720" s="176" t="str">
        <f>IF(ISBLANK('DPW3'!AQ65),"",'DPW3'!AQ65)</f>
        <v/>
      </c>
      <c r="AY3720" s="176" t="str">
        <f>IF(ISBLANK('DPW3'!AR65),"",'DPW3'!AR65)</f>
        <v/>
      </c>
      <c r="AZ3720" s="176" t="str">
        <f>IF(ISBLANK('DPW3'!AS65),"",'DPW3'!AS65)</f>
        <v/>
      </c>
      <c r="BA3720" s="176" t="str">
        <f>IF(ISBLANK('DPW3'!AT65),"",'DPW3'!AT65)</f>
        <v/>
      </c>
      <c r="BB3720" s="176" t="str">
        <f>IF(ISBLANK('DPW3'!AU65),"",'DPW3'!AU65)</f>
        <v/>
      </c>
      <c r="BC3720" s="176" t="str">
        <f>IF(ISBLANK('DPW3'!AV65),"",'DPW3'!AV65)</f>
        <v/>
      </c>
      <c r="BD3720" s="176" t="str">
        <f>IF(ISBLANK('DPW3'!AW65),"",'DPW3'!AW65)</f>
        <v/>
      </c>
      <c r="BE3720" s="176" t="str">
        <f>IF(ISBLANK('DPW3'!AX65),"",'DPW3'!AX65)</f>
        <v/>
      </c>
      <c r="BF3720" s="176" t="str">
        <f>IF(ISBLANK('DPW3'!AY65),"",'DPW3'!AY65)</f>
        <v/>
      </c>
      <c r="BG3720" s="176" t="str">
        <f>IF(ISBLANK('DPW3'!AZ65),"",'DPW3'!AZ65)</f>
        <v/>
      </c>
      <c r="BH3720" s="176" t="str">
        <f>IF(ISBLANK('DPW3'!BA65),"",'DPW3'!BA65)</f>
        <v/>
      </c>
    </row>
    <row r="3721" spans="1:60" x14ac:dyDescent="0.25">
      <c r="A3721" s="176" t="str">
        <f t="shared" si="58"/>
        <v>YKY</v>
      </c>
      <c r="B3721" s="176" t="str">
        <f>IF(ISBLANK('DPW3'!DP65),"",'DPW3'!DP65)</f>
        <v>PCD_DPW3_RES1_DLY_S3</v>
      </c>
      <c r="C3721" s="176" t="str">
        <f>'DPW3'!F65 &amp; "," &amp; 'DPW3'!G65 &amp; "," &amp; 'DPW3'!DP5 &amp; "," &amp; 'DPW3'!DP6</f>
        <v>Resilience - Number of water treatment works with new equipment ,Number of schemes at Stage 3,Total number of schemes with a 90+ day delay for any given IM,</v>
      </c>
      <c r="D3721" s="176" t="str">
        <f>IF(ISBLANK('DPW3'!$H$65),"",'DPW3'!$H$65)</f>
        <v>Nr</v>
      </c>
      <c r="E3721" s="176" t="s">
        <v>7266</v>
      </c>
      <c r="F3721" s="176" t="str">
        <f>IF(ISBLANK('DPW3'!BC65),"",'DPW3'!BC65)</f>
        <v/>
      </c>
    </row>
    <row r="3722" spans="1:60" x14ac:dyDescent="0.25">
      <c r="A3722" s="176" t="str">
        <f t="shared" si="58"/>
        <v>YKY</v>
      </c>
      <c r="B3722" s="176" t="str">
        <f>IF(ISBLANK('DPW3'!DQ65),"",'DPW3'!DQ65)</f>
        <v>PCD_DPW3_RES1_DIR_S3</v>
      </c>
      <c r="C3722" s="176" t="str">
        <f>'DPW3'!F65 &amp; "," &amp; 'DPW3'!G65 &amp; "," &amp; 'DPW3'!$DQ$5 &amp; "," &amp; 'DPW3'!$DQ$6</f>
        <v>Resilience - Number of water treatment works with new equipment ,Number of schemes at Stage 3,Reasons for delay - Number of delayed schemes falling into each 'primary reason for delay' category,Lack of resources - internal</v>
      </c>
      <c r="D3722" s="176" t="str">
        <f>IF(ISBLANK('DPW3'!$H$65),"",'DPW3'!$H$65)</f>
        <v>Nr</v>
      </c>
      <c r="E3722" s="176" t="s">
        <v>7266</v>
      </c>
      <c r="F3722" s="176" t="str">
        <f>IF(ISBLANK('DPW3'!BD65),"",'DPW3'!BD65)</f>
        <v/>
      </c>
    </row>
    <row r="3723" spans="1:60" x14ac:dyDescent="0.25">
      <c r="A3723" s="176" t="str">
        <f t="shared" si="58"/>
        <v>YKY</v>
      </c>
      <c r="B3723" s="176" t="str">
        <f>IF(ISBLANK('DPW3'!DR65),"",'DPW3'!DR65)</f>
        <v>PCD_DPW3_RES1_DSCR_S3</v>
      </c>
      <c r="C3723" s="176" t="str">
        <f>'DPW3'!F65 &amp; "," &amp; 'DPW3'!G65 &amp; "," &amp; 'DPW3'!$DQ$5 &amp; "," &amp; 'DPW3'!$DR$6</f>
        <v xml:space="preserve">Resilience - Number of water treatment works with new equipment ,Number of schemes at Stage 3,Reasons for delay - Number of delayed schemes falling into each 'primary reason for delay' category,Lack of resources - external </v>
      </c>
      <c r="D3723" s="176" t="str">
        <f>IF(ISBLANK('DPW3'!$H$65),"",'DPW3'!$H$65)</f>
        <v>Nr</v>
      </c>
      <c r="E3723" s="176" t="s">
        <v>7266</v>
      </c>
      <c r="F3723" s="176" t="str">
        <f>IF(ISBLANK('DPW3'!BE65),"",'DPW3'!BE65)</f>
        <v/>
      </c>
    </row>
    <row r="3724" spans="1:60" x14ac:dyDescent="0.25">
      <c r="A3724" s="176" t="str">
        <f t="shared" si="58"/>
        <v>YKY</v>
      </c>
      <c r="B3724" s="176" t="str">
        <f>IF(ISBLANK('DPW3'!DS65),"",'DPW3'!DS65)</f>
        <v>PCD_DPW3_RES1_DCS_S3</v>
      </c>
      <c r="C3724" s="176" t="str">
        <f>'DPW3'!F65 &amp; "," &amp; 'DPW3'!G65 &amp; "," &amp; 'DPW3'!$DQ$5 &amp; "," &amp; 'DPW3'!$DS$6</f>
        <v>Resilience - Number of water treatment works with new equipment ,Number of schemes at Stage 3,Reasons for delay - Number of delayed schemes falling into each 'primary reason for delay' category,Change in solution (IM2)</v>
      </c>
      <c r="D3724" s="176" t="str">
        <f>IF(ISBLANK('DPW3'!$H$65),"",'DPW3'!$H$65)</f>
        <v>Nr</v>
      </c>
      <c r="E3724" s="176" t="s">
        <v>7266</v>
      </c>
      <c r="F3724" s="176" t="str">
        <f>IF(ISBLANK('DPW3'!BF65),"",'DPW3'!BF65)</f>
        <v/>
      </c>
    </row>
    <row r="3725" spans="1:60" x14ac:dyDescent="0.25">
      <c r="A3725" s="176" t="str">
        <f t="shared" si="58"/>
        <v>YKY</v>
      </c>
      <c r="B3725" s="176" t="str">
        <f>IF(ISBLANK('DPW3'!DT65),"",'DPW3'!DT65)</f>
        <v>PCD_DPW3_RES1_DSPC_S3</v>
      </c>
      <c r="C3725" s="176" t="str">
        <f>'DPW3'!F65 &amp; "," &amp; 'DPW3'!G65 &amp; "," &amp; 'DPW3'!$DQ$5 &amp; "," &amp; 'DPW3'!$DT$6</f>
        <v>Resilience - Number of water treatment works with new equipment ,Number of schemes at Stage 3,Reasons for delay - Number of delayed schemes falling into each 'primary reason for delay' category,Supply chain capacity</v>
      </c>
      <c r="D3725" s="176" t="str">
        <f>IF(ISBLANK('DPW3'!$H$65),"",'DPW3'!$H$65)</f>
        <v>Nr</v>
      </c>
      <c r="E3725" s="176" t="s">
        <v>7266</v>
      </c>
      <c r="F3725" s="176" t="str">
        <f>IF(ISBLANK('DPW3'!BG65),"",'DPW3'!BG65)</f>
        <v/>
      </c>
    </row>
    <row r="3726" spans="1:60" s="55" customFormat="1" x14ac:dyDescent="0.25">
      <c r="A3726" s="55" t="str">
        <f t="shared" si="58"/>
        <v>YKY</v>
      </c>
      <c r="B3726" s="55" t="str">
        <f>IF(ISBLANK('DPW3'!DU65),"",'DPW3'!DU65)</f>
        <v>PCD_DPW3_RES1_DPP_S3</v>
      </c>
      <c r="C3726" s="55" t="str">
        <f>'DPW3'!F65 &amp; "," &amp; 'DPW3'!G65 &amp; "," &amp; 'DPW3'!$DQ$5 &amp; "," &amp; 'DPW3'!$DU$6</f>
        <v>Resilience - Number of water treatment works with new equipment ,Number of schemes at Stage 3,Reasons for delay - Number of delayed schemes falling into each 'primary reason for delay' category,Land and planning permission</v>
      </c>
      <c r="D3726" s="55" t="str">
        <f>IF(ISBLANK('DPW3'!$H$65),"",'DPW3'!$H$65)</f>
        <v>Nr</v>
      </c>
      <c r="E3726" s="55" t="s">
        <v>7266</v>
      </c>
      <c r="F3726" s="55" t="str">
        <f>IF(ISBLANK('DPW3'!BH65),"",'DPW3'!BH65)</f>
        <v/>
      </c>
    </row>
    <row r="3727" spans="1:60" x14ac:dyDescent="0.25">
      <c r="A3727" s="176" t="str">
        <f t="shared" si="58"/>
        <v>YKY</v>
      </c>
      <c r="B3727" s="176" t="str">
        <f>IF(ISBLANK('DPW3'!DV65),"",'DPW3'!DV65)</f>
        <v>PCD_DPW3_RES1_DTPI_S3</v>
      </c>
      <c r="C3727" s="176" t="str">
        <f>'DPW3'!F65 &amp; "," &amp; 'DPW3'!G65 &amp; "," &amp; 'DPW3'!$DQ$5 &amp; "," &amp; 'DPW3'!$DV$6</f>
        <v>Resilience - Number of water treatment works with new equipment ,Number of schemes at Stage 3,Reasons for delay - Number of delayed schemes falling into each 'primary reason for delay' category,Third-party interface</v>
      </c>
      <c r="D3727" s="176" t="str">
        <f>IF(ISBLANK('DPW3'!$H$65),"",'DPW3'!$H$65)</f>
        <v>Nr</v>
      </c>
      <c r="E3727" s="176" t="s">
        <v>7266</v>
      </c>
      <c r="F3727" s="176" t="str">
        <f>IF(ISBLANK('DPW3'!BI65),"",'DPW3'!BI65)</f>
        <v/>
      </c>
    </row>
    <row r="3728" spans="1:60" x14ac:dyDescent="0.25">
      <c r="A3728" s="176" t="str">
        <f t="shared" si="58"/>
        <v>YKY</v>
      </c>
      <c r="B3728" s="176" t="str">
        <f>IF(ISBLANK('DPW3'!DW65),"",'DPW3'!DW65)</f>
        <v>PCD_DPW3_RES1_DCI_S3</v>
      </c>
      <c r="C3728" s="176" t="str">
        <f>'DPW3'!F65 &amp; "," &amp; 'DPW3'!G65 &amp; "," &amp; 'DPW3'!$DQ$5 &amp; "," &amp; 'DPW3'!$DW$6</f>
        <v>Resilience - Number of water treatment works with new equipment ,Number of schemes at Stage 3,Reasons for delay - Number of delayed schemes falling into each 'primary reason for delay' category,Contractual issues</v>
      </c>
      <c r="D3728" s="176" t="str">
        <f>IF(ISBLANK('DPW3'!$H$65),"",'DPW3'!$H$65)</f>
        <v>Nr</v>
      </c>
      <c r="E3728" s="176" t="s">
        <v>7266</v>
      </c>
      <c r="F3728" s="176" t="str">
        <f>IF(ISBLANK('DPW3'!BJ65),"",'DPW3'!BJ65)</f>
        <v/>
      </c>
    </row>
    <row r="3729" spans="1:60" x14ac:dyDescent="0.25">
      <c r="A3729" s="176" t="str">
        <f t="shared" si="58"/>
        <v>YKY</v>
      </c>
      <c r="B3729" s="176" t="str">
        <f>IF(ISBLANK('DPW3'!DX65),"",'DPW3'!DX65)</f>
        <v>PCD_DPW3_RES1_DSI_S3</v>
      </c>
      <c r="C3729" s="176" t="str">
        <f>'DPW3'!F65 &amp; "," &amp; 'DPW3'!G65 &amp; "," &amp; 'DPW3'!$DQ$5 &amp; "," &amp; 'DPW3'!$DX$6</f>
        <v>Resilience - Number of water treatment works with new equipment ,Number of schemes at Stage 3,Reasons for delay - Number of delayed schemes falling into each 'primary reason for delay' category,Sites issues</v>
      </c>
      <c r="D3729" s="176" t="str">
        <f>IF(ISBLANK('DPW3'!$H$65),"",'DPW3'!$H$65)</f>
        <v>Nr</v>
      </c>
      <c r="E3729" s="176" t="s">
        <v>7266</v>
      </c>
      <c r="F3729" s="176" t="str">
        <f>IF(ISBLANK('DPW3'!BK65),"",'DPW3'!BK65)</f>
        <v/>
      </c>
    </row>
    <row r="3730" spans="1:60" x14ac:dyDescent="0.25">
      <c r="A3730" s="176" t="str">
        <f t="shared" si="58"/>
        <v>YKY</v>
      </c>
      <c r="B3730" s="176" t="str">
        <f>IF(ISBLANK('DPW3'!DY65),"",'DPW3'!DY65)</f>
        <v>PCD_DPW3_RES1_DER_S3</v>
      </c>
      <c r="C3730" s="176" t="str">
        <f>'DPW3'!F65 &amp; "," &amp; 'DPW3'!G65 &amp; "," &amp; 'DPW3'!$DQ$5 &amp; "," &amp; 'DPW3'!$DY$6</f>
        <v>Resilience - Number of water treatment works with new equipment ,Number of schemes at Stage 3,Reasons for delay - Number of delayed schemes falling into each 'primary reason for delay' category,Environmental risks</v>
      </c>
      <c r="D3730" s="176" t="str">
        <f>IF(ISBLANK('DPW3'!$H$65),"",'DPW3'!$H$65)</f>
        <v>Nr</v>
      </c>
      <c r="E3730" s="176" t="s">
        <v>7266</v>
      </c>
      <c r="F3730" s="176" t="str">
        <f>IF(ISBLANK('DPW3'!BL65),"",'DPW3'!BL65)</f>
        <v/>
      </c>
    </row>
    <row r="3731" spans="1:60" x14ac:dyDescent="0.25">
      <c r="A3731" s="176" t="str">
        <f t="shared" si="58"/>
        <v>YKY</v>
      </c>
      <c r="B3731" s="176" t="str">
        <f>IF(ISBLANK('DPW3'!DZ65),"",'DPW3'!DZ65)</f>
        <v>PCD_DPW3_RES1_RS_S3</v>
      </c>
      <c r="C3731" s="176" t="str">
        <f>'DPW3'!F65 &amp; "," &amp; 'DPW3'!G65 &amp; "," &amp; 'DPW3'!$DQ$5 &amp; "," &amp; 'DPW3'!$DZ$6</f>
        <v>Resilience - Number of water treatment works with new equipment ,Number of schemes at Stage 3,Reasons for delay - Number of delayed schemes falling into each 'primary reason for delay' category,Regulatory Sign off Delay</v>
      </c>
      <c r="D3731" s="176" t="str">
        <f>IF(ISBLANK('DPW3'!$H$65),"",'DPW3'!$H$65)</f>
        <v>Nr</v>
      </c>
      <c r="E3731" s="176" t="s">
        <v>7266</v>
      </c>
      <c r="F3731" s="176" t="str">
        <f>IF(ISBLANK('DPW3'!BM65),"",'DPW3'!BM65)</f>
        <v/>
      </c>
    </row>
    <row r="3732" spans="1:60" x14ac:dyDescent="0.25">
      <c r="A3732" s="176" t="str">
        <f t="shared" si="58"/>
        <v>YKY</v>
      </c>
      <c r="B3732" s="176" t="str">
        <f>IF(ISBLANK('DPW3'!EA65),"",'DPW3'!EA65)</f>
        <v>PCD_DPW3_RES1_DPLE_S3</v>
      </c>
      <c r="C3732" s="176" t="str">
        <f>'DPW3'!F65 &amp; "," &amp; 'DPW3'!G65 &amp; "," &amp; 'DPW3'!$DQ$5 &amp; "," &amp; 'DPW3'!$EA$6</f>
        <v>Resilience - Number of water treatment works with new equipment ,Number of schemes at Stage 3,Reasons for delay - Number of delayed schemes falling into each 'primary reason for delay' category,Programme level efficiency</v>
      </c>
      <c r="D3732" s="176" t="str">
        <f>IF(ISBLANK('DPW3'!$H$65),"",'DPW3'!$H$65)</f>
        <v>Nr</v>
      </c>
      <c r="E3732" s="176" t="s">
        <v>7266</v>
      </c>
      <c r="F3732" s="176" t="str">
        <f>IF(ISBLANK('DPW3'!BN65),"",'DPW3'!BN65)</f>
        <v/>
      </c>
    </row>
    <row r="3733" spans="1:60" x14ac:dyDescent="0.25">
      <c r="A3733" s="176" t="str">
        <f t="shared" si="58"/>
        <v>YKY</v>
      </c>
      <c r="B3733" s="176" t="str">
        <f>IF(ISBLANK('DPW3'!BZ66),"",'DPW3'!BZ66)</f>
        <v>PCD_DPW3_RES1_S4</v>
      </c>
      <c r="C3733" s="176" t="str">
        <f>'DPW3'!F66 &amp; "," &amp; 'DPW3'!G66 &amp; "," &amp; 'DPW3'!BX5</f>
        <v>Resilience - Number of water treatment works with new equipment ,Number of schemes at Stage 4,Number of Schemes with IMs (Nr)</v>
      </c>
      <c r="D3733" s="176" t="str">
        <f>IF(ISBLANK('DPW3'!$H$66),"",'DPW3'!$H$66)</f>
        <v>Nr</v>
      </c>
      <c r="E3733" s="176" t="s">
        <v>7266</v>
      </c>
      <c r="T3733" s="176" t="str">
        <f>IF(ISBLANK('DPW3'!M66),"",'DPW3'!M66)</f>
        <v/>
      </c>
      <c r="U3733" s="176" t="str">
        <f>IF(ISBLANK('DPW3'!N66),"",'DPW3'!N66)</f>
        <v/>
      </c>
      <c r="V3733" s="176" t="str">
        <f>IF(ISBLANK('DPW3'!O66),"",'DPW3'!O66)</f>
        <v/>
      </c>
      <c r="W3733" s="176" t="str">
        <f>IF(ISBLANK('DPW3'!P66),"",'DPW3'!P66)</f>
        <v/>
      </c>
      <c r="X3733" s="176" t="str">
        <f>IF(ISBLANK('DPW3'!Q66),"",'DPW3'!Q66)</f>
        <v/>
      </c>
      <c r="Y3733" s="176" t="str">
        <f>IF(ISBLANK('DPW3'!R66),"",'DPW3'!R66)</f>
        <v/>
      </c>
      <c r="Z3733" s="176" t="str">
        <f>IF(ISBLANK('DPW3'!S66),"",'DPW3'!S66)</f>
        <v/>
      </c>
      <c r="AA3733" s="176" t="str">
        <f>IF(ISBLANK('DPW3'!T66),"",'DPW3'!T66)</f>
        <v/>
      </c>
      <c r="AB3733" s="176" t="str">
        <f>IF(ISBLANK('DPW3'!U66),"",'DPW3'!U66)</f>
        <v/>
      </c>
      <c r="AC3733" s="176" t="str">
        <f>IF(ISBLANK('DPW3'!V66),"",'DPW3'!V66)</f>
        <v/>
      </c>
      <c r="AD3733" s="176" t="str">
        <f>IF(ISBLANK('DPW3'!W66),"",'DPW3'!W66)</f>
        <v/>
      </c>
      <c r="AE3733" s="176" t="str">
        <f>IF(ISBLANK('DPW3'!X66),"",'DPW3'!X66)</f>
        <v/>
      </c>
      <c r="AF3733" s="176" t="str">
        <f>IF(ISBLANK('DPW3'!Y66),"",'DPW3'!Y66)</f>
        <v/>
      </c>
      <c r="AG3733" s="176" t="str">
        <f>IF(ISBLANK('DPW3'!Z66),"",'DPW3'!Z66)</f>
        <v/>
      </c>
      <c r="AH3733" s="176" t="str">
        <f>IF(ISBLANK('DPW3'!AA66),"",'DPW3'!AA66)</f>
        <v/>
      </c>
      <c r="AI3733" s="176" t="str">
        <f>IF(ISBLANK('DPW3'!AB66),"",'DPW3'!AB66)</f>
        <v/>
      </c>
      <c r="AJ3733" s="176" t="str">
        <f>IF(ISBLANK('DPW3'!AC66),"",'DPW3'!AC66)</f>
        <v/>
      </c>
      <c r="AK3733" s="176" t="str">
        <f>IF(ISBLANK('DPW3'!AD66),"",'DPW3'!AD66)</f>
        <v/>
      </c>
      <c r="AL3733" s="176" t="str">
        <f>IF(ISBLANK('DPW3'!AE66),"",'DPW3'!AE66)</f>
        <v/>
      </c>
      <c r="AM3733" s="176" t="str">
        <f>IF(ISBLANK('DPW3'!AF66),"",'DPW3'!AF66)</f>
        <v/>
      </c>
      <c r="AN3733" s="176" t="str">
        <f>IF(ISBLANK('DPW3'!AG66),"",'DPW3'!AG66)</f>
        <v/>
      </c>
      <c r="AO3733" s="176" t="str">
        <f>IF(ISBLANK('DPW3'!AH66),"",'DPW3'!AH66)</f>
        <v/>
      </c>
      <c r="AP3733" s="176" t="str">
        <f>IF(ISBLANK('DPW3'!AI66),"",'DPW3'!AI66)</f>
        <v/>
      </c>
      <c r="AQ3733" s="176" t="str">
        <f>IF(ISBLANK('DPW3'!AJ66),"",'DPW3'!AJ66)</f>
        <v/>
      </c>
      <c r="AR3733" s="176" t="str">
        <f>IF(ISBLANK('DPW3'!AK66),"",'DPW3'!AK66)</f>
        <v/>
      </c>
      <c r="AS3733" s="176" t="str">
        <f>IF(ISBLANK('DPW3'!AL66),"",'DPW3'!AL66)</f>
        <v/>
      </c>
      <c r="AT3733" s="176" t="str">
        <f>IF(ISBLANK('DPW3'!AM66),"",'DPW3'!AM66)</f>
        <v/>
      </c>
      <c r="AU3733" s="176" t="str">
        <f>IF(ISBLANK('DPW3'!AN66),"",'DPW3'!AN66)</f>
        <v/>
      </c>
      <c r="AV3733" s="176" t="str">
        <f>IF(ISBLANK('DPW3'!AO66),"",'DPW3'!AO66)</f>
        <v/>
      </c>
      <c r="AW3733" s="176" t="str">
        <f>IF(ISBLANK('DPW3'!AP66),"",'DPW3'!AP66)</f>
        <v/>
      </c>
      <c r="AX3733" s="176" t="str">
        <f>IF(ISBLANK('DPW3'!AQ66),"",'DPW3'!AQ66)</f>
        <v/>
      </c>
      <c r="AY3733" s="176" t="str">
        <f>IF(ISBLANK('DPW3'!AR66),"",'DPW3'!AR66)</f>
        <v/>
      </c>
      <c r="AZ3733" s="176" t="str">
        <f>IF(ISBLANK('DPW3'!AS66),"",'DPW3'!AS66)</f>
        <v/>
      </c>
      <c r="BA3733" s="176" t="str">
        <f>IF(ISBLANK('DPW3'!AT66),"",'DPW3'!AT66)</f>
        <v/>
      </c>
      <c r="BB3733" s="176" t="str">
        <f>IF(ISBLANK('DPW3'!AU66),"",'DPW3'!AU66)</f>
        <v/>
      </c>
      <c r="BC3733" s="176" t="str">
        <f>IF(ISBLANK('DPW3'!AV66),"",'DPW3'!AV66)</f>
        <v/>
      </c>
      <c r="BD3733" s="176" t="str">
        <f>IF(ISBLANK('DPW3'!AW66),"",'DPW3'!AW66)</f>
        <v/>
      </c>
      <c r="BE3733" s="176" t="str">
        <f>IF(ISBLANK('DPW3'!AX66),"",'DPW3'!AX66)</f>
        <v/>
      </c>
      <c r="BF3733" s="176" t="str">
        <f>IF(ISBLANK('DPW3'!AY66),"",'DPW3'!AY66)</f>
        <v/>
      </c>
      <c r="BG3733" s="176" t="str">
        <f>IF(ISBLANK('DPW3'!AZ66),"",'DPW3'!AZ66)</f>
        <v/>
      </c>
      <c r="BH3733" s="176" t="str">
        <f>IF(ISBLANK('DPW3'!BA66),"",'DPW3'!BA66)</f>
        <v/>
      </c>
    </row>
    <row r="3734" spans="1:60" x14ac:dyDescent="0.25">
      <c r="A3734" s="176" t="str">
        <f t="shared" si="58"/>
        <v>YKY</v>
      </c>
      <c r="B3734" s="176" t="str">
        <f>IF(ISBLANK('DPW3'!DP66),"",'DPW3'!DP66)</f>
        <v>PCD_DPW3_RES1_DLY_S4</v>
      </c>
      <c r="C3734" s="176" t="str">
        <f>'DPW3'!F66 &amp; "," &amp; 'DPW3'!G66 &amp; "," &amp; 'DPW3'!DP5 &amp; "," &amp; 'DPW3'!DP6</f>
        <v>Resilience - Number of water treatment works with new equipment ,Number of schemes at Stage 4,Total number of schemes with a 90+ day delay for any given IM,</v>
      </c>
      <c r="D3734" s="176" t="str">
        <f>IF(ISBLANK('DPW3'!$H$66),"",'DPW3'!$H$66)</f>
        <v>Nr</v>
      </c>
      <c r="E3734" s="176" t="s">
        <v>7266</v>
      </c>
      <c r="F3734" s="176" t="str">
        <f>IF(ISBLANK('DPW3'!BC66),"",'DPW3'!BC66)</f>
        <v/>
      </c>
    </row>
    <row r="3735" spans="1:60" x14ac:dyDescent="0.25">
      <c r="A3735" s="176" t="str">
        <f t="shared" si="58"/>
        <v>YKY</v>
      </c>
      <c r="B3735" s="176" t="str">
        <f>IF(ISBLANK('DPW3'!DQ66),"",'DPW3'!DQ66)</f>
        <v>PCD_DPW3_RES1_DIR_S4</v>
      </c>
      <c r="C3735" s="176" t="str">
        <f>'DPW3'!F66 &amp; "," &amp; 'DPW3'!G66 &amp; "," &amp; 'DPW3'!$DQ$5 &amp; "," &amp; 'DPW3'!$DQ$6</f>
        <v>Resilience - Number of water treatment works with new equipment ,Number of schemes at Stage 4,Reasons for delay - Number of delayed schemes falling into each 'primary reason for delay' category,Lack of resources - internal</v>
      </c>
      <c r="D3735" s="176" t="str">
        <f>IF(ISBLANK('DPW3'!$H$66),"",'DPW3'!$H$66)</f>
        <v>Nr</v>
      </c>
      <c r="E3735" s="176" t="s">
        <v>7266</v>
      </c>
      <c r="F3735" s="176" t="str">
        <f>IF(ISBLANK('DPW3'!BD66),"",'DPW3'!BD66)</f>
        <v/>
      </c>
    </row>
    <row r="3736" spans="1:60" x14ac:dyDescent="0.25">
      <c r="A3736" s="176" t="str">
        <f t="shared" si="58"/>
        <v>YKY</v>
      </c>
      <c r="B3736" s="176" t="str">
        <f>IF(ISBLANK('DPW3'!DR66),"",'DPW3'!DR66)</f>
        <v>PCD_DPW3_RES1_DSCR_S4</v>
      </c>
      <c r="C3736" s="176" t="str">
        <f>'DPW3'!F66 &amp; "," &amp; 'DPW3'!G66 &amp; "," &amp; 'DPW3'!$DQ$5 &amp; "," &amp; 'DPW3'!$DR$6</f>
        <v xml:space="preserve">Resilience - Number of water treatment works with new equipment ,Number of schemes at Stage 4,Reasons for delay - Number of delayed schemes falling into each 'primary reason for delay' category,Lack of resources - external </v>
      </c>
      <c r="D3736" s="176" t="str">
        <f>IF(ISBLANK('DPW3'!$H$66),"",'DPW3'!$H$66)</f>
        <v>Nr</v>
      </c>
      <c r="E3736" s="176" t="s">
        <v>7266</v>
      </c>
      <c r="F3736" s="176" t="str">
        <f>IF(ISBLANK('DPW3'!BE66),"",'DPW3'!BE66)</f>
        <v/>
      </c>
    </row>
    <row r="3737" spans="1:60" x14ac:dyDescent="0.25">
      <c r="A3737" s="176" t="str">
        <f t="shared" si="58"/>
        <v>YKY</v>
      </c>
      <c r="B3737" s="176" t="str">
        <f>IF(ISBLANK('DPW3'!DS66),"",'DPW3'!DS66)</f>
        <v>PCD_DPW3_RES1_DCS_S4</v>
      </c>
      <c r="C3737" s="176" t="str">
        <f>'DPW3'!F66 &amp; "," &amp; 'DPW3'!G66 &amp; "," &amp; 'DPW3'!$DQ$5 &amp; "," &amp; 'DPW3'!$DS$6</f>
        <v>Resilience - Number of water treatment works with new equipment ,Number of schemes at Stage 4,Reasons for delay - Number of delayed schemes falling into each 'primary reason for delay' category,Change in solution (IM2)</v>
      </c>
      <c r="D3737" s="176" t="str">
        <f>IF(ISBLANK('DPW3'!$H$66),"",'DPW3'!$H$66)</f>
        <v>Nr</v>
      </c>
      <c r="E3737" s="176" t="s">
        <v>7266</v>
      </c>
      <c r="F3737" s="176" t="str">
        <f>IF(ISBLANK('DPW3'!BF66),"",'DPW3'!BF66)</f>
        <v/>
      </c>
    </row>
    <row r="3738" spans="1:60" x14ac:dyDescent="0.25">
      <c r="A3738" s="176" t="str">
        <f t="shared" si="58"/>
        <v>YKY</v>
      </c>
      <c r="B3738" s="176" t="str">
        <f>IF(ISBLANK('DPW3'!DT66),"",'DPW3'!DT66)</f>
        <v>PCD_DPW3_RES1_DSPC_S4</v>
      </c>
      <c r="C3738" s="176" t="str">
        <f>'DPW3'!F66 &amp; "," &amp; 'DPW3'!G66 &amp; "," &amp; 'DPW3'!$DQ$5 &amp; "," &amp; 'DPW3'!$DT$6</f>
        <v>Resilience - Number of water treatment works with new equipment ,Number of schemes at Stage 4,Reasons for delay - Number of delayed schemes falling into each 'primary reason for delay' category,Supply chain capacity</v>
      </c>
      <c r="D3738" s="176" t="str">
        <f>IF(ISBLANK('DPW3'!$H$66),"",'DPW3'!$H$66)</f>
        <v>Nr</v>
      </c>
      <c r="E3738" s="176" t="s">
        <v>7266</v>
      </c>
      <c r="F3738" s="176" t="str">
        <f>IF(ISBLANK('DPW3'!BG66),"",'DPW3'!BG66)</f>
        <v/>
      </c>
    </row>
    <row r="3739" spans="1:60" s="55" customFormat="1" x14ac:dyDescent="0.25">
      <c r="A3739" s="55" t="str">
        <f t="shared" si="58"/>
        <v>YKY</v>
      </c>
      <c r="B3739" s="55" t="str">
        <f>IF(ISBLANK('DPW3'!DU66),"",'DPW3'!DU66)</f>
        <v>PCD_DPW3_RES1_DPP_S4</v>
      </c>
      <c r="C3739" s="55" t="str">
        <f>'DPW3'!F66 &amp; "," &amp; 'DPW3'!G66 &amp; "," &amp; 'DPW3'!$DQ$5 &amp; "," &amp; 'DPW3'!$DU$6</f>
        <v>Resilience - Number of water treatment works with new equipment ,Number of schemes at Stage 4,Reasons for delay - Number of delayed schemes falling into each 'primary reason for delay' category,Land and planning permission</v>
      </c>
      <c r="D3739" s="55" t="str">
        <f>IF(ISBLANK('DPW3'!$H$66),"",'DPW3'!$H$66)</f>
        <v>Nr</v>
      </c>
      <c r="E3739" s="55" t="s">
        <v>7266</v>
      </c>
      <c r="F3739" s="55" t="str">
        <f>IF(ISBLANK('DPW3'!BH66),"",'DPW3'!BH66)</f>
        <v/>
      </c>
    </row>
    <row r="3740" spans="1:60" x14ac:dyDescent="0.25">
      <c r="A3740" s="176" t="str">
        <f t="shared" si="58"/>
        <v>YKY</v>
      </c>
      <c r="B3740" s="176" t="str">
        <f>IF(ISBLANK('DPW3'!DV66),"",'DPW3'!DV66)</f>
        <v>PCD_DPW3_RES1_DTPI_S4</v>
      </c>
      <c r="C3740" s="176" t="str">
        <f>'DPW3'!F66 &amp; "," &amp; 'DPW3'!G66 &amp; "," &amp; 'DPW3'!$DQ$5 &amp; "," &amp; 'DPW3'!$DV$6</f>
        <v>Resilience - Number of water treatment works with new equipment ,Number of schemes at Stage 4,Reasons for delay - Number of delayed schemes falling into each 'primary reason for delay' category,Third-party interface</v>
      </c>
      <c r="D3740" s="176" t="str">
        <f>IF(ISBLANK('DPW3'!$H$66),"",'DPW3'!$H$66)</f>
        <v>Nr</v>
      </c>
      <c r="E3740" s="176" t="s">
        <v>7266</v>
      </c>
      <c r="F3740" s="176" t="str">
        <f>IF(ISBLANK('DPW3'!BI66),"",'DPW3'!BI66)</f>
        <v/>
      </c>
    </row>
    <row r="3741" spans="1:60" x14ac:dyDescent="0.25">
      <c r="A3741" s="176" t="str">
        <f t="shared" si="58"/>
        <v>YKY</v>
      </c>
      <c r="B3741" s="176" t="str">
        <f>IF(ISBLANK('DPW3'!DW66),"",'DPW3'!DW66)</f>
        <v>PCD_DPW3_RES1_DCI_S4</v>
      </c>
      <c r="C3741" s="176" t="str">
        <f>'DPW3'!F66 &amp; "," &amp; 'DPW3'!G66 &amp; "," &amp; 'DPW3'!$DQ$5 &amp; "," &amp; 'DPW3'!$DW$6</f>
        <v>Resilience - Number of water treatment works with new equipment ,Number of schemes at Stage 4,Reasons for delay - Number of delayed schemes falling into each 'primary reason for delay' category,Contractual issues</v>
      </c>
      <c r="D3741" s="176" t="str">
        <f>IF(ISBLANK('DPW3'!$H$66),"",'DPW3'!$H$66)</f>
        <v>Nr</v>
      </c>
      <c r="E3741" s="176" t="s">
        <v>7266</v>
      </c>
      <c r="F3741" s="176" t="str">
        <f>IF(ISBLANK('DPW3'!BJ66),"",'DPW3'!BJ66)</f>
        <v/>
      </c>
    </row>
    <row r="3742" spans="1:60" x14ac:dyDescent="0.25">
      <c r="A3742" s="176" t="str">
        <f t="shared" si="58"/>
        <v>YKY</v>
      </c>
      <c r="B3742" s="176" t="str">
        <f>IF(ISBLANK('DPW3'!DX66),"",'DPW3'!DX66)</f>
        <v>PCD_DPW3_RES1_DSI_S4</v>
      </c>
      <c r="C3742" s="176" t="str">
        <f>'DPW3'!F66 &amp; "," &amp; 'DPW3'!G66 &amp; "," &amp; 'DPW3'!$DQ$5 &amp; "," &amp; 'DPW3'!$DX$6</f>
        <v>Resilience - Number of water treatment works with new equipment ,Number of schemes at Stage 4,Reasons for delay - Number of delayed schemes falling into each 'primary reason for delay' category,Sites issues</v>
      </c>
      <c r="D3742" s="176" t="str">
        <f>IF(ISBLANK('DPW3'!$H$66),"",'DPW3'!$H$66)</f>
        <v>Nr</v>
      </c>
      <c r="E3742" s="176" t="s">
        <v>7266</v>
      </c>
      <c r="F3742" s="176" t="str">
        <f>IF(ISBLANK('DPW3'!BK66),"",'DPW3'!BK66)</f>
        <v/>
      </c>
    </row>
    <row r="3743" spans="1:60" x14ac:dyDescent="0.25">
      <c r="A3743" s="176" t="str">
        <f t="shared" si="58"/>
        <v>YKY</v>
      </c>
      <c r="B3743" s="176" t="str">
        <f>IF(ISBLANK('DPW3'!DY66),"",'DPW3'!DY66)</f>
        <v>PCD_DPW3_RES1_DER_S4</v>
      </c>
      <c r="C3743" s="176" t="str">
        <f>'DPW3'!F66 &amp; "," &amp; 'DPW3'!G66 &amp; "," &amp; 'DPW3'!$DQ$5 &amp; "," &amp; 'DPW3'!$DY$6</f>
        <v>Resilience - Number of water treatment works with new equipment ,Number of schemes at Stage 4,Reasons for delay - Number of delayed schemes falling into each 'primary reason for delay' category,Environmental risks</v>
      </c>
      <c r="D3743" s="176" t="str">
        <f>IF(ISBLANK('DPW3'!$H$66),"",'DPW3'!$H$66)</f>
        <v>Nr</v>
      </c>
      <c r="E3743" s="176" t="s">
        <v>7266</v>
      </c>
      <c r="F3743" s="176" t="str">
        <f>IF(ISBLANK('DPW3'!BL66),"",'DPW3'!BL66)</f>
        <v/>
      </c>
    </row>
    <row r="3744" spans="1:60" x14ac:dyDescent="0.25">
      <c r="A3744" s="176" t="str">
        <f t="shared" si="58"/>
        <v>YKY</v>
      </c>
      <c r="B3744" s="176" t="str">
        <f>IF(ISBLANK('DPW3'!DZ66),"",'DPW3'!DZ66)</f>
        <v>PCD_DPW3_RES1_RS_S4</v>
      </c>
      <c r="C3744" s="176" t="str">
        <f>'DPW3'!F66 &amp; "," &amp; 'DPW3'!G66 &amp; "," &amp; 'DPW3'!$DQ$5 &amp; "," &amp; 'DPW3'!$DZ$6</f>
        <v>Resilience - Number of water treatment works with new equipment ,Number of schemes at Stage 4,Reasons for delay - Number of delayed schemes falling into each 'primary reason for delay' category,Regulatory Sign off Delay</v>
      </c>
      <c r="D3744" s="176" t="str">
        <f>IF(ISBLANK('DPW3'!$H$66),"",'DPW3'!$H$66)</f>
        <v>Nr</v>
      </c>
      <c r="E3744" s="176" t="s">
        <v>7266</v>
      </c>
      <c r="F3744" s="176" t="str">
        <f>IF(ISBLANK('DPW3'!BM66),"",'DPW3'!BM66)</f>
        <v/>
      </c>
    </row>
    <row r="3745" spans="1:60" x14ac:dyDescent="0.25">
      <c r="A3745" s="176" t="str">
        <f t="shared" si="58"/>
        <v>YKY</v>
      </c>
      <c r="B3745" s="176" t="str">
        <f>IF(ISBLANK('DPW3'!EA66),"",'DPW3'!EA66)</f>
        <v>PCD_DPW3_RES1_DPLE_S4</v>
      </c>
      <c r="C3745" s="176" t="str">
        <f>'DPW3'!F66 &amp; "," &amp; 'DPW3'!G66 &amp; "," &amp; 'DPW3'!$DQ$5 &amp; "," &amp; 'DPW3'!$EA$6</f>
        <v>Resilience - Number of water treatment works with new equipment ,Number of schemes at Stage 4,Reasons for delay - Number of delayed schemes falling into each 'primary reason for delay' category,Programme level efficiency</v>
      </c>
      <c r="D3745" s="176" t="str">
        <f>IF(ISBLANK('DPW3'!$H$66),"",'DPW3'!$H$66)</f>
        <v>Nr</v>
      </c>
      <c r="E3745" s="176" t="s">
        <v>7266</v>
      </c>
      <c r="F3745" s="176" t="str">
        <f>IF(ISBLANK('DPW3'!BN66),"",'DPW3'!BN66)</f>
        <v/>
      </c>
    </row>
    <row r="3746" spans="1:60" x14ac:dyDescent="0.25">
      <c r="A3746" s="176" t="str">
        <f t="shared" si="58"/>
        <v>YKY</v>
      </c>
      <c r="B3746" s="176" t="str">
        <f>IF(ISBLANK('DPW3'!BZ67),"",'DPW3'!BZ67)</f>
        <v>PCD_DPW3_RES1_S5</v>
      </c>
      <c r="C3746" s="176" t="str">
        <f>'DPW3'!F67 &amp; "," &amp; 'DPW3'!G67 &amp; "," &amp; 'DPW3'!BX5</f>
        <v>Resilience - Number of water treatment works with new equipment ,Number of schemes at Stage 5,Number of Schemes with IMs (Nr)</v>
      </c>
      <c r="D3746" s="176" t="str">
        <f>IF(ISBLANK('DPW3'!$H$67),"",'DPW3'!$H$67)</f>
        <v>Nr</v>
      </c>
      <c r="E3746" s="176" t="s">
        <v>7266</v>
      </c>
      <c r="T3746" s="176" t="str">
        <f>IF(ISBLANK('DPW3'!M67),"",'DPW3'!M67)</f>
        <v/>
      </c>
      <c r="U3746" s="176" t="str">
        <f>IF(ISBLANK('DPW3'!N67),"",'DPW3'!N67)</f>
        <v/>
      </c>
      <c r="V3746" s="176" t="str">
        <f>IF(ISBLANK('DPW3'!O67),"",'DPW3'!O67)</f>
        <v/>
      </c>
      <c r="W3746" s="176" t="str">
        <f>IF(ISBLANK('DPW3'!P67),"",'DPW3'!P67)</f>
        <v/>
      </c>
      <c r="X3746" s="176" t="str">
        <f>IF(ISBLANK('DPW3'!Q67),"",'DPW3'!Q67)</f>
        <v/>
      </c>
      <c r="Y3746" s="176" t="str">
        <f>IF(ISBLANK('DPW3'!R67),"",'DPW3'!R67)</f>
        <v/>
      </c>
      <c r="Z3746" s="176" t="str">
        <f>IF(ISBLANK('DPW3'!S67),"",'DPW3'!S67)</f>
        <v/>
      </c>
      <c r="AA3746" s="176" t="str">
        <f>IF(ISBLANK('DPW3'!T67),"",'DPW3'!T67)</f>
        <v/>
      </c>
      <c r="AB3746" s="176" t="str">
        <f>IF(ISBLANK('DPW3'!U67),"",'DPW3'!U67)</f>
        <v/>
      </c>
      <c r="AC3746" s="176" t="str">
        <f>IF(ISBLANK('DPW3'!V67),"",'DPW3'!V67)</f>
        <v/>
      </c>
      <c r="AD3746" s="176" t="str">
        <f>IF(ISBLANK('DPW3'!W67),"",'DPW3'!W67)</f>
        <v/>
      </c>
      <c r="AE3746" s="176" t="str">
        <f>IF(ISBLANK('DPW3'!X67),"",'DPW3'!X67)</f>
        <v/>
      </c>
      <c r="AF3746" s="176" t="str">
        <f>IF(ISBLANK('DPW3'!Y67),"",'DPW3'!Y67)</f>
        <v/>
      </c>
      <c r="AG3746" s="176" t="str">
        <f>IF(ISBLANK('DPW3'!Z67),"",'DPW3'!Z67)</f>
        <v/>
      </c>
      <c r="AH3746" s="176" t="str">
        <f>IF(ISBLANK('DPW3'!AA67),"",'DPW3'!AA67)</f>
        <v/>
      </c>
      <c r="AI3746" s="176" t="str">
        <f>IF(ISBLANK('DPW3'!AB67),"",'DPW3'!AB67)</f>
        <v/>
      </c>
      <c r="AJ3746" s="176" t="str">
        <f>IF(ISBLANK('DPW3'!AC67),"",'DPW3'!AC67)</f>
        <v/>
      </c>
      <c r="AK3746" s="176" t="str">
        <f>IF(ISBLANK('DPW3'!AD67),"",'DPW3'!AD67)</f>
        <v/>
      </c>
      <c r="AL3746" s="176" t="str">
        <f>IF(ISBLANK('DPW3'!AE67),"",'DPW3'!AE67)</f>
        <v/>
      </c>
      <c r="AM3746" s="176" t="str">
        <f>IF(ISBLANK('DPW3'!AF67),"",'DPW3'!AF67)</f>
        <v/>
      </c>
      <c r="AN3746" s="176" t="str">
        <f>IF(ISBLANK('DPW3'!AG67),"",'DPW3'!AG67)</f>
        <v/>
      </c>
      <c r="AO3746" s="176" t="str">
        <f>IF(ISBLANK('DPW3'!AH67),"",'DPW3'!AH67)</f>
        <v/>
      </c>
      <c r="AP3746" s="176" t="str">
        <f>IF(ISBLANK('DPW3'!AI67),"",'DPW3'!AI67)</f>
        <v/>
      </c>
      <c r="AQ3746" s="176" t="str">
        <f>IF(ISBLANK('DPW3'!AJ67),"",'DPW3'!AJ67)</f>
        <v/>
      </c>
      <c r="AR3746" s="176" t="str">
        <f>IF(ISBLANK('DPW3'!AK67),"",'DPW3'!AK67)</f>
        <v/>
      </c>
      <c r="AS3746" s="176" t="str">
        <f>IF(ISBLANK('DPW3'!AL67),"",'DPW3'!AL67)</f>
        <v/>
      </c>
      <c r="AT3746" s="176" t="str">
        <f>IF(ISBLANK('DPW3'!AM67),"",'DPW3'!AM67)</f>
        <v/>
      </c>
      <c r="AU3746" s="176" t="str">
        <f>IF(ISBLANK('DPW3'!AN67),"",'DPW3'!AN67)</f>
        <v/>
      </c>
      <c r="AV3746" s="176" t="str">
        <f>IF(ISBLANK('DPW3'!AO67),"",'DPW3'!AO67)</f>
        <v/>
      </c>
      <c r="AW3746" s="176" t="str">
        <f>IF(ISBLANK('DPW3'!AP67),"",'DPW3'!AP67)</f>
        <v/>
      </c>
      <c r="AX3746" s="176" t="str">
        <f>IF(ISBLANK('DPW3'!AQ67),"",'DPW3'!AQ67)</f>
        <v/>
      </c>
      <c r="AY3746" s="176" t="str">
        <f>IF(ISBLANK('DPW3'!AR67),"",'DPW3'!AR67)</f>
        <v/>
      </c>
      <c r="AZ3746" s="176" t="str">
        <f>IF(ISBLANK('DPW3'!AS67),"",'DPW3'!AS67)</f>
        <v/>
      </c>
      <c r="BA3746" s="176" t="str">
        <f>IF(ISBLANK('DPW3'!AT67),"",'DPW3'!AT67)</f>
        <v/>
      </c>
      <c r="BB3746" s="176" t="str">
        <f>IF(ISBLANK('DPW3'!AU67),"",'DPW3'!AU67)</f>
        <v/>
      </c>
      <c r="BC3746" s="176" t="str">
        <f>IF(ISBLANK('DPW3'!AV67),"",'DPW3'!AV67)</f>
        <v/>
      </c>
      <c r="BD3746" s="176" t="str">
        <f>IF(ISBLANK('DPW3'!AW67),"",'DPW3'!AW67)</f>
        <v/>
      </c>
      <c r="BE3746" s="176" t="str">
        <f>IF(ISBLANK('DPW3'!AX67),"",'DPW3'!AX67)</f>
        <v/>
      </c>
      <c r="BF3746" s="176" t="str">
        <f>IF(ISBLANK('DPW3'!AY67),"",'DPW3'!AY67)</f>
        <v/>
      </c>
      <c r="BG3746" s="176" t="str">
        <f>IF(ISBLANK('DPW3'!AZ67),"",'DPW3'!AZ67)</f>
        <v/>
      </c>
      <c r="BH3746" s="176" t="str">
        <f>IF(ISBLANK('DPW3'!BA67),"",'DPW3'!BA67)</f>
        <v/>
      </c>
    </row>
    <row r="3747" spans="1:60" x14ac:dyDescent="0.25">
      <c r="A3747" s="176" t="str">
        <f t="shared" si="58"/>
        <v>YKY</v>
      </c>
      <c r="B3747" s="176" t="str">
        <f>IF(ISBLANK('DPW3'!DP67),"",'DPW3'!DP67)</f>
        <v>PCD_DPW3_RES1_DLY_S5</v>
      </c>
      <c r="C3747" s="176" t="str">
        <f>'DPW3'!F67 &amp; "," &amp; 'DPW3'!G67 &amp; "," &amp; 'DPW3'!DP5 &amp; "," &amp; 'DPW3'!DP6</f>
        <v>Resilience - Number of water treatment works with new equipment ,Number of schemes at Stage 5,Total number of schemes with a 90+ day delay for any given IM,</v>
      </c>
      <c r="D3747" s="176" t="str">
        <f>IF(ISBLANK('DPW3'!$H$67),"",'DPW3'!$H$67)</f>
        <v>Nr</v>
      </c>
      <c r="E3747" s="176" t="s">
        <v>7266</v>
      </c>
      <c r="F3747" s="176" t="str">
        <f>IF(ISBLANK('DPW3'!BC67),"",'DPW3'!BC67)</f>
        <v/>
      </c>
    </row>
    <row r="3748" spans="1:60" x14ac:dyDescent="0.25">
      <c r="A3748" s="176" t="str">
        <f t="shared" si="58"/>
        <v>YKY</v>
      </c>
      <c r="B3748" s="176" t="str">
        <f>IF(ISBLANK('DPW3'!DQ67),"",'DPW3'!DQ67)</f>
        <v>PCD_DPW3_RES1_DIR_S5</v>
      </c>
      <c r="C3748" s="176" t="str">
        <f>'DPW3'!F67 &amp; "," &amp; 'DPW3'!G67 &amp; "," &amp; 'DPW3'!$DQ$5 &amp; "," &amp; 'DPW3'!$DQ$6</f>
        <v>Resilience - Number of water treatment works with new equipment ,Number of schemes at Stage 5,Reasons for delay - Number of delayed schemes falling into each 'primary reason for delay' category,Lack of resources - internal</v>
      </c>
      <c r="D3748" s="176" t="str">
        <f>IF(ISBLANK('DPW3'!$H$67),"",'DPW3'!$H$67)</f>
        <v>Nr</v>
      </c>
      <c r="E3748" s="176" t="s">
        <v>7266</v>
      </c>
      <c r="F3748" s="176" t="str">
        <f>IF(ISBLANK('DPW3'!BD67),"",'DPW3'!BD67)</f>
        <v/>
      </c>
    </row>
    <row r="3749" spans="1:60" x14ac:dyDescent="0.25">
      <c r="A3749" s="176" t="str">
        <f t="shared" si="58"/>
        <v>YKY</v>
      </c>
      <c r="B3749" s="176" t="str">
        <f>IF(ISBLANK('DPW3'!DR67),"",'DPW3'!DR67)</f>
        <v>PCD_DPW3_RES1_DSCR_S5</v>
      </c>
      <c r="C3749" s="176" t="str">
        <f>'DPW3'!F67 &amp; "," &amp; 'DPW3'!G67 &amp; "," &amp; 'DPW3'!$DQ$5 &amp; "," &amp; 'DPW3'!$DR$6</f>
        <v xml:space="preserve">Resilience - Number of water treatment works with new equipment ,Number of schemes at Stage 5,Reasons for delay - Number of delayed schemes falling into each 'primary reason for delay' category,Lack of resources - external </v>
      </c>
      <c r="D3749" s="176" t="str">
        <f>IF(ISBLANK('DPW3'!$H$67),"",'DPW3'!$H$67)</f>
        <v>Nr</v>
      </c>
      <c r="E3749" s="176" t="s">
        <v>7266</v>
      </c>
      <c r="F3749" s="176" t="str">
        <f>IF(ISBLANK('DPW3'!BE67),"",'DPW3'!BE67)</f>
        <v/>
      </c>
    </row>
    <row r="3750" spans="1:60" x14ac:dyDescent="0.25">
      <c r="A3750" s="176" t="str">
        <f t="shared" si="58"/>
        <v>YKY</v>
      </c>
      <c r="B3750" s="176" t="str">
        <f>IF(ISBLANK('DPW3'!DS67),"",'DPW3'!DS67)</f>
        <v>PCD_DPW3_RES1_DCS_S5</v>
      </c>
      <c r="C3750" s="176" t="str">
        <f>'DPW3'!F67 &amp; "," &amp; 'DPW3'!G67 &amp; "," &amp; 'DPW3'!$DQ$5 &amp; "," &amp; 'DPW3'!$DS$6</f>
        <v>Resilience - Number of water treatment works with new equipment ,Number of schemes at Stage 5,Reasons for delay - Number of delayed schemes falling into each 'primary reason for delay' category,Change in solution (IM2)</v>
      </c>
      <c r="D3750" s="176" t="str">
        <f>IF(ISBLANK('DPW3'!$H$67),"",'DPW3'!$H$67)</f>
        <v>Nr</v>
      </c>
      <c r="E3750" s="176" t="s">
        <v>7266</v>
      </c>
      <c r="F3750" s="176" t="str">
        <f>IF(ISBLANK('DPW3'!BF67),"",'DPW3'!BF67)</f>
        <v/>
      </c>
    </row>
    <row r="3751" spans="1:60" x14ac:dyDescent="0.25">
      <c r="A3751" s="176" t="str">
        <f t="shared" si="58"/>
        <v>YKY</v>
      </c>
      <c r="B3751" s="176" t="str">
        <f>IF(ISBLANK('DPW3'!DT67),"",'DPW3'!DT67)</f>
        <v>PCD_DPW3_RES1_DSPC_S5</v>
      </c>
      <c r="C3751" s="176" t="str">
        <f>'DPW3'!F67 &amp; "," &amp; 'DPW3'!G67 &amp; "," &amp; 'DPW3'!$DQ$5 &amp; "," &amp; 'DPW3'!$DT$6</f>
        <v>Resilience - Number of water treatment works with new equipment ,Number of schemes at Stage 5,Reasons for delay - Number of delayed schemes falling into each 'primary reason for delay' category,Supply chain capacity</v>
      </c>
      <c r="D3751" s="176" t="str">
        <f>IF(ISBLANK('DPW3'!$H$67),"",'DPW3'!$H$67)</f>
        <v>Nr</v>
      </c>
      <c r="E3751" s="176" t="s">
        <v>7266</v>
      </c>
      <c r="F3751" s="176" t="str">
        <f>IF(ISBLANK('DPW3'!BG67),"",'DPW3'!BG67)</f>
        <v/>
      </c>
    </row>
    <row r="3752" spans="1:60" s="55" customFormat="1" x14ac:dyDescent="0.25">
      <c r="A3752" s="55" t="str">
        <f t="shared" si="58"/>
        <v>YKY</v>
      </c>
      <c r="B3752" s="55" t="str">
        <f>IF(ISBLANK('DPW3'!DU67),"",'DPW3'!DU67)</f>
        <v>PCD_DPW3_RES1_DPP_S5</v>
      </c>
      <c r="C3752" s="55" t="str">
        <f>'DPW3'!F67 &amp; "," &amp; 'DPW3'!G67 &amp; "," &amp; 'DPW3'!$DQ$5 &amp; "," &amp; 'DPW3'!$DU$6</f>
        <v>Resilience - Number of water treatment works with new equipment ,Number of schemes at Stage 5,Reasons for delay - Number of delayed schemes falling into each 'primary reason for delay' category,Land and planning permission</v>
      </c>
      <c r="D3752" s="55" t="str">
        <f>IF(ISBLANK('DPW3'!$H$67),"",'DPW3'!$H$67)</f>
        <v>Nr</v>
      </c>
      <c r="E3752" s="55" t="s">
        <v>7266</v>
      </c>
      <c r="F3752" s="55" t="str">
        <f>IF(ISBLANK('DPW3'!BH67),"",'DPW3'!BH67)</f>
        <v/>
      </c>
    </row>
    <row r="3753" spans="1:60" x14ac:dyDescent="0.25">
      <c r="A3753" s="176" t="str">
        <f t="shared" si="58"/>
        <v>YKY</v>
      </c>
      <c r="B3753" s="176" t="str">
        <f>IF(ISBLANK('DPW3'!DV67),"",'DPW3'!DV67)</f>
        <v>PCD_DPW3_RES1_DTPI_S5</v>
      </c>
      <c r="C3753" s="176" t="str">
        <f>'DPW3'!F67 &amp; "," &amp; 'DPW3'!G67 &amp; "," &amp; 'DPW3'!$DQ$5 &amp; "," &amp; 'DPW3'!$DV$6</f>
        <v>Resilience - Number of water treatment works with new equipment ,Number of schemes at Stage 5,Reasons for delay - Number of delayed schemes falling into each 'primary reason for delay' category,Third-party interface</v>
      </c>
      <c r="D3753" s="176" t="str">
        <f>IF(ISBLANK('DPW3'!$H$67),"",'DPW3'!$H$67)</f>
        <v>Nr</v>
      </c>
      <c r="E3753" s="176" t="s">
        <v>7266</v>
      </c>
      <c r="F3753" s="176" t="str">
        <f>IF(ISBLANK('DPW3'!BI67),"",'DPW3'!BI67)</f>
        <v/>
      </c>
    </row>
    <row r="3754" spans="1:60" x14ac:dyDescent="0.25">
      <c r="A3754" s="176" t="str">
        <f t="shared" si="58"/>
        <v>YKY</v>
      </c>
      <c r="B3754" s="176" t="str">
        <f>IF(ISBLANK('DPW3'!DW67),"",'DPW3'!DW67)</f>
        <v>PCD_DPW3_RES1_DCI_S5</v>
      </c>
      <c r="C3754" s="176" t="str">
        <f>'DPW3'!F67 &amp; "," &amp; 'DPW3'!G67 &amp; "," &amp; 'DPW3'!$DQ$5 &amp; "," &amp; 'DPW3'!$DW$6</f>
        <v>Resilience - Number of water treatment works with new equipment ,Number of schemes at Stage 5,Reasons for delay - Number of delayed schemes falling into each 'primary reason for delay' category,Contractual issues</v>
      </c>
      <c r="D3754" s="176" t="str">
        <f>IF(ISBLANK('DPW3'!$H$67),"",'DPW3'!$H$67)</f>
        <v>Nr</v>
      </c>
      <c r="E3754" s="176" t="s">
        <v>7266</v>
      </c>
      <c r="F3754" s="176" t="str">
        <f>IF(ISBLANK('DPW3'!BJ67),"",'DPW3'!BJ67)</f>
        <v/>
      </c>
    </row>
    <row r="3755" spans="1:60" x14ac:dyDescent="0.25">
      <c r="A3755" s="176" t="str">
        <f t="shared" si="58"/>
        <v>YKY</v>
      </c>
      <c r="B3755" s="176" t="str">
        <f>IF(ISBLANK('DPW3'!DX67),"",'DPW3'!DX67)</f>
        <v>PCD_DPW3_RES1_DSI_S5</v>
      </c>
      <c r="C3755" s="176" t="str">
        <f>'DPW3'!F67 &amp; "," &amp; 'DPW3'!G67 &amp; "," &amp; 'DPW3'!$DQ$5 &amp; "," &amp; 'DPW3'!$DX$6</f>
        <v>Resilience - Number of water treatment works with new equipment ,Number of schemes at Stage 5,Reasons for delay - Number of delayed schemes falling into each 'primary reason for delay' category,Sites issues</v>
      </c>
      <c r="D3755" s="176" t="str">
        <f>IF(ISBLANK('DPW3'!$H$67),"",'DPW3'!$H$67)</f>
        <v>Nr</v>
      </c>
      <c r="E3755" s="176" t="s">
        <v>7266</v>
      </c>
      <c r="F3755" s="176" t="str">
        <f>IF(ISBLANK('DPW3'!BK67),"",'DPW3'!BK67)</f>
        <v/>
      </c>
    </row>
    <row r="3756" spans="1:60" x14ac:dyDescent="0.25">
      <c r="A3756" s="176" t="str">
        <f t="shared" si="58"/>
        <v>YKY</v>
      </c>
      <c r="B3756" s="176" t="str">
        <f>IF(ISBLANK('DPW3'!DY67),"",'DPW3'!DY67)</f>
        <v>PCD_DPW3_RES1_DER_S5</v>
      </c>
      <c r="C3756" s="176" t="str">
        <f>'DPW3'!F67 &amp; "," &amp; 'DPW3'!G67 &amp; "," &amp; 'DPW3'!$DQ$5 &amp; "," &amp; 'DPW3'!$DY$6</f>
        <v>Resilience - Number of water treatment works with new equipment ,Number of schemes at Stage 5,Reasons for delay - Number of delayed schemes falling into each 'primary reason for delay' category,Environmental risks</v>
      </c>
      <c r="D3756" s="176" t="str">
        <f>IF(ISBLANK('DPW3'!$H$67),"",'DPW3'!$H$67)</f>
        <v>Nr</v>
      </c>
      <c r="E3756" s="176" t="s">
        <v>7266</v>
      </c>
      <c r="F3756" s="176" t="str">
        <f>IF(ISBLANK('DPW3'!BL67),"",'DPW3'!BL67)</f>
        <v/>
      </c>
    </row>
    <row r="3757" spans="1:60" x14ac:dyDescent="0.25">
      <c r="A3757" s="176" t="str">
        <f t="shared" si="58"/>
        <v>YKY</v>
      </c>
      <c r="B3757" s="176" t="str">
        <f>IF(ISBLANK('DPW3'!DZ67),"",'DPW3'!DZ67)</f>
        <v>PCD_DPW3_RES1_RS_S5</v>
      </c>
      <c r="C3757" s="176" t="str">
        <f>'DPW3'!F67 &amp; "," &amp; 'DPW3'!G67 &amp; "," &amp; 'DPW3'!$DQ$5 &amp; "," &amp; 'DPW3'!$DZ$6</f>
        <v>Resilience - Number of water treatment works with new equipment ,Number of schemes at Stage 5,Reasons for delay - Number of delayed schemes falling into each 'primary reason for delay' category,Regulatory Sign off Delay</v>
      </c>
      <c r="D3757" s="176" t="str">
        <f>IF(ISBLANK('DPW3'!$H$67),"",'DPW3'!$H$67)</f>
        <v>Nr</v>
      </c>
      <c r="E3757" s="176" t="s">
        <v>7266</v>
      </c>
      <c r="F3757" s="176" t="str">
        <f>IF(ISBLANK('DPW3'!BM67),"",'DPW3'!BM67)</f>
        <v/>
      </c>
    </row>
    <row r="3758" spans="1:60" x14ac:dyDescent="0.25">
      <c r="A3758" s="176" t="str">
        <f t="shared" si="58"/>
        <v>YKY</v>
      </c>
      <c r="B3758" s="176" t="str">
        <f>IF(ISBLANK('DPW3'!EA67),"",'DPW3'!EA67)</f>
        <v>PCD_DPW3_RES1_DPLE_S5</v>
      </c>
      <c r="C3758" s="176" t="str">
        <f>'DPW3'!F67 &amp; "," &amp; 'DPW3'!G67 &amp; "," &amp; 'DPW3'!$DQ$5 &amp; "," &amp; 'DPW3'!$EA$6</f>
        <v>Resilience - Number of water treatment works with new equipment ,Number of schemes at Stage 5,Reasons for delay - Number of delayed schemes falling into each 'primary reason for delay' category,Programme level efficiency</v>
      </c>
      <c r="D3758" s="176" t="str">
        <f>IF(ISBLANK('DPW3'!$H$67),"",'DPW3'!$H$67)</f>
        <v>Nr</v>
      </c>
      <c r="E3758" s="176" t="s">
        <v>7266</v>
      </c>
      <c r="F3758" s="176" t="str">
        <f>IF(ISBLANK('DPW3'!BN67),"",'DPW3'!BN67)</f>
        <v/>
      </c>
    </row>
    <row r="3759" spans="1:60" x14ac:dyDescent="0.25">
      <c r="A3759" s="176" t="str">
        <f t="shared" si="58"/>
        <v>YKY</v>
      </c>
      <c r="B3759" s="176" t="str">
        <f>IF(ISBLANK('DPW3'!BZ68),"",'DPW3'!BZ68)</f>
        <v>PCD_DPW3_RES1_S6</v>
      </c>
      <c r="C3759" s="176" t="str">
        <f>'DPW3'!F68 &amp; "," &amp; 'DPW3'!G68 &amp; "," &amp; 'DPW3'!BX5</f>
        <v>Resilience - Number of water treatment works with new equipment ,Number of schemes at Stage 6,Number of Schemes with IMs (Nr)</v>
      </c>
      <c r="D3759" s="176" t="str">
        <f>IF(ISBLANK('DPW3'!$H$68),"",'DPW3'!$H$68)</f>
        <v>Nr</v>
      </c>
      <c r="E3759" s="176" t="s">
        <v>7266</v>
      </c>
      <c r="T3759" s="176" t="str">
        <f>IF(ISBLANK('DPW3'!M68),"",'DPW3'!M68)</f>
        <v/>
      </c>
      <c r="U3759" s="176" t="str">
        <f>IF(ISBLANK('DPW3'!N68),"",'DPW3'!N68)</f>
        <v/>
      </c>
      <c r="V3759" s="176" t="str">
        <f>IF(ISBLANK('DPW3'!O68),"",'DPW3'!O68)</f>
        <v/>
      </c>
      <c r="W3759" s="176" t="str">
        <f>IF(ISBLANK('DPW3'!P68),"",'DPW3'!P68)</f>
        <v/>
      </c>
      <c r="X3759" s="176" t="str">
        <f>IF(ISBLANK('DPW3'!Q68),"",'DPW3'!Q68)</f>
        <v/>
      </c>
      <c r="Y3759" s="176" t="str">
        <f>IF(ISBLANK('DPW3'!R68),"",'DPW3'!R68)</f>
        <v/>
      </c>
      <c r="Z3759" s="176" t="str">
        <f>IF(ISBLANK('DPW3'!S68),"",'DPW3'!S68)</f>
        <v/>
      </c>
      <c r="AA3759" s="176" t="str">
        <f>IF(ISBLANK('DPW3'!T68),"",'DPW3'!T68)</f>
        <v/>
      </c>
      <c r="AB3759" s="176" t="str">
        <f>IF(ISBLANK('DPW3'!U68),"",'DPW3'!U68)</f>
        <v/>
      </c>
      <c r="AC3759" s="176" t="str">
        <f>IF(ISBLANK('DPW3'!V68),"",'DPW3'!V68)</f>
        <v/>
      </c>
      <c r="AD3759" s="176" t="str">
        <f>IF(ISBLANK('DPW3'!W68),"",'DPW3'!W68)</f>
        <v/>
      </c>
      <c r="AE3759" s="176" t="str">
        <f>IF(ISBLANK('DPW3'!X68),"",'DPW3'!X68)</f>
        <v/>
      </c>
      <c r="AF3759" s="176" t="str">
        <f>IF(ISBLANK('DPW3'!Y68),"",'DPW3'!Y68)</f>
        <v/>
      </c>
      <c r="AG3759" s="176" t="str">
        <f>IF(ISBLANK('DPW3'!Z68),"",'DPW3'!Z68)</f>
        <v/>
      </c>
      <c r="AH3759" s="176" t="str">
        <f>IF(ISBLANK('DPW3'!AA68),"",'DPW3'!AA68)</f>
        <v/>
      </c>
      <c r="AI3759" s="176" t="str">
        <f>IF(ISBLANK('DPW3'!AB68),"",'DPW3'!AB68)</f>
        <v/>
      </c>
      <c r="AJ3759" s="176" t="str">
        <f>IF(ISBLANK('DPW3'!AC68),"",'DPW3'!AC68)</f>
        <v/>
      </c>
      <c r="AK3759" s="176" t="str">
        <f>IF(ISBLANK('DPW3'!AD68),"",'DPW3'!AD68)</f>
        <v/>
      </c>
      <c r="AL3759" s="176" t="str">
        <f>IF(ISBLANK('DPW3'!AE68),"",'DPW3'!AE68)</f>
        <v/>
      </c>
      <c r="AM3759" s="176" t="str">
        <f>IF(ISBLANK('DPW3'!AF68),"",'DPW3'!AF68)</f>
        <v/>
      </c>
      <c r="AN3759" s="176" t="str">
        <f>IF(ISBLANK('DPW3'!AG68),"",'DPW3'!AG68)</f>
        <v/>
      </c>
      <c r="AO3759" s="176" t="str">
        <f>IF(ISBLANK('DPW3'!AH68),"",'DPW3'!AH68)</f>
        <v/>
      </c>
      <c r="AP3759" s="176" t="str">
        <f>IF(ISBLANK('DPW3'!AI68),"",'DPW3'!AI68)</f>
        <v/>
      </c>
      <c r="AQ3759" s="176" t="str">
        <f>IF(ISBLANK('DPW3'!AJ68),"",'DPW3'!AJ68)</f>
        <v/>
      </c>
      <c r="AR3759" s="176" t="str">
        <f>IF(ISBLANK('DPW3'!AK68),"",'DPW3'!AK68)</f>
        <v/>
      </c>
      <c r="AS3759" s="176" t="str">
        <f>IF(ISBLANK('DPW3'!AL68),"",'DPW3'!AL68)</f>
        <v/>
      </c>
      <c r="AT3759" s="176" t="str">
        <f>IF(ISBLANK('DPW3'!AM68),"",'DPW3'!AM68)</f>
        <v/>
      </c>
      <c r="AU3759" s="176" t="str">
        <f>IF(ISBLANK('DPW3'!AN68),"",'DPW3'!AN68)</f>
        <v/>
      </c>
      <c r="AV3759" s="176" t="str">
        <f>IF(ISBLANK('DPW3'!AO68),"",'DPW3'!AO68)</f>
        <v/>
      </c>
      <c r="AW3759" s="176" t="str">
        <f>IF(ISBLANK('DPW3'!AP68),"",'DPW3'!AP68)</f>
        <v/>
      </c>
      <c r="AX3759" s="176" t="str">
        <f>IF(ISBLANK('DPW3'!AQ68),"",'DPW3'!AQ68)</f>
        <v/>
      </c>
      <c r="AY3759" s="176" t="str">
        <f>IF(ISBLANK('DPW3'!AR68),"",'DPW3'!AR68)</f>
        <v/>
      </c>
      <c r="AZ3759" s="176" t="str">
        <f>IF(ISBLANK('DPW3'!AS68),"",'DPW3'!AS68)</f>
        <v/>
      </c>
      <c r="BA3759" s="176" t="str">
        <f>IF(ISBLANK('DPW3'!AT68),"",'DPW3'!AT68)</f>
        <v/>
      </c>
      <c r="BB3759" s="176" t="str">
        <f>IF(ISBLANK('DPW3'!AU68),"",'DPW3'!AU68)</f>
        <v/>
      </c>
      <c r="BC3759" s="176" t="str">
        <f>IF(ISBLANK('DPW3'!AV68),"",'DPW3'!AV68)</f>
        <v/>
      </c>
      <c r="BD3759" s="176" t="str">
        <f>IF(ISBLANK('DPW3'!AW68),"",'DPW3'!AW68)</f>
        <v/>
      </c>
      <c r="BE3759" s="176" t="str">
        <f>IF(ISBLANK('DPW3'!AX68),"",'DPW3'!AX68)</f>
        <v/>
      </c>
      <c r="BF3759" s="176" t="str">
        <f>IF(ISBLANK('DPW3'!AY68),"",'DPW3'!AY68)</f>
        <v/>
      </c>
      <c r="BG3759" s="176" t="str">
        <f>IF(ISBLANK('DPW3'!AZ68),"",'DPW3'!AZ68)</f>
        <v/>
      </c>
      <c r="BH3759" s="176" t="str">
        <f>IF(ISBLANK('DPW3'!BA68),"",'DPW3'!BA68)</f>
        <v/>
      </c>
    </row>
    <row r="3760" spans="1:60" x14ac:dyDescent="0.25">
      <c r="A3760" s="176" t="str">
        <f t="shared" si="58"/>
        <v>YKY</v>
      </c>
      <c r="B3760" s="176" t="str">
        <f>IF(ISBLANK('DPW3'!DP68),"",'DPW3'!DP68)</f>
        <v>PCD_DPW3_RES1_DLY_S6</v>
      </c>
      <c r="C3760" s="176" t="str">
        <f>'DPW3'!F68 &amp; "," &amp; 'DPW3'!G68 &amp; "," &amp; 'DPW3'!DP5 &amp; "," &amp; 'DPW3'!DP6</f>
        <v>Resilience - Number of water treatment works with new equipment ,Number of schemes at Stage 6,Total number of schemes with a 90+ day delay for any given IM,</v>
      </c>
      <c r="D3760" s="176" t="str">
        <f>IF(ISBLANK('DPW3'!$H$68),"",'DPW3'!$H$68)</f>
        <v>Nr</v>
      </c>
      <c r="E3760" s="176" t="s">
        <v>7266</v>
      </c>
      <c r="F3760" s="176" t="str">
        <f>IF(ISBLANK('DPW3'!BC68),"",'DPW3'!BC68)</f>
        <v/>
      </c>
    </row>
    <row r="3761" spans="1:60" x14ac:dyDescent="0.25">
      <c r="A3761" s="176" t="str">
        <f t="shared" si="58"/>
        <v>YKY</v>
      </c>
      <c r="B3761" s="176" t="str">
        <f>IF(ISBLANK('DPW3'!DQ68),"",'DPW3'!DQ68)</f>
        <v>PCD_DPW3_RES1_DIR_S6</v>
      </c>
      <c r="C3761" s="176" t="str">
        <f>'DPW3'!F68 &amp; "," &amp; 'DPW3'!G68 &amp; "," &amp; 'DPW3'!$DQ$5 &amp; "," &amp; 'DPW3'!$DQ$6</f>
        <v>Resilience - Number of water treatment works with new equipment ,Number of schemes at Stage 6,Reasons for delay - Number of delayed schemes falling into each 'primary reason for delay' category,Lack of resources - internal</v>
      </c>
      <c r="D3761" s="176" t="str">
        <f>IF(ISBLANK('DPW3'!$H$68),"",'DPW3'!$H$68)</f>
        <v>Nr</v>
      </c>
      <c r="E3761" s="176" t="s">
        <v>7266</v>
      </c>
      <c r="F3761" s="176" t="str">
        <f>IF(ISBLANK('DPW3'!BD68),"",'DPW3'!BD68)</f>
        <v/>
      </c>
    </row>
    <row r="3762" spans="1:60" x14ac:dyDescent="0.25">
      <c r="A3762" s="176" t="str">
        <f t="shared" si="58"/>
        <v>YKY</v>
      </c>
      <c r="B3762" s="176" t="str">
        <f>IF(ISBLANK('DPW3'!DR68),"",'DPW3'!DR68)</f>
        <v>PCD_DPW3_RES1_DSCR_S6</v>
      </c>
      <c r="C3762" s="176" t="str">
        <f>'DPW3'!F68 &amp; "," &amp; 'DPW3'!G68 &amp; "," &amp; 'DPW3'!$DQ$5 &amp; "," &amp; 'DPW3'!$DR$6</f>
        <v xml:space="preserve">Resilience - Number of water treatment works with new equipment ,Number of schemes at Stage 6,Reasons for delay - Number of delayed schemes falling into each 'primary reason for delay' category,Lack of resources - external </v>
      </c>
      <c r="D3762" s="176" t="str">
        <f>IF(ISBLANK('DPW3'!$H$68),"",'DPW3'!$H$68)</f>
        <v>Nr</v>
      </c>
      <c r="E3762" s="176" t="s">
        <v>7266</v>
      </c>
      <c r="F3762" s="176" t="str">
        <f>IF(ISBLANK('DPW3'!BE68),"",'DPW3'!BE68)</f>
        <v/>
      </c>
    </row>
    <row r="3763" spans="1:60" x14ac:dyDescent="0.25">
      <c r="A3763" s="176" t="str">
        <f t="shared" si="58"/>
        <v>YKY</v>
      </c>
      <c r="B3763" s="176" t="str">
        <f>IF(ISBLANK('DPW3'!DS68),"",'DPW3'!DS68)</f>
        <v>PCD_DPW3_RES1_DCS_S6</v>
      </c>
      <c r="C3763" s="176" t="str">
        <f>'DPW3'!F68 &amp; "," &amp; 'DPW3'!G68 &amp; "," &amp; 'DPW3'!$DQ$5 &amp; "," &amp; 'DPW3'!$DS$6</f>
        <v>Resilience - Number of water treatment works with new equipment ,Number of schemes at Stage 6,Reasons for delay - Number of delayed schemes falling into each 'primary reason for delay' category,Change in solution (IM2)</v>
      </c>
      <c r="D3763" s="176" t="str">
        <f>IF(ISBLANK('DPW3'!$H$68),"",'DPW3'!$H$68)</f>
        <v>Nr</v>
      </c>
      <c r="E3763" s="176" t="s">
        <v>7266</v>
      </c>
      <c r="F3763" s="176" t="str">
        <f>IF(ISBLANK('DPW3'!BF68),"",'DPW3'!BF68)</f>
        <v/>
      </c>
    </row>
    <row r="3764" spans="1:60" x14ac:dyDescent="0.25">
      <c r="A3764" s="176" t="str">
        <f t="shared" si="58"/>
        <v>YKY</v>
      </c>
      <c r="B3764" s="176" t="str">
        <f>IF(ISBLANK('DPW3'!DT68),"",'DPW3'!DT68)</f>
        <v>PCD_DPW3_RES1_DSPC_S6</v>
      </c>
      <c r="C3764" s="176" t="str">
        <f>'DPW3'!F68 &amp; "," &amp; 'DPW3'!G68 &amp; "," &amp; 'DPW3'!$DQ$5 &amp; "," &amp; 'DPW3'!$DT$6</f>
        <v>Resilience - Number of water treatment works with new equipment ,Number of schemes at Stage 6,Reasons for delay - Number of delayed schemes falling into each 'primary reason for delay' category,Supply chain capacity</v>
      </c>
      <c r="D3764" s="176" t="str">
        <f>IF(ISBLANK('DPW3'!$H$68),"",'DPW3'!$H$68)</f>
        <v>Nr</v>
      </c>
      <c r="E3764" s="176" t="s">
        <v>7266</v>
      </c>
      <c r="F3764" s="176" t="str">
        <f>IF(ISBLANK('DPW3'!BG68),"",'DPW3'!BG68)</f>
        <v/>
      </c>
    </row>
    <row r="3765" spans="1:60" s="55" customFormat="1" x14ac:dyDescent="0.25">
      <c r="A3765" s="55" t="str">
        <f t="shared" si="58"/>
        <v>YKY</v>
      </c>
      <c r="B3765" s="55" t="str">
        <f>IF(ISBLANK('DPW3'!DU68),"",'DPW3'!DU68)</f>
        <v>PCD_DPW3_RES1_DPP_S6</v>
      </c>
      <c r="C3765" s="55" t="str">
        <f>'DPW3'!F68 &amp; "," &amp; 'DPW3'!G68 &amp; "," &amp; 'DPW3'!$DQ$5 &amp; "," &amp; 'DPW3'!$DU$6</f>
        <v>Resilience - Number of water treatment works with new equipment ,Number of schemes at Stage 6,Reasons for delay - Number of delayed schemes falling into each 'primary reason for delay' category,Land and planning permission</v>
      </c>
      <c r="D3765" s="55" t="str">
        <f>IF(ISBLANK('DPW3'!$H$68),"",'DPW3'!$H$68)</f>
        <v>Nr</v>
      </c>
      <c r="E3765" s="55" t="s">
        <v>7266</v>
      </c>
      <c r="F3765" s="55" t="str">
        <f>IF(ISBLANK('DPW3'!BH68),"",'DPW3'!BH68)</f>
        <v/>
      </c>
    </row>
    <row r="3766" spans="1:60" x14ac:dyDescent="0.25">
      <c r="A3766" s="176" t="str">
        <f t="shared" si="58"/>
        <v>YKY</v>
      </c>
      <c r="B3766" s="176" t="str">
        <f>IF(ISBLANK('DPW3'!DV68),"",'DPW3'!DV68)</f>
        <v>PCD_DPW3_RES1_DTPI_S6</v>
      </c>
      <c r="C3766" s="176" t="str">
        <f>'DPW3'!F68 &amp; "," &amp; 'DPW3'!G68 &amp; "," &amp; 'DPW3'!$DQ$5 &amp; "," &amp; 'DPW3'!$DV$6</f>
        <v>Resilience - Number of water treatment works with new equipment ,Number of schemes at Stage 6,Reasons for delay - Number of delayed schemes falling into each 'primary reason for delay' category,Third-party interface</v>
      </c>
      <c r="D3766" s="176" t="str">
        <f>IF(ISBLANK('DPW3'!$H$68),"",'DPW3'!$H$68)</f>
        <v>Nr</v>
      </c>
      <c r="E3766" s="176" t="s">
        <v>7266</v>
      </c>
      <c r="F3766" s="176" t="str">
        <f>IF(ISBLANK('DPW3'!BI68),"",'DPW3'!BI68)</f>
        <v/>
      </c>
    </row>
    <row r="3767" spans="1:60" x14ac:dyDescent="0.25">
      <c r="A3767" s="176" t="str">
        <f t="shared" si="58"/>
        <v>YKY</v>
      </c>
      <c r="B3767" s="176" t="str">
        <f>IF(ISBLANK('DPW3'!DW68),"",'DPW3'!DW68)</f>
        <v>PCD_DPW3_RES1_DCI_S6</v>
      </c>
      <c r="C3767" s="176" t="str">
        <f>'DPW3'!F68 &amp; "," &amp; 'DPW3'!G68 &amp; "," &amp; 'DPW3'!$DQ$5 &amp; "," &amp; 'DPW3'!$DW$6</f>
        <v>Resilience - Number of water treatment works with new equipment ,Number of schemes at Stage 6,Reasons for delay - Number of delayed schemes falling into each 'primary reason for delay' category,Contractual issues</v>
      </c>
      <c r="D3767" s="176" t="str">
        <f>IF(ISBLANK('DPW3'!$H$68),"",'DPW3'!$H$68)</f>
        <v>Nr</v>
      </c>
      <c r="E3767" s="176" t="s">
        <v>7266</v>
      </c>
      <c r="F3767" s="176" t="str">
        <f>IF(ISBLANK('DPW3'!BJ68),"",'DPW3'!BJ68)</f>
        <v/>
      </c>
    </row>
    <row r="3768" spans="1:60" x14ac:dyDescent="0.25">
      <c r="A3768" s="176" t="str">
        <f t="shared" si="58"/>
        <v>YKY</v>
      </c>
      <c r="B3768" s="176" t="str">
        <f>IF(ISBLANK('DPW3'!DX68),"",'DPW3'!DX68)</f>
        <v>PCD_DPW3_RES1_DSI_S6</v>
      </c>
      <c r="C3768" s="176" t="str">
        <f>'DPW3'!F68 &amp; "," &amp; 'DPW3'!G68 &amp; "," &amp; 'DPW3'!$DQ$5 &amp; "," &amp; 'DPW3'!$DX$6</f>
        <v>Resilience - Number of water treatment works with new equipment ,Number of schemes at Stage 6,Reasons for delay - Number of delayed schemes falling into each 'primary reason for delay' category,Sites issues</v>
      </c>
      <c r="D3768" s="176" t="str">
        <f>IF(ISBLANK('DPW3'!$H$68),"",'DPW3'!$H$68)</f>
        <v>Nr</v>
      </c>
      <c r="E3768" s="176" t="s">
        <v>7266</v>
      </c>
      <c r="F3768" s="176" t="str">
        <f>IF(ISBLANK('DPW3'!BK68),"",'DPW3'!BK68)</f>
        <v/>
      </c>
    </row>
    <row r="3769" spans="1:60" x14ac:dyDescent="0.25">
      <c r="A3769" s="176" t="str">
        <f t="shared" si="58"/>
        <v>YKY</v>
      </c>
      <c r="B3769" s="176" t="str">
        <f>IF(ISBLANK('DPW3'!DY68),"",'DPW3'!DY68)</f>
        <v>PCD_DPW3_RES1_DER_S6</v>
      </c>
      <c r="C3769" s="176" t="str">
        <f>'DPW3'!F68 &amp; "," &amp; 'DPW3'!G68 &amp; "," &amp; 'DPW3'!$DQ$5 &amp; "," &amp; 'DPW3'!$DY$6</f>
        <v>Resilience - Number of water treatment works with new equipment ,Number of schemes at Stage 6,Reasons for delay - Number of delayed schemes falling into each 'primary reason for delay' category,Environmental risks</v>
      </c>
      <c r="D3769" s="176" t="str">
        <f>IF(ISBLANK('DPW3'!$H$68),"",'DPW3'!$H$68)</f>
        <v>Nr</v>
      </c>
      <c r="E3769" s="176" t="s">
        <v>7266</v>
      </c>
      <c r="F3769" s="176" t="str">
        <f>IF(ISBLANK('DPW3'!BL68),"",'DPW3'!BL68)</f>
        <v/>
      </c>
    </row>
    <row r="3770" spans="1:60" x14ac:dyDescent="0.25">
      <c r="A3770" s="176" t="str">
        <f t="shared" si="58"/>
        <v>YKY</v>
      </c>
      <c r="B3770" s="176" t="str">
        <f>IF(ISBLANK('DPW3'!DZ68),"",'DPW3'!DZ68)</f>
        <v>PCD_DPW3_RES1_RS_S6</v>
      </c>
      <c r="C3770" s="176" t="str">
        <f>'DPW3'!F68 &amp; "," &amp; 'DPW3'!G68 &amp; "," &amp; 'DPW3'!$DQ$5 &amp; "," &amp; 'DPW3'!$DZ$6</f>
        <v>Resilience - Number of water treatment works with new equipment ,Number of schemes at Stage 6,Reasons for delay - Number of delayed schemes falling into each 'primary reason for delay' category,Regulatory Sign off Delay</v>
      </c>
      <c r="D3770" s="176" t="str">
        <f>IF(ISBLANK('DPW3'!$H$68),"",'DPW3'!$H$68)</f>
        <v>Nr</v>
      </c>
      <c r="E3770" s="176" t="s">
        <v>7266</v>
      </c>
      <c r="F3770" s="176" t="str">
        <f>IF(ISBLANK('DPW3'!BM68),"",'DPW3'!BM68)</f>
        <v/>
      </c>
    </row>
    <row r="3771" spans="1:60" x14ac:dyDescent="0.25">
      <c r="A3771" s="176" t="str">
        <f t="shared" si="58"/>
        <v>YKY</v>
      </c>
      <c r="B3771" s="176" t="str">
        <f>IF(ISBLANK('DPW3'!EA68),"",'DPW3'!EA68)</f>
        <v>PCD_DPW3_RES1_DPLE_S6</v>
      </c>
      <c r="C3771" s="176" t="str">
        <f>'DPW3'!F68 &amp; "," &amp; 'DPW3'!G68 &amp; "," &amp; 'DPW3'!$DQ$5 &amp; "," &amp; 'DPW3'!$EA$6</f>
        <v>Resilience - Number of water treatment works with new equipment ,Number of schemes at Stage 6,Reasons for delay - Number of delayed schemes falling into each 'primary reason for delay' category,Programme level efficiency</v>
      </c>
      <c r="D3771" s="176" t="str">
        <f>IF(ISBLANK('DPW3'!$H$68),"",'DPW3'!$H$68)</f>
        <v>Nr</v>
      </c>
      <c r="E3771" s="176" t="s">
        <v>7266</v>
      </c>
      <c r="F3771" s="176" t="str">
        <f>IF(ISBLANK('DPW3'!BN68),"",'DPW3'!BN68)</f>
        <v/>
      </c>
    </row>
    <row r="3772" spans="1:60" x14ac:dyDescent="0.25">
      <c r="A3772" s="176" t="str">
        <f t="shared" si="58"/>
        <v>YKY</v>
      </c>
      <c r="B3772" s="176" t="str">
        <f>IF(ISBLANK('DPW3'!BZ69),"",'DPW3'!BZ69)</f>
        <v>PCD_DPW3_RES1_S7</v>
      </c>
      <c r="C3772" s="176" t="str">
        <f>'DPW3'!F69 &amp; "," &amp; 'DPW3'!G69 &amp; "," &amp; 'DPW3'!BX5</f>
        <v>Resilience - Number of water treatment works with new equipment ,Number of schemes at Stage 7,Number of Schemes with IMs (Nr)</v>
      </c>
      <c r="D3772" s="176" t="str">
        <f>IF(ISBLANK('DPW3'!$H$69),"",'DPW3'!$H$69)</f>
        <v>Nr</v>
      </c>
      <c r="E3772" s="176" t="s">
        <v>7266</v>
      </c>
      <c r="T3772" s="176" t="str">
        <f>IF(ISBLANK('DPW3'!M69),"",'DPW3'!M69)</f>
        <v/>
      </c>
      <c r="U3772" s="176" t="str">
        <f>IF(ISBLANK('DPW3'!N69),"",'DPW3'!N69)</f>
        <v/>
      </c>
      <c r="V3772" s="176" t="str">
        <f>IF(ISBLANK('DPW3'!O69),"",'DPW3'!O69)</f>
        <v/>
      </c>
      <c r="W3772" s="176" t="str">
        <f>IF(ISBLANK('DPW3'!P69),"",'DPW3'!P69)</f>
        <v/>
      </c>
      <c r="X3772" s="176" t="str">
        <f>IF(ISBLANK('DPW3'!Q69),"",'DPW3'!Q69)</f>
        <v/>
      </c>
      <c r="Y3772" s="176" t="str">
        <f>IF(ISBLANK('DPW3'!R69),"",'DPW3'!R69)</f>
        <v/>
      </c>
      <c r="Z3772" s="176" t="str">
        <f>IF(ISBLANK('DPW3'!S69),"",'DPW3'!S69)</f>
        <v/>
      </c>
      <c r="AA3772" s="176" t="str">
        <f>IF(ISBLANK('DPW3'!T69),"",'DPW3'!T69)</f>
        <v/>
      </c>
      <c r="AB3772" s="176" t="str">
        <f>IF(ISBLANK('DPW3'!U69),"",'DPW3'!U69)</f>
        <v/>
      </c>
      <c r="AC3772" s="176" t="str">
        <f>IF(ISBLANK('DPW3'!V69),"",'DPW3'!V69)</f>
        <v/>
      </c>
      <c r="AD3772" s="176" t="str">
        <f>IF(ISBLANK('DPW3'!W69),"",'DPW3'!W69)</f>
        <v/>
      </c>
      <c r="AE3772" s="176" t="str">
        <f>IF(ISBLANK('DPW3'!X69),"",'DPW3'!X69)</f>
        <v/>
      </c>
      <c r="AF3772" s="176" t="str">
        <f>IF(ISBLANK('DPW3'!Y69),"",'DPW3'!Y69)</f>
        <v/>
      </c>
      <c r="AG3772" s="176" t="str">
        <f>IF(ISBLANK('DPW3'!Z69),"",'DPW3'!Z69)</f>
        <v/>
      </c>
      <c r="AH3772" s="176" t="str">
        <f>IF(ISBLANK('DPW3'!AA69),"",'DPW3'!AA69)</f>
        <v/>
      </c>
      <c r="AI3772" s="176" t="str">
        <f>IF(ISBLANK('DPW3'!AB69),"",'DPW3'!AB69)</f>
        <v/>
      </c>
      <c r="AJ3772" s="176" t="str">
        <f>IF(ISBLANK('DPW3'!AC69),"",'DPW3'!AC69)</f>
        <v/>
      </c>
      <c r="AK3772" s="176" t="str">
        <f>IF(ISBLANK('DPW3'!AD69),"",'DPW3'!AD69)</f>
        <v/>
      </c>
      <c r="AL3772" s="176" t="str">
        <f>IF(ISBLANK('DPW3'!AE69),"",'DPW3'!AE69)</f>
        <v/>
      </c>
      <c r="AM3772" s="176" t="str">
        <f>IF(ISBLANK('DPW3'!AF69),"",'DPW3'!AF69)</f>
        <v/>
      </c>
      <c r="AN3772" s="176" t="str">
        <f>IF(ISBLANK('DPW3'!AG69),"",'DPW3'!AG69)</f>
        <v/>
      </c>
      <c r="AO3772" s="176" t="str">
        <f>IF(ISBLANK('DPW3'!AH69),"",'DPW3'!AH69)</f>
        <v/>
      </c>
      <c r="AP3772" s="176" t="str">
        <f>IF(ISBLANK('DPW3'!AI69),"",'DPW3'!AI69)</f>
        <v/>
      </c>
      <c r="AQ3772" s="176" t="str">
        <f>IF(ISBLANK('DPW3'!AJ69),"",'DPW3'!AJ69)</f>
        <v/>
      </c>
      <c r="AR3772" s="176" t="str">
        <f>IF(ISBLANK('DPW3'!AK69),"",'DPW3'!AK69)</f>
        <v/>
      </c>
      <c r="AS3772" s="176" t="str">
        <f>IF(ISBLANK('DPW3'!AL69),"",'DPW3'!AL69)</f>
        <v/>
      </c>
      <c r="AT3772" s="176" t="str">
        <f>IF(ISBLANK('DPW3'!AM69),"",'DPW3'!AM69)</f>
        <v/>
      </c>
      <c r="AU3772" s="176" t="str">
        <f>IF(ISBLANK('DPW3'!AN69),"",'DPW3'!AN69)</f>
        <v/>
      </c>
      <c r="AV3772" s="176" t="str">
        <f>IF(ISBLANK('DPW3'!AO69),"",'DPW3'!AO69)</f>
        <v/>
      </c>
      <c r="AW3772" s="176" t="str">
        <f>IF(ISBLANK('DPW3'!AP69),"",'DPW3'!AP69)</f>
        <v/>
      </c>
      <c r="AX3772" s="176" t="str">
        <f>IF(ISBLANK('DPW3'!AQ69),"",'DPW3'!AQ69)</f>
        <v/>
      </c>
      <c r="AY3772" s="176" t="str">
        <f>IF(ISBLANK('DPW3'!AR69),"",'DPW3'!AR69)</f>
        <v/>
      </c>
      <c r="AZ3772" s="176" t="str">
        <f>IF(ISBLANK('DPW3'!AS69),"",'DPW3'!AS69)</f>
        <v/>
      </c>
      <c r="BA3772" s="176" t="str">
        <f>IF(ISBLANK('DPW3'!AT69),"",'DPW3'!AT69)</f>
        <v/>
      </c>
      <c r="BB3772" s="176" t="str">
        <f>IF(ISBLANK('DPW3'!AU69),"",'DPW3'!AU69)</f>
        <v/>
      </c>
      <c r="BC3772" s="176" t="str">
        <f>IF(ISBLANK('DPW3'!AV69),"",'DPW3'!AV69)</f>
        <v/>
      </c>
      <c r="BD3772" s="176" t="str">
        <f>IF(ISBLANK('DPW3'!AW69),"",'DPW3'!AW69)</f>
        <v/>
      </c>
      <c r="BE3772" s="176" t="str">
        <f>IF(ISBLANK('DPW3'!AX69),"",'DPW3'!AX69)</f>
        <v/>
      </c>
      <c r="BF3772" s="176" t="str">
        <f>IF(ISBLANK('DPW3'!AY69),"",'DPW3'!AY69)</f>
        <v/>
      </c>
      <c r="BG3772" s="176" t="str">
        <f>IF(ISBLANK('DPW3'!AZ69),"",'DPW3'!AZ69)</f>
        <v/>
      </c>
      <c r="BH3772" s="176" t="str">
        <f>IF(ISBLANK('DPW3'!BA69),"",'DPW3'!BA69)</f>
        <v/>
      </c>
    </row>
    <row r="3773" spans="1:60" x14ac:dyDescent="0.25">
      <c r="A3773" s="176" t="str">
        <f t="shared" si="58"/>
        <v>YKY</v>
      </c>
      <c r="B3773" s="176" t="str">
        <f>IF(ISBLANK('DPW3'!DP69),"",'DPW3'!DP69)</f>
        <v>PCD_DPW3_RES1_DLY_S7</v>
      </c>
      <c r="C3773" s="176" t="str">
        <f>'DPW3'!F69 &amp; "," &amp; 'DPW3'!G69 &amp; "," &amp; 'DPW3'!DP5 &amp; "," &amp; 'DPW3'!DP6</f>
        <v>Resilience - Number of water treatment works with new equipment ,Number of schemes at Stage 7,Total number of schemes with a 90+ day delay for any given IM,</v>
      </c>
      <c r="D3773" s="176" t="str">
        <f>IF(ISBLANK('DPW3'!$H$69),"",'DPW3'!$H$69)</f>
        <v>Nr</v>
      </c>
      <c r="E3773" s="176" t="s">
        <v>7266</v>
      </c>
      <c r="F3773" s="176" t="str">
        <f>IF(ISBLANK('DPW3'!BC69),"",'DPW3'!BC69)</f>
        <v/>
      </c>
    </row>
    <row r="3774" spans="1:60" x14ac:dyDescent="0.25">
      <c r="A3774" s="176" t="str">
        <f t="shared" si="58"/>
        <v>YKY</v>
      </c>
      <c r="B3774" s="176" t="str">
        <f>IF(ISBLANK('DPW3'!DQ69),"",'DPW3'!DQ69)</f>
        <v>PCD_DPW3_RES1_DIR_S7</v>
      </c>
      <c r="C3774" s="176" t="str">
        <f>'DPW3'!F69 &amp; "," &amp; 'DPW3'!G69 &amp; "," &amp; 'DPW3'!$DQ$5 &amp; "," &amp; 'DPW3'!$DQ$6</f>
        <v>Resilience - Number of water treatment works with new equipment ,Number of schemes at Stage 7,Reasons for delay - Number of delayed schemes falling into each 'primary reason for delay' category,Lack of resources - internal</v>
      </c>
      <c r="D3774" s="176" t="str">
        <f>IF(ISBLANK('DPW3'!$H$69),"",'DPW3'!$H$69)</f>
        <v>Nr</v>
      </c>
      <c r="E3774" s="176" t="s">
        <v>7266</v>
      </c>
      <c r="F3774" s="176" t="str">
        <f>IF(ISBLANK('DPW3'!BD69),"",'DPW3'!BD69)</f>
        <v/>
      </c>
    </row>
    <row r="3775" spans="1:60" x14ac:dyDescent="0.25">
      <c r="A3775" s="176" t="str">
        <f t="shared" si="58"/>
        <v>YKY</v>
      </c>
      <c r="B3775" s="176" t="str">
        <f>IF(ISBLANK('DPW3'!DR69),"",'DPW3'!DR69)</f>
        <v>PCD_DPW3_RES1_DSCR_S7</v>
      </c>
      <c r="C3775" s="176" t="str">
        <f>'DPW3'!F69 &amp; "," &amp; 'DPW3'!G69 &amp; "," &amp; 'DPW3'!$DQ$5 &amp; "," &amp; 'DPW3'!$DR$6</f>
        <v xml:space="preserve">Resilience - Number of water treatment works with new equipment ,Number of schemes at Stage 7,Reasons for delay - Number of delayed schemes falling into each 'primary reason for delay' category,Lack of resources - external </v>
      </c>
      <c r="D3775" s="176" t="str">
        <f>IF(ISBLANK('DPW3'!$H$69),"",'DPW3'!$H$69)</f>
        <v>Nr</v>
      </c>
      <c r="E3775" s="176" t="s">
        <v>7266</v>
      </c>
      <c r="F3775" s="176" t="str">
        <f>IF(ISBLANK('DPW3'!BE69),"",'DPW3'!BE69)</f>
        <v/>
      </c>
    </row>
    <row r="3776" spans="1:60" x14ac:dyDescent="0.25">
      <c r="A3776" s="176" t="str">
        <f t="shared" si="58"/>
        <v>YKY</v>
      </c>
      <c r="B3776" s="176" t="str">
        <f>IF(ISBLANK('DPW3'!DS69),"",'DPW3'!DS69)</f>
        <v>PCD_DPW3_RES1_DCS_S7</v>
      </c>
      <c r="C3776" s="176" t="str">
        <f>'DPW3'!F69 &amp; "," &amp; 'DPW3'!G69 &amp; "," &amp; 'DPW3'!$DQ$5 &amp; "," &amp; 'DPW3'!$DS$6</f>
        <v>Resilience - Number of water treatment works with new equipment ,Number of schemes at Stage 7,Reasons for delay - Number of delayed schemes falling into each 'primary reason for delay' category,Change in solution (IM2)</v>
      </c>
      <c r="D3776" s="176" t="str">
        <f>IF(ISBLANK('DPW3'!$H$69),"",'DPW3'!$H$69)</f>
        <v>Nr</v>
      </c>
      <c r="E3776" s="176" t="s">
        <v>7266</v>
      </c>
      <c r="F3776" s="176" t="str">
        <f>IF(ISBLANK('DPW3'!BF69),"",'DPW3'!BF69)</f>
        <v/>
      </c>
    </row>
    <row r="3777" spans="1:60" x14ac:dyDescent="0.25">
      <c r="A3777" s="176" t="str">
        <f t="shared" si="58"/>
        <v>YKY</v>
      </c>
      <c r="B3777" s="176" t="str">
        <f>IF(ISBLANK('DPW3'!DT69),"",'DPW3'!DT69)</f>
        <v>PCD_DPW3_RES1_DSPC_S7</v>
      </c>
      <c r="C3777" s="176" t="str">
        <f>'DPW3'!F69 &amp; "," &amp; 'DPW3'!G69 &amp; "," &amp; 'DPW3'!$DQ$5 &amp; "," &amp; 'DPW3'!$DT$6</f>
        <v>Resilience - Number of water treatment works with new equipment ,Number of schemes at Stage 7,Reasons for delay - Number of delayed schemes falling into each 'primary reason for delay' category,Supply chain capacity</v>
      </c>
      <c r="D3777" s="176" t="str">
        <f>IF(ISBLANK('DPW3'!$H$69),"",'DPW3'!$H$69)</f>
        <v>Nr</v>
      </c>
      <c r="E3777" s="176" t="s">
        <v>7266</v>
      </c>
      <c r="F3777" s="176" t="str">
        <f>IF(ISBLANK('DPW3'!BG69),"",'DPW3'!BG69)</f>
        <v/>
      </c>
    </row>
    <row r="3778" spans="1:60" x14ac:dyDescent="0.25">
      <c r="A3778" s="176" t="str">
        <f t="shared" si="58"/>
        <v>YKY</v>
      </c>
      <c r="B3778" s="176" t="str">
        <f>IF(ISBLANK('DPW3'!DU69),"",'DPW3'!DU69)</f>
        <v>PCD_DPW3_RES1_DPP_S7</v>
      </c>
      <c r="C3778" s="176" t="str">
        <f>'DPW3'!F69 &amp; "," &amp; 'DPW3'!G69 &amp; "," &amp; 'DPW3'!$DQ$5 &amp; "," &amp; 'DPW3'!$DU$6</f>
        <v>Resilience - Number of water treatment works with new equipment ,Number of schemes at Stage 7,Reasons for delay - Number of delayed schemes falling into each 'primary reason for delay' category,Land and planning permission</v>
      </c>
      <c r="D3778" s="176" t="str">
        <f>IF(ISBLANK('DPW3'!$H$69),"",'DPW3'!$H$69)</f>
        <v>Nr</v>
      </c>
      <c r="E3778" s="176" t="s">
        <v>7266</v>
      </c>
      <c r="F3778" s="176" t="str">
        <f>IF(ISBLANK('DPW3'!BH69),"",'DPW3'!BH69)</f>
        <v/>
      </c>
    </row>
    <row r="3779" spans="1:60" x14ac:dyDescent="0.25">
      <c r="A3779" s="176" t="str">
        <f t="shared" si="58"/>
        <v>YKY</v>
      </c>
      <c r="B3779" s="176" t="str">
        <f>IF(ISBLANK('DPW3'!DV69),"",'DPW3'!DV69)</f>
        <v>PCD_DPW3_RES1_DTPI_S7</v>
      </c>
      <c r="C3779" s="176" t="str">
        <f>'DPW3'!F69 &amp; "," &amp; 'DPW3'!G69 &amp; "," &amp; 'DPW3'!$DQ$5 &amp; "," &amp; 'DPW3'!$DV$6</f>
        <v>Resilience - Number of water treatment works with new equipment ,Number of schemes at Stage 7,Reasons for delay - Number of delayed schemes falling into each 'primary reason for delay' category,Third-party interface</v>
      </c>
      <c r="D3779" s="176" t="str">
        <f>IF(ISBLANK('DPW3'!$H$69),"",'DPW3'!$H$69)</f>
        <v>Nr</v>
      </c>
      <c r="E3779" s="176" t="s">
        <v>7266</v>
      </c>
      <c r="F3779" s="176" t="str">
        <f>IF(ISBLANK('DPW3'!BI69),"",'DPW3'!BI69)</f>
        <v/>
      </c>
    </row>
    <row r="3780" spans="1:60" x14ac:dyDescent="0.25">
      <c r="A3780" s="176" t="str">
        <f t="shared" si="58"/>
        <v>YKY</v>
      </c>
      <c r="B3780" s="176" t="str">
        <f>IF(ISBLANK('DPW3'!DW69),"",'DPW3'!DW69)</f>
        <v>PCD_DPW3_RES1_DCI_S7</v>
      </c>
      <c r="C3780" s="176" t="str">
        <f>'DPW3'!F69 &amp; "," &amp; 'DPW3'!G69 &amp; "," &amp; 'DPW3'!$DQ$5 &amp; "," &amp; 'DPW3'!$DW$6</f>
        <v>Resilience - Number of water treatment works with new equipment ,Number of schemes at Stage 7,Reasons for delay - Number of delayed schemes falling into each 'primary reason for delay' category,Contractual issues</v>
      </c>
      <c r="D3780" s="176" t="str">
        <f>IF(ISBLANK('DPW3'!$H$69),"",'DPW3'!$H$69)</f>
        <v>Nr</v>
      </c>
      <c r="E3780" s="176" t="s">
        <v>7266</v>
      </c>
      <c r="F3780" s="176" t="str">
        <f>IF(ISBLANK('DPW3'!BJ69),"",'DPW3'!BJ69)</f>
        <v/>
      </c>
    </row>
    <row r="3781" spans="1:60" x14ac:dyDescent="0.25">
      <c r="A3781" s="176" t="str">
        <f t="shared" ref="A3781:A3844" si="59">A3780</f>
        <v>YKY</v>
      </c>
      <c r="B3781" s="176" t="str">
        <f>IF(ISBLANK('DPW3'!DX69),"",'DPW3'!DX69)</f>
        <v>PCD_DPW3_RES1_DSI_S7</v>
      </c>
      <c r="C3781" s="176" t="str">
        <f>'DPW3'!F69 &amp; "," &amp; 'DPW3'!G69 &amp; "," &amp; 'DPW3'!$DQ$5 &amp; "," &amp; 'DPW3'!$DX$6</f>
        <v>Resilience - Number of water treatment works with new equipment ,Number of schemes at Stage 7,Reasons for delay - Number of delayed schemes falling into each 'primary reason for delay' category,Sites issues</v>
      </c>
      <c r="D3781" s="176" t="str">
        <f>IF(ISBLANK('DPW3'!$H$69),"",'DPW3'!$H$69)</f>
        <v>Nr</v>
      </c>
      <c r="E3781" s="176" t="s">
        <v>7266</v>
      </c>
      <c r="F3781" s="176" t="str">
        <f>IF(ISBLANK('DPW3'!BK69),"",'DPW3'!BK69)</f>
        <v/>
      </c>
    </row>
    <row r="3782" spans="1:60" x14ac:dyDescent="0.25">
      <c r="A3782" s="176" t="str">
        <f t="shared" si="59"/>
        <v>YKY</v>
      </c>
      <c r="B3782" s="176" t="str">
        <f>IF(ISBLANK('DPW3'!DY69),"",'DPW3'!DY69)</f>
        <v>PCD_DPW3_RES1_DER_S7</v>
      </c>
      <c r="C3782" s="176" t="str">
        <f>'DPW3'!F69 &amp; "," &amp; 'DPW3'!G69 &amp; "," &amp; 'DPW3'!$DQ$5 &amp; "," &amp; 'DPW3'!$DY$6</f>
        <v>Resilience - Number of water treatment works with new equipment ,Number of schemes at Stage 7,Reasons for delay - Number of delayed schemes falling into each 'primary reason for delay' category,Environmental risks</v>
      </c>
      <c r="D3782" s="176" t="str">
        <f>IF(ISBLANK('DPW3'!$H$69),"",'DPW3'!$H$69)</f>
        <v>Nr</v>
      </c>
      <c r="E3782" s="176" t="s">
        <v>7266</v>
      </c>
      <c r="F3782" s="176" t="str">
        <f>IF(ISBLANK('DPW3'!BL69),"",'DPW3'!BL69)</f>
        <v/>
      </c>
    </row>
    <row r="3783" spans="1:60" x14ac:dyDescent="0.25">
      <c r="A3783" s="176" t="str">
        <f t="shared" si="59"/>
        <v>YKY</v>
      </c>
      <c r="B3783" s="176" t="str">
        <f>IF(ISBLANK('DPW3'!DZ69),"",'DPW3'!DZ69)</f>
        <v>PCD_DPW3_RES1_RS_S7</v>
      </c>
      <c r="C3783" s="176" t="str">
        <f>'DPW3'!F69 &amp; "," &amp; 'DPW3'!G69 &amp; "," &amp; 'DPW3'!$DQ$5 &amp; "," &amp; 'DPW3'!$DZ$6</f>
        <v>Resilience - Number of water treatment works with new equipment ,Number of schemes at Stage 7,Reasons for delay - Number of delayed schemes falling into each 'primary reason for delay' category,Regulatory Sign off Delay</v>
      </c>
      <c r="D3783" s="176" t="str">
        <f>IF(ISBLANK('DPW3'!$H$69),"",'DPW3'!$H$69)</f>
        <v>Nr</v>
      </c>
      <c r="E3783" s="176" t="s">
        <v>7266</v>
      </c>
      <c r="F3783" s="176" t="str">
        <f>IF(ISBLANK('DPW3'!BM69),"",'DPW3'!BM69)</f>
        <v/>
      </c>
    </row>
    <row r="3784" spans="1:60" x14ac:dyDescent="0.25">
      <c r="A3784" s="176" t="str">
        <f t="shared" si="59"/>
        <v>YKY</v>
      </c>
      <c r="B3784" s="176" t="str">
        <f>IF(ISBLANK('DPW3'!EA69),"",'DPW3'!EA69)</f>
        <v>PCD_DPW3_RES1_DPLE_S7</v>
      </c>
      <c r="C3784" s="176" t="str">
        <f>'DPW3'!F69 &amp; "," &amp; 'DPW3'!G69 &amp; "," &amp; 'DPW3'!$DQ$5 &amp; "," &amp; 'DPW3'!$EA$6</f>
        <v>Resilience - Number of water treatment works with new equipment ,Number of schemes at Stage 7,Reasons for delay - Number of delayed schemes falling into each 'primary reason for delay' category,Programme level efficiency</v>
      </c>
      <c r="D3784" s="176" t="str">
        <f>IF(ISBLANK('DPW3'!$H$69),"",'DPW3'!$H$69)</f>
        <v>Nr</v>
      </c>
      <c r="E3784" s="176" t="s">
        <v>7266</v>
      </c>
      <c r="F3784" s="176" t="str">
        <f>IF(ISBLANK('DPW3'!BN69),"",'DPW3'!BN69)</f>
        <v/>
      </c>
    </row>
    <row r="3785" spans="1:60" x14ac:dyDescent="0.25">
      <c r="A3785" s="176" t="str">
        <f t="shared" si="59"/>
        <v>YKY</v>
      </c>
      <c r="B3785" s="176" t="str">
        <f>IF(ISBLANK('DPW3'!BZ70),"",'DPW3'!BZ70)</f>
        <v>PCD_DPW3_RES1ST</v>
      </c>
      <c r="C3785" s="176" t="str">
        <f>'DPW3'!F70 &amp; "," &amp; 'DPW3'!G70 &amp; "," &amp; 'DPW3'!BX5</f>
        <v>Resilience - Number of water treatment works with new equipment ,Number of schemes - total (Stage 0 to Stage 6),Number of Schemes with IMs (Nr)</v>
      </c>
      <c r="D3785" s="176" t="str">
        <f>IF(ISBLANK('DPW3'!$H$70),"",'DPW3'!$H$70)</f>
        <v>Nr</v>
      </c>
      <c r="E3785" s="176" t="s">
        <v>7266</v>
      </c>
      <c r="T3785" s="176">
        <f>IF(ISBLANK('DPW3'!M70),"",'DPW3'!M70)</f>
        <v>0</v>
      </c>
      <c r="U3785" s="176">
        <f>IF(ISBLANK('DPW3'!N70),"",'DPW3'!N70)</f>
        <v>0</v>
      </c>
      <c r="V3785" s="176">
        <f>IF(ISBLANK('DPW3'!O70),"",'DPW3'!O70)</f>
        <v>0</v>
      </c>
      <c r="W3785" s="176">
        <f>IF(ISBLANK('DPW3'!P70),"",'DPW3'!P70)</f>
        <v>0</v>
      </c>
      <c r="X3785" s="176">
        <f>IF(ISBLANK('DPW3'!Q70),"",'DPW3'!Q70)</f>
        <v>0</v>
      </c>
      <c r="Y3785" s="176">
        <f>IF(ISBLANK('DPW3'!R70),"",'DPW3'!R70)</f>
        <v>0</v>
      </c>
      <c r="Z3785" s="176">
        <f>IF(ISBLANK('DPW3'!S70),"",'DPW3'!S70)</f>
        <v>0</v>
      </c>
      <c r="AA3785" s="176">
        <f>IF(ISBLANK('DPW3'!T70),"",'DPW3'!T70)</f>
        <v>0</v>
      </c>
      <c r="AB3785" s="176">
        <f>IF(ISBLANK('DPW3'!U70),"",'DPW3'!U70)</f>
        <v>0</v>
      </c>
      <c r="AC3785" s="176">
        <f>IF(ISBLANK('DPW3'!V70),"",'DPW3'!V70)</f>
        <v>0</v>
      </c>
      <c r="AD3785" s="176">
        <f>IF(ISBLANK('DPW3'!W70),"",'DPW3'!W70)</f>
        <v>0</v>
      </c>
      <c r="AE3785" s="176">
        <f>IF(ISBLANK('DPW3'!X70),"",'DPW3'!X70)</f>
        <v>0</v>
      </c>
      <c r="AF3785" s="176">
        <f>IF(ISBLANK('DPW3'!Y70),"",'DPW3'!Y70)</f>
        <v>0</v>
      </c>
      <c r="AG3785" s="176">
        <f>IF(ISBLANK('DPW3'!Z70),"",'DPW3'!Z70)</f>
        <v>0</v>
      </c>
      <c r="AH3785" s="176">
        <f>IF(ISBLANK('DPW3'!AA70),"",'DPW3'!AA70)</f>
        <v>0</v>
      </c>
      <c r="AI3785" s="176">
        <f>IF(ISBLANK('DPW3'!AB70),"",'DPW3'!AB70)</f>
        <v>0</v>
      </c>
      <c r="AJ3785" s="176">
        <f>IF(ISBLANK('DPW3'!AC70),"",'DPW3'!AC70)</f>
        <v>0</v>
      </c>
      <c r="AK3785" s="176">
        <f>IF(ISBLANK('DPW3'!AD70),"",'DPW3'!AD70)</f>
        <v>0</v>
      </c>
      <c r="AL3785" s="176">
        <f>IF(ISBLANK('DPW3'!AE70),"",'DPW3'!AE70)</f>
        <v>0</v>
      </c>
      <c r="AM3785" s="176">
        <f>IF(ISBLANK('DPW3'!AF70),"",'DPW3'!AF70)</f>
        <v>0</v>
      </c>
      <c r="AN3785" s="176">
        <f>IF(ISBLANK('DPW3'!AG70),"",'DPW3'!AG70)</f>
        <v>0</v>
      </c>
      <c r="AO3785" s="176">
        <f>IF(ISBLANK('DPW3'!AH70),"",'DPW3'!AH70)</f>
        <v>0</v>
      </c>
      <c r="AP3785" s="176">
        <f>IF(ISBLANK('DPW3'!AI70),"",'DPW3'!AI70)</f>
        <v>0</v>
      </c>
      <c r="AQ3785" s="176">
        <f>IF(ISBLANK('DPW3'!AJ70),"",'DPW3'!AJ70)</f>
        <v>0</v>
      </c>
      <c r="AR3785" s="176">
        <f>IF(ISBLANK('DPW3'!AK70),"",'DPW3'!AK70)</f>
        <v>0</v>
      </c>
      <c r="AS3785" s="176">
        <f>IF(ISBLANK('DPW3'!AL70),"",'DPW3'!AL70)</f>
        <v>0</v>
      </c>
      <c r="AT3785" s="176">
        <f>IF(ISBLANK('DPW3'!AM70),"",'DPW3'!AM70)</f>
        <v>0</v>
      </c>
      <c r="AU3785" s="176">
        <f>IF(ISBLANK('DPW3'!AN70),"",'DPW3'!AN70)</f>
        <v>0</v>
      </c>
      <c r="AV3785" s="176">
        <f>IF(ISBLANK('DPW3'!AO70),"",'DPW3'!AO70)</f>
        <v>0</v>
      </c>
      <c r="AW3785" s="176">
        <f>IF(ISBLANK('DPW3'!AP70),"",'DPW3'!AP70)</f>
        <v>0</v>
      </c>
      <c r="AX3785" s="176">
        <f>IF(ISBLANK('DPW3'!AQ70),"",'DPW3'!AQ70)</f>
        <v>0</v>
      </c>
      <c r="AY3785" s="176">
        <f>IF(ISBLANK('DPW3'!AR70),"",'DPW3'!AR70)</f>
        <v>0</v>
      </c>
      <c r="AZ3785" s="176">
        <f>IF(ISBLANK('DPW3'!AS70),"",'DPW3'!AS70)</f>
        <v>0</v>
      </c>
      <c r="BA3785" s="176">
        <f>IF(ISBLANK('DPW3'!AT70),"",'DPW3'!AT70)</f>
        <v>0</v>
      </c>
      <c r="BB3785" s="176">
        <f>IF(ISBLANK('DPW3'!AU70),"",'DPW3'!AU70)</f>
        <v>0</v>
      </c>
      <c r="BC3785" s="176">
        <f>IF(ISBLANK('DPW3'!AV70),"",'DPW3'!AV70)</f>
        <v>0</v>
      </c>
      <c r="BD3785" s="176">
        <f>IF(ISBLANK('DPW3'!AW70),"",'DPW3'!AW70)</f>
        <v>0</v>
      </c>
      <c r="BE3785" s="176">
        <f>IF(ISBLANK('DPW3'!AX70),"",'DPW3'!AX70)</f>
        <v>0</v>
      </c>
      <c r="BF3785" s="176">
        <f>IF(ISBLANK('DPW3'!AY70),"",'DPW3'!AY70)</f>
        <v>0</v>
      </c>
      <c r="BG3785" s="176">
        <f>IF(ISBLANK('DPW3'!AZ70),"",'DPW3'!AZ70)</f>
        <v>0</v>
      </c>
      <c r="BH3785" s="176">
        <f>IF(ISBLANK('DPW3'!BA70),"",'DPW3'!BA70)</f>
        <v>0</v>
      </c>
    </row>
    <row r="3786" spans="1:60" x14ac:dyDescent="0.25">
      <c r="A3786" s="176" t="str">
        <f t="shared" si="59"/>
        <v>YKY</v>
      </c>
      <c r="B3786" s="176" t="str">
        <f>IF(ISBLANK('DPW3'!DP70),"",'DPW3'!DP70)</f>
        <v>PCD_DPW3_RES1_DLY_ST</v>
      </c>
      <c r="C3786" s="176" t="str">
        <f>'DPW3'!F70 &amp; "," &amp; 'DPW3'!G70 &amp; "," &amp; 'DPW3'!DP5 &amp; "," &amp; 'DPW3'!DP6</f>
        <v>Resilience - Number of water treatment works with new equipment ,Number of schemes - total (Stage 0 to Stage 6),Total number of schemes with a 90+ day delay for any given IM,</v>
      </c>
      <c r="D3786" s="176" t="str">
        <f>IF(ISBLANK('DPW3'!$H$70),"",'DPW3'!$H$70)</f>
        <v>Nr</v>
      </c>
      <c r="E3786" s="176" t="s">
        <v>7266</v>
      </c>
      <c r="F3786" s="176" t="str">
        <f>IF(ISBLANK('DPW3'!BC70),"",'DPW3'!BC70)</f>
        <v/>
      </c>
    </row>
    <row r="3787" spans="1:60" x14ac:dyDescent="0.25">
      <c r="A3787" s="176" t="str">
        <f t="shared" si="59"/>
        <v>YKY</v>
      </c>
      <c r="B3787" s="176" t="str">
        <f>IF(ISBLANK('DPW3'!DQ70),"",'DPW3'!DQ70)</f>
        <v>PCD_DPW3_RES1_DIR_ST</v>
      </c>
      <c r="C3787" s="176" t="str">
        <f>'DPW3'!F70 &amp; "," &amp; 'DPW3'!G70 &amp; "," &amp; 'DPW3'!$DQ$5 &amp; "," &amp; 'DPW3'!$DQ$6</f>
        <v>Resilience - Number of water treatment works with new equipment ,Number of schemes - total (Stage 0 to Stage 6),Reasons for delay - Number of delayed schemes falling into each 'primary reason for delay' category,Lack of resources - internal</v>
      </c>
      <c r="D3787" s="176" t="str">
        <f>IF(ISBLANK('DPW3'!$H$70),"",'DPW3'!$H$70)</f>
        <v>Nr</v>
      </c>
      <c r="E3787" s="176" t="s">
        <v>7266</v>
      </c>
      <c r="F3787" s="176" t="str">
        <f>IF(ISBLANK('DPW3'!BD70),"",'DPW3'!BD70)</f>
        <v/>
      </c>
    </row>
    <row r="3788" spans="1:60" x14ac:dyDescent="0.25">
      <c r="A3788" s="176" t="str">
        <f t="shared" si="59"/>
        <v>YKY</v>
      </c>
      <c r="B3788" s="176" t="str">
        <f>IF(ISBLANK('DPW3'!DR70),"",'DPW3'!DR70)</f>
        <v>PCD_DPW3_RES1_DSCR_ST</v>
      </c>
      <c r="C3788" s="176" t="str">
        <f>'DPW3'!F70 &amp; "," &amp; 'DPW3'!G70 &amp; "," &amp; 'DPW3'!$DQ$5 &amp; "," &amp; 'DPW3'!$DR$6</f>
        <v xml:space="preserve">Resilience - Number of water treatment works with new equipment ,Number of schemes - total (Stage 0 to Stage 6),Reasons for delay - Number of delayed schemes falling into each 'primary reason for delay' category,Lack of resources - external </v>
      </c>
      <c r="D3788" s="176" t="str">
        <f>IF(ISBLANK('DPW3'!$H$70),"",'DPW3'!$H$70)</f>
        <v>Nr</v>
      </c>
      <c r="E3788" s="176" t="s">
        <v>7266</v>
      </c>
      <c r="F3788" s="176" t="str">
        <f>IF(ISBLANK('DPW3'!BE70),"",'DPW3'!BE70)</f>
        <v/>
      </c>
    </row>
    <row r="3789" spans="1:60" x14ac:dyDescent="0.25">
      <c r="A3789" s="176" t="str">
        <f t="shared" si="59"/>
        <v>YKY</v>
      </c>
      <c r="B3789" s="176" t="str">
        <f>IF(ISBLANK('DPW3'!DS70),"",'DPW3'!DS70)</f>
        <v>PCD_DPW3_RES1_DCS_ST</v>
      </c>
      <c r="C3789" s="176" t="str">
        <f>'DPW3'!F70 &amp; "," &amp; 'DPW3'!G70 &amp; "," &amp; 'DPW3'!$DQ$5 &amp; "," &amp; 'DPW3'!$DS$6</f>
        <v>Resilience - Number of water treatment works with new equipment ,Number of schemes - total (Stage 0 to Stage 6),Reasons for delay - Number of delayed schemes falling into each 'primary reason for delay' category,Change in solution (IM2)</v>
      </c>
      <c r="D3789" s="176" t="str">
        <f>IF(ISBLANK('DPW3'!$H$70),"",'DPW3'!$H$70)</f>
        <v>Nr</v>
      </c>
      <c r="E3789" s="176" t="s">
        <v>7266</v>
      </c>
      <c r="F3789" s="176" t="str">
        <f>IF(ISBLANK('DPW3'!BF70),"",'DPW3'!BF70)</f>
        <v/>
      </c>
    </row>
    <row r="3790" spans="1:60" x14ac:dyDescent="0.25">
      <c r="A3790" s="176" t="str">
        <f t="shared" si="59"/>
        <v>YKY</v>
      </c>
      <c r="B3790" s="176" t="str">
        <f>IF(ISBLANK('DPW3'!DT70),"",'DPW3'!DT70)</f>
        <v>PCD_DPW3_RES1_DSPC_ST</v>
      </c>
      <c r="C3790" s="176" t="str">
        <f>'DPW3'!F70 &amp; "," &amp; 'DPW3'!G70 &amp; "," &amp; 'DPW3'!$DQ$5 &amp; "," &amp; 'DPW3'!$DT$6</f>
        <v>Resilience - Number of water treatment works with new equipment ,Number of schemes - total (Stage 0 to Stage 6),Reasons for delay - Number of delayed schemes falling into each 'primary reason for delay' category,Supply chain capacity</v>
      </c>
      <c r="D3790" s="176" t="str">
        <f>IF(ISBLANK('DPW3'!$H$70),"",'DPW3'!$H$70)</f>
        <v>Nr</v>
      </c>
      <c r="E3790" s="176" t="s">
        <v>7266</v>
      </c>
      <c r="F3790" s="176" t="str">
        <f>IF(ISBLANK('DPW3'!BG70),"",'DPW3'!BG70)</f>
        <v/>
      </c>
    </row>
    <row r="3791" spans="1:60" x14ac:dyDescent="0.25">
      <c r="A3791" s="176" t="str">
        <f t="shared" si="59"/>
        <v>YKY</v>
      </c>
      <c r="B3791" s="176" t="str">
        <f>IF(ISBLANK('DPW3'!DU70),"",'DPW3'!DU70)</f>
        <v>PCD_DPW3_RES1_DPP_ST</v>
      </c>
      <c r="C3791" s="176" t="str">
        <f>'DPW3'!F70 &amp; "," &amp; 'DPW3'!G70 &amp; "," &amp; 'DPW3'!$DQ$5 &amp; "," &amp; 'DPW3'!$DU$6</f>
        <v>Resilience - Number of water treatment works with new equipment ,Number of schemes - total (Stage 0 to Stage 6),Reasons for delay - Number of delayed schemes falling into each 'primary reason for delay' category,Land and planning permission</v>
      </c>
      <c r="D3791" s="176" t="str">
        <f>IF(ISBLANK('DPW3'!$H$70),"",'DPW3'!$H$70)</f>
        <v>Nr</v>
      </c>
      <c r="E3791" s="176" t="s">
        <v>7266</v>
      </c>
      <c r="F3791" s="176" t="str">
        <f>IF(ISBLANK('DPW3'!BH70),"",'DPW3'!BH70)</f>
        <v/>
      </c>
    </row>
    <row r="3792" spans="1:60" x14ac:dyDescent="0.25">
      <c r="A3792" s="176" t="str">
        <f t="shared" si="59"/>
        <v>YKY</v>
      </c>
      <c r="B3792" s="176" t="str">
        <f>IF(ISBLANK('DPW3'!DV70),"",'DPW3'!DV70)</f>
        <v>PCD_DPW3_RES1_DTPI_ST</v>
      </c>
      <c r="C3792" s="176" t="str">
        <f>'DPW3'!F70 &amp; "," &amp; 'DPW3'!G70 &amp; "," &amp; 'DPW3'!$DQ$5 &amp; "," &amp; 'DPW3'!$DV$6</f>
        <v>Resilience - Number of water treatment works with new equipment ,Number of schemes - total (Stage 0 to Stage 6),Reasons for delay - Number of delayed schemes falling into each 'primary reason for delay' category,Third-party interface</v>
      </c>
      <c r="D3792" s="176" t="str">
        <f>IF(ISBLANK('DPW3'!$H$70),"",'DPW3'!$H$70)</f>
        <v>Nr</v>
      </c>
      <c r="E3792" s="176" t="s">
        <v>7266</v>
      </c>
      <c r="F3792" s="176" t="str">
        <f>IF(ISBLANK('DPW3'!BI70),"",'DPW3'!BI70)</f>
        <v/>
      </c>
    </row>
    <row r="3793" spans="1:60" x14ac:dyDescent="0.25">
      <c r="A3793" s="176" t="str">
        <f t="shared" si="59"/>
        <v>YKY</v>
      </c>
      <c r="B3793" s="176" t="str">
        <f>IF(ISBLANK('DPW3'!DW70),"",'DPW3'!DW70)</f>
        <v>PCD_DPW3_RES1_DCI_ST</v>
      </c>
      <c r="C3793" s="176" t="str">
        <f>'DPW3'!F70 &amp; "," &amp; 'DPW3'!G70 &amp; "," &amp; 'DPW3'!$DQ$5 &amp; "," &amp; 'DPW3'!$DW$6</f>
        <v>Resilience - Number of water treatment works with new equipment ,Number of schemes - total (Stage 0 to Stage 6),Reasons for delay - Number of delayed schemes falling into each 'primary reason for delay' category,Contractual issues</v>
      </c>
      <c r="D3793" s="176" t="str">
        <f>IF(ISBLANK('DPW3'!$H$70),"",'DPW3'!$H$70)</f>
        <v>Nr</v>
      </c>
      <c r="E3793" s="176" t="s">
        <v>7266</v>
      </c>
      <c r="F3793" s="176" t="str">
        <f>IF(ISBLANK('DPW3'!BJ70),"",'DPW3'!BJ70)</f>
        <v/>
      </c>
    </row>
    <row r="3794" spans="1:60" x14ac:dyDescent="0.25">
      <c r="A3794" s="176" t="str">
        <f t="shared" si="59"/>
        <v>YKY</v>
      </c>
      <c r="B3794" s="176" t="str">
        <f>IF(ISBLANK('DPW3'!DX70),"",'DPW3'!DX70)</f>
        <v>PCD_DPW3_RES1_DSI_ST</v>
      </c>
      <c r="C3794" s="176" t="str">
        <f>'DPW3'!F70 &amp; "," &amp; 'DPW3'!G70 &amp; "," &amp; 'DPW3'!$DQ$5 &amp; "," &amp; 'DPW3'!$DX$6</f>
        <v>Resilience - Number of water treatment works with new equipment ,Number of schemes - total (Stage 0 to Stage 6),Reasons for delay - Number of delayed schemes falling into each 'primary reason for delay' category,Sites issues</v>
      </c>
      <c r="D3794" s="176" t="str">
        <f>IF(ISBLANK('DPW3'!$H$70),"",'DPW3'!$H$70)</f>
        <v>Nr</v>
      </c>
      <c r="E3794" s="176" t="s">
        <v>7266</v>
      </c>
      <c r="F3794" s="176" t="str">
        <f>IF(ISBLANK('DPW3'!BK70),"",'DPW3'!BK70)</f>
        <v/>
      </c>
    </row>
    <row r="3795" spans="1:60" x14ac:dyDescent="0.25">
      <c r="A3795" s="176" t="str">
        <f t="shared" si="59"/>
        <v>YKY</v>
      </c>
      <c r="B3795" s="176" t="str">
        <f>IF(ISBLANK('DPW3'!DY70),"",'DPW3'!DY70)</f>
        <v>PCD_DPW3_RES1_DER_ST</v>
      </c>
      <c r="C3795" s="176" t="str">
        <f>'DPW3'!F70 &amp; "," &amp; 'DPW3'!G70 &amp; "," &amp; 'DPW3'!$DQ$5 &amp; "," &amp; 'DPW3'!$DY$6</f>
        <v>Resilience - Number of water treatment works with new equipment ,Number of schemes - total (Stage 0 to Stage 6),Reasons for delay - Number of delayed schemes falling into each 'primary reason for delay' category,Environmental risks</v>
      </c>
      <c r="D3795" s="176" t="str">
        <f>IF(ISBLANK('DPW3'!$H$70),"",'DPW3'!$H$70)</f>
        <v>Nr</v>
      </c>
      <c r="E3795" s="176" t="s">
        <v>7266</v>
      </c>
      <c r="F3795" s="176" t="str">
        <f>IF(ISBLANK('DPW3'!BL70),"",'DPW3'!BL70)</f>
        <v/>
      </c>
    </row>
    <row r="3796" spans="1:60" x14ac:dyDescent="0.25">
      <c r="A3796" s="176" t="str">
        <f t="shared" si="59"/>
        <v>YKY</v>
      </c>
      <c r="B3796" s="176" t="str">
        <f>IF(ISBLANK('DPW3'!DZ70),"",'DPW3'!DZ70)</f>
        <v>PCD_DPW3_RES1_RS_ST</v>
      </c>
      <c r="C3796" s="176" t="str">
        <f>'DPW3'!F70 &amp; "," &amp; 'DPW3'!G70 &amp; "," &amp; 'DPW3'!$DQ$5 &amp; "," &amp; 'DPW3'!$DZ$6</f>
        <v>Resilience - Number of water treatment works with new equipment ,Number of schemes - total (Stage 0 to Stage 6),Reasons for delay - Number of delayed schemes falling into each 'primary reason for delay' category,Regulatory Sign off Delay</v>
      </c>
      <c r="D3796" s="176" t="str">
        <f>IF(ISBLANK('DPW3'!$H$70),"",'DPW3'!$H$70)</f>
        <v>Nr</v>
      </c>
      <c r="E3796" s="176" t="s">
        <v>7266</v>
      </c>
      <c r="F3796" s="176" t="str">
        <f>IF(ISBLANK('DPW3'!BM70),"",'DPW3'!BM70)</f>
        <v/>
      </c>
    </row>
    <row r="3797" spans="1:60" x14ac:dyDescent="0.25">
      <c r="A3797" s="176" t="str">
        <f t="shared" si="59"/>
        <v>YKY</v>
      </c>
      <c r="B3797" s="176" t="str">
        <f>IF(ISBLANK('DPW3'!EA70),"",'DPW3'!EA70)</f>
        <v>PCD_DPW3_RES1_DPLE_ST</v>
      </c>
      <c r="C3797" s="176" t="str">
        <f>'DPW3'!F70 &amp; "," &amp; 'DPW3'!G70 &amp; "," &amp; 'DPW3'!$DQ$5 &amp; "," &amp; 'DPW3'!$EA$6</f>
        <v>Resilience - Number of water treatment works with new equipment ,Number of schemes - total (Stage 0 to Stage 6),Reasons for delay - Number of delayed schemes falling into each 'primary reason for delay' category,Programme level efficiency</v>
      </c>
      <c r="D3797" s="176" t="str">
        <f>IF(ISBLANK('DPW3'!$H$70),"",'DPW3'!$H$70)</f>
        <v>Nr</v>
      </c>
      <c r="E3797" s="176" t="s">
        <v>7266</v>
      </c>
      <c r="F3797" s="176" t="str">
        <f>IF(ISBLANK('DPW3'!BN70),"",'DPW3'!BN70)</f>
        <v/>
      </c>
    </row>
    <row r="3798" spans="1:60" x14ac:dyDescent="0.25">
      <c r="A3798" s="176" t="str">
        <f t="shared" si="59"/>
        <v>YKY</v>
      </c>
      <c r="B3798" s="176" t="str">
        <f>IF(ISBLANK('DPW3'!BX71),"",'DPW3'!BX71)</f>
        <v>PCD_DPW3_RES2_NR</v>
      </c>
      <c r="C3798" s="176" t="str">
        <f>'DPW3'!F71&amp;'DPW3'!BX5</f>
        <v>Resilience - Upgrade works at water treatment worksNumber of Schemes with IMs (Nr)</v>
      </c>
      <c r="D3798" s="176" t="str">
        <f>IF(ISBLANK('DPW3'!$H$71),"",'DPW3'!$H$71)</f>
        <v>Nr</v>
      </c>
      <c r="E3798" s="176" t="s">
        <v>7266</v>
      </c>
      <c r="F3798" s="176" t="str">
        <f>IF(ISBLANK('DPW3'!K71),"",'DPW3'!K71)</f>
        <v/>
      </c>
    </row>
    <row r="3799" spans="1:60" x14ac:dyDescent="0.25">
      <c r="A3799" s="176" t="str">
        <f t="shared" si="59"/>
        <v>YKY</v>
      </c>
      <c r="B3799" s="176" t="str">
        <f>IF(ISBLANK('DPW3'!BZ71),"",'DPW3'!BZ71)</f>
        <v>PCD_DPW3_RES2_S0</v>
      </c>
      <c r="C3799" s="176" t="str">
        <f>'DPW3'!F71 &amp; "," &amp; 'DPW3'!G71 &amp; "," &amp; 'DPW3'!BX5</f>
        <v>Resilience - Upgrade works at water treatment works,Number of schemes at Stage 0,Number of Schemes with IMs (Nr)</v>
      </c>
      <c r="D3799" s="176" t="str">
        <f>IF(ISBLANK('DPW3'!$H$71),"",'DPW3'!$H$71)</f>
        <v>Nr</v>
      </c>
      <c r="E3799" s="176" t="s">
        <v>7266</v>
      </c>
      <c r="T3799" s="176" t="str">
        <f>IF(ISBLANK('DPW3'!M71),"",'DPW3'!M71)</f>
        <v/>
      </c>
      <c r="U3799" s="176" t="str">
        <f>IF(ISBLANK('DPW3'!N71),"",'DPW3'!N71)</f>
        <v/>
      </c>
      <c r="V3799" s="176" t="str">
        <f>IF(ISBLANK('DPW3'!O71),"",'DPW3'!O71)</f>
        <v/>
      </c>
      <c r="W3799" s="176" t="str">
        <f>IF(ISBLANK('DPW3'!P71),"",'DPW3'!P71)</f>
        <v/>
      </c>
      <c r="X3799" s="176" t="str">
        <f>IF(ISBLANK('DPW3'!Q71),"",'DPW3'!Q71)</f>
        <v/>
      </c>
      <c r="Y3799" s="176" t="str">
        <f>IF(ISBLANK('DPW3'!R71),"",'DPW3'!R71)</f>
        <v/>
      </c>
      <c r="Z3799" s="176" t="str">
        <f>IF(ISBLANK('DPW3'!S71),"",'DPW3'!S71)</f>
        <v/>
      </c>
      <c r="AA3799" s="176" t="str">
        <f>IF(ISBLANK('DPW3'!T71),"",'DPW3'!T71)</f>
        <v/>
      </c>
      <c r="AB3799" s="176" t="str">
        <f>IF(ISBLANK('DPW3'!U71),"",'DPW3'!U71)</f>
        <v/>
      </c>
      <c r="AC3799" s="176" t="str">
        <f>IF(ISBLANK('DPW3'!V71),"",'DPW3'!V71)</f>
        <v/>
      </c>
      <c r="AD3799" s="176" t="str">
        <f>IF(ISBLANK('DPW3'!W71),"",'DPW3'!W71)</f>
        <v/>
      </c>
      <c r="AE3799" s="176" t="str">
        <f>IF(ISBLANK('DPW3'!X71),"",'DPW3'!X71)</f>
        <v/>
      </c>
      <c r="AF3799" s="176" t="str">
        <f>IF(ISBLANK('DPW3'!Y71),"",'DPW3'!Y71)</f>
        <v/>
      </c>
      <c r="AG3799" s="176" t="str">
        <f>IF(ISBLANK('DPW3'!Z71),"",'DPW3'!Z71)</f>
        <v/>
      </c>
      <c r="AH3799" s="176" t="str">
        <f>IF(ISBLANK('DPW3'!AA71),"",'DPW3'!AA71)</f>
        <v/>
      </c>
      <c r="AI3799" s="176" t="str">
        <f>IF(ISBLANK('DPW3'!AB71),"",'DPW3'!AB71)</f>
        <v/>
      </c>
      <c r="AJ3799" s="176" t="str">
        <f>IF(ISBLANK('DPW3'!AC71),"",'DPW3'!AC71)</f>
        <v/>
      </c>
      <c r="AK3799" s="176" t="str">
        <f>IF(ISBLANK('DPW3'!AD71),"",'DPW3'!AD71)</f>
        <v/>
      </c>
      <c r="AL3799" s="176" t="str">
        <f>IF(ISBLANK('DPW3'!AE71),"",'DPW3'!AE71)</f>
        <v/>
      </c>
      <c r="AM3799" s="176" t="str">
        <f>IF(ISBLANK('DPW3'!AF71),"",'DPW3'!AF71)</f>
        <v/>
      </c>
      <c r="AN3799" s="176" t="str">
        <f>IF(ISBLANK('DPW3'!AG71),"",'DPW3'!AG71)</f>
        <v/>
      </c>
      <c r="AO3799" s="176" t="str">
        <f>IF(ISBLANK('DPW3'!AH71),"",'DPW3'!AH71)</f>
        <v/>
      </c>
      <c r="AP3799" s="176" t="str">
        <f>IF(ISBLANK('DPW3'!AI71),"",'DPW3'!AI71)</f>
        <v/>
      </c>
      <c r="AQ3799" s="176" t="str">
        <f>IF(ISBLANK('DPW3'!AJ71),"",'DPW3'!AJ71)</f>
        <v/>
      </c>
      <c r="AR3799" s="176" t="str">
        <f>IF(ISBLANK('DPW3'!AK71),"",'DPW3'!AK71)</f>
        <v/>
      </c>
      <c r="AS3799" s="176" t="str">
        <f>IF(ISBLANK('DPW3'!AL71),"",'DPW3'!AL71)</f>
        <v/>
      </c>
      <c r="AT3799" s="176" t="str">
        <f>IF(ISBLANK('DPW3'!AM71),"",'DPW3'!AM71)</f>
        <v/>
      </c>
      <c r="AU3799" s="176" t="str">
        <f>IF(ISBLANK('DPW3'!AN71),"",'DPW3'!AN71)</f>
        <v/>
      </c>
      <c r="AV3799" s="176" t="str">
        <f>IF(ISBLANK('DPW3'!AO71),"",'DPW3'!AO71)</f>
        <v/>
      </c>
      <c r="AW3799" s="176" t="str">
        <f>IF(ISBLANK('DPW3'!AP71),"",'DPW3'!AP71)</f>
        <v/>
      </c>
      <c r="AX3799" s="176" t="str">
        <f>IF(ISBLANK('DPW3'!AQ71),"",'DPW3'!AQ71)</f>
        <v/>
      </c>
      <c r="AY3799" s="176" t="str">
        <f>IF(ISBLANK('DPW3'!AR71),"",'DPW3'!AR71)</f>
        <v/>
      </c>
      <c r="AZ3799" s="176" t="str">
        <f>IF(ISBLANK('DPW3'!AS71),"",'DPW3'!AS71)</f>
        <v/>
      </c>
      <c r="BA3799" s="176" t="str">
        <f>IF(ISBLANK('DPW3'!AT71),"",'DPW3'!AT71)</f>
        <v/>
      </c>
      <c r="BB3799" s="176" t="str">
        <f>IF(ISBLANK('DPW3'!AU71),"",'DPW3'!AU71)</f>
        <v/>
      </c>
      <c r="BC3799" s="176" t="str">
        <f>IF(ISBLANK('DPW3'!AV71),"",'DPW3'!AV71)</f>
        <v/>
      </c>
      <c r="BD3799" s="176" t="str">
        <f>IF(ISBLANK('DPW3'!AW71),"",'DPW3'!AW71)</f>
        <v/>
      </c>
      <c r="BE3799" s="176" t="str">
        <f>IF(ISBLANK('DPW3'!AX71),"",'DPW3'!AX71)</f>
        <v/>
      </c>
      <c r="BF3799" s="176" t="str">
        <f>IF(ISBLANK('DPW3'!AY71),"",'DPW3'!AY71)</f>
        <v/>
      </c>
      <c r="BG3799" s="176" t="str">
        <f>IF(ISBLANK('DPW3'!AZ71),"",'DPW3'!AZ71)</f>
        <v/>
      </c>
      <c r="BH3799" s="176" t="str">
        <f>IF(ISBLANK('DPW3'!BA71),"",'DPW3'!BA71)</f>
        <v/>
      </c>
    </row>
    <row r="3800" spans="1:60" x14ac:dyDescent="0.25">
      <c r="A3800" s="176" t="str">
        <f t="shared" si="59"/>
        <v>YKY</v>
      </c>
      <c r="B3800" s="176" t="str">
        <f>IF(ISBLANK('DPW3'!DP71),"",'DPW3'!DP71)</f>
        <v>PCD_DPW3_RES2_DLY</v>
      </c>
      <c r="C3800" s="176" t="str">
        <f>'DPW3'!F71 &amp; "," &amp; 'DPW3'!G71 &amp; "," &amp; 'DPW3'!DP5 &amp; "," &amp; 'DPW3'!DP6</f>
        <v>Resilience - Upgrade works at water treatment works,Number of schemes at Stage 0,Total number of schemes with a 90+ day delay for any given IM,</v>
      </c>
      <c r="D3800" s="176" t="str">
        <f>IF(ISBLANK('DPW3'!$H$71),"",'DPW3'!$H$71)</f>
        <v>Nr</v>
      </c>
      <c r="E3800" s="176" t="s">
        <v>7266</v>
      </c>
      <c r="F3800" s="176" t="str">
        <f>IF(ISBLANK('DPW3'!BC71),"",'DPW3'!BC71)</f>
        <v/>
      </c>
    </row>
    <row r="3801" spans="1:60" x14ac:dyDescent="0.25">
      <c r="A3801" s="176" t="str">
        <f t="shared" si="59"/>
        <v>YKY</v>
      </c>
      <c r="B3801" s="176" t="str">
        <f>IF(ISBLANK('DPW3'!DQ71),"",'DPW3'!DQ71)</f>
        <v>PCD_DPW3_RES2_DIR</v>
      </c>
      <c r="C3801" s="176" t="str">
        <f>'DPW3'!F71 &amp; "," &amp; 'DPW3'!G71 &amp; "," &amp; 'DPW3'!$DQ$5 &amp; "," &amp; 'DPW3'!$DQ$6</f>
        <v>Resilience - Upgrade works at water treatment works,Number of schemes at Stage 0,Reasons for delay - Number of delayed schemes falling into each 'primary reason for delay' category,Lack of resources - internal</v>
      </c>
      <c r="D3801" s="176" t="str">
        <f>IF(ISBLANK('DPW3'!$H$71),"",'DPW3'!$H$71)</f>
        <v>Nr</v>
      </c>
      <c r="E3801" s="176" t="s">
        <v>7266</v>
      </c>
      <c r="F3801" s="176" t="str">
        <f>IF(ISBLANK('DPW3'!BD71),"",'DPW3'!BD71)</f>
        <v/>
      </c>
    </row>
    <row r="3802" spans="1:60" x14ac:dyDescent="0.25">
      <c r="A3802" s="176" t="str">
        <f t="shared" si="59"/>
        <v>YKY</v>
      </c>
      <c r="B3802" s="176" t="str">
        <f>IF(ISBLANK('DPW3'!DR71),"",'DPW3'!DR71)</f>
        <v>PCD_DPW3_RES2_DSCR</v>
      </c>
      <c r="C3802" s="176" t="str">
        <f>'DPW3'!F71 &amp; "," &amp; 'DPW3'!G71 &amp; "," &amp; 'DPW3'!$DQ$5 &amp; "," &amp; 'DPW3'!$DR$6</f>
        <v xml:space="preserve">Resilience - Upgrade works at water treatment works,Number of schemes at Stage 0,Reasons for delay - Number of delayed schemes falling into each 'primary reason for delay' category,Lack of resources - external </v>
      </c>
      <c r="D3802" s="176" t="str">
        <f>IF(ISBLANK('DPW3'!$H$71),"",'DPW3'!$H$71)</f>
        <v>Nr</v>
      </c>
      <c r="E3802" s="176" t="s">
        <v>7266</v>
      </c>
      <c r="F3802" s="176" t="str">
        <f>IF(ISBLANK('DPW3'!BE71),"",'DPW3'!BE71)</f>
        <v/>
      </c>
    </row>
    <row r="3803" spans="1:60" x14ac:dyDescent="0.25">
      <c r="A3803" s="176" t="str">
        <f t="shared" si="59"/>
        <v>YKY</v>
      </c>
      <c r="B3803" s="176" t="str">
        <f>IF(ISBLANK('DPW3'!DS71),"",'DPW3'!DS71)</f>
        <v>PCD_DPW3_RES2_DCS</v>
      </c>
      <c r="C3803" s="176" t="str">
        <f>'DPW3'!F71 &amp; "," &amp; 'DPW3'!G71 &amp; "," &amp; 'DPW3'!$DQ$5 &amp; "," &amp; 'DPW3'!$DS$6</f>
        <v>Resilience - Upgrade works at water treatment works,Number of schemes at Stage 0,Reasons for delay - Number of delayed schemes falling into each 'primary reason for delay' category,Change in solution (IM2)</v>
      </c>
      <c r="D3803" s="176" t="str">
        <f>IF(ISBLANK('DPW3'!$H$71),"",'DPW3'!$H$71)</f>
        <v>Nr</v>
      </c>
      <c r="E3803" s="176" t="s">
        <v>7266</v>
      </c>
      <c r="F3803" s="176" t="str">
        <f>IF(ISBLANK('DPW3'!BF71),"",'DPW3'!BF71)</f>
        <v/>
      </c>
    </row>
    <row r="3804" spans="1:60" x14ac:dyDescent="0.25">
      <c r="A3804" s="176" t="str">
        <f t="shared" si="59"/>
        <v>YKY</v>
      </c>
      <c r="B3804" s="176" t="str">
        <f>IF(ISBLANK('DPW3'!DT71),"",'DPW3'!DT71)</f>
        <v>PCD_DPW3_RES2_DSPC</v>
      </c>
      <c r="C3804" s="176" t="str">
        <f>'DPW3'!F71 &amp; "," &amp; 'DPW3'!G71 &amp; "," &amp; 'DPW3'!$DQ$5 &amp; "," &amp; 'DPW3'!$DT$6</f>
        <v>Resilience - Upgrade works at water treatment works,Number of schemes at Stage 0,Reasons for delay - Number of delayed schemes falling into each 'primary reason for delay' category,Supply chain capacity</v>
      </c>
      <c r="D3804" s="176" t="str">
        <f>IF(ISBLANK('DPW3'!$H$71),"",'DPW3'!$H$71)</f>
        <v>Nr</v>
      </c>
      <c r="E3804" s="176" t="s">
        <v>7266</v>
      </c>
      <c r="F3804" s="176" t="str">
        <f>IF(ISBLANK('DPW3'!BG71),"",'DPW3'!BG71)</f>
        <v/>
      </c>
    </row>
    <row r="3805" spans="1:60" s="55" customFormat="1" x14ac:dyDescent="0.25">
      <c r="A3805" s="55" t="str">
        <f t="shared" si="59"/>
        <v>YKY</v>
      </c>
      <c r="B3805" s="55" t="str">
        <f>IF(ISBLANK('DPW3'!DU71),"",'DPW3'!DU71)</f>
        <v>PCD_DPW3_RES2_DPP</v>
      </c>
      <c r="C3805" s="55" t="str">
        <f>'DPW3'!F71 &amp; "," &amp; 'DPW3'!G71 &amp; "," &amp; 'DPW3'!$DQ$5 &amp; "," &amp; 'DPW3'!$DU$6</f>
        <v>Resilience - Upgrade works at water treatment works,Number of schemes at Stage 0,Reasons for delay - Number of delayed schemes falling into each 'primary reason for delay' category,Land and planning permission</v>
      </c>
      <c r="D3805" s="55" t="str">
        <f>IF(ISBLANK('DPW3'!$H$71),"",'DPW3'!$H$71)</f>
        <v>Nr</v>
      </c>
      <c r="E3805" s="55" t="s">
        <v>7266</v>
      </c>
      <c r="F3805" s="55" t="str">
        <f>IF(ISBLANK('DPW3'!BH71),"",'DPW3'!BH71)</f>
        <v/>
      </c>
    </row>
    <row r="3806" spans="1:60" x14ac:dyDescent="0.25">
      <c r="A3806" s="176" t="str">
        <f t="shared" si="59"/>
        <v>YKY</v>
      </c>
      <c r="B3806" s="176" t="str">
        <f>IF(ISBLANK('DPW3'!DV71),"",'DPW3'!DV71)</f>
        <v>PCD_DPW3_RES2_DTPI</v>
      </c>
      <c r="C3806" s="176" t="str">
        <f>'DPW3'!F71 &amp; "," &amp; 'DPW3'!G71 &amp; "," &amp; 'DPW3'!$DQ$5 &amp; "," &amp; 'DPW3'!$DV$6</f>
        <v>Resilience - Upgrade works at water treatment works,Number of schemes at Stage 0,Reasons for delay - Number of delayed schemes falling into each 'primary reason for delay' category,Third-party interface</v>
      </c>
      <c r="D3806" s="176" t="str">
        <f>IF(ISBLANK('DPW3'!$H$71),"",'DPW3'!$H$71)</f>
        <v>Nr</v>
      </c>
      <c r="E3806" s="176" t="s">
        <v>7266</v>
      </c>
      <c r="F3806" s="176" t="str">
        <f>IF(ISBLANK('DPW3'!BI71),"",'DPW3'!BI71)</f>
        <v/>
      </c>
    </row>
    <row r="3807" spans="1:60" x14ac:dyDescent="0.25">
      <c r="A3807" s="176" t="str">
        <f t="shared" si="59"/>
        <v>YKY</v>
      </c>
      <c r="B3807" s="176" t="str">
        <f>IF(ISBLANK('DPW3'!DW71),"",'DPW3'!DW71)</f>
        <v>PCD_DPW3_RES2_DCI</v>
      </c>
      <c r="C3807" s="176" t="str">
        <f>'DPW3'!F71 &amp; "," &amp; 'DPW3'!G71 &amp; "," &amp; 'DPW3'!$DQ$5 &amp; "," &amp; 'DPW3'!$DW$6</f>
        <v>Resilience - Upgrade works at water treatment works,Number of schemes at Stage 0,Reasons for delay - Number of delayed schemes falling into each 'primary reason for delay' category,Contractual issues</v>
      </c>
      <c r="D3807" s="176" t="str">
        <f>IF(ISBLANK('DPW3'!$H$71),"",'DPW3'!$H$71)</f>
        <v>Nr</v>
      </c>
      <c r="E3807" s="176" t="s">
        <v>7266</v>
      </c>
      <c r="F3807" s="176" t="str">
        <f>IF(ISBLANK('DPW3'!BJ71),"",'DPW3'!BJ71)</f>
        <v/>
      </c>
    </row>
    <row r="3808" spans="1:60" x14ac:dyDescent="0.25">
      <c r="A3808" s="176" t="str">
        <f t="shared" si="59"/>
        <v>YKY</v>
      </c>
      <c r="B3808" s="176" t="str">
        <f>IF(ISBLANK('DPW3'!DX71),"",'DPW3'!DX71)</f>
        <v>PCD_DPW3_RES2_DSI</v>
      </c>
      <c r="C3808" s="176" t="str">
        <f>'DPW3'!F71 &amp; "," &amp; 'DPW3'!G71 &amp; "," &amp; 'DPW3'!$DQ$5 &amp; "," &amp; 'DPW3'!$DX$6</f>
        <v>Resilience - Upgrade works at water treatment works,Number of schemes at Stage 0,Reasons for delay - Number of delayed schemes falling into each 'primary reason for delay' category,Sites issues</v>
      </c>
      <c r="D3808" s="176" t="str">
        <f>IF(ISBLANK('DPW3'!$H$71),"",'DPW3'!$H$71)</f>
        <v>Nr</v>
      </c>
      <c r="E3808" s="176" t="s">
        <v>7266</v>
      </c>
      <c r="F3808" s="176" t="str">
        <f>IF(ISBLANK('DPW3'!BK71),"",'DPW3'!BK71)</f>
        <v/>
      </c>
    </row>
    <row r="3809" spans="1:60" x14ac:dyDescent="0.25">
      <c r="A3809" s="176" t="str">
        <f t="shared" si="59"/>
        <v>YKY</v>
      </c>
      <c r="B3809" s="176" t="str">
        <f>IF(ISBLANK('DPW3'!DY71),"",'DPW3'!DY71)</f>
        <v>PCD_DPW3_RES2_DER</v>
      </c>
      <c r="C3809" s="176" t="str">
        <f>'DPW3'!F71 &amp; "," &amp; 'DPW3'!G71 &amp; "," &amp; 'DPW3'!$DQ$5 &amp; "," &amp; 'DPW3'!$DY$6</f>
        <v>Resilience - Upgrade works at water treatment works,Number of schemes at Stage 0,Reasons for delay - Number of delayed schemes falling into each 'primary reason for delay' category,Environmental risks</v>
      </c>
      <c r="D3809" s="176" t="str">
        <f>IF(ISBLANK('DPW3'!$H$71),"",'DPW3'!$H$71)</f>
        <v>Nr</v>
      </c>
      <c r="E3809" s="176" t="s">
        <v>7266</v>
      </c>
      <c r="F3809" s="176" t="str">
        <f>IF(ISBLANK('DPW3'!BL71),"",'DPW3'!BL71)</f>
        <v/>
      </c>
    </row>
    <row r="3810" spans="1:60" x14ac:dyDescent="0.25">
      <c r="A3810" s="176" t="str">
        <f t="shared" si="59"/>
        <v>YKY</v>
      </c>
      <c r="B3810" s="176" t="str">
        <f>IF(ISBLANK('DPW3'!DZ71),"",'DPW3'!DZ71)</f>
        <v>PCD_DPW3_RES2_RS</v>
      </c>
      <c r="C3810" s="176" t="str">
        <f>'DPW3'!F71 &amp; "," &amp; 'DPW3'!G71 &amp; "," &amp; 'DPW3'!$DQ$5 &amp; "," &amp; 'DPW3'!$DZ$6</f>
        <v>Resilience - Upgrade works at water treatment works,Number of schemes at Stage 0,Reasons for delay - Number of delayed schemes falling into each 'primary reason for delay' category,Regulatory Sign off Delay</v>
      </c>
      <c r="D3810" s="176" t="str">
        <f>IF(ISBLANK('DPW3'!$H$71),"",'DPW3'!$H$71)</f>
        <v>Nr</v>
      </c>
      <c r="E3810" s="176" t="s">
        <v>7266</v>
      </c>
      <c r="F3810" s="176" t="str">
        <f>IF(ISBLANK('DPW3'!BM71),"",'DPW3'!BM71)</f>
        <v/>
      </c>
    </row>
    <row r="3811" spans="1:60" x14ac:dyDescent="0.25">
      <c r="A3811" s="176" t="str">
        <f t="shared" si="59"/>
        <v>YKY</v>
      </c>
      <c r="B3811" s="176" t="str">
        <f>IF(ISBLANK('DPW3'!EA71),"",'DPW3'!EA71)</f>
        <v>PCD_DPW3_RES2_DPLE</v>
      </c>
      <c r="C3811" s="176" t="str">
        <f>'DPW3'!F71 &amp; "," &amp; 'DPW3'!G71 &amp; "," &amp; 'DPW3'!$DQ$5 &amp; "," &amp; 'DPW3'!$EA$6</f>
        <v>Resilience - Upgrade works at water treatment works,Number of schemes at Stage 0,Reasons for delay - Number of delayed schemes falling into each 'primary reason for delay' category,Programme level efficiency</v>
      </c>
      <c r="D3811" s="176" t="str">
        <f>IF(ISBLANK('DPW3'!$H$71),"",'DPW3'!$H$71)</f>
        <v>Nr</v>
      </c>
      <c r="E3811" s="176" t="s">
        <v>7266</v>
      </c>
      <c r="F3811" s="176" t="str">
        <f>IF(ISBLANK('DPW3'!BN71),"",'DPW3'!BN71)</f>
        <v/>
      </c>
    </row>
    <row r="3812" spans="1:60" x14ac:dyDescent="0.25">
      <c r="A3812" s="176" t="str">
        <f t="shared" si="59"/>
        <v>YKY</v>
      </c>
      <c r="B3812" s="176" t="str">
        <f>IF(ISBLANK('DPW3'!BZ72),"",'DPW3'!BZ72)</f>
        <v>PCD_DPW3_RES2_S1</v>
      </c>
      <c r="C3812" s="176" t="str">
        <f>'DPW3'!F72 &amp; "," &amp; 'DPW3'!G72 &amp; "," &amp; 'DPW3'!BX5</f>
        <v>Resilience - Upgrade works at water treatment works,Number of schemes at Stage 1,Number of Schemes with IMs (Nr)</v>
      </c>
      <c r="D3812" s="176" t="str">
        <f>IF(ISBLANK('DPW3'!$H$72),"",'DPW3'!$H$72)</f>
        <v>Nr</v>
      </c>
      <c r="E3812" s="176" t="s">
        <v>7266</v>
      </c>
      <c r="T3812" s="176" t="str">
        <f>IF(ISBLANK('DPW3'!M72),"",'DPW3'!M72)</f>
        <v/>
      </c>
      <c r="U3812" s="176" t="str">
        <f>IF(ISBLANK('DPW3'!N72),"",'DPW3'!N72)</f>
        <v/>
      </c>
      <c r="V3812" s="176" t="str">
        <f>IF(ISBLANK('DPW3'!O72),"",'DPW3'!O72)</f>
        <v/>
      </c>
      <c r="W3812" s="176" t="str">
        <f>IF(ISBLANK('DPW3'!P72),"",'DPW3'!P72)</f>
        <v/>
      </c>
      <c r="X3812" s="176" t="str">
        <f>IF(ISBLANK('DPW3'!Q72),"",'DPW3'!Q72)</f>
        <v/>
      </c>
      <c r="Y3812" s="176" t="str">
        <f>IF(ISBLANK('DPW3'!R72),"",'DPW3'!R72)</f>
        <v/>
      </c>
      <c r="Z3812" s="176" t="str">
        <f>IF(ISBLANK('DPW3'!S72),"",'DPW3'!S72)</f>
        <v/>
      </c>
      <c r="AA3812" s="176" t="str">
        <f>IF(ISBLANK('DPW3'!T72),"",'DPW3'!T72)</f>
        <v/>
      </c>
      <c r="AB3812" s="176" t="str">
        <f>IF(ISBLANK('DPW3'!U72),"",'DPW3'!U72)</f>
        <v/>
      </c>
      <c r="AC3812" s="176" t="str">
        <f>IF(ISBLANK('DPW3'!V72),"",'DPW3'!V72)</f>
        <v/>
      </c>
      <c r="AD3812" s="176" t="str">
        <f>IF(ISBLANK('DPW3'!W72),"",'DPW3'!W72)</f>
        <v/>
      </c>
      <c r="AE3812" s="176" t="str">
        <f>IF(ISBLANK('DPW3'!X72),"",'DPW3'!X72)</f>
        <v/>
      </c>
      <c r="AF3812" s="176" t="str">
        <f>IF(ISBLANK('DPW3'!Y72),"",'DPW3'!Y72)</f>
        <v/>
      </c>
      <c r="AG3812" s="176" t="str">
        <f>IF(ISBLANK('DPW3'!Z72),"",'DPW3'!Z72)</f>
        <v/>
      </c>
      <c r="AH3812" s="176" t="str">
        <f>IF(ISBLANK('DPW3'!AA72),"",'DPW3'!AA72)</f>
        <v/>
      </c>
      <c r="AI3812" s="176" t="str">
        <f>IF(ISBLANK('DPW3'!AB72),"",'DPW3'!AB72)</f>
        <v/>
      </c>
      <c r="AJ3812" s="176" t="str">
        <f>IF(ISBLANK('DPW3'!AC72),"",'DPW3'!AC72)</f>
        <v/>
      </c>
      <c r="AK3812" s="176" t="str">
        <f>IF(ISBLANK('DPW3'!AD72),"",'DPW3'!AD72)</f>
        <v/>
      </c>
      <c r="AL3812" s="176" t="str">
        <f>IF(ISBLANK('DPW3'!AE72),"",'DPW3'!AE72)</f>
        <v/>
      </c>
      <c r="AM3812" s="176" t="str">
        <f>IF(ISBLANK('DPW3'!AF72),"",'DPW3'!AF72)</f>
        <v/>
      </c>
      <c r="AN3812" s="176" t="str">
        <f>IF(ISBLANK('DPW3'!AG72),"",'DPW3'!AG72)</f>
        <v/>
      </c>
      <c r="AO3812" s="176" t="str">
        <f>IF(ISBLANK('DPW3'!AH72),"",'DPW3'!AH72)</f>
        <v/>
      </c>
      <c r="AP3812" s="176" t="str">
        <f>IF(ISBLANK('DPW3'!AI72),"",'DPW3'!AI72)</f>
        <v/>
      </c>
      <c r="AQ3812" s="176" t="str">
        <f>IF(ISBLANK('DPW3'!AJ72),"",'DPW3'!AJ72)</f>
        <v/>
      </c>
      <c r="AR3812" s="176" t="str">
        <f>IF(ISBLANK('DPW3'!AK72),"",'DPW3'!AK72)</f>
        <v/>
      </c>
      <c r="AS3812" s="176" t="str">
        <f>IF(ISBLANK('DPW3'!AL72),"",'DPW3'!AL72)</f>
        <v/>
      </c>
      <c r="AT3812" s="176" t="str">
        <f>IF(ISBLANK('DPW3'!AM72),"",'DPW3'!AM72)</f>
        <v/>
      </c>
      <c r="AU3812" s="176" t="str">
        <f>IF(ISBLANK('DPW3'!AN72),"",'DPW3'!AN72)</f>
        <v/>
      </c>
      <c r="AV3812" s="176" t="str">
        <f>IF(ISBLANK('DPW3'!AO72),"",'DPW3'!AO72)</f>
        <v/>
      </c>
      <c r="AW3812" s="176" t="str">
        <f>IF(ISBLANK('DPW3'!AP72),"",'DPW3'!AP72)</f>
        <v/>
      </c>
      <c r="AX3812" s="176" t="str">
        <f>IF(ISBLANK('DPW3'!AQ72),"",'DPW3'!AQ72)</f>
        <v/>
      </c>
      <c r="AY3812" s="176" t="str">
        <f>IF(ISBLANK('DPW3'!AR72),"",'DPW3'!AR72)</f>
        <v/>
      </c>
      <c r="AZ3812" s="176" t="str">
        <f>IF(ISBLANK('DPW3'!AS72),"",'DPW3'!AS72)</f>
        <v/>
      </c>
      <c r="BA3812" s="176" t="str">
        <f>IF(ISBLANK('DPW3'!AT72),"",'DPW3'!AT72)</f>
        <v/>
      </c>
      <c r="BB3812" s="176" t="str">
        <f>IF(ISBLANK('DPW3'!AU72),"",'DPW3'!AU72)</f>
        <v/>
      </c>
      <c r="BC3812" s="176" t="str">
        <f>IF(ISBLANK('DPW3'!AV72),"",'DPW3'!AV72)</f>
        <v/>
      </c>
      <c r="BD3812" s="176" t="str">
        <f>IF(ISBLANK('DPW3'!AW72),"",'DPW3'!AW72)</f>
        <v/>
      </c>
      <c r="BE3812" s="176" t="str">
        <f>IF(ISBLANK('DPW3'!AX72),"",'DPW3'!AX72)</f>
        <v/>
      </c>
      <c r="BF3812" s="176" t="str">
        <f>IF(ISBLANK('DPW3'!AY72),"",'DPW3'!AY72)</f>
        <v/>
      </c>
      <c r="BG3812" s="176" t="str">
        <f>IF(ISBLANK('DPW3'!AZ72),"",'DPW3'!AZ72)</f>
        <v/>
      </c>
      <c r="BH3812" s="176" t="str">
        <f>IF(ISBLANK('DPW3'!BA72),"",'DPW3'!BA72)</f>
        <v/>
      </c>
    </row>
    <row r="3813" spans="1:60" x14ac:dyDescent="0.25">
      <c r="A3813" s="176" t="str">
        <f t="shared" si="59"/>
        <v>YKY</v>
      </c>
      <c r="B3813" s="176" t="str">
        <f>IF(ISBLANK('DPW3'!DP72),"",'DPW3'!DP72)</f>
        <v>PCD_DPW3_RES2_DLY_S1</v>
      </c>
      <c r="C3813" s="176" t="str">
        <f>'DPW3'!F72 &amp; "," &amp; 'DPW3'!G72 &amp; "," &amp; 'DPW3'!DP5 &amp; "," &amp; 'DPW3'!DP6</f>
        <v>Resilience - Upgrade works at water treatment works,Number of schemes at Stage 1,Total number of schemes with a 90+ day delay for any given IM,</v>
      </c>
      <c r="D3813" s="176" t="str">
        <f>IF(ISBLANK('DPW3'!$H$72),"",'DPW3'!$H$72)</f>
        <v>Nr</v>
      </c>
      <c r="E3813" s="176" t="s">
        <v>7266</v>
      </c>
      <c r="F3813" s="176" t="str">
        <f>IF(ISBLANK('DPW3'!BC72),"",'DPW3'!BC72)</f>
        <v/>
      </c>
    </row>
    <row r="3814" spans="1:60" x14ac:dyDescent="0.25">
      <c r="A3814" s="176" t="str">
        <f t="shared" si="59"/>
        <v>YKY</v>
      </c>
      <c r="B3814" s="176" t="str">
        <f>IF(ISBLANK('DPW3'!DQ72),"",'DPW3'!DQ72)</f>
        <v>PCD_DPW3_RES2_DIR_S1</v>
      </c>
      <c r="C3814" s="176" t="str">
        <f>'DPW3'!F72 &amp; "," &amp; 'DPW3'!G72 &amp; "," &amp; 'DPW3'!$DQ$5 &amp; "," &amp; 'DPW3'!$DQ$6</f>
        <v>Resilience - Upgrade works at water treatment works,Number of schemes at Stage 1,Reasons for delay - Number of delayed schemes falling into each 'primary reason for delay' category,Lack of resources - internal</v>
      </c>
      <c r="D3814" s="176" t="str">
        <f>IF(ISBLANK('DPW3'!$H$72),"",'DPW3'!$H$72)</f>
        <v>Nr</v>
      </c>
      <c r="E3814" s="176" t="s">
        <v>7266</v>
      </c>
      <c r="F3814" s="176" t="str">
        <f>IF(ISBLANK('DPW3'!BD72),"",'DPW3'!BD72)</f>
        <v/>
      </c>
    </row>
    <row r="3815" spans="1:60" x14ac:dyDescent="0.25">
      <c r="A3815" s="176" t="str">
        <f t="shared" si="59"/>
        <v>YKY</v>
      </c>
      <c r="B3815" s="176" t="str">
        <f>IF(ISBLANK('DPW3'!DR72),"",'DPW3'!DR72)</f>
        <v>PCD_DPW3_RES2_DSCR_S1</v>
      </c>
      <c r="C3815" s="176" t="str">
        <f>'DPW3'!F72 &amp; "," &amp; 'DPW3'!G72 &amp; "," &amp; 'DPW3'!DQ$5 &amp; "," &amp; 'DPW3'!$DR$6</f>
        <v xml:space="preserve">Resilience - Upgrade works at water treatment works,Number of schemes at Stage 1,Reasons for delay - Number of delayed schemes falling into each 'primary reason for delay' category,Lack of resources - external </v>
      </c>
      <c r="D3815" s="176" t="str">
        <f>IF(ISBLANK('DPW3'!$H$72),"",'DPW3'!$H$72)</f>
        <v>Nr</v>
      </c>
      <c r="E3815" s="176" t="s">
        <v>7266</v>
      </c>
      <c r="F3815" s="176" t="str">
        <f>IF(ISBLANK('DPW3'!BE72),"",'DPW3'!BE72)</f>
        <v/>
      </c>
    </row>
    <row r="3816" spans="1:60" x14ac:dyDescent="0.25">
      <c r="A3816" s="176" t="str">
        <f t="shared" si="59"/>
        <v>YKY</v>
      </c>
      <c r="B3816" s="176" t="str">
        <f>IF(ISBLANK('DPW3'!DS72),"",'DPW3'!DS72)</f>
        <v>PCD_DPW3_RES2_DCS_S1</v>
      </c>
      <c r="C3816" s="176" t="str">
        <f>'DPW3'!F72 &amp; "," &amp; 'DPW3'!G72 &amp; "," &amp; 'DPW3'!$DQ$5 &amp; "," &amp; 'DPW3'!$DS$6</f>
        <v>Resilience - Upgrade works at water treatment works,Number of schemes at Stage 1,Reasons for delay - Number of delayed schemes falling into each 'primary reason for delay' category,Change in solution (IM2)</v>
      </c>
      <c r="D3816" s="176" t="str">
        <f>IF(ISBLANK('DPW3'!$H$72),"",'DPW3'!$H$72)</f>
        <v>Nr</v>
      </c>
      <c r="E3816" s="176" t="s">
        <v>7266</v>
      </c>
      <c r="F3816" s="176" t="str">
        <f>IF(ISBLANK('DPW3'!BF72),"",'DPW3'!BF72)</f>
        <v/>
      </c>
    </row>
    <row r="3817" spans="1:60" x14ac:dyDescent="0.25">
      <c r="A3817" s="176" t="str">
        <f t="shared" si="59"/>
        <v>YKY</v>
      </c>
      <c r="B3817" s="176" t="str">
        <f>IF(ISBLANK('DPW3'!DT72),"",'DPW3'!DT72)</f>
        <v>PCD_DPW3_RES2_DSPC_S1</v>
      </c>
      <c r="C3817" s="176" t="str">
        <f>'DPW3'!F72 &amp; "," &amp; 'DPW3'!G72 &amp; "," &amp; 'DPW3'!$DQ$5 &amp; "," &amp; 'DPW3'!$DT$6</f>
        <v>Resilience - Upgrade works at water treatment works,Number of schemes at Stage 1,Reasons for delay - Number of delayed schemes falling into each 'primary reason for delay' category,Supply chain capacity</v>
      </c>
      <c r="D3817" s="176" t="str">
        <f>IF(ISBLANK('DPW3'!$H$72),"",'DPW3'!$H$72)</f>
        <v>Nr</v>
      </c>
      <c r="E3817" s="176" t="s">
        <v>7266</v>
      </c>
      <c r="F3817" s="176" t="str">
        <f>IF(ISBLANK('DPW3'!BG72),"",'DPW3'!BG72)</f>
        <v/>
      </c>
    </row>
    <row r="3818" spans="1:60" s="55" customFormat="1" x14ac:dyDescent="0.25">
      <c r="A3818" s="55" t="str">
        <f t="shared" si="59"/>
        <v>YKY</v>
      </c>
      <c r="B3818" s="55" t="str">
        <f>IF(ISBLANK('DPW3'!DU72),"",'DPW3'!DU72)</f>
        <v>PCD_DPW3_RES2_DPP_S1</v>
      </c>
      <c r="C3818" s="55" t="str">
        <f>'DPW3'!F72 &amp; "," &amp; 'DPW3'!G72 &amp; "," &amp; 'DPW3'!$DQ$5 &amp; "," &amp; 'DPW3'!$DU$6</f>
        <v>Resilience - Upgrade works at water treatment works,Number of schemes at Stage 1,Reasons for delay - Number of delayed schemes falling into each 'primary reason for delay' category,Land and planning permission</v>
      </c>
      <c r="D3818" s="55" t="str">
        <f>IF(ISBLANK('DPW3'!$H$72),"",'DPW3'!$H$72)</f>
        <v>Nr</v>
      </c>
      <c r="E3818" s="55" t="s">
        <v>7266</v>
      </c>
      <c r="F3818" s="55" t="str">
        <f>IF(ISBLANK('DPW3'!BH72),"",'DPW3'!BH72)</f>
        <v/>
      </c>
    </row>
    <row r="3819" spans="1:60" x14ac:dyDescent="0.25">
      <c r="A3819" s="176" t="str">
        <f t="shared" si="59"/>
        <v>YKY</v>
      </c>
      <c r="B3819" s="176" t="str">
        <f>IF(ISBLANK('DPW3'!DV72),"",'DPW3'!DV72)</f>
        <v>PCD_DPW3_RES2_DTPI_S1</v>
      </c>
      <c r="C3819" s="176" t="str">
        <f>'DPW3'!F72 &amp; "," &amp; 'DPW3'!G72 &amp; "," &amp; 'DPW3'!$DQ$5 &amp; "," &amp; 'DPW3'!$DV$6</f>
        <v>Resilience - Upgrade works at water treatment works,Number of schemes at Stage 1,Reasons for delay - Number of delayed schemes falling into each 'primary reason for delay' category,Third-party interface</v>
      </c>
      <c r="D3819" s="176" t="str">
        <f>IF(ISBLANK('DPW3'!$H$72),"",'DPW3'!$H$72)</f>
        <v>Nr</v>
      </c>
      <c r="E3819" s="176" t="s">
        <v>7266</v>
      </c>
      <c r="F3819" s="176" t="str">
        <f>IF(ISBLANK('DPW3'!BI72),"",'DPW3'!BI72)</f>
        <v/>
      </c>
    </row>
    <row r="3820" spans="1:60" x14ac:dyDescent="0.25">
      <c r="A3820" s="176" t="str">
        <f t="shared" si="59"/>
        <v>YKY</v>
      </c>
      <c r="B3820" s="176" t="str">
        <f>IF(ISBLANK('DPW3'!DW72),"",'DPW3'!DW72)</f>
        <v>PCD_DPW3_RES2_DCI_S1</v>
      </c>
      <c r="C3820" s="176" t="str">
        <f>'DPW3'!F72 &amp; "," &amp; 'DPW3'!G72 &amp; "," &amp; 'DPW3'!$DQ$5 &amp; "," &amp; 'DPW3'!$DW$6</f>
        <v>Resilience - Upgrade works at water treatment works,Number of schemes at Stage 1,Reasons for delay - Number of delayed schemes falling into each 'primary reason for delay' category,Contractual issues</v>
      </c>
      <c r="D3820" s="176" t="str">
        <f>IF(ISBLANK('DPW3'!$H$72),"",'DPW3'!$H$72)</f>
        <v>Nr</v>
      </c>
      <c r="E3820" s="176" t="s">
        <v>7266</v>
      </c>
      <c r="F3820" s="176" t="str">
        <f>IF(ISBLANK('DPW3'!BJ72),"",'DPW3'!BJ72)</f>
        <v/>
      </c>
    </row>
    <row r="3821" spans="1:60" x14ac:dyDescent="0.25">
      <c r="A3821" s="176" t="str">
        <f t="shared" si="59"/>
        <v>YKY</v>
      </c>
      <c r="B3821" s="176" t="str">
        <f>IF(ISBLANK('DPW3'!DX72),"",'DPW3'!DX72)</f>
        <v>PCD_DPW3_RES2_DSI_S1</v>
      </c>
      <c r="C3821" s="176" t="str">
        <f>'DPW3'!F72 &amp; "," &amp; 'DPW3'!G72 &amp; "," &amp; 'DPW3'!$DQ$5 &amp; "," &amp; 'DPW3'!$DX$6</f>
        <v>Resilience - Upgrade works at water treatment works,Number of schemes at Stage 1,Reasons for delay - Number of delayed schemes falling into each 'primary reason for delay' category,Sites issues</v>
      </c>
      <c r="D3821" s="176" t="str">
        <f>IF(ISBLANK('DPW3'!$H$72),"",'DPW3'!$H$72)</f>
        <v>Nr</v>
      </c>
      <c r="E3821" s="176" t="s">
        <v>7266</v>
      </c>
      <c r="F3821" s="176" t="str">
        <f>IF(ISBLANK('DPW3'!BK72),"",'DPW3'!BK72)</f>
        <v/>
      </c>
    </row>
    <row r="3822" spans="1:60" x14ac:dyDescent="0.25">
      <c r="A3822" s="176" t="str">
        <f t="shared" si="59"/>
        <v>YKY</v>
      </c>
      <c r="B3822" s="176" t="str">
        <f>IF(ISBLANK('DPW3'!DY72),"",'DPW3'!DY72)</f>
        <v>PCD_DPW3_RES2_DER_S1</v>
      </c>
      <c r="C3822" s="176" t="str">
        <f>'DPW3'!F72 &amp; "," &amp; 'DPW3'!G72 &amp; "," &amp; 'DPW3'!$DQ$5 &amp; "," &amp; 'DPW3'!$DY$6</f>
        <v>Resilience - Upgrade works at water treatment works,Number of schemes at Stage 1,Reasons for delay - Number of delayed schemes falling into each 'primary reason for delay' category,Environmental risks</v>
      </c>
      <c r="D3822" s="176" t="str">
        <f>IF(ISBLANK('DPW3'!$H$72),"",'DPW3'!$H$72)</f>
        <v>Nr</v>
      </c>
      <c r="E3822" s="176" t="s">
        <v>7266</v>
      </c>
      <c r="F3822" s="176" t="str">
        <f>IF(ISBLANK('DPW3'!BL72),"",'DPW3'!BL72)</f>
        <v/>
      </c>
    </row>
    <row r="3823" spans="1:60" x14ac:dyDescent="0.25">
      <c r="A3823" s="176" t="str">
        <f t="shared" si="59"/>
        <v>YKY</v>
      </c>
      <c r="B3823" s="176" t="str">
        <f>IF(ISBLANK('DPW3'!DZ72),"",'DPW3'!DZ72)</f>
        <v>PCD_DPW3_RES2_RS_S1</v>
      </c>
      <c r="C3823" s="176" t="str">
        <f>'DPW3'!F72 &amp; "," &amp; 'DPW3'!G72 &amp; "," &amp; 'DPW3'!$DQ$5 &amp; "," &amp; 'DPW3'!$DZ$6</f>
        <v>Resilience - Upgrade works at water treatment works,Number of schemes at Stage 1,Reasons for delay - Number of delayed schemes falling into each 'primary reason for delay' category,Regulatory Sign off Delay</v>
      </c>
      <c r="D3823" s="176" t="str">
        <f>IF(ISBLANK('DPW3'!$H$72),"",'DPW3'!$H$72)</f>
        <v>Nr</v>
      </c>
      <c r="E3823" s="176" t="s">
        <v>7266</v>
      </c>
      <c r="F3823" s="176" t="str">
        <f>IF(ISBLANK('DPW3'!BM72),"",'DPW3'!BM72)</f>
        <v/>
      </c>
    </row>
    <row r="3824" spans="1:60" x14ac:dyDescent="0.25">
      <c r="A3824" s="176" t="str">
        <f t="shared" si="59"/>
        <v>YKY</v>
      </c>
      <c r="B3824" s="176" t="str">
        <f>IF(ISBLANK('DPW3'!EA72),"",'DPW3'!EA72)</f>
        <v>PCD_DPW3_RES2_DPLE_S1</v>
      </c>
      <c r="C3824" s="176" t="str">
        <f>'DPW3'!F72 &amp; "," &amp; 'DPW3'!G72 &amp; "," &amp; 'DPW3'!$DQ$5 &amp; "," &amp; 'DPW3'!$EA$6</f>
        <v>Resilience - Upgrade works at water treatment works,Number of schemes at Stage 1,Reasons for delay - Number of delayed schemes falling into each 'primary reason for delay' category,Programme level efficiency</v>
      </c>
      <c r="D3824" s="176" t="str">
        <f>IF(ISBLANK('DPW3'!$H$72),"",'DPW3'!$H$72)</f>
        <v>Nr</v>
      </c>
      <c r="E3824" s="176" t="s">
        <v>7266</v>
      </c>
      <c r="F3824" s="176" t="str">
        <f>IF(ISBLANK('DPW3'!BN72),"",'DPW3'!BN72)</f>
        <v/>
      </c>
    </row>
    <row r="3825" spans="1:60" x14ac:dyDescent="0.25">
      <c r="A3825" s="176" t="str">
        <f t="shared" si="59"/>
        <v>YKY</v>
      </c>
      <c r="B3825" s="176" t="str">
        <f>IF(ISBLANK('DPW3'!BZ73),"",'DPW3'!BZ73)</f>
        <v>PCD_DPW3_RES2_S2</v>
      </c>
      <c r="C3825" s="176" t="str">
        <f>'DPW3'!F73 &amp; "," &amp; 'DPW3'!G73 &amp; "," &amp; 'DPW3'!BX5</f>
        <v>Resilience - Upgrade works at water treatment works,Number of schemes at Stage 2,Number of Schemes with IMs (Nr)</v>
      </c>
      <c r="D3825" s="176" t="str">
        <f>IF(ISBLANK('DPW3'!$H$73),"",'DPW3'!$H$73)</f>
        <v>Nr</v>
      </c>
      <c r="E3825" s="176" t="s">
        <v>7266</v>
      </c>
      <c r="T3825" s="176" t="str">
        <f>IF(ISBLANK('DPW3'!M73),"",'DPW3'!M73)</f>
        <v/>
      </c>
      <c r="U3825" s="176" t="str">
        <f>IF(ISBLANK('DPW3'!N73),"",'DPW3'!N73)</f>
        <v/>
      </c>
      <c r="V3825" s="176" t="str">
        <f>IF(ISBLANK('DPW3'!O73),"",'DPW3'!O73)</f>
        <v/>
      </c>
      <c r="W3825" s="176" t="str">
        <f>IF(ISBLANK('DPW3'!P73),"",'DPW3'!P73)</f>
        <v/>
      </c>
      <c r="X3825" s="176" t="str">
        <f>IF(ISBLANK('DPW3'!Q73),"",'DPW3'!Q73)</f>
        <v/>
      </c>
      <c r="Y3825" s="176" t="str">
        <f>IF(ISBLANK('DPW3'!R73),"",'DPW3'!R73)</f>
        <v/>
      </c>
      <c r="Z3825" s="176" t="str">
        <f>IF(ISBLANK('DPW3'!S73),"",'DPW3'!S73)</f>
        <v/>
      </c>
      <c r="AA3825" s="176" t="str">
        <f>IF(ISBLANK('DPW3'!T73),"",'DPW3'!T73)</f>
        <v/>
      </c>
      <c r="AB3825" s="176" t="str">
        <f>IF(ISBLANK('DPW3'!U73),"",'DPW3'!U73)</f>
        <v/>
      </c>
      <c r="AC3825" s="176" t="str">
        <f>IF(ISBLANK('DPW3'!V73),"",'DPW3'!V73)</f>
        <v/>
      </c>
      <c r="AD3825" s="176" t="str">
        <f>IF(ISBLANK('DPW3'!W73),"",'DPW3'!W73)</f>
        <v/>
      </c>
      <c r="AE3825" s="176" t="str">
        <f>IF(ISBLANK('DPW3'!X73),"",'DPW3'!X73)</f>
        <v/>
      </c>
      <c r="AF3825" s="176" t="str">
        <f>IF(ISBLANK('DPW3'!Y73),"",'DPW3'!Y73)</f>
        <v/>
      </c>
      <c r="AG3825" s="176" t="str">
        <f>IF(ISBLANK('DPW3'!Z73),"",'DPW3'!Z73)</f>
        <v/>
      </c>
      <c r="AH3825" s="176" t="str">
        <f>IF(ISBLANK('DPW3'!AA73),"",'DPW3'!AA73)</f>
        <v/>
      </c>
      <c r="AI3825" s="176" t="str">
        <f>IF(ISBLANK('DPW3'!AB73),"",'DPW3'!AB73)</f>
        <v/>
      </c>
      <c r="AJ3825" s="176" t="str">
        <f>IF(ISBLANK('DPW3'!AC73),"",'DPW3'!AC73)</f>
        <v/>
      </c>
      <c r="AK3825" s="176" t="str">
        <f>IF(ISBLANK('DPW3'!AD73),"",'DPW3'!AD73)</f>
        <v/>
      </c>
      <c r="AL3825" s="176" t="str">
        <f>IF(ISBLANK('DPW3'!AE73),"",'DPW3'!AE73)</f>
        <v/>
      </c>
      <c r="AM3825" s="176" t="str">
        <f>IF(ISBLANK('DPW3'!AF73),"",'DPW3'!AF73)</f>
        <v/>
      </c>
      <c r="AN3825" s="176" t="str">
        <f>IF(ISBLANK('DPW3'!AG73),"",'DPW3'!AG73)</f>
        <v/>
      </c>
      <c r="AO3825" s="176" t="str">
        <f>IF(ISBLANK('DPW3'!AH73),"",'DPW3'!AH73)</f>
        <v/>
      </c>
      <c r="AP3825" s="176" t="str">
        <f>IF(ISBLANK('DPW3'!AI73),"",'DPW3'!AI73)</f>
        <v/>
      </c>
      <c r="AQ3825" s="176" t="str">
        <f>IF(ISBLANK('DPW3'!AJ73),"",'DPW3'!AJ73)</f>
        <v/>
      </c>
      <c r="AR3825" s="176" t="str">
        <f>IF(ISBLANK('DPW3'!AK73),"",'DPW3'!AK73)</f>
        <v/>
      </c>
      <c r="AS3825" s="176" t="str">
        <f>IF(ISBLANK('DPW3'!AL73),"",'DPW3'!AL73)</f>
        <v/>
      </c>
      <c r="AT3825" s="176" t="str">
        <f>IF(ISBLANK('DPW3'!AM73),"",'DPW3'!AM73)</f>
        <v/>
      </c>
      <c r="AU3825" s="176" t="str">
        <f>IF(ISBLANK('DPW3'!AN73),"",'DPW3'!AN73)</f>
        <v/>
      </c>
      <c r="AV3825" s="176" t="str">
        <f>IF(ISBLANK('DPW3'!AO73),"",'DPW3'!AO73)</f>
        <v/>
      </c>
      <c r="AW3825" s="176" t="str">
        <f>IF(ISBLANK('DPW3'!AP73),"",'DPW3'!AP73)</f>
        <v/>
      </c>
      <c r="AX3825" s="176" t="str">
        <f>IF(ISBLANK('DPW3'!AQ73),"",'DPW3'!AQ73)</f>
        <v/>
      </c>
      <c r="AY3825" s="176" t="str">
        <f>IF(ISBLANK('DPW3'!AR73),"",'DPW3'!AR73)</f>
        <v/>
      </c>
      <c r="AZ3825" s="176" t="str">
        <f>IF(ISBLANK('DPW3'!AS73),"",'DPW3'!AS73)</f>
        <v/>
      </c>
      <c r="BA3825" s="176" t="str">
        <f>IF(ISBLANK('DPW3'!AT73),"",'DPW3'!AT73)</f>
        <v/>
      </c>
      <c r="BB3825" s="176" t="str">
        <f>IF(ISBLANK('DPW3'!AU73),"",'DPW3'!AU73)</f>
        <v/>
      </c>
      <c r="BC3825" s="176" t="str">
        <f>IF(ISBLANK('DPW3'!AV73),"",'DPW3'!AV73)</f>
        <v/>
      </c>
      <c r="BD3825" s="176" t="str">
        <f>IF(ISBLANK('DPW3'!AW73),"",'DPW3'!AW73)</f>
        <v/>
      </c>
      <c r="BE3825" s="176" t="str">
        <f>IF(ISBLANK('DPW3'!AX73),"",'DPW3'!AX73)</f>
        <v/>
      </c>
      <c r="BF3825" s="176" t="str">
        <f>IF(ISBLANK('DPW3'!AY73),"",'DPW3'!AY73)</f>
        <v/>
      </c>
      <c r="BG3825" s="176" t="str">
        <f>IF(ISBLANK('DPW3'!AZ73),"",'DPW3'!AZ73)</f>
        <v/>
      </c>
      <c r="BH3825" s="176" t="str">
        <f>IF(ISBLANK('DPW3'!BA73),"",'DPW3'!BA73)</f>
        <v/>
      </c>
    </row>
    <row r="3826" spans="1:60" x14ac:dyDescent="0.25">
      <c r="A3826" s="176" t="str">
        <f t="shared" si="59"/>
        <v>YKY</v>
      </c>
      <c r="B3826" s="176" t="str">
        <f>IF(ISBLANK('DPW3'!DP73),"",'DPW3'!DP73)</f>
        <v>PCD_DPW3_RES2_DLY_S2</v>
      </c>
      <c r="C3826" s="176" t="str">
        <f>'DPW3'!F73 &amp; "," &amp; 'DPW3'!G73 &amp; "," &amp; 'DPW3'!DP5 &amp; "," &amp; 'DPW3'!DP6</f>
        <v>Resilience - Upgrade works at water treatment works,Number of schemes at Stage 2,Total number of schemes with a 90+ day delay for any given IM,</v>
      </c>
      <c r="D3826" s="176" t="str">
        <f>IF(ISBLANK('DPW3'!$H$73),"",'DPW3'!$H$73)</f>
        <v>Nr</v>
      </c>
      <c r="E3826" s="176" t="s">
        <v>7266</v>
      </c>
      <c r="F3826" s="176" t="str">
        <f>IF(ISBLANK('DPW3'!BC73),"",'DPW3'!BC73)</f>
        <v/>
      </c>
    </row>
    <row r="3827" spans="1:60" x14ac:dyDescent="0.25">
      <c r="A3827" s="176" t="str">
        <f t="shared" si="59"/>
        <v>YKY</v>
      </c>
      <c r="B3827" s="176" t="str">
        <f>IF(ISBLANK('DPW3'!DQ73),"",'DPW3'!DQ73)</f>
        <v>PCD_DPW3_RES2_DIR_S2</v>
      </c>
      <c r="C3827" s="176" t="str">
        <f>'DPW3'!F73 &amp; "," &amp; 'DPW3'!G73 &amp; "," &amp; 'DPW3'!$DQ$5 &amp; "," &amp; 'DPW3'!$DQ$6</f>
        <v>Resilience - Upgrade works at water treatment works,Number of schemes at Stage 2,Reasons for delay - Number of delayed schemes falling into each 'primary reason for delay' category,Lack of resources - internal</v>
      </c>
      <c r="D3827" s="176" t="str">
        <f>IF(ISBLANK('DPW3'!$H$73),"",'DPW3'!$H$73)</f>
        <v>Nr</v>
      </c>
      <c r="E3827" s="176" t="s">
        <v>7266</v>
      </c>
      <c r="F3827" s="176" t="str">
        <f>IF(ISBLANK('DPW3'!BD73),"",'DPW3'!BD73)</f>
        <v/>
      </c>
    </row>
    <row r="3828" spans="1:60" x14ac:dyDescent="0.25">
      <c r="A3828" s="176" t="str">
        <f t="shared" si="59"/>
        <v>YKY</v>
      </c>
      <c r="B3828" s="176" t="str">
        <f>IF(ISBLANK('DPW3'!DR73),"",'DPW3'!DR73)</f>
        <v>PCD_DPW3_RES2_DSCR_S2</v>
      </c>
      <c r="C3828" s="176" t="str">
        <f>'DPW3'!F73 &amp; "," &amp; 'DPW3'!G73 &amp; "," &amp; 'DPW3'!$DQ$5 &amp; "," &amp; 'DPW3'!$DR$6</f>
        <v xml:space="preserve">Resilience - Upgrade works at water treatment works,Number of schemes at Stage 2,Reasons for delay - Number of delayed schemes falling into each 'primary reason for delay' category,Lack of resources - external </v>
      </c>
      <c r="D3828" s="176" t="str">
        <f>IF(ISBLANK('DPW3'!$H$73),"",'DPW3'!$H$73)</f>
        <v>Nr</v>
      </c>
      <c r="E3828" s="176" t="s">
        <v>7266</v>
      </c>
      <c r="F3828" s="176" t="str">
        <f>IF(ISBLANK('DPW3'!BE73),"",'DPW3'!BE73)</f>
        <v/>
      </c>
    </row>
    <row r="3829" spans="1:60" x14ac:dyDescent="0.25">
      <c r="A3829" s="176" t="str">
        <f t="shared" si="59"/>
        <v>YKY</v>
      </c>
      <c r="B3829" s="176" t="str">
        <f>IF(ISBLANK('DPW3'!DS73),"",'DPW3'!DS73)</f>
        <v>PCD_DPW3_RES2_DCS_S2</v>
      </c>
      <c r="C3829" s="176" t="str">
        <f>'DPW3'!F73 &amp; "," &amp; 'DPW3'!G73 &amp; "," &amp; 'DPW3'!$DQ$5 &amp; "," &amp; 'DPW3'!$DS$6</f>
        <v>Resilience - Upgrade works at water treatment works,Number of schemes at Stage 2,Reasons for delay - Number of delayed schemes falling into each 'primary reason for delay' category,Change in solution (IM2)</v>
      </c>
      <c r="D3829" s="176" t="str">
        <f>IF(ISBLANK('DPW3'!$H$73),"",'DPW3'!$H$73)</f>
        <v>Nr</v>
      </c>
      <c r="E3829" s="176" t="s">
        <v>7266</v>
      </c>
      <c r="F3829" s="176" t="str">
        <f>IF(ISBLANK('DPW3'!BF73),"",'DPW3'!BF73)</f>
        <v/>
      </c>
    </row>
    <row r="3830" spans="1:60" x14ac:dyDescent="0.25">
      <c r="A3830" s="176" t="str">
        <f t="shared" si="59"/>
        <v>YKY</v>
      </c>
      <c r="B3830" s="176" t="str">
        <f>IF(ISBLANK('DPW3'!DT73),"",'DPW3'!DT73)</f>
        <v>PCD_DPW3_RES2_DSPC_S2</v>
      </c>
      <c r="C3830" s="176" t="str">
        <f>'DPW3'!F73 &amp; "," &amp; 'DPW3'!G73 &amp; "," &amp; 'DPW3'!$DQ$5 &amp; "," &amp; 'DPW3'!$DT$6</f>
        <v>Resilience - Upgrade works at water treatment works,Number of schemes at Stage 2,Reasons for delay - Number of delayed schemes falling into each 'primary reason for delay' category,Supply chain capacity</v>
      </c>
      <c r="D3830" s="176" t="str">
        <f>IF(ISBLANK('DPW3'!$H$73),"",'DPW3'!$H$73)</f>
        <v>Nr</v>
      </c>
      <c r="E3830" s="176" t="s">
        <v>7266</v>
      </c>
      <c r="F3830" s="176" t="str">
        <f>IF(ISBLANK('DPW3'!BG73),"",'DPW3'!BG73)</f>
        <v/>
      </c>
    </row>
    <row r="3831" spans="1:60" s="55" customFormat="1" x14ac:dyDescent="0.25">
      <c r="A3831" s="55" t="str">
        <f t="shared" si="59"/>
        <v>YKY</v>
      </c>
      <c r="B3831" s="55" t="str">
        <f>IF(ISBLANK('DPW3'!DU73),"",'DPW3'!DU73)</f>
        <v>PCD_DPW3_RES2_DPP_S2</v>
      </c>
      <c r="C3831" s="55" t="str">
        <f>'DPW3'!F73 &amp; "," &amp; 'DPW3'!G73 &amp; "," &amp; 'DPW3'!$DQ$5 &amp; "," &amp; 'DPW3'!$DU$6</f>
        <v>Resilience - Upgrade works at water treatment works,Number of schemes at Stage 2,Reasons for delay - Number of delayed schemes falling into each 'primary reason for delay' category,Land and planning permission</v>
      </c>
      <c r="D3831" s="55" t="str">
        <f>IF(ISBLANK('DPW3'!$H$73),"",'DPW3'!$H$73)</f>
        <v>Nr</v>
      </c>
      <c r="E3831" s="55" t="s">
        <v>7266</v>
      </c>
      <c r="F3831" s="55" t="str">
        <f>IF(ISBLANK('DPW3'!BH73),"",'DPW3'!BH73)</f>
        <v/>
      </c>
    </row>
    <row r="3832" spans="1:60" x14ac:dyDescent="0.25">
      <c r="A3832" s="176" t="str">
        <f t="shared" si="59"/>
        <v>YKY</v>
      </c>
      <c r="B3832" s="176" t="str">
        <f>IF(ISBLANK('DPW3'!DV73),"",'DPW3'!DV73)</f>
        <v>PCD_DPW3_RES2_DTPI_S2</v>
      </c>
      <c r="C3832" s="176" t="str">
        <f>'DPW3'!F73 &amp; "," &amp; 'DPW3'!G73 &amp; "," &amp; 'DPW3'!$DQ$5 &amp; "," &amp; 'DPW3'!$DV$6</f>
        <v>Resilience - Upgrade works at water treatment works,Number of schemes at Stage 2,Reasons for delay - Number of delayed schemes falling into each 'primary reason for delay' category,Third-party interface</v>
      </c>
      <c r="D3832" s="176" t="str">
        <f>IF(ISBLANK('DPW3'!$H$73),"",'DPW3'!$H$73)</f>
        <v>Nr</v>
      </c>
      <c r="E3832" s="176" t="s">
        <v>7266</v>
      </c>
      <c r="F3832" s="176" t="str">
        <f>IF(ISBLANK('DPW3'!BI73),"",'DPW3'!BI73)</f>
        <v/>
      </c>
    </row>
    <row r="3833" spans="1:60" x14ac:dyDescent="0.25">
      <c r="A3833" s="176" t="str">
        <f t="shared" si="59"/>
        <v>YKY</v>
      </c>
      <c r="B3833" s="176" t="str">
        <f>IF(ISBLANK('DPW3'!DW73),"",'DPW3'!DW73)</f>
        <v>PCD_DPW3_RES2_DCI_S2</v>
      </c>
      <c r="C3833" s="176" t="str">
        <f>'DPW3'!F73 &amp; "," &amp; 'DPW3'!G73 &amp; "," &amp; 'DPW3'!$DQ$5 &amp; "," &amp; 'DPW3'!$DW$6</f>
        <v>Resilience - Upgrade works at water treatment works,Number of schemes at Stage 2,Reasons for delay - Number of delayed schemes falling into each 'primary reason for delay' category,Contractual issues</v>
      </c>
      <c r="D3833" s="176" t="str">
        <f>IF(ISBLANK('DPW3'!$H$73),"",'DPW3'!$H$73)</f>
        <v>Nr</v>
      </c>
      <c r="E3833" s="176" t="s">
        <v>7266</v>
      </c>
      <c r="F3833" s="176" t="str">
        <f>IF(ISBLANK('DPW3'!BJ73),"",'DPW3'!BJ73)</f>
        <v/>
      </c>
    </row>
    <row r="3834" spans="1:60" x14ac:dyDescent="0.25">
      <c r="A3834" s="176" t="str">
        <f t="shared" si="59"/>
        <v>YKY</v>
      </c>
      <c r="B3834" s="176" t="str">
        <f>IF(ISBLANK('DPW3'!DX73),"",'DPW3'!DX73)</f>
        <v>PCD_DPW3_RES2_DSI_S2</v>
      </c>
      <c r="C3834" s="176" t="str">
        <f>'DPW3'!F73 &amp; "," &amp; 'DPW3'!G73 &amp; "," &amp; 'DPW3'!$DQ$5 &amp; "," &amp; 'DPW3'!$DX$6</f>
        <v>Resilience - Upgrade works at water treatment works,Number of schemes at Stage 2,Reasons for delay - Number of delayed schemes falling into each 'primary reason for delay' category,Sites issues</v>
      </c>
      <c r="D3834" s="176" t="str">
        <f>IF(ISBLANK('DPW3'!$H$73),"",'DPW3'!$H$73)</f>
        <v>Nr</v>
      </c>
      <c r="E3834" s="176" t="s">
        <v>7266</v>
      </c>
      <c r="F3834" s="176" t="str">
        <f>IF(ISBLANK('DPW3'!BK73),"",'DPW3'!BK73)</f>
        <v/>
      </c>
    </row>
    <row r="3835" spans="1:60" x14ac:dyDescent="0.25">
      <c r="A3835" s="176" t="str">
        <f t="shared" si="59"/>
        <v>YKY</v>
      </c>
      <c r="B3835" s="176" t="str">
        <f>IF(ISBLANK('DPW3'!DY73),"",'DPW3'!DY73)</f>
        <v>PCD_DPW3_RES2_DER_S2</v>
      </c>
      <c r="C3835" s="176" t="str">
        <f>'DPW3'!F73 &amp; "," &amp; 'DPW3'!G73 &amp; "," &amp; 'DPW3'!$DQ$5 &amp; "," &amp; 'DPW3'!$DY$6</f>
        <v>Resilience - Upgrade works at water treatment works,Number of schemes at Stage 2,Reasons for delay - Number of delayed schemes falling into each 'primary reason for delay' category,Environmental risks</v>
      </c>
      <c r="D3835" s="176" t="str">
        <f>IF(ISBLANK('DPW3'!$H$73),"",'DPW3'!$H$73)</f>
        <v>Nr</v>
      </c>
      <c r="E3835" s="176" t="s">
        <v>7266</v>
      </c>
      <c r="F3835" s="176" t="str">
        <f>IF(ISBLANK('DPW3'!BL73),"",'DPW3'!BL73)</f>
        <v/>
      </c>
    </row>
    <row r="3836" spans="1:60" x14ac:dyDescent="0.25">
      <c r="A3836" s="176" t="str">
        <f t="shared" si="59"/>
        <v>YKY</v>
      </c>
      <c r="B3836" s="176" t="str">
        <f>IF(ISBLANK('DPW3'!DZ73),"",'DPW3'!DZ73)</f>
        <v>PCD_DPW3_RES2_RS_S2</v>
      </c>
      <c r="C3836" s="176" t="str">
        <f>'DPW3'!F73 &amp; "," &amp; 'DPW3'!G73 &amp; "," &amp; 'DPW3'!$DQ$5 &amp; "," &amp; 'DPW3'!$DZ$6</f>
        <v>Resilience - Upgrade works at water treatment works,Number of schemes at Stage 2,Reasons for delay - Number of delayed schemes falling into each 'primary reason for delay' category,Regulatory Sign off Delay</v>
      </c>
      <c r="D3836" s="176" t="str">
        <f>IF(ISBLANK('DPW3'!$H$73),"",'DPW3'!$H$73)</f>
        <v>Nr</v>
      </c>
      <c r="E3836" s="176" t="s">
        <v>7266</v>
      </c>
      <c r="F3836" s="176" t="str">
        <f>IF(ISBLANK('DPW3'!BM73),"",'DPW3'!BM73)</f>
        <v/>
      </c>
    </row>
    <row r="3837" spans="1:60" x14ac:dyDescent="0.25">
      <c r="A3837" s="176" t="str">
        <f t="shared" si="59"/>
        <v>YKY</v>
      </c>
      <c r="B3837" s="176" t="str">
        <f>IF(ISBLANK('DPW3'!EA73),"",'DPW3'!EA73)</f>
        <v>PCD_DPW3_RES2_DPLE_S2</v>
      </c>
      <c r="C3837" s="176" t="str">
        <f>'DPW3'!F73 &amp; "," &amp; 'DPW3'!G73 &amp; "," &amp; 'DPW3'!$DQ$5 &amp; "," &amp; 'DPW3'!$EA$6</f>
        <v>Resilience - Upgrade works at water treatment works,Number of schemes at Stage 2,Reasons for delay - Number of delayed schemes falling into each 'primary reason for delay' category,Programme level efficiency</v>
      </c>
      <c r="D3837" s="176" t="str">
        <f>IF(ISBLANK('DPW3'!$H$73),"",'DPW3'!$H$73)</f>
        <v>Nr</v>
      </c>
      <c r="E3837" s="176" t="s">
        <v>7266</v>
      </c>
      <c r="F3837" s="176" t="str">
        <f>IF(ISBLANK('DPW3'!BN73),"",'DPW3'!BN73)</f>
        <v/>
      </c>
    </row>
    <row r="3838" spans="1:60" x14ac:dyDescent="0.25">
      <c r="A3838" s="176" t="str">
        <f t="shared" si="59"/>
        <v>YKY</v>
      </c>
      <c r="B3838" s="176" t="str">
        <f>IF(ISBLANK('DPW3'!BZ74),"",'DPW3'!BZ74)</f>
        <v>PCD_DPW3_RES2_S3</v>
      </c>
      <c r="C3838" s="176" t="str">
        <f>'DPW3'!F74 &amp; "," &amp; 'DPW3'!G74 &amp; "," &amp; 'DPW3'!BX5</f>
        <v>Resilience - Upgrade works at water treatment works,Number of schemes at Stage 3,Number of Schemes with IMs (Nr)</v>
      </c>
      <c r="D3838" s="176" t="str">
        <f>IF(ISBLANK('DPW3'!$H$74),"",'DPW3'!$H$74)</f>
        <v>Nr</v>
      </c>
      <c r="E3838" s="176" t="s">
        <v>7266</v>
      </c>
      <c r="T3838" s="176" t="str">
        <f>IF(ISBLANK('DPW3'!M74),"",'DPW3'!M74)</f>
        <v/>
      </c>
      <c r="U3838" s="176" t="str">
        <f>IF(ISBLANK('DPW3'!N74),"",'DPW3'!N74)</f>
        <v/>
      </c>
      <c r="V3838" s="176" t="str">
        <f>IF(ISBLANK('DPW3'!O74),"",'DPW3'!O74)</f>
        <v/>
      </c>
      <c r="W3838" s="176" t="str">
        <f>IF(ISBLANK('DPW3'!P74),"",'DPW3'!P74)</f>
        <v/>
      </c>
      <c r="X3838" s="176" t="str">
        <f>IF(ISBLANK('DPW3'!Q74),"",'DPW3'!Q74)</f>
        <v/>
      </c>
      <c r="Y3838" s="176" t="str">
        <f>IF(ISBLANK('DPW3'!R74),"",'DPW3'!R74)</f>
        <v/>
      </c>
      <c r="Z3838" s="176" t="str">
        <f>IF(ISBLANK('DPW3'!S74),"",'DPW3'!S74)</f>
        <v/>
      </c>
      <c r="AA3838" s="176" t="str">
        <f>IF(ISBLANK('DPW3'!T74),"",'DPW3'!T74)</f>
        <v/>
      </c>
      <c r="AB3838" s="176" t="str">
        <f>IF(ISBLANK('DPW3'!U74),"",'DPW3'!U74)</f>
        <v/>
      </c>
      <c r="AC3838" s="176" t="str">
        <f>IF(ISBLANK('DPW3'!V74),"",'DPW3'!V74)</f>
        <v/>
      </c>
      <c r="AD3838" s="176" t="str">
        <f>IF(ISBLANK('DPW3'!W74),"",'DPW3'!W74)</f>
        <v/>
      </c>
      <c r="AE3838" s="176" t="str">
        <f>IF(ISBLANK('DPW3'!X74),"",'DPW3'!X74)</f>
        <v/>
      </c>
      <c r="AF3838" s="176" t="str">
        <f>IF(ISBLANK('DPW3'!Y74),"",'DPW3'!Y74)</f>
        <v/>
      </c>
      <c r="AG3838" s="176" t="str">
        <f>IF(ISBLANK('DPW3'!Z74),"",'DPW3'!Z74)</f>
        <v/>
      </c>
      <c r="AH3838" s="176" t="str">
        <f>IF(ISBLANK('DPW3'!AA74),"",'DPW3'!AA74)</f>
        <v/>
      </c>
      <c r="AI3838" s="176" t="str">
        <f>IF(ISBLANK('DPW3'!AB74),"",'DPW3'!AB74)</f>
        <v/>
      </c>
      <c r="AJ3838" s="176" t="str">
        <f>IF(ISBLANK('DPW3'!AC74),"",'DPW3'!AC74)</f>
        <v/>
      </c>
      <c r="AK3838" s="176" t="str">
        <f>IF(ISBLANK('DPW3'!AD74),"",'DPW3'!AD74)</f>
        <v/>
      </c>
      <c r="AL3838" s="176" t="str">
        <f>IF(ISBLANK('DPW3'!AE74),"",'DPW3'!AE74)</f>
        <v/>
      </c>
      <c r="AM3838" s="176" t="str">
        <f>IF(ISBLANK('DPW3'!AF74),"",'DPW3'!AF74)</f>
        <v/>
      </c>
      <c r="AN3838" s="176" t="str">
        <f>IF(ISBLANK('DPW3'!AG74),"",'DPW3'!AG74)</f>
        <v/>
      </c>
      <c r="AO3838" s="176" t="str">
        <f>IF(ISBLANK('DPW3'!AH74),"",'DPW3'!AH74)</f>
        <v/>
      </c>
      <c r="AP3838" s="176" t="str">
        <f>IF(ISBLANK('DPW3'!AI74),"",'DPW3'!AI74)</f>
        <v/>
      </c>
      <c r="AQ3838" s="176" t="str">
        <f>IF(ISBLANK('DPW3'!AJ74),"",'DPW3'!AJ74)</f>
        <v/>
      </c>
      <c r="AR3838" s="176" t="str">
        <f>IF(ISBLANK('DPW3'!AK74),"",'DPW3'!AK74)</f>
        <v/>
      </c>
      <c r="AS3838" s="176" t="str">
        <f>IF(ISBLANK('DPW3'!AL74),"",'DPW3'!AL74)</f>
        <v/>
      </c>
      <c r="AT3838" s="176" t="str">
        <f>IF(ISBLANK('DPW3'!AM74),"",'DPW3'!AM74)</f>
        <v/>
      </c>
      <c r="AU3838" s="176" t="str">
        <f>IF(ISBLANK('DPW3'!AN74),"",'DPW3'!AN74)</f>
        <v/>
      </c>
      <c r="AV3838" s="176" t="str">
        <f>IF(ISBLANK('DPW3'!AO74),"",'DPW3'!AO74)</f>
        <v/>
      </c>
      <c r="AW3838" s="176" t="str">
        <f>IF(ISBLANK('DPW3'!AP74),"",'DPW3'!AP74)</f>
        <v/>
      </c>
      <c r="AX3838" s="176" t="str">
        <f>IF(ISBLANK('DPW3'!AQ74),"",'DPW3'!AQ74)</f>
        <v/>
      </c>
      <c r="AY3838" s="176" t="str">
        <f>IF(ISBLANK('DPW3'!AR74),"",'DPW3'!AR74)</f>
        <v/>
      </c>
      <c r="AZ3838" s="176" t="str">
        <f>IF(ISBLANK('DPW3'!AS74),"",'DPW3'!AS74)</f>
        <v/>
      </c>
      <c r="BA3838" s="176" t="str">
        <f>IF(ISBLANK('DPW3'!AT74),"",'DPW3'!AT74)</f>
        <v/>
      </c>
      <c r="BB3838" s="176" t="str">
        <f>IF(ISBLANK('DPW3'!AU74),"",'DPW3'!AU74)</f>
        <v/>
      </c>
      <c r="BC3838" s="176" t="str">
        <f>IF(ISBLANK('DPW3'!AV74),"",'DPW3'!AV74)</f>
        <v/>
      </c>
      <c r="BD3838" s="176" t="str">
        <f>IF(ISBLANK('DPW3'!AW74),"",'DPW3'!AW74)</f>
        <v/>
      </c>
      <c r="BE3838" s="176" t="str">
        <f>IF(ISBLANK('DPW3'!AX74),"",'DPW3'!AX74)</f>
        <v/>
      </c>
      <c r="BF3838" s="176" t="str">
        <f>IF(ISBLANK('DPW3'!AY74),"",'DPW3'!AY74)</f>
        <v/>
      </c>
      <c r="BG3838" s="176" t="str">
        <f>IF(ISBLANK('DPW3'!AZ74),"",'DPW3'!AZ74)</f>
        <v/>
      </c>
      <c r="BH3838" s="176" t="str">
        <f>IF(ISBLANK('DPW3'!BA74),"",'DPW3'!BA74)</f>
        <v/>
      </c>
    </row>
    <row r="3839" spans="1:60" x14ac:dyDescent="0.25">
      <c r="A3839" s="176" t="str">
        <f t="shared" si="59"/>
        <v>YKY</v>
      </c>
      <c r="B3839" s="176" t="str">
        <f>IF(ISBLANK('DPW3'!DP74),"",'DPW3'!DP74)</f>
        <v>PCD_DPW3_RES2_DLY_S3</v>
      </c>
      <c r="C3839" s="176" t="str">
        <f>'DPW3'!F74 &amp; "," &amp; 'DPW3'!G74 &amp; "," &amp; 'DPW3'!DP5 &amp; "," &amp; 'DPW3'!DP6</f>
        <v>Resilience - Upgrade works at water treatment works,Number of schemes at Stage 3,Total number of schemes with a 90+ day delay for any given IM,</v>
      </c>
      <c r="D3839" s="176" t="str">
        <f>IF(ISBLANK('DPW3'!$H$74),"",'DPW3'!$H$74)</f>
        <v>Nr</v>
      </c>
      <c r="E3839" s="176" t="s">
        <v>7266</v>
      </c>
      <c r="F3839" s="176" t="str">
        <f>IF(ISBLANK('DPW3'!BC74),"",'DPW3'!BC74)</f>
        <v/>
      </c>
    </row>
    <row r="3840" spans="1:60" x14ac:dyDescent="0.25">
      <c r="A3840" s="176" t="str">
        <f t="shared" si="59"/>
        <v>YKY</v>
      </c>
      <c r="B3840" s="176" t="str">
        <f>IF(ISBLANK('DPW3'!DQ74),"",'DPW3'!DQ74)</f>
        <v>PCD_DPW3_RES2_DIR_S3</v>
      </c>
      <c r="C3840" s="176" t="str">
        <f>'DPW3'!F74 &amp; "," &amp; 'DPW3'!G74 &amp; "," &amp; 'DPW3'!$DQ$5 &amp; "," &amp; 'DPW3'!$DQ$6</f>
        <v>Resilience - Upgrade works at water treatment works,Number of schemes at Stage 3,Reasons for delay - Number of delayed schemes falling into each 'primary reason for delay' category,Lack of resources - internal</v>
      </c>
      <c r="D3840" s="176" t="str">
        <f>IF(ISBLANK('DPW3'!$H$74),"",'DPW3'!$H$74)</f>
        <v>Nr</v>
      </c>
      <c r="E3840" s="176" t="s">
        <v>7266</v>
      </c>
      <c r="F3840" s="176" t="str">
        <f>IF(ISBLANK('DPW3'!BD74),"",'DPW3'!BD74)</f>
        <v/>
      </c>
    </row>
    <row r="3841" spans="1:60" x14ac:dyDescent="0.25">
      <c r="A3841" s="176" t="str">
        <f t="shared" si="59"/>
        <v>YKY</v>
      </c>
      <c r="B3841" s="176" t="str">
        <f>IF(ISBLANK('DPW3'!DR74),"",'DPW3'!DR74)</f>
        <v>PCD_DPW3_RES2_DSCR_S3</v>
      </c>
      <c r="C3841" s="176" t="str">
        <f>'DPW3'!F74 &amp; "," &amp; 'DPW3'!G74 &amp; "," &amp; 'DPW3'!$DQ$5 &amp; "," &amp; 'DPW3'!$DR$6</f>
        <v xml:space="preserve">Resilience - Upgrade works at water treatment works,Number of schemes at Stage 3,Reasons for delay - Number of delayed schemes falling into each 'primary reason for delay' category,Lack of resources - external </v>
      </c>
      <c r="D3841" s="176" t="str">
        <f>IF(ISBLANK('DPW3'!$H$74),"",'DPW3'!$H$74)</f>
        <v>Nr</v>
      </c>
      <c r="E3841" s="176" t="s">
        <v>7266</v>
      </c>
      <c r="F3841" s="176" t="str">
        <f>IF(ISBLANK('DPW3'!BE74),"",'DPW3'!BE74)</f>
        <v/>
      </c>
    </row>
    <row r="3842" spans="1:60" x14ac:dyDescent="0.25">
      <c r="A3842" s="176" t="str">
        <f t="shared" si="59"/>
        <v>YKY</v>
      </c>
      <c r="B3842" s="176" t="str">
        <f>IF(ISBLANK('DPW3'!DS74),"",'DPW3'!DS74)</f>
        <v>PCD_DPW3_RES2_DCS_S3</v>
      </c>
      <c r="C3842" s="176" t="str">
        <f>'DPW3'!F74 &amp; "," &amp; 'DPW3'!G74 &amp; "," &amp; 'DPW3'!$DQ$5 &amp; "," &amp; 'DPW3'!$DS$6</f>
        <v>Resilience - Upgrade works at water treatment works,Number of schemes at Stage 3,Reasons for delay - Number of delayed schemes falling into each 'primary reason for delay' category,Change in solution (IM2)</v>
      </c>
      <c r="D3842" s="176" t="str">
        <f>IF(ISBLANK('DPW3'!$H$74),"",'DPW3'!$H$74)</f>
        <v>Nr</v>
      </c>
      <c r="E3842" s="176" t="s">
        <v>7266</v>
      </c>
      <c r="F3842" s="176" t="str">
        <f>IF(ISBLANK('DPW3'!BF74),"",'DPW3'!BF74)</f>
        <v/>
      </c>
    </row>
    <row r="3843" spans="1:60" x14ac:dyDescent="0.25">
      <c r="A3843" s="176" t="str">
        <f t="shared" si="59"/>
        <v>YKY</v>
      </c>
      <c r="B3843" s="176" t="str">
        <f>IF(ISBLANK('DPW3'!DT74),"",'DPW3'!DT74)</f>
        <v>PCD_DPW3_RES2_DSPC_S3</v>
      </c>
      <c r="C3843" s="176" t="str">
        <f>'DPW3'!F74 &amp; "," &amp; 'DPW3'!G74 &amp; "," &amp; 'DPW3'!$DQ$5 &amp; "," &amp; 'DPW3'!$DT$6</f>
        <v>Resilience - Upgrade works at water treatment works,Number of schemes at Stage 3,Reasons for delay - Number of delayed schemes falling into each 'primary reason for delay' category,Supply chain capacity</v>
      </c>
      <c r="D3843" s="176" t="str">
        <f>IF(ISBLANK('DPW3'!$H$74),"",'DPW3'!$H$74)</f>
        <v>Nr</v>
      </c>
      <c r="E3843" s="176" t="s">
        <v>7266</v>
      </c>
      <c r="F3843" s="176" t="str">
        <f>IF(ISBLANK('DPW3'!BG74),"",'DPW3'!BG74)</f>
        <v/>
      </c>
    </row>
    <row r="3844" spans="1:60" s="55" customFormat="1" x14ac:dyDescent="0.25">
      <c r="A3844" s="55" t="str">
        <f t="shared" si="59"/>
        <v>YKY</v>
      </c>
      <c r="B3844" s="55" t="str">
        <f>IF(ISBLANK('DPW3'!DU74),"",'DPW3'!DU74)</f>
        <v>PCD_DPW3_RES2_DPP_S3</v>
      </c>
      <c r="C3844" s="55" t="str">
        <f>'DPW3'!F74 &amp; "," &amp; 'DPW3'!G74 &amp; "," &amp; 'DPW3'!$DQ$5 &amp; "," &amp; 'DPW3'!$DU$6</f>
        <v>Resilience - Upgrade works at water treatment works,Number of schemes at Stage 3,Reasons for delay - Number of delayed schemes falling into each 'primary reason for delay' category,Land and planning permission</v>
      </c>
      <c r="D3844" s="55" t="str">
        <f>IF(ISBLANK('DPW3'!$H$74),"",'DPW3'!$H$74)</f>
        <v>Nr</v>
      </c>
      <c r="E3844" s="55" t="s">
        <v>7266</v>
      </c>
      <c r="F3844" s="55" t="str">
        <f>IF(ISBLANK('DPW3'!BH74),"",'DPW3'!BH74)</f>
        <v/>
      </c>
    </row>
    <row r="3845" spans="1:60" x14ac:dyDescent="0.25">
      <c r="A3845" s="176" t="str">
        <f t="shared" ref="A3845:A3908" si="60">A3844</f>
        <v>YKY</v>
      </c>
      <c r="B3845" s="176" t="str">
        <f>IF(ISBLANK('DPW3'!DV74),"",'DPW3'!DV74)</f>
        <v>PCD_DPW3_RES2_DTPI_S3</v>
      </c>
      <c r="C3845" s="176" t="str">
        <f>'DPW3'!F74 &amp; "," &amp; 'DPW3'!G74 &amp; "," &amp; 'DPW3'!$DQ$5 &amp; "," &amp; 'DPW3'!$DV$6</f>
        <v>Resilience - Upgrade works at water treatment works,Number of schemes at Stage 3,Reasons for delay - Number of delayed schemes falling into each 'primary reason for delay' category,Third-party interface</v>
      </c>
      <c r="D3845" s="176" t="str">
        <f>IF(ISBLANK('DPW3'!$H$74),"",'DPW3'!$H$74)</f>
        <v>Nr</v>
      </c>
      <c r="E3845" s="176" t="s">
        <v>7266</v>
      </c>
      <c r="F3845" s="176" t="str">
        <f>IF(ISBLANK('DPW3'!BI74),"",'DPW3'!BI74)</f>
        <v/>
      </c>
    </row>
    <row r="3846" spans="1:60" x14ac:dyDescent="0.25">
      <c r="A3846" s="176" t="str">
        <f t="shared" si="60"/>
        <v>YKY</v>
      </c>
      <c r="B3846" s="176" t="str">
        <f>IF(ISBLANK('DPW3'!DW74),"",'DPW3'!DW74)</f>
        <v>PCD_DPW3_RES2_DCI_S3</v>
      </c>
      <c r="C3846" s="176" t="str">
        <f>'DPW3'!F74 &amp; "," &amp; 'DPW3'!G74 &amp; "," &amp; 'DPW3'!$DQ$5 &amp; "," &amp; 'DPW3'!$DW$6</f>
        <v>Resilience - Upgrade works at water treatment works,Number of schemes at Stage 3,Reasons for delay - Number of delayed schemes falling into each 'primary reason for delay' category,Contractual issues</v>
      </c>
      <c r="D3846" s="176" t="str">
        <f>IF(ISBLANK('DPW3'!$H$74),"",'DPW3'!$H$74)</f>
        <v>Nr</v>
      </c>
      <c r="E3846" s="176" t="s">
        <v>7266</v>
      </c>
      <c r="F3846" s="176" t="str">
        <f>IF(ISBLANK('DPW3'!BJ74),"",'DPW3'!BJ74)</f>
        <v/>
      </c>
    </row>
    <row r="3847" spans="1:60" x14ac:dyDescent="0.25">
      <c r="A3847" s="176" t="str">
        <f t="shared" si="60"/>
        <v>YKY</v>
      </c>
      <c r="B3847" s="176" t="str">
        <f>IF(ISBLANK('DPW3'!DX74),"",'DPW3'!DX74)</f>
        <v>PCD_DPW3_RES2_DSI_S3</v>
      </c>
      <c r="C3847" s="176" t="str">
        <f>'DPW3'!F74 &amp; "," &amp; 'DPW3'!G74 &amp; "," &amp; 'DPW3'!$DQ$5 &amp; "," &amp; 'DPW3'!$DX$6</f>
        <v>Resilience - Upgrade works at water treatment works,Number of schemes at Stage 3,Reasons for delay - Number of delayed schemes falling into each 'primary reason for delay' category,Sites issues</v>
      </c>
      <c r="D3847" s="176" t="str">
        <f>IF(ISBLANK('DPW3'!$H$74),"",'DPW3'!$H$74)</f>
        <v>Nr</v>
      </c>
      <c r="E3847" s="176" t="s">
        <v>7266</v>
      </c>
      <c r="F3847" s="176" t="str">
        <f>IF(ISBLANK('DPW3'!BK74),"",'DPW3'!BK74)</f>
        <v/>
      </c>
    </row>
    <row r="3848" spans="1:60" x14ac:dyDescent="0.25">
      <c r="A3848" s="176" t="str">
        <f t="shared" si="60"/>
        <v>YKY</v>
      </c>
      <c r="B3848" s="176" t="str">
        <f>IF(ISBLANK('DPW3'!DY74),"",'DPW3'!DY74)</f>
        <v>PCD_DPW3_RES2_DER_S3</v>
      </c>
      <c r="C3848" s="176" t="str">
        <f>'DPW3'!F74 &amp; "," &amp; 'DPW3'!G74 &amp; "," &amp; 'DPW3'!$DQ$5 &amp; "," &amp; 'DPW3'!$DY$6</f>
        <v>Resilience - Upgrade works at water treatment works,Number of schemes at Stage 3,Reasons for delay - Number of delayed schemes falling into each 'primary reason for delay' category,Environmental risks</v>
      </c>
      <c r="D3848" s="176" t="str">
        <f>IF(ISBLANK('DPW3'!$H$74),"",'DPW3'!$H$74)</f>
        <v>Nr</v>
      </c>
      <c r="E3848" s="176" t="s">
        <v>7266</v>
      </c>
      <c r="F3848" s="176" t="str">
        <f>IF(ISBLANK('DPW3'!BL74),"",'DPW3'!BL74)</f>
        <v/>
      </c>
    </row>
    <row r="3849" spans="1:60" x14ac:dyDescent="0.25">
      <c r="A3849" s="176" t="str">
        <f t="shared" si="60"/>
        <v>YKY</v>
      </c>
      <c r="B3849" s="176" t="str">
        <f>IF(ISBLANK('DPW3'!DZ74),"",'DPW3'!DZ74)</f>
        <v>PCD_DPW3_RES2_RS_S3</v>
      </c>
      <c r="C3849" s="176" t="str">
        <f>'DPW3'!F74 &amp; "," &amp; 'DPW3'!G74 &amp; "," &amp; 'DPW3'!$DQ$5 &amp; "," &amp; 'DPW3'!$DZ$6</f>
        <v>Resilience - Upgrade works at water treatment works,Number of schemes at Stage 3,Reasons for delay - Number of delayed schemes falling into each 'primary reason for delay' category,Regulatory Sign off Delay</v>
      </c>
      <c r="D3849" s="176" t="str">
        <f>IF(ISBLANK('DPW3'!$H$74),"",'DPW3'!$H$74)</f>
        <v>Nr</v>
      </c>
      <c r="E3849" s="176" t="s">
        <v>7266</v>
      </c>
      <c r="F3849" s="176" t="str">
        <f>IF(ISBLANK('DPW3'!BM74),"",'DPW3'!BM74)</f>
        <v/>
      </c>
    </row>
    <row r="3850" spans="1:60" x14ac:dyDescent="0.25">
      <c r="A3850" s="176" t="str">
        <f t="shared" si="60"/>
        <v>YKY</v>
      </c>
      <c r="B3850" s="176" t="str">
        <f>IF(ISBLANK('DPW3'!EA74),"",'DPW3'!EA74)</f>
        <v>PCD_DPW3_RES2_DPLE_S3</v>
      </c>
      <c r="C3850" s="176" t="str">
        <f>'DPW3'!F74 &amp; "," &amp; 'DPW3'!G74 &amp; "," &amp; 'DPW3'!$DQ$5 &amp; "," &amp; 'DPW3'!$EA$6</f>
        <v>Resilience - Upgrade works at water treatment works,Number of schemes at Stage 3,Reasons for delay - Number of delayed schemes falling into each 'primary reason for delay' category,Programme level efficiency</v>
      </c>
      <c r="D3850" s="176" t="str">
        <f>IF(ISBLANK('DPW3'!$H$74),"",'DPW3'!$H$74)</f>
        <v>Nr</v>
      </c>
      <c r="E3850" s="176" t="s">
        <v>7266</v>
      </c>
      <c r="F3850" s="176" t="str">
        <f>IF(ISBLANK('DPW3'!BN74),"",'DPW3'!BN74)</f>
        <v/>
      </c>
    </row>
    <row r="3851" spans="1:60" x14ac:dyDescent="0.25">
      <c r="A3851" s="176" t="str">
        <f t="shared" si="60"/>
        <v>YKY</v>
      </c>
      <c r="B3851" s="176" t="str">
        <f>IF(ISBLANK('DPW3'!BZ75),"",'DPW3'!BZ75)</f>
        <v>PCD_DPW3_RES2_S4</v>
      </c>
      <c r="C3851" s="176" t="str">
        <f>'DPW3'!F75 &amp; "," &amp; 'DPW3'!G75 &amp; "," &amp; 'DPW3'!BX5</f>
        <v>Resilience - Upgrade works at water treatment works,Number of schemes at Stage 4,Number of Schemes with IMs (Nr)</v>
      </c>
      <c r="D3851" s="176" t="str">
        <f>IF(ISBLANK('DPW3'!$H$75),"",'DPW3'!$H$75)</f>
        <v>Nr</v>
      </c>
      <c r="E3851" s="176" t="s">
        <v>7266</v>
      </c>
      <c r="T3851" s="176" t="str">
        <f>IF(ISBLANK('DPW3'!M75),"",'DPW3'!M75)</f>
        <v/>
      </c>
      <c r="U3851" s="176" t="str">
        <f>IF(ISBLANK('DPW3'!N75),"",'DPW3'!N75)</f>
        <v/>
      </c>
      <c r="V3851" s="176" t="str">
        <f>IF(ISBLANK('DPW3'!O75),"",'DPW3'!O75)</f>
        <v/>
      </c>
      <c r="W3851" s="176" t="str">
        <f>IF(ISBLANK('DPW3'!P75),"",'DPW3'!P75)</f>
        <v/>
      </c>
      <c r="X3851" s="176" t="str">
        <f>IF(ISBLANK('DPW3'!Q75),"",'DPW3'!Q75)</f>
        <v/>
      </c>
      <c r="Y3851" s="176" t="str">
        <f>IF(ISBLANK('DPW3'!R75),"",'DPW3'!R75)</f>
        <v/>
      </c>
      <c r="Z3851" s="176" t="str">
        <f>IF(ISBLANK('DPW3'!S75),"",'DPW3'!S75)</f>
        <v/>
      </c>
      <c r="AA3851" s="176" t="str">
        <f>IF(ISBLANK('DPW3'!T75),"",'DPW3'!T75)</f>
        <v/>
      </c>
      <c r="AB3851" s="176" t="str">
        <f>IF(ISBLANK('DPW3'!U75),"",'DPW3'!U75)</f>
        <v/>
      </c>
      <c r="AC3851" s="176" t="str">
        <f>IF(ISBLANK('DPW3'!V75),"",'DPW3'!V75)</f>
        <v/>
      </c>
      <c r="AD3851" s="176" t="str">
        <f>IF(ISBLANK('DPW3'!W75),"",'DPW3'!W75)</f>
        <v/>
      </c>
      <c r="AE3851" s="176" t="str">
        <f>IF(ISBLANK('DPW3'!X75),"",'DPW3'!X75)</f>
        <v/>
      </c>
      <c r="AF3851" s="176" t="str">
        <f>IF(ISBLANK('DPW3'!Y75),"",'DPW3'!Y75)</f>
        <v/>
      </c>
      <c r="AG3851" s="176" t="str">
        <f>IF(ISBLANK('DPW3'!Z75),"",'DPW3'!Z75)</f>
        <v/>
      </c>
      <c r="AH3851" s="176" t="str">
        <f>IF(ISBLANK('DPW3'!AA75),"",'DPW3'!AA75)</f>
        <v/>
      </c>
      <c r="AI3851" s="176" t="str">
        <f>IF(ISBLANK('DPW3'!AB75),"",'DPW3'!AB75)</f>
        <v/>
      </c>
      <c r="AJ3851" s="176" t="str">
        <f>IF(ISBLANK('DPW3'!AC75),"",'DPW3'!AC75)</f>
        <v/>
      </c>
      <c r="AK3851" s="176" t="str">
        <f>IF(ISBLANK('DPW3'!AD75),"",'DPW3'!AD75)</f>
        <v/>
      </c>
      <c r="AL3851" s="176" t="str">
        <f>IF(ISBLANK('DPW3'!AE75),"",'DPW3'!AE75)</f>
        <v/>
      </c>
      <c r="AM3851" s="176" t="str">
        <f>IF(ISBLANK('DPW3'!AF75),"",'DPW3'!AF75)</f>
        <v/>
      </c>
      <c r="AN3851" s="176" t="str">
        <f>IF(ISBLANK('DPW3'!AG75),"",'DPW3'!AG75)</f>
        <v/>
      </c>
      <c r="AO3851" s="176" t="str">
        <f>IF(ISBLANK('DPW3'!AH75),"",'DPW3'!AH75)</f>
        <v/>
      </c>
      <c r="AP3851" s="176" t="str">
        <f>IF(ISBLANK('DPW3'!AI75),"",'DPW3'!AI75)</f>
        <v/>
      </c>
      <c r="AQ3851" s="176" t="str">
        <f>IF(ISBLANK('DPW3'!AJ75),"",'DPW3'!AJ75)</f>
        <v/>
      </c>
      <c r="AR3851" s="176" t="str">
        <f>IF(ISBLANK('DPW3'!AK75),"",'DPW3'!AK75)</f>
        <v/>
      </c>
      <c r="AS3851" s="176" t="str">
        <f>IF(ISBLANK('DPW3'!AL75),"",'DPW3'!AL75)</f>
        <v/>
      </c>
      <c r="AT3851" s="176" t="str">
        <f>IF(ISBLANK('DPW3'!AM75),"",'DPW3'!AM75)</f>
        <v/>
      </c>
      <c r="AU3851" s="176" t="str">
        <f>IF(ISBLANK('DPW3'!AN75),"",'DPW3'!AN75)</f>
        <v/>
      </c>
      <c r="AV3851" s="176" t="str">
        <f>IF(ISBLANK('DPW3'!AO75),"",'DPW3'!AO75)</f>
        <v/>
      </c>
      <c r="AW3851" s="176" t="str">
        <f>IF(ISBLANK('DPW3'!AP75),"",'DPW3'!AP75)</f>
        <v/>
      </c>
      <c r="AX3851" s="176" t="str">
        <f>IF(ISBLANK('DPW3'!AQ75),"",'DPW3'!AQ75)</f>
        <v/>
      </c>
      <c r="AY3851" s="176" t="str">
        <f>IF(ISBLANK('DPW3'!AR75),"",'DPW3'!AR75)</f>
        <v/>
      </c>
      <c r="AZ3851" s="176" t="str">
        <f>IF(ISBLANK('DPW3'!AS75),"",'DPW3'!AS75)</f>
        <v/>
      </c>
      <c r="BA3851" s="176" t="str">
        <f>IF(ISBLANK('DPW3'!AT75),"",'DPW3'!AT75)</f>
        <v/>
      </c>
      <c r="BB3851" s="176" t="str">
        <f>IF(ISBLANK('DPW3'!AU75),"",'DPW3'!AU75)</f>
        <v/>
      </c>
      <c r="BC3851" s="176" t="str">
        <f>IF(ISBLANK('DPW3'!AV75),"",'DPW3'!AV75)</f>
        <v/>
      </c>
      <c r="BD3851" s="176" t="str">
        <f>IF(ISBLANK('DPW3'!AW75),"",'DPW3'!AW75)</f>
        <v/>
      </c>
      <c r="BE3851" s="176" t="str">
        <f>IF(ISBLANK('DPW3'!AX75),"",'DPW3'!AX75)</f>
        <v/>
      </c>
      <c r="BF3851" s="176" t="str">
        <f>IF(ISBLANK('DPW3'!AY75),"",'DPW3'!AY75)</f>
        <v/>
      </c>
      <c r="BG3851" s="176" t="str">
        <f>IF(ISBLANK('DPW3'!AZ75),"",'DPW3'!AZ75)</f>
        <v/>
      </c>
      <c r="BH3851" s="176" t="str">
        <f>IF(ISBLANK('DPW3'!BA75),"",'DPW3'!BA75)</f>
        <v/>
      </c>
    </row>
    <row r="3852" spans="1:60" x14ac:dyDescent="0.25">
      <c r="A3852" s="176" t="str">
        <f t="shared" si="60"/>
        <v>YKY</v>
      </c>
      <c r="B3852" s="176" t="str">
        <f>IF(ISBLANK('DPW3'!DP75),"",'DPW3'!DP75)</f>
        <v>PCD_DPW3_RES2_DLY_S4</v>
      </c>
      <c r="C3852" s="176" t="str">
        <f>'DPW3'!F75 &amp; "," &amp; 'DPW3'!G75 &amp; "," &amp; 'DPW3'!DP5 &amp; "," &amp; 'DPW3'!DP6</f>
        <v>Resilience - Upgrade works at water treatment works,Number of schemes at Stage 4,Total number of schemes with a 90+ day delay for any given IM,</v>
      </c>
      <c r="D3852" s="176" t="str">
        <f>IF(ISBLANK('DPW3'!$H$75),"",'DPW3'!$H$75)</f>
        <v>Nr</v>
      </c>
      <c r="E3852" s="176" t="s">
        <v>7266</v>
      </c>
      <c r="F3852" s="176" t="str">
        <f>IF(ISBLANK('DPW3'!BC75),"",'DPW3'!BC75)</f>
        <v/>
      </c>
    </row>
    <row r="3853" spans="1:60" x14ac:dyDescent="0.25">
      <c r="A3853" s="176" t="str">
        <f t="shared" si="60"/>
        <v>YKY</v>
      </c>
      <c r="B3853" s="176" t="str">
        <f>IF(ISBLANK('DPW3'!DQ75),"",'DPW3'!DQ75)</f>
        <v>PCD_DPW3_RES2_DIR_S4</v>
      </c>
      <c r="C3853" s="176" t="str">
        <f>'DPW3'!F75 &amp; "," &amp; 'DPW3'!G75 &amp; "," &amp; 'DPW3'!$DQ$5 &amp; "," &amp; 'DPW3'!$DQ$6</f>
        <v>Resilience - Upgrade works at water treatment works,Number of schemes at Stage 4,Reasons for delay - Number of delayed schemes falling into each 'primary reason for delay' category,Lack of resources - internal</v>
      </c>
      <c r="D3853" s="176" t="str">
        <f>IF(ISBLANK('DPW3'!$H$75),"",'DPW3'!$H$75)</f>
        <v>Nr</v>
      </c>
      <c r="E3853" s="176" t="s">
        <v>7266</v>
      </c>
      <c r="F3853" s="176" t="str">
        <f>IF(ISBLANK('DPW3'!BD75),"",'DPW3'!BD75)</f>
        <v/>
      </c>
    </row>
    <row r="3854" spans="1:60" x14ac:dyDescent="0.25">
      <c r="A3854" s="176" t="str">
        <f t="shared" si="60"/>
        <v>YKY</v>
      </c>
      <c r="B3854" s="176" t="str">
        <f>IF(ISBLANK('DPW3'!DR75),"",'DPW3'!DR75)</f>
        <v>PCD_DPW3_RES2_DSCR_S4</v>
      </c>
      <c r="C3854" s="176" t="str">
        <f>'DPW3'!F75 &amp; "," &amp; 'DPW3'!G75 &amp; "," &amp; 'DPW3'!$DQ$5 &amp; "," &amp; 'DPW3'!$DR$6</f>
        <v xml:space="preserve">Resilience - Upgrade works at water treatment works,Number of schemes at Stage 4,Reasons for delay - Number of delayed schemes falling into each 'primary reason for delay' category,Lack of resources - external </v>
      </c>
      <c r="D3854" s="176" t="str">
        <f>IF(ISBLANK('DPW3'!$H$75),"",'DPW3'!$H$75)</f>
        <v>Nr</v>
      </c>
      <c r="E3854" s="176" t="s">
        <v>7266</v>
      </c>
      <c r="F3854" s="176" t="str">
        <f>IF(ISBLANK('DPW3'!BE75),"",'DPW3'!BE75)</f>
        <v/>
      </c>
    </row>
    <row r="3855" spans="1:60" x14ac:dyDescent="0.25">
      <c r="A3855" s="176" t="str">
        <f t="shared" si="60"/>
        <v>YKY</v>
      </c>
      <c r="B3855" s="176" t="str">
        <f>IF(ISBLANK('DPW3'!DS75),"",'DPW3'!DS75)</f>
        <v>PCD_DPW3_RES2_DCS_S4</v>
      </c>
      <c r="C3855" s="176" t="str">
        <f>'DPW3'!F75 &amp; "," &amp; 'DPW3'!G75 &amp; "," &amp; 'DPW3'!$DQ$5 &amp; "," &amp; 'DPW3'!$DS$6</f>
        <v>Resilience - Upgrade works at water treatment works,Number of schemes at Stage 4,Reasons for delay - Number of delayed schemes falling into each 'primary reason for delay' category,Change in solution (IM2)</v>
      </c>
      <c r="D3855" s="176" t="str">
        <f>IF(ISBLANK('DPW3'!$H$75),"",'DPW3'!$H$75)</f>
        <v>Nr</v>
      </c>
      <c r="E3855" s="176" t="s">
        <v>7266</v>
      </c>
      <c r="F3855" s="176" t="str">
        <f>IF(ISBLANK('DPW3'!BF75),"",'DPW3'!BF75)</f>
        <v/>
      </c>
    </row>
    <row r="3856" spans="1:60" x14ac:dyDescent="0.25">
      <c r="A3856" s="176" t="str">
        <f t="shared" si="60"/>
        <v>YKY</v>
      </c>
      <c r="B3856" s="176" t="str">
        <f>IF(ISBLANK('DPW3'!DT75),"",'DPW3'!DT75)</f>
        <v>PCD_DPW3_RES2_DSPC_S4</v>
      </c>
      <c r="C3856" s="176" t="str">
        <f>'DPW3'!F75 &amp; "," &amp; 'DPW3'!G75 &amp; "," &amp; 'DPW3'!$DQ$5 &amp; "," &amp; 'DPW3'!$DT$6</f>
        <v>Resilience - Upgrade works at water treatment works,Number of schemes at Stage 4,Reasons for delay - Number of delayed schemes falling into each 'primary reason for delay' category,Supply chain capacity</v>
      </c>
      <c r="D3856" s="176" t="str">
        <f>IF(ISBLANK('DPW3'!$H$75),"",'DPW3'!$H$75)</f>
        <v>Nr</v>
      </c>
      <c r="E3856" s="176" t="s">
        <v>7266</v>
      </c>
      <c r="F3856" s="176" t="str">
        <f>IF(ISBLANK('DPW3'!BG75),"",'DPW3'!BG75)</f>
        <v/>
      </c>
    </row>
    <row r="3857" spans="1:60" s="55" customFormat="1" x14ac:dyDescent="0.25">
      <c r="A3857" s="55" t="str">
        <f t="shared" si="60"/>
        <v>YKY</v>
      </c>
      <c r="B3857" s="55" t="str">
        <f>IF(ISBLANK('DPW3'!DU75),"",'DPW3'!DU75)</f>
        <v>PCD_DPW3_RES2_DPP_S4</v>
      </c>
      <c r="C3857" s="55" t="str">
        <f>'DPW3'!F75 &amp; "," &amp; 'DPW3'!G75 &amp; "," &amp; 'DPW3'!$DQ$5 &amp; "," &amp; 'DPW3'!$DU$6</f>
        <v>Resilience - Upgrade works at water treatment works,Number of schemes at Stage 4,Reasons for delay - Number of delayed schemes falling into each 'primary reason for delay' category,Land and planning permission</v>
      </c>
      <c r="D3857" s="55" t="str">
        <f>IF(ISBLANK('DPW3'!$H$75),"",'DPW3'!$H$75)</f>
        <v>Nr</v>
      </c>
      <c r="E3857" s="55" t="s">
        <v>7266</v>
      </c>
      <c r="F3857" s="55" t="str">
        <f>IF(ISBLANK('DPW3'!BH75),"",'DPW3'!BH75)</f>
        <v/>
      </c>
    </row>
    <row r="3858" spans="1:60" x14ac:dyDescent="0.25">
      <c r="A3858" s="176" t="str">
        <f t="shared" si="60"/>
        <v>YKY</v>
      </c>
      <c r="B3858" s="176" t="str">
        <f>IF(ISBLANK('DPW3'!DV75),"",'DPW3'!DV75)</f>
        <v>PCD_DPW3_RES2_DTPI_S4</v>
      </c>
      <c r="C3858" s="176" t="str">
        <f>'DPW3'!F75 &amp; "," &amp; 'DPW3'!G75 &amp; "," &amp; 'DPW3'!$DQ$5 &amp; "," &amp; 'DPW3'!$DV$6</f>
        <v>Resilience - Upgrade works at water treatment works,Number of schemes at Stage 4,Reasons for delay - Number of delayed schemes falling into each 'primary reason for delay' category,Third-party interface</v>
      </c>
      <c r="D3858" s="176" t="str">
        <f>IF(ISBLANK('DPW3'!$H$75),"",'DPW3'!$H$75)</f>
        <v>Nr</v>
      </c>
      <c r="E3858" s="176" t="s">
        <v>7266</v>
      </c>
      <c r="F3858" s="176" t="str">
        <f>IF(ISBLANK('DPW3'!BI75),"",'DPW3'!BI75)</f>
        <v/>
      </c>
    </row>
    <row r="3859" spans="1:60" x14ac:dyDescent="0.25">
      <c r="A3859" s="176" t="str">
        <f t="shared" si="60"/>
        <v>YKY</v>
      </c>
      <c r="B3859" s="176" t="str">
        <f>IF(ISBLANK('DPW3'!DW75),"",'DPW3'!DW75)</f>
        <v>PCD_DPW3_RES2_DCI_S4</v>
      </c>
      <c r="C3859" s="176" t="str">
        <f>'DPW3'!F75 &amp; "," &amp; 'DPW3'!G75 &amp; "," &amp; 'DPW3'!$DQ$5 &amp; "," &amp; 'DPW3'!$DW$6</f>
        <v>Resilience - Upgrade works at water treatment works,Number of schemes at Stage 4,Reasons for delay - Number of delayed schemes falling into each 'primary reason for delay' category,Contractual issues</v>
      </c>
      <c r="D3859" s="176" t="str">
        <f>IF(ISBLANK('DPW3'!$H$75),"",'DPW3'!$H$75)</f>
        <v>Nr</v>
      </c>
      <c r="E3859" s="176" t="s">
        <v>7266</v>
      </c>
      <c r="F3859" s="176" t="str">
        <f>IF(ISBLANK('DPW3'!BJ75),"",'DPW3'!BJ75)</f>
        <v/>
      </c>
    </row>
    <row r="3860" spans="1:60" x14ac:dyDescent="0.25">
      <c r="A3860" s="176" t="str">
        <f t="shared" si="60"/>
        <v>YKY</v>
      </c>
      <c r="B3860" s="176" t="str">
        <f>IF(ISBLANK('DPW3'!DX75),"",'DPW3'!DX75)</f>
        <v>PCD_DPW3_RES2_DSI_S4</v>
      </c>
      <c r="C3860" s="176" t="str">
        <f>'DPW3'!F75 &amp; "," &amp; 'DPW3'!G75 &amp; "," &amp; 'DPW3'!$DQ$5 &amp; "," &amp; 'DPW3'!$DX$6</f>
        <v>Resilience - Upgrade works at water treatment works,Number of schemes at Stage 4,Reasons for delay - Number of delayed schemes falling into each 'primary reason for delay' category,Sites issues</v>
      </c>
      <c r="D3860" s="176" t="str">
        <f>IF(ISBLANK('DPW3'!$H$75),"",'DPW3'!$H$75)</f>
        <v>Nr</v>
      </c>
      <c r="E3860" s="176" t="s">
        <v>7266</v>
      </c>
      <c r="F3860" s="176" t="str">
        <f>IF(ISBLANK('DPW3'!BK75),"",'DPW3'!BK75)</f>
        <v/>
      </c>
    </row>
    <row r="3861" spans="1:60" x14ac:dyDescent="0.25">
      <c r="A3861" s="176" t="str">
        <f t="shared" si="60"/>
        <v>YKY</v>
      </c>
      <c r="B3861" s="176" t="str">
        <f>IF(ISBLANK('DPW3'!DY75),"",'DPW3'!DY75)</f>
        <v>PCD_DPW3_RES2_DER_S4</v>
      </c>
      <c r="C3861" s="176" t="str">
        <f>'DPW3'!F75 &amp; "," &amp; 'DPW3'!G75 &amp; "," &amp; 'DPW3'!$DQ$5 &amp; "," &amp; 'DPW3'!$DY$6</f>
        <v>Resilience - Upgrade works at water treatment works,Number of schemes at Stage 4,Reasons for delay - Number of delayed schemes falling into each 'primary reason for delay' category,Environmental risks</v>
      </c>
      <c r="D3861" s="176" t="str">
        <f>IF(ISBLANK('DPW3'!$H$75),"",'DPW3'!$H$75)</f>
        <v>Nr</v>
      </c>
      <c r="E3861" s="176" t="s">
        <v>7266</v>
      </c>
      <c r="F3861" s="176" t="str">
        <f>IF(ISBLANK('DPW3'!BL75),"",'DPW3'!BL75)</f>
        <v/>
      </c>
    </row>
    <row r="3862" spans="1:60" x14ac:dyDescent="0.25">
      <c r="A3862" s="176" t="str">
        <f t="shared" si="60"/>
        <v>YKY</v>
      </c>
      <c r="B3862" s="176" t="str">
        <f>IF(ISBLANK('DPW3'!DZ75),"",'DPW3'!DZ75)</f>
        <v>PCD_DPW3_RES2_RS_S4</v>
      </c>
      <c r="C3862" s="176" t="str">
        <f>'DPW3'!F75 &amp; "," &amp; 'DPW3'!G75 &amp; "," &amp; 'DPW3'!$DQ$5 &amp; "," &amp; 'DPW3'!$DZ$6</f>
        <v>Resilience - Upgrade works at water treatment works,Number of schemes at Stage 4,Reasons for delay - Number of delayed schemes falling into each 'primary reason for delay' category,Regulatory Sign off Delay</v>
      </c>
      <c r="D3862" s="176" t="str">
        <f>IF(ISBLANK('DPW3'!$H$75),"",'DPW3'!$H$75)</f>
        <v>Nr</v>
      </c>
      <c r="E3862" s="176" t="s">
        <v>7266</v>
      </c>
      <c r="F3862" s="176" t="str">
        <f>IF(ISBLANK('DPW3'!BM75),"",'DPW3'!BM75)</f>
        <v/>
      </c>
    </row>
    <row r="3863" spans="1:60" x14ac:dyDescent="0.25">
      <c r="A3863" s="176" t="str">
        <f t="shared" si="60"/>
        <v>YKY</v>
      </c>
      <c r="B3863" s="176" t="str">
        <f>IF(ISBLANK('DPW3'!EA75),"",'DPW3'!EA75)</f>
        <v>PCD_DPW3_RES2_DPLE_S4</v>
      </c>
      <c r="C3863" s="176" t="str">
        <f>'DPW3'!F75 &amp; "," &amp; 'DPW3'!G75 &amp; "," &amp; 'DPW3'!$DQ$5 &amp; "," &amp; 'DPW3'!$EA$6</f>
        <v>Resilience - Upgrade works at water treatment works,Number of schemes at Stage 4,Reasons for delay - Number of delayed schemes falling into each 'primary reason for delay' category,Programme level efficiency</v>
      </c>
      <c r="D3863" s="176" t="str">
        <f>IF(ISBLANK('DPW3'!$H$75),"",'DPW3'!$H$75)</f>
        <v>Nr</v>
      </c>
      <c r="E3863" s="176" t="s">
        <v>7266</v>
      </c>
      <c r="F3863" s="176" t="str">
        <f>IF(ISBLANK('DPW3'!BN75),"",'DPW3'!BN75)</f>
        <v/>
      </c>
    </row>
    <row r="3864" spans="1:60" x14ac:dyDescent="0.25">
      <c r="A3864" s="176" t="str">
        <f t="shared" si="60"/>
        <v>YKY</v>
      </c>
      <c r="B3864" s="176" t="str">
        <f>IF(ISBLANK('DPW3'!BZ76),"",'DPW3'!BZ76)</f>
        <v>PCD_DPW3_RES2_S5</v>
      </c>
      <c r="C3864" s="176" t="str">
        <f>'DPW3'!F76 &amp; "," &amp; 'DPW3'!G76 &amp; "," &amp; 'DPW3'!BX5</f>
        <v>Resilience - Upgrade works at water treatment works,Number of schemes at Stage 5,Number of Schemes with IMs (Nr)</v>
      </c>
      <c r="D3864" s="176" t="str">
        <f>IF(ISBLANK('DPW3'!$H$76),"",'DPW3'!$H$76)</f>
        <v>Nr</v>
      </c>
      <c r="E3864" s="176" t="s">
        <v>7266</v>
      </c>
      <c r="T3864" s="176" t="str">
        <f>IF(ISBLANK('DPW3'!M76),"",'DPW3'!M76)</f>
        <v/>
      </c>
      <c r="U3864" s="176" t="str">
        <f>IF(ISBLANK('DPW3'!N76),"",'DPW3'!N76)</f>
        <v/>
      </c>
      <c r="V3864" s="176" t="str">
        <f>IF(ISBLANK('DPW3'!O76),"",'DPW3'!O76)</f>
        <v/>
      </c>
      <c r="W3864" s="176" t="str">
        <f>IF(ISBLANK('DPW3'!P76),"",'DPW3'!P76)</f>
        <v/>
      </c>
      <c r="X3864" s="176" t="str">
        <f>IF(ISBLANK('DPW3'!Q76),"",'DPW3'!Q76)</f>
        <v/>
      </c>
      <c r="Y3864" s="176" t="str">
        <f>IF(ISBLANK('DPW3'!R76),"",'DPW3'!R76)</f>
        <v/>
      </c>
      <c r="Z3864" s="176" t="str">
        <f>IF(ISBLANK('DPW3'!S76),"",'DPW3'!S76)</f>
        <v/>
      </c>
      <c r="AA3864" s="176" t="str">
        <f>IF(ISBLANK('DPW3'!T76),"",'DPW3'!T76)</f>
        <v/>
      </c>
      <c r="AB3864" s="176" t="str">
        <f>IF(ISBLANK('DPW3'!U76),"",'DPW3'!U76)</f>
        <v/>
      </c>
      <c r="AC3864" s="176" t="str">
        <f>IF(ISBLANK('DPW3'!V76),"",'DPW3'!V76)</f>
        <v/>
      </c>
      <c r="AD3864" s="176" t="str">
        <f>IF(ISBLANK('DPW3'!W76),"",'DPW3'!W76)</f>
        <v/>
      </c>
      <c r="AE3864" s="176" t="str">
        <f>IF(ISBLANK('DPW3'!X76),"",'DPW3'!X76)</f>
        <v/>
      </c>
      <c r="AF3864" s="176" t="str">
        <f>IF(ISBLANK('DPW3'!Y76),"",'DPW3'!Y76)</f>
        <v/>
      </c>
      <c r="AG3864" s="176" t="str">
        <f>IF(ISBLANK('DPW3'!Z76),"",'DPW3'!Z76)</f>
        <v/>
      </c>
      <c r="AH3864" s="176" t="str">
        <f>IF(ISBLANK('DPW3'!AA76),"",'DPW3'!AA76)</f>
        <v/>
      </c>
      <c r="AI3864" s="176" t="str">
        <f>IF(ISBLANK('DPW3'!AB76),"",'DPW3'!AB76)</f>
        <v/>
      </c>
      <c r="AJ3864" s="176" t="str">
        <f>IF(ISBLANK('DPW3'!AC76),"",'DPW3'!AC76)</f>
        <v/>
      </c>
      <c r="AK3864" s="176" t="str">
        <f>IF(ISBLANK('DPW3'!AD76),"",'DPW3'!AD76)</f>
        <v/>
      </c>
      <c r="AL3864" s="176" t="str">
        <f>IF(ISBLANK('DPW3'!AE76),"",'DPW3'!AE76)</f>
        <v/>
      </c>
      <c r="AM3864" s="176" t="str">
        <f>IF(ISBLANK('DPW3'!AF76),"",'DPW3'!AF76)</f>
        <v/>
      </c>
      <c r="AN3864" s="176" t="str">
        <f>IF(ISBLANK('DPW3'!AG76),"",'DPW3'!AG76)</f>
        <v/>
      </c>
      <c r="AO3864" s="176" t="str">
        <f>IF(ISBLANK('DPW3'!AH76),"",'DPW3'!AH76)</f>
        <v/>
      </c>
      <c r="AP3864" s="176" t="str">
        <f>IF(ISBLANK('DPW3'!AI76),"",'DPW3'!AI76)</f>
        <v/>
      </c>
      <c r="AQ3864" s="176" t="str">
        <f>IF(ISBLANK('DPW3'!AJ76),"",'DPW3'!AJ76)</f>
        <v/>
      </c>
      <c r="AR3864" s="176" t="str">
        <f>IF(ISBLANK('DPW3'!AK76),"",'DPW3'!AK76)</f>
        <v/>
      </c>
      <c r="AS3864" s="176" t="str">
        <f>IF(ISBLANK('DPW3'!AL76),"",'DPW3'!AL76)</f>
        <v/>
      </c>
      <c r="AT3864" s="176" t="str">
        <f>IF(ISBLANK('DPW3'!AM76),"",'DPW3'!AM76)</f>
        <v/>
      </c>
      <c r="AU3864" s="176" t="str">
        <f>IF(ISBLANK('DPW3'!AN76),"",'DPW3'!AN76)</f>
        <v/>
      </c>
      <c r="AV3864" s="176" t="str">
        <f>IF(ISBLANK('DPW3'!AO76),"",'DPW3'!AO76)</f>
        <v/>
      </c>
      <c r="AW3864" s="176" t="str">
        <f>IF(ISBLANK('DPW3'!AP76),"",'DPW3'!AP76)</f>
        <v/>
      </c>
      <c r="AX3864" s="176" t="str">
        <f>IF(ISBLANK('DPW3'!AQ76),"",'DPW3'!AQ76)</f>
        <v/>
      </c>
      <c r="AY3864" s="176" t="str">
        <f>IF(ISBLANK('DPW3'!AR76),"",'DPW3'!AR76)</f>
        <v/>
      </c>
      <c r="AZ3864" s="176" t="str">
        <f>IF(ISBLANK('DPW3'!AS76),"",'DPW3'!AS76)</f>
        <v/>
      </c>
      <c r="BA3864" s="176" t="str">
        <f>IF(ISBLANK('DPW3'!AT76),"",'DPW3'!AT76)</f>
        <v/>
      </c>
      <c r="BB3864" s="176" t="str">
        <f>IF(ISBLANK('DPW3'!AU76),"",'DPW3'!AU76)</f>
        <v/>
      </c>
      <c r="BC3864" s="176" t="str">
        <f>IF(ISBLANK('DPW3'!AV76),"",'DPW3'!AV76)</f>
        <v/>
      </c>
      <c r="BD3864" s="176" t="str">
        <f>IF(ISBLANK('DPW3'!AW76),"",'DPW3'!AW76)</f>
        <v/>
      </c>
      <c r="BE3864" s="176" t="str">
        <f>IF(ISBLANK('DPW3'!AX76),"",'DPW3'!AX76)</f>
        <v/>
      </c>
      <c r="BF3864" s="176" t="str">
        <f>IF(ISBLANK('DPW3'!AY76),"",'DPW3'!AY76)</f>
        <v/>
      </c>
      <c r="BG3864" s="176" t="str">
        <f>IF(ISBLANK('DPW3'!AZ76),"",'DPW3'!AZ76)</f>
        <v/>
      </c>
      <c r="BH3864" s="176" t="str">
        <f>IF(ISBLANK('DPW3'!BA76),"",'DPW3'!BA76)</f>
        <v/>
      </c>
    </row>
    <row r="3865" spans="1:60" x14ac:dyDescent="0.25">
      <c r="A3865" s="176" t="str">
        <f t="shared" si="60"/>
        <v>YKY</v>
      </c>
      <c r="B3865" s="176" t="str">
        <f>IF(ISBLANK('DPW3'!DP76),"",'DPW3'!DP76)</f>
        <v>PCD_DPW3_RES2_DLY_S5</v>
      </c>
      <c r="C3865" s="176" t="str">
        <f>'DPW3'!F76 &amp; "," &amp; 'DPW3'!G76 &amp; "," &amp; 'DPW3'!DP5 &amp; "," &amp; 'DPW3'!DP6</f>
        <v>Resilience - Upgrade works at water treatment works,Number of schemes at Stage 5,Total number of schemes with a 90+ day delay for any given IM,</v>
      </c>
      <c r="D3865" s="176" t="str">
        <f>IF(ISBLANK('DPW3'!$H$76),"",'DPW3'!$H$76)</f>
        <v>Nr</v>
      </c>
      <c r="E3865" s="176" t="s">
        <v>7266</v>
      </c>
      <c r="F3865" s="176" t="str">
        <f>IF(ISBLANK('DPW3'!BC76),"",'DPW3'!BC76)</f>
        <v/>
      </c>
    </row>
    <row r="3866" spans="1:60" x14ac:dyDescent="0.25">
      <c r="A3866" s="176" t="str">
        <f t="shared" si="60"/>
        <v>YKY</v>
      </c>
      <c r="B3866" s="176" t="str">
        <f>IF(ISBLANK('DPW3'!DQ76),"",'DPW3'!DQ76)</f>
        <v>PCD_DPW3_RES2_DIR_S5</v>
      </c>
      <c r="C3866" s="176" t="str">
        <f>'DPW3'!F76 &amp; "," &amp; 'DPW3'!G76 &amp; "," &amp; 'DPW3'!$DQ$5 &amp; "," &amp; 'DPW3'!$DQ$6</f>
        <v>Resilience - Upgrade works at water treatment works,Number of schemes at Stage 5,Reasons for delay - Number of delayed schemes falling into each 'primary reason for delay' category,Lack of resources - internal</v>
      </c>
      <c r="D3866" s="176" t="str">
        <f>IF(ISBLANK('DPW3'!$H$76),"",'DPW3'!$H$76)</f>
        <v>Nr</v>
      </c>
      <c r="E3866" s="176" t="s">
        <v>7266</v>
      </c>
      <c r="F3866" s="176" t="str">
        <f>IF(ISBLANK('DPW3'!BD76),"",'DPW3'!BD76)</f>
        <v/>
      </c>
    </row>
    <row r="3867" spans="1:60" x14ac:dyDescent="0.25">
      <c r="A3867" s="176" t="str">
        <f t="shared" si="60"/>
        <v>YKY</v>
      </c>
      <c r="B3867" s="176" t="str">
        <f>IF(ISBLANK('DPW3'!DR76),"",'DPW3'!DR76)</f>
        <v>PCD_DPW3_RES2_DSCR_S5</v>
      </c>
      <c r="C3867" s="176" t="str">
        <f>'DPW3'!F76 &amp; "," &amp; 'DPW3'!G76 &amp; "," &amp; 'DPW3'!$DQ$5 &amp; "," &amp; 'DPW3'!$DR$6</f>
        <v xml:space="preserve">Resilience - Upgrade works at water treatment works,Number of schemes at Stage 5,Reasons for delay - Number of delayed schemes falling into each 'primary reason for delay' category,Lack of resources - external </v>
      </c>
      <c r="D3867" s="176" t="str">
        <f>IF(ISBLANK('DPW3'!$H$76),"",'DPW3'!$H$76)</f>
        <v>Nr</v>
      </c>
      <c r="E3867" s="176" t="s">
        <v>7266</v>
      </c>
      <c r="F3867" s="176" t="str">
        <f>IF(ISBLANK('DPW3'!BE76),"",'DPW3'!BE76)</f>
        <v/>
      </c>
    </row>
    <row r="3868" spans="1:60" x14ac:dyDescent="0.25">
      <c r="A3868" s="176" t="str">
        <f t="shared" si="60"/>
        <v>YKY</v>
      </c>
      <c r="B3868" s="176" t="str">
        <f>IF(ISBLANK('DPW3'!DS76),"",'DPW3'!DS76)</f>
        <v>PCD_DPW3_RES2_DCS_S5</v>
      </c>
      <c r="C3868" s="176" t="str">
        <f>'DPW3'!F76 &amp; "," &amp; 'DPW3'!G76 &amp; "," &amp; 'DPW3'!$DQ$5 &amp; "," &amp; 'DPW3'!$DS$6</f>
        <v>Resilience - Upgrade works at water treatment works,Number of schemes at Stage 5,Reasons for delay - Number of delayed schemes falling into each 'primary reason for delay' category,Change in solution (IM2)</v>
      </c>
      <c r="D3868" s="176" t="str">
        <f>IF(ISBLANK('DPW3'!$H$76),"",'DPW3'!$H$76)</f>
        <v>Nr</v>
      </c>
      <c r="E3868" s="176" t="s">
        <v>7266</v>
      </c>
      <c r="F3868" s="176" t="str">
        <f>IF(ISBLANK('DPW3'!BF76),"",'DPW3'!BF76)</f>
        <v/>
      </c>
    </row>
    <row r="3869" spans="1:60" x14ac:dyDescent="0.25">
      <c r="A3869" s="176" t="str">
        <f t="shared" si="60"/>
        <v>YKY</v>
      </c>
      <c r="B3869" s="176" t="str">
        <f>IF(ISBLANK('DPW3'!DT76),"",'DPW3'!DT76)</f>
        <v>PCD_DPW3_RES2_DSPC_S5</v>
      </c>
      <c r="C3869" s="176" t="str">
        <f>'DPW3'!F76 &amp; "," &amp; 'DPW3'!G76 &amp; "," &amp; 'DPW3'!$DQ$5 &amp; "," &amp; 'DPW3'!$DT$6</f>
        <v>Resilience - Upgrade works at water treatment works,Number of schemes at Stage 5,Reasons for delay - Number of delayed schemes falling into each 'primary reason for delay' category,Supply chain capacity</v>
      </c>
      <c r="D3869" s="176" t="str">
        <f>IF(ISBLANK('DPW3'!$H$76),"",'DPW3'!$H$76)</f>
        <v>Nr</v>
      </c>
      <c r="E3869" s="176" t="s">
        <v>7266</v>
      </c>
      <c r="F3869" s="176" t="str">
        <f>IF(ISBLANK('DPW3'!BG76),"",'DPW3'!BG76)</f>
        <v/>
      </c>
    </row>
    <row r="3870" spans="1:60" s="55" customFormat="1" x14ac:dyDescent="0.25">
      <c r="A3870" s="55" t="str">
        <f t="shared" si="60"/>
        <v>YKY</v>
      </c>
      <c r="B3870" s="55" t="str">
        <f>IF(ISBLANK('DPW3'!DU76),"",'DPW3'!DU76)</f>
        <v>PCD_DPW3_RES2_DPP_S5</v>
      </c>
      <c r="C3870" s="55" t="str">
        <f>'DPW3'!F76 &amp; "," &amp; 'DPW3'!G76 &amp; "," &amp; 'DPW3'!$DQ$5 &amp; "," &amp; 'DPW3'!$DU$6</f>
        <v>Resilience - Upgrade works at water treatment works,Number of schemes at Stage 5,Reasons for delay - Number of delayed schemes falling into each 'primary reason for delay' category,Land and planning permission</v>
      </c>
      <c r="D3870" s="55" t="str">
        <f>IF(ISBLANK('DPW3'!$H$76),"",'DPW3'!$H$76)</f>
        <v>Nr</v>
      </c>
      <c r="E3870" s="55" t="s">
        <v>7266</v>
      </c>
      <c r="F3870" s="55" t="str">
        <f>IF(ISBLANK('DPW3'!BH76),"",'DPW3'!BH76)</f>
        <v/>
      </c>
    </row>
    <row r="3871" spans="1:60" x14ac:dyDescent="0.25">
      <c r="A3871" s="176" t="str">
        <f t="shared" si="60"/>
        <v>YKY</v>
      </c>
      <c r="B3871" s="176" t="str">
        <f>IF(ISBLANK('DPW3'!DV76),"",'DPW3'!DV76)</f>
        <v>PCD_DPW3_RES2_DTPI_S5</v>
      </c>
      <c r="C3871" s="176" t="str">
        <f>'DPW3'!F76 &amp; "," &amp; 'DPW3'!G76 &amp; "," &amp; 'DPW3'!$DQ$5 &amp; "," &amp; 'DPW3'!$DV$6</f>
        <v>Resilience - Upgrade works at water treatment works,Number of schemes at Stage 5,Reasons for delay - Number of delayed schemes falling into each 'primary reason for delay' category,Third-party interface</v>
      </c>
      <c r="D3871" s="176" t="str">
        <f>IF(ISBLANK('DPW3'!$H$76),"",'DPW3'!$H$76)</f>
        <v>Nr</v>
      </c>
      <c r="E3871" s="176" t="s">
        <v>7266</v>
      </c>
      <c r="F3871" s="176" t="str">
        <f>IF(ISBLANK('DPW3'!BI76),"",'DPW3'!BI76)</f>
        <v/>
      </c>
    </row>
    <row r="3872" spans="1:60" x14ac:dyDescent="0.25">
      <c r="A3872" s="176" t="str">
        <f t="shared" si="60"/>
        <v>YKY</v>
      </c>
      <c r="B3872" s="176" t="str">
        <f>IF(ISBLANK('DPW3'!DW76),"",'DPW3'!DW76)</f>
        <v>PCD_DPW3_RES2_DCI_S5</v>
      </c>
      <c r="C3872" s="176" t="str">
        <f>'DPW3'!F76 &amp; "," &amp; 'DPW3'!G76 &amp; "," &amp; 'DPW3'!$DQ$5 &amp; "," &amp; 'DPW3'!$DW$6</f>
        <v>Resilience - Upgrade works at water treatment works,Number of schemes at Stage 5,Reasons for delay - Number of delayed schemes falling into each 'primary reason for delay' category,Contractual issues</v>
      </c>
      <c r="D3872" s="176" t="str">
        <f>IF(ISBLANK('DPW3'!$H$76),"",'DPW3'!$H$76)</f>
        <v>Nr</v>
      </c>
      <c r="E3872" s="176" t="s">
        <v>7266</v>
      </c>
      <c r="F3872" s="176" t="str">
        <f>IF(ISBLANK('DPW3'!BJ76),"",'DPW3'!BJ76)</f>
        <v/>
      </c>
    </row>
    <row r="3873" spans="1:60" x14ac:dyDescent="0.25">
      <c r="A3873" s="176" t="str">
        <f t="shared" si="60"/>
        <v>YKY</v>
      </c>
      <c r="B3873" s="176" t="str">
        <f>IF(ISBLANK('DPW3'!DX76),"",'DPW3'!DX76)</f>
        <v>PCD_DPW3_RES2_DSI_S5</v>
      </c>
      <c r="C3873" s="176" t="str">
        <f>'DPW3'!F76 &amp; "," &amp; 'DPW3'!G76 &amp; "," &amp; 'DPW3'!$DQ$5 &amp; "," &amp; 'DPW3'!$DX$6</f>
        <v>Resilience - Upgrade works at water treatment works,Number of schemes at Stage 5,Reasons for delay - Number of delayed schemes falling into each 'primary reason for delay' category,Sites issues</v>
      </c>
      <c r="D3873" s="176" t="str">
        <f>IF(ISBLANK('DPW3'!$H$76),"",'DPW3'!$H$76)</f>
        <v>Nr</v>
      </c>
      <c r="E3873" s="176" t="s">
        <v>7266</v>
      </c>
      <c r="F3873" s="176" t="str">
        <f>IF(ISBLANK('DPW3'!BK76),"",'DPW3'!BK76)</f>
        <v/>
      </c>
    </row>
    <row r="3874" spans="1:60" x14ac:dyDescent="0.25">
      <c r="A3874" s="176" t="str">
        <f t="shared" si="60"/>
        <v>YKY</v>
      </c>
      <c r="B3874" s="176" t="str">
        <f>IF(ISBLANK('DPW3'!DY76),"",'DPW3'!DY76)</f>
        <v>PCD_DPW3_RES2_DER_S5</v>
      </c>
      <c r="C3874" s="176" t="str">
        <f>'DPW3'!F76 &amp; "," &amp; 'DPW3'!G76 &amp; "," &amp; 'DPW3'!$DQ$5 &amp; "," &amp; 'DPW3'!$DY$6</f>
        <v>Resilience - Upgrade works at water treatment works,Number of schemes at Stage 5,Reasons for delay - Number of delayed schemes falling into each 'primary reason for delay' category,Environmental risks</v>
      </c>
      <c r="D3874" s="176" t="str">
        <f>IF(ISBLANK('DPW3'!$H$76),"",'DPW3'!$H$76)</f>
        <v>Nr</v>
      </c>
      <c r="E3874" s="176" t="s">
        <v>7266</v>
      </c>
      <c r="F3874" s="176" t="str">
        <f>IF(ISBLANK('DPW3'!BL76),"",'DPW3'!BL76)</f>
        <v/>
      </c>
    </row>
    <row r="3875" spans="1:60" x14ac:dyDescent="0.25">
      <c r="A3875" s="176" t="str">
        <f t="shared" si="60"/>
        <v>YKY</v>
      </c>
      <c r="B3875" s="176" t="str">
        <f>IF(ISBLANK('DPW3'!DZ76),"",'DPW3'!DZ76)</f>
        <v>PCD_DPW3_RES2_RS_S5</v>
      </c>
      <c r="C3875" s="176" t="str">
        <f>'DPW3'!F76 &amp; "," &amp; 'DPW3'!G76 &amp; "," &amp; 'DPW3'!$DQ$5 &amp; "," &amp; 'DPW3'!$DZ$6</f>
        <v>Resilience - Upgrade works at water treatment works,Number of schemes at Stage 5,Reasons for delay - Number of delayed schemes falling into each 'primary reason for delay' category,Regulatory Sign off Delay</v>
      </c>
      <c r="D3875" s="176" t="str">
        <f>IF(ISBLANK('DPW3'!$H$76),"",'DPW3'!$H$76)</f>
        <v>Nr</v>
      </c>
      <c r="E3875" s="176" t="s">
        <v>7266</v>
      </c>
      <c r="F3875" s="176" t="str">
        <f>IF(ISBLANK('DPW3'!BM76),"",'DPW3'!BM76)</f>
        <v/>
      </c>
    </row>
    <row r="3876" spans="1:60" x14ac:dyDescent="0.25">
      <c r="A3876" s="176" t="str">
        <f t="shared" si="60"/>
        <v>YKY</v>
      </c>
      <c r="B3876" s="176" t="str">
        <f>IF(ISBLANK('DPW3'!EA76),"",'DPW3'!EA76)</f>
        <v>PCD_DPW3_RES2_DPLE_S5</v>
      </c>
      <c r="C3876" s="176" t="str">
        <f>'DPW3'!F76 &amp; "," &amp; 'DPW3'!G76 &amp; "," &amp; 'DPW3'!$DQ$5 &amp; "," &amp; 'DPW3'!$EA$6</f>
        <v>Resilience - Upgrade works at water treatment works,Number of schemes at Stage 5,Reasons for delay - Number of delayed schemes falling into each 'primary reason for delay' category,Programme level efficiency</v>
      </c>
      <c r="D3876" s="176" t="str">
        <f>IF(ISBLANK('DPW3'!$H$76),"",'DPW3'!$H$76)</f>
        <v>Nr</v>
      </c>
      <c r="E3876" s="176" t="s">
        <v>7266</v>
      </c>
      <c r="F3876" s="176" t="str">
        <f>IF(ISBLANK('DPW3'!BN76),"",'DPW3'!BN76)</f>
        <v/>
      </c>
    </row>
    <row r="3877" spans="1:60" x14ac:dyDescent="0.25">
      <c r="A3877" s="176" t="str">
        <f t="shared" si="60"/>
        <v>YKY</v>
      </c>
      <c r="B3877" s="176" t="str">
        <f>IF(ISBLANK('DPW3'!BZ77),"",'DPW3'!BZ77)</f>
        <v>PCD_DPW3_RES2_S6</v>
      </c>
      <c r="C3877" s="176" t="str">
        <f>'DPW3'!F77 &amp; "," &amp; 'DPW3'!G77 &amp; "," &amp; 'DPW3'!BX5</f>
        <v>Resilience - Upgrade works at water treatment works,Number of schemes at Stage 6,Number of Schemes with IMs (Nr)</v>
      </c>
      <c r="D3877" s="176" t="str">
        <f>IF(ISBLANK('DPW3'!$H$77),"",'DPW3'!$H$77)</f>
        <v>Nr</v>
      </c>
      <c r="E3877" s="176" t="s">
        <v>7266</v>
      </c>
      <c r="T3877" s="176" t="str">
        <f>IF(ISBLANK('DPW3'!M77),"",'DPW3'!M77)</f>
        <v/>
      </c>
      <c r="U3877" s="176" t="str">
        <f>IF(ISBLANK('DPW3'!N77),"",'DPW3'!N77)</f>
        <v/>
      </c>
      <c r="V3877" s="176" t="str">
        <f>IF(ISBLANK('DPW3'!O77),"",'DPW3'!O77)</f>
        <v/>
      </c>
      <c r="W3877" s="176" t="str">
        <f>IF(ISBLANK('DPW3'!P77),"",'DPW3'!P77)</f>
        <v/>
      </c>
      <c r="X3877" s="176" t="str">
        <f>IF(ISBLANK('DPW3'!Q77),"",'DPW3'!Q77)</f>
        <v/>
      </c>
      <c r="Y3877" s="176" t="str">
        <f>IF(ISBLANK('DPW3'!R77),"",'DPW3'!R77)</f>
        <v/>
      </c>
      <c r="Z3877" s="176" t="str">
        <f>IF(ISBLANK('DPW3'!S77),"",'DPW3'!S77)</f>
        <v/>
      </c>
      <c r="AA3877" s="176" t="str">
        <f>IF(ISBLANK('DPW3'!T77),"",'DPW3'!T77)</f>
        <v/>
      </c>
      <c r="AB3877" s="176" t="str">
        <f>IF(ISBLANK('DPW3'!U77),"",'DPW3'!U77)</f>
        <v/>
      </c>
      <c r="AC3877" s="176" t="str">
        <f>IF(ISBLANK('DPW3'!V77),"",'DPW3'!V77)</f>
        <v/>
      </c>
      <c r="AD3877" s="176" t="str">
        <f>IF(ISBLANK('DPW3'!W77),"",'DPW3'!W77)</f>
        <v/>
      </c>
      <c r="AE3877" s="176" t="str">
        <f>IF(ISBLANK('DPW3'!X77),"",'DPW3'!X77)</f>
        <v/>
      </c>
      <c r="AF3877" s="176" t="str">
        <f>IF(ISBLANK('DPW3'!Y77),"",'DPW3'!Y77)</f>
        <v/>
      </c>
      <c r="AG3877" s="176" t="str">
        <f>IF(ISBLANK('DPW3'!Z77),"",'DPW3'!Z77)</f>
        <v/>
      </c>
      <c r="AH3877" s="176" t="str">
        <f>IF(ISBLANK('DPW3'!AA77),"",'DPW3'!AA77)</f>
        <v/>
      </c>
      <c r="AI3877" s="176" t="str">
        <f>IF(ISBLANK('DPW3'!AB77),"",'DPW3'!AB77)</f>
        <v/>
      </c>
      <c r="AJ3877" s="176" t="str">
        <f>IF(ISBLANK('DPW3'!AC77),"",'DPW3'!AC77)</f>
        <v/>
      </c>
      <c r="AK3877" s="176" t="str">
        <f>IF(ISBLANK('DPW3'!AD77),"",'DPW3'!AD77)</f>
        <v/>
      </c>
      <c r="AL3877" s="176" t="str">
        <f>IF(ISBLANK('DPW3'!AE77),"",'DPW3'!AE77)</f>
        <v/>
      </c>
      <c r="AM3877" s="176" t="str">
        <f>IF(ISBLANK('DPW3'!AF77),"",'DPW3'!AF77)</f>
        <v/>
      </c>
      <c r="AN3877" s="176" t="str">
        <f>IF(ISBLANK('DPW3'!AG77),"",'DPW3'!AG77)</f>
        <v/>
      </c>
      <c r="AO3877" s="176" t="str">
        <f>IF(ISBLANK('DPW3'!AH77),"",'DPW3'!AH77)</f>
        <v/>
      </c>
      <c r="AP3877" s="176" t="str">
        <f>IF(ISBLANK('DPW3'!AI77),"",'DPW3'!AI77)</f>
        <v/>
      </c>
      <c r="AQ3877" s="176" t="str">
        <f>IF(ISBLANK('DPW3'!AJ77),"",'DPW3'!AJ77)</f>
        <v/>
      </c>
      <c r="AR3877" s="176" t="str">
        <f>IF(ISBLANK('DPW3'!AK77),"",'DPW3'!AK77)</f>
        <v/>
      </c>
      <c r="AS3877" s="176" t="str">
        <f>IF(ISBLANK('DPW3'!AL77),"",'DPW3'!AL77)</f>
        <v/>
      </c>
      <c r="AT3877" s="176" t="str">
        <f>IF(ISBLANK('DPW3'!AM77),"",'DPW3'!AM77)</f>
        <v/>
      </c>
      <c r="AU3877" s="176" t="str">
        <f>IF(ISBLANK('DPW3'!AN77),"",'DPW3'!AN77)</f>
        <v/>
      </c>
      <c r="AV3877" s="176" t="str">
        <f>IF(ISBLANK('DPW3'!AO77),"",'DPW3'!AO77)</f>
        <v/>
      </c>
      <c r="AW3877" s="176" t="str">
        <f>IF(ISBLANK('DPW3'!AP77),"",'DPW3'!AP77)</f>
        <v/>
      </c>
      <c r="AX3877" s="176" t="str">
        <f>IF(ISBLANK('DPW3'!AQ77),"",'DPW3'!AQ77)</f>
        <v/>
      </c>
      <c r="AY3877" s="176" t="str">
        <f>IF(ISBLANK('DPW3'!AR77),"",'DPW3'!AR77)</f>
        <v/>
      </c>
      <c r="AZ3877" s="176" t="str">
        <f>IF(ISBLANK('DPW3'!AS77),"",'DPW3'!AS77)</f>
        <v/>
      </c>
      <c r="BA3877" s="176" t="str">
        <f>IF(ISBLANK('DPW3'!AT77),"",'DPW3'!AT77)</f>
        <v/>
      </c>
      <c r="BB3877" s="176" t="str">
        <f>IF(ISBLANK('DPW3'!AU77),"",'DPW3'!AU77)</f>
        <v/>
      </c>
      <c r="BC3877" s="176" t="str">
        <f>IF(ISBLANK('DPW3'!AV77),"",'DPW3'!AV77)</f>
        <v/>
      </c>
      <c r="BD3877" s="176" t="str">
        <f>IF(ISBLANK('DPW3'!AW77),"",'DPW3'!AW77)</f>
        <v/>
      </c>
      <c r="BE3877" s="176" t="str">
        <f>IF(ISBLANK('DPW3'!AX77),"",'DPW3'!AX77)</f>
        <v/>
      </c>
      <c r="BF3877" s="176" t="str">
        <f>IF(ISBLANK('DPW3'!AY77),"",'DPW3'!AY77)</f>
        <v/>
      </c>
      <c r="BG3877" s="176" t="str">
        <f>IF(ISBLANK('DPW3'!AZ77),"",'DPW3'!AZ77)</f>
        <v/>
      </c>
      <c r="BH3877" s="176" t="str">
        <f>IF(ISBLANK('DPW3'!BA77),"",'DPW3'!BA77)</f>
        <v/>
      </c>
    </row>
    <row r="3878" spans="1:60" x14ac:dyDescent="0.25">
      <c r="A3878" s="176" t="str">
        <f t="shared" si="60"/>
        <v>YKY</v>
      </c>
      <c r="B3878" s="176" t="str">
        <f>IF(ISBLANK('DPW3'!DP77),"",'DPW3'!DP77)</f>
        <v>PCD_DPW3_RES2_DLY_S6</v>
      </c>
      <c r="C3878" s="176" t="str">
        <f>'DPW3'!F77 &amp; "," &amp; 'DPW3'!G77 &amp; "," &amp; 'DPW3'!DP5 &amp; "," &amp; 'DPW3'!DP6</f>
        <v>Resilience - Upgrade works at water treatment works,Number of schemes at Stage 6,Total number of schemes with a 90+ day delay for any given IM,</v>
      </c>
      <c r="D3878" s="176" t="str">
        <f>IF(ISBLANK('DPW3'!$H$77),"",'DPW3'!$H$77)</f>
        <v>Nr</v>
      </c>
      <c r="E3878" s="176" t="s">
        <v>7266</v>
      </c>
      <c r="F3878" s="176" t="str">
        <f>IF(ISBLANK('DPW3'!BC77),"",'DPW3'!BC77)</f>
        <v/>
      </c>
    </row>
    <row r="3879" spans="1:60" x14ac:dyDescent="0.25">
      <c r="A3879" s="176" t="str">
        <f t="shared" si="60"/>
        <v>YKY</v>
      </c>
      <c r="B3879" s="176" t="str">
        <f>IF(ISBLANK('DPW3'!DQ77),"",'DPW3'!DQ77)</f>
        <v>PCD_DPW3_RES2_DIR_S6</v>
      </c>
      <c r="C3879" s="176" t="str">
        <f>'DPW3'!F77 &amp; "," &amp; 'DPW3'!G77 &amp; "," &amp; 'DPW3'!$DQ$5 &amp; "," &amp; 'DPW3'!$DQ$6</f>
        <v>Resilience - Upgrade works at water treatment works,Number of schemes at Stage 6,Reasons for delay - Number of delayed schemes falling into each 'primary reason for delay' category,Lack of resources - internal</v>
      </c>
      <c r="D3879" s="176" t="str">
        <f>IF(ISBLANK('DPW3'!$H$77),"",'DPW3'!$H$77)</f>
        <v>Nr</v>
      </c>
      <c r="E3879" s="176" t="s">
        <v>7266</v>
      </c>
      <c r="F3879" s="176" t="str">
        <f>IF(ISBLANK('DPW3'!BD77),"",'DPW3'!BD77)</f>
        <v/>
      </c>
    </row>
    <row r="3880" spans="1:60" x14ac:dyDescent="0.25">
      <c r="A3880" s="176" t="str">
        <f t="shared" si="60"/>
        <v>YKY</v>
      </c>
      <c r="B3880" s="176" t="str">
        <f>IF(ISBLANK('DPW3'!DR77),"",'DPW3'!DR77)</f>
        <v>PCD_DPW3_RES2_DSCR_S6</v>
      </c>
      <c r="C3880" s="176" t="str">
        <f>'DPW3'!F77 &amp; "," &amp; 'DPW3'!G77 &amp; "," &amp; 'DPW3'!$DQ$5 &amp; "," &amp; 'DPW3'!$DR$6</f>
        <v xml:space="preserve">Resilience - Upgrade works at water treatment works,Number of schemes at Stage 6,Reasons for delay - Number of delayed schemes falling into each 'primary reason for delay' category,Lack of resources - external </v>
      </c>
      <c r="D3880" s="176" t="str">
        <f>IF(ISBLANK('DPW3'!$H$77),"",'DPW3'!$H$77)</f>
        <v>Nr</v>
      </c>
      <c r="E3880" s="176" t="s">
        <v>7266</v>
      </c>
      <c r="F3880" s="176" t="str">
        <f>IF(ISBLANK('DPW3'!BE77),"",'DPW3'!BE77)</f>
        <v/>
      </c>
    </row>
    <row r="3881" spans="1:60" x14ac:dyDescent="0.25">
      <c r="A3881" s="176" t="str">
        <f t="shared" si="60"/>
        <v>YKY</v>
      </c>
      <c r="B3881" s="176" t="str">
        <f>IF(ISBLANK('DPW3'!DS77),"",'DPW3'!DS77)</f>
        <v>PCD_DPW3_RES2_DCS_S6</v>
      </c>
      <c r="C3881" s="176" t="str">
        <f>'DPW3'!F77 &amp; "," &amp; 'DPW3'!G77 &amp; "," &amp; 'DPW3'!$DQ$5 &amp; "," &amp; 'DPW3'!$DS$6</f>
        <v>Resilience - Upgrade works at water treatment works,Number of schemes at Stage 6,Reasons for delay - Number of delayed schemes falling into each 'primary reason for delay' category,Change in solution (IM2)</v>
      </c>
      <c r="D3881" s="176" t="str">
        <f>IF(ISBLANK('DPW3'!$H$77),"",'DPW3'!$H$77)</f>
        <v>Nr</v>
      </c>
      <c r="E3881" s="176" t="s">
        <v>7266</v>
      </c>
      <c r="F3881" s="176" t="str">
        <f>IF(ISBLANK('DPW3'!BF77),"",'DPW3'!BF77)</f>
        <v/>
      </c>
    </row>
    <row r="3882" spans="1:60" x14ac:dyDescent="0.25">
      <c r="A3882" s="176" t="str">
        <f t="shared" si="60"/>
        <v>YKY</v>
      </c>
      <c r="B3882" s="176" t="str">
        <f>IF(ISBLANK('DPW3'!DT77),"",'DPW3'!DT77)</f>
        <v>PCD_DPW3_RES2_DSPC_S6</v>
      </c>
      <c r="C3882" s="176" t="str">
        <f>'DPW3'!F77 &amp; "," &amp; 'DPW3'!G77 &amp; "," &amp; 'DPW3'!$DQ$5 &amp; "," &amp; 'DPW3'!$DT$6</f>
        <v>Resilience - Upgrade works at water treatment works,Number of schemes at Stage 6,Reasons for delay - Number of delayed schemes falling into each 'primary reason for delay' category,Supply chain capacity</v>
      </c>
      <c r="D3882" s="176" t="str">
        <f>IF(ISBLANK('DPW3'!$H$77),"",'DPW3'!$H$77)</f>
        <v>Nr</v>
      </c>
      <c r="E3882" s="176" t="s">
        <v>7266</v>
      </c>
      <c r="F3882" s="176" t="str">
        <f>IF(ISBLANK('DPW3'!BG77),"",'DPW3'!BG77)</f>
        <v/>
      </c>
    </row>
    <row r="3883" spans="1:60" s="55" customFormat="1" x14ac:dyDescent="0.25">
      <c r="A3883" s="55" t="str">
        <f t="shared" si="60"/>
        <v>YKY</v>
      </c>
      <c r="B3883" s="55" t="str">
        <f>IF(ISBLANK('DPW3'!DU77),"",'DPW3'!DU77)</f>
        <v>PCD_DPW3_RES2_DPP_S6</v>
      </c>
      <c r="C3883" s="55" t="str">
        <f>'DPW3'!F77 &amp; "," &amp; 'DPW3'!G77 &amp; "," &amp; 'DPW3'!$DQ$5 &amp; "," &amp; 'DPW3'!$DU$6</f>
        <v>Resilience - Upgrade works at water treatment works,Number of schemes at Stage 6,Reasons for delay - Number of delayed schemes falling into each 'primary reason for delay' category,Land and planning permission</v>
      </c>
      <c r="D3883" s="55" t="str">
        <f>IF(ISBLANK('DPW3'!$H$77),"",'DPW3'!$H$77)</f>
        <v>Nr</v>
      </c>
      <c r="E3883" s="55" t="s">
        <v>7266</v>
      </c>
      <c r="F3883" s="55" t="str">
        <f>IF(ISBLANK('DPW3'!BH77),"",'DPW3'!BH77)</f>
        <v/>
      </c>
    </row>
    <row r="3884" spans="1:60" x14ac:dyDescent="0.25">
      <c r="A3884" s="176" t="str">
        <f t="shared" si="60"/>
        <v>YKY</v>
      </c>
      <c r="B3884" s="176" t="str">
        <f>IF(ISBLANK('DPW3'!DV77),"",'DPW3'!DV77)</f>
        <v>PCD_DPW3_RES2_DTPI_S6</v>
      </c>
      <c r="C3884" s="176" t="str">
        <f>'DPW3'!F77 &amp; "," &amp; 'DPW3'!G77 &amp; "," &amp; 'DPW3'!$DQ$5 &amp; "," &amp; 'DPW3'!$DV$6</f>
        <v>Resilience - Upgrade works at water treatment works,Number of schemes at Stage 6,Reasons for delay - Number of delayed schemes falling into each 'primary reason for delay' category,Third-party interface</v>
      </c>
      <c r="D3884" s="176" t="str">
        <f>IF(ISBLANK('DPW3'!$H$77),"",'DPW3'!$H$77)</f>
        <v>Nr</v>
      </c>
      <c r="E3884" s="176" t="s">
        <v>7266</v>
      </c>
      <c r="F3884" s="176" t="str">
        <f>IF(ISBLANK('DPW3'!BI77),"",'DPW3'!BI77)</f>
        <v/>
      </c>
    </row>
    <row r="3885" spans="1:60" x14ac:dyDescent="0.25">
      <c r="A3885" s="176" t="str">
        <f t="shared" si="60"/>
        <v>YKY</v>
      </c>
      <c r="B3885" s="176" t="str">
        <f>IF(ISBLANK('DPW3'!DW77),"",'DPW3'!DW77)</f>
        <v>PCD_DPW3_RES2_DCI_S6</v>
      </c>
      <c r="C3885" s="176" t="str">
        <f>'DPW3'!F77 &amp; "," &amp; 'DPW3'!G77 &amp; "," &amp; 'DPW3'!$DQ$5 &amp; "," &amp; 'DPW3'!$DW$6</f>
        <v>Resilience - Upgrade works at water treatment works,Number of schemes at Stage 6,Reasons for delay - Number of delayed schemes falling into each 'primary reason for delay' category,Contractual issues</v>
      </c>
      <c r="D3885" s="176" t="str">
        <f>IF(ISBLANK('DPW3'!$H$77),"",'DPW3'!$H$77)</f>
        <v>Nr</v>
      </c>
      <c r="E3885" s="176" t="s">
        <v>7266</v>
      </c>
      <c r="F3885" s="176" t="str">
        <f>IF(ISBLANK('DPW3'!BJ77),"",'DPW3'!BJ77)</f>
        <v/>
      </c>
    </row>
    <row r="3886" spans="1:60" x14ac:dyDescent="0.25">
      <c r="A3886" s="176" t="str">
        <f t="shared" si="60"/>
        <v>YKY</v>
      </c>
      <c r="B3886" s="176" t="str">
        <f>IF(ISBLANK('DPW3'!DX77),"",'DPW3'!DX77)</f>
        <v>PCD_DPW3_RES2_DSI_S6</v>
      </c>
      <c r="C3886" s="176" t="str">
        <f>'DPW3'!F77 &amp; "," &amp; 'DPW3'!G77 &amp; "," &amp; 'DPW3'!$DQ$5 &amp; "," &amp; 'DPW3'!$DX$6</f>
        <v>Resilience - Upgrade works at water treatment works,Number of schemes at Stage 6,Reasons for delay - Number of delayed schemes falling into each 'primary reason for delay' category,Sites issues</v>
      </c>
      <c r="D3886" s="176" t="str">
        <f>IF(ISBLANK('DPW3'!$H$77),"",'DPW3'!$H$77)</f>
        <v>Nr</v>
      </c>
      <c r="E3886" s="176" t="s">
        <v>7266</v>
      </c>
      <c r="F3886" s="176" t="str">
        <f>IF(ISBLANK('DPW3'!BK77),"",'DPW3'!BK77)</f>
        <v/>
      </c>
    </row>
    <row r="3887" spans="1:60" x14ac:dyDescent="0.25">
      <c r="A3887" s="176" t="str">
        <f t="shared" si="60"/>
        <v>YKY</v>
      </c>
      <c r="B3887" s="176" t="str">
        <f>IF(ISBLANK('DPW3'!DY77),"",'DPW3'!DY77)</f>
        <v>PCD_DPW3_RES2_DER_S6</v>
      </c>
      <c r="C3887" s="176" t="str">
        <f>'DPW3'!F77 &amp; "," &amp; 'DPW3'!G77 &amp; "," &amp; 'DPW3'!$DQ$5 &amp; "," &amp; 'DPW3'!$DY$6</f>
        <v>Resilience - Upgrade works at water treatment works,Number of schemes at Stage 6,Reasons for delay - Number of delayed schemes falling into each 'primary reason for delay' category,Environmental risks</v>
      </c>
      <c r="D3887" s="176" t="str">
        <f>IF(ISBLANK('DPW3'!$H$77),"",'DPW3'!$H$77)</f>
        <v>Nr</v>
      </c>
      <c r="E3887" s="176" t="s">
        <v>7266</v>
      </c>
      <c r="F3887" s="176" t="str">
        <f>IF(ISBLANK('DPW3'!BL77),"",'DPW3'!BL77)</f>
        <v/>
      </c>
    </row>
    <row r="3888" spans="1:60" x14ac:dyDescent="0.25">
      <c r="A3888" s="176" t="str">
        <f t="shared" si="60"/>
        <v>YKY</v>
      </c>
      <c r="B3888" s="176" t="str">
        <f>IF(ISBLANK('DPW3'!DZ77),"",'DPW3'!DZ77)</f>
        <v>PCD_DPW3_RES2_RS_S6</v>
      </c>
      <c r="C3888" s="176" t="str">
        <f>'DPW3'!F77 &amp; "," &amp; 'DPW3'!G77 &amp; "," &amp; 'DPW3'!$DQ$5 &amp; "," &amp; 'DPW3'!$DZ$6</f>
        <v>Resilience - Upgrade works at water treatment works,Number of schemes at Stage 6,Reasons for delay - Number of delayed schemes falling into each 'primary reason for delay' category,Regulatory Sign off Delay</v>
      </c>
      <c r="D3888" s="176" t="str">
        <f>IF(ISBLANK('DPW3'!$H$77),"",'DPW3'!$H$77)</f>
        <v>Nr</v>
      </c>
      <c r="E3888" s="176" t="s">
        <v>7266</v>
      </c>
      <c r="F3888" s="176" t="str">
        <f>IF(ISBLANK('DPW3'!BM77),"",'DPW3'!BM77)</f>
        <v/>
      </c>
    </row>
    <row r="3889" spans="1:60" x14ac:dyDescent="0.25">
      <c r="A3889" s="176" t="str">
        <f t="shared" si="60"/>
        <v>YKY</v>
      </c>
      <c r="B3889" s="176" t="str">
        <f>IF(ISBLANK('DPW3'!EA77),"",'DPW3'!EA77)</f>
        <v>PCD_DPW3_RES2_DPLE_S6</v>
      </c>
      <c r="C3889" s="176" t="str">
        <f>'DPW3'!F77 &amp; "," &amp; 'DPW3'!G77 &amp; "," &amp; 'DPW3'!$DQ$5 &amp; "," &amp; 'DPW3'!$EA$6</f>
        <v>Resilience - Upgrade works at water treatment works,Number of schemes at Stage 6,Reasons for delay - Number of delayed schemes falling into each 'primary reason for delay' category,Programme level efficiency</v>
      </c>
      <c r="D3889" s="176" t="str">
        <f>IF(ISBLANK('DPW3'!$H$77),"",'DPW3'!$H$77)</f>
        <v>Nr</v>
      </c>
      <c r="E3889" s="176" t="s">
        <v>7266</v>
      </c>
      <c r="F3889" s="176" t="str">
        <f>IF(ISBLANK('DPW3'!BN77),"",'DPW3'!BN77)</f>
        <v/>
      </c>
    </row>
    <row r="3890" spans="1:60" x14ac:dyDescent="0.25">
      <c r="A3890" s="176" t="str">
        <f t="shared" si="60"/>
        <v>YKY</v>
      </c>
      <c r="B3890" s="176" t="str">
        <f>IF(ISBLANK('DPW3'!BZ78),"",'DPW3'!BZ78)</f>
        <v>PCD_DPW3_RES2_S7</v>
      </c>
      <c r="C3890" s="176" t="str">
        <f>'DPW3'!F78 &amp; "," &amp; 'DPW3'!G78 &amp; "," &amp; 'DPW3'!BX5</f>
        <v>Resilience - Upgrade works at water treatment works,Number of schemes at Stage 7,Number of Schemes with IMs (Nr)</v>
      </c>
      <c r="D3890" s="176" t="str">
        <f>IF(ISBLANK('DPW3'!$H$78),"",'DPW3'!$H$78)</f>
        <v>Nr</v>
      </c>
      <c r="E3890" s="176" t="s">
        <v>7266</v>
      </c>
      <c r="T3890" s="176" t="str">
        <f>IF(ISBLANK('DPW3'!M78),"",'DPW3'!M78)</f>
        <v/>
      </c>
      <c r="U3890" s="176" t="str">
        <f>IF(ISBLANK('DPW3'!N78),"",'DPW3'!N78)</f>
        <v/>
      </c>
      <c r="V3890" s="176" t="str">
        <f>IF(ISBLANK('DPW3'!O78),"",'DPW3'!O78)</f>
        <v/>
      </c>
      <c r="W3890" s="176" t="str">
        <f>IF(ISBLANK('DPW3'!P78),"",'DPW3'!P78)</f>
        <v/>
      </c>
      <c r="X3890" s="176" t="str">
        <f>IF(ISBLANK('DPW3'!Q78),"",'DPW3'!Q78)</f>
        <v/>
      </c>
      <c r="Y3890" s="176" t="str">
        <f>IF(ISBLANK('DPW3'!R78),"",'DPW3'!R78)</f>
        <v/>
      </c>
      <c r="Z3890" s="176" t="str">
        <f>IF(ISBLANK('DPW3'!S78),"",'DPW3'!S78)</f>
        <v/>
      </c>
      <c r="AA3890" s="176" t="str">
        <f>IF(ISBLANK('DPW3'!T78),"",'DPW3'!T78)</f>
        <v/>
      </c>
      <c r="AB3890" s="176" t="str">
        <f>IF(ISBLANK('DPW3'!U78),"",'DPW3'!U78)</f>
        <v/>
      </c>
      <c r="AC3890" s="176" t="str">
        <f>IF(ISBLANK('DPW3'!V78),"",'DPW3'!V78)</f>
        <v/>
      </c>
      <c r="AD3890" s="176" t="str">
        <f>IF(ISBLANK('DPW3'!W78),"",'DPW3'!W78)</f>
        <v/>
      </c>
      <c r="AE3890" s="176" t="str">
        <f>IF(ISBLANK('DPW3'!X78),"",'DPW3'!X78)</f>
        <v/>
      </c>
      <c r="AF3890" s="176" t="str">
        <f>IF(ISBLANK('DPW3'!Y78),"",'DPW3'!Y78)</f>
        <v/>
      </c>
      <c r="AG3890" s="176" t="str">
        <f>IF(ISBLANK('DPW3'!Z78),"",'DPW3'!Z78)</f>
        <v/>
      </c>
      <c r="AH3890" s="176" t="str">
        <f>IF(ISBLANK('DPW3'!AA78),"",'DPW3'!AA78)</f>
        <v/>
      </c>
      <c r="AI3890" s="176" t="str">
        <f>IF(ISBLANK('DPW3'!AB78),"",'DPW3'!AB78)</f>
        <v/>
      </c>
      <c r="AJ3890" s="176" t="str">
        <f>IF(ISBLANK('DPW3'!AC78),"",'DPW3'!AC78)</f>
        <v/>
      </c>
      <c r="AK3890" s="176" t="str">
        <f>IF(ISBLANK('DPW3'!AD78),"",'DPW3'!AD78)</f>
        <v/>
      </c>
      <c r="AL3890" s="176" t="str">
        <f>IF(ISBLANK('DPW3'!AE78),"",'DPW3'!AE78)</f>
        <v/>
      </c>
      <c r="AM3890" s="176" t="str">
        <f>IF(ISBLANK('DPW3'!AF78),"",'DPW3'!AF78)</f>
        <v/>
      </c>
      <c r="AN3890" s="176" t="str">
        <f>IF(ISBLANK('DPW3'!AG78),"",'DPW3'!AG78)</f>
        <v/>
      </c>
      <c r="AO3890" s="176" t="str">
        <f>IF(ISBLANK('DPW3'!AH78),"",'DPW3'!AH78)</f>
        <v/>
      </c>
      <c r="AP3890" s="176" t="str">
        <f>IF(ISBLANK('DPW3'!AI78),"",'DPW3'!AI78)</f>
        <v/>
      </c>
      <c r="AQ3890" s="176" t="str">
        <f>IF(ISBLANK('DPW3'!AJ78),"",'DPW3'!AJ78)</f>
        <v/>
      </c>
      <c r="AR3890" s="176" t="str">
        <f>IF(ISBLANK('DPW3'!AK78),"",'DPW3'!AK78)</f>
        <v/>
      </c>
      <c r="AS3890" s="176" t="str">
        <f>IF(ISBLANK('DPW3'!AL78),"",'DPW3'!AL78)</f>
        <v/>
      </c>
      <c r="AT3890" s="176" t="str">
        <f>IF(ISBLANK('DPW3'!AM78),"",'DPW3'!AM78)</f>
        <v/>
      </c>
      <c r="AU3890" s="176" t="str">
        <f>IF(ISBLANK('DPW3'!AN78),"",'DPW3'!AN78)</f>
        <v/>
      </c>
      <c r="AV3890" s="176" t="str">
        <f>IF(ISBLANK('DPW3'!AO78),"",'DPW3'!AO78)</f>
        <v/>
      </c>
      <c r="AW3890" s="176" t="str">
        <f>IF(ISBLANK('DPW3'!AP78),"",'DPW3'!AP78)</f>
        <v/>
      </c>
      <c r="AX3890" s="176" t="str">
        <f>IF(ISBLANK('DPW3'!AQ78),"",'DPW3'!AQ78)</f>
        <v/>
      </c>
      <c r="AY3890" s="176" t="str">
        <f>IF(ISBLANK('DPW3'!AR78),"",'DPW3'!AR78)</f>
        <v/>
      </c>
      <c r="AZ3890" s="176" t="str">
        <f>IF(ISBLANK('DPW3'!AS78),"",'DPW3'!AS78)</f>
        <v/>
      </c>
      <c r="BA3890" s="176" t="str">
        <f>IF(ISBLANK('DPW3'!AT78),"",'DPW3'!AT78)</f>
        <v/>
      </c>
      <c r="BB3890" s="176" t="str">
        <f>IF(ISBLANK('DPW3'!AU78),"",'DPW3'!AU78)</f>
        <v/>
      </c>
      <c r="BC3890" s="176" t="str">
        <f>IF(ISBLANK('DPW3'!AV78),"",'DPW3'!AV78)</f>
        <v/>
      </c>
      <c r="BD3890" s="176" t="str">
        <f>IF(ISBLANK('DPW3'!AW78),"",'DPW3'!AW78)</f>
        <v/>
      </c>
      <c r="BE3890" s="176" t="str">
        <f>IF(ISBLANK('DPW3'!AX78),"",'DPW3'!AX78)</f>
        <v/>
      </c>
      <c r="BF3890" s="176" t="str">
        <f>IF(ISBLANK('DPW3'!AY78),"",'DPW3'!AY78)</f>
        <v/>
      </c>
      <c r="BG3890" s="176" t="str">
        <f>IF(ISBLANK('DPW3'!AZ78),"",'DPW3'!AZ78)</f>
        <v/>
      </c>
      <c r="BH3890" s="176" t="str">
        <f>IF(ISBLANK('DPW3'!BA78),"",'DPW3'!BA78)</f>
        <v/>
      </c>
    </row>
    <row r="3891" spans="1:60" x14ac:dyDescent="0.25">
      <c r="A3891" s="176" t="str">
        <f t="shared" si="60"/>
        <v>YKY</v>
      </c>
      <c r="B3891" s="176" t="str">
        <f>IF(ISBLANK('DPW3'!DP78),"",'DPW3'!DP78)</f>
        <v>PCD_DPW3_RES2_DLY_S7</v>
      </c>
      <c r="C3891" s="176" t="str">
        <f>'DPW3'!F78 &amp; "," &amp; 'DPW3'!G78 &amp; "," &amp; 'DPW3'!DP5 &amp; "," &amp; 'DPW3'!DP6</f>
        <v>Resilience - Upgrade works at water treatment works,Number of schemes at Stage 7,Total number of schemes with a 90+ day delay for any given IM,</v>
      </c>
      <c r="D3891" s="176" t="str">
        <f>IF(ISBLANK('DPW3'!$H$78),"",'DPW3'!$H$78)</f>
        <v>Nr</v>
      </c>
      <c r="E3891" s="176" t="s">
        <v>7266</v>
      </c>
      <c r="F3891" s="176" t="str">
        <f>IF(ISBLANK('DPW3'!BC78),"",'DPW3'!BC78)</f>
        <v/>
      </c>
    </row>
    <row r="3892" spans="1:60" x14ac:dyDescent="0.25">
      <c r="A3892" s="176" t="str">
        <f t="shared" si="60"/>
        <v>YKY</v>
      </c>
      <c r="B3892" s="176" t="str">
        <f>IF(ISBLANK('DPW3'!DQ78),"",'DPW3'!DQ78)</f>
        <v>PCD_DPW3_RES2_DIR_S7</v>
      </c>
      <c r="C3892" s="176" t="str">
        <f>'DPW3'!F78 &amp; "," &amp; 'DPW3'!G78 &amp; "," &amp; 'DPW3'!$DQ$5 &amp; "," &amp; 'DPW3'!$DQ$6</f>
        <v>Resilience - Upgrade works at water treatment works,Number of schemes at Stage 7,Reasons for delay - Number of delayed schemes falling into each 'primary reason for delay' category,Lack of resources - internal</v>
      </c>
      <c r="D3892" s="176" t="str">
        <f>IF(ISBLANK('DPW3'!$H$78),"",'DPW3'!$H$78)</f>
        <v>Nr</v>
      </c>
      <c r="E3892" s="176" t="s">
        <v>7266</v>
      </c>
      <c r="F3892" s="176" t="str">
        <f>IF(ISBLANK('DPW3'!BD78),"",'DPW3'!BD78)</f>
        <v/>
      </c>
    </row>
    <row r="3893" spans="1:60" x14ac:dyDescent="0.25">
      <c r="A3893" s="176" t="str">
        <f t="shared" si="60"/>
        <v>YKY</v>
      </c>
      <c r="B3893" s="176" t="str">
        <f>IF(ISBLANK('DPW3'!DR78),"",'DPW3'!DR78)</f>
        <v>PCD_DPW3_RES2_DSCR_S7</v>
      </c>
      <c r="C3893" s="176" t="str">
        <f>'DPW3'!F78 &amp; "," &amp; 'DPW3'!G78 &amp; "," &amp; 'DPW3'!$DQ$5 &amp; "," &amp; 'DPW3'!$DR$6</f>
        <v xml:space="preserve">Resilience - Upgrade works at water treatment works,Number of schemes at Stage 7,Reasons for delay - Number of delayed schemes falling into each 'primary reason for delay' category,Lack of resources - external </v>
      </c>
      <c r="D3893" s="176" t="str">
        <f>IF(ISBLANK('DPW3'!$H$78),"",'DPW3'!$H$78)</f>
        <v>Nr</v>
      </c>
      <c r="E3893" s="176" t="s">
        <v>7266</v>
      </c>
      <c r="F3893" s="176" t="str">
        <f>IF(ISBLANK('DPW3'!BE78),"",'DPW3'!BE78)</f>
        <v/>
      </c>
    </row>
    <row r="3894" spans="1:60" x14ac:dyDescent="0.25">
      <c r="A3894" s="176" t="str">
        <f t="shared" si="60"/>
        <v>YKY</v>
      </c>
      <c r="B3894" s="176" t="str">
        <f>IF(ISBLANK('DPW3'!DS78),"",'DPW3'!DS78)</f>
        <v>PCD_DPW3_RES2_DCS_S7</v>
      </c>
      <c r="C3894" s="176" t="str">
        <f>'DPW3'!F78 &amp; "," &amp; 'DPW3'!G78 &amp; "," &amp; 'DPW3'!$DQ$5 &amp; "," &amp; 'DPW3'!$DS$6</f>
        <v>Resilience - Upgrade works at water treatment works,Number of schemes at Stage 7,Reasons for delay - Number of delayed schemes falling into each 'primary reason for delay' category,Change in solution (IM2)</v>
      </c>
      <c r="D3894" s="176" t="str">
        <f>IF(ISBLANK('DPW3'!$H$78),"",'DPW3'!$H$78)</f>
        <v>Nr</v>
      </c>
      <c r="E3894" s="176" t="s">
        <v>7266</v>
      </c>
      <c r="F3894" s="176" t="str">
        <f>IF(ISBLANK('DPW3'!BF78),"",'DPW3'!BF78)</f>
        <v/>
      </c>
    </row>
    <row r="3895" spans="1:60" x14ac:dyDescent="0.25">
      <c r="A3895" s="176" t="str">
        <f t="shared" si="60"/>
        <v>YKY</v>
      </c>
      <c r="B3895" s="176" t="str">
        <f>IF(ISBLANK('DPW3'!DT78),"",'DPW3'!DT78)</f>
        <v>PCD_DPW3_RES2_DSPC_S7</v>
      </c>
      <c r="C3895" s="176" t="str">
        <f>'DPW3'!F78 &amp; "," &amp; 'DPW3'!G78 &amp; "," &amp; 'DPW3'!$DQ$5 &amp; "," &amp; 'DPW3'!$DT$6</f>
        <v>Resilience - Upgrade works at water treatment works,Number of schemes at Stage 7,Reasons for delay - Number of delayed schemes falling into each 'primary reason for delay' category,Supply chain capacity</v>
      </c>
      <c r="D3895" s="176" t="str">
        <f>IF(ISBLANK('DPW3'!$H$78),"",'DPW3'!$H$78)</f>
        <v>Nr</v>
      </c>
      <c r="E3895" s="176" t="s">
        <v>7266</v>
      </c>
      <c r="F3895" s="176" t="str">
        <f>IF(ISBLANK('DPW3'!BG78),"",'DPW3'!BG78)</f>
        <v/>
      </c>
    </row>
    <row r="3896" spans="1:60" x14ac:dyDescent="0.25">
      <c r="A3896" s="176" t="str">
        <f t="shared" si="60"/>
        <v>YKY</v>
      </c>
      <c r="B3896" s="176" t="str">
        <f>IF(ISBLANK('DPW3'!DU78),"",'DPW3'!DU78)</f>
        <v>PCD_DPW3_RES2_DPP_S7</v>
      </c>
      <c r="C3896" s="176" t="str">
        <f>'DPW3'!F78 &amp; "," &amp; 'DPW3'!G78 &amp; "," &amp; 'DPW3'!$DQ$5 &amp; "," &amp; 'DPW3'!$DU$6</f>
        <v>Resilience - Upgrade works at water treatment works,Number of schemes at Stage 7,Reasons for delay - Number of delayed schemes falling into each 'primary reason for delay' category,Land and planning permission</v>
      </c>
      <c r="D3896" s="176" t="str">
        <f>IF(ISBLANK('DPW3'!$H$78),"",'DPW3'!$H$78)</f>
        <v>Nr</v>
      </c>
      <c r="E3896" s="176" t="s">
        <v>7266</v>
      </c>
      <c r="F3896" s="176" t="str">
        <f>IF(ISBLANK('DPW3'!BH78),"",'DPW3'!BH78)</f>
        <v/>
      </c>
    </row>
    <row r="3897" spans="1:60" x14ac:dyDescent="0.25">
      <c r="A3897" s="176" t="str">
        <f t="shared" si="60"/>
        <v>YKY</v>
      </c>
      <c r="B3897" s="176" t="str">
        <f>IF(ISBLANK('DPW3'!DV78),"",'DPW3'!DV78)</f>
        <v>PCD_DPW3_RES2_DTPI_S7</v>
      </c>
      <c r="C3897" s="176" t="str">
        <f>'DPW3'!F78 &amp; "," &amp; 'DPW3'!G78 &amp; "," &amp; 'DPW3'!$DQ$5 &amp; "," &amp; 'DPW3'!$DV$6</f>
        <v>Resilience - Upgrade works at water treatment works,Number of schemes at Stage 7,Reasons for delay - Number of delayed schemes falling into each 'primary reason for delay' category,Third-party interface</v>
      </c>
      <c r="D3897" s="176" t="str">
        <f>IF(ISBLANK('DPW3'!$H$78),"",'DPW3'!$H$78)</f>
        <v>Nr</v>
      </c>
      <c r="E3897" s="176" t="s">
        <v>7266</v>
      </c>
      <c r="F3897" s="176" t="str">
        <f>IF(ISBLANK('DPW3'!BI78),"",'DPW3'!BI78)</f>
        <v/>
      </c>
    </row>
    <row r="3898" spans="1:60" x14ac:dyDescent="0.25">
      <c r="A3898" s="176" t="str">
        <f t="shared" si="60"/>
        <v>YKY</v>
      </c>
      <c r="B3898" s="176" t="str">
        <f>IF(ISBLANK('DPW3'!DW78),"",'DPW3'!DW78)</f>
        <v>PCD_DPW3_RES2_DCI_S7</v>
      </c>
      <c r="C3898" s="176" t="str">
        <f>'DPW3'!F78 &amp; "," &amp; 'DPW3'!G78 &amp; "," &amp; 'DPW3'!$DQ$5 &amp; "," &amp; 'DPW3'!$DW$6</f>
        <v>Resilience - Upgrade works at water treatment works,Number of schemes at Stage 7,Reasons for delay - Number of delayed schemes falling into each 'primary reason for delay' category,Contractual issues</v>
      </c>
      <c r="D3898" s="176" t="str">
        <f>IF(ISBLANK('DPW3'!$H$78),"",'DPW3'!$H$78)</f>
        <v>Nr</v>
      </c>
      <c r="E3898" s="176" t="s">
        <v>7266</v>
      </c>
      <c r="F3898" s="176" t="str">
        <f>IF(ISBLANK('DPW3'!BJ78),"",'DPW3'!BJ78)</f>
        <v/>
      </c>
    </row>
    <row r="3899" spans="1:60" x14ac:dyDescent="0.25">
      <c r="A3899" s="176" t="str">
        <f t="shared" si="60"/>
        <v>YKY</v>
      </c>
      <c r="B3899" s="176" t="str">
        <f>IF(ISBLANK('DPW3'!DX78),"",'DPW3'!DX78)</f>
        <v>PCD_DPW3_RES2_DSI_S7</v>
      </c>
      <c r="C3899" s="176" t="str">
        <f>'DPW3'!F78 &amp; "," &amp; 'DPW3'!G78 &amp; "," &amp; 'DPW3'!$DQ$5 &amp; "," &amp; 'DPW3'!$DX$6</f>
        <v>Resilience - Upgrade works at water treatment works,Number of schemes at Stage 7,Reasons for delay - Number of delayed schemes falling into each 'primary reason for delay' category,Sites issues</v>
      </c>
      <c r="D3899" s="176" t="str">
        <f>IF(ISBLANK('DPW3'!$H$78),"",'DPW3'!$H$78)</f>
        <v>Nr</v>
      </c>
      <c r="E3899" s="176" t="s">
        <v>7266</v>
      </c>
      <c r="F3899" s="176" t="str">
        <f>IF(ISBLANK('DPW3'!BK78),"",'DPW3'!BK78)</f>
        <v/>
      </c>
    </row>
    <row r="3900" spans="1:60" x14ac:dyDescent="0.25">
      <c r="A3900" s="176" t="str">
        <f t="shared" si="60"/>
        <v>YKY</v>
      </c>
      <c r="B3900" s="176" t="str">
        <f>IF(ISBLANK('DPW3'!DY78),"",'DPW3'!DY78)</f>
        <v>PCD_DPW3_RES2_DER_S7</v>
      </c>
      <c r="C3900" s="176" t="str">
        <f>'DPW3'!F78 &amp; "," &amp; 'DPW3'!G78 &amp; "," &amp; 'DPW3'!$DQ$5 &amp; "," &amp; 'DPW3'!$DY$6</f>
        <v>Resilience - Upgrade works at water treatment works,Number of schemes at Stage 7,Reasons for delay - Number of delayed schemes falling into each 'primary reason for delay' category,Environmental risks</v>
      </c>
      <c r="D3900" s="176" t="str">
        <f>IF(ISBLANK('DPW3'!$H$78),"",'DPW3'!$H$78)</f>
        <v>Nr</v>
      </c>
      <c r="E3900" s="176" t="s">
        <v>7266</v>
      </c>
      <c r="F3900" s="176" t="str">
        <f>IF(ISBLANK('DPW3'!BL78),"",'DPW3'!BL78)</f>
        <v/>
      </c>
    </row>
    <row r="3901" spans="1:60" x14ac:dyDescent="0.25">
      <c r="A3901" s="176" t="str">
        <f t="shared" si="60"/>
        <v>YKY</v>
      </c>
      <c r="B3901" s="176" t="str">
        <f>IF(ISBLANK('DPW3'!DZ78),"",'DPW3'!DZ78)</f>
        <v>PCD_DPW3_RES2_RS_S7</v>
      </c>
      <c r="C3901" s="176" t="str">
        <f>'DPW3'!F78 &amp; "," &amp; 'DPW3'!G78 &amp; "," &amp; 'DPW3'!$DQ$5 &amp; "," &amp; 'DPW3'!$DZ$6</f>
        <v>Resilience - Upgrade works at water treatment works,Number of schemes at Stage 7,Reasons for delay - Number of delayed schemes falling into each 'primary reason for delay' category,Regulatory Sign off Delay</v>
      </c>
      <c r="D3901" s="176" t="str">
        <f>IF(ISBLANK('DPW3'!$H$78),"",'DPW3'!$H$78)</f>
        <v>Nr</v>
      </c>
      <c r="E3901" s="176" t="s">
        <v>7266</v>
      </c>
      <c r="F3901" s="176" t="str">
        <f>IF(ISBLANK('DPW3'!BM78),"",'DPW3'!BM78)</f>
        <v/>
      </c>
    </row>
    <row r="3902" spans="1:60" x14ac:dyDescent="0.25">
      <c r="A3902" s="176" t="str">
        <f t="shared" si="60"/>
        <v>YKY</v>
      </c>
      <c r="B3902" s="176" t="str">
        <f>IF(ISBLANK('DPW3'!EA78),"",'DPW3'!EA78)</f>
        <v>PCD_DPW3_RES2_DPLE_S7</v>
      </c>
      <c r="C3902" s="176" t="str">
        <f>'DPW3'!F78 &amp; "," &amp; 'DPW3'!G78 &amp; "," &amp; 'DPW3'!$DQ$5 &amp; "," &amp; 'DPW3'!$EA$6</f>
        <v>Resilience - Upgrade works at water treatment works,Number of schemes at Stage 7,Reasons for delay - Number of delayed schemes falling into each 'primary reason for delay' category,Programme level efficiency</v>
      </c>
      <c r="D3902" s="176" t="str">
        <f>IF(ISBLANK('DPW3'!$H$78),"",'DPW3'!$H$78)</f>
        <v>Nr</v>
      </c>
      <c r="E3902" s="176" t="s">
        <v>7266</v>
      </c>
      <c r="F3902" s="176" t="str">
        <f>IF(ISBLANK('DPW3'!BN78),"",'DPW3'!BN78)</f>
        <v/>
      </c>
    </row>
    <row r="3903" spans="1:60" x14ac:dyDescent="0.25">
      <c r="A3903" s="176" t="str">
        <f t="shared" si="60"/>
        <v>YKY</v>
      </c>
      <c r="B3903" s="176" t="str">
        <f>IF(ISBLANK('DPW3'!BZ79),"",'DPW3'!BZ79)</f>
        <v>PCD_DPW3_RES2ST</v>
      </c>
      <c r="C3903" s="176" t="str">
        <f>'DPW3'!F79 &amp; "," &amp; 'DPW3'!G79 &amp; "," &amp; 'DPW3'!BX5</f>
        <v>Resilience - Upgrade works at water treatment works,Number of schemes - total (Stage 0 to Stage 6),Number of Schemes with IMs (Nr)</v>
      </c>
      <c r="D3903" s="176" t="str">
        <f>IF(ISBLANK('DPW3'!$H$79),"",'DPW3'!$H$79)</f>
        <v>Nr</v>
      </c>
      <c r="E3903" s="176" t="s">
        <v>7266</v>
      </c>
      <c r="T3903" s="176">
        <f>IF(ISBLANK('DPW3'!M79),"",'DPW3'!M79)</f>
        <v>0</v>
      </c>
      <c r="U3903" s="176">
        <f>IF(ISBLANK('DPW3'!N79),"",'DPW3'!N79)</f>
        <v>0</v>
      </c>
      <c r="V3903" s="176">
        <f>IF(ISBLANK('DPW3'!O79),"",'DPW3'!O79)</f>
        <v>0</v>
      </c>
      <c r="W3903" s="176">
        <f>IF(ISBLANK('DPW3'!P79),"",'DPW3'!P79)</f>
        <v>0</v>
      </c>
      <c r="X3903" s="176">
        <f>IF(ISBLANK('DPW3'!Q79),"",'DPW3'!Q79)</f>
        <v>0</v>
      </c>
      <c r="Y3903" s="176">
        <f>IF(ISBLANK('DPW3'!R79),"",'DPW3'!R79)</f>
        <v>0</v>
      </c>
      <c r="Z3903" s="176">
        <f>IF(ISBLANK('DPW3'!S79),"",'DPW3'!S79)</f>
        <v>0</v>
      </c>
      <c r="AA3903" s="176">
        <f>IF(ISBLANK('DPW3'!T79),"",'DPW3'!T79)</f>
        <v>0</v>
      </c>
      <c r="AB3903" s="176">
        <f>IF(ISBLANK('DPW3'!U79),"",'DPW3'!U79)</f>
        <v>0</v>
      </c>
      <c r="AC3903" s="176">
        <f>IF(ISBLANK('DPW3'!V79),"",'DPW3'!V79)</f>
        <v>0</v>
      </c>
      <c r="AD3903" s="176">
        <f>IF(ISBLANK('DPW3'!W79),"",'DPW3'!W79)</f>
        <v>0</v>
      </c>
      <c r="AE3903" s="176">
        <f>IF(ISBLANK('DPW3'!X79),"",'DPW3'!X79)</f>
        <v>0</v>
      </c>
      <c r="AF3903" s="176">
        <f>IF(ISBLANK('DPW3'!Y79),"",'DPW3'!Y79)</f>
        <v>0</v>
      </c>
      <c r="AG3903" s="176">
        <f>IF(ISBLANK('DPW3'!Z79),"",'DPW3'!Z79)</f>
        <v>0</v>
      </c>
      <c r="AH3903" s="176">
        <f>IF(ISBLANK('DPW3'!AA79),"",'DPW3'!AA79)</f>
        <v>0</v>
      </c>
      <c r="AI3903" s="176">
        <f>IF(ISBLANK('DPW3'!AB79),"",'DPW3'!AB79)</f>
        <v>0</v>
      </c>
      <c r="AJ3903" s="176">
        <f>IF(ISBLANK('DPW3'!AC79),"",'DPW3'!AC79)</f>
        <v>0</v>
      </c>
      <c r="AK3903" s="176">
        <f>IF(ISBLANK('DPW3'!AD79),"",'DPW3'!AD79)</f>
        <v>0</v>
      </c>
      <c r="AL3903" s="176">
        <f>IF(ISBLANK('DPW3'!AE79),"",'DPW3'!AE79)</f>
        <v>0</v>
      </c>
      <c r="AM3903" s="176">
        <f>IF(ISBLANK('DPW3'!AF79),"",'DPW3'!AF79)</f>
        <v>0</v>
      </c>
      <c r="AN3903" s="176">
        <f>IF(ISBLANK('DPW3'!AG79),"",'DPW3'!AG79)</f>
        <v>0</v>
      </c>
      <c r="AO3903" s="176">
        <f>IF(ISBLANK('DPW3'!AH79),"",'DPW3'!AH79)</f>
        <v>0</v>
      </c>
      <c r="AP3903" s="176">
        <f>IF(ISBLANK('DPW3'!AI79),"",'DPW3'!AI79)</f>
        <v>0</v>
      </c>
      <c r="AQ3903" s="176">
        <f>IF(ISBLANK('DPW3'!AJ79),"",'DPW3'!AJ79)</f>
        <v>0</v>
      </c>
      <c r="AR3903" s="176">
        <f>IF(ISBLANK('DPW3'!AK79),"",'DPW3'!AK79)</f>
        <v>0</v>
      </c>
      <c r="AS3903" s="176">
        <f>IF(ISBLANK('DPW3'!AL79),"",'DPW3'!AL79)</f>
        <v>0</v>
      </c>
      <c r="AT3903" s="176">
        <f>IF(ISBLANK('DPW3'!AM79),"",'DPW3'!AM79)</f>
        <v>0</v>
      </c>
      <c r="AU3903" s="176">
        <f>IF(ISBLANK('DPW3'!AN79),"",'DPW3'!AN79)</f>
        <v>0</v>
      </c>
      <c r="AV3903" s="176">
        <f>IF(ISBLANK('DPW3'!AO79),"",'DPW3'!AO79)</f>
        <v>0</v>
      </c>
      <c r="AW3903" s="176">
        <f>IF(ISBLANK('DPW3'!AP79),"",'DPW3'!AP79)</f>
        <v>0</v>
      </c>
      <c r="AX3903" s="176">
        <f>IF(ISBLANK('DPW3'!AQ79),"",'DPW3'!AQ79)</f>
        <v>0</v>
      </c>
      <c r="AY3903" s="176">
        <f>IF(ISBLANK('DPW3'!AR79),"",'DPW3'!AR79)</f>
        <v>0</v>
      </c>
      <c r="AZ3903" s="176">
        <f>IF(ISBLANK('DPW3'!AS79),"",'DPW3'!AS79)</f>
        <v>0</v>
      </c>
      <c r="BA3903" s="176">
        <f>IF(ISBLANK('DPW3'!AT79),"",'DPW3'!AT79)</f>
        <v>0</v>
      </c>
      <c r="BB3903" s="176">
        <f>IF(ISBLANK('DPW3'!AU79),"",'DPW3'!AU79)</f>
        <v>0</v>
      </c>
      <c r="BC3903" s="176">
        <f>IF(ISBLANK('DPW3'!AV79),"",'DPW3'!AV79)</f>
        <v>0</v>
      </c>
      <c r="BD3903" s="176">
        <f>IF(ISBLANK('DPW3'!AW79),"",'DPW3'!AW79)</f>
        <v>0</v>
      </c>
      <c r="BE3903" s="176">
        <f>IF(ISBLANK('DPW3'!AX79),"",'DPW3'!AX79)</f>
        <v>0</v>
      </c>
      <c r="BF3903" s="176">
        <f>IF(ISBLANK('DPW3'!AY79),"",'DPW3'!AY79)</f>
        <v>0</v>
      </c>
      <c r="BG3903" s="176">
        <f>IF(ISBLANK('DPW3'!AZ79),"",'DPW3'!AZ79)</f>
        <v>0</v>
      </c>
      <c r="BH3903" s="176">
        <f>IF(ISBLANK('DPW3'!BA79),"",'DPW3'!BA79)</f>
        <v>0</v>
      </c>
    </row>
    <row r="3904" spans="1:60" x14ac:dyDescent="0.25">
      <c r="A3904" s="176" t="str">
        <f t="shared" si="60"/>
        <v>YKY</v>
      </c>
      <c r="B3904" s="176" t="str">
        <f>IF(ISBLANK('DPW3'!DP79),"",'DPW3'!DP79)</f>
        <v>PCD_DPW3_RES2_DLY_ST</v>
      </c>
      <c r="C3904" s="176" t="str">
        <f>'DPW3'!F79 &amp; "," &amp; 'DPW3'!G79 &amp; "," &amp; 'DPW3'!DP5 &amp; "," &amp; 'DPW3'!DP6</f>
        <v>Resilience - Upgrade works at water treatment works,Number of schemes - total (Stage 0 to Stage 6),Total number of schemes with a 90+ day delay for any given IM,</v>
      </c>
      <c r="D3904" s="176" t="str">
        <f>IF(ISBLANK('DPW3'!$H$79),"",'DPW3'!$H$79)</f>
        <v>Nr</v>
      </c>
      <c r="E3904" s="176" t="s">
        <v>7266</v>
      </c>
      <c r="F3904" s="176" t="str">
        <f>IF(ISBLANK('DPW3'!BC79),"",'DPW3'!BC79)</f>
        <v/>
      </c>
    </row>
    <row r="3905" spans="1:60" x14ac:dyDescent="0.25">
      <c r="A3905" s="176" t="str">
        <f t="shared" si="60"/>
        <v>YKY</v>
      </c>
      <c r="B3905" s="176" t="str">
        <f>IF(ISBLANK('DPW3'!DQ79),"",'DPW3'!DQ79)</f>
        <v>PCD_DPW3_RES2_DIR_ST</v>
      </c>
      <c r="C3905" s="176" t="str">
        <f>'DPW3'!F79 &amp; "," &amp; 'DPW3'!G79 &amp; "," &amp; 'DPW3'!$DQ$5 &amp; "," &amp; 'DPW3'!$DQ$6</f>
        <v>Resilience - Upgrade works at water treatment works,Number of schemes - total (Stage 0 to Stage 6),Reasons for delay - Number of delayed schemes falling into each 'primary reason for delay' category,Lack of resources - internal</v>
      </c>
      <c r="D3905" s="176" t="str">
        <f>IF(ISBLANK('DPW3'!$H$79),"",'DPW3'!$H$79)</f>
        <v>Nr</v>
      </c>
      <c r="E3905" s="176" t="s">
        <v>7266</v>
      </c>
      <c r="F3905" s="176" t="str">
        <f>IF(ISBLANK('DPW3'!BD79),"",'DPW3'!BD79)</f>
        <v/>
      </c>
    </row>
    <row r="3906" spans="1:60" x14ac:dyDescent="0.25">
      <c r="A3906" s="176" t="str">
        <f t="shared" si="60"/>
        <v>YKY</v>
      </c>
      <c r="B3906" s="176" t="str">
        <f>IF(ISBLANK('DPW3'!DR79),"",'DPW3'!DR79)</f>
        <v>PCD_DPW3_RES2_DSCR_ST</v>
      </c>
      <c r="C3906" s="176" t="str">
        <f>'DPW3'!F79 &amp; "," &amp; 'DPW3'!G79 &amp; "," &amp; 'DPW3'!$DQ$5 &amp; "," &amp; 'DPW3'!$DR$6</f>
        <v xml:space="preserve">Resilience - Upgrade works at water treatment works,Number of schemes - total (Stage 0 to Stage 6),Reasons for delay - Number of delayed schemes falling into each 'primary reason for delay' category,Lack of resources - external </v>
      </c>
      <c r="D3906" s="176" t="str">
        <f>IF(ISBLANK('DPW3'!$H$79),"",'DPW3'!$H$79)</f>
        <v>Nr</v>
      </c>
      <c r="E3906" s="176" t="s">
        <v>7266</v>
      </c>
      <c r="F3906" s="176" t="str">
        <f>IF(ISBLANK('DPW3'!BE79),"",'DPW3'!BE79)</f>
        <v/>
      </c>
    </row>
    <row r="3907" spans="1:60" x14ac:dyDescent="0.25">
      <c r="A3907" s="176" t="str">
        <f t="shared" si="60"/>
        <v>YKY</v>
      </c>
      <c r="B3907" s="176" t="str">
        <f>IF(ISBLANK('DPW3'!DS79),"",'DPW3'!DS79)</f>
        <v>PCD_DPW3_RES2_DCS_ST</v>
      </c>
      <c r="C3907" s="176" t="str">
        <f>'DPW3'!F79 &amp; "," &amp; 'DPW3'!G79 &amp; "," &amp; 'DPW3'!$DQ$5 &amp; "," &amp; 'DPW3'!$DS$6</f>
        <v>Resilience - Upgrade works at water treatment works,Number of schemes - total (Stage 0 to Stage 6),Reasons for delay - Number of delayed schemes falling into each 'primary reason for delay' category,Change in solution (IM2)</v>
      </c>
      <c r="D3907" s="176" t="str">
        <f>IF(ISBLANK('DPW3'!$H$79),"",'DPW3'!$H$79)</f>
        <v>Nr</v>
      </c>
      <c r="E3907" s="176" t="s">
        <v>7266</v>
      </c>
      <c r="F3907" s="176" t="str">
        <f>IF(ISBLANK('DPW3'!BF79),"",'DPW3'!BF79)</f>
        <v/>
      </c>
    </row>
    <row r="3908" spans="1:60" x14ac:dyDescent="0.25">
      <c r="A3908" s="176" t="str">
        <f t="shared" si="60"/>
        <v>YKY</v>
      </c>
      <c r="B3908" s="176" t="str">
        <f>IF(ISBLANK('DPW3'!DT79),"",'DPW3'!DT79)</f>
        <v>PCD_DPW3_RES2_DSPC_ST</v>
      </c>
      <c r="C3908" s="176" t="str">
        <f>'DPW3'!F79 &amp; "," &amp; 'DPW3'!G79 &amp; "," &amp; 'DPW3'!$DQ$5 &amp; "," &amp; 'DPW3'!$DT$6</f>
        <v>Resilience - Upgrade works at water treatment works,Number of schemes - total (Stage 0 to Stage 6),Reasons for delay - Number of delayed schemes falling into each 'primary reason for delay' category,Supply chain capacity</v>
      </c>
      <c r="D3908" s="176" t="str">
        <f>IF(ISBLANK('DPW3'!$H$79),"",'DPW3'!$H$79)</f>
        <v>Nr</v>
      </c>
      <c r="E3908" s="176" t="s">
        <v>7266</v>
      </c>
      <c r="F3908" s="176" t="str">
        <f>IF(ISBLANK('DPW3'!BG79),"",'DPW3'!BG79)</f>
        <v/>
      </c>
    </row>
    <row r="3909" spans="1:60" x14ac:dyDescent="0.25">
      <c r="A3909" s="176" t="str">
        <f t="shared" ref="A3909:A3972" si="61">A3908</f>
        <v>YKY</v>
      </c>
      <c r="B3909" s="176" t="str">
        <f>IF(ISBLANK('DPW3'!DU79),"",'DPW3'!DU79)</f>
        <v>PCD_DPW3_RES2_DPP_ST</v>
      </c>
      <c r="C3909" s="176" t="str">
        <f>'DPW3'!F79 &amp; "," &amp; 'DPW3'!G79 &amp; "," &amp; 'DPW3'!$DQ$5 &amp; "," &amp; 'DPW3'!$DU$6</f>
        <v>Resilience - Upgrade works at water treatment works,Number of schemes - total (Stage 0 to Stage 6),Reasons for delay - Number of delayed schemes falling into each 'primary reason for delay' category,Land and planning permission</v>
      </c>
      <c r="D3909" s="176" t="str">
        <f>IF(ISBLANK('DPW3'!$H$79),"",'DPW3'!$H$79)</f>
        <v>Nr</v>
      </c>
      <c r="E3909" s="176" t="s">
        <v>7266</v>
      </c>
      <c r="F3909" s="176" t="str">
        <f>IF(ISBLANK('DPW3'!BH79),"",'DPW3'!BH79)</f>
        <v/>
      </c>
    </row>
    <row r="3910" spans="1:60" x14ac:dyDescent="0.25">
      <c r="A3910" s="176" t="str">
        <f t="shared" si="61"/>
        <v>YKY</v>
      </c>
      <c r="B3910" s="176" t="str">
        <f>IF(ISBLANK('DPW3'!DV79),"",'DPW3'!DV79)</f>
        <v>PCD_DPW3_RES2_DTPI_ST</v>
      </c>
      <c r="C3910" s="176" t="str">
        <f>'DPW3'!F79 &amp; "," &amp; 'DPW3'!G79 &amp; "," &amp; 'DPW3'!$DQ$5 &amp; "," &amp; 'DPW3'!$DV$6</f>
        <v>Resilience - Upgrade works at water treatment works,Number of schemes - total (Stage 0 to Stage 6),Reasons for delay - Number of delayed schemes falling into each 'primary reason for delay' category,Third-party interface</v>
      </c>
      <c r="D3910" s="176" t="str">
        <f>IF(ISBLANK('DPW3'!$H$79),"",'DPW3'!$H$79)</f>
        <v>Nr</v>
      </c>
      <c r="E3910" s="176" t="s">
        <v>7266</v>
      </c>
      <c r="F3910" s="176" t="str">
        <f>IF(ISBLANK('DPW3'!BI79),"",'DPW3'!BI79)</f>
        <v/>
      </c>
    </row>
    <row r="3911" spans="1:60" x14ac:dyDescent="0.25">
      <c r="A3911" s="176" t="str">
        <f t="shared" si="61"/>
        <v>YKY</v>
      </c>
      <c r="B3911" s="176" t="str">
        <f>IF(ISBLANK('DPW3'!DW79),"",'DPW3'!DW79)</f>
        <v>PCD_DPW3_RES2_DCI_ST</v>
      </c>
      <c r="C3911" s="176" t="str">
        <f>'DPW3'!F79 &amp; "," &amp; 'DPW3'!G79 &amp; "," &amp; 'DPW3'!$DQ$5 &amp; "," &amp; 'DPW3'!$DW$6</f>
        <v>Resilience - Upgrade works at water treatment works,Number of schemes - total (Stage 0 to Stage 6),Reasons for delay - Number of delayed schemes falling into each 'primary reason for delay' category,Contractual issues</v>
      </c>
      <c r="D3911" s="176" t="str">
        <f>IF(ISBLANK('DPW3'!$H$79),"",'DPW3'!$H$79)</f>
        <v>Nr</v>
      </c>
      <c r="E3911" s="176" t="s">
        <v>7266</v>
      </c>
      <c r="F3911" s="176" t="str">
        <f>IF(ISBLANK('DPW3'!BJ79),"",'DPW3'!BJ79)</f>
        <v/>
      </c>
    </row>
    <row r="3912" spans="1:60" x14ac:dyDescent="0.25">
      <c r="A3912" s="176" t="str">
        <f t="shared" si="61"/>
        <v>YKY</v>
      </c>
      <c r="B3912" s="176" t="str">
        <f>IF(ISBLANK('DPW3'!DX79),"",'DPW3'!DX79)</f>
        <v>PCD_DPW3_RES2_DSI_ST</v>
      </c>
      <c r="C3912" s="176" t="str">
        <f>'DPW3'!F79 &amp; "," &amp; 'DPW3'!G79 &amp; "," &amp; 'DPW3'!$DQ$5 &amp; "," &amp; 'DPW3'!$DX$6</f>
        <v>Resilience - Upgrade works at water treatment works,Number of schemes - total (Stage 0 to Stage 6),Reasons for delay - Number of delayed schemes falling into each 'primary reason for delay' category,Sites issues</v>
      </c>
      <c r="D3912" s="176" t="str">
        <f>IF(ISBLANK('DPW3'!$H$79),"",'DPW3'!$H$79)</f>
        <v>Nr</v>
      </c>
      <c r="E3912" s="176" t="s">
        <v>7266</v>
      </c>
      <c r="F3912" s="176" t="str">
        <f>IF(ISBLANK('DPW3'!BK79),"",'DPW3'!BK79)</f>
        <v/>
      </c>
    </row>
    <row r="3913" spans="1:60" x14ac:dyDescent="0.25">
      <c r="A3913" s="176" t="str">
        <f t="shared" si="61"/>
        <v>YKY</v>
      </c>
      <c r="B3913" s="176" t="str">
        <f>IF(ISBLANK('DPW3'!DY79),"",'DPW3'!DY79)</f>
        <v>PCD_DPW3_RES2_DER_ST</v>
      </c>
      <c r="C3913" s="176" t="str">
        <f>'DPW3'!F79 &amp; "," &amp; 'DPW3'!G79 &amp; "," &amp; 'DPW3'!$DQ$5 &amp; "," &amp; 'DPW3'!$DY$6</f>
        <v>Resilience - Upgrade works at water treatment works,Number of schemes - total (Stage 0 to Stage 6),Reasons for delay - Number of delayed schemes falling into each 'primary reason for delay' category,Environmental risks</v>
      </c>
      <c r="D3913" s="176" t="str">
        <f>IF(ISBLANK('DPW3'!$H$79),"",'DPW3'!$H$79)</f>
        <v>Nr</v>
      </c>
      <c r="E3913" s="176" t="s">
        <v>7266</v>
      </c>
      <c r="F3913" s="176" t="str">
        <f>IF(ISBLANK('DPW3'!BL79),"",'DPW3'!BL79)</f>
        <v/>
      </c>
    </row>
    <row r="3914" spans="1:60" x14ac:dyDescent="0.25">
      <c r="A3914" s="176" t="str">
        <f t="shared" si="61"/>
        <v>YKY</v>
      </c>
      <c r="B3914" s="176" t="str">
        <f>IF(ISBLANK('DPW3'!DZ79),"",'DPW3'!DZ79)</f>
        <v>PCD_DPW3_RES2_RS_ST</v>
      </c>
      <c r="C3914" s="176" t="str">
        <f>'DPW3'!F79 &amp; "," &amp; 'DPW3'!G79 &amp; "," &amp; 'DPW3'!$DQ$5 &amp; "," &amp; 'DPW3'!$DZ$6</f>
        <v>Resilience - Upgrade works at water treatment works,Number of schemes - total (Stage 0 to Stage 6),Reasons for delay - Number of delayed schemes falling into each 'primary reason for delay' category,Regulatory Sign off Delay</v>
      </c>
      <c r="D3914" s="176" t="str">
        <f>IF(ISBLANK('DPW3'!$H$79),"",'DPW3'!$H$79)</f>
        <v>Nr</v>
      </c>
      <c r="E3914" s="176" t="s">
        <v>7266</v>
      </c>
      <c r="F3914" s="176" t="str">
        <f>IF(ISBLANK('DPW3'!BM79),"",'DPW3'!BM79)</f>
        <v/>
      </c>
    </row>
    <row r="3915" spans="1:60" x14ac:dyDescent="0.25">
      <c r="A3915" s="176" t="str">
        <f t="shared" si="61"/>
        <v>YKY</v>
      </c>
      <c r="B3915" s="176" t="str">
        <f>IF(ISBLANK('DPW3'!EA79),"",'DPW3'!EA79)</f>
        <v>PCD_DPW3_RES2_DPLE_ST</v>
      </c>
      <c r="C3915" s="176" t="str">
        <f>'DPW3'!F79 &amp; "," &amp; 'DPW3'!G79 &amp; "," &amp; 'DPW3'!$DQ$5 &amp; "," &amp; 'DPW3'!$EA$6</f>
        <v>Resilience - Upgrade works at water treatment works,Number of schemes - total (Stage 0 to Stage 6),Reasons for delay - Number of delayed schemes falling into each 'primary reason for delay' category,Programme level efficiency</v>
      </c>
      <c r="D3915" s="176" t="str">
        <f>IF(ISBLANK('DPW3'!$H$79),"",'DPW3'!$H$79)</f>
        <v>Nr</v>
      </c>
      <c r="E3915" s="176" t="s">
        <v>7266</v>
      </c>
      <c r="F3915" s="176" t="str">
        <f>IF(ISBLANK('DPW3'!BN79),"",'DPW3'!BN79)</f>
        <v/>
      </c>
    </row>
    <row r="3916" spans="1:60" x14ac:dyDescent="0.25">
      <c r="A3916" s="176" t="str">
        <f t="shared" si="61"/>
        <v>YKY</v>
      </c>
      <c r="B3916" s="176" t="str">
        <f>IF(ISBLANK('DPW3'!BX80),"",'DPW3'!BX80)</f>
        <v>PCD_DPW3_RES3_NR</v>
      </c>
      <c r="C3916" s="176" t="str">
        <f>'DPW3'!F80&amp;'DPW3'!BX5</f>
        <v>Resilience - Service reservoirs with new enhanced bypass provisionNumber of Schemes with IMs (Nr)</v>
      </c>
      <c r="D3916" s="176" t="str">
        <f>IF(ISBLANK('DPW3'!$H$80),"",'DPW3'!$H$80)</f>
        <v>Nr</v>
      </c>
      <c r="E3916" s="176" t="s">
        <v>7266</v>
      </c>
      <c r="F3916" s="176" t="str">
        <f>IF(ISBLANK('DPW3'!K80),"",'DPW3'!K80)</f>
        <v/>
      </c>
    </row>
    <row r="3917" spans="1:60" x14ac:dyDescent="0.25">
      <c r="A3917" s="176" t="str">
        <f t="shared" si="61"/>
        <v>YKY</v>
      </c>
      <c r="B3917" s="176" t="str">
        <f>IF(ISBLANK('DPW3'!BZ80),"",'DPW3'!BZ80)</f>
        <v>PCD_DPW3_RES3_S0</v>
      </c>
      <c r="C3917" s="176" t="str">
        <f>'DPW3'!F80 &amp; "," &amp; 'DPW3'!G80 &amp; "," &amp; 'DPW3'!BX5</f>
        <v>Resilience - Service reservoirs with new enhanced bypass provision,Number of schemes at Stage 0,Number of Schemes with IMs (Nr)</v>
      </c>
      <c r="D3917" s="176" t="str">
        <f>IF(ISBLANK('DPW3'!$H$80),"",'DPW3'!$H$80)</f>
        <v>Nr</v>
      </c>
      <c r="E3917" s="176" t="s">
        <v>7266</v>
      </c>
      <c r="T3917" s="176" t="str">
        <f>IF(ISBLANK('DPW3'!M80),"",'DPW3'!M80)</f>
        <v/>
      </c>
      <c r="U3917" s="176" t="str">
        <f>IF(ISBLANK('DPW3'!N80),"",'DPW3'!N80)</f>
        <v/>
      </c>
      <c r="V3917" s="176" t="str">
        <f>IF(ISBLANK('DPW3'!O80),"",'DPW3'!O80)</f>
        <v/>
      </c>
      <c r="W3917" s="176" t="str">
        <f>IF(ISBLANK('DPW3'!P80),"",'DPW3'!P80)</f>
        <v/>
      </c>
      <c r="X3917" s="176" t="str">
        <f>IF(ISBLANK('DPW3'!Q80),"",'DPW3'!Q80)</f>
        <v/>
      </c>
      <c r="Y3917" s="176" t="str">
        <f>IF(ISBLANK('DPW3'!R80),"",'DPW3'!R80)</f>
        <v/>
      </c>
      <c r="Z3917" s="176" t="str">
        <f>IF(ISBLANK('DPW3'!S80),"",'DPW3'!S80)</f>
        <v/>
      </c>
      <c r="AA3917" s="176" t="str">
        <f>IF(ISBLANK('DPW3'!T80),"",'DPW3'!T80)</f>
        <v/>
      </c>
      <c r="AB3917" s="176" t="str">
        <f>IF(ISBLANK('DPW3'!U80),"",'DPW3'!U80)</f>
        <v/>
      </c>
      <c r="AC3917" s="176" t="str">
        <f>IF(ISBLANK('DPW3'!V80),"",'DPW3'!V80)</f>
        <v/>
      </c>
      <c r="AD3917" s="176" t="str">
        <f>IF(ISBLANK('DPW3'!W80),"",'DPW3'!W80)</f>
        <v/>
      </c>
      <c r="AE3917" s="176" t="str">
        <f>IF(ISBLANK('DPW3'!X80),"",'DPW3'!X80)</f>
        <v/>
      </c>
      <c r="AF3917" s="176" t="str">
        <f>IF(ISBLANK('DPW3'!Y80),"",'DPW3'!Y80)</f>
        <v/>
      </c>
      <c r="AG3917" s="176" t="str">
        <f>IF(ISBLANK('DPW3'!Z80),"",'DPW3'!Z80)</f>
        <v/>
      </c>
      <c r="AH3917" s="176" t="str">
        <f>IF(ISBLANK('DPW3'!AA80),"",'DPW3'!AA80)</f>
        <v/>
      </c>
      <c r="AI3917" s="176" t="str">
        <f>IF(ISBLANK('DPW3'!AB80),"",'DPW3'!AB80)</f>
        <v/>
      </c>
      <c r="AJ3917" s="176" t="str">
        <f>IF(ISBLANK('DPW3'!AC80),"",'DPW3'!AC80)</f>
        <v/>
      </c>
      <c r="AK3917" s="176" t="str">
        <f>IF(ISBLANK('DPW3'!AD80),"",'DPW3'!AD80)</f>
        <v/>
      </c>
      <c r="AL3917" s="176" t="str">
        <f>IF(ISBLANK('DPW3'!AE80),"",'DPW3'!AE80)</f>
        <v/>
      </c>
      <c r="AM3917" s="176" t="str">
        <f>IF(ISBLANK('DPW3'!AF80),"",'DPW3'!AF80)</f>
        <v/>
      </c>
      <c r="AN3917" s="176" t="str">
        <f>IF(ISBLANK('DPW3'!AG80),"",'DPW3'!AG80)</f>
        <v/>
      </c>
      <c r="AO3917" s="176" t="str">
        <f>IF(ISBLANK('DPW3'!AH80),"",'DPW3'!AH80)</f>
        <v/>
      </c>
      <c r="AP3917" s="176" t="str">
        <f>IF(ISBLANK('DPW3'!AI80),"",'DPW3'!AI80)</f>
        <v/>
      </c>
      <c r="AQ3917" s="176" t="str">
        <f>IF(ISBLANK('DPW3'!AJ80),"",'DPW3'!AJ80)</f>
        <v/>
      </c>
      <c r="AR3917" s="176" t="str">
        <f>IF(ISBLANK('DPW3'!AK80),"",'DPW3'!AK80)</f>
        <v/>
      </c>
      <c r="AS3917" s="176" t="str">
        <f>IF(ISBLANK('DPW3'!AL80),"",'DPW3'!AL80)</f>
        <v/>
      </c>
      <c r="AT3917" s="176" t="str">
        <f>IF(ISBLANK('DPW3'!AM80),"",'DPW3'!AM80)</f>
        <v/>
      </c>
      <c r="AU3917" s="176" t="str">
        <f>IF(ISBLANK('DPW3'!AN80),"",'DPW3'!AN80)</f>
        <v/>
      </c>
      <c r="AV3917" s="176" t="str">
        <f>IF(ISBLANK('DPW3'!AO80),"",'DPW3'!AO80)</f>
        <v/>
      </c>
      <c r="AW3917" s="176" t="str">
        <f>IF(ISBLANK('DPW3'!AP80),"",'DPW3'!AP80)</f>
        <v/>
      </c>
      <c r="AX3917" s="176" t="str">
        <f>IF(ISBLANK('DPW3'!AQ80),"",'DPW3'!AQ80)</f>
        <v/>
      </c>
      <c r="AY3917" s="176" t="str">
        <f>IF(ISBLANK('DPW3'!AR80),"",'DPW3'!AR80)</f>
        <v/>
      </c>
      <c r="AZ3917" s="176" t="str">
        <f>IF(ISBLANK('DPW3'!AS80),"",'DPW3'!AS80)</f>
        <v/>
      </c>
      <c r="BA3917" s="176" t="str">
        <f>IF(ISBLANK('DPW3'!AT80),"",'DPW3'!AT80)</f>
        <v/>
      </c>
      <c r="BB3917" s="176" t="str">
        <f>IF(ISBLANK('DPW3'!AU80),"",'DPW3'!AU80)</f>
        <v/>
      </c>
      <c r="BC3917" s="176" t="str">
        <f>IF(ISBLANK('DPW3'!AV80),"",'DPW3'!AV80)</f>
        <v/>
      </c>
      <c r="BD3917" s="176" t="str">
        <f>IF(ISBLANK('DPW3'!AW80),"",'DPW3'!AW80)</f>
        <v/>
      </c>
      <c r="BE3917" s="176" t="str">
        <f>IF(ISBLANK('DPW3'!AX80),"",'DPW3'!AX80)</f>
        <v/>
      </c>
      <c r="BF3917" s="176" t="str">
        <f>IF(ISBLANK('DPW3'!AY80),"",'DPW3'!AY80)</f>
        <v/>
      </c>
      <c r="BG3917" s="176" t="str">
        <f>IF(ISBLANK('DPW3'!AZ80),"",'DPW3'!AZ80)</f>
        <v/>
      </c>
      <c r="BH3917" s="176" t="str">
        <f>IF(ISBLANK('DPW3'!BA80),"",'DPW3'!BA80)</f>
        <v/>
      </c>
    </row>
    <row r="3918" spans="1:60" x14ac:dyDescent="0.25">
      <c r="A3918" s="176" t="str">
        <f t="shared" si="61"/>
        <v>YKY</v>
      </c>
      <c r="B3918" s="176" t="str">
        <f>IF(ISBLANK('DPW3'!DP80),"",'DPW3'!DP80)</f>
        <v>PCD_DPW3_RES3_DLY</v>
      </c>
      <c r="C3918" s="176" t="str">
        <f>'DPW3'!F80 &amp; "," &amp; 'DPW3'!G80 &amp; "," &amp; 'DPW3'!DP5 &amp; "," &amp; 'DPW3'!DP6</f>
        <v>Resilience - Service reservoirs with new enhanced bypass provision,Number of schemes at Stage 0,Total number of schemes with a 90+ day delay for any given IM,</v>
      </c>
      <c r="D3918" s="176" t="str">
        <f>IF(ISBLANK('DPW3'!$H$80),"",'DPW3'!$H$80)</f>
        <v>Nr</v>
      </c>
      <c r="E3918" s="176" t="s">
        <v>7266</v>
      </c>
      <c r="F3918" s="176" t="str">
        <f>IF(ISBLANK('DPW3'!BC80),"",'DPW3'!BC80)</f>
        <v/>
      </c>
    </row>
    <row r="3919" spans="1:60" x14ac:dyDescent="0.25">
      <c r="A3919" s="176" t="str">
        <f t="shared" si="61"/>
        <v>YKY</v>
      </c>
      <c r="B3919" s="176" t="str">
        <f>IF(ISBLANK('DPW3'!DQ80),"",'DPW3'!DQ80)</f>
        <v>PCD_DPW3_RES3_DIR</v>
      </c>
      <c r="C3919" s="176" t="str">
        <f>'DPW3'!F80 &amp; "," &amp; 'DPW3'!G80 &amp; "," &amp; 'DPW3'!$DQ$5 &amp; "," &amp; 'DPW3'!$DQ$6</f>
        <v>Resilience - Service reservoirs with new enhanced bypass provision,Number of schemes at Stage 0,Reasons for delay - Number of delayed schemes falling into each 'primary reason for delay' category,Lack of resources - internal</v>
      </c>
      <c r="D3919" s="176" t="str">
        <f>IF(ISBLANK('DPW3'!$H$80),"",'DPW3'!$H$80)</f>
        <v>Nr</v>
      </c>
      <c r="E3919" s="176" t="s">
        <v>7266</v>
      </c>
      <c r="F3919" s="176" t="str">
        <f>IF(ISBLANK('DPW3'!BD80),"",'DPW3'!BD80)</f>
        <v/>
      </c>
    </row>
    <row r="3920" spans="1:60" x14ac:dyDescent="0.25">
      <c r="A3920" s="176" t="str">
        <f t="shared" si="61"/>
        <v>YKY</v>
      </c>
      <c r="B3920" s="176" t="str">
        <f>IF(ISBLANK('DPW3'!DR80),"",'DPW3'!DR80)</f>
        <v>PCD_DPW3_RES3_DSCR</v>
      </c>
      <c r="C3920" s="176" t="str">
        <f>'DPW3'!F80 &amp; "," &amp; 'DPW3'!G80 &amp; "," &amp; 'DPW3'!$DQ$5 &amp; "," &amp; 'DPW3'!$DR$6</f>
        <v xml:space="preserve">Resilience - Service reservoirs with new enhanced bypass provision,Number of schemes at Stage 0,Reasons for delay - Number of delayed schemes falling into each 'primary reason for delay' category,Lack of resources - external </v>
      </c>
      <c r="D3920" s="176" t="str">
        <f>IF(ISBLANK('DPW3'!$H$80),"",'DPW3'!$H$80)</f>
        <v>Nr</v>
      </c>
      <c r="E3920" s="176" t="s">
        <v>7266</v>
      </c>
      <c r="F3920" s="176" t="str">
        <f>IF(ISBLANK('DPW3'!BE80),"",'DPW3'!BE80)</f>
        <v/>
      </c>
    </row>
    <row r="3921" spans="1:60" x14ac:dyDescent="0.25">
      <c r="A3921" s="176" t="str">
        <f t="shared" si="61"/>
        <v>YKY</v>
      </c>
      <c r="B3921" s="176" t="str">
        <f>IF(ISBLANK('DPW3'!DS80),"",'DPW3'!DS80)</f>
        <v>PCD_DPW3_RES3_DCS</v>
      </c>
      <c r="C3921" s="176" t="str">
        <f>'DPW3'!F80 &amp; "," &amp; 'DPW3'!G80 &amp; "," &amp; 'DPW3'!$DQ$5 &amp; "," &amp; 'DPW3'!$DS$6</f>
        <v>Resilience - Service reservoirs with new enhanced bypass provision,Number of schemes at Stage 0,Reasons for delay - Number of delayed schemes falling into each 'primary reason for delay' category,Change in solution (IM2)</v>
      </c>
      <c r="D3921" s="176" t="str">
        <f>IF(ISBLANK('DPW3'!$H$80),"",'DPW3'!$H$80)</f>
        <v>Nr</v>
      </c>
      <c r="E3921" s="176" t="s">
        <v>7266</v>
      </c>
      <c r="F3921" s="176" t="str">
        <f>IF(ISBLANK('DPW3'!BF80),"",'DPW3'!BF80)</f>
        <v/>
      </c>
    </row>
    <row r="3922" spans="1:60" x14ac:dyDescent="0.25">
      <c r="A3922" s="176" t="str">
        <f t="shared" si="61"/>
        <v>YKY</v>
      </c>
      <c r="B3922" s="176" t="str">
        <f>IF(ISBLANK('DPW3'!DT80),"",'DPW3'!DT80)</f>
        <v>PCD_DPW3_RES3_DSPC</v>
      </c>
      <c r="C3922" s="176" t="str">
        <f>'DPW3'!F80 &amp; "," &amp; 'DPW3'!G80 &amp; "," &amp; 'DPW3'!$DQ$5 &amp; "," &amp; 'DPW3'!$DT$6</f>
        <v>Resilience - Service reservoirs with new enhanced bypass provision,Number of schemes at Stage 0,Reasons for delay - Number of delayed schemes falling into each 'primary reason for delay' category,Supply chain capacity</v>
      </c>
      <c r="D3922" s="176" t="str">
        <f>IF(ISBLANK('DPW3'!$H$80),"",'DPW3'!$H$80)</f>
        <v>Nr</v>
      </c>
      <c r="E3922" s="176" t="s">
        <v>7266</v>
      </c>
      <c r="F3922" s="176" t="str">
        <f>IF(ISBLANK('DPW3'!BG80),"",'DPW3'!BG80)</f>
        <v/>
      </c>
    </row>
    <row r="3923" spans="1:60" s="55" customFormat="1" x14ac:dyDescent="0.25">
      <c r="A3923" s="55" t="str">
        <f t="shared" si="61"/>
        <v>YKY</v>
      </c>
      <c r="B3923" s="55" t="str">
        <f>IF(ISBLANK('DPW3'!DU80),"",'DPW3'!DU80)</f>
        <v>PCD_DPW3_RES3_DPP</v>
      </c>
      <c r="C3923" s="55" t="str">
        <f>'DPW3'!F80 &amp; "," &amp; 'DPW3'!G80 &amp; "," &amp; 'DPW3'!$DQ$5 &amp; "," &amp; 'DPW3'!$DU$6</f>
        <v>Resilience - Service reservoirs with new enhanced bypass provision,Number of schemes at Stage 0,Reasons for delay - Number of delayed schemes falling into each 'primary reason for delay' category,Land and planning permission</v>
      </c>
      <c r="D3923" s="55" t="str">
        <f>IF(ISBLANK('DPW3'!$H$80),"",'DPW3'!$H$80)</f>
        <v>Nr</v>
      </c>
      <c r="E3923" s="55" t="s">
        <v>7266</v>
      </c>
      <c r="F3923" s="55" t="str">
        <f>IF(ISBLANK('DPW3'!BH80),"",'DPW3'!BH80)</f>
        <v/>
      </c>
    </row>
    <row r="3924" spans="1:60" x14ac:dyDescent="0.25">
      <c r="A3924" s="176" t="str">
        <f t="shared" si="61"/>
        <v>YKY</v>
      </c>
      <c r="B3924" s="176" t="str">
        <f>IF(ISBLANK('DPW3'!DV80),"",'DPW3'!DV80)</f>
        <v>PCD_DPW3_RES3_DTPI</v>
      </c>
      <c r="C3924" s="176" t="str">
        <f>'DPW3'!F80 &amp; "," &amp; 'DPW3'!G80 &amp; "," &amp; 'DPW3'!$DQ$5 &amp; "," &amp; 'DPW3'!$DV$6</f>
        <v>Resilience - Service reservoirs with new enhanced bypass provision,Number of schemes at Stage 0,Reasons for delay - Number of delayed schemes falling into each 'primary reason for delay' category,Third-party interface</v>
      </c>
      <c r="D3924" s="176" t="str">
        <f>IF(ISBLANK('DPW3'!$H$80),"",'DPW3'!$H$80)</f>
        <v>Nr</v>
      </c>
      <c r="E3924" s="176" t="s">
        <v>7266</v>
      </c>
      <c r="F3924" s="176" t="str">
        <f>IF(ISBLANK('DPW3'!BI80),"",'DPW3'!BI80)</f>
        <v/>
      </c>
    </row>
    <row r="3925" spans="1:60" x14ac:dyDescent="0.25">
      <c r="A3925" s="176" t="str">
        <f t="shared" si="61"/>
        <v>YKY</v>
      </c>
      <c r="B3925" s="176" t="str">
        <f>IF(ISBLANK('DPW3'!DW80),"",'DPW3'!DW80)</f>
        <v>PCD_DPW3_RES3_DCI</v>
      </c>
      <c r="C3925" s="176" t="str">
        <f>'DPW3'!F80 &amp; "," &amp; 'DPW3'!G80 &amp; "," &amp; 'DPW3'!$DQ$5 &amp; "," &amp; 'DPW3'!$DW$6</f>
        <v>Resilience - Service reservoirs with new enhanced bypass provision,Number of schemes at Stage 0,Reasons for delay - Number of delayed schemes falling into each 'primary reason for delay' category,Contractual issues</v>
      </c>
      <c r="D3925" s="176" t="str">
        <f>IF(ISBLANK('DPW3'!$H$80),"",'DPW3'!$H$80)</f>
        <v>Nr</v>
      </c>
      <c r="E3925" s="176" t="s">
        <v>7266</v>
      </c>
      <c r="F3925" s="176" t="str">
        <f>IF(ISBLANK('DPW3'!BJ80),"",'DPW3'!BJ80)</f>
        <v/>
      </c>
    </row>
    <row r="3926" spans="1:60" x14ac:dyDescent="0.25">
      <c r="A3926" s="176" t="str">
        <f t="shared" si="61"/>
        <v>YKY</v>
      </c>
      <c r="B3926" s="176" t="str">
        <f>IF(ISBLANK('DPW3'!DX80),"",'DPW3'!DX80)</f>
        <v>PCD_DPW3_RES3_DSI</v>
      </c>
      <c r="C3926" s="176" t="str">
        <f>'DPW3'!F80 &amp; "," &amp; 'DPW3'!G80 &amp; "," &amp; 'DPW3'!$DQ$5 &amp; "," &amp; 'DPW3'!$DX$6</f>
        <v>Resilience - Service reservoirs with new enhanced bypass provision,Number of schemes at Stage 0,Reasons for delay - Number of delayed schemes falling into each 'primary reason for delay' category,Sites issues</v>
      </c>
      <c r="D3926" s="176" t="str">
        <f>IF(ISBLANK('DPW3'!$H$80),"",'DPW3'!$H$80)</f>
        <v>Nr</v>
      </c>
      <c r="E3926" s="176" t="s">
        <v>7266</v>
      </c>
      <c r="F3926" s="176" t="str">
        <f>IF(ISBLANK('DPW3'!BK80),"",'DPW3'!BK80)</f>
        <v/>
      </c>
    </row>
    <row r="3927" spans="1:60" x14ac:dyDescent="0.25">
      <c r="A3927" s="176" t="str">
        <f t="shared" si="61"/>
        <v>YKY</v>
      </c>
      <c r="B3927" s="176" t="str">
        <f>IF(ISBLANK('DPW3'!DY80),"",'DPW3'!DY80)</f>
        <v>PCD_DPW3_RES3_DER</v>
      </c>
      <c r="C3927" s="176" t="str">
        <f>'DPW3'!F80 &amp; "," &amp; 'DPW3'!G80 &amp; "," &amp; 'DPW3'!$DQ$5 &amp; "," &amp; 'DPW3'!$DY$6</f>
        <v>Resilience - Service reservoirs with new enhanced bypass provision,Number of schemes at Stage 0,Reasons for delay - Number of delayed schemes falling into each 'primary reason for delay' category,Environmental risks</v>
      </c>
      <c r="D3927" s="176" t="str">
        <f>IF(ISBLANK('DPW3'!$H$80),"",'DPW3'!$H$80)</f>
        <v>Nr</v>
      </c>
      <c r="E3927" s="176" t="s">
        <v>7266</v>
      </c>
      <c r="F3927" s="176" t="str">
        <f>IF(ISBLANK('DPW3'!BL80),"",'DPW3'!BL80)</f>
        <v/>
      </c>
    </row>
    <row r="3928" spans="1:60" x14ac:dyDescent="0.25">
      <c r="A3928" s="176" t="str">
        <f t="shared" si="61"/>
        <v>YKY</v>
      </c>
      <c r="B3928" s="176" t="str">
        <f>IF(ISBLANK('DPW3'!DZ80),"",'DPW3'!DZ80)</f>
        <v>PCD_DPW3_RES3_RS</v>
      </c>
      <c r="C3928" s="176" t="str">
        <f>'DPW3'!F80 &amp; "," &amp; 'DPW3'!G80 &amp; "," &amp; 'DPW3'!$DQ$5 &amp; "," &amp; 'DPW3'!$DZ$6</f>
        <v>Resilience - Service reservoirs with new enhanced bypass provision,Number of schemes at Stage 0,Reasons for delay - Number of delayed schemes falling into each 'primary reason for delay' category,Regulatory Sign off Delay</v>
      </c>
      <c r="D3928" s="176" t="str">
        <f>IF(ISBLANK('DPW3'!$H$80),"",'DPW3'!$H$80)</f>
        <v>Nr</v>
      </c>
      <c r="E3928" s="176" t="s">
        <v>7266</v>
      </c>
      <c r="F3928" s="176" t="str">
        <f>IF(ISBLANK('DPW3'!BM80),"",'DPW3'!BM80)</f>
        <v/>
      </c>
    </row>
    <row r="3929" spans="1:60" x14ac:dyDescent="0.25">
      <c r="A3929" s="176" t="str">
        <f t="shared" si="61"/>
        <v>YKY</v>
      </c>
      <c r="B3929" s="176" t="str">
        <f>IF(ISBLANK('DPW3'!EA80),"",'DPW3'!EA80)</f>
        <v>PCD_DPW3_RES3_DPLE</v>
      </c>
      <c r="C3929" s="176" t="str">
        <f>'DPW3'!F80 &amp; "," &amp; 'DPW3'!G80 &amp; "," &amp; 'DPW3'!$DQ$5 &amp; "," &amp; 'DPW3'!$EA$6</f>
        <v>Resilience - Service reservoirs with new enhanced bypass provision,Number of schemes at Stage 0,Reasons for delay - Number of delayed schemes falling into each 'primary reason for delay' category,Programme level efficiency</v>
      </c>
      <c r="D3929" s="176" t="str">
        <f>IF(ISBLANK('DPW3'!$H$80),"",'DPW3'!$H$80)</f>
        <v>Nr</v>
      </c>
      <c r="E3929" s="176" t="s">
        <v>7266</v>
      </c>
      <c r="F3929" s="176" t="str">
        <f>IF(ISBLANK('DPW3'!BN80),"",'DPW3'!BN80)</f>
        <v/>
      </c>
    </row>
    <row r="3930" spans="1:60" x14ac:dyDescent="0.25">
      <c r="A3930" s="176" t="str">
        <f t="shared" si="61"/>
        <v>YKY</v>
      </c>
      <c r="B3930" s="176" t="str">
        <f>IF(ISBLANK('DPW3'!BZ81),"",'DPW3'!BZ81)</f>
        <v>PCD_DPW3_RES3_S1</v>
      </c>
      <c r="C3930" s="176" t="str">
        <f>'DPW3'!F81 &amp; "," &amp; 'DPW3'!G81 &amp; "," &amp; 'DPW3'!BX5</f>
        <v>Resilience - Service reservoirs with new enhanced bypass provision,Number of schemes at Stage 1,Number of Schemes with IMs (Nr)</v>
      </c>
      <c r="D3930" s="176" t="str">
        <f>IF(ISBLANK('DPW3'!$H$81),"",'DPW3'!$H$81)</f>
        <v>Nr</v>
      </c>
      <c r="E3930" s="176" t="s">
        <v>7266</v>
      </c>
      <c r="T3930" s="176" t="str">
        <f>IF(ISBLANK('DPW3'!M81),"",'DPW3'!M81)</f>
        <v/>
      </c>
      <c r="U3930" s="176" t="str">
        <f>IF(ISBLANK('DPW3'!N81),"",'DPW3'!N81)</f>
        <v/>
      </c>
      <c r="V3930" s="176" t="str">
        <f>IF(ISBLANK('DPW3'!O81),"",'DPW3'!O81)</f>
        <v/>
      </c>
      <c r="W3930" s="176" t="str">
        <f>IF(ISBLANK('DPW3'!P81),"",'DPW3'!P81)</f>
        <v/>
      </c>
      <c r="X3930" s="176" t="str">
        <f>IF(ISBLANK('DPW3'!Q81),"",'DPW3'!Q81)</f>
        <v/>
      </c>
      <c r="Y3930" s="176" t="str">
        <f>IF(ISBLANK('DPW3'!R81),"",'DPW3'!R81)</f>
        <v/>
      </c>
      <c r="Z3930" s="176" t="str">
        <f>IF(ISBLANK('DPW3'!S81),"",'DPW3'!S81)</f>
        <v/>
      </c>
      <c r="AA3930" s="176" t="str">
        <f>IF(ISBLANK('DPW3'!T81),"",'DPW3'!T81)</f>
        <v/>
      </c>
      <c r="AB3930" s="176" t="str">
        <f>IF(ISBLANK('DPW3'!U81),"",'DPW3'!U81)</f>
        <v/>
      </c>
      <c r="AC3930" s="176" t="str">
        <f>IF(ISBLANK('DPW3'!V81),"",'DPW3'!V81)</f>
        <v/>
      </c>
      <c r="AD3930" s="176" t="str">
        <f>IF(ISBLANK('DPW3'!W81),"",'DPW3'!W81)</f>
        <v/>
      </c>
      <c r="AE3930" s="176" t="str">
        <f>IF(ISBLANK('DPW3'!X81),"",'DPW3'!X81)</f>
        <v/>
      </c>
      <c r="AF3930" s="176" t="str">
        <f>IF(ISBLANK('DPW3'!Y81),"",'DPW3'!Y81)</f>
        <v/>
      </c>
      <c r="AG3930" s="176" t="str">
        <f>IF(ISBLANK('DPW3'!Z81),"",'DPW3'!Z81)</f>
        <v/>
      </c>
      <c r="AH3930" s="176" t="str">
        <f>IF(ISBLANK('DPW3'!AA81),"",'DPW3'!AA81)</f>
        <v/>
      </c>
      <c r="AI3930" s="176" t="str">
        <f>IF(ISBLANK('DPW3'!AB81),"",'DPW3'!AB81)</f>
        <v/>
      </c>
      <c r="AJ3930" s="176" t="str">
        <f>IF(ISBLANK('DPW3'!AC81),"",'DPW3'!AC81)</f>
        <v/>
      </c>
      <c r="AK3930" s="176" t="str">
        <f>IF(ISBLANK('DPW3'!AD81),"",'DPW3'!AD81)</f>
        <v/>
      </c>
      <c r="AL3930" s="176" t="str">
        <f>IF(ISBLANK('DPW3'!AE81),"",'DPW3'!AE81)</f>
        <v/>
      </c>
      <c r="AM3930" s="176" t="str">
        <f>IF(ISBLANK('DPW3'!AF81),"",'DPW3'!AF81)</f>
        <v/>
      </c>
      <c r="AN3930" s="176" t="str">
        <f>IF(ISBLANK('DPW3'!AG81),"",'DPW3'!AG81)</f>
        <v/>
      </c>
      <c r="AO3930" s="176" t="str">
        <f>IF(ISBLANK('DPW3'!AH81),"",'DPW3'!AH81)</f>
        <v/>
      </c>
      <c r="AP3930" s="176" t="str">
        <f>IF(ISBLANK('DPW3'!AI81),"",'DPW3'!AI81)</f>
        <v/>
      </c>
      <c r="AQ3930" s="176" t="str">
        <f>IF(ISBLANK('DPW3'!AJ81),"",'DPW3'!AJ81)</f>
        <v/>
      </c>
      <c r="AR3930" s="176" t="str">
        <f>IF(ISBLANK('DPW3'!AK81),"",'DPW3'!AK81)</f>
        <v/>
      </c>
      <c r="AS3930" s="176" t="str">
        <f>IF(ISBLANK('DPW3'!AL81),"",'DPW3'!AL81)</f>
        <v/>
      </c>
      <c r="AT3930" s="176" t="str">
        <f>IF(ISBLANK('DPW3'!AM81),"",'DPW3'!AM81)</f>
        <v/>
      </c>
      <c r="AU3930" s="176" t="str">
        <f>IF(ISBLANK('DPW3'!AN81),"",'DPW3'!AN81)</f>
        <v/>
      </c>
      <c r="AV3930" s="176" t="str">
        <f>IF(ISBLANK('DPW3'!AO81),"",'DPW3'!AO81)</f>
        <v/>
      </c>
      <c r="AW3930" s="176" t="str">
        <f>IF(ISBLANK('DPW3'!AP81),"",'DPW3'!AP81)</f>
        <v/>
      </c>
      <c r="AX3930" s="176" t="str">
        <f>IF(ISBLANK('DPW3'!AQ81),"",'DPW3'!AQ81)</f>
        <v/>
      </c>
      <c r="AY3930" s="176" t="str">
        <f>IF(ISBLANK('DPW3'!AR81),"",'DPW3'!AR81)</f>
        <v/>
      </c>
      <c r="AZ3930" s="176" t="str">
        <f>IF(ISBLANK('DPW3'!AS81),"",'DPW3'!AS81)</f>
        <v/>
      </c>
      <c r="BA3930" s="176" t="str">
        <f>IF(ISBLANK('DPW3'!AT81),"",'DPW3'!AT81)</f>
        <v/>
      </c>
      <c r="BB3930" s="176" t="str">
        <f>IF(ISBLANK('DPW3'!AU81),"",'DPW3'!AU81)</f>
        <v/>
      </c>
      <c r="BC3930" s="176" t="str">
        <f>IF(ISBLANK('DPW3'!AV81),"",'DPW3'!AV81)</f>
        <v/>
      </c>
      <c r="BD3930" s="176" t="str">
        <f>IF(ISBLANK('DPW3'!AW81),"",'DPW3'!AW81)</f>
        <v/>
      </c>
      <c r="BE3930" s="176" t="str">
        <f>IF(ISBLANK('DPW3'!AX81),"",'DPW3'!AX81)</f>
        <v/>
      </c>
      <c r="BF3930" s="176" t="str">
        <f>IF(ISBLANK('DPW3'!AY81),"",'DPW3'!AY81)</f>
        <v/>
      </c>
      <c r="BG3930" s="176" t="str">
        <f>IF(ISBLANK('DPW3'!AZ81),"",'DPW3'!AZ81)</f>
        <v/>
      </c>
      <c r="BH3930" s="176" t="str">
        <f>IF(ISBLANK('DPW3'!BA81),"",'DPW3'!BA81)</f>
        <v/>
      </c>
    </row>
    <row r="3931" spans="1:60" x14ac:dyDescent="0.25">
      <c r="A3931" s="176" t="str">
        <f t="shared" si="61"/>
        <v>YKY</v>
      </c>
      <c r="B3931" s="176" t="str">
        <f>IF(ISBLANK('DPW3'!DP81),"",'DPW3'!DP81)</f>
        <v>PCD_DPW3_RES3_DLY_S1</v>
      </c>
      <c r="C3931" s="176" t="str">
        <f>'DPW3'!F81 &amp; "," &amp; 'DPW3'!G81 &amp; "," &amp; 'DPW3'!DP5 &amp; "," &amp; 'DPW3'!DP6</f>
        <v>Resilience - Service reservoirs with new enhanced bypass provision,Number of schemes at Stage 1,Total number of schemes with a 90+ day delay for any given IM,</v>
      </c>
      <c r="D3931" s="176" t="str">
        <f>IF(ISBLANK('DPW3'!$H$81),"",'DPW3'!$H$81)</f>
        <v>Nr</v>
      </c>
      <c r="E3931" s="176" t="s">
        <v>7266</v>
      </c>
      <c r="F3931" s="176" t="str">
        <f>IF(ISBLANK('DPW3'!BC81),"",'DPW3'!BC81)</f>
        <v/>
      </c>
    </row>
    <row r="3932" spans="1:60" x14ac:dyDescent="0.25">
      <c r="A3932" s="176" t="str">
        <f t="shared" si="61"/>
        <v>YKY</v>
      </c>
      <c r="B3932" s="176" t="str">
        <f>IF(ISBLANK('DPW3'!DQ81),"",'DPW3'!DQ81)</f>
        <v>PCD_DPW3_RES3_DIR_S1</v>
      </c>
      <c r="C3932" s="176" t="str">
        <f>'DPW3'!F81 &amp; "," &amp; 'DPW3'!G81 &amp; "," &amp; 'DPW3'!$DQ$5 &amp; "," &amp; 'DPW3'!$DQ$6</f>
        <v>Resilience - Service reservoirs with new enhanced bypass provision,Number of schemes at Stage 1,Reasons for delay - Number of delayed schemes falling into each 'primary reason for delay' category,Lack of resources - internal</v>
      </c>
      <c r="D3932" s="176" t="str">
        <f>IF(ISBLANK('DPW3'!$H$81),"",'DPW3'!$H$81)</f>
        <v>Nr</v>
      </c>
      <c r="E3932" s="176" t="s">
        <v>7266</v>
      </c>
      <c r="F3932" s="176" t="str">
        <f>IF(ISBLANK('DPW3'!BD81),"",'DPW3'!BD81)</f>
        <v/>
      </c>
    </row>
    <row r="3933" spans="1:60" x14ac:dyDescent="0.25">
      <c r="A3933" s="176" t="str">
        <f t="shared" si="61"/>
        <v>YKY</v>
      </c>
      <c r="B3933" s="176" t="str">
        <f>IF(ISBLANK('DPW3'!DR81),"",'DPW3'!DR81)</f>
        <v>PCD_DPW3_RES3_DSCR_S1</v>
      </c>
      <c r="C3933" s="176" t="str">
        <f>'DPW3'!F81 &amp; "," &amp; 'DPW3'!G81 &amp; "," &amp; 'DPW3'!DQ$5 &amp; "," &amp; 'DPW3'!$DR$6</f>
        <v xml:space="preserve">Resilience - Service reservoirs with new enhanced bypass provision,Number of schemes at Stage 1,Reasons for delay - Number of delayed schemes falling into each 'primary reason for delay' category,Lack of resources - external </v>
      </c>
      <c r="D3933" s="176" t="str">
        <f>IF(ISBLANK('DPW3'!$H$81),"",'DPW3'!$H$81)</f>
        <v>Nr</v>
      </c>
      <c r="E3933" s="176" t="s">
        <v>7266</v>
      </c>
      <c r="F3933" s="176" t="str">
        <f>IF(ISBLANK('DPW3'!BE81),"",'DPW3'!BE81)</f>
        <v/>
      </c>
    </row>
    <row r="3934" spans="1:60" x14ac:dyDescent="0.25">
      <c r="A3934" s="176" t="str">
        <f t="shared" si="61"/>
        <v>YKY</v>
      </c>
      <c r="B3934" s="176" t="str">
        <f>IF(ISBLANK('DPW3'!DS81),"",'DPW3'!DS81)</f>
        <v>PCD_DPW3_RES3_DCS_S1</v>
      </c>
      <c r="C3934" s="176" t="str">
        <f>'DPW3'!F81 &amp; "," &amp; 'DPW3'!G81 &amp; "," &amp; 'DPW3'!$DQ$5 &amp; "," &amp; 'DPW3'!$DS$6</f>
        <v>Resilience - Service reservoirs with new enhanced bypass provision,Number of schemes at Stage 1,Reasons for delay - Number of delayed schemes falling into each 'primary reason for delay' category,Change in solution (IM2)</v>
      </c>
      <c r="D3934" s="176" t="str">
        <f>IF(ISBLANK('DPW3'!$H$81),"",'DPW3'!$H$81)</f>
        <v>Nr</v>
      </c>
      <c r="E3934" s="176" t="s">
        <v>7266</v>
      </c>
      <c r="F3934" s="176" t="str">
        <f>IF(ISBLANK('DPW3'!BF81),"",'DPW3'!BF81)</f>
        <v/>
      </c>
    </row>
    <row r="3935" spans="1:60" x14ac:dyDescent="0.25">
      <c r="A3935" s="176" t="str">
        <f t="shared" si="61"/>
        <v>YKY</v>
      </c>
      <c r="B3935" s="176" t="str">
        <f>IF(ISBLANK('DPW3'!DT81),"",'DPW3'!DT81)</f>
        <v>PCD_DPW3_RES3_DSPC_S1</v>
      </c>
      <c r="C3935" s="176" t="str">
        <f>'DPW3'!F81 &amp; "," &amp; 'DPW3'!G81 &amp; "," &amp; 'DPW3'!$DQ$5 &amp; "," &amp; 'DPW3'!$DT$6</f>
        <v>Resilience - Service reservoirs with new enhanced bypass provision,Number of schemes at Stage 1,Reasons for delay - Number of delayed schemes falling into each 'primary reason for delay' category,Supply chain capacity</v>
      </c>
      <c r="D3935" s="176" t="str">
        <f>IF(ISBLANK('DPW3'!$H$81),"",'DPW3'!$H$81)</f>
        <v>Nr</v>
      </c>
      <c r="E3935" s="176" t="s">
        <v>7266</v>
      </c>
      <c r="F3935" s="176" t="str">
        <f>IF(ISBLANK('DPW3'!BG81),"",'DPW3'!BG81)</f>
        <v/>
      </c>
    </row>
    <row r="3936" spans="1:60" s="55" customFormat="1" x14ac:dyDescent="0.25">
      <c r="A3936" s="55" t="str">
        <f t="shared" si="61"/>
        <v>YKY</v>
      </c>
      <c r="B3936" s="55" t="str">
        <f>IF(ISBLANK('DPW3'!DU81),"",'DPW3'!DU81)</f>
        <v>PCD_DPW3_RES3_DPP_S1</v>
      </c>
      <c r="C3936" s="55" t="str">
        <f>'DPW3'!F81 &amp; "," &amp; 'DPW3'!G81 &amp; "," &amp; 'DPW3'!$DQ$5 &amp; "," &amp; 'DPW3'!$DU$6</f>
        <v>Resilience - Service reservoirs with new enhanced bypass provision,Number of schemes at Stage 1,Reasons for delay - Number of delayed schemes falling into each 'primary reason for delay' category,Land and planning permission</v>
      </c>
      <c r="D3936" s="55" t="str">
        <f>IF(ISBLANK('DPW3'!$H$81),"",'DPW3'!$H$81)</f>
        <v>Nr</v>
      </c>
      <c r="E3936" s="55" t="s">
        <v>7266</v>
      </c>
      <c r="F3936" s="55" t="str">
        <f>IF(ISBLANK('DPW3'!BH81),"",'DPW3'!BH81)</f>
        <v/>
      </c>
    </row>
    <row r="3937" spans="1:60" x14ac:dyDescent="0.25">
      <c r="A3937" s="176" t="str">
        <f t="shared" si="61"/>
        <v>YKY</v>
      </c>
      <c r="B3937" s="176" t="str">
        <f>IF(ISBLANK('DPW3'!DV81),"",'DPW3'!DV81)</f>
        <v>PCD_DPW3_RES3_DTPI_S1</v>
      </c>
      <c r="C3937" s="176" t="str">
        <f>'DPW3'!F81 &amp; "," &amp; 'DPW3'!G81 &amp; "," &amp; 'DPW3'!$DQ$5 &amp; "," &amp; 'DPW3'!$DV$6</f>
        <v>Resilience - Service reservoirs with new enhanced bypass provision,Number of schemes at Stage 1,Reasons for delay - Number of delayed schemes falling into each 'primary reason for delay' category,Third-party interface</v>
      </c>
      <c r="D3937" s="176" t="str">
        <f>IF(ISBLANK('DPW3'!$H$81),"",'DPW3'!$H$81)</f>
        <v>Nr</v>
      </c>
      <c r="E3937" s="176" t="s">
        <v>7266</v>
      </c>
      <c r="F3937" s="176" t="str">
        <f>IF(ISBLANK('DPW3'!BI81),"",'DPW3'!BI81)</f>
        <v/>
      </c>
    </row>
    <row r="3938" spans="1:60" x14ac:dyDescent="0.25">
      <c r="A3938" s="176" t="str">
        <f t="shared" si="61"/>
        <v>YKY</v>
      </c>
      <c r="B3938" s="176" t="str">
        <f>IF(ISBLANK('DPW3'!DW81),"",'DPW3'!DW81)</f>
        <v>PCD_DPW3_RES3_DCI_S1</v>
      </c>
      <c r="C3938" s="176" t="str">
        <f>'DPW3'!F81 &amp; "," &amp; 'DPW3'!G81 &amp; "," &amp; 'DPW3'!$DQ$5 &amp; "," &amp; 'DPW3'!$DW$6</f>
        <v>Resilience - Service reservoirs with new enhanced bypass provision,Number of schemes at Stage 1,Reasons for delay - Number of delayed schemes falling into each 'primary reason for delay' category,Contractual issues</v>
      </c>
      <c r="D3938" s="176" t="str">
        <f>IF(ISBLANK('DPW3'!$H$81),"",'DPW3'!$H$81)</f>
        <v>Nr</v>
      </c>
      <c r="E3938" s="176" t="s">
        <v>7266</v>
      </c>
      <c r="F3938" s="176" t="str">
        <f>IF(ISBLANK('DPW3'!BJ81),"",'DPW3'!BJ81)</f>
        <v/>
      </c>
    </row>
    <row r="3939" spans="1:60" x14ac:dyDescent="0.25">
      <c r="A3939" s="176" t="str">
        <f t="shared" si="61"/>
        <v>YKY</v>
      </c>
      <c r="B3939" s="176" t="str">
        <f>IF(ISBLANK('DPW3'!DX81),"",'DPW3'!DX81)</f>
        <v>PCD_DPW3_RES3_DSI_S1</v>
      </c>
      <c r="C3939" s="176" t="str">
        <f>'DPW3'!F81 &amp; "," &amp; 'DPW3'!G81 &amp; "," &amp; 'DPW3'!$DQ$5 &amp; "," &amp; 'DPW3'!$DX$6</f>
        <v>Resilience - Service reservoirs with new enhanced bypass provision,Number of schemes at Stage 1,Reasons for delay - Number of delayed schemes falling into each 'primary reason for delay' category,Sites issues</v>
      </c>
      <c r="D3939" s="176" t="str">
        <f>IF(ISBLANK('DPW3'!$H$81),"",'DPW3'!$H$81)</f>
        <v>Nr</v>
      </c>
      <c r="E3939" s="176" t="s">
        <v>7266</v>
      </c>
      <c r="F3939" s="176" t="str">
        <f>IF(ISBLANK('DPW3'!BK81),"",'DPW3'!BK81)</f>
        <v/>
      </c>
    </row>
    <row r="3940" spans="1:60" x14ac:dyDescent="0.25">
      <c r="A3940" s="176" t="str">
        <f t="shared" si="61"/>
        <v>YKY</v>
      </c>
      <c r="B3940" s="176" t="str">
        <f>IF(ISBLANK('DPW3'!DY81),"",'DPW3'!DY81)</f>
        <v>PCD_DPW3_RES3_DER_S1</v>
      </c>
      <c r="C3940" s="176" t="str">
        <f>'DPW3'!F81 &amp; "," &amp; 'DPW3'!G81 &amp; "," &amp; 'DPW3'!$DQ$5 &amp; "," &amp; 'DPW3'!$DY$6</f>
        <v>Resilience - Service reservoirs with new enhanced bypass provision,Number of schemes at Stage 1,Reasons for delay - Number of delayed schemes falling into each 'primary reason for delay' category,Environmental risks</v>
      </c>
      <c r="D3940" s="176" t="str">
        <f>IF(ISBLANK('DPW3'!$H$81),"",'DPW3'!$H$81)</f>
        <v>Nr</v>
      </c>
      <c r="E3940" s="176" t="s">
        <v>7266</v>
      </c>
      <c r="F3940" s="176" t="str">
        <f>IF(ISBLANK('DPW3'!BL81),"",'DPW3'!BL81)</f>
        <v/>
      </c>
    </row>
    <row r="3941" spans="1:60" x14ac:dyDescent="0.25">
      <c r="A3941" s="176" t="str">
        <f t="shared" si="61"/>
        <v>YKY</v>
      </c>
      <c r="B3941" s="176" t="str">
        <f>IF(ISBLANK('DPW3'!DZ81),"",'DPW3'!DZ81)</f>
        <v>PCD_DPW3_RES3_RS_S1</v>
      </c>
      <c r="C3941" s="176" t="str">
        <f>'DPW3'!F81 &amp; "," &amp; 'DPW3'!G81 &amp; "," &amp; 'DPW3'!$DQ$5 &amp; "," &amp; 'DPW3'!$DZ$6</f>
        <v>Resilience - Service reservoirs with new enhanced bypass provision,Number of schemes at Stage 1,Reasons for delay - Number of delayed schemes falling into each 'primary reason for delay' category,Regulatory Sign off Delay</v>
      </c>
      <c r="D3941" s="176" t="str">
        <f>IF(ISBLANK('DPW3'!$H$81),"",'DPW3'!$H$81)</f>
        <v>Nr</v>
      </c>
      <c r="E3941" s="176" t="s">
        <v>7266</v>
      </c>
      <c r="F3941" s="176" t="str">
        <f>IF(ISBLANK('DPW3'!BM81),"",'DPW3'!BM81)</f>
        <v/>
      </c>
    </row>
    <row r="3942" spans="1:60" x14ac:dyDescent="0.25">
      <c r="A3942" s="176" t="str">
        <f t="shared" si="61"/>
        <v>YKY</v>
      </c>
      <c r="B3942" s="176" t="str">
        <f>IF(ISBLANK('DPW3'!EA81),"",'DPW3'!EA81)</f>
        <v>PCD_DPW3_RES3_DPLE_S1</v>
      </c>
      <c r="C3942" s="176" t="str">
        <f>'DPW3'!F81 &amp; "," &amp; 'DPW3'!G81 &amp; "," &amp; 'DPW3'!$DQ$5 &amp; "," &amp; 'DPW3'!$EA$6</f>
        <v>Resilience - Service reservoirs with new enhanced bypass provision,Number of schemes at Stage 1,Reasons for delay - Number of delayed schemes falling into each 'primary reason for delay' category,Programme level efficiency</v>
      </c>
      <c r="D3942" s="176" t="str">
        <f>IF(ISBLANK('DPW3'!$H$81),"",'DPW3'!$H$81)</f>
        <v>Nr</v>
      </c>
      <c r="E3942" s="176" t="s">
        <v>7266</v>
      </c>
      <c r="F3942" s="176" t="str">
        <f>IF(ISBLANK('DPW3'!BN81),"",'DPW3'!BN81)</f>
        <v/>
      </c>
    </row>
    <row r="3943" spans="1:60" x14ac:dyDescent="0.25">
      <c r="A3943" s="176" t="str">
        <f t="shared" si="61"/>
        <v>YKY</v>
      </c>
      <c r="B3943" s="176" t="str">
        <f>IF(ISBLANK('DPW3'!BZ82),"",'DPW3'!BZ82)</f>
        <v>PCD_DPW3_RES3_S2</v>
      </c>
      <c r="C3943" s="176" t="str">
        <f>'DPW3'!F82 &amp; "," &amp; 'DPW3'!G82 &amp; "," &amp; 'DPW3'!BX5</f>
        <v>Resilience - Service reservoirs with new enhanced bypass provision,Number of schemes at Stage 2,Number of Schemes with IMs (Nr)</v>
      </c>
      <c r="D3943" s="176" t="str">
        <f>IF(ISBLANK('DPW3'!$H$82),"",'DPW3'!$H$82)</f>
        <v>Nr</v>
      </c>
      <c r="E3943" s="176" t="s">
        <v>7266</v>
      </c>
      <c r="T3943" s="176" t="str">
        <f>IF(ISBLANK('DPW3'!M82),"",'DPW3'!M82)</f>
        <v/>
      </c>
      <c r="U3943" s="176" t="str">
        <f>IF(ISBLANK('DPW3'!N82),"",'DPW3'!N82)</f>
        <v/>
      </c>
      <c r="V3943" s="176" t="str">
        <f>IF(ISBLANK('DPW3'!O82),"",'DPW3'!O82)</f>
        <v/>
      </c>
      <c r="W3943" s="176" t="str">
        <f>IF(ISBLANK('DPW3'!P82),"",'DPW3'!P82)</f>
        <v/>
      </c>
      <c r="X3943" s="176" t="str">
        <f>IF(ISBLANK('DPW3'!Q82),"",'DPW3'!Q82)</f>
        <v/>
      </c>
      <c r="Y3943" s="176" t="str">
        <f>IF(ISBLANK('DPW3'!R82),"",'DPW3'!R82)</f>
        <v/>
      </c>
      <c r="Z3943" s="176" t="str">
        <f>IF(ISBLANK('DPW3'!S82),"",'DPW3'!S82)</f>
        <v/>
      </c>
      <c r="AA3943" s="176" t="str">
        <f>IF(ISBLANK('DPW3'!T82),"",'DPW3'!T82)</f>
        <v/>
      </c>
      <c r="AB3943" s="176" t="str">
        <f>IF(ISBLANK('DPW3'!U82),"",'DPW3'!U82)</f>
        <v/>
      </c>
      <c r="AC3943" s="176" t="str">
        <f>IF(ISBLANK('DPW3'!V82),"",'DPW3'!V82)</f>
        <v/>
      </c>
      <c r="AD3943" s="176" t="str">
        <f>IF(ISBLANK('DPW3'!W82),"",'DPW3'!W82)</f>
        <v/>
      </c>
      <c r="AE3943" s="176" t="str">
        <f>IF(ISBLANK('DPW3'!X82),"",'DPW3'!X82)</f>
        <v/>
      </c>
      <c r="AF3943" s="176" t="str">
        <f>IF(ISBLANK('DPW3'!Y82),"",'DPW3'!Y82)</f>
        <v/>
      </c>
      <c r="AG3943" s="176" t="str">
        <f>IF(ISBLANK('DPW3'!Z82),"",'DPW3'!Z82)</f>
        <v/>
      </c>
      <c r="AH3943" s="176" t="str">
        <f>IF(ISBLANK('DPW3'!AA82),"",'DPW3'!AA82)</f>
        <v/>
      </c>
      <c r="AI3943" s="176" t="str">
        <f>IF(ISBLANK('DPW3'!AB82),"",'DPW3'!AB82)</f>
        <v/>
      </c>
      <c r="AJ3943" s="176" t="str">
        <f>IF(ISBLANK('DPW3'!AC82),"",'DPW3'!AC82)</f>
        <v/>
      </c>
      <c r="AK3943" s="176" t="str">
        <f>IF(ISBLANK('DPW3'!AD82),"",'DPW3'!AD82)</f>
        <v/>
      </c>
      <c r="AL3943" s="176" t="str">
        <f>IF(ISBLANK('DPW3'!AE82),"",'DPW3'!AE82)</f>
        <v/>
      </c>
      <c r="AM3943" s="176" t="str">
        <f>IF(ISBLANK('DPW3'!AF82),"",'DPW3'!AF82)</f>
        <v/>
      </c>
      <c r="AN3943" s="176" t="str">
        <f>IF(ISBLANK('DPW3'!AG82),"",'DPW3'!AG82)</f>
        <v/>
      </c>
      <c r="AO3943" s="176" t="str">
        <f>IF(ISBLANK('DPW3'!AH82),"",'DPW3'!AH82)</f>
        <v/>
      </c>
      <c r="AP3943" s="176" t="str">
        <f>IF(ISBLANK('DPW3'!AI82),"",'DPW3'!AI82)</f>
        <v/>
      </c>
      <c r="AQ3943" s="176" t="str">
        <f>IF(ISBLANK('DPW3'!AJ82),"",'DPW3'!AJ82)</f>
        <v/>
      </c>
      <c r="AR3943" s="176" t="str">
        <f>IF(ISBLANK('DPW3'!AK82),"",'DPW3'!AK82)</f>
        <v/>
      </c>
      <c r="AS3943" s="176" t="str">
        <f>IF(ISBLANK('DPW3'!AL82),"",'DPW3'!AL82)</f>
        <v/>
      </c>
      <c r="AT3943" s="176" t="str">
        <f>IF(ISBLANK('DPW3'!AM82),"",'DPW3'!AM82)</f>
        <v/>
      </c>
      <c r="AU3943" s="176" t="str">
        <f>IF(ISBLANK('DPW3'!AN82),"",'DPW3'!AN82)</f>
        <v/>
      </c>
      <c r="AV3943" s="176" t="str">
        <f>IF(ISBLANK('DPW3'!AO82),"",'DPW3'!AO82)</f>
        <v/>
      </c>
      <c r="AW3943" s="176" t="str">
        <f>IF(ISBLANK('DPW3'!AP82),"",'DPW3'!AP82)</f>
        <v/>
      </c>
      <c r="AX3943" s="176" t="str">
        <f>IF(ISBLANK('DPW3'!AQ82),"",'DPW3'!AQ82)</f>
        <v/>
      </c>
      <c r="AY3943" s="176" t="str">
        <f>IF(ISBLANK('DPW3'!AR82),"",'DPW3'!AR82)</f>
        <v/>
      </c>
      <c r="AZ3943" s="176" t="str">
        <f>IF(ISBLANK('DPW3'!AS82),"",'DPW3'!AS82)</f>
        <v/>
      </c>
      <c r="BA3943" s="176" t="str">
        <f>IF(ISBLANK('DPW3'!AT82),"",'DPW3'!AT82)</f>
        <v/>
      </c>
      <c r="BB3943" s="176" t="str">
        <f>IF(ISBLANK('DPW3'!AU82),"",'DPW3'!AU82)</f>
        <v/>
      </c>
      <c r="BC3943" s="176" t="str">
        <f>IF(ISBLANK('DPW3'!AV82),"",'DPW3'!AV82)</f>
        <v/>
      </c>
      <c r="BD3943" s="176" t="str">
        <f>IF(ISBLANK('DPW3'!AW82),"",'DPW3'!AW82)</f>
        <v/>
      </c>
      <c r="BE3943" s="176" t="str">
        <f>IF(ISBLANK('DPW3'!AX82),"",'DPW3'!AX82)</f>
        <v/>
      </c>
      <c r="BF3943" s="176" t="str">
        <f>IF(ISBLANK('DPW3'!AY82),"",'DPW3'!AY82)</f>
        <v/>
      </c>
      <c r="BG3943" s="176" t="str">
        <f>IF(ISBLANK('DPW3'!AZ82),"",'DPW3'!AZ82)</f>
        <v/>
      </c>
      <c r="BH3943" s="176" t="str">
        <f>IF(ISBLANK('DPW3'!BA82),"",'DPW3'!BA82)</f>
        <v/>
      </c>
    </row>
    <row r="3944" spans="1:60" x14ac:dyDescent="0.25">
      <c r="A3944" s="176" t="str">
        <f t="shared" si="61"/>
        <v>YKY</v>
      </c>
      <c r="B3944" s="176" t="str">
        <f>IF(ISBLANK('DPW3'!DP82),"",'DPW3'!DP82)</f>
        <v>PCD_DPW3_RES3_DLY_S2</v>
      </c>
      <c r="C3944" s="176" t="str">
        <f>'DPW3'!F82 &amp; "," &amp; 'DPW3'!G82 &amp; "," &amp; 'DPW3'!DP5 &amp; "," &amp; 'DPW3'!DP6</f>
        <v>Resilience - Service reservoirs with new enhanced bypass provision,Number of schemes at Stage 2,Total number of schemes with a 90+ day delay for any given IM,</v>
      </c>
      <c r="D3944" s="176" t="str">
        <f>IF(ISBLANK('DPW3'!$H$82),"",'DPW3'!$H$82)</f>
        <v>Nr</v>
      </c>
      <c r="E3944" s="176" t="s">
        <v>7266</v>
      </c>
      <c r="F3944" s="176" t="str">
        <f>IF(ISBLANK('DPW3'!BC82),"",'DPW3'!BC82)</f>
        <v/>
      </c>
    </row>
    <row r="3945" spans="1:60" x14ac:dyDescent="0.25">
      <c r="A3945" s="176" t="str">
        <f t="shared" si="61"/>
        <v>YKY</v>
      </c>
      <c r="B3945" s="176" t="str">
        <f>IF(ISBLANK('DPW3'!DQ82),"",'DPW3'!DQ82)</f>
        <v>PCD_DPW3_RES3_DIR_S2</v>
      </c>
      <c r="C3945" s="176" t="str">
        <f>'DPW3'!F82 &amp; "," &amp; 'DPW3'!G82 &amp; "," &amp; 'DPW3'!$DQ$5 &amp; "," &amp; 'DPW3'!$DQ$6</f>
        <v>Resilience - Service reservoirs with new enhanced bypass provision,Number of schemes at Stage 2,Reasons for delay - Number of delayed schemes falling into each 'primary reason for delay' category,Lack of resources - internal</v>
      </c>
      <c r="D3945" s="176" t="str">
        <f>IF(ISBLANK('DPW3'!$H$82),"",'DPW3'!$H$82)</f>
        <v>Nr</v>
      </c>
      <c r="E3945" s="176" t="s">
        <v>7266</v>
      </c>
      <c r="F3945" s="176" t="str">
        <f>IF(ISBLANK('DPW3'!BD82),"",'DPW3'!BD82)</f>
        <v/>
      </c>
    </row>
    <row r="3946" spans="1:60" x14ac:dyDescent="0.25">
      <c r="A3946" s="176" t="str">
        <f t="shared" si="61"/>
        <v>YKY</v>
      </c>
      <c r="B3946" s="176" t="str">
        <f>IF(ISBLANK('DPW3'!DR82),"",'DPW3'!DR82)</f>
        <v>PCD_DPW3_RES3_DSCR_S2</v>
      </c>
      <c r="C3946" s="176" t="str">
        <f>'DPW3'!F82 &amp; "," &amp; 'DPW3'!G82 &amp; "," &amp; 'DPW3'!$DQ$5 &amp; "," &amp; 'DPW3'!$DR$6</f>
        <v xml:space="preserve">Resilience - Service reservoirs with new enhanced bypass provision,Number of schemes at Stage 2,Reasons for delay - Number of delayed schemes falling into each 'primary reason for delay' category,Lack of resources - external </v>
      </c>
      <c r="D3946" s="176" t="str">
        <f>IF(ISBLANK('DPW3'!$H$82),"",'DPW3'!$H$82)</f>
        <v>Nr</v>
      </c>
      <c r="E3946" s="176" t="s">
        <v>7266</v>
      </c>
      <c r="F3946" s="176" t="str">
        <f>IF(ISBLANK('DPW3'!BE82),"",'DPW3'!BE82)</f>
        <v/>
      </c>
    </row>
    <row r="3947" spans="1:60" x14ac:dyDescent="0.25">
      <c r="A3947" s="176" t="str">
        <f t="shared" si="61"/>
        <v>YKY</v>
      </c>
      <c r="B3947" s="176" t="str">
        <f>IF(ISBLANK('DPW3'!DS82),"",'DPW3'!DS82)</f>
        <v>PCD_DPW3_RES3_DCS_S2</v>
      </c>
      <c r="C3947" s="176" t="str">
        <f>'DPW3'!F82 &amp; "," &amp; 'DPW3'!G82 &amp; "," &amp; 'DPW3'!$DQ$5 &amp; "," &amp; 'DPW3'!$DS$6</f>
        <v>Resilience - Service reservoirs with new enhanced bypass provision,Number of schemes at Stage 2,Reasons for delay - Number of delayed schemes falling into each 'primary reason for delay' category,Change in solution (IM2)</v>
      </c>
      <c r="D3947" s="176" t="str">
        <f>IF(ISBLANK('DPW3'!$H$82),"",'DPW3'!$H$82)</f>
        <v>Nr</v>
      </c>
      <c r="E3947" s="176" t="s">
        <v>7266</v>
      </c>
      <c r="F3947" s="176" t="str">
        <f>IF(ISBLANK('DPW3'!BF82),"",'DPW3'!BF82)</f>
        <v/>
      </c>
    </row>
    <row r="3948" spans="1:60" x14ac:dyDescent="0.25">
      <c r="A3948" s="176" t="str">
        <f t="shared" si="61"/>
        <v>YKY</v>
      </c>
      <c r="B3948" s="176" t="str">
        <f>IF(ISBLANK('DPW3'!DT82),"",'DPW3'!DT82)</f>
        <v>PCD_DPW3_RES3_DSPC_S2</v>
      </c>
      <c r="C3948" s="176" t="str">
        <f>'DPW3'!F82 &amp; "," &amp; 'DPW3'!G82 &amp; "," &amp; 'DPW3'!$DQ$5 &amp; "," &amp; 'DPW3'!$DT$6</f>
        <v>Resilience - Service reservoirs with new enhanced bypass provision,Number of schemes at Stage 2,Reasons for delay - Number of delayed schemes falling into each 'primary reason for delay' category,Supply chain capacity</v>
      </c>
      <c r="D3948" s="176" t="str">
        <f>IF(ISBLANK('DPW3'!$H$82),"",'DPW3'!$H$82)</f>
        <v>Nr</v>
      </c>
      <c r="E3948" s="176" t="s">
        <v>7266</v>
      </c>
      <c r="F3948" s="176" t="str">
        <f>IF(ISBLANK('DPW3'!BG82),"",'DPW3'!BG82)</f>
        <v/>
      </c>
    </row>
    <row r="3949" spans="1:60" s="55" customFormat="1" x14ac:dyDescent="0.25">
      <c r="A3949" s="55" t="str">
        <f t="shared" si="61"/>
        <v>YKY</v>
      </c>
      <c r="B3949" s="55" t="str">
        <f>IF(ISBLANK('DPW3'!DU82),"",'DPW3'!DU82)</f>
        <v>PCD_DPW3_RES3_DPP_S2</v>
      </c>
      <c r="C3949" s="55" t="str">
        <f>'DPW3'!F82 &amp; "," &amp; 'DPW3'!G82 &amp; "," &amp; 'DPW3'!$DQ$5 &amp; "," &amp; 'DPW3'!$DU$6</f>
        <v>Resilience - Service reservoirs with new enhanced bypass provision,Number of schemes at Stage 2,Reasons for delay - Number of delayed schemes falling into each 'primary reason for delay' category,Land and planning permission</v>
      </c>
      <c r="D3949" s="55" t="str">
        <f>IF(ISBLANK('DPW3'!$H$82),"",'DPW3'!$H$82)</f>
        <v>Nr</v>
      </c>
      <c r="E3949" s="55" t="s">
        <v>7266</v>
      </c>
      <c r="F3949" s="55" t="str">
        <f>IF(ISBLANK('DPW3'!BH82),"",'DPW3'!BH82)</f>
        <v/>
      </c>
    </row>
    <row r="3950" spans="1:60" x14ac:dyDescent="0.25">
      <c r="A3950" s="176" t="str">
        <f t="shared" si="61"/>
        <v>YKY</v>
      </c>
      <c r="B3950" s="176" t="str">
        <f>IF(ISBLANK('DPW3'!DV82),"",'DPW3'!DV82)</f>
        <v>PCD_DPW3_RES3_DTPI_S2</v>
      </c>
      <c r="C3950" s="176" t="str">
        <f>'DPW3'!F82 &amp; "," &amp; 'DPW3'!G82 &amp; "," &amp; 'DPW3'!$DQ$5 &amp; "," &amp; 'DPW3'!$DV$6</f>
        <v>Resilience - Service reservoirs with new enhanced bypass provision,Number of schemes at Stage 2,Reasons for delay - Number of delayed schemes falling into each 'primary reason for delay' category,Third-party interface</v>
      </c>
      <c r="D3950" s="176" t="str">
        <f>IF(ISBLANK('DPW3'!$H$82),"",'DPW3'!$H$82)</f>
        <v>Nr</v>
      </c>
      <c r="E3950" s="176" t="s">
        <v>7266</v>
      </c>
      <c r="F3950" s="176" t="str">
        <f>IF(ISBLANK('DPW3'!BI82),"",'DPW3'!BI82)</f>
        <v/>
      </c>
    </row>
    <row r="3951" spans="1:60" x14ac:dyDescent="0.25">
      <c r="A3951" s="176" t="str">
        <f t="shared" si="61"/>
        <v>YKY</v>
      </c>
      <c r="B3951" s="176" t="str">
        <f>IF(ISBLANK('DPW3'!DW82),"",'DPW3'!DW82)</f>
        <v>PCD_DPW3_RES3_DCI_S2</v>
      </c>
      <c r="C3951" s="176" t="str">
        <f>'DPW3'!F82 &amp; "," &amp; 'DPW3'!G82 &amp; "," &amp; 'DPW3'!$DQ$5 &amp; "," &amp; 'DPW3'!$DW$6</f>
        <v>Resilience - Service reservoirs with new enhanced bypass provision,Number of schemes at Stage 2,Reasons for delay - Number of delayed schemes falling into each 'primary reason for delay' category,Contractual issues</v>
      </c>
      <c r="D3951" s="176" t="str">
        <f>IF(ISBLANK('DPW3'!$H$82),"",'DPW3'!$H$82)</f>
        <v>Nr</v>
      </c>
      <c r="E3951" s="176" t="s">
        <v>7266</v>
      </c>
      <c r="F3951" s="176" t="str">
        <f>IF(ISBLANK('DPW3'!BJ82),"",'DPW3'!BJ82)</f>
        <v/>
      </c>
    </row>
    <row r="3952" spans="1:60" x14ac:dyDescent="0.25">
      <c r="A3952" s="176" t="str">
        <f t="shared" si="61"/>
        <v>YKY</v>
      </c>
      <c r="B3952" s="176" t="str">
        <f>IF(ISBLANK('DPW3'!DX82),"",'DPW3'!DX82)</f>
        <v>PCD_DPW3_RES3_DSI_S2</v>
      </c>
      <c r="C3952" s="176" t="str">
        <f>'DPW3'!F82 &amp; "," &amp; 'DPW3'!G82 &amp; "," &amp; 'DPW3'!$DQ$5 &amp; "," &amp; 'DPW3'!$DX$6</f>
        <v>Resilience - Service reservoirs with new enhanced bypass provision,Number of schemes at Stage 2,Reasons for delay - Number of delayed schemes falling into each 'primary reason for delay' category,Sites issues</v>
      </c>
      <c r="D3952" s="176" t="str">
        <f>IF(ISBLANK('DPW3'!$H$82),"",'DPW3'!$H$82)</f>
        <v>Nr</v>
      </c>
      <c r="E3952" s="176" t="s">
        <v>7266</v>
      </c>
      <c r="F3952" s="176" t="str">
        <f>IF(ISBLANK('DPW3'!BK82),"",'DPW3'!BK82)</f>
        <v/>
      </c>
    </row>
    <row r="3953" spans="1:60" x14ac:dyDescent="0.25">
      <c r="A3953" s="176" t="str">
        <f t="shared" si="61"/>
        <v>YKY</v>
      </c>
      <c r="B3953" s="176" t="str">
        <f>IF(ISBLANK('DPW3'!DY82),"",'DPW3'!DY82)</f>
        <v>PCD_DPW3_RES3_DER_S2</v>
      </c>
      <c r="C3953" s="176" t="str">
        <f>'DPW3'!F82 &amp; "," &amp; 'DPW3'!G82 &amp; "," &amp; 'DPW3'!$DQ$5 &amp; "," &amp; 'DPW3'!$DY$6</f>
        <v>Resilience - Service reservoirs with new enhanced bypass provision,Number of schemes at Stage 2,Reasons for delay - Number of delayed schemes falling into each 'primary reason for delay' category,Environmental risks</v>
      </c>
      <c r="D3953" s="176" t="str">
        <f>IF(ISBLANK('DPW3'!$H$82),"",'DPW3'!$H$82)</f>
        <v>Nr</v>
      </c>
      <c r="E3953" s="176" t="s">
        <v>7266</v>
      </c>
      <c r="F3953" s="176" t="str">
        <f>IF(ISBLANK('DPW3'!BL82),"",'DPW3'!BL82)</f>
        <v/>
      </c>
    </row>
    <row r="3954" spans="1:60" x14ac:dyDescent="0.25">
      <c r="A3954" s="176" t="str">
        <f t="shared" si="61"/>
        <v>YKY</v>
      </c>
      <c r="B3954" s="176" t="str">
        <f>IF(ISBLANK('DPW3'!DZ82),"",'DPW3'!DZ82)</f>
        <v>PCD_DPW3_RES3_RS_S2</v>
      </c>
      <c r="C3954" s="176" t="str">
        <f>'DPW3'!F82 &amp; "," &amp; 'DPW3'!G82 &amp; "," &amp; 'DPW3'!$DQ$5 &amp; "," &amp; 'DPW3'!$DZ$6</f>
        <v>Resilience - Service reservoirs with new enhanced bypass provision,Number of schemes at Stage 2,Reasons for delay - Number of delayed schemes falling into each 'primary reason for delay' category,Regulatory Sign off Delay</v>
      </c>
      <c r="D3954" s="176" t="str">
        <f>IF(ISBLANK('DPW3'!$H$82),"",'DPW3'!$H$82)</f>
        <v>Nr</v>
      </c>
      <c r="E3954" s="176" t="s">
        <v>7266</v>
      </c>
      <c r="F3954" s="176" t="str">
        <f>IF(ISBLANK('DPW3'!BM82),"",'DPW3'!BM82)</f>
        <v/>
      </c>
    </row>
    <row r="3955" spans="1:60" x14ac:dyDescent="0.25">
      <c r="A3955" s="176" t="str">
        <f t="shared" si="61"/>
        <v>YKY</v>
      </c>
      <c r="B3955" s="176" t="str">
        <f>IF(ISBLANK('DPW3'!EA82),"",'DPW3'!EA82)</f>
        <v>PCD_DPW3_RES3_DPLE_S2</v>
      </c>
      <c r="C3955" s="176" t="str">
        <f>'DPW3'!F82 &amp; "," &amp; 'DPW3'!G82 &amp; "," &amp; 'DPW3'!$DQ$5 &amp; "," &amp; 'DPW3'!$EA$6</f>
        <v>Resilience - Service reservoirs with new enhanced bypass provision,Number of schemes at Stage 2,Reasons for delay - Number of delayed schemes falling into each 'primary reason for delay' category,Programme level efficiency</v>
      </c>
      <c r="D3955" s="176" t="str">
        <f>IF(ISBLANK('DPW3'!$H$82),"",'DPW3'!$H$82)</f>
        <v>Nr</v>
      </c>
      <c r="E3955" s="176" t="s">
        <v>7266</v>
      </c>
      <c r="F3955" s="176" t="str">
        <f>IF(ISBLANK('DPW3'!BN82),"",'DPW3'!BN82)</f>
        <v/>
      </c>
    </row>
    <row r="3956" spans="1:60" x14ac:dyDescent="0.25">
      <c r="A3956" s="176" t="str">
        <f t="shared" si="61"/>
        <v>YKY</v>
      </c>
      <c r="B3956" s="176" t="str">
        <f>IF(ISBLANK('DPW3'!BZ83),"",'DPW3'!BZ83)</f>
        <v>PCD_DPW3_RES3_S3</v>
      </c>
      <c r="C3956" s="176" t="str">
        <f>'DPW3'!F83 &amp; "," &amp; 'DPW3'!G83 &amp; "," &amp; 'DPW3'!BX5</f>
        <v>Resilience - Service reservoirs with new enhanced bypass provision,Number of schemes at Stage 3,Number of Schemes with IMs (Nr)</v>
      </c>
      <c r="D3956" s="176" t="str">
        <f>IF(ISBLANK('DPW3'!$H$83),"",'DPW3'!$H$83)</f>
        <v>Nr</v>
      </c>
      <c r="E3956" s="176" t="s">
        <v>7266</v>
      </c>
      <c r="T3956" s="176" t="str">
        <f>IF(ISBLANK('DPW3'!M83),"",'DPW3'!M83)</f>
        <v/>
      </c>
      <c r="U3956" s="176" t="str">
        <f>IF(ISBLANK('DPW3'!N83),"",'DPW3'!N83)</f>
        <v/>
      </c>
      <c r="V3956" s="176" t="str">
        <f>IF(ISBLANK('DPW3'!O83),"",'DPW3'!O83)</f>
        <v/>
      </c>
      <c r="W3956" s="176" t="str">
        <f>IF(ISBLANK('DPW3'!P83),"",'DPW3'!P83)</f>
        <v/>
      </c>
      <c r="X3956" s="176" t="str">
        <f>IF(ISBLANK('DPW3'!Q83),"",'DPW3'!Q83)</f>
        <v/>
      </c>
      <c r="Y3956" s="176" t="str">
        <f>IF(ISBLANK('DPW3'!R83),"",'DPW3'!R83)</f>
        <v/>
      </c>
      <c r="Z3956" s="176" t="str">
        <f>IF(ISBLANK('DPW3'!S83),"",'DPW3'!S83)</f>
        <v/>
      </c>
      <c r="AA3956" s="176" t="str">
        <f>IF(ISBLANK('DPW3'!T83),"",'DPW3'!T83)</f>
        <v/>
      </c>
      <c r="AB3956" s="176" t="str">
        <f>IF(ISBLANK('DPW3'!U83),"",'DPW3'!U83)</f>
        <v/>
      </c>
      <c r="AC3956" s="176" t="str">
        <f>IF(ISBLANK('DPW3'!V83),"",'DPW3'!V83)</f>
        <v/>
      </c>
      <c r="AD3956" s="176" t="str">
        <f>IF(ISBLANK('DPW3'!W83),"",'DPW3'!W83)</f>
        <v/>
      </c>
      <c r="AE3956" s="176" t="str">
        <f>IF(ISBLANK('DPW3'!X83),"",'DPW3'!X83)</f>
        <v/>
      </c>
      <c r="AF3956" s="176" t="str">
        <f>IF(ISBLANK('DPW3'!Y83),"",'DPW3'!Y83)</f>
        <v/>
      </c>
      <c r="AG3956" s="176" t="str">
        <f>IF(ISBLANK('DPW3'!Z83),"",'DPW3'!Z83)</f>
        <v/>
      </c>
      <c r="AH3956" s="176" t="str">
        <f>IF(ISBLANK('DPW3'!AA83),"",'DPW3'!AA83)</f>
        <v/>
      </c>
      <c r="AI3956" s="176" t="str">
        <f>IF(ISBLANK('DPW3'!AB83),"",'DPW3'!AB83)</f>
        <v/>
      </c>
      <c r="AJ3956" s="176" t="str">
        <f>IF(ISBLANK('DPW3'!AC83),"",'DPW3'!AC83)</f>
        <v/>
      </c>
      <c r="AK3956" s="176" t="str">
        <f>IF(ISBLANK('DPW3'!AD83),"",'DPW3'!AD83)</f>
        <v/>
      </c>
      <c r="AL3956" s="176" t="str">
        <f>IF(ISBLANK('DPW3'!AE83),"",'DPW3'!AE83)</f>
        <v/>
      </c>
      <c r="AM3956" s="176" t="str">
        <f>IF(ISBLANK('DPW3'!AF83),"",'DPW3'!AF83)</f>
        <v/>
      </c>
      <c r="AN3956" s="176" t="str">
        <f>IF(ISBLANK('DPW3'!AG83),"",'DPW3'!AG83)</f>
        <v/>
      </c>
      <c r="AO3956" s="176" t="str">
        <f>IF(ISBLANK('DPW3'!AH83),"",'DPW3'!AH83)</f>
        <v/>
      </c>
      <c r="AP3956" s="176" t="str">
        <f>IF(ISBLANK('DPW3'!AI83),"",'DPW3'!AI83)</f>
        <v/>
      </c>
      <c r="AQ3956" s="176" t="str">
        <f>IF(ISBLANK('DPW3'!AJ83),"",'DPW3'!AJ83)</f>
        <v/>
      </c>
      <c r="AR3956" s="176" t="str">
        <f>IF(ISBLANK('DPW3'!AK83),"",'DPW3'!AK83)</f>
        <v/>
      </c>
      <c r="AS3956" s="176" t="str">
        <f>IF(ISBLANK('DPW3'!AL83),"",'DPW3'!AL83)</f>
        <v/>
      </c>
      <c r="AT3956" s="176" t="str">
        <f>IF(ISBLANK('DPW3'!AM83),"",'DPW3'!AM83)</f>
        <v/>
      </c>
      <c r="AU3956" s="176" t="str">
        <f>IF(ISBLANK('DPW3'!AN83),"",'DPW3'!AN83)</f>
        <v/>
      </c>
      <c r="AV3956" s="176" t="str">
        <f>IF(ISBLANK('DPW3'!AO83),"",'DPW3'!AO83)</f>
        <v/>
      </c>
      <c r="AW3956" s="176" t="str">
        <f>IF(ISBLANK('DPW3'!AP83),"",'DPW3'!AP83)</f>
        <v/>
      </c>
      <c r="AX3956" s="176" t="str">
        <f>IF(ISBLANK('DPW3'!AQ83),"",'DPW3'!AQ83)</f>
        <v/>
      </c>
      <c r="AY3956" s="176" t="str">
        <f>IF(ISBLANK('DPW3'!AR83),"",'DPW3'!AR83)</f>
        <v/>
      </c>
      <c r="AZ3956" s="176" t="str">
        <f>IF(ISBLANK('DPW3'!AS83),"",'DPW3'!AS83)</f>
        <v/>
      </c>
      <c r="BA3956" s="176" t="str">
        <f>IF(ISBLANK('DPW3'!AT83),"",'DPW3'!AT83)</f>
        <v/>
      </c>
      <c r="BB3956" s="176" t="str">
        <f>IF(ISBLANK('DPW3'!AU83),"",'DPW3'!AU83)</f>
        <v/>
      </c>
      <c r="BC3956" s="176" t="str">
        <f>IF(ISBLANK('DPW3'!AV83),"",'DPW3'!AV83)</f>
        <v/>
      </c>
      <c r="BD3956" s="176" t="str">
        <f>IF(ISBLANK('DPW3'!AW83),"",'DPW3'!AW83)</f>
        <v/>
      </c>
      <c r="BE3956" s="176" t="str">
        <f>IF(ISBLANK('DPW3'!AX83),"",'DPW3'!AX83)</f>
        <v/>
      </c>
      <c r="BF3956" s="176" t="str">
        <f>IF(ISBLANK('DPW3'!AY83),"",'DPW3'!AY83)</f>
        <v/>
      </c>
      <c r="BG3956" s="176" t="str">
        <f>IF(ISBLANK('DPW3'!AZ83),"",'DPW3'!AZ83)</f>
        <v/>
      </c>
      <c r="BH3956" s="176" t="str">
        <f>IF(ISBLANK('DPW3'!BA83),"",'DPW3'!BA83)</f>
        <v/>
      </c>
    </row>
    <row r="3957" spans="1:60" x14ac:dyDescent="0.25">
      <c r="A3957" s="176" t="str">
        <f t="shared" si="61"/>
        <v>YKY</v>
      </c>
      <c r="B3957" s="176" t="str">
        <f>IF(ISBLANK('DPW3'!DP83),"",'DPW3'!DP83)</f>
        <v>PCD_DPW3_RES3_DLY_S3</v>
      </c>
      <c r="C3957" s="176" t="str">
        <f>'DPW3'!F83 &amp; "," &amp; 'DPW3'!G83 &amp; "," &amp; 'DPW3'!DP5 &amp; "," &amp; 'DPW3'!DP6</f>
        <v>Resilience - Service reservoirs with new enhanced bypass provision,Number of schemes at Stage 3,Total number of schemes with a 90+ day delay for any given IM,</v>
      </c>
      <c r="D3957" s="176" t="str">
        <f>IF(ISBLANK('DPW3'!$H$83),"",'DPW3'!$H$83)</f>
        <v>Nr</v>
      </c>
      <c r="E3957" s="176" t="s">
        <v>7266</v>
      </c>
      <c r="F3957" s="176" t="str">
        <f>IF(ISBLANK('DPW3'!BC83),"",'DPW3'!BC83)</f>
        <v/>
      </c>
    </row>
    <row r="3958" spans="1:60" x14ac:dyDescent="0.25">
      <c r="A3958" s="176" t="str">
        <f t="shared" si="61"/>
        <v>YKY</v>
      </c>
      <c r="B3958" s="176" t="str">
        <f>IF(ISBLANK('DPW3'!DQ83),"",'DPW3'!DQ83)</f>
        <v>PCD_DPW3_RES3_DIR_S3</v>
      </c>
      <c r="C3958" s="176" t="str">
        <f>'DPW3'!F83 &amp; "," &amp; 'DPW3'!G83 &amp; "," &amp; 'DPW3'!$DQ$5 &amp; "," &amp; 'DPW3'!$DQ$6</f>
        <v>Resilience - Service reservoirs with new enhanced bypass provision,Number of schemes at Stage 3,Reasons for delay - Number of delayed schemes falling into each 'primary reason for delay' category,Lack of resources - internal</v>
      </c>
      <c r="D3958" s="176" t="str">
        <f>IF(ISBLANK('DPW3'!$H$83),"",'DPW3'!$H$83)</f>
        <v>Nr</v>
      </c>
      <c r="E3958" s="176" t="s">
        <v>7266</v>
      </c>
      <c r="F3958" s="176" t="str">
        <f>IF(ISBLANK('DPW3'!BD83),"",'DPW3'!BD83)</f>
        <v/>
      </c>
    </row>
    <row r="3959" spans="1:60" x14ac:dyDescent="0.25">
      <c r="A3959" s="176" t="str">
        <f t="shared" si="61"/>
        <v>YKY</v>
      </c>
      <c r="B3959" s="176" t="str">
        <f>IF(ISBLANK('DPW3'!DR83),"",'DPW3'!DR83)</f>
        <v>PCD_DPW3_RES3_DSCR_S3</v>
      </c>
      <c r="C3959" s="176" t="str">
        <f>'DPW3'!F83 &amp; "," &amp; 'DPW3'!G83 &amp; "," &amp; 'DPW3'!$DQ$5 &amp; "," &amp; 'DPW3'!$DR$6</f>
        <v xml:space="preserve">Resilience - Service reservoirs with new enhanced bypass provision,Number of schemes at Stage 3,Reasons for delay - Number of delayed schemes falling into each 'primary reason for delay' category,Lack of resources - external </v>
      </c>
      <c r="D3959" s="176" t="str">
        <f>IF(ISBLANK('DPW3'!$H$83),"",'DPW3'!$H$83)</f>
        <v>Nr</v>
      </c>
      <c r="E3959" s="176" t="s">
        <v>7266</v>
      </c>
      <c r="F3959" s="176" t="str">
        <f>IF(ISBLANK('DPW3'!BE83),"",'DPW3'!BE83)</f>
        <v/>
      </c>
    </row>
    <row r="3960" spans="1:60" x14ac:dyDescent="0.25">
      <c r="A3960" s="176" t="str">
        <f t="shared" si="61"/>
        <v>YKY</v>
      </c>
      <c r="B3960" s="176" t="str">
        <f>IF(ISBLANK('DPW3'!DS83),"",'DPW3'!DS83)</f>
        <v>PCD_DPW3_RES3_DCS_S3</v>
      </c>
      <c r="C3960" s="176" t="str">
        <f>'DPW3'!F83 &amp; "," &amp; 'DPW3'!G83 &amp; "," &amp; 'DPW3'!$DQ$5 &amp; "," &amp; 'DPW3'!$DS$6</f>
        <v>Resilience - Service reservoirs with new enhanced bypass provision,Number of schemes at Stage 3,Reasons for delay - Number of delayed schemes falling into each 'primary reason for delay' category,Change in solution (IM2)</v>
      </c>
      <c r="D3960" s="176" t="str">
        <f>IF(ISBLANK('DPW3'!$H$83),"",'DPW3'!$H$83)</f>
        <v>Nr</v>
      </c>
      <c r="E3960" s="176" t="s">
        <v>7266</v>
      </c>
      <c r="F3960" s="176" t="str">
        <f>IF(ISBLANK('DPW3'!BF83),"",'DPW3'!BF83)</f>
        <v/>
      </c>
    </row>
    <row r="3961" spans="1:60" x14ac:dyDescent="0.25">
      <c r="A3961" s="176" t="str">
        <f t="shared" si="61"/>
        <v>YKY</v>
      </c>
      <c r="B3961" s="176" t="str">
        <f>IF(ISBLANK('DPW3'!DT83),"",'DPW3'!DT83)</f>
        <v>PCD_DPW3_RES3_DSPC_S3</v>
      </c>
      <c r="C3961" s="176" t="str">
        <f>'DPW3'!F83 &amp; "," &amp; 'DPW3'!G83 &amp; "," &amp; 'DPW3'!$DQ$5 &amp; "," &amp; 'DPW3'!$DT$6</f>
        <v>Resilience - Service reservoirs with new enhanced bypass provision,Number of schemes at Stage 3,Reasons for delay - Number of delayed schemes falling into each 'primary reason for delay' category,Supply chain capacity</v>
      </c>
      <c r="D3961" s="176" t="str">
        <f>IF(ISBLANK('DPW3'!$H$83),"",'DPW3'!$H$83)</f>
        <v>Nr</v>
      </c>
      <c r="E3961" s="176" t="s">
        <v>7266</v>
      </c>
      <c r="F3961" s="176" t="str">
        <f>IF(ISBLANK('DPW3'!BG83),"",'DPW3'!BG83)</f>
        <v/>
      </c>
    </row>
    <row r="3962" spans="1:60" s="55" customFormat="1" x14ac:dyDescent="0.25">
      <c r="A3962" s="55" t="str">
        <f t="shared" si="61"/>
        <v>YKY</v>
      </c>
      <c r="B3962" s="55" t="str">
        <f>IF(ISBLANK('DPW3'!DU83),"",'DPW3'!DU83)</f>
        <v>PCD_DPW3_RES3_DPP_S3</v>
      </c>
      <c r="C3962" s="55" t="str">
        <f>'DPW3'!F83 &amp; "," &amp; 'DPW3'!G83 &amp; "," &amp; 'DPW3'!$DQ$5 &amp; "," &amp; 'DPW3'!$DU$6</f>
        <v>Resilience - Service reservoirs with new enhanced bypass provision,Number of schemes at Stage 3,Reasons for delay - Number of delayed schemes falling into each 'primary reason for delay' category,Land and planning permission</v>
      </c>
      <c r="D3962" s="55" t="str">
        <f>IF(ISBLANK('DPW3'!$H$83),"",'DPW3'!$H$83)</f>
        <v>Nr</v>
      </c>
      <c r="E3962" s="55" t="s">
        <v>7266</v>
      </c>
      <c r="F3962" s="55" t="str">
        <f>IF(ISBLANK('DPW3'!BH83),"",'DPW3'!BH83)</f>
        <v/>
      </c>
    </row>
    <row r="3963" spans="1:60" x14ac:dyDescent="0.25">
      <c r="A3963" s="176" t="str">
        <f t="shared" si="61"/>
        <v>YKY</v>
      </c>
      <c r="B3963" s="176" t="str">
        <f>IF(ISBLANK('DPW3'!DV83),"",'DPW3'!DV83)</f>
        <v>PCD_DPW3_RES3_DTPI_S3</v>
      </c>
      <c r="C3963" s="176" t="str">
        <f>'DPW3'!F83 &amp; "," &amp; 'DPW3'!G83 &amp; "," &amp; 'DPW3'!$DQ$5 &amp; "," &amp; 'DPW3'!$DV$6</f>
        <v>Resilience - Service reservoirs with new enhanced bypass provision,Number of schemes at Stage 3,Reasons for delay - Number of delayed schemes falling into each 'primary reason for delay' category,Third-party interface</v>
      </c>
      <c r="D3963" s="176" t="str">
        <f>IF(ISBLANK('DPW3'!$H$83),"",'DPW3'!$H$83)</f>
        <v>Nr</v>
      </c>
      <c r="E3963" s="176" t="s">
        <v>7266</v>
      </c>
      <c r="F3963" s="176" t="str">
        <f>IF(ISBLANK('DPW3'!BI83),"",'DPW3'!BI83)</f>
        <v/>
      </c>
    </row>
    <row r="3964" spans="1:60" x14ac:dyDescent="0.25">
      <c r="A3964" s="176" t="str">
        <f t="shared" si="61"/>
        <v>YKY</v>
      </c>
      <c r="B3964" s="176" t="str">
        <f>IF(ISBLANK('DPW3'!DW83),"",'DPW3'!DW83)</f>
        <v>PCD_DPW3_RES3_DCI_S3</v>
      </c>
      <c r="C3964" s="176" t="str">
        <f>'DPW3'!F83 &amp; "," &amp; 'DPW3'!G83 &amp; "," &amp; 'DPW3'!$DQ$5 &amp; "," &amp; 'DPW3'!$DW$6</f>
        <v>Resilience - Service reservoirs with new enhanced bypass provision,Number of schemes at Stage 3,Reasons for delay - Number of delayed schemes falling into each 'primary reason for delay' category,Contractual issues</v>
      </c>
      <c r="D3964" s="176" t="str">
        <f>IF(ISBLANK('DPW3'!$H$83),"",'DPW3'!$H$83)</f>
        <v>Nr</v>
      </c>
      <c r="E3964" s="176" t="s">
        <v>7266</v>
      </c>
      <c r="F3964" s="176" t="str">
        <f>IF(ISBLANK('DPW3'!BJ83),"",'DPW3'!BJ83)</f>
        <v/>
      </c>
    </row>
    <row r="3965" spans="1:60" x14ac:dyDescent="0.25">
      <c r="A3965" s="176" t="str">
        <f t="shared" si="61"/>
        <v>YKY</v>
      </c>
      <c r="B3965" s="176" t="str">
        <f>IF(ISBLANK('DPW3'!DX83),"",'DPW3'!DX83)</f>
        <v>PCD_DPW3_RES3_DSI_S3</v>
      </c>
      <c r="C3965" s="176" t="str">
        <f>'DPW3'!F83 &amp; "," &amp; 'DPW3'!G83 &amp; "," &amp; 'DPW3'!$DQ$5 &amp; "," &amp; 'DPW3'!$DX$6</f>
        <v>Resilience - Service reservoirs with new enhanced bypass provision,Number of schemes at Stage 3,Reasons for delay - Number of delayed schemes falling into each 'primary reason for delay' category,Sites issues</v>
      </c>
      <c r="D3965" s="176" t="str">
        <f>IF(ISBLANK('DPW3'!$H$83),"",'DPW3'!$H$83)</f>
        <v>Nr</v>
      </c>
      <c r="E3965" s="176" t="s">
        <v>7266</v>
      </c>
      <c r="F3965" s="176" t="str">
        <f>IF(ISBLANK('DPW3'!BK83),"",'DPW3'!BK83)</f>
        <v/>
      </c>
    </row>
    <row r="3966" spans="1:60" x14ac:dyDescent="0.25">
      <c r="A3966" s="176" t="str">
        <f t="shared" si="61"/>
        <v>YKY</v>
      </c>
      <c r="B3966" s="176" t="str">
        <f>IF(ISBLANK('DPW3'!DY83),"",'DPW3'!DY83)</f>
        <v>PCD_DPW3_RES3_DER_S3</v>
      </c>
      <c r="C3966" s="176" t="str">
        <f>'DPW3'!F83 &amp; "," &amp; 'DPW3'!G83 &amp; "," &amp; 'DPW3'!$DQ$5 &amp; "," &amp; 'DPW3'!$DY$6</f>
        <v>Resilience - Service reservoirs with new enhanced bypass provision,Number of schemes at Stage 3,Reasons for delay - Number of delayed schemes falling into each 'primary reason for delay' category,Environmental risks</v>
      </c>
      <c r="D3966" s="176" t="str">
        <f>IF(ISBLANK('DPW3'!$H$83),"",'DPW3'!$H$83)</f>
        <v>Nr</v>
      </c>
      <c r="E3966" s="176" t="s">
        <v>7266</v>
      </c>
      <c r="F3966" s="176" t="str">
        <f>IF(ISBLANK('DPW3'!BL83),"",'DPW3'!BL83)</f>
        <v/>
      </c>
    </row>
    <row r="3967" spans="1:60" x14ac:dyDescent="0.25">
      <c r="A3967" s="176" t="str">
        <f t="shared" si="61"/>
        <v>YKY</v>
      </c>
      <c r="B3967" s="176" t="str">
        <f>IF(ISBLANK('DPW3'!DZ83),"",'DPW3'!DZ83)</f>
        <v>PCD_DPW3_RES3_RS_S3</v>
      </c>
      <c r="C3967" s="176" t="str">
        <f>'DPW3'!F83 &amp; "," &amp; 'DPW3'!G83 &amp; "," &amp; 'DPW3'!$DQ$5 &amp; "," &amp; 'DPW3'!$DZ$6</f>
        <v>Resilience - Service reservoirs with new enhanced bypass provision,Number of schemes at Stage 3,Reasons for delay - Number of delayed schemes falling into each 'primary reason for delay' category,Regulatory Sign off Delay</v>
      </c>
      <c r="D3967" s="176" t="str">
        <f>IF(ISBLANK('DPW3'!$H$83),"",'DPW3'!$H$83)</f>
        <v>Nr</v>
      </c>
      <c r="E3967" s="176" t="s">
        <v>7266</v>
      </c>
      <c r="F3967" s="176" t="str">
        <f>IF(ISBLANK('DPW3'!BM83),"",'DPW3'!BM83)</f>
        <v/>
      </c>
    </row>
    <row r="3968" spans="1:60" x14ac:dyDescent="0.25">
      <c r="A3968" s="176" t="str">
        <f t="shared" si="61"/>
        <v>YKY</v>
      </c>
      <c r="B3968" s="176" t="str">
        <f>IF(ISBLANK('DPW3'!EA83),"",'DPW3'!EA83)</f>
        <v>PCD_DPW3_RES3_DPLE_S3</v>
      </c>
      <c r="C3968" s="176" t="str">
        <f>'DPW3'!F83 &amp; "," &amp; 'DPW3'!G83 &amp; "," &amp; 'DPW3'!$DQ$5 &amp; "," &amp; 'DPW3'!$EA$6</f>
        <v>Resilience - Service reservoirs with new enhanced bypass provision,Number of schemes at Stage 3,Reasons for delay - Number of delayed schemes falling into each 'primary reason for delay' category,Programme level efficiency</v>
      </c>
      <c r="D3968" s="176" t="str">
        <f>IF(ISBLANK('DPW3'!$H$83),"",'DPW3'!$H$83)</f>
        <v>Nr</v>
      </c>
      <c r="E3968" s="176" t="s">
        <v>7266</v>
      </c>
      <c r="F3968" s="176" t="str">
        <f>IF(ISBLANK('DPW3'!BN83),"",'DPW3'!BN83)</f>
        <v/>
      </c>
    </row>
    <row r="3969" spans="1:60" x14ac:dyDescent="0.25">
      <c r="A3969" s="176" t="str">
        <f t="shared" si="61"/>
        <v>YKY</v>
      </c>
      <c r="B3969" s="176" t="str">
        <f>IF(ISBLANK('DPW3'!BZ84),"",'DPW3'!BZ84)</f>
        <v>PCD_DPW3_RES3_S4</v>
      </c>
      <c r="C3969" s="176" t="str">
        <f>'DPW3'!F84 &amp; "," &amp; 'DPW3'!G84 &amp; "," &amp; 'DPW3'!BX5</f>
        <v>Resilience - Service reservoirs with new enhanced bypass provision,Number of schemes at Stage 4,Number of Schemes with IMs (Nr)</v>
      </c>
      <c r="D3969" s="176" t="str">
        <f>IF(ISBLANK('DPW3'!$H$84),"",'DPW3'!$H$84)</f>
        <v>Nr</v>
      </c>
      <c r="E3969" s="176" t="s">
        <v>7266</v>
      </c>
      <c r="T3969" s="176" t="str">
        <f>IF(ISBLANK('DPW3'!M84),"",'DPW3'!M84)</f>
        <v/>
      </c>
      <c r="U3969" s="176" t="str">
        <f>IF(ISBLANK('DPW3'!N84),"",'DPW3'!N84)</f>
        <v/>
      </c>
      <c r="V3969" s="176" t="str">
        <f>IF(ISBLANK('DPW3'!O84),"",'DPW3'!O84)</f>
        <v/>
      </c>
      <c r="W3969" s="176" t="str">
        <f>IF(ISBLANK('DPW3'!P84),"",'DPW3'!P84)</f>
        <v/>
      </c>
      <c r="X3969" s="176" t="str">
        <f>IF(ISBLANK('DPW3'!Q84),"",'DPW3'!Q84)</f>
        <v/>
      </c>
      <c r="Y3969" s="176" t="str">
        <f>IF(ISBLANK('DPW3'!R84),"",'DPW3'!R84)</f>
        <v/>
      </c>
      <c r="Z3969" s="176" t="str">
        <f>IF(ISBLANK('DPW3'!S84),"",'DPW3'!S84)</f>
        <v/>
      </c>
      <c r="AA3969" s="176" t="str">
        <f>IF(ISBLANK('DPW3'!T84),"",'DPW3'!T84)</f>
        <v/>
      </c>
      <c r="AB3969" s="176" t="str">
        <f>IF(ISBLANK('DPW3'!U84),"",'DPW3'!U84)</f>
        <v/>
      </c>
      <c r="AC3969" s="176" t="str">
        <f>IF(ISBLANK('DPW3'!V84),"",'DPW3'!V84)</f>
        <v/>
      </c>
      <c r="AD3969" s="176" t="str">
        <f>IF(ISBLANK('DPW3'!W84),"",'DPW3'!W84)</f>
        <v/>
      </c>
      <c r="AE3969" s="176" t="str">
        <f>IF(ISBLANK('DPW3'!X84),"",'DPW3'!X84)</f>
        <v/>
      </c>
      <c r="AF3969" s="176" t="str">
        <f>IF(ISBLANK('DPW3'!Y84),"",'DPW3'!Y84)</f>
        <v/>
      </c>
      <c r="AG3969" s="176" t="str">
        <f>IF(ISBLANK('DPW3'!Z84),"",'DPW3'!Z84)</f>
        <v/>
      </c>
      <c r="AH3969" s="176" t="str">
        <f>IF(ISBLANK('DPW3'!AA84),"",'DPW3'!AA84)</f>
        <v/>
      </c>
      <c r="AI3969" s="176" t="str">
        <f>IF(ISBLANK('DPW3'!AB84),"",'DPW3'!AB84)</f>
        <v/>
      </c>
      <c r="AJ3969" s="176" t="str">
        <f>IF(ISBLANK('DPW3'!AC84),"",'DPW3'!AC84)</f>
        <v/>
      </c>
      <c r="AK3969" s="176" t="str">
        <f>IF(ISBLANK('DPW3'!AD84),"",'DPW3'!AD84)</f>
        <v/>
      </c>
      <c r="AL3969" s="176" t="str">
        <f>IF(ISBLANK('DPW3'!AE84),"",'DPW3'!AE84)</f>
        <v/>
      </c>
      <c r="AM3969" s="176" t="str">
        <f>IF(ISBLANK('DPW3'!AF84),"",'DPW3'!AF84)</f>
        <v/>
      </c>
      <c r="AN3969" s="176" t="str">
        <f>IF(ISBLANK('DPW3'!AG84),"",'DPW3'!AG84)</f>
        <v/>
      </c>
      <c r="AO3969" s="176" t="str">
        <f>IF(ISBLANK('DPW3'!AH84),"",'DPW3'!AH84)</f>
        <v/>
      </c>
      <c r="AP3969" s="176" t="str">
        <f>IF(ISBLANK('DPW3'!AI84),"",'DPW3'!AI84)</f>
        <v/>
      </c>
      <c r="AQ3969" s="176" t="str">
        <f>IF(ISBLANK('DPW3'!AJ84),"",'DPW3'!AJ84)</f>
        <v/>
      </c>
      <c r="AR3969" s="176" t="str">
        <f>IF(ISBLANK('DPW3'!AK84),"",'DPW3'!AK84)</f>
        <v/>
      </c>
      <c r="AS3969" s="176" t="str">
        <f>IF(ISBLANK('DPW3'!AL84),"",'DPW3'!AL84)</f>
        <v/>
      </c>
      <c r="AT3969" s="176" t="str">
        <f>IF(ISBLANK('DPW3'!AM84),"",'DPW3'!AM84)</f>
        <v/>
      </c>
      <c r="AU3969" s="176" t="str">
        <f>IF(ISBLANK('DPW3'!AN84),"",'DPW3'!AN84)</f>
        <v/>
      </c>
      <c r="AV3969" s="176" t="str">
        <f>IF(ISBLANK('DPW3'!AO84),"",'DPW3'!AO84)</f>
        <v/>
      </c>
      <c r="AW3969" s="176" t="str">
        <f>IF(ISBLANK('DPW3'!AP84),"",'DPW3'!AP84)</f>
        <v/>
      </c>
      <c r="AX3969" s="176" t="str">
        <f>IF(ISBLANK('DPW3'!AQ84),"",'DPW3'!AQ84)</f>
        <v/>
      </c>
      <c r="AY3969" s="176" t="str">
        <f>IF(ISBLANK('DPW3'!AR84),"",'DPW3'!AR84)</f>
        <v/>
      </c>
      <c r="AZ3969" s="176" t="str">
        <f>IF(ISBLANK('DPW3'!AS84),"",'DPW3'!AS84)</f>
        <v/>
      </c>
      <c r="BA3969" s="176" t="str">
        <f>IF(ISBLANK('DPW3'!AT84),"",'DPW3'!AT84)</f>
        <v/>
      </c>
      <c r="BB3969" s="176" t="str">
        <f>IF(ISBLANK('DPW3'!AU84),"",'DPW3'!AU84)</f>
        <v/>
      </c>
      <c r="BC3969" s="176" t="str">
        <f>IF(ISBLANK('DPW3'!AV84),"",'DPW3'!AV84)</f>
        <v/>
      </c>
      <c r="BD3969" s="176" t="str">
        <f>IF(ISBLANK('DPW3'!AW84),"",'DPW3'!AW84)</f>
        <v/>
      </c>
      <c r="BE3969" s="176" t="str">
        <f>IF(ISBLANK('DPW3'!AX84),"",'DPW3'!AX84)</f>
        <v/>
      </c>
      <c r="BF3969" s="176" t="str">
        <f>IF(ISBLANK('DPW3'!AY84),"",'DPW3'!AY84)</f>
        <v/>
      </c>
      <c r="BG3969" s="176" t="str">
        <f>IF(ISBLANK('DPW3'!AZ84),"",'DPW3'!AZ84)</f>
        <v/>
      </c>
      <c r="BH3969" s="176" t="str">
        <f>IF(ISBLANK('DPW3'!BA84),"",'DPW3'!BA84)</f>
        <v/>
      </c>
    </row>
    <row r="3970" spans="1:60" x14ac:dyDescent="0.25">
      <c r="A3970" s="176" t="str">
        <f t="shared" si="61"/>
        <v>YKY</v>
      </c>
      <c r="B3970" s="176" t="str">
        <f>IF(ISBLANK('DPW3'!DP84),"",'DPW3'!DP84)</f>
        <v>PCD_DPW3_RES3_DLY_S4</v>
      </c>
      <c r="C3970" s="176" t="str">
        <f>'DPW3'!F84 &amp; "," &amp; 'DPW3'!G84 &amp; "," &amp; 'DPW3'!DP5 &amp; "," &amp; 'DPW3'!DP6</f>
        <v>Resilience - Service reservoirs with new enhanced bypass provision,Number of schemes at Stage 4,Total number of schemes with a 90+ day delay for any given IM,</v>
      </c>
      <c r="D3970" s="176" t="str">
        <f>IF(ISBLANK('DPW3'!$H$84),"",'DPW3'!$H$84)</f>
        <v>Nr</v>
      </c>
      <c r="E3970" s="176" t="s">
        <v>7266</v>
      </c>
      <c r="F3970" s="176" t="str">
        <f>IF(ISBLANK('DPW3'!BC84),"",'DPW3'!BC84)</f>
        <v/>
      </c>
    </row>
    <row r="3971" spans="1:60" x14ac:dyDescent="0.25">
      <c r="A3971" s="176" t="str">
        <f t="shared" si="61"/>
        <v>YKY</v>
      </c>
      <c r="B3971" s="176" t="str">
        <f>IF(ISBLANK('DPW3'!DQ84),"",'DPW3'!DQ84)</f>
        <v>PCD_DPW3_RES3_DIR_S4</v>
      </c>
      <c r="C3971" s="176" t="str">
        <f>'DPW3'!F84 &amp; "," &amp; 'DPW3'!G84 &amp; "," &amp; 'DPW3'!$DQ$5 &amp; "," &amp; 'DPW3'!$DQ$6</f>
        <v>Resilience - Service reservoirs with new enhanced bypass provision,Number of schemes at Stage 4,Reasons for delay - Number of delayed schemes falling into each 'primary reason for delay' category,Lack of resources - internal</v>
      </c>
      <c r="D3971" s="176" t="str">
        <f>IF(ISBLANK('DPW3'!$H$84),"",'DPW3'!$H$84)</f>
        <v>Nr</v>
      </c>
      <c r="E3971" s="176" t="s">
        <v>7266</v>
      </c>
      <c r="F3971" s="176" t="str">
        <f>IF(ISBLANK('DPW3'!BD84),"",'DPW3'!BD84)</f>
        <v/>
      </c>
    </row>
    <row r="3972" spans="1:60" x14ac:dyDescent="0.25">
      <c r="A3972" s="176" t="str">
        <f t="shared" si="61"/>
        <v>YKY</v>
      </c>
      <c r="B3972" s="176" t="str">
        <f>IF(ISBLANK('DPW3'!DR84),"",'DPW3'!DR84)</f>
        <v>PCD_DPW3_RES3_DSCR_S4</v>
      </c>
      <c r="C3972" s="176" t="str">
        <f>'DPW3'!F84 &amp; "," &amp; 'DPW3'!G84 &amp; "," &amp; 'DPW3'!$DQ$5 &amp; "," &amp; 'DPW3'!$DR$6</f>
        <v xml:space="preserve">Resilience - Service reservoirs with new enhanced bypass provision,Number of schemes at Stage 4,Reasons for delay - Number of delayed schemes falling into each 'primary reason for delay' category,Lack of resources - external </v>
      </c>
      <c r="D3972" s="176" t="str">
        <f>IF(ISBLANK('DPW3'!$H$84),"",'DPW3'!$H$84)</f>
        <v>Nr</v>
      </c>
      <c r="E3972" s="176" t="s">
        <v>7266</v>
      </c>
      <c r="F3972" s="176" t="str">
        <f>IF(ISBLANK('DPW3'!BE84),"",'DPW3'!BE84)</f>
        <v/>
      </c>
    </row>
    <row r="3973" spans="1:60" x14ac:dyDescent="0.25">
      <c r="A3973" s="176" t="str">
        <f t="shared" ref="A3973:A4036" si="62">A3972</f>
        <v>YKY</v>
      </c>
      <c r="B3973" s="176" t="str">
        <f>IF(ISBLANK('DPW3'!DS84),"",'DPW3'!DS84)</f>
        <v>PCD_DPW3_RES3_DCS_S4</v>
      </c>
      <c r="C3973" s="176" t="str">
        <f>'DPW3'!F84 &amp; "," &amp; 'DPW3'!G84 &amp; "," &amp; 'DPW3'!$DQ$5 &amp; "," &amp; 'DPW3'!$DS$6</f>
        <v>Resilience - Service reservoirs with new enhanced bypass provision,Number of schemes at Stage 4,Reasons for delay - Number of delayed schemes falling into each 'primary reason for delay' category,Change in solution (IM2)</v>
      </c>
      <c r="D3973" s="176" t="str">
        <f>IF(ISBLANK('DPW3'!$H$84),"",'DPW3'!$H$84)</f>
        <v>Nr</v>
      </c>
      <c r="E3973" s="176" t="s">
        <v>7266</v>
      </c>
      <c r="F3973" s="176" t="str">
        <f>IF(ISBLANK('DPW3'!BF84),"",'DPW3'!BF84)</f>
        <v/>
      </c>
    </row>
    <row r="3974" spans="1:60" x14ac:dyDescent="0.25">
      <c r="A3974" s="176" t="str">
        <f t="shared" si="62"/>
        <v>YKY</v>
      </c>
      <c r="B3974" s="176" t="str">
        <f>IF(ISBLANK('DPW3'!DT84),"",'DPW3'!DT84)</f>
        <v>PCD_DPW3_RES3_DSPC_S4</v>
      </c>
      <c r="C3974" s="176" t="str">
        <f>'DPW3'!F84 &amp; "," &amp; 'DPW3'!G84 &amp; "," &amp; 'DPW3'!$DQ$5 &amp; "," &amp; 'DPW3'!$DT$6</f>
        <v>Resilience - Service reservoirs with new enhanced bypass provision,Number of schemes at Stage 4,Reasons for delay - Number of delayed schemes falling into each 'primary reason for delay' category,Supply chain capacity</v>
      </c>
      <c r="D3974" s="176" t="str">
        <f>IF(ISBLANK('DPW3'!$H$84),"",'DPW3'!$H$84)</f>
        <v>Nr</v>
      </c>
      <c r="E3974" s="176" t="s">
        <v>7266</v>
      </c>
      <c r="F3974" s="176" t="str">
        <f>IF(ISBLANK('DPW3'!BG84),"",'DPW3'!BG84)</f>
        <v/>
      </c>
    </row>
    <row r="3975" spans="1:60" s="55" customFormat="1" x14ac:dyDescent="0.25">
      <c r="A3975" s="55" t="str">
        <f t="shared" si="62"/>
        <v>YKY</v>
      </c>
      <c r="B3975" s="55" t="str">
        <f>IF(ISBLANK('DPW3'!DU84),"",'DPW3'!DU84)</f>
        <v>PCD_DPW3_RES3_DPP_S4</v>
      </c>
      <c r="C3975" s="55" t="str">
        <f>'DPW3'!F84 &amp; "," &amp; 'DPW3'!G84 &amp; "," &amp; 'DPW3'!$DQ$5 &amp; "," &amp; 'DPW3'!$DU$6</f>
        <v>Resilience - Service reservoirs with new enhanced bypass provision,Number of schemes at Stage 4,Reasons for delay - Number of delayed schemes falling into each 'primary reason for delay' category,Land and planning permission</v>
      </c>
      <c r="D3975" s="55" t="str">
        <f>IF(ISBLANK('DPW3'!$H$84),"",'DPW3'!$H$84)</f>
        <v>Nr</v>
      </c>
      <c r="E3975" s="55" t="s">
        <v>7266</v>
      </c>
      <c r="F3975" s="55" t="str">
        <f>IF(ISBLANK('DPW3'!BH84),"",'DPW3'!BH84)</f>
        <v/>
      </c>
    </row>
    <row r="3976" spans="1:60" x14ac:dyDescent="0.25">
      <c r="A3976" s="176" t="str">
        <f t="shared" si="62"/>
        <v>YKY</v>
      </c>
      <c r="B3976" s="176" t="str">
        <f>IF(ISBLANK('DPW3'!DV84),"",'DPW3'!DV84)</f>
        <v>PCD_DPW3_RES3_DTPI_S4</v>
      </c>
      <c r="C3976" s="176" t="str">
        <f>'DPW3'!F84 &amp; "," &amp; 'DPW3'!G84 &amp; "," &amp; 'DPW3'!$DQ$5 &amp; "," &amp; 'DPW3'!$DV$6</f>
        <v>Resilience - Service reservoirs with new enhanced bypass provision,Number of schemes at Stage 4,Reasons for delay - Number of delayed schemes falling into each 'primary reason for delay' category,Third-party interface</v>
      </c>
      <c r="D3976" s="176" t="str">
        <f>IF(ISBLANK('DPW3'!$H$84),"",'DPW3'!$H$84)</f>
        <v>Nr</v>
      </c>
      <c r="E3976" s="176" t="s">
        <v>7266</v>
      </c>
      <c r="F3976" s="176" t="str">
        <f>IF(ISBLANK('DPW3'!BI84),"",'DPW3'!BI84)</f>
        <v/>
      </c>
    </row>
    <row r="3977" spans="1:60" x14ac:dyDescent="0.25">
      <c r="A3977" s="176" t="str">
        <f t="shared" si="62"/>
        <v>YKY</v>
      </c>
      <c r="B3977" s="176" t="str">
        <f>IF(ISBLANK('DPW3'!DW84),"",'DPW3'!DW84)</f>
        <v>PCD_DPW3_RES3_DCI_S4</v>
      </c>
      <c r="C3977" s="176" t="str">
        <f>'DPW3'!F84 &amp; "," &amp; 'DPW3'!G84 &amp; "," &amp; 'DPW3'!$DQ$5 &amp; "," &amp; 'DPW3'!$DW$6</f>
        <v>Resilience - Service reservoirs with new enhanced bypass provision,Number of schemes at Stage 4,Reasons for delay - Number of delayed schemes falling into each 'primary reason for delay' category,Contractual issues</v>
      </c>
      <c r="D3977" s="176" t="str">
        <f>IF(ISBLANK('DPW3'!$H$84),"",'DPW3'!$H$84)</f>
        <v>Nr</v>
      </c>
      <c r="E3977" s="176" t="s">
        <v>7266</v>
      </c>
      <c r="F3977" s="176" t="str">
        <f>IF(ISBLANK('DPW3'!BJ84),"",'DPW3'!BJ84)</f>
        <v/>
      </c>
    </row>
    <row r="3978" spans="1:60" x14ac:dyDescent="0.25">
      <c r="A3978" s="176" t="str">
        <f t="shared" si="62"/>
        <v>YKY</v>
      </c>
      <c r="B3978" s="176" t="str">
        <f>IF(ISBLANK('DPW3'!DX84),"",'DPW3'!DX84)</f>
        <v>PCD_DPW3_RES3_DSI_S4</v>
      </c>
      <c r="C3978" s="176" t="str">
        <f>'DPW3'!F84 &amp; "," &amp; 'DPW3'!G84 &amp; "," &amp; 'DPW3'!$DQ$5 &amp; "," &amp; 'DPW3'!$DX$6</f>
        <v>Resilience - Service reservoirs with new enhanced bypass provision,Number of schemes at Stage 4,Reasons for delay - Number of delayed schemes falling into each 'primary reason for delay' category,Sites issues</v>
      </c>
      <c r="D3978" s="176" t="str">
        <f>IF(ISBLANK('DPW3'!$H$84),"",'DPW3'!$H$84)</f>
        <v>Nr</v>
      </c>
      <c r="E3978" s="176" t="s">
        <v>7266</v>
      </c>
      <c r="F3978" s="176" t="str">
        <f>IF(ISBLANK('DPW3'!BK84),"",'DPW3'!BK84)</f>
        <v/>
      </c>
    </row>
    <row r="3979" spans="1:60" x14ac:dyDescent="0.25">
      <c r="A3979" s="176" t="str">
        <f t="shared" si="62"/>
        <v>YKY</v>
      </c>
      <c r="B3979" s="176" t="str">
        <f>IF(ISBLANK('DPW3'!DY84),"",'DPW3'!DY84)</f>
        <v>PCD_DPW3_RES3_DER_S4</v>
      </c>
      <c r="C3979" s="176" t="str">
        <f>'DPW3'!F84 &amp; "," &amp; 'DPW3'!G84 &amp; "," &amp; 'DPW3'!$DQ$5 &amp; "," &amp; 'DPW3'!$DY$6</f>
        <v>Resilience - Service reservoirs with new enhanced bypass provision,Number of schemes at Stage 4,Reasons for delay - Number of delayed schemes falling into each 'primary reason for delay' category,Environmental risks</v>
      </c>
      <c r="D3979" s="176" t="str">
        <f>IF(ISBLANK('DPW3'!$H$84),"",'DPW3'!$H$84)</f>
        <v>Nr</v>
      </c>
      <c r="E3979" s="176" t="s">
        <v>7266</v>
      </c>
      <c r="F3979" s="176" t="str">
        <f>IF(ISBLANK('DPW3'!BL84),"",'DPW3'!BL84)</f>
        <v/>
      </c>
    </row>
    <row r="3980" spans="1:60" x14ac:dyDescent="0.25">
      <c r="A3980" s="176" t="str">
        <f t="shared" si="62"/>
        <v>YKY</v>
      </c>
      <c r="B3980" s="176" t="str">
        <f>IF(ISBLANK('DPW3'!DZ84),"",'DPW3'!DZ84)</f>
        <v>PCD_DPW3_RES3_RS_S4</v>
      </c>
      <c r="C3980" s="176" t="str">
        <f>'DPW3'!F84 &amp; "," &amp; 'DPW3'!G84 &amp; "," &amp; 'DPW3'!$DQ$5 &amp; "," &amp; 'DPW3'!$DZ$6</f>
        <v>Resilience - Service reservoirs with new enhanced bypass provision,Number of schemes at Stage 4,Reasons for delay - Number of delayed schemes falling into each 'primary reason for delay' category,Regulatory Sign off Delay</v>
      </c>
      <c r="D3980" s="176" t="str">
        <f>IF(ISBLANK('DPW3'!$H$84),"",'DPW3'!$H$84)</f>
        <v>Nr</v>
      </c>
      <c r="E3980" s="176" t="s">
        <v>7266</v>
      </c>
      <c r="F3980" s="176" t="str">
        <f>IF(ISBLANK('DPW3'!BM84),"",'DPW3'!BM84)</f>
        <v/>
      </c>
    </row>
    <row r="3981" spans="1:60" x14ac:dyDescent="0.25">
      <c r="A3981" s="176" t="str">
        <f t="shared" si="62"/>
        <v>YKY</v>
      </c>
      <c r="B3981" s="176" t="str">
        <f>IF(ISBLANK('DPW3'!EA84),"",'DPW3'!EA84)</f>
        <v>PCD_DPW3_RES3_DPLE_S4</v>
      </c>
      <c r="C3981" s="176" t="str">
        <f>'DPW3'!F84 &amp; "," &amp; 'DPW3'!G84 &amp; "," &amp; 'DPW3'!$DQ$5 &amp; "," &amp; 'DPW3'!$EA$6</f>
        <v>Resilience - Service reservoirs with new enhanced bypass provision,Number of schemes at Stage 4,Reasons for delay - Number of delayed schemes falling into each 'primary reason for delay' category,Programme level efficiency</v>
      </c>
      <c r="D3981" s="176" t="str">
        <f>IF(ISBLANK('DPW3'!$H$84),"",'DPW3'!$H$84)</f>
        <v>Nr</v>
      </c>
      <c r="E3981" s="176" t="s">
        <v>7266</v>
      </c>
      <c r="F3981" s="176" t="str">
        <f>IF(ISBLANK('DPW3'!BN84),"",'DPW3'!BN84)</f>
        <v/>
      </c>
    </row>
    <row r="3982" spans="1:60" x14ac:dyDescent="0.25">
      <c r="A3982" s="176" t="str">
        <f t="shared" si="62"/>
        <v>YKY</v>
      </c>
      <c r="B3982" s="176" t="str">
        <f>IF(ISBLANK('DPW3'!BZ85),"",'DPW3'!BZ85)</f>
        <v>PCD_DPW3_RES3_S5</v>
      </c>
      <c r="C3982" s="176" t="str">
        <f>'DPW3'!F85 &amp; "," &amp; 'DPW3'!G85 &amp; "," &amp; 'DPW3'!BX5</f>
        <v>Resilience - Service reservoirs with new enhanced bypass provision,Number of schemes at Stage 5,Number of Schemes with IMs (Nr)</v>
      </c>
      <c r="D3982" s="176" t="str">
        <f>IF(ISBLANK('DPW3'!$H$85),"",'DPW3'!$H$85)</f>
        <v>Nr</v>
      </c>
      <c r="E3982" s="176" t="s">
        <v>7266</v>
      </c>
      <c r="T3982" s="176" t="str">
        <f>IF(ISBLANK('DPW3'!M85),"",'DPW3'!M85)</f>
        <v/>
      </c>
      <c r="U3982" s="176" t="str">
        <f>IF(ISBLANK('DPW3'!N85),"",'DPW3'!N85)</f>
        <v/>
      </c>
      <c r="V3982" s="176" t="str">
        <f>IF(ISBLANK('DPW3'!O85),"",'DPW3'!O85)</f>
        <v/>
      </c>
      <c r="W3982" s="176" t="str">
        <f>IF(ISBLANK('DPW3'!P85),"",'DPW3'!P85)</f>
        <v/>
      </c>
      <c r="X3982" s="176" t="str">
        <f>IF(ISBLANK('DPW3'!Q85),"",'DPW3'!Q85)</f>
        <v/>
      </c>
      <c r="Y3982" s="176" t="str">
        <f>IF(ISBLANK('DPW3'!R85),"",'DPW3'!R85)</f>
        <v/>
      </c>
      <c r="Z3982" s="176" t="str">
        <f>IF(ISBLANK('DPW3'!S85),"",'DPW3'!S85)</f>
        <v/>
      </c>
      <c r="AA3982" s="176" t="str">
        <f>IF(ISBLANK('DPW3'!T85),"",'DPW3'!T85)</f>
        <v/>
      </c>
      <c r="AB3982" s="176" t="str">
        <f>IF(ISBLANK('DPW3'!U85),"",'DPW3'!U85)</f>
        <v/>
      </c>
      <c r="AC3982" s="176" t="str">
        <f>IF(ISBLANK('DPW3'!V85),"",'DPW3'!V85)</f>
        <v/>
      </c>
      <c r="AD3982" s="176" t="str">
        <f>IF(ISBLANK('DPW3'!W85),"",'DPW3'!W85)</f>
        <v/>
      </c>
      <c r="AE3982" s="176" t="str">
        <f>IF(ISBLANK('DPW3'!X85),"",'DPW3'!X85)</f>
        <v/>
      </c>
      <c r="AF3982" s="176" t="str">
        <f>IF(ISBLANK('DPW3'!Y85),"",'DPW3'!Y85)</f>
        <v/>
      </c>
      <c r="AG3982" s="176" t="str">
        <f>IF(ISBLANK('DPW3'!Z85),"",'DPW3'!Z85)</f>
        <v/>
      </c>
      <c r="AH3982" s="176" t="str">
        <f>IF(ISBLANK('DPW3'!AA85),"",'DPW3'!AA85)</f>
        <v/>
      </c>
      <c r="AI3982" s="176" t="str">
        <f>IF(ISBLANK('DPW3'!AB85),"",'DPW3'!AB85)</f>
        <v/>
      </c>
      <c r="AJ3982" s="176" t="str">
        <f>IF(ISBLANK('DPW3'!AC85),"",'DPW3'!AC85)</f>
        <v/>
      </c>
      <c r="AK3982" s="176" t="str">
        <f>IF(ISBLANK('DPW3'!AD85),"",'DPW3'!AD85)</f>
        <v/>
      </c>
      <c r="AL3982" s="176" t="str">
        <f>IF(ISBLANK('DPW3'!AE85),"",'DPW3'!AE85)</f>
        <v/>
      </c>
      <c r="AM3982" s="176" t="str">
        <f>IF(ISBLANK('DPW3'!AF85),"",'DPW3'!AF85)</f>
        <v/>
      </c>
      <c r="AN3982" s="176" t="str">
        <f>IF(ISBLANK('DPW3'!AG85),"",'DPW3'!AG85)</f>
        <v/>
      </c>
      <c r="AO3982" s="176" t="str">
        <f>IF(ISBLANK('DPW3'!AH85),"",'DPW3'!AH85)</f>
        <v/>
      </c>
      <c r="AP3982" s="176" t="str">
        <f>IF(ISBLANK('DPW3'!AI85),"",'DPW3'!AI85)</f>
        <v/>
      </c>
      <c r="AQ3982" s="176" t="str">
        <f>IF(ISBLANK('DPW3'!AJ85),"",'DPW3'!AJ85)</f>
        <v/>
      </c>
      <c r="AR3982" s="176" t="str">
        <f>IF(ISBLANK('DPW3'!AK85),"",'DPW3'!AK85)</f>
        <v/>
      </c>
      <c r="AS3982" s="176" t="str">
        <f>IF(ISBLANK('DPW3'!AL85),"",'DPW3'!AL85)</f>
        <v/>
      </c>
      <c r="AT3982" s="176" t="str">
        <f>IF(ISBLANK('DPW3'!AM85),"",'DPW3'!AM85)</f>
        <v/>
      </c>
      <c r="AU3982" s="176" t="str">
        <f>IF(ISBLANK('DPW3'!AN85),"",'DPW3'!AN85)</f>
        <v/>
      </c>
      <c r="AV3982" s="176" t="str">
        <f>IF(ISBLANK('DPW3'!AO85),"",'DPW3'!AO85)</f>
        <v/>
      </c>
      <c r="AW3982" s="176" t="str">
        <f>IF(ISBLANK('DPW3'!AP85),"",'DPW3'!AP85)</f>
        <v/>
      </c>
      <c r="AX3982" s="176" t="str">
        <f>IF(ISBLANK('DPW3'!AQ85),"",'DPW3'!AQ85)</f>
        <v/>
      </c>
      <c r="AY3982" s="176" t="str">
        <f>IF(ISBLANK('DPW3'!AR85),"",'DPW3'!AR85)</f>
        <v/>
      </c>
      <c r="AZ3982" s="176" t="str">
        <f>IF(ISBLANK('DPW3'!AS85),"",'DPW3'!AS85)</f>
        <v/>
      </c>
      <c r="BA3982" s="176" t="str">
        <f>IF(ISBLANK('DPW3'!AT85),"",'DPW3'!AT85)</f>
        <v/>
      </c>
      <c r="BB3982" s="176" t="str">
        <f>IF(ISBLANK('DPW3'!AU85),"",'DPW3'!AU85)</f>
        <v/>
      </c>
      <c r="BC3982" s="176" t="str">
        <f>IF(ISBLANK('DPW3'!AV85),"",'DPW3'!AV85)</f>
        <v/>
      </c>
      <c r="BD3982" s="176" t="str">
        <f>IF(ISBLANK('DPW3'!AW85),"",'DPW3'!AW85)</f>
        <v/>
      </c>
      <c r="BE3982" s="176" t="str">
        <f>IF(ISBLANK('DPW3'!AX85),"",'DPW3'!AX85)</f>
        <v/>
      </c>
      <c r="BF3982" s="176" t="str">
        <f>IF(ISBLANK('DPW3'!AY85),"",'DPW3'!AY85)</f>
        <v/>
      </c>
      <c r="BG3982" s="176" t="str">
        <f>IF(ISBLANK('DPW3'!AZ85),"",'DPW3'!AZ85)</f>
        <v/>
      </c>
      <c r="BH3982" s="176" t="str">
        <f>IF(ISBLANK('DPW3'!BA85),"",'DPW3'!BA85)</f>
        <v/>
      </c>
    </row>
    <row r="3983" spans="1:60" x14ac:dyDescent="0.25">
      <c r="A3983" s="176" t="str">
        <f t="shared" si="62"/>
        <v>YKY</v>
      </c>
      <c r="B3983" s="176" t="str">
        <f>IF(ISBLANK('DPW3'!DP85),"",'DPW3'!DP85)</f>
        <v>PCD_DPW3_RES3_DLY_S5</v>
      </c>
      <c r="C3983" s="176" t="str">
        <f>'DPW3'!F85 &amp; "," &amp; 'DPW3'!G85 &amp; "," &amp; 'DPW3'!DP5 &amp; "," &amp; 'DPW3'!DP6</f>
        <v>Resilience - Service reservoirs with new enhanced bypass provision,Number of schemes at Stage 5,Total number of schemes with a 90+ day delay for any given IM,</v>
      </c>
      <c r="D3983" s="176" t="str">
        <f>IF(ISBLANK('DPW3'!$H$85),"",'DPW3'!$H$85)</f>
        <v>Nr</v>
      </c>
      <c r="E3983" s="176" t="s">
        <v>7266</v>
      </c>
      <c r="F3983" s="176" t="str">
        <f>IF(ISBLANK('DPW3'!BC85),"",'DPW3'!BC85)</f>
        <v/>
      </c>
    </row>
    <row r="3984" spans="1:60" x14ac:dyDescent="0.25">
      <c r="A3984" s="176" t="str">
        <f t="shared" si="62"/>
        <v>YKY</v>
      </c>
      <c r="B3984" s="176" t="str">
        <f>IF(ISBLANK('DPW3'!DQ85),"",'DPW3'!DQ85)</f>
        <v>PCD_DPW3_RES3_DIR_S5</v>
      </c>
      <c r="C3984" s="176" t="str">
        <f>'DPW3'!F85 &amp; "," &amp; 'DPW3'!G85 &amp; "," &amp; 'DPW3'!$DQ$5 &amp; "," &amp; 'DPW3'!$DQ$6</f>
        <v>Resilience - Service reservoirs with new enhanced bypass provision,Number of schemes at Stage 5,Reasons for delay - Number of delayed schemes falling into each 'primary reason for delay' category,Lack of resources - internal</v>
      </c>
      <c r="D3984" s="176" t="str">
        <f>IF(ISBLANK('DPW3'!$H$85),"",'DPW3'!$H$85)</f>
        <v>Nr</v>
      </c>
      <c r="E3984" s="176" t="s">
        <v>7266</v>
      </c>
      <c r="F3984" s="176" t="str">
        <f>IF(ISBLANK('DPW3'!BD85),"",'DPW3'!BD85)</f>
        <v/>
      </c>
    </row>
    <row r="3985" spans="1:60" x14ac:dyDescent="0.25">
      <c r="A3985" s="176" t="str">
        <f t="shared" si="62"/>
        <v>YKY</v>
      </c>
      <c r="B3985" s="176" t="str">
        <f>IF(ISBLANK('DPW3'!DR85),"",'DPW3'!DR85)</f>
        <v>PCD_DPW3_RES3_DSCR_S5</v>
      </c>
      <c r="C3985" s="176" t="str">
        <f>'DPW3'!F85 &amp; "," &amp; 'DPW3'!G85 &amp; "," &amp; 'DPW3'!$DQ$5 &amp; "," &amp; 'DPW3'!$DR$6</f>
        <v xml:space="preserve">Resilience - Service reservoirs with new enhanced bypass provision,Number of schemes at Stage 5,Reasons for delay - Number of delayed schemes falling into each 'primary reason for delay' category,Lack of resources - external </v>
      </c>
      <c r="D3985" s="176" t="str">
        <f>IF(ISBLANK('DPW3'!$H$85),"",'DPW3'!$H$85)</f>
        <v>Nr</v>
      </c>
      <c r="E3985" s="176" t="s">
        <v>7266</v>
      </c>
      <c r="F3985" s="176" t="str">
        <f>IF(ISBLANK('DPW3'!BE85),"",'DPW3'!BE85)</f>
        <v/>
      </c>
    </row>
    <row r="3986" spans="1:60" x14ac:dyDescent="0.25">
      <c r="A3986" s="176" t="str">
        <f t="shared" si="62"/>
        <v>YKY</v>
      </c>
      <c r="B3986" s="176" t="str">
        <f>IF(ISBLANK('DPW3'!DS85),"",'DPW3'!DS85)</f>
        <v>PCD_DPW3_RES3_DCS_S5</v>
      </c>
      <c r="C3986" s="176" t="str">
        <f>'DPW3'!F85 &amp; "," &amp; 'DPW3'!G85 &amp; "," &amp; 'DPW3'!$DQ$5 &amp; "," &amp; 'DPW3'!$DS$6</f>
        <v>Resilience - Service reservoirs with new enhanced bypass provision,Number of schemes at Stage 5,Reasons for delay - Number of delayed schemes falling into each 'primary reason for delay' category,Change in solution (IM2)</v>
      </c>
      <c r="D3986" s="176" t="str">
        <f>IF(ISBLANK('DPW3'!$H$85),"",'DPW3'!$H$85)</f>
        <v>Nr</v>
      </c>
      <c r="E3986" s="176" t="s">
        <v>7266</v>
      </c>
      <c r="F3986" s="176" t="str">
        <f>IF(ISBLANK('DPW3'!BF85),"",'DPW3'!BF85)</f>
        <v/>
      </c>
    </row>
    <row r="3987" spans="1:60" x14ac:dyDescent="0.25">
      <c r="A3987" s="176" t="str">
        <f t="shared" si="62"/>
        <v>YKY</v>
      </c>
      <c r="B3987" s="176" t="str">
        <f>IF(ISBLANK('DPW3'!DT85),"",'DPW3'!DT85)</f>
        <v>PCD_DPW3_RES3_DSPC_S5</v>
      </c>
      <c r="C3987" s="176" t="str">
        <f>'DPW3'!F85 &amp; "," &amp; 'DPW3'!G85 &amp; "," &amp; 'DPW3'!$DQ$5 &amp; "," &amp; 'DPW3'!$DT$6</f>
        <v>Resilience - Service reservoirs with new enhanced bypass provision,Number of schemes at Stage 5,Reasons for delay - Number of delayed schemes falling into each 'primary reason for delay' category,Supply chain capacity</v>
      </c>
      <c r="D3987" s="176" t="str">
        <f>IF(ISBLANK('DPW3'!$H$85),"",'DPW3'!$H$85)</f>
        <v>Nr</v>
      </c>
      <c r="E3987" s="176" t="s">
        <v>7266</v>
      </c>
      <c r="F3987" s="176" t="str">
        <f>IF(ISBLANK('DPW3'!BG85),"",'DPW3'!BG85)</f>
        <v/>
      </c>
    </row>
    <row r="3988" spans="1:60" s="55" customFormat="1" x14ac:dyDescent="0.25">
      <c r="A3988" s="55" t="str">
        <f t="shared" si="62"/>
        <v>YKY</v>
      </c>
      <c r="B3988" s="55" t="str">
        <f>IF(ISBLANK('DPW3'!DU85),"",'DPW3'!DU85)</f>
        <v>PCD_DPW3_RES3_DPP_S5</v>
      </c>
      <c r="C3988" s="55" t="str">
        <f>'DPW3'!F85 &amp; "," &amp; 'DPW3'!G85 &amp; "," &amp; 'DPW3'!$DQ$5 &amp; "," &amp; 'DPW3'!$DU$6</f>
        <v>Resilience - Service reservoirs with new enhanced bypass provision,Number of schemes at Stage 5,Reasons for delay - Number of delayed schemes falling into each 'primary reason for delay' category,Land and planning permission</v>
      </c>
      <c r="D3988" s="55" t="str">
        <f>IF(ISBLANK('DPW3'!$H$85),"",'DPW3'!$H$85)</f>
        <v>Nr</v>
      </c>
      <c r="E3988" s="55" t="s">
        <v>7266</v>
      </c>
      <c r="F3988" s="55" t="str">
        <f>IF(ISBLANK('DPW3'!BH85),"",'DPW3'!BH85)</f>
        <v/>
      </c>
    </row>
    <row r="3989" spans="1:60" x14ac:dyDescent="0.25">
      <c r="A3989" s="176" t="str">
        <f t="shared" si="62"/>
        <v>YKY</v>
      </c>
      <c r="B3989" s="176" t="str">
        <f>IF(ISBLANK('DPW3'!DV85),"",'DPW3'!DV85)</f>
        <v>PCD_DPW3_RES3_DTPI_S5</v>
      </c>
      <c r="C3989" s="176" t="str">
        <f>'DPW3'!F85 &amp; "," &amp; 'DPW3'!G85 &amp; "," &amp; 'DPW3'!$DQ$5 &amp; "," &amp; 'DPW3'!$DV$6</f>
        <v>Resilience - Service reservoirs with new enhanced bypass provision,Number of schemes at Stage 5,Reasons for delay - Number of delayed schemes falling into each 'primary reason for delay' category,Third-party interface</v>
      </c>
      <c r="D3989" s="176" t="str">
        <f>IF(ISBLANK('DPW3'!$H$85),"",'DPW3'!$H$85)</f>
        <v>Nr</v>
      </c>
      <c r="E3989" s="176" t="s">
        <v>7266</v>
      </c>
      <c r="F3989" s="176" t="str">
        <f>IF(ISBLANK('DPW3'!BI85),"",'DPW3'!BI85)</f>
        <v/>
      </c>
    </row>
    <row r="3990" spans="1:60" x14ac:dyDescent="0.25">
      <c r="A3990" s="176" t="str">
        <f t="shared" si="62"/>
        <v>YKY</v>
      </c>
      <c r="B3990" s="176" t="str">
        <f>IF(ISBLANK('DPW3'!DW85),"",'DPW3'!DW85)</f>
        <v>PCD_DPW3_RES3_DCI_S5</v>
      </c>
      <c r="C3990" s="176" t="str">
        <f>'DPW3'!F85 &amp; "," &amp; 'DPW3'!G85 &amp; "," &amp; 'DPW3'!$DQ$5 &amp; "," &amp; 'DPW3'!$DW$6</f>
        <v>Resilience - Service reservoirs with new enhanced bypass provision,Number of schemes at Stage 5,Reasons for delay - Number of delayed schemes falling into each 'primary reason for delay' category,Contractual issues</v>
      </c>
      <c r="D3990" s="176" t="str">
        <f>IF(ISBLANK('DPW3'!$H$85),"",'DPW3'!$H$85)</f>
        <v>Nr</v>
      </c>
      <c r="E3990" s="176" t="s">
        <v>7266</v>
      </c>
      <c r="F3990" s="176" t="str">
        <f>IF(ISBLANK('DPW3'!BJ85),"",'DPW3'!BJ85)</f>
        <v/>
      </c>
    </row>
    <row r="3991" spans="1:60" x14ac:dyDescent="0.25">
      <c r="A3991" s="176" t="str">
        <f t="shared" si="62"/>
        <v>YKY</v>
      </c>
      <c r="B3991" s="176" t="str">
        <f>IF(ISBLANK('DPW3'!DX85),"",'DPW3'!DX85)</f>
        <v>PCD_DPW3_RES3_DSI_S5</v>
      </c>
      <c r="C3991" s="176" t="str">
        <f>'DPW3'!F85 &amp; "," &amp; 'DPW3'!G85 &amp; "," &amp; 'DPW3'!$DQ$5 &amp; "," &amp; 'DPW3'!$DX$6</f>
        <v>Resilience - Service reservoirs with new enhanced bypass provision,Number of schemes at Stage 5,Reasons for delay - Number of delayed schemes falling into each 'primary reason for delay' category,Sites issues</v>
      </c>
      <c r="D3991" s="176" t="str">
        <f>IF(ISBLANK('DPW3'!$H$85),"",'DPW3'!$H$85)</f>
        <v>Nr</v>
      </c>
      <c r="E3991" s="176" t="s">
        <v>7266</v>
      </c>
      <c r="F3991" s="176" t="str">
        <f>IF(ISBLANK('DPW3'!BK85),"",'DPW3'!BK85)</f>
        <v/>
      </c>
    </row>
    <row r="3992" spans="1:60" x14ac:dyDescent="0.25">
      <c r="A3992" s="176" t="str">
        <f t="shared" si="62"/>
        <v>YKY</v>
      </c>
      <c r="B3992" s="176" t="str">
        <f>IF(ISBLANK('DPW3'!DY85),"",'DPW3'!DY85)</f>
        <v>PCD_DPW3_RES3_DER_S5</v>
      </c>
      <c r="C3992" s="176" t="str">
        <f>'DPW3'!F85 &amp; "," &amp; 'DPW3'!G85 &amp; "," &amp; 'DPW3'!$DQ$5 &amp; "," &amp; 'DPW3'!$DY$6</f>
        <v>Resilience - Service reservoirs with new enhanced bypass provision,Number of schemes at Stage 5,Reasons for delay - Number of delayed schemes falling into each 'primary reason for delay' category,Environmental risks</v>
      </c>
      <c r="D3992" s="176" t="str">
        <f>IF(ISBLANK('DPW3'!$H$85),"",'DPW3'!$H$85)</f>
        <v>Nr</v>
      </c>
      <c r="E3992" s="176" t="s">
        <v>7266</v>
      </c>
      <c r="F3992" s="176" t="str">
        <f>IF(ISBLANK('DPW3'!BL85),"",'DPW3'!BL85)</f>
        <v/>
      </c>
    </row>
    <row r="3993" spans="1:60" x14ac:dyDescent="0.25">
      <c r="A3993" s="176" t="str">
        <f t="shared" si="62"/>
        <v>YKY</v>
      </c>
      <c r="B3993" s="176" t="str">
        <f>IF(ISBLANK('DPW3'!DZ85),"",'DPW3'!DZ85)</f>
        <v>PCD_DPW3_RES3_RS_S5</v>
      </c>
      <c r="C3993" s="176" t="str">
        <f>'DPW3'!F85 &amp; "," &amp; 'DPW3'!G85 &amp; "," &amp; 'DPW3'!$DQ$5 &amp; "," &amp; 'DPW3'!$DZ$6</f>
        <v>Resilience - Service reservoirs with new enhanced bypass provision,Number of schemes at Stage 5,Reasons for delay - Number of delayed schemes falling into each 'primary reason for delay' category,Regulatory Sign off Delay</v>
      </c>
      <c r="D3993" s="176" t="str">
        <f>IF(ISBLANK('DPW3'!$H$85),"",'DPW3'!$H$85)</f>
        <v>Nr</v>
      </c>
      <c r="E3993" s="176" t="s">
        <v>7266</v>
      </c>
      <c r="F3993" s="176" t="str">
        <f>IF(ISBLANK('DPW3'!BM85),"",'DPW3'!BM85)</f>
        <v/>
      </c>
    </row>
    <row r="3994" spans="1:60" x14ac:dyDescent="0.25">
      <c r="A3994" s="176" t="str">
        <f t="shared" si="62"/>
        <v>YKY</v>
      </c>
      <c r="B3994" s="176" t="str">
        <f>IF(ISBLANK('DPW3'!EA85),"",'DPW3'!EA85)</f>
        <v>PCD_DPW3_RES3_DPLE_S5</v>
      </c>
      <c r="C3994" s="176" t="str">
        <f>'DPW3'!F85 &amp; "," &amp; 'DPW3'!G85 &amp; "," &amp; 'DPW3'!$DQ$5 &amp; "," &amp; 'DPW3'!$EA$6</f>
        <v>Resilience - Service reservoirs with new enhanced bypass provision,Number of schemes at Stage 5,Reasons for delay - Number of delayed schemes falling into each 'primary reason for delay' category,Programme level efficiency</v>
      </c>
      <c r="D3994" s="176" t="str">
        <f>IF(ISBLANK('DPW3'!$H$85),"",'DPW3'!$H$85)</f>
        <v>Nr</v>
      </c>
      <c r="E3994" s="176" t="s">
        <v>7266</v>
      </c>
      <c r="F3994" s="176" t="str">
        <f>IF(ISBLANK('DPW3'!BN85),"",'DPW3'!BN85)</f>
        <v/>
      </c>
    </row>
    <row r="3995" spans="1:60" x14ac:dyDescent="0.25">
      <c r="A3995" s="176" t="str">
        <f t="shared" si="62"/>
        <v>YKY</v>
      </c>
      <c r="B3995" s="176" t="str">
        <f>IF(ISBLANK('DPW3'!BZ86),"",'DPW3'!BZ86)</f>
        <v>PCD_DPW3_RES3_S6</v>
      </c>
      <c r="C3995" s="176" t="str">
        <f>'DPW3'!F86 &amp; "," &amp; 'DPW3'!G86 &amp; "," &amp; 'DPW3'!BX5</f>
        <v>Resilience - Service reservoirs with new enhanced bypass provision,Number of schemes at Stage 6,Number of Schemes with IMs (Nr)</v>
      </c>
      <c r="D3995" s="176" t="str">
        <f>IF(ISBLANK('DPW3'!$H$86),"",'DPW3'!$H$86)</f>
        <v>Nr</v>
      </c>
      <c r="E3995" s="176" t="s">
        <v>7266</v>
      </c>
      <c r="T3995" s="176" t="str">
        <f>IF(ISBLANK('DPW3'!M86),"",'DPW3'!M86)</f>
        <v/>
      </c>
      <c r="U3995" s="176" t="str">
        <f>IF(ISBLANK('DPW3'!N86),"",'DPW3'!N86)</f>
        <v/>
      </c>
      <c r="V3995" s="176" t="str">
        <f>IF(ISBLANK('DPW3'!O86),"",'DPW3'!O86)</f>
        <v/>
      </c>
      <c r="W3995" s="176" t="str">
        <f>IF(ISBLANK('DPW3'!P86),"",'DPW3'!P86)</f>
        <v/>
      </c>
      <c r="X3995" s="176" t="str">
        <f>IF(ISBLANK('DPW3'!Q86),"",'DPW3'!Q86)</f>
        <v/>
      </c>
      <c r="Y3995" s="176" t="str">
        <f>IF(ISBLANK('DPW3'!R86),"",'DPW3'!R86)</f>
        <v/>
      </c>
      <c r="Z3995" s="176" t="str">
        <f>IF(ISBLANK('DPW3'!S86),"",'DPW3'!S86)</f>
        <v/>
      </c>
      <c r="AA3995" s="176" t="str">
        <f>IF(ISBLANK('DPW3'!T86),"",'DPW3'!T86)</f>
        <v/>
      </c>
      <c r="AB3995" s="176" t="str">
        <f>IF(ISBLANK('DPW3'!U86),"",'DPW3'!U86)</f>
        <v/>
      </c>
      <c r="AC3995" s="176" t="str">
        <f>IF(ISBLANK('DPW3'!V86),"",'DPW3'!V86)</f>
        <v/>
      </c>
      <c r="AD3995" s="176" t="str">
        <f>IF(ISBLANK('DPW3'!W86),"",'DPW3'!W86)</f>
        <v/>
      </c>
      <c r="AE3995" s="176" t="str">
        <f>IF(ISBLANK('DPW3'!X86),"",'DPW3'!X86)</f>
        <v/>
      </c>
      <c r="AF3995" s="176" t="str">
        <f>IF(ISBLANK('DPW3'!Y86),"",'DPW3'!Y86)</f>
        <v/>
      </c>
      <c r="AG3995" s="176" t="str">
        <f>IF(ISBLANK('DPW3'!Z86),"",'DPW3'!Z86)</f>
        <v/>
      </c>
      <c r="AH3995" s="176" t="str">
        <f>IF(ISBLANK('DPW3'!AA86),"",'DPW3'!AA86)</f>
        <v/>
      </c>
      <c r="AI3995" s="176" t="str">
        <f>IF(ISBLANK('DPW3'!AB86),"",'DPW3'!AB86)</f>
        <v/>
      </c>
      <c r="AJ3995" s="176" t="str">
        <f>IF(ISBLANK('DPW3'!AC86),"",'DPW3'!AC86)</f>
        <v/>
      </c>
      <c r="AK3995" s="176" t="str">
        <f>IF(ISBLANK('DPW3'!AD86),"",'DPW3'!AD86)</f>
        <v/>
      </c>
      <c r="AL3995" s="176" t="str">
        <f>IF(ISBLANK('DPW3'!AE86),"",'DPW3'!AE86)</f>
        <v/>
      </c>
      <c r="AM3995" s="176" t="str">
        <f>IF(ISBLANK('DPW3'!AF86),"",'DPW3'!AF86)</f>
        <v/>
      </c>
      <c r="AN3995" s="176" t="str">
        <f>IF(ISBLANK('DPW3'!AG86),"",'DPW3'!AG86)</f>
        <v/>
      </c>
      <c r="AO3995" s="176" t="str">
        <f>IF(ISBLANK('DPW3'!AH86),"",'DPW3'!AH86)</f>
        <v/>
      </c>
      <c r="AP3995" s="176" t="str">
        <f>IF(ISBLANK('DPW3'!AI86),"",'DPW3'!AI86)</f>
        <v/>
      </c>
      <c r="AQ3995" s="176" t="str">
        <f>IF(ISBLANK('DPW3'!AJ86),"",'DPW3'!AJ86)</f>
        <v/>
      </c>
      <c r="AR3995" s="176" t="str">
        <f>IF(ISBLANK('DPW3'!AK86),"",'DPW3'!AK86)</f>
        <v/>
      </c>
      <c r="AS3995" s="176" t="str">
        <f>IF(ISBLANK('DPW3'!AL86),"",'DPW3'!AL86)</f>
        <v/>
      </c>
      <c r="AT3995" s="176" t="str">
        <f>IF(ISBLANK('DPW3'!AM86),"",'DPW3'!AM86)</f>
        <v/>
      </c>
      <c r="AU3995" s="176" t="str">
        <f>IF(ISBLANK('DPW3'!AN86),"",'DPW3'!AN86)</f>
        <v/>
      </c>
      <c r="AV3995" s="176" t="str">
        <f>IF(ISBLANK('DPW3'!AO86),"",'DPW3'!AO86)</f>
        <v/>
      </c>
      <c r="AW3995" s="176" t="str">
        <f>IF(ISBLANK('DPW3'!AP86),"",'DPW3'!AP86)</f>
        <v/>
      </c>
      <c r="AX3995" s="176" t="str">
        <f>IF(ISBLANK('DPW3'!AQ86),"",'DPW3'!AQ86)</f>
        <v/>
      </c>
      <c r="AY3995" s="176" t="str">
        <f>IF(ISBLANK('DPW3'!AR86),"",'DPW3'!AR86)</f>
        <v/>
      </c>
      <c r="AZ3995" s="176" t="str">
        <f>IF(ISBLANK('DPW3'!AS86),"",'DPW3'!AS86)</f>
        <v/>
      </c>
      <c r="BA3995" s="176" t="str">
        <f>IF(ISBLANK('DPW3'!AT86),"",'DPW3'!AT86)</f>
        <v/>
      </c>
      <c r="BB3995" s="176" t="str">
        <f>IF(ISBLANK('DPW3'!AU86),"",'DPW3'!AU86)</f>
        <v/>
      </c>
      <c r="BC3995" s="176" t="str">
        <f>IF(ISBLANK('DPW3'!AV86),"",'DPW3'!AV86)</f>
        <v/>
      </c>
      <c r="BD3995" s="176" t="str">
        <f>IF(ISBLANK('DPW3'!AW86),"",'DPW3'!AW86)</f>
        <v/>
      </c>
      <c r="BE3995" s="176" t="str">
        <f>IF(ISBLANK('DPW3'!AX86),"",'DPW3'!AX86)</f>
        <v/>
      </c>
      <c r="BF3995" s="176" t="str">
        <f>IF(ISBLANK('DPW3'!AY86),"",'DPW3'!AY86)</f>
        <v/>
      </c>
      <c r="BG3995" s="176" t="str">
        <f>IF(ISBLANK('DPW3'!AZ86),"",'DPW3'!AZ86)</f>
        <v/>
      </c>
      <c r="BH3995" s="176" t="str">
        <f>IF(ISBLANK('DPW3'!BA86),"",'DPW3'!BA86)</f>
        <v/>
      </c>
    </row>
    <row r="3996" spans="1:60" x14ac:dyDescent="0.25">
      <c r="A3996" s="176" t="str">
        <f t="shared" si="62"/>
        <v>YKY</v>
      </c>
      <c r="B3996" s="176" t="str">
        <f>IF(ISBLANK('DPW3'!DP86),"",'DPW3'!DP86)</f>
        <v>PCD_DPW3_RES3_DLY_S6</v>
      </c>
      <c r="C3996" s="176" t="str">
        <f>'DPW3'!F86 &amp; "," &amp; 'DPW3'!G86 &amp; "," &amp; 'DPW3'!DP5 &amp; "," &amp; 'DPW3'!DP6</f>
        <v>Resilience - Service reservoirs with new enhanced bypass provision,Number of schemes at Stage 6,Total number of schemes with a 90+ day delay for any given IM,</v>
      </c>
      <c r="D3996" s="176" t="str">
        <f>IF(ISBLANK('DPW3'!$H$86),"",'DPW3'!$H$86)</f>
        <v>Nr</v>
      </c>
      <c r="E3996" s="176" t="s">
        <v>7266</v>
      </c>
      <c r="F3996" s="176" t="str">
        <f>IF(ISBLANK('DPW3'!BC86),"",'DPW3'!BC86)</f>
        <v/>
      </c>
    </row>
    <row r="3997" spans="1:60" x14ac:dyDescent="0.25">
      <c r="A3997" s="176" t="str">
        <f t="shared" si="62"/>
        <v>YKY</v>
      </c>
      <c r="B3997" s="176" t="str">
        <f>IF(ISBLANK('DPW3'!DQ86),"",'DPW3'!DQ86)</f>
        <v>PCD_DPW3_RES3_DIR_S6</v>
      </c>
      <c r="C3997" s="176" t="str">
        <f>'DPW3'!F86 &amp; "," &amp; 'DPW3'!G86 &amp; "," &amp; 'DPW3'!$DQ$5 &amp; "," &amp; 'DPW3'!$DQ$6</f>
        <v>Resilience - Service reservoirs with new enhanced bypass provision,Number of schemes at Stage 6,Reasons for delay - Number of delayed schemes falling into each 'primary reason for delay' category,Lack of resources - internal</v>
      </c>
      <c r="D3997" s="176" t="str">
        <f>IF(ISBLANK('DPW3'!$H$86),"",'DPW3'!$H$86)</f>
        <v>Nr</v>
      </c>
      <c r="E3997" s="176" t="s">
        <v>7266</v>
      </c>
      <c r="F3997" s="176" t="str">
        <f>IF(ISBLANK('DPW3'!BD86),"",'DPW3'!BD86)</f>
        <v/>
      </c>
    </row>
    <row r="3998" spans="1:60" x14ac:dyDescent="0.25">
      <c r="A3998" s="176" t="str">
        <f t="shared" si="62"/>
        <v>YKY</v>
      </c>
      <c r="B3998" s="176" t="str">
        <f>IF(ISBLANK('DPW3'!DR86),"",'DPW3'!DR86)</f>
        <v>PCD_DPW3_RES3_DSCR_S6</v>
      </c>
      <c r="C3998" s="176" t="str">
        <f>'DPW3'!F86 &amp; "," &amp; 'DPW3'!G86 &amp; "," &amp; 'DPW3'!$DQ$5 &amp; "," &amp; 'DPW3'!$DR$6</f>
        <v xml:space="preserve">Resilience - Service reservoirs with new enhanced bypass provision,Number of schemes at Stage 6,Reasons for delay - Number of delayed schemes falling into each 'primary reason for delay' category,Lack of resources - external </v>
      </c>
      <c r="D3998" s="176" t="str">
        <f>IF(ISBLANK('DPW3'!$H$86),"",'DPW3'!$H$86)</f>
        <v>Nr</v>
      </c>
      <c r="E3998" s="176" t="s">
        <v>7266</v>
      </c>
      <c r="F3998" s="176" t="str">
        <f>IF(ISBLANK('DPW3'!BE86),"",'DPW3'!BE86)</f>
        <v/>
      </c>
    </row>
    <row r="3999" spans="1:60" x14ac:dyDescent="0.25">
      <c r="A3999" s="176" t="str">
        <f t="shared" si="62"/>
        <v>YKY</v>
      </c>
      <c r="B3999" s="176" t="str">
        <f>IF(ISBLANK('DPW3'!DS86),"",'DPW3'!DS86)</f>
        <v>PCD_DPW3_RES3_DCS_S6</v>
      </c>
      <c r="C3999" s="176" t="str">
        <f>'DPW3'!F86 &amp; "," &amp; 'DPW3'!G86 &amp; "," &amp; 'DPW3'!$DQ$5 &amp; "," &amp; 'DPW3'!$DS$6</f>
        <v>Resilience - Service reservoirs with new enhanced bypass provision,Number of schemes at Stage 6,Reasons for delay - Number of delayed schemes falling into each 'primary reason for delay' category,Change in solution (IM2)</v>
      </c>
      <c r="D3999" s="176" t="str">
        <f>IF(ISBLANK('DPW3'!$H$86),"",'DPW3'!$H$86)</f>
        <v>Nr</v>
      </c>
      <c r="E3999" s="176" t="s">
        <v>7266</v>
      </c>
      <c r="F3999" s="176" t="str">
        <f>IF(ISBLANK('DPW3'!BF86),"",'DPW3'!BF86)</f>
        <v/>
      </c>
    </row>
    <row r="4000" spans="1:60" x14ac:dyDescent="0.25">
      <c r="A4000" s="176" t="str">
        <f t="shared" si="62"/>
        <v>YKY</v>
      </c>
      <c r="B4000" s="176" t="str">
        <f>IF(ISBLANK('DPW3'!DT86),"",'DPW3'!DT86)</f>
        <v>PCD_DPW3_RES3_DSPC_S6</v>
      </c>
      <c r="C4000" s="176" t="str">
        <f>'DPW3'!F86 &amp; "," &amp; 'DPW3'!G86 &amp; "," &amp; 'DPW3'!$DQ$5 &amp; "," &amp; 'DPW3'!$DT$6</f>
        <v>Resilience - Service reservoirs with new enhanced bypass provision,Number of schemes at Stage 6,Reasons for delay - Number of delayed schemes falling into each 'primary reason for delay' category,Supply chain capacity</v>
      </c>
      <c r="D4000" s="176" t="str">
        <f>IF(ISBLANK('DPW3'!$H$86),"",'DPW3'!$H$86)</f>
        <v>Nr</v>
      </c>
      <c r="E4000" s="176" t="s">
        <v>7266</v>
      </c>
      <c r="F4000" s="176" t="str">
        <f>IF(ISBLANK('DPW3'!BG86),"",'DPW3'!BG86)</f>
        <v/>
      </c>
    </row>
    <row r="4001" spans="1:60" s="55" customFormat="1" x14ac:dyDescent="0.25">
      <c r="A4001" s="55" t="str">
        <f t="shared" si="62"/>
        <v>YKY</v>
      </c>
      <c r="B4001" s="55" t="str">
        <f>IF(ISBLANK('DPW3'!DU86),"",'DPW3'!DU86)</f>
        <v>PCD_DPW3_RES3_DPP_S6</v>
      </c>
      <c r="C4001" s="55" t="str">
        <f>'DPW3'!F86 &amp; "," &amp; 'DPW3'!G86 &amp; "," &amp; 'DPW3'!$DQ$5 &amp; "," &amp; 'DPW3'!$DU$6</f>
        <v>Resilience - Service reservoirs with new enhanced bypass provision,Number of schemes at Stage 6,Reasons for delay - Number of delayed schemes falling into each 'primary reason for delay' category,Land and planning permission</v>
      </c>
      <c r="D4001" s="55" t="str">
        <f>IF(ISBLANK('DPW3'!$H$86),"",'DPW3'!$H$86)</f>
        <v>Nr</v>
      </c>
      <c r="E4001" s="55" t="s">
        <v>7266</v>
      </c>
      <c r="F4001" s="55" t="str">
        <f>IF(ISBLANK('DPW3'!BH86),"",'DPW3'!BH86)</f>
        <v/>
      </c>
    </row>
    <row r="4002" spans="1:60" x14ac:dyDescent="0.25">
      <c r="A4002" s="176" t="str">
        <f t="shared" si="62"/>
        <v>YKY</v>
      </c>
      <c r="B4002" s="176" t="str">
        <f>IF(ISBLANK('DPW3'!DV86),"",'DPW3'!DV86)</f>
        <v>PCD_DPW3_RES3_DTPI_S6</v>
      </c>
      <c r="C4002" s="176" t="str">
        <f>'DPW3'!F86 &amp; "," &amp; 'DPW3'!G86 &amp; "," &amp; 'DPW3'!$DQ$5 &amp; "," &amp; 'DPW3'!$DV$6</f>
        <v>Resilience - Service reservoirs with new enhanced bypass provision,Number of schemes at Stage 6,Reasons for delay - Number of delayed schemes falling into each 'primary reason for delay' category,Third-party interface</v>
      </c>
      <c r="D4002" s="176" t="str">
        <f>IF(ISBLANK('DPW3'!$H$86),"",'DPW3'!$H$86)</f>
        <v>Nr</v>
      </c>
      <c r="E4002" s="176" t="s">
        <v>7266</v>
      </c>
      <c r="F4002" s="176" t="str">
        <f>IF(ISBLANK('DPW3'!BI86),"",'DPW3'!BI86)</f>
        <v/>
      </c>
    </row>
    <row r="4003" spans="1:60" x14ac:dyDescent="0.25">
      <c r="A4003" s="176" t="str">
        <f t="shared" si="62"/>
        <v>YKY</v>
      </c>
      <c r="B4003" s="176" t="str">
        <f>IF(ISBLANK('DPW3'!DW86),"",'DPW3'!DW86)</f>
        <v>PCD_DPW3_RES3_DCI_S6</v>
      </c>
      <c r="C4003" s="176" t="str">
        <f>'DPW3'!F86 &amp; "," &amp; 'DPW3'!G86 &amp; "," &amp; 'DPW3'!$DQ$5 &amp; "," &amp; 'DPW3'!$DW$6</f>
        <v>Resilience - Service reservoirs with new enhanced bypass provision,Number of schemes at Stage 6,Reasons for delay - Number of delayed schemes falling into each 'primary reason for delay' category,Contractual issues</v>
      </c>
      <c r="D4003" s="176" t="str">
        <f>IF(ISBLANK('DPW3'!$H$86),"",'DPW3'!$H$86)</f>
        <v>Nr</v>
      </c>
      <c r="E4003" s="176" t="s">
        <v>7266</v>
      </c>
      <c r="F4003" s="176" t="str">
        <f>IF(ISBLANK('DPW3'!BJ86),"",'DPW3'!BJ86)</f>
        <v/>
      </c>
    </row>
    <row r="4004" spans="1:60" x14ac:dyDescent="0.25">
      <c r="A4004" s="176" t="str">
        <f t="shared" si="62"/>
        <v>YKY</v>
      </c>
      <c r="B4004" s="176" t="str">
        <f>IF(ISBLANK('DPW3'!DX86),"",'DPW3'!DX86)</f>
        <v>PCD_DPW3_RES3_DSI_S6</v>
      </c>
      <c r="C4004" s="176" t="str">
        <f>'DPW3'!F86 &amp; "," &amp; 'DPW3'!G86 &amp; "," &amp; 'DPW3'!$DQ$5 &amp; "," &amp; 'DPW3'!$DX$6</f>
        <v>Resilience - Service reservoirs with new enhanced bypass provision,Number of schemes at Stage 6,Reasons for delay - Number of delayed schemes falling into each 'primary reason for delay' category,Sites issues</v>
      </c>
      <c r="D4004" s="176" t="str">
        <f>IF(ISBLANK('DPW3'!$H$86),"",'DPW3'!$H$86)</f>
        <v>Nr</v>
      </c>
      <c r="E4004" s="176" t="s">
        <v>7266</v>
      </c>
      <c r="F4004" s="176" t="str">
        <f>IF(ISBLANK('DPW3'!BK86),"",'DPW3'!BK86)</f>
        <v/>
      </c>
    </row>
    <row r="4005" spans="1:60" x14ac:dyDescent="0.25">
      <c r="A4005" s="176" t="str">
        <f t="shared" si="62"/>
        <v>YKY</v>
      </c>
      <c r="B4005" s="176" t="str">
        <f>IF(ISBLANK('DPW3'!DY86),"",'DPW3'!DY86)</f>
        <v>PCD_DPW3_RES3_DER_S6</v>
      </c>
      <c r="C4005" s="176" t="str">
        <f>'DPW3'!F86 &amp; "," &amp; 'DPW3'!G86 &amp; "," &amp; 'DPW3'!$DQ$5 &amp; "," &amp; 'DPW3'!$DY$6</f>
        <v>Resilience - Service reservoirs with new enhanced bypass provision,Number of schemes at Stage 6,Reasons for delay - Number of delayed schemes falling into each 'primary reason for delay' category,Environmental risks</v>
      </c>
      <c r="D4005" s="176" t="str">
        <f>IF(ISBLANK('DPW3'!$H$86),"",'DPW3'!$H$86)</f>
        <v>Nr</v>
      </c>
      <c r="E4005" s="176" t="s">
        <v>7266</v>
      </c>
      <c r="F4005" s="176" t="str">
        <f>IF(ISBLANK('DPW3'!BL86),"",'DPW3'!BL86)</f>
        <v/>
      </c>
    </row>
    <row r="4006" spans="1:60" x14ac:dyDescent="0.25">
      <c r="A4006" s="176" t="str">
        <f t="shared" si="62"/>
        <v>YKY</v>
      </c>
      <c r="B4006" s="176" t="str">
        <f>IF(ISBLANK('DPW3'!DZ86),"",'DPW3'!DZ86)</f>
        <v>PCD_DPW3_RES3_RS_S6</v>
      </c>
      <c r="C4006" s="176" t="str">
        <f>'DPW3'!F86 &amp; "," &amp; 'DPW3'!G86 &amp; "," &amp; 'DPW3'!$DQ$5 &amp; "," &amp; 'DPW3'!$DZ$6</f>
        <v>Resilience - Service reservoirs with new enhanced bypass provision,Number of schemes at Stage 6,Reasons for delay - Number of delayed schemes falling into each 'primary reason for delay' category,Regulatory Sign off Delay</v>
      </c>
      <c r="D4006" s="176" t="str">
        <f>IF(ISBLANK('DPW3'!$H$86),"",'DPW3'!$H$86)</f>
        <v>Nr</v>
      </c>
      <c r="E4006" s="176" t="s">
        <v>7266</v>
      </c>
      <c r="F4006" s="176" t="str">
        <f>IF(ISBLANK('DPW3'!BM86),"",'DPW3'!BM86)</f>
        <v/>
      </c>
    </row>
    <row r="4007" spans="1:60" x14ac:dyDescent="0.25">
      <c r="A4007" s="176" t="str">
        <f t="shared" si="62"/>
        <v>YKY</v>
      </c>
      <c r="B4007" s="176" t="str">
        <f>IF(ISBLANK('DPW3'!EA86),"",'DPW3'!EA86)</f>
        <v>PCD_DPW3_RES3_DPLE_S6</v>
      </c>
      <c r="C4007" s="176" t="str">
        <f>'DPW3'!F86 &amp; "," &amp; 'DPW3'!G86 &amp; "," &amp; 'DPW3'!$DQ$5 &amp; "," &amp; 'DPW3'!$EA$6</f>
        <v>Resilience - Service reservoirs with new enhanced bypass provision,Number of schemes at Stage 6,Reasons for delay - Number of delayed schemes falling into each 'primary reason for delay' category,Programme level efficiency</v>
      </c>
      <c r="D4007" s="176" t="str">
        <f>IF(ISBLANK('DPW3'!$H$86),"",'DPW3'!$H$86)</f>
        <v>Nr</v>
      </c>
      <c r="E4007" s="176" t="s">
        <v>7266</v>
      </c>
      <c r="F4007" s="176" t="str">
        <f>IF(ISBLANK('DPW3'!BN86),"",'DPW3'!BN86)</f>
        <v/>
      </c>
    </row>
    <row r="4008" spans="1:60" x14ac:dyDescent="0.25">
      <c r="A4008" s="176" t="str">
        <f t="shared" si="62"/>
        <v>YKY</v>
      </c>
      <c r="B4008" s="176" t="str">
        <f>IF(ISBLANK('DPW3'!BZ87),"",'DPW3'!BZ87)</f>
        <v>PCD_DPW3_RES3_S7</v>
      </c>
      <c r="C4008" s="176" t="str">
        <f>'DPW3'!F87 &amp; "," &amp; 'DPW3'!G87 &amp; "," &amp; 'DPW3'!BX5</f>
        <v>Resilience - Service reservoirs with new enhanced bypass provision,Number of schemes at Stage 7,Number of Schemes with IMs (Nr)</v>
      </c>
      <c r="D4008" s="176" t="str">
        <f>IF(ISBLANK('DPW3'!$H$87),"",'DPW3'!$H$87)</f>
        <v>Nr</v>
      </c>
      <c r="E4008" s="176" t="s">
        <v>7266</v>
      </c>
      <c r="T4008" s="176" t="str">
        <f>IF(ISBLANK('DPW3'!M87),"",'DPW3'!M87)</f>
        <v/>
      </c>
      <c r="U4008" s="176" t="str">
        <f>IF(ISBLANK('DPW3'!N87),"",'DPW3'!N87)</f>
        <v/>
      </c>
      <c r="V4008" s="176" t="str">
        <f>IF(ISBLANK('DPW3'!O87),"",'DPW3'!O87)</f>
        <v/>
      </c>
      <c r="W4008" s="176" t="str">
        <f>IF(ISBLANK('DPW3'!P87),"",'DPW3'!P87)</f>
        <v/>
      </c>
      <c r="X4008" s="176" t="str">
        <f>IF(ISBLANK('DPW3'!Q87),"",'DPW3'!Q87)</f>
        <v/>
      </c>
      <c r="Y4008" s="176" t="str">
        <f>IF(ISBLANK('DPW3'!R87),"",'DPW3'!R87)</f>
        <v/>
      </c>
      <c r="Z4008" s="176" t="str">
        <f>IF(ISBLANK('DPW3'!S87),"",'DPW3'!S87)</f>
        <v/>
      </c>
      <c r="AA4008" s="176" t="str">
        <f>IF(ISBLANK('DPW3'!T87),"",'DPW3'!T87)</f>
        <v/>
      </c>
      <c r="AB4008" s="176" t="str">
        <f>IF(ISBLANK('DPW3'!U87),"",'DPW3'!U87)</f>
        <v/>
      </c>
      <c r="AC4008" s="176" t="str">
        <f>IF(ISBLANK('DPW3'!V87),"",'DPW3'!V87)</f>
        <v/>
      </c>
      <c r="AD4008" s="176" t="str">
        <f>IF(ISBLANK('DPW3'!W87),"",'DPW3'!W87)</f>
        <v/>
      </c>
      <c r="AE4008" s="176" t="str">
        <f>IF(ISBLANK('DPW3'!X87),"",'DPW3'!X87)</f>
        <v/>
      </c>
      <c r="AF4008" s="176" t="str">
        <f>IF(ISBLANK('DPW3'!Y87),"",'DPW3'!Y87)</f>
        <v/>
      </c>
      <c r="AG4008" s="176" t="str">
        <f>IF(ISBLANK('DPW3'!Z87),"",'DPW3'!Z87)</f>
        <v/>
      </c>
      <c r="AH4008" s="176" t="str">
        <f>IF(ISBLANK('DPW3'!AA87),"",'DPW3'!AA87)</f>
        <v/>
      </c>
      <c r="AI4008" s="176" t="str">
        <f>IF(ISBLANK('DPW3'!AB87),"",'DPW3'!AB87)</f>
        <v/>
      </c>
      <c r="AJ4008" s="176" t="str">
        <f>IF(ISBLANK('DPW3'!AC87),"",'DPW3'!AC87)</f>
        <v/>
      </c>
      <c r="AK4008" s="176" t="str">
        <f>IF(ISBLANK('DPW3'!AD87),"",'DPW3'!AD87)</f>
        <v/>
      </c>
      <c r="AL4008" s="176" t="str">
        <f>IF(ISBLANK('DPW3'!AE87),"",'DPW3'!AE87)</f>
        <v/>
      </c>
      <c r="AM4008" s="176" t="str">
        <f>IF(ISBLANK('DPW3'!AF87),"",'DPW3'!AF87)</f>
        <v/>
      </c>
      <c r="AN4008" s="176" t="str">
        <f>IF(ISBLANK('DPW3'!AG87),"",'DPW3'!AG87)</f>
        <v/>
      </c>
      <c r="AO4008" s="176" t="str">
        <f>IF(ISBLANK('DPW3'!AH87),"",'DPW3'!AH87)</f>
        <v/>
      </c>
      <c r="AP4008" s="176" t="str">
        <f>IF(ISBLANK('DPW3'!AI87),"",'DPW3'!AI87)</f>
        <v/>
      </c>
      <c r="AQ4008" s="176" t="str">
        <f>IF(ISBLANK('DPW3'!AJ87),"",'DPW3'!AJ87)</f>
        <v/>
      </c>
      <c r="AR4008" s="176" t="str">
        <f>IF(ISBLANK('DPW3'!AK87),"",'DPW3'!AK87)</f>
        <v/>
      </c>
      <c r="AS4008" s="176" t="str">
        <f>IF(ISBLANK('DPW3'!AL87),"",'DPW3'!AL87)</f>
        <v/>
      </c>
      <c r="AT4008" s="176" t="str">
        <f>IF(ISBLANK('DPW3'!AM87),"",'DPW3'!AM87)</f>
        <v/>
      </c>
      <c r="AU4008" s="176" t="str">
        <f>IF(ISBLANK('DPW3'!AN87),"",'DPW3'!AN87)</f>
        <v/>
      </c>
      <c r="AV4008" s="176" t="str">
        <f>IF(ISBLANK('DPW3'!AO87),"",'DPW3'!AO87)</f>
        <v/>
      </c>
      <c r="AW4008" s="176" t="str">
        <f>IF(ISBLANK('DPW3'!AP87),"",'DPW3'!AP87)</f>
        <v/>
      </c>
      <c r="AX4008" s="176" t="str">
        <f>IF(ISBLANK('DPW3'!AQ87),"",'DPW3'!AQ87)</f>
        <v/>
      </c>
      <c r="AY4008" s="176" t="str">
        <f>IF(ISBLANK('DPW3'!AR87),"",'DPW3'!AR87)</f>
        <v/>
      </c>
      <c r="AZ4008" s="176" t="str">
        <f>IF(ISBLANK('DPW3'!AS87),"",'DPW3'!AS87)</f>
        <v/>
      </c>
      <c r="BA4008" s="176" t="str">
        <f>IF(ISBLANK('DPW3'!AT87),"",'DPW3'!AT87)</f>
        <v/>
      </c>
      <c r="BB4008" s="176" t="str">
        <f>IF(ISBLANK('DPW3'!AU87),"",'DPW3'!AU87)</f>
        <v/>
      </c>
      <c r="BC4008" s="176" t="str">
        <f>IF(ISBLANK('DPW3'!AV87),"",'DPW3'!AV87)</f>
        <v/>
      </c>
      <c r="BD4008" s="176" t="str">
        <f>IF(ISBLANK('DPW3'!AW87),"",'DPW3'!AW87)</f>
        <v/>
      </c>
      <c r="BE4008" s="176" t="str">
        <f>IF(ISBLANK('DPW3'!AX87),"",'DPW3'!AX87)</f>
        <v/>
      </c>
      <c r="BF4008" s="176" t="str">
        <f>IF(ISBLANK('DPW3'!AY87),"",'DPW3'!AY87)</f>
        <v/>
      </c>
      <c r="BG4008" s="176" t="str">
        <f>IF(ISBLANK('DPW3'!AZ87),"",'DPW3'!AZ87)</f>
        <v/>
      </c>
      <c r="BH4008" s="176" t="str">
        <f>IF(ISBLANK('DPW3'!BA87),"",'DPW3'!BA87)</f>
        <v/>
      </c>
    </row>
    <row r="4009" spans="1:60" x14ac:dyDescent="0.25">
      <c r="A4009" s="176" t="str">
        <f t="shared" si="62"/>
        <v>YKY</v>
      </c>
      <c r="B4009" s="176" t="str">
        <f>IF(ISBLANK('DPW3'!DP87),"",'DPW3'!DP87)</f>
        <v>PCD_DPW3_RES3_DLY_S7</v>
      </c>
      <c r="C4009" s="176" t="str">
        <f>'DPW3'!F87 &amp; "," &amp; 'DPW3'!G87 &amp; "," &amp; 'DPW3'!DP5 &amp; "," &amp; 'DPW3'!DP6</f>
        <v>Resilience - Service reservoirs with new enhanced bypass provision,Number of schemes at Stage 7,Total number of schemes with a 90+ day delay for any given IM,</v>
      </c>
      <c r="D4009" s="176" t="str">
        <f>IF(ISBLANK('DPW3'!$H$87),"",'DPW3'!$H$87)</f>
        <v>Nr</v>
      </c>
      <c r="E4009" s="176" t="s">
        <v>7266</v>
      </c>
      <c r="F4009" s="176" t="str">
        <f>IF(ISBLANK('DPW3'!BC87),"",'DPW3'!BC87)</f>
        <v/>
      </c>
    </row>
    <row r="4010" spans="1:60" x14ac:dyDescent="0.25">
      <c r="A4010" s="176" t="str">
        <f t="shared" si="62"/>
        <v>YKY</v>
      </c>
      <c r="B4010" s="176" t="str">
        <f>IF(ISBLANK('DPW3'!DQ87),"",'DPW3'!DQ87)</f>
        <v>PCD_DPW3_RES3_DIR_S7</v>
      </c>
      <c r="C4010" s="176" t="str">
        <f>'DPW3'!F87 &amp; "," &amp; 'DPW3'!G87 &amp; "," &amp; 'DPW3'!$DQ$5 &amp; "," &amp; 'DPW3'!$DQ$6</f>
        <v>Resilience - Service reservoirs with new enhanced bypass provision,Number of schemes at Stage 7,Reasons for delay - Number of delayed schemes falling into each 'primary reason for delay' category,Lack of resources - internal</v>
      </c>
      <c r="D4010" s="176" t="str">
        <f>IF(ISBLANK('DPW3'!$H$87),"",'DPW3'!$H$87)</f>
        <v>Nr</v>
      </c>
      <c r="E4010" s="176" t="s">
        <v>7266</v>
      </c>
      <c r="F4010" s="176" t="str">
        <f>IF(ISBLANK('DPW3'!BD87),"",'DPW3'!BD87)</f>
        <v/>
      </c>
    </row>
    <row r="4011" spans="1:60" x14ac:dyDescent="0.25">
      <c r="A4011" s="176" t="str">
        <f t="shared" si="62"/>
        <v>YKY</v>
      </c>
      <c r="B4011" s="176" t="str">
        <f>IF(ISBLANK('DPW3'!DR87),"",'DPW3'!DR87)</f>
        <v>PCD_DPW3_RES3_DSCR_S7</v>
      </c>
      <c r="C4011" s="176" t="str">
        <f>'DPW3'!F87 &amp; "," &amp; 'DPW3'!G87 &amp; "," &amp; 'DPW3'!$DQ$5 &amp; "," &amp; 'DPW3'!$DR$6</f>
        <v xml:space="preserve">Resilience - Service reservoirs with new enhanced bypass provision,Number of schemes at Stage 7,Reasons for delay - Number of delayed schemes falling into each 'primary reason for delay' category,Lack of resources - external </v>
      </c>
      <c r="D4011" s="176" t="str">
        <f>IF(ISBLANK('DPW3'!$H$87),"",'DPW3'!$H$87)</f>
        <v>Nr</v>
      </c>
      <c r="E4011" s="176" t="s">
        <v>7266</v>
      </c>
      <c r="F4011" s="176" t="str">
        <f>IF(ISBLANK('DPW3'!BE87),"",'DPW3'!BE87)</f>
        <v/>
      </c>
    </row>
    <row r="4012" spans="1:60" x14ac:dyDescent="0.25">
      <c r="A4012" s="176" t="str">
        <f t="shared" si="62"/>
        <v>YKY</v>
      </c>
      <c r="B4012" s="176" t="str">
        <f>IF(ISBLANK('DPW3'!DS87),"",'DPW3'!DS87)</f>
        <v>PCD_DPW3_RES3_DCS_S7</v>
      </c>
      <c r="C4012" s="176" t="str">
        <f>'DPW3'!F87 &amp; "," &amp; 'DPW3'!G87 &amp; "," &amp; 'DPW3'!$DQ$5 &amp; "," &amp; 'DPW3'!$DS$6</f>
        <v>Resilience - Service reservoirs with new enhanced bypass provision,Number of schemes at Stage 7,Reasons for delay - Number of delayed schemes falling into each 'primary reason for delay' category,Change in solution (IM2)</v>
      </c>
      <c r="D4012" s="176" t="str">
        <f>IF(ISBLANK('DPW3'!$H$87),"",'DPW3'!$H$87)</f>
        <v>Nr</v>
      </c>
      <c r="E4012" s="176" t="s">
        <v>7266</v>
      </c>
      <c r="F4012" s="176" t="str">
        <f>IF(ISBLANK('DPW3'!BF87),"",'DPW3'!BF87)</f>
        <v/>
      </c>
    </row>
    <row r="4013" spans="1:60" x14ac:dyDescent="0.25">
      <c r="A4013" s="176" t="str">
        <f t="shared" si="62"/>
        <v>YKY</v>
      </c>
      <c r="B4013" s="176" t="str">
        <f>IF(ISBLANK('DPW3'!DT87),"",'DPW3'!DT87)</f>
        <v>PCD_DPW3_RES3_DSPC_S7</v>
      </c>
      <c r="C4013" s="176" t="str">
        <f>'DPW3'!F87 &amp; "," &amp; 'DPW3'!G87 &amp; "," &amp; 'DPW3'!$DQ$5 &amp; "," &amp; 'DPW3'!$DT$6</f>
        <v>Resilience - Service reservoirs with new enhanced bypass provision,Number of schemes at Stage 7,Reasons for delay - Number of delayed schemes falling into each 'primary reason for delay' category,Supply chain capacity</v>
      </c>
      <c r="D4013" s="176" t="str">
        <f>IF(ISBLANK('DPW3'!$H$87),"",'DPW3'!$H$87)</f>
        <v>Nr</v>
      </c>
      <c r="E4013" s="176" t="s">
        <v>7266</v>
      </c>
      <c r="F4013" s="176" t="str">
        <f>IF(ISBLANK('DPW3'!BG87),"",'DPW3'!BG87)</f>
        <v/>
      </c>
    </row>
    <row r="4014" spans="1:60" x14ac:dyDescent="0.25">
      <c r="A4014" s="176" t="str">
        <f t="shared" si="62"/>
        <v>YKY</v>
      </c>
      <c r="B4014" s="176" t="str">
        <f>IF(ISBLANK('DPW3'!DU87),"",'DPW3'!DU87)</f>
        <v>PCD_DPW3_RES3_DPP_S7</v>
      </c>
      <c r="C4014" s="176" t="str">
        <f>'DPW3'!F87 &amp; "," &amp; 'DPW3'!G87 &amp; "," &amp; 'DPW3'!$DQ$5 &amp; "," &amp; 'DPW3'!$DU$6</f>
        <v>Resilience - Service reservoirs with new enhanced bypass provision,Number of schemes at Stage 7,Reasons for delay - Number of delayed schemes falling into each 'primary reason for delay' category,Land and planning permission</v>
      </c>
      <c r="D4014" s="176" t="str">
        <f>IF(ISBLANK('DPW3'!$H$87),"",'DPW3'!$H$87)</f>
        <v>Nr</v>
      </c>
      <c r="E4014" s="176" t="s">
        <v>7266</v>
      </c>
      <c r="F4014" s="176" t="str">
        <f>IF(ISBLANK('DPW3'!BH87),"",'DPW3'!BH87)</f>
        <v/>
      </c>
    </row>
    <row r="4015" spans="1:60" x14ac:dyDescent="0.25">
      <c r="A4015" s="176" t="str">
        <f t="shared" si="62"/>
        <v>YKY</v>
      </c>
      <c r="B4015" s="176" t="str">
        <f>IF(ISBLANK('DPW3'!DV87),"",'DPW3'!DV87)</f>
        <v>PCD_DPW3_RES3_DTPI_S7</v>
      </c>
      <c r="C4015" s="176" t="str">
        <f>'DPW3'!F87 &amp; "," &amp; 'DPW3'!G87 &amp; "," &amp; 'DPW3'!$DQ$5 &amp; "," &amp; 'DPW3'!$DV$6</f>
        <v>Resilience - Service reservoirs with new enhanced bypass provision,Number of schemes at Stage 7,Reasons for delay - Number of delayed schemes falling into each 'primary reason for delay' category,Third-party interface</v>
      </c>
      <c r="D4015" s="176" t="str">
        <f>IF(ISBLANK('DPW3'!$H$87),"",'DPW3'!$H$87)</f>
        <v>Nr</v>
      </c>
      <c r="E4015" s="176" t="s">
        <v>7266</v>
      </c>
      <c r="F4015" s="176" t="str">
        <f>IF(ISBLANK('DPW3'!BI87),"",'DPW3'!BI87)</f>
        <v/>
      </c>
    </row>
    <row r="4016" spans="1:60" x14ac:dyDescent="0.25">
      <c r="A4016" s="176" t="str">
        <f t="shared" si="62"/>
        <v>YKY</v>
      </c>
      <c r="B4016" s="176" t="str">
        <f>IF(ISBLANK('DPW3'!DW87),"",'DPW3'!DW87)</f>
        <v>PCD_DPW3_RES3_DCI_S7</v>
      </c>
      <c r="C4016" s="176" t="str">
        <f>'DPW3'!F87 &amp; "," &amp; 'DPW3'!G87 &amp; "," &amp; 'DPW3'!$DQ$5 &amp; "," &amp; 'DPW3'!$DW$6</f>
        <v>Resilience - Service reservoirs with new enhanced bypass provision,Number of schemes at Stage 7,Reasons for delay - Number of delayed schemes falling into each 'primary reason for delay' category,Contractual issues</v>
      </c>
      <c r="D4016" s="176" t="str">
        <f>IF(ISBLANK('DPW3'!$H$87),"",'DPW3'!$H$87)</f>
        <v>Nr</v>
      </c>
      <c r="E4016" s="176" t="s">
        <v>7266</v>
      </c>
      <c r="F4016" s="176" t="str">
        <f>IF(ISBLANK('DPW3'!BJ87),"",'DPW3'!BJ87)</f>
        <v/>
      </c>
    </row>
    <row r="4017" spans="1:60" x14ac:dyDescent="0.25">
      <c r="A4017" s="176" t="str">
        <f t="shared" si="62"/>
        <v>YKY</v>
      </c>
      <c r="B4017" s="176" t="str">
        <f>IF(ISBLANK('DPW3'!DX87),"",'DPW3'!DX87)</f>
        <v>PCD_DPW3_RES3_DSI_S7</v>
      </c>
      <c r="C4017" s="176" t="str">
        <f>'DPW3'!F87 &amp; "," &amp; 'DPW3'!G87 &amp; "," &amp; 'DPW3'!$DQ$5 &amp; "," &amp; 'DPW3'!$DX$6</f>
        <v>Resilience - Service reservoirs with new enhanced bypass provision,Number of schemes at Stage 7,Reasons for delay - Number of delayed schemes falling into each 'primary reason for delay' category,Sites issues</v>
      </c>
      <c r="D4017" s="176" t="str">
        <f>IF(ISBLANK('DPW3'!$H$87),"",'DPW3'!$H$87)</f>
        <v>Nr</v>
      </c>
      <c r="E4017" s="176" t="s">
        <v>7266</v>
      </c>
      <c r="F4017" s="176" t="str">
        <f>IF(ISBLANK('DPW3'!BK87),"",'DPW3'!BK87)</f>
        <v/>
      </c>
    </row>
    <row r="4018" spans="1:60" x14ac:dyDescent="0.25">
      <c r="A4018" s="176" t="str">
        <f t="shared" si="62"/>
        <v>YKY</v>
      </c>
      <c r="B4018" s="176" t="str">
        <f>IF(ISBLANK('DPW3'!DY87),"",'DPW3'!DY87)</f>
        <v>PCD_DPW3_RES3_DER_S7</v>
      </c>
      <c r="C4018" s="176" t="str">
        <f>'DPW3'!F87 &amp; "," &amp; 'DPW3'!G87 &amp; "," &amp; 'DPW3'!$DQ$5 &amp; "," &amp; 'DPW3'!$DY$6</f>
        <v>Resilience - Service reservoirs with new enhanced bypass provision,Number of schemes at Stage 7,Reasons for delay - Number of delayed schemes falling into each 'primary reason for delay' category,Environmental risks</v>
      </c>
      <c r="D4018" s="176" t="str">
        <f>IF(ISBLANK('DPW3'!$H$87),"",'DPW3'!$H$87)</f>
        <v>Nr</v>
      </c>
      <c r="E4018" s="176" t="s">
        <v>7266</v>
      </c>
      <c r="F4018" s="176" t="str">
        <f>IF(ISBLANK('DPW3'!BL87),"",'DPW3'!BL87)</f>
        <v/>
      </c>
    </row>
    <row r="4019" spans="1:60" x14ac:dyDescent="0.25">
      <c r="A4019" s="176" t="str">
        <f t="shared" si="62"/>
        <v>YKY</v>
      </c>
      <c r="B4019" s="176" t="str">
        <f>IF(ISBLANK('DPW3'!DZ87),"",'DPW3'!DZ87)</f>
        <v>PCD_DPW3_RES3_RS_S7</v>
      </c>
      <c r="C4019" s="176" t="str">
        <f>'DPW3'!F87 &amp; "," &amp; 'DPW3'!G87 &amp; "," &amp; 'DPW3'!$DQ$5 &amp; "," &amp; 'DPW3'!$DZ$6</f>
        <v>Resilience - Service reservoirs with new enhanced bypass provision,Number of schemes at Stage 7,Reasons for delay - Number of delayed schemes falling into each 'primary reason for delay' category,Regulatory Sign off Delay</v>
      </c>
      <c r="D4019" s="176" t="str">
        <f>IF(ISBLANK('DPW3'!$H$87),"",'DPW3'!$H$87)</f>
        <v>Nr</v>
      </c>
      <c r="E4019" s="176" t="s">
        <v>7266</v>
      </c>
      <c r="F4019" s="176" t="str">
        <f>IF(ISBLANK('DPW3'!BM87),"",'DPW3'!BM87)</f>
        <v/>
      </c>
    </row>
    <row r="4020" spans="1:60" x14ac:dyDescent="0.25">
      <c r="A4020" s="176" t="str">
        <f t="shared" si="62"/>
        <v>YKY</v>
      </c>
      <c r="B4020" s="176" t="str">
        <f>IF(ISBLANK('DPW3'!EA87),"",'DPW3'!EA87)</f>
        <v>PCD_DPW3_RES3_DPLE_S7</v>
      </c>
      <c r="C4020" s="176" t="str">
        <f>'DPW3'!F87 &amp; "," &amp; 'DPW3'!G87 &amp; "," &amp; 'DPW3'!$DQ$5 &amp; "," &amp; 'DPW3'!$EA$6</f>
        <v>Resilience - Service reservoirs with new enhanced bypass provision,Number of schemes at Stage 7,Reasons for delay - Number of delayed schemes falling into each 'primary reason for delay' category,Programme level efficiency</v>
      </c>
      <c r="D4020" s="176" t="str">
        <f>IF(ISBLANK('DPW3'!$H$87),"",'DPW3'!$H$87)</f>
        <v>Nr</v>
      </c>
      <c r="E4020" s="176" t="s">
        <v>7266</v>
      </c>
      <c r="F4020" s="176" t="str">
        <f>IF(ISBLANK('DPW3'!BN87),"",'DPW3'!BN87)</f>
        <v/>
      </c>
    </row>
    <row r="4021" spans="1:60" x14ac:dyDescent="0.25">
      <c r="A4021" s="176" t="str">
        <f t="shared" si="62"/>
        <v>YKY</v>
      </c>
      <c r="B4021" s="176" t="str">
        <f>IF(ISBLANK('DPW3'!BZ88),"",'DPW3'!BZ88)</f>
        <v>PCD_DPW3_RES3ST</v>
      </c>
      <c r="C4021" s="176" t="str">
        <f>'DPW3'!F88 &amp; "," &amp; 'DPW3'!G88 &amp; "," &amp; 'DPW3'!BX5</f>
        <v>Resilience - Service reservoirs with new enhanced bypass provision,Number of schemes - total (Stage 0 to Stage 6),Number of Schemes with IMs (Nr)</v>
      </c>
      <c r="D4021" s="176" t="str">
        <f>IF(ISBLANK('DPW3'!$H$88),"",'DPW3'!$H$88)</f>
        <v>Nr</v>
      </c>
      <c r="E4021" s="176" t="s">
        <v>7266</v>
      </c>
      <c r="T4021" s="176">
        <f>IF(ISBLANK('DPW3'!M88),"",'DPW3'!M88)</f>
        <v>0</v>
      </c>
      <c r="U4021" s="176">
        <f>IF(ISBLANK('DPW3'!N88),"",'DPW3'!N88)</f>
        <v>0</v>
      </c>
      <c r="V4021" s="176">
        <f>IF(ISBLANK('DPW3'!O88),"",'DPW3'!O88)</f>
        <v>0</v>
      </c>
      <c r="W4021" s="176">
        <f>IF(ISBLANK('DPW3'!P88),"",'DPW3'!P88)</f>
        <v>0</v>
      </c>
      <c r="X4021" s="176">
        <f>IF(ISBLANK('DPW3'!Q88),"",'DPW3'!Q88)</f>
        <v>0</v>
      </c>
      <c r="Y4021" s="176">
        <f>IF(ISBLANK('DPW3'!R88),"",'DPW3'!R88)</f>
        <v>0</v>
      </c>
      <c r="Z4021" s="176">
        <f>IF(ISBLANK('DPW3'!S88),"",'DPW3'!S88)</f>
        <v>0</v>
      </c>
      <c r="AA4021" s="176">
        <f>IF(ISBLANK('DPW3'!T88),"",'DPW3'!T88)</f>
        <v>0</v>
      </c>
      <c r="AB4021" s="176">
        <f>IF(ISBLANK('DPW3'!U88),"",'DPW3'!U88)</f>
        <v>0</v>
      </c>
      <c r="AC4021" s="176">
        <f>IF(ISBLANK('DPW3'!V88),"",'DPW3'!V88)</f>
        <v>0</v>
      </c>
      <c r="AD4021" s="176">
        <f>IF(ISBLANK('DPW3'!W88),"",'DPW3'!W88)</f>
        <v>0</v>
      </c>
      <c r="AE4021" s="176">
        <f>IF(ISBLANK('DPW3'!X88),"",'DPW3'!X88)</f>
        <v>0</v>
      </c>
      <c r="AF4021" s="176">
        <f>IF(ISBLANK('DPW3'!Y88),"",'DPW3'!Y88)</f>
        <v>0</v>
      </c>
      <c r="AG4021" s="176">
        <f>IF(ISBLANK('DPW3'!Z88),"",'DPW3'!Z88)</f>
        <v>0</v>
      </c>
      <c r="AH4021" s="176">
        <f>IF(ISBLANK('DPW3'!AA88),"",'DPW3'!AA88)</f>
        <v>0</v>
      </c>
      <c r="AI4021" s="176">
        <f>IF(ISBLANK('DPW3'!AB88),"",'DPW3'!AB88)</f>
        <v>0</v>
      </c>
      <c r="AJ4021" s="176">
        <f>IF(ISBLANK('DPW3'!AC88),"",'DPW3'!AC88)</f>
        <v>0</v>
      </c>
      <c r="AK4021" s="176">
        <f>IF(ISBLANK('DPW3'!AD88),"",'DPW3'!AD88)</f>
        <v>0</v>
      </c>
      <c r="AL4021" s="176">
        <f>IF(ISBLANK('DPW3'!AE88),"",'DPW3'!AE88)</f>
        <v>0</v>
      </c>
      <c r="AM4021" s="176">
        <f>IF(ISBLANK('DPW3'!AF88),"",'DPW3'!AF88)</f>
        <v>0</v>
      </c>
      <c r="AN4021" s="176">
        <f>IF(ISBLANK('DPW3'!AG88),"",'DPW3'!AG88)</f>
        <v>0</v>
      </c>
      <c r="AO4021" s="176">
        <f>IF(ISBLANK('DPW3'!AH88),"",'DPW3'!AH88)</f>
        <v>0</v>
      </c>
      <c r="AP4021" s="176">
        <f>IF(ISBLANK('DPW3'!AI88),"",'DPW3'!AI88)</f>
        <v>0</v>
      </c>
      <c r="AQ4021" s="176">
        <f>IF(ISBLANK('DPW3'!AJ88),"",'DPW3'!AJ88)</f>
        <v>0</v>
      </c>
      <c r="AR4021" s="176">
        <f>IF(ISBLANK('DPW3'!AK88),"",'DPW3'!AK88)</f>
        <v>0</v>
      </c>
      <c r="AS4021" s="176">
        <f>IF(ISBLANK('DPW3'!AL88),"",'DPW3'!AL88)</f>
        <v>0</v>
      </c>
      <c r="AT4021" s="176">
        <f>IF(ISBLANK('DPW3'!AM88),"",'DPW3'!AM88)</f>
        <v>0</v>
      </c>
      <c r="AU4021" s="176">
        <f>IF(ISBLANK('DPW3'!AN88),"",'DPW3'!AN88)</f>
        <v>0</v>
      </c>
      <c r="AV4021" s="176">
        <f>IF(ISBLANK('DPW3'!AO88),"",'DPW3'!AO88)</f>
        <v>0</v>
      </c>
      <c r="AW4021" s="176">
        <f>IF(ISBLANK('DPW3'!AP88),"",'DPW3'!AP88)</f>
        <v>0</v>
      </c>
      <c r="AX4021" s="176">
        <f>IF(ISBLANK('DPW3'!AQ88),"",'DPW3'!AQ88)</f>
        <v>0</v>
      </c>
      <c r="AY4021" s="176">
        <f>IF(ISBLANK('DPW3'!AR88),"",'DPW3'!AR88)</f>
        <v>0</v>
      </c>
      <c r="AZ4021" s="176">
        <f>IF(ISBLANK('DPW3'!AS88),"",'DPW3'!AS88)</f>
        <v>0</v>
      </c>
      <c r="BA4021" s="176">
        <f>IF(ISBLANK('DPW3'!AT88),"",'DPW3'!AT88)</f>
        <v>0</v>
      </c>
      <c r="BB4021" s="176">
        <f>IF(ISBLANK('DPW3'!AU88),"",'DPW3'!AU88)</f>
        <v>0</v>
      </c>
      <c r="BC4021" s="176">
        <f>IF(ISBLANK('DPW3'!AV88),"",'DPW3'!AV88)</f>
        <v>0</v>
      </c>
      <c r="BD4021" s="176">
        <f>IF(ISBLANK('DPW3'!AW88),"",'DPW3'!AW88)</f>
        <v>0</v>
      </c>
      <c r="BE4021" s="176">
        <f>IF(ISBLANK('DPW3'!AX88),"",'DPW3'!AX88)</f>
        <v>0</v>
      </c>
      <c r="BF4021" s="176">
        <f>IF(ISBLANK('DPW3'!AY88),"",'DPW3'!AY88)</f>
        <v>0</v>
      </c>
      <c r="BG4021" s="176">
        <f>IF(ISBLANK('DPW3'!AZ88),"",'DPW3'!AZ88)</f>
        <v>0</v>
      </c>
      <c r="BH4021" s="176">
        <f>IF(ISBLANK('DPW3'!BA88),"",'DPW3'!BA88)</f>
        <v>0</v>
      </c>
    </row>
    <row r="4022" spans="1:60" x14ac:dyDescent="0.25">
      <c r="A4022" s="176" t="str">
        <f t="shared" si="62"/>
        <v>YKY</v>
      </c>
      <c r="B4022" s="176" t="str">
        <f>IF(ISBLANK('DPW3'!DP88),"",'DPW3'!DP88)</f>
        <v>PCD_DPW3_RES3_DLY_ST</v>
      </c>
      <c r="C4022" s="176" t="str">
        <f>'DPW3'!F88 &amp; "," &amp; 'DPW3'!G88 &amp; "," &amp; 'DPW3'!DP5 &amp; "," &amp; 'DPW3'!DP6</f>
        <v>Resilience - Service reservoirs with new enhanced bypass provision,Number of schemes - total (Stage 0 to Stage 6),Total number of schemes with a 90+ day delay for any given IM,</v>
      </c>
      <c r="D4022" s="176" t="str">
        <f>IF(ISBLANK('DPW3'!$H$88),"",'DPW3'!$H$88)</f>
        <v>Nr</v>
      </c>
      <c r="E4022" s="176" t="s">
        <v>7266</v>
      </c>
      <c r="F4022" s="176" t="str">
        <f>IF(ISBLANK('DPW3'!BC88),"",'DPW3'!BC88)</f>
        <v/>
      </c>
    </row>
    <row r="4023" spans="1:60" x14ac:dyDescent="0.25">
      <c r="A4023" s="176" t="str">
        <f t="shared" si="62"/>
        <v>YKY</v>
      </c>
      <c r="B4023" s="176" t="str">
        <f>IF(ISBLANK('DPW3'!DQ88),"",'DPW3'!DQ88)</f>
        <v>PCD_DPW3_RES3_DIR_ST</v>
      </c>
      <c r="C4023" s="176" t="str">
        <f>'DPW3'!F88 &amp; "," &amp; 'DPW3'!G88 &amp; "," &amp; 'DPW3'!$DQ$5 &amp; "," &amp; 'DPW3'!$DQ$6</f>
        <v>Resilience - Service reservoirs with new enhanced bypass provision,Number of schemes - total (Stage 0 to Stage 6),Reasons for delay - Number of delayed schemes falling into each 'primary reason for delay' category,Lack of resources - internal</v>
      </c>
      <c r="D4023" s="176" t="str">
        <f>IF(ISBLANK('DPW3'!$H$88),"",'DPW3'!$H$88)</f>
        <v>Nr</v>
      </c>
      <c r="E4023" s="176" t="s">
        <v>7266</v>
      </c>
      <c r="F4023" s="176" t="str">
        <f>IF(ISBLANK('DPW3'!BD88),"",'DPW3'!BD88)</f>
        <v/>
      </c>
    </row>
    <row r="4024" spans="1:60" x14ac:dyDescent="0.25">
      <c r="A4024" s="176" t="str">
        <f t="shared" si="62"/>
        <v>YKY</v>
      </c>
      <c r="B4024" s="176" t="str">
        <f>IF(ISBLANK('DPW3'!DR88),"",'DPW3'!DR88)</f>
        <v>PCD_DPW3_RES3_DSCR_ST</v>
      </c>
      <c r="C4024" s="176" t="str">
        <f>'DPW3'!F88 &amp; "," &amp; 'DPW3'!G88 &amp; "," &amp; 'DPW3'!$DQ$5 &amp; "," &amp; 'DPW3'!$DR$6</f>
        <v xml:space="preserve">Resilience - Service reservoirs with new enhanced bypass provision,Number of schemes - total (Stage 0 to Stage 6),Reasons for delay - Number of delayed schemes falling into each 'primary reason for delay' category,Lack of resources - external </v>
      </c>
      <c r="D4024" s="176" t="str">
        <f>IF(ISBLANK('DPW3'!$H$88),"",'DPW3'!$H$88)</f>
        <v>Nr</v>
      </c>
      <c r="E4024" s="176" t="s">
        <v>7266</v>
      </c>
      <c r="F4024" s="176" t="str">
        <f>IF(ISBLANK('DPW3'!BE88),"",'DPW3'!BE88)</f>
        <v/>
      </c>
    </row>
    <row r="4025" spans="1:60" x14ac:dyDescent="0.25">
      <c r="A4025" s="176" t="str">
        <f t="shared" si="62"/>
        <v>YKY</v>
      </c>
      <c r="B4025" s="176" t="str">
        <f>IF(ISBLANK('DPW3'!DS88),"",'DPW3'!DS88)</f>
        <v>PCD_DPW3_RES3_DCS_ST</v>
      </c>
      <c r="C4025" s="176" t="str">
        <f>'DPW3'!F88 &amp; "," &amp; 'DPW3'!G88 &amp; "," &amp; 'DPW3'!$DQ$5 &amp; "," &amp; 'DPW3'!$DS$6</f>
        <v>Resilience - Service reservoirs with new enhanced bypass provision,Number of schemes - total (Stage 0 to Stage 6),Reasons for delay - Number of delayed schemes falling into each 'primary reason for delay' category,Change in solution (IM2)</v>
      </c>
      <c r="D4025" s="176" t="str">
        <f>IF(ISBLANK('DPW3'!$H$88),"",'DPW3'!$H$88)</f>
        <v>Nr</v>
      </c>
      <c r="E4025" s="176" t="s">
        <v>7266</v>
      </c>
      <c r="F4025" s="176" t="str">
        <f>IF(ISBLANK('DPW3'!BF88),"",'DPW3'!BF88)</f>
        <v/>
      </c>
    </row>
    <row r="4026" spans="1:60" x14ac:dyDescent="0.25">
      <c r="A4026" s="176" t="str">
        <f t="shared" si="62"/>
        <v>YKY</v>
      </c>
      <c r="B4026" s="176" t="str">
        <f>IF(ISBLANK('DPW3'!DT88),"",'DPW3'!DT88)</f>
        <v>PCD_DPW3_RES3_DSPC_ST</v>
      </c>
      <c r="C4026" s="176" t="str">
        <f>'DPW3'!F88 &amp; "," &amp; 'DPW3'!G88 &amp; "," &amp; 'DPW3'!$DQ$5 &amp; "," &amp; 'DPW3'!$DT$6</f>
        <v>Resilience - Service reservoirs with new enhanced bypass provision,Number of schemes - total (Stage 0 to Stage 6),Reasons for delay - Number of delayed schemes falling into each 'primary reason for delay' category,Supply chain capacity</v>
      </c>
      <c r="D4026" s="176" t="str">
        <f>IF(ISBLANK('DPW3'!$H$88),"",'DPW3'!$H$88)</f>
        <v>Nr</v>
      </c>
      <c r="E4026" s="176" t="s">
        <v>7266</v>
      </c>
      <c r="F4026" s="176" t="str">
        <f>IF(ISBLANK('DPW3'!BG88),"",'DPW3'!BG88)</f>
        <v/>
      </c>
    </row>
    <row r="4027" spans="1:60" x14ac:dyDescent="0.25">
      <c r="A4027" s="176" t="str">
        <f t="shared" si="62"/>
        <v>YKY</v>
      </c>
      <c r="B4027" s="176" t="str">
        <f>IF(ISBLANK('DPW3'!DU88),"",'DPW3'!DU88)</f>
        <v>PCD_DPW3_RES3_DPP_ST</v>
      </c>
      <c r="C4027" s="176" t="str">
        <f>'DPW3'!F88 &amp; "," &amp; 'DPW3'!G88 &amp; "," &amp; 'DPW3'!$DQ$5 &amp; "," &amp; 'DPW3'!$DU$6</f>
        <v>Resilience - Service reservoirs with new enhanced bypass provision,Number of schemes - total (Stage 0 to Stage 6),Reasons for delay - Number of delayed schemes falling into each 'primary reason for delay' category,Land and planning permission</v>
      </c>
      <c r="D4027" s="176" t="str">
        <f>IF(ISBLANK('DPW3'!$H$88),"",'DPW3'!$H$88)</f>
        <v>Nr</v>
      </c>
      <c r="E4027" s="176" t="s">
        <v>7266</v>
      </c>
      <c r="F4027" s="176" t="str">
        <f>IF(ISBLANK('DPW3'!BH88),"",'DPW3'!BH88)</f>
        <v/>
      </c>
    </row>
    <row r="4028" spans="1:60" x14ac:dyDescent="0.25">
      <c r="A4028" s="176" t="str">
        <f t="shared" si="62"/>
        <v>YKY</v>
      </c>
      <c r="B4028" s="176" t="str">
        <f>IF(ISBLANK('DPW3'!DV88),"",'DPW3'!DV88)</f>
        <v>PCD_DPW3_RES3_DTPI_ST</v>
      </c>
      <c r="C4028" s="176" t="str">
        <f>'DPW3'!F88 &amp; "," &amp; 'DPW3'!G88 &amp; "," &amp; 'DPW3'!$DQ$5 &amp; "," &amp; 'DPW3'!$DV$6</f>
        <v>Resilience - Service reservoirs with new enhanced bypass provision,Number of schemes - total (Stage 0 to Stage 6),Reasons for delay - Number of delayed schemes falling into each 'primary reason for delay' category,Third-party interface</v>
      </c>
      <c r="D4028" s="176" t="str">
        <f>IF(ISBLANK('DPW3'!$H$88),"",'DPW3'!$H$88)</f>
        <v>Nr</v>
      </c>
      <c r="E4028" s="176" t="s">
        <v>7266</v>
      </c>
      <c r="F4028" s="176" t="str">
        <f>IF(ISBLANK('DPW3'!BI88),"",'DPW3'!BI88)</f>
        <v/>
      </c>
    </row>
    <row r="4029" spans="1:60" x14ac:dyDescent="0.25">
      <c r="A4029" s="176" t="str">
        <f t="shared" si="62"/>
        <v>YKY</v>
      </c>
      <c r="B4029" s="176" t="str">
        <f>IF(ISBLANK('DPW3'!DW88),"",'DPW3'!DW88)</f>
        <v>PCD_DPW3_RES3_DCI_ST</v>
      </c>
      <c r="C4029" s="176" t="str">
        <f>'DPW3'!F88 &amp; "," &amp; 'DPW3'!G88 &amp; "," &amp; 'DPW3'!$DQ$5 &amp; "," &amp; 'DPW3'!$DW$6</f>
        <v>Resilience - Service reservoirs with new enhanced bypass provision,Number of schemes - total (Stage 0 to Stage 6),Reasons for delay - Number of delayed schemes falling into each 'primary reason for delay' category,Contractual issues</v>
      </c>
      <c r="D4029" s="176" t="str">
        <f>IF(ISBLANK('DPW3'!$H$88),"",'DPW3'!$H$88)</f>
        <v>Nr</v>
      </c>
      <c r="E4029" s="176" t="s">
        <v>7266</v>
      </c>
      <c r="F4029" s="176" t="str">
        <f>IF(ISBLANK('DPW3'!BJ88),"",'DPW3'!BJ88)</f>
        <v/>
      </c>
    </row>
    <row r="4030" spans="1:60" x14ac:dyDescent="0.25">
      <c r="A4030" s="176" t="str">
        <f t="shared" si="62"/>
        <v>YKY</v>
      </c>
      <c r="B4030" s="176" t="str">
        <f>IF(ISBLANK('DPW3'!DX88),"",'DPW3'!DX88)</f>
        <v>PCD_DPW3_RES3_DSI_ST</v>
      </c>
      <c r="C4030" s="176" t="str">
        <f>'DPW3'!F88 &amp; "," &amp; 'DPW3'!G88 &amp; "," &amp; 'DPW3'!$DQ$5 &amp; "," &amp; 'DPW3'!$DX$6</f>
        <v>Resilience - Service reservoirs with new enhanced bypass provision,Number of schemes - total (Stage 0 to Stage 6),Reasons for delay - Number of delayed schemes falling into each 'primary reason for delay' category,Sites issues</v>
      </c>
      <c r="D4030" s="176" t="str">
        <f>IF(ISBLANK('DPW3'!$H$88),"",'DPW3'!$H$88)</f>
        <v>Nr</v>
      </c>
      <c r="E4030" s="176" t="s">
        <v>7266</v>
      </c>
      <c r="F4030" s="176" t="str">
        <f>IF(ISBLANK('DPW3'!BK88),"",'DPW3'!BK88)</f>
        <v/>
      </c>
    </row>
    <row r="4031" spans="1:60" x14ac:dyDescent="0.25">
      <c r="A4031" s="176" t="str">
        <f t="shared" si="62"/>
        <v>YKY</v>
      </c>
      <c r="B4031" s="176" t="str">
        <f>IF(ISBLANK('DPW3'!DY88),"",'DPW3'!DY88)</f>
        <v>PCD_DPW3_RES3_DER_ST</v>
      </c>
      <c r="C4031" s="176" t="str">
        <f>'DPW3'!F88 &amp; "," &amp; 'DPW3'!G88 &amp; "," &amp; 'DPW3'!$DQ$5 &amp; "," &amp; 'DPW3'!$DY$6</f>
        <v>Resilience - Service reservoirs with new enhanced bypass provision,Number of schemes - total (Stage 0 to Stage 6),Reasons for delay - Number of delayed schemes falling into each 'primary reason for delay' category,Environmental risks</v>
      </c>
      <c r="D4031" s="176" t="str">
        <f>IF(ISBLANK('DPW3'!$H$88),"",'DPW3'!$H$88)</f>
        <v>Nr</v>
      </c>
      <c r="E4031" s="176" t="s">
        <v>7266</v>
      </c>
      <c r="F4031" s="176" t="str">
        <f>IF(ISBLANK('DPW3'!BL88),"",'DPW3'!BL88)</f>
        <v/>
      </c>
    </row>
    <row r="4032" spans="1:60" x14ac:dyDescent="0.25">
      <c r="A4032" s="176" t="str">
        <f t="shared" si="62"/>
        <v>YKY</v>
      </c>
      <c r="B4032" s="176" t="str">
        <f>IF(ISBLANK('DPW3'!DZ88),"",'DPW3'!DZ88)</f>
        <v>PCD_DPW3_RES3_RS_ST</v>
      </c>
      <c r="C4032" s="176" t="str">
        <f>'DPW3'!F88 &amp; "," &amp; 'DPW3'!G88 &amp; "," &amp; 'DPW3'!$DQ$5 &amp; "," &amp; 'DPW3'!$DZ$6</f>
        <v>Resilience - Service reservoirs with new enhanced bypass provision,Number of schemes - total (Stage 0 to Stage 6),Reasons for delay - Number of delayed schemes falling into each 'primary reason for delay' category,Regulatory Sign off Delay</v>
      </c>
      <c r="D4032" s="176" t="str">
        <f>IF(ISBLANK('DPW3'!$H$88),"",'DPW3'!$H$88)</f>
        <v>Nr</v>
      </c>
      <c r="E4032" s="176" t="s">
        <v>7266</v>
      </c>
      <c r="F4032" s="176" t="str">
        <f>IF(ISBLANK('DPW3'!BM88),"",'DPW3'!BM88)</f>
        <v/>
      </c>
    </row>
    <row r="4033" spans="1:60" x14ac:dyDescent="0.25">
      <c r="A4033" s="176" t="str">
        <f t="shared" si="62"/>
        <v>YKY</v>
      </c>
      <c r="B4033" s="176" t="str">
        <f>IF(ISBLANK('DPW3'!EA88),"",'DPW3'!EA88)</f>
        <v>PCD_DPW3_RES3_DPLE_ST</v>
      </c>
      <c r="C4033" s="176" t="str">
        <f>'DPW3'!F88 &amp; "," &amp; 'DPW3'!G88 &amp; "," &amp; 'DPW3'!$DQ$5 &amp; "," &amp; 'DPW3'!$EA$6</f>
        <v>Resilience - Service reservoirs with new enhanced bypass provision,Number of schemes - total (Stage 0 to Stage 6),Reasons for delay - Number of delayed schemes falling into each 'primary reason for delay' category,Programme level efficiency</v>
      </c>
      <c r="D4033" s="176" t="str">
        <f>IF(ISBLANK('DPW3'!$H$88),"",'DPW3'!$H$88)</f>
        <v>Nr</v>
      </c>
      <c r="E4033" s="176" t="s">
        <v>7266</v>
      </c>
      <c r="F4033" s="176" t="str">
        <f>IF(ISBLANK('DPW3'!BN88),"",'DPW3'!BN88)</f>
        <v/>
      </c>
    </row>
    <row r="4034" spans="1:60" x14ac:dyDescent="0.25">
      <c r="A4034" s="176" t="str">
        <f t="shared" si="62"/>
        <v>YKY</v>
      </c>
      <c r="B4034" s="176" t="str">
        <f>IF(ISBLANK('DPW3'!BX89),"",'DPW3'!BX89)</f>
        <v>PCD_DPW3_RES4_NR</v>
      </c>
      <c r="C4034" s="176" t="str">
        <f>'DPW3'!F89&amp;'DPW3'!BX5</f>
        <v>Resilience - Installation of new equipmentNumber of Schemes with IMs (Nr)</v>
      </c>
      <c r="D4034" s="176" t="str">
        <f>IF(ISBLANK('DPW3'!$H$89),"",'DPW3'!$H$89)</f>
        <v>Nr</v>
      </c>
      <c r="E4034" s="176" t="s">
        <v>7266</v>
      </c>
      <c r="F4034" s="176" t="str">
        <f>IF(ISBLANK('DPW3'!K89),"",'DPW3'!K89)</f>
        <v/>
      </c>
    </row>
    <row r="4035" spans="1:60" x14ac:dyDescent="0.25">
      <c r="A4035" s="176" t="str">
        <f t="shared" si="62"/>
        <v>YKY</v>
      </c>
      <c r="B4035" s="176" t="str">
        <f>IF(ISBLANK('DPW3'!BZ89),"",'DPW3'!BZ89)</f>
        <v>PCD_DPW3_RES4_S0</v>
      </c>
      <c r="C4035" s="176" t="str">
        <f>'DPW3'!F89 &amp; "," &amp; 'DPW3'!G89 &amp; "," &amp; 'DPW3'!BX5</f>
        <v>Resilience - Installation of new equipment,Number of schemes at Stage 0,Number of Schemes with IMs (Nr)</v>
      </c>
      <c r="D4035" s="176" t="str">
        <f>IF(ISBLANK('DPW3'!$H$89),"",'DPW3'!$H$89)</f>
        <v>Nr</v>
      </c>
      <c r="E4035" s="176" t="s">
        <v>7266</v>
      </c>
      <c r="T4035" s="176" t="str">
        <f>IF(ISBLANK('DPW3'!M89),"",'DPW3'!M89)</f>
        <v/>
      </c>
      <c r="U4035" s="176" t="str">
        <f>IF(ISBLANK('DPW3'!N89),"",'DPW3'!N89)</f>
        <v/>
      </c>
      <c r="V4035" s="176" t="str">
        <f>IF(ISBLANK('DPW3'!O89),"",'DPW3'!O89)</f>
        <v/>
      </c>
      <c r="W4035" s="176" t="str">
        <f>IF(ISBLANK('DPW3'!P89),"",'DPW3'!P89)</f>
        <v/>
      </c>
      <c r="X4035" s="176" t="str">
        <f>IF(ISBLANK('DPW3'!Q89),"",'DPW3'!Q89)</f>
        <v/>
      </c>
      <c r="Y4035" s="176" t="str">
        <f>IF(ISBLANK('DPW3'!R89),"",'DPW3'!R89)</f>
        <v/>
      </c>
      <c r="Z4035" s="176" t="str">
        <f>IF(ISBLANK('DPW3'!S89),"",'DPW3'!S89)</f>
        <v/>
      </c>
      <c r="AA4035" s="176" t="str">
        <f>IF(ISBLANK('DPW3'!T89),"",'DPW3'!T89)</f>
        <v/>
      </c>
      <c r="AB4035" s="176" t="str">
        <f>IF(ISBLANK('DPW3'!U89),"",'DPW3'!U89)</f>
        <v/>
      </c>
      <c r="AC4035" s="176" t="str">
        <f>IF(ISBLANK('DPW3'!V89),"",'DPW3'!V89)</f>
        <v/>
      </c>
      <c r="AD4035" s="176" t="str">
        <f>IF(ISBLANK('DPW3'!W89),"",'DPW3'!W89)</f>
        <v/>
      </c>
      <c r="AE4035" s="176" t="str">
        <f>IF(ISBLANK('DPW3'!X89),"",'DPW3'!X89)</f>
        <v/>
      </c>
      <c r="AF4035" s="176" t="str">
        <f>IF(ISBLANK('DPW3'!Y89),"",'DPW3'!Y89)</f>
        <v/>
      </c>
      <c r="AG4035" s="176" t="str">
        <f>IF(ISBLANK('DPW3'!Z89),"",'DPW3'!Z89)</f>
        <v/>
      </c>
      <c r="AH4035" s="176" t="str">
        <f>IF(ISBLANK('DPW3'!AA89),"",'DPW3'!AA89)</f>
        <v/>
      </c>
      <c r="AI4035" s="176" t="str">
        <f>IF(ISBLANK('DPW3'!AB89),"",'DPW3'!AB89)</f>
        <v/>
      </c>
      <c r="AJ4035" s="176" t="str">
        <f>IF(ISBLANK('DPW3'!AC89),"",'DPW3'!AC89)</f>
        <v/>
      </c>
      <c r="AK4035" s="176" t="str">
        <f>IF(ISBLANK('DPW3'!AD89),"",'DPW3'!AD89)</f>
        <v/>
      </c>
      <c r="AL4035" s="176" t="str">
        <f>IF(ISBLANK('DPW3'!AE89),"",'DPW3'!AE89)</f>
        <v/>
      </c>
      <c r="AM4035" s="176" t="str">
        <f>IF(ISBLANK('DPW3'!AF89),"",'DPW3'!AF89)</f>
        <v/>
      </c>
      <c r="AN4035" s="176" t="str">
        <f>IF(ISBLANK('DPW3'!AG89),"",'DPW3'!AG89)</f>
        <v/>
      </c>
      <c r="AO4035" s="176" t="str">
        <f>IF(ISBLANK('DPW3'!AH89),"",'DPW3'!AH89)</f>
        <v/>
      </c>
      <c r="AP4035" s="176" t="str">
        <f>IF(ISBLANK('DPW3'!AI89),"",'DPW3'!AI89)</f>
        <v/>
      </c>
      <c r="AQ4035" s="176" t="str">
        <f>IF(ISBLANK('DPW3'!AJ89),"",'DPW3'!AJ89)</f>
        <v/>
      </c>
      <c r="AR4035" s="176" t="str">
        <f>IF(ISBLANK('DPW3'!AK89),"",'DPW3'!AK89)</f>
        <v/>
      </c>
      <c r="AS4035" s="176" t="str">
        <f>IF(ISBLANK('DPW3'!AL89),"",'DPW3'!AL89)</f>
        <v/>
      </c>
      <c r="AT4035" s="176" t="str">
        <f>IF(ISBLANK('DPW3'!AM89),"",'DPW3'!AM89)</f>
        <v/>
      </c>
      <c r="AU4035" s="176" t="str">
        <f>IF(ISBLANK('DPW3'!AN89),"",'DPW3'!AN89)</f>
        <v/>
      </c>
      <c r="AV4035" s="176" t="str">
        <f>IF(ISBLANK('DPW3'!AO89),"",'DPW3'!AO89)</f>
        <v/>
      </c>
      <c r="AW4035" s="176" t="str">
        <f>IF(ISBLANK('DPW3'!AP89),"",'DPW3'!AP89)</f>
        <v/>
      </c>
      <c r="AX4035" s="176" t="str">
        <f>IF(ISBLANK('DPW3'!AQ89),"",'DPW3'!AQ89)</f>
        <v/>
      </c>
      <c r="AY4035" s="176" t="str">
        <f>IF(ISBLANK('DPW3'!AR89),"",'DPW3'!AR89)</f>
        <v/>
      </c>
      <c r="AZ4035" s="176" t="str">
        <f>IF(ISBLANK('DPW3'!AS89),"",'DPW3'!AS89)</f>
        <v/>
      </c>
      <c r="BA4035" s="176" t="str">
        <f>IF(ISBLANK('DPW3'!AT89),"",'DPW3'!AT89)</f>
        <v/>
      </c>
      <c r="BB4035" s="176" t="str">
        <f>IF(ISBLANK('DPW3'!AU89),"",'DPW3'!AU89)</f>
        <v/>
      </c>
      <c r="BC4035" s="176" t="str">
        <f>IF(ISBLANK('DPW3'!AV89),"",'DPW3'!AV89)</f>
        <v/>
      </c>
      <c r="BD4035" s="176" t="str">
        <f>IF(ISBLANK('DPW3'!AW89),"",'DPW3'!AW89)</f>
        <v/>
      </c>
      <c r="BE4035" s="176" t="str">
        <f>IF(ISBLANK('DPW3'!AX89),"",'DPW3'!AX89)</f>
        <v/>
      </c>
      <c r="BF4035" s="176" t="str">
        <f>IF(ISBLANK('DPW3'!AY89),"",'DPW3'!AY89)</f>
        <v/>
      </c>
      <c r="BG4035" s="176" t="str">
        <f>IF(ISBLANK('DPW3'!AZ89),"",'DPW3'!AZ89)</f>
        <v/>
      </c>
      <c r="BH4035" s="176" t="str">
        <f>IF(ISBLANK('DPW3'!BA89),"",'DPW3'!BA89)</f>
        <v/>
      </c>
    </row>
    <row r="4036" spans="1:60" x14ac:dyDescent="0.25">
      <c r="A4036" s="176" t="str">
        <f t="shared" si="62"/>
        <v>YKY</v>
      </c>
      <c r="B4036" s="176" t="str">
        <f>IF(ISBLANK('DPW3'!DP89),"",'DPW3'!DP89)</f>
        <v>PCD_DPW3_RES4_DLY</v>
      </c>
      <c r="C4036" s="176" t="str">
        <f>'DPW3'!F89 &amp; "," &amp; 'DPW3'!G89 &amp; "," &amp; 'DPW3'!DP5 &amp; "," &amp; 'DPW3'!DP6</f>
        <v>Resilience - Installation of new equipment,Number of schemes at Stage 0,Total number of schemes with a 90+ day delay for any given IM,</v>
      </c>
      <c r="D4036" s="176" t="str">
        <f>IF(ISBLANK('DPW3'!$H$89),"",'DPW3'!$H$89)</f>
        <v>Nr</v>
      </c>
      <c r="E4036" s="176" t="s">
        <v>7266</v>
      </c>
      <c r="F4036" s="176" t="str">
        <f>IF(ISBLANK('DPW3'!BC89),"",'DPW3'!BC89)</f>
        <v/>
      </c>
    </row>
    <row r="4037" spans="1:60" x14ac:dyDescent="0.25">
      <c r="A4037" s="176" t="str">
        <f t="shared" ref="A4037:A4100" si="63">A4036</f>
        <v>YKY</v>
      </c>
      <c r="B4037" s="176" t="str">
        <f>IF(ISBLANK('DPW3'!DQ89),"",'DPW3'!DQ89)</f>
        <v>PCD_DPW3_RES4_DIR</v>
      </c>
      <c r="C4037" s="176" t="str">
        <f>'DPW3'!F89 &amp; "," &amp; 'DPW3'!G89 &amp; "," &amp; 'DPW3'!$DQ$5 &amp; "," &amp; 'DPW3'!$DQ$6</f>
        <v>Resilience - Installation of new equipment,Number of schemes at Stage 0,Reasons for delay - Number of delayed schemes falling into each 'primary reason for delay' category,Lack of resources - internal</v>
      </c>
      <c r="D4037" s="176" t="str">
        <f>IF(ISBLANK('DPW3'!$H$89),"",'DPW3'!$H$89)</f>
        <v>Nr</v>
      </c>
      <c r="E4037" s="176" t="s">
        <v>7266</v>
      </c>
      <c r="F4037" s="176" t="str">
        <f>IF(ISBLANK('DPW3'!BD89),"",'DPW3'!BD89)</f>
        <v/>
      </c>
    </row>
    <row r="4038" spans="1:60" x14ac:dyDescent="0.25">
      <c r="A4038" s="176" t="str">
        <f t="shared" si="63"/>
        <v>YKY</v>
      </c>
      <c r="B4038" s="176" t="str">
        <f>IF(ISBLANK('DPW3'!DR89),"",'DPW3'!DR89)</f>
        <v>PCD_DPW3_RES4_DSCR</v>
      </c>
      <c r="C4038" s="176" t="str">
        <f>'DPW3'!F89 &amp; "," &amp; 'DPW3'!G89 &amp; "," &amp; 'DPW3'!$DQ$5 &amp; "," &amp; 'DPW3'!$DR$6</f>
        <v xml:space="preserve">Resilience - Installation of new equipment,Number of schemes at Stage 0,Reasons for delay - Number of delayed schemes falling into each 'primary reason for delay' category,Lack of resources - external </v>
      </c>
      <c r="D4038" s="176" t="str">
        <f>IF(ISBLANK('DPW3'!$H$89),"",'DPW3'!$H$89)</f>
        <v>Nr</v>
      </c>
      <c r="E4038" s="176" t="s">
        <v>7266</v>
      </c>
      <c r="F4038" s="176" t="str">
        <f>IF(ISBLANK('DPW3'!BE89),"",'DPW3'!BE89)</f>
        <v/>
      </c>
    </row>
    <row r="4039" spans="1:60" x14ac:dyDescent="0.25">
      <c r="A4039" s="176" t="str">
        <f t="shared" si="63"/>
        <v>YKY</v>
      </c>
      <c r="B4039" s="176" t="str">
        <f>IF(ISBLANK('DPW3'!DS89),"",'DPW3'!DS89)</f>
        <v>PCD_DPW3_RES4_DCS</v>
      </c>
      <c r="C4039" s="176" t="str">
        <f>'DPW3'!F89 &amp; "," &amp; 'DPW3'!G89 &amp; "," &amp; 'DPW3'!$DQ$5 &amp; "," &amp; 'DPW3'!$DS$6</f>
        <v>Resilience - Installation of new equipment,Number of schemes at Stage 0,Reasons for delay - Number of delayed schemes falling into each 'primary reason for delay' category,Change in solution (IM2)</v>
      </c>
      <c r="D4039" s="176" t="str">
        <f>IF(ISBLANK('DPW3'!$H$89),"",'DPW3'!$H$89)</f>
        <v>Nr</v>
      </c>
      <c r="E4039" s="176" t="s">
        <v>7266</v>
      </c>
      <c r="F4039" s="176" t="str">
        <f>IF(ISBLANK('DPW3'!BF89),"",'DPW3'!BF89)</f>
        <v/>
      </c>
    </row>
    <row r="4040" spans="1:60" x14ac:dyDescent="0.25">
      <c r="A4040" s="176" t="str">
        <f t="shared" si="63"/>
        <v>YKY</v>
      </c>
      <c r="B4040" s="176" t="str">
        <f>IF(ISBLANK('DPW3'!DT89),"",'DPW3'!DT89)</f>
        <v>PCD_DPW3_RES4_DSPC</v>
      </c>
      <c r="C4040" s="176" t="str">
        <f>'DPW3'!F89 &amp; "," &amp; 'DPW3'!G89 &amp; "," &amp; 'DPW3'!$DQ$5 &amp; "," &amp; 'DPW3'!$DT$6</f>
        <v>Resilience - Installation of new equipment,Number of schemes at Stage 0,Reasons for delay - Number of delayed schemes falling into each 'primary reason for delay' category,Supply chain capacity</v>
      </c>
      <c r="D4040" s="176" t="str">
        <f>IF(ISBLANK('DPW3'!$H$89),"",'DPW3'!$H$89)</f>
        <v>Nr</v>
      </c>
      <c r="E4040" s="176" t="s">
        <v>7266</v>
      </c>
      <c r="F4040" s="176" t="str">
        <f>IF(ISBLANK('DPW3'!BG89),"",'DPW3'!BG89)</f>
        <v/>
      </c>
    </row>
    <row r="4041" spans="1:60" s="55" customFormat="1" x14ac:dyDescent="0.25">
      <c r="A4041" s="55" t="str">
        <f t="shared" si="63"/>
        <v>YKY</v>
      </c>
      <c r="B4041" s="55" t="str">
        <f>IF(ISBLANK('DPW3'!DU89),"",'DPW3'!DU89)</f>
        <v>PCD_DPW3_RES4_DPP</v>
      </c>
      <c r="C4041" s="55" t="str">
        <f>'DPW3'!F89 &amp; "," &amp; 'DPW3'!G89 &amp; "," &amp; 'DPW3'!$DQ$5 &amp; "," &amp; 'DPW3'!$DU$6</f>
        <v>Resilience - Installation of new equipment,Number of schemes at Stage 0,Reasons for delay - Number of delayed schemes falling into each 'primary reason for delay' category,Land and planning permission</v>
      </c>
      <c r="D4041" s="55" t="str">
        <f>IF(ISBLANK('DPW3'!$H$89),"",'DPW3'!$H$89)</f>
        <v>Nr</v>
      </c>
      <c r="E4041" s="55" t="s">
        <v>7266</v>
      </c>
      <c r="F4041" s="55" t="str">
        <f>IF(ISBLANK('DPW3'!BH89),"",'DPW3'!BH89)</f>
        <v/>
      </c>
    </row>
    <row r="4042" spans="1:60" x14ac:dyDescent="0.25">
      <c r="A4042" s="176" t="str">
        <f t="shared" si="63"/>
        <v>YKY</v>
      </c>
      <c r="B4042" s="176" t="str">
        <f>IF(ISBLANK('DPW3'!DV89),"",'DPW3'!DV89)</f>
        <v>PCD_DPW3_RES4_DTPI</v>
      </c>
      <c r="C4042" s="176" t="str">
        <f>'DPW3'!F89 &amp; "," &amp; 'DPW3'!G89 &amp; "," &amp; 'DPW3'!$DQ$5 &amp; "," &amp; 'DPW3'!$DV$6</f>
        <v>Resilience - Installation of new equipment,Number of schemes at Stage 0,Reasons for delay - Number of delayed schemes falling into each 'primary reason for delay' category,Third-party interface</v>
      </c>
      <c r="D4042" s="176" t="str">
        <f>IF(ISBLANK('DPW3'!$H$89),"",'DPW3'!$H$89)</f>
        <v>Nr</v>
      </c>
      <c r="E4042" s="176" t="s">
        <v>7266</v>
      </c>
      <c r="F4042" s="176" t="str">
        <f>IF(ISBLANK('DPW3'!BI89),"",'DPW3'!BI89)</f>
        <v/>
      </c>
    </row>
    <row r="4043" spans="1:60" x14ac:dyDescent="0.25">
      <c r="A4043" s="176" t="str">
        <f t="shared" si="63"/>
        <v>YKY</v>
      </c>
      <c r="B4043" s="176" t="str">
        <f>IF(ISBLANK('DPW3'!DW89),"",'DPW3'!DW89)</f>
        <v>PCD_DPW3_RES4_DCI</v>
      </c>
      <c r="C4043" s="176" t="str">
        <f>'DPW3'!F89 &amp; "," &amp; 'DPW3'!G89 &amp; "," &amp; 'DPW3'!$DQ$5 &amp; "," &amp; 'DPW3'!$DW$6</f>
        <v>Resilience - Installation of new equipment,Number of schemes at Stage 0,Reasons for delay - Number of delayed schemes falling into each 'primary reason for delay' category,Contractual issues</v>
      </c>
      <c r="D4043" s="176" t="str">
        <f>IF(ISBLANK('DPW3'!$H$89),"",'DPW3'!$H$89)</f>
        <v>Nr</v>
      </c>
      <c r="E4043" s="176" t="s">
        <v>7266</v>
      </c>
      <c r="F4043" s="176" t="str">
        <f>IF(ISBLANK('DPW3'!BJ89),"",'DPW3'!BJ89)</f>
        <v/>
      </c>
    </row>
    <row r="4044" spans="1:60" x14ac:dyDescent="0.25">
      <c r="A4044" s="176" t="str">
        <f t="shared" si="63"/>
        <v>YKY</v>
      </c>
      <c r="B4044" s="176" t="str">
        <f>IF(ISBLANK('DPW3'!DX89),"",'DPW3'!DX89)</f>
        <v>PCD_DPW3_RES4_DSI</v>
      </c>
      <c r="C4044" s="176" t="str">
        <f>'DPW3'!F89 &amp; "," &amp; 'DPW3'!G89 &amp; "," &amp; 'DPW3'!$DQ$5 &amp; "," &amp; 'DPW3'!$DX$6</f>
        <v>Resilience - Installation of new equipment,Number of schemes at Stage 0,Reasons for delay - Number of delayed schemes falling into each 'primary reason for delay' category,Sites issues</v>
      </c>
      <c r="D4044" s="176" t="str">
        <f>IF(ISBLANK('DPW3'!$H$89),"",'DPW3'!$H$89)</f>
        <v>Nr</v>
      </c>
      <c r="E4044" s="176" t="s">
        <v>7266</v>
      </c>
      <c r="F4044" s="176" t="str">
        <f>IF(ISBLANK('DPW3'!BK89),"",'DPW3'!BK89)</f>
        <v/>
      </c>
    </row>
    <row r="4045" spans="1:60" x14ac:dyDescent="0.25">
      <c r="A4045" s="176" t="str">
        <f t="shared" si="63"/>
        <v>YKY</v>
      </c>
      <c r="B4045" s="176" t="str">
        <f>IF(ISBLANK('DPW3'!DY89),"",'DPW3'!DY89)</f>
        <v>PCD_DPW3_RES4_DER</v>
      </c>
      <c r="C4045" s="176" t="str">
        <f>'DPW3'!F89 &amp; "," &amp; 'DPW3'!G89 &amp; "," &amp; 'DPW3'!$DQ$5 &amp; "," &amp; 'DPW3'!$DY$6</f>
        <v>Resilience - Installation of new equipment,Number of schemes at Stage 0,Reasons for delay - Number of delayed schemes falling into each 'primary reason for delay' category,Environmental risks</v>
      </c>
      <c r="D4045" s="176" t="str">
        <f>IF(ISBLANK('DPW3'!$H$89),"",'DPW3'!$H$89)</f>
        <v>Nr</v>
      </c>
      <c r="E4045" s="176" t="s">
        <v>7266</v>
      </c>
      <c r="F4045" s="176" t="str">
        <f>IF(ISBLANK('DPW3'!BL89),"",'DPW3'!BL89)</f>
        <v/>
      </c>
    </row>
    <row r="4046" spans="1:60" x14ac:dyDescent="0.25">
      <c r="A4046" s="176" t="str">
        <f t="shared" si="63"/>
        <v>YKY</v>
      </c>
      <c r="B4046" s="176" t="str">
        <f>IF(ISBLANK('DPW3'!DZ89),"",'DPW3'!DZ89)</f>
        <v>PCD_DPW3_RES4_RS</v>
      </c>
      <c r="C4046" s="176" t="str">
        <f>'DPW3'!F89 &amp; "," &amp; 'DPW3'!G89 &amp; "," &amp; 'DPW3'!$DQ$5 &amp; "," &amp; 'DPW3'!$DZ$6</f>
        <v>Resilience - Installation of new equipment,Number of schemes at Stage 0,Reasons for delay - Number of delayed schemes falling into each 'primary reason for delay' category,Regulatory Sign off Delay</v>
      </c>
      <c r="D4046" s="176" t="str">
        <f>IF(ISBLANK('DPW3'!$H$89),"",'DPW3'!$H$89)</f>
        <v>Nr</v>
      </c>
      <c r="E4046" s="176" t="s">
        <v>7266</v>
      </c>
      <c r="F4046" s="176" t="str">
        <f>IF(ISBLANK('DPW3'!BM89),"",'DPW3'!BM89)</f>
        <v/>
      </c>
    </row>
    <row r="4047" spans="1:60" x14ac:dyDescent="0.25">
      <c r="A4047" s="176" t="str">
        <f t="shared" si="63"/>
        <v>YKY</v>
      </c>
      <c r="B4047" s="176" t="str">
        <f>IF(ISBLANK('DPW3'!EA89),"",'DPW3'!EA89)</f>
        <v>PCD_DPW3_RES4_DPLE</v>
      </c>
      <c r="C4047" s="176" t="str">
        <f>'DPW3'!F89 &amp; "," &amp; 'DPW3'!G89 &amp; "," &amp; 'DPW3'!$DQ$5 &amp; "," &amp; 'DPW3'!$EA$6</f>
        <v>Resilience - Installation of new equipment,Number of schemes at Stage 0,Reasons for delay - Number of delayed schemes falling into each 'primary reason for delay' category,Programme level efficiency</v>
      </c>
      <c r="D4047" s="176" t="str">
        <f>IF(ISBLANK('DPW3'!$H$89),"",'DPW3'!$H$89)</f>
        <v>Nr</v>
      </c>
      <c r="E4047" s="176" t="s">
        <v>7266</v>
      </c>
      <c r="F4047" s="176" t="str">
        <f>IF(ISBLANK('DPW3'!BN89),"",'DPW3'!BN89)</f>
        <v/>
      </c>
    </row>
    <row r="4048" spans="1:60" x14ac:dyDescent="0.25">
      <c r="A4048" s="176" t="str">
        <f t="shared" si="63"/>
        <v>YKY</v>
      </c>
      <c r="B4048" s="176" t="str">
        <f>IF(ISBLANK('DPW3'!BZ90),"",'DPW3'!BZ90)</f>
        <v>PCD_DPW3_RES4_S1</v>
      </c>
      <c r="C4048" s="176" t="str">
        <f>'DPW3'!F90 &amp; "," &amp; 'DPW3'!G90 &amp; "," &amp; 'DPW3'!BX5</f>
        <v>Resilience - Installation of new equipment,Number of schemes at Stage 1,Number of Schemes with IMs (Nr)</v>
      </c>
      <c r="D4048" s="176" t="str">
        <f>IF(ISBLANK('DPW3'!$H$90),"",'DPW3'!$H$90)</f>
        <v>Nr</v>
      </c>
      <c r="E4048" s="176" t="s">
        <v>7266</v>
      </c>
      <c r="T4048" s="176" t="str">
        <f>IF(ISBLANK('DPW3'!M90),"",'DPW3'!M90)</f>
        <v/>
      </c>
      <c r="U4048" s="176" t="str">
        <f>IF(ISBLANK('DPW3'!N90),"",'DPW3'!N90)</f>
        <v/>
      </c>
      <c r="V4048" s="176" t="str">
        <f>IF(ISBLANK('DPW3'!O90),"",'DPW3'!O90)</f>
        <v/>
      </c>
      <c r="W4048" s="176" t="str">
        <f>IF(ISBLANK('DPW3'!P90),"",'DPW3'!P90)</f>
        <v/>
      </c>
      <c r="X4048" s="176" t="str">
        <f>IF(ISBLANK('DPW3'!Q90),"",'DPW3'!Q90)</f>
        <v/>
      </c>
      <c r="Y4048" s="176" t="str">
        <f>IF(ISBLANK('DPW3'!R90),"",'DPW3'!R90)</f>
        <v/>
      </c>
      <c r="Z4048" s="176" t="str">
        <f>IF(ISBLANK('DPW3'!S90),"",'DPW3'!S90)</f>
        <v/>
      </c>
      <c r="AA4048" s="176" t="str">
        <f>IF(ISBLANK('DPW3'!T90),"",'DPW3'!T90)</f>
        <v/>
      </c>
      <c r="AB4048" s="176" t="str">
        <f>IF(ISBLANK('DPW3'!U90),"",'DPW3'!U90)</f>
        <v/>
      </c>
      <c r="AC4048" s="176" t="str">
        <f>IF(ISBLANK('DPW3'!V90),"",'DPW3'!V90)</f>
        <v/>
      </c>
      <c r="AD4048" s="176" t="str">
        <f>IF(ISBLANK('DPW3'!W90),"",'DPW3'!W90)</f>
        <v/>
      </c>
      <c r="AE4048" s="176" t="str">
        <f>IF(ISBLANK('DPW3'!X90),"",'DPW3'!X90)</f>
        <v/>
      </c>
      <c r="AF4048" s="176" t="str">
        <f>IF(ISBLANK('DPW3'!Y90),"",'DPW3'!Y90)</f>
        <v/>
      </c>
      <c r="AG4048" s="176" t="str">
        <f>IF(ISBLANK('DPW3'!Z90),"",'DPW3'!Z90)</f>
        <v/>
      </c>
      <c r="AH4048" s="176" t="str">
        <f>IF(ISBLANK('DPW3'!AA90),"",'DPW3'!AA90)</f>
        <v/>
      </c>
      <c r="AI4048" s="176" t="str">
        <f>IF(ISBLANK('DPW3'!AB90),"",'DPW3'!AB90)</f>
        <v/>
      </c>
      <c r="AJ4048" s="176" t="str">
        <f>IF(ISBLANK('DPW3'!AC90),"",'DPW3'!AC90)</f>
        <v/>
      </c>
      <c r="AK4048" s="176" t="str">
        <f>IF(ISBLANK('DPW3'!AD90),"",'DPW3'!AD90)</f>
        <v/>
      </c>
      <c r="AL4048" s="176" t="str">
        <f>IF(ISBLANK('DPW3'!AE90),"",'DPW3'!AE90)</f>
        <v/>
      </c>
      <c r="AM4048" s="176" t="str">
        <f>IF(ISBLANK('DPW3'!AF90),"",'DPW3'!AF90)</f>
        <v/>
      </c>
      <c r="AN4048" s="176" t="str">
        <f>IF(ISBLANK('DPW3'!AG90),"",'DPW3'!AG90)</f>
        <v/>
      </c>
      <c r="AO4048" s="176" t="str">
        <f>IF(ISBLANK('DPW3'!AH90),"",'DPW3'!AH90)</f>
        <v/>
      </c>
      <c r="AP4048" s="176" t="str">
        <f>IF(ISBLANK('DPW3'!AI90),"",'DPW3'!AI90)</f>
        <v/>
      </c>
      <c r="AQ4048" s="176" t="str">
        <f>IF(ISBLANK('DPW3'!AJ90),"",'DPW3'!AJ90)</f>
        <v/>
      </c>
      <c r="AR4048" s="176" t="str">
        <f>IF(ISBLANK('DPW3'!AK90),"",'DPW3'!AK90)</f>
        <v/>
      </c>
      <c r="AS4048" s="176" t="str">
        <f>IF(ISBLANK('DPW3'!AL90),"",'DPW3'!AL90)</f>
        <v/>
      </c>
      <c r="AT4048" s="176" t="str">
        <f>IF(ISBLANK('DPW3'!AM90),"",'DPW3'!AM90)</f>
        <v/>
      </c>
      <c r="AU4048" s="176" t="str">
        <f>IF(ISBLANK('DPW3'!AN90),"",'DPW3'!AN90)</f>
        <v/>
      </c>
      <c r="AV4048" s="176" t="str">
        <f>IF(ISBLANK('DPW3'!AO90),"",'DPW3'!AO90)</f>
        <v/>
      </c>
      <c r="AW4048" s="176" t="str">
        <f>IF(ISBLANK('DPW3'!AP90),"",'DPW3'!AP90)</f>
        <v/>
      </c>
      <c r="AX4048" s="176" t="str">
        <f>IF(ISBLANK('DPW3'!AQ90),"",'DPW3'!AQ90)</f>
        <v/>
      </c>
      <c r="AY4048" s="176" t="str">
        <f>IF(ISBLANK('DPW3'!AR90),"",'DPW3'!AR90)</f>
        <v/>
      </c>
      <c r="AZ4048" s="176" t="str">
        <f>IF(ISBLANK('DPW3'!AS90),"",'DPW3'!AS90)</f>
        <v/>
      </c>
      <c r="BA4048" s="176" t="str">
        <f>IF(ISBLANK('DPW3'!AT90),"",'DPW3'!AT90)</f>
        <v/>
      </c>
      <c r="BB4048" s="176" t="str">
        <f>IF(ISBLANK('DPW3'!AU90),"",'DPW3'!AU90)</f>
        <v/>
      </c>
      <c r="BC4048" s="176" t="str">
        <f>IF(ISBLANK('DPW3'!AV90),"",'DPW3'!AV90)</f>
        <v/>
      </c>
      <c r="BD4048" s="176" t="str">
        <f>IF(ISBLANK('DPW3'!AW90),"",'DPW3'!AW90)</f>
        <v/>
      </c>
      <c r="BE4048" s="176" t="str">
        <f>IF(ISBLANK('DPW3'!AX90),"",'DPW3'!AX90)</f>
        <v/>
      </c>
      <c r="BF4048" s="176" t="str">
        <f>IF(ISBLANK('DPW3'!AY90),"",'DPW3'!AY90)</f>
        <v/>
      </c>
      <c r="BG4048" s="176" t="str">
        <f>IF(ISBLANK('DPW3'!AZ90),"",'DPW3'!AZ90)</f>
        <v/>
      </c>
      <c r="BH4048" s="176" t="str">
        <f>IF(ISBLANK('DPW3'!BA90),"",'DPW3'!BA90)</f>
        <v/>
      </c>
    </row>
    <row r="4049" spans="1:60" x14ac:dyDescent="0.25">
      <c r="A4049" s="176" t="str">
        <f t="shared" si="63"/>
        <v>YKY</v>
      </c>
      <c r="B4049" s="176" t="str">
        <f>IF(ISBLANK('DPW3'!DP90),"",'DPW3'!DP90)</f>
        <v>PCD_DPW3_RES4_DLY_S1</v>
      </c>
      <c r="C4049" s="176" t="str">
        <f>'DPW3'!F90 &amp; "," &amp; 'DPW3'!G90 &amp; "," &amp; 'DPW3'!DP5 &amp; "," &amp; 'DPW3'!DP6</f>
        <v>Resilience - Installation of new equipment,Number of schemes at Stage 1,Total number of schemes with a 90+ day delay for any given IM,</v>
      </c>
      <c r="D4049" s="176" t="str">
        <f>IF(ISBLANK('DPW3'!$H$90),"",'DPW3'!$H$90)</f>
        <v>Nr</v>
      </c>
      <c r="E4049" s="176" t="s">
        <v>7266</v>
      </c>
      <c r="F4049" s="176" t="str">
        <f>IF(ISBLANK('DPW3'!BC90),"",'DPW3'!BC90)</f>
        <v/>
      </c>
    </row>
    <row r="4050" spans="1:60" x14ac:dyDescent="0.25">
      <c r="A4050" s="176" t="str">
        <f t="shared" si="63"/>
        <v>YKY</v>
      </c>
      <c r="B4050" s="176" t="str">
        <f>IF(ISBLANK('DPW3'!DQ90),"",'DPW3'!DQ90)</f>
        <v>PCD_DPW3_RES4_DIR_S1</v>
      </c>
      <c r="C4050" s="176" t="str">
        <f>'DPW3'!F90 &amp; "," &amp; 'DPW3'!G90 &amp; "," &amp; 'DPW3'!$DQ$5 &amp; "," &amp; 'DPW3'!$DQ$6</f>
        <v>Resilience - Installation of new equipment,Number of schemes at Stage 1,Reasons for delay - Number of delayed schemes falling into each 'primary reason for delay' category,Lack of resources - internal</v>
      </c>
      <c r="D4050" s="176" t="str">
        <f>IF(ISBLANK('DPW3'!$H$90),"",'DPW3'!$H$90)</f>
        <v>Nr</v>
      </c>
      <c r="E4050" s="176" t="s">
        <v>7266</v>
      </c>
      <c r="F4050" s="176" t="str">
        <f>IF(ISBLANK('DPW3'!BD90),"",'DPW3'!BD90)</f>
        <v/>
      </c>
    </row>
    <row r="4051" spans="1:60" x14ac:dyDescent="0.25">
      <c r="A4051" s="176" t="str">
        <f t="shared" si="63"/>
        <v>YKY</v>
      </c>
      <c r="B4051" s="176" t="str">
        <f>IF(ISBLANK('DPW3'!DR90),"",'DPW3'!DR90)</f>
        <v>PCD_DPW3_RES4_DSCR_S1</v>
      </c>
      <c r="C4051" s="176" t="str">
        <f>'DPW3'!F90 &amp; "," &amp; 'DPW3'!G90 &amp; "," &amp; 'DPW3'!DQ$5 &amp; "," &amp; 'DPW3'!$DR$6</f>
        <v xml:space="preserve">Resilience - Installation of new equipment,Number of schemes at Stage 1,Reasons for delay - Number of delayed schemes falling into each 'primary reason for delay' category,Lack of resources - external </v>
      </c>
      <c r="D4051" s="176" t="str">
        <f>IF(ISBLANK('DPW3'!$H$90),"",'DPW3'!$H$90)</f>
        <v>Nr</v>
      </c>
      <c r="E4051" s="176" t="s">
        <v>7266</v>
      </c>
      <c r="F4051" s="176" t="str">
        <f>IF(ISBLANK('DPW3'!BE90),"",'DPW3'!BE90)</f>
        <v/>
      </c>
    </row>
    <row r="4052" spans="1:60" x14ac:dyDescent="0.25">
      <c r="A4052" s="176" t="str">
        <f t="shared" si="63"/>
        <v>YKY</v>
      </c>
      <c r="B4052" s="176" t="str">
        <f>IF(ISBLANK('DPW3'!DS90),"",'DPW3'!DS90)</f>
        <v>PCD_DPW3_RES4_DCS_S1</v>
      </c>
      <c r="C4052" s="176" t="str">
        <f>'DPW3'!F90 &amp; "," &amp; 'DPW3'!G90 &amp; "," &amp; 'DPW3'!$DQ$5 &amp; "," &amp; 'DPW3'!$DS$6</f>
        <v>Resilience - Installation of new equipment,Number of schemes at Stage 1,Reasons for delay - Number of delayed schemes falling into each 'primary reason for delay' category,Change in solution (IM2)</v>
      </c>
      <c r="D4052" s="176" t="str">
        <f>IF(ISBLANK('DPW3'!$H$90),"",'DPW3'!$H$90)</f>
        <v>Nr</v>
      </c>
      <c r="E4052" s="176" t="s">
        <v>7266</v>
      </c>
      <c r="F4052" s="176" t="str">
        <f>IF(ISBLANK('DPW3'!BF90),"",'DPW3'!BF90)</f>
        <v/>
      </c>
    </row>
    <row r="4053" spans="1:60" x14ac:dyDescent="0.25">
      <c r="A4053" s="176" t="str">
        <f t="shared" si="63"/>
        <v>YKY</v>
      </c>
      <c r="B4053" s="176" t="str">
        <f>IF(ISBLANK('DPW3'!DT90),"",'DPW3'!DT90)</f>
        <v>PCD_DPW3_RES4_DSPC_S1</v>
      </c>
      <c r="C4053" s="176" t="str">
        <f>'DPW3'!F90 &amp; "," &amp; 'DPW3'!G90 &amp; "," &amp; 'DPW3'!$DQ$5 &amp; "," &amp; 'DPW3'!$DT$6</f>
        <v>Resilience - Installation of new equipment,Number of schemes at Stage 1,Reasons for delay - Number of delayed schemes falling into each 'primary reason for delay' category,Supply chain capacity</v>
      </c>
      <c r="D4053" s="176" t="str">
        <f>IF(ISBLANK('DPW3'!$H$90),"",'DPW3'!$H$90)</f>
        <v>Nr</v>
      </c>
      <c r="E4053" s="176" t="s">
        <v>7266</v>
      </c>
      <c r="F4053" s="176" t="str">
        <f>IF(ISBLANK('DPW3'!BG90),"",'DPW3'!BG90)</f>
        <v/>
      </c>
    </row>
    <row r="4054" spans="1:60" s="55" customFormat="1" x14ac:dyDescent="0.25">
      <c r="A4054" s="55" t="str">
        <f t="shared" si="63"/>
        <v>YKY</v>
      </c>
      <c r="B4054" s="55" t="str">
        <f>IF(ISBLANK('DPW3'!DU90),"",'DPW3'!DU90)</f>
        <v>PCD_DPW3_RES4_DPP_S1</v>
      </c>
      <c r="C4054" s="55" t="str">
        <f>'DPW3'!F90 &amp; "," &amp; 'DPW3'!G90 &amp; "," &amp; 'DPW3'!$DQ$5 &amp; "," &amp; 'DPW3'!$DU$6</f>
        <v>Resilience - Installation of new equipment,Number of schemes at Stage 1,Reasons for delay - Number of delayed schemes falling into each 'primary reason for delay' category,Land and planning permission</v>
      </c>
      <c r="D4054" s="55" t="str">
        <f>IF(ISBLANK('DPW3'!$H$90),"",'DPW3'!$H$90)</f>
        <v>Nr</v>
      </c>
      <c r="E4054" s="55" t="s">
        <v>7266</v>
      </c>
      <c r="F4054" s="55" t="str">
        <f>IF(ISBLANK('DPW3'!BH90),"",'DPW3'!BH90)</f>
        <v/>
      </c>
    </row>
    <row r="4055" spans="1:60" x14ac:dyDescent="0.25">
      <c r="A4055" s="176" t="str">
        <f t="shared" si="63"/>
        <v>YKY</v>
      </c>
      <c r="B4055" s="176" t="str">
        <f>IF(ISBLANK('DPW3'!DV90),"",'DPW3'!DV90)</f>
        <v>PCD_DPW3_RES4_DTPI_S1</v>
      </c>
      <c r="C4055" s="176" t="str">
        <f>'DPW3'!F90 &amp; "," &amp; 'DPW3'!G90 &amp; "," &amp; 'DPW3'!$DQ$5 &amp; "," &amp; 'DPW3'!$DV$6</f>
        <v>Resilience - Installation of new equipment,Number of schemes at Stage 1,Reasons for delay - Number of delayed schemes falling into each 'primary reason for delay' category,Third-party interface</v>
      </c>
      <c r="D4055" s="176" t="str">
        <f>IF(ISBLANK('DPW3'!$H$90),"",'DPW3'!$H$90)</f>
        <v>Nr</v>
      </c>
      <c r="E4055" s="176" t="s">
        <v>7266</v>
      </c>
      <c r="F4055" s="176" t="str">
        <f>IF(ISBLANK('DPW3'!BI90),"",'DPW3'!BI90)</f>
        <v/>
      </c>
    </row>
    <row r="4056" spans="1:60" x14ac:dyDescent="0.25">
      <c r="A4056" s="176" t="str">
        <f t="shared" si="63"/>
        <v>YKY</v>
      </c>
      <c r="B4056" s="176" t="str">
        <f>IF(ISBLANK('DPW3'!DW90),"",'DPW3'!DW90)</f>
        <v>PCD_DPW3_RES4_DCI_S1</v>
      </c>
      <c r="C4056" s="176" t="str">
        <f>'DPW3'!F90 &amp; "," &amp; 'DPW3'!G90 &amp; "," &amp; 'DPW3'!$DQ$5 &amp; "," &amp; 'DPW3'!$DW$6</f>
        <v>Resilience - Installation of new equipment,Number of schemes at Stage 1,Reasons for delay - Number of delayed schemes falling into each 'primary reason for delay' category,Contractual issues</v>
      </c>
      <c r="D4056" s="176" t="str">
        <f>IF(ISBLANK('DPW3'!$H$90),"",'DPW3'!$H$90)</f>
        <v>Nr</v>
      </c>
      <c r="E4056" s="176" t="s">
        <v>7266</v>
      </c>
      <c r="F4056" s="176" t="str">
        <f>IF(ISBLANK('DPW3'!BJ90),"",'DPW3'!BJ90)</f>
        <v/>
      </c>
    </row>
    <row r="4057" spans="1:60" x14ac:dyDescent="0.25">
      <c r="A4057" s="176" t="str">
        <f t="shared" si="63"/>
        <v>YKY</v>
      </c>
      <c r="B4057" s="176" t="str">
        <f>IF(ISBLANK('DPW3'!DX90),"",'DPW3'!DX90)</f>
        <v>PCD_DPW3_RES4_DSI_S1</v>
      </c>
      <c r="C4057" s="176" t="str">
        <f>'DPW3'!F90 &amp; "," &amp; 'DPW3'!G90 &amp; "," &amp; 'DPW3'!$DQ$5 &amp; "," &amp; 'DPW3'!$DX$6</f>
        <v>Resilience - Installation of new equipment,Number of schemes at Stage 1,Reasons for delay - Number of delayed schemes falling into each 'primary reason for delay' category,Sites issues</v>
      </c>
      <c r="D4057" s="176" t="str">
        <f>IF(ISBLANK('DPW3'!$H$90),"",'DPW3'!$H$90)</f>
        <v>Nr</v>
      </c>
      <c r="E4057" s="176" t="s">
        <v>7266</v>
      </c>
      <c r="F4057" s="176" t="str">
        <f>IF(ISBLANK('DPW3'!BK90),"",'DPW3'!BK90)</f>
        <v/>
      </c>
    </row>
    <row r="4058" spans="1:60" x14ac:dyDescent="0.25">
      <c r="A4058" s="176" t="str">
        <f t="shared" si="63"/>
        <v>YKY</v>
      </c>
      <c r="B4058" s="176" t="str">
        <f>IF(ISBLANK('DPW3'!DY90),"",'DPW3'!DY90)</f>
        <v>PCD_DPW3_RES4_DER_S1</v>
      </c>
      <c r="C4058" s="176" t="str">
        <f>'DPW3'!F90 &amp; "," &amp; 'DPW3'!G90 &amp; "," &amp; 'DPW3'!$DQ$5 &amp; "," &amp; 'DPW3'!$DY$6</f>
        <v>Resilience - Installation of new equipment,Number of schemes at Stage 1,Reasons for delay - Number of delayed schemes falling into each 'primary reason for delay' category,Environmental risks</v>
      </c>
      <c r="D4058" s="176" t="str">
        <f>IF(ISBLANK('DPW3'!$H$90),"",'DPW3'!$H$90)</f>
        <v>Nr</v>
      </c>
      <c r="E4058" s="176" t="s">
        <v>7266</v>
      </c>
      <c r="F4058" s="176" t="str">
        <f>IF(ISBLANK('DPW3'!BL90),"",'DPW3'!BL90)</f>
        <v/>
      </c>
    </row>
    <row r="4059" spans="1:60" x14ac:dyDescent="0.25">
      <c r="A4059" s="176" t="str">
        <f t="shared" si="63"/>
        <v>YKY</v>
      </c>
      <c r="B4059" s="176" t="str">
        <f>IF(ISBLANK('DPW3'!DZ90),"",'DPW3'!DZ90)</f>
        <v>PCD_DPW3_RES4_RS_S1</v>
      </c>
      <c r="C4059" s="176" t="str">
        <f>'DPW3'!F90 &amp; "," &amp; 'DPW3'!G90 &amp; "," &amp; 'DPW3'!$DQ$5 &amp; "," &amp; 'DPW3'!$DZ$6</f>
        <v>Resilience - Installation of new equipment,Number of schemes at Stage 1,Reasons for delay - Number of delayed schemes falling into each 'primary reason for delay' category,Regulatory Sign off Delay</v>
      </c>
      <c r="D4059" s="176" t="str">
        <f>IF(ISBLANK('DPW3'!$H$90),"",'DPW3'!$H$90)</f>
        <v>Nr</v>
      </c>
      <c r="E4059" s="176" t="s">
        <v>7266</v>
      </c>
      <c r="F4059" s="176" t="str">
        <f>IF(ISBLANK('DPW3'!BM90),"",'DPW3'!BM90)</f>
        <v/>
      </c>
    </row>
    <row r="4060" spans="1:60" x14ac:dyDescent="0.25">
      <c r="A4060" s="176" t="str">
        <f t="shared" si="63"/>
        <v>YKY</v>
      </c>
      <c r="B4060" s="176" t="str">
        <f>IF(ISBLANK('DPW3'!EA90),"",'DPW3'!EA90)</f>
        <v>PCD_DPW3_RES4_DPLE_S1</v>
      </c>
      <c r="C4060" s="176" t="str">
        <f>'DPW3'!F90 &amp; "," &amp; 'DPW3'!G90 &amp; "," &amp; 'DPW3'!$DQ$5 &amp; "," &amp; 'DPW3'!$EA$6</f>
        <v>Resilience - Installation of new equipment,Number of schemes at Stage 1,Reasons for delay - Number of delayed schemes falling into each 'primary reason for delay' category,Programme level efficiency</v>
      </c>
      <c r="D4060" s="176" t="str">
        <f>IF(ISBLANK('DPW3'!$H$90),"",'DPW3'!$H$90)</f>
        <v>Nr</v>
      </c>
      <c r="E4060" s="176" t="s">
        <v>7266</v>
      </c>
      <c r="F4060" s="176" t="str">
        <f>IF(ISBLANK('DPW3'!BN90),"",'DPW3'!BN90)</f>
        <v/>
      </c>
    </row>
    <row r="4061" spans="1:60" x14ac:dyDescent="0.25">
      <c r="A4061" s="176" t="str">
        <f t="shared" si="63"/>
        <v>YKY</v>
      </c>
      <c r="B4061" s="176" t="str">
        <f>IF(ISBLANK('DPW3'!BZ91),"",'DPW3'!BZ91)</f>
        <v>PCD_DPW3_RES4_S2</v>
      </c>
      <c r="C4061" s="176" t="str">
        <f>'DPW3'!F91 &amp; "," &amp; 'DPW3'!G91 &amp; "," &amp; 'DPW3'!BX5</f>
        <v>Resilience - Installation of new equipment,Number of schemes at Stage 2,Number of Schemes with IMs (Nr)</v>
      </c>
      <c r="D4061" s="176" t="str">
        <f>IF(ISBLANK('DPW3'!$H$91),"",'DPW3'!$H$91)</f>
        <v>Nr</v>
      </c>
      <c r="E4061" s="176" t="s">
        <v>7266</v>
      </c>
      <c r="T4061" s="176" t="str">
        <f>IF(ISBLANK('DPW3'!M91),"",'DPW3'!M91)</f>
        <v/>
      </c>
      <c r="U4061" s="176" t="str">
        <f>IF(ISBLANK('DPW3'!N91),"",'DPW3'!N91)</f>
        <v/>
      </c>
      <c r="V4061" s="176" t="str">
        <f>IF(ISBLANK('DPW3'!O91),"",'DPW3'!O91)</f>
        <v/>
      </c>
      <c r="W4061" s="176" t="str">
        <f>IF(ISBLANK('DPW3'!P91),"",'DPW3'!P91)</f>
        <v/>
      </c>
      <c r="X4061" s="176" t="str">
        <f>IF(ISBLANK('DPW3'!Q91),"",'DPW3'!Q91)</f>
        <v/>
      </c>
      <c r="Y4061" s="176" t="str">
        <f>IF(ISBLANK('DPW3'!R91),"",'DPW3'!R91)</f>
        <v/>
      </c>
      <c r="Z4061" s="176" t="str">
        <f>IF(ISBLANK('DPW3'!S91),"",'DPW3'!S91)</f>
        <v/>
      </c>
      <c r="AA4061" s="176" t="str">
        <f>IF(ISBLANK('DPW3'!T91),"",'DPW3'!T91)</f>
        <v/>
      </c>
      <c r="AB4061" s="176" t="str">
        <f>IF(ISBLANK('DPW3'!U91),"",'DPW3'!U91)</f>
        <v/>
      </c>
      <c r="AC4061" s="176" t="str">
        <f>IF(ISBLANK('DPW3'!V91),"",'DPW3'!V91)</f>
        <v/>
      </c>
      <c r="AD4061" s="176" t="str">
        <f>IF(ISBLANK('DPW3'!W91),"",'DPW3'!W91)</f>
        <v/>
      </c>
      <c r="AE4061" s="176" t="str">
        <f>IF(ISBLANK('DPW3'!X91),"",'DPW3'!X91)</f>
        <v/>
      </c>
      <c r="AF4061" s="176" t="str">
        <f>IF(ISBLANK('DPW3'!Y91),"",'DPW3'!Y91)</f>
        <v/>
      </c>
      <c r="AG4061" s="176" t="str">
        <f>IF(ISBLANK('DPW3'!Z91),"",'DPW3'!Z91)</f>
        <v/>
      </c>
      <c r="AH4061" s="176" t="str">
        <f>IF(ISBLANK('DPW3'!AA91),"",'DPW3'!AA91)</f>
        <v/>
      </c>
      <c r="AI4061" s="176" t="str">
        <f>IF(ISBLANK('DPW3'!AB91),"",'DPW3'!AB91)</f>
        <v/>
      </c>
      <c r="AJ4061" s="176" t="str">
        <f>IF(ISBLANK('DPW3'!AC91),"",'DPW3'!AC91)</f>
        <v/>
      </c>
      <c r="AK4061" s="176" t="str">
        <f>IF(ISBLANK('DPW3'!AD91),"",'DPW3'!AD91)</f>
        <v/>
      </c>
      <c r="AL4061" s="176" t="str">
        <f>IF(ISBLANK('DPW3'!AE91),"",'DPW3'!AE91)</f>
        <v/>
      </c>
      <c r="AM4061" s="176" t="str">
        <f>IF(ISBLANK('DPW3'!AF91),"",'DPW3'!AF91)</f>
        <v/>
      </c>
      <c r="AN4061" s="176" t="str">
        <f>IF(ISBLANK('DPW3'!AG91),"",'DPW3'!AG91)</f>
        <v/>
      </c>
      <c r="AO4061" s="176" t="str">
        <f>IF(ISBLANK('DPW3'!AH91),"",'DPW3'!AH91)</f>
        <v/>
      </c>
      <c r="AP4061" s="176" t="str">
        <f>IF(ISBLANK('DPW3'!AI91),"",'DPW3'!AI91)</f>
        <v/>
      </c>
      <c r="AQ4061" s="176" t="str">
        <f>IF(ISBLANK('DPW3'!AJ91),"",'DPW3'!AJ91)</f>
        <v/>
      </c>
      <c r="AR4061" s="176" t="str">
        <f>IF(ISBLANK('DPW3'!AK91),"",'DPW3'!AK91)</f>
        <v/>
      </c>
      <c r="AS4061" s="176" t="str">
        <f>IF(ISBLANK('DPW3'!AL91),"",'DPW3'!AL91)</f>
        <v/>
      </c>
      <c r="AT4061" s="176" t="str">
        <f>IF(ISBLANK('DPW3'!AM91),"",'DPW3'!AM91)</f>
        <v/>
      </c>
      <c r="AU4061" s="176" t="str">
        <f>IF(ISBLANK('DPW3'!AN91),"",'DPW3'!AN91)</f>
        <v/>
      </c>
      <c r="AV4061" s="176" t="str">
        <f>IF(ISBLANK('DPW3'!AO91),"",'DPW3'!AO91)</f>
        <v/>
      </c>
      <c r="AW4061" s="176" t="str">
        <f>IF(ISBLANK('DPW3'!AP91),"",'DPW3'!AP91)</f>
        <v/>
      </c>
      <c r="AX4061" s="176" t="str">
        <f>IF(ISBLANK('DPW3'!AQ91),"",'DPW3'!AQ91)</f>
        <v/>
      </c>
      <c r="AY4061" s="176" t="str">
        <f>IF(ISBLANK('DPW3'!AR91),"",'DPW3'!AR91)</f>
        <v/>
      </c>
      <c r="AZ4061" s="176" t="str">
        <f>IF(ISBLANK('DPW3'!AS91),"",'DPW3'!AS91)</f>
        <v/>
      </c>
      <c r="BA4061" s="176" t="str">
        <f>IF(ISBLANK('DPW3'!AT91),"",'DPW3'!AT91)</f>
        <v/>
      </c>
      <c r="BB4061" s="176" t="str">
        <f>IF(ISBLANK('DPW3'!AU91),"",'DPW3'!AU91)</f>
        <v/>
      </c>
      <c r="BC4061" s="176" t="str">
        <f>IF(ISBLANK('DPW3'!AV91),"",'DPW3'!AV91)</f>
        <v/>
      </c>
      <c r="BD4061" s="176" t="str">
        <f>IF(ISBLANK('DPW3'!AW91),"",'DPW3'!AW91)</f>
        <v/>
      </c>
      <c r="BE4061" s="176" t="str">
        <f>IF(ISBLANK('DPW3'!AX91),"",'DPW3'!AX91)</f>
        <v/>
      </c>
      <c r="BF4061" s="176" t="str">
        <f>IF(ISBLANK('DPW3'!AY91),"",'DPW3'!AY91)</f>
        <v/>
      </c>
      <c r="BG4061" s="176" t="str">
        <f>IF(ISBLANK('DPW3'!AZ91),"",'DPW3'!AZ91)</f>
        <v/>
      </c>
      <c r="BH4061" s="176" t="str">
        <f>IF(ISBLANK('DPW3'!BA91),"",'DPW3'!BA91)</f>
        <v/>
      </c>
    </row>
    <row r="4062" spans="1:60" x14ac:dyDescent="0.25">
      <c r="A4062" s="176" t="str">
        <f t="shared" si="63"/>
        <v>YKY</v>
      </c>
      <c r="B4062" s="176" t="str">
        <f>IF(ISBLANK('DPW3'!DP91),"",'DPW3'!DP91)</f>
        <v>PCD_DPW3_RES4_DLY_S2</v>
      </c>
      <c r="C4062" s="176" t="str">
        <f>'DPW3'!F91 &amp; "," &amp; 'DPW3'!G91 &amp; "," &amp; 'DPW3'!DP5 &amp; "," &amp; 'DPW3'!DP6</f>
        <v>Resilience - Installation of new equipment,Number of schemes at Stage 2,Total number of schemes with a 90+ day delay for any given IM,</v>
      </c>
      <c r="D4062" s="176" t="str">
        <f>IF(ISBLANK('DPW3'!$H$91),"",'DPW3'!$H$91)</f>
        <v>Nr</v>
      </c>
      <c r="E4062" s="176" t="s">
        <v>7266</v>
      </c>
      <c r="F4062" s="176" t="str">
        <f>IF(ISBLANK('DPW3'!BC91),"",'DPW3'!BC91)</f>
        <v/>
      </c>
    </row>
    <row r="4063" spans="1:60" x14ac:dyDescent="0.25">
      <c r="A4063" s="176" t="str">
        <f t="shared" si="63"/>
        <v>YKY</v>
      </c>
      <c r="B4063" s="176" t="str">
        <f>IF(ISBLANK('DPW3'!DQ91),"",'DPW3'!DQ91)</f>
        <v>PCD_DPW3_RES4_DIR_S2</v>
      </c>
      <c r="C4063" s="176" t="str">
        <f>'DPW3'!F91 &amp; "," &amp; 'DPW3'!G91 &amp; "," &amp; 'DPW3'!$DQ$5 &amp; "," &amp; 'DPW3'!$DQ$6</f>
        <v>Resilience - Installation of new equipment,Number of schemes at Stage 2,Reasons for delay - Number of delayed schemes falling into each 'primary reason for delay' category,Lack of resources - internal</v>
      </c>
      <c r="D4063" s="176" t="str">
        <f>IF(ISBLANK('DPW3'!$H$91),"",'DPW3'!$H$91)</f>
        <v>Nr</v>
      </c>
      <c r="E4063" s="176" t="s">
        <v>7266</v>
      </c>
      <c r="F4063" s="176" t="str">
        <f>IF(ISBLANK('DPW3'!BD91),"",'DPW3'!BD91)</f>
        <v/>
      </c>
    </row>
    <row r="4064" spans="1:60" x14ac:dyDescent="0.25">
      <c r="A4064" s="176" t="str">
        <f t="shared" si="63"/>
        <v>YKY</v>
      </c>
      <c r="B4064" s="176" t="str">
        <f>IF(ISBLANK('DPW3'!DR91),"",'DPW3'!DR91)</f>
        <v>PCD_DPW3_RES4_DSCR_S2</v>
      </c>
      <c r="C4064" s="176" t="str">
        <f>'DPW3'!F91 &amp; "," &amp; 'DPW3'!G91 &amp; "," &amp; 'DPW3'!$DQ$5 &amp; "," &amp; 'DPW3'!$DR$6</f>
        <v xml:space="preserve">Resilience - Installation of new equipment,Number of schemes at Stage 2,Reasons for delay - Number of delayed schemes falling into each 'primary reason for delay' category,Lack of resources - external </v>
      </c>
      <c r="D4064" s="176" t="str">
        <f>IF(ISBLANK('DPW3'!$H$91),"",'DPW3'!$H$91)</f>
        <v>Nr</v>
      </c>
      <c r="E4064" s="176" t="s">
        <v>7266</v>
      </c>
      <c r="F4064" s="176" t="str">
        <f>IF(ISBLANK('DPW3'!BE91),"",'DPW3'!BE91)</f>
        <v/>
      </c>
    </row>
    <row r="4065" spans="1:60" x14ac:dyDescent="0.25">
      <c r="A4065" s="176" t="str">
        <f t="shared" si="63"/>
        <v>YKY</v>
      </c>
      <c r="B4065" s="176" t="str">
        <f>IF(ISBLANK('DPW3'!DS91),"",'DPW3'!DS91)</f>
        <v>PCD_DPW3_RES4_DCS_S2</v>
      </c>
      <c r="C4065" s="176" t="str">
        <f>'DPW3'!F91 &amp; "," &amp; 'DPW3'!G91 &amp; "," &amp; 'DPW3'!$DQ$5 &amp; "," &amp; 'DPW3'!$DS$6</f>
        <v>Resilience - Installation of new equipment,Number of schemes at Stage 2,Reasons for delay - Number of delayed schemes falling into each 'primary reason for delay' category,Change in solution (IM2)</v>
      </c>
      <c r="D4065" s="176" t="str">
        <f>IF(ISBLANK('DPW3'!$H$91),"",'DPW3'!$H$91)</f>
        <v>Nr</v>
      </c>
      <c r="E4065" s="176" t="s">
        <v>7266</v>
      </c>
      <c r="F4065" s="176" t="str">
        <f>IF(ISBLANK('DPW3'!BF91),"",'DPW3'!BF91)</f>
        <v/>
      </c>
    </row>
    <row r="4066" spans="1:60" x14ac:dyDescent="0.25">
      <c r="A4066" s="176" t="str">
        <f t="shared" si="63"/>
        <v>YKY</v>
      </c>
      <c r="B4066" s="176" t="str">
        <f>IF(ISBLANK('DPW3'!DT91),"",'DPW3'!DT91)</f>
        <v>PCD_DPW3_RES4_DSPC_S2</v>
      </c>
      <c r="C4066" s="176" t="str">
        <f>'DPW3'!F91 &amp; "," &amp; 'DPW3'!G91 &amp; "," &amp; 'DPW3'!$DQ$5 &amp; "," &amp; 'DPW3'!$DT$6</f>
        <v>Resilience - Installation of new equipment,Number of schemes at Stage 2,Reasons for delay - Number of delayed schemes falling into each 'primary reason for delay' category,Supply chain capacity</v>
      </c>
      <c r="D4066" s="176" t="str">
        <f>IF(ISBLANK('DPW3'!$H$91),"",'DPW3'!$H$91)</f>
        <v>Nr</v>
      </c>
      <c r="E4066" s="176" t="s">
        <v>7266</v>
      </c>
      <c r="F4066" s="176" t="str">
        <f>IF(ISBLANK('DPW3'!BG91),"",'DPW3'!BG91)</f>
        <v/>
      </c>
    </row>
    <row r="4067" spans="1:60" s="55" customFormat="1" x14ac:dyDescent="0.25">
      <c r="A4067" s="55" t="str">
        <f t="shared" si="63"/>
        <v>YKY</v>
      </c>
      <c r="B4067" s="55" t="str">
        <f>IF(ISBLANK('DPW3'!DU91),"",'DPW3'!DU91)</f>
        <v>PCD_DPW3_RES4_DPP_S2</v>
      </c>
      <c r="C4067" s="55" t="str">
        <f>'DPW3'!F91 &amp; "," &amp; 'DPW3'!G91 &amp; "," &amp; 'DPW3'!$DQ$5 &amp; "," &amp; 'DPW3'!$DU$6</f>
        <v>Resilience - Installation of new equipment,Number of schemes at Stage 2,Reasons for delay - Number of delayed schemes falling into each 'primary reason for delay' category,Land and planning permission</v>
      </c>
      <c r="D4067" s="55" t="str">
        <f>IF(ISBLANK('DPW3'!$H$91),"",'DPW3'!$H$91)</f>
        <v>Nr</v>
      </c>
      <c r="E4067" s="55" t="s">
        <v>7266</v>
      </c>
      <c r="F4067" s="55" t="str">
        <f>IF(ISBLANK('DPW3'!BH91),"",'DPW3'!BH91)</f>
        <v/>
      </c>
    </row>
    <row r="4068" spans="1:60" x14ac:dyDescent="0.25">
      <c r="A4068" s="176" t="str">
        <f t="shared" si="63"/>
        <v>YKY</v>
      </c>
      <c r="B4068" s="176" t="str">
        <f>IF(ISBLANK('DPW3'!DV91),"",'DPW3'!DV91)</f>
        <v>PCD_DPW3_RES4_DTPI_S2</v>
      </c>
      <c r="C4068" s="176" t="str">
        <f>'DPW3'!F91 &amp; "," &amp; 'DPW3'!G91 &amp; "," &amp; 'DPW3'!$DQ$5 &amp; "," &amp; 'DPW3'!$DV$6</f>
        <v>Resilience - Installation of new equipment,Number of schemes at Stage 2,Reasons for delay - Number of delayed schemes falling into each 'primary reason for delay' category,Third-party interface</v>
      </c>
      <c r="D4068" s="176" t="str">
        <f>IF(ISBLANK('DPW3'!$H$91),"",'DPW3'!$H$91)</f>
        <v>Nr</v>
      </c>
      <c r="E4068" s="176" t="s">
        <v>7266</v>
      </c>
      <c r="F4068" s="176" t="str">
        <f>IF(ISBLANK('DPW3'!BI91),"",'DPW3'!BI91)</f>
        <v/>
      </c>
    </row>
    <row r="4069" spans="1:60" x14ac:dyDescent="0.25">
      <c r="A4069" s="176" t="str">
        <f t="shared" si="63"/>
        <v>YKY</v>
      </c>
      <c r="B4069" s="176" t="str">
        <f>IF(ISBLANK('DPW3'!DW91),"",'DPW3'!DW91)</f>
        <v>PCD_DPW3_RES4_DCI_S2</v>
      </c>
      <c r="C4069" s="176" t="str">
        <f>'DPW3'!F91 &amp; "," &amp; 'DPW3'!G91 &amp; "," &amp; 'DPW3'!$DQ$5 &amp; "," &amp; 'DPW3'!$DW$6</f>
        <v>Resilience - Installation of new equipment,Number of schemes at Stage 2,Reasons for delay - Number of delayed schemes falling into each 'primary reason for delay' category,Contractual issues</v>
      </c>
      <c r="D4069" s="176" t="str">
        <f>IF(ISBLANK('DPW3'!$H$91),"",'DPW3'!$H$91)</f>
        <v>Nr</v>
      </c>
      <c r="E4069" s="176" t="s">
        <v>7266</v>
      </c>
      <c r="F4069" s="176" t="str">
        <f>IF(ISBLANK('DPW3'!BJ91),"",'DPW3'!BJ91)</f>
        <v/>
      </c>
    </row>
    <row r="4070" spans="1:60" x14ac:dyDescent="0.25">
      <c r="A4070" s="176" t="str">
        <f t="shared" si="63"/>
        <v>YKY</v>
      </c>
      <c r="B4070" s="176" t="str">
        <f>IF(ISBLANK('DPW3'!DX91),"",'DPW3'!DX91)</f>
        <v>PCD_DPW3_RES4_DSI_S2</v>
      </c>
      <c r="C4070" s="176" t="str">
        <f>'DPW3'!F91 &amp; "," &amp; 'DPW3'!G91 &amp; "," &amp; 'DPW3'!$DQ$5 &amp; "," &amp; 'DPW3'!$DX$6</f>
        <v>Resilience - Installation of new equipment,Number of schemes at Stage 2,Reasons for delay - Number of delayed schemes falling into each 'primary reason for delay' category,Sites issues</v>
      </c>
      <c r="D4070" s="176" t="str">
        <f>IF(ISBLANK('DPW3'!$H$91),"",'DPW3'!$H$91)</f>
        <v>Nr</v>
      </c>
      <c r="E4070" s="176" t="s">
        <v>7266</v>
      </c>
      <c r="F4070" s="176" t="str">
        <f>IF(ISBLANK('DPW3'!BK91),"",'DPW3'!BK91)</f>
        <v/>
      </c>
    </row>
    <row r="4071" spans="1:60" x14ac:dyDescent="0.25">
      <c r="A4071" s="176" t="str">
        <f t="shared" si="63"/>
        <v>YKY</v>
      </c>
      <c r="B4071" s="176" t="str">
        <f>IF(ISBLANK('DPW3'!DY91),"",'DPW3'!DY91)</f>
        <v>PCD_DPW3_RES4_DER_S2</v>
      </c>
      <c r="C4071" s="176" t="str">
        <f>'DPW3'!F91 &amp; "," &amp; 'DPW3'!G91 &amp; "," &amp; 'DPW3'!$DQ$5 &amp; "," &amp; 'DPW3'!$DY$6</f>
        <v>Resilience - Installation of new equipment,Number of schemes at Stage 2,Reasons for delay - Number of delayed schemes falling into each 'primary reason for delay' category,Environmental risks</v>
      </c>
      <c r="D4071" s="176" t="str">
        <f>IF(ISBLANK('DPW3'!$H$91),"",'DPW3'!$H$91)</f>
        <v>Nr</v>
      </c>
      <c r="E4071" s="176" t="s">
        <v>7266</v>
      </c>
      <c r="F4071" s="176" t="str">
        <f>IF(ISBLANK('DPW3'!BL91),"",'DPW3'!BL91)</f>
        <v/>
      </c>
    </row>
    <row r="4072" spans="1:60" x14ac:dyDescent="0.25">
      <c r="A4072" s="176" t="str">
        <f t="shared" si="63"/>
        <v>YKY</v>
      </c>
      <c r="B4072" s="176" t="str">
        <f>IF(ISBLANK('DPW3'!DZ91),"",'DPW3'!DZ91)</f>
        <v>PCD_DPW3_RES4_RS_S2</v>
      </c>
      <c r="C4072" s="176" t="str">
        <f>'DPW3'!F91 &amp; "," &amp; 'DPW3'!G91 &amp; "," &amp; 'DPW3'!$DQ$5 &amp; "," &amp; 'DPW3'!$DZ$6</f>
        <v>Resilience - Installation of new equipment,Number of schemes at Stage 2,Reasons for delay - Number of delayed schemes falling into each 'primary reason for delay' category,Regulatory Sign off Delay</v>
      </c>
      <c r="D4072" s="176" t="str">
        <f>IF(ISBLANK('DPW3'!$H$91),"",'DPW3'!$H$91)</f>
        <v>Nr</v>
      </c>
      <c r="E4072" s="176" t="s">
        <v>7266</v>
      </c>
      <c r="F4072" s="176" t="str">
        <f>IF(ISBLANK('DPW3'!BM91),"",'DPW3'!BM91)</f>
        <v/>
      </c>
    </row>
    <row r="4073" spans="1:60" x14ac:dyDescent="0.25">
      <c r="A4073" s="176" t="str">
        <f t="shared" si="63"/>
        <v>YKY</v>
      </c>
      <c r="B4073" s="176" t="str">
        <f>IF(ISBLANK('DPW3'!EA91),"",'DPW3'!EA91)</f>
        <v>PCD_DPW3_RES4_DPLE_S2</v>
      </c>
      <c r="C4073" s="176" t="str">
        <f>'DPW3'!F91 &amp; "," &amp; 'DPW3'!G91 &amp; "," &amp; 'DPW3'!$DQ$5 &amp; "," &amp; 'DPW3'!$EA$6</f>
        <v>Resilience - Installation of new equipment,Number of schemes at Stage 2,Reasons for delay - Number of delayed schemes falling into each 'primary reason for delay' category,Programme level efficiency</v>
      </c>
      <c r="D4073" s="176" t="str">
        <f>IF(ISBLANK('DPW3'!$H$91),"",'DPW3'!$H$91)</f>
        <v>Nr</v>
      </c>
      <c r="E4073" s="176" t="s">
        <v>7266</v>
      </c>
      <c r="F4073" s="176" t="str">
        <f>IF(ISBLANK('DPW3'!BN91),"",'DPW3'!BN91)</f>
        <v/>
      </c>
    </row>
    <row r="4074" spans="1:60" x14ac:dyDescent="0.25">
      <c r="A4074" s="176" t="str">
        <f t="shared" si="63"/>
        <v>YKY</v>
      </c>
      <c r="B4074" s="176" t="str">
        <f>IF(ISBLANK('DPW3'!BZ92),"",'DPW3'!BZ92)</f>
        <v>PCD_DPW3_RES4_S3</v>
      </c>
      <c r="C4074" s="176" t="str">
        <f>'DPW3'!F92 &amp; "," &amp; 'DPW3'!G92 &amp; "," &amp; 'DPW3'!BX5</f>
        <v>Resilience - Installation of new equipment,Number of schemes at Stage 3,Number of Schemes with IMs (Nr)</v>
      </c>
      <c r="D4074" s="176" t="str">
        <f>IF(ISBLANK('DPW3'!$H$92),"",'DPW3'!$H$92)</f>
        <v>Nr</v>
      </c>
      <c r="E4074" s="176" t="s">
        <v>7266</v>
      </c>
      <c r="T4074" s="176" t="str">
        <f>IF(ISBLANK('DPW3'!M92),"",'DPW3'!M92)</f>
        <v/>
      </c>
      <c r="U4074" s="176" t="str">
        <f>IF(ISBLANK('DPW3'!N92),"",'DPW3'!N92)</f>
        <v/>
      </c>
      <c r="V4074" s="176" t="str">
        <f>IF(ISBLANK('DPW3'!O92),"",'DPW3'!O92)</f>
        <v/>
      </c>
      <c r="W4074" s="176" t="str">
        <f>IF(ISBLANK('DPW3'!P92),"",'DPW3'!P92)</f>
        <v/>
      </c>
      <c r="X4074" s="176" t="str">
        <f>IF(ISBLANK('DPW3'!Q92),"",'DPW3'!Q92)</f>
        <v/>
      </c>
      <c r="Y4074" s="176" t="str">
        <f>IF(ISBLANK('DPW3'!R92),"",'DPW3'!R92)</f>
        <v/>
      </c>
      <c r="Z4074" s="176" t="str">
        <f>IF(ISBLANK('DPW3'!S92),"",'DPW3'!S92)</f>
        <v/>
      </c>
      <c r="AA4074" s="176" t="str">
        <f>IF(ISBLANK('DPW3'!T92),"",'DPW3'!T92)</f>
        <v/>
      </c>
      <c r="AB4074" s="176" t="str">
        <f>IF(ISBLANK('DPW3'!U92),"",'DPW3'!U92)</f>
        <v/>
      </c>
      <c r="AC4074" s="176" t="str">
        <f>IF(ISBLANK('DPW3'!V92),"",'DPW3'!V92)</f>
        <v/>
      </c>
      <c r="AD4074" s="176" t="str">
        <f>IF(ISBLANK('DPW3'!W92),"",'DPW3'!W92)</f>
        <v/>
      </c>
      <c r="AE4074" s="176" t="str">
        <f>IF(ISBLANK('DPW3'!X92),"",'DPW3'!X92)</f>
        <v/>
      </c>
      <c r="AF4074" s="176" t="str">
        <f>IF(ISBLANK('DPW3'!Y92),"",'DPW3'!Y92)</f>
        <v/>
      </c>
      <c r="AG4074" s="176" t="str">
        <f>IF(ISBLANK('DPW3'!Z92),"",'DPW3'!Z92)</f>
        <v/>
      </c>
      <c r="AH4074" s="176" t="str">
        <f>IF(ISBLANK('DPW3'!AA92),"",'DPW3'!AA92)</f>
        <v/>
      </c>
      <c r="AI4074" s="176" t="str">
        <f>IF(ISBLANK('DPW3'!AB92),"",'DPW3'!AB92)</f>
        <v/>
      </c>
      <c r="AJ4074" s="176" t="str">
        <f>IF(ISBLANK('DPW3'!AC92),"",'DPW3'!AC92)</f>
        <v/>
      </c>
      <c r="AK4074" s="176" t="str">
        <f>IF(ISBLANK('DPW3'!AD92),"",'DPW3'!AD92)</f>
        <v/>
      </c>
      <c r="AL4074" s="176" t="str">
        <f>IF(ISBLANK('DPW3'!AE92),"",'DPW3'!AE92)</f>
        <v/>
      </c>
      <c r="AM4074" s="176" t="str">
        <f>IF(ISBLANK('DPW3'!AF92),"",'DPW3'!AF92)</f>
        <v/>
      </c>
      <c r="AN4074" s="176" t="str">
        <f>IF(ISBLANK('DPW3'!AG92),"",'DPW3'!AG92)</f>
        <v/>
      </c>
      <c r="AO4074" s="176" t="str">
        <f>IF(ISBLANK('DPW3'!AH92),"",'DPW3'!AH92)</f>
        <v/>
      </c>
      <c r="AP4074" s="176" t="str">
        <f>IF(ISBLANK('DPW3'!AI92),"",'DPW3'!AI92)</f>
        <v/>
      </c>
      <c r="AQ4074" s="176" t="str">
        <f>IF(ISBLANK('DPW3'!AJ92),"",'DPW3'!AJ92)</f>
        <v/>
      </c>
      <c r="AR4074" s="176" t="str">
        <f>IF(ISBLANK('DPW3'!AK92),"",'DPW3'!AK92)</f>
        <v/>
      </c>
      <c r="AS4074" s="176" t="str">
        <f>IF(ISBLANK('DPW3'!AL92),"",'DPW3'!AL92)</f>
        <v/>
      </c>
      <c r="AT4074" s="176" t="str">
        <f>IF(ISBLANK('DPW3'!AM92),"",'DPW3'!AM92)</f>
        <v/>
      </c>
      <c r="AU4074" s="176" t="str">
        <f>IF(ISBLANK('DPW3'!AN92),"",'DPW3'!AN92)</f>
        <v/>
      </c>
      <c r="AV4074" s="176" t="str">
        <f>IF(ISBLANK('DPW3'!AO92),"",'DPW3'!AO92)</f>
        <v/>
      </c>
      <c r="AW4074" s="176" t="str">
        <f>IF(ISBLANK('DPW3'!AP92),"",'DPW3'!AP92)</f>
        <v/>
      </c>
      <c r="AX4074" s="176" t="str">
        <f>IF(ISBLANK('DPW3'!AQ92),"",'DPW3'!AQ92)</f>
        <v/>
      </c>
      <c r="AY4074" s="176" t="str">
        <f>IF(ISBLANK('DPW3'!AR92),"",'DPW3'!AR92)</f>
        <v/>
      </c>
      <c r="AZ4074" s="176" t="str">
        <f>IF(ISBLANK('DPW3'!AS92),"",'DPW3'!AS92)</f>
        <v/>
      </c>
      <c r="BA4074" s="176" t="str">
        <f>IF(ISBLANK('DPW3'!AT92),"",'DPW3'!AT92)</f>
        <v/>
      </c>
      <c r="BB4074" s="176" t="str">
        <f>IF(ISBLANK('DPW3'!AU92),"",'DPW3'!AU92)</f>
        <v/>
      </c>
      <c r="BC4074" s="176" t="str">
        <f>IF(ISBLANK('DPW3'!AV92),"",'DPW3'!AV92)</f>
        <v/>
      </c>
      <c r="BD4074" s="176" t="str">
        <f>IF(ISBLANK('DPW3'!AW92),"",'DPW3'!AW92)</f>
        <v/>
      </c>
      <c r="BE4074" s="176" t="str">
        <f>IF(ISBLANK('DPW3'!AX92),"",'DPW3'!AX92)</f>
        <v/>
      </c>
      <c r="BF4074" s="176" t="str">
        <f>IF(ISBLANK('DPW3'!AY92),"",'DPW3'!AY92)</f>
        <v/>
      </c>
      <c r="BG4074" s="176" t="str">
        <f>IF(ISBLANK('DPW3'!AZ92),"",'DPW3'!AZ92)</f>
        <v/>
      </c>
      <c r="BH4074" s="176" t="str">
        <f>IF(ISBLANK('DPW3'!BA92),"",'DPW3'!BA92)</f>
        <v/>
      </c>
    </row>
    <row r="4075" spans="1:60" x14ac:dyDescent="0.25">
      <c r="A4075" s="176" t="str">
        <f t="shared" si="63"/>
        <v>YKY</v>
      </c>
      <c r="B4075" s="176" t="str">
        <f>IF(ISBLANK('DPW3'!DP92),"",'DPW3'!DP92)</f>
        <v>PCD_DPW3_RES4_DLY_S3</v>
      </c>
      <c r="C4075" s="176" t="str">
        <f>'DPW3'!F92 &amp; "," &amp; 'DPW3'!G92 &amp; "," &amp; 'DPW3'!DP5 &amp; "," &amp; 'DPW3'!DP6</f>
        <v>Resilience - Installation of new equipment,Number of schemes at Stage 3,Total number of schemes with a 90+ day delay for any given IM,</v>
      </c>
      <c r="D4075" s="176" t="str">
        <f>IF(ISBLANK('DPW3'!$H$92),"",'DPW3'!$H$92)</f>
        <v>Nr</v>
      </c>
      <c r="E4075" s="176" t="s">
        <v>7266</v>
      </c>
      <c r="F4075" s="176" t="str">
        <f>IF(ISBLANK('DPW3'!BC92),"",'DPW3'!BC92)</f>
        <v/>
      </c>
    </row>
    <row r="4076" spans="1:60" x14ac:dyDescent="0.25">
      <c r="A4076" s="176" t="str">
        <f t="shared" si="63"/>
        <v>YKY</v>
      </c>
      <c r="B4076" s="176" t="str">
        <f>IF(ISBLANK('DPW3'!DQ92),"",'DPW3'!DQ92)</f>
        <v>PCD_DPW3_RES4_DIR_S3</v>
      </c>
      <c r="C4076" s="176" t="str">
        <f>'DPW3'!F92 &amp; "," &amp; 'DPW3'!G92 &amp; "," &amp; 'DPW3'!$DQ$5 &amp; "," &amp; 'DPW3'!$DQ$6</f>
        <v>Resilience - Installation of new equipment,Number of schemes at Stage 3,Reasons for delay - Number of delayed schemes falling into each 'primary reason for delay' category,Lack of resources - internal</v>
      </c>
      <c r="D4076" s="176" t="str">
        <f>IF(ISBLANK('DPW3'!$H$92),"",'DPW3'!$H$92)</f>
        <v>Nr</v>
      </c>
      <c r="E4076" s="176" t="s">
        <v>7266</v>
      </c>
      <c r="F4076" s="176" t="str">
        <f>IF(ISBLANK('DPW3'!BD92),"",'DPW3'!BD92)</f>
        <v/>
      </c>
    </row>
    <row r="4077" spans="1:60" x14ac:dyDescent="0.25">
      <c r="A4077" s="176" t="str">
        <f t="shared" si="63"/>
        <v>YKY</v>
      </c>
      <c r="B4077" s="176" t="str">
        <f>IF(ISBLANK('DPW3'!DR92),"",'DPW3'!DR92)</f>
        <v>PCD_DPW3_RES4_DSCR_S3</v>
      </c>
      <c r="C4077" s="176" t="str">
        <f>'DPW3'!F92 &amp; "," &amp; 'DPW3'!G92 &amp; "," &amp; 'DPW3'!$DQ$5 &amp; "," &amp; 'DPW3'!$DR$6</f>
        <v xml:space="preserve">Resilience - Installation of new equipment,Number of schemes at Stage 3,Reasons for delay - Number of delayed schemes falling into each 'primary reason for delay' category,Lack of resources - external </v>
      </c>
      <c r="D4077" s="176" t="str">
        <f>IF(ISBLANK('DPW3'!$H$92),"",'DPW3'!$H$92)</f>
        <v>Nr</v>
      </c>
      <c r="E4077" s="176" t="s">
        <v>7266</v>
      </c>
      <c r="F4077" s="176" t="str">
        <f>IF(ISBLANK('DPW3'!BE92),"",'DPW3'!BE92)</f>
        <v/>
      </c>
    </row>
    <row r="4078" spans="1:60" x14ac:dyDescent="0.25">
      <c r="A4078" s="176" t="str">
        <f t="shared" si="63"/>
        <v>YKY</v>
      </c>
      <c r="B4078" s="176" t="str">
        <f>IF(ISBLANK('DPW3'!DS92),"",'DPW3'!DS92)</f>
        <v>PCD_DPW3_RES4_DCS_S3</v>
      </c>
      <c r="C4078" s="176" t="str">
        <f>'DPW3'!F92 &amp; "," &amp; 'DPW3'!G92 &amp; "," &amp; 'DPW3'!$DQ$5 &amp; "," &amp; 'DPW3'!$DS$6</f>
        <v>Resilience - Installation of new equipment,Number of schemes at Stage 3,Reasons for delay - Number of delayed schemes falling into each 'primary reason for delay' category,Change in solution (IM2)</v>
      </c>
      <c r="D4078" s="176" t="str">
        <f>IF(ISBLANK('DPW3'!$H$92),"",'DPW3'!$H$92)</f>
        <v>Nr</v>
      </c>
      <c r="E4078" s="176" t="s">
        <v>7266</v>
      </c>
      <c r="F4078" s="176" t="str">
        <f>IF(ISBLANK('DPW3'!BF92),"",'DPW3'!BF92)</f>
        <v/>
      </c>
    </row>
    <row r="4079" spans="1:60" x14ac:dyDescent="0.25">
      <c r="A4079" s="176" t="str">
        <f t="shared" si="63"/>
        <v>YKY</v>
      </c>
      <c r="B4079" s="176" t="str">
        <f>IF(ISBLANK('DPW3'!DT92),"",'DPW3'!DT92)</f>
        <v>PCD_DPW3_RES4_DSPC_S3</v>
      </c>
      <c r="C4079" s="176" t="str">
        <f>'DPW3'!F92 &amp; "," &amp; 'DPW3'!G92 &amp; "," &amp; 'DPW3'!$DQ$5 &amp; "," &amp; 'DPW3'!$DT$6</f>
        <v>Resilience - Installation of new equipment,Number of schemes at Stage 3,Reasons for delay - Number of delayed schemes falling into each 'primary reason for delay' category,Supply chain capacity</v>
      </c>
      <c r="D4079" s="176" t="str">
        <f>IF(ISBLANK('DPW3'!$H$92),"",'DPW3'!$H$92)</f>
        <v>Nr</v>
      </c>
      <c r="E4079" s="176" t="s">
        <v>7266</v>
      </c>
      <c r="F4079" s="176" t="str">
        <f>IF(ISBLANK('DPW3'!BG92),"",'DPW3'!BG92)</f>
        <v/>
      </c>
    </row>
    <row r="4080" spans="1:60" s="55" customFormat="1" x14ac:dyDescent="0.25">
      <c r="A4080" s="55" t="str">
        <f t="shared" si="63"/>
        <v>YKY</v>
      </c>
      <c r="B4080" s="55" t="str">
        <f>IF(ISBLANK('DPW3'!DU92),"",'DPW3'!DU92)</f>
        <v>PCD_DPW3_RES4_DPP_S3</v>
      </c>
      <c r="C4080" s="55" t="str">
        <f>'DPW3'!F92 &amp; "," &amp; 'DPW3'!G92 &amp; "," &amp; 'DPW3'!$DQ$5 &amp; "," &amp; 'DPW3'!$DU$6</f>
        <v>Resilience - Installation of new equipment,Number of schemes at Stage 3,Reasons for delay - Number of delayed schemes falling into each 'primary reason for delay' category,Land and planning permission</v>
      </c>
      <c r="D4080" s="55" t="str">
        <f>IF(ISBLANK('DPW3'!$H$92),"",'DPW3'!$H$92)</f>
        <v>Nr</v>
      </c>
      <c r="E4080" s="55" t="s">
        <v>7266</v>
      </c>
      <c r="F4080" s="55" t="str">
        <f>IF(ISBLANK('DPW3'!BH92),"",'DPW3'!BH92)</f>
        <v/>
      </c>
    </row>
    <row r="4081" spans="1:60" x14ac:dyDescent="0.25">
      <c r="A4081" s="176" t="str">
        <f t="shared" si="63"/>
        <v>YKY</v>
      </c>
      <c r="B4081" s="176" t="str">
        <f>IF(ISBLANK('DPW3'!DV92),"",'DPW3'!DV92)</f>
        <v>PCD_DPW3_RES4_DTPI_S3</v>
      </c>
      <c r="C4081" s="176" t="str">
        <f>'DPW3'!F92 &amp; "," &amp; 'DPW3'!G92 &amp; "," &amp; 'DPW3'!$DQ$5 &amp; "," &amp; 'DPW3'!$DV$6</f>
        <v>Resilience - Installation of new equipment,Number of schemes at Stage 3,Reasons for delay - Number of delayed schemes falling into each 'primary reason for delay' category,Third-party interface</v>
      </c>
      <c r="D4081" s="176" t="str">
        <f>IF(ISBLANK('DPW3'!$H$92),"",'DPW3'!$H$92)</f>
        <v>Nr</v>
      </c>
      <c r="E4081" s="176" t="s">
        <v>7266</v>
      </c>
      <c r="F4081" s="176" t="str">
        <f>IF(ISBLANK('DPW3'!BI92),"",'DPW3'!BI92)</f>
        <v/>
      </c>
    </row>
    <row r="4082" spans="1:60" x14ac:dyDescent="0.25">
      <c r="A4082" s="176" t="str">
        <f t="shared" si="63"/>
        <v>YKY</v>
      </c>
      <c r="B4082" s="176" t="str">
        <f>IF(ISBLANK('DPW3'!DW92),"",'DPW3'!DW92)</f>
        <v>PCD_DPW3_RES4_DCI_S3</v>
      </c>
      <c r="C4082" s="176" t="str">
        <f>'DPW3'!F92 &amp; "," &amp; 'DPW3'!G92 &amp; "," &amp; 'DPW3'!$DQ$5 &amp; "," &amp; 'DPW3'!$DW$6</f>
        <v>Resilience - Installation of new equipment,Number of schemes at Stage 3,Reasons for delay - Number of delayed schemes falling into each 'primary reason for delay' category,Contractual issues</v>
      </c>
      <c r="D4082" s="176" t="str">
        <f>IF(ISBLANK('DPW3'!$H$92),"",'DPW3'!$H$92)</f>
        <v>Nr</v>
      </c>
      <c r="E4082" s="176" t="s">
        <v>7266</v>
      </c>
      <c r="F4082" s="176" t="str">
        <f>IF(ISBLANK('DPW3'!BJ92),"",'DPW3'!BJ92)</f>
        <v/>
      </c>
    </row>
    <row r="4083" spans="1:60" x14ac:dyDescent="0.25">
      <c r="A4083" s="176" t="str">
        <f t="shared" si="63"/>
        <v>YKY</v>
      </c>
      <c r="B4083" s="176" t="str">
        <f>IF(ISBLANK('DPW3'!DX92),"",'DPW3'!DX92)</f>
        <v>PCD_DPW3_RES4_DSI_S3</v>
      </c>
      <c r="C4083" s="176" t="str">
        <f>'DPW3'!F92 &amp; "," &amp; 'DPW3'!G92 &amp; "," &amp; 'DPW3'!$DQ$5 &amp; "," &amp; 'DPW3'!$DX$6</f>
        <v>Resilience - Installation of new equipment,Number of schemes at Stage 3,Reasons for delay - Number of delayed schemes falling into each 'primary reason for delay' category,Sites issues</v>
      </c>
      <c r="D4083" s="176" t="str">
        <f>IF(ISBLANK('DPW3'!$H$92),"",'DPW3'!$H$92)</f>
        <v>Nr</v>
      </c>
      <c r="E4083" s="176" t="s">
        <v>7266</v>
      </c>
      <c r="F4083" s="176" t="str">
        <f>IF(ISBLANK('DPW3'!BK92),"",'DPW3'!BK92)</f>
        <v/>
      </c>
    </row>
    <row r="4084" spans="1:60" x14ac:dyDescent="0.25">
      <c r="A4084" s="176" t="str">
        <f t="shared" si="63"/>
        <v>YKY</v>
      </c>
      <c r="B4084" s="176" t="str">
        <f>IF(ISBLANK('DPW3'!DY92),"",'DPW3'!DY92)</f>
        <v>PCD_DPW3_RES4_DER_S3</v>
      </c>
      <c r="C4084" s="176" t="str">
        <f>'DPW3'!F92 &amp; "," &amp; 'DPW3'!G92 &amp; "," &amp; 'DPW3'!$DQ$5 &amp; "," &amp; 'DPW3'!$DY$6</f>
        <v>Resilience - Installation of new equipment,Number of schemes at Stage 3,Reasons for delay - Number of delayed schemes falling into each 'primary reason for delay' category,Environmental risks</v>
      </c>
      <c r="D4084" s="176" t="str">
        <f>IF(ISBLANK('DPW3'!$H$92),"",'DPW3'!$H$92)</f>
        <v>Nr</v>
      </c>
      <c r="E4084" s="176" t="s">
        <v>7266</v>
      </c>
      <c r="F4084" s="176" t="str">
        <f>IF(ISBLANK('DPW3'!BL92),"",'DPW3'!BL92)</f>
        <v/>
      </c>
    </row>
    <row r="4085" spans="1:60" x14ac:dyDescent="0.25">
      <c r="A4085" s="176" t="str">
        <f t="shared" si="63"/>
        <v>YKY</v>
      </c>
      <c r="B4085" s="176" t="str">
        <f>IF(ISBLANK('DPW3'!DZ92),"",'DPW3'!DZ92)</f>
        <v>PCD_DPW3_RES4_RS_S3</v>
      </c>
      <c r="C4085" s="176" t="str">
        <f>'DPW3'!F92 &amp; "," &amp; 'DPW3'!G92 &amp; "," &amp; 'DPW3'!$DQ$5 &amp; "," &amp; 'DPW3'!$DZ$6</f>
        <v>Resilience - Installation of new equipment,Number of schemes at Stage 3,Reasons for delay - Number of delayed schemes falling into each 'primary reason for delay' category,Regulatory Sign off Delay</v>
      </c>
      <c r="D4085" s="176" t="str">
        <f>IF(ISBLANK('DPW3'!$H$92),"",'DPW3'!$H$92)</f>
        <v>Nr</v>
      </c>
      <c r="E4085" s="176" t="s">
        <v>7266</v>
      </c>
      <c r="F4085" s="176" t="str">
        <f>IF(ISBLANK('DPW3'!BM92),"",'DPW3'!BM92)</f>
        <v/>
      </c>
    </row>
    <row r="4086" spans="1:60" x14ac:dyDescent="0.25">
      <c r="A4086" s="176" t="str">
        <f t="shared" si="63"/>
        <v>YKY</v>
      </c>
      <c r="B4086" s="176" t="str">
        <f>IF(ISBLANK('DPW3'!EA92),"",'DPW3'!EA92)</f>
        <v>PCD_DPW3_RES4_DPLE_S3</v>
      </c>
      <c r="C4086" s="176" t="str">
        <f>'DPW3'!F92 &amp; "," &amp; 'DPW3'!G92 &amp; "," &amp; 'DPW3'!$DQ$5 &amp; "," &amp; 'DPW3'!$EA$6</f>
        <v>Resilience - Installation of new equipment,Number of schemes at Stage 3,Reasons for delay - Number of delayed schemes falling into each 'primary reason for delay' category,Programme level efficiency</v>
      </c>
      <c r="D4086" s="176" t="str">
        <f>IF(ISBLANK('DPW3'!$H$92),"",'DPW3'!$H$92)</f>
        <v>Nr</v>
      </c>
      <c r="E4086" s="176" t="s">
        <v>7266</v>
      </c>
      <c r="F4086" s="176" t="str">
        <f>IF(ISBLANK('DPW3'!BN92),"",'DPW3'!BN92)</f>
        <v/>
      </c>
    </row>
    <row r="4087" spans="1:60" x14ac:dyDescent="0.25">
      <c r="A4087" s="176" t="str">
        <f t="shared" si="63"/>
        <v>YKY</v>
      </c>
      <c r="B4087" s="176" t="str">
        <f>IF(ISBLANK('DPW3'!BZ93),"",'DPW3'!BZ93)</f>
        <v>PCD_DPW3_RES4_S4</v>
      </c>
      <c r="C4087" s="176" t="str">
        <f>'DPW3'!F93 &amp; "," &amp; 'DPW3'!G93 &amp; "," &amp; 'DPW3'!BX5</f>
        <v>Resilience - Installation of new equipment,Number of schemes at Stage 4,Number of Schemes with IMs (Nr)</v>
      </c>
      <c r="D4087" s="176" t="str">
        <f>IF(ISBLANK('DPW3'!$H$93),"",'DPW3'!$H$93)</f>
        <v>Nr</v>
      </c>
      <c r="E4087" s="176" t="s">
        <v>7266</v>
      </c>
      <c r="T4087" s="176" t="str">
        <f>IF(ISBLANK('DPW3'!M93),"",'DPW3'!M93)</f>
        <v/>
      </c>
      <c r="U4087" s="176" t="str">
        <f>IF(ISBLANK('DPW3'!N93),"",'DPW3'!N93)</f>
        <v/>
      </c>
      <c r="V4087" s="176" t="str">
        <f>IF(ISBLANK('DPW3'!O93),"",'DPW3'!O93)</f>
        <v/>
      </c>
      <c r="W4087" s="176" t="str">
        <f>IF(ISBLANK('DPW3'!P93),"",'DPW3'!P93)</f>
        <v/>
      </c>
      <c r="X4087" s="176" t="str">
        <f>IF(ISBLANK('DPW3'!Q93),"",'DPW3'!Q93)</f>
        <v/>
      </c>
      <c r="Y4087" s="176" t="str">
        <f>IF(ISBLANK('DPW3'!R93),"",'DPW3'!R93)</f>
        <v/>
      </c>
      <c r="Z4087" s="176" t="str">
        <f>IF(ISBLANK('DPW3'!S93),"",'DPW3'!S93)</f>
        <v/>
      </c>
      <c r="AA4087" s="176" t="str">
        <f>IF(ISBLANK('DPW3'!T93),"",'DPW3'!T93)</f>
        <v/>
      </c>
      <c r="AB4087" s="176" t="str">
        <f>IF(ISBLANK('DPW3'!U93),"",'DPW3'!U93)</f>
        <v/>
      </c>
      <c r="AC4087" s="176" t="str">
        <f>IF(ISBLANK('DPW3'!V93),"",'DPW3'!V93)</f>
        <v/>
      </c>
      <c r="AD4087" s="176" t="str">
        <f>IF(ISBLANK('DPW3'!W93),"",'DPW3'!W93)</f>
        <v/>
      </c>
      <c r="AE4087" s="176" t="str">
        <f>IF(ISBLANK('DPW3'!X93),"",'DPW3'!X93)</f>
        <v/>
      </c>
      <c r="AF4087" s="176" t="str">
        <f>IF(ISBLANK('DPW3'!Y93),"",'DPW3'!Y93)</f>
        <v/>
      </c>
      <c r="AG4087" s="176" t="str">
        <f>IF(ISBLANK('DPW3'!Z93),"",'DPW3'!Z93)</f>
        <v/>
      </c>
      <c r="AH4087" s="176" t="str">
        <f>IF(ISBLANK('DPW3'!AA93),"",'DPW3'!AA93)</f>
        <v/>
      </c>
      <c r="AI4087" s="176" t="str">
        <f>IF(ISBLANK('DPW3'!AB93),"",'DPW3'!AB93)</f>
        <v/>
      </c>
      <c r="AJ4087" s="176" t="str">
        <f>IF(ISBLANK('DPW3'!AC93),"",'DPW3'!AC93)</f>
        <v/>
      </c>
      <c r="AK4087" s="176" t="str">
        <f>IF(ISBLANK('DPW3'!AD93),"",'DPW3'!AD93)</f>
        <v/>
      </c>
      <c r="AL4087" s="176" t="str">
        <f>IF(ISBLANK('DPW3'!AE93),"",'DPW3'!AE93)</f>
        <v/>
      </c>
      <c r="AM4087" s="176" t="str">
        <f>IF(ISBLANK('DPW3'!AF93),"",'DPW3'!AF93)</f>
        <v/>
      </c>
      <c r="AN4087" s="176" t="str">
        <f>IF(ISBLANK('DPW3'!AG93),"",'DPW3'!AG93)</f>
        <v/>
      </c>
      <c r="AO4087" s="176" t="str">
        <f>IF(ISBLANK('DPW3'!AH93),"",'DPW3'!AH93)</f>
        <v/>
      </c>
      <c r="AP4087" s="176" t="str">
        <f>IF(ISBLANK('DPW3'!AI93),"",'DPW3'!AI93)</f>
        <v/>
      </c>
      <c r="AQ4087" s="176" t="str">
        <f>IF(ISBLANK('DPW3'!AJ93),"",'DPW3'!AJ93)</f>
        <v/>
      </c>
      <c r="AR4087" s="176" t="str">
        <f>IF(ISBLANK('DPW3'!AK93),"",'DPW3'!AK93)</f>
        <v/>
      </c>
      <c r="AS4087" s="176" t="str">
        <f>IF(ISBLANK('DPW3'!AL93),"",'DPW3'!AL93)</f>
        <v/>
      </c>
      <c r="AT4087" s="176" t="str">
        <f>IF(ISBLANK('DPW3'!AM93),"",'DPW3'!AM93)</f>
        <v/>
      </c>
      <c r="AU4087" s="176" t="str">
        <f>IF(ISBLANK('DPW3'!AN93),"",'DPW3'!AN93)</f>
        <v/>
      </c>
      <c r="AV4087" s="176" t="str">
        <f>IF(ISBLANK('DPW3'!AO93),"",'DPW3'!AO93)</f>
        <v/>
      </c>
      <c r="AW4087" s="176" t="str">
        <f>IF(ISBLANK('DPW3'!AP93),"",'DPW3'!AP93)</f>
        <v/>
      </c>
      <c r="AX4087" s="176" t="str">
        <f>IF(ISBLANK('DPW3'!AQ93),"",'DPW3'!AQ93)</f>
        <v/>
      </c>
      <c r="AY4087" s="176" t="str">
        <f>IF(ISBLANK('DPW3'!AR93),"",'DPW3'!AR93)</f>
        <v/>
      </c>
      <c r="AZ4087" s="176" t="str">
        <f>IF(ISBLANK('DPW3'!AS93),"",'DPW3'!AS93)</f>
        <v/>
      </c>
      <c r="BA4087" s="176" t="str">
        <f>IF(ISBLANK('DPW3'!AT93),"",'DPW3'!AT93)</f>
        <v/>
      </c>
      <c r="BB4087" s="176" t="str">
        <f>IF(ISBLANK('DPW3'!AU93),"",'DPW3'!AU93)</f>
        <v/>
      </c>
      <c r="BC4087" s="176" t="str">
        <f>IF(ISBLANK('DPW3'!AV93),"",'DPW3'!AV93)</f>
        <v/>
      </c>
      <c r="BD4087" s="176" t="str">
        <f>IF(ISBLANK('DPW3'!AW93),"",'DPW3'!AW93)</f>
        <v/>
      </c>
      <c r="BE4087" s="176" t="str">
        <f>IF(ISBLANK('DPW3'!AX93),"",'DPW3'!AX93)</f>
        <v/>
      </c>
      <c r="BF4087" s="176" t="str">
        <f>IF(ISBLANK('DPW3'!AY93),"",'DPW3'!AY93)</f>
        <v/>
      </c>
      <c r="BG4087" s="176" t="str">
        <f>IF(ISBLANK('DPW3'!AZ93),"",'DPW3'!AZ93)</f>
        <v/>
      </c>
      <c r="BH4087" s="176" t="str">
        <f>IF(ISBLANK('DPW3'!BA93),"",'DPW3'!BA93)</f>
        <v/>
      </c>
    </row>
    <row r="4088" spans="1:60" x14ac:dyDescent="0.25">
      <c r="A4088" s="176" t="str">
        <f t="shared" si="63"/>
        <v>YKY</v>
      </c>
      <c r="B4088" s="176" t="str">
        <f>IF(ISBLANK('DPW3'!DP93),"",'DPW3'!DP93)</f>
        <v>PCD_DPW3_RES4_DLY_S4</v>
      </c>
      <c r="C4088" s="176" t="str">
        <f>'DPW3'!F93 &amp; "," &amp; 'DPW3'!G93 &amp; "," &amp; 'DPW3'!DP5 &amp; "," &amp; 'DPW3'!DP6</f>
        <v>Resilience - Installation of new equipment,Number of schemes at Stage 4,Total number of schemes with a 90+ day delay for any given IM,</v>
      </c>
      <c r="D4088" s="176" t="str">
        <f>IF(ISBLANK('DPW3'!$H$93),"",'DPW3'!$H$93)</f>
        <v>Nr</v>
      </c>
      <c r="E4088" s="176" t="s">
        <v>7266</v>
      </c>
      <c r="F4088" s="176" t="str">
        <f>IF(ISBLANK('DPW3'!BC93),"",'DPW3'!BC93)</f>
        <v/>
      </c>
    </row>
    <row r="4089" spans="1:60" x14ac:dyDescent="0.25">
      <c r="A4089" s="176" t="str">
        <f t="shared" si="63"/>
        <v>YKY</v>
      </c>
      <c r="B4089" s="176" t="str">
        <f>IF(ISBLANK('DPW3'!DQ93),"",'DPW3'!DQ93)</f>
        <v>PCD_DPW3_RES4_DIR_S4</v>
      </c>
      <c r="C4089" s="176" t="str">
        <f>'DPW3'!F93 &amp; "," &amp; 'DPW3'!G93 &amp; "," &amp; 'DPW3'!$DQ$5 &amp; "," &amp; 'DPW3'!$DQ$6</f>
        <v>Resilience - Installation of new equipment,Number of schemes at Stage 4,Reasons for delay - Number of delayed schemes falling into each 'primary reason for delay' category,Lack of resources - internal</v>
      </c>
      <c r="D4089" s="176" t="str">
        <f>IF(ISBLANK('DPW3'!$H$93),"",'DPW3'!$H$93)</f>
        <v>Nr</v>
      </c>
      <c r="E4089" s="176" t="s">
        <v>7266</v>
      </c>
      <c r="F4089" s="176" t="str">
        <f>IF(ISBLANK('DPW3'!BD93),"",'DPW3'!BD93)</f>
        <v/>
      </c>
    </row>
    <row r="4090" spans="1:60" x14ac:dyDescent="0.25">
      <c r="A4090" s="176" t="str">
        <f t="shared" si="63"/>
        <v>YKY</v>
      </c>
      <c r="B4090" s="176" t="str">
        <f>IF(ISBLANK('DPW3'!DR93),"",'DPW3'!DR93)</f>
        <v>PCD_DPW3_RES4_DSCR_S4</v>
      </c>
      <c r="C4090" s="176" t="str">
        <f>'DPW3'!F93 &amp; "," &amp; 'DPW3'!G93 &amp; "," &amp; 'DPW3'!$DQ$5 &amp; "," &amp; 'DPW3'!$DR$6</f>
        <v xml:space="preserve">Resilience - Installation of new equipment,Number of schemes at Stage 4,Reasons for delay - Number of delayed schemes falling into each 'primary reason for delay' category,Lack of resources - external </v>
      </c>
      <c r="D4090" s="176" t="str">
        <f>IF(ISBLANK('DPW3'!$H$93),"",'DPW3'!$H$93)</f>
        <v>Nr</v>
      </c>
      <c r="E4090" s="176" t="s">
        <v>7266</v>
      </c>
      <c r="F4090" s="176" t="str">
        <f>IF(ISBLANK('DPW3'!BE93),"",'DPW3'!BE93)</f>
        <v/>
      </c>
    </row>
    <row r="4091" spans="1:60" x14ac:dyDescent="0.25">
      <c r="A4091" s="176" t="str">
        <f t="shared" si="63"/>
        <v>YKY</v>
      </c>
      <c r="B4091" s="176" t="str">
        <f>IF(ISBLANK('DPW3'!DS93),"",'DPW3'!DS93)</f>
        <v>PCD_DPW3_RES4_DCS_S4</v>
      </c>
      <c r="C4091" s="176" t="str">
        <f>'DPW3'!F93 &amp; "," &amp; 'DPW3'!G93 &amp; "," &amp; 'DPW3'!$DQ$5 &amp; "," &amp; 'DPW3'!$DS$6</f>
        <v>Resilience - Installation of new equipment,Number of schemes at Stage 4,Reasons for delay - Number of delayed schemes falling into each 'primary reason for delay' category,Change in solution (IM2)</v>
      </c>
      <c r="D4091" s="176" t="str">
        <f>IF(ISBLANK('DPW3'!$H$93),"",'DPW3'!$H$93)</f>
        <v>Nr</v>
      </c>
      <c r="E4091" s="176" t="s">
        <v>7266</v>
      </c>
      <c r="F4091" s="176" t="str">
        <f>IF(ISBLANK('DPW3'!BF93),"",'DPW3'!BF93)</f>
        <v/>
      </c>
    </row>
    <row r="4092" spans="1:60" x14ac:dyDescent="0.25">
      <c r="A4092" s="176" t="str">
        <f t="shared" si="63"/>
        <v>YKY</v>
      </c>
      <c r="B4092" s="176" t="str">
        <f>IF(ISBLANK('DPW3'!DT93),"",'DPW3'!DT93)</f>
        <v>PCD_DPW3_RES4_DSPC_S4</v>
      </c>
      <c r="C4092" s="176" t="str">
        <f>'DPW3'!F93 &amp; "," &amp; 'DPW3'!G93 &amp; "," &amp; 'DPW3'!$DQ$5 &amp; "," &amp; 'DPW3'!$DT$6</f>
        <v>Resilience - Installation of new equipment,Number of schemes at Stage 4,Reasons for delay - Number of delayed schemes falling into each 'primary reason for delay' category,Supply chain capacity</v>
      </c>
      <c r="D4092" s="176" t="str">
        <f>IF(ISBLANK('DPW3'!$H$93),"",'DPW3'!$H$93)</f>
        <v>Nr</v>
      </c>
      <c r="E4092" s="176" t="s">
        <v>7266</v>
      </c>
      <c r="F4092" s="176" t="str">
        <f>IF(ISBLANK('DPW3'!BG93),"",'DPW3'!BG93)</f>
        <v/>
      </c>
    </row>
    <row r="4093" spans="1:60" s="55" customFormat="1" x14ac:dyDescent="0.25">
      <c r="A4093" s="55" t="str">
        <f t="shared" si="63"/>
        <v>YKY</v>
      </c>
      <c r="B4093" s="55" t="str">
        <f>IF(ISBLANK('DPW3'!DU93),"",'DPW3'!DU93)</f>
        <v>PCD_DPW3_RES4_DPP_S4</v>
      </c>
      <c r="C4093" s="55" t="str">
        <f>'DPW3'!F93 &amp; "," &amp; 'DPW3'!G93 &amp; "," &amp; 'DPW3'!$DQ$5 &amp; "," &amp; 'DPW3'!$DU$6</f>
        <v>Resilience - Installation of new equipment,Number of schemes at Stage 4,Reasons for delay - Number of delayed schemes falling into each 'primary reason for delay' category,Land and planning permission</v>
      </c>
      <c r="D4093" s="55" t="str">
        <f>IF(ISBLANK('DPW3'!$H$93),"",'DPW3'!$H$93)</f>
        <v>Nr</v>
      </c>
      <c r="E4093" s="55" t="s">
        <v>7266</v>
      </c>
      <c r="F4093" s="55" t="str">
        <f>IF(ISBLANK('DPW3'!BH93),"",'DPW3'!BH93)</f>
        <v/>
      </c>
    </row>
    <row r="4094" spans="1:60" x14ac:dyDescent="0.25">
      <c r="A4094" s="176" t="str">
        <f t="shared" si="63"/>
        <v>YKY</v>
      </c>
      <c r="B4094" s="176" t="str">
        <f>IF(ISBLANK('DPW3'!DV93),"",'DPW3'!DV93)</f>
        <v>PCD_DPW3_RES4_DTPI_S4</v>
      </c>
      <c r="C4094" s="176" t="str">
        <f>'DPW3'!F93 &amp; "," &amp; 'DPW3'!G93 &amp; "," &amp; 'DPW3'!$DQ$5 &amp; "," &amp; 'DPW3'!$DV$6</f>
        <v>Resilience - Installation of new equipment,Number of schemes at Stage 4,Reasons for delay - Number of delayed schemes falling into each 'primary reason for delay' category,Third-party interface</v>
      </c>
      <c r="D4094" s="176" t="str">
        <f>IF(ISBLANK('DPW3'!$H$93),"",'DPW3'!$H$93)</f>
        <v>Nr</v>
      </c>
      <c r="E4094" s="176" t="s">
        <v>7266</v>
      </c>
      <c r="F4094" s="176" t="str">
        <f>IF(ISBLANK('DPW3'!BI93),"",'DPW3'!BI93)</f>
        <v/>
      </c>
    </row>
    <row r="4095" spans="1:60" x14ac:dyDescent="0.25">
      <c r="A4095" s="176" t="str">
        <f t="shared" si="63"/>
        <v>YKY</v>
      </c>
      <c r="B4095" s="176" t="str">
        <f>IF(ISBLANK('DPW3'!DW93),"",'DPW3'!DW93)</f>
        <v>PCD_DPW3_RES4_DCI_S4</v>
      </c>
      <c r="C4095" s="176" t="str">
        <f>'DPW3'!F93 &amp; "," &amp; 'DPW3'!G93 &amp; "," &amp; 'DPW3'!$DQ$5 &amp; "," &amp; 'DPW3'!$DW$6</f>
        <v>Resilience - Installation of new equipment,Number of schemes at Stage 4,Reasons for delay - Number of delayed schemes falling into each 'primary reason for delay' category,Contractual issues</v>
      </c>
      <c r="D4095" s="176" t="str">
        <f>IF(ISBLANK('DPW3'!$H$93),"",'DPW3'!$H$93)</f>
        <v>Nr</v>
      </c>
      <c r="E4095" s="176" t="s">
        <v>7266</v>
      </c>
      <c r="F4095" s="176" t="str">
        <f>IF(ISBLANK('DPW3'!BJ93),"",'DPW3'!BJ93)</f>
        <v/>
      </c>
    </row>
    <row r="4096" spans="1:60" x14ac:dyDescent="0.25">
      <c r="A4096" s="176" t="str">
        <f t="shared" si="63"/>
        <v>YKY</v>
      </c>
      <c r="B4096" s="176" t="str">
        <f>IF(ISBLANK('DPW3'!DX93),"",'DPW3'!DX93)</f>
        <v>PCD_DPW3_RES4_DSI_S4</v>
      </c>
      <c r="C4096" s="176" t="str">
        <f>'DPW3'!F93 &amp; "," &amp; 'DPW3'!G93 &amp; "," &amp; 'DPW3'!$DQ$5 &amp; "," &amp; 'DPW3'!$DX$6</f>
        <v>Resilience - Installation of new equipment,Number of schemes at Stage 4,Reasons for delay - Number of delayed schemes falling into each 'primary reason for delay' category,Sites issues</v>
      </c>
      <c r="D4096" s="176" t="str">
        <f>IF(ISBLANK('DPW3'!$H$93),"",'DPW3'!$H$93)</f>
        <v>Nr</v>
      </c>
      <c r="E4096" s="176" t="s">
        <v>7266</v>
      </c>
      <c r="F4096" s="176" t="str">
        <f>IF(ISBLANK('DPW3'!BK93),"",'DPW3'!BK93)</f>
        <v/>
      </c>
    </row>
    <row r="4097" spans="1:60" x14ac:dyDescent="0.25">
      <c r="A4097" s="176" t="str">
        <f t="shared" si="63"/>
        <v>YKY</v>
      </c>
      <c r="B4097" s="176" t="str">
        <f>IF(ISBLANK('DPW3'!DY93),"",'DPW3'!DY93)</f>
        <v>PCD_DPW3_RES4_DER_S4</v>
      </c>
      <c r="C4097" s="176" t="str">
        <f>'DPW3'!F93 &amp; "," &amp; 'DPW3'!G93 &amp; "," &amp; 'DPW3'!$DQ$5 &amp; "," &amp; 'DPW3'!$DY$6</f>
        <v>Resilience - Installation of new equipment,Number of schemes at Stage 4,Reasons for delay - Number of delayed schemes falling into each 'primary reason for delay' category,Environmental risks</v>
      </c>
      <c r="D4097" s="176" t="str">
        <f>IF(ISBLANK('DPW3'!$H$93),"",'DPW3'!$H$93)</f>
        <v>Nr</v>
      </c>
      <c r="E4097" s="176" t="s">
        <v>7266</v>
      </c>
      <c r="F4097" s="176" t="str">
        <f>IF(ISBLANK('DPW3'!BL93),"",'DPW3'!BL93)</f>
        <v/>
      </c>
    </row>
    <row r="4098" spans="1:60" x14ac:dyDescent="0.25">
      <c r="A4098" s="176" t="str">
        <f t="shared" si="63"/>
        <v>YKY</v>
      </c>
      <c r="B4098" s="176" t="str">
        <f>IF(ISBLANK('DPW3'!DZ93),"",'DPW3'!DZ93)</f>
        <v>PCD_DPW3_RES4_RS_S4</v>
      </c>
      <c r="C4098" s="176" t="str">
        <f>'DPW3'!F93 &amp; "," &amp; 'DPW3'!G93 &amp; "," &amp; 'DPW3'!$DQ$5 &amp; "," &amp; 'DPW3'!$DZ$6</f>
        <v>Resilience - Installation of new equipment,Number of schemes at Stage 4,Reasons for delay - Number of delayed schemes falling into each 'primary reason for delay' category,Regulatory Sign off Delay</v>
      </c>
      <c r="D4098" s="176" t="str">
        <f>IF(ISBLANK('DPW3'!$H$93),"",'DPW3'!$H$93)</f>
        <v>Nr</v>
      </c>
      <c r="E4098" s="176" t="s">
        <v>7266</v>
      </c>
      <c r="F4098" s="176" t="str">
        <f>IF(ISBLANK('DPW3'!BM93),"",'DPW3'!BM93)</f>
        <v/>
      </c>
    </row>
    <row r="4099" spans="1:60" x14ac:dyDescent="0.25">
      <c r="A4099" s="176" t="str">
        <f t="shared" si="63"/>
        <v>YKY</v>
      </c>
      <c r="B4099" s="176" t="str">
        <f>IF(ISBLANK('DPW3'!EA93),"",'DPW3'!EA93)</f>
        <v>PCD_DPW3_RES4_DPLE_S4</v>
      </c>
      <c r="C4099" s="176" t="str">
        <f>'DPW3'!F93 &amp; "," &amp; 'DPW3'!G93 &amp; "," &amp; 'DPW3'!$DQ$5 &amp; "," &amp; 'DPW3'!$EA$6</f>
        <v>Resilience - Installation of new equipment,Number of schemes at Stage 4,Reasons for delay - Number of delayed schemes falling into each 'primary reason for delay' category,Programme level efficiency</v>
      </c>
      <c r="D4099" s="176" t="str">
        <f>IF(ISBLANK('DPW3'!$H$93),"",'DPW3'!$H$93)</f>
        <v>Nr</v>
      </c>
      <c r="E4099" s="176" t="s">
        <v>7266</v>
      </c>
      <c r="F4099" s="176" t="str">
        <f>IF(ISBLANK('DPW3'!BN93),"",'DPW3'!BN93)</f>
        <v/>
      </c>
    </row>
    <row r="4100" spans="1:60" x14ac:dyDescent="0.25">
      <c r="A4100" s="176" t="str">
        <f t="shared" si="63"/>
        <v>YKY</v>
      </c>
      <c r="B4100" s="176" t="str">
        <f>IF(ISBLANK('DPW3'!BZ94),"",'DPW3'!BZ94)</f>
        <v>PCD_DPW3_RES4_S5</v>
      </c>
      <c r="C4100" s="176" t="str">
        <f>'DPW3'!F94 &amp; "," &amp; 'DPW3'!G94 &amp; "," &amp; 'DPW3'!BX5</f>
        <v>Resilience - Installation of new equipment,Number of schemes at Stage 5,Number of Schemes with IMs (Nr)</v>
      </c>
      <c r="D4100" s="176" t="str">
        <f>IF(ISBLANK('DPW3'!$H$94),"",'DPW3'!$H$94)</f>
        <v>Nr</v>
      </c>
      <c r="E4100" s="176" t="s">
        <v>7266</v>
      </c>
      <c r="T4100" s="176" t="str">
        <f>IF(ISBLANK('DPW3'!M94),"",'DPW3'!M94)</f>
        <v/>
      </c>
      <c r="U4100" s="176" t="str">
        <f>IF(ISBLANK('DPW3'!N94),"",'DPW3'!N94)</f>
        <v/>
      </c>
      <c r="V4100" s="176" t="str">
        <f>IF(ISBLANK('DPW3'!O94),"",'DPW3'!O94)</f>
        <v/>
      </c>
      <c r="W4100" s="176" t="str">
        <f>IF(ISBLANK('DPW3'!P94),"",'DPW3'!P94)</f>
        <v/>
      </c>
      <c r="X4100" s="176" t="str">
        <f>IF(ISBLANK('DPW3'!Q94),"",'DPW3'!Q94)</f>
        <v/>
      </c>
      <c r="Y4100" s="176" t="str">
        <f>IF(ISBLANK('DPW3'!R94),"",'DPW3'!R94)</f>
        <v/>
      </c>
      <c r="Z4100" s="176" t="str">
        <f>IF(ISBLANK('DPW3'!S94),"",'DPW3'!S94)</f>
        <v/>
      </c>
      <c r="AA4100" s="176" t="str">
        <f>IF(ISBLANK('DPW3'!T94),"",'DPW3'!T94)</f>
        <v/>
      </c>
      <c r="AB4100" s="176" t="str">
        <f>IF(ISBLANK('DPW3'!U94),"",'DPW3'!U94)</f>
        <v/>
      </c>
      <c r="AC4100" s="176" t="str">
        <f>IF(ISBLANK('DPW3'!V94),"",'DPW3'!V94)</f>
        <v/>
      </c>
      <c r="AD4100" s="176" t="str">
        <f>IF(ISBLANK('DPW3'!W94),"",'DPW3'!W94)</f>
        <v/>
      </c>
      <c r="AE4100" s="176" t="str">
        <f>IF(ISBLANK('DPW3'!X94),"",'DPW3'!X94)</f>
        <v/>
      </c>
      <c r="AF4100" s="176" t="str">
        <f>IF(ISBLANK('DPW3'!Y94),"",'DPW3'!Y94)</f>
        <v/>
      </c>
      <c r="AG4100" s="176" t="str">
        <f>IF(ISBLANK('DPW3'!Z94),"",'DPW3'!Z94)</f>
        <v/>
      </c>
      <c r="AH4100" s="176" t="str">
        <f>IF(ISBLANK('DPW3'!AA94),"",'DPW3'!AA94)</f>
        <v/>
      </c>
      <c r="AI4100" s="176" t="str">
        <f>IF(ISBLANK('DPW3'!AB94),"",'DPW3'!AB94)</f>
        <v/>
      </c>
      <c r="AJ4100" s="176" t="str">
        <f>IF(ISBLANK('DPW3'!AC94),"",'DPW3'!AC94)</f>
        <v/>
      </c>
      <c r="AK4100" s="176" t="str">
        <f>IF(ISBLANK('DPW3'!AD94),"",'DPW3'!AD94)</f>
        <v/>
      </c>
      <c r="AL4100" s="176" t="str">
        <f>IF(ISBLANK('DPW3'!AE94),"",'DPW3'!AE94)</f>
        <v/>
      </c>
      <c r="AM4100" s="176" t="str">
        <f>IF(ISBLANK('DPW3'!AF94),"",'DPW3'!AF94)</f>
        <v/>
      </c>
      <c r="AN4100" s="176" t="str">
        <f>IF(ISBLANK('DPW3'!AG94),"",'DPW3'!AG94)</f>
        <v/>
      </c>
      <c r="AO4100" s="176" t="str">
        <f>IF(ISBLANK('DPW3'!AH94),"",'DPW3'!AH94)</f>
        <v/>
      </c>
      <c r="AP4100" s="176" t="str">
        <f>IF(ISBLANK('DPW3'!AI94),"",'DPW3'!AI94)</f>
        <v/>
      </c>
      <c r="AQ4100" s="176" t="str">
        <f>IF(ISBLANK('DPW3'!AJ94),"",'DPW3'!AJ94)</f>
        <v/>
      </c>
      <c r="AR4100" s="176" t="str">
        <f>IF(ISBLANK('DPW3'!AK94),"",'DPW3'!AK94)</f>
        <v/>
      </c>
      <c r="AS4100" s="176" t="str">
        <f>IF(ISBLANK('DPW3'!AL94),"",'DPW3'!AL94)</f>
        <v/>
      </c>
      <c r="AT4100" s="176" t="str">
        <f>IF(ISBLANK('DPW3'!AM94),"",'DPW3'!AM94)</f>
        <v/>
      </c>
      <c r="AU4100" s="176" t="str">
        <f>IF(ISBLANK('DPW3'!AN94),"",'DPW3'!AN94)</f>
        <v/>
      </c>
      <c r="AV4100" s="176" t="str">
        <f>IF(ISBLANK('DPW3'!AO94),"",'DPW3'!AO94)</f>
        <v/>
      </c>
      <c r="AW4100" s="176" t="str">
        <f>IF(ISBLANK('DPW3'!AP94),"",'DPW3'!AP94)</f>
        <v/>
      </c>
      <c r="AX4100" s="176" t="str">
        <f>IF(ISBLANK('DPW3'!AQ94),"",'DPW3'!AQ94)</f>
        <v/>
      </c>
      <c r="AY4100" s="176" t="str">
        <f>IF(ISBLANK('DPW3'!AR94),"",'DPW3'!AR94)</f>
        <v/>
      </c>
      <c r="AZ4100" s="176" t="str">
        <f>IF(ISBLANK('DPW3'!AS94),"",'DPW3'!AS94)</f>
        <v/>
      </c>
      <c r="BA4100" s="176" t="str">
        <f>IF(ISBLANK('DPW3'!AT94),"",'DPW3'!AT94)</f>
        <v/>
      </c>
      <c r="BB4100" s="176" t="str">
        <f>IF(ISBLANK('DPW3'!AU94),"",'DPW3'!AU94)</f>
        <v/>
      </c>
      <c r="BC4100" s="176" t="str">
        <f>IF(ISBLANK('DPW3'!AV94),"",'DPW3'!AV94)</f>
        <v/>
      </c>
      <c r="BD4100" s="176" t="str">
        <f>IF(ISBLANK('DPW3'!AW94),"",'DPW3'!AW94)</f>
        <v/>
      </c>
      <c r="BE4100" s="176" t="str">
        <f>IF(ISBLANK('DPW3'!AX94),"",'DPW3'!AX94)</f>
        <v/>
      </c>
      <c r="BF4100" s="176" t="str">
        <f>IF(ISBLANK('DPW3'!AY94),"",'DPW3'!AY94)</f>
        <v/>
      </c>
      <c r="BG4100" s="176" t="str">
        <f>IF(ISBLANK('DPW3'!AZ94),"",'DPW3'!AZ94)</f>
        <v/>
      </c>
      <c r="BH4100" s="176" t="str">
        <f>IF(ISBLANK('DPW3'!BA94),"",'DPW3'!BA94)</f>
        <v/>
      </c>
    </row>
    <row r="4101" spans="1:60" x14ac:dyDescent="0.25">
      <c r="A4101" s="176" t="str">
        <f t="shared" ref="A4101:A4164" si="64">A4100</f>
        <v>YKY</v>
      </c>
      <c r="B4101" s="176" t="str">
        <f>IF(ISBLANK('DPW3'!DP94),"",'DPW3'!DP94)</f>
        <v>PCD_DPW3_RES4_DLY_S5</v>
      </c>
      <c r="C4101" s="176" t="str">
        <f>'DPW3'!F94 &amp; "," &amp; 'DPW3'!G94 &amp; "," &amp; 'DPW3'!DP5 &amp; "," &amp; 'DPW3'!DP6</f>
        <v>Resilience - Installation of new equipment,Number of schemes at Stage 5,Total number of schemes with a 90+ day delay for any given IM,</v>
      </c>
      <c r="D4101" s="176" t="str">
        <f>IF(ISBLANK('DPW3'!$H$94),"",'DPW3'!$H$94)</f>
        <v>Nr</v>
      </c>
      <c r="E4101" s="176" t="s">
        <v>7266</v>
      </c>
      <c r="F4101" s="176" t="str">
        <f>IF(ISBLANK('DPW3'!BC94),"",'DPW3'!BC94)</f>
        <v/>
      </c>
    </row>
    <row r="4102" spans="1:60" x14ac:dyDescent="0.25">
      <c r="A4102" s="176" t="str">
        <f t="shared" si="64"/>
        <v>YKY</v>
      </c>
      <c r="B4102" s="176" t="str">
        <f>IF(ISBLANK('DPW3'!DQ94),"",'DPW3'!DQ94)</f>
        <v>PCD_DPW3_RES4_DIR_S5</v>
      </c>
      <c r="C4102" s="176" t="str">
        <f>'DPW3'!F94 &amp; "," &amp; 'DPW3'!G94 &amp; "," &amp; 'DPW3'!$DQ$5 &amp; "," &amp; 'DPW3'!$DQ$6</f>
        <v>Resilience - Installation of new equipment,Number of schemes at Stage 5,Reasons for delay - Number of delayed schemes falling into each 'primary reason for delay' category,Lack of resources - internal</v>
      </c>
      <c r="D4102" s="176" t="str">
        <f>IF(ISBLANK('DPW3'!$H$94),"",'DPW3'!$H$94)</f>
        <v>Nr</v>
      </c>
      <c r="E4102" s="176" t="s">
        <v>7266</v>
      </c>
      <c r="F4102" s="176" t="str">
        <f>IF(ISBLANK('DPW3'!BD94),"",'DPW3'!BD94)</f>
        <v/>
      </c>
    </row>
    <row r="4103" spans="1:60" x14ac:dyDescent="0.25">
      <c r="A4103" s="176" t="str">
        <f t="shared" si="64"/>
        <v>YKY</v>
      </c>
      <c r="B4103" s="176" t="str">
        <f>IF(ISBLANK('DPW3'!DR94),"",'DPW3'!DR94)</f>
        <v>PCD_DPW3_RES4_DSCR_S5</v>
      </c>
      <c r="C4103" s="176" t="str">
        <f>'DPW3'!F94 &amp; "," &amp; 'DPW3'!G94 &amp; "," &amp; 'DPW3'!$DQ$5 &amp; "," &amp; 'DPW3'!$DR$6</f>
        <v xml:space="preserve">Resilience - Installation of new equipment,Number of schemes at Stage 5,Reasons for delay - Number of delayed schemes falling into each 'primary reason for delay' category,Lack of resources - external </v>
      </c>
      <c r="D4103" s="176" t="str">
        <f>IF(ISBLANK('DPW3'!$H$94),"",'DPW3'!$H$94)</f>
        <v>Nr</v>
      </c>
      <c r="E4103" s="176" t="s">
        <v>7266</v>
      </c>
      <c r="F4103" s="176" t="str">
        <f>IF(ISBLANK('DPW3'!BE94),"",'DPW3'!BE94)</f>
        <v/>
      </c>
    </row>
    <row r="4104" spans="1:60" x14ac:dyDescent="0.25">
      <c r="A4104" s="176" t="str">
        <f t="shared" si="64"/>
        <v>YKY</v>
      </c>
      <c r="B4104" s="176" t="str">
        <f>IF(ISBLANK('DPW3'!DS94),"",'DPW3'!DS94)</f>
        <v>PCD_DPW3_RES4_DCS_S5</v>
      </c>
      <c r="C4104" s="176" t="str">
        <f>'DPW3'!F94 &amp; "," &amp; 'DPW3'!G94 &amp; "," &amp; 'DPW3'!$DQ$5 &amp; "," &amp; 'DPW3'!$DS$6</f>
        <v>Resilience - Installation of new equipment,Number of schemes at Stage 5,Reasons for delay - Number of delayed schemes falling into each 'primary reason for delay' category,Change in solution (IM2)</v>
      </c>
      <c r="D4104" s="176" t="str">
        <f>IF(ISBLANK('DPW3'!$H$94),"",'DPW3'!$H$94)</f>
        <v>Nr</v>
      </c>
      <c r="E4104" s="176" t="s">
        <v>7266</v>
      </c>
      <c r="F4104" s="176" t="str">
        <f>IF(ISBLANK('DPW3'!BF94),"",'DPW3'!BF94)</f>
        <v/>
      </c>
    </row>
    <row r="4105" spans="1:60" x14ac:dyDescent="0.25">
      <c r="A4105" s="176" t="str">
        <f t="shared" si="64"/>
        <v>YKY</v>
      </c>
      <c r="B4105" s="176" t="str">
        <f>IF(ISBLANK('DPW3'!DT94),"",'DPW3'!DT94)</f>
        <v>PCD_DPW3_RES4_DSPC_S5</v>
      </c>
      <c r="C4105" s="176" t="str">
        <f>'DPW3'!F94 &amp; "," &amp; 'DPW3'!G94 &amp; "," &amp; 'DPW3'!$DQ$5 &amp; "," &amp; 'DPW3'!$DT$6</f>
        <v>Resilience - Installation of new equipment,Number of schemes at Stage 5,Reasons for delay - Number of delayed schemes falling into each 'primary reason for delay' category,Supply chain capacity</v>
      </c>
      <c r="D4105" s="176" t="str">
        <f>IF(ISBLANK('DPW3'!$H$94),"",'DPW3'!$H$94)</f>
        <v>Nr</v>
      </c>
      <c r="E4105" s="176" t="s">
        <v>7266</v>
      </c>
      <c r="F4105" s="176" t="str">
        <f>IF(ISBLANK('DPW3'!BG94),"",'DPW3'!BG94)</f>
        <v/>
      </c>
    </row>
    <row r="4106" spans="1:60" s="55" customFormat="1" x14ac:dyDescent="0.25">
      <c r="A4106" s="55" t="str">
        <f t="shared" si="64"/>
        <v>YKY</v>
      </c>
      <c r="B4106" s="55" t="str">
        <f>IF(ISBLANK('DPW3'!DU94),"",'DPW3'!DU94)</f>
        <v>PCD_DPW3_RES4_DPP_S5</v>
      </c>
      <c r="C4106" s="55" t="str">
        <f>'DPW3'!F94 &amp; "," &amp; 'DPW3'!G94 &amp; "," &amp; 'DPW3'!$DQ$5 &amp; "," &amp; 'DPW3'!$DU$6</f>
        <v>Resilience - Installation of new equipment,Number of schemes at Stage 5,Reasons for delay - Number of delayed schemes falling into each 'primary reason for delay' category,Land and planning permission</v>
      </c>
      <c r="D4106" s="55" t="str">
        <f>IF(ISBLANK('DPW3'!$H$94),"",'DPW3'!$H$94)</f>
        <v>Nr</v>
      </c>
      <c r="E4106" s="55" t="s">
        <v>7266</v>
      </c>
      <c r="F4106" s="55" t="str">
        <f>IF(ISBLANK('DPW3'!BH94),"",'DPW3'!BH94)</f>
        <v/>
      </c>
    </row>
    <row r="4107" spans="1:60" x14ac:dyDescent="0.25">
      <c r="A4107" s="176" t="str">
        <f t="shared" si="64"/>
        <v>YKY</v>
      </c>
      <c r="B4107" s="176" t="str">
        <f>IF(ISBLANK('DPW3'!DV94),"",'DPW3'!DV94)</f>
        <v>PCD_DPW3_RES4_DTPI_S5</v>
      </c>
      <c r="C4107" s="176" t="str">
        <f>'DPW3'!F94 &amp; "," &amp; 'DPW3'!G94 &amp; "," &amp; 'DPW3'!$DQ$5 &amp; "," &amp; 'DPW3'!$DV$6</f>
        <v>Resilience - Installation of new equipment,Number of schemes at Stage 5,Reasons for delay - Number of delayed schemes falling into each 'primary reason for delay' category,Third-party interface</v>
      </c>
      <c r="D4107" s="176" t="str">
        <f>IF(ISBLANK('DPW3'!$H$94),"",'DPW3'!$H$94)</f>
        <v>Nr</v>
      </c>
      <c r="E4107" s="176" t="s">
        <v>7266</v>
      </c>
      <c r="F4107" s="176" t="str">
        <f>IF(ISBLANK('DPW3'!BI94),"",'DPW3'!BI94)</f>
        <v/>
      </c>
    </row>
    <row r="4108" spans="1:60" x14ac:dyDescent="0.25">
      <c r="A4108" s="176" t="str">
        <f t="shared" si="64"/>
        <v>YKY</v>
      </c>
      <c r="B4108" s="176" t="str">
        <f>IF(ISBLANK('DPW3'!DW94),"",'DPW3'!DW94)</f>
        <v>PCD_DPW3_RES4_DCI_S5</v>
      </c>
      <c r="C4108" s="176" t="str">
        <f>'DPW3'!F94 &amp; "," &amp; 'DPW3'!G94 &amp; "," &amp; 'DPW3'!$DQ$5 &amp; "," &amp; 'DPW3'!$DW$6</f>
        <v>Resilience - Installation of new equipment,Number of schemes at Stage 5,Reasons for delay - Number of delayed schemes falling into each 'primary reason for delay' category,Contractual issues</v>
      </c>
      <c r="D4108" s="176" t="str">
        <f>IF(ISBLANK('DPW3'!$H$94),"",'DPW3'!$H$94)</f>
        <v>Nr</v>
      </c>
      <c r="E4108" s="176" t="s">
        <v>7266</v>
      </c>
      <c r="F4108" s="176" t="str">
        <f>IF(ISBLANK('DPW3'!BJ94),"",'DPW3'!BJ94)</f>
        <v/>
      </c>
    </row>
    <row r="4109" spans="1:60" x14ac:dyDescent="0.25">
      <c r="A4109" s="176" t="str">
        <f t="shared" si="64"/>
        <v>YKY</v>
      </c>
      <c r="B4109" s="176" t="str">
        <f>IF(ISBLANK('DPW3'!DX94),"",'DPW3'!DX94)</f>
        <v>PCD_DPW3_RES4_DSI_S5</v>
      </c>
      <c r="C4109" s="176" t="str">
        <f>'DPW3'!F94 &amp; "," &amp; 'DPW3'!G94 &amp; "," &amp; 'DPW3'!$DQ$5 &amp; "," &amp; 'DPW3'!$DX$6</f>
        <v>Resilience - Installation of new equipment,Number of schemes at Stage 5,Reasons for delay - Number of delayed schemes falling into each 'primary reason for delay' category,Sites issues</v>
      </c>
      <c r="D4109" s="176" t="str">
        <f>IF(ISBLANK('DPW3'!$H$94),"",'DPW3'!$H$94)</f>
        <v>Nr</v>
      </c>
      <c r="E4109" s="176" t="s">
        <v>7266</v>
      </c>
      <c r="F4109" s="176" t="str">
        <f>IF(ISBLANK('DPW3'!BK94),"",'DPW3'!BK94)</f>
        <v/>
      </c>
    </row>
    <row r="4110" spans="1:60" x14ac:dyDescent="0.25">
      <c r="A4110" s="176" t="str">
        <f t="shared" si="64"/>
        <v>YKY</v>
      </c>
      <c r="B4110" s="176" t="str">
        <f>IF(ISBLANK('DPW3'!DY94),"",'DPW3'!DY94)</f>
        <v>PCD_DPW3_RES4_DER_S5</v>
      </c>
      <c r="C4110" s="176" t="str">
        <f>'DPW3'!F94 &amp; "," &amp; 'DPW3'!G94 &amp; "," &amp; 'DPW3'!$DQ$5 &amp; "," &amp; 'DPW3'!$DY$6</f>
        <v>Resilience - Installation of new equipment,Number of schemes at Stage 5,Reasons for delay - Number of delayed schemes falling into each 'primary reason for delay' category,Environmental risks</v>
      </c>
      <c r="D4110" s="176" t="str">
        <f>IF(ISBLANK('DPW3'!$H$94),"",'DPW3'!$H$94)</f>
        <v>Nr</v>
      </c>
      <c r="E4110" s="176" t="s">
        <v>7266</v>
      </c>
      <c r="F4110" s="176" t="str">
        <f>IF(ISBLANK('DPW3'!BL94),"",'DPW3'!BL94)</f>
        <v/>
      </c>
    </row>
    <row r="4111" spans="1:60" x14ac:dyDescent="0.25">
      <c r="A4111" s="176" t="str">
        <f t="shared" si="64"/>
        <v>YKY</v>
      </c>
      <c r="B4111" s="176" t="str">
        <f>IF(ISBLANK('DPW3'!DZ94),"",'DPW3'!DZ94)</f>
        <v>PCD_DPW3_RES4_RS_S5</v>
      </c>
      <c r="C4111" s="176" t="str">
        <f>'DPW3'!F94 &amp; "," &amp; 'DPW3'!G94 &amp; "," &amp; 'DPW3'!$DQ$5 &amp; "," &amp; 'DPW3'!$DZ$6</f>
        <v>Resilience - Installation of new equipment,Number of schemes at Stage 5,Reasons for delay - Number of delayed schemes falling into each 'primary reason for delay' category,Regulatory Sign off Delay</v>
      </c>
      <c r="D4111" s="176" t="str">
        <f>IF(ISBLANK('DPW3'!$H$94),"",'DPW3'!$H$94)</f>
        <v>Nr</v>
      </c>
      <c r="E4111" s="176" t="s">
        <v>7266</v>
      </c>
      <c r="F4111" s="176" t="str">
        <f>IF(ISBLANK('DPW3'!BM94),"",'DPW3'!BM94)</f>
        <v/>
      </c>
    </row>
    <row r="4112" spans="1:60" x14ac:dyDescent="0.25">
      <c r="A4112" s="176" t="str">
        <f t="shared" si="64"/>
        <v>YKY</v>
      </c>
      <c r="B4112" s="176" t="str">
        <f>IF(ISBLANK('DPW3'!EA94),"",'DPW3'!EA94)</f>
        <v>PCD_DPW3_RES4_DPLE_S5</v>
      </c>
      <c r="C4112" s="176" t="str">
        <f>'DPW3'!F94 &amp; "," &amp; 'DPW3'!G94 &amp; "," &amp; 'DPW3'!$DQ$5 &amp; "," &amp; 'DPW3'!$EA$6</f>
        <v>Resilience - Installation of new equipment,Number of schemes at Stage 5,Reasons for delay - Number of delayed schemes falling into each 'primary reason for delay' category,Programme level efficiency</v>
      </c>
      <c r="D4112" s="176" t="str">
        <f>IF(ISBLANK('DPW3'!$H$94),"",'DPW3'!$H$94)</f>
        <v>Nr</v>
      </c>
      <c r="E4112" s="176" t="s">
        <v>7266</v>
      </c>
      <c r="F4112" s="176" t="str">
        <f>IF(ISBLANK('DPW3'!BN94),"",'DPW3'!BN94)</f>
        <v/>
      </c>
    </row>
    <row r="4113" spans="1:60" x14ac:dyDescent="0.25">
      <c r="A4113" s="176" t="str">
        <f t="shared" si="64"/>
        <v>YKY</v>
      </c>
      <c r="B4113" s="176" t="str">
        <f>IF(ISBLANK('DPW3'!BZ95),"",'DPW3'!BZ95)</f>
        <v>PCD_DPW3_RES4_S6</v>
      </c>
      <c r="C4113" s="176" t="str">
        <f>'DPW3'!F95 &amp; "," &amp; 'DPW3'!G95 &amp; "," &amp; 'DPW3'!BX5</f>
        <v>Resilience - Installation of new equipment,Number of schemes at Stage 6,Number of Schemes with IMs (Nr)</v>
      </c>
      <c r="D4113" s="176" t="str">
        <f>IF(ISBLANK('DPW3'!$H$95),"",'DPW3'!$H$95)</f>
        <v>Nr</v>
      </c>
      <c r="E4113" s="176" t="s">
        <v>7266</v>
      </c>
      <c r="T4113" s="176" t="str">
        <f>IF(ISBLANK('DPW3'!M95),"",'DPW3'!M95)</f>
        <v/>
      </c>
      <c r="U4113" s="176" t="str">
        <f>IF(ISBLANK('DPW3'!N95),"",'DPW3'!N95)</f>
        <v/>
      </c>
      <c r="V4113" s="176" t="str">
        <f>IF(ISBLANK('DPW3'!O95),"",'DPW3'!O95)</f>
        <v/>
      </c>
      <c r="W4113" s="176" t="str">
        <f>IF(ISBLANK('DPW3'!P95),"",'DPW3'!P95)</f>
        <v/>
      </c>
      <c r="X4113" s="176" t="str">
        <f>IF(ISBLANK('DPW3'!Q95),"",'DPW3'!Q95)</f>
        <v/>
      </c>
      <c r="Y4113" s="176" t="str">
        <f>IF(ISBLANK('DPW3'!R95),"",'DPW3'!R95)</f>
        <v/>
      </c>
      <c r="Z4113" s="176" t="str">
        <f>IF(ISBLANK('DPW3'!S95),"",'DPW3'!S95)</f>
        <v/>
      </c>
      <c r="AA4113" s="176" t="str">
        <f>IF(ISBLANK('DPW3'!T95),"",'DPW3'!T95)</f>
        <v/>
      </c>
      <c r="AB4113" s="176" t="str">
        <f>IF(ISBLANK('DPW3'!U95),"",'DPW3'!U95)</f>
        <v/>
      </c>
      <c r="AC4113" s="176" t="str">
        <f>IF(ISBLANK('DPW3'!V95),"",'DPW3'!V95)</f>
        <v/>
      </c>
      <c r="AD4113" s="176" t="str">
        <f>IF(ISBLANK('DPW3'!W95),"",'DPW3'!W95)</f>
        <v/>
      </c>
      <c r="AE4113" s="176" t="str">
        <f>IF(ISBLANK('DPW3'!X95),"",'DPW3'!X95)</f>
        <v/>
      </c>
      <c r="AF4113" s="176" t="str">
        <f>IF(ISBLANK('DPW3'!Y95),"",'DPW3'!Y95)</f>
        <v/>
      </c>
      <c r="AG4113" s="176" t="str">
        <f>IF(ISBLANK('DPW3'!Z95),"",'DPW3'!Z95)</f>
        <v/>
      </c>
      <c r="AH4113" s="176" t="str">
        <f>IF(ISBLANK('DPW3'!AA95),"",'DPW3'!AA95)</f>
        <v/>
      </c>
      <c r="AI4113" s="176" t="str">
        <f>IF(ISBLANK('DPW3'!AB95),"",'DPW3'!AB95)</f>
        <v/>
      </c>
      <c r="AJ4113" s="176" t="str">
        <f>IF(ISBLANK('DPW3'!AC95),"",'DPW3'!AC95)</f>
        <v/>
      </c>
      <c r="AK4113" s="176" t="str">
        <f>IF(ISBLANK('DPW3'!AD95),"",'DPW3'!AD95)</f>
        <v/>
      </c>
      <c r="AL4113" s="176" t="str">
        <f>IF(ISBLANK('DPW3'!AE95),"",'DPW3'!AE95)</f>
        <v/>
      </c>
      <c r="AM4113" s="176" t="str">
        <f>IF(ISBLANK('DPW3'!AF95),"",'DPW3'!AF95)</f>
        <v/>
      </c>
      <c r="AN4113" s="176" t="str">
        <f>IF(ISBLANK('DPW3'!AG95),"",'DPW3'!AG95)</f>
        <v/>
      </c>
      <c r="AO4113" s="176" t="str">
        <f>IF(ISBLANK('DPW3'!AH95),"",'DPW3'!AH95)</f>
        <v/>
      </c>
      <c r="AP4113" s="176" t="str">
        <f>IF(ISBLANK('DPW3'!AI95),"",'DPW3'!AI95)</f>
        <v/>
      </c>
      <c r="AQ4113" s="176" t="str">
        <f>IF(ISBLANK('DPW3'!AJ95),"",'DPW3'!AJ95)</f>
        <v/>
      </c>
      <c r="AR4113" s="176" t="str">
        <f>IF(ISBLANK('DPW3'!AK95),"",'DPW3'!AK95)</f>
        <v/>
      </c>
      <c r="AS4113" s="176" t="str">
        <f>IF(ISBLANK('DPW3'!AL95),"",'DPW3'!AL95)</f>
        <v/>
      </c>
      <c r="AT4113" s="176" t="str">
        <f>IF(ISBLANK('DPW3'!AM95),"",'DPW3'!AM95)</f>
        <v/>
      </c>
      <c r="AU4113" s="176" t="str">
        <f>IF(ISBLANK('DPW3'!AN95),"",'DPW3'!AN95)</f>
        <v/>
      </c>
      <c r="AV4113" s="176" t="str">
        <f>IF(ISBLANK('DPW3'!AO95),"",'DPW3'!AO95)</f>
        <v/>
      </c>
      <c r="AW4113" s="176" t="str">
        <f>IF(ISBLANK('DPW3'!AP95),"",'DPW3'!AP95)</f>
        <v/>
      </c>
      <c r="AX4113" s="176" t="str">
        <f>IF(ISBLANK('DPW3'!AQ95),"",'DPW3'!AQ95)</f>
        <v/>
      </c>
      <c r="AY4113" s="176" t="str">
        <f>IF(ISBLANK('DPW3'!AR95),"",'DPW3'!AR95)</f>
        <v/>
      </c>
      <c r="AZ4113" s="176" t="str">
        <f>IF(ISBLANK('DPW3'!AS95),"",'DPW3'!AS95)</f>
        <v/>
      </c>
      <c r="BA4113" s="176" t="str">
        <f>IF(ISBLANK('DPW3'!AT95),"",'DPW3'!AT95)</f>
        <v/>
      </c>
      <c r="BB4113" s="176" t="str">
        <f>IF(ISBLANK('DPW3'!AU95),"",'DPW3'!AU95)</f>
        <v/>
      </c>
      <c r="BC4113" s="176" t="str">
        <f>IF(ISBLANK('DPW3'!AV95),"",'DPW3'!AV95)</f>
        <v/>
      </c>
      <c r="BD4113" s="176" t="str">
        <f>IF(ISBLANK('DPW3'!AW95),"",'DPW3'!AW95)</f>
        <v/>
      </c>
      <c r="BE4113" s="176" t="str">
        <f>IF(ISBLANK('DPW3'!AX95),"",'DPW3'!AX95)</f>
        <v/>
      </c>
      <c r="BF4113" s="176" t="str">
        <f>IF(ISBLANK('DPW3'!AY95),"",'DPW3'!AY95)</f>
        <v/>
      </c>
      <c r="BG4113" s="176" t="str">
        <f>IF(ISBLANK('DPW3'!AZ95),"",'DPW3'!AZ95)</f>
        <v/>
      </c>
      <c r="BH4113" s="176" t="str">
        <f>IF(ISBLANK('DPW3'!BA95),"",'DPW3'!BA95)</f>
        <v/>
      </c>
    </row>
    <row r="4114" spans="1:60" x14ac:dyDescent="0.25">
      <c r="A4114" s="176" t="str">
        <f t="shared" si="64"/>
        <v>YKY</v>
      </c>
      <c r="B4114" s="176" t="str">
        <f>IF(ISBLANK('DPW3'!DP95),"",'DPW3'!DP95)</f>
        <v>PCD_DPW3_RES4_DLY_S6</v>
      </c>
      <c r="C4114" s="176" t="str">
        <f>'DPW3'!F95 &amp; "," &amp; 'DPW3'!G95 &amp; "," &amp; 'DPW3'!DP5 &amp; "," &amp; 'DPW3'!DP6</f>
        <v>Resilience - Installation of new equipment,Number of schemes at Stage 6,Total number of schemes with a 90+ day delay for any given IM,</v>
      </c>
      <c r="D4114" s="176" t="str">
        <f>IF(ISBLANK('DPW3'!$H$95),"",'DPW3'!$H$95)</f>
        <v>Nr</v>
      </c>
      <c r="E4114" s="176" t="s">
        <v>7266</v>
      </c>
      <c r="F4114" s="176" t="str">
        <f>IF(ISBLANK('DPW3'!BC95),"",'DPW3'!BC95)</f>
        <v/>
      </c>
    </row>
    <row r="4115" spans="1:60" x14ac:dyDescent="0.25">
      <c r="A4115" s="176" t="str">
        <f t="shared" si="64"/>
        <v>YKY</v>
      </c>
      <c r="B4115" s="176" t="str">
        <f>IF(ISBLANK('DPW3'!DQ95),"",'DPW3'!DQ95)</f>
        <v>PCD_DPW3_RES4_DIR_S6</v>
      </c>
      <c r="C4115" s="176" t="str">
        <f>'DPW3'!F95 &amp; "," &amp; 'DPW3'!G95 &amp; "," &amp; 'DPW3'!$DQ$5 &amp; "," &amp; 'DPW3'!$DQ$6</f>
        <v>Resilience - Installation of new equipment,Number of schemes at Stage 6,Reasons for delay - Number of delayed schemes falling into each 'primary reason for delay' category,Lack of resources - internal</v>
      </c>
      <c r="D4115" s="176" t="str">
        <f>IF(ISBLANK('DPW3'!$H$95),"",'DPW3'!$H$95)</f>
        <v>Nr</v>
      </c>
      <c r="E4115" s="176" t="s">
        <v>7266</v>
      </c>
      <c r="F4115" s="176" t="str">
        <f>IF(ISBLANK('DPW3'!BD95),"",'DPW3'!BD95)</f>
        <v/>
      </c>
    </row>
    <row r="4116" spans="1:60" x14ac:dyDescent="0.25">
      <c r="A4116" s="176" t="str">
        <f t="shared" si="64"/>
        <v>YKY</v>
      </c>
      <c r="B4116" s="176" t="str">
        <f>IF(ISBLANK('DPW3'!DR95),"",'DPW3'!DR95)</f>
        <v>PCD_DPW3_RES4_DSCR_S6</v>
      </c>
      <c r="C4116" s="176" t="str">
        <f>'DPW3'!F95 &amp; "," &amp; 'DPW3'!G95 &amp; "," &amp; 'DPW3'!$DQ$5 &amp; "," &amp; 'DPW3'!$DR$6</f>
        <v xml:space="preserve">Resilience - Installation of new equipment,Number of schemes at Stage 6,Reasons for delay - Number of delayed schemes falling into each 'primary reason for delay' category,Lack of resources - external </v>
      </c>
      <c r="D4116" s="176" t="str">
        <f>IF(ISBLANK('DPW3'!$H$95),"",'DPW3'!$H$95)</f>
        <v>Nr</v>
      </c>
      <c r="E4116" s="176" t="s">
        <v>7266</v>
      </c>
      <c r="F4116" s="176" t="str">
        <f>IF(ISBLANK('DPW3'!BE95),"",'DPW3'!BE95)</f>
        <v/>
      </c>
    </row>
    <row r="4117" spans="1:60" x14ac:dyDescent="0.25">
      <c r="A4117" s="176" t="str">
        <f t="shared" si="64"/>
        <v>YKY</v>
      </c>
      <c r="B4117" s="176" t="str">
        <f>IF(ISBLANK('DPW3'!DS95),"",'DPW3'!DS95)</f>
        <v>PCD_DPW3_RES4_DCS_S6</v>
      </c>
      <c r="C4117" s="176" t="str">
        <f>'DPW3'!F95 &amp; "," &amp; 'DPW3'!G95 &amp; "," &amp; 'DPW3'!$DQ$5 &amp; "," &amp; 'DPW3'!$DS$6</f>
        <v>Resilience - Installation of new equipment,Number of schemes at Stage 6,Reasons for delay - Number of delayed schemes falling into each 'primary reason for delay' category,Change in solution (IM2)</v>
      </c>
      <c r="D4117" s="176" t="str">
        <f>IF(ISBLANK('DPW3'!$H$95),"",'DPW3'!$H$95)</f>
        <v>Nr</v>
      </c>
      <c r="E4117" s="176" t="s">
        <v>7266</v>
      </c>
      <c r="F4117" s="176" t="str">
        <f>IF(ISBLANK('DPW3'!BF95),"",'DPW3'!BF95)</f>
        <v/>
      </c>
    </row>
    <row r="4118" spans="1:60" x14ac:dyDescent="0.25">
      <c r="A4118" s="176" t="str">
        <f t="shared" si="64"/>
        <v>YKY</v>
      </c>
      <c r="B4118" s="176" t="str">
        <f>IF(ISBLANK('DPW3'!DT95),"",'DPW3'!DT95)</f>
        <v>PCD_DPW3_RES4_DSPC_S6</v>
      </c>
      <c r="C4118" s="176" t="str">
        <f>'DPW3'!F95 &amp; "," &amp; 'DPW3'!G95 &amp; "," &amp; 'DPW3'!$DQ$5 &amp; "," &amp; 'DPW3'!$DT$6</f>
        <v>Resilience - Installation of new equipment,Number of schemes at Stage 6,Reasons for delay - Number of delayed schemes falling into each 'primary reason for delay' category,Supply chain capacity</v>
      </c>
      <c r="D4118" s="176" t="str">
        <f>IF(ISBLANK('DPW3'!$H$95),"",'DPW3'!$H$95)</f>
        <v>Nr</v>
      </c>
      <c r="E4118" s="176" t="s">
        <v>7266</v>
      </c>
      <c r="F4118" s="176" t="str">
        <f>IF(ISBLANK('DPW3'!BG95),"",'DPW3'!BG95)</f>
        <v/>
      </c>
    </row>
    <row r="4119" spans="1:60" s="55" customFormat="1" x14ac:dyDescent="0.25">
      <c r="A4119" s="55" t="str">
        <f t="shared" si="64"/>
        <v>YKY</v>
      </c>
      <c r="B4119" s="55" t="str">
        <f>IF(ISBLANK('DPW3'!DU85),"",'DPW3'!DU95)</f>
        <v>PCD_DPW3_RES4_DPP_S6</v>
      </c>
      <c r="C4119" s="55" t="str">
        <f>'DPW3'!F95 &amp; "," &amp; 'DPW3'!G95 &amp; "," &amp; 'DPW3'!$DQ$5 &amp; "," &amp; 'DPW3'!$DU$6</f>
        <v>Resilience - Installation of new equipment,Number of schemes at Stage 6,Reasons for delay - Number of delayed schemes falling into each 'primary reason for delay' category,Land and planning permission</v>
      </c>
      <c r="D4119" s="55" t="str">
        <f>IF(ISBLANK('DPW3'!$H$95),"",'DPW3'!$H$95)</f>
        <v>Nr</v>
      </c>
      <c r="E4119" s="55" t="s">
        <v>7266</v>
      </c>
      <c r="F4119" s="55" t="str">
        <f>IF(ISBLANK('DPW3'!BH95),"",'DPW3'!BH95)</f>
        <v/>
      </c>
    </row>
    <row r="4120" spans="1:60" x14ac:dyDescent="0.25">
      <c r="A4120" s="176" t="str">
        <f t="shared" si="64"/>
        <v>YKY</v>
      </c>
      <c r="B4120" s="176" t="str">
        <f>IF(ISBLANK('DPW3'!DV95),"",'DPW3'!DV95)</f>
        <v>PCD_DPW3_RES4_DTPI_S6</v>
      </c>
      <c r="C4120" s="176" t="str">
        <f>'DPW3'!F95 &amp; "," &amp; 'DPW3'!G95 &amp; "," &amp; 'DPW3'!$DQ$5 &amp; "," &amp; 'DPW3'!$DV$6</f>
        <v>Resilience - Installation of new equipment,Number of schemes at Stage 6,Reasons for delay - Number of delayed schemes falling into each 'primary reason for delay' category,Third-party interface</v>
      </c>
      <c r="D4120" s="176" t="str">
        <f>IF(ISBLANK('DPW3'!$H$95),"",'DPW3'!$H$95)</f>
        <v>Nr</v>
      </c>
      <c r="E4120" s="176" t="s">
        <v>7266</v>
      </c>
      <c r="F4120" s="176" t="str">
        <f>IF(ISBLANK('DPW3'!BI95),"",'DPW3'!BI95)</f>
        <v/>
      </c>
    </row>
    <row r="4121" spans="1:60" x14ac:dyDescent="0.25">
      <c r="A4121" s="176" t="str">
        <f t="shared" si="64"/>
        <v>YKY</v>
      </c>
      <c r="B4121" s="176" t="str">
        <f>IF(ISBLANK('DPW3'!DW95),"",'DPW3'!DW95)</f>
        <v>PCD_DPW3_RES4_DCI_S6</v>
      </c>
      <c r="C4121" s="176" t="str">
        <f>'DPW3'!F95 &amp; "," &amp; 'DPW3'!G95 &amp; "," &amp; 'DPW3'!$DQ$5 &amp; "," &amp; 'DPW3'!$DW$6</f>
        <v>Resilience - Installation of new equipment,Number of schemes at Stage 6,Reasons for delay - Number of delayed schemes falling into each 'primary reason for delay' category,Contractual issues</v>
      </c>
      <c r="D4121" s="176" t="str">
        <f>IF(ISBLANK('DPW3'!$H$95),"",'DPW3'!$H$95)</f>
        <v>Nr</v>
      </c>
      <c r="E4121" s="176" t="s">
        <v>7266</v>
      </c>
      <c r="F4121" s="176" t="str">
        <f>IF(ISBLANK('DPW3'!BJ95),"",'DPW3'!BJ95)</f>
        <v/>
      </c>
    </row>
    <row r="4122" spans="1:60" x14ac:dyDescent="0.25">
      <c r="A4122" s="176" t="str">
        <f t="shared" si="64"/>
        <v>YKY</v>
      </c>
      <c r="B4122" s="176" t="str">
        <f>IF(ISBLANK('DPW3'!DX95),"",'DPW3'!DX95)</f>
        <v>PCD_DPW3_RES4_DSI_S6</v>
      </c>
      <c r="C4122" s="176" t="str">
        <f>'DPW3'!F95 &amp; "," &amp; 'DPW3'!G95 &amp; "," &amp; 'DPW3'!$DQ$5 &amp; "," &amp; 'DPW3'!$DX$6</f>
        <v>Resilience - Installation of new equipment,Number of schemes at Stage 6,Reasons for delay - Number of delayed schemes falling into each 'primary reason for delay' category,Sites issues</v>
      </c>
      <c r="D4122" s="176" t="str">
        <f>IF(ISBLANK('DPW3'!$H$95),"",'DPW3'!$H$95)</f>
        <v>Nr</v>
      </c>
      <c r="E4122" s="176" t="s">
        <v>7266</v>
      </c>
      <c r="F4122" s="176" t="str">
        <f>IF(ISBLANK('DPW3'!BK95),"",'DPW3'!BK95)</f>
        <v/>
      </c>
    </row>
    <row r="4123" spans="1:60" x14ac:dyDescent="0.25">
      <c r="A4123" s="176" t="str">
        <f t="shared" si="64"/>
        <v>YKY</v>
      </c>
      <c r="B4123" s="176" t="str">
        <f>IF(ISBLANK('DPW3'!DY95),"",'DPW3'!DY95)</f>
        <v>PCD_DPW3_RES4_DER_S6</v>
      </c>
      <c r="C4123" s="176" t="str">
        <f>'DPW3'!F95 &amp; "," &amp; 'DPW3'!G95 &amp; "," &amp; 'DPW3'!$DQ$5 &amp; "," &amp; 'DPW3'!$DY$6</f>
        <v>Resilience - Installation of new equipment,Number of schemes at Stage 6,Reasons for delay - Number of delayed schemes falling into each 'primary reason for delay' category,Environmental risks</v>
      </c>
      <c r="D4123" s="176" t="str">
        <f>IF(ISBLANK('DPW3'!$H$95),"",'DPW3'!$H$95)</f>
        <v>Nr</v>
      </c>
      <c r="E4123" s="176" t="s">
        <v>7266</v>
      </c>
      <c r="F4123" s="176" t="str">
        <f>IF(ISBLANK('DPW3'!BL95),"",'DPW3'!BL95)</f>
        <v/>
      </c>
    </row>
    <row r="4124" spans="1:60" x14ac:dyDescent="0.25">
      <c r="A4124" s="176" t="str">
        <f t="shared" si="64"/>
        <v>YKY</v>
      </c>
      <c r="B4124" s="176" t="str">
        <f>IF(ISBLANK('DPW3'!DZ95),"",'DPW3'!DZ95)</f>
        <v>PCD_DPW3_RES4_RS_S6</v>
      </c>
      <c r="C4124" s="176" t="str">
        <f>'DPW3'!F95 &amp; "," &amp; 'DPW3'!G95 &amp; "," &amp; 'DPW3'!$DQ$5 &amp; "," &amp; 'DPW3'!$DZ$6</f>
        <v>Resilience - Installation of new equipment,Number of schemes at Stage 6,Reasons for delay - Number of delayed schemes falling into each 'primary reason for delay' category,Regulatory Sign off Delay</v>
      </c>
      <c r="D4124" s="176" t="str">
        <f>IF(ISBLANK('DPW3'!$H$95),"",'DPW3'!$H$95)</f>
        <v>Nr</v>
      </c>
      <c r="E4124" s="176" t="s">
        <v>7266</v>
      </c>
      <c r="F4124" s="176" t="str">
        <f>IF(ISBLANK('DPW3'!BM95),"",'DPW3'!BM95)</f>
        <v/>
      </c>
    </row>
    <row r="4125" spans="1:60" x14ac:dyDescent="0.25">
      <c r="A4125" s="176" t="str">
        <f t="shared" si="64"/>
        <v>YKY</v>
      </c>
      <c r="B4125" s="176" t="str">
        <f>IF(ISBLANK('DPW3'!EA95),"",'DPW3'!EA95)</f>
        <v>PCD_DPW3_RES4_DPLE_S6</v>
      </c>
      <c r="C4125" s="176" t="str">
        <f>'DPW3'!F95 &amp; "," &amp; 'DPW3'!G95 &amp; "," &amp; 'DPW3'!$DQ$5 &amp; "," &amp; 'DPW3'!$EA$6</f>
        <v>Resilience - Installation of new equipment,Number of schemes at Stage 6,Reasons for delay - Number of delayed schemes falling into each 'primary reason for delay' category,Programme level efficiency</v>
      </c>
      <c r="D4125" s="176" t="str">
        <f>IF(ISBLANK('DPW3'!$H$95),"",'DPW3'!$H$95)</f>
        <v>Nr</v>
      </c>
      <c r="E4125" s="176" t="s">
        <v>7266</v>
      </c>
      <c r="F4125" s="176" t="str">
        <f>IF(ISBLANK('DPW3'!BN95),"",'DPW3'!BN95)</f>
        <v/>
      </c>
    </row>
    <row r="4126" spans="1:60" x14ac:dyDescent="0.25">
      <c r="A4126" s="176" t="str">
        <f t="shared" si="64"/>
        <v>YKY</v>
      </c>
      <c r="B4126" s="176" t="str">
        <f>IF(ISBLANK('DPW3'!BZ96),"",'DPW3'!BZ96)</f>
        <v>PCD_DPW3_RES4_S7</v>
      </c>
      <c r="C4126" s="176" t="str">
        <f>'DPW3'!F96 &amp; "," &amp; 'DPW3'!G96 &amp; "," &amp; 'DPW3'!BX5</f>
        <v>Resilience - Installation of new equipment,Number of schemes at Stage 7,Number of Schemes with IMs (Nr)</v>
      </c>
      <c r="D4126" s="176" t="str">
        <f>IF(ISBLANK('DPW3'!$H$96),"",'DPW3'!$H$96)</f>
        <v>Nr</v>
      </c>
      <c r="E4126" s="176" t="s">
        <v>7266</v>
      </c>
      <c r="T4126" s="176" t="str">
        <f>IF(ISBLANK('DPW3'!M96),"",'DPW3'!M96)</f>
        <v/>
      </c>
      <c r="U4126" s="176" t="str">
        <f>IF(ISBLANK('DPW3'!N96),"",'DPW3'!N96)</f>
        <v/>
      </c>
      <c r="V4126" s="176" t="str">
        <f>IF(ISBLANK('DPW3'!O96),"",'DPW3'!O96)</f>
        <v/>
      </c>
      <c r="W4126" s="176" t="str">
        <f>IF(ISBLANK('DPW3'!P96),"",'DPW3'!P96)</f>
        <v/>
      </c>
      <c r="X4126" s="176" t="str">
        <f>IF(ISBLANK('DPW3'!Q96),"",'DPW3'!Q96)</f>
        <v/>
      </c>
      <c r="Y4126" s="176" t="str">
        <f>IF(ISBLANK('DPW3'!R96),"",'DPW3'!R96)</f>
        <v/>
      </c>
      <c r="Z4126" s="176" t="str">
        <f>IF(ISBLANK('DPW3'!S96),"",'DPW3'!S96)</f>
        <v/>
      </c>
      <c r="AA4126" s="176" t="str">
        <f>IF(ISBLANK('DPW3'!T96),"",'DPW3'!T96)</f>
        <v/>
      </c>
      <c r="AB4126" s="176" t="str">
        <f>IF(ISBLANK('DPW3'!U96),"",'DPW3'!U96)</f>
        <v/>
      </c>
      <c r="AC4126" s="176" t="str">
        <f>IF(ISBLANK('DPW3'!V96),"",'DPW3'!V96)</f>
        <v/>
      </c>
      <c r="AD4126" s="176" t="str">
        <f>IF(ISBLANK('DPW3'!W96),"",'DPW3'!W96)</f>
        <v/>
      </c>
      <c r="AE4126" s="176" t="str">
        <f>IF(ISBLANK('DPW3'!X96),"",'DPW3'!X96)</f>
        <v/>
      </c>
      <c r="AF4126" s="176" t="str">
        <f>IF(ISBLANK('DPW3'!Y96),"",'DPW3'!Y96)</f>
        <v/>
      </c>
      <c r="AG4126" s="176" t="str">
        <f>IF(ISBLANK('DPW3'!Z96),"",'DPW3'!Z96)</f>
        <v/>
      </c>
      <c r="AH4126" s="176" t="str">
        <f>IF(ISBLANK('DPW3'!AA96),"",'DPW3'!AA96)</f>
        <v/>
      </c>
      <c r="AI4126" s="176" t="str">
        <f>IF(ISBLANK('DPW3'!AB96),"",'DPW3'!AB96)</f>
        <v/>
      </c>
      <c r="AJ4126" s="176" t="str">
        <f>IF(ISBLANK('DPW3'!AC96),"",'DPW3'!AC96)</f>
        <v/>
      </c>
      <c r="AK4126" s="176" t="str">
        <f>IF(ISBLANK('DPW3'!AD96),"",'DPW3'!AD96)</f>
        <v/>
      </c>
      <c r="AL4126" s="176" t="str">
        <f>IF(ISBLANK('DPW3'!AE96),"",'DPW3'!AE96)</f>
        <v/>
      </c>
      <c r="AM4126" s="176" t="str">
        <f>IF(ISBLANK('DPW3'!AF96),"",'DPW3'!AF96)</f>
        <v/>
      </c>
      <c r="AN4126" s="176" t="str">
        <f>IF(ISBLANK('DPW3'!AG96),"",'DPW3'!AG96)</f>
        <v/>
      </c>
      <c r="AO4126" s="176" t="str">
        <f>IF(ISBLANK('DPW3'!AH96),"",'DPW3'!AH96)</f>
        <v/>
      </c>
      <c r="AP4126" s="176" t="str">
        <f>IF(ISBLANK('DPW3'!AI96),"",'DPW3'!AI96)</f>
        <v/>
      </c>
      <c r="AQ4126" s="176" t="str">
        <f>IF(ISBLANK('DPW3'!AJ96),"",'DPW3'!AJ96)</f>
        <v/>
      </c>
      <c r="AR4126" s="176" t="str">
        <f>IF(ISBLANK('DPW3'!AK96),"",'DPW3'!AK96)</f>
        <v/>
      </c>
      <c r="AS4126" s="176" t="str">
        <f>IF(ISBLANK('DPW3'!AL96),"",'DPW3'!AL96)</f>
        <v/>
      </c>
      <c r="AT4126" s="176" t="str">
        <f>IF(ISBLANK('DPW3'!AM96),"",'DPW3'!AM96)</f>
        <v/>
      </c>
      <c r="AU4126" s="176" t="str">
        <f>IF(ISBLANK('DPW3'!AN96),"",'DPW3'!AN96)</f>
        <v/>
      </c>
      <c r="AV4126" s="176" t="str">
        <f>IF(ISBLANK('DPW3'!AO96),"",'DPW3'!AO96)</f>
        <v/>
      </c>
      <c r="AW4126" s="176" t="str">
        <f>IF(ISBLANK('DPW3'!AP96),"",'DPW3'!AP96)</f>
        <v/>
      </c>
      <c r="AX4126" s="176" t="str">
        <f>IF(ISBLANK('DPW3'!AQ96),"",'DPW3'!AQ96)</f>
        <v/>
      </c>
      <c r="AY4126" s="176" t="str">
        <f>IF(ISBLANK('DPW3'!AR96),"",'DPW3'!AR96)</f>
        <v/>
      </c>
      <c r="AZ4126" s="176" t="str">
        <f>IF(ISBLANK('DPW3'!AS96),"",'DPW3'!AS96)</f>
        <v/>
      </c>
      <c r="BA4126" s="176" t="str">
        <f>IF(ISBLANK('DPW3'!AT96),"",'DPW3'!AT96)</f>
        <v/>
      </c>
      <c r="BB4126" s="176" t="str">
        <f>IF(ISBLANK('DPW3'!AU96),"",'DPW3'!AU96)</f>
        <v/>
      </c>
      <c r="BC4126" s="176" t="str">
        <f>IF(ISBLANK('DPW3'!AV96),"",'DPW3'!AV96)</f>
        <v/>
      </c>
      <c r="BD4126" s="176" t="str">
        <f>IF(ISBLANK('DPW3'!AW96),"",'DPW3'!AW96)</f>
        <v/>
      </c>
      <c r="BE4126" s="176" t="str">
        <f>IF(ISBLANK('DPW3'!AX96),"",'DPW3'!AX96)</f>
        <v/>
      </c>
      <c r="BF4126" s="176" t="str">
        <f>IF(ISBLANK('DPW3'!AY96),"",'DPW3'!AY96)</f>
        <v/>
      </c>
      <c r="BG4126" s="176" t="str">
        <f>IF(ISBLANK('DPW3'!AZ96),"",'DPW3'!AZ96)</f>
        <v/>
      </c>
      <c r="BH4126" s="176" t="str">
        <f>IF(ISBLANK('DPW3'!BA96),"",'DPW3'!BA96)</f>
        <v/>
      </c>
    </row>
    <row r="4127" spans="1:60" x14ac:dyDescent="0.25">
      <c r="A4127" s="176" t="str">
        <f t="shared" si="64"/>
        <v>YKY</v>
      </c>
      <c r="B4127" s="176" t="str">
        <f>IF(ISBLANK('DPW3'!DP96),"",'DPW3'!DP96)</f>
        <v>PCD_DPW3_RES4_DLY_S7</v>
      </c>
      <c r="C4127" s="176" t="str">
        <f>'DPW3'!F96 &amp; "," &amp; 'DPW3'!G96 &amp; "," &amp; 'DPW3'!DP5 &amp; "," &amp; 'DPW3'!DP6</f>
        <v>Resilience - Installation of new equipment,Number of schemes at Stage 7,Total number of schemes with a 90+ day delay for any given IM,</v>
      </c>
      <c r="D4127" s="176" t="str">
        <f>IF(ISBLANK('DPW3'!$H$96),"",'DPW3'!$H$96)</f>
        <v>Nr</v>
      </c>
      <c r="E4127" s="176" t="s">
        <v>7266</v>
      </c>
      <c r="F4127" s="176" t="str">
        <f>IF(ISBLANK('DPW3'!BC96),"",'DPW3'!BC96)</f>
        <v/>
      </c>
    </row>
    <row r="4128" spans="1:60" x14ac:dyDescent="0.25">
      <c r="A4128" s="176" t="str">
        <f t="shared" si="64"/>
        <v>YKY</v>
      </c>
      <c r="B4128" s="176" t="str">
        <f>IF(ISBLANK('DPW3'!DQ96),"",'DPW3'!DQ96)</f>
        <v>PCD_DPW3_RES4_DIR_S7</v>
      </c>
      <c r="C4128" s="176" t="str">
        <f>'DPW3'!F96 &amp; "," &amp; 'DPW3'!G96 &amp; "," &amp; 'DPW3'!$DQ$5 &amp; "," &amp; 'DPW3'!$DQ$6</f>
        <v>Resilience - Installation of new equipment,Number of schemes at Stage 7,Reasons for delay - Number of delayed schemes falling into each 'primary reason for delay' category,Lack of resources - internal</v>
      </c>
      <c r="D4128" s="176" t="str">
        <f>IF(ISBLANK('DPW3'!$H$96),"",'DPW3'!$H$96)</f>
        <v>Nr</v>
      </c>
      <c r="E4128" s="176" t="s">
        <v>7266</v>
      </c>
      <c r="F4128" s="176" t="str">
        <f>IF(ISBLANK('DPW3'!BD96),"",'DPW3'!BD96)</f>
        <v/>
      </c>
    </row>
    <row r="4129" spans="1:60" x14ac:dyDescent="0.25">
      <c r="A4129" s="176" t="str">
        <f t="shared" si="64"/>
        <v>YKY</v>
      </c>
      <c r="B4129" s="176" t="str">
        <f>IF(ISBLANK('DPW3'!DR96),"",'DPW3'!DR96)</f>
        <v>PCD_DPW3_RES4_DSCR_S7</v>
      </c>
      <c r="C4129" s="176" t="str">
        <f>'DPW3'!F96 &amp; "," &amp; 'DPW3'!G96 &amp; "," &amp; 'DPW3'!$DQ$5 &amp; "," &amp; 'DPW3'!$DR$6</f>
        <v xml:space="preserve">Resilience - Installation of new equipment,Number of schemes at Stage 7,Reasons for delay - Number of delayed schemes falling into each 'primary reason for delay' category,Lack of resources - external </v>
      </c>
      <c r="D4129" s="176" t="str">
        <f>IF(ISBLANK('DPW3'!$H$96),"",'DPW3'!$H$96)</f>
        <v>Nr</v>
      </c>
      <c r="E4129" s="176" t="s">
        <v>7266</v>
      </c>
      <c r="F4129" s="176" t="str">
        <f>IF(ISBLANK('DPW3'!BE96),"",'DPW3'!BE96)</f>
        <v/>
      </c>
    </row>
    <row r="4130" spans="1:60" x14ac:dyDescent="0.25">
      <c r="A4130" s="176" t="str">
        <f t="shared" si="64"/>
        <v>YKY</v>
      </c>
      <c r="B4130" s="176" t="str">
        <f>IF(ISBLANK('DPW3'!DS96),"",'DPW3'!DS96)</f>
        <v>PCD_DPW3_RES4_DCS_S7</v>
      </c>
      <c r="C4130" s="176" t="str">
        <f>'DPW3'!F96 &amp; "," &amp; 'DPW3'!G96 &amp; "," &amp; 'DPW3'!$DQ$5 &amp; "," &amp; 'DPW3'!$DS$6</f>
        <v>Resilience - Installation of new equipment,Number of schemes at Stage 7,Reasons for delay - Number of delayed schemes falling into each 'primary reason for delay' category,Change in solution (IM2)</v>
      </c>
      <c r="D4130" s="176" t="str">
        <f>IF(ISBLANK('DPW3'!$H$96),"",'DPW3'!$H$96)</f>
        <v>Nr</v>
      </c>
      <c r="E4130" s="176" t="s">
        <v>7266</v>
      </c>
      <c r="F4130" s="176" t="str">
        <f>IF(ISBLANK('DPW3'!BF96),"",'DPW3'!BF96)</f>
        <v/>
      </c>
    </row>
    <row r="4131" spans="1:60" x14ac:dyDescent="0.25">
      <c r="A4131" s="176" t="str">
        <f t="shared" si="64"/>
        <v>YKY</v>
      </c>
      <c r="B4131" s="176" t="str">
        <f>IF(ISBLANK('DPW3'!DT96),"",'DPW3'!DT96)</f>
        <v>PCD_DPW3_RES4_DSPC_S7</v>
      </c>
      <c r="C4131" s="176" t="str">
        <f>'DPW3'!F96 &amp; "," &amp; 'DPW3'!G96 &amp; "," &amp; 'DPW3'!$DQ$5 &amp; "," &amp; 'DPW3'!$DT$6</f>
        <v>Resilience - Installation of new equipment,Number of schemes at Stage 7,Reasons for delay - Number of delayed schemes falling into each 'primary reason for delay' category,Supply chain capacity</v>
      </c>
      <c r="D4131" s="176" t="str">
        <f>IF(ISBLANK('DPW3'!$H$96),"",'DPW3'!$H$96)</f>
        <v>Nr</v>
      </c>
      <c r="E4131" s="176" t="s">
        <v>7266</v>
      </c>
      <c r="F4131" s="176" t="str">
        <f>IF(ISBLANK('DPW3'!BG96),"",'DPW3'!BG96)</f>
        <v/>
      </c>
    </row>
    <row r="4132" spans="1:60" x14ac:dyDescent="0.25">
      <c r="A4132" s="176" t="str">
        <f t="shared" si="64"/>
        <v>YKY</v>
      </c>
      <c r="B4132" s="176" t="str">
        <f>IF(ISBLANK('DPW3'!DU96),"",'DPW3'!DU96)</f>
        <v>PCD_DPW3_RES4_DPP_S7</v>
      </c>
      <c r="C4132" s="176" t="str">
        <f>'DPW3'!F96 &amp; "," &amp; 'DPW3'!G96 &amp; "," &amp; 'DPW3'!$DQ$5 &amp; "," &amp; 'DPW3'!$DU$6</f>
        <v>Resilience - Installation of new equipment,Number of schemes at Stage 7,Reasons for delay - Number of delayed schemes falling into each 'primary reason for delay' category,Land and planning permission</v>
      </c>
      <c r="D4132" s="176" t="str">
        <f>IF(ISBLANK('DPW3'!$H$96),"",'DPW3'!$H$96)</f>
        <v>Nr</v>
      </c>
      <c r="E4132" s="176" t="s">
        <v>7266</v>
      </c>
      <c r="F4132" s="176" t="str">
        <f>IF(ISBLANK('DPW3'!BH96),"",'DPW3'!BH96)</f>
        <v/>
      </c>
    </row>
    <row r="4133" spans="1:60" x14ac:dyDescent="0.25">
      <c r="A4133" s="176" t="str">
        <f t="shared" si="64"/>
        <v>YKY</v>
      </c>
      <c r="B4133" s="176" t="str">
        <f>IF(ISBLANK('DPW3'!DV96),"",'DPW3'!DV96)</f>
        <v>PCD_DPW3_RES4_DTPI_S7</v>
      </c>
      <c r="C4133" s="176" t="str">
        <f>'DPW3'!F96 &amp; "," &amp; 'DPW3'!G96 &amp; "," &amp; 'DPW3'!$DQ$5 &amp; "," &amp; 'DPW3'!$DV$6</f>
        <v>Resilience - Installation of new equipment,Number of schemes at Stage 7,Reasons for delay - Number of delayed schemes falling into each 'primary reason for delay' category,Third-party interface</v>
      </c>
      <c r="D4133" s="176" t="str">
        <f>IF(ISBLANK('DPW3'!$H$96),"",'DPW3'!$H$96)</f>
        <v>Nr</v>
      </c>
      <c r="E4133" s="176" t="s">
        <v>7266</v>
      </c>
      <c r="F4133" s="176" t="str">
        <f>IF(ISBLANK('DPW3'!BI96),"",'DPW3'!BI96)</f>
        <v/>
      </c>
    </row>
    <row r="4134" spans="1:60" x14ac:dyDescent="0.25">
      <c r="A4134" s="176" t="str">
        <f t="shared" si="64"/>
        <v>YKY</v>
      </c>
      <c r="B4134" s="176" t="str">
        <f>IF(ISBLANK('DPW3'!DW96),"",'DPW3'!DW96)</f>
        <v>PCD_DPW3_RES4_DCI_S7</v>
      </c>
      <c r="C4134" s="176" t="str">
        <f>'DPW3'!F96 &amp; "," &amp; 'DPW3'!G96 &amp; "," &amp; 'DPW3'!$DQ$5 &amp; "," &amp; 'DPW3'!$DW$6</f>
        <v>Resilience - Installation of new equipment,Number of schemes at Stage 7,Reasons for delay - Number of delayed schemes falling into each 'primary reason for delay' category,Contractual issues</v>
      </c>
      <c r="D4134" s="176" t="str">
        <f>IF(ISBLANK('DPW3'!$H$96),"",'DPW3'!$H$96)</f>
        <v>Nr</v>
      </c>
      <c r="E4134" s="176" t="s">
        <v>7266</v>
      </c>
      <c r="F4134" s="176" t="str">
        <f>IF(ISBLANK('DPW3'!BJ96),"",'DPW3'!BJ96)</f>
        <v/>
      </c>
    </row>
    <row r="4135" spans="1:60" x14ac:dyDescent="0.25">
      <c r="A4135" s="176" t="str">
        <f t="shared" si="64"/>
        <v>YKY</v>
      </c>
      <c r="B4135" s="176" t="str">
        <f>IF(ISBLANK('DPW3'!DX96),"",'DPW3'!DX96)</f>
        <v>PCD_DPW3_RES4_DSI_S7</v>
      </c>
      <c r="C4135" s="176" t="str">
        <f>'DPW3'!F96 &amp; "," &amp; 'DPW3'!G96 &amp; "," &amp; 'DPW3'!$DQ$5 &amp; "," &amp; 'DPW3'!$DX$6</f>
        <v>Resilience - Installation of new equipment,Number of schemes at Stage 7,Reasons for delay - Number of delayed schemes falling into each 'primary reason for delay' category,Sites issues</v>
      </c>
      <c r="D4135" s="176" t="str">
        <f>IF(ISBLANK('DPW3'!$H$96),"",'DPW3'!$H$96)</f>
        <v>Nr</v>
      </c>
      <c r="E4135" s="176" t="s">
        <v>7266</v>
      </c>
      <c r="F4135" s="176" t="str">
        <f>IF(ISBLANK('DPW3'!BK96),"",'DPW3'!BK96)</f>
        <v/>
      </c>
    </row>
    <row r="4136" spans="1:60" x14ac:dyDescent="0.25">
      <c r="A4136" s="176" t="str">
        <f t="shared" si="64"/>
        <v>YKY</v>
      </c>
      <c r="B4136" s="176" t="str">
        <f>IF(ISBLANK('DPW3'!DY96),"",'DPW3'!DY96)</f>
        <v>PCD_DPW3_RES4_DER_S7</v>
      </c>
      <c r="C4136" s="176" t="str">
        <f>'DPW3'!F96 &amp; "," &amp; 'DPW3'!G96 &amp; "," &amp; 'DPW3'!$DQ$5 &amp; "," &amp; 'DPW3'!$DY$6</f>
        <v>Resilience - Installation of new equipment,Number of schemes at Stage 7,Reasons for delay - Number of delayed schemes falling into each 'primary reason for delay' category,Environmental risks</v>
      </c>
      <c r="D4136" s="176" t="str">
        <f>IF(ISBLANK('DPW3'!$H$96),"",'DPW3'!$H$96)</f>
        <v>Nr</v>
      </c>
      <c r="E4136" s="176" t="s">
        <v>7266</v>
      </c>
      <c r="F4136" s="176" t="str">
        <f>IF(ISBLANK('DPW3'!BL96),"",'DPW3'!BL96)</f>
        <v/>
      </c>
    </row>
    <row r="4137" spans="1:60" x14ac:dyDescent="0.25">
      <c r="A4137" s="176" t="str">
        <f t="shared" si="64"/>
        <v>YKY</v>
      </c>
      <c r="B4137" s="176" t="str">
        <f>IF(ISBLANK('DPW3'!DZ96),"",'DPW3'!DZ96)</f>
        <v>PCD_DPW3_RES4_RS_S7</v>
      </c>
      <c r="C4137" s="176" t="str">
        <f>'DPW3'!F96 &amp; "," &amp; 'DPW3'!G96 &amp; "," &amp; 'DPW3'!$DQ$5 &amp; "," &amp; 'DPW3'!$DZ$6</f>
        <v>Resilience - Installation of new equipment,Number of schemes at Stage 7,Reasons for delay - Number of delayed schemes falling into each 'primary reason for delay' category,Regulatory Sign off Delay</v>
      </c>
      <c r="D4137" s="176" t="str">
        <f>IF(ISBLANK('DPW3'!$H$96),"",'DPW3'!$H$96)</f>
        <v>Nr</v>
      </c>
      <c r="E4137" s="176" t="s">
        <v>7266</v>
      </c>
      <c r="F4137" s="176" t="str">
        <f>IF(ISBLANK('DPW3'!BM96),"",'DPW3'!BM96)</f>
        <v/>
      </c>
    </row>
    <row r="4138" spans="1:60" x14ac:dyDescent="0.25">
      <c r="A4138" s="176" t="str">
        <f t="shared" si="64"/>
        <v>YKY</v>
      </c>
      <c r="B4138" s="176" t="str">
        <f>IF(ISBLANK('DPW3'!EA96),"",'DPW3'!EA96)</f>
        <v>PCD_DPW3_RES4_DPLE_S7</v>
      </c>
      <c r="C4138" s="176" t="str">
        <f>'DPW3'!F96 &amp; "," &amp; 'DPW3'!G96 &amp; "," &amp; 'DPW3'!$DQ$5 &amp; "," &amp; 'DPW3'!$EA$6</f>
        <v>Resilience - Installation of new equipment,Number of schemes at Stage 7,Reasons for delay - Number of delayed schemes falling into each 'primary reason for delay' category,Programme level efficiency</v>
      </c>
      <c r="D4138" s="176" t="str">
        <f>IF(ISBLANK('DPW3'!$H$96),"",'DPW3'!$H$96)</f>
        <v>Nr</v>
      </c>
      <c r="E4138" s="176" t="s">
        <v>7266</v>
      </c>
      <c r="F4138" s="176" t="str">
        <f>IF(ISBLANK('DPW3'!BN96),"",'DPW3'!BN96)</f>
        <v/>
      </c>
    </row>
    <row r="4139" spans="1:60" x14ac:dyDescent="0.25">
      <c r="A4139" s="176" t="str">
        <f t="shared" si="64"/>
        <v>YKY</v>
      </c>
      <c r="B4139" s="176" t="str">
        <f>IF(ISBLANK('DPW3'!BZ97),"",'DPW3'!BZ97)</f>
        <v>PCD_DPW3_RES4ST</v>
      </c>
      <c r="C4139" s="176" t="str">
        <f>'DPW3'!F97 &amp; "," &amp; 'DPW3'!G97 &amp; "," &amp; 'DPW3'!BX5</f>
        <v>Resilience - Installation of new equipment,Number of schemes - total (Stage 0 to Stage 6),Number of Schemes with IMs (Nr)</v>
      </c>
      <c r="D4139" s="176" t="str">
        <f>IF(ISBLANK('DPW3'!$H$97),"",'DPW3'!$H$97)</f>
        <v>Nr</v>
      </c>
      <c r="E4139" s="176" t="s">
        <v>7266</v>
      </c>
      <c r="T4139" s="176">
        <f>IF(ISBLANK('DPW3'!M97),"",'DPW3'!M97)</f>
        <v>0</v>
      </c>
      <c r="U4139" s="176">
        <f>IF(ISBLANK('DPW3'!N97),"",'DPW3'!N97)</f>
        <v>0</v>
      </c>
      <c r="V4139" s="176">
        <f>IF(ISBLANK('DPW3'!O97),"",'DPW3'!O97)</f>
        <v>0</v>
      </c>
      <c r="W4139" s="176">
        <f>IF(ISBLANK('DPW3'!P97),"",'DPW3'!P97)</f>
        <v>0</v>
      </c>
      <c r="X4139" s="176">
        <f>IF(ISBLANK('DPW3'!Q97),"",'DPW3'!Q97)</f>
        <v>0</v>
      </c>
      <c r="Y4139" s="176">
        <f>IF(ISBLANK('DPW3'!R97),"",'DPW3'!R97)</f>
        <v>0</v>
      </c>
      <c r="Z4139" s="176">
        <f>IF(ISBLANK('DPW3'!S97),"",'DPW3'!S97)</f>
        <v>0</v>
      </c>
      <c r="AA4139" s="176">
        <f>IF(ISBLANK('DPW3'!T97),"",'DPW3'!T97)</f>
        <v>0</v>
      </c>
      <c r="AB4139" s="176">
        <f>IF(ISBLANK('DPW3'!U97),"",'DPW3'!U97)</f>
        <v>0</v>
      </c>
      <c r="AC4139" s="176">
        <f>IF(ISBLANK('DPW3'!V97),"",'DPW3'!V97)</f>
        <v>0</v>
      </c>
      <c r="AD4139" s="176">
        <f>IF(ISBLANK('DPW3'!W97),"",'DPW3'!W97)</f>
        <v>0</v>
      </c>
      <c r="AE4139" s="176">
        <f>IF(ISBLANK('DPW3'!X97),"",'DPW3'!X97)</f>
        <v>0</v>
      </c>
      <c r="AF4139" s="176">
        <f>IF(ISBLANK('DPW3'!Y97),"",'DPW3'!Y97)</f>
        <v>0</v>
      </c>
      <c r="AG4139" s="176">
        <f>IF(ISBLANK('DPW3'!Z97),"",'DPW3'!Z97)</f>
        <v>0</v>
      </c>
      <c r="AH4139" s="176">
        <f>IF(ISBLANK('DPW3'!AA97),"",'DPW3'!AA97)</f>
        <v>0</v>
      </c>
      <c r="AI4139" s="176">
        <f>IF(ISBLANK('DPW3'!AB97),"",'DPW3'!AB97)</f>
        <v>0</v>
      </c>
      <c r="AJ4139" s="176">
        <f>IF(ISBLANK('DPW3'!AC97),"",'DPW3'!AC97)</f>
        <v>0</v>
      </c>
      <c r="AK4139" s="176">
        <f>IF(ISBLANK('DPW3'!AD97),"",'DPW3'!AD97)</f>
        <v>0</v>
      </c>
      <c r="AL4139" s="176">
        <f>IF(ISBLANK('DPW3'!AE97),"",'DPW3'!AE97)</f>
        <v>0</v>
      </c>
      <c r="AM4139" s="176">
        <f>IF(ISBLANK('DPW3'!AF97),"",'DPW3'!AF97)</f>
        <v>0</v>
      </c>
      <c r="AN4139" s="176">
        <f>IF(ISBLANK('DPW3'!AG97),"",'DPW3'!AG97)</f>
        <v>0</v>
      </c>
      <c r="AO4139" s="176">
        <f>IF(ISBLANK('DPW3'!AH97),"",'DPW3'!AH97)</f>
        <v>0</v>
      </c>
      <c r="AP4139" s="176">
        <f>IF(ISBLANK('DPW3'!AI97),"",'DPW3'!AI97)</f>
        <v>0</v>
      </c>
      <c r="AQ4139" s="176">
        <f>IF(ISBLANK('DPW3'!AJ97),"",'DPW3'!AJ97)</f>
        <v>0</v>
      </c>
      <c r="AR4139" s="176">
        <f>IF(ISBLANK('DPW3'!AK97),"",'DPW3'!AK97)</f>
        <v>0</v>
      </c>
      <c r="AS4139" s="176">
        <f>IF(ISBLANK('DPW3'!AL97),"",'DPW3'!AL97)</f>
        <v>0</v>
      </c>
      <c r="AT4139" s="176">
        <f>IF(ISBLANK('DPW3'!AM97),"",'DPW3'!AM97)</f>
        <v>0</v>
      </c>
      <c r="AU4139" s="176">
        <f>IF(ISBLANK('DPW3'!AN97),"",'DPW3'!AN97)</f>
        <v>0</v>
      </c>
      <c r="AV4139" s="176">
        <f>IF(ISBLANK('DPW3'!AO97),"",'DPW3'!AO97)</f>
        <v>0</v>
      </c>
      <c r="AW4139" s="176">
        <f>IF(ISBLANK('DPW3'!AP97),"",'DPW3'!AP97)</f>
        <v>0</v>
      </c>
      <c r="AX4139" s="176">
        <f>IF(ISBLANK('DPW3'!AQ97),"",'DPW3'!AQ97)</f>
        <v>0</v>
      </c>
      <c r="AY4139" s="176">
        <f>IF(ISBLANK('DPW3'!AR97),"",'DPW3'!AR97)</f>
        <v>0</v>
      </c>
      <c r="AZ4139" s="176">
        <f>IF(ISBLANK('DPW3'!AS97),"",'DPW3'!AS97)</f>
        <v>0</v>
      </c>
      <c r="BA4139" s="176">
        <f>IF(ISBLANK('DPW3'!AT97),"",'DPW3'!AT97)</f>
        <v>0</v>
      </c>
      <c r="BB4139" s="176">
        <f>IF(ISBLANK('DPW3'!AU97),"",'DPW3'!AU97)</f>
        <v>0</v>
      </c>
      <c r="BC4139" s="176">
        <f>IF(ISBLANK('DPW3'!AV97),"",'DPW3'!AV97)</f>
        <v>0</v>
      </c>
      <c r="BD4139" s="176">
        <f>IF(ISBLANK('DPW3'!AW97),"",'DPW3'!AW97)</f>
        <v>0</v>
      </c>
      <c r="BE4139" s="176">
        <f>IF(ISBLANK('DPW3'!AX97),"",'DPW3'!AX97)</f>
        <v>0</v>
      </c>
      <c r="BF4139" s="176">
        <f>IF(ISBLANK('DPW3'!AY97),"",'DPW3'!AY97)</f>
        <v>0</v>
      </c>
      <c r="BG4139" s="176">
        <f>IF(ISBLANK('DPW3'!AZ97),"",'DPW3'!AZ97)</f>
        <v>0</v>
      </c>
      <c r="BH4139" s="176">
        <f>IF(ISBLANK('DPW3'!BA97),"",'DPW3'!BA97)</f>
        <v>0</v>
      </c>
    </row>
    <row r="4140" spans="1:60" x14ac:dyDescent="0.25">
      <c r="A4140" s="176" t="str">
        <f t="shared" si="64"/>
        <v>YKY</v>
      </c>
      <c r="B4140" s="176" t="str">
        <f>IF(ISBLANK('DPW3'!DP97),"",'DPW3'!DP97)</f>
        <v>PCD_DPW3_RES4_DLY_ST</v>
      </c>
      <c r="C4140" s="176" t="str">
        <f>'DPW3'!F97 &amp; "," &amp; 'DPW3'!G97 &amp; "," &amp; 'DPW3'!DP5 &amp; "," &amp; 'DPW3'!DP6</f>
        <v>Resilience - Installation of new equipment,Number of schemes - total (Stage 0 to Stage 6),Total number of schemes with a 90+ day delay for any given IM,</v>
      </c>
      <c r="D4140" s="176" t="str">
        <f>IF(ISBLANK('DPW3'!$H$97),"",'DPW3'!$H$97)</f>
        <v>Nr</v>
      </c>
      <c r="E4140" s="176" t="s">
        <v>7266</v>
      </c>
      <c r="F4140" s="176" t="str">
        <f>IF(ISBLANK('DPW3'!BC97),"",'DPW3'!BC97)</f>
        <v/>
      </c>
    </row>
    <row r="4141" spans="1:60" x14ac:dyDescent="0.25">
      <c r="A4141" s="176" t="str">
        <f t="shared" si="64"/>
        <v>YKY</v>
      </c>
      <c r="B4141" s="176" t="str">
        <f>IF(ISBLANK('DPW3'!DQ97),"",'DPW3'!DQ97)</f>
        <v>PCD_DPW3_RES4_DIR_ST</v>
      </c>
      <c r="C4141" s="176" t="str">
        <f>'DPW3'!F97 &amp; "," &amp; 'DPW3'!G97 &amp; "," &amp; 'DPW3'!$DQ$5 &amp; "," &amp; 'DPW3'!$DQ$6</f>
        <v>Resilience - Installation of new equipment,Number of schemes - total (Stage 0 to Stage 6),Reasons for delay - Number of delayed schemes falling into each 'primary reason for delay' category,Lack of resources - internal</v>
      </c>
      <c r="D4141" s="176" t="str">
        <f>IF(ISBLANK('DPW3'!$H$97),"",'DPW3'!$H$97)</f>
        <v>Nr</v>
      </c>
      <c r="E4141" s="176" t="s">
        <v>7266</v>
      </c>
      <c r="F4141" s="176" t="str">
        <f>IF(ISBLANK('DPW3'!BD97),"",'DPW3'!BD97)</f>
        <v/>
      </c>
    </row>
    <row r="4142" spans="1:60" x14ac:dyDescent="0.25">
      <c r="A4142" s="176" t="str">
        <f t="shared" si="64"/>
        <v>YKY</v>
      </c>
      <c r="B4142" s="176" t="str">
        <f>IF(ISBLANK('DPW3'!DR97),"",'DPW3'!DR97)</f>
        <v>PCD_DPW3_RES4_DSCR_ST</v>
      </c>
      <c r="C4142" s="176" t="str">
        <f>'DPW3'!F97 &amp; "," &amp; 'DPW3'!G97 &amp; "," &amp; 'DPW3'!$DQ$5 &amp; "," &amp; 'DPW3'!$DR$6</f>
        <v xml:space="preserve">Resilience - Installation of new equipment,Number of schemes - total (Stage 0 to Stage 6),Reasons for delay - Number of delayed schemes falling into each 'primary reason for delay' category,Lack of resources - external </v>
      </c>
      <c r="D4142" s="176" t="str">
        <f>IF(ISBLANK('DPW3'!$H$97),"",'DPW3'!$H$97)</f>
        <v>Nr</v>
      </c>
      <c r="E4142" s="176" t="s">
        <v>7266</v>
      </c>
      <c r="F4142" s="176" t="str">
        <f>IF(ISBLANK('DPW3'!BE97),"",'DPW3'!BE97)</f>
        <v/>
      </c>
    </row>
    <row r="4143" spans="1:60" x14ac:dyDescent="0.25">
      <c r="A4143" s="176" t="str">
        <f t="shared" si="64"/>
        <v>YKY</v>
      </c>
      <c r="B4143" s="176" t="str">
        <f>IF(ISBLANK('DPW3'!DS97),"",'DPW3'!DS97)</f>
        <v>PCD_DPW3_RES4_DCS_ST</v>
      </c>
      <c r="C4143" s="176" t="str">
        <f>'DPW3'!F97 &amp; "," &amp; 'DPW3'!G97 &amp; "," &amp; 'DPW3'!$DQ$5 &amp; "," &amp; 'DPW3'!$DS$6</f>
        <v>Resilience - Installation of new equipment,Number of schemes - total (Stage 0 to Stage 6),Reasons for delay - Number of delayed schemes falling into each 'primary reason for delay' category,Change in solution (IM2)</v>
      </c>
      <c r="D4143" s="176" t="str">
        <f>IF(ISBLANK('DPW3'!$H$97),"",'DPW3'!$H$97)</f>
        <v>Nr</v>
      </c>
      <c r="E4143" s="176" t="s">
        <v>7266</v>
      </c>
      <c r="F4143" s="176" t="str">
        <f>IF(ISBLANK('DPW3'!BF97),"",'DPW3'!BF97)</f>
        <v/>
      </c>
    </row>
    <row r="4144" spans="1:60" x14ac:dyDescent="0.25">
      <c r="A4144" s="176" t="str">
        <f t="shared" si="64"/>
        <v>YKY</v>
      </c>
      <c r="B4144" s="176" t="str">
        <f>IF(ISBLANK('DPW3'!DT97),"",'DPW3'!DT97)</f>
        <v>PCD_DPW3_RES4_DSPC_ST</v>
      </c>
      <c r="C4144" s="176" t="str">
        <f>'DPW3'!F97 &amp; "," &amp; 'DPW3'!G97 &amp; "," &amp; 'DPW3'!$DQ$5 &amp; "," &amp; 'DPW3'!$DT$6</f>
        <v>Resilience - Installation of new equipment,Number of schemes - total (Stage 0 to Stage 6),Reasons for delay - Number of delayed schemes falling into each 'primary reason for delay' category,Supply chain capacity</v>
      </c>
      <c r="D4144" s="176" t="str">
        <f>IF(ISBLANK('DPW3'!$H$97),"",'DPW3'!$H$97)</f>
        <v>Nr</v>
      </c>
      <c r="E4144" s="176" t="s">
        <v>7266</v>
      </c>
      <c r="F4144" s="176" t="str">
        <f>IF(ISBLANK('DPW3'!BG97),"",'DPW3'!BG97)</f>
        <v/>
      </c>
    </row>
    <row r="4145" spans="1:60" x14ac:dyDescent="0.25">
      <c r="A4145" s="176" t="str">
        <f t="shared" si="64"/>
        <v>YKY</v>
      </c>
      <c r="B4145" s="176" t="str">
        <f>IF(ISBLANK('DPW3'!DU97),"",'DPW3'!DU97)</f>
        <v>PCD_DPW3_RES4_DPP_ST</v>
      </c>
      <c r="C4145" s="176" t="str">
        <f>'DPW3'!F97 &amp; "," &amp; 'DPW3'!G97 &amp; "," &amp; 'DPW3'!$DQ$5 &amp; "," &amp; 'DPW3'!$DU$6</f>
        <v>Resilience - Installation of new equipment,Number of schemes - total (Stage 0 to Stage 6),Reasons for delay - Number of delayed schemes falling into each 'primary reason for delay' category,Land and planning permission</v>
      </c>
      <c r="D4145" s="176" t="str">
        <f>IF(ISBLANK('DPW3'!$H$97),"",'DPW3'!$H$97)</f>
        <v>Nr</v>
      </c>
      <c r="E4145" s="176" t="s">
        <v>7266</v>
      </c>
      <c r="F4145" s="176" t="str">
        <f>IF(ISBLANK('DPW3'!BH97),"",'DPW3'!BH97)</f>
        <v/>
      </c>
    </row>
    <row r="4146" spans="1:60" x14ac:dyDescent="0.25">
      <c r="A4146" s="176" t="str">
        <f t="shared" si="64"/>
        <v>YKY</v>
      </c>
      <c r="B4146" s="176" t="str">
        <f>IF(ISBLANK('DPW3'!DV97),"",'DPW3'!DV97)</f>
        <v>PCD_DPW3_RES4_DTPI_ST</v>
      </c>
      <c r="C4146" s="176" t="str">
        <f>'DPW3'!F97 &amp; "," &amp; 'DPW3'!G97 &amp; "," &amp; 'DPW3'!$DQ$5 &amp; "," &amp; 'DPW3'!$DV$6</f>
        <v>Resilience - Installation of new equipment,Number of schemes - total (Stage 0 to Stage 6),Reasons for delay - Number of delayed schemes falling into each 'primary reason for delay' category,Third-party interface</v>
      </c>
      <c r="D4146" s="176" t="str">
        <f>IF(ISBLANK('DPW3'!$H$97),"",'DPW3'!$H$97)</f>
        <v>Nr</v>
      </c>
      <c r="E4146" s="176" t="s">
        <v>7266</v>
      </c>
      <c r="F4146" s="176" t="str">
        <f>IF(ISBLANK('DPW3'!BI97),"",'DPW3'!BI97)</f>
        <v/>
      </c>
    </row>
    <row r="4147" spans="1:60" x14ac:dyDescent="0.25">
      <c r="A4147" s="176" t="str">
        <f t="shared" si="64"/>
        <v>YKY</v>
      </c>
      <c r="B4147" s="176" t="str">
        <f>IF(ISBLANK('DPW3'!DW97),"",'DPW3'!DW97)</f>
        <v>PCD_DPW3_RES4_DCI_ST</v>
      </c>
      <c r="C4147" s="176" t="str">
        <f>'DPW3'!F97 &amp; "," &amp; 'DPW3'!G97 &amp; "," &amp; 'DPW3'!$DQ$5 &amp; "," &amp; 'DPW3'!$DW$6</f>
        <v>Resilience - Installation of new equipment,Number of schemes - total (Stage 0 to Stage 6),Reasons for delay - Number of delayed schemes falling into each 'primary reason for delay' category,Contractual issues</v>
      </c>
      <c r="D4147" s="176" t="str">
        <f>IF(ISBLANK('DPW3'!$H$97),"",'DPW3'!$H$97)</f>
        <v>Nr</v>
      </c>
      <c r="E4147" s="176" t="s">
        <v>7266</v>
      </c>
      <c r="F4147" s="176" t="str">
        <f>IF(ISBLANK('DPW3'!BJ97),"",'DPW3'!BJ97)</f>
        <v/>
      </c>
    </row>
    <row r="4148" spans="1:60" x14ac:dyDescent="0.25">
      <c r="A4148" s="176" t="str">
        <f t="shared" si="64"/>
        <v>YKY</v>
      </c>
      <c r="B4148" s="176" t="str">
        <f>IF(ISBLANK('DPW3'!DX97),"",'DPW3'!DX97)</f>
        <v>PCD_DPW3_RES4_DSI_ST</v>
      </c>
      <c r="C4148" s="176" t="str">
        <f>'DPW3'!F97 &amp; "," &amp; 'DPW3'!G97 &amp; "," &amp; 'DPW3'!$DQ$5 &amp; "," &amp; 'DPW3'!$DX$6</f>
        <v>Resilience - Installation of new equipment,Number of schemes - total (Stage 0 to Stage 6),Reasons for delay - Number of delayed schemes falling into each 'primary reason for delay' category,Sites issues</v>
      </c>
      <c r="D4148" s="176" t="str">
        <f>IF(ISBLANK('DPW3'!$H$97),"",'DPW3'!$H$97)</f>
        <v>Nr</v>
      </c>
      <c r="E4148" s="176" t="s">
        <v>7266</v>
      </c>
      <c r="F4148" s="176" t="str">
        <f>IF(ISBLANK('DPW3'!BK97),"",'DPW3'!BK97)</f>
        <v/>
      </c>
    </row>
    <row r="4149" spans="1:60" x14ac:dyDescent="0.25">
      <c r="A4149" s="176" t="str">
        <f t="shared" si="64"/>
        <v>YKY</v>
      </c>
      <c r="B4149" s="176" t="str">
        <f>IF(ISBLANK('DPW3'!DY97),"",'DPW3'!DY97)</f>
        <v>PCD_DPW3_RES4_DER_ST</v>
      </c>
      <c r="C4149" s="176" t="str">
        <f>'DPW3'!F97 &amp; "," &amp; 'DPW3'!G97 &amp; "," &amp; 'DPW3'!$DQ$5 &amp; "," &amp; 'DPW3'!$DY$6</f>
        <v>Resilience - Installation of new equipment,Number of schemes - total (Stage 0 to Stage 6),Reasons for delay - Number of delayed schemes falling into each 'primary reason for delay' category,Environmental risks</v>
      </c>
      <c r="D4149" s="176" t="str">
        <f>IF(ISBLANK('DPW3'!$H$97),"",'DPW3'!$H$97)</f>
        <v>Nr</v>
      </c>
      <c r="E4149" s="176" t="s">
        <v>7266</v>
      </c>
      <c r="F4149" s="176" t="str">
        <f>IF(ISBLANK('DPW3'!BL97),"",'DPW3'!BL97)</f>
        <v/>
      </c>
    </row>
    <row r="4150" spans="1:60" x14ac:dyDescent="0.25">
      <c r="A4150" s="176" t="str">
        <f t="shared" si="64"/>
        <v>YKY</v>
      </c>
      <c r="B4150" s="176" t="str">
        <f>IF(ISBLANK('DPW3'!DZ97),"",'DPW3'!DZ97)</f>
        <v>PCD_DPW3_RES4_RS_ST</v>
      </c>
      <c r="C4150" s="176" t="str">
        <f>'DPW3'!F97 &amp; "," &amp; 'DPW3'!G97 &amp; "," &amp; 'DPW3'!$DQ$5 &amp; "," &amp; 'DPW3'!$DZ$6</f>
        <v>Resilience - Installation of new equipment,Number of schemes - total (Stage 0 to Stage 6),Reasons for delay - Number of delayed schemes falling into each 'primary reason for delay' category,Regulatory Sign off Delay</v>
      </c>
      <c r="D4150" s="176" t="str">
        <f>IF(ISBLANK('DPW3'!$H$97),"",'DPW3'!$H$97)</f>
        <v>Nr</v>
      </c>
      <c r="E4150" s="176" t="s">
        <v>7266</v>
      </c>
      <c r="F4150" s="176" t="str">
        <f>IF(ISBLANK('DPW3'!BM97),"",'DPW3'!BM97)</f>
        <v/>
      </c>
    </row>
    <row r="4151" spans="1:60" x14ac:dyDescent="0.25">
      <c r="A4151" s="176" t="str">
        <f t="shared" si="64"/>
        <v>YKY</v>
      </c>
      <c r="B4151" s="176" t="str">
        <f>IF(ISBLANK('DPW3'!EA97),"",'DPW3'!EA97)</f>
        <v>PCD_DPW3_RES4_DPLE_ST</v>
      </c>
      <c r="C4151" s="176" t="str">
        <f>'DPW3'!F97 &amp; "," &amp; 'DPW3'!G97 &amp; "," &amp; 'DPW3'!$DQ$5 &amp; "," &amp; 'DPW3'!$EA$6</f>
        <v>Resilience - Installation of new equipment,Number of schemes - total (Stage 0 to Stage 6),Reasons for delay - Number of delayed schemes falling into each 'primary reason for delay' category,Programme level efficiency</v>
      </c>
      <c r="D4151" s="176" t="str">
        <f>IF(ISBLANK('DPW3'!$H$97),"",'DPW3'!$H$97)</f>
        <v>Nr</v>
      </c>
      <c r="E4151" s="176" t="s">
        <v>7266</v>
      </c>
      <c r="F4151" s="176" t="str">
        <f>IF(ISBLANK('DPW3'!BN97),"",'DPW3'!BN97)</f>
        <v/>
      </c>
    </row>
    <row r="4152" spans="1:60" x14ac:dyDescent="0.25">
      <c r="A4152" s="176" t="str">
        <f t="shared" si="64"/>
        <v>YKY</v>
      </c>
      <c r="B4152" s="176" t="str">
        <f>IF(ISBLANK('DPW3'!BX98),"",'DPW3'!BX98)</f>
        <v>PCD_DPW3_RES5_NR</v>
      </c>
      <c r="C4152" s="176" t="str">
        <f>'DPW3'!F98&amp;'DPW3'!BX5</f>
        <v>Resilience - Ml of additional service reservoir storage at service reservoirsNumber of Schemes with IMs (Nr)</v>
      </c>
      <c r="D4152" s="176" t="str">
        <f>IF(ISBLANK('DPW3'!$H$98),"",'DPW3'!$H$98)</f>
        <v>Nr</v>
      </c>
      <c r="E4152" s="176" t="s">
        <v>7266</v>
      </c>
      <c r="F4152" s="176" t="str">
        <f>IF(ISBLANK('DPW3'!K98),"",'DPW3'!K98)</f>
        <v/>
      </c>
    </row>
    <row r="4153" spans="1:60" x14ac:dyDescent="0.25">
      <c r="A4153" s="176" t="str">
        <f t="shared" si="64"/>
        <v>YKY</v>
      </c>
      <c r="B4153" s="176" t="str">
        <f>IF(ISBLANK('DPW3'!BZ98),"",'DPW3'!BZ98)</f>
        <v>PCD_DPW3_RES5_S0</v>
      </c>
      <c r="C4153" s="176" t="str">
        <f>'DPW3'!F98 &amp; "," &amp; 'DPW3'!G98 &amp; "," &amp; 'DPW3'!BX5</f>
        <v>Resilience - Ml of additional service reservoir storage at service reservoirs,Number of schemes at Stage 0,Number of Schemes with IMs (Nr)</v>
      </c>
      <c r="D4153" s="176" t="str">
        <f>IF(ISBLANK('DPW3'!$H$98),"",'DPW3'!$H$98)</f>
        <v>Nr</v>
      </c>
      <c r="E4153" s="176" t="s">
        <v>7266</v>
      </c>
      <c r="T4153" s="176" t="str">
        <f>IF(ISBLANK('DPW3'!M98),"",'DPW3'!M98)</f>
        <v/>
      </c>
      <c r="U4153" s="176" t="str">
        <f>IF(ISBLANK('DPW3'!N98),"",'DPW3'!N98)</f>
        <v/>
      </c>
      <c r="V4153" s="176" t="str">
        <f>IF(ISBLANK('DPW3'!O98),"",'DPW3'!O98)</f>
        <v/>
      </c>
      <c r="W4153" s="176" t="str">
        <f>IF(ISBLANK('DPW3'!P98),"",'DPW3'!P98)</f>
        <v/>
      </c>
      <c r="X4153" s="176" t="str">
        <f>IF(ISBLANK('DPW3'!Q98),"",'DPW3'!Q98)</f>
        <v/>
      </c>
      <c r="Y4153" s="176" t="str">
        <f>IF(ISBLANK('DPW3'!R98),"",'DPW3'!R98)</f>
        <v/>
      </c>
      <c r="Z4153" s="176" t="str">
        <f>IF(ISBLANK('DPW3'!S98),"",'DPW3'!S98)</f>
        <v/>
      </c>
      <c r="AA4153" s="176" t="str">
        <f>IF(ISBLANK('DPW3'!T98),"",'DPW3'!T98)</f>
        <v/>
      </c>
      <c r="AB4153" s="176" t="str">
        <f>IF(ISBLANK('DPW3'!U98),"",'DPW3'!U98)</f>
        <v/>
      </c>
      <c r="AC4153" s="176" t="str">
        <f>IF(ISBLANK('DPW3'!V98),"",'DPW3'!V98)</f>
        <v/>
      </c>
      <c r="AD4153" s="176" t="str">
        <f>IF(ISBLANK('DPW3'!W98),"",'DPW3'!W98)</f>
        <v/>
      </c>
      <c r="AE4153" s="176" t="str">
        <f>IF(ISBLANK('DPW3'!X98),"",'DPW3'!X98)</f>
        <v/>
      </c>
      <c r="AF4153" s="176" t="str">
        <f>IF(ISBLANK('DPW3'!Y98),"",'DPW3'!Y98)</f>
        <v/>
      </c>
      <c r="AG4153" s="176" t="str">
        <f>IF(ISBLANK('DPW3'!Z98),"",'DPW3'!Z98)</f>
        <v/>
      </c>
      <c r="AH4153" s="176" t="str">
        <f>IF(ISBLANK('DPW3'!AA98),"",'DPW3'!AA98)</f>
        <v/>
      </c>
      <c r="AI4153" s="176" t="str">
        <f>IF(ISBLANK('DPW3'!AB98),"",'DPW3'!AB98)</f>
        <v/>
      </c>
      <c r="AJ4153" s="176" t="str">
        <f>IF(ISBLANK('DPW3'!AC98),"",'DPW3'!AC98)</f>
        <v/>
      </c>
      <c r="AK4153" s="176" t="str">
        <f>IF(ISBLANK('DPW3'!AD98),"",'DPW3'!AD98)</f>
        <v/>
      </c>
      <c r="AL4153" s="176" t="str">
        <f>IF(ISBLANK('DPW3'!AE98),"",'DPW3'!AE98)</f>
        <v/>
      </c>
      <c r="AM4153" s="176" t="str">
        <f>IF(ISBLANK('DPW3'!AF98),"",'DPW3'!AF98)</f>
        <v/>
      </c>
      <c r="AN4153" s="176" t="str">
        <f>IF(ISBLANK('DPW3'!AG98),"",'DPW3'!AG98)</f>
        <v/>
      </c>
      <c r="AO4153" s="176" t="str">
        <f>IF(ISBLANK('DPW3'!AH98),"",'DPW3'!AH98)</f>
        <v/>
      </c>
      <c r="AP4153" s="176" t="str">
        <f>IF(ISBLANK('DPW3'!AI98),"",'DPW3'!AI98)</f>
        <v/>
      </c>
      <c r="AQ4153" s="176" t="str">
        <f>IF(ISBLANK('DPW3'!AJ98),"",'DPW3'!AJ98)</f>
        <v/>
      </c>
      <c r="AR4153" s="176" t="str">
        <f>IF(ISBLANK('DPW3'!AK98),"",'DPW3'!AK98)</f>
        <v/>
      </c>
      <c r="AS4153" s="176" t="str">
        <f>IF(ISBLANK('DPW3'!AL98),"",'DPW3'!AL98)</f>
        <v/>
      </c>
      <c r="AT4153" s="176" t="str">
        <f>IF(ISBLANK('DPW3'!AM98),"",'DPW3'!AM98)</f>
        <v/>
      </c>
      <c r="AU4153" s="176" t="str">
        <f>IF(ISBLANK('DPW3'!AN98),"",'DPW3'!AN98)</f>
        <v/>
      </c>
      <c r="AV4153" s="176" t="str">
        <f>IF(ISBLANK('DPW3'!AO98),"",'DPW3'!AO98)</f>
        <v/>
      </c>
      <c r="AW4153" s="176" t="str">
        <f>IF(ISBLANK('DPW3'!AP98),"",'DPW3'!AP98)</f>
        <v/>
      </c>
      <c r="AX4153" s="176" t="str">
        <f>IF(ISBLANK('DPW3'!AQ98),"",'DPW3'!AQ98)</f>
        <v/>
      </c>
      <c r="AY4153" s="176" t="str">
        <f>IF(ISBLANK('DPW3'!AR98),"",'DPW3'!AR98)</f>
        <v/>
      </c>
      <c r="AZ4153" s="176" t="str">
        <f>IF(ISBLANK('DPW3'!AS98),"",'DPW3'!AS98)</f>
        <v/>
      </c>
      <c r="BA4153" s="176" t="str">
        <f>IF(ISBLANK('DPW3'!AT98),"",'DPW3'!AT98)</f>
        <v/>
      </c>
      <c r="BB4153" s="176" t="str">
        <f>IF(ISBLANK('DPW3'!AU98),"",'DPW3'!AU98)</f>
        <v/>
      </c>
      <c r="BC4153" s="176" t="str">
        <f>IF(ISBLANK('DPW3'!AV98),"",'DPW3'!AV98)</f>
        <v/>
      </c>
      <c r="BD4153" s="176" t="str">
        <f>IF(ISBLANK('DPW3'!AW98),"",'DPW3'!AW98)</f>
        <v/>
      </c>
      <c r="BE4153" s="176" t="str">
        <f>IF(ISBLANK('DPW3'!AX98),"",'DPW3'!AX98)</f>
        <v/>
      </c>
      <c r="BF4153" s="176" t="str">
        <f>IF(ISBLANK('DPW3'!AY98),"",'DPW3'!AY98)</f>
        <v/>
      </c>
      <c r="BG4153" s="176" t="str">
        <f>IF(ISBLANK('DPW3'!AZ98),"",'DPW3'!AZ98)</f>
        <v/>
      </c>
      <c r="BH4153" s="176" t="str">
        <f>IF(ISBLANK('DPW3'!BA98),"",'DPW3'!BA98)</f>
        <v/>
      </c>
    </row>
    <row r="4154" spans="1:60" x14ac:dyDescent="0.25">
      <c r="A4154" s="176" t="str">
        <f t="shared" si="64"/>
        <v>YKY</v>
      </c>
      <c r="B4154" s="176" t="str">
        <f>IF(ISBLANK('DPW3'!DP98),"",'DPW3'!DP98)</f>
        <v>PCD_DPW3_RES5_DLY</v>
      </c>
      <c r="C4154" s="176" t="str">
        <f>'DPW3'!F98 &amp; "," &amp; 'DPW3'!G98 &amp; "," &amp; 'DPW3'!DP5 &amp; "," &amp; 'DPW3'!DP6</f>
        <v>Resilience - Ml of additional service reservoir storage at service reservoirs,Number of schemes at Stage 0,Total number of schemes with a 90+ day delay for any given IM,</v>
      </c>
      <c r="D4154" s="176" t="str">
        <f>IF(ISBLANK('DPW3'!$H$98),"",'DPW3'!$H$98)</f>
        <v>Nr</v>
      </c>
      <c r="E4154" s="176" t="s">
        <v>7266</v>
      </c>
      <c r="F4154" s="176" t="str">
        <f>IF(ISBLANK('DPW3'!BC98),"",'DPW3'!BC98)</f>
        <v/>
      </c>
    </row>
    <row r="4155" spans="1:60" x14ac:dyDescent="0.25">
      <c r="A4155" s="176" t="str">
        <f t="shared" si="64"/>
        <v>YKY</v>
      </c>
      <c r="B4155" s="176" t="str">
        <f>IF(ISBLANK('DPW3'!DQ98),"",'DPW3'!DQ98)</f>
        <v>PCD_DPW3_RES5_DIR</v>
      </c>
      <c r="C4155" s="176" t="str">
        <f>'DPW3'!F98 &amp; "," &amp; 'DPW3'!G98 &amp; "," &amp; 'DPW3'!$DQ$5 &amp; "," &amp; 'DPW3'!$DQ$6</f>
        <v>Resilience - Ml of additional service reservoir storage at service reservoirs,Number of schemes at Stage 0,Reasons for delay - Number of delayed schemes falling into each 'primary reason for delay' category,Lack of resources - internal</v>
      </c>
      <c r="D4155" s="176" t="str">
        <f>IF(ISBLANK('DPW3'!$H$98),"",'DPW3'!$H$98)</f>
        <v>Nr</v>
      </c>
      <c r="E4155" s="176" t="s">
        <v>7266</v>
      </c>
      <c r="F4155" s="176" t="str">
        <f>IF(ISBLANK('DPW3'!BD98),"",'DPW3'!BD98)</f>
        <v/>
      </c>
    </row>
    <row r="4156" spans="1:60" x14ac:dyDescent="0.25">
      <c r="A4156" s="176" t="str">
        <f t="shared" si="64"/>
        <v>YKY</v>
      </c>
      <c r="B4156" s="176" t="str">
        <f>IF(ISBLANK('DPW3'!DR98),"",'DPW3'!DR98)</f>
        <v>PCD_DPW3_RES5_DSCR</v>
      </c>
      <c r="C4156" s="176" t="str">
        <f>'DPW3'!F98 &amp; "," &amp; 'DPW3'!G98 &amp; "," &amp; 'DPW3'!$DQ$5 &amp; "," &amp; 'DPW3'!$DR$6</f>
        <v xml:space="preserve">Resilience - Ml of additional service reservoir storage at service reservoirs,Number of schemes at Stage 0,Reasons for delay - Number of delayed schemes falling into each 'primary reason for delay' category,Lack of resources - external </v>
      </c>
      <c r="D4156" s="176" t="str">
        <f>IF(ISBLANK('DPW3'!$H$98),"",'DPW3'!$H$98)</f>
        <v>Nr</v>
      </c>
      <c r="E4156" s="176" t="s">
        <v>7266</v>
      </c>
      <c r="F4156" s="176" t="str">
        <f>IF(ISBLANK('DPW3'!BE98),"",'DPW3'!BE98)</f>
        <v/>
      </c>
    </row>
    <row r="4157" spans="1:60" x14ac:dyDescent="0.25">
      <c r="A4157" s="176" t="str">
        <f t="shared" si="64"/>
        <v>YKY</v>
      </c>
      <c r="B4157" s="176" t="str">
        <f>IF(ISBLANK('DPW3'!DS98),"",'DPW3'!DS98)</f>
        <v>PCD_DPW3_RES5_DCS</v>
      </c>
      <c r="C4157" s="176" t="str">
        <f>'DPW3'!F98 &amp; "," &amp; 'DPW3'!G98 &amp; "," &amp; 'DPW3'!$DQ$5 &amp; "," &amp; 'DPW3'!$DS$6</f>
        <v>Resilience - Ml of additional service reservoir storage at service reservoirs,Number of schemes at Stage 0,Reasons for delay - Number of delayed schemes falling into each 'primary reason for delay' category,Change in solution (IM2)</v>
      </c>
      <c r="D4157" s="176" t="str">
        <f>IF(ISBLANK('DPW3'!$H$98),"",'DPW3'!$H$98)</f>
        <v>Nr</v>
      </c>
      <c r="E4157" s="176" t="s">
        <v>7266</v>
      </c>
      <c r="F4157" s="176" t="str">
        <f>IF(ISBLANK('DPW3'!BF98),"",'DPW3'!BF98)</f>
        <v/>
      </c>
    </row>
    <row r="4158" spans="1:60" x14ac:dyDescent="0.25">
      <c r="A4158" s="176" t="str">
        <f t="shared" si="64"/>
        <v>YKY</v>
      </c>
      <c r="B4158" s="176" t="str">
        <f>IF(ISBLANK('DPW3'!DT98),"",'DPW3'!DT98)</f>
        <v>PCD_DPW3_RES5_DSPC</v>
      </c>
      <c r="C4158" s="176" t="str">
        <f>'DPW3'!F98 &amp; "," &amp; 'DPW3'!G98 &amp; "," &amp; 'DPW3'!$DQ$5 &amp; "," &amp; 'DPW3'!$DT$6</f>
        <v>Resilience - Ml of additional service reservoir storage at service reservoirs,Number of schemes at Stage 0,Reasons for delay - Number of delayed schemes falling into each 'primary reason for delay' category,Supply chain capacity</v>
      </c>
      <c r="D4158" s="176" t="str">
        <f>IF(ISBLANK('DPW3'!$H$98),"",'DPW3'!$H$98)</f>
        <v>Nr</v>
      </c>
      <c r="E4158" s="176" t="s">
        <v>7266</v>
      </c>
      <c r="F4158" s="176" t="str">
        <f>IF(ISBLANK('DPW3'!BG98),"",'DPW3'!BG98)</f>
        <v/>
      </c>
    </row>
    <row r="4159" spans="1:60" s="55" customFormat="1" x14ac:dyDescent="0.25">
      <c r="A4159" s="55" t="str">
        <f t="shared" si="64"/>
        <v>YKY</v>
      </c>
      <c r="B4159" s="55" t="str">
        <f>IF(ISBLANK('DPW3'!DU98),"",'DPW3'!DU98)</f>
        <v>PCD_DPW3_RES5_DPP</v>
      </c>
      <c r="C4159" s="55" t="str">
        <f>'DPW3'!F98 &amp; "," &amp; 'DPW3'!G98 &amp; "," &amp; 'DPW3'!$DQ$5 &amp; "," &amp; 'DPW3'!$DU$6</f>
        <v>Resilience - Ml of additional service reservoir storage at service reservoirs,Number of schemes at Stage 0,Reasons for delay - Number of delayed schemes falling into each 'primary reason for delay' category,Land and planning permission</v>
      </c>
      <c r="D4159" s="55" t="str">
        <f>IF(ISBLANK('DPW3'!$H$98),"",'DPW3'!$H$98)</f>
        <v>Nr</v>
      </c>
      <c r="E4159" s="55" t="s">
        <v>7266</v>
      </c>
      <c r="F4159" s="55" t="str">
        <f>IF(ISBLANK('DPW3'!BH98),"",'DPW3'!BH98)</f>
        <v/>
      </c>
    </row>
    <row r="4160" spans="1:60" x14ac:dyDescent="0.25">
      <c r="A4160" s="176" t="str">
        <f t="shared" si="64"/>
        <v>YKY</v>
      </c>
      <c r="B4160" s="176" t="str">
        <f>IF(ISBLANK('DPW3'!DV98),"",'DPW3'!DV98)</f>
        <v>PCD_DPW3_RES5_DTPI</v>
      </c>
      <c r="C4160" s="176" t="str">
        <f>'DPW3'!F98 &amp; "," &amp; 'DPW3'!G98 &amp; "," &amp; 'DPW3'!$DQ$5 &amp; "," &amp; 'DPW3'!$DV$6</f>
        <v>Resilience - Ml of additional service reservoir storage at service reservoirs,Number of schemes at Stage 0,Reasons for delay - Number of delayed schemes falling into each 'primary reason for delay' category,Third-party interface</v>
      </c>
      <c r="D4160" s="176" t="str">
        <f>IF(ISBLANK('DPW3'!$H$98),"",'DPW3'!$H$98)</f>
        <v>Nr</v>
      </c>
      <c r="E4160" s="176" t="s">
        <v>7266</v>
      </c>
      <c r="F4160" s="176" t="str">
        <f>IF(ISBLANK('DPW3'!BI98),"",'DPW3'!BI98)</f>
        <v/>
      </c>
    </row>
    <row r="4161" spans="1:60" x14ac:dyDescent="0.25">
      <c r="A4161" s="176" t="str">
        <f t="shared" si="64"/>
        <v>YKY</v>
      </c>
      <c r="B4161" s="176" t="str">
        <f>IF(ISBLANK('DPW3'!DW98),"",'DPW3'!DW98)</f>
        <v>PCD_DPW3_RES5_DCI</v>
      </c>
      <c r="C4161" s="176" t="str">
        <f>'DPW3'!F98 &amp; "," &amp; 'DPW3'!G98 &amp; "," &amp; 'DPW3'!$DQ$5 &amp; "," &amp; 'DPW3'!$DW$6</f>
        <v>Resilience - Ml of additional service reservoir storage at service reservoirs,Number of schemes at Stage 0,Reasons for delay - Number of delayed schemes falling into each 'primary reason for delay' category,Contractual issues</v>
      </c>
      <c r="D4161" s="176" t="str">
        <f>IF(ISBLANK('DPW3'!$H$98),"",'DPW3'!$H$98)</f>
        <v>Nr</v>
      </c>
      <c r="E4161" s="176" t="s">
        <v>7266</v>
      </c>
      <c r="F4161" s="176" t="str">
        <f>IF(ISBLANK('DPW3'!BJ98),"",'DPW3'!BJ98)</f>
        <v/>
      </c>
    </row>
    <row r="4162" spans="1:60" x14ac:dyDescent="0.25">
      <c r="A4162" s="176" t="str">
        <f t="shared" si="64"/>
        <v>YKY</v>
      </c>
      <c r="B4162" s="176" t="str">
        <f>IF(ISBLANK('DPW3'!DX98),"",'DPW3'!DX98)</f>
        <v>PCD_DPW3_RES5_DSI</v>
      </c>
      <c r="C4162" s="176" t="str">
        <f>'DPW3'!F98 &amp; "," &amp; 'DPW3'!G98 &amp; "," &amp; 'DPW3'!$DQ$5 &amp; "," &amp; 'DPW3'!$DX$6</f>
        <v>Resilience - Ml of additional service reservoir storage at service reservoirs,Number of schemes at Stage 0,Reasons for delay - Number of delayed schemes falling into each 'primary reason for delay' category,Sites issues</v>
      </c>
      <c r="D4162" s="176" t="str">
        <f>IF(ISBLANK('DPW3'!$H$98),"",'DPW3'!$H$98)</f>
        <v>Nr</v>
      </c>
      <c r="E4162" s="176" t="s">
        <v>7266</v>
      </c>
      <c r="F4162" s="176" t="str">
        <f>IF(ISBLANK('DPW3'!BK98),"",'DPW3'!BK98)</f>
        <v/>
      </c>
    </row>
    <row r="4163" spans="1:60" x14ac:dyDescent="0.25">
      <c r="A4163" s="176" t="str">
        <f t="shared" si="64"/>
        <v>YKY</v>
      </c>
      <c r="B4163" s="176" t="str">
        <f>IF(ISBLANK('DPW3'!DY98),"",'DPW3'!DY98)</f>
        <v>PCD_DPW3_RES5_DER</v>
      </c>
      <c r="C4163" s="176" t="str">
        <f>'DPW3'!F98 &amp; "," &amp; 'DPW3'!G98 &amp; "," &amp; 'DPW3'!$DQ$5 &amp; "," &amp; 'DPW3'!$DY$6</f>
        <v>Resilience - Ml of additional service reservoir storage at service reservoirs,Number of schemes at Stage 0,Reasons for delay - Number of delayed schemes falling into each 'primary reason for delay' category,Environmental risks</v>
      </c>
      <c r="D4163" s="176" t="str">
        <f>IF(ISBLANK('DPW3'!$H$98),"",'DPW3'!$H$98)</f>
        <v>Nr</v>
      </c>
      <c r="E4163" s="176" t="s">
        <v>7266</v>
      </c>
      <c r="F4163" s="176" t="str">
        <f>IF(ISBLANK('DPW3'!BL98),"",'DPW3'!BL98)</f>
        <v/>
      </c>
    </row>
    <row r="4164" spans="1:60" x14ac:dyDescent="0.25">
      <c r="A4164" s="176" t="str">
        <f t="shared" si="64"/>
        <v>YKY</v>
      </c>
      <c r="B4164" s="176" t="str">
        <f>IF(ISBLANK('DPW3'!DZ98),"",'DPW3'!DZ98)</f>
        <v>PCD_DPW3_RES5_RS</v>
      </c>
      <c r="C4164" s="176" t="str">
        <f>'DPW3'!F98 &amp; "," &amp; 'DPW3'!G98 &amp; "," &amp; 'DPW3'!$DQ$5 &amp; "," &amp; 'DPW3'!$DZ$6</f>
        <v>Resilience - Ml of additional service reservoir storage at service reservoirs,Number of schemes at Stage 0,Reasons for delay - Number of delayed schemes falling into each 'primary reason for delay' category,Regulatory Sign off Delay</v>
      </c>
      <c r="D4164" s="176" t="str">
        <f>IF(ISBLANK('DPW3'!$H$98),"",'DPW3'!$H$98)</f>
        <v>Nr</v>
      </c>
      <c r="E4164" s="176" t="s">
        <v>7266</v>
      </c>
      <c r="F4164" s="176" t="str">
        <f>IF(ISBLANK('DPW3'!BM98),"",'DPW3'!BM98)</f>
        <v/>
      </c>
    </row>
    <row r="4165" spans="1:60" x14ac:dyDescent="0.25">
      <c r="A4165" s="176" t="str">
        <f t="shared" ref="A4165:A4228" si="65">A4164</f>
        <v>YKY</v>
      </c>
      <c r="B4165" s="176" t="str">
        <f>IF(ISBLANK('DPW3'!EA98),"",'DPW3'!EA98)</f>
        <v>PCD_DPW3_RES5_DPLE</v>
      </c>
      <c r="C4165" s="176" t="str">
        <f>'DPW3'!F98 &amp; "," &amp; 'DPW3'!G98 &amp; "," &amp; 'DPW3'!$DQ$5 &amp; "," &amp; 'DPW3'!$EA$6</f>
        <v>Resilience - Ml of additional service reservoir storage at service reservoirs,Number of schemes at Stage 0,Reasons for delay - Number of delayed schemes falling into each 'primary reason for delay' category,Programme level efficiency</v>
      </c>
      <c r="D4165" s="176" t="str">
        <f>IF(ISBLANK('DPW3'!$H$98),"",'DPW3'!$H$98)</f>
        <v>Nr</v>
      </c>
      <c r="E4165" s="176" t="s">
        <v>7266</v>
      </c>
      <c r="F4165" s="176" t="str">
        <f>IF(ISBLANK('DPW3'!BN98),"",'DPW3'!BN98)</f>
        <v/>
      </c>
    </row>
    <row r="4166" spans="1:60" x14ac:dyDescent="0.25">
      <c r="A4166" s="176" t="str">
        <f t="shared" si="65"/>
        <v>YKY</v>
      </c>
      <c r="B4166" s="176" t="str">
        <f>IF(ISBLANK('DPW3'!BZ99),"",'DPW3'!BZ99)</f>
        <v>PCD_DPW3_RES5_S1</v>
      </c>
      <c r="C4166" s="176" t="str">
        <f>'DPW3'!F99 &amp; "," &amp; 'DPW3'!G99 &amp; "," &amp; 'DPW3'!BX5</f>
        <v>Resilience - Ml of additional service reservoir storage at service reservoirs,Number of schemes at Stage 1,Number of Schemes with IMs (Nr)</v>
      </c>
      <c r="D4166" s="176" t="str">
        <f>IF(ISBLANK('DPW3'!$H$99),"",'DPW3'!$H$99)</f>
        <v>Nr</v>
      </c>
      <c r="E4166" s="176" t="s">
        <v>7266</v>
      </c>
      <c r="T4166" s="176" t="str">
        <f>IF(ISBLANK('DPW3'!M99),"",'DPW3'!M99)</f>
        <v/>
      </c>
      <c r="U4166" s="176" t="str">
        <f>IF(ISBLANK('DPW3'!N99),"",'DPW3'!N99)</f>
        <v/>
      </c>
      <c r="V4166" s="176" t="str">
        <f>IF(ISBLANK('DPW3'!O99),"",'DPW3'!O99)</f>
        <v/>
      </c>
      <c r="W4166" s="176" t="str">
        <f>IF(ISBLANK('DPW3'!P99),"",'DPW3'!P99)</f>
        <v/>
      </c>
      <c r="X4166" s="176" t="str">
        <f>IF(ISBLANK('DPW3'!Q99),"",'DPW3'!Q99)</f>
        <v/>
      </c>
      <c r="Y4166" s="176" t="str">
        <f>IF(ISBLANK('DPW3'!R99),"",'DPW3'!R99)</f>
        <v/>
      </c>
      <c r="Z4166" s="176" t="str">
        <f>IF(ISBLANK('DPW3'!S99),"",'DPW3'!S99)</f>
        <v/>
      </c>
      <c r="AA4166" s="176" t="str">
        <f>IF(ISBLANK('DPW3'!T99),"",'DPW3'!T99)</f>
        <v/>
      </c>
      <c r="AB4166" s="176" t="str">
        <f>IF(ISBLANK('DPW3'!U99),"",'DPW3'!U99)</f>
        <v/>
      </c>
      <c r="AC4166" s="176" t="str">
        <f>IF(ISBLANK('DPW3'!V99),"",'DPW3'!V99)</f>
        <v/>
      </c>
      <c r="AD4166" s="176" t="str">
        <f>IF(ISBLANK('DPW3'!W99),"",'DPW3'!W99)</f>
        <v/>
      </c>
      <c r="AE4166" s="176" t="str">
        <f>IF(ISBLANK('DPW3'!X99),"",'DPW3'!X99)</f>
        <v/>
      </c>
      <c r="AF4166" s="176" t="str">
        <f>IF(ISBLANK('DPW3'!Y99),"",'DPW3'!Y99)</f>
        <v/>
      </c>
      <c r="AG4166" s="176" t="str">
        <f>IF(ISBLANK('DPW3'!Z99),"",'DPW3'!Z99)</f>
        <v/>
      </c>
      <c r="AH4166" s="176" t="str">
        <f>IF(ISBLANK('DPW3'!AA99),"",'DPW3'!AA99)</f>
        <v/>
      </c>
      <c r="AI4166" s="176" t="str">
        <f>IF(ISBLANK('DPW3'!AB99),"",'DPW3'!AB99)</f>
        <v/>
      </c>
      <c r="AJ4166" s="176" t="str">
        <f>IF(ISBLANK('DPW3'!AC99),"",'DPW3'!AC99)</f>
        <v/>
      </c>
      <c r="AK4166" s="176" t="str">
        <f>IF(ISBLANK('DPW3'!AD99),"",'DPW3'!AD99)</f>
        <v/>
      </c>
      <c r="AL4166" s="176" t="str">
        <f>IF(ISBLANK('DPW3'!AE99),"",'DPW3'!AE99)</f>
        <v/>
      </c>
      <c r="AM4166" s="176" t="str">
        <f>IF(ISBLANK('DPW3'!AF99),"",'DPW3'!AF99)</f>
        <v/>
      </c>
      <c r="AN4166" s="176" t="str">
        <f>IF(ISBLANK('DPW3'!AG99),"",'DPW3'!AG99)</f>
        <v/>
      </c>
      <c r="AO4166" s="176" t="str">
        <f>IF(ISBLANK('DPW3'!AH99),"",'DPW3'!AH99)</f>
        <v/>
      </c>
      <c r="AP4166" s="176" t="str">
        <f>IF(ISBLANK('DPW3'!AI99),"",'DPW3'!AI99)</f>
        <v/>
      </c>
      <c r="AQ4166" s="176" t="str">
        <f>IF(ISBLANK('DPW3'!AJ99),"",'DPW3'!AJ99)</f>
        <v/>
      </c>
      <c r="AR4166" s="176" t="str">
        <f>IF(ISBLANK('DPW3'!AK99),"",'DPW3'!AK99)</f>
        <v/>
      </c>
      <c r="AS4166" s="176" t="str">
        <f>IF(ISBLANK('DPW3'!AL99),"",'DPW3'!AL99)</f>
        <v/>
      </c>
      <c r="AT4166" s="176" t="str">
        <f>IF(ISBLANK('DPW3'!AM99),"",'DPW3'!AM99)</f>
        <v/>
      </c>
      <c r="AU4166" s="176" t="str">
        <f>IF(ISBLANK('DPW3'!AN99),"",'DPW3'!AN99)</f>
        <v/>
      </c>
      <c r="AV4166" s="176" t="str">
        <f>IF(ISBLANK('DPW3'!AO99),"",'DPW3'!AO99)</f>
        <v/>
      </c>
      <c r="AW4166" s="176" t="str">
        <f>IF(ISBLANK('DPW3'!AP99),"",'DPW3'!AP99)</f>
        <v/>
      </c>
      <c r="AX4166" s="176" t="str">
        <f>IF(ISBLANK('DPW3'!AQ99),"",'DPW3'!AQ99)</f>
        <v/>
      </c>
      <c r="AY4166" s="176" t="str">
        <f>IF(ISBLANK('DPW3'!AR99),"",'DPW3'!AR99)</f>
        <v/>
      </c>
      <c r="AZ4166" s="176" t="str">
        <f>IF(ISBLANK('DPW3'!AS99),"",'DPW3'!AS99)</f>
        <v/>
      </c>
      <c r="BA4166" s="176" t="str">
        <f>IF(ISBLANK('DPW3'!AT99),"",'DPW3'!AT99)</f>
        <v/>
      </c>
      <c r="BB4166" s="176" t="str">
        <f>IF(ISBLANK('DPW3'!AU99),"",'DPW3'!AU99)</f>
        <v/>
      </c>
      <c r="BC4166" s="176" t="str">
        <f>IF(ISBLANK('DPW3'!AV99),"",'DPW3'!AV99)</f>
        <v/>
      </c>
      <c r="BD4166" s="176" t="str">
        <f>IF(ISBLANK('DPW3'!AW99),"",'DPW3'!AW99)</f>
        <v/>
      </c>
      <c r="BE4166" s="176" t="str">
        <f>IF(ISBLANK('DPW3'!AX99),"",'DPW3'!AX99)</f>
        <v/>
      </c>
      <c r="BF4166" s="176" t="str">
        <f>IF(ISBLANK('DPW3'!AY99),"",'DPW3'!AY99)</f>
        <v/>
      </c>
      <c r="BG4166" s="176" t="str">
        <f>IF(ISBLANK('DPW3'!AZ99),"",'DPW3'!AZ99)</f>
        <v/>
      </c>
      <c r="BH4166" s="176" t="str">
        <f>IF(ISBLANK('DPW3'!BA99),"",'DPW3'!BA99)</f>
        <v/>
      </c>
    </row>
    <row r="4167" spans="1:60" x14ac:dyDescent="0.25">
      <c r="A4167" s="176" t="str">
        <f t="shared" si="65"/>
        <v>YKY</v>
      </c>
      <c r="B4167" s="176" t="str">
        <f>IF(ISBLANK('DPW3'!DP99),"",'DPW3'!DP99)</f>
        <v>PCD_DPW3_RES5_DLY_S1</v>
      </c>
      <c r="C4167" s="176" t="str">
        <f>'DPW3'!F99 &amp; "," &amp; 'DPW3'!G99 &amp; "," &amp; 'DPW3'!DP5 &amp; "," &amp; 'DPW3'!DP6</f>
        <v>Resilience - Ml of additional service reservoir storage at service reservoirs,Number of schemes at Stage 1,Total number of schemes with a 90+ day delay for any given IM,</v>
      </c>
      <c r="D4167" s="176" t="str">
        <f>IF(ISBLANK('DPW3'!$H$99),"",'DPW3'!$H$99)</f>
        <v>Nr</v>
      </c>
      <c r="E4167" s="176" t="s">
        <v>7266</v>
      </c>
      <c r="F4167" s="176" t="str">
        <f>IF(ISBLANK('DPW3'!BC99),"",'DPW3'!BC99)</f>
        <v/>
      </c>
    </row>
    <row r="4168" spans="1:60" x14ac:dyDescent="0.25">
      <c r="A4168" s="176" t="str">
        <f t="shared" si="65"/>
        <v>YKY</v>
      </c>
      <c r="B4168" s="176" t="str">
        <f>IF(ISBLANK('DPW3'!DQ99),"",'DPW3'!DQ99)</f>
        <v>PCD_DPW3_RES5_DIR_S1</v>
      </c>
      <c r="C4168" s="176" t="str">
        <f>'DPW3'!F99 &amp; "," &amp; 'DPW3'!G99 &amp; "," &amp; 'DPW3'!$DQ$5 &amp; "," &amp; 'DPW3'!$DQ$6</f>
        <v>Resilience - Ml of additional service reservoir storage at service reservoirs,Number of schemes at Stage 1,Reasons for delay - Number of delayed schemes falling into each 'primary reason for delay' category,Lack of resources - internal</v>
      </c>
      <c r="D4168" s="176" t="str">
        <f>IF(ISBLANK('DPW3'!$H$99),"",'DPW3'!$H$99)</f>
        <v>Nr</v>
      </c>
      <c r="E4168" s="176" t="s">
        <v>7266</v>
      </c>
      <c r="F4168" s="176" t="str">
        <f>IF(ISBLANK('DPW3'!BD99),"",'DPW3'!BD99)</f>
        <v/>
      </c>
    </row>
    <row r="4169" spans="1:60" x14ac:dyDescent="0.25">
      <c r="A4169" s="176" t="str">
        <f t="shared" si="65"/>
        <v>YKY</v>
      </c>
      <c r="B4169" s="176" t="str">
        <f>IF(ISBLANK('DPW3'!DR99),"",'DPW3'!DR99)</f>
        <v>PCD_DPW3_RES5_DSCR_S1</v>
      </c>
      <c r="C4169" s="176" t="str">
        <f>'DPW3'!F99 &amp; "," &amp; 'DPW3'!G99 &amp; "," &amp; 'DPW3'!DQ$5 &amp; "," &amp; 'DPW3'!$DR$6</f>
        <v xml:space="preserve">Resilience - Ml of additional service reservoir storage at service reservoirs,Number of schemes at Stage 1,Reasons for delay - Number of delayed schemes falling into each 'primary reason for delay' category,Lack of resources - external </v>
      </c>
      <c r="D4169" s="176" t="str">
        <f>IF(ISBLANK('DPW3'!$H$99),"",'DPW3'!$H$99)</f>
        <v>Nr</v>
      </c>
      <c r="E4169" s="176" t="s">
        <v>7266</v>
      </c>
      <c r="F4169" s="176" t="str">
        <f>IF(ISBLANK('DPW3'!BE99),"",'DPW3'!BE99)</f>
        <v/>
      </c>
    </row>
    <row r="4170" spans="1:60" x14ac:dyDescent="0.25">
      <c r="A4170" s="176" t="str">
        <f t="shared" si="65"/>
        <v>YKY</v>
      </c>
      <c r="B4170" s="176" t="str">
        <f>IF(ISBLANK('DPW3'!DS99),"",'DPW3'!DS99)</f>
        <v>PCD_DPW3_RES5_DCS_S1</v>
      </c>
      <c r="C4170" s="176" t="str">
        <f>'DPW3'!F99 &amp; "," &amp; 'DPW3'!G99 &amp; "," &amp; 'DPW3'!$DQ$5 &amp; "," &amp; 'DPW3'!$DS$6</f>
        <v>Resilience - Ml of additional service reservoir storage at service reservoirs,Number of schemes at Stage 1,Reasons for delay - Number of delayed schemes falling into each 'primary reason for delay' category,Change in solution (IM2)</v>
      </c>
      <c r="D4170" s="176" t="str">
        <f>IF(ISBLANK('DPW3'!$H$99),"",'DPW3'!$H$99)</f>
        <v>Nr</v>
      </c>
      <c r="E4170" s="176" t="s">
        <v>7266</v>
      </c>
      <c r="F4170" s="176" t="str">
        <f>IF(ISBLANK('DPW3'!BF99),"",'DPW3'!BF99)</f>
        <v/>
      </c>
    </row>
    <row r="4171" spans="1:60" x14ac:dyDescent="0.25">
      <c r="A4171" s="176" t="str">
        <f t="shared" si="65"/>
        <v>YKY</v>
      </c>
      <c r="B4171" s="176" t="str">
        <f>IF(ISBLANK('DPW3'!DT99),"",'DPW3'!DT99)</f>
        <v>PCD_DPW3_RES5_DSPC_S1</v>
      </c>
      <c r="C4171" s="176" t="str">
        <f>'DPW3'!F99 &amp; "," &amp; 'DPW3'!G99 &amp; "," &amp; 'DPW3'!$DQ$5 &amp; "," &amp; 'DPW3'!$DT$6</f>
        <v>Resilience - Ml of additional service reservoir storage at service reservoirs,Number of schemes at Stage 1,Reasons for delay - Number of delayed schemes falling into each 'primary reason for delay' category,Supply chain capacity</v>
      </c>
      <c r="D4171" s="176" t="str">
        <f>IF(ISBLANK('DPW3'!$H$99),"",'DPW3'!$H$99)</f>
        <v>Nr</v>
      </c>
      <c r="E4171" s="176" t="s">
        <v>7266</v>
      </c>
      <c r="F4171" s="176" t="str">
        <f>IF(ISBLANK('DPW3'!BG99),"",'DPW3'!BG99)</f>
        <v/>
      </c>
    </row>
    <row r="4172" spans="1:60" s="55" customFormat="1" x14ac:dyDescent="0.25">
      <c r="A4172" s="55" t="str">
        <f t="shared" si="65"/>
        <v>YKY</v>
      </c>
      <c r="B4172" s="55" t="str">
        <f>IF(ISBLANK('DPW3'!DU99),"",'DPW3'!DU99)</f>
        <v>PCD_DPW3_RES5_DPP_S1</v>
      </c>
      <c r="C4172" s="55" t="str">
        <f>'DPW3'!F99 &amp; "," &amp; 'DPW3'!G99 &amp; "," &amp; 'DPW3'!$DQ$5 &amp; "," &amp; 'DPW3'!$DU$6</f>
        <v>Resilience - Ml of additional service reservoir storage at service reservoirs,Number of schemes at Stage 1,Reasons for delay - Number of delayed schemes falling into each 'primary reason for delay' category,Land and planning permission</v>
      </c>
      <c r="D4172" s="55" t="str">
        <f>IF(ISBLANK('DPW3'!$H$99),"",'DPW3'!$H$99)</f>
        <v>Nr</v>
      </c>
      <c r="E4172" s="55" t="s">
        <v>7266</v>
      </c>
      <c r="F4172" s="55" t="str">
        <f>IF(ISBLANK('DPW3'!BH99),"",'DPW3'!BH99)</f>
        <v/>
      </c>
    </row>
    <row r="4173" spans="1:60" x14ac:dyDescent="0.25">
      <c r="A4173" s="176" t="str">
        <f t="shared" si="65"/>
        <v>YKY</v>
      </c>
      <c r="B4173" s="176" t="str">
        <f>IF(ISBLANK('DPW3'!DV99),"",'DPW3'!DV99)</f>
        <v>PCD_DPW3_RES5_DTPI_S1</v>
      </c>
      <c r="C4173" s="176" t="str">
        <f>'DPW3'!F99 &amp; "," &amp; 'DPW3'!G99 &amp; "," &amp; 'DPW3'!$DQ$5 &amp; "," &amp; 'DPW3'!$DV$6</f>
        <v>Resilience - Ml of additional service reservoir storage at service reservoirs,Number of schemes at Stage 1,Reasons for delay - Number of delayed schemes falling into each 'primary reason for delay' category,Third-party interface</v>
      </c>
      <c r="D4173" s="176" t="str">
        <f>IF(ISBLANK('DPW3'!$H$99),"",'DPW3'!$H$99)</f>
        <v>Nr</v>
      </c>
      <c r="E4173" s="176" t="s">
        <v>7266</v>
      </c>
      <c r="F4173" s="176" t="str">
        <f>IF(ISBLANK('DPW3'!BI99),"",'DPW3'!BI99)</f>
        <v/>
      </c>
    </row>
    <row r="4174" spans="1:60" x14ac:dyDescent="0.25">
      <c r="A4174" s="176" t="str">
        <f t="shared" si="65"/>
        <v>YKY</v>
      </c>
      <c r="B4174" s="176" t="str">
        <f>IF(ISBLANK('DPW3'!DW99),"",'DPW3'!DW99)</f>
        <v>PCD_DPW3_RES5_DCI_S1</v>
      </c>
      <c r="C4174" s="176" t="str">
        <f>'DPW3'!F99 &amp; "," &amp; 'DPW3'!G99 &amp; "," &amp; 'DPW3'!$DQ$5 &amp; "," &amp; 'DPW3'!$DW$6</f>
        <v>Resilience - Ml of additional service reservoir storage at service reservoirs,Number of schemes at Stage 1,Reasons for delay - Number of delayed schemes falling into each 'primary reason for delay' category,Contractual issues</v>
      </c>
      <c r="D4174" s="176" t="str">
        <f>IF(ISBLANK('DPW3'!$H$99),"",'DPW3'!$H$99)</f>
        <v>Nr</v>
      </c>
      <c r="E4174" s="176" t="s">
        <v>7266</v>
      </c>
      <c r="F4174" s="176" t="str">
        <f>IF(ISBLANK('DPW3'!BJ99),"",'DPW3'!BJ99)</f>
        <v/>
      </c>
    </row>
    <row r="4175" spans="1:60" x14ac:dyDescent="0.25">
      <c r="A4175" s="176" t="str">
        <f t="shared" si="65"/>
        <v>YKY</v>
      </c>
      <c r="B4175" s="176" t="str">
        <f>IF(ISBLANK('DPW3'!DX99),"",'DPW3'!DX99)</f>
        <v>PCD_DPW3_RES5_DSI_S1</v>
      </c>
      <c r="C4175" s="176" t="str">
        <f>'DPW3'!F99 &amp; "," &amp; 'DPW3'!G99 &amp; "," &amp; 'DPW3'!$DQ$5 &amp; "," &amp; 'DPW3'!$DX$6</f>
        <v>Resilience - Ml of additional service reservoir storage at service reservoirs,Number of schemes at Stage 1,Reasons for delay - Number of delayed schemes falling into each 'primary reason for delay' category,Sites issues</v>
      </c>
      <c r="D4175" s="176" t="str">
        <f>IF(ISBLANK('DPW3'!$H$99),"",'DPW3'!$H$99)</f>
        <v>Nr</v>
      </c>
      <c r="E4175" s="176" t="s">
        <v>7266</v>
      </c>
      <c r="F4175" s="176" t="str">
        <f>IF(ISBLANK('DPW3'!BK99),"",'DPW3'!BK99)</f>
        <v/>
      </c>
    </row>
    <row r="4176" spans="1:60" x14ac:dyDescent="0.25">
      <c r="A4176" s="176" t="str">
        <f t="shared" si="65"/>
        <v>YKY</v>
      </c>
      <c r="B4176" s="176" t="str">
        <f>IF(ISBLANK('DPW3'!DY99),"",'DPW3'!DY99)</f>
        <v>PCD_DPW3_RES5_DER_S1</v>
      </c>
      <c r="C4176" s="176" t="str">
        <f>'DPW3'!F99 &amp; "," &amp; 'DPW3'!G99 &amp; "," &amp; 'DPW3'!$DQ$5 &amp; "," &amp; 'DPW3'!$DY$6</f>
        <v>Resilience - Ml of additional service reservoir storage at service reservoirs,Number of schemes at Stage 1,Reasons for delay - Number of delayed schemes falling into each 'primary reason for delay' category,Environmental risks</v>
      </c>
      <c r="D4176" s="176" t="str">
        <f>IF(ISBLANK('DPW3'!$H$99),"",'DPW3'!$H$99)</f>
        <v>Nr</v>
      </c>
      <c r="E4176" s="176" t="s">
        <v>7266</v>
      </c>
      <c r="F4176" s="176" t="str">
        <f>IF(ISBLANK('DPW3'!BL99),"",'DPW3'!BL99)</f>
        <v/>
      </c>
    </row>
    <row r="4177" spans="1:60" x14ac:dyDescent="0.25">
      <c r="A4177" s="176" t="str">
        <f t="shared" si="65"/>
        <v>YKY</v>
      </c>
      <c r="B4177" s="176" t="str">
        <f>IF(ISBLANK('DPW3'!DZ99),"",'DPW3'!DZ99)</f>
        <v>PCD_DPW3_RES5_RS_S1</v>
      </c>
      <c r="C4177" s="176" t="str">
        <f>'DPW3'!F99 &amp; "," &amp; 'DPW3'!G99 &amp; "," &amp; 'DPW3'!$DQ$5 &amp; "," &amp; 'DPW3'!$DZ$6</f>
        <v>Resilience - Ml of additional service reservoir storage at service reservoirs,Number of schemes at Stage 1,Reasons for delay - Number of delayed schemes falling into each 'primary reason for delay' category,Regulatory Sign off Delay</v>
      </c>
      <c r="D4177" s="176" t="str">
        <f>IF(ISBLANK('DPW3'!$H$99),"",'DPW3'!$H$99)</f>
        <v>Nr</v>
      </c>
      <c r="E4177" s="176" t="s">
        <v>7266</v>
      </c>
      <c r="F4177" s="176" t="str">
        <f>IF(ISBLANK('DPW3'!BM99),"",'DPW3'!BM99)</f>
        <v/>
      </c>
    </row>
    <row r="4178" spans="1:60" x14ac:dyDescent="0.25">
      <c r="A4178" s="176" t="str">
        <f t="shared" si="65"/>
        <v>YKY</v>
      </c>
      <c r="B4178" s="176" t="str">
        <f>IF(ISBLANK('DPW3'!EA99),"",'DPW3'!EA99)</f>
        <v>PCD_DPW3_RES5_DPLE_S1</v>
      </c>
      <c r="C4178" s="176" t="str">
        <f>'DPW3'!F99 &amp; "," &amp; 'DPW3'!G99 &amp; "," &amp; 'DPW3'!$DQ$5 &amp; "," &amp; 'DPW3'!$EA$6</f>
        <v>Resilience - Ml of additional service reservoir storage at service reservoirs,Number of schemes at Stage 1,Reasons for delay - Number of delayed schemes falling into each 'primary reason for delay' category,Programme level efficiency</v>
      </c>
      <c r="D4178" s="176" t="str">
        <f>IF(ISBLANK('DPW3'!$H$99),"",'DPW3'!$H$99)</f>
        <v>Nr</v>
      </c>
      <c r="E4178" s="176" t="s">
        <v>7266</v>
      </c>
      <c r="F4178" s="176" t="str">
        <f>IF(ISBLANK('DPW3'!BN99),"",'DPW3'!BN99)</f>
        <v/>
      </c>
    </row>
    <row r="4179" spans="1:60" x14ac:dyDescent="0.25">
      <c r="A4179" s="176" t="str">
        <f t="shared" si="65"/>
        <v>YKY</v>
      </c>
      <c r="B4179" s="176" t="str">
        <f>IF(ISBLANK('DPW3'!BZ100),"",'DPW3'!BZ100)</f>
        <v>PCD_DPW3_RES5_S2</v>
      </c>
      <c r="C4179" s="176" t="str">
        <f>'DPW3'!F100 &amp; "," &amp; 'DPW3'!G100 &amp; "," &amp; 'DPW3'!BX5</f>
        <v>Resilience - Ml of additional service reservoir storage at service reservoirs,Number of schemes at Stage 2,Number of Schemes with IMs (Nr)</v>
      </c>
      <c r="D4179" s="176" t="str">
        <f>IF(ISBLANK('DPW3'!$H$100),"",'DPW3'!$H$100)</f>
        <v>Nr</v>
      </c>
      <c r="E4179" s="176" t="s">
        <v>7266</v>
      </c>
      <c r="T4179" s="176" t="str">
        <f>IF(ISBLANK('DPW3'!M100),"",'DPW3'!M100)</f>
        <v/>
      </c>
      <c r="U4179" s="176" t="str">
        <f>IF(ISBLANK('DPW3'!N100),"",'DPW3'!N100)</f>
        <v/>
      </c>
      <c r="V4179" s="176" t="str">
        <f>IF(ISBLANK('DPW3'!O100),"",'DPW3'!O100)</f>
        <v/>
      </c>
      <c r="W4179" s="176" t="str">
        <f>IF(ISBLANK('DPW3'!P100),"",'DPW3'!P100)</f>
        <v/>
      </c>
      <c r="X4179" s="176" t="str">
        <f>IF(ISBLANK('DPW3'!Q100),"",'DPW3'!Q100)</f>
        <v/>
      </c>
      <c r="Y4179" s="176" t="str">
        <f>IF(ISBLANK('DPW3'!R100),"",'DPW3'!R100)</f>
        <v/>
      </c>
      <c r="Z4179" s="176" t="str">
        <f>IF(ISBLANK('DPW3'!S100),"",'DPW3'!S100)</f>
        <v/>
      </c>
      <c r="AA4179" s="176" t="str">
        <f>IF(ISBLANK('DPW3'!T100),"",'DPW3'!T100)</f>
        <v/>
      </c>
      <c r="AB4179" s="176" t="str">
        <f>IF(ISBLANK('DPW3'!U100),"",'DPW3'!U100)</f>
        <v/>
      </c>
      <c r="AC4179" s="176" t="str">
        <f>IF(ISBLANK('DPW3'!V100),"",'DPW3'!V100)</f>
        <v/>
      </c>
      <c r="AD4179" s="176" t="str">
        <f>IF(ISBLANK('DPW3'!W100),"",'DPW3'!W100)</f>
        <v/>
      </c>
      <c r="AE4179" s="176" t="str">
        <f>IF(ISBLANK('DPW3'!X100),"",'DPW3'!X100)</f>
        <v/>
      </c>
      <c r="AF4179" s="176" t="str">
        <f>IF(ISBLANK('DPW3'!Y100),"",'DPW3'!Y100)</f>
        <v/>
      </c>
      <c r="AG4179" s="176" t="str">
        <f>IF(ISBLANK('DPW3'!Z100),"",'DPW3'!Z100)</f>
        <v/>
      </c>
      <c r="AH4179" s="176" t="str">
        <f>IF(ISBLANK('DPW3'!AA100),"",'DPW3'!AA100)</f>
        <v/>
      </c>
      <c r="AI4179" s="176" t="str">
        <f>IF(ISBLANK('DPW3'!AB100),"",'DPW3'!AB100)</f>
        <v/>
      </c>
      <c r="AJ4179" s="176" t="str">
        <f>IF(ISBLANK('DPW3'!AC100),"",'DPW3'!AC100)</f>
        <v/>
      </c>
      <c r="AK4179" s="176" t="str">
        <f>IF(ISBLANK('DPW3'!AD100),"",'DPW3'!AD100)</f>
        <v/>
      </c>
      <c r="AL4179" s="176" t="str">
        <f>IF(ISBLANK('DPW3'!AE100),"",'DPW3'!AE100)</f>
        <v/>
      </c>
      <c r="AM4179" s="176" t="str">
        <f>IF(ISBLANK('DPW3'!AF100),"",'DPW3'!AF100)</f>
        <v/>
      </c>
      <c r="AN4179" s="176" t="str">
        <f>IF(ISBLANK('DPW3'!AG100),"",'DPW3'!AG100)</f>
        <v/>
      </c>
      <c r="AO4179" s="176" t="str">
        <f>IF(ISBLANK('DPW3'!AH100),"",'DPW3'!AH100)</f>
        <v/>
      </c>
      <c r="AP4179" s="176" t="str">
        <f>IF(ISBLANK('DPW3'!AI100),"",'DPW3'!AI100)</f>
        <v/>
      </c>
      <c r="AQ4179" s="176" t="str">
        <f>IF(ISBLANK('DPW3'!AJ100),"",'DPW3'!AJ100)</f>
        <v/>
      </c>
      <c r="AR4179" s="176" t="str">
        <f>IF(ISBLANK('DPW3'!AK100),"",'DPW3'!AK100)</f>
        <v/>
      </c>
      <c r="AS4179" s="176" t="str">
        <f>IF(ISBLANK('DPW3'!AL100),"",'DPW3'!AL100)</f>
        <v/>
      </c>
      <c r="AT4179" s="176" t="str">
        <f>IF(ISBLANK('DPW3'!AM100),"",'DPW3'!AM100)</f>
        <v/>
      </c>
      <c r="AU4179" s="176" t="str">
        <f>IF(ISBLANK('DPW3'!AN100),"",'DPW3'!AN100)</f>
        <v/>
      </c>
      <c r="AV4179" s="176" t="str">
        <f>IF(ISBLANK('DPW3'!AO100),"",'DPW3'!AO100)</f>
        <v/>
      </c>
      <c r="AW4179" s="176" t="str">
        <f>IF(ISBLANK('DPW3'!AP100),"",'DPW3'!AP100)</f>
        <v/>
      </c>
      <c r="AX4179" s="176" t="str">
        <f>IF(ISBLANK('DPW3'!AQ100),"",'DPW3'!AQ100)</f>
        <v/>
      </c>
      <c r="AY4179" s="176" t="str">
        <f>IF(ISBLANK('DPW3'!AR100),"",'DPW3'!AR100)</f>
        <v/>
      </c>
      <c r="AZ4179" s="176" t="str">
        <f>IF(ISBLANK('DPW3'!AS100),"",'DPW3'!AS100)</f>
        <v/>
      </c>
      <c r="BA4179" s="176" t="str">
        <f>IF(ISBLANK('DPW3'!AT100),"",'DPW3'!AT100)</f>
        <v/>
      </c>
      <c r="BB4179" s="176" t="str">
        <f>IF(ISBLANK('DPW3'!AU100),"",'DPW3'!AU100)</f>
        <v/>
      </c>
      <c r="BC4179" s="176" t="str">
        <f>IF(ISBLANK('DPW3'!AV100),"",'DPW3'!AV100)</f>
        <v/>
      </c>
      <c r="BD4179" s="176" t="str">
        <f>IF(ISBLANK('DPW3'!AW100),"",'DPW3'!AW100)</f>
        <v/>
      </c>
      <c r="BE4179" s="176" t="str">
        <f>IF(ISBLANK('DPW3'!AX100),"",'DPW3'!AX100)</f>
        <v/>
      </c>
      <c r="BF4179" s="176" t="str">
        <f>IF(ISBLANK('DPW3'!AY100),"",'DPW3'!AY100)</f>
        <v/>
      </c>
      <c r="BG4179" s="176" t="str">
        <f>IF(ISBLANK('DPW3'!AZ100),"",'DPW3'!AZ100)</f>
        <v/>
      </c>
      <c r="BH4179" s="176" t="str">
        <f>IF(ISBLANK('DPW3'!BA100),"",'DPW3'!BA100)</f>
        <v/>
      </c>
    </row>
    <row r="4180" spans="1:60" x14ac:dyDescent="0.25">
      <c r="A4180" s="176" t="str">
        <f t="shared" si="65"/>
        <v>YKY</v>
      </c>
      <c r="B4180" s="176" t="str">
        <f>IF(ISBLANK('DPW3'!DP100),"",'DPW3'!DP100)</f>
        <v>PCD_DPW3_RES5_DLY_S2</v>
      </c>
      <c r="C4180" s="176" t="str">
        <f>'DPW3'!F100 &amp; "," &amp; 'DPW3'!G100 &amp; "," &amp; 'DPW3'!DP5 &amp; "," &amp; 'DPW3'!DP6</f>
        <v>Resilience - Ml of additional service reservoir storage at service reservoirs,Number of schemes at Stage 2,Total number of schemes with a 90+ day delay for any given IM,</v>
      </c>
      <c r="D4180" s="176" t="str">
        <f>IF(ISBLANK('DPW3'!$H$100),"",'DPW3'!$H$100)</f>
        <v>Nr</v>
      </c>
      <c r="E4180" s="176" t="s">
        <v>7266</v>
      </c>
      <c r="F4180" s="176" t="str">
        <f>IF(ISBLANK('DPW3'!BC100),"",'DPW3'!BC100)</f>
        <v/>
      </c>
    </row>
    <row r="4181" spans="1:60" x14ac:dyDescent="0.25">
      <c r="A4181" s="176" t="str">
        <f t="shared" si="65"/>
        <v>YKY</v>
      </c>
      <c r="B4181" s="176" t="str">
        <f>IF(ISBLANK('DPW3'!DQ100),"",'DPW3'!DQ100)</f>
        <v>PCD_DPW3_RES5_DIR_S2</v>
      </c>
      <c r="C4181" s="176" t="str">
        <f>'DPW3'!F100 &amp; "," &amp; 'DPW3'!G100 &amp; "," &amp; 'DPW3'!$DQ$5 &amp; "," &amp; 'DPW3'!$DQ$6</f>
        <v>Resilience - Ml of additional service reservoir storage at service reservoirs,Number of schemes at Stage 2,Reasons for delay - Number of delayed schemes falling into each 'primary reason for delay' category,Lack of resources - internal</v>
      </c>
      <c r="D4181" s="176" t="str">
        <f>IF(ISBLANK('DPW3'!$H$100),"",'DPW3'!$H$100)</f>
        <v>Nr</v>
      </c>
      <c r="E4181" s="176" t="s">
        <v>7266</v>
      </c>
      <c r="F4181" s="176" t="str">
        <f>IF(ISBLANK('DPW3'!BD100),"",'DPW3'!BD100)</f>
        <v/>
      </c>
    </row>
    <row r="4182" spans="1:60" x14ac:dyDescent="0.25">
      <c r="A4182" s="176" t="str">
        <f t="shared" si="65"/>
        <v>YKY</v>
      </c>
      <c r="B4182" s="176" t="str">
        <f>IF(ISBLANK('DPW3'!DR100),"",'DPW3'!DR100)</f>
        <v>PCD_DPW3_RES5_DSCR_S2</v>
      </c>
      <c r="C4182" s="176" t="str">
        <f>'DPW3'!F100 &amp; "," &amp; 'DPW3'!G100 &amp; "," &amp; 'DPW3'!$DQ$5 &amp; "," &amp; 'DPW3'!$DR$6</f>
        <v xml:space="preserve">Resilience - Ml of additional service reservoir storage at service reservoirs,Number of schemes at Stage 2,Reasons for delay - Number of delayed schemes falling into each 'primary reason for delay' category,Lack of resources - external </v>
      </c>
      <c r="D4182" s="176" t="str">
        <f>IF(ISBLANK('DPW3'!$H$100),"",'DPW3'!$H$100)</f>
        <v>Nr</v>
      </c>
      <c r="E4182" s="176" t="s">
        <v>7266</v>
      </c>
      <c r="F4182" s="176" t="str">
        <f>IF(ISBLANK('DPW3'!BE100),"",'DPW3'!BE100)</f>
        <v/>
      </c>
    </row>
    <row r="4183" spans="1:60" x14ac:dyDescent="0.25">
      <c r="A4183" s="176" t="str">
        <f t="shared" si="65"/>
        <v>YKY</v>
      </c>
      <c r="B4183" s="176" t="str">
        <f>IF(ISBLANK('DPW3'!DS100),"",'DPW3'!DS100)</f>
        <v>PCD_DPW3_RES5_DCS_S2</v>
      </c>
      <c r="C4183" s="176" t="str">
        <f>'DPW3'!F100 &amp; "," &amp; 'DPW3'!G100 &amp; "," &amp; 'DPW3'!$DQ$5 &amp; "," &amp; 'DPW3'!$DS$6</f>
        <v>Resilience - Ml of additional service reservoir storage at service reservoirs,Number of schemes at Stage 2,Reasons for delay - Number of delayed schemes falling into each 'primary reason for delay' category,Change in solution (IM2)</v>
      </c>
      <c r="D4183" s="176" t="str">
        <f>IF(ISBLANK('DPW3'!$H$100),"",'DPW3'!$H$100)</f>
        <v>Nr</v>
      </c>
      <c r="E4183" s="176" t="s">
        <v>7266</v>
      </c>
      <c r="F4183" s="176" t="str">
        <f>IF(ISBLANK('DPW3'!BF100),"",'DPW3'!BF100)</f>
        <v/>
      </c>
    </row>
    <row r="4184" spans="1:60" x14ac:dyDescent="0.25">
      <c r="A4184" s="176" t="str">
        <f t="shared" si="65"/>
        <v>YKY</v>
      </c>
      <c r="B4184" s="176" t="str">
        <f>IF(ISBLANK('DPW3'!DT100),"",'DPW3'!DT100)</f>
        <v>PCD_DPW3_RES5_DSPC_S2</v>
      </c>
      <c r="C4184" s="176" t="str">
        <f>'DPW3'!F100 &amp; "," &amp; 'DPW3'!G100 &amp; "," &amp; 'DPW3'!$DQ$5 &amp; "," &amp; 'DPW3'!$DT$6</f>
        <v>Resilience - Ml of additional service reservoir storage at service reservoirs,Number of schemes at Stage 2,Reasons for delay - Number of delayed schemes falling into each 'primary reason for delay' category,Supply chain capacity</v>
      </c>
      <c r="D4184" s="176" t="str">
        <f>IF(ISBLANK('DPW3'!$H$100),"",'DPW3'!$H$100)</f>
        <v>Nr</v>
      </c>
      <c r="E4184" s="176" t="s">
        <v>7266</v>
      </c>
      <c r="F4184" s="176" t="str">
        <f>IF(ISBLANK('DPW3'!BG100),"",'DPW3'!BG100)</f>
        <v/>
      </c>
    </row>
    <row r="4185" spans="1:60" s="55" customFormat="1" x14ac:dyDescent="0.25">
      <c r="A4185" s="55" t="str">
        <f t="shared" si="65"/>
        <v>YKY</v>
      </c>
      <c r="B4185" s="55" t="str">
        <f>IF(ISBLANK('DPW3'!DU100),"",'DPW3'!DU100)</f>
        <v>PCD_DPW3_RES5_DPP_S2</v>
      </c>
      <c r="C4185" s="55" t="str">
        <f>'DPW3'!F100 &amp; "," &amp; 'DPW3'!G100 &amp; "," &amp; 'DPW3'!$DQ$5 &amp; "," &amp; 'DPW3'!$DU$6</f>
        <v>Resilience - Ml of additional service reservoir storage at service reservoirs,Number of schemes at Stage 2,Reasons for delay - Number of delayed schemes falling into each 'primary reason for delay' category,Land and planning permission</v>
      </c>
      <c r="D4185" s="55" t="str">
        <f>IF(ISBLANK('DPW3'!$H$100),"",'DPW3'!$H$100)</f>
        <v>Nr</v>
      </c>
      <c r="E4185" s="55" t="s">
        <v>7266</v>
      </c>
      <c r="F4185" s="55" t="str">
        <f>IF(ISBLANK('DPW3'!BH100),"",'DPW3'!BH100)</f>
        <v/>
      </c>
    </row>
    <row r="4186" spans="1:60" x14ac:dyDescent="0.25">
      <c r="A4186" s="176" t="str">
        <f t="shared" si="65"/>
        <v>YKY</v>
      </c>
      <c r="B4186" s="176" t="str">
        <f>IF(ISBLANK('DPW3'!DV100),"",'DPW3'!DV100)</f>
        <v>PCD_DPW3_RES5_DTPI_S2</v>
      </c>
      <c r="C4186" s="176" t="str">
        <f>'DPW3'!F100 &amp; "," &amp; 'DPW3'!G100 &amp; "," &amp; 'DPW3'!$DQ$5 &amp; "," &amp; 'DPW3'!$DV$6</f>
        <v>Resilience - Ml of additional service reservoir storage at service reservoirs,Number of schemes at Stage 2,Reasons for delay - Number of delayed schemes falling into each 'primary reason for delay' category,Third-party interface</v>
      </c>
      <c r="D4186" s="176" t="str">
        <f>IF(ISBLANK('DPW3'!$H$100),"",'DPW3'!$H$100)</f>
        <v>Nr</v>
      </c>
      <c r="E4186" s="176" t="s">
        <v>7266</v>
      </c>
      <c r="F4186" s="176" t="str">
        <f>IF(ISBLANK('DPW3'!BI100),"",'DPW3'!BI100)</f>
        <v/>
      </c>
    </row>
    <row r="4187" spans="1:60" x14ac:dyDescent="0.25">
      <c r="A4187" s="176" t="str">
        <f t="shared" si="65"/>
        <v>YKY</v>
      </c>
      <c r="B4187" s="176" t="str">
        <f>IF(ISBLANK('DPW3'!DW100),"",'DPW3'!DW100)</f>
        <v>PCD_DPW3_RES5_DCI_S2</v>
      </c>
      <c r="C4187" s="176" t="str">
        <f>'DPW3'!F100 &amp; "," &amp; 'DPW3'!G100 &amp; "," &amp; 'DPW3'!$DQ$5 &amp; "," &amp; 'DPW3'!$DW$6</f>
        <v>Resilience - Ml of additional service reservoir storage at service reservoirs,Number of schemes at Stage 2,Reasons for delay - Number of delayed schemes falling into each 'primary reason for delay' category,Contractual issues</v>
      </c>
      <c r="D4187" s="176" t="str">
        <f>IF(ISBLANK('DPW3'!$H$100),"",'DPW3'!$H$100)</f>
        <v>Nr</v>
      </c>
      <c r="E4187" s="176" t="s">
        <v>7266</v>
      </c>
      <c r="F4187" s="176" t="str">
        <f>IF(ISBLANK('DPW3'!BJ100),"",'DPW3'!BJ100)</f>
        <v/>
      </c>
    </row>
    <row r="4188" spans="1:60" x14ac:dyDescent="0.25">
      <c r="A4188" s="176" t="str">
        <f t="shared" si="65"/>
        <v>YKY</v>
      </c>
      <c r="B4188" s="176" t="str">
        <f>IF(ISBLANK('DPW3'!DX100),"",'DPW3'!DX100)</f>
        <v>PCD_DPW3_RES5_DSI_S2</v>
      </c>
      <c r="C4188" s="176" t="str">
        <f>'DPW3'!F100 &amp; "," &amp; 'DPW3'!G100 &amp; "," &amp; 'DPW3'!$DQ$5 &amp; "," &amp; 'DPW3'!$DX$6</f>
        <v>Resilience - Ml of additional service reservoir storage at service reservoirs,Number of schemes at Stage 2,Reasons for delay - Number of delayed schemes falling into each 'primary reason for delay' category,Sites issues</v>
      </c>
      <c r="D4188" s="176" t="str">
        <f>IF(ISBLANK('DPW3'!$H$100),"",'DPW3'!$H$100)</f>
        <v>Nr</v>
      </c>
      <c r="E4188" s="176" t="s">
        <v>7266</v>
      </c>
      <c r="F4188" s="176" t="str">
        <f>IF(ISBLANK('DPW3'!BK100),"",'DPW3'!BK100)</f>
        <v/>
      </c>
    </row>
    <row r="4189" spans="1:60" x14ac:dyDescent="0.25">
      <c r="A4189" s="176" t="str">
        <f t="shared" si="65"/>
        <v>YKY</v>
      </c>
      <c r="B4189" s="176" t="str">
        <f>IF(ISBLANK('DPW3'!DY100),"",'DPW3'!DY100)</f>
        <v>PCD_DPW3_RES5_DER_S2</v>
      </c>
      <c r="C4189" s="176" t="str">
        <f>'DPW3'!F100 &amp; "," &amp; 'DPW3'!G100 &amp; "," &amp; 'DPW3'!$DQ$5 &amp; "," &amp; 'DPW3'!$DY$6</f>
        <v>Resilience - Ml of additional service reservoir storage at service reservoirs,Number of schemes at Stage 2,Reasons for delay - Number of delayed schemes falling into each 'primary reason for delay' category,Environmental risks</v>
      </c>
      <c r="D4189" s="176" t="str">
        <f>IF(ISBLANK('DPW3'!$H$100),"",'DPW3'!$H$100)</f>
        <v>Nr</v>
      </c>
      <c r="E4189" s="176" t="s">
        <v>7266</v>
      </c>
      <c r="F4189" s="176" t="str">
        <f>IF(ISBLANK('DPW3'!BL100),"",'DPW3'!BL100)</f>
        <v/>
      </c>
    </row>
    <row r="4190" spans="1:60" x14ac:dyDescent="0.25">
      <c r="A4190" s="176" t="str">
        <f t="shared" si="65"/>
        <v>YKY</v>
      </c>
      <c r="B4190" s="176" t="str">
        <f>IF(ISBLANK('DPW3'!DZ100),"",'DPW3'!DZ100)</f>
        <v>PCD_DPW3_RES5_RS_S2</v>
      </c>
      <c r="C4190" s="176" t="str">
        <f>'DPW3'!F100 &amp; "," &amp; 'DPW3'!G100 &amp; "," &amp; 'DPW3'!$DQ$5 &amp; "," &amp; 'DPW3'!$DZ$6</f>
        <v>Resilience - Ml of additional service reservoir storage at service reservoirs,Number of schemes at Stage 2,Reasons for delay - Number of delayed schemes falling into each 'primary reason for delay' category,Regulatory Sign off Delay</v>
      </c>
      <c r="D4190" s="176" t="str">
        <f>IF(ISBLANK('DPW3'!$H$100),"",'DPW3'!$H$100)</f>
        <v>Nr</v>
      </c>
      <c r="E4190" s="176" t="s">
        <v>7266</v>
      </c>
      <c r="F4190" s="176" t="str">
        <f>IF(ISBLANK('DPW3'!BM100),"",'DPW3'!BM100)</f>
        <v/>
      </c>
    </row>
    <row r="4191" spans="1:60" x14ac:dyDescent="0.25">
      <c r="A4191" s="176" t="str">
        <f t="shared" si="65"/>
        <v>YKY</v>
      </c>
      <c r="B4191" s="176" t="str">
        <f>IF(ISBLANK('DPW3'!EA100),"",'DPW3'!EA100)</f>
        <v>PCD_DPW3_RES5_DPLE_S2</v>
      </c>
      <c r="C4191" s="176" t="str">
        <f>'DPW3'!F100 &amp; "," &amp; 'DPW3'!G100 &amp; "," &amp; 'DPW3'!$DQ$5 &amp; "," &amp; 'DPW3'!$EA$6</f>
        <v>Resilience - Ml of additional service reservoir storage at service reservoirs,Number of schemes at Stage 2,Reasons for delay - Number of delayed schemes falling into each 'primary reason for delay' category,Programme level efficiency</v>
      </c>
      <c r="D4191" s="176" t="str">
        <f>IF(ISBLANK('DPW3'!$H$100),"",'DPW3'!$H$100)</f>
        <v>Nr</v>
      </c>
      <c r="E4191" s="176" t="s">
        <v>7266</v>
      </c>
      <c r="F4191" s="176" t="str">
        <f>IF(ISBLANK('DPW3'!BN100),"",'DPW3'!BN100)</f>
        <v/>
      </c>
    </row>
    <row r="4192" spans="1:60" x14ac:dyDescent="0.25">
      <c r="A4192" s="176" t="str">
        <f t="shared" si="65"/>
        <v>YKY</v>
      </c>
      <c r="B4192" s="176" t="str">
        <f>IF(ISBLANK('DPW3'!BZ101),"",'DPW3'!BZ101)</f>
        <v>PCD_DPW3_RES5_S3</v>
      </c>
      <c r="C4192" s="176" t="str">
        <f>'DPW3'!F101 &amp; "," &amp; 'DPW3'!G101 &amp; "," &amp; 'DPW3'!BX5</f>
        <v>Resilience - Ml of additional service reservoir storage at service reservoirs,Number of schemes at Stage 3,Number of Schemes with IMs (Nr)</v>
      </c>
      <c r="D4192" s="176" t="str">
        <f>IF(ISBLANK('DPW3'!$H$101),"",'DPW3'!$H$101)</f>
        <v>Nr</v>
      </c>
      <c r="E4192" s="176" t="s">
        <v>7266</v>
      </c>
      <c r="T4192" s="176" t="str">
        <f>IF(ISBLANK('DPW3'!M101),"",'DPW3'!M101)</f>
        <v/>
      </c>
      <c r="U4192" s="176" t="str">
        <f>IF(ISBLANK('DPW3'!N101),"",'DPW3'!N101)</f>
        <v/>
      </c>
      <c r="V4192" s="176" t="str">
        <f>IF(ISBLANK('DPW3'!O101),"",'DPW3'!O101)</f>
        <v/>
      </c>
      <c r="W4192" s="176" t="str">
        <f>IF(ISBLANK('DPW3'!P101),"",'DPW3'!P101)</f>
        <v/>
      </c>
      <c r="X4192" s="176" t="str">
        <f>IF(ISBLANK('DPW3'!Q101),"",'DPW3'!Q101)</f>
        <v/>
      </c>
      <c r="Y4192" s="176" t="str">
        <f>IF(ISBLANK('DPW3'!R101),"",'DPW3'!R101)</f>
        <v/>
      </c>
      <c r="Z4192" s="176" t="str">
        <f>IF(ISBLANK('DPW3'!S101),"",'DPW3'!S101)</f>
        <v/>
      </c>
      <c r="AA4192" s="176" t="str">
        <f>IF(ISBLANK('DPW3'!T101),"",'DPW3'!T101)</f>
        <v/>
      </c>
      <c r="AB4192" s="176" t="str">
        <f>IF(ISBLANK('DPW3'!U101),"",'DPW3'!U101)</f>
        <v/>
      </c>
      <c r="AC4192" s="176" t="str">
        <f>IF(ISBLANK('DPW3'!V101),"",'DPW3'!V101)</f>
        <v/>
      </c>
      <c r="AD4192" s="176" t="str">
        <f>IF(ISBLANK('DPW3'!W101),"",'DPW3'!W101)</f>
        <v/>
      </c>
      <c r="AE4192" s="176" t="str">
        <f>IF(ISBLANK('DPW3'!X101),"",'DPW3'!X101)</f>
        <v/>
      </c>
      <c r="AF4192" s="176" t="str">
        <f>IF(ISBLANK('DPW3'!Y101),"",'DPW3'!Y101)</f>
        <v/>
      </c>
      <c r="AG4192" s="176" t="str">
        <f>IF(ISBLANK('DPW3'!Z101),"",'DPW3'!Z101)</f>
        <v/>
      </c>
      <c r="AH4192" s="176" t="str">
        <f>IF(ISBLANK('DPW3'!AA101),"",'DPW3'!AA101)</f>
        <v/>
      </c>
      <c r="AI4192" s="176" t="str">
        <f>IF(ISBLANK('DPW3'!AB101),"",'DPW3'!AB101)</f>
        <v/>
      </c>
      <c r="AJ4192" s="176" t="str">
        <f>IF(ISBLANK('DPW3'!AC101),"",'DPW3'!AC101)</f>
        <v/>
      </c>
      <c r="AK4192" s="176" t="str">
        <f>IF(ISBLANK('DPW3'!AD101),"",'DPW3'!AD101)</f>
        <v/>
      </c>
      <c r="AL4192" s="176" t="str">
        <f>IF(ISBLANK('DPW3'!AE101),"",'DPW3'!AE101)</f>
        <v/>
      </c>
      <c r="AM4192" s="176" t="str">
        <f>IF(ISBLANK('DPW3'!AF101),"",'DPW3'!AF101)</f>
        <v/>
      </c>
      <c r="AN4192" s="176" t="str">
        <f>IF(ISBLANK('DPW3'!AG101),"",'DPW3'!AG101)</f>
        <v/>
      </c>
      <c r="AO4192" s="176" t="str">
        <f>IF(ISBLANK('DPW3'!AH101),"",'DPW3'!AH101)</f>
        <v/>
      </c>
      <c r="AP4192" s="176" t="str">
        <f>IF(ISBLANK('DPW3'!AI101),"",'DPW3'!AI101)</f>
        <v/>
      </c>
      <c r="AQ4192" s="176" t="str">
        <f>IF(ISBLANK('DPW3'!AJ101),"",'DPW3'!AJ101)</f>
        <v/>
      </c>
      <c r="AR4192" s="176" t="str">
        <f>IF(ISBLANK('DPW3'!AK101),"",'DPW3'!AK101)</f>
        <v/>
      </c>
      <c r="AS4192" s="176" t="str">
        <f>IF(ISBLANK('DPW3'!AL101),"",'DPW3'!AL101)</f>
        <v/>
      </c>
      <c r="AT4192" s="176" t="str">
        <f>IF(ISBLANK('DPW3'!AM101),"",'DPW3'!AM101)</f>
        <v/>
      </c>
      <c r="AU4192" s="176" t="str">
        <f>IF(ISBLANK('DPW3'!AN101),"",'DPW3'!AN101)</f>
        <v/>
      </c>
      <c r="AV4192" s="176" t="str">
        <f>IF(ISBLANK('DPW3'!AO101),"",'DPW3'!AO101)</f>
        <v/>
      </c>
      <c r="AW4192" s="176" t="str">
        <f>IF(ISBLANK('DPW3'!AP101),"",'DPW3'!AP101)</f>
        <v/>
      </c>
      <c r="AX4192" s="176" t="str">
        <f>IF(ISBLANK('DPW3'!AQ101),"",'DPW3'!AQ101)</f>
        <v/>
      </c>
      <c r="AY4192" s="176" t="str">
        <f>IF(ISBLANK('DPW3'!AR101),"",'DPW3'!AR101)</f>
        <v/>
      </c>
      <c r="AZ4192" s="176" t="str">
        <f>IF(ISBLANK('DPW3'!AS101),"",'DPW3'!AS101)</f>
        <v/>
      </c>
      <c r="BA4192" s="176" t="str">
        <f>IF(ISBLANK('DPW3'!AT101),"",'DPW3'!AT101)</f>
        <v/>
      </c>
      <c r="BB4192" s="176" t="str">
        <f>IF(ISBLANK('DPW3'!AU101),"",'DPW3'!AU101)</f>
        <v/>
      </c>
      <c r="BC4192" s="176" t="str">
        <f>IF(ISBLANK('DPW3'!AV101),"",'DPW3'!AV101)</f>
        <v/>
      </c>
      <c r="BD4192" s="176" t="str">
        <f>IF(ISBLANK('DPW3'!AW101),"",'DPW3'!AW101)</f>
        <v/>
      </c>
      <c r="BE4192" s="176" t="str">
        <f>IF(ISBLANK('DPW3'!AX101),"",'DPW3'!AX101)</f>
        <v/>
      </c>
      <c r="BF4192" s="176" t="str">
        <f>IF(ISBLANK('DPW3'!AY101),"",'DPW3'!AY101)</f>
        <v/>
      </c>
      <c r="BG4192" s="176" t="str">
        <f>IF(ISBLANK('DPW3'!AZ101),"",'DPW3'!AZ101)</f>
        <v/>
      </c>
      <c r="BH4192" s="176" t="str">
        <f>IF(ISBLANK('DPW3'!BA101),"",'DPW3'!BA101)</f>
        <v/>
      </c>
    </row>
    <row r="4193" spans="1:60" x14ac:dyDescent="0.25">
      <c r="A4193" s="176" t="str">
        <f t="shared" si="65"/>
        <v>YKY</v>
      </c>
      <c r="B4193" s="176" t="str">
        <f>IF(ISBLANK('DPW3'!DP101),"",'DPW3'!DP101)</f>
        <v>PCD_DPW3_RES5_DLY_S3</v>
      </c>
      <c r="C4193" s="176" t="str">
        <f>'DPW3'!F101 &amp; "," &amp; 'DPW3'!G101 &amp; "," &amp; 'DPW3'!DP5 &amp; "," &amp; 'DPW3'!DP6</f>
        <v>Resilience - Ml of additional service reservoir storage at service reservoirs,Number of schemes at Stage 3,Total number of schemes with a 90+ day delay for any given IM,</v>
      </c>
      <c r="D4193" s="176" t="str">
        <f>IF(ISBLANK('DPW3'!$H$101),"",'DPW3'!$H$101)</f>
        <v>Nr</v>
      </c>
      <c r="E4193" s="176" t="s">
        <v>7266</v>
      </c>
      <c r="F4193" s="176" t="str">
        <f>IF(ISBLANK('DPW3'!BC101),"",'DPW3'!BC101)</f>
        <v/>
      </c>
    </row>
    <row r="4194" spans="1:60" x14ac:dyDescent="0.25">
      <c r="A4194" s="176" t="str">
        <f t="shared" si="65"/>
        <v>YKY</v>
      </c>
      <c r="B4194" s="176" t="str">
        <f>IF(ISBLANK('DPW3'!DQ101),"",'DPW3'!DQ101)</f>
        <v>PCD_DPW3_RES5_DIR_S3</v>
      </c>
      <c r="C4194" s="176" t="str">
        <f>'DPW3'!F101 &amp; "," &amp; 'DPW3'!G101 &amp; "," &amp; 'DPW3'!$DQ$5 &amp; "," &amp; 'DPW3'!$DQ$6</f>
        <v>Resilience - Ml of additional service reservoir storage at service reservoirs,Number of schemes at Stage 3,Reasons for delay - Number of delayed schemes falling into each 'primary reason for delay' category,Lack of resources - internal</v>
      </c>
      <c r="D4194" s="176" t="str">
        <f>IF(ISBLANK('DPW3'!$H$101),"",'DPW3'!$H$101)</f>
        <v>Nr</v>
      </c>
      <c r="E4194" s="176" t="s">
        <v>7266</v>
      </c>
      <c r="F4194" s="176" t="str">
        <f>IF(ISBLANK('DPW3'!BD101),"",'DPW3'!BD101)</f>
        <v/>
      </c>
    </row>
    <row r="4195" spans="1:60" x14ac:dyDescent="0.25">
      <c r="A4195" s="176" t="str">
        <f t="shared" si="65"/>
        <v>YKY</v>
      </c>
      <c r="B4195" s="176" t="str">
        <f>IF(ISBLANK('DPW3'!DR101),"",'DPW3'!DR101)</f>
        <v>PCD_DPW3_RES5_DSCR_S3</v>
      </c>
      <c r="C4195" s="176" t="str">
        <f>'DPW3'!F101 &amp; "," &amp; 'DPW3'!G101 &amp; "," &amp; 'DPW3'!$DQ$5 &amp; "," &amp; 'DPW3'!$DR$6</f>
        <v xml:space="preserve">Resilience - Ml of additional service reservoir storage at service reservoirs,Number of schemes at Stage 3,Reasons for delay - Number of delayed schemes falling into each 'primary reason for delay' category,Lack of resources - external </v>
      </c>
      <c r="D4195" s="176" t="str">
        <f>IF(ISBLANK('DPW3'!$H$101),"",'DPW3'!$H$101)</f>
        <v>Nr</v>
      </c>
      <c r="E4195" s="176" t="s">
        <v>7266</v>
      </c>
      <c r="F4195" s="176" t="str">
        <f>IF(ISBLANK('DPW3'!BE101),"",'DPW3'!BE101)</f>
        <v/>
      </c>
    </row>
    <row r="4196" spans="1:60" x14ac:dyDescent="0.25">
      <c r="A4196" s="176" t="str">
        <f t="shared" si="65"/>
        <v>YKY</v>
      </c>
      <c r="B4196" s="176" t="str">
        <f>IF(ISBLANK('DPW3'!DS101),"",'DPW3'!DS101)</f>
        <v>PCD_DPW3_RES5_DCS_S3</v>
      </c>
      <c r="C4196" s="176" t="str">
        <f>'DPW3'!F101 &amp; "," &amp; 'DPW3'!G101 &amp; "," &amp; 'DPW3'!$DQ$5 &amp; "," &amp; 'DPW3'!$DS$6</f>
        <v>Resilience - Ml of additional service reservoir storage at service reservoirs,Number of schemes at Stage 3,Reasons for delay - Number of delayed schemes falling into each 'primary reason for delay' category,Change in solution (IM2)</v>
      </c>
      <c r="D4196" s="176" t="str">
        <f>IF(ISBLANK('DPW3'!$H$101),"",'DPW3'!$H$101)</f>
        <v>Nr</v>
      </c>
      <c r="E4196" s="176" t="s">
        <v>7266</v>
      </c>
      <c r="F4196" s="176" t="str">
        <f>IF(ISBLANK('DPW3'!BF101),"",'DPW3'!BF101)</f>
        <v/>
      </c>
    </row>
    <row r="4197" spans="1:60" x14ac:dyDescent="0.25">
      <c r="A4197" s="176" t="str">
        <f t="shared" si="65"/>
        <v>YKY</v>
      </c>
      <c r="B4197" s="176" t="str">
        <f>IF(ISBLANK('DPW3'!DT101),"",'DPW3'!DT101)</f>
        <v>PCD_DPW3_RES5_DSPC_S3</v>
      </c>
      <c r="C4197" s="176" t="str">
        <f>'DPW3'!F101 &amp; "," &amp; 'DPW3'!G101 &amp; "," &amp; 'DPW3'!$DQ$5 &amp; "," &amp; 'DPW3'!$DT$6</f>
        <v>Resilience - Ml of additional service reservoir storage at service reservoirs,Number of schemes at Stage 3,Reasons for delay - Number of delayed schemes falling into each 'primary reason for delay' category,Supply chain capacity</v>
      </c>
      <c r="D4197" s="176" t="str">
        <f>IF(ISBLANK('DPW3'!$H$101),"",'DPW3'!$H$101)</f>
        <v>Nr</v>
      </c>
      <c r="E4197" s="176" t="s">
        <v>7266</v>
      </c>
      <c r="F4197" s="176" t="str">
        <f>IF(ISBLANK('DPW3'!BG101),"",'DPW3'!BG101)</f>
        <v/>
      </c>
    </row>
    <row r="4198" spans="1:60" s="55" customFormat="1" x14ac:dyDescent="0.25">
      <c r="A4198" s="55" t="str">
        <f t="shared" si="65"/>
        <v>YKY</v>
      </c>
      <c r="B4198" s="55" t="str">
        <f>IF(ISBLANK('DPW3'!DU101),"",'DPW3'!DU101)</f>
        <v>PCD_DPW3_RES5_DPP_S3</v>
      </c>
      <c r="C4198" s="55" t="str">
        <f>'DPW3'!F101 &amp; "," &amp; 'DPW3'!G101 &amp; "," &amp; 'DPW3'!$DQ$5 &amp; "," &amp; 'DPW3'!$DU$6</f>
        <v>Resilience - Ml of additional service reservoir storage at service reservoirs,Number of schemes at Stage 3,Reasons for delay - Number of delayed schemes falling into each 'primary reason for delay' category,Land and planning permission</v>
      </c>
      <c r="D4198" s="55" t="str">
        <f>IF(ISBLANK('DPW3'!$H$101),"",'DPW3'!$H$101)</f>
        <v>Nr</v>
      </c>
      <c r="E4198" s="55" t="s">
        <v>7266</v>
      </c>
      <c r="F4198" s="55" t="str">
        <f>IF(ISBLANK('DPW3'!BH101),"",'DPW3'!BH101)</f>
        <v/>
      </c>
    </row>
    <row r="4199" spans="1:60" x14ac:dyDescent="0.25">
      <c r="A4199" s="176" t="str">
        <f t="shared" si="65"/>
        <v>YKY</v>
      </c>
      <c r="B4199" s="176" t="str">
        <f>IF(ISBLANK('DPW3'!DV101),"",'DPW3'!DV101)</f>
        <v>PCD_DPW3_RES5_DTPI_S3</v>
      </c>
      <c r="C4199" s="176" t="str">
        <f>'DPW3'!F101 &amp; "," &amp; 'DPW3'!G101 &amp; "," &amp; 'DPW3'!$DQ$5 &amp; "," &amp; 'DPW3'!$DV$6</f>
        <v>Resilience - Ml of additional service reservoir storage at service reservoirs,Number of schemes at Stage 3,Reasons for delay - Number of delayed schemes falling into each 'primary reason for delay' category,Third-party interface</v>
      </c>
      <c r="D4199" s="176" t="str">
        <f>IF(ISBLANK('DPW3'!$H$101),"",'DPW3'!$H$101)</f>
        <v>Nr</v>
      </c>
      <c r="E4199" s="176" t="s">
        <v>7266</v>
      </c>
      <c r="F4199" s="176" t="str">
        <f>IF(ISBLANK('DPW3'!BI101),"",'DPW3'!BI101)</f>
        <v/>
      </c>
    </row>
    <row r="4200" spans="1:60" x14ac:dyDescent="0.25">
      <c r="A4200" s="176" t="str">
        <f t="shared" si="65"/>
        <v>YKY</v>
      </c>
      <c r="B4200" s="176" t="str">
        <f>IF(ISBLANK('DPW3'!DW101),"",'DPW3'!DW101)</f>
        <v>PCD_DPW3_RES5_DCI_S3</v>
      </c>
      <c r="C4200" s="176" t="str">
        <f>'DPW3'!F101 &amp; "," &amp; 'DPW3'!G101 &amp; "," &amp; 'DPW3'!$DQ$5 &amp; "," &amp; 'DPW3'!$DW$6</f>
        <v>Resilience - Ml of additional service reservoir storage at service reservoirs,Number of schemes at Stage 3,Reasons for delay - Number of delayed schemes falling into each 'primary reason for delay' category,Contractual issues</v>
      </c>
      <c r="D4200" s="176" t="str">
        <f>IF(ISBLANK('DPW3'!$H$101),"",'DPW3'!$H$101)</f>
        <v>Nr</v>
      </c>
      <c r="E4200" s="176" t="s">
        <v>7266</v>
      </c>
      <c r="F4200" s="176" t="str">
        <f>IF(ISBLANK('DPW3'!BJ101),"",'DPW3'!BJ101)</f>
        <v/>
      </c>
    </row>
    <row r="4201" spans="1:60" x14ac:dyDescent="0.25">
      <c r="A4201" s="176" t="str">
        <f t="shared" si="65"/>
        <v>YKY</v>
      </c>
      <c r="B4201" s="176" t="str">
        <f>IF(ISBLANK('DPW3'!DX101),"",'DPW3'!DX101)</f>
        <v>PCD_DPW3_RES5_DSI_S3</v>
      </c>
      <c r="C4201" s="176" t="str">
        <f>'DPW3'!F101 &amp; "," &amp; 'DPW3'!G101 &amp; "," &amp; 'DPW3'!$DQ$5 &amp; "," &amp; 'DPW3'!$DX$6</f>
        <v>Resilience - Ml of additional service reservoir storage at service reservoirs,Number of schemes at Stage 3,Reasons for delay - Number of delayed schemes falling into each 'primary reason for delay' category,Sites issues</v>
      </c>
      <c r="D4201" s="176" t="str">
        <f>IF(ISBLANK('DPW3'!$H$101),"",'DPW3'!$H$101)</f>
        <v>Nr</v>
      </c>
      <c r="E4201" s="176" t="s">
        <v>7266</v>
      </c>
      <c r="F4201" s="176" t="str">
        <f>IF(ISBLANK('DPW3'!BK101),"",'DPW3'!BK101)</f>
        <v/>
      </c>
    </row>
    <row r="4202" spans="1:60" x14ac:dyDescent="0.25">
      <c r="A4202" s="176" t="str">
        <f t="shared" si="65"/>
        <v>YKY</v>
      </c>
      <c r="B4202" s="176" t="str">
        <f>IF(ISBLANK('DPW3'!DY101),"",'DPW3'!DY101)</f>
        <v>PCD_DPW3_RES5_DER_S3</v>
      </c>
      <c r="C4202" s="176" t="str">
        <f>'DPW3'!F101 &amp; "," &amp; 'DPW3'!G101 &amp; "," &amp; 'DPW3'!$DQ$5 &amp; "," &amp; 'DPW3'!$DY$6</f>
        <v>Resilience - Ml of additional service reservoir storage at service reservoirs,Number of schemes at Stage 3,Reasons for delay - Number of delayed schemes falling into each 'primary reason for delay' category,Environmental risks</v>
      </c>
      <c r="D4202" s="176" t="str">
        <f>IF(ISBLANK('DPW3'!$H$101),"",'DPW3'!$H$101)</f>
        <v>Nr</v>
      </c>
      <c r="E4202" s="176" t="s">
        <v>7266</v>
      </c>
      <c r="F4202" s="176" t="str">
        <f>IF(ISBLANK('DPW3'!BL101),"",'DPW3'!BL101)</f>
        <v/>
      </c>
    </row>
    <row r="4203" spans="1:60" x14ac:dyDescent="0.25">
      <c r="A4203" s="176" t="str">
        <f t="shared" si="65"/>
        <v>YKY</v>
      </c>
      <c r="B4203" s="176" t="str">
        <f>IF(ISBLANK('DPW3'!DZ101),"",'DPW3'!DZ101)</f>
        <v>PCD_DPW3_RES5_RS_S3</v>
      </c>
      <c r="C4203" s="176" t="str">
        <f>'DPW3'!F101 &amp; "," &amp; 'DPW3'!G101 &amp; "," &amp; 'DPW3'!$DQ$5 &amp; "," &amp; 'DPW3'!$DZ$6</f>
        <v>Resilience - Ml of additional service reservoir storage at service reservoirs,Number of schemes at Stage 3,Reasons for delay - Number of delayed schemes falling into each 'primary reason for delay' category,Regulatory Sign off Delay</v>
      </c>
      <c r="D4203" s="176" t="str">
        <f>IF(ISBLANK('DPW3'!$H$101),"",'DPW3'!$H$101)</f>
        <v>Nr</v>
      </c>
      <c r="E4203" s="176" t="s">
        <v>7266</v>
      </c>
      <c r="F4203" s="176" t="str">
        <f>IF(ISBLANK('DPW3'!BM101),"",'DPW3'!BM101)</f>
        <v/>
      </c>
    </row>
    <row r="4204" spans="1:60" x14ac:dyDescent="0.25">
      <c r="A4204" s="176" t="str">
        <f t="shared" si="65"/>
        <v>YKY</v>
      </c>
      <c r="B4204" s="176" t="str">
        <f>IF(ISBLANK('DPW3'!EA101),"",'DPW3'!EA101)</f>
        <v>PCD_DPW3_RES5_DPLE_S3</v>
      </c>
      <c r="C4204" s="176" t="str">
        <f>'DPW3'!F101 &amp; "," &amp; 'DPW3'!G101 &amp; "," &amp; 'DPW3'!$DQ$5 &amp; "," &amp; 'DPW3'!$EA$6</f>
        <v>Resilience - Ml of additional service reservoir storage at service reservoirs,Number of schemes at Stage 3,Reasons for delay - Number of delayed schemes falling into each 'primary reason for delay' category,Programme level efficiency</v>
      </c>
      <c r="D4204" s="176" t="str">
        <f>IF(ISBLANK('DPW3'!$H$101),"",'DPW3'!$H$101)</f>
        <v>Nr</v>
      </c>
      <c r="E4204" s="176" t="s">
        <v>7266</v>
      </c>
      <c r="F4204" s="176" t="str">
        <f>IF(ISBLANK('DPW3'!BN101),"",'DPW3'!BN101)</f>
        <v/>
      </c>
    </row>
    <row r="4205" spans="1:60" x14ac:dyDescent="0.25">
      <c r="A4205" s="176" t="str">
        <f t="shared" si="65"/>
        <v>YKY</v>
      </c>
      <c r="B4205" s="176" t="str">
        <f>IF(ISBLANK('DPW3'!BZ102),"",'DPW3'!BZ102)</f>
        <v>PCD_DPW3_RES5_S4</v>
      </c>
      <c r="C4205" s="176" t="str">
        <f>'DPW3'!F102 &amp; "," &amp; 'DPW3'!G102 &amp; "," &amp; 'DPW3'!BX5</f>
        <v>Resilience - Ml of additional service reservoir storage at service reservoirs,Number of schemes at Stage 4,Number of Schemes with IMs (Nr)</v>
      </c>
      <c r="D4205" s="176" t="str">
        <f>IF(ISBLANK('DPW3'!$H$102),"",'DPW3'!$H$102)</f>
        <v>Nr</v>
      </c>
      <c r="E4205" s="176" t="s">
        <v>7266</v>
      </c>
      <c r="T4205" s="176" t="str">
        <f>IF(ISBLANK('DPW3'!M102),"",'DPW3'!M102)</f>
        <v/>
      </c>
      <c r="U4205" s="176" t="str">
        <f>IF(ISBLANK('DPW3'!N102),"",'DPW3'!N102)</f>
        <v/>
      </c>
      <c r="V4205" s="176" t="str">
        <f>IF(ISBLANK('DPW3'!O102),"",'DPW3'!O102)</f>
        <v/>
      </c>
      <c r="W4205" s="176" t="str">
        <f>IF(ISBLANK('DPW3'!P102),"",'DPW3'!P102)</f>
        <v/>
      </c>
      <c r="X4205" s="176" t="str">
        <f>IF(ISBLANK('DPW3'!Q102),"",'DPW3'!Q102)</f>
        <v/>
      </c>
      <c r="Y4205" s="176" t="str">
        <f>IF(ISBLANK('DPW3'!R102),"",'DPW3'!R102)</f>
        <v/>
      </c>
      <c r="Z4205" s="176" t="str">
        <f>IF(ISBLANK('DPW3'!S102),"",'DPW3'!S102)</f>
        <v/>
      </c>
      <c r="AA4205" s="176" t="str">
        <f>IF(ISBLANK('DPW3'!T102),"",'DPW3'!T102)</f>
        <v/>
      </c>
      <c r="AB4205" s="176" t="str">
        <f>IF(ISBLANK('DPW3'!U102),"",'DPW3'!U102)</f>
        <v/>
      </c>
      <c r="AC4205" s="176" t="str">
        <f>IF(ISBLANK('DPW3'!V102),"",'DPW3'!V102)</f>
        <v/>
      </c>
      <c r="AD4205" s="176" t="str">
        <f>IF(ISBLANK('DPW3'!W102),"",'DPW3'!W102)</f>
        <v/>
      </c>
      <c r="AE4205" s="176" t="str">
        <f>IF(ISBLANK('DPW3'!X102),"",'DPW3'!X102)</f>
        <v/>
      </c>
      <c r="AF4205" s="176" t="str">
        <f>IF(ISBLANK('DPW3'!Y102),"",'DPW3'!Y102)</f>
        <v/>
      </c>
      <c r="AG4205" s="176" t="str">
        <f>IF(ISBLANK('DPW3'!Z102),"",'DPW3'!Z102)</f>
        <v/>
      </c>
      <c r="AH4205" s="176" t="str">
        <f>IF(ISBLANK('DPW3'!AA102),"",'DPW3'!AA102)</f>
        <v/>
      </c>
      <c r="AI4205" s="176" t="str">
        <f>IF(ISBLANK('DPW3'!AB102),"",'DPW3'!AB102)</f>
        <v/>
      </c>
      <c r="AJ4205" s="176" t="str">
        <f>IF(ISBLANK('DPW3'!AC102),"",'DPW3'!AC102)</f>
        <v/>
      </c>
      <c r="AK4205" s="176" t="str">
        <f>IF(ISBLANK('DPW3'!AD102),"",'DPW3'!AD102)</f>
        <v/>
      </c>
      <c r="AL4205" s="176" t="str">
        <f>IF(ISBLANK('DPW3'!AE102),"",'DPW3'!AE102)</f>
        <v/>
      </c>
      <c r="AM4205" s="176" t="str">
        <f>IF(ISBLANK('DPW3'!AF102),"",'DPW3'!AF102)</f>
        <v/>
      </c>
      <c r="AN4205" s="176" t="str">
        <f>IF(ISBLANK('DPW3'!AG102),"",'DPW3'!AG102)</f>
        <v/>
      </c>
      <c r="AO4205" s="176" t="str">
        <f>IF(ISBLANK('DPW3'!AH102),"",'DPW3'!AH102)</f>
        <v/>
      </c>
      <c r="AP4205" s="176" t="str">
        <f>IF(ISBLANK('DPW3'!AI102),"",'DPW3'!AI102)</f>
        <v/>
      </c>
      <c r="AQ4205" s="176" t="str">
        <f>IF(ISBLANK('DPW3'!AJ102),"",'DPW3'!AJ102)</f>
        <v/>
      </c>
      <c r="AR4205" s="176" t="str">
        <f>IF(ISBLANK('DPW3'!AK102),"",'DPW3'!AK102)</f>
        <v/>
      </c>
      <c r="AS4205" s="176" t="str">
        <f>IF(ISBLANK('DPW3'!AL102),"",'DPW3'!AL102)</f>
        <v/>
      </c>
      <c r="AT4205" s="176" t="str">
        <f>IF(ISBLANK('DPW3'!AM102),"",'DPW3'!AM102)</f>
        <v/>
      </c>
      <c r="AU4205" s="176" t="str">
        <f>IF(ISBLANK('DPW3'!AN102),"",'DPW3'!AN102)</f>
        <v/>
      </c>
      <c r="AV4205" s="176" t="str">
        <f>IF(ISBLANK('DPW3'!AO102),"",'DPW3'!AO102)</f>
        <v/>
      </c>
      <c r="AW4205" s="176" t="str">
        <f>IF(ISBLANK('DPW3'!AP102),"",'DPW3'!AP102)</f>
        <v/>
      </c>
      <c r="AX4205" s="176" t="str">
        <f>IF(ISBLANK('DPW3'!AQ102),"",'DPW3'!AQ102)</f>
        <v/>
      </c>
      <c r="AY4205" s="176" t="str">
        <f>IF(ISBLANK('DPW3'!AR102),"",'DPW3'!AR102)</f>
        <v/>
      </c>
      <c r="AZ4205" s="176" t="str">
        <f>IF(ISBLANK('DPW3'!AS102),"",'DPW3'!AS102)</f>
        <v/>
      </c>
      <c r="BA4205" s="176" t="str">
        <f>IF(ISBLANK('DPW3'!AT102),"",'DPW3'!AT102)</f>
        <v/>
      </c>
      <c r="BB4205" s="176" t="str">
        <f>IF(ISBLANK('DPW3'!AU102),"",'DPW3'!AU102)</f>
        <v/>
      </c>
      <c r="BC4205" s="176" t="str">
        <f>IF(ISBLANK('DPW3'!AV102),"",'DPW3'!AV102)</f>
        <v/>
      </c>
      <c r="BD4205" s="176" t="str">
        <f>IF(ISBLANK('DPW3'!AW102),"",'DPW3'!AW102)</f>
        <v/>
      </c>
      <c r="BE4205" s="176" t="str">
        <f>IF(ISBLANK('DPW3'!AX102),"",'DPW3'!AX102)</f>
        <v/>
      </c>
      <c r="BF4205" s="176" t="str">
        <f>IF(ISBLANK('DPW3'!AY102),"",'DPW3'!AY102)</f>
        <v/>
      </c>
      <c r="BG4205" s="176" t="str">
        <f>IF(ISBLANK('DPW3'!AZ102),"",'DPW3'!AZ102)</f>
        <v/>
      </c>
      <c r="BH4205" s="176" t="str">
        <f>IF(ISBLANK('DPW3'!BA102),"",'DPW3'!BA102)</f>
        <v/>
      </c>
    </row>
    <row r="4206" spans="1:60" x14ac:dyDescent="0.25">
      <c r="A4206" s="176" t="str">
        <f t="shared" si="65"/>
        <v>YKY</v>
      </c>
      <c r="B4206" s="176" t="str">
        <f>IF(ISBLANK('DPW3'!DP102),"",'DPW3'!DP102)</f>
        <v>PCD_DPW3_RES5_DLY_S4</v>
      </c>
      <c r="C4206" s="176" t="str">
        <f>'DPW3'!F102 &amp; "," &amp; 'DPW3'!G102 &amp; "," &amp; 'DPW3'!DP5 &amp; "," &amp; 'DPW3'!DP6</f>
        <v>Resilience - Ml of additional service reservoir storage at service reservoirs,Number of schemes at Stage 4,Total number of schemes with a 90+ day delay for any given IM,</v>
      </c>
      <c r="D4206" s="176" t="str">
        <f>IF(ISBLANK('DPW3'!$H$102),"",'DPW3'!$H$102)</f>
        <v>Nr</v>
      </c>
      <c r="E4206" s="176" t="s">
        <v>7266</v>
      </c>
      <c r="F4206" s="176" t="str">
        <f>IF(ISBLANK('DPW3'!BC102),"",'DPW3'!BC102)</f>
        <v/>
      </c>
    </row>
    <row r="4207" spans="1:60" x14ac:dyDescent="0.25">
      <c r="A4207" s="176" t="str">
        <f t="shared" si="65"/>
        <v>YKY</v>
      </c>
      <c r="B4207" s="176" t="str">
        <f>IF(ISBLANK('DPW3'!DQ102),"",'DPW3'!DQ102)</f>
        <v>PCD_DPW3_RES5_DIR_S4</v>
      </c>
      <c r="C4207" s="176" t="str">
        <f>'DPW3'!F102 &amp; "," &amp; 'DPW3'!G102 &amp; "," &amp; 'DPW3'!$DQ$5 &amp; "," &amp; 'DPW3'!$DQ$6</f>
        <v>Resilience - Ml of additional service reservoir storage at service reservoirs,Number of schemes at Stage 4,Reasons for delay - Number of delayed schemes falling into each 'primary reason for delay' category,Lack of resources - internal</v>
      </c>
      <c r="D4207" s="176" t="str">
        <f>IF(ISBLANK('DPW3'!$H$102),"",'DPW3'!$H$102)</f>
        <v>Nr</v>
      </c>
      <c r="E4207" s="176" t="s">
        <v>7266</v>
      </c>
      <c r="F4207" s="176" t="str">
        <f>IF(ISBLANK('DPW3'!BD102),"",'DPW3'!BD102)</f>
        <v/>
      </c>
    </row>
    <row r="4208" spans="1:60" x14ac:dyDescent="0.25">
      <c r="A4208" s="176" t="str">
        <f t="shared" si="65"/>
        <v>YKY</v>
      </c>
      <c r="B4208" s="176" t="str">
        <f>IF(ISBLANK('DPW3'!DR102),"",'DPW3'!DR102)</f>
        <v>PCD_DPW3_RES5_DSCR_S4</v>
      </c>
      <c r="C4208" s="176" t="str">
        <f>'DPW3'!F102 &amp; "," &amp; 'DPW3'!G102 &amp; "," &amp; 'DPW3'!$DQ$5 &amp; "," &amp; 'DPW3'!$DR$6</f>
        <v xml:space="preserve">Resilience - Ml of additional service reservoir storage at service reservoirs,Number of schemes at Stage 4,Reasons for delay - Number of delayed schemes falling into each 'primary reason for delay' category,Lack of resources - external </v>
      </c>
      <c r="D4208" s="176" t="str">
        <f>IF(ISBLANK('DPW3'!$H$102),"",'DPW3'!$H$102)</f>
        <v>Nr</v>
      </c>
      <c r="E4208" s="176" t="s">
        <v>7266</v>
      </c>
      <c r="F4208" s="176" t="str">
        <f>IF(ISBLANK('DPW3'!BE102),"",'DPW3'!BE102)</f>
        <v/>
      </c>
    </row>
    <row r="4209" spans="1:60" x14ac:dyDescent="0.25">
      <c r="A4209" s="176" t="str">
        <f t="shared" si="65"/>
        <v>YKY</v>
      </c>
      <c r="B4209" s="176" t="str">
        <f>IF(ISBLANK('DPW3'!DS102),"",'DPW3'!DS102)</f>
        <v>PCD_DPW3_RES5_DCS_S4</v>
      </c>
      <c r="C4209" s="176" t="str">
        <f>'DPW3'!F102 &amp; "," &amp; 'DPW3'!G102 &amp; "," &amp; 'DPW3'!$DQ$5 &amp; "," &amp; 'DPW3'!$DS$6</f>
        <v>Resilience - Ml of additional service reservoir storage at service reservoirs,Number of schemes at Stage 4,Reasons for delay - Number of delayed schemes falling into each 'primary reason for delay' category,Change in solution (IM2)</v>
      </c>
      <c r="D4209" s="176" t="str">
        <f>IF(ISBLANK('DPW3'!$H$102),"",'DPW3'!$H$102)</f>
        <v>Nr</v>
      </c>
      <c r="E4209" s="176" t="s">
        <v>7266</v>
      </c>
      <c r="F4209" s="176" t="str">
        <f>IF(ISBLANK('DPW3'!BF102),"",'DPW3'!BF102)</f>
        <v/>
      </c>
    </row>
    <row r="4210" spans="1:60" x14ac:dyDescent="0.25">
      <c r="A4210" s="176" t="str">
        <f t="shared" si="65"/>
        <v>YKY</v>
      </c>
      <c r="B4210" s="176" t="str">
        <f>IF(ISBLANK('DPW3'!DT102),"",'DPW3'!DT102)</f>
        <v>PCD_DPW3_RES5_DSPC_S4</v>
      </c>
      <c r="C4210" s="176" t="str">
        <f>'DPW3'!F102 &amp; "," &amp; 'DPW3'!G102 &amp; "," &amp; 'DPW3'!$DQ$5 &amp; "," &amp; 'DPW3'!$DT$6</f>
        <v>Resilience - Ml of additional service reservoir storage at service reservoirs,Number of schemes at Stage 4,Reasons for delay - Number of delayed schemes falling into each 'primary reason for delay' category,Supply chain capacity</v>
      </c>
      <c r="D4210" s="176" t="str">
        <f>IF(ISBLANK('DPW3'!$H$102),"",'DPW3'!$H$102)</f>
        <v>Nr</v>
      </c>
      <c r="E4210" s="176" t="s">
        <v>7266</v>
      </c>
      <c r="F4210" s="176" t="str">
        <f>IF(ISBLANK('DPW3'!BG102),"",'DPW3'!BG102)</f>
        <v/>
      </c>
    </row>
    <row r="4211" spans="1:60" s="55" customFormat="1" x14ac:dyDescent="0.25">
      <c r="A4211" s="55" t="str">
        <f t="shared" si="65"/>
        <v>YKY</v>
      </c>
      <c r="B4211" s="55" t="str">
        <f>IF(ISBLANK('DPW3'!DU102),"",'DPW3'!DU102)</f>
        <v>PCD_DPW3_RES5_DPP_S4</v>
      </c>
      <c r="C4211" s="55" t="str">
        <f>'DPW3'!F102 &amp; "," &amp; 'DPW3'!G102 &amp; "," &amp; 'DPW3'!$DQ$5 &amp; "," &amp; 'DPW3'!$DU$6</f>
        <v>Resilience - Ml of additional service reservoir storage at service reservoirs,Number of schemes at Stage 4,Reasons for delay - Number of delayed schemes falling into each 'primary reason for delay' category,Land and planning permission</v>
      </c>
      <c r="D4211" s="55" t="str">
        <f>IF(ISBLANK('DPW3'!$H$102),"",'DPW3'!$H$102)</f>
        <v>Nr</v>
      </c>
      <c r="E4211" s="55" t="s">
        <v>7266</v>
      </c>
      <c r="F4211" s="55" t="str">
        <f>IF(ISBLANK('DPW3'!BH102),"",'DPW3'!BH102)</f>
        <v/>
      </c>
    </row>
    <row r="4212" spans="1:60" x14ac:dyDescent="0.25">
      <c r="A4212" s="176" t="str">
        <f t="shared" si="65"/>
        <v>YKY</v>
      </c>
      <c r="B4212" s="176" t="str">
        <f>IF(ISBLANK('DPW3'!DV102),"",'DPW3'!DV102)</f>
        <v>PCD_DPW3_RES5_DTPI_S4</v>
      </c>
      <c r="C4212" s="176" t="str">
        <f>'DPW3'!F102 &amp; "," &amp; 'DPW3'!G102 &amp; "," &amp; 'DPW3'!$DQ$5 &amp; "," &amp; 'DPW3'!$DV$6</f>
        <v>Resilience - Ml of additional service reservoir storage at service reservoirs,Number of schemes at Stage 4,Reasons for delay - Number of delayed schemes falling into each 'primary reason for delay' category,Third-party interface</v>
      </c>
      <c r="D4212" s="176" t="str">
        <f>IF(ISBLANK('DPW3'!$H$102),"",'DPW3'!$H$102)</f>
        <v>Nr</v>
      </c>
      <c r="E4212" s="176" t="s">
        <v>7266</v>
      </c>
      <c r="F4212" s="176" t="str">
        <f>IF(ISBLANK('DPW3'!BI102),"",'DPW3'!BI102)</f>
        <v/>
      </c>
    </row>
    <row r="4213" spans="1:60" x14ac:dyDescent="0.25">
      <c r="A4213" s="176" t="str">
        <f t="shared" si="65"/>
        <v>YKY</v>
      </c>
      <c r="B4213" s="176" t="str">
        <f>IF(ISBLANK('DPW3'!DW102),"",'DPW3'!DW102)</f>
        <v>PCD_DPW3_RES5_DCI_S4</v>
      </c>
      <c r="C4213" s="176" t="str">
        <f>'DPW3'!F102 &amp; "," &amp; 'DPW3'!G102 &amp; "," &amp; 'DPW3'!$DQ$5 &amp; "," &amp; 'DPW3'!$DW$6</f>
        <v>Resilience - Ml of additional service reservoir storage at service reservoirs,Number of schemes at Stage 4,Reasons for delay - Number of delayed schemes falling into each 'primary reason for delay' category,Contractual issues</v>
      </c>
      <c r="D4213" s="176" t="str">
        <f>IF(ISBLANK('DPW3'!$H$102),"",'DPW3'!$H$102)</f>
        <v>Nr</v>
      </c>
      <c r="E4213" s="176" t="s">
        <v>7266</v>
      </c>
      <c r="F4213" s="176" t="str">
        <f>IF(ISBLANK('DPW3'!BJ102),"",'DPW3'!BJ102)</f>
        <v/>
      </c>
    </row>
    <row r="4214" spans="1:60" x14ac:dyDescent="0.25">
      <c r="A4214" s="176" t="str">
        <f t="shared" si="65"/>
        <v>YKY</v>
      </c>
      <c r="B4214" s="176" t="str">
        <f>IF(ISBLANK('DPW3'!DX102),"",'DPW3'!DX102)</f>
        <v>PCD_DPW3_RES5_DSI_S4</v>
      </c>
      <c r="C4214" s="176" t="str">
        <f>'DPW3'!F102 &amp; "," &amp; 'DPW3'!G102 &amp; "," &amp; 'DPW3'!$DQ$5 &amp; "," &amp; 'DPW3'!$DX$6</f>
        <v>Resilience - Ml of additional service reservoir storage at service reservoirs,Number of schemes at Stage 4,Reasons for delay - Number of delayed schemes falling into each 'primary reason for delay' category,Sites issues</v>
      </c>
      <c r="D4214" s="176" t="str">
        <f>IF(ISBLANK('DPW3'!$H$102),"",'DPW3'!$H$102)</f>
        <v>Nr</v>
      </c>
      <c r="E4214" s="176" t="s">
        <v>7266</v>
      </c>
      <c r="F4214" s="176" t="str">
        <f>IF(ISBLANK('DPW3'!BK102),"",'DPW3'!BK102)</f>
        <v/>
      </c>
    </row>
    <row r="4215" spans="1:60" x14ac:dyDescent="0.25">
      <c r="A4215" s="176" t="str">
        <f t="shared" si="65"/>
        <v>YKY</v>
      </c>
      <c r="B4215" s="176" t="str">
        <f>IF(ISBLANK('DPW3'!DY102),"",'DPW3'!DY102)</f>
        <v>PCD_DPW3_RES5_DER_S4</v>
      </c>
      <c r="C4215" s="176" t="str">
        <f>'DPW3'!F102 &amp; "," &amp; 'DPW3'!G102 &amp; "," &amp; 'DPW3'!$DQ$5 &amp; "," &amp; 'DPW3'!$DY$6</f>
        <v>Resilience - Ml of additional service reservoir storage at service reservoirs,Number of schemes at Stage 4,Reasons for delay - Number of delayed schemes falling into each 'primary reason for delay' category,Environmental risks</v>
      </c>
      <c r="D4215" s="176" t="str">
        <f>IF(ISBLANK('DPW3'!$H$102),"",'DPW3'!$H$102)</f>
        <v>Nr</v>
      </c>
      <c r="E4215" s="176" t="s">
        <v>7266</v>
      </c>
      <c r="F4215" s="176" t="str">
        <f>IF(ISBLANK('DPW3'!BL102),"",'DPW3'!BL102)</f>
        <v/>
      </c>
    </row>
    <row r="4216" spans="1:60" x14ac:dyDescent="0.25">
      <c r="A4216" s="176" t="str">
        <f t="shared" si="65"/>
        <v>YKY</v>
      </c>
      <c r="B4216" s="176" t="str">
        <f>IF(ISBLANK('DPW3'!DZ102),"",'DPW3'!DZ102)</f>
        <v>PCD_DPW3_RES5_RS_S4</v>
      </c>
      <c r="C4216" s="176" t="str">
        <f>'DPW3'!F102 &amp; "," &amp; 'DPW3'!G102 &amp; "," &amp; 'DPW3'!$DQ$5 &amp; "," &amp; 'DPW3'!$DZ$6</f>
        <v>Resilience - Ml of additional service reservoir storage at service reservoirs,Number of schemes at Stage 4,Reasons for delay - Number of delayed schemes falling into each 'primary reason for delay' category,Regulatory Sign off Delay</v>
      </c>
      <c r="D4216" s="176" t="str">
        <f>IF(ISBLANK('DPW3'!$H$102),"",'DPW3'!$H$102)</f>
        <v>Nr</v>
      </c>
      <c r="E4216" s="176" t="s">
        <v>7266</v>
      </c>
      <c r="F4216" s="176" t="str">
        <f>IF(ISBLANK('DPW3'!BM102),"",'DPW3'!BM102)</f>
        <v/>
      </c>
    </row>
    <row r="4217" spans="1:60" x14ac:dyDescent="0.25">
      <c r="A4217" s="176" t="str">
        <f t="shared" si="65"/>
        <v>YKY</v>
      </c>
      <c r="B4217" s="176" t="str">
        <f>IF(ISBLANK('DPW3'!EA102),"",'DPW3'!EA102)</f>
        <v>PCD_DPW3_RES5_DPLE_S4</v>
      </c>
      <c r="C4217" s="176" t="str">
        <f>'DPW3'!F102 &amp; "," &amp; 'DPW3'!G102 &amp; "," &amp; 'DPW3'!$DQ$5 &amp; "," &amp; 'DPW3'!$EA$6</f>
        <v>Resilience - Ml of additional service reservoir storage at service reservoirs,Number of schemes at Stage 4,Reasons for delay - Number of delayed schemes falling into each 'primary reason for delay' category,Programme level efficiency</v>
      </c>
      <c r="D4217" s="176" t="str">
        <f>IF(ISBLANK('DPW3'!$H$102),"",'DPW3'!$H$102)</f>
        <v>Nr</v>
      </c>
      <c r="E4217" s="176" t="s">
        <v>7266</v>
      </c>
      <c r="F4217" s="176" t="str">
        <f>IF(ISBLANK('DPW3'!BN102),"",'DPW3'!BN102)</f>
        <v/>
      </c>
    </row>
    <row r="4218" spans="1:60" x14ac:dyDescent="0.25">
      <c r="A4218" s="176" t="str">
        <f t="shared" si="65"/>
        <v>YKY</v>
      </c>
      <c r="B4218" s="176" t="str">
        <f>IF(ISBLANK('DPW3'!BZ103),"",'DPW3'!BZ103)</f>
        <v>PCD_DPW3_RES5_S5</v>
      </c>
      <c r="C4218" s="176" t="str">
        <f>'DPW3'!F103 &amp; "," &amp; 'DPW3'!G103 &amp; "," &amp; 'DPW3'!BX5</f>
        <v>Resilience - Ml of additional service reservoir storage at service reservoirs,Number of schemes at Stage 5,Number of Schemes with IMs (Nr)</v>
      </c>
      <c r="D4218" s="176" t="str">
        <f>IF(ISBLANK('DPW3'!$H$103),"",'DPW3'!$H$103)</f>
        <v>Nr</v>
      </c>
      <c r="E4218" s="176" t="s">
        <v>7266</v>
      </c>
      <c r="T4218" s="176" t="str">
        <f>IF(ISBLANK('DPW3'!M103),"",'DPW3'!M103)</f>
        <v/>
      </c>
      <c r="U4218" s="176" t="str">
        <f>IF(ISBLANK('DPW3'!N103),"",'DPW3'!N103)</f>
        <v/>
      </c>
      <c r="V4218" s="176" t="str">
        <f>IF(ISBLANK('DPW3'!O103),"",'DPW3'!O103)</f>
        <v/>
      </c>
      <c r="W4218" s="176" t="str">
        <f>IF(ISBLANK('DPW3'!P103),"",'DPW3'!P103)</f>
        <v/>
      </c>
      <c r="X4218" s="176" t="str">
        <f>IF(ISBLANK('DPW3'!Q103),"",'DPW3'!Q103)</f>
        <v/>
      </c>
      <c r="Y4218" s="176" t="str">
        <f>IF(ISBLANK('DPW3'!R103),"",'DPW3'!R103)</f>
        <v/>
      </c>
      <c r="Z4218" s="176" t="str">
        <f>IF(ISBLANK('DPW3'!S103),"",'DPW3'!S103)</f>
        <v/>
      </c>
      <c r="AA4218" s="176" t="str">
        <f>IF(ISBLANK('DPW3'!T103),"",'DPW3'!T103)</f>
        <v/>
      </c>
      <c r="AB4218" s="176" t="str">
        <f>IF(ISBLANK('DPW3'!U103),"",'DPW3'!U103)</f>
        <v/>
      </c>
      <c r="AC4218" s="176" t="str">
        <f>IF(ISBLANK('DPW3'!V103),"",'DPW3'!V103)</f>
        <v/>
      </c>
      <c r="AD4218" s="176" t="str">
        <f>IF(ISBLANK('DPW3'!W103),"",'DPW3'!W103)</f>
        <v/>
      </c>
      <c r="AE4218" s="176" t="str">
        <f>IF(ISBLANK('DPW3'!X103),"",'DPW3'!X103)</f>
        <v/>
      </c>
      <c r="AF4218" s="176" t="str">
        <f>IF(ISBLANK('DPW3'!Y103),"",'DPW3'!Y103)</f>
        <v/>
      </c>
      <c r="AG4218" s="176" t="str">
        <f>IF(ISBLANK('DPW3'!Z103),"",'DPW3'!Z103)</f>
        <v/>
      </c>
      <c r="AH4218" s="176" t="str">
        <f>IF(ISBLANK('DPW3'!AA103),"",'DPW3'!AA103)</f>
        <v/>
      </c>
      <c r="AI4218" s="176" t="str">
        <f>IF(ISBLANK('DPW3'!AB103),"",'DPW3'!AB103)</f>
        <v/>
      </c>
      <c r="AJ4218" s="176" t="str">
        <f>IF(ISBLANK('DPW3'!AC103),"",'DPW3'!AC103)</f>
        <v/>
      </c>
      <c r="AK4218" s="176" t="str">
        <f>IF(ISBLANK('DPW3'!AD103),"",'DPW3'!AD103)</f>
        <v/>
      </c>
      <c r="AL4218" s="176" t="str">
        <f>IF(ISBLANK('DPW3'!AE103),"",'DPW3'!AE103)</f>
        <v/>
      </c>
      <c r="AM4218" s="176" t="str">
        <f>IF(ISBLANK('DPW3'!AF103),"",'DPW3'!AF103)</f>
        <v/>
      </c>
      <c r="AN4218" s="176" t="str">
        <f>IF(ISBLANK('DPW3'!AG103),"",'DPW3'!AG103)</f>
        <v/>
      </c>
      <c r="AO4218" s="176" t="str">
        <f>IF(ISBLANK('DPW3'!AH103),"",'DPW3'!AH103)</f>
        <v/>
      </c>
      <c r="AP4218" s="176" t="str">
        <f>IF(ISBLANK('DPW3'!AI103),"",'DPW3'!AI103)</f>
        <v/>
      </c>
      <c r="AQ4218" s="176" t="str">
        <f>IF(ISBLANK('DPW3'!AJ103),"",'DPW3'!AJ103)</f>
        <v/>
      </c>
      <c r="AR4218" s="176" t="str">
        <f>IF(ISBLANK('DPW3'!AK103),"",'DPW3'!AK103)</f>
        <v/>
      </c>
      <c r="AS4218" s="176" t="str">
        <f>IF(ISBLANK('DPW3'!AL103),"",'DPW3'!AL103)</f>
        <v/>
      </c>
      <c r="AT4218" s="176" t="str">
        <f>IF(ISBLANK('DPW3'!AM103),"",'DPW3'!AM103)</f>
        <v/>
      </c>
      <c r="AU4218" s="176" t="str">
        <f>IF(ISBLANK('DPW3'!AN103),"",'DPW3'!AN103)</f>
        <v/>
      </c>
      <c r="AV4218" s="176" t="str">
        <f>IF(ISBLANK('DPW3'!AO103),"",'DPW3'!AO103)</f>
        <v/>
      </c>
      <c r="AW4218" s="176" t="str">
        <f>IF(ISBLANK('DPW3'!AP103),"",'DPW3'!AP103)</f>
        <v/>
      </c>
      <c r="AX4218" s="176" t="str">
        <f>IF(ISBLANK('DPW3'!AQ103),"",'DPW3'!AQ103)</f>
        <v/>
      </c>
      <c r="AY4218" s="176" t="str">
        <f>IF(ISBLANK('DPW3'!AR103),"",'DPW3'!AR103)</f>
        <v/>
      </c>
      <c r="AZ4218" s="176" t="str">
        <f>IF(ISBLANK('DPW3'!AS103),"",'DPW3'!AS103)</f>
        <v/>
      </c>
      <c r="BA4218" s="176" t="str">
        <f>IF(ISBLANK('DPW3'!AT103),"",'DPW3'!AT103)</f>
        <v/>
      </c>
      <c r="BB4218" s="176" t="str">
        <f>IF(ISBLANK('DPW3'!AU103),"",'DPW3'!AU103)</f>
        <v/>
      </c>
      <c r="BC4218" s="176" t="str">
        <f>IF(ISBLANK('DPW3'!AV103),"",'DPW3'!AV103)</f>
        <v/>
      </c>
      <c r="BD4218" s="176" t="str">
        <f>IF(ISBLANK('DPW3'!AW103),"",'DPW3'!AW103)</f>
        <v/>
      </c>
      <c r="BE4218" s="176" t="str">
        <f>IF(ISBLANK('DPW3'!AX103),"",'DPW3'!AX103)</f>
        <v/>
      </c>
      <c r="BF4218" s="176" t="str">
        <f>IF(ISBLANK('DPW3'!AY103),"",'DPW3'!AY103)</f>
        <v/>
      </c>
      <c r="BG4218" s="176" t="str">
        <f>IF(ISBLANK('DPW3'!AZ103),"",'DPW3'!AZ103)</f>
        <v/>
      </c>
      <c r="BH4218" s="176" t="str">
        <f>IF(ISBLANK('DPW3'!BA103),"",'DPW3'!BA103)</f>
        <v/>
      </c>
    </row>
    <row r="4219" spans="1:60" x14ac:dyDescent="0.25">
      <c r="A4219" s="176" t="str">
        <f t="shared" si="65"/>
        <v>YKY</v>
      </c>
      <c r="B4219" s="176" t="str">
        <f>IF(ISBLANK('DPW3'!DP103),"",'DPW3'!DP103)</f>
        <v>PCD_DPW3_RES5_DLY_S5</v>
      </c>
      <c r="C4219" s="176" t="str">
        <f>'DPW3'!F103 &amp; "," &amp; 'DPW3'!G103 &amp; "," &amp; 'DPW3'!DP5 &amp; "," &amp; 'DPW3'!DP6</f>
        <v>Resilience - Ml of additional service reservoir storage at service reservoirs,Number of schemes at Stage 5,Total number of schemes with a 90+ day delay for any given IM,</v>
      </c>
      <c r="D4219" s="176" t="str">
        <f>IF(ISBLANK('DPW3'!$H$103),"",'DPW3'!$H$103)</f>
        <v>Nr</v>
      </c>
      <c r="E4219" s="176" t="s">
        <v>7266</v>
      </c>
      <c r="F4219" s="176" t="str">
        <f>IF(ISBLANK('DPW3'!BC103),"",'DPW3'!BC103)</f>
        <v/>
      </c>
    </row>
    <row r="4220" spans="1:60" x14ac:dyDescent="0.25">
      <c r="A4220" s="176" t="str">
        <f t="shared" si="65"/>
        <v>YKY</v>
      </c>
      <c r="B4220" s="176" t="str">
        <f>IF(ISBLANK('DPW3'!DQ103),"",'DPW3'!DQ103)</f>
        <v>PCD_DPW3_RES5_DIR_S5</v>
      </c>
      <c r="C4220" s="176" t="str">
        <f>'DPW3'!F103 &amp; "," &amp; 'DPW3'!G103 &amp; "," &amp; 'DPW3'!$DQ$5 &amp; "," &amp; 'DPW3'!$DQ$6</f>
        <v>Resilience - Ml of additional service reservoir storage at service reservoirs,Number of schemes at Stage 5,Reasons for delay - Number of delayed schemes falling into each 'primary reason for delay' category,Lack of resources - internal</v>
      </c>
      <c r="D4220" s="176" t="str">
        <f>IF(ISBLANK('DPW3'!$H$103),"",'DPW3'!$H$103)</f>
        <v>Nr</v>
      </c>
      <c r="E4220" s="176" t="s">
        <v>7266</v>
      </c>
      <c r="F4220" s="176" t="str">
        <f>IF(ISBLANK('DPW3'!BD103),"",'DPW3'!BD103)</f>
        <v/>
      </c>
    </row>
    <row r="4221" spans="1:60" x14ac:dyDescent="0.25">
      <c r="A4221" s="176" t="str">
        <f t="shared" si="65"/>
        <v>YKY</v>
      </c>
      <c r="B4221" s="176" t="str">
        <f>IF(ISBLANK('DPW3'!DR103),"",'DPW3'!DR103)</f>
        <v>PCD_DPW3_RES5_DSCR_S5</v>
      </c>
      <c r="C4221" s="176" t="str">
        <f>'DPW3'!F103 &amp; "," &amp; 'DPW3'!G103 &amp; "," &amp; 'DPW3'!$DQ$5 &amp; "," &amp; 'DPW3'!$DR$6</f>
        <v xml:space="preserve">Resilience - Ml of additional service reservoir storage at service reservoirs,Number of schemes at Stage 5,Reasons for delay - Number of delayed schemes falling into each 'primary reason for delay' category,Lack of resources - external </v>
      </c>
      <c r="D4221" s="176" t="str">
        <f>IF(ISBLANK('DPW3'!$H$103),"",'DPW3'!$H$103)</f>
        <v>Nr</v>
      </c>
      <c r="E4221" s="176" t="s">
        <v>7266</v>
      </c>
      <c r="F4221" s="176" t="str">
        <f>IF(ISBLANK('DPW3'!BE103),"",'DPW3'!BE103)</f>
        <v/>
      </c>
    </row>
    <row r="4222" spans="1:60" x14ac:dyDescent="0.25">
      <c r="A4222" s="176" t="str">
        <f t="shared" si="65"/>
        <v>YKY</v>
      </c>
      <c r="B4222" s="176" t="str">
        <f>IF(ISBLANK('DPW3'!DS103),"",'DPW3'!DS103)</f>
        <v>PCD_DPW3_RES5_DCS_S5</v>
      </c>
      <c r="C4222" s="176" t="str">
        <f>'DPW3'!F103 &amp; "," &amp; 'DPW3'!G103 &amp; "," &amp; 'DPW3'!$DQ$5 &amp; "," &amp; 'DPW3'!$DS$6</f>
        <v>Resilience - Ml of additional service reservoir storage at service reservoirs,Number of schemes at Stage 5,Reasons for delay - Number of delayed schemes falling into each 'primary reason for delay' category,Change in solution (IM2)</v>
      </c>
      <c r="D4222" s="176" t="str">
        <f>IF(ISBLANK('DPW3'!$H$103),"",'DPW3'!$H$103)</f>
        <v>Nr</v>
      </c>
      <c r="E4222" s="176" t="s">
        <v>7266</v>
      </c>
      <c r="F4222" s="176" t="str">
        <f>IF(ISBLANK('DPW3'!BF103),"",'DPW3'!BF103)</f>
        <v/>
      </c>
    </row>
    <row r="4223" spans="1:60" x14ac:dyDescent="0.25">
      <c r="A4223" s="176" t="str">
        <f t="shared" si="65"/>
        <v>YKY</v>
      </c>
      <c r="B4223" s="176" t="str">
        <f>IF(ISBLANK('DPW3'!DT103),"",'DPW3'!DT103)</f>
        <v>PCD_DPW3_RES5_DSPC_S5</v>
      </c>
      <c r="C4223" s="176" t="str">
        <f>'DPW3'!F103 &amp; "," &amp; 'DPW3'!G103 &amp; "," &amp; 'DPW3'!$DQ$5 &amp; "," &amp; 'DPW3'!$DT$6</f>
        <v>Resilience - Ml of additional service reservoir storage at service reservoirs,Number of schemes at Stage 5,Reasons for delay - Number of delayed schemes falling into each 'primary reason for delay' category,Supply chain capacity</v>
      </c>
      <c r="D4223" s="176" t="str">
        <f>IF(ISBLANK('DPW3'!$H$103),"",'DPW3'!$H$103)</f>
        <v>Nr</v>
      </c>
      <c r="E4223" s="176" t="s">
        <v>7266</v>
      </c>
      <c r="F4223" s="176" t="str">
        <f>IF(ISBLANK('DPW3'!BG103),"",'DPW3'!BG103)</f>
        <v/>
      </c>
    </row>
    <row r="4224" spans="1:60" s="55" customFormat="1" x14ac:dyDescent="0.25">
      <c r="A4224" s="55" t="str">
        <f t="shared" si="65"/>
        <v>YKY</v>
      </c>
      <c r="B4224" s="55" t="str">
        <f>IF(ISBLANK('DPW3'!DU103),"",'DPW3'!DU103)</f>
        <v>PCD_DPW3_RES5_DPP_S5</v>
      </c>
      <c r="C4224" s="55" t="str">
        <f>'DPW3'!F103 &amp; "," &amp; 'DPW3'!G103 &amp; "," &amp; 'DPW3'!$DQ$5 &amp; "," &amp; 'DPW3'!$DU$6</f>
        <v>Resilience - Ml of additional service reservoir storage at service reservoirs,Number of schemes at Stage 5,Reasons for delay - Number of delayed schemes falling into each 'primary reason for delay' category,Land and planning permission</v>
      </c>
      <c r="D4224" s="55" t="str">
        <f>IF(ISBLANK('DPW3'!$H$103),"",'DPW3'!$H$103)</f>
        <v>Nr</v>
      </c>
      <c r="E4224" s="55" t="s">
        <v>7266</v>
      </c>
      <c r="F4224" s="55" t="str">
        <f>IF(ISBLANK('DPW3'!BH103),"",'DPW3'!BH103)</f>
        <v/>
      </c>
    </row>
    <row r="4225" spans="1:60" x14ac:dyDescent="0.25">
      <c r="A4225" s="176" t="str">
        <f t="shared" si="65"/>
        <v>YKY</v>
      </c>
      <c r="B4225" s="176" t="str">
        <f>IF(ISBLANK('DPW3'!DV103),"",'DPW3'!DV103)</f>
        <v>PCD_DPW3_RES5_DTPI_S5</v>
      </c>
      <c r="C4225" s="176" t="str">
        <f>'DPW3'!F103 &amp; "," &amp; 'DPW3'!G103 &amp; "," &amp; 'DPW3'!$DQ$5 &amp; "," &amp; 'DPW3'!$DV$6</f>
        <v>Resilience - Ml of additional service reservoir storage at service reservoirs,Number of schemes at Stage 5,Reasons for delay - Number of delayed schemes falling into each 'primary reason for delay' category,Third-party interface</v>
      </c>
      <c r="D4225" s="176" t="str">
        <f>IF(ISBLANK('DPW3'!$H$103),"",'DPW3'!$H$103)</f>
        <v>Nr</v>
      </c>
      <c r="E4225" s="176" t="s">
        <v>7266</v>
      </c>
      <c r="F4225" s="176" t="str">
        <f>IF(ISBLANK('DPW3'!BI103),"",'DPW3'!BI103)</f>
        <v/>
      </c>
    </row>
    <row r="4226" spans="1:60" x14ac:dyDescent="0.25">
      <c r="A4226" s="176" t="str">
        <f t="shared" si="65"/>
        <v>YKY</v>
      </c>
      <c r="B4226" s="176" t="str">
        <f>IF(ISBLANK('DPW3'!DW103),"",'DPW3'!DW103)</f>
        <v>PCD_DPW3_RES5_DCI_S5</v>
      </c>
      <c r="C4226" s="176" t="str">
        <f>'DPW3'!F103 &amp; "," &amp; 'DPW3'!G103 &amp; "," &amp; 'DPW3'!$DQ$5 &amp; "," &amp; 'DPW3'!$DW$6</f>
        <v>Resilience - Ml of additional service reservoir storage at service reservoirs,Number of schemes at Stage 5,Reasons for delay - Number of delayed schemes falling into each 'primary reason for delay' category,Contractual issues</v>
      </c>
      <c r="D4226" s="176" t="str">
        <f>IF(ISBLANK('DPW3'!$H$103),"",'DPW3'!$H$103)</f>
        <v>Nr</v>
      </c>
      <c r="E4226" s="176" t="s">
        <v>7266</v>
      </c>
      <c r="F4226" s="176" t="str">
        <f>IF(ISBLANK('DPW3'!BJ103),"",'DPW3'!BJ103)</f>
        <v/>
      </c>
    </row>
    <row r="4227" spans="1:60" x14ac:dyDescent="0.25">
      <c r="A4227" s="176" t="str">
        <f t="shared" si="65"/>
        <v>YKY</v>
      </c>
      <c r="B4227" s="176" t="str">
        <f>IF(ISBLANK('DPW3'!DX103),"",'DPW3'!DX103)</f>
        <v>PCD_DPW3_RES5_DSI_S5</v>
      </c>
      <c r="C4227" s="176" t="str">
        <f>'DPW3'!F103 &amp; "," &amp; 'DPW3'!G103 &amp; "," &amp; 'DPW3'!$DQ$5 &amp; "," &amp; 'DPW3'!$DX$6</f>
        <v>Resilience - Ml of additional service reservoir storage at service reservoirs,Number of schemes at Stage 5,Reasons for delay - Number of delayed schemes falling into each 'primary reason for delay' category,Sites issues</v>
      </c>
      <c r="D4227" s="176" t="str">
        <f>IF(ISBLANK('DPW3'!$H$103),"",'DPW3'!$H$103)</f>
        <v>Nr</v>
      </c>
      <c r="E4227" s="176" t="s">
        <v>7266</v>
      </c>
      <c r="F4227" s="176" t="str">
        <f>IF(ISBLANK('DPW3'!BK103),"",'DPW3'!BK103)</f>
        <v/>
      </c>
    </row>
    <row r="4228" spans="1:60" x14ac:dyDescent="0.25">
      <c r="A4228" s="176" t="str">
        <f t="shared" si="65"/>
        <v>YKY</v>
      </c>
      <c r="B4228" s="176" t="str">
        <f>IF(ISBLANK('DPW3'!DY103),"",'DPW3'!DY103)</f>
        <v>PCD_DPW3_RES5_DER_S5</v>
      </c>
      <c r="C4228" s="176" t="str">
        <f>'DPW3'!F103 &amp; "," &amp; 'DPW3'!G103 &amp; "," &amp; 'DPW3'!$DQ$5 &amp; "," &amp; 'DPW3'!$DY$6</f>
        <v>Resilience - Ml of additional service reservoir storage at service reservoirs,Number of schemes at Stage 5,Reasons for delay - Number of delayed schemes falling into each 'primary reason for delay' category,Environmental risks</v>
      </c>
      <c r="D4228" s="176" t="str">
        <f>IF(ISBLANK('DPW3'!$H$103),"",'DPW3'!$H$103)</f>
        <v>Nr</v>
      </c>
      <c r="E4228" s="176" t="s">
        <v>7266</v>
      </c>
      <c r="F4228" s="176" t="str">
        <f>IF(ISBLANK('DPW3'!BL103),"",'DPW3'!BL103)</f>
        <v/>
      </c>
    </row>
    <row r="4229" spans="1:60" x14ac:dyDescent="0.25">
      <c r="A4229" s="176" t="str">
        <f t="shared" ref="A4229:A4292" si="66">A4228</f>
        <v>YKY</v>
      </c>
      <c r="B4229" s="176" t="str">
        <f>IF(ISBLANK('DPW3'!DZ103),"",'DPW3'!DZ103)</f>
        <v>PCD_DPW3_RES5_RS_S5</v>
      </c>
      <c r="C4229" s="176" t="str">
        <f>'DPW3'!F103 &amp; "," &amp; 'DPW3'!G103 &amp; "," &amp; 'DPW3'!$DQ$5 &amp; "," &amp; 'DPW3'!$DZ$6</f>
        <v>Resilience - Ml of additional service reservoir storage at service reservoirs,Number of schemes at Stage 5,Reasons for delay - Number of delayed schemes falling into each 'primary reason for delay' category,Regulatory Sign off Delay</v>
      </c>
      <c r="D4229" s="176" t="str">
        <f>IF(ISBLANK('DPW3'!$H$103),"",'DPW3'!$H$103)</f>
        <v>Nr</v>
      </c>
      <c r="E4229" s="176" t="s">
        <v>7266</v>
      </c>
      <c r="F4229" s="176" t="str">
        <f>IF(ISBLANK('DPW3'!BM103),"",'DPW3'!BM103)</f>
        <v/>
      </c>
    </row>
    <row r="4230" spans="1:60" x14ac:dyDescent="0.25">
      <c r="A4230" s="176" t="str">
        <f t="shared" si="66"/>
        <v>YKY</v>
      </c>
      <c r="B4230" s="176" t="str">
        <f>IF(ISBLANK('DPW3'!EA103),"",'DPW3'!EA103)</f>
        <v>PCD_DPW3_RES5_DPLE_S5</v>
      </c>
      <c r="C4230" s="176" t="str">
        <f>'DPW3'!F103 &amp; "," &amp; 'DPW3'!G103 &amp; "," &amp; 'DPW3'!$DQ$5 &amp; "," &amp; 'DPW3'!$EA$6</f>
        <v>Resilience - Ml of additional service reservoir storage at service reservoirs,Number of schemes at Stage 5,Reasons for delay - Number of delayed schemes falling into each 'primary reason for delay' category,Programme level efficiency</v>
      </c>
      <c r="D4230" s="176" t="str">
        <f>IF(ISBLANK('DPW3'!$H$103),"",'DPW3'!$H$103)</f>
        <v>Nr</v>
      </c>
      <c r="E4230" s="176" t="s">
        <v>7266</v>
      </c>
      <c r="F4230" s="176" t="str">
        <f>IF(ISBLANK('DPW3'!BN103),"",'DPW3'!BN103)</f>
        <v/>
      </c>
    </row>
    <row r="4231" spans="1:60" x14ac:dyDescent="0.25">
      <c r="A4231" s="176" t="str">
        <f t="shared" si="66"/>
        <v>YKY</v>
      </c>
      <c r="B4231" s="176" t="str">
        <f>IF(ISBLANK('DPW3'!BZ104),"",'DPW3'!BZ104)</f>
        <v>PCD_DPW3_RES5_S6</v>
      </c>
      <c r="C4231" s="176" t="str">
        <f>'DPW3'!F104 &amp; "," &amp; 'DPW3'!G104 &amp; "," &amp; 'DPW3'!BX5</f>
        <v>Resilience - Ml of additional service reservoir storage at service reservoirs,Number of schemes at Stage 6,Number of Schemes with IMs (Nr)</v>
      </c>
      <c r="D4231" s="176" t="str">
        <f>IF(ISBLANK('DPW3'!$H$104),"",'DPW3'!$H$104)</f>
        <v>Nr</v>
      </c>
      <c r="E4231" s="176" t="s">
        <v>7266</v>
      </c>
      <c r="T4231" s="176" t="str">
        <f>IF(ISBLANK('DPW3'!M104),"",'DPW3'!M104)</f>
        <v/>
      </c>
      <c r="U4231" s="176" t="str">
        <f>IF(ISBLANK('DPW3'!N104),"",'DPW3'!N104)</f>
        <v/>
      </c>
      <c r="V4231" s="176" t="str">
        <f>IF(ISBLANK('DPW3'!O104),"",'DPW3'!O104)</f>
        <v/>
      </c>
      <c r="W4231" s="176" t="str">
        <f>IF(ISBLANK('DPW3'!P104),"",'DPW3'!P104)</f>
        <v/>
      </c>
      <c r="X4231" s="176" t="str">
        <f>IF(ISBLANK('DPW3'!Q104),"",'DPW3'!Q104)</f>
        <v/>
      </c>
      <c r="Y4231" s="176" t="str">
        <f>IF(ISBLANK('DPW3'!R104),"",'DPW3'!R104)</f>
        <v/>
      </c>
      <c r="Z4231" s="176" t="str">
        <f>IF(ISBLANK('DPW3'!S104),"",'DPW3'!S104)</f>
        <v/>
      </c>
      <c r="AA4231" s="176" t="str">
        <f>IF(ISBLANK('DPW3'!T104),"",'DPW3'!T104)</f>
        <v/>
      </c>
      <c r="AB4231" s="176" t="str">
        <f>IF(ISBLANK('DPW3'!U104),"",'DPW3'!U104)</f>
        <v/>
      </c>
      <c r="AC4231" s="176" t="str">
        <f>IF(ISBLANK('DPW3'!V104),"",'DPW3'!V104)</f>
        <v/>
      </c>
      <c r="AD4231" s="176" t="str">
        <f>IF(ISBLANK('DPW3'!W104),"",'DPW3'!W104)</f>
        <v/>
      </c>
      <c r="AE4231" s="176" t="str">
        <f>IF(ISBLANK('DPW3'!X104),"",'DPW3'!X104)</f>
        <v/>
      </c>
      <c r="AF4231" s="176" t="str">
        <f>IF(ISBLANK('DPW3'!Y104),"",'DPW3'!Y104)</f>
        <v/>
      </c>
      <c r="AG4231" s="176" t="str">
        <f>IF(ISBLANK('DPW3'!Z104),"",'DPW3'!Z104)</f>
        <v/>
      </c>
      <c r="AH4231" s="176" t="str">
        <f>IF(ISBLANK('DPW3'!AA104),"",'DPW3'!AA104)</f>
        <v/>
      </c>
      <c r="AI4231" s="176" t="str">
        <f>IF(ISBLANK('DPW3'!AB104),"",'DPW3'!AB104)</f>
        <v/>
      </c>
      <c r="AJ4231" s="176" t="str">
        <f>IF(ISBLANK('DPW3'!AC104),"",'DPW3'!AC104)</f>
        <v/>
      </c>
      <c r="AK4231" s="176" t="str">
        <f>IF(ISBLANK('DPW3'!AD104),"",'DPW3'!AD104)</f>
        <v/>
      </c>
      <c r="AL4231" s="176" t="str">
        <f>IF(ISBLANK('DPW3'!AE104),"",'DPW3'!AE104)</f>
        <v/>
      </c>
      <c r="AM4231" s="176" t="str">
        <f>IF(ISBLANK('DPW3'!AF104),"",'DPW3'!AF104)</f>
        <v/>
      </c>
      <c r="AN4231" s="176" t="str">
        <f>IF(ISBLANK('DPW3'!AG104),"",'DPW3'!AG104)</f>
        <v/>
      </c>
      <c r="AO4231" s="176" t="str">
        <f>IF(ISBLANK('DPW3'!AH104),"",'DPW3'!AH104)</f>
        <v/>
      </c>
      <c r="AP4231" s="176" t="str">
        <f>IF(ISBLANK('DPW3'!AI104),"",'DPW3'!AI104)</f>
        <v/>
      </c>
      <c r="AQ4231" s="176" t="str">
        <f>IF(ISBLANK('DPW3'!AJ104),"",'DPW3'!AJ104)</f>
        <v/>
      </c>
      <c r="AR4231" s="176" t="str">
        <f>IF(ISBLANK('DPW3'!AK104),"",'DPW3'!AK104)</f>
        <v/>
      </c>
      <c r="AS4231" s="176" t="str">
        <f>IF(ISBLANK('DPW3'!AL104),"",'DPW3'!AL104)</f>
        <v/>
      </c>
      <c r="AT4231" s="176" t="str">
        <f>IF(ISBLANK('DPW3'!AM104),"",'DPW3'!AM104)</f>
        <v/>
      </c>
      <c r="AU4231" s="176" t="str">
        <f>IF(ISBLANK('DPW3'!AN104),"",'DPW3'!AN104)</f>
        <v/>
      </c>
      <c r="AV4231" s="176" t="str">
        <f>IF(ISBLANK('DPW3'!AO104),"",'DPW3'!AO104)</f>
        <v/>
      </c>
      <c r="AW4231" s="176" t="str">
        <f>IF(ISBLANK('DPW3'!AP104),"",'DPW3'!AP104)</f>
        <v/>
      </c>
      <c r="AX4231" s="176" t="str">
        <f>IF(ISBLANK('DPW3'!AQ104),"",'DPW3'!AQ104)</f>
        <v/>
      </c>
      <c r="AY4231" s="176" t="str">
        <f>IF(ISBLANK('DPW3'!AR104),"",'DPW3'!AR104)</f>
        <v/>
      </c>
      <c r="AZ4231" s="176" t="str">
        <f>IF(ISBLANK('DPW3'!AS104),"",'DPW3'!AS104)</f>
        <v/>
      </c>
      <c r="BA4231" s="176" t="str">
        <f>IF(ISBLANK('DPW3'!AT104),"",'DPW3'!AT104)</f>
        <v/>
      </c>
      <c r="BB4231" s="176" t="str">
        <f>IF(ISBLANK('DPW3'!AU104),"",'DPW3'!AU104)</f>
        <v/>
      </c>
      <c r="BC4231" s="176" t="str">
        <f>IF(ISBLANK('DPW3'!AV104),"",'DPW3'!AV104)</f>
        <v/>
      </c>
      <c r="BD4231" s="176" t="str">
        <f>IF(ISBLANK('DPW3'!AW104),"",'DPW3'!AW104)</f>
        <v/>
      </c>
      <c r="BE4231" s="176" t="str">
        <f>IF(ISBLANK('DPW3'!AX104),"",'DPW3'!AX104)</f>
        <v/>
      </c>
      <c r="BF4231" s="176" t="str">
        <f>IF(ISBLANK('DPW3'!AY104),"",'DPW3'!AY104)</f>
        <v/>
      </c>
      <c r="BG4231" s="176" t="str">
        <f>IF(ISBLANK('DPW3'!AZ104),"",'DPW3'!AZ104)</f>
        <v/>
      </c>
      <c r="BH4231" s="176" t="str">
        <f>IF(ISBLANK('DPW3'!BA104),"",'DPW3'!BA104)</f>
        <v/>
      </c>
    </row>
    <row r="4232" spans="1:60" x14ac:dyDescent="0.25">
      <c r="A4232" s="176" t="str">
        <f t="shared" si="66"/>
        <v>YKY</v>
      </c>
      <c r="B4232" s="176" t="str">
        <f>IF(ISBLANK('DPW3'!DP104),"",'DPW3'!DP104)</f>
        <v>PCD_DPW3_RES5_DLY_S6</v>
      </c>
      <c r="C4232" s="176" t="str">
        <f>'DPW3'!F104 &amp; "," &amp; 'DPW3'!G104 &amp; "," &amp; 'DPW3'!DP5 &amp; "," &amp; 'DPW3'!DP6</f>
        <v>Resilience - Ml of additional service reservoir storage at service reservoirs,Number of schemes at Stage 6,Total number of schemes with a 90+ day delay for any given IM,</v>
      </c>
      <c r="D4232" s="176" t="str">
        <f>IF(ISBLANK('DPW3'!$H$104),"",'DPW3'!$H$104)</f>
        <v>Nr</v>
      </c>
      <c r="E4232" s="176" t="s">
        <v>7266</v>
      </c>
      <c r="F4232" s="176" t="str">
        <f>IF(ISBLANK('DPW3'!BC104),"",'DPW3'!BC104)</f>
        <v/>
      </c>
    </row>
    <row r="4233" spans="1:60" x14ac:dyDescent="0.25">
      <c r="A4233" s="176" t="str">
        <f t="shared" si="66"/>
        <v>YKY</v>
      </c>
      <c r="B4233" s="176" t="str">
        <f>IF(ISBLANK('DPW3'!DQ104),"",'DPW3'!DQ104)</f>
        <v>PCD_DPW3_RES5_DIR_S6</v>
      </c>
      <c r="C4233" s="176" t="str">
        <f>'DPW3'!F104 &amp; "," &amp; 'DPW3'!G104 &amp; "," &amp; 'DPW3'!$DQ$5 &amp; "," &amp; 'DPW3'!$DQ$6</f>
        <v>Resilience - Ml of additional service reservoir storage at service reservoirs,Number of schemes at Stage 6,Reasons for delay - Number of delayed schemes falling into each 'primary reason for delay' category,Lack of resources - internal</v>
      </c>
      <c r="D4233" s="176" t="str">
        <f>IF(ISBLANK('DPW3'!$H$104),"",'DPW3'!$H$104)</f>
        <v>Nr</v>
      </c>
      <c r="E4233" s="176" t="s">
        <v>7266</v>
      </c>
      <c r="F4233" s="176" t="str">
        <f>IF(ISBLANK('DPW3'!BD104),"",'DPW3'!BD104)</f>
        <v/>
      </c>
    </row>
    <row r="4234" spans="1:60" x14ac:dyDescent="0.25">
      <c r="A4234" s="176" t="str">
        <f t="shared" si="66"/>
        <v>YKY</v>
      </c>
      <c r="B4234" s="176" t="str">
        <f>IF(ISBLANK('DPW3'!DR104),"",'DPW3'!DR104)</f>
        <v>PCD_DPW3_RES5_DSCR_S6</v>
      </c>
      <c r="C4234" s="176" t="str">
        <f>'DPW3'!F104 &amp; "," &amp; 'DPW3'!G104 &amp; "," &amp; 'DPW3'!$DQ$5 &amp; "," &amp; 'DPW3'!$DR$6</f>
        <v xml:space="preserve">Resilience - Ml of additional service reservoir storage at service reservoirs,Number of schemes at Stage 6,Reasons for delay - Number of delayed schemes falling into each 'primary reason for delay' category,Lack of resources - external </v>
      </c>
      <c r="D4234" s="176" t="str">
        <f>IF(ISBLANK('DPW3'!$H$104),"",'DPW3'!$H$104)</f>
        <v>Nr</v>
      </c>
      <c r="E4234" s="176" t="s">
        <v>7266</v>
      </c>
      <c r="F4234" s="176" t="str">
        <f>IF(ISBLANK('DPW3'!BE104),"",'DPW3'!BE104)</f>
        <v/>
      </c>
    </row>
    <row r="4235" spans="1:60" x14ac:dyDescent="0.25">
      <c r="A4235" s="176" t="str">
        <f t="shared" si="66"/>
        <v>YKY</v>
      </c>
      <c r="B4235" s="176" t="str">
        <f>IF(ISBLANK('DPW3'!DS104),"",'DPW3'!DS104)</f>
        <v>PCD_DPW3_RES5_DCS_S6</v>
      </c>
      <c r="C4235" s="176" t="str">
        <f>'DPW3'!F104 &amp; "," &amp; 'DPW3'!G104 &amp; "," &amp; 'DPW3'!$DQ$5 &amp; "," &amp; 'DPW3'!$DS$6</f>
        <v>Resilience - Ml of additional service reservoir storage at service reservoirs,Number of schemes at Stage 6,Reasons for delay - Number of delayed schemes falling into each 'primary reason for delay' category,Change in solution (IM2)</v>
      </c>
      <c r="D4235" s="176" t="str">
        <f>IF(ISBLANK('DPW3'!$H$104),"",'DPW3'!$H$104)</f>
        <v>Nr</v>
      </c>
      <c r="E4235" s="176" t="s">
        <v>7266</v>
      </c>
      <c r="F4235" s="176" t="str">
        <f>IF(ISBLANK('DPW3'!BF104),"",'DPW3'!BF104)</f>
        <v/>
      </c>
    </row>
    <row r="4236" spans="1:60" x14ac:dyDescent="0.25">
      <c r="A4236" s="176" t="str">
        <f t="shared" si="66"/>
        <v>YKY</v>
      </c>
      <c r="B4236" s="176" t="str">
        <f>IF(ISBLANK('DPW3'!DT104),"",'DPW3'!DT104)</f>
        <v>PCD_DPW3_RES5_DSPC_S6</v>
      </c>
      <c r="C4236" s="176" t="str">
        <f>'DPW3'!F104 &amp; "," &amp; 'DPW3'!G104 &amp; "," &amp; 'DPW3'!$DQ$5 &amp; "," &amp; 'DPW3'!$DT$6</f>
        <v>Resilience - Ml of additional service reservoir storage at service reservoirs,Number of schemes at Stage 6,Reasons for delay - Number of delayed schemes falling into each 'primary reason for delay' category,Supply chain capacity</v>
      </c>
      <c r="D4236" s="176" t="str">
        <f>IF(ISBLANK('DPW3'!$H$104),"",'DPW3'!$H$104)</f>
        <v>Nr</v>
      </c>
      <c r="E4236" s="176" t="s">
        <v>7266</v>
      </c>
      <c r="F4236" s="176" t="str">
        <f>IF(ISBLANK('DPW3'!BG104),"",'DPW3'!BG104)</f>
        <v/>
      </c>
    </row>
    <row r="4237" spans="1:60" s="55" customFormat="1" x14ac:dyDescent="0.25">
      <c r="A4237" s="55" t="str">
        <f t="shared" si="66"/>
        <v>YKY</v>
      </c>
      <c r="B4237" s="55" t="str">
        <f>IF(ISBLANK('DPW3'!DU104),"",'DPW3'!DU104)</f>
        <v>PCD_DPW3_RES5_DPP_S6</v>
      </c>
      <c r="C4237" s="55" t="str">
        <f>'DPW3'!F104 &amp; "," &amp; 'DPW3'!G104 &amp; "," &amp; 'DPW3'!$DQ$5 &amp; "," &amp; 'DPW3'!$DU$6</f>
        <v>Resilience - Ml of additional service reservoir storage at service reservoirs,Number of schemes at Stage 6,Reasons for delay - Number of delayed schemes falling into each 'primary reason for delay' category,Land and planning permission</v>
      </c>
      <c r="D4237" s="55" t="str">
        <f>IF(ISBLANK('DPW3'!$H$104),"",'DPW3'!$H$104)</f>
        <v>Nr</v>
      </c>
      <c r="E4237" s="55" t="s">
        <v>7266</v>
      </c>
      <c r="F4237" s="55" t="str">
        <f>IF(ISBLANK('DPW3'!BH104),"",'DPW3'!BH104)</f>
        <v/>
      </c>
    </row>
    <row r="4238" spans="1:60" x14ac:dyDescent="0.25">
      <c r="A4238" s="176" t="str">
        <f t="shared" si="66"/>
        <v>YKY</v>
      </c>
      <c r="B4238" s="176" t="str">
        <f>IF(ISBLANK('DPW3'!DV104),"",'DPW3'!DV104)</f>
        <v>PCD_DPW3_RES5_DTPI_S6</v>
      </c>
      <c r="C4238" s="176" t="str">
        <f>'DPW3'!F104 &amp; "," &amp; 'DPW3'!G104 &amp; "," &amp; 'DPW3'!$DQ$5 &amp; "," &amp; 'DPW3'!$DV$6</f>
        <v>Resilience - Ml of additional service reservoir storage at service reservoirs,Number of schemes at Stage 6,Reasons for delay - Number of delayed schemes falling into each 'primary reason for delay' category,Third-party interface</v>
      </c>
      <c r="D4238" s="176" t="str">
        <f>IF(ISBLANK('DPW3'!$H$104),"",'DPW3'!$H$104)</f>
        <v>Nr</v>
      </c>
      <c r="E4238" s="176" t="s">
        <v>7266</v>
      </c>
      <c r="F4238" s="176" t="str">
        <f>IF(ISBLANK('DPW3'!BI104),"",'DPW3'!BI104)</f>
        <v/>
      </c>
    </row>
    <row r="4239" spans="1:60" x14ac:dyDescent="0.25">
      <c r="A4239" s="176" t="str">
        <f t="shared" si="66"/>
        <v>YKY</v>
      </c>
      <c r="B4239" s="176" t="str">
        <f>IF(ISBLANK('DPW3'!DW104),"",'DPW3'!DW104)</f>
        <v>PCD_DPW3_RES5_DCI_S6</v>
      </c>
      <c r="C4239" s="176" t="str">
        <f>'DPW3'!F104 &amp; "," &amp; 'DPW3'!G104 &amp; "," &amp; 'DPW3'!$DQ$5 &amp; "," &amp; 'DPW3'!$DW$6</f>
        <v>Resilience - Ml of additional service reservoir storage at service reservoirs,Number of schemes at Stage 6,Reasons for delay - Number of delayed schemes falling into each 'primary reason for delay' category,Contractual issues</v>
      </c>
      <c r="D4239" s="176" t="str">
        <f>IF(ISBLANK('DPW3'!$H$104),"",'DPW3'!$H$104)</f>
        <v>Nr</v>
      </c>
      <c r="E4239" s="176" t="s">
        <v>7266</v>
      </c>
      <c r="F4239" s="176" t="str">
        <f>IF(ISBLANK('DPW3'!BJ104),"",'DPW3'!BJ104)</f>
        <v/>
      </c>
    </row>
    <row r="4240" spans="1:60" x14ac:dyDescent="0.25">
      <c r="A4240" s="176" t="str">
        <f t="shared" si="66"/>
        <v>YKY</v>
      </c>
      <c r="B4240" s="176" t="str">
        <f>IF(ISBLANK('DPW3'!DX104),"",'DPW3'!DX104)</f>
        <v>PCD_DPW3_RES5_DSI_S6</v>
      </c>
      <c r="C4240" s="176" t="str">
        <f>'DPW3'!F104 &amp; "," &amp; 'DPW3'!G104 &amp; "," &amp; 'DPW3'!$DQ$5 &amp; "," &amp; 'DPW3'!$DX$6</f>
        <v>Resilience - Ml of additional service reservoir storage at service reservoirs,Number of schemes at Stage 6,Reasons for delay - Number of delayed schemes falling into each 'primary reason for delay' category,Sites issues</v>
      </c>
      <c r="D4240" s="176" t="str">
        <f>IF(ISBLANK('DPW3'!$H$104),"",'DPW3'!$H$104)</f>
        <v>Nr</v>
      </c>
      <c r="E4240" s="176" t="s">
        <v>7266</v>
      </c>
      <c r="F4240" s="176" t="str">
        <f>IF(ISBLANK('DPW3'!BK104),"",'DPW3'!BK104)</f>
        <v/>
      </c>
    </row>
    <row r="4241" spans="1:60" x14ac:dyDescent="0.25">
      <c r="A4241" s="176" t="str">
        <f t="shared" si="66"/>
        <v>YKY</v>
      </c>
      <c r="B4241" s="176" t="str">
        <f>IF(ISBLANK('DPW3'!DY104),"",'DPW3'!DY104)</f>
        <v>PCD_DPW3_RES5_DER_S6</v>
      </c>
      <c r="C4241" s="176" t="str">
        <f>'DPW3'!F104 &amp; "," &amp; 'DPW3'!G104 &amp; "," &amp; 'DPW3'!$DQ$5 &amp; "," &amp; 'DPW3'!$DY$6</f>
        <v>Resilience - Ml of additional service reservoir storage at service reservoirs,Number of schemes at Stage 6,Reasons for delay - Number of delayed schemes falling into each 'primary reason for delay' category,Environmental risks</v>
      </c>
      <c r="D4241" s="176" t="str">
        <f>IF(ISBLANK('DPW3'!$H$104),"",'DPW3'!$H$104)</f>
        <v>Nr</v>
      </c>
      <c r="E4241" s="176" t="s">
        <v>7266</v>
      </c>
      <c r="F4241" s="176" t="str">
        <f>IF(ISBLANK('DPW3'!BL104),"",'DPW3'!BL104)</f>
        <v/>
      </c>
    </row>
    <row r="4242" spans="1:60" x14ac:dyDescent="0.25">
      <c r="A4242" s="176" t="str">
        <f t="shared" si="66"/>
        <v>YKY</v>
      </c>
      <c r="B4242" s="176" t="str">
        <f>IF(ISBLANK('DPW3'!DZ104),"",'DPW3'!DZ104)</f>
        <v>PCD_DPW3_RES5_RS_S6</v>
      </c>
      <c r="C4242" s="176" t="str">
        <f>'DPW3'!F104 &amp; "," &amp; 'DPW3'!G104 &amp; "," &amp; 'DPW3'!$DQ$5 &amp; "," &amp; 'DPW3'!$DZ$6</f>
        <v>Resilience - Ml of additional service reservoir storage at service reservoirs,Number of schemes at Stage 6,Reasons for delay - Number of delayed schemes falling into each 'primary reason for delay' category,Regulatory Sign off Delay</v>
      </c>
      <c r="D4242" s="176" t="str">
        <f>IF(ISBLANK('DPW3'!$H$104),"",'DPW3'!$H$104)</f>
        <v>Nr</v>
      </c>
      <c r="E4242" s="176" t="s">
        <v>7266</v>
      </c>
      <c r="F4242" s="176" t="str">
        <f>IF(ISBLANK('DPW3'!BM104),"",'DPW3'!BM104)</f>
        <v/>
      </c>
    </row>
    <row r="4243" spans="1:60" x14ac:dyDescent="0.25">
      <c r="A4243" s="176" t="str">
        <f t="shared" si="66"/>
        <v>YKY</v>
      </c>
      <c r="B4243" s="176" t="str">
        <f>IF(ISBLANK('DPW3'!EA104),"",'DPW3'!EA104)</f>
        <v>PCD_DPW3_RES5_DPLE_S6</v>
      </c>
      <c r="C4243" s="176" t="str">
        <f>'DPW3'!F104 &amp; "," &amp; 'DPW3'!G104 &amp; "," &amp; 'DPW3'!$DQ$5 &amp; "," &amp; 'DPW3'!$EA$6</f>
        <v>Resilience - Ml of additional service reservoir storage at service reservoirs,Number of schemes at Stage 6,Reasons for delay - Number of delayed schemes falling into each 'primary reason for delay' category,Programme level efficiency</v>
      </c>
      <c r="D4243" s="176" t="str">
        <f>IF(ISBLANK('DPW3'!$H$104),"",'DPW3'!$H$104)</f>
        <v>Nr</v>
      </c>
      <c r="E4243" s="176" t="s">
        <v>7266</v>
      </c>
      <c r="F4243" s="176" t="str">
        <f>IF(ISBLANK('DPW3'!BN104),"",'DPW3'!BN104)</f>
        <v/>
      </c>
    </row>
    <row r="4244" spans="1:60" x14ac:dyDescent="0.25">
      <c r="A4244" s="176" t="str">
        <f t="shared" si="66"/>
        <v>YKY</v>
      </c>
      <c r="B4244" s="176" t="str">
        <f>IF(ISBLANK('DPW3'!BZ105),"",'DPW3'!BZ105)</f>
        <v>PCD_DPW3_RES5_S7</v>
      </c>
      <c r="C4244" s="176" t="str">
        <f>'DPW3'!F105 &amp; "," &amp; 'DPW3'!G105 &amp; "," &amp; 'DPW3'!BX5</f>
        <v>Resilience - Ml of additional service reservoir storage at service reservoirs,Number of schemes at Stage 7,Number of Schemes with IMs (Nr)</v>
      </c>
      <c r="D4244" s="176" t="str">
        <f>IF(ISBLANK('DPW3'!$H$105),"",'DPW3'!$H$105)</f>
        <v>Nr</v>
      </c>
      <c r="E4244" s="176" t="s">
        <v>7266</v>
      </c>
      <c r="T4244" s="176" t="str">
        <f>IF(ISBLANK('DPW3'!M105),"",'DPW3'!M105)</f>
        <v/>
      </c>
      <c r="U4244" s="176" t="str">
        <f>IF(ISBLANK('DPW3'!N105),"",'DPW3'!N105)</f>
        <v/>
      </c>
      <c r="V4244" s="176" t="str">
        <f>IF(ISBLANK('DPW3'!O105),"",'DPW3'!O105)</f>
        <v/>
      </c>
      <c r="W4244" s="176" t="str">
        <f>IF(ISBLANK('DPW3'!P105),"",'DPW3'!P105)</f>
        <v/>
      </c>
      <c r="X4244" s="176" t="str">
        <f>IF(ISBLANK('DPW3'!Q105),"",'DPW3'!Q105)</f>
        <v/>
      </c>
      <c r="Y4244" s="176" t="str">
        <f>IF(ISBLANK('DPW3'!R105),"",'DPW3'!R105)</f>
        <v/>
      </c>
      <c r="Z4244" s="176" t="str">
        <f>IF(ISBLANK('DPW3'!S105),"",'DPW3'!S105)</f>
        <v/>
      </c>
      <c r="AA4244" s="176" t="str">
        <f>IF(ISBLANK('DPW3'!T105),"",'DPW3'!T105)</f>
        <v/>
      </c>
      <c r="AB4244" s="176" t="str">
        <f>IF(ISBLANK('DPW3'!U105),"",'DPW3'!U105)</f>
        <v/>
      </c>
      <c r="AC4244" s="176" t="str">
        <f>IF(ISBLANK('DPW3'!V105),"",'DPW3'!V105)</f>
        <v/>
      </c>
      <c r="AD4244" s="176" t="str">
        <f>IF(ISBLANK('DPW3'!W105),"",'DPW3'!W105)</f>
        <v/>
      </c>
      <c r="AE4244" s="176" t="str">
        <f>IF(ISBLANK('DPW3'!X105),"",'DPW3'!X105)</f>
        <v/>
      </c>
      <c r="AF4244" s="176" t="str">
        <f>IF(ISBLANK('DPW3'!Y105),"",'DPW3'!Y105)</f>
        <v/>
      </c>
      <c r="AG4244" s="176" t="str">
        <f>IF(ISBLANK('DPW3'!Z105),"",'DPW3'!Z105)</f>
        <v/>
      </c>
      <c r="AH4244" s="176" t="str">
        <f>IF(ISBLANK('DPW3'!AA105),"",'DPW3'!AA105)</f>
        <v/>
      </c>
      <c r="AI4244" s="176" t="str">
        <f>IF(ISBLANK('DPW3'!AB105),"",'DPW3'!AB105)</f>
        <v/>
      </c>
      <c r="AJ4244" s="176" t="str">
        <f>IF(ISBLANK('DPW3'!AC105),"",'DPW3'!AC105)</f>
        <v/>
      </c>
      <c r="AK4244" s="176" t="str">
        <f>IF(ISBLANK('DPW3'!AD105),"",'DPW3'!AD105)</f>
        <v/>
      </c>
      <c r="AL4244" s="176" t="str">
        <f>IF(ISBLANK('DPW3'!AE105),"",'DPW3'!AE105)</f>
        <v/>
      </c>
      <c r="AM4244" s="176" t="str">
        <f>IF(ISBLANK('DPW3'!AF105),"",'DPW3'!AF105)</f>
        <v/>
      </c>
      <c r="AN4244" s="176" t="str">
        <f>IF(ISBLANK('DPW3'!AG105),"",'DPW3'!AG105)</f>
        <v/>
      </c>
      <c r="AO4244" s="176" t="str">
        <f>IF(ISBLANK('DPW3'!AH105),"",'DPW3'!AH105)</f>
        <v/>
      </c>
      <c r="AP4244" s="176" t="str">
        <f>IF(ISBLANK('DPW3'!AI105),"",'DPW3'!AI105)</f>
        <v/>
      </c>
      <c r="AQ4244" s="176" t="str">
        <f>IF(ISBLANK('DPW3'!AJ105),"",'DPW3'!AJ105)</f>
        <v/>
      </c>
      <c r="AR4244" s="176" t="str">
        <f>IF(ISBLANK('DPW3'!AK105),"",'DPW3'!AK105)</f>
        <v/>
      </c>
      <c r="AS4244" s="176" t="str">
        <f>IF(ISBLANK('DPW3'!AL105),"",'DPW3'!AL105)</f>
        <v/>
      </c>
      <c r="AT4244" s="176" t="str">
        <f>IF(ISBLANK('DPW3'!AM105),"",'DPW3'!AM105)</f>
        <v/>
      </c>
      <c r="AU4244" s="176" t="str">
        <f>IF(ISBLANK('DPW3'!AN105),"",'DPW3'!AN105)</f>
        <v/>
      </c>
      <c r="AV4244" s="176" t="str">
        <f>IF(ISBLANK('DPW3'!AO105),"",'DPW3'!AO105)</f>
        <v/>
      </c>
      <c r="AW4244" s="176" t="str">
        <f>IF(ISBLANK('DPW3'!AP105),"",'DPW3'!AP105)</f>
        <v/>
      </c>
      <c r="AX4244" s="176" t="str">
        <f>IF(ISBLANK('DPW3'!AQ105),"",'DPW3'!AQ105)</f>
        <v/>
      </c>
      <c r="AY4244" s="176" t="str">
        <f>IF(ISBLANK('DPW3'!AR105),"",'DPW3'!AR105)</f>
        <v/>
      </c>
      <c r="AZ4244" s="176" t="str">
        <f>IF(ISBLANK('DPW3'!AS105),"",'DPW3'!AS105)</f>
        <v/>
      </c>
      <c r="BA4244" s="176" t="str">
        <f>IF(ISBLANK('DPW3'!AT105),"",'DPW3'!AT105)</f>
        <v/>
      </c>
      <c r="BB4244" s="176" t="str">
        <f>IF(ISBLANK('DPW3'!AU105),"",'DPW3'!AU105)</f>
        <v/>
      </c>
      <c r="BC4244" s="176" t="str">
        <f>IF(ISBLANK('DPW3'!AV105),"",'DPW3'!AV105)</f>
        <v/>
      </c>
      <c r="BD4244" s="176" t="str">
        <f>IF(ISBLANK('DPW3'!AW105),"",'DPW3'!AW105)</f>
        <v/>
      </c>
      <c r="BE4244" s="176" t="str">
        <f>IF(ISBLANK('DPW3'!AX105),"",'DPW3'!AX105)</f>
        <v/>
      </c>
      <c r="BF4244" s="176" t="str">
        <f>IF(ISBLANK('DPW3'!AY105),"",'DPW3'!AY105)</f>
        <v/>
      </c>
      <c r="BG4244" s="176" t="str">
        <f>IF(ISBLANK('DPW3'!AZ105),"",'DPW3'!AZ105)</f>
        <v/>
      </c>
      <c r="BH4244" s="176" t="str">
        <f>IF(ISBLANK('DPW3'!BA105),"",'DPW3'!BA105)</f>
        <v/>
      </c>
    </row>
    <row r="4245" spans="1:60" x14ac:dyDescent="0.25">
      <c r="A4245" s="176" t="str">
        <f t="shared" si="66"/>
        <v>YKY</v>
      </c>
      <c r="B4245" s="176" t="str">
        <f>IF(ISBLANK('DPW3'!DP105),"",'DPW3'!DP105)</f>
        <v>PCD_DPW3_RES5_DLY_S7</v>
      </c>
      <c r="C4245" s="176" t="str">
        <f>'DPW3'!F105 &amp; "," &amp; 'DPW3'!G105 &amp; "," &amp; 'DPW3'!DP5 &amp; "," &amp; 'DPW3'!DP6</f>
        <v>Resilience - Ml of additional service reservoir storage at service reservoirs,Number of schemes at Stage 7,Total number of schemes with a 90+ day delay for any given IM,</v>
      </c>
      <c r="D4245" s="176" t="str">
        <f>IF(ISBLANK('DPW3'!$H$105),"",'DPW3'!$H$105)</f>
        <v>Nr</v>
      </c>
      <c r="E4245" s="176" t="s">
        <v>7266</v>
      </c>
      <c r="F4245" s="176" t="str">
        <f>IF(ISBLANK('DPW3'!BC105),"",'DPW3'!BC105)</f>
        <v/>
      </c>
    </row>
    <row r="4246" spans="1:60" x14ac:dyDescent="0.25">
      <c r="A4246" s="176" t="str">
        <f t="shared" si="66"/>
        <v>YKY</v>
      </c>
      <c r="B4246" s="176" t="str">
        <f>IF(ISBLANK('DPW3'!DQ105),"",'DPW3'!DQ105)</f>
        <v>PCD_DPW3_RES5_DIR_S7</v>
      </c>
      <c r="C4246" s="176" t="str">
        <f>'DPW3'!F105 &amp; "," &amp; 'DPW3'!G105 &amp; "," &amp; 'DPW3'!$DQ$5 &amp; "," &amp; 'DPW3'!$DQ$6</f>
        <v>Resilience - Ml of additional service reservoir storage at service reservoirs,Number of schemes at Stage 7,Reasons for delay - Number of delayed schemes falling into each 'primary reason for delay' category,Lack of resources - internal</v>
      </c>
      <c r="D4246" s="176" t="str">
        <f>IF(ISBLANK('DPW3'!$H$105),"",'DPW3'!$H$105)</f>
        <v>Nr</v>
      </c>
      <c r="E4246" s="176" t="s">
        <v>7266</v>
      </c>
      <c r="F4246" s="176" t="str">
        <f>IF(ISBLANK('DPW3'!BD105),"",'DPW3'!BD105)</f>
        <v/>
      </c>
    </row>
    <row r="4247" spans="1:60" x14ac:dyDescent="0.25">
      <c r="A4247" s="176" t="str">
        <f t="shared" si="66"/>
        <v>YKY</v>
      </c>
      <c r="B4247" s="176" t="str">
        <f>IF(ISBLANK('DPW3'!DR105),"",'DPW3'!DR105)</f>
        <v>PCD_DPW3_RES5_DSCR_S7</v>
      </c>
      <c r="C4247" s="176" t="str">
        <f>'DPW3'!F105 &amp; "," &amp; 'DPW3'!G105 &amp; "," &amp; 'DPW3'!$DQ$5 &amp; "," &amp; 'DPW3'!$DR$6</f>
        <v xml:space="preserve">Resilience - Ml of additional service reservoir storage at service reservoirs,Number of schemes at Stage 7,Reasons for delay - Number of delayed schemes falling into each 'primary reason for delay' category,Lack of resources - external </v>
      </c>
      <c r="D4247" s="176" t="str">
        <f>IF(ISBLANK('DPW3'!$H$105),"",'DPW3'!$H$105)</f>
        <v>Nr</v>
      </c>
      <c r="E4247" s="176" t="s">
        <v>7266</v>
      </c>
      <c r="F4247" s="176" t="str">
        <f>IF(ISBLANK('DPW3'!BE105),"",'DPW3'!BE105)</f>
        <v/>
      </c>
    </row>
    <row r="4248" spans="1:60" x14ac:dyDescent="0.25">
      <c r="A4248" s="176" t="str">
        <f t="shared" si="66"/>
        <v>YKY</v>
      </c>
      <c r="B4248" s="176" t="str">
        <f>IF(ISBLANK('DPW3'!DS105),"",'DPW3'!DS105)</f>
        <v>PCD_DPW3_RES5_DCS_S7</v>
      </c>
      <c r="C4248" s="176" t="str">
        <f>'DPW3'!F105 &amp; "," &amp; 'DPW3'!G105 &amp; "," &amp; 'DPW3'!$DQ$5 &amp; "," &amp; 'DPW3'!$DS$6</f>
        <v>Resilience - Ml of additional service reservoir storage at service reservoirs,Number of schemes at Stage 7,Reasons for delay - Number of delayed schemes falling into each 'primary reason for delay' category,Change in solution (IM2)</v>
      </c>
      <c r="D4248" s="176" t="str">
        <f>IF(ISBLANK('DPW3'!$H$105),"",'DPW3'!$H$105)</f>
        <v>Nr</v>
      </c>
      <c r="E4248" s="176" t="s">
        <v>7266</v>
      </c>
      <c r="F4248" s="176" t="str">
        <f>IF(ISBLANK('DPW3'!BF105),"",'DPW3'!BF105)</f>
        <v/>
      </c>
    </row>
    <row r="4249" spans="1:60" x14ac:dyDescent="0.25">
      <c r="A4249" s="176" t="str">
        <f t="shared" si="66"/>
        <v>YKY</v>
      </c>
      <c r="B4249" s="176" t="str">
        <f>IF(ISBLANK('DPW3'!DT105),"",'DPW3'!DT105)</f>
        <v>PCD_DPW3_RES5_DSPC_S7</v>
      </c>
      <c r="C4249" s="176" t="str">
        <f>'DPW3'!F105 &amp; "," &amp; 'DPW3'!G105 &amp; "," &amp; 'DPW3'!$DQ$5 &amp; "," &amp; 'DPW3'!$DT$6</f>
        <v>Resilience - Ml of additional service reservoir storage at service reservoirs,Number of schemes at Stage 7,Reasons for delay - Number of delayed schemes falling into each 'primary reason for delay' category,Supply chain capacity</v>
      </c>
      <c r="D4249" s="176" t="str">
        <f>IF(ISBLANK('DPW3'!$H$105),"",'DPW3'!$H$105)</f>
        <v>Nr</v>
      </c>
      <c r="E4249" s="176" t="s">
        <v>7266</v>
      </c>
      <c r="F4249" s="176" t="str">
        <f>IF(ISBLANK('DPW3'!BG105),"",'DPW3'!BG105)</f>
        <v/>
      </c>
    </row>
    <row r="4250" spans="1:60" x14ac:dyDescent="0.25">
      <c r="A4250" s="176" t="str">
        <f t="shared" si="66"/>
        <v>YKY</v>
      </c>
      <c r="B4250" s="176" t="str">
        <f>IF(ISBLANK('DPW3'!DU105),"",'DPW3'!DU105)</f>
        <v>PCD_DPW3_RES5_DPP_S7</v>
      </c>
      <c r="C4250" s="176" t="str">
        <f>'DPW3'!F105 &amp; "," &amp; 'DPW3'!G105 &amp; "," &amp; 'DPW3'!$DQ$5 &amp; "," &amp; 'DPW3'!$DU$6</f>
        <v>Resilience - Ml of additional service reservoir storage at service reservoirs,Number of schemes at Stage 7,Reasons for delay - Number of delayed schemes falling into each 'primary reason for delay' category,Land and planning permission</v>
      </c>
      <c r="D4250" s="176" t="str">
        <f>IF(ISBLANK('DPW3'!$H$105),"",'DPW3'!$H$105)</f>
        <v>Nr</v>
      </c>
      <c r="E4250" s="176" t="s">
        <v>7266</v>
      </c>
      <c r="F4250" s="176" t="str">
        <f>IF(ISBLANK('DPW3'!BH105),"",'DPW3'!BH105)</f>
        <v/>
      </c>
    </row>
    <row r="4251" spans="1:60" x14ac:dyDescent="0.25">
      <c r="A4251" s="176" t="str">
        <f t="shared" si="66"/>
        <v>YKY</v>
      </c>
      <c r="B4251" s="176" t="str">
        <f>IF(ISBLANK('DPW3'!DV105),"",'DPW3'!DV105)</f>
        <v>PCD_DPW3_RES5_DTPI_S7</v>
      </c>
      <c r="C4251" s="176" t="str">
        <f>'DPW3'!F105 &amp; "," &amp; 'DPW3'!G105 &amp; "," &amp; 'DPW3'!$DQ$5 &amp; "," &amp; 'DPW3'!$DV$6</f>
        <v>Resilience - Ml of additional service reservoir storage at service reservoirs,Number of schemes at Stage 7,Reasons for delay - Number of delayed schemes falling into each 'primary reason for delay' category,Third-party interface</v>
      </c>
      <c r="D4251" s="176" t="str">
        <f>IF(ISBLANK('DPW3'!$H$105),"",'DPW3'!$H$105)</f>
        <v>Nr</v>
      </c>
      <c r="E4251" s="176" t="s">
        <v>7266</v>
      </c>
      <c r="F4251" s="176" t="str">
        <f>IF(ISBLANK('DPW3'!BI105),"",'DPW3'!BI105)</f>
        <v/>
      </c>
    </row>
    <row r="4252" spans="1:60" x14ac:dyDescent="0.25">
      <c r="A4252" s="176" t="str">
        <f t="shared" si="66"/>
        <v>YKY</v>
      </c>
      <c r="B4252" s="176" t="str">
        <f>IF(ISBLANK('DPW3'!DW105),"",'DPW3'!DW105)</f>
        <v>PCD_DPW3_RES5_DCI_S7</v>
      </c>
      <c r="C4252" s="176" t="str">
        <f>'DPW3'!F105 &amp; "," &amp; 'DPW3'!G105 &amp; "," &amp; 'DPW3'!$DQ$5 &amp; "," &amp; 'DPW3'!$DW$6</f>
        <v>Resilience - Ml of additional service reservoir storage at service reservoirs,Number of schemes at Stage 7,Reasons for delay - Number of delayed schemes falling into each 'primary reason for delay' category,Contractual issues</v>
      </c>
      <c r="D4252" s="176" t="str">
        <f>IF(ISBLANK('DPW3'!$H$105),"",'DPW3'!$H$105)</f>
        <v>Nr</v>
      </c>
      <c r="E4252" s="176" t="s">
        <v>7266</v>
      </c>
      <c r="F4252" s="176" t="str">
        <f>IF(ISBLANK('DPW3'!BJ105),"",'DPW3'!BJ105)</f>
        <v/>
      </c>
    </row>
    <row r="4253" spans="1:60" x14ac:dyDescent="0.25">
      <c r="A4253" s="176" t="str">
        <f t="shared" si="66"/>
        <v>YKY</v>
      </c>
      <c r="B4253" s="176" t="str">
        <f>IF(ISBLANK('DPW3'!DX105),"",'DPW3'!DX105)</f>
        <v>PCD_DPW3_RES5_DSI_S7</v>
      </c>
      <c r="C4253" s="176" t="str">
        <f>'DPW3'!F105 &amp; "," &amp; 'DPW3'!G105 &amp; "," &amp; 'DPW3'!$DQ$5 &amp; "," &amp; 'DPW3'!$DX$6</f>
        <v>Resilience - Ml of additional service reservoir storage at service reservoirs,Number of schemes at Stage 7,Reasons for delay - Number of delayed schemes falling into each 'primary reason for delay' category,Sites issues</v>
      </c>
      <c r="D4253" s="176" t="str">
        <f>IF(ISBLANK('DPW3'!$H$105),"",'DPW3'!$H$105)</f>
        <v>Nr</v>
      </c>
      <c r="E4253" s="176" t="s">
        <v>7266</v>
      </c>
      <c r="F4253" s="176" t="str">
        <f>IF(ISBLANK('DPW3'!BK105),"",'DPW3'!BK105)</f>
        <v/>
      </c>
    </row>
    <row r="4254" spans="1:60" x14ac:dyDescent="0.25">
      <c r="A4254" s="176" t="str">
        <f t="shared" si="66"/>
        <v>YKY</v>
      </c>
      <c r="B4254" s="176" t="str">
        <f>IF(ISBLANK('DPW3'!DY105),"",'DPW3'!DY105)</f>
        <v>PCD_DPW3_RES5_DER_S7</v>
      </c>
      <c r="C4254" s="176" t="str">
        <f>'DPW3'!F105 &amp; "," &amp; 'DPW3'!G105 &amp; "," &amp; 'DPW3'!$DQ$5 &amp; "," &amp; 'DPW3'!$DY$6</f>
        <v>Resilience - Ml of additional service reservoir storage at service reservoirs,Number of schemes at Stage 7,Reasons for delay - Number of delayed schemes falling into each 'primary reason for delay' category,Environmental risks</v>
      </c>
      <c r="D4254" s="176" t="str">
        <f>IF(ISBLANK('DPW3'!$H$105),"",'DPW3'!$H$105)</f>
        <v>Nr</v>
      </c>
      <c r="E4254" s="176" t="s">
        <v>7266</v>
      </c>
      <c r="F4254" s="176" t="str">
        <f>IF(ISBLANK('DPW3'!BL105),"",'DPW3'!BL105)</f>
        <v/>
      </c>
    </row>
    <row r="4255" spans="1:60" x14ac:dyDescent="0.25">
      <c r="A4255" s="176" t="str">
        <f t="shared" si="66"/>
        <v>YKY</v>
      </c>
      <c r="B4255" s="176" t="str">
        <f>IF(ISBLANK('DPW3'!DZ105),"",'DPW3'!DZ105)</f>
        <v>PCD_DPW3_RES5_RS_S7</v>
      </c>
      <c r="C4255" s="176" t="str">
        <f>'DPW3'!F105 &amp; "," &amp; 'DPW3'!G105 &amp; "," &amp; 'DPW3'!$DQ$5 &amp; "," &amp; 'DPW3'!$DZ$6</f>
        <v>Resilience - Ml of additional service reservoir storage at service reservoirs,Number of schemes at Stage 7,Reasons for delay - Number of delayed schemes falling into each 'primary reason for delay' category,Regulatory Sign off Delay</v>
      </c>
      <c r="D4255" s="176" t="str">
        <f>IF(ISBLANK('DPW3'!$H$105),"",'DPW3'!$H$105)</f>
        <v>Nr</v>
      </c>
      <c r="E4255" s="176" t="s">
        <v>7266</v>
      </c>
      <c r="F4255" s="176" t="str">
        <f>IF(ISBLANK('DPW3'!BM105),"",'DPW3'!BM105)</f>
        <v/>
      </c>
    </row>
    <row r="4256" spans="1:60" x14ac:dyDescent="0.25">
      <c r="A4256" s="176" t="str">
        <f t="shared" si="66"/>
        <v>YKY</v>
      </c>
      <c r="B4256" s="176" t="str">
        <f>IF(ISBLANK('DPW3'!EA105),"",'DPW3'!EA105)</f>
        <v>PCD_DPW3_RES5_DPLE_S7</v>
      </c>
      <c r="C4256" s="176" t="str">
        <f>'DPW3'!F105 &amp; "," &amp; 'DPW3'!G105 &amp; "," &amp; 'DPW3'!$DQ$5 &amp; "," &amp; 'DPW3'!$EA$6</f>
        <v>Resilience - Ml of additional service reservoir storage at service reservoirs,Number of schemes at Stage 7,Reasons for delay - Number of delayed schemes falling into each 'primary reason for delay' category,Programme level efficiency</v>
      </c>
      <c r="D4256" s="176" t="str">
        <f>IF(ISBLANK('DPW3'!$H$105),"",'DPW3'!$H$105)</f>
        <v>Nr</v>
      </c>
      <c r="E4256" s="176" t="s">
        <v>7266</v>
      </c>
      <c r="F4256" s="176" t="str">
        <f>IF(ISBLANK('DPW3'!BN105),"",'DPW3'!BN105)</f>
        <v/>
      </c>
    </row>
    <row r="4257" spans="1:60" x14ac:dyDescent="0.25">
      <c r="A4257" s="176" t="str">
        <f t="shared" si="66"/>
        <v>YKY</v>
      </c>
      <c r="B4257" s="176" t="str">
        <f>IF(ISBLANK('DPW3'!BZ106),"",'DPW3'!BZ106)</f>
        <v>PCD_DPW3_RES5ST</v>
      </c>
      <c r="C4257" s="176" t="str">
        <f>'DPW3'!F106 &amp; "," &amp; 'DPW3'!G106 &amp; "," &amp; 'DPW3'!BX5</f>
        <v>Resilience - Ml of additional service reservoir storage at service reservoirs,Number of schemes - total (Stage 0 to Stage 6),Number of Schemes with IMs (Nr)</v>
      </c>
      <c r="D4257" s="176" t="str">
        <f>IF(ISBLANK('DPW3'!$H$106),"",'DPW3'!$H$106)</f>
        <v>Nr</v>
      </c>
      <c r="E4257" s="176" t="s">
        <v>7266</v>
      </c>
      <c r="T4257" s="176">
        <f>IF(ISBLANK('DPW3'!M106),"",'DPW3'!M106)</f>
        <v>0</v>
      </c>
      <c r="U4257" s="176">
        <f>IF(ISBLANK('DPW3'!N106),"",'DPW3'!N106)</f>
        <v>0</v>
      </c>
      <c r="V4257" s="176">
        <f>IF(ISBLANK('DPW3'!O106),"",'DPW3'!O106)</f>
        <v>0</v>
      </c>
      <c r="W4257" s="176">
        <f>IF(ISBLANK('DPW3'!P106),"",'DPW3'!P106)</f>
        <v>0</v>
      </c>
      <c r="X4257" s="176">
        <f>IF(ISBLANK('DPW3'!Q106),"",'DPW3'!Q106)</f>
        <v>0</v>
      </c>
      <c r="Y4257" s="176">
        <f>IF(ISBLANK('DPW3'!R106),"",'DPW3'!R106)</f>
        <v>0</v>
      </c>
      <c r="Z4257" s="176">
        <f>IF(ISBLANK('DPW3'!S106),"",'DPW3'!S106)</f>
        <v>0</v>
      </c>
      <c r="AA4257" s="176">
        <f>IF(ISBLANK('DPW3'!T106),"",'DPW3'!T106)</f>
        <v>0</v>
      </c>
      <c r="AB4257" s="176">
        <f>IF(ISBLANK('DPW3'!U106),"",'DPW3'!U106)</f>
        <v>0</v>
      </c>
      <c r="AC4257" s="176">
        <f>IF(ISBLANK('DPW3'!V106),"",'DPW3'!V106)</f>
        <v>0</v>
      </c>
      <c r="AD4257" s="176">
        <f>IF(ISBLANK('DPW3'!W106),"",'DPW3'!W106)</f>
        <v>0</v>
      </c>
      <c r="AE4257" s="176">
        <f>IF(ISBLANK('DPW3'!X106),"",'DPW3'!X106)</f>
        <v>0</v>
      </c>
      <c r="AF4257" s="176">
        <f>IF(ISBLANK('DPW3'!Y106),"",'DPW3'!Y106)</f>
        <v>0</v>
      </c>
      <c r="AG4257" s="176">
        <f>IF(ISBLANK('DPW3'!Z106),"",'DPW3'!Z106)</f>
        <v>0</v>
      </c>
      <c r="AH4257" s="176">
        <f>IF(ISBLANK('DPW3'!AA106),"",'DPW3'!AA106)</f>
        <v>0</v>
      </c>
      <c r="AI4257" s="176">
        <f>IF(ISBLANK('DPW3'!AB106),"",'DPW3'!AB106)</f>
        <v>0</v>
      </c>
      <c r="AJ4257" s="176">
        <f>IF(ISBLANK('DPW3'!AC106),"",'DPW3'!AC106)</f>
        <v>0</v>
      </c>
      <c r="AK4257" s="176">
        <f>IF(ISBLANK('DPW3'!AD106),"",'DPW3'!AD106)</f>
        <v>0</v>
      </c>
      <c r="AL4257" s="176">
        <f>IF(ISBLANK('DPW3'!AE106),"",'DPW3'!AE106)</f>
        <v>0</v>
      </c>
      <c r="AM4257" s="176">
        <f>IF(ISBLANK('DPW3'!AF106),"",'DPW3'!AF106)</f>
        <v>0</v>
      </c>
      <c r="AN4257" s="176">
        <f>IF(ISBLANK('DPW3'!AG106),"",'DPW3'!AG106)</f>
        <v>0</v>
      </c>
      <c r="AO4257" s="176">
        <f>IF(ISBLANK('DPW3'!AH106),"",'DPW3'!AH106)</f>
        <v>0</v>
      </c>
      <c r="AP4257" s="176">
        <f>IF(ISBLANK('DPW3'!AI106),"",'DPW3'!AI106)</f>
        <v>0</v>
      </c>
      <c r="AQ4257" s="176">
        <f>IF(ISBLANK('DPW3'!AJ106),"",'DPW3'!AJ106)</f>
        <v>0</v>
      </c>
      <c r="AR4257" s="176">
        <f>IF(ISBLANK('DPW3'!AK106),"",'DPW3'!AK106)</f>
        <v>0</v>
      </c>
      <c r="AS4257" s="176">
        <f>IF(ISBLANK('DPW3'!AL106),"",'DPW3'!AL106)</f>
        <v>0</v>
      </c>
      <c r="AT4257" s="176">
        <f>IF(ISBLANK('DPW3'!AM106),"",'DPW3'!AM106)</f>
        <v>0</v>
      </c>
      <c r="AU4257" s="176">
        <f>IF(ISBLANK('DPW3'!AN106),"",'DPW3'!AN106)</f>
        <v>0</v>
      </c>
      <c r="AV4257" s="176">
        <f>IF(ISBLANK('DPW3'!AO106),"",'DPW3'!AO106)</f>
        <v>0</v>
      </c>
      <c r="AW4257" s="176">
        <f>IF(ISBLANK('DPW3'!AP106),"",'DPW3'!AP106)</f>
        <v>0</v>
      </c>
      <c r="AX4257" s="176">
        <f>IF(ISBLANK('DPW3'!AQ106),"",'DPW3'!AQ106)</f>
        <v>0</v>
      </c>
      <c r="AY4257" s="176">
        <f>IF(ISBLANK('DPW3'!AR106),"",'DPW3'!AR106)</f>
        <v>0</v>
      </c>
      <c r="AZ4257" s="176">
        <f>IF(ISBLANK('DPW3'!AS106),"",'DPW3'!AS106)</f>
        <v>0</v>
      </c>
      <c r="BA4257" s="176">
        <f>IF(ISBLANK('DPW3'!AT106),"",'DPW3'!AT106)</f>
        <v>0</v>
      </c>
      <c r="BB4257" s="176">
        <f>IF(ISBLANK('DPW3'!AU106),"",'DPW3'!AU106)</f>
        <v>0</v>
      </c>
      <c r="BC4257" s="176">
        <f>IF(ISBLANK('DPW3'!AV106),"",'DPW3'!AV106)</f>
        <v>0</v>
      </c>
      <c r="BD4257" s="176">
        <f>IF(ISBLANK('DPW3'!AW106),"",'DPW3'!AW106)</f>
        <v>0</v>
      </c>
      <c r="BE4257" s="176">
        <f>IF(ISBLANK('DPW3'!AX106),"",'DPW3'!AX106)</f>
        <v>0</v>
      </c>
      <c r="BF4257" s="176">
        <f>IF(ISBLANK('DPW3'!AY106),"",'DPW3'!AY106)</f>
        <v>0</v>
      </c>
      <c r="BG4257" s="176">
        <f>IF(ISBLANK('DPW3'!AZ106),"",'DPW3'!AZ106)</f>
        <v>0</v>
      </c>
      <c r="BH4257" s="176">
        <f>IF(ISBLANK('DPW3'!BA106),"",'DPW3'!BA106)</f>
        <v>0</v>
      </c>
    </row>
    <row r="4258" spans="1:60" x14ac:dyDescent="0.25">
      <c r="A4258" s="176" t="str">
        <f t="shared" si="66"/>
        <v>YKY</v>
      </c>
      <c r="B4258" s="176" t="str">
        <f>IF(ISBLANK('DPW3'!DP106),"",'DPW3'!DP106)</f>
        <v>PCD_DPW3_RES5_DLY_ST</v>
      </c>
      <c r="C4258" s="176" t="str">
        <f>'DPW3'!F106 &amp; "," &amp; 'DPW3'!G106 &amp; "," &amp; 'DPW3'!DP5 &amp; "," &amp; 'DPW3'!DP6</f>
        <v>Resilience - Ml of additional service reservoir storage at service reservoirs,Number of schemes - total (Stage 0 to Stage 6),Total number of schemes with a 90+ day delay for any given IM,</v>
      </c>
      <c r="D4258" s="176" t="str">
        <f>IF(ISBLANK('DPW3'!$H$106),"",'DPW3'!$H$106)</f>
        <v>Nr</v>
      </c>
      <c r="E4258" s="176" t="s">
        <v>7266</v>
      </c>
      <c r="F4258" s="176" t="str">
        <f>IF(ISBLANK('DPW3'!BC106),"",'DPW3'!BC106)</f>
        <v/>
      </c>
    </row>
    <row r="4259" spans="1:60" x14ac:dyDescent="0.25">
      <c r="A4259" s="176" t="str">
        <f t="shared" si="66"/>
        <v>YKY</v>
      </c>
      <c r="B4259" s="176" t="str">
        <f>IF(ISBLANK('DPW3'!DQ106),"",'DPW3'!DQ106)</f>
        <v>PCD_DPW3_RES5_DIR_ST</v>
      </c>
      <c r="C4259" s="176" t="str">
        <f>'DPW3'!F106 &amp; "," &amp; 'DPW3'!G106 &amp; "," &amp; 'DPW3'!$DQ$5 &amp; "," &amp; 'DPW3'!$DQ$6</f>
        <v>Resilience - Ml of additional service reservoir storage at service reservoirs,Number of schemes - total (Stage 0 to Stage 6),Reasons for delay - Number of delayed schemes falling into each 'primary reason for delay' category,Lack of resources - internal</v>
      </c>
      <c r="D4259" s="176" t="str">
        <f>IF(ISBLANK('DPW3'!$H$106),"",'DPW3'!$H$106)</f>
        <v>Nr</v>
      </c>
      <c r="E4259" s="176" t="s">
        <v>7266</v>
      </c>
      <c r="F4259" s="176" t="str">
        <f>IF(ISBLANK('DPW3'!BD106),"",'DPW3'!BD106)</f>
        <v/>
      </c>
    </row>
    <row r="4260" spans="1:60" x14ac:dyDescent="0.25">
      <c r="A4260" s="176" t="str">
        <f t="shared" si="66"/>
        <v>YKY</v>
      </c>
      <c r="B4260" s="176" t="str">
        <f>IF(ISBLANK('DPW3'!DR106),"",'DPW3'!DR106)</f>
        <v>PCD_DPW3_RES5_DSCR_ST</v>
      </c>
      <c r="C4260" s="176" t="str">
        <f>'DPW3'!F106 &amp; "," &amp; 'DPW3'!G106 &amp; "," &amp; 'DPW3'!$DQ$5 &amp; "," &amp; 'DPW3'!$DR$6</f>
        <v xml:space="preserve">Resilience - Ml of additional service reservoir storage at service reservoirs,Number of schemes - total (Stage 0 to Stage 6),Reasons for delay - Number of delayed schemes falling into each 'primary reason for delay' category,Lack of resources - external </v>
      </c>
      <c r="D4260" s="176" t="str">
        <f>IF(ISBLANK('DPW3'!$H$106),"",'DPW3'!$H$106)</f>
        <v>Nr</v>
      </c>
      <c r="E4260" s="176" t="s">
        <v>7266</v>
      </c>
      <c r="F4260" s="176" t="str">
        <f>IF(ISBLANK('DPW3'!BE106),"",'DPW3'!BE106)</f>
        <v/>
      </c>
    </row>
    <row r="4261" spans="1:60" x14ac:dyDescent="0.25">
      <c r="A4261" s="176" t="str">
        <f t="shared" si="66"/>
        <v>YKY</v>
      </c>
      <c r="B4261" s="176" t="str">
        <f>IF(ISBLANK('DPW3'!DS106),"",'DPW3'!DS106)</f>
        <v>PCD_DPW3_RES5_DCS_ST</v>
      </c>
      <c r="C4261" s="176" t="str">
        <f>'DPW3'!F106 &amp; "," &amp; 'DPW3'!G106 &amp; "," &amp; 'DPW3'!$DQ$5 &amp; "," &amp; 'DPW3'!$DS$6</f>
        <v>Resilience - Ml of additional service reservoir storage at service reservoirs,Number of schemes - total (Stage 0 to Stage 6),Reasons for delay - Number of delayed schemes falling into each 'primary reason for delay' category,Change in solution (IM2)</v>
      </c>
      <c r="D4261" s="176" t="str">
        <f>IF(ISBLANK('DPW3'!$H$106),"",'DPW3'!$H$106)</f>
        <v>Nr</v>
      </c>
      <c r="E4261" s="176" t="s">
        <v>7266</v>
      </c>
      <c r="F4261" s="176" t="str">
        <f>IF(ISBLANK('DPW3'!BF106),"",'DPW3'!BF106)</f>
        <v/>
      </c>
    </row>
    <row r="4262" spans="1:60" x14ac:dyDescent="0.25">
      <c r="A4262" s="176" t="str">
        <f t="shared" si="66"/>
        <v>YKY</v>
      </c>
      <c r="B4262" s="176" t="str">
        <f>IF(ISBLANK('DPW3'!DT106),"",'DPW3'!DT106)</f>
        <v>PCD_DPW3_RES5_DSPC_ST</v>
      </c>
      <c r="C4262" s="176" t="str">
        <f>'DPW3'!F106 &amp; "," &amp; 'DPW3'!G106 &amp; "," &amp; 'DPW3'!$DQ$5 &amp; "," &amp; 'DPW3'!$DT$6</f>
        <v>Resilience - Ml of additional service reservoir storage at service reservoirs,Number of schemes - total (Stage 0 to Stage 6),Reasons for delay - Number of delayed schemes falling into each 'primary reason for delay' category,Supply chain capacity</v>
      </c>
      <c r="D4262" s="176" t="str">
        <f>IF(ISBLANK('DPW3'!$H$106),"",'DPW3'!$H$106)</f>
        <v>Nr</v>
      </c>
      <c r="E4262" s="176" t="s">
        <v>7266</v>
      </c>
      <c r="F4262" s="176" t="str">
        <f>IF(ISBLANK('DPW3'!BG106),"",'DPW3'!BG106)</f>
        <v/>
      </c>
    </row>
    <row r="4263" spans="1:60" x14ac:dyDescent="0.25">
      <c r="A4263" s="176" t="str">
        <f t="shared" si="66"/>
        <v>YKY</v>
      </c>
      <c r="B4263" s="176" t="str">
        <f>IF(ISBLANK('DPW3'!DU106),"",'DPW3'!DU106)</f>
        <v>PCD_DPW3_RES5_DPP_ST</v>
      </c>
      <c r="C4263" s="176" t="str">
        <f>'DPW3'!F106 &amp; "," &amp; 'DPW3'!G106 &amp; "," &amp; 'DPW3'!$DQ$5 &amp; "," &amp; 'DPW3'!$DU$6</f>
        <v>Resilience - Ml of additional service reservoir storage at service reservoirs,Number of schemes - total (Stage 0 to Stage 6),Reasons for delay - Number of delayed schemes falling into each 'primary reason for delay' category,Land and planning permission</v>
      </c>
      <c r="D4263" s="176" t="str">
        <f>IF(ISBLANK('DPW3'!$H$106),"",'DPW3'!$H$106)</f>
        <v>Nr</v>
      </c>
      <c r="E4263" s="176" t="s">
        <v>7266</v>
      </c>
      <c r="F4263" s="176" t="str">
        <f>IF(ISBLANK('DPW3'!BH106),"",'DPW3'!BH106)</f>
        <v/>
      </c>
    </row>
    <row r="4264" spans="1:60" x14ac:dyDescent="0.25">
      <c r="A4264" s="176" t="str">
        <f t="shared" si="66"/>
        <v>YKY</v>
      </c>
      <c r="B4264" s="176" t="str">
        <f>IF(ISBLANK('DPW3'!DV106),"",'DPW3'!DV106)</f>
        <v>PCD_DPW3_RES5_DTPI_ST</v>
      </c>
      <c r="C4264" s="176" t="str">
        <f>'DPW3'!F106 &amp; "," &amp; 'DPW3'!G106 &amp; "," &amp; 'DPW3'!$DQ$5 &amp; "," &amp; 'DPW3'!$DV$6</f>
        <v>Resilience - Ml of additional service reservoir storage at service reservoirs,Number of schemes - total (Stage 0 to Stage 6),Reasons for delay - Number of delayed schemes falling into each 'primary reason for delay' category,Third-party interface</v>
      </c>
      <c r="D4264" s="176" t="str">
        <f>IF(ISBLANK('DPW3'!$H$106),"",'DPW3'!$H$106)</f>
        <v>Nr</v>
      </c>
      <c r="E4264" s="176" t="s">
        <v>7266</v>
      </c>
      <c r="F4264" s="176" t="str">
        <f>IF(ISBLANK('DPW3'!BI106),"",'DPW3'!BI106)</f>
        <v/>
      </c>
    </row>
    <row r="4265" spans="1:60" x14ac:dyDescent="0.25">
      <c r="A4265" s="176" t="str">
        <f t="shared" si="66"/>
        <v>YKY</v>
      </c>
      <c r="B4265" s="176" t="str">
        <f>IF(ISBLANK('DPW3'!DW106),"",'DPW3'!DW106)</f>
        <v>PCD_DPW3_RES5_DCI_ST</v>
      </c>
      <c r="C4265" s="176" t="str">
        <f>'DPW3'!F106 &amp; "," &amp; 'DPW3'!G106 &amp; "," &amp; 'DPW3'!$DQ$5 &amp; "," &amp; 'DPW3'!$DW$6</f>
        <v>Resilience - Ml of additional service reservoir storage at service reservoirs,Number of schemes - total (Stage 0 to Stage 6),Reasons for delay - Number of delayed schemes falling into each 'primary reason for delay' category,Contractual issues</v>
      </c>
      <c r="D4265" s="176" t="str">
        <f>IF(ISBLANK('DPW3'!$H$106),"",'DPW3'!$H$106)</f>
        <v>Nr</v>
      </c>
      <c r="E4265" s="176" t="s">
        <v>7266</v>
      </c>
      <c r="F4265" s="176" t="str">
        <f>IF(ISBLANK('DPW3'!BJ106),"",'DPW3'!BJ106)</f>
        <v/>
      </c>
    </row>
    <row r="4266" spans="1:60" x14ac:dyDescent="0.25">
      <c r="A4266" s="176" t="str">
        <f t="shared" si="66"/>
        <v>YKY</v>
      </c>
      <c r="B4266" s="176" t="str">
        <f>IF(ISBLANK('DPW3'!DX106),"",'DPW3'!DX106)</f>
        <v>PCD_DPW3_RES5_DSI_ST</v>
      </c>
      <c r="C4266" s="176" t="str">
        <f>'DPW3'!F106 &amp; "," &amp; 'DPW3'!G106 &amp; "," &amp; 'DPW3'!$DQ$5 &amp; "," &amp; 'DPW3'!$DX$6</f>
        <v>Resilience - Ml of additional service reservoir storage at service reservoirs,Number of schemes - total (Stage 0 to Stage 6),Reasons for delay - Number of delayed schemes falling into each 'primary reason for delay' category,Sites issues</v>
      </c>
      <c r="D4266" s="176" t="str">
        <f>IF(ISBLANK('DPW3'!$H$106),"",'DPW3'!$H$106)</f>
        <v>Nr</v>
      </c>
      <c r="E4266" s="176" t="s">
        <v>7266</v>
      </c>
      <c r="F4266" s="176" t="str">
        <f>IF(ISBLANK('DPW3'!BK106),"",'DPW3'!BK106)</f>
        <v/>
      </c>
    </row>
    <row r="4267" spans="1:60" x14ac:dyDescent="0.25">
      <c r="A4267" s="176" t="str">
        <f t="shared" si="66"/>
        <v>YKY</v>
      </c>
      <c r="B4267" s="176" t="str">
        <f>IF(ISBLANK('DPW3'!DY106),"",'DPW3'!DY106)</f>
        <v>PCD_DPW3_RES5_DER_ST</v>
      </c>
      <c r="C4267" s="176" t="str">
        <f>'DPW3'!F106 &amp; "," &amp; 'DPW3'!G106 &amp; "," &amp; 'DPW3'!$DQ$5 &amp; "," &amp; 'DPW3'!$DY$6</f>
        <v>Resilience - Ml of additional service reservoir storage at service reservoirs,Number of schemes - total (Stage 0 to Stage 6),Reasons for delay - Number of delayed schemes falling into each 'primary reason for delay' category,Environmental risks</v>
      </c>
      <c r="D4267" s="176" t="str">
        <f>IF(ISBLANK('DPW3'!$H$106),"",'DPW3'!$H$106)</f>
        <v>Nr</v>
      </c>
      <c r="E4267" s="176" t="s">
        <v>7266</v>
      </c>
      <c r="F4267" s="176" t="str">
        <f>IF(ISBLANK('DPW3'!BL106),"",'DPW3'!BL106)</f>
        <v/>
      </c>
    </row>
    <row r="4268" spans="1:60" x14ac:dyDescent="0.25">
      <c r="A4268" s="176" t="str">
        <f t="shared" si="66"/>
        <v>YKY</v>
      </c>
      <c r="B4268" s="176" t="str">
        <f>IF(ISBLANK('DPW3'!DZ106),"",'DPW3'!DZ106)</f>
        <v>PCD_DPW3_RES5_RS_ST</v>
      </c>
      <c r="C4268" s="176" t="str">
        <f>'DPW3'!F106 &amp; "," &amp; 'DPW3'!G106 &amp; "," &amp; 'DPW3'!$DQ$5 &amp; "," &amp; 'DPW3'!$DZ$6</f>
        <v>Resilience - Ml of additional service reservoir storage at service reservoirs,Number of schemes - total (Stage 0 to Stage 6),Reasons for delay - Number of delayed schemes falling into each 'primary reason for delay' category,Regulatory Sign off Delay</v>
      </c>
      <c r="D4268" s="176" t="str">
        <f>IF(ISBLANK('DPW3'!$H$106),"",'DPW3'!$H$106)</f>
        <v>Nr</v>
      </c>
      <c r="E4268" s="176" t="s">
        <v>7266</v>
      </c>
      <c r="F4268" s="176" t="str">
        <f>IF(ISBLANK('DPW3'!BM106),"",'DPW3'!BM106)</f>
        <v/>
      </c>
    </row>
    <row r="4269" spans="1:60" x14ac:dyDescent="0.25">
      <c r="A4269" s="176" t="str">
        <f t="shared" si="66"/>
        <v>YKY</v>
      </c>
      <c r="B4269" s="176" t="str">
        <f>IF(ISBLANK('DPW3'!EA106),"",'DPW3'!EA106)</f>
        <v>PCD_DPW3_RES5_DPLE_ST</v>
      </c>
      <c r="C4269" s="176" t="str">
        <f>'DPW3'!F106 &amp; "," &amp; 'DPW3'!G106 &amp; "," &amp; 'DPW3'!$DQ$5 &amp; "," &amp; 'DPW3'!$EA$6</f>
        <v>Resilience - Ml of additional service reservoir storage at service reservoirs,Number of schemes - total (Stage 0 to Stage 6),Reasons for delay - Number of delayed schemes falling into each 'primary reason for delay' category,Programme level efficiency</v>
      </c>
      <c r="D4269" s="176" t="str">
        <f>IF(ISBLANK('DPW3'!$H$106),"",'DPW3'!$H$106)</f>
        <v>Nr</v>
      </c>
      <c r="E4269" s="176" t="s">
        <v>7266</v>
      </c>
      <c r="F4269" s="176" t="str">
        <f>IF(ISBLANK('DPW3'!BN106),"",'DPW3'!BN106)</f>
        <v/>
      </c>
    </row>
    <row r="4270" spans="1:60" x14ac:dyDescent="0.25">
      <c r="A4270" s="176" t="str">
        <f t="shared" si="66"/>
        <v>YKY</v>
      </c>
      <c r="B4270" s="176" t="str">
        <f>IF(ISBLANK('DPW3'!BX107),"",'DPW3'!BX107)</f>
        <v>PCD_DPW3_RES6_NR</v>
      </c>
      <c r="C4270" s="176" t="str">
        <f>'DPW3'!F107&amp;'DPW3'!BX5</f>
        <v>Resilience - Ml/d of peak week production capacity of additional process streamNumber of Schemes with IMs (Nr)</v>
      </c>
      <c r="D4270" s="176" t="str">
        <f>IF(ISBLANK('DPW3'!$H$107),"",'DPW3'!$H$107)</f>
        <v>Nr</v>
      </c>
      <c r="E4270" s="176" t="s">
        <v>7266</v>
      </c>
      <c r="F4270" s="176" t="str">
        <f>IF(ISBLANK('DPW3'!K107),"",'DPW3'!K107)</f>
        <v/>
      </c>
    </row>
    <row r="4271" spans="1:60" x14ac:dyDescent="0.25">
      <c r="A4271" s="176" t="str">
        <f t="shared" si="66"/>
        <v>YKY</v>
      </c>
      <c r="B4271" s="176" t="str">
        <f>IF(ISBLANK('DPW3'!BZ107),"",'DPW3'!BZ107)</f>
        <v>PCD_DPW3_RES6_S0</v>
      </c>
      <c r="C4271" s="176" t="str">
        <f>'DPW3'!F107 &amp; "," &amp; 'DPW3'!G107 &amp; "," &amp; 'DPW3'!BX5</f>
        <v>Resilience - Ml/d of peak week production capacity of additional process stream,Number of schemes at Stage 0,Number of Schemes with IMs (Nr)</v>
      </c>
      <c r="D4271" s="176" t="str">
        <f>IF(ISBLANK('DPW3'!$H$107),"",'DPW3'!$H$107)</f>
        <v>Nr</v>
      </c>
      <c r="E4271" s="176" t="s">
        <v>7266</v>
      </c>
      <c r="T4271" s="176" t="str">
        <f>IF(ISBLANK('DPW3'!M107),"",'DPW3'!M107)</f>
        <v/>
      </c>
      <c r="U4271" s="176" t="str">
        <f>IF(ISBLANK('DPW3'!N107),"",'DPW3'!N107)</f>
        <v/>
      </c>
      <c r="V4271" s="176" t="str">
        <f>IF(ISBLANK('DPW3'!O107),"",'DPW3'!O107)</f>
        <v/>
      </c>
      <c r="W4271" s="176" t="str">
        <f>IF(ISBLANK('DPW3'!P107),"",'DPW3'!P107)</f>
        <v/>
      </c>
      <c r="X4271" s="176" t="str">
        <f>IF(ISBLANK('DPW3'!Q107),"",'DPW3'!Q107)</f>
        <v/>
      </c>
      <c r="Y4271" s="176" t="str">
        <f>IF(ISBLANK('DPW3'!R107),"",'DPW3'!R107)</f>
        <v/>
      </c>
      <c r="Z4271" s="176" t="str">
        <f>IF(ISBLANK('DPW3'!S107),"",'DPW3'!S107)</f>
        <v/>
      </c>
      <c r="AA4271" s="176" t="str">
        <f>IF(ISBLANK('DPW3'!T107),"",'DPW3'!T107)</f>
        <v/>
      </c>
      <c r="AB4271" s="176" t="str">
        <f>IF(ISBLANK('DPW3'!U107),"",'DPW3'!U107)</f>
        <v/>
      </c>
      <c r="AC4271" s="176" t="str">
        <f>IF(ISBLANK('DPW3'!V107),"",'DPW3'!V107)</f>
        <v/>
      </c>
      <c r="AD4271" s="176" t="str">
        <f>IF(ISBLANK('DPW3'!W107),"",'DPW3'!W107)</f>
        <v/>
      </c>
      <c r="AE4271" s="176" t="str">
        <f>IF(ISBLANK('DPW3'!X107),"",'DPW3'!X107)</f>
        <v/>
      </c>
      <c r="AF4271" s="176" t="str">
        <f>IF(ISBLANK('DPW3'!Y107),"",'DPW3'!Y107)</f>
        <v/>
      </c>
      <c r="AG4271" s="176" t="str">
        <f>IF(ISBLANK('DPW3'!Z107),"",'DPW3'!Z107)</f>
        <v/>
      </c>
      <c r="AH4271" s="176" t="str">
        <f>IF(ISBLANK('DPW3'!AA107),"",'DPW3'!AA107)</f>
        <v/>
      </c>
      <c r="AI4271" s="176" t="str">
        <f>IF(ISBLANK('DPW3'!AB107),"",'DPW3'!AB107)</f>
        <v/>
      </c>
      <c r="AJ4271" s="176" t="str">
        <f>IF(ISBLANK('DPW3'!AC107),"",'DPW3'!AC107)</f>
        <v/>
      </c>
      <c r="AK4271" s="176" t="str">
        <f>IF(ISBLANK('DPW3'!AD107),"",'DPW3'!AD107)</f>
        <v/>
      </c>
      <c r="AL4271" s="176" t="str">
        <f>IF(ISBLANK('DPW3'!AE107),"",'DPW3'!AE107)</f>
        <v/>
      </c>
      <c r="AM4271" s="176" t="str">
        <f>IF(ISBLANK('DPW3'!AF107),"",'DPW3'!AF107)</f>
        <v/>
      </c>
      <c r="AN4271" s="176" t="str">
        <f>IF(ISBLANK('DPW3'!AG107),"",'DPW3'!AG107)</f>
        <v/>
      </c>
      <c r="AO4271" s="176" t="str">
        <f>IF(ISBLANK('DPW3'!AH107),"",'DPW3'!AH107)</f>
        <v/>
      </c>
      <c r="AP4271" s="176" t="str">
        <f>IF(ISBLANK('DPW3'!AI107),"",'DPW3'!AI107)</f>
        <v/>
      </c>
      <c r="AQ4271" s="176" t="str">
        <f>IF(ISBLANK('DPW3'!AJ107),"",'DPW3'!AJ107)</f>
        <v/>
      </c>
      <c r="AR4271" s="176" t="str">
        <f>IF(ISBLANK('DPW3'!AK107),"",'DPW3'!AK107)</f>
        <v/>
      </c>
      <c r="AS4271" s="176" t="str">
        <f>IF(ISBLANK('DPW3'!AL107),"",'DPW3'!AL107)</f>
        <v/>
      </c>
      <c r="AT4271" s="176" t="str">
        <f>IF(ISBLANK('DPW3'!AM107),"",'DPW3'!AM107)</f>
        <v/>
      </c>
      <c r="AU4271" s="176" t="str">
        <f>IF(ISBLANK('DPW3'!AN107),"",'DPW3'!AN107)</f>
        <v/>
      </c>
      <c r="AV4271" s="176" t="str">
        <f>IF(ISBLANK('DPW3'!AO107),"",'DPW3'!AO107)</f>
        <v/>
      </c>
      <c r="AW4271" s="176" t="str">
        <f>IF(ISBLANK('DPW3'!AP107),"",'DPW3'!AP107)</f>
        <v/>
      </c>
      <c r="AX4271" s="176" t="str">
        <f>IF(ISBLANK('DPW3'!AQ107),"",'DPW3'!AQ107)</f>
        <v/>
      </c>
      <c r="AY4271" s="176" t="str">
        <f>IF(ISBLANK('DPW3'!AR107),"",'DPW3'!AR107)</f>
        <v/>
      </c>
      <c r="AZ4271" s="176" t="str">
        <f>IF(ISBLANK('DPW3'!AS107),"",'DPW3'!AS107)</f>
        <v/>
      </c>
      <c r="BA4271" s="176" t="str">
        <f>IF(ISBLANK('DPW3'!AT107),"",'DPW3'!AT107)</f>
        <v/>
      </c>
      <c r="BB4271" s="176" t="str">
        <f>IF(ISBLANK('DPW3'!AU107),"",'DPW3'!AU107)</f>
        <v/>
      </c>
      <c r="BC4271" s="176" t="str">
        <f>IF(ISBLANK('DPW3'!AV107),"",'DPW3'!AV107)</f>
        <v/>
      </c>
      <c r="BD4271" s="176" t="str">
        <f>IF(ISBLANK('DPW3'!AW107),"",'DPW3'!AW107)</f>
        <v/>
      </c>
      <c r="BE4271" s="176" t="str">
        <f>IF(ISBLANK('DPW3'!AX107),"",'DPW3'!AX107)</f>
        <v/>
      </c>
      <c r="BF4271" s="176" t="str">
        <f>IF(ISBLANK('DPW3'!AY107),"",'DPW3'!AY107)</f>
        <v/>
      </c>
      <c r="BG4271" s="176" t="str">
        <f>IF(ISBLANK('DPW3'!AZ107),"",'DPW3'!AZ107)</f>
        <v/>
      </c>
      <c r="BH4271" s="176" t="str">
        <f>IF(ISBLANK('DPW3'!BA107),"",'DPW3'!BA107)</f>
        <v/>
      </c>
    </row>
    <row r="4272" spans="1:60" x14ac:dyDescent="0.25">
      <c r="A4272" s="176" t="str">
        <f t="shared" si="66"/>
        <v>YKY</v>
      </c>
      <c r="B4272" s="176" t="str">
        <f>IF(ISBLANK('DPW3'!DP107),"",'DPW3'!DP107)</f>
        <v>PCD_DPW3_RES6_DLY</v>
      </c>
      <c r="C4272" s="176" t="str">
        <f>'DPW3'!F107 &amp; "," &amp; 'DPW3'!G107 &amp; "," &amp; 'DPW3'!DP5 &amp; "," &amp; 'DPW3'!DP6</f>
        <v>Resilience - Ml/d of peak week production capacity of additional process stream,Number of schemes at Stage 0,Total number of schemes with a 90+ day delay for any given IM,</v>
      </c>
      <c r="D4272" s="176" t="str">
        <f>IF(ISBLANK('DPW3'!$H$107),"",'DPW3'!$H$107)</f>
        <v>Nr</v>
      </c>
      <c r="E4272" s="176" t="s">
        <v>7266</v>
      </c>
      <c r="F4272" s="176" t="str">
        <f>IF(ISBLANK('DPW3'!BC107),"",'DPW3'!BC107)</f>
        <v/>
      </c>
    </row>
    <row r="4273" spans="1:60" x14ac:dyDescent="0.25">
      <c r="A4273" s="176" t="str">
        <f t="shared" si="66"/>
        <v>YKY</v>
      </c>
      <c r="B4273" s="176" t="str">
        <f>IF(ISBLANK('DPW3'!DQ107),"",'DPW3'!DQ107)</f>
        <v>PCD_DPW3_RES6_DIR</v>
      </c>
      <c r="C4273" s="176" t="str">
        <f>'DPW3'!F107 &amp; "," &amp; 'DPW3'!G107 &amp; "," &amp; 'DPW3'!$DQ$5 &amp; "," &amp; 'DPW3'!$DQ$6</f>
        <v>Resilience - Ml/d of peak week production capacity of additional process stream,Number of schemes at Stage 0,Reasons for delay - Number of delayed schemes falling into each 'primary reason for delay' category,Lack of resources - internal</v>
      </c>
      <c r="D4273" s="176" t="str">
        <f>IF(ISBLANK('DPW3'!$H$107),"",'DPW3'!$H$107)</f>
        <v>Nr</v>
      </c>
      <c r="E4273" s="176" t="s">
        <v>7266</v>
      </c>
      <c r="F4273" s="176" t="str">
        <f>IF(ISBLANK('DPW3'!BD107),"",'DPW3'!BD107)</f>
        <v/>
      </c>
    </row>
    <row r="4274" spans="1:60" x14ac:dyDescent="0.25">
      <c r="A4274" s="176" t="str">
        <f t="shared" si="66"/>
        <v>YKY</v>
      </c>
      <c r="B4274" s="176" t="str">
        <f>IF(ISBLANK('DPW3'!DR107),"",'DPW3'!DR107)</f>
        <v>PCD_DPW3_RES6_DSCR</v>
      </c>
      <c r="C4274" s="176" t="str">
        <f>'DPW3'!F107 &amp; "," &amp; 'DPW3'!G107 &amp; "," &amp; 'DPW3'!$DQ$5 &amp; "," &amp; 'DPW3'!$DR$6</f>
        <v xml:space="preserve">Resilience - Ml/d of peak week production capacity of additional process stream,Number of schemes at Stage 0,Reasons for delay - Number of delayed schemes falling into each 'primary reason for delay' category,Lack of resources - external </v>
      </c>
      <c r="D4274" s="176" t="str">
        <f>IF(ISBLANK('DPW3'!$H$107),"",'DPW3'!$H$107)</f>
        <v>Nr</v>
      </c>
      <c r="E4274" s="176" t="s">
        <v>7266</v>
      </c>
      <c r="F4274" s="176" t="str">
        <f>IF(ISBLANK('DPW3'!BE107),"",'DPW3'!BE107)</f>
        <v/>
      </c>
    </row>
    <row r="4275" spans="1:60" x14ac:dyDescent="0.25">
      <c r="A4275" s="176" t="str">
        <f t="shared" si="66"/>
        <v>YKY</v>
      </c>
      <c r="B4275" s="176" t="str">
        <f>IF(ISBLANK('DPW3'!DS107),"",'DPW3'!DS107)</f>
        <v>PCD_DPW3_RES6_DCS</v>
      </c>
      <c r="C4275" s="176" t="str">
        <f>'DPW3'!F107 &amp; "," &amp; 'DPW3'!G107 &amp; "," &amp; 'DPW3'!$DQ$5 &amp; "," &amp; 'DPW3'!$DS$6</f>
        <v>Resilience - Ml/d of peak week production capacity of additional process stream,Number of schemes at Stage 0,Reasons for delay - Number of delayed schemes falling into each 'primary reason for delay' category,Change in solution (IM2)</v>
      </c>
      <c r="D4275" s="176" t="str">
        <f>IF(ISBLANK('DPW3'!$H$107),"",'DPW3'!$H$107)</f>
        <v>Nr</v>
      </c>
      <c r="E4275" s="176" t="s">
        <v>7266</v>
      </c>
      <c r="F4275" s="176" t="str">
        <f>IF(ISBLANK('DPW3'!BF107),"",'DPW3'!BF107)</f>
        <v/>
      </c>
    </row>
    <row r="4276" spans="1:60" x14ac:dyDescent="0.25">
      <c r="A4276" s="176" t="str">
        <f t="shared" si="66"/>
        <v>YKY</v>
      </c>
      <c r="B4276" s="176" t="str">
        <f>IF(ISBLANK('DPW3'!DT107),"",'DPW3'!DT107)</f>
        <v>PCD_DPW3_RES6_DSPC</v>
      </c>
      <c r="C4276" s="176" t="str">
        <f>'DPW3'!F107 &amp; "," &amp; 'DPW3'!G107 &amp; "," &amp; 'DPW3'!$DQ$5 &amp; "," &amp; 'DPW3'!$DT$6</f>
        <v>Resilience - Ml/d of peak week production capacity of additional process stream,Number of schemes at Stage 0,Reasons for delay - Number of delayed schemes falling into each 'primary reason for delay' category,Supply chain capacity</v>
      </c>
      <c r="D4276" s="176" t="str">
        <f>IF(ISBLANK('DPW3'!$H$107),"",'DPW3'!$H$107)</f>
        <v>Nr</v>
      </c>
      <c r="E4276" s="176" t="s">
        <v>7266</v>
      </c>
      <c r="F4276" s="176" t="str">
        <f>IF(ISBLANK('DPW3'!BG107),"",'DPW3'!BG107)</f>
        <v/>
      </c>
    </row>
    <row r="4277" spans="1:60" s="55" customFormat="1" x14ac:dyDescent="0.25">
      <c r="A4277" s="55" t="str">
        <f t="shared" si="66"/>
        <v>YKY</v>
      </c>
      <c r="B4277" s="55" t="str">
        <f>IF(ISBLANK('DPW3'!DU107),"",'DPW3'!DU107)</f>
        <v>PCD_DPW3_RES6_DPP</v>
      </c>
      <c r="C4277" s="55" t="str">
        <f>'DPW3'!F107 &amp; "," &amp; 'DPW3'!G107 &amp; "," &amp; 'DPW3'!$DQ$5 &amp; "," &amp; 'DPW3'!$DU$6</f>
        <v>Resilience - Ml/d of peak week production capacity of additional process stream,Number of schemes at Stage 0,Reasons for delay - Number of delayed schemes falling into each 'primary reason for delay' category,Land and planning permission</v>
      </c>
      <c r="D4277" s="55" t="str">
        <f>IF(ISBLANK('DPW3'!$H$107),"",'DPW3'!$H$107)</f>
        <v>Nr</v>
      </c>
      <c r="E4277" s="55" t="s">
        <v>7266</v>
      </c>
      <c r="F4277" s="55" t="str">
        <f>IF(ISBLANK('DPW3'!BH107),"",'DPW3'!BH107)</f>
        <v/>
      </c>
    </row>
    <row r="4278" spans="1:60" x14ac:dyDescent="0.25">
      <c r="A4278" s="176" t="str">
        <f t="shared" si="66"/>
        <v>YKY</v>
      </c>
      <c r="B4278" s="176" t="str">
        <f>IF(ISBLANK('DPW3'!DV107),"",'DPW3'!DV107)</f>
        <v>PCD_DPW3_RES6_DTPI</v>
      </c>
      <c r="C4278" s="176" t="str">
        <f>'DPW3'!F107 &amp; "," &amp; 'DPW3'!G107 &amp; "," &amp; 'DPW3'!$DQ$5 &amp; "," &amp; 'DPW3'!$DV$6</f>
        <v>Resilience - Ml/d of peak week production capacity of additional process stream,Number of schemes at Stage 0,Reasons for delay - Number of delayed schemes falling into each 'primary reason for delay' category,Third-party interface</v>
      </c>
      <c r="D4278" s="176" t="str">
        <f>IF(ISBLANK('DPW3'!$H$107),"",'DPW3'!$H$107)</f>
        <v>Nr</v>
      </c>
      <c r="E4278" s="176" t="s">
        <v>7266</v>
      </c>
      <c r="F4278" s="176" t="str">
        <f>IF(ISBLANK('DPW3'!BI107),"",'DPW3'!BI107)</f>
        <v/>
      </c>
    </row>
    <row r="4279" spans="1:60" x14ac:dyDescent="0.25">
      <c r="A4279" s="176" t="str">
        <f t="shared" si="66"/>
        <v>YKY</v>
      </c>
      <c r="B4279" s="176" t="str">
        <f>IF(ISBLANK('DPW3'!DW107),"",'DPW3'!DW107)</f>
        <v>PCD_DPW3_RES6_DCI</v>
      </c>
      <c r="C4279" s="176" t="str">
        <f>'DPW3'!F107 &amp; "," &amp; 'DPW3'!G107 &amp; "," &amp; 'DPW3'!$DQ$5 &amp; "," &amp; 'DPW3'!$DW$6</f>
        <v>Resilience - Ml/d of peak week production capacity of additional process stream,Number of schemes at Stage 0,Reasons for delay - Number of delayed schemes falling into each 'primary reason for delay' category,Contractual issues</v>
      </c>
      <c r="D4279" s="176" t="str">
        <f>IF(ISBLANK('DPW3'!$H$107),"",'DPW3'!$H$107)</f>
        <v>Nr</v>
      </c>
      <c r="E4279" s="176" t="s">
        <v>7266</v>
      </c>
      <c r="F4279" s="176" t="str">
        <f>IF(ISBLANK('DPW3'!BJ107),"",'DPW3'!BJ107)</f>
        <v/>
      </c>
    </row>
    <row r="4280" spans="1:60" x14ac:dyDescent="0.25">
      <c r="A4280" s="176" t="str">
        <f t="shared" si="66"/>
        <v>YKY</v>
      </c>
      <c r="B4280" s="176" t="str">
        <f>IF(ISBLANK('DPW3'!DX107),"",'DPW3'!DX107)</f>
        <v>PCD_DPW3_RES6_DSI</v>
      </c>
      <c r="C4280" s="176" t="str">
        <f>'DPW3'!F107 &amp; "," &amp; 'DPW3'!G107 &amp; "," &amp; 'DPW3'!$DQ$5 &amp; "," &amp; 'DPW3'!$DX$6</f>
        <v>Resilience - Ml/d of peak week production capacity of additional process stream,Number of schemes at Stage 0,Reasons for delay - Number of delayed schemes falling into each 'primary reason for delay' category,Sites issues</v>
      </c>
      <c r="D4280" s="176" t="str">
        <f>IF(ISBLANK('DPW3'!$H$107),"",'DPW3'!$H$107)</f>
        <v>Nr</v>
      </c>
      <c r="E4280" s="176" t="s">
        <v>7266</v>
      </c>
      <c r="F4280" s="176" t="str">
        <f>IF(ISBLANK('DPW3'!BK107),"",'DPW3'!BK107)</f>
        <v/>
      </c>
    </row>
    <row r="4281" spans="1:60" x14ac:dyDescent="0.25">
      <c r="A4281" s="176" t="str">
        <f t="shared" si="66"/>
        <v>YKY</v>
      </c>
      <c r="B4281" s="176" t="str">
        <f>IF(ISBLANK('DPW3'!DY107),"",'DPW3'!DY107)</f>
        <v>PCD_DPW3_RES6_DER</v>
      </c>
      <c r="C4281" s="176" t="str">
        <f>'DPW3'!F107 &amp; "," &amp; 'DPW3'!G107 &amp; "," &amp; 'DPW3'!$DQ$5 &amp; "," &amp; 'DPW3'!$DY$6</f>
        <v>Resilience - Ml/d of peak week production capacity of additional process stream,Number of schemes at Stage 0,Reasons for delay - Number of delayed schemes falling into each 'primary reason for delay' category,Environmental risks</v>
      </c>
      <c r="D4281" s="176" t="str">
        <f>IF(ISBLANK('DPW3'!$H$107),"",'DPW3'!$H$107)</f>
        <v>Nr</v>
      </c>
      <c r="E4281" s="176" t="s">
        <v>7266</v>
      </c>
      <c r="F4281" s="176" t="str">
        <f>IF(ISBLANK('DPW3'!BL107),"",'DPW3'!BL107)</f>
        <v/>
      </c>
    </row>
    <row r="4282" spans="1:60" x14ac:dyDescent="0.25">
      <c r="A4282" s="176" t="str">
        <f t="shared" si="66"/>
        <v>YKY</v>
      </c>
      <c r="B4282" s="176" t="str">
        <f>IF(ISBLANK('DPW3'!DZ107),"",'DPW3'!DZ107)</f>
        <v>PCD_DPW3_RES6_RS</v>
      </c>
      <c r="C4282" s="176" t="str">
        <f>'DPW3'!F107 &amp; "," &amp; 'DPW3'!G107 &amp; "," &amp; 'DPW3'!$DQ$5 &amp; "," &amp; 'DPW3'!$DZ$6</f>
        <v>Resilience - Ml/d of peak week production capacity of additional process stream,Number of schemes at Stage 0,Reasons for delay - Number of delayed schemes falling into each 'primary reason for delay' category,Regulatory Sign off Delay</v>
      </c>
      <c r="D4282" s="176" t="str">
        <f>IF(ISBLANK('DPW3'!$H$107),"",'DPW3'!$H$107)</f>
        <v>Nr</v>
      </c>
      <c r="E4282" s="176" t="s">
        <v>7266</v>
      </c>
      <c r="F4282" s="176" t="str">
        <f>IF(ISBLANK('DPW3'!BM107),"",'DPW3'!BM107)</f>
        <v/>
      </c>
    </row>
    <row r="4283" spans="1:60" x14ac:dyDescent="0.25">
      <c r="A4283" s="176" t="str">
        <f t="shared" si="66"/>
        <v>YKY</v>
      </c>
      <c r="B4283" s="176" t="str">
        <f>IF(ISBLANK('DPW3'!EA107),"",'DPW3'!EA107)</f>
        <v>PCD_DPW3_RES6_DPLE</v>
      </c>
      <c r="C4283" s="176" t="str">
        <f>'DPW3'!F107 &amp; "," &amp; 'DPW3'!G107 &amp; "," &amp; 'DPW3'!$DQ$5 &amp; "," &amp; 'DPW3'!$EA$6</f>
        <v>Resilience - Ml/d of peak week production capacity of additional process stream,Number of schemes at Stage 0,Reasons for delay - Number of delayed schemes falling into each 'primary reason for delay' category,Programme level efficiency</v>
      </c>
      <c r="D4283" s="176" t="str">
        <f>IF(ISBLANK('DPW3'!$H$107),"",'DPW3'!$H$107)</f>
        <v>Nr</v>
      </c>
      <c r="E4283" s="176" t="s">
        <v>7266</v>
      </c>
      <c r="F4283" s="176" t="str">
        <f>IF(ISBLANK('DPW3'!BN107),"",'DPW3'!BN107)</f>
        <v/>
      </c>
    </row>
    <row r="4284" spans="1:60" x14ac:dyDescent="0.25">
      <c r="A4284" s="176" t="str">
        <f t="shared" si="66"/>
        <v>YKY</v>
      </c>
      <c r="B4284" s="176" t="str">
        <f>IF(ISBLANK('DPW3'!BZ108),"",'DPW3'!BZ108)</f>
        <v>PCD_DPW3_RES6_S1</v>
      </c>
      <c r="C4284" s="176" t="str">
        <f>'DPW3'!F108 &amp; "," &amp; 'DPW3'!G108 &amp; "," &amp; 'DPW3'!BX5</f>
        <v>Resilience - Ml/d of peak week production capacity of additional process stream,Number of schemes at Stage 1,Number of Schemes with IMs (Nr)</v>
      </c>
      <c r="D4284" s="176" t="str">
        <f>IF(ISBLANK('DPW3'!$H$108),"",'DPW3'!$H$108)</f>
        <v>Nr</v>
      </c>
      <c r="E4284" s="176" t="s">
        <v>7266</v>
      </c>
      <c r="T4284" s="176" t="str">
        <f>IF(ISBLANK('DPW3'!M108),"",'DPW3'!M108)</f>
        <v/>
      </c>
      <c r="U4284" s="176" t="str">
        <f>IF(ISBLANK('DPW3'!N108),"",'DPW3'!N108)</f>
        <v/>
      </c>
      <c r="V4284" s="176" t="str">
        <f>IF(ISBLANK('DPW3'!O108),"",'DPW3'!O108)</f>
        <v/>
      </c>
      <c r="W4284" s="176" t="str">
        <f>IF(ISBLANK('DPW3'!P108),"",'DPW3'!P108)</f>
        <v/>
      </c>
      <c r="X4284" s="176" t="str">
        <f>IF(ISBLANK('DPW3'!Q108),"",'DPW3'!Q108)</f>
        <v/>
      </c>
      <c r="Y4284" s="176" t="str">
        <f>IF(ISBLANK('DPW3'!R108),"",'DPW3'!R108)</f>
        <v/>
      </c>
      <c r="Z4284" s="176" t="str">
        <f>IF(ISBLANK('DPW3'!S108),"",'DPW3'!S108)</f>
        <v/>
      </c>
      <c r="AA4284" s="176" t="str">
        <f>IF(ISBLANK('DPW3'!T108),"",'DPW3'!T108)</f>
        <v/>
      </c>
      <c r="AB4284" s="176" t="str">
        <f>IF(ISBLANK('DPW3'!U108),"",'DPW3'!U108)</f>
        <v/>
      </c>
      <c r="AC4284" s="176" t="str">
        <f>IF(ISBLANK('DPW3'!V108),"",'DPW3'!V108)</f>
        <v/>
      </c>
      <c r="AD4284" s="176" t="str">
        <f>IF(ISBLANK('DPW3'!W108),"",'DPW3'!W108)</f>
        <v/>
      </c>
      <c r="AE4284" s="176" t="str">
        <f>IF(ISBLANK('DPW3'!X108),"",'DPW3'!X108)</f>
        <v/>
      </c>
      <c r="AF4284" s="176" t="str">
        <f>IF(ISBLANK('DPW3'!Y108),"",'DPW3'!Y108)</f>
        <v/>
      </c>
      <c r="AG4284" s="176" t="str">
        <f>IF(ISBLANK('DPW3'!Z108),"",'DPW3'!Z108)</f>
        <v/>
      </c>
      <c r="AH4284" s="176" t="str">
        <f>IF(ISBLANK('DPW3'!AA108),"",'DPW3'!AA108)</f>
        <v/>
      </c>
      <c r="AI4284" s="176" t="str">
        <f>IF(ISBLANK('DPW3'!AB108),"",'DPW3'!AB108)</f>
        <v/>
      </c>
      <c r="AJ4284" s="176" t="str">
        <f>IF(ISBLANK('DPW3'!AC108),"",'DPW3'!AC108)</f>
        <v/>
      </c>
      <c r="AK4284" s="176" t="str">
        <f>IF(ISBLANK('DPW3'!AD108),"",'DPW3'!AD108)</f>
        <v/>
      </c>
      <c r="AL4284" s="176" t="str">
        <f>IF(ISBLANK('DPW3'!AE108),"",'DPW3'!AE108)</f>
        <v/>
      </c>
      <c r="AM4284" s="176" t="str">
        <f>IF(ISBLANK('DPW3'!AF108),"",'DPW3'!AF108)</f>
        <v/>
      </c>
      <c r="AN4284" s="176" t="str">
        <f>IF(ISBLANK('DPW3'!AG108),"",'DPW3'!AG108)</f>
        <v/>
      </c>
      <c r="AO4284" s="176" t="str">
        <f>IF(ISBLANK('DPW3'!AH108),"",'DPW3'!AH108)</f>
        <v/>
      </c>
      <c r="AP4284" s="176" t="str">
        <f>IF(ISBLANK('DPW3'!AI108),"",'DPW3'!AI108)</f>
        <v/>
      </c>
      <c r="AQ4284" s="176" t="str">
        <f>IF(ISBLANK('DPW3'!AJ108),"",'DPW3'!AJ108)</f>
        <v/>
      </c>
      <c r="AR4284" s="176" t="str">
        <f>IF(ISBLANK('DPW3'!AK108),"",'DPW3'!AK108)</f>
        <v/>
      </c>
      <c r="AS4284" s="176" t="str">
        <f>IF(ISBLANK('DPW3'!AL108),"",'DPW3'!AL108)</f>
        <v/>
      </c>
      <c r="AT4284" s="176" t="str">
        <f>IF(ISBLANK('DPW3'!AM108),"",'DPW3'!AM108)</f>
        <v/>
      </c>
      <c r="AU4284" s="176" t="str">
        <f>IF(ISBLANK('DPW3'!AN108),"",'DPW3'!AN108)</f>
        <v/>
      </c>
      <c r="AV4284" s="176" t="str">
        <f>IF(ISBLANK('DPW3'!AO108),"",'DPW3'!AO108)</f>
        <v/>
      </c>
      <c r="AW4284" s="176" t="str">
        <f>IF(ISBLANK('DPW3'!AP108),"",'DPW3'!AP108)</f>
        <v/>
      </c>
      <c r="AX4284" s="176" t="str">
        <f>IF(ISBLANK('DPW3'!AQ108),"",'DPW3'!AQ108)</f>
        <v/>
      </c>
      <c r="AY4284" s="176" t="str">
        <f>IF(ISBLANK('DPW3'!AR108),"",'DPW3'!AR108)</f>
        <v/>
      </c>
      <c r="AZ4284" s="176" t="str">
        <f>IF(ISBLANK('DPW3'!AS108),"",'DPW3'!AS108)</f>
        <v/>
      </c>
      <c r="BA4284" s="176" t="str">
        <f>IF(ISBLANK('DPW3'!AT108),"",'DPW3'!AT108)</f>
        <v/>
      </c>
      <c r="BB4284" s="176" t="str">
        <f>IF(ISBLANK('DPW3'!AU108),"",'DPW3'!AU108)</f>
        <v/>
      </c>
      <c r="BC4284" s="176" t="str">
        <f>IF(ISBLANK('DPW3'!AV108),"",'DPW3'!AV108)</f>
        <v/>
      </c>
      <c r="BD4284" s="176" t="str">
        <f>IF(ISBLANK('DPW3'!AW108),"",'DPW3'!AW108)</f>
        <v/>
      </c>
      <c r="BE4284" s="176" t="str">
        <f>IF(ISBLANK('DPW3'!AX108),"",'DPW3'!AX108)</f>
        <v/>
      </c>
      <c r="BF4284" s="176" t="str">
        <f>IF(ISBLANK('DPW3'!AY108),"",'DPW3'!AY108)</f>
        <v/>
      </c>
      <c r="BG4284" s="176" t="str">
        <f>IF(ISBLANK('DPW3'!AZ108),"",'DPW3'!AZ108)</f>
        <v/>
      </c>
      <c r="BH4284" s="176" t="str">
        <f>IF(ISBLANK('DPW3'!BA108),"",'DPW3'!BA108)</f>
        <v/>
      </c>
    </row>
    <row r="4285" spans="1:60" x14ac:dyDescent="0.25">
      <c r="A4285" s="176" t="str">
        <f t="shared" si="66"/>
        <v>YKY</v>
      </c>
      <c r="B4285" s="176" t="str">
        <f>IF(ISBLANK('DPW3'!DP108),"",'DPW3'!DP108)</f>
        <v>PCD_DPW3_RES6_DLY_S1</v>
      </c>
      <c r="C4285" s="176" t="str">
        <f>'DPW3'!F108 &amp; "," &amp; 'DPW3'!G108 &amp; "," &amp; 'DPW3'!DP5 &amp; "," &amp; 'DPW3'!DP6</f>
        <v>Resilience - Ml/d of peak week production capacity of additional process stream,Number of schemes at Stage 1,Total number of schemes with a 90+ day delay for any given IM,</v>
      </c>
      <c r="D4285" s="176" t="str">
        <f>IF(ISBLANK('DPW3'!$H$108),"",'DPW3'!$H$108)</f>
        <v>Nr</v>
      </c>
      <c r="E4285" s="176" t="s">
        <v>7266</v>
      </c>
      <c r="F4285" s="176" t="str">
        <f>IF(ISBLANK('DPW3'!BC108),"",'DPW3'!BC108)</f>
        <v/>
      </c>
    </row>
    <row r="4286" spans="1:60" x14ac:dyDescent="0.25">
      <c r="A4286" s="176" t="str">
        <f t="shared" si="66"/>
        <v>YKY</v>
      </c>
      <c r="B4286" s="176" t="str">
        <f>IF(ISBLANK('DPW3'!DQ108),"",'DPW3'!DQ108)</f>
        <v>PCD_DPW3_RES6_DIR_S1</v>
      </c>
      <c r="C4286" s="176" t="str">
        <f>'DPW3'!F108 &amp; "," &amp; 'DPW3'!G108 &amp; "," &amp; 'DPW3'!$DQ$5 &amp; "," &amp; 'DPW3'!$DQ$6</f>
        <v>Resilience - Ml/d of peak week production capacity of additional process stream,Number of schemes at Stage 1,Reasons for delay - Number of delayed schemes falling into each 'primary reason for delay' category,Lack of resources - internal</v>
      </c>
      <c r="D4286" s="176" t="str">
        <f>IF(ISBLANK('DPW3'!$H$108),"",'DPW3'!$H$108)</f>
        <v>Nr</v>
      </c>
      <c r="E4286" s="176" t="s">
        <v>7266</v>
      </c>
      <c r="F4286" s="176" t="str">
        <f>IF(ISBLANK('DPW3'!BD108),"",'DPW3'!BD108)</f>
        <v/>
      </c>
    </row>
    <row r="4287" spans="1:60" x14ac:dyDescent="0.25">
      <c r="A4287" s="176" t="str">
        <f t="shared" si="66"/>
        <v>YKY</v>
      </c>
      <c r="B4287" s="176" t="str">
        <f>IF(ISBLANK('DPW3'!DR108),"",'DPW3'!DR108)</f>
        <v>PCD_DPW3_RES6_DSCR_S1</v>
      </c>
      <c r="C4287" s="176" t="str">
        <f>'DPW3'!F108 &amp; "," &amp; 'DPW3'!G108 &amp; "," &amp; 'DPW3'!DQ$5 &amp; "," &amp; 'DPW3'!$DR$6</f>
        <v xml:space="preserve">Resilience - Ml/d of peak week production capacity of additional process stream,Number of schemes at Stage 1,Reasons for delay - Number of delayed schemes falling into each 'primary reason for delay' category,Lack of resources - external </v>
      </c>
      <c r="D4287" s="176" t="str">
        <f>IF(ISBLANK('DPW3'!$H$108),"",'DPW3'!$H$108)</f>
        <v>Nr</v>
      </c>
      <c r="E4287" s="176" t="s">
        <v>7266</v>
      </c>
      <c r="F4287" s="176" t="str">
        <f>IF(ISBLANK('DPW3'!BE108),"",'DPW3'!BE108)</f>
        <v/>
      </c>
    </row>
    <row r="4288" spans="1:60" x14ac:dyDescent="0.25">
      <c r="A4288" s="176" t="str">
        <f t="shared" si="66"/>
        <v>YKY</v>
      </c>
      <c r="B4288" s="176" t="str">
        <f>IF(ISBLANK('DPW3'!DS108),"",'DPW3'!DS108)</f>
        <v>PCD_DPW3_RES6_DCS_S1</v>
      </c>
      <c r="C4288" s="176" t="str">
        <f>'DPW3'!F108 &amp; "," &amp; 'DPW3'!G108 &amp; "," &amp; 'DPW3'!$DQ$5 &amp; "," &amp; 'DPW3'!$DS$6</f>
        <v>Resilience - Ml/d of peak week production capacity of additional process stream,Number of schemes at Stage 1,Reasons for delay - Number of delayed schemes falling into each 'primary reason for delay' category,Change in solution (IM2)</v>
      </c>
      <c r="D4288" s="176" t="str">
        <f>IF(ISBLANK('DPW3'!$H$108),"",'DPW3'!$H$108)</f>
        <v>Nr</v>
      </c>
      <c r="E4288" s="176" t="s">
        <v>7266</v>
      </c>
      <c r="F4288" s="176" t="str">
        <f>IF(ISBLANK('DPW3'!BF108),"",'DPW3'!BF108)</f>
        <v/>
      </c>
    </row>
    <row r="4289" spans="1:60" x14ac:dyDescent="0.25">
      <c r="A4289" s="176" t="str">
        <f t="shared" si="66"/>
        <v>YKY</v>
      </c>
      <c r="B4289" s="176" t="str">
        <f>IF(ISBLANK('DPW3'!DT108),"",'DPW3'!DT108)</f>
        <v>PCD_DPW3_RES6_DSPC_S1</v>
      </c>
      <c r="C4289" s="176" t="str">
        <f>'DPW3'!F108 &amp; "," &amp; 'DPW3'!G108 &amp; "," &amp; 'DPW3'!$DQ$5 &amp; "," &amp; 'DPW3'!$DT$6</f>
        <v>Resilience - Ml/d of peak week production capacity of additional process stream,Number of schemes at Stage 1,Reasons for delay - Number of delayed schemes falling into each 'primary reason for delay' category,Supply chain capacity</v>
      </c>
      <c r="D4289" s="176" t="str">
        <f>IF(ISBLANK('DPW3'!$H$108),"",'DPW3'!$H$108)</f>
        <v>Nr</v>
      </c>
      <c r="E4289" s="176" t="s">
        <v>7266</v>
      </c>
      <c r="F4289" s="176" t="str">
        <f>IF(ISBLANK('DPW3'!BG108),"",'DPW3'!BG108)</f>
        <v/>
      </c>
    </row>
    <row r="4290" spans="1:60" s="55" customFormat="1" x14ac:dyDescent="0.25">
      <c r="A4290" s="55" t="str">
        <f t="shared" si="66"/>
        <v>YKY</v>
      </c>
      <c r="B4290" s="55" t="str">
        <f>IF(ISBLANK('DPW3'!DU108),"",'DPW3'!DU108)</f>
        <v>PCD_DPW3_RES6_DPP_S1</v>
      </c>
      <c r="C4290" s="55" t="str">
        <f>'DPW3'!F108 &amp; "," &amp; 'DPW3'!G108 &amp; "," &amp; 'DPW3'!$DQ$5 &amp; "," &amp; 'DPW3'!$DU$6</f>
        <v>Resilience - Ml/d of peak week production capacity of additional process stream,Number of schemes at Stage 1,Reasons for delay - Number of delayed schemes falling into each 'primary reason for delay' category,Land and planning permission</v>
      </c>
      <c r="D4290" s="55" t="str">
        <f>IF(ISBLANK('DPW3'!$H$108),"",'DPW3'!$H$108)</f>
        <v>Nr</v>
      </c>
      <c r="E4290" s="55" t="s">
        <v>7266</v>
      </c>
      <c r="F4290" s="55" t="str">
        <f>IF(ISBLANK('DPW3'!BH108),"",'DPW3'!BH108)</f>
        <v/>
      </c>
    </row>
    <row r="4291" spans="1:60" x14ac:dyDescent="0.25">
      <c r="A4291" s="176" t="str">
        <f t="shared" si="66"/>
        <v>YKY</v>
      </c>
      <c r="B4291" s="176" t="str">
        <f>IF(ISBLANK('DPW3'!DV108),"",'DPW3'!DV108)</f>
        <v>PCD_DPW3_RES6_DTPI_S1</v>
      </c>
      <c r="C4291" s="176" t="str">
        <f>'DPW3'!F108 &amp; "," &amp; 'DPW3'!G108 &amp; "," &amp; 'DPW3'!$DQ$5 &amp; "," &amp; 'DPW3'!$DV$6</f>
        <v>Resilience - Ml/d of peak week production capacity of additional process stream,Number of schemes at Stage 1,Reasons for delay - Number of delayed schemes falling into each 'primary reason for delay' category,Third-party interface</v>
      </c>
      <c r="D4291" s="176" t="str">
        <f>IF(ISBLANK('DPW3'!$H$108),"",'DPW3'!$H$108)</f>
        <v>Nr</v>
      </c>
      <c r="E4291" s="176" t="s">
        <v>7266</v>
      </c>
      <c r="F4291" s="176" t="str">
        <f>IF(ISBLANK('DPW3'!BI108),"",'DPW3'!BI108)</f>
        <v/>
      </c>
    </row>
    <row r="4292" spans="1:60" x14ac:dyDescent="0.25">
      <c r="A4292" s="176" t="str">
        <f t="shared" si="66"/>
        <v>YKY</v>
      </c>
      <c r="B4292" s="176" t="str">
        <f>IF(ISBLANK('DPW3'!DW108),"",'DPW3'!DW108)</f>
        <v>PCD_DPW3_RES6_DCI_S1</v>
      </c>
      <c r="C4292" s="176" t="str">
        <f>'DPW3'!F108 &amp; "," &amp; 'DPW3'!G108 &amp; "," &amp; 'DPW3'!$DQ$5 &amp; "," &amp; 'DPW3'!$DW$6</f>
        <v>Resilience - Ml/d of peak week production capacity of additional process stream,Number of schemes at Stage 1,Reasons for delay - Number of delayed schemes falling into each 'primary reason for delay' category,Contractual issues</v>
      </c>
      <c r="D4292" s="176" t="str">
        <f>IF(ISBLANK('DPW3'!$H$108),"",'DPW3'!$H$108)</f>
        <v>Nr</v>
      </c>
      <c r="E4292" s="176" t="s">
        <v>7266</v>
      </c>
      <c r="F4292" s="176" t="str">
        <f>IF(ISBLANK('DPW3'!BJ108),"",'DPW3'!BJ108)</f>
        <v/>
      </c>
    </row>
    <row r="4293" spans="1:60" x14ac:dyDescent="0.25">
      <c r="A4293" s="176" t="str">
        <f t="shared" ref="A4293:A4356" si="67">A4292</f>
        <v>YKY</v>
      </c>
      <c r="B4293" s="176" t="str">
        <f>IF(ISBLANK('DPW3'!DX108),"",'DPW3'!DX108)</f>
        <v>PCD_DPW3_RES6_DSI_S1</v>
      </c>
      <c r="C4293" s="176" t="str">
        <f>'DPW3'!F108 &amp; "," &amp; 'DPW3'!G108 &amp; "," &amp; 'DPW3'!$DQ$5 &amp; "," &amp; 'DPW3'!$DX$6</f>
        <v>Resilience - Ml/d of peak week production capacity of additional process stream,Number of schemes at Stage 1,Reasons for delay - Number of delayed schemes falling into each 'primary reason for delay' category,Sites issues</v>
      </c>
      <c r="D4293" s="176" t="str">
        <f>IF(ISBLANK('DPW3'!$H$108),"",'DPW3'!$H$108)</f>
        <v>Nr</v>
      </c>
      <c r="E4293" s="176" t="s">
        <v>7266</v>
      </c>
      <c r="F4293" s="176" t="str">
        <f>IF(ISBLANK('DPW3'!BK108),"",'DPW3'!BK108)</f>
        <v/>
      </c>
    </row>
    <row r="4294" spans="1:60" x14ac:dyDescent="0.25">
      <c r="A4294" s="176" t="str">
        <f t="shared" si="67"/>
        <v>YKY</v>
      </c>
      <c r="B4294" s="176" t="str">
        <f>IF(ISBLANK('DPW3'!DY108),"",'DPW3'!DY108)</f>
        <v>PCD_DPW3_RES6_DER_S1</v>
      </c>
      <c r="C4294" s="176" t="str">
        <f>'DPW3'!F108 &amp; "," &amp; 'DPW3'!G108 &amp; "," &amp; 'DPW3'!$DQ$5 &amp; "," &amp; 'DPW3'!$DY$6</f>
        <v>Resilience - Ml/d of peak week production capacity of additional process stream,Number of schemes at Stage 1,Reasons for delay - Number of delayed schemes falling into each 'primary reason for delay' category,Environmental risks</v>
      </c>
      <c r="D4294" s="176" t="str">
        <f>IF(ISBLANK('DPW3'!$H$108),"",'DPW3'!$H$108)</f>
        <v>Nr</v>
      </c>
      <c r="E4294" s="176" t="s">
        <v>7266</v>
      </c>
      <c r="F4294" s="176" t="str">
        <f>IF(ISBLANK('DPW3'!BL108),"",'DPW3'!BL108)</f>
        <v/>
      </c>
    </row>
    <row r="4295" spans="1:60" x14ac:dyDescent="0.25">
      <c r="A4295" s="176" t="str">
        <f t="shared" si="67"/>
        <v>YKY</v>
      </c>
      <c r="B4295" s="176" t="str">
        <f>IF(ISBLANK('DPW3'!DZ108),"",'DPW3'!DZ108)</f>
        <v>PCD_DPW3_RES6_RS_S1</v>
      </c>
      <c r="C4295" s="176" t="str">
        <f>'DPW3'!F108 &amp; "," &amp; 'DPW3'!G108 &amp; "," &amp; 'DPW3'!$DQ$5 &amp; "," &amp; 'DPW3'!$DZ$6</f>
        <v>Resilience - Ml/d of peak week production capacity of additional process stream,Number of schemes at Stage 1,Reasons for delay - Number of delayed schemes falling into each 'primary reason for delay' category,Regulatory Sign off Delay</v>
      </c>
      <c r="D4295" s="176" t="str">
        <f>IF(ISBLANK('DPW3'!$H$108),"",'DPW3'!$H$108)</f>
        <v>Nr</v>
      </c>
      <c r="E4295" s="176" t="s">
        <v>7266</v>
      </c>
      <c r="F4295" s="176" t="str">
        <f>IF(ISBLANK('DPW3'!BM108),"",'DPW3'!BM108)</f>
        <v/>
      </c>
    </row>
    <row r="4296" spans="1:60" x14ac:dyDescent="0.25">
      <c r="A4296" s="176" t="str">
        <f t="shared" si="67"/>
        <v>YKY</v>
      </c>
      <c r="B4296" s="176" t="str">
        <f>IF(ISBLANK('DPW3'!EA108),"",'DPW3'!EA108)</f>
        <v>PCD_DPW3_RES6_DPLE_S1</v>
      </c>
      <c r="C4296" s="176" t="str">
        <f>'DPW3'!F108 &amp; "," &amp; 'DPW3'!G108 &amp; "," &amp; 'DPW3'!$DQ$5 &amp; "," &amp; 'DPW3'!$EA$6</f>
        <v>Resilience - Ml/d of peak week production capacity of additional process stream,Number of schemes at Stage 1,Reasons for delay - Number of delayed schemes falling into each 'primary reason for delay' category,Programme level efficiency</v>
      </c>
      <c r="D4296" s="176" t="str">
        <f>IF(ISBLANK('DPW3'!$H$108),"",'DPW3'!$H$108)</f>
        <v>Nr</v>
      </c>
      <c r="E4296" s="176" t="s">
        <v>7266</v>
      </c>
      <c r="F4296" s="176" t="str">
        <f>IF(ISBLANK('DPW3'!BN108),"",'DPW3'!BN108)</f>
        <v/>
      </c>
    </row>
    <row r="4297" spans="1:60" x14ac:dyDescent="0.25">
      <c r="A4297" s="176" t="str">
        <f t="shared" si="67"/>
        <v>YKY</v>
      </c>
      <c r="B4297" s="176" t="str">
        <f>IF(ISBLANK('DPW3'!BZ109),"",'DPW3'!BZ109)</f>
        <v>PCD_DPW3_RES6_S2</v>
      </c>
      <c r="C4297" s="176" t="str">
        <f>'DPW3'!F109 &amp; "," &amp; 'DPW3'!G109 &amp; "," &amp; 'DPW3'!BX5</f>
        <v>Resilience - Ml/d of peak week production capacity of additional process stream,Number of schemes at Stage 2,Number of Schemes with IMs (Nr)</v>
      </c>
      <c r="D4297" s="176" t="str">
        <f>IF(ISBLANK('DPW3'!$H$109),"",'DPW3'!$H$109)</f>
        <v>Nr</v>
      </c>
      <c r="E4297" s="176" t="s">
        <v>7266</v>
      </c>
      <c r="T4297" s="176" t="str">
        <f>IF(ISBLANK('DPW3'!M109),"",'DPW3'!M109)</f>
        <v/>
      </c>
      <c r="U4297" s="176" t="str">
        <f>IF(ISBLANK('DPW3'!N109),"",'DPW3'!N109)</f>
        <v/>
      </c>
      <c r="V4297" s="176" t="str">
        <f>IF(ISBLANK('DPW3'!O109),"",'DPW3'!O109)</f>
        <v/>
      </c>
      <c r="W4297" s="176" t="str">
        <f>IF(ISBLANK('DPW3'!P109),"",'DPW3'!P109)</f>
        <v/>
      </c>
      <c r="X4297" s="176" t="str">
        <f>IF(ISBLANK('DPW3'!Q109),"",'DPW3'!Q109)</f>
        <v/>
      </c>
      <c r="Y4297" s="176" t="str">
        <f>IF(ISBLANK('DPW3'!R109),"",'DPW3'!R109)</f>
        <v/>
      </c>
      <c r="Z4297" s="176" t="str">
        <f>IF(ISBLANK('DPW3'!S109),"",'DPW3'!S109)</f>
        <v/>
      </c>
      <c r="AA4297" s="176" t="str">
        <f>IF(ISBLANK('DPW3'!T109),"",'DPW3'!T109)</f>
        <v/>
      </c>
      <c r="AB4297" s="176" t="str">
        <f>IF(ISBLANK('DPW3'!U109),"",'DPW3'!U109)</f>
        <v/>
      </c>
      <c r="AC4297" s="176" t="str">
        <f>IF(ISBLANK('DPW3'!V109),"",'DPW3'!V109)</f>
        <v/>
      </c>
      <c r="AD4297" s="176" t="str">
        <f>IF(ISBLANK('DPW3'!W109),"",'DPW3'!W109)</f>
        <v/>
      </c>
      <c r="AE4297" s="176" t="str">
        <f>IF(ISBLANK('DPW3'!X109),"",'DPW3'!X109)</f>
        <v/>
      </c>
      <c r="AF4297" s="176" t="str">
        <f>IF(ISBLANK('DPW3'!Y109),"",'DPW3'!Y109)</f>
        <v/>
      </c>
      <c r="AG4297" s="176" t="str">
        <f>IF(ISBLANK('DPW3'!Z109),"",'DPW3'!Z109)</f>
        <v/>
      </c>
      <c r="AH4297" s="176" t="str">
        <f>IF(ISBLANK('DPW3'!AA109),"",'DPW3'!AA109)</f>
        <v/>
      </c>
      <c r="AI4297" s="176" t="str">
        <f>IF(ISBLANK('DPW3'!AB109),"",'DPW3'!AB109)</f>
        <v/>
      </c>
      <c r="AJ4297" s="176" t="str">
        <f>IF(ISBLANK('DPW3'!AC109),"",'DPW3'!AC109)</f>
        <v/>
      </c>
      <c r="AK4297" s="176" t="str">
        <f>IF(ISBLANK('DPW3'!AD109),"",'DPW3'!AD109)</f>
        <v/>
      </c>
      <c r="AL4297" s="176" t="str">
        <f>IF(ISBLANK('DPW3'!AE109),"",'DPW3'!AE109)</f>
        <v/>
      </c>
      <c r="AM4297" s="176" t="str">
        <f>IF(ISBLANK('DPW3'!AF109),"",'DPW3'!AF109)</f>
        <v/>
      </c>
      <c r="AN4297" s="176" t="str">
        <f>IF(ISBLANK('DPW3'!AG109),"",'DPW3'!AG109)</f>
        <v/>
      </c>
      <c r="AO4297" s="176" t="str">
        <f>IF(ISBLANK('DPW3'!AH109),"",'DPW3'!AH109)</f>
        <v/>
      </c>
      <c r="AP4297" s="176" t="str">
        <f>IF(ISBLANK('DPW3'!AI109),"",'DPW3'!AI109)</f>
        <v/>
      </c>
      <c r="AQ4297" s="176" t="str">
        <f>IF(ISBLANK('DPW3'!AJ109),"",'DPW3'!AJ109)</f>
        <v/>
      </c>
      <c r="AR4297" s="176" t="str">
        <f>IF(ISBLANK('DPW3'!AK109),"",'DPW3'!AK109)</f>
        <v/>
      </c>
      <c r="AS4297" s="176" t="str">
        <f>IF(ISBLANK('DPW3'!AL109),"",'DPW3'!AL109)</f>
        <v/>
      </c>
      <c r="AT4297" s="176" t="str">
        <f>IF(ISBLANK('DPW3'!AM109),"",'DPW3'!AM109)</f>
        <v/>
      </c>
      <c r="AU4297" s="176" t="str">
        <f>IF(ISBLANK('DPW3'!AN109),"",'DPW3'!AN109)</f>
        <v/>
      </c>
      <c r="AV4297" s="176" t="str">
        <f>IF(ISBLANK('DPW3'!AO109),"",'DPW3'!AO109)</f>
        <v/>
      </c>
      <c r="AW4297" s="176" t="str">
        <f>IF(ISBLANK('DPW3'!AP109),"",'DPW3'!AP109)</f>
        <v/>
      </c>
      <c r="AX4297" s="176" t="str">
        <f>IF(ISBLANK('DPW3'!AQ109),"",'DPW3'!AQ109)</f>
        <v/>
      </c>
      <c r="AY4297" s="176" t="str">
        <f>IF(ISBLANK('DPW3'!AR109),"",'DPW3'!AR109)</f>
        <v/>
      </c>
      <c r="AZ4297" s="176" t="str">
        <f>IF(ISBLANK('DPW3'!AS109),"",'DPW3'!AS109)</f>
        <v/>
      </c>
      <c r="BA4297" s="176" t="str">
        <f>IF(ISBLANK('DPW3'!AT109),"",'DPW3'!AT109)</f>
        <v/>
      </c>
      <c r="BB4297" s="176" t="str">
        <f>IF(ISBLANK('DPW3'!AU109),"",'DPW3'!AU109)</f>
        <v/>
      </c>
      <c r="BC4297" s="176" t="str">
        <f>IF(ISBLANK('DPW3'!AV109),"",'DPW3'!AV109)</f>
        <v/>
      </c>
      <c r="BD4297" s="176" t="str">
        <f>IF(ISBLANK('DPW3'!AW109),"",'DPW3'!AW109)</f>
        <v/>
      </c>
      <c r="BE4297" s="176" t="str">
        <f>IF(ISBLANK('DPW3'!AX109),"",'DPW3'!AX109)</f>
        <v/>
      </c>
      <c r="BF4297" s="176" t="str">
        <f>IF(ISBLANK('DPW3'!AY109),"",'DPW3'!AY109)</f>
        <v/>
      </c>
      <c r="BG4297" s="176" t="str">
        <f>IF(ISBLANK('DPW3'!AZ109),"",'DPW3'!AZ109)</f>
        <v/>
      </c>
      <c r="BH4297" s="176" t="str">
        <f>IF(ISBLANK('DPW3'!BA109),"",'DPW3'!BA109)</f>
        <v/>
      </c>
    </row>
    <row r="4298" spans="1:60" x14ac:dyDescent="0.25">
      <c r="A4298" s="176" t="str">
        <f t="shared" si="67"/>
        <v>YKY</v>
      </c>
      <c r="B4298" s="176" t="str">
        <f>IF(ISBLANK('DPW3'!DP109),"",'DPW3'!DP109)</f>
        <v>PCD_DPW3_RES6_DLY_S2</v>
      </c>
      <c r="C4298" s="176" t="str">
        <f>'DPW3'!F109 &amp; "," &amp; 'DPW3'!G109 &amp; "," &amp; 'DPW3'!DP5 &amp; "," &amp; 'DPW3'!DP6</f>
        <v>Resilience - Ml/d of peak week production capacity of additional process stream,Number of schemes at Stage 2,Total number of schemes with a 90+ day delay for any given IM,</v>
      </c>
      <c r="D4298" s="176" t="str">
        <f>IF(ISBLANK('DPW3'!$H$109),"",'DPW3'!$H$109)</f>
        <v>Nr</v>
      </c>
      <c r="E4298" s="176" t="s">
        <v>7266</v>
      </c>
      <c r="F4298" s="176" t="str">
        <f>IF(ISBLANK('DPW3'!BC109),"",'DPW3'!BC109)</f>
        <v/>
      </c>
    </row>
    <row r="4299" spans="1:60" x14ac:dyDescent="0.25">
      <c r="A4299" s="176" t="str">
        <f t="shared" si="67"/>
        <v>YKY</v>
      </c>
      <c r="B4299" s="176" t="str">
        <f>IF(ISBLANK('DPW3'!DQ109),"",'DPW3'!DQ109)</f>
        <v>PCD_DPW3_RES6_DIR_S2</v>
      </c>
      <c r="C4299" s="176" t="str">
        <f>'DPW3'!F109 &amp; "," &amp; 'DPW3'!G109 &amp; "," &amp; 'DPW3'!$DQ$5 &amp; "," &amp; 'DPW3'!$DQ$6</f>
        <v>Resilience - Ml/d of peak week production capacity of additional process stream,Number of schemes at Stage 2,Reasons for delay - Number of delayed schemes falling into each 'primary reason for delay' category,Lack of resources - internal</v>
      </c>
      <c r="D4299" s="176" t="str">
        <f>IF(ISBLANK('DPW3'!$H$109),"",'DPW3'!$H$109)</f>
        <v>Nr</v>
      </c>
      <c r="E4299" s="176" t="s">
        <v>7266</v>
      </c>
      <c r="F4299" s="176" t="str">
        <f>IF(ISBLANK('DPW3'!BD109),"",'DPW3'!BD109)</f>
        <v/>
      </c>
    </row>
    <row r="4300" spans="1:60" x14ac:dyDescent="0.25">
      <c r="A4300" s="176" t="str">
        <f t="shared" si="67"/>
        <v>YKY</v>
      </c>
      <c r="B4300" s="176" t="str">
        <f>IF(ISBLANK('DPW3'!DR109),"",'DPW3'!DR109)</f>
        <v>PCD_DPW3_RES6_DSCR_S2</v>
      </c>
      <c r="C4300" s="176" t="str">
        <f>'DPW3'!F109 &amp; "," &amp; 'DPW3'!G109 &amp; "," &amp; 'DPW3'!$DQ$5 &amp; "," &amp; 'DPW3'!$DR$6</f>
        <v xml:space="preserve">Resilience - Ml/d of peak week production capacity of additional process stream,Number of schemes at Stage 2,Reasons for delay - Number of delayed schemes falling into each 'primary reason for delay' category,Lack of resources - external </v>
      </c>
      <c r="D4300" s="176" t="str">
        <f>IF(ISBLANK('DPW3'!$H$109),"",'DPW3'!$H$109)</f>
        <v>Nr</v>
      </c>
      <c r="E4300" s="176" t="s">
        <v>7266</v>
      </c>
      <c r="F4300" s="176" t="str">
        <f>IF(ISBLANK('DPW3'!BE109),"",'DPW3'!BE109)</f>
        <v/>
      </c>
    </row>
    <row r="4301" spans="1:60" x14ac:dyDescent="0.25">
      <c r="A4301" s="176" t="str">
        <f t="shared" si="67"/>
        <v>YKY</v>
      </c>
      <c r="B4301" s="176" t="str">
        <f>IF(ISBLANK('DPW3'!DS109),"",'DPW3'!DS109)</f>
        <v>PCD_DPW3_RES6_DCS_S2</v>
      </c>
      <c r="C4301" s="176" t="str">
        <f>'DPW3'!F109 &amp; "," &amp; 'DPW3'!G109 &amp; "," &amp; 'DPW3'!$DQ$5 &amp; "," &amp; 'DPW3'!$DS$6</f>
        <v>Resilience - Ml/d of peak week production capacity of additional process stream,Number of schemes at Stage 2,Reasons for delay - Number of delayed schemes falling into each 'primary reason for delay' category,Change in solution (IM2)</v>
      </c>
      <c r="D4301" s="176" t="str">
        <f>IF(ISBLANK('DPW3'!$H$109),"",'DPW3'!$H$109)</f>
        <v>Nr</v>
      </c>
      <c r="E4301" s="176" t="s">
        <v>7266</v>
      </c>
      <c r="F4301" s="176" t="str">
        <f>IF(ISBLANK('DPW3'!BF109),"",'DPW3'!BF109)</f>
        <v/>
      </c>
    </row>
    <row r="4302" spans="1:60" x14ac:dyDescent="0.25">
      <c r="A4302" s="176" t="str">
        <f t="shared" si="67"/>
        <v>YKY</v>
      </c>
      <c r="B4302" s="176" t="str">
        <f>IF(ISBLANK('DPW3'!DT109),"",'DPW3'!DT109)</f>
        <v>PCD_DPW3_RES6_DSPC_S2</v>
      </c>
      <c r="C4302" s="176" t="str">
        <f>'DPW3'!F109 &amp; "," &amp; 'DPW3'!G109 &amp; "," &amp; 'DPW3'!$DQ$5 &amp; "," &amp; 'DPW3'!$DT$6</f>
        <v>Resilience - Ml/d of peak week production capacity of additional process stream,Number of schemes at Stage 2,Reasons for delay - Number of delayed schemes falling into each 'primary reason for delay' category,Supply chain capacity</v>
      </c>
      <c r="D4302" s="176" t="str">
        <f>IF(ISBLANK('DPW3'!$H$109),"",'DPW3'!$H$109)</f>
        <v>Nr</v>
      </c>
      <c r="E4302" s="176" t="s">
        <v>7266</v>
      </c>
      <c r="F4302" s="176" t="str">
        <f>IF(ISBLANK('DPW3'!BG109),"",'DPW3'!BG109)</f>
        <v/>
      </c>
    </row>
    <row r="4303" spans="1:60" s="55" customFormat="1" x14ac:dyDescent="0.25">
      <c r="A4303" s="55" t="str">
        <f t="shared" si="67"/>
        <v>YKY</v>
      </c>
      <c r="B4303" s="55" t="str">
        <f>IF(ISBLANK('DPW3'!DU109),"",'DPW3'!DU109)</f>
        <v>PCD_DPW3_RES6_DPP_S2</v>
      </c>
      <c r="C4303" s="55" t="str">
        <f>'DPW3'!F109 &amp; "," &amp; 'DPW3'!G109 &amp; "," &amp; 'DPW3'!$DQ$5 &amp; "," &amp; 'DPW3'!$DU$6</f>
        <v>Resilience - Ml/d of peak week production capacity of additional process stream,Number of schemes at Stage 2,Reasons for delay - Number of delayed schemes falling into each 'primary reason for delay' category,Land and planning permission</v>
      </c>
      <c r="D4303" s="55" t="str">
        <f>IF(ISBLANK('DPW3'!$H$109),"",'DPW3'!$H$109)</f>
        <v>Nr</v>
      </c>
      <c r="E4303" s="55" t="s">
        <v>7266</v>
      </c>
      <c r="F4303" s="55" t="str">
        <f>IF(ISBLANK('DPW3'!BH109),"",'DPW3'!BH109)</f>
        <v/>
      </c>
    </row>
    <row r="4304" spans="1:60" x14ac:dyDescent="0.25">
      <c r="A4304" s="176" t="str">
        <f t="shared" si="67"/>
        <v>YKY</v>
      </c>
      <c r="B4304" s="176" t="str">
        <f>IF(ISBLANK('DPW3'!DV109),"",'DPW3'!DV109)</f>
        <v>PCD_DPW3_RES6_DTPI_S2</v>
      </c>
      <c r="C4304" s="176" t="str">
        <f>'DPW3'!F109 &amp; "," &amp; 'DPW3'!G109 &amp; "," &amp; 'DPW3'!$DQ$5 &amp; "," &amp; 'DPW3'!$DV$6</f>
        <v>Resilience - Ml/d of peak week production capacity of additional process stream,Number of schemes at Stage 2,Reasons for delay - Number of delayed schemes falling into each 'primary reason for delay' category,Third-party interface</v>
      </c>
      <c r="D4304" s="176" t="str">
        <f>IF(ISBLANK('DPW3'!$H$109),"",'DPW3'!$H$109)</f>
        <v>Nr</v>
      </c>
      <c r="E4304" s="176" t="s">
        <v>7266</v>
      </c>
      <c r="F4304" s="176" t="str">
        <f>IF(ISBLANK('DPW3'!BI109),"",'DPW3'!BI109)</f>
        <v/>
      </c>
    </row>
    <row r="4305" spans="1:60" x14ac:dyDescent="0.25">
      <c r="A4305" s="176" t="str">
        <f t="shared" si="67"/>
        <v>YKY</v>
      </c>
      <c r="B4305" s="176" t="str">
        <f>IF(ISBLANK('DPW3'!DW109),"",'DPW3'!DW109)</f>
        <v>PCD_DPW3_RES6_DCI_S2</v>
      </c>
      <c r="C4305" s="176" t="str">
        <f>'DPW3'!F109 &amp; "," &amp; 'DPW3'!G109 &amp; "," &amp; 'DPW3'!$DQ$5 &amp; "," &amp; 'DPW3'!$DW$6</f>
        <v>Resilience - Ml/d of peak week production capacity of additional process stream,Number of schemes at Stage 2,Reasons for delay - Number of delayed schemes falling into each 'primary reason for delay' category,Contractual issues</v>
      </c>
      <c r="D4305" s="176" t="str">
        <f>IF(ISBLANK('DPW3'!$H$109),"",'DPW3'!$H$109)</f>
        <v>Nr</v>
      </c>
      <c r="E4305" s="176" t="s">
        <v>7266</v>
      </c>
      <c r="F4305" s="176" t="str">
        <f>IF(ISBLANK('DPW3'!BJ109),"",'DPW3'!BJ109)</f>
        <v/>
      </c>
    </row>
    <row r="4306" spans="1:60" x14ac:dyDescent="0.25">
      <c r="A4306" s="176" t="str">
        <f t="shared" si="67"/>
        <v>YKY</v>
      </c>
      <c r="B4306" s="176" t="str">
        <f>IF(ISBLANK('DPW3'!DX109),"",'DPW3'!DX109)</f>
        <v>PCD_DPW3_RES6_DSI_S2</v>
      </c>
      <c r="C4306" s="176" t="str">
        <f>'DPW3'!F109 &amp; "," &amp; 'DPW3'!G109 &amp; "," &amp; 'DPW3'!$DQ$5 &amp; "," &amp; 'DPW3'!$DX$6</f>
        <v>Resilience - Ml/d of peak week production capacity of additional process stream,Number of schemes at Stage 2,Reasons for delay - Number of delayed schemes falling into each 'primary reason for delay' category,Sites issues</v>
      </c>
      <c r="D4306" s="176" t="str">
        <f>IF(ISBLANK('DPW3'!$H$109),"",'DPW3'!$H$109)</f>
        <v>Nr</v>
      </c>
      <c r="E4306" s="176" t="s">
        <v>7266</v>
      </c>
      <c r="F4306" s="176" t="str">
        <f>IF(ISBLANK('DPW3'!BK109),"",'DPW3'!BK109)</f>
        <v/>
      </c>
    </row>
    <row r="4307" spans="1:60" x14ac:dyDescent="0.25">
      <c r="A4307" s="176" t="str">
        <f t="shared" si="67"/>
        <v>YKY</v>
      </c>
      <c r="B4307" s="176" t="str">
        <f>IF(ISBLANK('DPW3'!DY109),"",'DPW3'!DY109)</f>
        <v>PCD_DPW3_RES6_DER_S2</v>
      </c>
      <c r="C4307" s="176" t="str">
        <f>'DPW3'!F109 &amp; "," &amp; 'DPW3'!G109 &amp; "," &amp; 'DPW3'!$DQ$5 &amp; "," &amp; 'DPW3'!$DY$6</f>
        <v>Resilience - Ml/d of peak week production capacity of additional process stream,Number of schemes at Stage 2,Reasons for delay - Number of delayed schemes falling into each 'primary reason for delay' category,Environmental risks</v>
      </c>
      <c r="D4307" s="176" t="str">
        <f>IF(ISBLANK('DPW3'!$H$109),"",'DPW3'!$H$109)</f>
        <v>Nr</v>
      </c>
      <c r="E4307" s="176" t="s">
        <v>7266</v>
      </c>
      <c r="F4307" s="176" t="str">
        <f>IF(ISBLANK('DPW3'!BL109),"",'DPW3'!BL109)</f>
        <v/>
      </c>
    </row>
    <row r="4308" spans="1:60" x14ac:dyDescent="0.25">
      <c r="A4308" s="176" t="str">
        <f t="shared" si="67"/>
        <v>YKY</v>
      </c>
      <c r="B4308" s="176" t="str">
        <f>IF(ISBLANK('DPW3'!DZ109),"",'DPW3'!DZ109)</f>
        <v>PCD_DPW3_RES6_RS_S2</v>
      </c>
      <c r="C4308" s="176" t="str">
        <f>'DPW3'!F109 &amp; "," &amp; 'DPW3'!G109 &amp; "," &amp; 'DPW3'!$DQ$5 &amp; "," &amp; 'DPW3'!$DZ$6</f>
        <v>Resilience - Ml/d of peak week production capacity of additional process stream,Number of schemes at Stage 2,Reasons for delay - Number of delayed schemes falling into each 'primary reason for delay' category,Regulatory Sign off Delay</v>
      </c>
      <c r="D4308" s="176" t="str">
        <f>IF(ISBLANK('DPW3'!$H$109),"",'DPW3'!$H$109)</f>
        <v>Nr</v>
      </c>
      <c r="E4308" s="176" t="s">
        <v>7266</v>
      </c>
      <c r="F4308" s="176" t="str">
        <f>IF(ISBLANK('DPW3'!BM109),"",'DPW3'!BM109)</f>
        <v/>
      </c>
    </row>
    <row r="4309" spans="1:60" x14ac:dyDescent="0.25">
      <c r="A4309" s="176" t="str">
        <f t="shared" si="67"/>
        <v>YKY</v>
      </c>
      <c r="B4309" s="176" t="str">
        <f>IF(ISBLANK('DPW3'!EA109),"",'DPW3'!EA109)</f>
        <v>PCD_DPW3_RES6_DPLE_S2</v>
      </c>
      <c r="C4309" s="176" t="str">
        <f>'DPW3'!F109 &amp; "," &amp; 'DPW3'!G109 &amp; "," &amp; 'DPW3'!$DQ$5 &amp; "," &amp; 'DPW3'!$EA$6</f>
        <v>Resilience - Ml/d of peak week production capacity of additional process stream,Number of schemes at Stage 2,Reasons for delay - Number of delayed schemes falling into each 'primary reason for delay' category,Programme level efficiency</v>
      </c>
      <c r="D4309" s="176" t="str">
        <f>IF(ISBLANK('DPW3'!$H$109),"",'DPW3'!$H$109)</f>
        <v>Nr</v>
      </c>
      <c r="E4309" s="176" t="s">
        <v>7266</v>
      </c>
      <c r="F4309" s="176" t="str">
        <f>IF(ISBLANK('DPW3'!BN109),"",'DPW3'!BN109)</f>
        <v/>
      </c>
    </row>
    <row r="4310" spans="1:60" x14ac:dyDescent="0.25">
      <c r="A4310" s="176" t="str">
        <f t="shared" si="67"/>
        <v>YKY</v>
      </c>
      <c r="B4310" s="176" t="str">
        <f>IF(ISBLANK('DPW3'!BZ110),"",'DPW3'!BZ110)</f>
        <v>PCD_DPW3_RES6_S3</v>
      </c>
      <c r="C4310" s="176" t="str">
        <f>'DPW3'!F110 &amp; "," &amp; 'DPW3'!G110 &amp; "," &amp; 'DPW3'!BX5</f>
        <v>Resilience - Ml/d of peak week production capacity of additional process stream,Number of schemes at Stage 3,Number of Schemes with IMs (Nr)</v>
      </c>
      <c r="D4310" s="176" t="str">
        <f>IF(ISBLANK('DPW3'!$H$110),"",'DPW3'!$H$110)</f>
        <v>Nr</v>
      </c>
      <c r="E4310" s="176" t="s">
        <v>7266</v>
      </c>
      <c r="T4310" s="176" t="str">
        <f>IF(ISBLANK('DPW3'!M110),"",'DPW3'!M110)</f>
        <v/>
      </c>
      <c r="U4310" s="176" t="str">
        <f>IF(ISBLANK('DPW3'!N110),"",'DPW3'!N110)</f>
        <v/>
      </c>
      <c r="V4310" s="176" t="str">
        <f>IF(ISBLANK('DPW3'!O110),"",'DPW3'!O110)</f>
        <v/>
      </c>
      <c r="W4310" s="176" t="str">
        <f>IF(ISBLANK('DPW3'!P110),"",'DPW3'!P110)</f>
        <v/>
      </c>
      <c r="X4310" s="176" t="str">
        <f>IF(ISBLANK('DPW3'!Q110),"",'DPW3'!Q110)</f>
        <v/>
      </c>
      <c r="Y4310" s="176" t="str">
        <f>IF(ISBLANK('DPW3'!R110),"",'DPW3'!R110)</f>
        <v/>
      </c>
      <c r="Z4310" s="176" t="str">
        <f>IF(ISBLANK('DPW3'!S110),"",'DPW3'!S110)</f>
        <v/>
      </c>
      <c r="AA4310" s="176" t="str">
        <f>IF(ISBLANK('DPW3'!T110),"",'DPW3'!T110)</f>
        <v/>
      </c>
      <c r="AB4310" s="176" t="str">
        <f>IF(ISBLANK('DPW3'!U110),"",'DPW3'!U110)</f>
        <v/>
      </c>
      <c r="AC4310" s="176" t="str">
        <f>IF(ISBLANK('DPW3'!V110),"",'DPW3'!V110)</f>
        <v/>
      </c>
      <c r="AD4310" s="176" t="str">
        <f>IF(ISBLANK('DPW3'!W110),"",'DPW3'!W110)</f>
        <v/>
      </c>
      <c r="AE4310" s="176" t="str">
        <f>IF(ISBLANK('DPW3'!X110),"",'DPW3'!X110)</f>
        <v/>
      </c>
      <c r="AF4310" s="176" t="str">
        <f>IF(ISBLANK('DPW3'!Y110),"",'DPW3'!Y110)</f>
        <v/>
      </c>
      <c r="AG4310" s="176" t="str">
        <f>IF(ISBLANK('DPW3'!Z110),"",'DPW3'!Z110)</f>
        <v/>
      </c>
      <c r="AH4310" s="176" t="str">
        <f>IF(ISBLANK('DPW3'!AA110),"",'DPW3'!AA110)</f>
        <v/>
      </c>
      <c r="AI4310" s="176" t="str">
        <f>IF(ISBLANK('DPW3'!AB110),"",'DPW3'!AB110)</f>
        <v/>
      </c>
      <c r="AJ4310" s="176" t="str">
        <f>IF(ISBLANK('DPW3'!AC110),"",'DPW3'!AC110)</f>
        <v/>
      </c>
      <c r="AK4310" s="176" t="str">
        <f>IF(ISBLANK('DPW3'!AD110),"",'DPW3'!AD110)</f>
        <v/>
      </c>
      <c r="AL4310" s="176" t="str">
        <f>IF(ISBLANK('DPW3'!AE110),"",'DPW3'!AE110)</f>
        <v/>
      </c>
      <c r="AM4310" s="176" t="str">
        <f>IF(ISBLANK('DPW3'!AF110),"",'DPW3'!AF110)</f>
        <v/>
      </c>
      <c r="AN4310" s="176" t="str">
        <f>IF(ISBLANK('DPW3'!AG110),"",'DPW3'!AG110)</f>
        <v/>
      </c>
      <c r="AO4310" s="176" t="str">
        <f>IF(ISBLANK('DPW3'!AH110),"",'DPW3'!AH110)</f>
        <v/>
      </c>
      <c r="AP4310" s="176" t="str">
        <f>IF(ISBLANK('DPW3'!AI110),"",'DPW3'!AI110)</f>
        <v/>
      </c>
      <c r="AQ4310" s="176" t="str">
        <f>IF(ISBLANK('DPW3'!AJ110),"",'DPW3'!AJ110)</f>
        <v/>
      </c>
      <c r="AR4310" s="176" t="str">
        <f>IF(ISBLANK('DPW3'!AK110),"",'DPW3'!AK110)</f>
        <v/>
      </c>
      <c r="AS4310" s="176" t="str">
        <f>IF(ISBLANK('DPW3'!AL110),"",'DPW3'!AL110)</f>
        <v/>
      </c>
      <c r="AT4310" s="176" t="str">
        <f>IF(ISBLANK('DPW3'!AM110),"",'DPW3'!AM110)</f>
        <v/>
      </c>
      <c r="AU4310" s="176" t="str">
        <f>IF(ISBLANK('DPW3'!AN110),"",'DPW3'!AN110)</f>
        <v/>
      </c>
      <c r="AV4310" s="176" t="str">
        <f>IF(ISBLANK('DPW3'!AO110),"",'DPW3'!AO110)</f>
        <v/>
      </c>
      <c r="AW4310" s="176" t="str">
        <f>IF(ISBLANK('DPW3'!AP110),"",'DPW3'!AP110)</f>
        <v/>
      </c>
      <c r="AX4310" s="176" t="str">
        <f>IF(ISBLANK('DPW3'!AQ110),"",'DPW3'!AQ110)</f>
        <v/>
      </c>
      <c r="AY4310" s="176" t="str">
        <f>IF(ISBLANK('DPW3'!AR110),"",'DPW3'!AR110)</f>
        <v/>
      </c>
      <c r="AZ4310" s="176" t="str">
        <f>IF(ISBLANK('DPW3'!AS110),"",'DPW3'!AS110)</f>
        <v/>
      </c>
      <c r="BA4310" s="176" t="str">
        <f>IF(ISBLANK('DPW3'!AT110),"",'DPW3'!AT110)</f>
        <v/>
      </c>
      <c r="BB4310" s="176" t="str">
        <f>IF(ISBLANK('DPW3'!AU110),"",'DPW3'!AU110)</f>
        <v/>
      </c>
      <c r="BC4310" s="176" t="str">
        <f>IF(ISBLANK('DPW3'!AV110),"",'DPW3'!AV110)</f>
        <v/>
      </c>
      <c r="BD4310" s="176" t="str">
        <f>IF(ISBLANK('DPW3'!AW110),"",'DPW3'!AW110)</f>
        <v/>
      </c>
      <c r="BE4310" s="176" t="str">
        <f>IF(ISBLANK('DPW3'!AX110),"",'DPW3'!AX110)</f>
        <v/>
      </c>
      <c r="BF4310" s="176" t="str">
        <f>IF(ISBLANK('DPW3'!AY110),"",'DPW3'!AY110)</f>
        <v/>
      </c>
      <c r="BG4310" s="176" t="str">
        <f>IF(ISBLANK('DPW3'!AZ110),"",'DPW3'!AZ110)</f>
        <v/>
      </c>
      <c r="BH4310" s="176" t="str">
        <f>IF(ISBLANK('DPW3'!BA110),"",'DPW3'!BA110)</f>
        <v/>
      </c>
    </row>
    <row r="4311" spans="1:60" x14ac:dyDescent="0.25">
      <c r="A4311" s="176" t="str">
        <f t="shared" si="67"/>
        <v>YKY</v>
      </c>
      <c r="B4311" s="176" t="str">
        <f>IF(ISBLANK('DPW3'!DP110),"",'DPW3'!DP110)</f>
        <v>PCD_DPW3_RES6_DLY_S3</v>
      </c>
      <c r="C4311" s="176" t="str">
        <f>'DPW3'!F110 &amp; "," &amp; 'DPW3'!G110 &amp; "," &amp; 'DPW3'!DP5 &amp; "," &amp; 'DPW3'!DP6</f>
        <v>Resilience - Ml/d of peak week production capacity of additional process stream,Number of schemes at Stage 3,Total number of schemes with a 90+ day delay for any given IM,</v>
      </c>
      <c r="D4311" s="176" t="str">
        <f>IF(ISBLANK('DPW3'!$H$110),"",'DPW3'!$H$110)</f>
        <v>Nr</v>
      </c>
      <c r="E4311" s="176" t="s">
        <v>7266</v>
      </c>
      <c r="F4311" s="176" t="str">
        <f>IF(ISBLANK('DPW3'!BC110),"",'DPW3'!BC110)</f>
        <v/>
      </c>
    </row>
    <row r="4312" spans="1:60" x14ac:dyDescent="0.25">
      <c r="A4312" s="176" t="str">
        <f t="shared" si="67"/>
        <v>YKY</v>
      </c>
      <c r="B4312" s="176" t="str">
        <f>IF(ISBLANK('DPW3'!DQ110),"",'DPW3'!DQ110)</f>
        <v>PCD_DPW3_RES6_DIR_S3</v>
      </c>
      <c r="C4312" s="176" t="str">
        <f>'DPW3'!F110 &amp; "," &amp; 'DPW3'!G110 &amp; "," &amp; 'DPW3'!$DQ$5 &amp; "," &amp; 'DPW3'!$DQ$6</f>
        <v>Resilience - Ml/d of peak week production capacity of additional process stream,Number of schemes at Stage 3,Reasons for delay - Number of delayed schemes falling into each 'primary reason for delay' category,Lack of resources - internal</v>
      </c>
      <c r="D4312" s="176" t="str">
        <f>IF(ISBLANK('DPW3'!$H$110),"",'DPW3'!$H$110)</f>
        <v>Nr</v>
      </c>
      <c r="E4312" s="176" t="s">
        <v>7266</v>
      </c>
      <c r="F4312" s="176" t="str">
        <f>IF(ISBLANK('DPW3'!BD110),"",'DPW3'!BD110)</f>
        <v/>
      </c>
    </row>
    <row r="4313" spans="1:60" x14ac:dyDescent="0.25">
      <c r="A4313" s="176" t="str">
        <f t="shared" si="67"/>
        <v>YKY</v>
      </c>
      <c r="B4313" s="176" t="str">
        <f>IF(ISBLANK('DPW3'!DR110),"",'DPW3'!DR110)</f>
        <v>PCD_DPW3_RES6_DSCR_S3</v>
      </c>
      <c r="C4313" s="176" t="str">
        <f>'DPW3'!F110 &amp; "," &amp; 'DPW3'!G110 &amp; "," &amp; 'DPW3'!$DQ$5 &amp; "," &amp; 'DPW3'!$DR$6</f>
        <v xml:space="preserve">Resilience - Ml/d of peak week production capacity of additional process stream,Number of schemes at Stage 3,Reasons for delay - Number of delayed schemes falling into each 'primary reason for delay' category,Lack of resources - external </v>
      </c>
      <c r="D4313" s="176" t="str">
        <f>IF(ISBLANK('DPW3'!$H$110),"",'DPW3'!$H$110)</f>
        <v>Nr</v>
      </c>
      <c r="E4313" s="176" t="s">
        <v>7266</v>
      </c>
      <c r="F4313" s="176" t="str">
        <f>IF(ISBLANK('DPW3'!BE110),"",'DPW3'!BE110)</f>
        <v/>
      </c>
    </row>
    <row r="4314" spans="1:60" x14ac:dyDescent="0.25">
      <c r="A4314" s="176" t="str">
        <f t="shared" si="67"/>
        <v>YKY</v>
      </c>
      <c r="B4314" s="176" t="str">
        <f>IF(ISBLANK('DPW3'!DS110),"",'DPW3'!DS110)</f>
        <v>PCD_DPW3_RES6_DCS_S3</v>
      </c>
      <c r="C4314" s="176" t="str">
        <f>'DPW3'!F110 &amp; "," &amp; 'DPW3'!G110 &amp; "," &amp; 'DPW3'!$DQ$5 &amp; "," &amp; 'DPW3'!$DS$6</f>
        <v>Resilience - Ml/d of peak week production capacity of additional process stream,Number of schemes at Stage 3,Reasons for delay - Number of delayed schemes falling into each 'primary reason for delay' category,Change in solution (IM2)</v>
      </c>
      <c r="D4314" s="176" t="str">
        <f>IF(ISBLANK('DPW3'!$H$110),"",'DPW3'!$H$110)</f>
        <v>Nr</v>
      </c>
      <c r="E4314" s="176" t="s">
        <v>7266</v>
      </c>
      <c r="F4314" s="176" t="str">
        <f>IF(ISBLANK('DPW3'!BF110),"",'DPW3'!BF110)</f>
        <v/>
      </c>
    </row>
    <row r="4315" spans="1:60" x14ac:dyDescent="0.25">
      <c r="A4315" s="176" t="str">
        <f t="shared" si="67"/>
        <v>YKY</v>
      </c>
      <c r="B4315" s="176" t="str">
        <f>IF(ISBLANK('DPW3'!DT110),"",'DPW3'!DT110)</f>
        <v>PCD_DPW3_RES6_DSPC_S3</v>
      </c>
      <c r="C4315" s="176" t="str">
        <f>'DPW3'!F110 &amp; "," &amp; 'DPW3'!G110 &amp; "," &amp; 'DPW3'!$DQ$5 &amp; "," &amp; 'DPW3'!$DT$6</f>
        <v>Resilience - Ml/d of peak week production capacity of additional process stream,Number of schemes at Stage 3,Reasons for delay - Number of delayed schemes falling into each 'primary reason for delay' category,Supply chain capacity</v>
      </c>
      <c r="D4315" s="176" t="str">
        <f>IF(ISBLANK('DPW3'!$H$110),"",'DPW3'!$H$110)</f>
        <v>Nr</v>
      </c>
      <c r="E4315" s="176" t="s">
        <v>7266</v>
      </c>
      <c r="F4315" s="176" t="str">
        <f>IF(ISBLANK('DPW3'!BG110),"",'DPW3'!BG110)</f>
        <v/>
      </c>
    </row>
    <row r="4316" spans="1:60" s="55" customFormat="1" x14ac:dyDescent="0.25">
      <c r="A4316" s="55" t="str">
        <f t="shared" si="67"/>
        <v>YKY</v>
      </c>
      <c r="B4316" s="55" t="str">
        <f>IF(ISBLANK('DPW3'!DU110),"",'DPW3'!DU110)</f>
        <v>PCD_DPW3_RES6_DPP_S3</v>
      </c>
      <c r="C4316" s="55" t="str">
        <f>'DPW3'!F110 &amp; "," &amp; 'DPW3'!G110 &amp; "," &amp; 'DPW3'!$DQ$5 &amp; "," &amp; 'DPW3'!$DU$6</f>
        <v>Resilience - Ml/d of peak week production capacity of additional process stream,Number of schemes at Stage 3,Reasons for delay - Number of delayed schemes falling into each 'primary reason for delay' category,Land and planning permission</v>
      </c>
      <c r="D4316" s="55" t="str">
        <f>IF(ISBLANK('DPW3'!$H$110),"",'DPW3'!$H$110)</f>
        <v>Nr</v>
      </c>
      <c r="E4316" s="55" t="s">
        <v>7266</v>
      </c>
      <c r="F4316" s="55" t="str">
        <f>IF(ISBLANK('DPW3'!BH110),"",'DPW3'!BH110)</f>
        <v/>
      </c>
    </row>
    <row r="4317" spans="1:60" x14ac:dyDescent="0.25">
      <c r="A4317" s="176" t="str">
        <f t="shared" si="67"/>
        <v>YKY</v>
      </c>
      <c r="B4317" s="176" t="str">
        <f>IF(ISBLANK('DPW3'!DV110),"",'DPW3'!DV110)</f>
        <v>PCD_DPW3_RES6_DTPI_S3</v>
      </c>
      <c r="C4317" s="176" t="str">
        <f>'DPW3'!F110 &amp; "," &amp; 'DPW3'!G110 &amp; "," &amp; 'DPW3'!$DQ$5 &amp; "," &amp; 'DPW3'!$DV$6</f>
        <v>Resilience - Ml/d of peak week production capacity of additional process stream,Number of schemes at Stage 3,Reasons for delay - Number of delayed schemes falling into each 'primary reason for delay' category,Third-party interface</v>
      </c>
      <c r="D4317" s="176" t="str">
        <f>IF(ISBLANK('DPW3'!$H$110),"",'DPW3'!$H$110)</f>
        <v>Nr</v>
      </c>
      <c r="E4317" s="176" t="s">
        <v>7266</v>
      </c>
      <c r="F4317" s="176" t="str">
        <f>IF(ISBLANK('DPW3'!BI110),"",'DPW3'!BI110)</f>
        <v/>
      </c>
    </row>
    <row r="4318" spans="1:60" x14ac:dyDescent="0.25">
      <c r="A4318" s="176" t="str">
        <f t="shared" si="67"/>
        <v>YKY</v>
      </c>
      <c r="B4318" s="176" t="str">
        <f>IF(ISBLANK('DPW3'!DW110),"",'DPW3'!DW110)</f>
        <v>PCD_DPW3_RES6_DCI_S3</v>
      </c>
      <c r="C4318" s="176" t="str">
        <f>'DPW3'!F110 &amp; "," &amp; 'DPW3'!G110 &amp; "," &amp; 'DPW3'!$DQ$5 &amp; "," &amp; 'DPW3'!$DW$6</f>
        <v>Resilience - Ml/d of peak week production capacity of additional process stream,Number of schemes at Stage 3,Reasons for delay - Number of delayed schemes falling into each 'primary reason for delay' category,Contractual issues</v>
      </c>
      <c r="D4318" s="176" t="str">
        <f>IF(ISBLANK('DPW3'!$H$110),"",'DPW3'!$H$110)</f>
        <v>Nr</v>
      </c>
      <c r="E4318" s="176" t="s">
        <v>7266</v>
      </c>
      <c r="F4318" s="176" t="str">
        <f>IF(ISBLANK('DPW3'!BJ110),"",'DPW3'!BJ110)</f>
        <v/>
      </c>
    </row>
    <row r="4319" spans="1:60" x14ac:dyDescent="0.25">
      <c r="A4319" s="176" t="str">
        <f t="shared" si="67"/>
        <v>YKY</v>
      </c>
      <c r="B4319" s="176" t="str">
        <f>IF(ISBLANK('DPW3'!DX110),"",'DPW3'!DX110)</f>
        <v>PCD_DPW3_RES6_DSI_S3</v>
      </c>
      <c r="C4319" s="176" t="str">
        <f>'DPW3'!F110 &amp; "," &amp; 'DPW3'!G110 &amp; "," &amp; 'DPW3'!$DQ$5 &amp; "," &amp; 'DPW3'!$DX$6</f>
        <v>Resilience - Ml/d of peak week production capacity of additional process stream,Number of schemes at Stage 3,Reasons for delay - Number of delayed schemes falling into each 'primary reason for delay' category,Sites issues</v>
      </c>
      <c r="D4319" s="176" t="str">
        <f>IF(ISBLANK('DPW3'!$H$110),"",'DPW3'!$H$110)</f>
        <v>Nr</v>
      </c>
      <c r="E4319" s="176" t="s">
        <v>7266</v>
      </c>
      <c r="F4319" s="176" t="str">
        <f>IF(ISBLANK('DPW3'!BK110),"",'DPW3'!BK110)</f>
        <v/>
      </c>
    </row>
    <row r="4320" spans="1:60" x14ac:dyDescent="0.25">
      <c r="A4320" s="176" t="str">
        <f t="shared" si="67"/>
        <v>YKY</v>
      </c>
      <c r="B4320" s="176" t="str">
        <f>IF(ISBLANK('DPW3'!DY110),"",'DPW3'!DY110)</f>
        <v>PCD_DPW3_RES6_DER_S3</v>
      </c>
      <c r="C4320" s="176" t="str">
        <f>'DPW3'!F110 &amp; "," &amp; 'DPW3'!G110 &amp; "," &amp; 'DPW3'!$DQ$5 &amp; "," &amp; 'DPW3'!$DY$6</f>
        <v>Resilience - Ml/d of peak week production capacity of additional process stream,Number of schemes at Stage 3,Reasons for delay - Number of delayed schemes falling into each 'primary reason for delay' category,Environmental risks</v>
      </c>
      <c r="D4320" s="176" t="str">
        <f>IF(ISBLANK('DPW3'!$H$110),"",'DPW3'!$H$110)</f>
        <v>Nr</v>
      </c>
      <c r="E4320" s="176" t="s">
        <v>7266</v>
      </c>
      <c r="F4320" s="176" t="str">
        <f>IF(ISBLANK('DPW3'!BL110),"",'DPW3'!BL110)</f>
        <v/>
      </c>
    </row>
    <row r="4321" spans="1:60" x14ac:dyDescent="0.25">
      <c r="A4321" s="176" t="str">
        <f t="shared" si="67"/>
        <v>YKY</v>
      </c>
      <c r="B4321" s="176" t="str">
        <f>IF(ISBLANK('DPW3'!DZ110),"",'DPW3'!DZ110)</f>
        <v>PCD_DPW3_RES6_RS_S3</v>
      </c>
      <c r="C4321" s="176" t="str">
        <f>'DPW3'!F110 &amp; "," &amp; 'DPW3'!G110 &amp; "," &amp; 'DPW3'!$DQ$5 &amp; "," &amp; 'DPW3'!$DZ$6</f>
        <v>Resilience - Ml/d of peak week production capacity of additional process stream,Number of schemes at Stage 3,Reasons for delay - Number of delayed schemes falling into each 'primary reason for delay' category,Regulatory Sign off Delay</v>
      </c>
      <c r="D4321" s="176" t="str">
        <f>IF(ISBLANK('DPW3'!$H$110),"",'DPW3'!$H$110)</f>
        <v>Nr</v>
      </c>
      <c r="E4321" s="176" t="s">
        <v>7266</v>
      </c>
      <c r="F4321" s="176" t="str">
        <f>IF(ISBLANK('DPW3'!BM110),"",'DPW3'!BM110)</f>
        <v/>
      </c>
    </row>
    <row r="4322" spans="1:60" x14ac:dyDescent="0.25">
      <c r="A4322" s="176" t="str">
        <f t="shared" si="67"/>
        <v>YKY</v>
      </c>
      <c r="B4322" s="176" t="str">
        <f>IF(ISBLANK('DPW3'!EA110),"",'DPW3'!EA110)</f>
        <v>PCD_DPW3_RES6_DPLE_S3</v>
      </c>
      <c r="C4322" s="176" t="str">
        <f>'DPW3'!F110 &amp; "," &amp; 'DPW3'!G110 &amp; "," &amp; 'DPW3'!$DQ$5 &amp; "," &amp; 'DPW3'!$EA$6</f>
        <v>Resilience - Ml/d of peak week production capacity of additional process stream,Number of schemes at Stage 3,Reasons for delay - Number of delayed schemes falling into each 'primary reason for delay' category,Programme level efficiency</v>
      </c>
      <c r="D4322" s="176" t="str">
        <f>IF(ISBLANK('DPW3'!$H$110),"",'DPW3'!$H$110)</f>
        <v>Nr</v>
      </c>
      <c r="E4322" s="176" t="s">
        <v>7266</v>
      </c>
      <c r="F4322" s="176" t="str">
        <f>IF(ISBLANK('DPW3'!BN110),"",'DPW3'!BN110)</f>
        <v/>
      </c>
    </row>
    <row r="4323" spans="1:60" x14ac:dyDescent="0.25">
      <c r="A4323" s="176" t="str">
        <f t="shared" si="67"/>
        <v>YKY</v>
      </c>
      <c r="B4323" s="176" t="str">
        <f>IF(ISBLANK('DPW3'!BZ111),"",'DPW3'!BZ111)</f>
        <v>PCD_DPW3_RES6_S4</v>
      </c>
      <c r="C4323" s="176" t="str">
        <f>'DPW3'!F111 &amp; "," &amp; 'DPW3'!G111 &amp; "," &amp; 'DPW3'!BX5</f>
        <v>Resilience - Ml/d of peak week production capacity of additional process stream,Number of schemes at Stage 4,Number of Schemes with IMs (Nr)</v>
      </c>
      <c r="D4323" s="176" t="str">
        <f>IF(ISBLANK('DPW3'!$H$111),"",'DPW3'!$H$111)</f>
        <v>Nr</v>
      </c>
      <c r="E4323" s="176" t="s">
        <v>7266</v>
      </c>
      <c r="T4323" s="176" t="str">
        <f>IF(ISBLANK('DPW3'!M111),"",'DPW3'!M111)</f>
        <v/>
      </c>
      <c r="U4323" s="176" t="str">
        <f>IF(ISBLANK('DPW3'!N111),"",'DPW3'!N111)</f>
        <v/>
      </c>
      <c r="V4323" s="176" t="str">
        <f>IF(ISBLANK('DPW3'!O111),"",'DPW3'!O111)</f>
        <v/>
      </c>
      <c r="W4323" s="176" t="str">
        <f>IF(ISBLANK('DPW3'!P111),"",'DPW3'!P111)</f>
        <v/>
      </c>
      <c r="X4323" s="176" t="str">
        <f>IF(ISBLANK('DPW3'!Q111),"",'DPW3'!Q111)</f>
        <v/>
      </c>
      <c r="Y4323" s="176" t="str">
        <f>IF(ISBLANK('DPW3'!R111),"",'DPW3'!R111)</f>
        <v/>
      </c>
      <c r="Z4323" s="176" t="str">
        <f>IF(ISBLANK('DPW3'!S111),"",'DPW3'!S111)</f>
        <v/>
      </c>
      <c r="AA4323" s="176" t="str">
        <f>IF(ISBLANK('DPW3'!T111),"",'DPW3'!T111)</f>
        <v/>
      </c>
      <c r="AB4323" s="176" t="str">
        <f>IF(ISBLANK('DPW3'!U111),"",'DPW3'!U111)</f>
        <v/>
      </c>
      <c r="AC4323" s="176" t="str">
        <f>IF(ISBLANK('DPW3'!V111),"",'DPW3'!V111)</f>
        <v/>
      </c>
      <c r="AD4323" s="176" t="str">
        <f>IF(ISBLANK('DPW3'!W111),"",'DPW3'!W111)</f>
        <v/>
      </c>
      <c r="AE4323" s="176" t="str">
        <f>IF(ISBLANK('DPW3'!X111),"",'DPW3'!X111)</f>
        <v/>
      </c>
      <c r="AF4323" s="176" t="str">
        <f>IF(ISBLANK('DPW3'!Y111),"",'DPW3'!Y111)</f>
        <v/>
      </c>
      <c r="AG4323" s="176" t="str">
        <f>IF(ISBLANK('DPW3'!Z111),"",'DPW3'!Z111)</f>
        <v/>
      </c>
      <c r="AH4323" s="176" t="str">
        <f>IF(ISBLANK('DPW3'!AA111),"",'DPW3'!AA111)</f>
        <v/>
      </c>
      <c r="AI4323" s="176" t="str">
        <f>IF(ISBLANK('DPW3'!AB111),"",'DPW3'!AB111)</f>
        <v/>
      </c>
      <c r="AJ4323" s="176" t="str">
        <f>IF(ISBLANK('DPW3'!AC111),"",'DPW3'!AC111)</f>
        <v/>
      </c>
      <c r="AK4323" s="176" t="str">
        <f>IF(ISBLANK('DPW3'!AD111),"",'DPW3'!AD111)</f>
        <v/>
      </c>
      <c r="AL4323" s="176" t="str">
        <f>IF(ISBLANK('DPW3'!AE111),"",'DPW3'!AE111)</f>
        <v/>
      </c>
      <c r="AM4323" s="176" t="str">
        <f>IF(ISBLANK('DPW3'!AF111),"",'DPW3'!AF111)</f>
        <v/>
      </c>
      <c r="AN4323" s="176" t="str">
        <f>IF(ISBLANK('DPW3'!AG111),"",'DPW3'!AG111)</f>
        <v/>
      </c>
      <c r="AO4323" s="176" t="str">
        <f>IF(ISBLANK('DPW3'!AH111),"",'DPW3'!AH111)</f>
        <v/>
      </c>
      <c r="AP4323" s="176" t="str">
        <f>IF(ISBLANK('DPW3'!AI111),"",'DPW3'!AI111)</f>
        <v/>
      </c>
      <c r="AQ4323" s="176" t="str">
        <f>IF(ISBLANK('DPW3'!AJ111),"",'DPW3'!AJ111)</f>
        <v/>
      </c>
      <c r="AR4323" s="176" t="str">
        <f>IF(ISBLANK('DPW3'!AK111),"",'DPW3'!AK111)</f>
        <v/>
      </c>
      <c r="AS4323" s="176" t="str">
        <f>IF(ISBLANK('DPW3'!AL111),"",'DPW3'!AL111)</f>
        <v/>
      </c>
      <c r="AT4323" s="176" t="str">
        <f>IF(ISBLANK('DPW3'!AM111),"",'DPW3'!AM111)</f>
        <v/>
      </c>
      <c r="AU4323" s="176" t="str">
        <f>IF(ISBLANK('DPW3'!AN111),"",'DPW3'!AN111)</f>
        <v/>
      </c>
      <c r="AV4323" s="176" t="str">
        <f>IF(ISBLANK('DPW3'!AO111),"",'DPW3'!AO111)</f>
        <v/>
      </c>
      <c r="AW4323" s="176" t="str">
        <f>IF(ISBLANK('DPW3'!AP111),"",'DPW3'!AP111)</f>
        <v/>
      </c>
      <c r="AX4323" s="176" t="str">
        <f>IF(ISBLANK('DPW3'!AQ111),"",'DPW3'!AQ111)</f>
        <v/>
      </c>
      <c r="AY4323" s="176" t="str">
        <f>IF(ISBLANK('DPW3'!AR111),"",'DPW3'!AR111)</f>
        <v/>
      </c>
      <c r="AZ4323" s="176" t="str">
        <f>IF(ISBLANK('DPW3'!AS111),"",'DPW3'!AS111)</f>
        <v/>
      </c>
      <c r="BA4323" s="176" t="str">
        <f>IF(ISBLANK('DPW3'!AT111),"",'DPW3'!AT111)</f>
        <v/>
      </c>
      <c r="BB4323" s="176" t="str">
        <f>IF(ISBLANK('DPW3'!AU111),"",'DPW3'!AU111)</f>
        <v/>
      </c>
      <c r="BC4323" s="176" t="str">
        <f>IF(ISBLANK('DPW3'!AV111),"",'DPW3'!AV111)</f>
        <v/>
      </c>
      <c r="BD4323" s="176" t="str">
        <f>IF(ISBLANK('DPW3'!AW111),"",'DPW3'!AW111)</f>
        <v/>
      </c>
      <c r="BE4323" s="176" t="str">
        <f>IF(ISBLANK('DPW3'!AX111),"",'DPW3'!AX111)</f>
        <v/>
      </c>
      <c r="BF4323" s="176" t="str">
        <f>IF(ISBLANK('DPW3'!AY111),"",'DPW3'!AY111)</f>
        <v/>
      </c>
      <c r="BG4323" s="176" t="str">
        <f>IF(ISBLANK('DPW3'!AZ111),"",'DPW3'!AZ111)</f>
        <v/>
      </c>
      <c r="BH4323" s="176" t="str">
        <f>IF(ISBLANK('DPW3'!BA111),"",'DPW3'!BA111)</f>
        <v/>
      </c>
    </row>
    <row r="4324" spans="1:60" x14ac:dyDescent="0.25">
      <c r="A4324" s="176" t="str">
        <f t="shared" si="67"/>
        <v>YKY</v>
      </c>
      <c r="B4324" s="176" t="str">
        <f>IF(ISBLANK('DPW3'!DP111),"",'DPW3'!DP111)</f>
        <v>PCD_DPW3_RES6_DLY_S4</v>
      </c>
      <c r="C4324" s="176" t="str">
        <f>'DPW3'!F111 &amp; "," &amp; 'DPW3'!G111 &amp; "," &amp; 'DPW3'!DP5 &amp; "," &amp; 'DPW3'!DP6</f>
        <v>Resilience - Ml/d of peak week production capacity of additional process stream,Number of schemes at Stage 4,Total number of schemes with a 90+ day delay for any given IM,</v>
      </c>
      <c r="D4324" s="176" t="str">
        <f>IF(ISBLANK('DPW3'!$H$111),"",'DPW3'!$H$111)</f>
        <v>Nr</v>
      </c>
      <c r="E4324" s="176" t="s">
        <v>7266</v>
      </c>
      <c r="F4324" s="176" t="str">
        <f>IF(ISBLANK('DPW3'!BC111),"",'DPW3'!BC111)</f>
        <v/>
      </c>
    </row>
    <row r="4325" spans="1:60" x14ac:dyDescent="0.25">
      <c r="A4325" s="176" t="str">
        <f t="shared" si="67"/>
        <v>YKY</v>
      </c>
      <c r="B4325" s="176" t="str">
        <f>IF(ISBLANK('DPW3'!DQ111),"",'DPW3'!DQ111)</f>
        <v>PCD_DPW3_RES6_DIR_S4</v>
      </c>
      <c r="C4325" s="176" t="str">
        <f>'DPW3'!F111 &amp; "," &amp; 'DPW3'!G111 &amp; "," &amp; 'DPW3'!$DQ$5 &amp; "," &amp; 'DPW3'!$DQ$6</f>
        <v>Resilience - Ml/d of peak week production capacity of additional process stream,Number of schemes at Stage 4,Reasons for delay - Number of delayed schemes falling into each 'primary reason for delay' category,Lack of resources - internal</v>
      </c>
      <c r="D4325" s="176" t="str">
        <f>IF(ISBLANK('DPW3'!$H$111),"",'DPW3'!$H$111)</f>
        <v>Nr</v>
      </c>
      <c r="E4325" s="176" t="s">
        <v>7266</v>
      </c>
      <c r="F4325" s="176" t="str">
        <f>IF(ISBLANK('DPW3'!BD111),"",'DPW3'!BD111)</f>
        <v/>
      </c>
    </row>
    <row r="4326" spans="1:60" x14ac:dyDescent="0.25">
      <c r="A4326" s="176" t="str">
        <f t="shared" si="67"/>
        <v>YKY</v>
      </c>
      <c r="B4326" s="176" t="str">
        <f>IF(ISBLANK('DPW3'!DR111),"",'DPW3'!DR111)</f>
        <v>PCD_DPW3_RES6_DSCR_S4</v>
      </c>
      <c r="C4326" s="176" t="str">
        <f>'DPW3'!F111 &amp; "," &amp; 'DPW3'!G111 &amp; "," &amp; 'DPW3'!$DQ$5 &amp; "," &amp; 'DPW3'!$DR$6</f>
        <v xml:space="preserve">Resilience - Ml/d of peak week production capacity of additional process stream,Number of schemes at Stage 4,Reasons for delay - Number of delayed schemes falling into each 'primary reason for delay' category,Lack of resources - external </v>
      </c>
      <c r="D4326" s="176" t="str">
        <f>IF(ISBLANK('DPW3'!$H$111),"",'DPW3'!$H$111)</f>
        <v>Nr</v>
      </c>
      <c r="E4326" s="176" t="s">
        <v>7266</v>
      </c>
      <c r="F4326" s="176" t="str">
        <f>IF(ISBLANK('DPW3'!BE111),"",'DPW3'!BE111)</f>
        <v/>
      </c>
    </row>
    <row r="4327" spans="1:60" x14ac:dyDescent="0.25">
      <c r="A4327" s="176" t="str">
        <f t="shared" si="67"/>
        <v>YKY</v>
      </c>
      <c r="B4327" s="176" t="str">
        <f>IF(ISBLANK('DPW3'!DS111),"",'DPW3'!DS111)</f>
        <v>PCD_DPW3_RES6_DCS_S4</v>
      </c>
      <c r="C4327" s="176" t="str">
        <f>'DPW3'!F111 &amp; "," &amp; 'DPW3'!G111 &amp; "," &amp; 'DPW3'!$DQ$5 &amp; "," &amp; 'DPW3'!$DS$6</f>
        <v>Resilience - Ml/d of peak week production capacity of additional process stream,Number of schemes at Stage 4,Reasons for delay - Number of delayed schemes falling into each 'primary reason for delay' category,Change in solution (IM2)</v>
      </c>
      <c r="D4327" s="176" t="str">
        <f>IF(ISBLANK('DPW3'!$H$111),"",'DPW3'!$H$111)</f>
        <v>Nr</v>
      </c>
      <c r="E4327" s="176" t="s">
        <v>7266</v>
      </c>
      <c r="F4327" s="176" t="str">
        <f>IF(ISBLANK('DPW3'!BF111),"",'DPW3'!BF111)</f>
        <v/>
      </c>
    </row>
    <row r="4328" spans="1:60" x14ac:dyDescent="0.25">
      <c r="A4328" s="176" t="str">
        <f t="shared" si="67"/>
        <v>YKY</v>
      </c>
      <c r="B4328" s="176" t="str">
        <f>IF(ISBLANK('DPW3'!DT111),"",'DPW3'!DT111)</f>
        <v>PCD_DPW3_RES6_DSPC_S4</v>
      </c>
      <c r="C4328" s="176" t="str">
        <f>'DPW3'!F111 &amp; "," &amp; 'DPW3'!G111 &amp; "," &amp; 'DPW3'!$DQ$5 &amp; "," &amp; 'DPW3'!$DT$6</f>
        <v>Resilience - Ml/d of peak week production capacity of additional process stream,Number of schemes at Stage 4,Reasons for delay - Number of delayed schemes falling into each 'primary reason for delay' category,Supply chain capacity</v>
      </c>
      <c r="D4328" s="176" t="str">
        <f>IF(ISBLANK('DPW3'!$H$111),"",'DPW3'!$H$111)</f>
        <v>Nr</v>
      </c>
      <c r="E4328" s="176" t="s">
        <v>7266</v>
      </c>
      <c r="F4328" s="176" t="str">
        <f>IF(ISBLANK('DPW3'!BG111),"",'DPW3'!BG111)</f>
        <v/>
      </c>
    </row>
    <row r="4329" spans="1:60" s="55" customFormat="1" x14ac:dyDescent="0.25">
      <c r="A4329" s="55" t="str">
        <f t="shared" si="67"/>
        <v>YKY</v>
      </c>
      <c r="B4329" s="55" t="str">
        <f>IF(ISBLANK('DPW3'!DU111),"",'DPW3'!DU111)</f>
        <v>PCD_DPW3_RES6_DPP_S4</v>
      </c>
      <c r="C4329" s="55" t="str">
        <f>'DPW3'!F111 &amp; "," &amp; 'DPW3'!G111 &amp; "," &amp; 'DPW3'!$DQ$5 &amp; "," &amp; 'DPW3'!$DU$6</f>
        <v>Resilience - Ml/d of peak week production capacity of additional process stream,Number of schemes at Stage 4,Reasons for delay - Number of delayed schemes falling into each 'primary reason for delay' category,Land and planning permission</v>
      </c>
      <c r="D4329" s="55" t="str">
        <f>IF(ISBLANK('DPW3'!$H$111),"",'DPW3'!$H$111)</f>
        <v>Nr</v>
      </c>
      <c r="E4329" s="55" t="s">
        <v>7266</v>
      </c>
      <c r="F4329" s="55" t="str">
        <f>IF(ISBLANK('DPW3'!BH111),"",'DPW3'!BH111)</f>
        <v/>
      </c>
    </row>
    <row r="4330" spans="1:60" x14ac:dyDescent="0.25">
      <c r="A4330" s="176" t="str">
        <f t="shared" si="67"/>
        <v>YKY</v>
      </c>
      <c r="B4330" s="176" t="str">
        <f>IF(ISBLANK('DPW3'!DV111),"",'DPW3'!DV111)</f>
        <v>PCD_DPW3_RES6_DTPI_S4</v>
      </c>
      <c r="C4330" s="176" t="str">
        <f>'DPW3'!F111 &amp; "," &amp; 'DPW3'!G111 &amp; "," &amp; 'DPW3'!$DQ$5 &amp; "," &amp; 'DPW3'!$DV$6</f>
        <v>Resilience - Ml/d of peak week production capacity of additional process stream,Number of schemes at Stage 4,Reasons for delay - Number of delayed schemes falling into each 'primary reason for delay' category,Third-party interface</v>
      </c>
      <c r="D4330" s="176" t="str">
        <f>IF(ISBLANK('DPW3'!$H$111),"",'DPW3'!$H$111)</f>
        <v>Nr</v>
      </c>
      <c r="E4330" s="176" t="s">
        <v>7266</v>
      </c>
      <c r="F4330" s="176" t="str">
        <f>IF(ISBLANK('DPW3'!BI111),"",'DPW3'!BI111)</f>
        <v/>
      </c>
    </row>
    <row r="4331" spans="1:60" x14ac:dyDescent="0.25">
      <c r="A4331" s="176" t="str">
        <f t="shared" si="67"/>
        <v>YKY</v>
      </c>
      <c r="B4331" s="176" t="str">
        <f>IF(ISBLANK('DPW3'!DW111),"",'DPW3'!DW111)</f>
        <v>PCD_DPW3_RES6_DCI_S4</v>
      </c>
      <c r="C4331" s="176" t="str">
        <f>'DPW3'!F111 &amp; "," &amp; 'DPW3'!G111 &amp; "," &amp; 'DPW3'!$DQ$5 &amp; "," &amp; 'DPW3'!$DW$6</f>
        <v>Resilience - Ml/d of peak week production capacity of additional process stream,Number of schemes at Stage 4,Reasons for delay - Number of delayed schemes falling into each 'primary reason for delay' category,Contractual issues</v>
      </c>
      <c r="D4331" s="176" t="str">
        <f>IF(ISBLANK('DPW3'!$H$111),"",'DPW3'!$H$111)</f>
        <v>Nr</v>
      </c>
      <c r="E4331" s="176" t="s">
        <v>7266</v>
      </c>
      <c r="F4331" s="176" t="str">
        <f>IF(ISBLANK('DPW3'!BJ111),"",'DPW3'!BJ111)</f>
        <v/>
      </c>
    </row>
    <row r="4332" spans="1:60" x14ac:dyDescent="0.25">
      <c r="A4332" s="176" t="str">
        <f t="shared" si="67"/>
        <v>YKY</v>
      </c>
      <c r="B4332" s="176" t="str">
        <f>IF(ISBLANK('DPW3'!DX111),"",'DPW3'!DX111)</f>
        <v>PCD_DPW3_RES6_DSI_S4</v>
      </c>
      <c r="C4332" s="176" t="str">
        <f>'DPW3'!F111 &amp; "," &amp; 'DPW3'!G111 &amp; "," &amp; 'DPW3'!$DQ$5 &amp; "," &amp; 'DPW3'!$DX$6</f>
        <v>Resilience - Ml/d of peak week production capacity of additional process stream,Number of schemes at Stage 4,Reasons for delay - Number of delayed schemes falling into each 'primary reason for delay' category,Sites issues</v>
      </c>
      <c r="D4332" s="176" t="str">
        <f>IF(ISBLANK('DPW3'!$H$111),"",'DPW3'!$H$111)</f>
        <v>Nr</v>
      </c>
      <c r="E4332" s="176" t="s">
        <v>7266</v>
      </c>
      <c r="F4332" s="176" t="str">
        <f>IF(ISBLANK('DPW3'!BK111),"",'DPW3'!BK111)</f>
        <v/>
      </c>
    </row>
    <row r="4333" spans="1:60" x14ac:dyDescent="0.25">
      <c r="A4333" s="176" t="str">
        <f t="shared" si="67"/>
        <v>YKY</v>
      </c>
      <c r="B4333" s="176" t="str">
        <f>IF(ISBLANK('DPW3'!DY111),"",'DPW3'!DY111)</f>
        <v>PCD_DPW3_RES6_DER_S4</v>
      </c>
      <c r="C4333" s="176" t="str">
        <f>'DPW3'!F111 &amp; "," &amp; 'DPW3'!G111 &amp; "," &amp; 'DPW3'!$DQ$5 &amp; "," &amp; 'DPW3'!$DY$6</f>
        <v>Resilience - Ml/d of peak week production capacity of additional process stream,Number of schemes at Stage 4,Reasons for delay - Number of delayed schemes falling into each 'primary reason for delay' category,Environmental risks</v>
      </c>
      <c r="D4333" s="176" t="str">
        <f>IF(ISBLANK('DPW3'!$H$111),"",'DPW3'!$H$111)</f>
        <v>Nr</v>
      </c>
      <c r="E4333" s="176" t="s">
        <v>7266</v>
      </c>
      <c r="F4333" s="176" t="str">
        <f>IF(ISBLANK('DPW3'!BL111),"",'DPW3'!BL111)</f>
        <v/>
      </c>
    </row>
    <row r="4334" spans="1:60" x14ac:dyDescent="0.25">
      <c r="A4334" s="176" t="str">
        <f t="shared" si="67"/>
        <v>YKY</v>
      </c>
      <c r="B4334" s="176" t="str">
        <f>IF(ISBLANK('DPW3'!DZ111),"",'DPW3'!DZ111)</f>
        <v>PCD_DPW3_RES6_RS_S4</v>
      </c>
      <c r="C4334" s="176" t="str">
        <f>'DPW3'!F111 &amp; "," &amp; 'DPW3'!G111 &amp; "," &amp; 'DPW3'!$DQ$5 &amp; "," &amp; 'DPW3'!$DZ$6</f>
        <v>Resilience - Ml/d of peak week production capacity of additional process stream,Number of schemes at Stage 4,Reasons for delay - Number of delayed schemes falling into each 'primary reason for delay' category,Regulatory Sign off Delay</v>
      </c>
      <c r="D4334" s="176" t="str">
        <f>IF(ISBLANK('DPW3'!$H$111),"",'DPW3'!$H$111)</f>
        <v>Nr</v>
      </c>
      <c r="E4334" s="176" t="s">
        <v>7266</v>
      </c>
      <c r="F4334" s="176" t="str">
        <f>IF(ISBLANK('DPW3'!BM111),"",'DPW3'!BM111)</f>
        <v/>
      </c>
    </row>
    <row r="4335" spans="1:60" x14ac:dyDescent="0.25">
      <c r="A4335" s="176" t="str">
        <f t="shared" si="67"/>
        <v>YKY</v>
      </c>
      <c r="B4335" s="176" t="str">
        <f>IF(ISBLANK('DPW3'!EA111),"",'DPW3'!EA111)</f>
        <v>PCD_DPW3_RES6_DPLE_S4</v>
      </c>
      <c r="C4335" s="176" t="str">
        <f>'DPW3'!F111 &amp; "," &amp; 'DPW3'!G111 &amp; "," &amp; 'DPW3'!$DQ$5 &amp; "," &amp; 'DPW3'!$EA$6</f>
        <v>Resilience - Ml/d of peak week production capacity of additional process stream,Number of schemes at Stage 4,Reasons for delay - Number of delayed schemes falling into each 'primary reason for delay' category,Programme level efficiency</v>
      </c>
      <c r="D4335" s="176" t="str">
        <f>IF(ISBLANK('DPW3'!$H$111),"",'DPW3'!$H$111)</f>
        <v>Nr</v>
      </c>
      <c r="E4335" s="176" t="s">
        <v>7266</v>
      </c>
      <c r="F4335" s="176" t="str">
        <f>IF(ISBLANK('DPW3'!BN111),"",'DPW3'!BN111)</f>
        <v/>
      </c>
    </row>
    <row r="4336" spans="1:60" x14ac:dyDescent="0.25">
      <c r="A4336" s="176" t="str">
        <f t="shared" si="67"/>
        <v>YKY</v>
      </c>
      <c r="B4336" s="176" t="str">
        <f>IF(ISBLANK('DPW3'!BZ112),"",'DPW3'!BZ112)</f>
        <v>PCD_DPW3_RES6_S5</v>
      </c>
      <c r="C4336" s="176" t="str">
        <f>'DPW3'!F112 &amp; "," &amp; 'DPW3'!G112 &amp; "," &amp; 'DPW3'!BX5</f>
        <v>Resilience - Ml/d of peak week production capacity of additional process stream,Number of schemes at Stage 5,Number of Schemes with IMs (Nr)</v>
      </c>
      <c r="D4336" s="176" t="str">
        <f>IF(ISBLANK('DPW3'!$H$112),"",'DPW3'!$H$112)</f>
        <v>Nr</v>
      </c>
      <c r="E4336" s="176" t="s">
        <v>7266</v>
      </c>
      <c r="T4336" s="176" t="str">
        <f>IF(ISBLANK('DPW3'!M112),"",'DPW3'!M112)</f>
        <v/>
      </c>
      <c r="U4336" s="176" t="str">
        <f>IF(ISBLANK('DPW3'!N112),"",'DPW3'!N112)</f>
        <v/>
      </c>
      <c r="V4336" s="176" t="str">
        <f>IF(ISBLANK('DPW3'!O112),"",'DPW3'!O112)</f>
        <v/>
      </c>
      <c r="W4336" s="176" t="str">
        <f>IF(ISBLANK('DPW3'!P112),"",'DPW3'!P112)</f>
        <v/>
      </c>
      <c r="X4336" s="176" t="str">
        <f>IF(ISBLANK('DPW3'!Q112),"",'DPW3'!Q112)</f>
        <v/>
      </c>
      <c r="Y4336" s="176" t="str">
        <f>IF(ISBLANK('DPW3'!R112),"",'DPW3'!R112)</f>
        <v/>
      </c>
      <c r="Z4336" s="176" t="str">
        <f>IF(ISBLANK('DPW3'!S112),"",'DPW3'!S112)</f>
        <v/>
      </c>
      <c r="AA4336" s="176" t="str">
        <f>IF(ISBLANK('DPW3'!T112),"",'DPW3'!T112)</f>
        <v/>
      </c>
      <c r="AB4336" s="176" t="str">
        <f>IF(ISBLANK('DPW3'!U112),"",'DPW3'!U112)</f>
        <v/>
      </c>
      <c r="AC4336" s="176" t="str">
        <f>IF(ISBLANK('DPW3'!V112),"",'DPW3'!V112)</f>
        <v/>
      </c>
      <c r="AD4336" s="176" t="str">
        <f>IF(ISBLANK('DPW3'!W112),"",'DPW3'!W112)</f>
        <v/>
      </c>
      <c r="AE4336" s="176" t="str">
        <f>IF(ISBLANK('DPW3'!X112),"",'DPW3'!X112)</f>
        <v/>
      </c>
      <c r="AF4336" s="176" t="str">
        <f>IF(ISBLANK('DPW3'!Y112),"",'DPW3'!Y112)</f>
        <v/>
      </c>
      <c r="AG4336" s="176" t="str">
        <f>IF(ISBLANK('DPW3'!Z112),"",'DPW3'!Z112)</f>
        <v/>
      </c>
      <c r="AH4336" s="176" t="str">
        <f>IF(ISBLANK('DPW3'!AA112),"",'DPW3'!AA112)</f>
        <v/>
      </c>
      <c r="AI4336" s="176" t="str">
        <f>IF(ISBLANK('DPW3'!AB112),"",'DPW3'!AB112)</f>
        <v/>
      </c>
      <c r="AJ4336" s="176" t="str">
        <f>IF(ISBLANK('DPW3'!AC112),"",'DPW3'!AC112)</f>
        <v/>
      </c>
      <c r="AK4336" s="176" t="str">
        <f>IF(ISBLANK('DPW3'!AD112),"",'DPW3'!AD112)</f>
        <v/>
      </c>
      <c r="AL4336" s="176" t="str">
        <f>IF(ISBLANK('DPW3'!AE112),"",'DPW3'!AE112)</f>
        <v/>
      </c>
      <c r="AM4336" s="176" t="str">
        <f>IF(ISBLANK('DPW3'!AF112),"",'DPW3'!AF112)</f>
        <v/>
      </c>
      <c r="AN4336" s="176" t="str">
        <f>IF(ISBLANK('DPW3'!AG112),"",'DPW3'!AG112)</f>
        <v/>
      </c>
      <c r="AO4336" s="176" t="str">
        <f>IF(ISBLANK('DPW3'!AH112),"",'DPW3'!AH112)</f>
        <v/>
      </c>
      <c r="AP4336" s="176" t="str">
        <f>IF(ISBLANK('DPW3'!AI112),"",'DPW3'!AI112)</f>
        <v/>
      </c>
      <c r="AQ4336" s="176" t="str">
        <f>IF(ISBLANK('DPW3'!AJ112),"",'DPW3'!AJ112)</f>
        <v/>
      </c>
      <c r="AR4336" s="176" t="str">
        <f>IF(ISBLANK('DPW3'!AK112),"",'DPW3'!AK112)</f>
        <v/>
      </c>
      <c r="AS4336" s="176" t="str">
        <f>IF(ISBLANK('DPW3'!AL112),"",'DPW3'!AL112)</f>
        <v/>
      </c>
      <c r="AT4336" s="176" t="str">
        <f>IF(ISBLANK('DPW3'!AM112),"",'DPW3'!AM112)</f>
        <v/>
      </c>
      <c r="AU4336" s="176" t="str">
        <f>IF(ISBLANK('DPW3'!AN112),"",'DPW3'!AN112)</f>
        <v/>
      </c>
      <c r="AV4336" s="176" t="str">
        <f>IF(ISBLANK('DPW3'!AO112),"",'DPW3'!AO112)</f>
        <v/>
      </c>
      <c r="AW4336" s="176" t="str">
        <f>IF(ISBLANK('DPW3'!AP112),"",'DPW3'!AP112)</f>
        <v/>
      </c>
      <c r="AX4336" s="176" t="str">
        <f>IF(ISBLANK('DPW3'!AQ112),"",'DPW3'!AQ112)</f>
        <v/>
      </c>
      <c r="AY4336" s="176" t="str">
        <f>IF(ISBLANK('DPW3'!AR112),"",'DPW3'!AR112)</f>
        <v/>
      </c>
      <c r="AZ4336" s="176" t="str">
        <f>IF(ISBLANK('DPW3'!AS112),"",'DPW3'!AS112)</f>
        <v/>
      </c>
      <c r="BA4336" s="176" t="str">
        <f>IF(ISBLANK('DPW3'!AT112),"",'DPW3'!AT112)</f>
        <v/>
      </c>
      <c r="BB4336" s="176" t="str">
        <f>IF(ISBLANK('DPW3'!AU112),"",'DPW3'!AU112)</f>
        <v/>
      </c>
      <c r="BC4336" s="176" t="str">
        <f>IF(ISBLANK('DPW3'!AV112),"",'DPW3'!AV112)</f>
        <v/>
      </c>
      <c r="BD4336" s="176" t="str">
        <f>IF(ISBLANK('DPW3'!AW112),"",'DPW3'!AW112)</f>
        <v/>
      </c>
      <c r="BE4336" s="176" t="str">
        <f>IF(ISBLANK('DPW3'!AX112),"",'DPW3'!AX112)</f>
        <v/>
      </c>
      <c r="BF4336" s="176" t="str">
        <f>IF(ISBLANK('DPW3'!AY112),"",'DPW3'!AY112)</f>
        <v/>
      </c>
      <c r="BG4336" s="176" t="str">
        <f>IF(ISBLANK('DPW3'!AZ112),"",'DPW3'!AZ112)</f>
        <v/>
      </c>
      <c r="BH4336" s="176" t="str">
        <f>IF(ISBLANK('DPW3'!BA112),"",'DPW3'!BA112)</f>
        <v/>
      </c>
    </row>
    <row r="4337" spans="1:60" x14ac:dyDescent="0.25">
      <c r="A4337" s="176" t="str">
        <f t="shared" si="67"/>
        <v>YKY</v>
      </c>
      <c r="B4337" s="176" t="str">
        <f>IF(ISBLANK('DPW3'!DP112),"",'DPW3'!DP112)</f>
        <v>PCD_DPW3_RES6_DLY_S5</v>
      </c>
      <c r="C4337" s="176" t="str">
        <f>'DPW3'!F112 &amp; "," &amp; 'DPW3'!G112 &amp; "," &amp; 'DPW3'!DP5 &amp; "," &amp; 'DPW3'!DP6</f>
        <v>Resilience - Ml/d of peak week production capacity of additional process stream,Number of schemes at Stage 5,Total number of schemes with a 90+ day delay for any given IM,</v>
      </c>
      <c r="D4337" s="176" t="str">
        <f>IF(ISBLANK('DPW3'!$H$112),"",'DPW3'!$H$112)</f>
        <v>Nr</v>
      </c>
      <c r="E4337" s="176" t="s">
        <v>7266</v>
      </c>
      <c r="F4337" s="176" t="str">
        <f>IF(ISBLANK('DPW3'!BC112),"",'DPW3'!BC112)</f>
        <v/>
      </c>
    </row>
    <row r="4338" spans="1:60" x14ac:dyDescent="0.25">
      <c r="A4338" s="176" t="str">
        <f t="shared" si="67"/>
        <v>YKY</v>
      </c>
      <c r="B4338" s="176" t="str">
        <f>IF(ISBLANK('DPW3'!DQ112),"",'DPW3'!DQ112)</f>
        <v>PCD_DPW3_RES6_DIR_S5</v>
      </c>
      <c r="C4338" s="176" t="str">
        <f>'DPW3'!F112 &amp; "," &amp; 'DPW3'!G112 &amp; "," &amp; 'DPW3'!$DQ$5 &amp; "," &amp; 'DPW3'!$DQ$6</f>
        <v>Resilience - Ml/d of peak week production capacity of additional process stream,Number of schemes at Stage 5,Reasons for delay - Number of delayed schemes falling into each 'primary reason for delay' category,Lack of resources - internal</v>
      </c>
      <c r="D4338" s="176" t="str">
        <f>IF(ISBLANK('DPW3'!$H$112),"",'DPW3'!$H$112)</f>
        <v>Nr</v>
      </c>
      <c r="E4338" s="176" t="s">
        <v>7266</v>
      </c>
      <c r="F4338" s="176" t="str">
        <f>IF(ISBLANK('DPW3'!BD112),"",'DPW3'!BD112)</f>
        <v/>
      </c>
    </row>
    <row r="4339" spans="1:60" x14ac:dyDescent="0.25">
      <c r="A4339" s="176" t="str">
        <f t="shared" si="67"/>
        <v>YKY</v>
      </c>
      <c r="B4339" s="176" t="str">
        <f>IF(ISBLANK('DPW3'!DR112),"",'DPW3'!DR112)</f>
        <v>PCD_DPW3_RES6_DSCR_S5</v>
      </c>
      <c r="C4339" s="176" t="str">
        <f>'DPW3'!F112 &amp; "," &amp; 'DPW3'!G112 &amp; "," &amp; 'DPW3'!$DQ$5 &amp; "," &amp; 'DPW3'!$DR$6</f>
        <v xml:space="preserve">Resilience - Ml/d of peak week production capacity of additional process stream,Number of schemes at Stage 5,Reasons for delay - Number of delayed schemes falling into each 'primary reason for delay' category,Lack of resources - external </v>
      </c>
      <c r="D4339" s="176" t="str">
        <f>IF(ISBLANK('DPW3'!$H$112),"",'DPW3'!$H$112)</f>
        <v>Nr</v>
      </c>
      <c r="E4339" s="176" t="s">
        <v>7266</v>
      </c>
      <c r="F4339" s="176" t="str">
        <f>IF(ISBLANK('DPW3'!BE112),"",'DPW3'!BE112)</f>
        <v/>
      </c>
    </row>
    <row r="4340" spans="1:60" x14ac:dyDescent="0.25">
      <c r="A4340" s="176" t="str">
        <f t="shared" si="67"/>
        <v>YKY</v>
      </c>
      <c r="B4340" s="176" t="str">
        <f>IF(ISBLANK('DPW3'!DS112),"",'DPW3'!DS112)</f>
        <v>PCD_DPW3_RES6_DCS_S5</v>
      </c>
      <c r="C4340" s="176" t="str">
        <f>'DPW3'!F112 &amp; "," &amp; 'DPW3'!G112 &amp; "," &amp; 'DPW3'!$DQ$5 &amp; "," &amp; 'DPW3'!$DS$6</f>
        <v>Resilience - Ml/d of peak week production capacity of additional process stream,Number of schemes at Stage 5,Reasons for delay - Number of delayed schemes falling into each 'primary reason for delay' category,Change in solution (IM2)</v>
      </c>
      <c r="D4340" s="176" t="str">
        <f>IF(ISBLANK('DPW3'!$H$112),"",'DPW3'!$H$112)</f>
        <v>Nr</v>
      </c>
      <c r="E4340" s="176" t="s">
        <v>7266</v>
      </c>
      <c r="F4340" s="176" t="str">
        <f>IF(ISBLANK('DPW3'!BF112),"",'DPW3'!BF112)</f>
        <v/>
      </c>
    </row>
    <row r="4341" spans="1:60" x14ac:dyDescent="0.25">
      <c r="A4341" s="176" t="str">
        <f t="shared" si="67"/>
        <v>YKY</v>
      </c>
      <c r="B4341" s="176" t="str">
        <f>IF(ISBLANK('DPW3'!DT112),"",'DPW3'!DT112)</f>
        <v>PCD_DPW3_RES6_DSPC_S5</v>
      </c>
      <c r="C4341" s="176" t="str">
        <f>'DPW3'!F112 &amp; "," &amp; 'DPW3'!G112 &amp; "," &amp; 'DPW3'!$DQ$5 &amp; "," &amp; 'DPW3'!$DT$6</f>
        <v>Resilience - Ml/d of peak week production capacity of additional process stream,Number of schemes at Stage 5,Reasons for delay - Number of delayed schemes falling into each 'primary reason for delay' category,Supply chain capacity</v>
      </c>
      <c r="D4341" s="176" t="str">
        <f>IF(ISBLANK('DPW3'!$H$112),"",'DPW3'!$H$112)</f>
        <v>Nr</v>
      </c>
      <c r="E4341" s="176" t="s">
        <v>7266</v>
      </c>
      <c r="F4341" s="176" t="str">
        <f>IF(ISBLANK('DPW3'!BG112),"",'DPW3'!BG112)</f>
        <v/>
      </c>
    </row>
    <row r="4342" spans="1:60" s="55" customFormat="1" x14ac:dyDescent="0.25">
      <c r="A4342" s="55" t="str">
        <f t="shared" si="67"/>
        <v>YKY</v>
      </c>
      <c r="B4342" s="55" t="str">
        <f>IF(ISBLANK('DPW3'!DU112),"",'DPW3'!DU112)</f>
        <v>PCD_DPW3_RES6_DPP_S5</v>
      </c>
      <c r="C4342" s="55" t="str">
        <f>'DPW3'!F112 &amp; "," &amp; 'DPW3'!G112 &amp; "," &amp; 'DPW3'!$DQ$5 &amp; "," &amp; 'DPW3'!$DU$6</f>
        <v>Resilience - Ml/d of peak week production capacity of additional process stream,Number of schemes at Stage 5,Reasons for delay - Number of delayed schemes falling into each 'primary reason for delay' category,Land and planning permission</v>
      </c>
      <c r="D4342" s="55" t="str">
        <f>IF(ISBLANK('DPW3'!$H$112),"",'DPW3'!$H$112)</f>
        <v>Nr</v>
      </c>
      <c r="E4342" s="55" t="s">
        <v>7266</v>
      </c>
      <c r="F4342" s="55" t="str">
        <f>IF(ISBLANK('DPW3'!BH112),"",'DPW3'!BH112)</f>
        <v/>
      </c>
    </row>
    <row r="4343" spans="1:60" x14ac:dyDescent="0.25">
      <c r="A4343" s="176" t="str">
        <f t="shared" si="67"/>
        <v>YKY</v>
      </c>
      <c r="B4343" s="176" t="str">
        <f>IF(ISBLANK('DPW3'!DV112),"",'DPW3'!DV112)</f>
        <v>PCD_DPW3_RES6_DTPI_S5</v>
      </c>
      <c r="C4343" s="176" t="str">
        <f>'DPW3'!F112 &amp; "," &amp; 'DPW3'!G112 &amp; "," &amp; 'DPW3'!$DQ$5 &amp; "," &amp; 'DPW3'!$DV$6</f>
        <v>Resilience - Ml/d of peak week production capacity of additional process stream,Number of schemes at Stage 5,Reasons for delay - Number of delayed schemes falling into each 'primary reason for delay' category,Third-party interface</v>
      </c>
      <c r="D4343" s="176" t="str">
        <f>IF(ISBLANK('DPW3'!$H$112),"",'DPW3'!$H$112)</f>
        <v>Nr</v>
      </c>
      <c r="E4343" s="176" t="s">
        <v>7266</v>
      </c>
      <c r="F4343" s="176" t="str">
        <f>IF(ISBLANK('DPW3'!BI112),"",'DPW3'!BI112)</f>
        <v/>
      </c>
    </row>
    <row r="4344" spans="1:60" x14ac:dyDescent="0.25">
      <c r="A4344" s="176" t="str">
        <f t="shared" si="67"/>
        <v>YKY</v>
      </c>
      <c r="B4344" s="176" t="str">
        <f>IF(ISBLANK('DPW3'!DW112),"",'DPW3'!DW112)</f>
        <v>PCD_DPW3_RES6_DCI_S5</v>
      </c>
      <c r="C4344" s="176" t="str">
        <f>'DPW3'!F112 &amp; "," &amp; 'DPW3'!G112 &amp; "," &amp; 'DPW3'!$DQ$5 &amp; "," &amp; 'DPW3'!$DW$6</f>
        <v>Resilience - Ml/d of peak week production capacity of additional process stream,Number of schemes at Stage 5,Reasons for delay - Number of delayed schemes falling into each 'primary reason for delay' category,Contractual issues</v>
      </c>
      <c r="D4344" s="176" t="str">
        <f>IF(ISBLANK('DPW3'!$H$112),"",'DPW3'!$H$112)</f>
        <v>Nr</v>
      </c>
      <c r="E4344" s="176" t="s">
        <v>7266</v>
      </c>
      <c r="F4344" s="176" t="str">
        <f>IF(ISBLANK('DPW3'!BJ112),"",'DPW3'!BJ112)</f>
        <v/>
      </c>
    </row>
    <row r="4345" spans="1:60" x14ac:dyDescent="0.25">
      <c r="A4345" s="176" t="str">
        <f t="shared" si="67"/>
        <v>YKY</v>
      </c>
      <c r="B4345" s="176" t="str">
        <f>IF(ISBLANK('DPW3'!DX112),"",'DPW3'!DX112)</f>
        <v>PCD_DPW3_RES6_DSI_S5</v>
      </c>
      <c r="C4345" s="176" t="str">
        <f>'DPW3'!F112 &amp; "," &amp; 'DPW3'!G112 &amp; "," &amp; 'DPW3'!$DQ$5 &amp; "," &amp; 'DPW3'!$DX$6</f>
        <v>Resilience - Ml/d of peak week production capacity of additional process stream,Number of schemes at Stage 5,Reasons for delay - Number of delayed schemes falling into each 'primary reason for delay' category,Sites issues</v>
      </c>
      <c r="D4345" s="176" t="str">
        <f>IF(ISBLANK('DPW3'!$H$112),"",'DPW3'!$H$112)</f>
        <v>Nr</v>
      </c>
      <c r="E4345" s="176" t="s">
        <v>7266</v>
      </c>
      <c r="F4345" s="176" t="str">
        <f>IF(ISBLANK('DPW3'!BK112),"",'DPW3'!BK112)</f>
        <v/>
      </c>
    </row>
    <row r="4346" spans="1:60" x14ac:dyDescent="0.25">
      <c r="A4346" s="176" t="str">
        <f t="shared" si="67"/>
        <v>YKY</v>
      </c>
      <c r="B4346" s="176" t="str">
        <f>IF(ISBLANK('DPW3'!DY112),"",'DPW3'!DY112)</f>
        <v>PCD_DPW3_RES6_DER_S5</v>
      </c>
      <c r="C4346" s="176" t="str">
        <f>'DPW3'!F112 &amp; "," &amp; 'DPW3'!G112 &amp; "," &amp; 'DPW3'!$DQ$5 &amp; "," &amp; 'DPW3'!$DY$6</f>
        <v>Resilience - Ml/d of peak week production capacity of additional process stream,Number of schemes at Stage 5,Reasons for delay - Number of delayed schemes falling into each 'primary reason for delay' category,Environmental risks</v>
      </c>
      <c r="D4346" s="176" t="str">
        <f>IF(ISBLANK('DPW3'!$H$112),"",'DPW3'!$H$112)</f>
        <v>Nr</v>
      </c>
      <c r="E4346" s="176" t="s">
        <v>7266</v>
      </c>
      <c r="F4346" s="176" t="str">
        <f>IF(ISBLANK('DPW3'!BL112),"",'DPW3'!BL112)</f>
        <v/>
      </c>
    </row>
    <row r="4347" spans="1:60" x14ac:dyDescent="0.25">
      <c r="A4347" s="176" t="str">
        <f t="shared" si="67"/>
        <v>YKY</v>
      </c>
      <c r="B4347" s="176" t="str">
        <f>IF(ISBLANK('DPW3'!DZ112),"",'DPW3'!DZ112)</f>
        <v>PCD_DPW3_RES6_RS_S5</v>
      </c>
      <c r="C4347" s="176" t="str">
        <f>'DPW3'!F112 &amp; "," &amp; 'DPW3'!G112 &amp; "," &amp; 'DPW3'!$DQ$5 &amp; "," &amp; 'DPW3'!$DZ$6</f>
        <v>Resilience - Ml/d of peak week production capacity of additional process stream,Number of schemes at Stage 5,Reasons for delay - Number of delayed schemes falling into each 'primary reason for delay' category,Regulatory Sign off Delay</v>
      </c>
      <c r="D4347" s="176" t="str">
        <f>IF(ISBLANK('DPW3'!$H$112),"",'DPW3'!$H$112)</f>
        <v>Nr</v>
      </c>
      <c r="E4347" s="176" t="s">
        <v>7266</v>
      </c>
      <c r="F4347" s="176" t="str">
        <f>IF(ISBLANK('DPW3'!BM112),"",'DPW3'!BM112)</f>
        <v/>
      </c>
    </row>
    <row r="4348" spans="1:60" x14ac:dyDescent="0.25">
      <c r="A4348" s="176" t="str">
        <f t="shared" si="67"/>
        <v>YKY</v>
      </c>
      <c r="B4348" s="176" t="str">
        <f>IF(ISBLANK('DPW3'!EA112),"",'DPW3'!EA112)</f>
        <v>PCD_DPW3_RES6_DPLE_S5</v>
      </c>
      <c r="C4348" s="176" t="str">
        <f>'DPW3'!F112 &amp; "," &amp; 'DPW3'!G112 &amp; "," &amp; 'DPW3'!$DQ$5 &amp; "," &amp; 'DPW3'!$EA$6</f>
        <v>Resilience - Ml/d of peak week production capacity of additional process stream,Number of schemes at Stage 5,Reasons for delay - Number of delayed schemes falling into each 'primary reason for delay' category,Programme level efficiency</v>
      </c>
      <c r="D4348" s="176" t="str">
        <f>IF(ISBLANK('DPW3'!$H$112),"",'DPW3'!$H$112)</f>
        <v>Nr</v>
      </c>
      <c r="E4348" s="176" t="s">
        <v>7266</v>
      </c>
      <c r="F4348" s="176" t="str">
        <f>IF(ISBLANK('DPW3'!BN112),"",'DPW3'!BN112)</f>
        <v/>
      </c>
    </row>
    <row r="4349" spans="1:60" x14ac:dyDescent="0.25">
      <c r="A4349" s="176" t="str">
        <f t="shared" si="67"/>
        <v>YKY</v>
      </c>
      <c r="B4349" s="176" t="str">
        <f>IF(ISBLANK('DPW3'!BZ113),"",'DPW3'!BZ113)</f>
        <v>PCD_DPW3_RES6_S6</v>
      </c>
      <c r="C4349" s="176" t="str">
        <f>'DPW3'!F113 &amp; "," &amp; 'DPW3'!G113 &amp; "," &amp; 'DPW3'!BX5</f>
        <v>Resilience - Ml/d of peak week production capacity of additional process stream,Number of schemes at Stage 6,Number of Schemes with IMs (Nr)</v>
      </c>
      <c r="D4349" s="176" t="str">
        <f>IF(ISBLANK('DPW3'!$H$113),"",'DPW3'!$H$113)</f>
        <v>Nr</v>
      </c>
      <c r="E4349" s="176" t="s">
        <v>7266</v>
      </c>
      <c r="T4349" s="176" t="str">
        <f>IF(ISBLANK('DPW3'!M113),"",'DPW3'!M113)</f>
        <v/>
      </c>
      <c r="U4349" s="176" t="str">
        <f>IF(ISBLANK('DPW3'!N113),"",'DPW3'!N113)</f>
        <v/>
      </c>
      <c r="V4349" s="176" t="str">
        <f>IF(ISBLANK('DPW3'!O113),"",'DPW3'!O113)</f>
        <v/>
      </c>
      <c r="W4349" s="176" t="str">
        <f>IF(ISBLANK('DPW3'!P113),"",'DPW3'!P113)</f>
        <v/>
      </c>
      <c r="X4349" s="176" t="str">
        <f>IF(ISBLANK('DPW3'!Q113),"",'DPW3'!Q113)</f>
        <v/>
      </c>
      <c r="Y4349" s="176" t="str">
        <f>IF(ISBLANK('DPW3'!R113),"",'DPW3'!R113)</f>
        <v/>
      </c>
      <c r="Z4349" s="176" t="str">
        <f>IF(ISBLANK('DPW3'!S113),"",'DPW3'!S113)</f>
        <v/>
      </c>
      <c r="AA4349" s="176" t="str">
        <f>IF(ISBLANK('DPW3'!T113),"",'DPW3'!T113)</f>
        <v/>
      </c>
      <c r="AB4349" s="176" t="str">
        <f>IF(ISBLANK('DPW3'!U113),"",'DPW3'!U113)</f>
        <v/>
      </c>
      <c r="AC4349" s="176" t="str">
        <f>IF(ISBLANK('DPW3'!V113),"",'DPW3'!V113)</f>
        <v/>
      </c>
      <c r="AD4349" s="176" t="str">
        <f>IF(ISBLANK('DPW3'!W113),"",'DPW3'!W113)</f>
        <v/>
      </c>
      <c r="AE4349" s="176" t="str">
        <f>IF(ISBLANK('DPW3'!X113),"",'DPW3'!X113)</f>
        <v/>
      </c>
      <c r="AF4349" s="176" t="str">
        <f>IF(ISBLANK('DPW3'!Y113),"",'DPW3'!Y113)</f>
        <v/>
      </c>
      <c r="AG4349" s="176" t="str">
        <f>IF(ISBLANK('DPW3'!Z113),"",'DPW3'!Z113)</f>
        <v/>
      </c>
      <c r="AH4349" s="176" t="str">
        <f>IF(ISBLANK('DPW3'!AA113),"",'DPW3'!AA113)</f>
        <v/>
      </c>
      <c r="AI4349" s="176" t="str">
        <f>IF(ISBLANK('DPW3'!AB113),"",'DPW3'!AB113)</f>
        <v/>
      </c>
      <c r="AJ4349" s="176" t="str">
        <f>IF(ISBLANK('DPW3'!AC113),"",'DPW3'!AC113)</f>
        <v/>
      </c>
      <c r="AK4349" s="176" t="str">
        <f>IF(ISBLANK('DPW3'!AD113),"",'DPW3'!AD113)</f>
        <v/>
      </c>
      <c r="AL4349" s="176" t="str">
        <f>IF(ISBLANK('DPW3'!AE113),"",'DPW3'!AE113)</f>
        <v/>
      </c>
      <c r="AM4349" s="176" t="str">
        <f>IF(ISBLANK('DPW3'!AF113),"",'DPW3'!AF113)</f>
        <v/>
      </c>
      <c r="AN4349" s="176" t="str">
        <f>IF(ISBLANK('DPW3'!AG113),"",'DPW3'!AG113)</f>
        <v/>
      </c>
      <c r="AO4349" s="176" t="str">
        <f>IF(ISBLANK('DPW3'!AH113),"",'DPW3'!AH113)</f>
        <v/>
      </c>
      <c r="AP4349" s="176" t="str">
        <f>IF(ISBLANK('DPW3'!AI113),"",'DPW3'!AI113)</f>
        <v/>
      </c>
      <c r="AQ4349" s="176" t="str">
        <f>IF(ISBLANK('DPW3'!AJ113),"",'DPW3'!AJ113)</f>
        <v/>
      </c>
      <c r="AR4349" s="176" t="str">
        <f>IF(ISBLANK('DPW3'!AK113),"",'DPW3'!AK113)</f>
        <v/>
      </c>
      <c r="AS4349" s="176" t="str">
        <f>IF(ISBLANK('DPW3'!AL113),"",'DPW3'!AL113)</f>
        <v/>
      </c>
      <c r="AT4349" s="176" t="str">
        <f>IF(ISBLANK('DPW3'!AM113),"",'DPW3'!AM113)</f>
        <v/>
      </c>
      <c r="AU4349" s="176" t="str">
        <f>IF(ISBLANK('DPW3'!AN113),"",'DPW3'!AN113)</f>
        <v/>
      </c>
      <c r="AV4349" s="176" t="str">
        <f>IF(ISBLANK('DPW3'!AO113),"",'DPW3'!AO113)</f>
        <v/>
      </c>
      <c r="AW4349" s="176" t="str">
        <f>IF(ISBLANK('DPW3'!AP113),"",'DPW3'!AP113)</f>
        <v/>
      </c>
      <c r="AX4349" s="176" t="str">
        <f>IF(ISBLANK('DPW3'!AQ113),"",'DPW3'!AQ113)</f>
        <v/>
      </c>
      <c r="AY4349" s="176" t="str">
        <f>IF(ISBLANK('DPW3'!AR113),"",'DPW3'!AR113)</f>
        <v/>
      </c>
      <c r="AZ4349" s="176" t="str">
        <f>IF(ISBLANK('DPW3'!AS113),"",'DPW3'!AS113)</f>
        <v/>
      </c>
      <c r="BA4349" s="176" t="str">
        <f>IF(ISBLANK('DPW3'!AT113),"",'DPW3'!AT113)</f>
        <v/>
      </c>
      <c r="BB4349" s="176" t="str">
        <f>IF(ISBLANK('DPW3'!AU113),"",'DPW3'!AU113)</f>
        <v/>
      </c>
      <c r="BC4349" s="176" t="str">
        <f>IF(ISBLANK('DPW3'!AV113),"",'DPW3'!AV113)</f>
        <v/>
      </c>
      <c r="BD4349" s="176" t="str">
        <f>IF(ISBLANK('DPW3'!AW113),"",'DPW3'!AW113)</f>
        <v/>
      </c>
      <c r="BE4349" s="176" t="str">
        <f>IF(ISBLANK('DPW3'!AX113),"",'DPW3'!AX113)</f>
        <v/>
      </c>
      <c r="BF4349" s="176" t="str">
        <f>IF(ISBLANK('DPW3'!AY113),"",'DPW3'!AY113)</f>
        <v/>
      </c>
      <c r="BG4349" s="176" t="str">
        <f>IF(ISBLANK('DPW3'!AZ113),"",'DPW3'!AZ113)</f>
        <v/>
      </c>
      <c r="BH4349" s="176" t="str">
        <f>IF(ISBLANK('DPW3'!BA113),"",'DPW3'!BA113)</f>
        <v/>
      </c>
    </row>
    <row r="4350" spans="1:60" x14ac:dyDescent="0.25">
      <c r="A4350" s="176" t="str">
        <f t="shared" si="67"/>
        <v>YKY</v>
      </c>
      <c r="B4350" s="176" t="str">
        <f>IF(ISBLANK('DPW3'!DP113),"",'DPW3'!DP113)</f>
        <v>PCD_DPW3_RES6_DLY_S6</v>
      </c>
      <c r="C4350" s="176" t="str">
        <f>'DPW3'!F113 &amp; "," &amp; 'DPW3'!G113 &amp; "," &amp; 'DPW3'!DP5 &amp; "," &amp; 'DPW3'!DP6</f>
        <v>Resilience - Ml/d of peak week production capacity of additional process stream,Number of schemes at Stage 6,Total number of schemes with a 90+ day delay for any given IM,</v>
      </c>
      <c r="D4350" s="176" t="str">
        <f>IF(ISBLANK('DPW3'!$H$113),"",'DPW3'!$H$113)</f>
        <v>Nr</v>
      </c>
      <c r="E4350" s="176" t="s">
        <v>7266</v>
      </c>
      <c r="F4350" s="176" t="str">
        <f>IF(ISBLANK('DPW3'!BC113),"",'DPW3'!BC113)</f>
        <v/>
      </c>
    </row>
    <row r="4351" spans="1:60" x14ac:dyDescent="0.25">
      <c r="A4351" s="176" t="str">
        <f t="shared" si="67"/>
        <v>YKY</v>
      </c>
      <c r="B4351" s="176" t="str">
        <f>IF(ISBLANK('DPW3'!DQ113),"",'DPW3'!DQ113)</f>
        <v>PCD_DPW3_RES6_DIR_S6</v>
      </c>
      <c r="C4351" s="176" t="str">
        <f>'DPW3'!F113 &amp; "," &amp; 'DPW3'!G113 &amp; "," &amp; 'DPW3'!$DQ$5 &amp; "," &amp; 'DPW3'!$DQ$6</f>
        <v>Resilience - Ml/d of peak week production capacity of additional process stream,Number of schemes at Stage 6,Reasons for delay - Number of delayed schemes falling into each 'primary reason for delay' category,Lack of resources - internal</v>
      </c>
      <c r="D4351" s="176" t="str">
        <f>IF(ISBLANK('DPW3'!$H$113),"",'DPW3'!$H$113)</f>
        <v>Nr</v>
      </c>
      <c r="E4351" s="176" t="s">
        <v>7266</v>
      </c>
      <c r="F4351" s="176" t="str">
        <f>IF(ISBLANK('DPW3'!BD113),"",'DPW3'!BD113)</f>
        <v/>
      </c>
    </row>
    <row r="4352" spans="1:60" x14ac:dyDescent="0.25">
      <c r="A4352" s="176" t="str">
        <f t="shared" si="67"/>
        <v>YKY</v>
      </c>
      <c r="B4352" s="176" t="str">
        <f>IF(ISBLANK('DPW3'!DR113),"",'DPW3'!DR113)</f>
        <v>PCD_DPW3_RES6_DSCR_S6</v>
      </c>
      <c r="C4352" s="176" t="str">
        <f>'DPW3'!F113 &amp; "," &amp; 'DPW3'!G113 &amp; "," &amp; 'DPW3'!$DQ$5 &amp; "," &amp; 'DPW3'!$DR$6</f>
        <v xml:space="preserve">Resilience - Ml/d of peak week production capacity of additional process stream,Number of schemes at Stage 6,Reasons for delay - Number of delayed schemes falling into each 'primary reason for delay' category,Lack of resources - external </v>
      </c>
      <c r="D4352" s="176" t="str">
        <f>IF(ISBLANK('DPW3'!$H$113),"",'DPW3'!$H$113)</f>
        <v>Nr</v>
      </c>
      <c r="E4352" s="176" t="s">
        <v>7266</v>
      </c>
      <c r="F4352" s="176" t="str">
        <f>IF(ISBLANK('DPW3'!BE113),"",'DPW3'!BE113)</f>
        <v/>
      </c>
    </row>
    <row r="4353" spans="1:60" x14ac:dyDescent="0.25">
      <c r="A4353" s="176" t="str">
        <f t="shared" si="67"/>
        <v>YKY</v>
      </c>
      <c r="B4353" s="176" t="str">
        <f>IF(ISBLANK('DPW3'!DS113),"",'DPW3'!DS113)</f>
        <v>PCD_DPW3_RES6_DCS_S6</v>
      </c>
      <c r="C4353" s="176" t="str">
        <f>'DPW3'!F113 &amp; "," &amp; 'DPW3'!G113 &amp; "," &amp; 'DPW3'!$DQ$5 &amp; "," &amp; 'DPW3'!$DS$6</f>
        <v>Resilience - Ml/d of peak week production capacity of additional process stream,Number of schemes at Stage 6,Reasons for delay - Number of delayed schemes falling into each 'primary reason for delay' category,Change in solution (IM2)</v>
      </c>
      <c r="D4353" s="176" t="str">
        <f>IF(ISBLANK('DPW3'!$H$113),"",'DPW3'!$H$113)</f>
        <v>Nr</v>
      </c>
      <c r="E4353" s="176" t="s">
        <v>7266</v>
      </c>
      <c r="F4353" s="176" t="str">
        <f>IF(ISBLANK('DPW3'!BF113),"",'DPW3'!BF113)</f>
        <v/>
      </c>
    </row>
    <row r="4354" spans="1:60" x14ac:dyDescent="0.25">
      <c r="A4354" s="176" t="str">
        <f t="shared" si="67"/>
        <v>YKY</v>
      </c>
      <c r="B4354" s="176" t="str">
        <f>IF(ISBLANK('DPW3'!DT113),"",'DPW3'!DT113)</f>
        <v>PCD_DPW3_RES6_DSPC_S6</v>
      </c>
      <c r="C4354" s="176" t="str">
        <f>'DPW3'!F113 &amp; "," &amp; 'DPW3'!G113 &amp; "," &amp; 'DPW3'!$DQ$5 &amp; "," &amp; 'DPW3'!$DT$6</f>
        <v>Resilience - Ml/d of peak week production capacity of additional process stream,Number of schemes at Stage 6,Reasons for delay - Number of delayed schemes falling into each 'primary reason for delay' category,Supply chain capacity</v>
      </c>
      <c r="D4354" s="176" t="str">
        <f>IF(ISBLANK('DPW3'!$H$113),"",'DPW3'!$H$113)</f>
        <v>Nr</v>
      </c>
      <c r="E4354" s="176" t="s">
        <v>7266</v>
      </c>
      <c r="F4354" s="176" t="str">
        <f>IF(ISBLANK('DPW3'!BG113),"",'DPW3'!BG113)</f>
        <v/>
      </c>
    </row>
    <row r="4355" spans="1:60" s="55" customFormat="1" x14ac:dyDescent="0.25">
      <c r="A4355" s="55" t="str">
        <f t="shared" si="67"/>
        <v>YKY</v>
      </c>
      <c r="B4355" s="55" t="str">
        <f>IF(ISBLANK('DPW3'!DU113),"",'DPW3'!DU113)</f>
        <v>PCD_DPW3_RES6_DPP_S6</v>
      </c>
      <c r="C4355" s="55" t="str">
        <f>'DPW3'!F113 &amp; "," &amp; 'DPW3'!G113 &amp; "," &amp; 'DPW3'!$DQ$5 &amp; "," &amp; 'DPW3'!$DU$6</f>
        <v>Resilience - Ml/d of peak week production capacity of additional process stream,Number of schemes at Stage 6,Reasons for delay - Number of delayed schemes falling into each 'primary reason for delay' category,Land and planning permission</v>
      </c>
      <c r="D4355" s="55" t="str">
        <f>IF(ISBLANK('DPW3'!$H$113),"",'DPW3'!$H$113)</f>
        <v>Nr</v>
      </c>
      <c r="E4355" s="55" t="s">
        <v>7266</v>
      </c>
      <c r="F4355" s="55" t="str">
        <f>IF(ISBLANK('DPW3'!BH113),"",'DPW3'!BH113)</f>
        <v/>
      </c>
    </row>
    <row r="4356" spans="1:60" x14ac:dyDescent="0.25">
      <c r="A4356" s="176" t="str">
        <f t="shared" si="67"/>
        <v>YKY</v>
      </c>
      <c r="B4356" s="176" t="str">
        <f>IF(ISBLANK('DPW3'!DV113),"",'DPW3'!DV113)</f>
        <v>PCD_DPW3_RES6_DTPI_S6</v>
      </c>
      <c r="C4356" s="176" t="str">
        <f>'DPW3'!F113 &amp; "," &amp; 'DPW3'!G113 &amp; "," &amp; 'DPW3'!$DQ$5 &amp; "," &amp; 'DPW3'!$DV$6</f>
        <v>Resilience - Ml/d of peak week production capacity of additional process stream,Number of schemes at Stage 6,Reasons for delay - Number of delayed schemes falling into each 'primary reason for delay' category,Third-party interface</v>
      </c>
      <c r="D4356" s="176" t="str">
        <f>IF(ISBLANK('DPW3'!$H$113),"",'DPW3'!$H$113)</f>
        <v>Nr</v>
      </c>
      <c r="E4356" s="176" t="s">
        <v>7266</v>
      </c>
      <c r="F4356" s="176" t="str">
        <f>IF(ISBLANK('DPW3'!BI113),"",'DPW3'!BI113)</f>
        <v/>
      </c>
    </row>
    <row r="4357" spans="1:60" x14ac:dyDescent="0.25">
      <c r="A4357" s="176" t="str">
        <f t="shared" ref="A4357:A4420" si="68">A4356</f>
        <v>YKY</v>
      </c>
      <c r="B4357" s="176" t="str">
        <f>IF(ISBLANK('DPW3'!DW113),"",'DPW3'!DW113)</f>
        <v>PCD_DPW3_RES6_DCI_S6</v>
      </c>
      <c r="C4357" s="176" t="str">
        <f>'DPW3'!F113 &amp; "," &amp; 'DPW3'!G113 &amp; "," &amp; 'DPW3'!$DQ$5 &amp; "," &amp; 'DPW3'!$DW$6</f>
        <v>Resilience - Ml/d of peak week production capacity of additional process stream,Number of schemes at Stage 6,Reasons for delay - Number of delayed schemes falling into each 'primary reason for delay' category,Contractual issues</v>
      </c>
      <c r="D4357" s="176" t="str">
        <f>IF(ISBLANK('DPW3'!$H$113),"",'DPW3'!$H$113)</f>
        <v>Nr</v>
      </c>
      <c r="E4357" s="176" t="s">
        <v>7266</v>
      </c>
      <c r="F4357" s="176" t="str">
        <f>IF(ISBLANK('DPW3'!BJ113),"",'DPW3'!BJ113)</f>
        <v/>
      </c>
    </row>
    <row r="4358" spans="1:60" x14ac:dyDescent="0.25">
      <c r="A4358" s="176" t="str">
        <f t="shared" si="68"/>
        <v>YKY</v>
      </c>
      <c r="B4358" s="176" t="str">
        <f>IF(ISBLANK('DPW3'!DX113),"",'DPW3'!DX113)</f>
        <v>PCD_DPW3_RES6_DSI_S6</v>
      </c>
      <c r="C4358" s="176" t="str">
        <f>'DPW3'!F113 &amp; "," &amp; 'DPW3'!G113 &amp; "," &amp; 'DPW3'!$DQ$5 &amp; "," &amp; 'DPW3'!$DX$6</f>
        <v>Resilience - Ml/d of peak week production capacity of additional process stream,Number of schemes at Stage 6,Reasons for delay - Number of delayed schemes falling into each 'primary reason for delay' category,Sites issues</v>
      </c>
      <c r="D4358" s="176" t="str">
        <f>IF(ISBLANK('DPW3'!$H$113),"",'DPW3'!$H$113)</f>
        <v>Nr</v>
      </c>
      <c r="E4358" s="176" t="s">
        <v>7266</v>
      </c>
      <c r="F4358" s="176" t="str">
        <f>IF(ISBLANK('DPW3'!BK113),"",'DPW3'!BK113)</f>
        <v/>
      </c>
    </row>
    <row r="4359" spans="1:60" x14ac:dyDescent="0.25">
      <c r="A4359" s="176" t="str">
        <f t="shared" si="68"/>
        <v>YKY</v>
      </c>
      <c r="B4359" s="176" t="str">
        <f>IF(ISBLANK('DPW3'!DY113),"",'DPW3'!DY113)</f>
        <v>PCD_DPW3_RES6_DER_S6</v>
      </c>
      <c r="C4359" s="176" t="str">
        <f>'DPW3'!F113 &amp; "," &amp; 'DPW3'!G113 &amp; "," &amp; 'DPW3'!$DQ$5 &amp; "," &amp; 'DPW3'!$DY$6</f>
        <v>Resilience - Ml/d of peak week production capacity of additional process stream,Number of schemes at Stage 6,Reasons for delay - Number of delayed schemes falling into each 'primary reason for delay' category,Environmental risks</v>
      </c>
      <c r="D4359" s="176" t="str">
        <f>IF(ISBLANK('DPW3'!$H$113),"",'DPW3'!$H$113)</f>
        <v>Nr</v>
      </c>
      <c r="E4359" s="176" t="s">
        <v>7266</v>
      </c>
      <c r="F4359" s="176" t="str">
        <f>IF(ISBLANK('DPW3'!BL113),"",'DPW3'!BL113)</f>
        <v/>
      </c>
    </row>
    <row r="4360" spans="1:60" x14ac:dyDescent="0.25">
      <c r="A4360" s="176" t="str">
        <f t="shared" si="68"/>
        <v>YKY</v>
      </c>
      <c r="B4360" s="176" t="str">
        <f>IF(ISBLANK('DPW3'!DZ113),"",'DPW3'!DZ113)</f>
        <v>PCD_DPW3_RES6_RS_S6</v>
      </c>
      <c r="C4360" s="176" t="str">
        <f>'DPW3'!F113 &amp; "," &amp; 'DPW3'!G113 &amp; "," &amp; 'DPW3'!$DQ$5 &amp; "," &amp; 'DPW3'!$DZ$6</f>
        <v>Resilience - Ml/d of peak week production capacity of additional process stream,Number of schemes at Stage 6,Reasons for delay - Number of delayed schemes falling into each 'primary reason for delay' category,Regulatory Sign off Delay</v>
      </c>
      <c r="D4360" s="176" t="str">
        <f>IF(ISBLANK('DPW3'!$H$113),"",'DPW3'!$H$113)</f>
        <v>Nr</v>
      </c>
      <c r="E4360" s="176" t="s">
        <v>7266</v>
      </c>
      <c r="F4360" s="176" t="str">
        <f>IF(ISBLANK('DPW3'!BM113),"",'DPW3'!BM113)</f>
        <v/>
      </c>
    </row>
    <row r="4361" spans="1:60" x14ac:dyDescent="0.25">
      <c r="A4361" s="176" t="str">
        <f t="shared" si="68"/>
        <v>YKY</v>
      </c>
      <c r="B4361" s="176" t="str">
        <f>IF(ISBLANK('DPW3'!EA113),"",'DPW3'!EA113)</f>
        <v>PCD_DPW3_RES6_DPLE_S6</v>
      </c>
      <c r="C4361" s="176" t="str">
        <f>'DPW3'!F113 &amp; "," &amp; 'DPW3'!G113 &amp; "," &amp; 'DPW3'!$DQ$5 &amp; "," &amp; 'DPW3'!$EA$6</f>
        <v>Resilience - Ml/d of peak week production capacity of additional process stream,Number of schemes at Stage 6,Reasons for delay - Number of delayed schemes falling into each 'primary reason for delay' category,Programme level efficiency</v>
      </c>
      <c r="D4361" s="176" t="str">
        <f>IF(ISBLANK('DPW3'!$H$113),"",'DPW3'!$H$113)</f>
        <v>Nr</v>
      </c>
      <c r="E4361" s="176" t="s">
        <v>7266</v>
      </c>
      <c r="F4361" s="176" t="str">
        <f>IF(ISBLANK('DPW3'!BN113),"",'DPW3'!BN113)</f>
        <v/>
      </c>
    </row>
    <row r="4362" spans="1:60" x14ac:dyDescent="0.25">
      <c r="A4362" s="176" t="str">
        <f t="shared" si="68"/>
        <v>YKY</v>
      </c>
      <c r="B4362" s="176" t="str">
        <f>IF(ISBLANK('DPW3'!BZ114),"",'DPW3'!BZ114)</f>
        <v>PCD_DPW3_RES6_S7</v>
      </c>
      <c r="C4362" s="176" t="str">
        <f>'DPW3'!F114 &amp; "," &amp; 'DPW3'!G114 &amp; "," &amp; 'DPW3'!BX5</f>
        <v>Resilience - Ml/d of peak week production capacity of additional process stream,Number of schemes at Stage 7,Number of Schemes with IMs (Nr)</v>
      </c>
      <c r="D4362" s="176" t="str">
        <f>IF(ISBLANK('DPW3'!$H$114),"",'DPW3'!$H$114)</f>
        <v>Nr</v>
      </c>
      <c r="E4362" s="176" t="s">
        <v>7266</v>
      </c>
      <c r="T4362" s="176" t="str">
        <f>IF(ISBLANK('DPW3'!M114),"",'DPW3'!M114)</f>
        <v/>
      </c>
      <c r="U4362" s="176" t="str">
        <f>IF(ISBLANK('DPW3'!N114),"",'DPW3'!N114)</f>
        <v/>
      </c>
      <c r="V4362" s="176" t="str">
        <f>IF(ISBLANK('DPW3'!O114),"",'DPW3'!O114)</f>
        <v/>
      </c>
      <c r="W4362" s="176" t="str">
        <f>IF(ISBLANK('DPW3'!P114),"",'DPW3'!P114)</f>
        <v/>
      </c>
      <c r="X4362" s="176" t="str">
        <f>IF(ISBLANK('DPW3'!Q114),"",'DPW3'!Q114)</f>
        <v/>
      </c>
      <c r="Y4362" s="176" t="str">
        <f>IF(ISBLANK('DPW3'!R114),"",'DPW3'!R114)</f>
        <v/>
      </c>
      <c r="Z4362" s="176" t="str">
        <f>IF(ISBLANK('DPW3'!S114),"",'DPW3'!S114)</f>
        <v/>
      </c>
      <c r="AA4362" s="176" t="str">
        <f>IF(ISBLANK('DPW3'!T114),"",'DPW3'!T114)</f>
        <v/>
      </c>
      <c r="AB4362" s="176" t="str">
        <f>IF(ISBLANK('DPW3'!U114),"",'DPW3'!U114)</f>
        <v/>
      </c>
      <c r="AC4362" s="176" t="str">
        <f>IF(ISBLANK('DPW3'!V114),"",'DPW3'!V114)</f>
        <v/>
      </c>
      <c r="AD4362" s="176" t="str">
        <f>IF(ISBLANK('DPW3'!W114),"",'DPW3'!W114)</f>
        <v/>
      </c>
      <c r="AE4362" s="176" t="str">
        <f>IF(ISBLANK('DPW3'!X114),"",'DPW3'!X114)</f>
        <v/>
      </c>
      <c r="AF4362" s="176" t="str">
        <f>IF(ISBLANK('DPW3'!Y114),"",'DPW3'!Y114)</f>
        <v/>
      </c>
      <c r="AG4362" s="176" t="str">
        <f>IF(ISBLANK('DPW3'!Z114),"",'DPW3'!Z114)</f>
        <v/>
      </c>
      <c r="AH4362" s="176" t="str">
        <f>IF(ISBLANK('DPW3'!AA114),"",'DPW3'!AA114)</f>
        <v/>
      </c>
      <c r="AI4362" s="176" t="str">
        <f>IF(ISBLANK('DPW3'!AB114),"",'DPW3'!AB114)</f>
        <v/>
      </c>
      <c r="AJ4362" s="176" t="str">
        <f>IF(ISBLANK('DPW3'!AC114),"",'DPW3'!AC114)</f>
        <v/>
      </c>
      <c r="AK4362" s="176" t="str">
        <f>IF(ISBLANK('DPW3'!AD114),"",'DPW3'!AD114)</f>
        <v/>
      </c>
      <c r="AL4362" s="176" t="str">
        <f>IF(ISBLANK('DPW3'!AE114),"",'DPW3'!AE114)</f>
        <v/>
      </c>
      <c r="AM4362" s="176" t="str">
        <f>IF(ISBLANK('DPW3'!AF114),"",'DPW3'!AF114)</f>
        <v/>
      </c>
      <c r="AN4362" s="176" t="str">
        <f>IF(ISBLANK('DPW3'!AG114),"",'DPW3'!AG114)</f>
        <v/>
      </c>
      <c r="AO4362" s="176" t="str">
        <f>IF(ISBLANK('DPW3'!AH114),"",'DPW3'!AH114)</f>
        <v/>
      </c>
      <c r="AP4362" s="176" t="str">
        <f>IF(ISBLANK('DPW3'!AI114),"",'DPW3'!AI114)</f>
        <v/>
      </c>
      <c r="AQ4362" s="176" t="str">
        <f>IF(ISBLANK('DPW3'!AJ114),"",'DPW3'!AJ114)</f>
        <v/>
      </c>
      <c r="AR4362" s="176" t="str">
        <f>IF(ISBLANK('DPW3'!AK114),"",'DPW3'!AK114)</f>
        <v/>
      </c>
      <c r="AS4362" s="176" t="str">
        <f>IF(ISBLANK('DPW3'!AL114),"",'DPW3'!AL114)</f>
        <v/>
      </c>
      <c r="AT4362" s="176" t="str">
        <f>IF(ISBLANK('DPW3'!AM114),"",'DPW3'!AM114)</f>
        <v/>
      </c>
      <c r="AU4362" s="176" t="str">
        <f>IF(ISBLANK('DPW3'!AN114),"",'DPW3'!AN114)</f>
        <v/>
      </c>
      <c r="AV4362" s="176" t="str">
        <f>IF(ISBLANK('DPW3'!AO114),"",'DPW3'!AO114)</f>
        <v/>
      </c>
      <c r="AW4362" s="176" t="str">
        <f>IF(ISBLANK('DPW3'!AP114),"",'DPW3'!AP114)</f>
        <v/>
      </c>
      <c r="AX4362" s="176" t="str">
        <f>IF(ISBLANK('DPW3'!AQ114),"",'DPW3'!AQ114)</f>
        <v/>
      </c>
      <c r="AY4362" s="176" t="str">
        <f>IF(ISBLANK('DPW3'!AR114),"",'DPW3'!AR114)</f>
        <v/>
      </c>
      <c r="AZ4362" s="176" t="str">
        <f>IF(ISBLANK('DPW3'!AS114),"",'DPW3'!AS114)</f>
        <v/>
      </c>
      <c r="BA4362" s="176" t="str">
        <f>IF(ISBLANK('DPW3'!AT114),"",'DPW3'!AT114)</f>
        <v/>
      </c>
      <c r="BB4362" s="176" t="str">
        <f>IF(ISBLANK('DPW3'!AU114),"",'DPW3'!AU114)</f>
        <v/>
      </c>
      <c r="BC4362" s="176" t="str">
        <f>IF(ISBLANK('DPW3'!AV114),"",'DPW3'!AV114)</f>
        <v/>
      </c>
      <c r="BD4362" s="176" t="str">
        <f>IF(ISBLANK('DPW3'!AW114),"",'DPW3'!AW114)</f>
        <v/>
      </c>
      <c r="BE4362" s="176" t="str">
        <f>IF(ISBLANK('DPW3'!AX114),"",'DPW3'!AX114)</f>
        <v/>
      </c>
      <c r="BF4362" s="176" t="str">
        <f>IF(ISBLANK('DPW3'!AY114),"",'DPW3'!AY114)</f>
        <v/>
      </c>
      <c r="BG4362" s="176" t="str">
        <f>IF(ISBLANK('DPW3'!AZ114),"",'DPW3'!AZ114)</f>
        <v/>
      </c>
      <c r="BH4362" s="176" t="str">
        <f>IF(ISBLANK('DPW3'!BA114),"",'DPW3'!BA114)</f>
        <v/>
      </c>
    </row>
    <row r="4363" spans="1:60" x14ac:dyDescent="0.25">
      <c r="A4363" s="176" t="str">
        <f t="shared" si="68"/>
        <v>YKY</v>
      </c>
      <c r="B4363" s="176" t="str">
        <f>IF(ISBLANK('DPW3'!DP114),"",'DPW3'!DP114)</f>
        <v>PCD_DPW3_RES6_DLY_S7</v>
      </c>
      <c r="C4363" s="176" t="str">
        <f>'DPW3'!F114 &amp; "," &amp; 'DPW3'!G114 &amp; "," &amp; 'DPW3'!DP5 &amp; "," &amp; 'DPW3'!DP6</f>
        <v>Resilience - Ml/d of peak week production capacity of additional process stream,Number of schemes at Stage 7,Total number of schemes with a 90+ day delay for any given IM,</v>
      </c>
      <c r="D4363" s="176" t="str">
        <f>IF(ISBLANK('DPW3'!$H$114),"",'DPW3'!$H$114)</f>
        <v>Nr</v>
      </c>
      <c r="E4363" s="176" t="s">
        <v>7266</v>
      </c>
      <c r="F4363" s="176" t="str">
        <f>IF(ISBLANK('DPW3'!BC114),"",'DPW3'!BC114)</f>
        <v/>
      </c>
    </row>
    <row r="4364" spans="1:60" x14ac:dyDescent="0.25">
      <c r="A4364" s="176" t="str">
        <f t="shared" si="68"/>
        <v>YKY</v>
      </c>
      <c r="B4364" s="176" t="str">
        <f>IF(ISBLANK('DPW3'!DQ114),"",'DPW3'!DQ114)</f>
        <v>PCD_DPW3_RES6_DIR_S7</v>
      </c>
      <c r="C4364" s="176" t="str">
        <f>'DPW3'!F114 &amp; "," &amp; 'DPW3'!G114 &amp; "," &amp; 'DPW3'!$DQ$5 &amp; "," &amp; 'DPW3'!$DQ$6</f>
        <v>Resilience - Ml/d of peak week production capacity of additional process stream,Number of schemes at Stage 7,Reasons for delay - Number of delayed schemes falling into each 'primary reason for delay' category,Lack of resources - internal</v>
      </c>
      <c r="D4364" s="176" t="str">
        <f>IF(ISBLANK('DPW3'!$H$114),"",'DPW3'!$H$114)</f>
        <v>Nr</v>
      </c>
      <c r="E4364" s="176" t="s">
        <v>7266</v>
      </c>
      <c r="F4364" s="176" t="str">
        <f>IF(ISBLANK('DPW3'!BD114),"",'DPW3'!BD114)</f>
        <v/>
      </c>
    </row>
    <row r="4365" spans="1:60" x14ac:dyDescent="0.25">
      <c r="A4365" s="176" t="str">
        <f t="shared" si="68"/>
        <v>YKY</v>
      </c>
      <c r="B4365" s="176" t="str">
        <f>IF(ISBLANK('DPW3'!DR114),"",'DPW3'!DR114)</f>
        <v>PCD_DPW3_RES6_DSCR_S7</v>
      </c>
      <c r="C4365" s="176" t="str">
        <f>'DPW3'!F114 &amp; "," &amp; 'DPW3'!G114 &amp; "," &amp; 'DPW3'!$DQ$5 &amp; "," &amp; 'DPW3'!$DR$6</f>
        <v xml:space="preserve">Resilience - Ml/d of peak week production capacity of additional process stream,Number of schemes at Stage 7,Reasons for delay - Number of delayed schemes falling into each 'primary reason for delay' category,Lack of resources - external </v>
      </c>
      <c r="D4365" s="176" t="str">
        <f>IF(ISBLANK('DPW3'!$H$114),"",'DPW3'!$H$114)</f>
        <v>Nr</v>
      </c>
      <c r="E4365" s="176" t="s">
        <v>7266</v>
      </c>
      <c r="F4365" s="176" t="str">
        <f>IF(ISBLANK('DPW3'!BE114),"",'DPW3'!BE114)</f>
        <v/>
      </c>
    </row>
    <row r="4366" spans="1:60" x14ac:dyDescent="0.25">
      <c r="A4366" s="176" t="str">
        <f t="shared" si="68"/>
        <v>YKY</v>
      </c>
      <c r="B4366" s="176" t="str">
        <f>IF(ISBLANK('DPW3'!DS114),"",'DPW3'!DS114)</f>
        <v>PCD_DPW3_RES6_DCS_S7</v>
      </c>
      <c r="C4366" s="176" t="str">
        <f>'DPW3'!F114 &amp; "," &amp; 'DPW3'!G114 &amp; "," &amp; 'DPW3'!$DQ$5 &amp; "," &amp; 'DPW3'!$DS$6</f>
        <v>Resilience - Ml/d of peak week production capacity of additional process stream,Number of schemes at Stage 7,Reasons for delay - Number of delayed schemes falling into each 'primary reason for delay' category,Change in solution (IM2)</v>
      </c>
      <c r="D4366" s="176" t="str">
        <f>IF(ISBLANK('DPW3'!$H$114),"",'DPW3'!$H$114)</f>
        <v>Nr</v>
      </c>
      <c r="E4366" s="176" t="s">
        <v>7266</v>
      </c>
      <c r="F4366" s="176" t="str">
        <f>IF(ISBLANK('DPW3'!BF114),"",'DPW3'!BF114)</f>
        <v/>
      </c>
    </row>
    <row r="4367" spans="1:60" x14ac:dyDescent="0.25">
      <c r="A4367" s="176" t="str">
        <f t="shared" si="68"/>
        <v>YKY</v>
      </c>
      <c r="B4367" s="176" t="str">
        <f>IF(ISBLANK('DPW3'!DT114),"",'DPW3'!DT114)</f>
        <v>PCD_DPW3_RES6_DSPC_S7</v>
      </c>
      <c r="C4367" s="176" t="str">
        <f>'DPW3'!F114 &amp; "," &amp; 'DPW3'!G114 &amp; "," &amp; 'DPW3'!$DQ$5 &amp; "," &amp; 'DPW3'!$DT$6</f>
        <v>Resilience - Ml/d of peak week production capacity of additional process stream,Number of schemes at Stage 7,Reasons for delay - Number of delayed schemes falling into each 'primary reason for delay' category,Supply chain capacity</v>
      </c>
      <c r="D4367" s="176" t="str">
        <f>IF(ISBLANK('DPW3'!$H$114),"",'DPW3'!$H$114)</f>
        <v>Nr</v>
      </c>
      <c r="E4367" s="176" t="s">
        <v>7266</v>
      </c>
      <c r="F4367" s="176" t="str">
        <f>IF(ISBLANK('DPW3'!BG114),"",'DPW3'!BG114)</f>
        <v/>
      </c>
    </row>
    <row r="4368" spans="1:60" x14ac:dyDescent="0.25">
      <c r="A4368" s="176" t="str">
        <f t="shared" si="68"/>
        <v>YKY</v>
      </c>
      <c r="B4368" s="176" t="str">
        <f>IF(ISBLANK('DPW3'!DU114),"",'DPW3'!DU114)</f>
        <v>PCD_DPW3_RES6_DPP_S7</v>
      </c>
      <c r="C4368" s="176" t="str">
        <f>'DPW3'!F114 &amp; "," &amp; 'DPW3'!G114 &amp; "," &amp; 'DPW3'!$DQ$5 &amp; "," &amp; 'DPW3'!$DU$6</f>
        <v>Resilience - Ml/d of peak week production capacity of additional process stream,Number of schemes at Stage 7,Reasons for delay - Number of delayed schemes falling into each 'primary reason for delay' category,Land and planning permission</v>
      </c>
      <c r="D4368" s="176" t="str">
        <f>IF(ISBLANK('DPW3'!$H$114),"",'DPW3'!$H$114)</f>
        <v>Nr</v>
      </c>
      <c r="E4368" s="176" t="s">
        <v>7266</v>
      </c>
      <c r="F4368" s="176" t="str">
        <f>IF(ISBLANK('DPW3'!BH114),"",'DPW3'!BH114)</f>
        <v/>
      </c>
    </row>
    <row r="4369" spans="1:60" x14ac:dyDescent="0.25">
      <c r="A4369" s="176" t="str">
        <f t="shared" si="68"/>
        <v>YKY</v>
      </c>
      <c r="B4369" s="176" t="str">
        <f>IF(ISBLANK('DPW3'!DV114),"",'DPW3'!DV114)</f>
        <v>PCD_DPW3_RES6_DTPI_S7</v>
      </c>
      <c r="C4369" s="176" t="str">
        <f>'DPW3'!F114 &amp; "," &amp; 'DPW3'!G114 &amp; "," &amp; 'DPW3'!$DQ$5 &amp; "," &amp; 'DPW3'!$DV$6</f>
        <v>Resilience - Ml/d of peak week production capacity of additional process stream,Number of schemes at Stage 7,Reasons for delay - Number of delayed schemes falling into each 'primary reason for delay' category,Third-party interface</v>
      </c>
      <c r="D4369" s="176" t="str">
        <f>IF(ISBLANK('DPW3'!$H$114),"",'DPW3'!$H$114)</f>
        <v>Nr</v>
      </c>
      <c r="E4369" s="176" t="s">
        <v>7266</v>
      </c>
      <c r="F4369" s="176" t="str">
        <f>IF(ISBLANK('DPW3'!BI114),"",'DPW3'!BI114)</f>
        <v/>
      </c>
    </row>
    <row r="4370" spans="1:60" x14ac:dyDescent="0.25">
      <c r="A4370" s="176" t="str">
        <f t="shared" si="68"/>
        <v>YKY</v>
      </c>
      <c r="B4370" s="176" t="str">
        <f>IF(ISBLANK('DPW3'!DW114),"",'DPW3'!DW114)</f>
        <v>PCD_DPW3_RES6_DCI_S7</v>
      </c>
      <c r="C4370" s="176" t="str">
        <f>'DPW3'!F114 &amp; "," &amp; 'DPW3'!G114 &amp; "," &amp; 'DPW3'!$DQ$5 &amp; "," &amp; 'DPW3'!$DW$6</f>
        <v>Resilience - Ml/d of peak week production capacity of additional process stream,Number of schemes at Stage 7,Reasons for delay - Number of delayed schemes falling into each 'primary reason for delay' category,Contractual issues</v>
      </c>
      <c r="D4370" s="176" t="str">
        <f>IF(ISBLANK('DPW3'!$H$114),"",'DPW3'!$H$114)</f>
        <v>Nr</v>
      </c>
      <c r="E4370" s="176" t="s">
        <v>7266</v>
      </c>
      <c r="F4370" s="176" t="str">
        <f>IF(ISBLANK('DPW3'!BJ114),"",'DPW3'!BJ114)</f>
        <v/>
      </c>
    </row>
    <row r="4371" spans="1:60" x14ac:dyDescent="0.25">
      <c r="A4371" s="176" t="str">
        <f t="shared" si="68"/>
        <v>YKY</v>
      </c>
      <c r="B4371" s="176" t="str">
        <f>IF(ISBLANK('DPW3'!DX114),"",'DPW3'!DX114)</f>
        <v>PCD_DPW3_RES6_DSI_S7</v>
      </c>
      <c r="C4371" s="176" t="str">
        <f>'DPW3'!F114 &amp; "," &amp; 'DPW3'!G114 &amp; "," &amp; 'DPW3'!$DQ$5 &amp; "," &amp; 'DPW3'!$DX$6</f>
        <v>Resilience - Ml/d of peak week production capacity of additional process stream,Number of schemes at Stage 7,Reasons for delay - Number of delayed schemes falling into each 'primary reason for delay' category,Sites issues</v>
      </c>
      <c r="D4371" s="176" t="str">
        <f>IF(ISBLANK('DPW3'!$H$114),"",'DPW3'!$H$114)</f>
        <v>Nr</v>
      </c>
      <c r="E4371" s="176" t="s">
        <v>7266</v>
      </c>
      <c r="F4371" s="176" t="str">
        <f>IF(ISBLANK('DPW3'!BK114),"",'DPW3'!BK114)</f>
        <v/>
      </c>
    </row>
    <row r="4372" spans="1:60" x14ac:dyDescent="0.25">
      <c r="A4372" s="176" t="str">
        <f t="shared" si="68"/>
        <v>YKY</v>
      </c>
      <c r="B4372" s="176" t="str">
        <f>IF(ISBLANK('DPW3'!DY114),"",'DPW3'!DY114)</f>
        <v>PCD_DPW3_RES6_DER_S7</v>
      </c>
      <c r="C4372" s="176" t="str">
        <f>'DPW3'!F114 &amp; "," &amp; 'DPW3'!G114 &amp; "," &amp; 'DPW3'!$DQ$5 &amp; "," &amp; 'DPW3'!$DY$6</f>
        <v>Resilience - Ml/d of peak week production capacity of additional process stream,Number of schemes at Stage 7,Reasons for delay - Number of delayed schemes falling into each 'primary reason for delay' category,Environmental risks</v>
      </c>
      <c r="D4372" s="176" t="str">
        <f>IF(ISBLANK('DPW3'!$H$114),"",'DPW3'!$H$114)</f>
        <v>Nr</v>
      </c>
      <c r="E4372" s="176" t="s">
        <v>7266</v>
      </c>
      <c r="F4372" s="176" t="str">
        <f>IF(ISBLANK('DPW3'!BL114),"",'DPW3'!BL114)</f>
        <v/>
      </c>
    </row>
    <row r="4373" spans="1:60" x14ac:dyDescent="0.25">
      <c r="A4373" s="176" t="str">
        <f t="shared" si="68"/>
        <v>YKY</v>
      </c>
      <c r="B4373" s="176" t="str">
        <f>IF(ISBLANK('DPW3'!DZ114),"",'DPW3'!DZ114)</f>
        <v>PCD_DPW3_RES6_RS_S7</v>
      </c>
      <c r="C4373" s="176" t="str">
        <f>'DPW3'!F114 &amp; "," &amp; 'DPW3'!G114 &amp; "," &amp; 'DPW3'!$DQ$5 &amp; "," &amp; 'DPW3'!$DZ$6</f>
        <v>Resilience - Ml/d of peak week production capacity of additional process stream,Number of schemes at Stage 7,Reasons for delay - Number of delayed schemes falling into each 'primary reason for delay' category,Regulatory Sign off Delay</v>
      </c>
      <c r="D4373" s="176" t="str">
        <f>IF(ISBLANK('DPW3'!$H$114),"",'DPW3'!$H$114)</f>
        <v>Nr</v>
      </c>
      <c r="E4373" s="176" t="s">
        <v>7266</v>
      </c>
      <c r="F4373" s="176" t="str">
        <f>IF(ISBLANK('DPW3'!BM114),"",'DPW3'!BM114)</f>
        <v/>
      </c>
    </row>
    <row r="4374" spans="1:60" x14ac:dyDescent="0.25">
      <c r="A4374" s="176" t="str">
        <f t="shared" si="68"/>
        <v>YKY</v>
      </c>
      <c r="B4374" s="176" t="str">
        <f>IF(ISBLANK('DPW3'!EA114),"",'DPW3'!EA114)</f>
        <v>PCD_DPW3_RES6_DPLE_S7</v>
      </c>
      <c r="C4374" s="176" t="str">
        <f>'DPW3'!F114 &amp; "," &amp; 'DPW3'!G114 &amp; "," &amp; 'DPW3'!$DQ$5 &amp; "," &amp; 'DPW3'!$EA$6</f>
        <v>Resilience - Ml/d of peak week production capacity of additional process stream,Number of schemes at Stage 7,Reasons for delay - Number of delayed schemes falling into each 'primary reason for delay' category,Programme level efficiency</v>
      </c>
      <c r="D4374" s="176" t="str">
        <f>IF(ISBLANK('DPW3'!$H$114),"",'DPW3'!$H$114)</f>
        <v>Nr</v>
      </c>
      <c r="E4374" s="176" t="s">
        <v>7266</v>
      </c>
      <c r="F4374" s="176" t="str">
        <f>IF(ISBLANK('DPW3'!BN114),"",'DPW3'!BN114)</f>
        <v/>
      </c>
    </row>
    <row r="4375" spans="1:60" x14ac:dyDescent="0.25">
      <c r="A4375" s="176" t="str">
        <f t="shared" si="68"/>
        <v>YKY</v>
      </c>
      <c r="B4375" s="176" t="str">
        <f>IF(ISBLANK('DPW3'!BZ115),"",'DPW3'!BZ115)</f>
        <v>PCD_DPW3_RES6ST</v>
      </c>
      <c r="C4375" s="176" t="str">
        <f>'DPW3'!F115 &amp; "," &amp; 'DPW3'!G115 &amp; "," &amp; 'DPW3'!BX5</f>
        <v>Resilience - Ml/d of peak week production capacity of additional process stream,Number of schemes - total (Stage 0 to Stage 6),Number of Schemes with IMs (Nr)</v>
      </c>
      <c r="D4375" s="176" t="str">
        <f>IF(ISBLANK('DPW3'!$H$115),"",'DPW3'!$H$115)</f>
        <v>Nr</v>
      </c>
      <c r="E4375" s="176" t="s">
        <v>7266</v>
      </c>
      <c r="T4375" s="176">
        <f>IF(ISBLANK('DPW3'!M115),"",'DPW3'!M115)</f>
        <v>0</v>
      </c>
      <c r="U4375" s="176">
        <f>IF(ISBLANK('DPW3'!N115),"",'DPW3'!N115)</f>
        <v>0</v>
      </c>
      <c r="V4375" s="176">
        <f>IF(ISBLANK('DPW3'!O115),"",'DPW3'!O115)</f>
        <v>0</v>
      </c>
      <c r="W4375" s="176">
        <f>IF(ISBLANK('DPW3'!P115),"",'DPW3'!P115)</f>
        <v>0</v>
      </c>
      <c r="X4375" s="176">
        <f>IF(ISBLANK('DPW3'!Q115),"",'DPW3'!Q115)</f>
        <v>0</v>
      </c>
      <c r="Y4375" s="176">
        <f>IF(ISBLANK('DPW3'!R115),"",'DPW3'!R115)</f>
        <v>0</v>
      </c>
      <c r="Z4375" s="176">
        <f>IF(ISBLANK('DPW3'!S115),"",'DPW3'!S115)</f>
        <v>0</v>
      </c>
      <c r="AA4375" s="176">
        <f>IF(ISBLANK('DPW3'!T115),"",'DPW3'!T115)</f>
        <v>0</v>
      </c>
      <c r="AB4375" s="176">
        <f>IF(ISBLANK('DPW3'!U115),"",'DPW3'!U115)</f>
        <v>0</v>
      </c>
      <c r="AC4375" s="176">
        <f>IF(ISBLANK('DPW3'!V115),"",'DPW3'!V115)</f>
        <v>0</v>
      </c>
      <c r="AD4375" s="176">
        <f>IF(ISBLANK('DPW3'!W115),"",'DPW3'!W115)</f>
        <v>0</v>
      </c>
      <c r="AE4375" s="176">
        <f>IF(ISBLANK('DPW3'!X115),"",'DPW3'!X115)</f>
        <v>0</v>
      </c>
      <c r="AF4375" s="176">
        <f>IF(ISBLANK('DPW3'!Y115),"",'DPW3'!Y115)</f>
        <v>0</v>
      </c>
      <c r="AG4375" s="176">
        <f>IF(ISBLANK('DPW3'!Z115),"",'DPW3'!Z115)</f>
        <v>0</v>
      </c>
      <c r="AH4375" s="176">
        <f>IF(ISBLANK('DPW3'!AA115),"",'DPW3'!AA115)</f>
        <v>0</v>
      </c>
      <c r="AI4375" s="176">
        <f>IF(ISBLANK('DPW3'!AB115),"",'DPW3'!AB115)</f>
        <v>0</v>
      </c>
      <c r="AJ4375" s="176">
        <f>IF(ISBLANK('DPW3'!AC115),"",'DPW3'!AC115)</f>
        <v>0</v>
      </c>
      <c r="AK4375" s="176">
        <f>IF(ISBLANK('DPW3'!AD115),"",'DPW3'!AD115)</f>
        <v>0</v>
      </c>
      <c r="AL4375" s="176">
        <f>IF(ISBLANK('DPW3'!AE115),"",'DPW3'!AE115)</f>
        <v>0</v>
      </c>
      <c r="AM4375" s="176">
        <f>IF(ISBLANK('DPW3'!AF115),"",'DPW3'!AF115)</f>
        <v>0</v>
      </c>
      <c r="AN4375" s="176">
        <f>IF(ISBLANK('DPW3'!AG115),"",'DPW3'!AG115)</f>
        <v>0</v>
      </c>
      <c r="AO4375" s="176">
        <f>IF(ISBLANK('DPW3'!AH115),"",'DPW3'!AH115)</f>
        <v>0</v>
      </c>
      <c r="AP4375" s="176">
        <f>IF(ISBLANK('DPW3'!AI115),"",'DPW3'!AI115)</f>
        <v>0</v>
      </c>
      <c r="AQ4375" s="176">
        <f>IF(ISBLANK('DPW3'!AJ115),"",'DPW3'!AJ115)</f>
        <v>0</v>
      </c>
      <c r="AR4375" s="176">
        <f>IF(ISBLANK('DPW3'!AK115),"",'DPW3'!AK115)</f>
        <v>0</v>
      </c>
      <c r="AS4375" s="176">
        <f>IF(ISBLANK('DPW3'!AL115),"",'DPW3'!AL115)</f>
        <v>0</v>
      </c>
      <c r="AT4375" s="176">
        <f>IF(ISBLANK('DPW3'!AM115),"",'DPW3'!AM115)</f>
        <v>0</v>
      </c>
      <c r="AU4375" s="176">
        <f>IF(ISBLANK('DPW3'!AN115),"",'DPW3'!AN115)</f>
        <v>0</v>
      </c>
      <c r="AV4375" s="176">
        <f>IF(ISBLANK('DPW3'!AO115),"",'DPW3'!AO115)</f>
        <v>0</v>
      </c>
      <c r="AW4375" s="176">
        <f>IF(ISBLANK('DPW3'!AP115),"",'DPW3'!AP115)</f>
        <v>0</v>
      </c>
      <c r="AX4375" s="176">
        <f>IF(ISBLANK('DPW3'!AQ115),"",'DPW3'!AQ115)</f>
        <v>0</v>
      </c>
      <c r="AY4375" s="176">
        <f>IF(ISBLANK('DPW3'!AR115),"",'DPW3'!AR115)</f>
        <v>0</v>
      </c>
      <c r="AZ4375" s="176">
        <f>IF(ISBLANK('DPW3'!AS115),"",'DPW3'!AS115)</f>
        <v>0</v>
      </c>
      <c r="BA4375" s="176">
        <f>IF(ISBLANK('DPW3'!AT115),"",'DPW3'!AT115)</f>
        <v>0</v>
      </c>
      <c r="BB4375" s="176">
        <f>IF(ISBLANK('DPW3'!AU115),"",'DPW3'!AU115)</f>
        <v>0</v>
      </c>
      <c r="BC4375" s="176">
        <f>IF(ISBLANK('DPW3'!AV115),"",'DPW3'!AV115)</f>
        <v>0</v>
      </c>
      <c r="BD4375" s="176">
        <f>IF(ISBLANK('DPW3'!AW115),"",'DPW3'!AW115)</f>
        <v>0</v>
      </c>
      <c r="BE4375" s="176">
        <f>IF(ISBLANK('DPW3'!AX115),"",'DPW3'!AX115)</f>
        <v>0</v>
      </c>
      <c r="BF4375" s="176">
        <f>IF(ISBLANK('DPW3'!AY115),"",'DPW3'!AY115)</f>
        <v>0</v>
      </c>
      <c r="BG4375" s="176">
        <f>IF(ISBLANK('DPW3'!AZ115),"",'DPW3'!AZ115)</f>
        <v>0</v>
      </c>
      <c r="BH4375" s="176">
        <f>IF(ISBLANK('DPW3'!BA115),"",'DPW3'!BA115)</f>
        <v>0</v>
      </c>
    </row>
    <row r="4376" spans="1:60" x14ac:dyDescent="0.25">
      <c r="A4376" s="176" t="str">
        <f t="shared" si="68"/>
        <v>YKY</v>
      </c>
      <c r="B4376" s="176" t="str">
        <f>IF(ISBLANK('DPW3'!DP115),"",'DPW3'!DP115)</f>
        <v>PCD_DPW3_RES6_DLY_ST</v>
      </c>
      <c r="C4376" s="176" t="str">
        <f>'DPW3'!F115 &amp; "," &amp; 'DPW3'!G115 &amp; "," &amp; 'DPW3'!DP5 &amp; "," &amp; 'DPW3'!DP6</f>
        <v>Resilience - Ml/d of peak week production capacity of additional process stream,Number of schemes - total (Stage 0 to Stage 6),Total number of schemes with a 90+ day delay for any given IM,</v>
      </c>
      <c r="D4376" s="176" t="str">
        <f>IF(ISBLANK('DPW3'!$H$115),"",'DPW3'!$H$115)</f>
        <v>Nr</v>
      </c>
      <c r="E4376" s="176" t="s">
        <v>7266</v>
      </c>
      <c r="F4376" s="176" t="str">
        <f>IF(ISBLANK('DPW3'!BC115),"",'DPW3'!BC115)</f>
        <v/>
      </c>
    </row>
    <row r="4377" spans="1:60" x14ac:dyDescent="0.25">
      <c r="A4377" s="176" t="str">
        <f t="shared" si="68"/>
        <v>YKY</v>
      </c>
      <c r="B4377" s="176" t="str">
        <f>IF(ISBLANK('DPW3'!DQ115),"",'DPW3'!DQ115)</f>
        <v>PCD_DPW3_RES6_DIR_ST</v>
      </c>
      <c r="C4377" s="176" t="str">
        <f>'DPW3'!F115 &amp; "," &amp; 'DPW3'!G115 &amp; "," &amp; 'DPW3'!$DQ$5 &amp; "," &amp; 'DPW3'!$DQ$6</f>
        <v>Resilience - Ml/d of peak week production capacity of additional process stream,Number of schemes - total (Stage 0 to Stage 6),Reasons for delay - Number of delayed schemes falling into each 'primary reason for delay' category,Lack of resources - internal</v>
      </c>
      <c r="D4377" s="176" t="str">
        <f>IF(ISBLANK('DPW3'!$H$115),"",'DPW3'!$H$115)</f>
        <v>Nr</v>
      </c>
      <c r="E4377" s="176" t="s">
        <v>7266</v>
      </c>
      <c r="F4377" s="176" t="str">
        <f>IF(ISBLANK('DPW3'!BD115),"",'DPW3'!BD115)</f>
        <v/>
      </c>
    </row>
    <row r="4378" spans="1:60" x14ac:dyDescent="0.25">
      <c r="A4378" s="176" t="str">
        <f t="shared" si="68"/>
        <v>YKY</v>
      </c>
      <c r="B4378" s="176" t="str">
        <f>IF(ISBLANK('DPW3'!DR115),"",'DPW3'!DR115)</f>
        <v>PCD_DPW3_RES6_DSCR_ST</v>
      </c>
      <c r="C4378" s="176" t="str">
        <f>'DPW3'!F115 &amp; "," &amp; 'DPW3'!G115 &amp; "," &amp; 'DPW3'!$DQ$5 &amp; "," &amp; 'DPW3'!$DR$6</f>
        <v xml:space="preserve">Resilience - Ml/d of peak week production capacity of additional process stream,Number of schemes - total (Stage 0 to Stage 6),Reasons for delay - Number of delayed schemes falling into each 'primary reason for delay' category,Lack of resources - external </v>
      </c>
      <c r="D4378" s="176" t="str">
        <f>IF(ISBLANK('DPW3'!$H$115),"",'DPW3'!$H$115)</f>
        <v>Nr</v>
      </c>
      <c r="E4378" s="176" t="s">
        <v>7266</v>
      </c>
      <c r="F4378" s="176" t="str">
        <f>IF(ISBLANK('DPW3'!BE115),"",'DPW3'!BE115)</f>
        <v/>
      </c>
    </row>
    <row r="4379" spans="1:60" x14ac:dyDescent="0.25">
      <c r="A4379" s="176" t="str">
        <f t="shared" si="68"/>
        <v>YKY</v>
      </c>
      <c r="B4379" s="176" t="str">
        <f>IF(ISBLANK('DPW3'!DS115),"",'DPW3'!DS115)</f>
        <v>PCD_DPW3_RES6_DCS_ST</v>
      </c>
      <c r="C4379" s="176" t="str">
        <f>'DPW3'!F115 &amp; "," &amp; 'DPW3'!G115 &amp; "," &amp; 'DPW3'!$DQ$5 &amp; "," &amp; 'DPW3'!$DS$6</f>
        <v>Resilience - Ml/d of peak week production capacity of additional process stream,Number of schemes - total (Stage 0 to Stage 6),Reasons for delay - Number of delayed schemes falling into each 'primary reason for delay' category,Change in solution (IM2)</v>
      </c>
      <c r="D4379" s="176" t="str">
        <f>IF(ISBLANK('DPW3'!$H$115),"",'DPW3'!$H$115)</f>
        <v>Nr</v>
      </c>
      <c r="E4379" s="176" t="s">
        <v>7266</v>
      </c>
      <c r="F4379" s="176" t="str">
        <f>IF(ISBLANK('DPW3'!BF115),"",'DPW3'!BF115)</f>
        <v/>
      </c>
    </row>
    <row r="4380" spans="1:60" x14ac:dyDescent="0.25">
      <c r="A4380" s="176" t="str">
        <f t="shared" si="68"/>
        <v>YKY</v>
      </c>
      <c r="B4380" s="176" t="str">
        <f>IF(ISBLANK('DPW3'!DT115),"",'DPW3'!DT115)</f>
        <v>PCD_DPW3_RES6_DSPC_ST</v>
      </c>
      <c r="C4380" s="176" t="str">
        <f>'DPW3'!F115 &amp; "," &amp; 'DPW3'!G115 &amp; "," &amp; 'DPW3'!$DQ$5 &amp; "," &amp; 'DPW3'!$DT$6</f>
        <v>Resilience - Ml/d of peak week production capacity of additional process stream,Number of schemes - total (Stage 0 to Stage 6),Reasons for delay - Number of delayed schemes falling into each 'primary reason for delay' category,Supply chain capacity</v>
      </c>
      <c r="D4380" s="176" t="str">
        <f>IF(ISBLANK('DPW3'!$H$115),"",'DPW3'!$H$115)</f>
        <v>Nr</v>
      </c>
      <c r="E4380" s="176" t="s">
        <v>7266</v>
      </c>
      <c r="F4380" s="176" t="str">
        <f>IF(ISBLANK('DPW3'!BG115),"",'DPW3'!BG115)</f>
        <v/>
      </c>
    </row>
    <row r="4381" spans="1:60" x14ac:dyDescent="0.25">
      <c r="A4381" s="176" t="str">
        <f t="shared" si="68"/>
        <v>YKY</v>
      </c>
      <c r="B4381" s="176" t="str">
        <f>IF(ISBLANK('DPW3'!DU115),"",'DPW3'!DU115)</f>
        <v>PCD_DPW3_RES6_DPP_ST</v>
      </c>
      <c r="C4381" s="176" t="str">
        <f>'DPW3'!F115 &amp; "," &amp; 'DPW3'!G115 &amp; "," &amp; 'DPW3'!$DQ$5 &amp; "," &amp; 'DPW3'!$DU$6</f>
        <v>Resilience - Ml/d of peak week production capacity of additional process stream,Number of schemes - total (Stage 0 to Stage 6),Reasons for delay - Number of delayed schemes falling into each 'primary reason for delay' category,Land and planning permission</v>
      </c>
      <c r="D4381" s="176" t="str">
        <f>IF(ISBLANK('DPW3'!$H$115),"",'DPW3'!$H$115)</f>
        <v>Nr</v>
      </c>
      <c r="E4381" s="176" t="s">
        <v>7266</v>
      </c>
      <c r="F4381" s="176" t="str">
        <f>IF(ISBLANK('DPW3'!BH115),"",'DPW3'!BH115)</f>
        <v/>
      </c>
    </row>
    <row r="4382" spans="1:60" x14ac:dyDescent="0.25">
      <c r="A4382" s="176" t="str">
        <f t="shared" si="68"/>
        <v>YKY</v>
      </c>
      <c r="B4382" s="176" t="str">
        <f>IF(ISBLANK('DPW3'!DV115),"",'DPW3'!DV115)</f>
        <v>PCD_DPW3_RES6_DTPI_ST</v>
      </c>
      <c r="C4382" s="176" t="str">
        <f>'DPW3'!F115 &amp; "," &amp; 'DPW3'!G115 &amp; "," &amp; 'DPW3'!$DQ$5 &amp; "," &amp; 'DPW3'!$DV$6</f>
        <v>Resilience - Ml/d of peak week production capacity of additional process stream,Number of schemes - total (Stage 0 to Stage 6),Reasons for delay - Number of delayed schemes falling into each 'primary reason for delay' category,Third-party interface</v>
      </c>
      <c r="D4382" s="176" t="str">
        <f>IF(ISBLANK('DPW3'!$H$115),"",'DPW3'!$H$115)</f>
        <v>Nr</v>
      </c>
      <c r="E4382" s="176" t="s">
        <v>7266</v>
      </c>
      <c r="F4382" s="176" t="str">
        <f>IF(ISBLANK('DPW3'!BI115),"",'DPW3'!BI115)</f>
        <v/>
      </c>
    </row>
    <row r="4383" spans="1:60" x14ac:dyDescent="0.25">
      <c r="A4383" s="176" t="str">
        <f t="shared" si="68"/>
        <v>YKY</v>
      </c>
      <c r="B4383" s="176" t="str">
        <f>IF(ISBLANK('DPW3'!DW115),"",'DPW3'!DW115)</f>
        <v>PCD_DPW3_RES6_DCI_ST</v>
      </c>
      <c r="C4383" s="176" t="str">
        <f>'DPW3'!F115 &amp; "," &amp; 'DPW3'!G115 &amp; "," &amp; 'DPW3'!$DQ$5 &amp; "," &amp; 'DPW3'!$DW$6</f>
        <v>Resilience - Ml/d of peak week production capacity of additional process stream,Number of schemes - total (Stage 0 to Stage 6),Reasons for delay - Number of delayed schemes falling into each 'primary reason for delay' category,Contractual issues</v>
      </c>
      <c r="D4383" s="176" t="str">
        <f>IF(ISBLANK('DPW3'!$H$115),"",'DPW3'!$H$115)</f>
        <v>Nr</v>
      </c>
      <c r="E4383" s="176" t="s">
        <v>7266</v>
      </c>
      <c r="F4383" s="176" t="str">
        <f>IF(ISBLANK('DPW3'!BJ115),"",'DPW3'!BJ115)</f>
        <v/>
      </c>
    </row>
    <row r="4384" spans="1:60" x14ac:dyDescent="0.25">
      <c r="A4384" s="176" t="str">
        <f t="shared" si="68"/>
        <v>YKY</v>
      </c>
      <c r="B4384" s="176" t="str">
        <f>IF(ISBLANK('DPW3'!DX115),"",'DPW3'!DX115)</f>
        <v>PCD_DPW3_RES6_DSI_ST</v>
      </c>
      <c r="C4384" s="176" t="str">
        <f>'DPW3'!F115 &amp; "," &amp; 'DPW3'!G115 &amp; "," &amp; 'DPW3'!$DQ$5 &amp; "," &amp; 'DPW3'!$DX$6</f>
        <v>Resilience - Ml/d of peak week production capacity of additional process stream,Number of schemes - total (Stage 0 to Stage 6),Reasons for delay - Number of delayed schemes falling into each 'primary reason for delay' category,Sites issues</v>
      </c>
      <c r="D4384" s="176" t="str">
        <f>IF(ISBLANK('DPW3'!$H$115),"",'DPW3'!$H$115)</f>
        <v>Nr</v>
      </c>
      <c r="E4384" s="176" t="s">
        <v>7266</v>
      </c>
      <c r="F4384" s="176" t="str">
        <f>IF(ISBLANK('DPW3'!BK115),"",'DPW3'!BK115)</f>
        <v/>
      </c>
    </row>
    <row r="4385" spans="1:60" x14ac:dyDescent="0.25">
      <c r="A4385" s="176" t="str">
        <f t="shared" si="68"/>
        <v>YKY</v>
      </c>
      <c r="B4385" s="176" t="str">
        <f>IF(ISBLANK('DPW3'!DY115),"",'DPW3'!DY115)</f>
        <v>PCD_DPW3_RES6_DER_ST</v>
      </c>
      <c r="C4385" s="176" t="str">
        <f>'DPW3'!F115 &amp; "," &amp; 'DPW3'!G115 &amp; "," &amp; 'DPW3'!$DQ$5 &amp; "," &amp; 'DPW3'!$DY$6</f>
        <v>Resilience - Ml/d of peak week production capacity of additional process stream,Number of schemes - total (Stage 0 to Stage 6),Reasons for delay - Number of delayed schemes falling into each 'primary reason for delay' category,Environmental risks</v>
      </c>
      <c r="D4385" s="176" t="str">
        <f>IF(ISBLANK('DPW3'!$H$115),"",'DPW3'!$H$115)</f>
        <v>Nr</v>
      </c>
      <c r="E4385" s="176" t="s">
        <v>7266</v>
      </c>
      <c r="F4385" s="176" t="str">
        <f>IF(ISBLANK('DPW3'!BL115),"",'DPW3'!BL115)</f>
        <v/>
      </c>
    </row>
    <row r="4386" spans="1:60" x14ac:dyDescent="0.25">
      <c r="A4386" s="176" t="str">
        <f t="shared" si="68"/>
        <v>YKY</v>
      </c>
      <c r="B4386" s="176" t="str">
        <f>IF(ISBLANK('DPW3'!DZ115),"",'DPW3'!DZ115)</f>
        <v>PCD_DPW3_RES6_RS_ST</v>
      </c>
      <c r="C4386" s="176" t="str">
        <f>'DPW3'!F115 &amp; "," &amp; 'DPW3'!G115 &amp; "," &amp; 'DPW3'!$DQ$5 &amp; "," &amp; 'DPW3'!$DZ$6</f>
        <v>Resilience - Ml/d of peak week production capacity of additional process stream,Number of schemes - total (Stage 0 to Stage 6),Reasons for delay - Number of delayed schemes falling into each 'primary reason for delay' category,Regulatory Sign off Delay</v>
      </c>
      <c r="D4386" s="176" t="str">
        <f>IF(ISBLANK('DPW3'!$H$115),"",'DPW3'!$H$115)</f>
        <v>Nr</v>
      </c>
      <c r="E4386" s="176" t="s">
        <v>7266</v>
      </c>
      <c r="F4386" s="176" t="str">
        <f>IF(ISBLANK('DPW3'!BM115),"",'DPW3'!BM115)</f>
        <v/>
      </c>
    </row>
    <row r="4387" spans="1:60" x14ac:dyDescent="0.25">
      <c r="A4387" s="176" t="str">
        <f t="shared" si="68"/>
        <v>YKY</v>
      </c>
      <c r="B4387" s="176" t="str">
        <f>IF(ISBLANK('DPW3'!EA115),"",'DPW3'!EA115)</f>
        <v>PCD_DPW3_RES6_DPLE_ST</v>
      </c>
      <c r="C4387" s="176" t="str">
        <f>'DPW3'!F115 &amp; "," &amp; 'DPW3'!G115 &amp; "," &amp; 'DPW3'!$DQ$5 &amp; "," &amp; 'DPW3'!$EA$6</f>
        <v>Resilience - Ml/d of peak week production capacity of additional process stream,Number of schemes - total (Stage 0 to Stage 6),Reasons for delay - Number of delayed schemes falling into each 'primary reason for delay' category,Programme level efficiency</v>
      </c>
      <c r="D4387" s="176" t="str">
        <f>IF(ISBLANK('DPW3'!$H$115),"",'DPW3'!$H$115)</f>
        <v>Nr</v>
      </c>
      <c r="E4387" s="176" t="s">
        <v>7266</v>
      </c>
      <c r="F4387" s="176" t="str">
        <f>IF(ISBLANK('DPW3'!BN115),"",'DPW3'!BN115)</f>
        <v/>
      </c>
    </row>
    <row r="4388" spans="1:60" x14ac:dyDescent="0.25">
      <c r="A4388" s="176" t="str">
        <f t="shared" si="68"/>
        <v>YKY</v>
      </c>
      <c r="B4388" s="176" t="str">
        <f>IF(ISBLANK('DPW3'!BX116),"",'DPW3'!BX116)</f>
        <v>PCD_DPW3_RES7_NR</v>
      </c>
      <c r="C4388" s="176" t="str">
        <f>'DPW3'!F116&amp;'DPW3'!BX5</f>
        <v>Resilience - Number of raw water reservoirs with the delivery of specified safety improvementsNumber of Schemes with IMs (Nr)</v>
      </c>
      <c r="D4388" s="176" t="str">
        <f>IF(ISBLANK('DPW3'!$H$116),"",'DPW3'!$H$116)</f>
        <v>Nr</v>
      </c>
      <c r="E4388" s="176" t="s">
        <v>7266</v>
      </c>
      <c r="F4388" s="176" t="str">
        <f>IF(ISBLANK('DPW3'!K116),"",'DPW3'!K116)</f>
        <v/>
      </c>
    </row>
    <row r="4389" spans="1:60" x14ac:dyDescent="0.25">
      <c r="A4389" s="176" t="str">
        <f t="shared" si="68"/>
        <v>YKY</v>
      </c>
      <c r="B4389" s="176" t="str">
        <f>IF(ISBLANK('DPW3'!BZ116),"",'DPW3'!BZ116)</f>
        <v>PCD_DPW3_RES7_S0</v>
      </c>
      <c r="C4389" s="176" t="str">
        <f>'DPW3'!F116 &amp; "," &amp; 'DPW3'!G116 &amp; "," &amp; 'DPW3'!BX5</f>
        <v>Resilience - Number of raw water reservoirs with the delivery of specified safety improvements,Number of schemes at Stage 0,Number of Schemes with IMs (Nr)</v>
      </c>
      <c r="D4389" s="176" t="str">
        <f>IF(ISBLANK('DPW3'!$H$116),"",'DPW3'!$H$116)</f>
        <v>Nr</v>
      </c>
      <c r="E4389" s="176" t="s">
        <v>7266</v>
      </c>
      <c r="T4389" s="176" t="str">
        <f>IF(ISBLANK('DPW3'!M116),"",'DPW3'!M116)</f>
        <v/>
      </c>
      <c r="U4389" s="176" t="str">
        <f>IF(ISBLANK('DPW3'!N116),"",'DPW3'!N116)</f>
        <v/>
      </c>
      <c r="V4389" s="176" t="str">
        <f>IF(ISBLANK('DPW3'!O116),"",'DPW3'!O116)</f>
        <v/>
      </c>
      <c r="W4389" s="176" t="str">
        <f>IF(ISBLANK('DPW3'!P116),"",'DPW3'!P116)</f>
        <v/>
      </c>
      <c r="X4389" s="176" t="str">
        <f>IF(ISBLANK('DPW3'!Q116),"",'DPW3'!Q116)</f>
        <v/>
      </c>
      <c r="Y4389" s="176" t="str">
        <f>IF(ISBLANK('DPW3'!R116),"",'DPW3'!R116)</f>
        <v/>
      </c>
      <c r="Z4389" s="176" t="str">
        <f>IF(ISBLANK('DPW3'!S116),"",'DPW3'!S116)</f>
        <v/>
      </c>
      <c r="AA4389" s="176" t="str">
        <f>IF(ISBLANK('DPW3'!T116),"",'DPW3'!T116)</f>
        <v/>
      </c>
      <c r="AB4389" s="176" t="str">
        <f>IF(ISBLANK('DPW3'!U116),"",'DPW3'!U116)</f>
        <v/>
      </c>
      <c r="AC4389" s="176" t="str">
        <f>IF(ISBLANK('DPW3'!V116),"",'DPW3'!V116)</f>
        <v/>
      </c>
      <c r="AD4389" s="176" t="str">
        <f>IF(ISBLANK('DPW3'!W116),"",'DPW3'!W116)</f>
        <v/>
      </c>
      <c r="AE4389" s="176" t="str">
        <f>IF(ISBLANK('DPW3'!X116),"",'DPW3'!X116)</f>
        <v/>
      </c>
      <c r="AF4389" s="176" t="str">
        <f>IF(ISBLANK('DPW3'!Y116),"",'DPW3'!Y116)</f>
        <v/>
      </c>
      <c r="AG4389" s="176" t="str">
        <f>IF(ISBLANK('DPW3'!Z116),"",'DPW3'!Z116)</f>
        <v/>
      </c>
      <c r="AH4389" s="176" t="str">
        <f>IF(ISBLANK('DPW3'!AA116),"",'DPW3'!AA116)</f>
        <v/>
      </c>
      <c r="AI4389" s="176" t="str">
        <f>IF(ISBLANK('DPW3'!AB116),"",'DPW3'!AB116)</f>
        <v/>
      </c>
      <c r="AJ4389" s="176" t="str">
        <f>IF(ISBLANK('DPW3'!AC116),"",'DPW3'!AC116)</f>
        <v/>
      </c>
      <c r="AK4389" s="176" t="str">
        <f>IF(ISBLANK('DPW3'!AD116),"",'DPW3'!AD116)</f>
        <v/>
      </c>
      <c r="AL4389" s="176" t="str">
        <f>IF(ISBLANK('DPW3'!AE116),"",'DPW3'!AE116)</f>
        <v/>
      </c>
      <c r="AM4389" s="176" t="str">
        <f>IF(ISBLANK('DPW3'!AF116),"",'DPW3'!AF116)</f>
        <v/>
      </c>
      <c r="AN4389" s="176" t="str">
        <f>IF(ISBLANK('DPW3'!AG116),"",'DPW3'!AG116)</f>
        <v/>
      </c>
      <c r="AO4389" s="176" t="str">
        <f>IF(ISBLANK('DPW3'!AH116),"",'DPW3'!AH116)</f>
        <v/>
      </c>
      <c r="AP4389" s="176" t="str">
        <f>IF(ISBLANK('DPW3'!AI116),"",'DPW3'!AI116)</f>
        <v/>
      </c>
      <c r="AQ4389" s="176" t="str">
        <f>IF(ISBLANK('DPW3'!AJ116),"",'DPW3'!AJ116)</f>
        <v/>
      </c>
      <c r="AR4389" s="176" t="str">
        <f>IF(ISBLANK('DPW3'!AK116),"",'DPW3'!AK116)</f>
        <v/>
      </c>
      <c r="AS4389" s="176" t="str">
        <f>IF(ISBLANK('DPW3'!AL116),"",'DPW3'!AL116)</f>
        <v/>
      </c>
      <c r="AT4389" s="176" t="str">
        <f>IF(ISBLANK('DPW3'!AM116),"",'DPW3'!AM116)</f>
        <v/>
      </c>
      <c r="AU4389" s="176" t="str">
        <f>IF(ISBLANK('DPW3'!AN116),"",'DPW3'!AN116)</f>
        <v/>
      </c>
      <c r="AV4389" s="176" t="str">
        <f>IF(ISBLANK('DPW3'!AO116),"",'DPW3'!AO116)</f>
        <v/>
      </c>
      <c r="AW4389" s="176" t="str">
        <f>IF(ISBLANK('DPW3'!AP116),"",'DPW3'!AP116)</f>
        <v/>
      </c>
      <c r="AX4389" s="176" t="str">
        <f>IF(ISBLANK('DPW3'!AQ116),"",'DPW3'!AQ116)</f>
        <v/>
      </c>
      <c r="AY4389" s="176" t="str">
        <f>IF(ISBLANK('DPW3'!AR116),"",'DPW3'!AR116)</f>
        <v/>
      </c>
      <c r="AZ4389" s="176" t="str">
        <f>IF(ISBLANK('DPW3'!AS116),"",'DPW3'!AS116)</f>
        <v/>
      </c>
      <c r="BA4389" s="176" t="str">
        <f>IF(ISBLANK('DPW3'!AT116),"",'DPW3'!AT116)</f>
        <v/>
      </c>
      <c r="BB4389" s="176" t="str">
        <f>IF(ISBLANK('DPW3'!AU116),"",'DPW3'!AU116)</f>
        <v/>
      </c>
      <c r="BC4389" s="176" t="str">
        <f>IF(ISBLANK('DPW3'!AV116),"",'DPW3'!AV116)</f>
        <v/>
      </c>
      <c r="BD4389" s="176" t="str">
        <f>IF(ISBLANK('DPW3'!AW116),"",'DPW3'!AW116)</f>
        <v/>
      </c>
      <c r="BE4389" s="176" t="str">
        <f>IF(ISBLANK('DPW3'!AX116),"",'DPW3'!AX116)</f>
        <v/>
      </c>
      <c r="BF4389" s="176" t="str">
        <f>IF(ISBLANK('DPW3'!AY116),"",'DPW3'!AY116)</f>
        <v/>
      </c>
      <c r="BG4389" s="176" t="str">
        <f>IF(ISBLANK('DPW3'!AZ116),"",'DPW3'!AZ116)</f>
        <v/>
      </c>
      <c r="BH4389" s="176" t="str">
        <f>IF(ISBLANK('DPW3'!BA116),"",'DPW3'!BA116)</f>
        <v/>
      </c>
    </row>
    <row r="4390" spans="1:60" x14ac:dyDescent="0.25">
      <c r="A4390" s="176" t="str">
        <f t="shared" si="68"/>
        <v>YKY</v>
      </c>
      <c r="B4390" s="176" t="str">
        <f>IF(ISBLANK('DPW3'!DP116),"",'DPW3'!DP116)</f>
        <v>PCD_DPW3_RES7_DLY</v>
      </c>
      <c r="C4390" s="176" t="str">
        <f>'DPW3'!F116 &amp; "," &amp; 'DPW3'!G116 &amp; "," &amp; 'DPW3'!DP5 &amp; "," &amp; 'DPW3'!DP6</f>
        <v>Resilience - Number of raw water reservoirs with the delivery of specified safety improvements,Number of schemes at Stage 0,Total number of schemes with a 90+ day delay for any given IM,</v>
      </c>
      <c r="D4390" s="176" t="str">
        <f>IF(ISBLANK('DPW3'!$H$116),"",'DPW3'!$H$116)</f>
        <v>Nr</v>
      </c>
      <c r="E4390" s="176" t="s">
        <v>7266</v>
      </c>
      <c r="F4390" s="176" t="str">
        <f>IF(ISBLANK('DPW3'!BC116),"",'DPW3'!BC116)</f>
        <v/>
      </c>
    </row>
    <row r="4391" spans="1:60" x14ac:dyDescent="0.25">
      <c r="A4391" s="176" t="str">
        <f t="shared" si="68"/>
        <v>YKY</v>
      </c>
      <c r="B4391" s="176" t="str">
        <f>IF(ISBLANK('DPW3'!DQ116),"",'DPW3'!DQ116)</f>
        <v>PCD_DPW3_RES7_DIR</v>
      </c>
      <c r="C4391" s="176" t="str">
        <f>'DPW3'!F116 &amp; "," &amp; 'DPW3'!G116 &amp; "," &amp; 'DPW3'!$DQ$5 &amp; "," &amp; 'DPW3'!$DQ$6</f>
        <v>Resilience - Number of raw water reservoirs with the delivery of specified safety improvements,Number of schemes at Stage 0,Reasons for delay - Number of delayed schemes falling into each 'primary reason for delay' category,Lack of resources - internal</v>
      </c>
      <c r="D4391" s="176" t="str">
        <f>IF(ISBLANK('DPW3'!$H$116),"",'DPW3'!$H$116)</f>
        <v>Nr</v>
      </c>
      <c r="E4391" s="176" t="s">
        <v>7266</v>
      </c>
      <c r="F4391" s="176" t="str">
        <f>IF(ISBLANK('DPW3'!BD116),"",'DPW3'!BD116)</f>
        <v/>
      </c>
    </row>
    <row r="4392" spans="1:60" x14ac:dyDescent="0.25">
      <c r="A4392" s="176" t="str">
        <f t="shared" si="68"/>
        <v>YKY</v>
      </c>
      <c r="B4392" s="176" t="str">
        <f>IF(ISBLANK('DPW3'!DR116),"",'DPW3'!DR116)</f>
        <v>PCD_DPW3_RES7_DSCR</v>
      </c>
      <c r="C4392" s="176" t="str">
        <f>'DPW3'!F116 &amp; "," &amp; 'DPW3'!G116 &amp; "," &amp; 'DPW3'!$DQ$5 &amp; "," &amp; 'DPW3'!$DR$6</f>
        <v xml:space="preserve">Resilience - Number of raw water reservoirs with the delivery of specified safety improvements,Number of schemes at Stage 0,Reasons for delay - Number of delayed schemes falling into each 'primary reason for delay' category,Lack of resources - external </v>
      </c>
      <c r="D4392" s="176" t="str">
        <f>IF(ISBLANK('DPW3'!$H$116),"",'DPW3'!$H$116)</f>
        <v>Nr</v>
      </c>
      <c r="E4392" s="176" t="s">
        <v>7266</v>
      </c>
      <c r="F4392" s="176" t="str">
        <f>IF(ISBLANK('DPW3'!BE116),"",'DPW3'!BE116)</f>
        <v/>
      </c>
    </row>
    <row r="4393" spans="1:60" x14ac:dyDescent="0.25">
      <c r="A4393" s="176" t="str">
        <f t="shared" si="68"/>
        <v>YKY</v>
      </c>
      <c r="B4393" s="176" t="str">
        <f>IF(ISBLANK('DPW3'!DS116),"",'DPW3'!DS116)</f>
        <v>PCD_DPW3_RES7_DCS</v>
      </c>
      <c r="C4393" s="176" t="str">
        <f>'DPW3'!F116 &amp; "," &amp; 'DPW3'!G116 &amp; "," &amp; 'DPW3'!$DQ$5 &amp; "," &amp; 'DPW3'!$DS$6</f>
        <v>Resilience - Number of raw water reservoirs with the delivery of specified safety improvements,Number of schemes at Stage 0,Reasons for delay - Number of delayed schemes falling into each 'primary reason for delay' category,Change in solution (IM2)</v>
      </c>
      <c r="D4393" s="176" t="str">
        <f>IF(ISBLANK('DPW3'!$H$116),"",'DPW3'!$H$116)</f>
        <v>Nr</v>
      </c>
      <c r="E4393" s="176" t="s">
        <v>7266</v>
      </c>
      <c r="F4393" s="176" t="str">
        <f>IF(ISBLANK('DPW3'!BF116),"",'DPW3'!BF116)</f>
        <v/>
      </c>
    </row>
    <row r="4394" spans="1:60" x14ac:dyDescent="0.25">
      <c r="A4394" s="176" t="str">
        <f t="shared" si="68"/>
        <v>YKY</v>
      </c>
      <c r="B4394" s="176" t="str">
        <f>IF(ISBLANK('DPW3'!DT116),"",'DPW3'!DT116)</f>
        <v>PCD_DPW3_RES7_DSPC</v>
      </c>
      <c r="C4394" s="176" t="str">
        <f>'DPW3'!F116 &amp; "," &amp; 'DPW3'!G116 &amp; "," &amp; 'DPW3'!$DQ$5 &amp; "," &amp; 'DPW3'!$DT$6</f>
        <v>Resilience - Number of raw water reservoirs with the delivery of specified safety improvements,Number of schemes at Stage 0,Reasons for delay - Number of delayed schemes falling into each 'primary reason for delay' category,Supply chain capacity</v>
      </c>
      <c r="D4394" s="176" t="str">
        <f>IF(ISBLANK('DPW3'!$H$116),"",'DPW3'!$H$116)</f>
        <v>Nr</v>
      </c>
      <c r="E4394" s="176" t="s">
        <v>7266</v>
      </c>
      <c r="F4394" s="176" t="str">
        <f>IF(ISBLANK('DPW3'!BG116),"",'DPW3'!BG116)</f>
        <v/>
      </c>
    </row>
    <row r="4395" spans="1:60" s="55" customFormat="1" x14ac:dyDescent="0.25">
      <c r="A4395" s="55" t="str">
        <f t="shared" si="68"/>
        <v>YKY</v>
      </c>
      <c r="B4395" s="55" t="str">
        <f>IF(ISBLANK('DPW3'!DU118),"",'DPW3'!DU116)</f>
        <v>PCD_DPW3_RES7_DPP</v>
      </c>
      <c r="C4395" s="55" t="str">
        <f>'DPW3'!F116 &amp; "," &amp; 'DPW3'!G116 &amp; "," &amp; 'DPW3'!$DQ$5 &amp; "," &amp; 'DPW3'!$DU$6</f>
        <v>Resilience - Number of raw water reservoirs with the delivery of specified safety improvements,Number of schemes at Stage 0,Reasons for delay - Number of delayed schemes falling into each 'primary reason for delay' category,Land and planning permission</v>
      </c>
      <c r="D4395" s="55" t="str">
        <f>IF(ISBLANK('DPW3'!$H$116),"",'DPW3'!$H$116)</f>
        <v>Nr</v>
      </c>
      <c r="E4395" s="55" t="s">
        <v>7266</v>
      </c>
      <c r="F4395" s="55" t="str">
        <f>IF(ISBLANK('DPW3'!BH116),"",'DPW3'!BH116)</f>
        <v/>
      </c>
    </row>
    <row r="4396" spans="1:60" x14ac:dyDescent="0.25">
      <c r="A4396" s="176" t="str">
        <f t="shared" si="68"/>
        <v>YKY</v>
      </c>
      <c r="B4396" s="176" t="str">
        <f>IF(ISBLANK('DPW3'!DV116),"",'DPW3'!DV116)</f>
        <v>PCD_DPW3_RES7_DTPI</v>
      </c>
      <c r="C4396" s="176" t="str">
        <f>'DPW3'!F116 &amp; "," &amp; 'DPW3'!G116 &amp; "," &amp; 'DPW3'!$DQ$5 &amp; "," &amp; 'DPW3'!$DV$6</f>
        <v>Resilience - Number of raw water reservoirs with the delivery of specified safety improvements,Number of schemes at Stage 0,Reasons for delay - Number of delayed schemes falling into each 'primary reason for delay' category,Third-party interface</v>
      </c>
      <c r="D4396" s="176" t="str">
        <f>IF(ISBLANK('DPW3'!$H$116),"",'DPW3'!$H$116)</f>
        <v>Nr</v>
      </c>
      <c r="E4396" s="176" t="s">
        <v>7266</v>
      </c>
      <c r="F4396" s="176" t="str">
        <f>IF(ISBLANK('DPW3'!BI116),"",'DPW3'!BI116)</f>
        <v/>
      </c>
    </row>
    <row r="4397" spans="1:60" x14ac:dyDescent="0.25">
      <c r="A4397" s="176" t="str">
        <f t="shared" si="68"/>
        <v>YKY</v>
      </c>
      <c r="B4397" s="176" t="str">
        <f>IF(ISBLANK('DPW3'!DW116),"",'DPW3'!DW116)</f>
        <v>PCD_DPW3_RES7_DCI</v>
      </c>
      <c r="C4397" s="176" t="str">
        <f>'DPW3'!F116 &amp; "," &amp; 'DPW3'!G116 &amp; "," &amp; 'DPW3'!$DQ$5 &amp; "," &amp; 'DPW3'!$DW$6</f>
        <v>Resilience - Number of raw water reservoirs with the delivery of specified safety improvements,Number of schemes at Stage 0,Reasons for delay - Number of delayed schemes falling into each 'primary reason for delay' category,Contractual issues</v>
      </c>
      <c r="D4397" s="176" t="str">
        <f>IF(ISBLANK('DPW3'!$H$116),"",'DPW3'!$H$116)</f>
        <v>Nr</v>
      </c>
      <c r="E4397" s="176" t="s">
        <v>7266</v>
      </c>
      <c r="F4397" s="176" t="str">
        <f>IF(ISBLANK('DPW3'!BJ116),"",'DPW3'!BJ116)</f>
        <v/>
      </c>
    </row>
    <row r="4398" spans="1:60" x14ac:dyDescent="0.25">
      <c r="A4398" s="176" t="str">
        <f t="shared" si="68"/>
        <v>YKY</v>
      </c>
      <c r="B4398" s="176" t="str">
        <f>IF(ISBLANK('DPW3'!DX116),"",'DPW3'!DX116)</f>
        <v>PCD_DPW3_RES7_DSI</v>
      </c>
      <c r="C4398" s="176" t="str">
        <f>'DPW3'!F116 &amp; "," &amp; 'DPW3'!G116 &amp; "," &amp; 'DPW3'!$DQ$5 &amp; "," &amp; 'DPW3'!$DX$6</f>
        <v>Resilience - Number of raw water reservoirs with the delivery of specified safety improvements,Number of schemes at Stage 0,Reasons for delay - Number of delayed schemes falling into each 'primary reason for delay' category,Sites issues</v>
      </c>
      <c r="D4398" s="176" t="str">
        <f>IF(ISBLANK('DPW3'!$H$116),"",'DPW3'!$H$116)</f>
        <v>Nr</v>
      </c>
      <c r="E4398" s="176" t="s">
        <v>7266</v>
      </c>
      <c r="F4398" s="176" t="str">
        <f>IF(ISBLANK('DPW3'!BK116),"",'DPW3'!BK116)</f>
        <v/>
      </c>
    </row>
    <row r="4399" spans="1:60" x14ac:dyDescent="0.25">
      <c r="A4399" s="176" t="str">
        <f t="shared" si="68"/>
        <v>YKY</v>
      </c>
      <c r="B4399" s="176" t="str">
        <f>IF(ISBLANK('DPW3'!DY116),"",'DPW3'!DY116)</f>
        <v>PCD_DPW3_RES7_DER</v>
      </c>
      <c r="C4399" s="176" t="str">
        <f>'DPW3'!F116 &amp; "," &amp; 'DPW3'!G116 &amp; "," &amp; 'DPW3'!$DQ$5 &amp; "," &amp; 'DPW3'!$DY$6</f>
        <v>Resilience - Number of raw water reservoirs with the delivery of specified safety improvements,Number of schemes at Stage 0,Reasons for delay - Number of delayed schemes falling into each 'primary reason for delay' category,Environmental risks</v>
      </c>
      <c r="D4399" s="176" t="str">
        <f>IF(ISBLANK('DPW3'!$H$116),"",'DPW3'!$H$116)</f>
        <v>Nr</v>
      </c>
      <c r="E4399" s="176" t="s">
        <v>7266</v>
      </c>
      <c r="F4399" s="176" t="str">
        <f>IF(ISBLANK('DPW3'!BL116),"",'DPW3'!BL116)</f>
        <v/>
      </c>
    </row>
    <row r="4400" spans="1:60" x14ac:dyDescent="0.25">
      <c r="A4400" s="176" t="str">
        <f t="shared" si="68"/>
        <v>YKY</v>
      </c>
      <c r="B4400" s="176" t="str">
        <f>IF(ISBLANK('DPW3'!DZ116),"",'DPW3'!DZ116)</f>
        <v>PCD_DPW3_RES7_RS</v>
      </c>
      <c r="C4400" s="176" t="str">
        <f>'DPW3'!F116 &amp; "," &amp; 'DPW3'!G116 &amp; "," &amp; 'DPW3'!$DQ$5 &amp; "," &amp; 'DPW3'!$DZ$6</f>
        <v>Resilience - Number of raw water reservoirs with the delivery of specified safety improvements,Number of schemes at Stage 0,Reasons for delay - Number of delayed schemes falling into each 'primary reason for delay' category,Regulatory Sign off Delay</v>
      </c>
      <c r="D4400" s="176" t="str">
        <f>IF(ISBLANK('DPW3'!$H$116),"",'DPW3'!$H$116)</f>
        <v>Nr</v>
      </c>
      <c r="E4400" s="176" t="s">
        <v>7266</v>
      </c>
      <c r="F4400" s="176" t="str">
        <f>IF(ISBLANK('DPW3'!BM116),"",'DPW3'!BM116)</f>
        <v/>
      </c>
    </row>
    <row r="4401" spans="1:60" x14ac:dyDescent="0.25">
      <c r="A4401" s="176" t="str">
        <f t="shared" si="68"/>
        <v>YKY</v>
      </c>
      <c r="B4401" s="176" t="str">
        <f>IF(ISBLANK('DPW3'!EA116),"",'DPW3'!EA116)</f>
        <v>PCD_DPW3_RES7_DPLE</v>
      </c>
      <c r="C4401" s="176" t="str">
        <f>'DPW3'!F116 &amp; "," &amp; 'DPW3'!G116 &amp; "," &amp; 'DPW3'!$DQ$5 &amp; "," &amp; 'DPW3'!$EA$6</f>
        <v>Resilience - Number of raw water reservoirs with the delivery of specified safety improvements,Number of schemes at Stage 0,Reasons for delay - Number of delayed schemes falling into each 'primary reason for delay' category,Programme level efficiency</v>
      </c>
      <c r="D4401" s="176" t="str">
        <f>IF(ISBLANK('DPW3'!$H$116),"",'DPW3'!$H$116)</f>
        <v>Nr</v>
      </c>
      <c r="E4401" s="176" t="s">
        <v>7266</v>
      </c>
      <c r="F4401" s="176" t="str">
        <f>IF(ISBLANK('DPW3'!BN116),"",'DPW3'!BN116)</f>
        <v/>
      </c>
    </row>
    <row r="4402" spans="1:60" x14ac:dyDescent="0.25">
      <c r="A4402" s="176" t="str">
        <f t="shared" si="68"/>
        <v>YKY</v>
      </c>
      <c r="B4402" s="176" t="str">
        <f>IF(ISBLANK('DPW3'!BZ117),"",'DPW3'!BZ117)</f>
        <v>PCD_DPW3_RES7_S1</v>
      </c>
      <c r="C4402" s="176" t="str">
        <f>'DPW3'!F117 &amp; "," &amp; 'DPW3'!G117 &amp; "," &amp; 'DPW3'!BX5</f>
        <v>Resilience - Number of raw water reservoirs with the delivery of specified safety improvements,Number of schemes at Stage 1,Number of Schemes with IMs (Nr)</v>
      </c>
      <c r="D4402" s="176" t="str">
        <f>IF(ISBLANK('DPW3'!$H$117),"",'DPW3'!$H$117)</f>
        <v>Nr</v>
      </c>
      <c r="E4402" s="176" t="s">
        <v>7266</v>
      </c>
      <c r="T4402" s="176" t="str">
        <f>IF(ISBLANK('DPW3'!M117),"",'DPW3'!M117)</f>
        <v/>
      </c>
      <c r="U4402" s="176" t="str">
        <f>IF(ISBLANK('DPW3'!N117),"",'DPW3'!N117)</f>
        <v/>
      </c>
      <c r="V4402" s="176" t="str">
        <f>IF(ISBLANK('DPW3'!O117),"",'DPW3'!O117)</f>
        <v/>
      </c>
      <c r="W4402" s="176" t="str">
        <f>IF(ISBLANK('DPW3'!P117),"",'DPW3'!P117)</f>
        <v/>
      </c>
      <c r="X4402" s="176" t="str">
        <f>IF(ISBLANK('DPW3'!Q117),"",'DPW3'!Q117)</f>
        <v/>
      </c>
      <c r="Y4402" s="176" t="str">
        <f>IF(ISBLANK('DPW3'!R117),"",'DPW3'!R117)</f>
        <v/>
      </c>
      <c r="Z4402" s="176" t="str">
        <f>IF(ISBLANK('DPW3'!S117),"",'DPW3'!S117)</f>
        <v/>
      </c>
      <c r="AA4402" s="176" t="str">
        <f>IF(ISBLANK('DPW3'!T117),"",'DPW3'!T117)</f>
        <v/>
      </c>
      <c r="AB4402" s="176" t="str">
        <f>IF(ISBLANK('DPW3'!U117),"",'DPW3'!U117)</f>
        <v/>
      </c>
      <c r="AC4402" s="176" t="str">
        <f>IF(ISBLANK('DPW3'!V117),"",'DPW3'!V117)</f>
        <v/>
      </c>
      <c r="AD4402" s="176" t="str">
        <f>IF(ISBLANK('DPW3'!W117),"",'DPW3'!W117)</f>
        <v/>
      </c>
      <c r="AE4402" s="176" t="str">
        <f>IF(ISBLANK('DPW3'!X117),"",'DPW3'!X117)</f>
        <v/>
      </c>
      <c r="AF4402" s="176" t="str">
        <f>IF(ISBLANK('DPW3'!Y117),"",'DPW3'!Y117)</f>
        <v/>
      </c>
      <c r="AG4402" s="176" t="str">
        <f>IF(ISBLANK('DPW3'!Z117),"",'DPW3'!Z117)</f>
        <v/>
      </c>
      <c r="AH4402" s="176" t="str">
        <f>IF(ISBLANK('DPW3'!AA117),"",'DPW3'!AA117)</f>
        <v/>
      </c>
      <c r="AI4402" s="176" t="str">
        <f>IF(ISBLANK('DPW3'!AB117),"",'DPW3'!AB117)</f>
        <v/>
      </c>
      <c r="AJ4402" s="176" t="str">
        <f>IF(ISBLANK('DPW3'!AC117),"",'DPW3'!AC117)</f>
        <v/>
      </c>
      <c r="AK4402" s="176" t="str">
        <f>IF(ISBLANK('DPW3'!AD117),"",'DPW3'!AD117)</f>
        <v/>
      </c>
      <c r="AL4402" s="176" t="str">
        <f>IF(ISBLANK('DPW3'!AE117),"",'DPW3'!AE117)</f>
        <v/>
      </c>
      <c r="AM4402" s="176" t="str">
        <f>IF(ISBLANK('DPW3'!AF117),"",'DPW3'!AF117)</f>
        <v/>
      </c>
      <c r="AN4402" s="176" t="str">
        <f>IF(ISBLANK('DPW3'!AG117),"",'DPW3'!AG117)</f>
        <v/>
      </c>
      <c r="AO4402" s="176" t="str">
        <f>IF(ISBLANK('DPW3'!AH117),"",'DPW3'!AH117)</f>
        <v/>
      </c>
      <c r="AP4402" s="176" t="str">
        <f>IF(ISBLANK('DPW3'!AI117),"",'DPW3'!AI117)</f>
        <v/>
      </c>
      <c r="AQ4402" s="176" t="str">
        <f>IF(ISBLANK('DPW3'!AJ117),"",'DPW3'!AJ117)</f>
        <v/>
      </c>
      <c r="AR4402" s="176" t="str">
        <f>IF(ISBLANK('DPW3'!AK117),"",'DPW3'!AK117)</f>
        <v/>
      </c>
      <c r="AS4402" s="176" t="str">
        <f>IF(ISBLANK('DPW3'!AL117),"",'DPW3'!AL117)</f>
        <v/>
      </c>
      <c r="AT4402" s="176" t="str">
        <f>IF(ISBLANK('DPW3'!AM117),"",'DPW3'!AM117)</f>
        <v/>
      </c>
      <c r="AU4402" s="176" t="str">
        <f>IF(ISBLANK('DPW3'!AN117),"",'DPW3'!AN117)</f>
        <v/>
      </c>
      <c r="AV4402" s="176" t="str">
        <f>IF(ISBLANK('DPW3'!AO117),"",'DPW3'!AO117)</f>
        <v/>
      </c>
      <c r="AW4402" s="176" t="str">
        <f>IF(ISBLANK('DPW3'!AP117),"",'DPW3'!AP117)</f>
        <v/>
      </c>
      <c r="AX4402" s="176" t="str">
        <f>IF(ISBLANK('DPW3'!AQ117),"",'DPW3'!AQ117)</f>
        <v/>
      </c>
      <c r="AY4402" s="176" t="str">
        <f>IF(ISBLANK('DPW3'!AR117),"",'DPW3'!AR117)</f>
        <v/>
      </c>
      <c r="AZ4402" s="176" t="str">
        <f>IF(ISBLANK('DPW3'!AS117),"",'DPW3'!AS117)</f>
        <v/>
      </c>
      <c r="BA4402" s="176" t="str">
        <f>IF(ISBLANK('DPW3'!AT117),"",'DPW3'!AT117)</f>
        <v/>
      </c>
      <c r="BB4402" s="176" t="str">
        <f>IF(ISBLANK('DPW3'!AU117),"",'DPW3'!AU117)</f>
        <v/>
      </c>
      <c r="BC4402" s="176" t="str">
        <f>IF(ISBLANK('DPW3'!AV117),"",'DPW3'!AV117)</f>
        <v/>
      </c>
      <c r="BD4402" s="176" t="str">
        <f>IF(ISBLANK('DPW3'!AW117),"",'DPW3'!AW117)</f>
        <v/>
      </c>
      <c r="BE4402" s="176" t="str">
        <f>IF(ISBLANK('DPW3'!AX117),"",'DPW3'!AX117)</f>
        <v/>
      </c>
      <c r="BF4402" s="176" t="str">
        <f>IF(ISBLANK('DPW3'!AY117),"",'DPW3'!AY117)</f>
        <v/>
      </c>
      <c r="BG4402" s="176" t="str">
        <f>IF(ISBLANK('DPW3'!AZ117),"",'DPW3'!AZ117)</f>
        <v/>
      </c>
      <c r="BH4402" s="176" t="str">
        <f>IF(ISBLANK('DPW3'!BA117),"",'DPW3'!BA117)</f>
        <v/>
      </c>
    </row>
    <row r="4403" spans="1:60" x14ac:dyDescent="0.25">
      <c r="A4403" s="176" t="str">
        <f t="shared" si="68"/>
        <v>YKY</v>
      </c>
      <c r="B4403" s="176" t="str">
        <f>IF(ISBLANK('DPW3'!DP117),"",'DPW3'!DP117)</f>
        <v>PCD_DPW3_RES7_DLY_S1</v>
      </c>
      <c r="C4403" s="176" t="str">
        <f>'DPW3'!F117 &amp; "," &amp; 'DPW3'!G117 &amp; "," &amp; 'DPW3'!DP5 &amp; "," &amp; 'DPW3'!DP6</f>
        <v>Resilience - Number of raw water reservoirs with the delivery of specified safety improvements,Number of schemes at Stage 1,Total number of schemes with a 90+ day delay for any given IM,</v>
      </c>
      <c r="D4403" s="176" t="str">
        <f>IF(ISBLANK('DPW3'!$H$117),"",'DPW3'!$H$117)</f>
        <v>Nr</v>
      </c>
      <c r="E4403" s="176" t="s">
        <v>7266</v>
      </c>
      <c r="F4403" s="176" t="str">
        <f>IF(ISBLANK('DPW3'!BC117),"",'DPW3'!BC117)</f>
        <v/>
      </c>
    </row>
    <row r="4404" spans="1:60" x14ac:dyDescent="0.25">
      <c r="A4404" s="176" t="str">
        <f t="shared" si="68"/>
        <v>YKY</v>
      </c>
      <c r="B4404" s="176" t="str">
        <f>IF(ISBLANK('DPW3'!DQ117),"",'DPW3'!DQ117)</f>
        <v>PCD_DPW3_RES7_DIR_S1</v>
      </c>
      <c r="C4404" s="176" t="str">
        <f>'DPW3'!F117 &amp; "," &amp; 'DPW3'!G117 &amp; "," &amp; 'DPW3'!$DQ$5 &amp; "," &amp; 'DPW3'!$DQ$6</f>
        <v>Resilience - Number of raw water reservoirs with the delivery of specified safety improvements,Number of schemes at Stage 1,Reasons for delay - Number of delayed schemes falling into each 'primary reason for delay' category,Lack of resources - internal</v>
      </c>
      <c r="D4404" s="176" t="str">
        <f>IF(ISBLANK('DPW3'!$H$117),"",'DPW3'!$H$117)</f>
        <v>Nr</v>
      </c>
      <c r="E4404" s="176" t="s">
        <v>7266</v>
      </c>
      <c r="F4404" s="176" t="str">
        <f>IF(ISBLANK('DPW3'!BD117),"",'DPW3'!BD117)</f>
        <v/>
      </c>
    </row>
    <row r="4405" spans="1:60" x14ac:dyDescent="0.25">
      <c r="A4405" s="176" t="str">
        <f t="shared" si="68"/>
        <v>YKY</v>
      </c>
      <c r="B4405" s="176" t="str">
        <f>IF(ISBLANK('DPW3'!DR117),"",'DPW3'!DR117)</f>
        <v>PCD_DPW3_RES7_DSCR_S1</v>
      </c>
      <c r="C4405" s="176" t="str">
        <f>'DPW3'!F117 &amp; "," &amp; 'DPW3'!G117 &amp; "," &amp; 'DPW3'!DQ$5 &amp; "," &amp; 'DPW3'!$DR$6</f>
        <v xml:space="preserve">Resilience - Number of raw water reservoirs with the delivery of specified safety improvements,Number of schemes at Stage 1,Reasons for delay - Number of delayed schemes falling into each 'primary reason for delay' category,Lack of resources - external </v>
      </c>
      <c r="D4405" s="176" t="str">
        <f>IF(ISBLANK('DPW3'!$H$117),"",'DPW3'!$H$117)</f>
        <v>Nr</v>
      </c>
      <c r="E4405" s="176" t="s">
        <v>7266</v>
      </c>
      <c r="F4405" s="176" t="str">
        <f>IF(ISBLANK('DPW3'!BE117),"",'DPW3'!BE117)</f>
        <v/>
      </c>
    </row>
    <row r="4406" spans="1:60" x14ac:dyDescent="0.25">
      <c r="A4406" s="176" t="str">
        <f t="shared" si="68"/>
        <v>YKY</v>
      </c>
      <c r="B4406" s="176" t="str">
        <f>IF(ISBLANK('DPW3'!DS117),"",'DPW3'!DS117)</f>
        <v>PCD_DPW3_RES7_DCS_S1</v>
      </c>
      <c r="C4406" s="176" t="str">
        <f>'DPW3'!F117 &amp; "," &amp; 'DPW3'!G117 &amp; "," &amp; 'DPW3'!$DQ$5 &amp; "," &amp; 'DPW3'!$DS$6</f>
        <v>Resilience - Number of raw water reservoirs with the delivery of specified safety improvements,Number of schemes at Stage 1,Reasons for delay - Number of delayed schemes falling into each 'primary reason for delay' category,Change in solution (IM2)</v>
      </c>
      <c r="D4406" s="176" t="str">
        <f>IF(ISBLANK('DPW3'!$H$117),"",'DPW3'!$H$117)</f>
        <v>Nr</v>
      </c>
      <c r="E4406" s="176" t="s">
        <v>7266</v>
      </c>
      <c r="F4406" s="176" t="str">
        <f>IF(ISBLANK('DPW3'!BF117),"",'DPW3'!BF117)</f>
        <v/>
      </c>
    </row>
    <row r="4407" spans="1:60" x14ac:dyDescent="0.25">
      <c r="A4407" s="176" t="str">
        <f t="shared" si="68"/>
        <v>YKY</v>
      </c>
      <c r="B4407" s="176" t="str">
        <f>IF(ISBLANK('DPW3'!DT117),"",'DPW3'!DT117)</f>
        <v>PCD_DPW3_RES7_DSPC_S1</v>
      </c>
      <c r="C4407" s="176" t="str">
        <f>'DPW3'!F117 &amp; "," &amp; 'DPW3'!G117 &amp; "," &amp; 'DPW3'!$DQ$5 &amp; "," &amp; 'DPW3'!$DT$6</f>
        <v>Resilience - Number of raw water reservoirs with the delivery of specified safety improvements,Number of schemes at Stage 1,Reasons for delay - Number of delayed schemes falling into each 'primary reason for delay' category,Supply chain capacity</v>
      </c>
      <c r="D4407" s="176" t="str">
        <f>IF(ISBLANK('DPW3'!$H$117),"",'DPW3'!$H$117)</f>
        <v>Nr</v>
      </c>
      <c r="E4407" s="176" t="s">
        <v>7266</v>
      </c>
      <c r="F4407" s="176" t="str">
        <f>IF(ISBLANK('DPW3'!BG117),"",'DPW3'!BG117)</f>
        <v/>
      </c>
    </row>
    <row r="4408" spans="1:60" s="55" customFormat="1" x14ac:dyDescent="0.25">
      <c r="A4408" s="55" t="str">
        <f t="shared" si="68"/>
        <v>YKY</v>
      </c>
      <c r="B4408" s="55" t="str">
        <f>IF(ISBLANK('DPW3'!DU117),"",'DPW3'!DU117)</f>
        <v>PCD_DPW3_RES7_DPP_S1</v>
      </c>
      <c r="C4408" s="55" t="str">
        <f>'DPW3'!F117 &amp; "," &amp; 'DPW3'!G117 &amp; "," &amp; 'DPW3'!$DQ$5 &amp; "," &amp; 'DPW3'!$DU$6</f>
        <v>Resilience - Number of raw water reservoirs with the delivery of specified safety improvements,Number of schemes at Stage 1,Reasons for delay - Number of delayed schemes falling into each 'primary reason for delay' category,Land and planning permission</v>
      </c>
      <c r="D4408" s="55" t="str">
        <f>IF(ISBLANK('DPW3'!$H$117),"",'DPW3'!$H$117)</f>
        <v>Nr</v>
      </c>
      <c r="E4408" s="55" t="s">
        <v>7266</v>
      </c>
      <c r="F4408" s="55" t="str">
        <f>IF(ISBLANK('DPW3'!BH117),"",'DPW3'!BH117)</f>
        <v/>
      </c>
    </row>
    <row r="4409" spans="1:60" x14ac:dyDescent="0.25">
      <c r="A4409" s="176" t="str">
        <f t="shared" si="68"/>
        <v>YKY</v>
      </c>
      <c r="B4409" s="176" t="str">
        <f>IF(ISBLANK('DPW3'!DV117),"",'DPW3'!DV117)</f>
        <v>PCD_DPW3_RES7_DTPI_S1</v>
      </c>
      <c r="C4409" s="176" t="str">
        <f>'DPW3'!F117 &amp; "," &amp; 'DPW3'!G117 &amp; "," &amp; 'DPW3'!$DQ$5 &amp; "," &amp; 'DPW3'!$DV$6</f>
        <v>Resilience - Number of raw water reservoirs with the delivery of specified safety improvements,Number of schemes at Stage 1,Reasons for delay - Number of delayed schemes falling into each 'primary reason for delay' category,Third-party interface</v>
      </c>
      <c r="D4409" s="176" t="str">
        <f>IF(ISBLANK('DPW3'!$H$117),"",'DPW3'!$H$117)</f>
        <v>Nr</v>
      </c>
      <c r="E4409" s="176" t="s">
        <v>7266</v>
      </c>
      <c r="F4409" s="176" t="str">
        <f>IF(ISBLANK('DPW3'!BI117),"",'DPW3'!BI117)</f>
        <v/>
      </c>
    </row>
    <row r="4410" spans="1:60" x14ac:dyDescent="0.25">
      <c r="A4410" s="176" t="str">
        <f t="shared" si="68"/>
        <v>YKY</v>
      </c>
      <c r="B4410" s="176" t="str">
        <f>IF(ISBLANK('DPW3'!DW117),"",'DPW3'!DW117)</f>
        <v>PCD_DPW3_RES7_DCI_S1</v>
      </c>
      <c r="C4410" s="176" t="str">
        <f>'DPW3'!F117 &amp; "," &amp; 'DPW3'!G117 &amp; "," &amp; 'DPW3'!$DQ$5 &amp; "," &amp; 'DPW3'!$DW$6</f>
        <v>Resilience - Number of raw water reservoirs with the delivery of specified safety improvements,Number of schemes at Stage 1,Reasons for delay - Number of delayed schemes falling into each 'primary reason for delay' category,Contractual issues</v>
      </c>
      <c r="D4410" s="176" t="str">
        <f>IF(ISBLANK('DPW3'!$H$117),"",'DPW3'!$H$117)</f>
        <v>Nr</v>
      </c>
      <c r="E4410" s="176" t="s">
        <v>7266</v>
      </c>
      <c r="F4410" s="176" t="str">
        <f>IF(ISBLANK('DPW3'!BJ117),"",'DPW3'!BJ117)</f>
        <v/>
      </c>
    </row>
    <row r="4411" spans="1:60" x14ac:dyDescent="0.25">
      <c r="A4411" s="176" t="str">
        <f t="shared" si="68"/>
        <v>YKY</v>
      </c>
      <c r="B4411" s="176" t="str">
        <f>IF(ISBLANK('DPW3'!DX117),"",'DPW3'!DX117)</f>
        <v>PCD_DPW3_RES7_DSI_S1</v>
      </c>
      <c r="C4411" s="176" t="str">
        <f>'DPW3'!F117 &amp; "," &amp; 'DPW3'!G117 &amp; "," &amp; 'DPW3'!$DQ$5 &amp; "," &amp; 'DPW3'!$DX$6</f>
        <v>Resilience - Number of raw water reservoirs with the delivery of specified safety improvements,Number of schemes at Stage 1,Reasons for delay - Number of delayed schemes falling into each 'primary reason for delay' category,Sites issues</v>
      </c>
      <c r="D4411" s="176" t="str">
        <f>IF(ISBLANK('DPW3'!$H$117),"",'DPW3'!$H$117)</f>
        <v>Nr</v>
      </c>
      <c r="E4411" s="176" t="s">
        <v>7266</v>
      </c>
      <c r="F4411" s="176" t="str">
        <f>IF(ISBLANK('DPW3'!BK117),"",'DPW3'!BK117)</f>
        <v/>
      </c>
    </row>
    <row r="4412" spans="1:60" x14ac:dyDescent="0.25">
      <c r="A4412" s="176" t="str">
        <f t="shared" si="68"/>
        <v>YKY</v>
      </c>
      <c r="B4412" s="176" t="str">
        <f>IF(ISBLANK('DPW3'!DY117),"",'DPW3'!DY117)</f>
        <v>PCD_DPW3_RES7_DER_S1</v>
      </c>
      <c r="C4412" s="176" t="str">
        <f>'DPW3'!F117 &amp; "," &amp; 'DPW3'!G117 &amp; "," &amp; 'DPW3'!$DQ$5 &amp; "," &amp; 'DPW3'!$DY$6</f>
        <v>Resilience - Number of raw water reservoirs with the delivery of specified safety improvements,Number of schemes at Stage 1,Reasons for delay - Number of delayed schemes falling into each 'primary reason for delay' category,Environmental risks</v>
      </c>
      <c r="D4412" s="176" t="str">
        <f>IF(ISBLANK('DPW3'!$H$117),"",'DPW3'!$H$117)</f>
        <v>Nr</v>
      </c>
      <c r="E4412" s="176" t="s">
        <v>7266</v>
      </c>
      <c r="F4412" s="176" t="str">
        <f>IF(ISBLANK('DPW3'!BL117),"",'DPW3'!BL117)</f>
        <v/>
      </c>
    </row>
    <row r="4413" spans="1:60" x14ac:dyDescent="0.25">
      <c r="A4413" s="176" t="str">
        <f t="shared" si="68"/>
        <v>YKY</v>
      </c>
      <c r="B4413" s="176" t="str">
        <f>IF(ISBLANK('DPW3'!DZ117),"",'DPW3'!DZ117)</f>
        <v>PCD_DPW3_RES7_RS_S1</v>
      </c>
      <c r="C4413" s="176" t="str">
        <f>'DPW3'!F117 &amp; "," &amp; 'DPW3'!G117 &amp; "," &amp; 'DPW3'!$DQ$5 &amp; "," &amp; 'DPW3'!$DZ$6</f>
        <v>Resilience - Number of raw water reservoirs with the delivery of specified safety improvements,Number of schemes at Stage 1,Reasons for delay - Number of delayed schemes falling into each 'primary reason for delay' category,Regulatory Sign off Delay</v>
      </c>
      <c r="D4413" s="176" t="str">
        <f>IF(ISBLANK('DPW3'!$H$117),"",'DPW3'!$H$117)</f>
        <v>Nr</v>
      </c>
      <c r="E4413" s="176" t="s">
        <v>7266</v>
      </c>
      <c r="F4413" s="176" t="str">
        <f>IF(ISBLANK('DPW3'!BM117),"",'DPW3'!BM117)</f>
        <v/>
      </c>
    </row>
    <row r="4414" spans="1:60" x14ac:dyDescent="0.25">
      <c r="A4414" s="176" t="str">
        <f t="shared" si="68"/>
        <v>YKY</v>
      </c>
      <c r="B4414" s="176" t="str">
        <f>IF(ISBLANK('DPW3'!EA117),"",'DPW3'!EA117)</f>
        <v>PCD_DPW3_RES7_DPLE_S1</v>
      </c>
      <c r="C4414" s="176" t="str">
        <f>'DPW3'!F117 &amp; "," &amp; 'DPW3'!G117 &amp; "," &amp; 'DPW3'!$DQ$5 &amp; "," &amp; 'DPW3'!$EA$6</f>
        <v>Resilience - Number of raw water reservoirs with the delivery of specified safety improvements,Number of schemes at Stage 1,Reasons for delay - Number of delayed schemes falling into each 'primary reason for delay' category,Programme level efficiency</v>
      </c>
      <c r="D4414" s="176" t="str">
        <f>IF(ISBLANK('DPW3'!$H$117),"",'DPW3'!$H$117)</f>
        <v>Nr</v>
      </c>
      <c r="E4414" s="176" t="s">
        <v>7266</v>
      </c>
      <c r="F4414" s="176" t="str">
        <f>IF(ISBLANK('DPW3'!BN117),"",'DPW3'!BN117)</f>
        <v/>
      </c>
    </row>
    <row r="4415" spans="1:60" x14ac:dyDescent="0.25">
      <c r="A4415" s="176" t="str">
        <f t="shared" si="68"/>
        <v>YKY</v>
      </c>
      <c r="B4415" s="176" t="str">
        <f>IF(ISBLANK('DPW3'!BZ118),"",'DPW3'!BZ118)</f>
        <v>PCD_DPW3_RES7_S2</v>
      </c>
      <c r="C4415" s="176" t="str">
        <f>'DPW3'!F118 &amp; "," &amp; 'DPW3'!G118 &amp; "," &amp; 'DPW3'!BX5</f>
        <v>Resilience - Number of raw water reservoirs with the delivery of specified safety improvements,Number of schemes at Stage 2,Number of Schemes with IMs (Nr)</v>
      </c>
      <c r="D4415" s="176" t="str">
        <f>IF(ISBLANK('DPW3'!$H$118),"",'DPW3'!$H$118)</f>
        <v>Nr</v>
      </c>
      <c r="E4415" s="176" t="s">
        <v>7266</v>
      </c>
      <c r="T4415" s="176" t="str">
        <f>IF(ISBLANK('DPW3'!M118),"",'DPW3'!M118)</f>
        <v/>
      </c>
      <c r="U4415" s="176" t="str">
        <f>IF(ISBLANK('DPW3'!N118),"",'DPW3'!N118)</f>
        <v/>
      </c>
      <c r="V4415" s="176" t="str">
        <f>IF(ISBLANK('DPW3'!O118),"",'DPW3'!O118)</f>
        <v/>
      </c>
      <c r="W4415" s="176" t="str">
        <f>IF(ISBLANK('DPW3'!P118),"",'DPW3'!P118)</f>
        <v/>
      </c>
      <c r="X4415" s="176" t="str">
        <f>IF(ISBLANK('DPW3'!Q118),"",'DPW3'!Q118)</f>
        <v/>
      </c>
      <c r="Y4415" s="176" t="str">
        <f>IF(ISBLANK('DPW3'!R118),"",'DPW3'!R118)</f>
        <v/>
      </c>
      <c r="Z4415" s="176" t="str">
        <f>IF(ISBLANK('DPW3'!S118),"",'DPW3'!S118)</f>
        <v/>
      </c>
      <c r="AA4415" s="176" t="str">
        <f>IF(ISBLANK('DPW3'!T118),"",'DPW3'!T118)</f>
        <v/>
      </c>
      <c r="AB4415" s="176" t="str">
        <f>IF(ISBLANK('DPW3'!U118),"",'DPW3'!U118)</f>
        <v/>
      </c>
      <c r="AC4415" s="176" t="str">
        <f>IF(ISBLANK('DPW3'!V118),"",'DPW3'!V118)</f>
        <v/>
      </c>
      <c r="AD4415" s="176" t="str">
        <f>IF(ISBLANK('DPW3'!W118),"",'DPW3'!W118)</f>
        <v/>
      </c>
      <c r="AE4415" s="176" t="str">
        <f>IF(ISBLANK('DPW3'!X118),"",'DPW3'!X118)</f>
        <v/>
      </c>
      <c r="AF4415" s="176" t="str">
        <f>IF(ISBLANK('DPW3'!Y118),"",'DPW3'!Y118)</f>
        <v/>
      </c>
      <c r="AG4415" s="176" t="str">
        <f>IF(ISBLANK('DPW3'!Z118),"",'DPW3'!Z118)</f>
        <v/>
      </c>
      <c r="AH4415" s="176" t="str">
        <f>IF(ISBLANK('DPW3'!AA118),"",'DPW3'!AA118)</f>
        <v/>
      </c>
      <c r="AI4415" s="176" t="str">
        <f>IF(ISBLANK('DPW3'!AB118),"",'DPW3'!AB118)</f>
        <v/>
      </c>
      <c r="AJ4415" s="176" t="str">
        <f>IF(ISBLANK('DPW3'!AC118),"",'DPW3'!AC118)</f>
        <v/>
      </c>
      <c r="AK4415" s="176" t="str">
        <f>IF(ISBLANK('DPW3'!AD118),"",'DPW3'!AD118)</f>
        <v/>
      </c>
      <c r="AL4415" s="176" t="str">
        <f>IF(ISBLANK('DPW3'!AE118),"",'DPW3'!AE118)</f>
        <v/>
      </c>
      <c r="AM4415" s="176" t="str">
        <f>IF(ISBLANK('DPW3'!AF118),"",'DPW3'!AF118)</f>
        <v/>
      </c>
      <c r="AN4415" s="176" t="str">
        <f>IF(ISBLANK('DPW3'!AG118),"",'DPW3'!AG118)</f>
        <v/>
      </c>
      <c r="AO4415" s="176" t="str">
        <f>IF(ISBLANK('DPW3'!AH118),"",'DPW3'!AH118)</f>
        <v/>
      </c>
      <c r="AP4415" s="176" t="str">
        <f>IF(ISBLANK('DPW3'!AI118),"",'DPW3'!AI118)</f>
        <v/>
      </c>
      <c r="AQ4415" s="176" t="str">
        <f>IF(ISBLANK('DPW3'!AJ118),"",'DPW3'!AJ118)</f>
        <v/>
      </c>
      <c r="AR4415" s="176" t="str">
        <f>IF(ISBLANK('DPW3'!AK118),"",'DPW3'!AK118)</f>
        <v/>
      </c>
      <c r="AS4415" s="176" t="str">
        <f>IF(ISBLANK('DPW3'!AL118),"",'DPW3'!AL118)</f>
        <v/>
      </c>
      <c r="AT4415" s="176" t="str">
        <f>IF(ISBLANK('DPW3'!AM118),"",'DPW3'!AM118)</f>
        <v/>
      </c>
      <c r="AU4415" s="176" t="str">
        <f>IF(ISBLANK('DPW3'!AN118),"",'DPW3'!AN118)</f>
        <v/>
      </c>
      <c r="AV4415" s="176" t="str">
        <f>IF(ISBLANK('DPW3'!AO118),"",'DPW3'!AO118)</f>
        <v/>
      </c>
      <c r="AW4415" s="176" t="str">
        <f>IF(ISBLANK('DPW3'!AP118),"",'DPW3'!AP118)</f>
        <v/>
      </c>
      <c r="AX4415" s="176" t="str">
        <f>IF(ISBLANK('DPW3'!AQ118),"",'DPW3'!AQ118)</f>
        <v/>
      </c>
      <c r="AY4415" s="176" t="str">
        <f>IF(ISBLANK('DPW3'!AR118),"",'DPW3'!AR118)</f>
        <v/>
      </c>
      <c r="AZ4415" s="176" t="str">
        <f>IF(ISBLANK('DPW3'!AS118),"",'DPW3'!AS118)</f>
        <v/>
      </c>
      <c r="BA4415" s="176" t="str">
        <f>IF(ISBLANK('DPW3'!AT118),"",'DPW3'!AT118)</f>
        <v/>
      </c>
      <c r="BB4415" s="176" t="str">
        <f>IF(ISBLANK('DPW3'!AU118),"",'DPW3'!AU118)</f>
        <v/>
      </c>
      <c r="BC4415" s="176" t="str">
        <f>IF(ISBLANK('DPW3'!AV118),"",'DPW3'!AV118)</f>
        <v/>
      </c>
      <c r="BD4415" s="176" t="str">
        <f>IF(ISBLANK('DPW3'!AW118),"",'DPW3'!AW118)</f>
        <v/>
      </c>
      <c r="BE4415" s="176" t="str">
        <f>IF(ISBLANK('DPW3'!AX118),"",'DPW3'!AX118)</f>
        <v/>
      </c>
      <c r="BF4415" s="176" t="str">
        <f>IF(ISBLANK('DPW3'!AY118),"",'DPW3'!AY118)</f>
        <v/>
      </c>
      <c r="BG4415" s="176" t="str">
        <f>IF(ISBLANK('DPW3'!AZ118),"",'DPW3'!AZ118)</f>
        <v/>
      </c>
      <c r="BH4415" s="176" t="str">
        <f>IF(ISBLANK('DPW3'!BA118),"",'DPW3'!BA118)</f>
        <v/>
      </c>
    </row>
    <row r="4416" spans="1:60" x14ac:dyDescent="0.25">
      <c r="A4416" s="176" t="str">
        <f t="shared" si="68"/>
        <v>YKY</v>
      </c>
      <c r="B4416" s="176" t="str">
        <f>IF(ISBLANK('DPW3'!DP118),"",'DPW3'!DP118)</f>
        <v>PCD_DPW3_RES7_DLY_S2</v>
      </c>
      <c r="C4416" s="176" t="str">
        <f>'DPW3'!F118 &amp; "," &amp; 'DPW3'!G118 &amp; "," &amp; 'DPW3'!DP5 &amp; "," &amp; 'DPW3'!DP6</f>
        <v>Resilience - Number of raw water reservoirs with the delivery of specified safety improvements,Number of schemes at Stage 2,Total number of schemes with a 90+ day delay for any given IM,</v>
      </c>
      <c r="D4416" s="176" t="str">
        <f>IF(ISBLANK('DPW3'!$H$118),"",'DPW3'!$H$118)</f>
        <v>Nr</v>
      </c>
      <c r="E4416" s="176" t="s">
        <v>7266</v>
      </c>
      <c r="F4416" s="176" t="str">
        <f>IF(ISBLANK('DPW3'!BC118),"",'DPW3'!BC118)</f>
        <v/>
      </c>
    </row>
    <row r="4417" spans="1:60" x14ac:dyDescent="0.25">
      <c r="A4417" s="176" t="str">
        <f t="shared" si="68"/>
        <v>YKY</v>
      </c>
      <c r="B4417" s="176" t="str">
        <f>IF(ISBLANK('DPW3'!DQ118),"",'DPW3'!DQ118)</f>
        <v>PCD_DPW3_RES7_DIR_S2</v>
      </c>
      <c r="C4417" s="176" t="str">
        <f>'DPW3'!F118 &amp; "," &amp; 'DPW3'!G118 &amp; "," &amp; 'DPW3'!$DQ$5 &amp; "," &amp; 'DPW3'!$DQ$6</f>
        <v>Resilience - Number of raw water reservoirs with the delivery of specified safety improvements,Number of schemes at Stage 2,Reasons for delay - Number of delayed schemes falling into each 'primary reason for delay' category,Lack of resources - internal</v>
      </c>
      <c r="D4417" s="176" t="str">
        <f>IF(ISBLANK('DPW3'!$H$118),"",'DPW3'!$H$118)</f>
        <v>Nr</v>
      </c>
      <c r="E4417" s="176" t="s">
        <v>7266</v>
      </c>
      <c r="F4417" s="176" t="str">
        <f>IF(ISBLANK('DPW3'!BD118),"",'DPW3'!BD118)</f>
        <v/>
      </c>
    </row>
    <row r="4418" spans="1:60" x14ac:dyDescent="0.25">
      <c r="A4418" s="176" t="str">
        <f t="shared" si="68"/>
        <v>YKY</v>
      </c>
      <c r="B4418" s="176" t="str">
        <f>IF(ISBLANK('DPW3'!DR118),"",'DPW3'!DR118)</f>
        <v>PCD_DPW3_RES7_DSCR_S2</v>
      </c>
      <c r="C4418" s="176" t="str">
        <f>'DPW3'!F118 &amp; "," &amp; 'DPW3'!G118 &amp; "," &amp; 'DPW3'!$DQ$5 &amp; "," &amp; 'DPW3'!$DR$6</f>
        <v xml:space="preserve">Resilience - Number of raw water reservoirs with the delivery of specified safety improvements,Number of schemes at Stage 2,Reasons for delay - Number of delayed schemes falling into each 'primary reason for delay' category,Lack of resources - external </v>
      </c>
      <c r="D4418" s="176" t="str">
        <f>IF(ISBLANK('DPW3'!$H$118),"",'DPW3'!$H$118)</f>
        <v>Nr</v>
      </c>
      <c r="E4418" s="176" t="s">
        <v>7266</v>
      </c>
      <c r="F4418" s="176" t="str">
        <f>IF(ISBLANK('DPW3'!BE118),"",'DPW3'!BE118)</f>
        <v/>
      </c>
    </row>
    <row r="4419" spans="1:60" x14ac:dyDescent="0.25">
      <c r="A4419" s="176" t="str">
        <f t="shared" si="68"/>
        <v>YKY</v>
      </c>
      <c r="B4419" s="176" t="str">
        <f>IF(ISBLANK('DPW3'!DS118),"",'DPW3'!DS118)</f>
        <v>PCD_DPW3_RES7_DCS_S2</v>
      </c>
      <c r="C4419" s="176" t="str">
        <f>'DPW3'!F118 &amp; "," &amp; 'DPW3'!G118 &amp; "," &amp; 'DPW3'!$DQ$5 &amp; "," &amp; 'DPW3'!$DS$6</f>
        <v>Resilience - Number of raw water reservoirs with the delivery of specified safety improvements,Number of schemes at Stage 2,Reasons for delay - Number of delayed schemes falling into each 'primary reason for delay' category,Change in solution (IM2)</v>
      </c>
      <c r="D4419" s="176" t="str">
        <f>IF(ISBLANK('DPW3'!$H$118),"",'DPW3'!$H$118)</f>
        <v>Nr</v>
      </c>
      <c r="E4419" s="176" t="s">
        <v>7266</v>
      </c>
      <c r="F4419" s="176" t="str">
        <f>IF(ISBLANK('DPW3'!BF118),"",'DPW3'!BF118)</f>
        <v/>
      </c>
    </row>
    <row r="4420" spans="1:60" x14ac:dyDescent="0.25">
      <c r="A4420" s="176" t="str">
        <f t="shared" si="68"/>
        <v>YKY</v>
      </c>
      <c r="B4420" s="176" t="str">
        <f>IF(ISBLANK('DPW3'!DT118),"",'DPW3'!DT118)</f>
        <v>PCD_DPW3_RES7_DSPC_S2</v>
      </c>
      <c r="C4420" s="176" t="str">
        <f>'DPW3'!F118 &amp; "," &amp; 'DPW3'!G118 &amp; "," &amp; 'DPW3'!$DQ$5 &amp; "," &amp; 'DPW3'!$DT$6</f>
        <v>Resilience - Number of raw water reservoirs with the delivery of specified safety improvements,Number of schemes at Stage 2,Reasons for delay - Number of delayed schemes falling into each 'primary reason for delay' category,Supply chain capacity</v>
      </c>
      <c r="D4420" s="176" t="str">
        <f>IF(ISBLANK('DPW3'!$H$118),"",'DPW3'!$H$118)</f>
        <v>Nr</v>
      </c>
      <c r="E4420" s="176" t="s">
        <v>7266</v>
      </c>
      <c r="F4420" s="176" t="str">
        <f>IF(ISBLANK('DPW3'!BG118),"",'DPW3'!BG118)</f>
        <v/>
      </c>
    </row>
    <row r="4421" spans="1:60" s="55" customFormat="1" x14ac:dyDescent="0.25">
      <c r="A4421" s="55" t="str">
        <f t="shared" ref="A4421:A4484" si="69">A4420</f>
        <v>YKY</v>
      </c>
      <c r="B4421" s="55" t="str">
        <f>IF(ISBLANK('DPW3'!DU118),"",'DPW3'!DU118)</f>
        <v>PCD_DPW3_RES7_DPP_S2</v>
      </c>
      <c r="C4421" s="55" t="str">
        <f>'DPW3'!F118 &amp; "," &amp; 'DPW3'!G118 &amp; "," &amp; 'DPW3'!$DQ$5 &amp; "," &amp; 'DPW3'!$DU$6</f>
        <v>Resilience - Number of raw water reservoirs with the delivery of specified safety improvements,Number of schemes at Stage 2,Reasons for delay - Number of delayed schemes falling into each 'primary reason for delay' category,Land and planning permission</v>
      </c>
      <c r="D4421" s="55" t="str">
        <f>IF(ISBLANK('DPW3'!$H$118),"",'DPW3'!$H$118)</f>
        <v>Nr</v>
      </c>
      <c r="E4421" s="55" t="s">
        <v>7266</v>
      </c>
      <c r="F4421" s="55" t="str">
        <f>IF(ISBLANK('DPW3'!BH118),"",'DPW3'!BH118)</f>
        <v/>
      </c>
    </row>
    <row r="4422" spans="1:60" x14ac:dyDescent="0.25">
      <c r="A4422" s="176" t="str">
        <f t="shared" si="69"/>
        <v>YKY</v>
      </c>
      <c r="B4422" s="176" t="str">
        <f>IF(ISBLANK('DPW3'!DV118),"",'DPW3'!DV118)</f>
        <v>PCD_DPW3_RES7_DTPI_S2</v>
      </c>
      <c r="C4422" s="176" t="str">
        <f>'DPW3'!F118 &amp; "," &amp; 'DPW3'!G118 &amp; "," &amp; 'DPW3'!$DQ$5 &amp; "," &amp; 'DPW3'!$DV$6</f>
        <v>Resilience - Number of raw water reservoirs with the delivery of specified safety improvements,Number of schemes at Stage 2,Reasons for delay - Number of delayed schemes falling into each 'primary reason for delay' category,Third-party interface</v>
      </c>
      <c r="D4422" s="176" t="str">
        <f>IF(ISBLANK('DPW3'!$H$118),"",'DPW3'!$H$118)</f>
        <v>Nr</v>
      </c>
      <c r="E4422" s="176" t="s">
        <v>7266</v>
      </c>
      <c r="F4422" s="176" t="str">
        <f>IF(ISBLANK('DPW3'!BI118),"",'DPW3'!BI118)</f>
        <v/>
      </c>
    </row>
    <row r="4423" spans="1:60" x14ac:dyDescent="0.25">
      <c r="A4423" s="176" t="str">
        <f t="shared" si="69"/>
        <v>YKY</v>
      </c>
      <c r="B4423" s="176" t="str">
        <f>IF(ISBLANK('DPW3'!DW118),"",'DPW3'!DW118)</f>
        <v>PCD_DPW3_RES7_DCI_S2</v>
      </c>
      <c r="C4423" s="176" t="str">
        <f>'DPW3'!F118 &amp; "," &amp; 'DPW3'!G118 &amp; "," &amp; 'DPW3'!$DQ$5 &amp; "," &amp; 'DPW3'!$DW$6</f>
        <v>Resilience - Number of raw water reservoirs with the delivery of specified safety improvements,Number of schemes at Stage 2,Reasons for delay - Number of delayed schemes falling into each 'primary reason for delay' category,Contractual issues</v>
      </c>
      <c r="D4423" s="176" t="str">
        <f>IF(ISBLANK('DPW3'!$H$118),"",'DPW3'!$H$118)</f>
        <v>Nr</v>
      </c>
      <c r="E4423" s="176" t="s">
        <v>7266</v>
      </c>
      <c r="F4423" s="176" t="str">
        <f>IF(ISBLANK('DPW3'!BJ118),"",'DPW3'!BJ118)</f>
        <v/>
      </c>
    </row>
    <row r="4424" spans="1:60" x14ac:dyDescent="0.25">
      <c r="A4424" s="176" t="str">
        <f t="shared" si="69"/>
        <v>YKY</v>
      </c>
      <c r="B4424" s="176" t="str">
        <f>IF(ISBLANK('DPW3'!DX118),"",'DPW3'!DX118)</f>
        <v>PCD_DPW3_RES7_DSI_S2</v>
      </c>
      <c r="C4424" s="176" t="str">
        <f>'DPW3'!F118 &amp; "," &amp; 'DPW3'!G118 &amp; "," &amp; 'DPW3'!$DQ$5 &amp; "," &amp; 'DPW3'!$DX$6</f>
        <v>Resilience - Number of raw water reservoirs with the delivery of specified safety improvements,Number of schemes at Stage 2,Reasons for delay - Number of delayed schemes falling into each 'primary reason for delay' category,Sites issues</v>
      </c>
      <c r="D4424" s="176" t="str">
        <f>IF(ISBLANK('DPW3'!$H$118),"",'DPW3'!$H$118)</f>
        <v>Nr</v>
      </c>
      <c r="E4424" s="176" t="s">
        <v>7266</v>
      </c>
      <c r="F4424" s="176" t="str">
        <f>IF(ISBLANK('DPW3'!BK118),"",'DPW3'!BK118)</f>
        <v/>
      </c>
    </row>
    <row r="4425" spans="1:60" x14ac:dyDescent="0.25">
      <c r="A4425" s="176" t="str">
        <f t="shared" si="69"/>
        <v>YKY</v>
      </c>
      <c r="B4425" s="176" t="str">
        <f>IF(ISBLANK('DPW3'!DY118),"",'DPW3'!DY118)</f>
        <v>PCD_DPW3_RES7_DER_S2</v>
      </c>
      <c r="C4425" s="176" t="str">
        <f>'DPW3'!F118 &amp; "," &amp; 'DPW3'!G118 &amp; "," &amp; 'DPW3'!$DQ$5 &amp; "," &amp; 'DPW3'!$DY$6</f>
        <v>Resilience - Number of raw water reservoirs with the delivery of specified safety improvements,Number of schemes at Stage 2,Reasons for delay - Number of delayed schemes falling into each 'primary reason for delay' category,Environmental risks</v>
      </c>
      <c r="D4425" s="176" t="str">
        <f>IF(ISBLANK('DPW3'!$H$118),"",'DPW3'!$H$118)</f>
        <v>Nr</v>
      </c>
      <c r="E4425" s="176" t="s">
        <v>7266</v>
      </c>
      <c r="F4425" s="176" t="str">
        <f>IF(ISBLANK('DPW3'!BL118),"",'DPW3'!BL118)</f>
        <v/>
      </c>
    </row>
    <row r="4426" spans="1:60" x14ac:dyDescent="0.25">
      <c r="A4426" s="176" t="str">
        <f t="shared" si="69"/>
        <v>YKY</v>
      </c>
      <c r="B4426" s="176" t="str">
        <f>IF(ISBLANK('DPW3'!DZ118),"",'DPW3'!DZ118)</f>
        <v>PCD_DPW3_RES7_RS_S2</v>
      </c>
      <c r="C4426" s="176" t="str">
        <f>'DPW3'!F118 &amp; "," &amp; 'DPW3'!G118 &amp; "," &amp; 'DPW3'!$DQ$5 &amp; "," &amp; 'DPW3'!$DZ$6</f>
        <v>Resilience - Number of raw water reservoirs with the delivery of specified safety improvements,Number of schemes at Stage 2,Reasons for delay - Number of delayed schemes falling into each 'primary reason for delay' category,Regulatory Sign off Delay</v>
      </c>
      <c r="D4426" s="176" t="str">
        <f>IF(ISBLANK('DPW3'!$H$118),"",'DPW3'!$H$118)</f>
        <v>Nr</v>
      </c>
      <c r="E4426" s="176" t="s">
        <v>7266</v>
      </c>
      <c r="F4426" s="176" t="str">
        <f>IF(ISBLANK('DPW3'!BM118),"",'DPW3'!BM118)</f>
        <v/>
      </c>
    </row>
    <row r="4427" spans="1:60" x14ac:dyDescent="0.25">
      <c r="A4427" s="176" t="str">
        <f t="shared" si="69"/>
        <v>YKY</v>
      </c>
      <c r="B4427" s="176" t="str">
        <f>IF(ISBLANK('DPW3'!EA118),"",'DPW3'!EA118)</f>
        <v>PCD_DPW3_RES7_DPLE_S2</v>
      </c>
      <c r="C4427" s="176" t="str">
        <f>'DPW3'!F118 &amp; "," &amp; 'DPW3'!G118 &amp; "," &amp; 'DPW3'!$DQ$5 &amp; "," &amp; 'DPW3'!$EA$6</f>
        <v>Resilience - Number of raw water reservoirs with the delivery of specified safety improvements,Number of schemes at Stage 2,Reasons for delay - Number of delayed schemes falling into each 'primary reason for delay' category,Programme level efficiency</v>
      </c>
      <c r="D4427" s="176" t="str">
        <f>IF(ISBLANK('DPW3'!$H$118),"",'DPW3'!$H$118)</f>
        <v>Nr</v>
      </c>
      <c r="E4427" s="176" t="s">
        <v>7266</v>
      </c>
      <c r="F4427" s="176" t="str">
        <f>IF(ISBLANK('DPW3'!BN118),"",'DPW3'!BN118)</f>
        <v/>
      </c>
    </row>
    <row r="4428" spans="1:60" x14ac:dyDescent="0.25">
      <c r="A4428" s="176" t="str">
        <f t="shared" si="69"/>
        <v>YKY</v>
      </c>
      <c r="B4428" s="176" t="str">
        <f>IF(ISBLANK('DPW3'!BZ119),"",'DPW3'!BZ119)</f>
        <v>PCD_DPW3_RES7_S3</v>
      </c>
      <c r="C4428" s="176" t="str">
        <f>'DPW3'!F119 &amp; "," &amp; 'DPW3'!G119 &amp; "," &amp; 'DPW3'!BX5</f>
        <v>Resilience - Number of raw water reservoirs with the delivery of specified safety improvements,Number of schemes at Stage 3,Number of Schemes with IMs (Nr)</v>
      </c>
      <c r="D4428" s="176" t="str">
        <f>IF(ISBLANK('DPW3'!$H$119),"",'DPW3'!$H$119)</f>
        <v>Nr</v>
      </c>
      <c r="E4428" s="176" t="s">
        <v>7266</v>
      </c>
      <c r="T4428" s="176" t="str">
        <f>IF(ISBLANK('DPW3'!M119),"",'DPW3'!M119)</f>
        <v/>
      </c>
      <c r="U4428" s="176" t="str">
        <f>IF(ISBLANK('DPW3'!N119),"",'DPW3'!N119)</f>
        <v/>
      </c>
      <c r="V4428" s="176" t="str">
        <f>IF(ISBLANK('DPW3'!O119),"",'DPW3'!O119)</f>
        <v/>
      </c>
      <c r="W4428" s="176" t="str">
        <f>IF(ISBLANK('DPW3'!P119),"",'DPW3'!P119)</f>
        <v/>
      </c>
      <c r="X4428" s="176" t="str">
        <f>IF(ISBLANK('DPW3'!Q119),"",'DPW3'!Q119)</f>
        <v/>
      </c>
      <c r="Y4428" s="176" t="str">
        <f>IF(ISBLANK('DPW3'!R119),"",'DPW3'!R119)</f>
        <v/>
      </c>
      <c r="Z4428" s="176" t="str">
        <f>IF(ISBLANK('DPW3'!S119),"",'DPW3'!S119)</f>
        <v/>
      </c>
      <c r="AA4428" s="176" t="str">
        <f>IF(ISBLANK('DPW3'!T119),"",'DPW3'!T119)</f>
        <v/>
      </c>
      <c r="AB4428" s="176" t="str">
        <f>IF(ISBLANK('DPW3'!U119),"",'DPW3'!U119)</f>
        <v/>
      </c>
      <c r="AC4428" s="176" t="str">
        <f>IF(ISBLANK('DPW3'!V119),"",'DPW3'!V119)</f>
        <v/>
      </c>
      <c r="AD4428" s="176" t="str">
        <f>IF(ISBLANK('DPW3'!W119),"",'DPW3'!W119)</f>
        <v/>
      </c>
      <c r="AE4428" s="176" t="str">
        <f>IF(ISBLANK('DPW3'!X119),"",'DPW3'!X119)</f>
        <v/>
      </c>
      <c r="AF4428" s="176" t="str">
        <f>IF(ISBLANK('DPW3'!Y119),"",'DPW3'!Y119)</f>
        <v/>
      </c>
      <c r="AG4428" s="176" t="str">
        <f>IF(ISBLANK('DPW3'!Z119),"",'DPW3'!Z119)</f>
        <v/>
      </c>
      <c r="AH4428" s="176" t="str">
        <f>IF(ISBLANK('DPW3'!AA119),"",'DPW3'!AA119)</f>
        <v/>
      </c>
      <c r="AI4428" s="176" t="str">
        <f>IF(ISBLANK('DPW3'!AB119),"",'DPW3'!AB119)</f>
        <v/>
      </c>
      <c r="AJ4428" s="176" t="str">
        <f>IF(ISBLANK('DPW3'!AC119),"",'DPW3'!AC119)</f>
        <v/>
      </c>
      <c r="AK4428" s="176" t="str">
        <f>IF(ISBLANK('DPW3'!AD119),"",'DPW3'!AD119)</f>
        <v/>
      </c>
      <c r="AL4428" s="176" t="str">
        <f>IF(ISBLANK('DPW3'!AE119),"",'DPW3'!AE119)</f>
        <v/>
      </c>
      <c r="AM4428" s="176" t="str">
        <f>IF(ISBLANK('DPW3'!AF119),"",'DPW3'!AF119)</f>
        <v/>
      </c>
      <c r="AN4428" s="176" t="str">
        <f>IF(ISBLANK('DPW3'!AG119),"",'DPW3'!AG119)</f>
        <v/>
      </c>
      <c r="AO4428" s="176" t="str">
        <f>IF(ISBLANK('DPW3'!AH119),"",'DPW3'!AH119)</f>
        <v/>
      </c>
      <c r="AP4428" s="176" t="str">
        <f>IF(ISBLANK('DPW3'!AI119),"",'DPW3'!AI119)</f>
        <v/>
      </c>
      <c r="AQ4428" s="176" t="str">
        <f>IF(ISBLANK('DPW3'!AJ119),"",'DPW3'!AJ119)</f>
        <v/>
      </c>
      <c r="AR4428" s="176" t="str">
        <f>IF(ISBLANK('DPW3'!AK119),"",'DPW3'!AK119)</f>
        <v/>
      </c>
      <c r="AS4428" s="176" t="str">
        <f>IF(ISBLANK('DPW3'!AL119),"",'DPW3'!AL119)</f>
        <v/>
      </c>
      <c r="AT4428" s="176" t="str">
        <f>IF(ISBLANK('DPW3'!AM119),"",'DPW3'!AM119)</f>
        <v/>
      </c>
      <c r="AU4428" s="176" t="str">
        <f>IF(ISBLANK('DPW3'!AN119),"",'DPW3'!AN119)</f>
        <v/>
      </c>
      <c r="AV4428" s="176" t="str">
        <f>IF(ISBLANK('DPW3'!AO119),"",'DPW3'!AO119)</f>
        <v/>
      </c>
      <c r="AW4428" s="176" t="str">
        <f>IF(ISBLANK('DPW3'!AP119),"",'DPW3'!AP119)</f>
        <v/>
      </c>
      <c r="AX4428" s="176" t="str">
        <f>IF(ISBLANK('DPW3'!AQ119),"",'DPW3'!AQ119)</f>
        <v/>
      </c>
      <c r="AY4428" s="176" t="str">
        <f>IF(ISBLANK('DPW3'!AR119),"",'DPW3'!AR119)</f>
        <v/>
      </c>
      <c r="AZ4428" s="176" t="str">
        <f>IF(ISBLANK('DPW3'!AS119),"",'DPW3'!AS119)</f>
        <v/>
      </c>
      <c r="BA4428" s="176" t="str">
        <f>IF(ISBLANK('DPW3'!AT119),"",'DPW3'!AT119)</f>
        <v/>
      </c>
      <c r="BB4428" s="176" t="str">
        <f>IF(ISBLANK('DPW3'!AU119),"",'DPW3'!AU119)</f>
        <v/>
      </c>
      <c r="BC4428" s="176" t="str">
        <f>IF(ISBLANK('DPW3'!AV119),"",'DPW3'!AV119)</f>
        <v/>
      </c>
      <c r="BD4428" s="176" t="str">
        <f>IF(ISBLANK('DPW3'!AW119),"",'DPW3'!AW119)</f>
        <v/>
      </c>
      <c r="BE4428" s="176" t="str">
        <f>IF(ISBLANK('DPW3'!AX119),"",'DPW3'!AX119)</f>
        <v/>
      </c>
      <c r="BF4428" s="176" t="str">
        <f>IF(ISBLANK('DPW3'!AY119),"",'DPW3'!AY119)</f>
        <v/>
      </c>
      <c r="BG4428" s="176" t="str">
        <f>IF(ISBLANK('DPW3'!AZ119),"",'DPW3'!AZ119)</f>
        <v/>
      </c>
      <c r="BH4428" s="176" t="str">
        <f>IF(ISBLANK('DPW3'!BA119),"",'DPW3'!BA119)</f>
        <v/>
      </c>
    </row>
    <row r="4429" spans="1:60" x14ac:dyDescent="0.25">
      <c r="A4429" s="176" t="str">
        <f t="shared" si="69"/>
        <v>YKY</v>
      </c>
      <c r="B4429" s="176" t="str">
        <f>IF(ISBLANK('DPW3'!DP119),"",'DPW3'!DP119)</f>
        <v>PCD_DPW3_RES7_DLY_S3</v>
      </c>
      <c r="C4429" s="176" t="str">
        <f>'DPW3'!F119 &amp; "," &amp; 'DPW3'!G119 &amp; "," &amp; 'DPW3'!DP5 &amp; "," &amp; 'DPW3'!DP6</f>
        <v>Resilience - Number of raw water reservoirs with the delivery of specified safety improvements,Number of schemes at Stage 3,Total number of schemes with a 90+ day delay for any given IM,</v>
      </c>
      <c r="D4429" s="176" t="str">
        <f>IF(ISBLANK('DPW3'!$H$119),"",'DPW3'!$H$119)</f>
        <v>Nr</v>
      </c>
      <c r="E4429" s="176" t="s">
        <v>7266</v>
      </c>
      <c r="F4429" s="176" t="str">
        <f>IF(ISBLANK('DPW3'!BC119),"",'DPW3'!BC119)</f>
        <v/>
      </c>
    </row>
    <row r="4430" spans="1:60" x14ac:dyDescent="0.25">
      <c r="A4430" s="176" t="str">
        <f t="shared" si="69"/>
        <v>YKY</v>
      </c>
      <c r="B4430" s="176" t="str">
        <f>IF(ISBLANK('DPW3'!DQ119),"",'DPW3'!DQ119)</f>
        <v>PCD_DPW3_RES7_DIR_S3</v>
      </c>
      <c r="C4430" s="176" t="str">
        <f>'DPW3'!F119 &amp; "," &amp; 'DPW3'!G119 &amp; "," &amp; 'DPW3'!$DQ$5 &amp; "," &amp; 'DPW3'!$DQ$6</f>
        <v>Resilience - Number of raw water reservoirs with the delivery of specified safety improvements,Number of schemes at Stage 3,Reasons for delay - Number of delayed schemes falling into each 'primary reason for delay' category,Lack of resources - internal</v>
      </c>
      <c r="D4430" s="176" t="str">
        <f>IF(ISBLANK('DPW3'!$H$119),"",'DPW3'!$H$119)</f>
        <v>Nr</v>
      </c>
      <c r="E4430" s="176" t="s">
        <v>7266</v>
      </c>
      <c r="F4430" s="176" t="str">
        <f>IF(ISBLANK('DPW3'!BD119),"",'DPW3'!BD119)</f>
        <v/>
      </c>
    </row>
    <row r="4431" spans="1:60" x14ac:dyDescent="0.25">
      <c r="A4431" s="176" t="str">
        <f t="shared" si="69"/>
        <v>YKY</v>
      </c>
      <c r="B4431" s="176" t="str">
        <f>IF(ISBLANK('DPW3'!DR119),"",'DPW3'!DR119)</f>
        <v>PCD_DPW3_RES7_DSCR_S3</v>
      </c>
      <c r="C4431" s="176" t="str">
        <f>'DPW3'!F119 &amp; "," &amp; 'DPW3'!G119 &amp; "," &amp; 'DPW3'!$DQ$5 &amp; "," &amp; 'DPW3'!$DR$6</f>
        <v xml:space="preserve">Resilience - Number of raw water reservoirs with the delivery of specified safety improvements,Number of schemes at Stage 3,Reasons for delay - Number of delayed schemes falling into each 'primary reason for delay' category,Lack of resources - external </v>
      </c>
      <c r="D4431" s="176" t="str">
        <f>IF(ISBLANK('DPW3'!$H$119),"",'DPW3'!$H$119)</f>
        <v>Nr</v>
      </c>
      <c r="E4431" s="176" t="s">
        <v>7266</v>
      </c>
      <c r="F4431" s="176" t="str">
        <f>IF(ISBLANK('DPW3'!BE119),"",'DPW3'!BE119)</f>
        <v/>
      </c>
    </row>
    <row r="4432" spans="1:60" x14ac:dyDescent="0.25">
      <c r="A4432" s="176" t="str">
        <f t="shared" si="69"/>
        <v>YKY</v>
      </c>
      <c r="B4432" s="176" t="str">
        <f>IF(ISBLANK('DPW3'!DS119),"",'DPW3'!DS119)</f>
        <v>PCD_DPW3_RES7_DCS_S3</v>
      </c>
      <c r="C4432" s="176" t="str">
        <f>'DPW3'!F119 &amp; "," &amp; 'DPW3'!G119 &amp; "," &amp; 'DPW3'!$DQ$5 &amp; "," &amp; 'DPW3'!$DS$6</f>
        <v>Resilience - Number of raw water reservoirs with the delivery of specified safety improvements,Number of schemes at Stage 3,Reasons for delay - Number of delayed schemes falling into each 'primary reason for delay' category,Change in solution (IM2)</v>
      </c>
      <c r="D4432" s="176" t="str">
        <f>IF(ISBLANK('DPW3'!$H$119),"",'DPW3'!$H$119)</f>
        <v>Nr</v>
      </c>
      <c r="E4432" s="176" t="s">
        <v>7266</v>
      </c>
      <c r="F4432" s="176" t="str">
        <f>IF(ISBLANK('DPW3'!BF119),"",'DPW3'!BF119)</f>
        <v/>
      </c>
    </row>
    <row r="4433" spans="1:60" x14ac:dyDescent="0.25">
      <c r="A4433" s="176" t="str">
        <f t="shared" si="69"/>
        <v>YKY</v>
      </c>
      <c r="B4433" s="176" t="str">
        <f>IF(ISBLANK('DPW3'!DT119),"",'DPW3'!DT119)</f>
        <v>PCD_DPW3_RES7_DSPC_S3</v>
      </c>
      <c r="C4433" s="176" t="str">
        <f>'DPW3'!F119 &amp; "," &amp; 'DPW3'!G119 &amp; "," &amp; 'DPW3'!$DQ$5 &amp; "," &amp; 'DPW3'!$DT$6</f>
        <v>Resilience - Number of raw water reservoirs with the delivery of specified safety improvements,Number of schemes at Stage 3,Reasons for delay - Number of delayed schemes falling into each 'primary reason for delay' category,Supply chain capacity</v>
      </c>
      <c r="D4433" s="176" t="str">
        <f>IF(ISBLANK('DPW3'!$H$119),"",'DPW3'!$H$119)</f>
        <v>Nr</v>
      </c>
      <c r="E4433" s="176" t="s">
        <v>7266</v>
      </c>
      <c r="F4433" s="176" t="str">
        <f>IF(ISBLANK('DPW3'!BG119),"",'DPW3'!BG119)</f>
        <v/>
      </c>
    </row>
    <row r="4434" spans="1:60" s="55" customFormat="1" x14ac:dyDescent="0.25">
      <c r="A4434" s="55" t="str">
        <f t="shared" si="69"/>
        <v>YKY</v>
      </c>
      <c r="B4434" s="55" t="str">
        <f>IF(ISBLANK('DPW3'!DU119),"",'DPW3'!DU119)</f>
        <v>PCD_DPW3_RES7_DPP_S3</v>
      </c>
      <c r="C4434" s="55" t="str">
        <f>'DPW3'!F119 &amp; "," &amp; 'DPW3'!G119 &amp; "," &amp; 'DPW3'!$DQ$5 &amp; "," &amp; 'DPW3'!$DU$6</f>
        <v>Resilience - Number of raw water reservoirs with the delivery of specified safety improvements,Number of schemes at Stage 3,Reasons for delay - Number of delayed schemes falling into each 'primary reason for delay' category,Land and planning permission</v>
      </c>
      <c r="D4434" s="55" t="str">
        <f>IF(ISBLANK('DPW3'!$H$119),"",'DPW3'!$H$119)</f>
        <v>Nr</v>
      </c>
      <c r="E4434" s="55" t="s">
        <v>7266</v>
      </c>
      <c r="F4434" s="55" t="str">
        <f>IF(ISBLANK('DPW3'!BH119),"",'DPW3'!BH119)</f>
        <v/>
      </c>
    </row>
    <row r="4435" spans="1:60" x14ac:dyDescent="0.25">
      <c r="A4435" s="176" t="str">
        <f t="shared" si="69"/>
        <v>YKY</v>
      </c>
      <c r="B4435" s="176" t="str">
        <f>IF(ISBLANK('DPW3'!DV119),"",'DPW3'!DV119)</f>
        <v>PCD_DPW3_RES7_DTPI_S3</v>
      </c>
      <c r="C4435" s="176" t="str">
        <f>'DPW3'!F119 &amp; "," &amp; 'DPW3'!G119 &amp; "," &amp; 'DPW3'!$DQ$5 &amp; "," &amp; 'DPW3'!$DV$6</f>
        <v>Resilience - Number of raw water reservoirs with the delivery of specified safety improvements,Number of schemes at Stage 3,Reasons for delay - Number of delayed schemes falling into each 'primary reason for delay' category,Third-party interface</v>
      </c>
      <c r="D4435" s="176" t="str">
        <f>IF(ISBLANK('DPW3'!$H$119),"",'DPW3'!$H$119)</f>
        <v>Nr</v>
      </c>
      <c r="E4435" s="176" t="s">
        <v>7266</v>
      </c>
      <c r="F4435" s="176" t="str">
        <f>IF(ISBLANK('DPW3'!BI119),"",'DPW3'!BI119)</f>
        <v/>
      </c>
    </row>
    <row r="4436" spans="1:60" x14ac:dyDescent="0.25">
      <c r="A4436" s="176" t="str">
        <f t="shared" si="69"/>
        <v>YKY</v>
      </c>
      <c r="B4436" s="176" t="str">
        <f>IF(ISBLANK('DPW3'!DW119),"",'DPW3'!DW119)</f>
        <v>PCD_DPW3_RES7_DCI_S3</v>
      </c>
      <c r="C4436" s="176" t="str">
        <f>'DPW3'!F119 &amp; "," &amp; 'DPW3'!G119 &amp; "," &amp; 'DPW3'!$DQ$5 &amp; "," &amp; 'DPW3'!$DW$6</f>
        <v>Resilience - Number of raw water reservoirs with the delivery of specified safety improvements,Number of schemes at Stage 3,Reasons for delay - Number of delayed schemes falling into each 'primary reason for delay' category,Contractual issues</v>
      </c>
      <c r="D4436" s="176" t="str">
        <f>IF(ISBLANK('DPW3'!$H$119),"",'DPW3'!$H$119)</f>
        <v>Nr</v>
      </c>
      <c r="E4436" s="176" t="s">
        <v>7266</v>
      </c>
      <c r="F4436" s="176" t="str">
        <f>IF(ISBLANK('DPW3'!BJ119),"",'DPW3'!BJ119)</f>
        <v/>
      </c>
    </row>
    <row r="4437" spans="1:60" x14ac:dyDescent="0.25">
      <c r="A4437" s="176" t="str">
        <f t="shared" si="69"/>
        <v>YKY</v>
      </c>
      <c r="B4437" s="176" t="str">
        <f>IF(ISBLANK('DPW3'!DX119),"",'DPW3'!DX119)</f>
        <v>PCD_DPW3_RES7_DSI_S3</v>
      </c>
      <c r="C4437" s="176" t="str">
        <f>'DPW3'!F119 &amp; "," &amp; 'DPW3'!G119 &amp; "," &amp; 'DPW3'!$DQ$5 &amp; "," &amp; 'DPW3'!$DX$6</f>
        <v>Resilience - Number of raw water reservoirs with the delivery of specified safety improvements,Number of schemes at Stage 3,Reasons for delay - Number of delayed schemes falling into each 'primary reason for delay' category,Sites issues</v>
      </c>
      <c r="D4437" s="176" t="str">
        <f>IF(ISBLANK('DPW3'!$H$119),"",'DPW3'!$H$119)</f>
        <v>Nr</v>
      </c>
      <c r="E4437" s="176" t="s">
        <v>7266</v>
      </c>
      <c r="F4437" s="176" t="str">
        <f>IF(ISBLANK('DPW3'!BK119),"",'DPW3'!BK119)</f>
        <v/>
      </c>
    </row>
    <row r="4438" spans="1:60" x14ac:dyDescent="0.25">
      <c r="A4438" s="176" t="str">
        <f t="shared" si="69"/>
        <v>YKY</v>
      </c>
      <c r="B4438" s="176" t="str">
        <f>IF(ISBLANK('DPW3'!DY119),"",'DPW3'!DY119)</f>
        <v>PCD_DPW3_RES7_DER_S3</v>
      </c>
      <c r="C4438" s="176" t="str">
        <f>'DPW3'!F119 &amp; "," &amp; 'DPW3'!G119 &amp; "," &amp; 'DPW3'!$DQ$5 &amp; "," &amp; 'DPW3'!$DY$6</f>
        <v>Resilience - Number of raw water reservoirs with the delivery of specified safety improvements,Number of schemes at Stage 3,Reasons for delay - Number of delayed schemes falling into each 'primary reason for delay' category,Environmental risks</v>
      </c>
      <c r="D4438" s="176" t="str">
        <f>IF(ISBLANK('DPW3'!$H$119),"",'DPW3'!$H$119)</f>
        <v>Nr</v>
      </c>
      <c r="E4438" s="176" t="s">
        <v>7266</v>
      </c>
      <c r="F4438" s="176" t="str">
        <f>IF(ISBLANK('DPW3'!BL119),"",'DPW3'!BL119)</f>
        <v/>
      </c>
    </row>
    <row r="4439" spans="1:60" x14ac:dyDescent="0.25">
      <c r="A4439" s="176" t="str">
        <f t="shared" si="69"/>
        <v>YKY</v>
      </c>
      <c r="B4439" s="176" t="str">
        <f>IF(ISBLANK('DPW3'!DZ119),"",'DPW3'!DZ119)</f>
        <v>PCD_DPW3_RES7_RS_S3</v>
      </c>
      <c r="C4439" s="176" t="str">
        <f>'DPW3'!F119 &amp; "," &amp; 'DPW3'!G119 &amp; "," &amp; 'DPW3'!$DQ$5 &amp; "," &amp; 'DPW3'!$DZ$6</f>
        <v>Resilience - Number of raw water reservoirs with the delivery of specified safety improvements,Number of schemes at Stage 3,Reasons for delay - Number of delayed schemes falling into each 'primary reason for delay' category,Regulatory Sign off Delay</v>
      </c>
      <c r="D4439" s="176" t="str">
        <f>IF(ISBLANK('DPW3'!$H$119),"",'DPW3'!$H$119)</f>
        <v>Nr</v>
      </c>
      <c r="E4439" s="176" t="s">
        <v>7266</v>
      </c>
      <c r="F4439" s="176" t="str">
        <f>IF(ISBLANK('DPW3'!BM119),"",'DPW3'!BM119)</f>
        <v/>
      </c>
    </row>
    <row r="4440" spans="1:60" x14ac:dyDescent="0.25">
      <c r="A4440" s="176" t="str">
        <f t="shared" si="69"/>
        <v>YKY</v>
      </c>
      <c r="B4440" s="176" t="str">
        <f>IF(ISBLANK('DPW3'!EA119),"",'DPW3'!EA119)</f>
        <v>PCD_DPW3_RES7_DPLE_S3</v>
      </c>
      <c r="C4440" s="176" t="str">
        <f>'DPW3'!F119 &amp; "," &amp; 'DPW3'!G119 &amp; "," &amp; 'DPW3'!$DQ$5 &amp; "," &amp; 'DPW3'!$EA$6</f>
        <v>Resilience - Number of raw water reservoirs with the delivery of specified safety improvements,Number of schemes at Stage 3,Reasons for delay - Number of delayed schemes falling into each 'primary reason for delay' category,Programme level efficiency</v>
      </c>
      <c r="D4440" s="176" t="str">
        <f>IF(ISBLANK('DPW3'!$H$119),"",'DPW3'!$H$119)</f>
        <v>Nr</v>
      </c>
      <c r="E4440" s="176" t="s">
        <v>7266</v>
      </c>
      <c r="F4440" s="176" t="str">
        <f>IF(ISBLANK('DPW3'!BN119),"",'DPW3'!BN119)</f>
        <v/>
      </c>
    </row>
    <row r="4441" spans="1:60" x14ac:dyDescent="0.25">
      <c r="A4441" s="176" t="str">
        <f t="shared" si="69"/>
        <v>YKY</v>
      </c>
      <c r="B4441" s="176" t="str">
        <f>IF(ISBLANK('DPW3'!BZ120),"",'DPW3'!BZ120)</f>
        <v>PCD_DPW3_RES7_S4</v>
      </c>
      <c r="C4441" s="176" t="str">
        <f>'DPW3'!F120 &amp; "," &amp; 'DPW3'!G120 &amp; "," &amp; 'DPW3'!BX5</f>
        <v>Resilience - Number of raw water reservoirs with the delivery of specified safety improvements,Number of schemes at Stage 4,Number of Schemes with IMs (Nr)</v>
      </c>
      <c r="D4441" s="176" t="str">
        <f>IF(ISBLANK('DPW3'!$H$120),"",'DPW3'!$H$120)</f>
        <v>Nr</v>
      </c>
      <c r="E4441" s="176" t="s">
        <v>7266</v>
      </c>
      <c r="T4441" s="176" t="str">
        <f>IF(ISBLANK('DPW3'!M120),"",'DPW3'!M120)</f>
        <v/>
      </c>
      <c r="U4441" s="176" t="str">
        <f>IF(ISBLANK('DPW3'!N120),"",'DPW3'!N120)</f>
        <v/>
      </c>
      <c r="V4441" s="176" t="str">
        <f>IF(ISBLANK('DPW3'!O120),"",'DPW3'!O120)</f>
        <v/>
      </c>
      <c r="W4441" s="176" t="str">
        <f>IF(ISBLANK('DPW3'!P120),"",'DPW3'!P120)</f>
        <v/>
      </c>
      <c r="X4441" s="176" t="str">
        <f>IF(ISBLANK('DPW3'!Q120),"",'DPW3'!Q120)</f>
        <v/>
      </c>
      <c r="Y4441" s="176" t="str">
        <f>IF(ISBLANK('DPW3'!R120),"",'DPW3'!R120)</f>
        <v/>
      </c>
      <c r="Z4441" s="176" t="str">
        <f>IF(ISBLANK('DPW3'!S120),"",'DPW3'!S120)</f>
        <v/>
      </c>
      <c r="AA4441" s="176" t="str">
        <f>IF(ISBLANK('DPW3'!T120),"",'DPW3'!T120)</f>
        <v/>
      </c>
      <c r="AB4441" s="176" t="str">
        <f>IF(ISBLANK('DPW3'!U120),"",'DPW3'!U120)</f>
        <v/>
      </c>
      <c r="AC4441" s="176" t="str">
        <f>IF(ISBLANK('DPW3'!V120),"",'DPW3'!V120)</f>
        <v/>
      </c>
      <c r="AD4441" s="176" t="str">
        <f>IF(ISBLANK('DPW3'!W120),"",'DPW3'!W120)</f>
        <v/>
      </c>
      <c r="AE4441" s="176" t="str">
        <f>IF(ISBLANK('DPW3'!X120),"",'DPW3'!X120)</f>
        <v/>
      </c>
      <c r="AF4441" s="176" t="str">
        <f>IF(ISBLANK('DPW3'!Y120),"",'DPW3'!Y120)</f>
        <v/>
      </c>
      <c r="AG4441" s="176" t="str">
        <f>IF(ISBLANK('DPW3'!Z120),"",'DPW3'!Z120)</f>
        <v/>
      </c>
      <c r="AH4441" s="176" t="str">
        <f>IF(ISBLANK('DPW3'!AA120),"",'DPW3'!AA120)</f>
        <v/>
      </c>
      <c r="AI4441" s="176" t="str">
        <f>IF(ISBLANK('DPW3'!AB120),"",'DPW3'!AB120)</f>
        <v/>
      </c>
      <c r="AJ4441" s="176" t="str">
        <f>IF(ISBLANK('DPW3'!AC120),"",'DPW3'!AC120)</f>
        <v/>
      </c>
      <c r="AK4441" s="176" t="str">
        <f>IF(ISBLANK('DPW3'!AD120),"",'DPW3'!AD120)</f>
        <v/>
      </c>
      <c r="AL4441" s="176" t="str">
        <f>IF(ISBLANK('DPW3'!AE120),"",'DPW3'!AE120)</f>
        <v/>
      </c>
      <c r="AM4441" s="176" t="str">
        <f>IF(ISBLANK('DPW3'!AF120),"",'DPW3'!AF120)</f>
        <v/>
      </c>
      <c r="AN4441" s="176" t="str">
        <f>IF(ISBLANK('DPW3'!AG120),"",'DPW3'!AG120)</f>
        <v/>
      </c>
      <c r="AO4441" s="176" t="str">
        <f>IF(ISBLANK('DPW3'!AH120),"",'DPW3'!AH120)</f>
        <v/>
      </c>
      <c r="AP4441" s="176" t="str">
        <f>IF(ISBLANK('DPW3'!AI120),"",'DPW3'!AI120)</f>
        <v/>
      </c>
      <c r="AQ4441" s="176" t="str">
        <f>IF(ISBLANK('DPW3'!AJ120),"",'DPW3'!AJ120)</f>
        <v/>
      </c>
      <c r="AR4441" s="176" t="str">
        <f>IF(ISBLANK('DPW3'!AK120),"",'DPW3'!AK120)</f>
        <v/>
      </c>
      <c r="AS4441" s="176" t="str">
        <f>IF(ISBLANK('DPW3'!AL120),"",'DPW3'!AL120)</f>
        <v/>
      </c>
      <c r="AT4441" s="176" t="str">
        <f>IF(ISBLANK('DPW3'!AM120),"",'DPW3'!AM120)</f>
        <v/>
      </c>
      <c r="AU4441" s="176" t="str">
        <f>IF(ISBLANK('DPW3'!AN120),"",'DPW3'!AN120)</f>
        <v/>
      </c>
      <c r="AV4441" s="176" t="str">
        <f>IF(ISBLANK('DPW3'!AO120),"",'DPW3'!AO120)</f>
        <v/>
      </c>
      <c r="AW4441" s="176" t="str">
        <f>IF(ISBLANK('DPW3'!AP120),"",'DPW3'!AP120)</f>
        <v/>
      </c>
      <c r="AX4441" s="176" t="str">
        <f>IF(ISBLANK('DPW3'!AQ120),"",'DPW3'!AQ120)</f>
        <v/>
      </c>
      <c r="AY4441" s="176" t="str">
        <f>IF(ISBLANK('DPW3'!AR120),"",'DPW3'!AR120)</f>
        <v/>
      </c>
      <c r="AZ4441" s="176" t="str">
        <f>IF(ISBLANK('DPW3'!AS120),"",'DPW3'!AS120)</f>
        <v/>
      </c>
      <c r="BA4441" s="176" t="str">
        <f>IF(ISBLANK('DPW3'!AT120),"",'DPW3'!AT120)</f>
        <v/>
      </c>
      <c r="BB4441" s="176" t="str">
        <f>IF(ISBLANK('DPW3'!AU120),"",'DPW3'!AU120)</f>
        <v/>
      </c>
      <c r="BC4441" s="176" t="str">
        <f>IF(ISBLANK('DPW3'!AV120),"",'DPW3'!AV120)</f>
        <v/>
      </c>
      <c r="BD4441" s="176" t="str">
        <f>IF(ISBLANK('DPW3'!AW120),"",'DPW3'!AW120)</f>
        <v/>
      </c>
      <c r="BE4441" s="176" t="str">
        <f>IF(ISBLANK('DPW3'!AX120),"",'DPW3'!AX120)</f>
        <v/>
      </c>
      <c r="BF4441" s="176" t="str">
        <f>IF(ISBLANK('DPW3'!AY120),"",'DPW3'!AY120)</f>
        <v/>
      </c>
      <c r="BG4441" s="176" t="str">
        <f>IF(ISBLANK('DPW3'!AZ120),"",'DPW3'!AZ120)</f>
        <v/>
      </c>
      <c r="BH4441" s="176" t="str">
        <f>IF(ISBLANK('DPW3'!BA120),"",'DPW3'!BA120)</f>
        <v/>
      </c>
    </row>
    <row r="4442" spans="1:60" x14ac:dyDescent="0.25">
      <c r="A4442" s="176" t="str">
        <f t="shared" si="69"/>
        <v>YKY</v>
      </c>
      <c r="B4442" s="176" t="str">
        <f>IF(ISBLANK('DPW3'!DP120),"",'DPW3'!DP120)</f>
        <v>PCD_DPW3_RES7_DLY_S4</v>
      </c>
      <c r="C4442" s="176" t="str">
        <f>'DPW3'!F120 &amp; "," &amp; 'DPW3'!G120 &amp; "," &amp; 'DPW3'!DP5 &amp; "," &amp; 'DPW3'!DP6</f>
        <v>Resilience - Number of raw water reservoirs with the delivery of specified safety improvements,Number of schemes at Stage 4,Total number of schemes with a 90+ day delay for any given IM,</v>
      </c>
      <c r="D4442" s="176" t="str">
        <f>IF(ISBLANK('DPW3'!$H$120),"",'DPW3'!$H$120)</f>
        <v>Nr</v>
      </c>
      <c r="E4442" s="176" t="s">
        <v>7266</v>
      </c>
      <c r="F4442" s="176" t="str">
        <f>IF(ISBLANK('DPW3'!BC120),"",'DPW3'!BC120)</f>
        <v/>
      </c>
    </row>
    <row r="4443" spans="1:60" x14ac:dyDescent="0.25">
      <c r="A4443" s="176" t="str">
        <f t="shared" si="69"/>
        <v>YKY</v>
      </c>
      <c r="B4443" s="176" t="str">
        <f>IF(ISBLANK('DPW3'!DQ120),"",'DPW3'!DQ120)</f>
        <v>PCD_DPW3_RES7_DIR_S4</v>
      </c>
      <c r="C4443" s="176" t="str">
        <f>'DPW3'!F120 &amp; "," &amp; 'DPW3'!G120 &amp; "," &amp; 'DPW3'!$DQ$5 &amp; "," &amp; 'DPW3'!$DQ$6</f>
        <v>Resilience - Number of raw water reservoirs with the delivery of specified safety improvements,Number of schemes at Stage 4,Reasons for delay - Number of delayed schemes falling into each 'primary reason for delay' category,Lack of resources - internal</v>
      </c>
      <c r="D4443" s="176" t="str">
        <f>IF(ISBLANK('DPW3'!$H$120),"",'DPW3'!$H$120)</f>
        <v>Nr</v>
      </c>
      <c r="E4443" s="176" t="s">
        <v>7266</v>
      </c>
      <c r="F4443" s="176" t="str">
        <f>IF(ISBLANK('DPW3'!BD120),"",'DPW3'!BD120)</f>
        <v/>
      </c>
    </row>
    <row r="4444" spans="1:60" x14ac:dyDescent="0.25">
      <c r="A4444" s="176" t="str">
        <f t="shared" si="69"/>
        <v>YKY</v>
      </c>
      <c r="B4444" s="176" t="str">
        <f>IF(ISBLANK('DPW3'!DR120),"",'DPW3'!DR120)</f>
        <v>PCD_DPW3_RES7_DSCR_S4</v>
      </c>
      <c r="C4444" s="176" t="str">
        <f>'DPW3'!F120 &amp; "," &amp; 'DPW3'!G120 &amp; "," &amp; 'DPW3'!$DQ$5 &amp; "," &amp; 'DPW3'!$DR$6</f>
        <v xml:space="preserve">Resilience - Number of raw water reservoirs with the delivery of specified safety improvements,Number of schemes at Stage 4,Reasons for delay - Number of delayed schemes falling into each 'primary reason for delay' category,Lack of resources - external </v>
      </c>
      <c r="D4444" s="176" t="str">
        <f>IF(ISBLANK('DPW3'!$H$120),"",'DPW3'!$H$120)</f>
        <v>Nr</v>
      </c>
      <c r="E4444" s="176" t="s">
        <v>7266</v>
      </c>
      <c r="F4444" s="176" t="str">
        <f>IF(ISBLANK('DPW3'!BE120),"",'DPW3'!BE120)</f>
        <v/>
      </c>
    </row>
    <row r="4445" spans="1:60" x14ac:dyDescent="0.25">
      <c r="A4445" s="176" t="str">
        <f t="shared" si="69"/>
        <v>YKY</v>
      </c>
      <c r="B4445" s="176" t="str">
        <f>IF(ISBLANK('DPW3'!DS120),"",'DPW3'!DS120)</f>
        <v>PCD_DPW3_RES7_DCS_S4</v>
      </c>
      <c r="C4445" s="176" t="str">
        <f>'DPW3'!F120 &amp; "," &amp; 'DPW3'!G120 &amp; "," &amp; 'DPW3'!$DQ$5 &amp; "," &amp; 'DPW3'!$DS$6</f>
        <v>Resilience - Number of raw water reservoirs with the delivery of specified safety improvements,Number of schemes at Stage 4,Reasons for delay - Number of delayed schemes falling into each 'primary reason for delay' category,Change in solution (IM2)</v>
      </c>
      <c r="D4445" s="176" t="str">
        <f>IF(ISBLANK('DPW3'!$H$120),"",'DPW3'!$H$120)</f>
        <v>Nr</v>
      </c>
      <c r="E4445" s="176" t="s">
        <v>7266</v>
      </c>
      <c r="F4445" s="176" t="str">
        <f>IF(ISBLANK('DPW3'!BF120),"",'DPW3'!BF120)</f>
        <v/>
      </c>
    </row>
    <row r="4446" spans="1:60" x14ac:dyDescent="0.25">
      <c r="A4446" s="176" t="str">
        <f t="shared" si="69"/>
        <v>YKY</v>
      </c>
      <c r="B4446" s="176" t="str">
        <f>IF(ISBLANK('DPW3'!DT120),"",'DPW3'!DT120)</f>
        <v>PCD_DPW3_RES7_DSPC_S4</v>
      </c>
      <c r="C4446" s="176" t="str">
        <f>'DPW3'!F120 &amp; "," &amp; 'DPW3'!G120 &amp; "," &amp; 'DPW3'!$DQ$5 &amp; "," &amp; 'DPW3'!$DT$6</f>
        <v>Resilience - Number of raw water reservoirs with the delivery of specified safety improvements,Number of schemes at Stage 4,Reasons for delay - Number of delayed schemes falling into each 'primary reason for delay' category,Supply chain capacity</v>
      </c>
      <c r="D4446" s="176" t="str">
        <f>IF(ISBLANK('DPW3'!$H$120),"",'DPW3'!$H$120)</f>
        <v>Nr</v>
      </c>
      <c r="E4446" s="176" t="s">
        <v>7266</v>
      </c>
      <c r="F4446" s="176" t="str">
        <f>IF(ISBLANK('DPW3'!BG120),"",'DPW3'!BG120)</f>
        <v/>
      </c>
    </row>
    <row r="4447" spans="1:60" s="55" customFormat="1" x14ac:dyDescent="0.25">
      <c r="A4447" s="55" t="str">
        <f t="shared" si="69"/>
        <v>YKY</v>
      </c>
      <c r="B4447" s="55" t="str">
        <f>IF(ISBLANK('DPW3'!DU120),"",'DPW3'!DU120)</f>
        <v>PCD_DPW3_RES7_DPP_S4</v>
      </c>
      <c r="C4447" s="55" t="str">
        <f>'DPW3'!F120 &amp; "," &amp; 'DPW3'!G120 &amp; "," &amp; 'DPW3'!$DQ$5 &amp; "," &amp; 'DPW3'!$DU$6</f>
        <v>Resilience - Number of raw water reservoirs with the delivery of specified safety improvements,Number of schemes at Stage 4,Reasons for delay - Number of delayed schemes falling into each 'primary reason for delay' category,Land and planning permission</v>
      </c>
      <c r="D4447" s="55" t="str">
        <f>IF(ISBLANK('DPW3'!$H$120),"",'DPW3'!$H$120)</f>
        <v>Nr</v>
      </c>
      <c r="E4447" s="55" t="s">
        <v>7266</v>
      </c>
      <c r="F4447" s="55" t="str">
        <f>IF(ISBLANK('DPW3'!BH120),"",'DPW3'!BH120)</f>
        <v/>
      </c>
    </row>
    <row r="4448" spans="1:60" x14ac:dyDescent="0.25">
      <c r="A4448" s="176" t="str">
        <f t="shared" si="69"/>
        <v>YKY</v>
      </c>
      <c r="B4448" s="176" t="str">
        <f>IF(ISBLANK('DPW3'!DV120),"",'DPW3'!DV120)</f>
        <v>PCD_DPW3_RES7_DTPI_S4</v>
      </c>
      <c r="C4448" s="176" t="str">
        <f>'DPW3'!F120 &amp; "," &amp; 'DPW3'!G120 &amp; "," &amp; 'DPW3'!$DQ$5 &amp; "," &amp; 'DPW3'!$DV$6</f>
        <v>Resilience - Number of raw water reservoirs with the delivery of specified safety improvements,Number of schemes at Stage 4,Reasons for delay - Number of delayed schemes falling into each 'primary reason for delay' category,Third-party interface</v>
      </c>
      <c r="D4448" s="176" t="str">
        <f>IF(ISBLANK('DPW3'!$H$120),"",'DPW3'!$H$120)</f>
        <v>Nr</v>
      </c>
      <c r="E4448" s="176" t="s">
        <v>7266</v>
      </c>
      <c r="F4448" s="176" t="str">
        <f>IF(ISBLANK('DPW3'!BI120),"",'DPW3'!BI120)</f>
        <v/>
      </c>
    </row>
    <row r="4449" spans="1:60" x14ac:dyDescent="0.25">
      <c r="A4449" s="176" t="str">
        <f t="shared" si="69"/>
        <v>YKY</v>
      </c>
      <c r="B4449" s="176" t="str">
        <f>IF(ISBLANK('DPW3'!DW120),"",'DPW3'!DW120)</f>
        <v>PCD_DPW3_RES7_DCI_S4</v>
      </c>
      <c r="C4449" s="176" t="str">
        <f>'DPW3'!F120 &amp; "," &amp; 'DPW3'!G120 &amp; "," &amp; 'DPW3'!$DQ$5 &amp; "," &amp; 'DPW3'!$DW$6</f>
        <v>Resilience - Number of raw water reservoirs with the delivery of specified safety improvements,Number of schemes at Stage 4,Reasons for delay - Number of delayed schemes falling into each 'primary reason for delay' category,Contractual issues</v>
      </c>
      <c r="D4449" s="176" t="str">
        <f>IF(ISBLANK('DPW3'!$H$120),"",'DPW3'!$H$120)</f>
        <v>Nr</v>
      </c>
      <c r="E4449" s="176" t="s">
        <v>7266</v>
      </c>
      <c r="F4449" s="176" t="str">
        <f>IF(ISBLANK('DPW3'!BJ120),"",'DPW3'!BJ120)</f>
        <v/>
      </c>
    </row>
    <row r="4450" spans="1:60" x14ac:dyDescent="0.25">
      <c r="A4450" s="176" t="str">
        <f t="shared" si="69"/>
        <v>YKY</v>
      </c>
      <c r="B4450" s="176" t="str">
        <f>IF(ISBLANK('DPW3'!DX120),"",'DPW3'!DX120)</f>
        <v>PCD_DPW3_RES7_DSI_S4</v>
      </c>
      <c r="C4450" s="176" t="str">
        <f>'DPW3'!F120 &amp; "," &amp; 'DPW3'!G120 &amp; "," &amp; 'DPW3'!$DQ$5 &amp; "," &amp; 'DPW3'!$DX$6</f>
        <v>Resilience - Number of raw water reservoirs with the delivery of specified safety improvements,Number of schemes at Stage 4,Reasons for delay - Number of delayed schemes falling into each 'primary reason for delay' category,Sites issues</v>
      </c>
      <c r="D4450" s="176" t="str">
        <f>IF(ISBLANK('DPW3'!$H$120),"",'DPW3'!$H$120)</f>
        <v>Nr</v>
      </c>
      <c r="E4450" s="176" t="s">
        <v>7266</v>
      </c>
      <c r="F4450" s="176" t="str">
        <f>IF(ISBLANK('DPW3'!BK120),"",'DPW3'!BK120)</f>
        <v/>
      </c>
    </row>
    <row r="4451" spans="1:60" x14ac:dyDescent="0.25">
      <c r="A4451" s="176" t="str">
        <f t="shared" si="69"/>
        <v>YKY</v>
      </c>
      <c r="B4451" s="176" t="str">
        <f>IF(ISBLANK('DPW3'!DY120),"",'DPW3'!DY120)</f>
        <v>PCD_DPW3_RES7_DER_S4</v>
      </c>
      <c r="C4451" s="176" t="str">
        <f>'DPW3'!F120 &amp; "," &amp; 'DPW3'!G120 &amp; "," &amp; 'DPW3'!$DQ$5 &amp; "," &amp; 'DPW3'!$DY$6</f>
        <v>Resilience - Number of raw water reservoirs with the delivery of specified safety improvements,Number of schemes at Stage 4,Reasons for delay - Number of delayed schemes falling into each 'primary reason for delay' category,Environmental risks</v>
      </c>
      <c r="D4451" s="176" t="str">
        <f>IF(ISBLANK('DPW3'!$H$120),"",'DPW3'!$H$120)</f>
        <v>Nr</v>
      </c>
      <c r="E4451" s="176" t="s">
        <v>7266</v>
      </c>
      <c r="F4451" s="176" t="str">
        <f>IF(ISBLANK('DPW3'!BL120),"",'DPW3'!BL120)</f>
        <v/>
      </c>
    </row>
    <row r="4452" spans="1:60" x14ac:dyDescent="0.25">
      <c r="A4452" s="176" t="str">
        <f t="shared" si="69"/>
        <v>YKY</v>
      </c>
      <c r="B4452" s="176" t="str">
        <f>IF(ISBLANK('DPW3'!DZ120),"",'DPW3'!DZ120)</f>
        <v>PCD_DPW3_RES7_RS_S4</v>
      </c>
      <c r="C4452" s="176" t="str">
        <f>'DPW3'!F120 &amp; "," &amp; 'DPW3'!G120 &amp; "," &amp; 'DPW3'!$DQ$5 &amp; "," &amp; 'DPW3'!$DZ$6</f>
        <v>Resilience - Number of raw water reservoirs with the delivery of specified safety improvements,Number of schemes at Stage 4,Reasons for delay - Number of delayed schemes falling into each 'primary reason for delay' category,Regulatory Sign off Delay</v>
      </c>
      <c r="D4452" s="176" t="str">
        <f>IF(ISBLANK('DPW3'!$H$120),"",'DPW3'!$H$120)</f>
        <v>Nr</v>
      </c>
      <c r="E4452" s="176" t="s">
        <v>7266</v>
      </c>
      <c r="F4452" s="176" t="str">
        <f>IF(ISBLANK('DPW3'!BM120),"",'DPW3'!BM120)</f>
        <v/>
      </c>
    </row>
    <row r="4453" spans="1:60" x14ac:dyDescent="0.25">
      <c r="A4453" s="176" t="str">
        <f t="shared" si="69"/>
        <v>YKY</v>
      </c>
      <c r="B4453" s="176" t="str">
        <f>IF(ISBLANK('DPW3'!EA120),"",'DPW3'!EA120)</f>
        <v>PCD_DPW3_RES7_DPLE_S4</v>
      </c>
      <c r="C4453" s="176" t="str">
        <f>'DPW3'!F120 &amp; "," &amp; 'DPW3'!G120 &amp; "," &amp; 'DPW3'!$DQ$5 &amp; "," &amp; 'DPW3'!$EA$6</f>
        <v>Resilience - Number of raw water reservoirs with the delivery of specified safety improvements,Number of schemes at Stage 4,Reasons for delay - Number of delayed schemes falling into each 'primary reason for delay' category,Programme level efficiency</v>
      </c>
      <c r="D4453" s="176" t="str">
        <f>IF(ISBLANK('DPW3'!$H$120),"",'DPW3'!$H$120)</f>
        <v>Nr</v>
      </c>
      <c r="E4453" s="176" t="s">
        <v>7266</v>
      </c>
      <c r="F4453" s="176" t="str">
        <f>IF(ISBLANK('DPW3'!BN120),"",'DPW3'!BN120)</f>
        <v/>
      </c>
    </row>
    <row r="4454" spans="1:60" x14ac:dyDescent="0.25">
      <c r="A4454" s="176" t="str">
        <f t="shared" si="69"/>
        <v>YKY</v>
      </c>
      <c r="B4454" s="176" t="str">
        <f>IF(ISBLANK('DPW3'!BZ121),"",'DPW3'!BZ121)</f>
        <v>PCD_DPW3_RES7_S5</v>
      </c>
      <c r="C4454" s="176" t="str">
        <f>'DPW3'!F121 &amp; "," &amp; 'DPW3'!G121 &amp; "," &amp; 'DPW3'!BX5</f>
        <v>Resilience - Number of raw water reservoirs with the delivery of specified safety improvements,Number of schemes at Stage 5,Number of Schemes with IMs (Nr)</v>
      </c>
      <c r="D4454" s="176" t="str">
        <f>IF(ISBLANK('DPW3'!$H$121),"",'DPW3'!$H$121)</f>
        <v>Nr</v>
      </c>
      <c r="E4454" s="176" t="s">
        <v>7266</v>
      </c>
      <c r="T4454" s="176" t="str">
        <f>IF(ISBLANK('DPW3'!M121),"",'DPW3'!M121)</f>
        <v/>
      </c>
      <c r="U4454" s="176" t="str">
        <f>IF(ISBLANK('DPW3'!N121),"",'DPW3'!N121)</f>
        <v/>
      </c>
      <c r="V4454" s="176" t="str">
        <f>IF(ISBLANK('DPW3'!O121),"",'DPW3'!O121)</f>
        <v/>
      </c>
      <c r="W4454" s="176" t="str">
        <f>IF(ISBLANK('DPW3'!P121),"",'DPW3'!P121)</f>
        <v/>
      </c>
      <c r="X4454" s="176" t="str">
        <f>IF(ISBLANK('DPW3'!Q121),"",'DPW3'!Q121)</f>
        <v/>
      </c>
      <c r="Y4454" s="176" t="str">
        <f>IF(ISBLANK('DPW3'!R121),"",'DPW3'!R121)</f>
        <v/>
      </c>
      <c r="Z4454" s="176" t="str">
        <f>IF(ISBLANK('DPW3'!S121),"",'DPW3'!S121)</f>
        <v/>
      </c>
      <c r="AA4454" s="176" t="str">
        <f>IF(ISBLANK('DPW3'!T121),"",'DPW3'!T121)</f>
        <v/>
      </c>
      <c r="AB4454" s="176" t="str">
        <f>IF(ISBLANK('DPW3'!U121),"",'DPW3'!U121)</f>
        <v/>
      </c>
      <c r="AC4454" s="176" t="str">
        <f>IF(ISBLANK('DPW3'!V121),"",'DPW3'!V121)</f>
        <v/>
      </c>
      <c r="AD4454" s="176" t="str">
        <f>IF(ISBLANK('DPW3'!W121),"",'DPW3'!W121)</f>
        <v/>
      </c>
      <c r="AE4454" s="176" t="str">
        <f>IF(ISBLANK('DPW3'!X121),"",'DPW3'!X121)</f>
        <v/>
      </c>
      <c r="AF4454" s="176" t="str">
        <f>IF(ISBLANK('DPW3'!Y121),"",'DPW3'!Y121)</f>
        <v/>
      </c>
      <c r="AG4454" s="176" t="str">
        <f>IF(ISBLANK('DPW3'!Z121),"",'DPW3'!Z121)</f>
        <v/>
      </c>
      <c r="AH4454" s="176" t="str">
        <f>IF(ISBLANK('DPW3'!AA121),"",'DPW3'!AA121)</f>
        <v/>
      </c>
      <c r="AI4454" s="176" t="str">
        <f>IF(ISBLANK('DPW3'!AB121),"",'DPW3'!AB121)</f>
        <v/>
      </c>
      <c r="AJ4454" s="176" t="str">
        <f>IF(ISBLANK('DPW3'!AC121),"",'DPW3'!AC121)</f>
        <v/>
      </c>
      <c r="AK4454" s="176" t="str">
        <f>IF(ISBLANK('DPW3'!AD121),"",'DPW3'!AD121)</f>
        <v/>
      </c>
      <c r="AL4454" s="176" t="str">
        <f>IF(ISBLANK('DPW3'!AE121),"",'DPW3'!AE121)</f>
        <v/>
      </c>
      <c r="AM4454" s="176" t="str">
        <f>IF(ISBLANK('DPW3'!AF121),"",'DPW3'!AF121)</f>
        <v/>
      </c>
      <c r="AN4454" s="176" t="str">
        <f>IF(ISBLANK('DPW3'!AG121),"",'DPW3'!AG121)</f>
        <v/>
      </c>
      <c r="AO4454" s="176" t="str">
        <f>IF(ISBLANK('DPW3'!AH121),"",'DPW3'!AH121)</f>
        <v/>
      </c>
      <c r="AP4454" s="176" t="str">
        <f>IF(ISBLANK('DPW3'!AI121),"",'DPW3'!AI121)</f>
        <v/>
      </c>
      <c r="AQ4454" s="176" t="str">
        <f>IF(ISBLANK('DPW3'!AJ121),"",'DPW3'!AJ121)</f>
        <v/>
      </c>
      <c r="AR4454" s="176" t="str">
        <f>IF(ISBLANK('DPW3'!AK121),"",'DPW3'!AK121)</f>
        <v/>
      </c>
      <c r="AS4454" s="176" t="str">
        <f>IF(ISBLANK('DPW3'!AL121),"",'DPW3'!AL121)</f>
        <v/>
      </c>
      <c r="AT4454" s="176" t="str">
        <f>IF(ISBLANK('DPW3'!AM121),"",'DPW3'!AM121)</f>
        <v/>
      </c>
      <c r="AU4454" s="176" t="str">
        <f>IF(ISBLANK('DPW3'!AN121),"",'DPW3'!AN121)</f>
        <v/>
      </c>
      <c r="AV4454" s="176" t="str">
        <f>IF(ISBLANK('DPW3'!AO121),"",'DPW3'!AO121)</f>
        <v/>
      </c>
      <c r="AW4454" s="176" t="str">
        <f>IF(ISBLANK('DPW3'!AP121),"",'DPW3'!AP121)</f>
        <v/>
      </c>
      <c r="AX4454" s="176" t="str">
        <f>IF(ISBLANK('DPW3'!AQ121),"",'DPW3'!AQ121)</f>
        <v/>
      </c>
      <c r="AY4454" s="176" t="str">
        <f>IF(ISBLANK('DPW3'!AR121),"",'DPW3'!AR121)</f>
        <v/>
      </c>
      <c r="AZ4454" s="176" t="str">
        <f>IF(ISBLANK('DPW3'!AS121),"",'DPW3'!AS121)</f>
        <v/>
      </c>
      <c r="BA4454" s="176" t="str">
        <f>IF(ISBLANK('DPW3'!AT121),"",'DPW3'!AT121)</f>
        <v/>
      </c>
      <c r="BB4454" s="176" t="str">
        <f>IF(ISBLANK('DPW3'!AU121),"",'DPW3'!AU121)</f>
        <v/>
      </c>
      <c r="BC4454" s="176" t="str">
        <f>IF(ISBLANK('DPW3'!AV121),"",'DPW3'!AV121)</f>
        <v/>
      </c>
      <c r="BD4454" s="176" t="str">
        <f>IF(ISBLANK('DPW3'!AW121),"",'DPW3'!AW121)</f>
        <v/>
      </c>
      <c r="BE4454" s="176" t="str">
        <f>IF(ISBLANK('DPW3'!AX121),"",'DPW3'!AX121)</f>
        <v/>
      </c>
      <c r="BF4454" s="176" t="str">
        <f>IF(ISBLANK('DPW3'!AY121),"",'DPW3'!AY121)</f>
        <v/>
      </c>
      <c r="BG4454" s="176" t="str">
        <f>IF(ISBLANK('DPW3'!AZ121),"",'DPW3'!AZ121)</f>
        <v/>
      </c>
      <c r="BH4454" s="176" t="str">
        <f>IF(ISBLANK('DPW3'!BA121),"",'DPW3'!BA121)</f>
        <v/>
      </c>
    </row>
    <row r="4455" spans="1:60" x14ac:dyDescent="0.25">
      <c r="A4455" s="176" t="str">
        <f t="shared" si="69"/>
        <v>YKY</v>
      </c>
      <c r="B4455" s="176" t="str">
        <f>IF(ISBLANK('DPW3'!DP121),"",'DPW3'!DP121)</f>
        <v>PCD_DPW3_RES7_DLY_S5</v>
      </c>
      <c r="C4455" s="176" t="str">
        <f>'DPW3'!F121 &amp; "," &amp; 'DPW3'!G121 &amp; "," &amp; 'DPW3'!DP5 &amp; "," &amp; 'DPW3'!DP6</f>
        <v>Resilience - Number of raw water reservoirs with the delivery of specified safety improvements,Number of schemes at Stage 5,Total number of schemes with a 90+ day delay for any given IM,</v>
      </c>
      <c r="D4455" s="176" t="str">
        <f>IF(ISBLANK('DPW3'!$H$121),"",'DPW3'!$H$121)</f>
        <v>Nr</v>
      </c>
      <c r="E4455" s="176" t="s">
        <v>7266</v>
      </c>
      <c r="F4455" s="176" t="str">
        <f>IF(ISBLANK('DPW3'!BC121),"",'DPW3'!BC121)</f>
        <v/>
      </c>
    </row>
    <row r="4456" spans="1:60" x14ac:dyDescent="0.25">
      <c r="A4456" s="176" t="str">
        <f t="shared" si="69"/>
        <v>YKY</v>
      </c>
      <c r="B4456" s="176" t="str">
        <f>IF(ISBLANK('DPW3'!DQ121),"",'DPW3'!DQ121)</f>
        <v>PCD_DPW3_RES7_DIR_S5</v>
      </c>
      <c r="C4456" s="176" t="str">
        <f>'DPW3'!F121 &amp; "," &amp; 'DPW3'!G121 &amp; "," &amp; 'DPW3'!$DQ$5 &amp; "," &amp; 'DPW3'!$DQ$6</f>
        <v>Resilience - Number of raw water reservoirs with the delivery of specified safety improvements,Number of schemes at Stage 5,Reasons for delay - Number of delayed schemes falling into each 'primary reason for delay' category,Lack of resources - internal</v>
      </c>
      <c r="D4456" s="176" t="str">
        <f>IF(ISBLANK('DPW3'!$H$121),"",'DPW3'!$H$121)</f>
        <v>Nr</v>
      </c>
      <c r="E4456" s="176" t="s">
        <v>7266</v>
      </c>
      <c r="F4456" s="176" t="str">
        <f>IF(ISBLANK('DPW3'!BD121),"",'DPW3'!BD121)</f>
        <v/>
      </c>
    </row>
    <row r="4457" spans="1:60" x14ac:dyDescent="0.25">
      <c r="A4457" s="176" t="str">
        <f t="shared" si="69"/>
        <v>YKY</v>
      </c>
      <c r="B4457" s="176" t="str">
        <f>IF(ISBLANK('DPW3'!DR121),"",'DPW3'!DR121)</f>
        <v>PCD_DPW3_RES7_DSCR_S5</v>
      </c>
      <c r="C4457" s="176" t="str">
        <f>'DPW3'!F121 &amp; "," &amp; 'DPW3'!G121 &amp; "," &amp; 'DPW3'!$DQ$5 &amp; "," &amp; 'DPW3'!$DR$6</f>
        <v xml:space="preserve">Resilience - Number of raw water reservoirs with the delivery of specified safety improvements,Number of schemes at Stage 5,Reasons for delay - Number of delayed schemes falling into each 'primary reason for delay' category,Lack of resources - external </v>
      </c>
      <c r="D4457" s="176" t="str">
        <f>IF(ISBLANK('DPW3'!$H$121),"",'DPW3'!$H$121)</f>
        <v>Nr</v>
      </c>
      <c r="E4457" s="176" t="s">
        <v>7266</v>
      </c>
      <c r="F4457" s="176" t="str">
        <f>IF(ISBLANK('DPW3'!BE121),"",'DPW3'!BE121)</f>
        <v/>
      </c>
    </row>
    <row r="4458" spans="1:60" x14ac:dyDescent="0.25">
      <c r="A4458" s="176" t="str">
        <f t="shared" si="69"/>
        <v>YKY</v>
      </c>
      <c r="B4458" s="176" t="str">
        <f>IF(ISBLANK('DPW3'!DS121),"",'DPW3'!DS121)</f>
        <v>PCD_DPW3_RES7_DCS_S5</v>
      </c>
      <c r="C4458" s="176" t="str">
        <f>'DPW3'!F121 &amp; "," &amp; 'DPW3'!G121 &amp; "," &amp; 'DPW3'!$DQ$5 &amp; "," &amp; 'DPW3'!$DS$6</f>
        <v>Resilience - Number of raw water reservoirs with the delivery of specified safety improvements,Number of schemes at Stage 5,Reasons for delay - Number of delayed schemes falling into each 'primary reason for delay' category,Change in solution (IM2)</v>
      </c>
      <c r="D4458" s="176" t="str">
        <f>IF(ISBLANK('DPW3'!$H$121),"",'DPW3'!$H$121)</f>
        <v>Nr</v>
      </c>
      <c r="E4458" s="176" t="s">
        <v>7266</v>
      </c>
      <c r="F4458" s="176" t="str">
        <f>IF(ISBLANK('DPW3'!BF121),"",'DPW3'!BF121)</f>
        <v/>
      </c>
    </row>
    <row r="4459" spans="1:60" x14ac:dyDescent="0.25">
      <c r="A4459" s="176" t="str">
        <f t="shared" si="69"/>
        <v>YKY</v>
      </c>
      <c r="B4459" s="176" t="str">
        <f>IF(ISBLANK('DPW3'!DT121),"",'DPW3'!DT121)</f>
        <v>PCD_DPW3_RES7_DSPC_S5</v>
      </c>
      <c r="C4459" s="176" t="str">
        <f>'DPW3'!F121 &amp; "," &amp; 'DPW3'!G121 &amp; "," &amp; 'DPW3'!$DQ$5 &amp; "," &amp; 'DPW3'!$DT$6</f>
        <v>Resilience - Number of raw water reservoirs with the delivery of specified safety improvements,Number of schemes at Stage 5,Reasons for delay - Number of delayed schemes falling into each 'primary reason for delay' category,Supply chain capacity</v>
      </c>
      <c r="D4459" s="176" t="str">
        <f>IF(ISBLANK('DPW3'!$H$121),"",'DPW3'!$H$121)</f>
        <v>Nr</v>
      </c>
      <c r="E4459" s="176" t="s">
        <v>7266</v>
      </c>
      <c r="F4459" s="176" t="str">
        <f>IF(ISBLANK('DPW3'!BG121),"",'DPW3'!BG121)</f>
        <v/>
      </c>
    </row>
    <row r="4460" spans="1:60" s="55" customFormat="1" x14ac:dyDescent="0.25">
      <c r="A4460" s="55" t="str">
        <f t="shared" si="69"/>
        <v>YKY</v>
      </c>
      <c r="B4460" s="55" t="str">
        <f>IF(ISBLANK('DPW3'!DU121),"",'DPW3'!DU121)</f>
        <v>PCD_DPW3_RES7_DPP_S5</v>
      </c>
      <c r="C4460" s="55" t="str">
        <f>'DPW3'!F121 &amp; "," &amp; 'DPW3'!G121 &amp; "," &amp; 'DPW3'!$DQ$5 &amp; "," &amp; 'DPW3'!$DU$6</f>
        <v>Resilience - Number of raw water reservoirs with the delivery of specified safety improvements,Number of schemes at Stage 5,Reasons for delay - Number of delayed schemes falling into each 'primary reason for delay' category,Land and planning permission</v>
      </c>
      <c r="D4460" s="55" t="str">
        <f>IF(ISBLANK('DPW3'!$H$121),"",'DPW3'!$H$121)</f>
        <v>Nr</v>
      </c>
      <c r="E4460" s="55" t="s">
        <v>7266</v>
      </c>
      <c r="F4460" s="55" t="str">
        <f>IF(ISBLANK('DPW3'!BH121),"",'DPW3'!BH121)</f>
        <v/>
      </c>
    </row>
    <row r="4461" spans="1:60" x14ac:dyDescent="0.25">
      <c r="A4461" s="176" t="str">
        <f t="shared" si="69"/>
        <v>YKY</v>
      </c>
      <c r="B4461" s="176" t="str">
        <f>IF(ISBLANK('DPW3'!DV121),"",'DPW3'!DV121)</f>
        <v>PCD_DPW3_RES7_DTPI_S5</v>
      </c>
      <c r="C4461" s="176" t="str">
        <f>'DPW3'!F121 &amp; "," &amp; 'DPW3'!G121 &amp; "," &amp; 'DPW3'!$DQ$5 &amp; "," &amp; 'DPW3'!$DV$6</f>
        <v>Resilience - Number of raw water reservoirs with the delivery of specified safety improvements,Number of schemes at Stage 5,Reasons for delay - Number of delayed schemes falling into each 'primary reason for delay' category,Third-party interface</v>
      </c>
      <c r="D4461" s="176" t="str">
        <f>IF(ISBLANK('DPW3'!$H$121),"",'DPW3'!$H$121)</f>
        <v>Nr</v>
      </c>
      <c r="E4461" s="176" t="s">
        <v>7266</v>
      </c>
      <c r="F4461" s="176" t="str">
        <f>IF(ISBLANK('DPW3'!BI121),"",'DPW3'!BI121)</f>
        <v/>
      </c>
    </row>
    <row r="4462" spans="1:60" x14ac:dyDescent="0.25">
      <c r="A4462" s="176" t="str">
        <f t="shared" si="69"/>
        <v>YKY</v>
      </c>
      <c r="B4462" s="176" t="str">
        <f>IF(ISBLANK('DPW3'!DW121),"",'DPW3'!DW121)</f>
        <v>PCD_DPW3_RES7_DCI_S5</v>
      </c>
      <c r="C4462" s="176" t="str">
        <f>'DPW3'!F121 &amp; "," &amp; 'DPW3'!G121 &amp; "," &amp; 'DPW3'!$DQ$5 &amp; "," &amp; 'DPW3'!$DW$6</f>
        <v>Resilience - Number of raw water reservoirs with the delivery of specified safety improvements,Number of schemes at Stage 5,Reasons for delay - Number of delayed schemes falling into each 'primary reason for delay' category,Contractual issues</v>
      </c>
      <c r="D4462" s="176" t="str">
        <f>IF(ISBLANK('DPW3'!$H$121),"",'DPW3'!$H$121)</f>
        <v>Nr</v>
      </c>
      <c r="E4462" s="176" t="s">
        <v>7266</v>
      </c>
      <c r="F4462" s="176" t="str">
        <f>IF(ISBLANK('DPW3'!BJ121),"",'DPW3'!BJ121)</f>
        <v/>
      </c>
    </row>
    <row r="4463" spans="1:60" x14ac:dyDescent="0.25">
      <c r="A4463" s="176" t="str">
        <f t="shared" si="69"/>
        <v>YKY</v>
      </c>
      <c r="B4463" s="176" t="str">
        <f>IF(ISBLANK('DPW3'!DX121),"",'DPW3'!DX121)</f>
        <v>PCD_DPW3_RES7_DSI_S5</v>
      </c>
      <c r="C4463" s="176" t="str">
        <f>'DPW3'!F121 &amp; "," &amp; 'DPW3'!G121 &amp; "," &amp; 'DPW3'!$DQ$5 &amp; "," &amp; 'DPW3'!$DX$6</f>
        <v>Resilience - Number of raw water reservoirs with the delivery of specified safety improvements,Number of schemes at Stage 5,Reasons for delay - Number of delayed schemes falling into each 'primary reason for delay' category,Sites issues</v>
      </c>
      <c r="D4463" s="176" t="str">
        <f>IF(ISBLANK('DPW3'!$H$121),"",'DPW3'!$H$121)</f>
        <v>Nr</v>
      </c>
      <c r="E4463" s="176" t="s">
        <v>7266</v>
      </c>
      <c r="F4463" s="176" t="str">
        <f>IF(ISBLANK('DPW3'!BK121),"",'DPW3'!BK121)</f>
        <v/>
      </c>
    </row>
    <row r="4464" spans="1:60" x14ac:dyDescent="0.25">
      <c r="A4464" s="176" t="str">
        <f t="shared" si="69"/>
        <v>YKY</v>
      </c>
      <c r="B4464" s="176" t="str">
        <f>IF(ISBLANK('DPW3'!DY121),"",'DPW3'!DY121)</f>
        <v>PCD_DPW3_RES7_DER_S5</v>
      </c>
      <c r="C4464" s="176" t="str">
        <f>'DPW3'!F121 &amp; "," &amp; 'DPW3'!G121 &amp; "," &amp; 'DPW3'!$DQ$5 &amp; "," &amp; 'DPW3'!$DY$6</f>
        <v>Resilience - Number of raw water reservoirs with the delivery of specified safety improvements,Number of schemes at Stage 5,Reasons for delay - Number of delayed schemes falling into each 'primary reason for delay' category,Environmental risks</v>
      </c>
      <c r="D4464" s="176" t="str">
        <f>IF(ISBLANK('DPW3'!$H$121),"",'DPW3'!$H$121)</f>
        <v>Nr</v>
      </c>
      <c r="E4464" s="176" t="s">
        <v>7266</v>
      </c>
      <c r="F4464" s="176" t="str">
        <f>IF(ISBLANK('DPW3'!BL121),"",'DPW3'!BL121)</f>
        <v/>
      </c>
    </row>
    <row r="4465" spans="1:60" x14ac:dyDescent="0.25">
      <c r="A4465" s="176" t="str">
        <f t="shared" si="69"/>
        <v>YKY</v>
      </c>
      <c r="B4465" s="176" t="str">
        <f>IF(ISBLANK('DPW3'!DZ121),"",'DPW3'!DZ121)</f>
        <v>PCD_DPW3_RES7_RS_S5</v>
      </c>
      <c r="C4465" s="176" t="str">
        <f>'DPW3'!F121 &amp; "," &amp; 'DPW3'!G121 &amp; "," &amp; 'DPW3'!$DQ$5 &amp; "," &amp; 'DPW3'!$DZ$6</f>
        <v>Resilience - Number of raw water reservoirs with the delivery of specified safety improvements,Number of schemes at Stage 5,Reasons for delay - Number of delayed schemes falling into each 'primary reason for delay' category,Regulatory Sign off Delay</v>
      </c>
      <c r="D4465" s="176" t="str">
        <f>IF(ISBLANK('DPW3'!$H$121),"",'DPW3'!$H$121)</f>
        <v>Nr</v>
      </c>
      <c r="E4465" s="176" t="s">
        <v>7266</v>
      </c>
      <c r="F4465" s="176" t="str">
        <f>IF(ISBLANK('DPW3'!BM121),"",'DPW3'!BM121)</f>
        <v/>
      </c>
    </row>
    <row r="4466" spans="1:60" x14ac:dyDescent="0.25">
      <c r="A4466" s="176" t="str">
        <f t="shared" si="69"/>
        <v>YKY</v>
      </c>
      <c r="B4466" s="176" t="str">
        <f>IF(ISBLANK('DPW3'!EA121),"",'DPW3'!EA121)</f>
        <v>PCD_DPW3_RES7_DPLE_S5</v>
      </c>
      <c r="C4466" s="176" t="str">
        <f>'DPW3'!F121 &amp; "," &amp; 'DPW3'!G121 &amp; "," &amp; 'DPW3'!$DQ$5 &amp; "," &amp; 'DPW3'!$EA$6</f>
        <v>Resilience - Number of raw water reservoirs with the delivery of specified safety improvements,Number of schemes at Stage 5,Reasons for delay - Number of delayed schemes falling into each 'primary reason for delay' category,Programme level efficiency</v>
      </c>
      <c r="D4466" s="176" t="str">
        <f>IF(ISBLANK('DPW3'!$H$121),"",'DPW3'!$H$121)</f>
        <v>Nr</v>
      </c>
      <c r="E4466" s="176" t="s">
        <v>7266</v>
      </c>
      <c r="F4466" s="176" t="str">
        <f>IF(ISBLANK('DPW3'!BN121),"",'DPW3'!BN121)</f>
        <v/>
      </c>
    </row>
    <row r="4467" spans="1:60" x14ac:dyDescent="0.25">
      <c r="A4467" s="176" t="str">
        <f t="shared" si="69"/>
        <v>YKY</v>
      </c>
      <c r="B4467" s="176" t="str">
        <f>IF(ISBLANK('DPW3'!BZ122),"",'DPW3'!BZ122)</f>
        <v>PCD_DPW3_RES7_S6</v>
      </c>
      <c r="C4467" s="176" t="str">
        <f>'DPW3'!F122 &amp; "," &amp; 'DPW3'!G122 &amp; "," &amp; 'DPW3'!BX5</f>
        <v>Resilience - Number of raw water reservoirs with the delivery of specified safety improvements,Number of schemes at Stage 6,Number of Schemes with IMs (Nr)</v>
      </c>
      <c r="D4467" s="176" t="str">
        <f>IF(ISBLANK('DPW3'!$H$122),"",'DPW3'!$H$122)</f>
        <v>Nr</v>
      </c>
      <c r="E4467" s="176" t="s">
        <v>7266</v>
      </c>
      <c r="T4467" s="176" t="str">
        <f>IF(ISBLANK('DPW3'!M122),"",'DPW3'!M122)</f>
        <v/>
      </c>
      <c r="U4467" s="176" t="str">
        <f>IF(ISBLANK('DPW3'!N122),"",'DPW3'!N122)</f>
        <v/>
      </c>
      <c r="V4467" s="176" t="str">
        <f>IF(ISBLANK('DPW3'!O122),"",'DPW3'!O122)</f>
        <v/>
      </c>
      <c r="W4467" s="176" t="str">
        <f>IF(ISBLANK('DPW3'!P122),"",'DPW3'!P122)</f>
        <v/>
      </c>
      <c r="X4467" s="176" t="str">
        <f>IF(ISBLANK('DPW3'!Q122),"",'DPW3'!Q122)</f>
        <v/>
      </c>
      <c r="Y4467" s="176" t="str">
        <f>IF(ISBLANK('DPW3'!R122),"",'DPW3'!R122)</f>
        <v/>
      </c>
      <c r="Z4467" s="176" t="str">
        <f>IF(ISBLANK('DPW3'!S122),"",'DPW3'!S122)</f>
        <v/>
      </c>
      <c r="AA4467" s="176" t="str">
        <f>IF(ISBLANK('DPW3'!T122),"",'DPW3'!T122)</f>
        <v/>
      </c>
      <c r="AB4467" s="176" t="str">
        <f>IF(ISBLANK('DPW3'!U122),"",'DPW3'!U122)</f>
        <v/>
      </c>
      <c r="AC4467" s="176" t="str">
        <f>IF(ISBLANK('DPW3'!V122),"",'DPW3'!V122)</f>
        <v/>
      </c>
      <c r="AD4467" s="176" t="str">
        <f>IF(ISBLANK('DPW3'!W122),"",'DPW3'!W122)</f>
        <v/>
      </c>
      <c r="AE4467" s="176" t="str">
        <f>IF(ISBLANK('DPW3'!X122),"",'DPW3'!X122)</f>
        <v/>
      </c>
      <c r="AF4467" s="176" t="str">
        <f>IF(ISBLANK('DPW3'!Y122),"",'DPW3'!Y122)</f>
        <v/>
      </c>
      <c r="AG4467" s="176" t="str">
        <f>IF(ISBLANK('DPW3'!Z122),"",'DPW3'!Z122)</f>
        <v/>
      </c>
      <c r="AH4467" s="176" t="str">
        <f>IF(ISBLANK('DPW3'!AA122),"",'DPW3'!AA122)</f>
        <v/>
      </c>
      <c r="AI4467" s="176" t="str">
        <f>IF(ISBLANK('DPW3'!AB122),"",'DPW3'!AB122)</f>
        <v/>
      </c>
      <c r="AJ4467" s="176" t="str">
        <f>IF(ISBLANK('DPW3'!AC122),"",'DPW3'!AC122)</f>
        <v/>
      </c>
      <c r="AK4467" s="176" t="str">
        <f>IF(ISBLANK('DPW3'!AD122),"",'DPW3'!AD122)</f>
        <v/>
      </c>
      <c r="AL4467" s="176" t="str">
        <f>IF(ISBLANK('DPW3'!AE122),"",'DPW3'!AE122)</f>
        <v/>
      </c>
      <c r="AM4467" s="176" t="str">
        <f>IF(ISBLANK('DPW3'!AF122),"",'DPW3'!AF122)</f>
        <v/>
      </c>
      <c r="AN4467" s="176" t="str">
        <f>IF(ISBLANK('DPW3'!AG122),"",'DPW3'!AG122)</f>
        <v/>
      </c>
      <c r="AO4467" s="176" t="str">
        <f>IF(ISBLANK('DPW3'!AH122),"",'DPW3'!AH122)</f>
        <v/>
      </c>
      <c r="AP4467" s="176" t="str">
        <f>IF(ISBLANK('DPW3'!AI122),"",'DPW3'!AI122)</f>
        <v/>
      </c>
      <c r="AQ4467" s="176" t="str">
        <f>IF(ISBLANK('DPW3'!AJ122),"",'DPW3'!AJ122)</f>
        <v/>
      </c>
      <c r="AR4467" s="176" t="str">
        <f>IF(ISBLANK('DPW3'!AK122),"",'DPW3'!AK122)</f>
        <v/>
      </c>
      <c r="AS4467" s="176" t="str">
        <f>IF(ISBLANK('DPW3'!AL122),"",'DPW3'!AL122)</f>
        <v/>
      </c>
      <c r="AT4467" s="176" t="str">
        <f>IF(ISBLANK('DPW3'!AM122),"",'DPW3'!AM122)</f>
        <v/>
      </c>
      <c r="AU4467" s="176" t="str">
        <f>IF(ISBLANK('DPW3'!AN122),"",'DPW3'!AN122)</f>
        <v/>
      </c>
      <c r="AV4467" s="176" t="str">
        <f>IF(ISBLANK('DPW3'!AO122),"",'DPW3'!AO122)</f>
        <v/>
      </c>
      <c r="AW4467" s="176" t="str">
        <f>IF(ISBLANK('DPW3'!AP122),"",'DPW3'!AP122)</f>
        <v/>
      </c>
      <c r="AX4467" s="176" t="str">
        <f>IF(ISBLANK('DPW3'!AQ122),"",'DPW3'!AQ122)</f>
        <v/>
      </c>
      <c r="AY4467" s="176" t="str">
        <f>IF(ISBLANK('DPW3'!AR122),"",'DPW3'!AR122)</f>
        <v/>
      </c>
      <c r="AZ4467" s="176" t="str">
        <f>IF(ISBLANK('DPW3'!AS122),"",'DPW3'!AS122)</f>
        <v/>
      </c>
      <c r="BA4467" s="176" t="str">
        <f>IF(ISBLANK('DPW3'!AT122),"",'DPW3'!AT122)</f>
        <v/>
      </c>
      <c r="BB4467" s="176" t="str">
        <f>IF(ISBLANK('DPW3'!AU122),"",'DPW3'!AU122)</f>
        <v/>
      </c>
      <c r="BC4467" s="176" t="str">
        <f>IF(ISBLANK('DPW3'!AV122),"",'DPW3'!AV122)</f>
        <v/>
      </c>
      <c r="BD4467" s="176" t="str">
        <f>IF(ISBLANK('DPW3'!AW122),"",'DPW3'!AW122)</f>
        <v/>
      </c>
      <c r="BE4467" s="176" t="str">
        <f>IF(ISBLANK('DPW3'!AX122),"",'DPW3'!AX122)</f>
        <v/>
      </c>
      <c r="BF4467" s="176" t="str">
        <f>IF(ISBLANK('DPW3'!AY122),"",'DPW3'!AY122)</f>
        <v/>
      </c>
      <c r="BG4467" s="176" t="str">
        <f>IF(ISBLANK('DPW3'!AZ122),"",'DPW3'!AZ122)</f>
        <v/>
      </c>
      <c r="BH4467" s="176" t="str">
        <f>IF(ISBLANK('DPW3'!BA122),"",'DPW3'!BA122)</f>
        <v/>
      </c>
    </row>
    <row r="4468" spans="1:60" x14ac:dyDescent="0.25">
      <c r="A4468" s="176" t="str">
        <f t="shared" si="69"/>
        <v>YKY</v>
      </c>
      <c r="B4468" s="176" t="str">
        <f>IF(ISBLANK('DPW3'!DP122),"",'DPW3'!DP122)</f>
        <v>PCD_DPW3_RES7_DLY_S6</v>
      </c>
      <c r="C4468" s="176" t="str">
        <f>'DPW3'!F122 &amp; "," &amp; 'DPW3'!G122 &amp; "," &amp; 'DPW3'!DP5 &amp; "," &amp; 'DPW3'!DP6</f>
        <v>Resilience - Number of raw water reservoirs with the delivery of specified safety improvements,Number of schemes at Stage 6,Total number of schemes with a 90+ day delay for any given IM,</v>
      </c>
      <c r="D4468" s="176" t="str">
        <f>IF(ISBLANK('DPW3'!$H$122),"",'DPW3'!$H$122)</f>
        <v>Nr</v>
      </c>
      <c r="E4468" s="176" t="s">
        <v>7266</v>
      </c>
      <c r="F4468" s="176" t="str">
        <f>IF(ISBLANK('DPW3'!BC122),"",'DPW3'!BC122)</f>
        <v/>
      </c>
    </row>
    <row r="4469" spans="1:60" x14ac:dyDescent="0.25">
      <c r="A4469" s="176" t="str">
        <f t="shared" si="69"/>
        <v>YKY</v>
      </c>
      <c r="B4469" s="176" t="str">
        <f>IF(ISBLANK('DPW3'!DQ122),"",'DPW3'!DQ122)</f>
        <v>PCD_DPW3_RES7_DIR_S6</v>
      </c>
      <c r="C4469" s="176" t="str">
        <f>'DPW3'!F122 &amp; "," &amp; 'DPW3'!G122 &amp; "," &amp; 'DPW3'!$DQ$5 &amp; "," &amp; 'DPW3'!$DQ$6</f>
        <v>Resilience - Number of raw water reservoirs with the delivery of specified safety improvements,Number of schemes at Stage 6,Reasons for delay - Number of delayed schemes falling into each 'primary reason for delay' category,Lack of resources - internal</v>
      </c>
      <c r="D4469" s="176" t="str">
        <f>IF(ISBLANK('DPW3'!$H$122),"",'DPW3'!$H$122)</f>
        <v>Nr</v>
      </c>
      <c r="E4469" s="176" t="s">
        <v>7266</v>
      </c>
      <c r="F4469" s="176" t="str">
        <f>IF(ISBLANK('DPW3'!BD122),"",'DPW3'!BD122)</f>
        <v/>
      </c>
    </row>
    <row r="4470" spans="1:60" x14ac:dyDescent="0.25">
      <c r="A4470" s="176" t="str">
        <f t="shared" si="69"/>
        <v>YKY</v>
      </c>
      <c r="B4470" s="176" t="str">
        <f>IF(ISBLANK('DPW3'!DR122),"",'DPW3'!DR122)</f>
        <v>PCD_DPW3_RES7_DSCR_S6</v>
      </c>
      <c r="C4470" s="176" t="str">
        <f>'DPW3'!F122 &amp; "," &amp; 'DPW3'!G122 &amp; "," &amp; 'DPW3'!$DQ$5 &amp; "," &amp; 'DPW3'!$DR$6</f>
        <v xml:space="preserve">Resilience - Number of raw water reservoirs with the delivery of specified safety improvements,Number of schemes at Stage 6,Reasons for delay - Number of delayed schemes falling into each 'primary reason for delay' category,Lack of resources - external </v>
      </c>
      <c r="D4470" s="176" t="str">
        <f>IF(ISBLANK('DPW3'!$H$122),"",'DPW3'!$H$122)</f>
        <v>Nr</v>
      </c>
      <c r="E4470" s="176" t="s">
        <v>7266</v>
      </c>
      <c r="F4470" s="176" t="str">
        <f>IF(ISBLANK('DPW3'!BE122),"",'DPW3'!BE122)</f>
        <v/>
      </c>
    </row>
    <row r="4471" spans="1:60" x14ac:dyDescent="0.25">
      <c r="A4471" s="176" t="str">
        <f t="shared" si="69"/>
        <v>YKY</v>
      </c>
      <c r="B4471" s="176" t="str">
        <f>IF(ISBLANK('DPW3'!DS122),"",'DPW3'!DS122)</f>
        <v>PCD_DPW3_RES7_DCS_S6</v>
      </c>
      <c r="C4471" s="176" t="str">
        <f>'DPW3'!F122 &amp; "," &amp; 'DPW3'!G122 &amp; "," &amp; 'DPW3'!$DQ$5 &amp; "," &amp; 'DPW3'!$DS$6</f>
        <v>Resilience - Number of raw water reservoirs with the delivery of specified safety improvements,Number of schemes at Stage 6,Reasons for delay - Number of delayed schemes falling into each 'primary reason for delay' category,Change in solution (IM2)</v>
      </c>
      <c r="D4471" s="176" t="str">
        <f>IF(ISBLANK('DPW3'!$H$122),"",'DPW3'!$H$122)</f>
        <v>Nr</v>
      </c>
      <c r="E4471" s="176" t="s">
        <v>7266</v>
      </c>
      <c r="F4471" s="176" t="str">
        <f>IF(ISBLANK('DPW3'!BF122),"",'DPW3'!BF122)</f>
        <v/>
      </c>
    </row>
    <row r="4472" spans="1:60" x14ac:dyDescent="0.25">
      <c r="A4472" s="176" t="str">
        <f t="shared" si="69"/>
        <v>YKY</v>
      </c>
      <c r="B4472" s="176" t="str">
        <f>IF(ISBLANK('DPW3'!DT122),"",'DPW3'!DT122)</f>
        <v>PCD_DPW3_RES7_DSPC_S6</v>
      </c>
      <c r="C4472" s="176" t="str">
        <f>'DPW3'!F122 &amp; "," &amp; 'DPW3'!G122 &amp; "," &amp; 'DPW3'!$DQ$5 &amp; "," &amp; 'DPW3'!$DT$6</f>
        <v>Resilience - Number of raw water reservoirs with the delivery of specified safety improvements,Number of schemes at Stage 6,Reasons for delay - Number of delayed schemes falling into each 'primary reason for delay' category,Supply chain capacity</v>
      </c>
      <c r="D4472" s="176" t="str">
        <f>IF(ISBLANK('DPW3'!$H$122),"",'DPW3'!$H$122)</f>
        <v>Nr</v>
      </c>
      <c r="E4472" s="176" t="s">
        <v>7266</v>
      </c>
      <c r="F4472" s="176" t="str">
        <f>IF(ISBLANK('DPW3'!BG122),"",'DPW3'!BG122)</f>
        <v/>
      </c>
    </row>
    <row r="4473" spans="1:60" s="55" customFormat="1" x14ac:dyDescent="0.25">
      <c r="A4473" s="55" t="str">
        <f t="shared" si="69"/>
        <v>YKY</v>
      </c>
      <c r="B4473" s="55" t="str">
        <f>IF(ISBLANK('DPW3'!DU122),"",'DPW3'!DU122)</f>
        <v>PCD_DPW3_RES7_DPP_S6</v>
      </c>
      <c r="C4473" s="55" t="str">
        <f>'DPW3'!F122 &amp; "," &amp; 'DPW3'!G122 &amp; "," &amp; 'DPW3'!$DQ$5 &amp; "," &amp; 'DPW3'!$DU$6</f>
        <v>Resilience - Number of raw water reservoirs with the delivery of specified safety improvements,Number of schemes at Stage 6,Reasons for delay - Number of delayed schemes falling into each 'primary reason for delay' category,Land and planning permission</v>
      </c>
      <c r="D4473" s="55" t="str">
        <f>IF(ISBLANK('DPW3'!$H$122),"",'DPW3'!$H$122)</f>
        <v>Nr</v>
      </c>
      <c r="E4473" s="55" t="s">
        <v>7266</v>
      </c>
      <c r="F4473" s="55" t="str">
        <f>IF(ISBLANK('DPW3'!BH122),"",'DPW3'!BH122)</f>
        <v/>
      </c>
    </row>
    <row r="4474" spans="1:60" x14ac:dyDescent="0.25">
      <c r="A4474" s="176" t="str">
        <f t="shared" si="69"/>
        <v>YKY</v>
      </c>
      <c r="B4474" s="176" t="str">
        <f>IF(ISBLANK('DPW3'!DV122),"",'DPW3'!DV122)</f>
        <v>PCD_DPW3_RES7_DTPI_S6</v>
      </c>
      <c r="C4474" s="176" t="str">
        <f>'DPW3'!F122 &amp; "," &amp; 'DPW3'!G122 &amp; "," &amp; 'DPW3'!$DQ$5 &amp; "," &amp; 'DPW3'!$DV$6</f>
        <v>Resilience - Number of raw water reservoirs with the delivery of specified safety improvements,Number of schemes at Stage 6,Reasons for delay - Number of delayed schemes falling into each 'primary reason for delay' category,Third-party interface</v>
      </c>
      <c r="D4474" s="176" t="str">
        <f>IF(ISBLANK('DPW3'!$H$122),"",'DPW3'!$H$122)</f>
        <v>Nr</v>
      </c>
      <c r="E4474" s="176" t="s">
        <v>7266</v>
      </c>
      <c r="F4474" s="176" t="str">
        <f>IF(ISBLANK('DPW3'!BI122),"",'DPW3'!BI122)</f>
        <v/>
      </c>
    </row>
    <row r="4475" spans="1:60" x14ac:dyDescent="0.25">
      <c r="A4475" s="176" t="str">
        <f t="shared" si="69"/>
        <v>YKY</v>
      </c>
      <c r="B4475" s="176" t="str">
        <f>IF(ISBLANK('DPW3'!DW122),"",'DPW3'!DW122)</f>
        <v>PCD_DPW3_RES7_DCI_S6</v>
      </c>
      <c r="C4475" s="176" t="str">
        <f>'DPW3'!F122 &amp; "," &amp; 'DPW3'!G122 &amp; "," &amp; 'DPW3'!$DQ$5 &amp; "," &amp; 'DPW3'!$DW$6</f>
        <v>Resilience - Number of raw water reservoirs with the delivery of specified safety improvements,Number of schemes at Stage 6,Reasons for delay - Number of delayed schemes falling into each 'primary reason for delay' category,Contractual issues</v>
      </c>
      <c r="D4475" s="176" t="str">
        <f>IF(ISBLANK('DPW3'!$H$122),"",'DPW3'!$H$122)</f>
        <v>Nr</v>
      </c>
      <c r="E4475" s="176" t="s">
        <v>7266</v>
      </c>
      <c r="F4475" s="176" t="str">
        <f>IF(ISBLANK('DPW3'!BJ122),"",'DPW3'!BJ122)</f>
        <v/>
      </c>
    </row>
    <row r="4476" spans="1:60" x14ac:dyDescent="0.25">
      <c r="A4476" s="176" t="str">
        <f t="shared" si="69"/>
        <v>YKY</v>
      </c>
      <c r="B4476" s="176" t="str">
        <f>IF(ISBLANK('DPW3'!DX122),"",'DPW3'!DX122)</f>
        <v>PCD_DPW3_RES7_DSI_S6</v>
      </c>
      <c r="C4476" s="176" t="str">
        <f>'DPW3'!F122 &amp; "," &amp; 'DPW3'!G122 &amp; "," &amp; 'DPW3'!$DQ$5 &amp; "," &amp; 'DPW3'!$DX$6</f>
        <v>Resilience - Number of raw water reservoirs with the delivery of specified safety improvements,Number of schemes at Stage 6,Reasons for delay - Number of delayed schemes falling into each 'primary reason for delay' category,Sites issues</v>
      </c>
      <c r="D4476" s="176" t="str">
        <f>IF(ISBLANK('DPW3'!$H$122),"",'DPW3'!$H$122)</f>
        <v>Nr</v>
      </c>
      <c r="E4476" s="176" t="s">
        <v>7266</v>
      </c>
      <c r="F4476" s="176" t="str">
        <f>IF(ISBLANK('DPW3'!BK122),"",'DPW3'!BK122)</f>
        <v/>
      </c>
    </row>
    <row r="4477" spans="1:60" x14ac:dyDescent="0.25">
      <c r="A4477" s="176" t="str">
        <f t="shared" si="69"/>
        <v>YKY</v>
      </c>
      <c r="B4477" s="176" t="str">
        <f>IF(ISBLANK('DPW3'!DY122),"",'DPW3'!DY122)</f>
        <v>PCD_DPW3_RES7_DER_S6</v>
      </c>
      <c r="C4477" s="176" t="str">
        <f>'DPW3'!F122 &amp; "," &amp; 'DPW3'!G122 &amp; "," &amp; 'DPW3'!$DQ$5 &amp; "," &amp; 'DPW3'!$DY$6</f>
        <v>Resilience - Number of raw water reservoirs with the delivery of specified safety improvements,Number of schemes at Stage 6,Reasons for delay - Number of delayed schemes falling into each 'primary reason for delay' category,Environmental risks</v>
      </c>
      <c r="D4477" s="176" t="str">
        <f>IF(ISBLANK('DPW3'!$H$122),"",'DPW3'!$H$122)</f>
        <v>Nr</v>
      </c>
      <c r="E4477" s="176" t="s">
        <v>7266</v>
      </c>
      <c r="F4477" s="176" t="str">
        <f>IF(ISBLANK('DPW3'!BL122),"",'DPW3'!BL122)</f>
        <v/>
      </c>
    </row>
    <row r="4478" spans="1:60" x14ac:dyDescent="0.25">
      <c r="A4478" s="176" t="str">
        <f t="shared" si="69"/>
        <v>YKY</v>
      </c>
      <c r="B4478" s="176" t="str">
        <f>IF(ISBLANK('DPW3'!DZ122),"",'DPW3'!DZ122)</f>
        <v>PCD_DPW3_RES7_RS_S6</v>
      </c>
      <c r="C4478" s="176" t="str">
        <f>'DPW3'!F122 &amp; "," &amp; 'DPW3'!G122 &amp; "," &amp; 'DPW3'!$DQ$5 &amp; "," &amp; 'DPW3'!$DZ$6</f>
        <v>Resilience - Number of raw water reservoirs with the delivery of specified safety improvements,Number of schemes at Stage 6,Reasons for delay - Number of delayed schemes falling into each 'primary reason for delay' category,Regulatory Sign off Delay</v>
      </c>
      <c r="D4478" s="176" t="str">
        <f>IF(ISBLANK('DPW3'!$H$122),"",'DPW3'!$H$122)</f>
        <v>Nr</v>
      </c>
      <c r="E4478" s="176" t="s">
        <v>7266</v>
      </c>
      <c r="F4478" s="176" t="str">
        <f>IF(ISBLANK('DPW3'!BM122),"",'DPW3'!BM122)</f>
        <v/>
      </c>
    </row>
    <row r="4479" spans="1:60" x14ac:dyDescent="0.25">
      <c r="A4479" s="176" t="str">
        <f t="shared" si="69"/>
        <v>YKY</v>
      </c>
      <c r="B4479" s="176" t="str">
        <f>IF(ISBLANK('DPW3'!EA122),"",'DPW3'!EA122)</f>
        <v>PCD_DPW3_RES7_DPLE_S6</v>
      </c>
      <c r="C4479" s="176" t="str">
        <f>'DPW3'!F122 &amp; "," &amp; 'DPW3'!G122 &amp; "," &amp; 'DPW3'!$DQ$5 &amp; "," &amp; 'DPW3'!$EA$6</f>
        <v>Resilience - Number of raw water reservoirs with the delivery of specified safety improvements,Number of schemes at Stage 6,Reasons for delay - Number of delayed schemes falling into each 'primary reason for delay' category,Programme level efficiency</v>
      </c>
      <c r="D4479" s="176" t="str">
        <f>IF(ISBLANK('DPW3'!$H$122),"",'DPW3'!$H$122)</f>
        <v>Nr</v>
      </c>
      <c r="E4479" s="176" t="s">
        <v>7266</v>
      </c>
      <c r="F4479" s="176" t="str">
        <f>IF(ISBLANK('DPW3'!BN122),"",'DPW3'!BN122)</f>
        <v/>
      </c>
    </row>
    <row r="4480" spans="1:60" x14ac:dyDescent="0.25">
      <c r="A4480" s="176" t="str">
        <f t="shared" si="69"/>
        <v>YKY</v>
      </c>
      <c r="B4480" s="176" t="str">
        <f>IF(ISBLANK('DPW3'!BZ123),"",'DPW3'!BZ123)</f>
        <v>PCD_DPW3_RES7_S7</v>
      </c>
      <c r="C4480" s="176" t="str">
        <f>'DPW3'!F123 &amp; "," &amp; 'DPW3'!G123 &amp; "," &amp; 'DPW3'!BX5</f>
        <v>Resilience - Number of raw water reservoirs with the delivery of specified safety improvements,Number of schemes at Stage 7,Number of Schemes with IMs (Nr)</v>
      </c>
      <c r="D4480" s="176" t="str">
        <f>IF(ISBLANK('DPW3'!$H$123),"",'DPW3'!$H$123)</f>
        <v>Nr</v>
      </c>
      <c r="E4480" s="176" t="s">
        <v>7266</v>
      </c>
      <c r="T4480" s="176" t="str">
        <f>IF(ISBLANK('DPW3'!M123),"",'DPW3'!M123)</f>
        <v/>
      </c>
      <c r="U4480" s="176" t="str">
        <f>IF(ISBLANK('DPW3'!N123),"",'DPW3'!N123)</f>
        <v/>
      </c>
      <c r="V4480" s="176" t="str">
        <f>IF(ISBLANK('DPW3'!O123),"",'DPW3'!O123)</f>
        <v/>
      </c>
      <c r="W4480" s="176" t="str">
        <f>IF(ISBLANK('DPW3'!P123),"",'DPW3'!P123)</f>
        <v/>
      </c>
      <c r="X4480" s="176" t="str">
        <f>IF(ISBLANK('DPW3'!Q123),"",'DPW3'!Q123)</f>
        <v/>
      </c>
      <c r="Y4480" s="176" t="str">
        <f>IF(ISBLANK('DPW3'!R123),"",'DPW3'!R123)</f>
        <v/>
      </c>
      <c r="Z4480" s="176" t="str">
        <f>IF(ISBLANK('DPW3'!S123),"",'DPW3'!S123)</f>
        <v/>
      </c>
      <c r="AA4480" s="176" t="str">
        <f>IF(ISBLANK('DPW3'!T123),"",'DPW3'!T123)</f>
        <v/>
      </c>
      <c r="AB4480" s="176" t="str">
        <f>IF(ISBLANK('DPW3'!U123),"",'DPW3'!U123)</f>
        <v/>
      </c>
      <c r="AC4480" s="176" t="str">
        <f>IF(ISBLANK('DPW3'!V123),"",'DPW3'!V123)</f>
        <v/>
      </c>
      <c r="AD4480" s="176" t="str">
        <f>IF(ISBLANK('DPW3'!W123),"",'DPW3'!W123)</f>
        <v/>
      </c>
      <c r="AE4480" s="176" t="str">
        <f>IF(ISBLANK('DPW3'!X123),"",'DPW3'!X123)</f>
        <v/>
      </c>
      <c r="AF4480" s="176" t="str">
        <f>IF(ISBLANK('DPW3'!Y123),"",'DPW3'!Y123)</f>
        <v/>
      </c>
      <c r="AG4480" s="176" t="str">
        <f>IF(ISBLANK('DPW3'!Z123),"",'DPW3'!Z123)</f>
        <v/>
      </c>
      <c r="AH4480" s="176" t="str">
        <f>IF(ISBLANK('DPW3'!AA123),"",'DPW3'!AA123)</f>
        <v/>
      </c>
      <c r="AI4480" s="176" t="str">
        <f>IF(ISBLANK('DPW3'!AB123),"",'DPW3'!AB123)</f>
        <v/>
      </c>
      <c r="AJ4480" s="176" t="str">
        <f>IF(ISBLANK('DPW3'!AC123),"",'DPW3'!AC123)</f>
        <v/>
      </c>
      <c r="AK4480" s="176" t="str">
        <f>IF(ISBLANK('DPW3'!AD123),"",'DPW3'!AD123)</f>
        <v/>
      </c>
      <c r="AL4480" s="176" t="str">
        <f>IF(ISBLANK('DPW3'!AE123),"",'DPW3'!AE123)</f>
        <v/>
      </c>
      <c r="AM4480" s="176" t="str">
        <f>IF(ISBLANK('DPW3'!AF123),"",'DPW3'!AF123)</f>
        <v/>
      </c>
      <c r="AN4480" s="176" t="str">
        <f>IF(ISBLANK('DPW3'!AG123),"",'DPW3'!AG123)</f>
        <v/>
      </c>
      <c r="AO4480" s="176" t="str">
        <f>IF(ISBLANK('DPW3'!AH123),"",'DPW3'!AH123)</f>
        <v/>
      </c>
      <c r="AP4480" s="176" t="str">
        <f>IF(ISBLANK('DPW3'!AI123),"",'DPW3'!AI123)</f>
        <v/>
      </c>
      <c r="AQ4480" s="176" t="str">
        <f>IF(ISBLANK('DPW3'!AJ123),"",'DPW3'!AJ123)</f>
        <v/>
      </c>
      <c r="AR4480" s="176" t="str">
        <f>IF(ISBLANK('DPW3'!AK123),"",'DPW3'!AK123)</f>
        <v/>
      </c>
      <c r="AS4480" s="176" t="str">
        <f>IF(ISBLANK('DPW3'!AL123),"",'DPW3'!AL123)</f>
        <v/>
      </c>
      <c r="AT4480" s="176" t="str">
        <f>IF(ISBLANK('DPW3'!AM123),"",'DPW3'!AM123)</f>
        <v/>
      </c>
      <c r="AU4480" s="176" t="str">
        <f>IF(ISBLANK('DPW3'!AN123),"",'DPW3'!AN123)</f>
        <v/>
      </c>
      <c r="AV4480" s="176" t="str">
        <f>IF(ISBLANK('DPW3'!AO123),"",'DPW3'!AO123)</f>
        <v/>
      </c>
      <c r="AW4480" s="176" t="str">
        <f>IF(ISBLANK('DPW3'!AP123),"",'DPW3'!AP123)</f>
        <v/>
      </c>
      <c r="AX4480" s="176" t="str">
        <f>IF(ISBLANK('DPW3'!AQ123),"",'DPW3'!AQ123)</f>
        <v/>
      </c>
      <c r="AY4480" s="176" t="str">
        <f>IF(ISBLANK('DPW3'!AR123),"",'DPW3'!AR123)</f>
        <v/>
      </c>
      <c r="AZ4480" s="176" t="str">
        <f>IF(ISBLANK('DPW3'!AS123),"",'DPW3'!AS123)</f>
        <v/>
      </c>
      <c r="BA4480" s="176" t="str">
        <f>IF(ISBLANK('DPW3'!AT123),"",'DPW3'!AT123)</f>
        <v/>
      </c>
      <c r="BB4480" s="176" t="str">
        <f>IF(ISBLANK('DPW3'!AU123),"",'DPW3'!AU123)</f>
        <v/>
      </c>
      <c r="BC4480" s="176" t="str">
        <f>IF(ISBLANK('DPW3'!AV123),"",'DPW3'!AV123)</f>
        <v/>
      </c>
      <c r="BD4480" s="176" t="str">
        <f>IF(ISBLANK('DPW3'!AW123),"",'DPW3'!AW123)</f>
        <v/>
      </c>
      <c r="BE4480" s="176" t="str">
        <f>IF(ISBLANK('DPW3'!AX123),"",'DPW3'!AX123)</f>
        <v/>
      </c>
      <c r="BF4480" s="176" t="str">
        <f>IF(ISBLANK('DPW3'!AY123),"",'DPW3'!AY123)</f>
        <v/>
      </c>
      <c r="BG4480" s="176" t="str">
        <f>IF(ISBLANK('DPW3'!AZ123),"",'DPW3'!AZ123)</f>
        <v/>
      </c>
      <c r="BH4480" s="176" t="str">
        <f>IF(ISBLANK('DPW3'!BA123),"",'DPW3'!BA123)</f>
        <v/>
      </c>
    </row>
    <row r="4481" spans="1:60" x14ac:dyDescent="0.25">
      <c r="A4481" s="176" t="str">
        <f t="shared" si="69"/>
        <v>YKY</v>
      </c>
      <c r="B4481" s="176" t="str">
        <f>IF(ISBLANK('DPW3'!DP123),"",'DPW3'!DP123)</f>
        <v>PCD_DPW3_RES7_DLY_S7</v>
      </c>
      <c r="C4481" s="176" t="str">
        <f>'DPW3'!F123 &amp; "," &amp; 'DPW3'!G123 &amp; "," &amp; 'DPW3'!DP5 &amp; "," &amp; 'DPW3'!DP6</f>
        <v>Resilience - Number of raw water reservoirs with the delivery of specified safety improvements,Number of schemes at Stage 7,Total number of schemes with a 90+ day delay for any given IM,</v>
      </c>
      <c r="D4481" s="176" t="str">
        <f>IF(ISBLANK('DPW3'!$H$123),"",'DPW3'!$H$123)</f>
        <v>Nr</v>
      </c>
      <c r="E4481" s="176" t="s">
        <v>7266</v>
      </c>
      <c r="F4481" s="176" t="str">
        <f>IF(ISBLANK('DPW3'!BC123),"",'DPW3'!BC123)</f>
        <v/>
      </c>
    </row>
    <row r="4482" spans="1:60" x14ac:dyDescent="0.25">
      <c r="A4482" s="176" t="str">
        <f t="shared" si="69"/>
        <v>YKY</v>
      </c>
      <c r="B4482" s="176" t="str">
        <f>IF(ISBLANK('DPW3'!DQ123),"",'DPW3'!DQ123)</f>
        <v>PCD_DPW3_RES7_DIR_S7</v>
      </c>
      <c r="C4482" s="176" t="str">
        <f>'DPW3'!F123 &amp; "," &amp; 'DPW3'!G123 &amp; "," &amp; 'DPW3'!$DQ$5 &amp; "," &amp; 'DPW3'!$DQ$6</f>
        <v>Resilience - Number of raw water reservoirs with the delivery of specified safety improvements,Number of schemes at Stage 7,Reasons for delay - Number of delayed schemes falling into each 'primary reason for delay' category,Lack of resources - internal</v>
      </c>
      <c r="D4482" s="176" t="str">
        <f>IF(ISBLANK('DPW3'!$H$123),"",'DPW3'!$H$123)</f>
        <v>Nr</v>
      </c>
      <c r="E4482" s="176" t="s">
        <v>7266</v>
      </c>
      <c r="F4482" s="176" t="str">
        <f>IF(ISBLANK('DPW3'!BD123),"",'DPW3'!BD123)</f>
        <v/>
      </c>
    </row>
    <row r="4483" spans="1:60" x14ac:dyDescent="0.25">
      <c r="A4483" s="176" t="str">
        <f t="shared" si="69"/>
        <v>YKY</v>
      </c>
      <c r="B4483" s="176" t="str">
        <f>IF(ISBLANK('DPW3'!DR123),"",'DPW3'!DR123)</f>
        <v>PCD_DPW3_RES7_DSCR_S7</v>
      </c>
      <c r="C4483" s="176" t="str">
        <f>'DPW3'!F123 &amp; "," &amp; 'DPW3'!G123 &amp; "," &amp; 'DPW3'!$DQ$5 &amp; "," &amp; 'DPW3'!$DR$6</f>
        <v xml:space="preserve">Resilience - Number of raw water reservoirs with the delivery of specified safety improvements,Number of schemes at Stage 7,Reasons for delay - Number of delayed schemes falling into each 'primary reason for delay' category,Lack of resources - external </v>
      </c>
      <c r="D4483" s="176" t="str">
        <f>IF(ISBLANK('DPW3'!$H$123),"",'DPW3'!$H$123)</f>
        <v>Nr</v>
      </c>
      <c r="E4483" s="176" t="s">
        <v>7266</v>
      </c>
      <c r="F4483" s="176" t="str">
        <f>IF(ISBLANK('DPW3'!BE123),"",'DPW3'!BE123)</f>
        <v/>
      </c>
    </row>
    <row r="4484" spans="1:60" x14ac:dyDescent="0.25">
      <c r="A4484" s="176" t="str">
        <f t="shared" si="69"/>
        <v>YKY</v>
      </c>
      <c r="B4484" s="176" t="str">
        <f>IF(ISBLANK('DPW3'!DS123),"",'DPW3'!DS123)</f>
        <v>PCD_DPW3_RES7_DCS_S7</v>
      </c>
      <c r="C4484" s="176" t="str">
        <f>'DPW3'!F123 &amp; "," &amp; 'DPW3'!G123 &amp; "," &amp; 'DPW3'!$DQ$5 &amp; "," &amp; 'DPW3'!$DS$6</f>
        <v>Resilience - Number of raw water reservoirs with the delivery of specified safety improvements,Number of schemes at Stage 7,Reasons for delay - Number of delayed schemes falling into each 'primary reason for delay' category,Change in solution (IM2)</v>
      </c>
      <c r="D4484" s="176" t="str">
        <f>IF(ISBLANK('DPW3'!$H$123),"",'DPW3'!$H$123)</f>
        <v>Nr</v>
      </c>
      <c r="E4484" s="176" t="s">
        <v>7266</v>
      </c>
      <c r="F4484" s="176" t="str">
        <f>IF(ISBLANK('DPW3'!BF123),"",'DPW3'!BF123)</f>
        <v/>
      </c>
    </row>
    <row r="4485" spans="1:60" x14ac:dyDescent="0.25">
      <c r="A4485" s="176" t="str">
        <f t="shared" ref="A4485:A4548" si="70">A4484</f>
        <v>YKY</v>
      </c>
      <c r="B4485" s="176" t="str">
        <f>IF(ISBLANK('DPW3'!DT123),"",'DPW3'!DT123)</f>
        <v>PCD_DPW3_RES7_DSPC_S7</v>
      </c>
      <c r="C4485" s="176" t="str">
        <f>'DPW3'!F123 &amp; "," &amp; 'DPW3'!G123 &amp; "," &amp; 'DPW3'!$DQ$5 &amp; "," &amp; 'DPW3'!$DT$6</f>
        <v>Resilience - Number of raw water reservoirs with the delivery of specified safety improvements,Number of schemes at Stage 7,Reasons for delay - Number of delayed schemes falling into each 'primary reason for delay' category,Supply chain capacity</v>
      </c>
      <c r="D4485" s="176" t="str">
        <f>IF(ISBLANK('DPW3'!$H$123),"",'DPW3'!$H$123)</f>
        <v>Nr</v>
      </c>
      <c r="E4485" s="176" t="s">
        <v>7266</v>
      </c>
      <c r="F4485" s="176" t="str">
        <f>IF(ISBLANK('DPW3'!BG123),"",'DPW3'!BG123)</f>
        <v/>
      </c>
    </row>
    <row r="4486" spans="1:60" x14ac:dyDescent="0.25">
      <c r="A4486" s="176" t="str">
        <f t="shared" si="70"/>
        <v>YKY</v>
      </c>
      <c r="B4486" s="176" t="str">
        <f>IF(ISBLANK('DPW3'!DU123),"",'DPW3'!DU123)</f>
        <v>PCD_DPW3_RES7_DPP_S7</v>
      </c>
      <c r="C4486" s="176" t="str">
        <f>'DPW3'!F123 &amp; "," &amp; 'DPW3'!G123 &amp; "," &amp; 'DPW3'!$DQ$5 &amp; "," &amp; 'DPW3'!$DU$6</f>
        <v>Resilience - Number of raw water reservoirs with the delivery of specified safety improvements,Number of schemes at Stage 7,Reasons for delay - Number of delayed schemes falling into each 'primary reason for delay' category,Land and planning permission</v>
      </c>
      <c r="D4486" s="176" t="str">
        <f>IF(ISBLANK('DPW3'!$H$123),"",'DPW3'!$H$123)</f>
        <v>Nr</v>
      </c>
      <c r="E4486" s="176" t="s">
        <v>7266</v>
      </c>
      <c r="F4486" s="176" t="str">
        <f>IF(ISBLANK('DPW3'!BH123),"",'DPW3'!BH123)</f>
        <v/>
      </c>
    </row>
    <row r="4487" spans="1:60" x14ac:dyDescent="0.25">
      <c r="A4487" s="176" t="str">
        <f t="shared" si="70"/>
        <v>YKY</v>
      </c>
      <c r="B4487" s="176" t="str">
        <f>IF(ISBLANK('DPW3'!DV123),"",'DPW3'!DV123)</f>
        <v>PCD_DPW3_RES7_DTPI_S7</v>
      </c>
      <c r="C4487" s="176" t="str">
        <f>'DPW3'!F123 &amp; "," &amp; 'DPW3'!G123 &amp; "," &amp; 'DPW3'!$DQ$5 &amp; "," &amp; 'DPW3'!$DV$6</f>
        <v>Resilience - Number of raw water reservoirs with the delivery of specified safety improvements,Number of schemes at Stage 7,Reasons for delay - Number of delayed schemes falling into each 'primary reason for delay' category,Third-party interface</v>
      </c>
      <c r="D4487" s="176" t="str">
        <f>IF(ISBLANK('DPW3'!$H$123),"",'DPW3'!$H$123)</f>
        <v>Nr</v>
      </c>
      <c r="E4487" s="176" t="s">
        <v>7266</v>
      </c>
      <c r="F4487" s="176" t="str">
        <f>IF(ISBLANK('DPW3'!BI123),"",'DPW3'!BI123)</f>
        <v/>
      </c>
    </row>
    <row r="4488" spans="1:60" x14ac:dyDescent="0.25">
      <c r="A4488" s="176" t="str">
        <f t="shared" si="70"/>
        <v>YKY</v>
      </c>
      <c r="B4488" s="176" t="str">
        <f>IF(ISBLANK('DPW3'!DW123),"",'DPW3'!DW123)</f>
        <v>PCD_DPW3_RES7_DCI_S7</v>
      </c>
      <c r="C4488" s="176" t="str">
        <f>'DPW3'!F123 &amp; "," &amp; 'DPW3'!G123 &amp; "," &amp; 'DPW3'!$DQ$5 &amp; "," &amp; 'DPW3'!$DW$6</f>
        <v>Resilience - Number of raw water reservoirs with the delivery of specified safety improvements,Number of schemes at Stage 7,Reasons for delay - Number of delayed schemes falling into each 'primary reason for delay' category,Contractual issues</v>
      </c>
      <c r="D4488" s="176" t="str">
        <f>IF(ISBLANK('DPW3'!$H$123),"",'DPW3'!$H$123)</f>
        <v>Nr</v>
      </c>
      <c r="E4488" s="176" t="s">
        <v>7266</v>
      </c>
      <c r="F4488" s="176" t="str">
        <f>IF(ISBLANK('DPW3'!BJ123),"",'DPW3'!BJ123)</f>
        <v/>
      </c>
    </row>
    <row r="4489" spans="1:60" x14ac:dyDescent="0.25">
      <c r="A4489" s="176" t="str">
        <f t="shared" si="70"/>
        <v>YKY</v>
      </c>
      <c r="B4489" s="176" t="str">
        <f>IF(ISBLANK('DPW3'!DX123),"",'DPW3'!DX123)</f>
        <v>PCD_DPW3_RES7_DSI_S7</v>
      </c>
      <c r="C4489" s="176" t="str">
        <f>'DPW3'!F123 &amp; "," &amp; 'DPW3'!G123 &amp; "," &amp; 'DPW3'!$DQ$5 &amp; "," &amp; 'DPW3'!$DX$6</f>
        <v>Resilience - Number of raw water reservoirs with the delivery of specified safety improvements,Number of schemes at Stage 7,Reasons for delay - Number of delayed schemes falling into each 'primary reason for delay' category,Sites issues</v>
      </c>
      <c r="D4489" s="176" t="str">
        <f>IF(ISBLANK('DPW3'!$H$123),"",'DPW3'!$H$123)</f>
        <v>Nr</v>
      </c>
      <c r="E4489" s="176" t="s">
        <v>7266</v>
      </c>
      <c r="F4489" s="176" t="str">
        <f>IF(ISBLANK('DPW3'!BK123),"",'DPW3'!BK123)</f>
        <v/>
      </c>
    </row>
    <row r="4490" spans="1:60" x14ac:dyDescent="0.25">
      <c r="A4490" s="176" t="str">
        <f t="shared" si="70"/>
        <v>YKY</v>
      </c>
      <c r="B4490" s="176" t="str">
        <f>IF(ISBLANK('DPW3'!DY123),"",'DPW3'!DY123)</f>
        <v>PCD_DPW3_RES7_DER_S7</v>
      </c>
      <c r="C4490" s="176" t="str">
        <f>'DPW3'!F123 &amp; "," &amp; 'DPW3'!G123 &amp; "," &amp; 'DPW3'!$DQ$5 &amp; "," &amp; 'DPW3'!$DY$6</f>
        <v>Resilience - Number of raw water reservoirs with the delivery of specified safety improvements,Number of schemes at Stage 7,Reasons for delay - Number of delayed schemes falling into each 'primary reason for delay' category,Environmental risks</v>
      </c>
      <c r="D4490" s="176" t="str">
        <f>IF(ISBLANK('DPW3'!$H$123),"",'DPW3'!$H$123)</f>
        <v>Nr</v>
      </c>
      <c r="E4490" s="176" t="s">
        <v>7266</v>
      </c>
      <c r="F4490" s="176" t="str">
        <f>IF(ISBLANK('DPW3'!BL123),"",'DPW3'!BL123)</f>
        <v/>
      </c>
    </row>
    <row r="4491" spans="1:60" x14ac:dyDescent="0.25">
      <c r="A4491" s="176" t="str">
        <f t="shared" si="70"/>
        <v>YKY</v>
      </c>
      <c r="B4491" s="176" t="str">
        <f>IF(ISBLANK('DPW3'!DZ123),"",'DPW3'!DZ123)</f>
        <v>PCD_DPW3_RES7_RS_S7</v>
      </c>
      <c r="C4491" s="176" t="str">
        <f>'DPW3'!F123 &amp; "," &amp; 'DPW3'!G123 &amp; "," &amp; 'DPW3'!$DQ$5 &amp; "," &amp; 'DPW3'!$DZ$6</f>
        <v>Resilience - Number of raw water reservoirs with the delivery of specified safety improvements,Number of schemes at Stage 7,Reasons for delay - Number of delayed schemes falling into each 'primary reason for delay' category,Regulatory Sign off Delay</v>
      </c>
      <c r="D4491" s="176" t="str">
        <f>IF(ISBLANK('DPW3'!$H$123),"",'DPW3'!$H$123)</f>
        <v>Nr</v>
      </c>
      <c r="E4491" s="176" t="s">
        <v>7266</v>
      </c>
      <c r="F4491" s="176" t="str">
        <f>IF(ISBLANK('DPW3'!BM123),"",'DPW3'!BM123)</f>
        <v/>
      </c>
    </row>
    <row r="4492" spans="1:60" x14ac:dyDescent="0.25">
      <c r="A4492" s="176" t="str">
        <f t="shared" si="70"/>
        <v>YKY</v>
      </c>
      <c r="B4492" s="176" t="str">
        <f>IF(ISBLANK('DPW3'!EA123),"",'DPW3'!EA123)</f>
        <v>PCD_DPW3_RES7_DPLE_S7</v>
      </c>
      <c r="C4492" s="176" t="str">
        <f>'DPW3'!F123 &amp; "," &amp; 'DPW3'!G123 &amp; "," &amp; 'DPW3'!$DQ$5 &amp; "," &amp; 'DPW3'!$EA$6</f>
        <v>Resilience - Number of raw water reservoirs with the delivery of specified safety improvements,Number of schemes at Stage 7,Reasons for delay - Number of delayed schemes falling into each 'primary reason for delay' category,Programme level efficiency</v>
      </c>
      <c r="D4492" s="176" t="str">
        <f>IF(ISBLANK('DPW3'!$H$123),"",'DPW3'!$H$123)</f>
        <v>Nr</v>
      </c>
      <c r="E4492" s="176" t="s">
        <v>7266</v>
      </c>
      <c r="F4492" s="176" t="str">
        <f>IF(ISBLANK('DPW3'!BN123),"",'DPW3'!BN123)</f>
        <v/>
      </c>
    </row>
    <row r="4493" spans="1:60" x14ac:dyDescent="0.25">
      <c r="A4493" s="176" t="str">
        <f t="shared" si="70"/>
        <v>YKY</v>
      </c>
      <c r="B4493" s="176" t="str">
        <f>IF(ISBLANK('DPW3'!BZ124),"",'DPW3'!BZ124)</f>
        <v>PCD_DPW3_RES7ST</v>
      </c>
      <c r="C4493" s="176" t="str">
        <f>'DPW3'!F124 &amp; "," &amp; 'DPW3'!G124 &amp; "," &amp; 'DPW3'!BX5</f>
        <v>Resilience - Number of raw water reservoirs with the delivery of specified safety improvements,Number of schemes - total (Stage 0 to Stage 6),Number of Schemes with IMs (Nr)</v>
      </c>
      <c r="D4493" s="176" t="str">
        <f>IF(ISBLANK('DPW3'!$H$124),"",'DPW3'!$H$124)</f>
        <v>Nr</v>
      </c>
      <c r="E4493" s="176" t="s">
        <v>7266</v>
      </c>
      <c r="T4493" s="176">
        <f>IF(ISBLANK('DPW3'!M124),"",'DPW3'!M124)</f>
        <v>0</v>
      </c>
      <c r="U4493" s="176">
        <f>IF(ISBLANK('DPW3'!N124),"",'DPW3'!N124)</f>
        <v>0</v>
      </c>
      <c r="V4493" s="176">
        <f>IF(ISBLANK('DPW3'!O124),"",'DPW3'!O124)</f>
        <v>0</v>
      </c>
      <c r="W4493" s="176">
        <f>IF(ISBLANK('DPW3'!P124),"",'DPW3'!P124)</f>
        <v>0</v>
      </c>
      <c r="X4493" s="176">
        <f>IF(ISBLANK('DPW3'!Q124),"",'DPW3'!Q124)</f>
        <v>0</v>
      </c>
      <c r="Y4493" s="176">
        <f>IF(ISBLANK('DPW3'!R124),"",'DPW3'!R124)</f>
        <v>0</v>
      </c>
      <c r="Z4493" s="176">
        <f>IF(ISBLANK('DPW3'!S124),"",'DPW3'!S124)</f>
        <v>0</v>
      </c>
      <c r="AA4493" s="176">
        <f>IF(ISBLANK('DPW3'!T124),"",'DPW3'!T124)</f>
        <v>0</v>
      </c>
      <c r="AB4493" s="176">
        <f>IF(ISBLANK('DPW3'!U124),"",'DPW3'!U124)</f>
        <v>0</v>
      </c>
      <c r="AC4493" s="176">
        <f>IF(ISBLANK('DPW3'!V124),"",'DPW3'!V124)</f>
        <v>0</v>
      </c>
      <c r="AD4493" s="176">
        <f>IF(ISBLANK('DPW3'!W124),"",'DPW3'!W124)</f>
        <v>0</v>
      </c>
      <c r="AE4493" s="176">
        <f>IF(ISBLANK('DPW3'!X124),"",'DPW3'!X124)</f>
        <v>0</v>
      </c>
      <c r="AF4493" s="176">
        <f>IF(ISBLANK('DPW3'!Y124),"",'DPW3'!Y124)</f>
        <v>0</v>
      </c>
      <c r="AG4493" s="176">
        <f>IF(ISBLANK('DPW3'!Z124),"",'DPW3'!Z124)</f>
        <v>0</v>
      </c>
      <c r="AH4493" s="176">
        <f>IF(ISBLANK('DPW3'!AA124),"",'DPW3'!AA124)</f>
        <v>0</v>
      </c>
      <c r="AI4493" s="176">
        <f>IF(ISBLANK('DPW3'!AB124),"",'DPW3'!AB124)</f>
        <v>0</v>
      </c>
      <c r="AJ4493" s="176">
        <f>IF(ISBLANK('DPW3'!AC124),"",'DPW3'!AC124)</f>
        <v>0</v>
      </c>
      <c r="AK4493" s="176">
        <f>IF(ISBLANK('DPW3'!AD124),"",'DPW3'!AD124)</f>
        <v>0</v>
      </c>
      <c r="AL4493" s="176">
        <f>IF(ISBLANK('DPW3'!AE124),"",'DPW3'!AE124)</f>
        <v>0</v>
      </c>
      <c r="AM4493" s="176">
        <f>IF(ISBLANK('DPW3'!AF124),"",'DPW3'!AF124)</f>
        <v>0</v>
      </c>
      <c r="AN4493" s="176">
        <f>IF(ISBLANK('DPW3'!AG124),"",'DPW3'!AG124)</f>
        <v>0</v>
      </c>
      <c r="AO4493" s="176">
        <f>IF(ISBLANK('DPW3'!AH124),"",'DPW3'!AH124)</f>
        <v>0</v>
      </c>
      <c r="AP4493" s="176">
        <f>IF(ISBLANK('DPW3'!AI124),"",'DPW3'!AI124)</f>
        <v>0</v>
      </c>
      <c r="AQ4493" s="176">
        <f>IF(ISBLANK('DPW3'!AJ124),"",'DPW3'!AJ124)</f>
        <v>0</v>
      </c>
      <c r="AR4493" s="176">
        <f>IF(ISBLANK('DPW3'!AK124),"",'DPW3'!AK124)</f>
        <v>0</v>
      </c>
      <c r="AS4493" s="176">
        <f>IF(ISBLANK('DPW3'!AL124),"",'DPW3'!AL124)</f>
        <v>0</v>
      </c>
      <c r="AT4493" s="176">
        <f>IF(ISBLANK('DPW3'!AM124),"",'DPW3'!AM124)</f>
        <v>0</v>
      </c>
      <c r="AU4493" s="176">
        <f>IF(ISBLANK('DPW3'!AN124),"",'DPW3'!AN124)</f>
        <v>0</v>
      </c>
      <c r="AV4493" s="176">
        <f>IF(ISBLANK('DPW3'!AO124),"",'DPW3'!AO124)</f>
        <v>0</v>
      </c>
      <c r="AW4493" s="176">
        <f>IF(ISBLANK('DPW3'!AP124),"",'DPW3'!AP124)</f>
        <v>0</v>
      </c>
      <c r="AX4493" s="176">
        <f>IF(ISBLANK('DPW3'!AQ124),"",'DPW3'!AQ124)</f>
        <v>0</v>
      </c>
      <c r="AY4493" s="176">
        <f>IF(ISBLANK('DPW3'!AR124),"",'DPW3'!AR124)</f>
        <v>0</v>
      </c>
      <c r="AZ4493" s="176">
        <f>IF(ISBLANK('DPW3'!AS124),"",'DPW3'!AS124)</f>
        <v>0</v>
      </c>
      <c r="BA4493" s="176">
        <f>IF(ISBLANK('DPW3'!AT124),"",'DPW3'!AT124)</f>
        <v>0</v>
      </c>
      <c r="BB4493" s="176">
        <f>IF(ISBLANK('DPW3'!AU124),"",'DPW3'!AU124)</f>
        <v>0</v>
      </c>
      <c r="BC4493" s="176">
        <f>IF(ISBLANK('DPW3'!AV124),"",'DPW3'!AV124)</f>
        <v>0</v>
      </c>
      <c r="BD4493" s="176">
        <f>IF(ISBLANK('DPW3'!AW124),"",'DPW3'!AW124)</f>
        <v>0</v>
      </c>
      <c r="BE4493" s="176">
        <f>IF(ISBLANK('DPW3'!AX124),"",'DPW3'!AX124)</f>
        <v>0</v>
      </c>
      <c r="BF4493" s="176">
        <f>IF(ISBLANK('DPW3'!AY124),"",'DPW3'!AY124)</f>
        <v>0</v>
      </c>
      <c r="BG4493" s="176">
        <f>IF(ISBLANK('DPW3'!AZ124),"",'DPW3'!AZ124)</f>
        <v>0</v>
      </c>
      <c r="BH4493" s="176">
        <f>IF(ISBLANK('DPW3'!BA124),"",'DPW3'!BA124)</f>
        <v>0</v>
      </c>
    </row>
    <row r="4494" spans="1:60" x14ac:dyDescent="0.25">
      <c r="A4494" s="176" t="str">
        <f t="shared" si="70"/>
        <v>YKY</v>
      </c>
      <c r="B4494" s="176" t="str">
        <f>IF(ISBLANK('DPW3'!DP124),"",'DPW3'!DP124)</f>
        <v>PCD_DPW3_RES7_DLY_ST</v>
      </c>
      <c r="C4494" s="176" t="str">
        <f>'DPW3'!F124 &amp; "," &amp; 'DPW3'!G124 &amp; "," &amp; 'DPW3'!DP5 &amp; "," &amp; 'DPW3'!DP6</f>
        <v>Resilience - Number of raw water reservoirs with the delivery of specified safety improvements,Number of schemes - total (Stage 0 to Stage 6),Total number of schemes with a 90+ day delay for any given IM,</v>
      </c>
      <c r="D4494" s="176" t="str">
        <f>IF(ISBLANK('DPW3'!$H$124),"",'DPW3'!$H$124)</f>
        <v>Nr</v>
      </c>
      <c r="E4494" s="176" t="s">
        <v>7266</v>
      </c>
      <c r="F4494" s="176" t="str">
        <f>IF(ISBLANK('DPW3'!BC124),"",'DPW3'!BC124)</f>
        <v/>
      </c>
    </row>
    <row r="4495" spans="1:60" x14ac:dyDescent="0.25">
      <c r="A4495" s="176" t="str">
        <f t="shared" si="70"/>
        <v>YKY</v>
      </c>
      <c r="B4495" s="176" t="str">
        <f>IF(ISBLANK('DPW3'!DQ124),"",'DPW3'!DQ124)</f>
        <v>PCD_DPW3_RES7_DIR_ST</v>
      </c>
      <c r="C4495" s="176" t="str">
        <f>'DPW3'!F124 &amp; "," &amp; 'DPW3'!G124 &amp; "," &amp; 'DPW3'!$DQ$5 &amp; "," &amp; 'DPW3'!$DQ$6</f>
        <v>Resilience - Number of raw water reservoirs with the delivery of specified safety improvements,Number of schemes - total (Stage 0 to Stage 6),Reasons for delay - Number of delayed schemes falling into each 'primary reason for delay' category,Lack of resources - internal</v>
      </c>
      <c r="D4495" s="176" t="str">
        <f>IF(ISBLANK('DPW3'!$H$124),"",'DPW3'!$H$124)</f>
        <v>Nr</v>
      </c>
      <c r="E4495" s="176" t="s">
        <v>7266</v>
      </c>
      <c r="F4495" s="176" t="str">
        <f>IF(ISBLANK('DPW3'!BD124),"",'DPW3'!BD124)</f>
        <v/>
      </c>
    </row>
    <row r="4496" spans="1:60" x14ac:dyDescent="0.25">
      <c r="A4496" s="176" t="str">
        <f t="shared" si="70"/>
        <v>YKY</v>
      </c>
      <c r="B4496" s="176" t="str">
        <f>IF(ISBLANK('DPW3'!DR124),"",'DPW3'!DR124)</f>
        <v>PCD_DPW3_RES7_DSCR_ST</v>
      </c>
      <c r="C4496" s="176" t="str">
        <f>'DPW3'!F124 &amp; "," &amp; 'DPW3'!G124 &amp; "," &amp; 'DPW3'!$DQ$5 &amp; "," &amp; 'DPW3'!$DR$6</f>
        <v xml:space="preserve">Resilience - Number of raw water reservoirs with the delivery of specified safety improvements,Number of schemes - total (Stage 0 to Stage 6),Reasons for delay - Number of delayed schemes falling into each 'primary reason for delay' category,Lack of resources - external </v>
      </c>
      <c r="D4496" s="176" t="str">
        <f>IF(ISBLANK('DPW3'!$H$124),"",'DPW3'!$H$124)</f>
        <v>Nr</v>
      </c>
      <c r="E4496" s="176" t="s">
        <v>7266</v>
      </c>
      <c r="F4496" s="176" t="str">
        <f>IF(ISBLANK('DPW3'!BE124),"",'DPW3'!BE124)</f>
        <v/>
      </c>
    </row>
    <row r="4497" spans="1:60" x14ac:dyDescent="0.25">
      <c r="A4497" s="176" t="str">
        <f t="shared" si="70"/>
        <v>YKY</v>
      </c>
      <c r="B4497" s="176" t="str">
        <f>IF(ISBLANK('DPW3'!DS124),"",'DPW3'!DS124)</f>
        <v>PCD_DPW3_RES7_DCS_ST</v>
      </c>
      <c r="C4497" s="176" t="str">
        <f>'DPW3'!F124 &amp; "," &amp; 'DPW3'!G124 &amp; "," &amp; 'DPW3'!$DQ$5 &amp; "," &amp; 'DPW3'!$DS$6</f>
        <v>Resilience - Number of raw water reservoirs with the delivery of specified safety improvements,Number of schemes - total (Stage 0 to Stage 6),Reasons for delay - Number of delayed schemes falling into each 'primary reason for delay' category,Change in solution (IM2)</v>
      </c>
      <c r="D4497" s="176" t="str">
        <f>IF(ISBLANK('DPW3'!$H$124),"",'DPW3'!$H$124)</f>
        <v>Nr</v>
      </c>
      <c r="E4497" s="176" t="s">
        <v>7266</v>
      </c>
      <c r="F4497" s="176" t="str">
        <f>IF(ISBLANK('DPW3'!BF124),"",'DPW3'!BF124)</f>
        <v/>
      </c>
    </row>
    <row r="4498" spans="1:60" x14ac:dyDescent="0.25">
      <c r="A4498" s="176" t="str">
        <f t="shared" si="70"/>
        <v>YKY</v>
      </c>
      <c r="B4498" s="176" t="str">
        <f>IF(ISBLANK('DPW3'!DT124),"",'DPW3'!DT124)</f>
        <v>PCD_DPW3_RES7_DSPC_ST</v>
      </c>
      <c r="C4498" s="176" t="str">
        <f>'DPW3'!F124 &amp; "," &amp; 'DPW3'!G124 &amp; "," &amp; 'DPW3'!$DQ$5 &amp; "," &amp; 'DPW3'!$DT$6</f>
        <v>Resilience - Number of raw water reservoirs with the delivery of specified safety improvements,Number of schemes - total (Stage 0 to Stage 6),Reasons for delay - Number of delayed schemes falling into each 'primary reason for delay' category,Supply chain capacity</v>
      </c>
      <c r="D4498" s="176" t="str">
        <f>IF(ISBLANK('DPW3'!$H$124),"",'DPW3'!$H$124)</f>
        <v>Nr</v>
      </c>
      <c r="E4498" s="176" t="s">
        <v>7266</v>
      </c>
      <c r="F4498" s="176" t="str">
        <f>IF(ISBLANK('DPW3'!BG124),"",'DPW3'!BG124)</f>
        <v/>
      </c>
    </row>
    <row r="4499" spans="1:60" x14ac:dyDescent="0.25">
      <c r="A4499" s="176" t="str">
        <f t="shared" si="70"/>
        <v>YKY</v>
      </c>
      <c r="B4499" s="176" t="str">
        <f>IF(ISBLANK('DPW3'!DU124),"",'DPW3'!DU124)</f>
        <v>PCD_DPW3_RES7_DPP_ST</v>
      </c>
      <c r="C4499" s="176" t="str">
        <f>'DPW3'!F124 &amp; "," &amp; 'DPW3'!G124 &amp; "," &amp; 'DPW3'!$DQ$5 &amp; "," &amp; 'DPW3'!$DU$6</f>
        <v>Resilience - Number of raw water reservoirs with the delivery of specified safety improvements,Number of schemes - total (Stage 0 to Stage 6),Reasons for delay - Number of delayed schemes falling into each 'primary reason for delay' category,Land and planning permission</v>
      </c>
      <c r="D4499" s="176" t="str">
        <f>IF(ISBLANK('DPW3'!$H$124),"",'DPW3'!$H$124)</f>
        <v>Nr</v>
      </c>
      <c r="E4499" s="176" t="s">
        <v>7266</v>
      </c>
      <c r="F4499" s="176" t="str">
        <f>IF(ISBLANK('DPW3'!BH124),"",'DPW3'!BH124)</f>
        <v/>
      </c>
    </row>
    <row r="4500" spans="1:60" x14ac:dyDescent="0.25">
      <c r="A4500" s="176" t="str">
        <f t="shared" si="70"/>
        <v>YKY</v>
      </c>
      <c r="B4500" s="176" t="str">
        <f>IF(ISBLANK('DPW3'!DV124),"",'DPW3'!DV124)</f>
        <v>PCD_DPW3_RES7_DTPI_ST</v>
      </c>
      <c r="C4500" s="176" t="str">
        <f>'DPW3'!F124 &amp; "," &amp; 'DPW3'!G124 &amp; "," &amp; 'DPW3'!$DQ$5 &amp; "," &amp; 'DPW3'!$DV$6</f>
        <v>Resilience - Number of raw water reservoirs with the delivery of specified safety improvements,Number of schemes - total (Stage 0 to Stage 6),Reasons for delay - Number of delayed schemes falling into each 'primary reason for delay' category,Third-party interface</v>
      </c>
      <c r="D4500" s="176" t="str">
        <f>IF(ISBLANK('DPW3'!$H$124),"",'DPW3'!$H$124)</f>
        <v>Nr</v>
      </c>
      <c r="E4500" s="176" t="s">
        <v>7266</v>
      </c>
      <c r="F4500" s="176" t="str">
        <f>IF(ISBLANK('DPW3'!BI124),"",'DPW3'!BI124)</f>
        <v/>
      </c>
    </row>
    <row r="4501" spans="1:60" x14ac:dyDescent="0.25">
      <c r="A4501" s="176" t="str">
        <f t="shared" si="70"/>
        <v>YKY</v>
      </c>
      <c r="B4501" s="176" t="str">
        <f>IF(ISBLANK('DPW3'!DW124),"",'DPW3'!DW124)</f>
        <v>PCD_DPW3_RES7_DCI_ST</v>
      </c>
      <c r="C4501" s="176" t="str">
        <f>'DPW3'!F124 &amp; "," &amp; 'DPW3'!G124 &amp; "," &amp; 'DPW3'!$DQ$5 &amp; "," &amp; 'DPW3'!$DW$6</f>
        <v>Resilience - Number of raw water reservoirs with the delivery of specified safety improvements,Number of schemes - total (Stage 0 to Stage 6),Reasons for delay - Number of delayed schemes falling into each 'primary reason for delay' category,Contractual issues</v>
      </c>
      <c r="D4501" s="176" t="str">
        <f>IF(ISBLANK('DPW3'!$H$124),"",'DPW3'!$H$124)</f>
        <v>Nr</v>
      </c>
      <c r="E4501" s="176" t="s">
        <v>7266</v>
      </c>
      <c r="F4501" s="176" t="str">
        <f>IF(ISBLANK('DPW3'!BJ124),"",'DPW3'!BJ124)</f>
        <v/>
      </c>
    </row>
    <row r="4502" spans="1:60" x14ac:dyDescent="0.25">
      <c r="A4502" s="176" t="str">
        <f t="shared" si="70"/>
        <v>YKY</v>
      </c>
      <c r="B4502" s="176" t="str">
        <f>IF(ISBLANK('DPW3'!DX124),"",'DPW3'!DX124)</f>
        <v>PCD_DPW3_RES7_DSI_ST</v>
      </c>
      <c r="C4502" s="176" t="str">
        <f>'DPW3'!F124 &amp; "," &amp; 'DPW3'!G124 &amp; "," &amp; 'DPW3'!$DQ$5 &amp; "," &amp; 'DPW3'!$DX$6</f>
        <v>Resilience - Number of raw water reservoirs with the delivery of specified safety improvements,Number of schemes - total (Stage 0 to Stage 6),Reasons for delay - Number of delayed schemes falling into each 'primary reason for delay' category,Sites issues</v>
      </c>
      <c r="D4502" s="176" t="str">
        <f>IF(ISBLANK('DPW3'!$H$124),"",'DPW3'!$H$124)</f>
        <v>Nr</v>
      </c>
      <c r="E4502" s="176" t="s">
        <v>7266</v>
      </c>
      <c r="F4502" s="176" t="str">
        <f>IF(ISBLANK('DPW3'!BK124),"",'DPW3'!BK124)</f>
        <v/>
      </c>
    </row>
    <row r="4503" spans="1:60" x14ac:dyDescent="0.25">
      <c r="A4503" s="176" t="str">
        <f t="shared" si="70"/>
        <v>YKY</v>
      </c>
      <c r="B4503" s="176" t="str">
        <f>IF(ISBLANK('DPW3'!DY124),"",'DPW3'!DY124)</f>
        <v>PCD_DPW3_RES7_DER_ST</v>
      </c>
      <c r="C4503" s="176" t="str">
        <f>'DPW3'!F124 &amp; "," &amp; 'DPW3'!G124 &amp; "," &amp; 'DPW3'!$DQ$5 &amp; "," &amp; 'DPW3'!$DY$6</f>
        <v>Resilience - Number of raw water reservoirs with the delivery of specified safety improvements,Number of schemes - total (Stage 0 to Stage 6),Reasons for delay - Number of delayed schemes falling into each 'primary reason for delay' category,Environmental risks</v>
      </c>
      <c r="D4503" s="176" t="str">
        <f>IF(ISBLANK('DPW3'!$H$124),"",'DPW3'!$H$124)</f>
        <v>Nr</v>
      </c>
      <c r="E4503" s="176" t="s">
        <v>7266</v>
      </c>
      <c r="F4503" s="176" t="str">
        <f>IF(ISBLANK('DPW3'!BL124),"",'DPW3'!BL124)</f>
        <v/>
      </c>
    </row>
    <row r="4504" spans="1:60" x14ac:dyDescent="0.25">
      <c r="A4504" s="176" t="str">
        <f t="shared" si="70"/>
        <v>YKY</v>
      </c>
      <c r="B4504" s="176" t="str">
        <f>IF(ISBLANK('DPW3'!DZ124),"",'DPW3'!DZ124)</f>
        <v>PCD_DPW3_RES7_RS_ST</v>
      </c>
      <c r="C4504" s="176" t="str">
        <f>'DPW3'!F124 &amp; "," &amp; 'DPW3'!G124 &amp; "," &amp; 'DPW3'!$DQ$5 &amp; "," &amp; 'DPW3'!$DZ$6</f>
        <v>Resilience - Number of raw water reservoirs with the delivery of specified safety improvements,Number of schemes - total (Stage 0 to Stage 6),Reasons for delay - Number of delayed schemes falling into each 'primary reason for delay' category,Regulatory Sign off Delay</v>
      </c>
      <c r="D4504" s="176" t="str">
        <f>IF(ISBLANK('DPW3'!$H$124),"",'DPW3'!$H$124)</f>
        <v>Nr</v>
      </c>
      <c r="E4504" s="176" t="s">
        <v>7266</v>
      </c>
      <c r="F4504" s="176" t="str">
        <f>IF(ISBLANK('DPW3'!BM124),"",'DPW3'!BM124)</f>
        <v/>
      </c>
    </row>
    <row r="4505" spans="1:60" x14ac:dyDescent="0.25">
      <c r="A4505" s="176" t="str">
        <f t="shared" si="70"/>
        <v>YKY</v>
      </c>
      <c r="B4505" s="176" t="str">
        <f>IF(ISBLANK('DPW3'!EA124),"",'DPW3'!EA124)</f>
        <v>PCD_DPW3_RES7_DPLE_ST</v>
      </c>
      <c r="C4505" s="176" t="str">
        <f>'DPW3'!F124 &amp; "," &amp; 'DPW3'!G124 &amp; "," &amp; 'DPW3'!$DQ$5 &amp; "," &amp; 'DPW3'!$EA$6</f>
        <v>Resilience - Number of raw water reservoirs with the delivery of specified safety improvements,Number of schemes - total (Stage 0 to Stage 6),Reasons for delay - Number of delayed schemes falling into each 'primary reason for delay' category,Programme level efficiency</v>
      </c>
      <c r="D4505" s="176" t="str">
        <f>IF(ISBLANK('DPW3'!$H$124),"",'DPW3'!$H$124)</f>
        <v>Nr</v>
      </c>
      <c r="E4505" s="176" t="s">
        <v>7266</v>
      </c>
      <c r="F4505" s="176" t="str">
        <f>IF(ISBLANK('DPW3'!BN124),"",'DPW3'!BN124)</f>
        <v/>
      </c>
    </row>
    <row r="4506" spans="1:60" x14ac:dyDescent="0.25">
      <c r="A4506" s="176" t="str">
        <f t="shared" si="70"/>
        <v>YKY</v>
      </c>
      <c r="B4506" s="176" t="str">
        <f>IF(ISBLANK('DPW3'!BX125),"",'DPW3'!BX125)</f>
        <v>PCD_DPW3_CYBR_NR</v>
      </c>
      <c r="C4506" s="176" t="str">
        <f>'DPW3'!F125&amp;'DPW3'!BX5</f>
        <v>Cyber - Legal instrumentsNumber of Schemes with IMs (Nr)</v>
      </c>
      <c r="D4506" s="176" t="str">
        <f>IF(ISBLANK('DPW3'!$H$125),"",'DPW3'!$H$125)</f>
        <v>Nr</v>
      </c>
      <c r="E4506" s="176" t="s">
        <v>7266</v>
      </c>
      <c r="F4506" s="176">
        <f>IF(ISBLANK('DPW3'!K125),"",'DPW3'!K125)</f>
        <v>7</v>
      </c>
    </row>
    <row r="4507" spans="1:60" x14ac:dyDescent="0.25">
      <c r="A4507" s="176" t="str">
        <f t="shared" si="70"/>
        <v>YKY</v>
      </c>
      <c r="B4507" s="176" t="str">
        <f>IF(ISBLANK('DPW3'!BZ125),"",'DPW3'!BZ125)</f>
        <v>PCD_DPW3_CYBR_S0</v>
      </c>
      <c r="C4507" s="176" t="str">
        <f>'DPW3'!F125 &amp; "," &amp; 'DPW3'!G125 &amp; "," &amp; 'DPW3'!BX5</f>
        <v>Cyber - Legal instruments,Number of schemes at Stage 0,Number of Schemes with IMs (Nr)</v>
      </c>
      <c r="D4507" s="176" t="str">
        <f>IF(ISBLANK('DPW3'!$H$125),"",'DPW3'!$H$125)</f>
        <v>Nr</v>
      </c>
      <c r="E4507" s="176" t="s">
        <v>7266</v>
      </c>
      <c r="T4507" s="176">
        <f>IF(ISBLANK('DPW3'!M125),"",'DPW3'!M125)</f>
        <v>6</v>
      </c>
      <c r="U4507" s="176">
        <f>IF(ISBLANK('DPW3'!N125),"",'DPW3'!N125)</f>
        <v>1</v>
      </c>
      <c r="V4507" s="176">
        <f>IF(ISBLANK('DPW3'!O125),"",'DPW3'!O125)</f>
        <v>1</v>
      </c>
      <c r="W4507" s="176">
        <f>IF(ISBLANK('DPW3'!P125),"",'DPW3'!P125)</f>
        <v>1</v>
      </c>
      <c r="X4507" s="176">
        <f>IF(ISBLANK('DPW3'!Q125),"",'DPW3'!Q125)</f>
        <v>1</v>
      </c>
      <c r="Y4507" s="176">
        <f>IF(ISBLANK('DPW3'!R125),"",'DPW3'!R125)</f>
        <v>1</v>
      </c>
      <c r="Z4507" s="176">
        <f>IF(ISBLANK('DPW3'!S125),"",'DPW3'!S125)</f>
        <v>1</v>
      </c>
      <c r="AA4507" s="176">
        <f>IF(ISBLANK('DPW3'!T125),"",'DPW3'!T125)</f>
        <v>1</v>
      </c>
      <c r="AB4507" s="176">
        <f>IF(ISBLANK('DPW3'!U125),"",'DPW3'!U125)</f>
        <v>1</v>
      </c>
      <c r="AC4507" s="176">
        <f>IF(ISBLANK('DPW3'!V125),"",'DPW3'!V125)</f>
        <v>1</v>
      </c>
      <c r="AD4507" s="176">
        <f>IF(ISBLANK('DPW3'!W125),"",'DPW3'!W125)</f>
        <v>1</v>
      </c>
      <c r="AE4507" s="176">
        <f>IF(ISBLANK('DPW3'!X125),"",'DPW3'!X125)</f>
        <v>1</v>
      </c>
      <c r="AF4507" s="176">
        <f>IF(ISBLANK('DPW3'!Y125),"",'DPW3'!Y125)</f>
        <v>1</v>
      </c>
      <c r="AG4507" s="176">
        <f>IF(ISBLANK('DPW3'!Z125),"",'DPW3'!Z125)</f>
        <v>0</v>
      </c>
      <c r="AH4507" s="176">
        <f>IF(ISBLANK('DPW3'!AA125),"",'DPW3'!AA125)</f>
        <v>0</v>
      </c>
      <c r="AI4507" s="176">
        <f>IF(ISBLANK('DPW3'!AB125),"",'DPW3'!AB125)</f>
        <v>0</v>
      </c>
      <c r="AJ4507" s="176">
        <f>IF(ISBLANK('DPW3'!AC125),"",'DPW3'!AC125)</f>
        <v>0</v>
      </c>
      <c r="AK4507" s="176">
        <f>IF(ISBLANK('DPW3'!AD125),"",'DPW3'!AD125)</f>
        <v>0</v>
      </c>
      <c r="AL4507" s="176">
        <f>IF(ISBLANK('DPW3'!AE125),"",'DPW3'!AE125)</f>
        <v>0</v>
      </c>
      <c r="AM4507" s="176">
        <f>IF(ISBLANK('DPW3'!AF125),"",'DPW3'!AF125)</f>
        <v>0</v>
      </c>
      <c r="AN4507" s="176">
        <f>IF(ISBLANK('DPW3'!AG125),"",'DPW3'!AG125)</f>
        <v>0</v>
      </c>
      <c r="AO4507" s="176">
        <f>IF(ISBLANK('DPW3'!AH125),"",'DPW3'!AH125)</f>
        <v>0</v>
      </c>
      <c r="AP4507" s="176">
        <f>IF(ISBLANK('DPW3'!AI125),"",'DPW3'!AI125)</f>
        <v>0</v>
      </c>
      <c r="AQ4507" s="176">
        <f>IF(ISBLANK('DPW3'!AJ125),"",'DPW3'!AJ125)</f>
        <v>0</v>
      </c>
      <c r="AR4507" s="176">
        <f>IF(ISBLANK('DPW3'!AK125),"",'DPW3'!AK125)</f>
        <v>0</v>
      </c>
      <c r="AS4507" s="176">
        <f>IF(ISBLANK('DPW3'!AL125),"",'DPW3'!AL125)</f>
        <v>0</v>
      </c>
      <c r="AT4507" s="176">
        <f>IF(ISBLANK('DPW3'!AM125),"",'DPW3'!AM125)</f>
        <v>0</v>
      </c>
      <c r="AU4507" s="176">
        <f>IF(ISBLANK('DPW3'!AN125),"",'DPW3'!AN125)</f>
        <v>0</v>
      </c>
      <c r="AV4507" s="176">
        <f>IF(ISBLANK('DPW3'!AO125),"",'DPW3'!AO125)</f>
        <v>0</v>
      </c>
      <c r="AW4507" s="176">
        <f>IF(ISBLANK('DPW3'!AP125),"",'DPW3'!AP125)</f>
        <v>0</v>
      </c>
      <c r="AX4507" s="176">
        <f>IF(ISBLANK('DPW3'!AQ125),"",'DPW3'!AQ125)</f>
        <v>0</v>
      </c>
      <c r="AY4507" s="176">
        <f>IF(ISBLANK('DPW3'!AR125),"",'DPW3'!AR125)</f>
        <v>0</v>
      </c>
      <c r="AZ4507" s="176">
        <f>IF(ISBLANK('DPW3'!AS125),"",'DPW3'!AS125)</f>
        <v>0</v>
      </c>
      <c r="BA4507" s="176">
        <f>IF(ISBLANK('DPW3'!AT125),"",'DPW3'!AT125)</f>
        <v>0</v>
      </c>
      <c r="BB4507" s="176">
        <f>IF(ISBLANK('DPW3'!AU125),"",'DPW3'!AU125)</f>
        <v>0</v>
      </c>
      <c r="BC4507" s="176">
        <f>IF(ISBLANK('DPW3'!AV125),"",'DPW3'!AV125)</f>
        <v>0</v>
      </c>
      <c r="BD4507" s="176">
        <f>IF(ISBLANK('DPW3'!AW125),"",'DPW3'!AW125)</f>
        <v>0</v>
      </c>
      <c r="BE4507" s="176">
        <f>IF(ISBLANK('DPW3'!AX125),"",'DPW3'!AX125)</f>
        <v>0</v>
      </c>
      <c r="BF4507" s="176">
        <f>IF(ISBLANK('DPW3'!AY125),"",'DPW3'!AY125)</f>
        <v>0</v>
      </c>
      <c r="BG4507" s="176">
        <f>IF(ISBLANK('DPW3'!AZ125),"",'DPW3'!AZ125)</f>
        <v>0</v>
      </c>
      <c r="BH4507" s="176">
        <f>IF(ISBLANK('DPW3'!BA125),"",'DPW3'!BA125)</f>
        <v>0</v>
      </c>
    </row>
    <row r="4508" spans="1:60" x14ac:dyDescent="0.25">
      <c r="A4508" s="176" t="str">
        <f t="shared" si="70"/>
        <v>YKY</v>
      </c>
      <c r="B4508" s="176" t="str">
        <f>IF(ISBLANK('DPW3'!DP125),"",'DPW3'!DP125)</f>
        <v>PCD_DPW3_CYBR_DLY</v>
      </c>
      <c r="C4508" s="176" t="str">
        <f>'DPW3'!F125 &amp; "," &amp; 'DPW3'!G125 &amp; "," &amp; 'DPW3'!DP5 &amp; "," &amp; 'DPW3'!DP6</f>
        <v>Cyber - Legal instruments,Number of schemes at Stage 0,Total number of schemes with a 90+ day delay for any given IM,</v>
      </c>
      <c r="D4508" s="176" t="str">
        <f>IF(ISBLANK('DPW3'!$H$125),"",'DPW3'!$H$125)</f>
        <v>Nr</v>
      </c>
      <c r="E4508" s="176" t="s">
        <v>7266</v>
      </c>
      <c r="F4508" s="176" t="str">
        <f>IF(ISBLANK('DPW3'!BC125),"",'DPW3'!BC125)</f>
        <v/>
      </c>
    </row>
    <row r="4509" spans="1:60" x14ac:dyDescent="0.25">
      <c r="A4509" s="176" t="str">
        <f t="shared" si="70"/>
        <v>YKY</v>
      </c>
      <c r="B4509" s="176" t="str">
        <f>IF(ISBLANK('DPW3'!DQ125),"",'DPW3'!DQ125)</f>
        <v>PCD_DPW3_CYBR_DIR</v>
      </c>
      <c r="C4509" s="176" t="str">
        <f>'DPW3'!F125 &amp; "," &amp; 'DPW3'!G125 &amp; "," &amp; 'DPW3'!$DQ$5 &amp; "," &amp; 'DPW3'!$DQ$6</f>
        <v>Cyber - Legal instruments,Number of schemes at Stage 0,Reasons for delay - Number of delayed schemes falling into each 'primary reason for delay' category,Lack of resources - internal</v>
      </c>
      <c r="D4509" s="176" t="str">
        <f>IF(ISBLANK('DPW3'!$H$125),"",'DPW3'!$H$125)</f>
        <v>Nr</v>
      </c>
      <c r="E4509" s="176" t="s">
        <v>7266</v>
      </c>
      <c r="F4509" s="176" t="str">
        <f>IF(ISBLANK('DPW3'!BD125),"",'DPW3'!BD125)</f>
        <v/>
      </c>
    </row>
    <row r="4510" spans="1:60" x14ac:dyDescent="0.25">
      <c r="A4510" s="176" t="str">
        <f t="shared" si="70"/>
        <v>YKY</v>
      </c>
      <c r="B4510" s="176" t="str">
        <f>IF(ISBLANK('DPW3'!DR125),"",'DPW3'!DR125)</f>
        <v>PCD_DPW3_CYBR_DSCR</v>
      </c>
      <c r="C4510" s="176" t="str">
        <f>'DPW3'!F125 &amp; "," &amp; 'DPW3'!G125 &amp; "," &amp; 'DPW3'!$DQ$5 &amp; "," &amp; 'DPW3'!$DR$6</f>
        <v xml:space="preserve">Cyber - Legal instruments,Number of schemes at Stage 0,Reasons for delay - Number of delayed schemes falling into each 'primary reason for delay' category,Lack of resources - external </v>
      </c>
      <c r="D4510" s="176" t="str">
        <f>IF(ISBLANK('DPW3'!$H$125),"",'DPW3'!$H$125)</f>
        <v>Nr</v>
      </c>
      <c r="E4510" s="176" t="s">
        <v>7266</v>
      </c>
      <c r="F4510" s="176" t="str">
        <f>IF(ISBLANK('DPW3'!BE125),"",'DPW3'!BE125)</f>
        <v/>
      </c>
    </row>
    <row r="4511" spans="1:60" x14ac:dyDescent="0.25">
      <c r="A4511" s="176" t="str">
        <f t="shared" si="70"/>
        <v>YKY</v>
      </c>
      <c r="B4511" s="176" t="str">
        <f>IF(ISBLANK('DPW3'!DS125),"",'DPW3'!DS125)</f>
        <v>PCD_DPW3_CYBR_DCS</v>
      </c>
      <c r="C4511" s="176" t="str">
        <f>'DPW3'!F125 &amp; "," &amp; 'DPW3'!G125 &amp; "," &amp; 'DPW3'!$DQ$5 &amp; "," &amp; 'DPW3'!$DS$6</f>
        <v>Cyber - Legal instruments,Number of schemes at Stage 0,Reasons for delay - Number of delayed schemes falling into each 'primary reason for delay' category,Change in solution (IM2)</v>
      </c>
      <c r="D4511" s="176" t="str">
        <f>IF(ISBLANK('DPW3'!$H$125),"",'DPW3'!$H$125)</f>
        <v>Nr</v>
      </c>
      <c r="E4511" s="176" t="s">
        <v>7266</v>
      </c>
      <c r="F4511" s="176" t="str">
        <f>IF(ISBLANK('DPW3'!BF125),"",'DPW3'!BF125)</f>
        <v/>
      </c>
    </row>
    <row r="4512" spans="1:60" x14ac:dyDescent="0.25">
      <c r="A4512" s="176" t="str">
        <f t="shared" si="70"/>
        <v>YKY</v>
      </c>
      <c r="B4512" s="176" t="str">
        <f>IF(ISBLANK('DPW3'!DT125),"",'DPW3'!DT125)</f>
        <v>PCD_DPW3_CYBR_DSPC</v>
      </c>
      <c r="C4512" s="176" t="str">
        <f>'DPW3'!F125 &amp; "," &amp; 'DPW3'!G125 &amp; "," &amp; 'DPW3'!$DQ$5 &amp; "," &amp; 'DPW3'!$DT$6</f>
        <v>Cyber - Legal instruments,Number of schemes at Stage 0,Reasons for delay - Number of delayed schemes falling into each 'primary reason for delay' category,Supply chain capacity</v>
      </c>
      <c r="D4512" s="176" t="str">
        <f>IF(ISBLANK('DPW3'!$H$125),"",'DPW3'!$H$125)</f>
        <v>Nr</v>
      </c>
      <c r="E4512" s="176" t="s">
        <v>7266</v>
      </c>
      <c r="F4512" s="176" t="str">
        <f>IF(ISBLANK('DPW3'!BG125),"",'DPW3'!BG125)</f>
        <v/>
      </c>
    </row>
    <row r="4513" spans="1:60" s="55" customFormat="1" x14ac:dyDescent="0.25">
      <c r="A4513" s="55" t="str">
        <f t="shared" si="70"/>
        <v>YKY</v>
      </c>
      <c r="B4513" s="55" t="str">
        <f>IF(ISBLANK('DPW3'!DU125),"",'DPW3'!DU125)</f>
        <v>PCD_DPW3_CYBR_DPP</v>
      </c>
      <c r="C4513" s="55" t="str">
        <f>'DPW3'!F125 &amp; "," &amp; 'DPW3'!G125 &amp; "," &amp; 'DPW3'!$DQ$5 &amp; "," &amp; 'DPW3'!$DU$6</f>
        <v>Cyber - Legal instruments,Number of schemes at Stage 0,Reasons for delay - Number of delayed schemes falling into each 'primary reason for delay' category,Land and planning permission</v>
      </c>
      <c r="D4513" s="55" t="str">
        <f>IF(ISBLANK('DPW3'!$H$125),"",'DPW3'!$H$125)</f>
        <v>Nr</v>
      </c>
      <c r="E4513" s="55" t="s">
        <v>7266</v>
      </c>
      <c r="F4513" s="55" t="str">
        <f>IF(ISBLANK('DPW3'!BH125),"",'DPW3'!BH125)</f>
        <v/>
      </c>
    </row>
    <row r="4514" spans="1:60" x14ac:dyDescent="0.25">
      <c r="A4514" s="176" t="str">
        <f t="shared" si="70"/>
        <v>YKY</v>
      </c>
      <c r="B4514" s="176" t="str">
        <f>IF(ISBLANK('DPW3'!DV125),"",'DPW3'!DV125)</f>
        <v>PCD_DPW3_CYBR_DTPI</v>
      </c>
      <c r="C4514" s="176" t="str">
        <f>'DPW3'!F125 &amp; "," &amp; 'DPW3'!G125 &amp; "," &amp; 'DPW3'!$DQ$5 &amp; "," &amp; 'DPW3'!$DV$6</f>
        <v>Cyber - Legal instruments,Number of schemes at Stage 0,Reasons for delay - Number of delayed schemes falling into each 'primary reason for delay' category,Third-party interface</v>
      </c>
      <c r="D4514" s="176" t="str">
        <f>IF(ISBLANK('DPW3'!$H$125),"",'DPW3'!$H$125)</f>
        <v>Nr</v>
      </c>
      <c r="E4514" s="176" t="s">
        <v>7266</v>
      </c>
      <c r="F4514" s="176" t="str">
        <f>IF(ISBLANK('DPW3'!BI125),"",'DPW3'!BI125)</f>
        <v/>
      </c>
    </row>
    <row r="4515" spans="1:60" x14ac:dyDescent="0.25">
      <c r="A4515" s="176" t="str">
        <f t="shared" si="70"/>
        <v>YKY</v>
      </c>
      <c r="B4515" s="176" t="str">
        <f>IF(ISBLANK('DPW3'!DW125),"",'DPW3'!DW125)</f>
        <v>PCD_DPW3_CYBR_DCI</v>
      </c>
      <c r="C4515" s="176" t="str">
        <f>'DPW3'!F125 &amp; "," &amp; 'DPW3'!G125 &amp; "," &amp; 'DPW3'!$DQ$5 &amp; "," &amp; 'DPW3'!$DW$6</f>
        <v>Cyber - Legal instruments,Number of schemes at Stage 0,Reasons for delay - Number of delayed schemes falling into each 'primary reason for delay' category,Contractual issues</v>
      </c>
      <c r="D4515" s="176" t="str">
        <f>IF(ISBLANK('DPW3'!$H$125),"",'DPW3'!$H$125)</f>
        <v>Nr</v>
      </c>
      <c r="E4515" s="176" t="s">
        <v>7266</v>
      </c>
      <c r="F4515" s="176" t="str">
        <f>IF(ISBLANK('DPW3'!BJ125),"",'DPW3'!BJ125)</f>
        <v/>
      </c>
    </row>
    <row r="4516" spans="1:60" x14ac:dyDescent="0.25">
      <c r="A4516" s="176" t="str">
        <f t="shared" si="70"/>
        <v>YKY</v>
      </c>
      <c r="B4516" s="176" t="str">
        <f>IF(ISBLANK('DPW3'!DX125),"",'DPW3'!DX125)</f>
        <v>PCD_DPW3_CYBR_DSI</v>
      </c>
      <c r="C4516" s="176" t="str">
        <f>'DPW3'!F125 &amp; "," &amp; 'DPW3'!G125 &amp; "," &amp; 'DPW3'!$DQ$5 &amp; "," &amp; 'DPW3'!$DX$6</f>
        <v>Cyber - Legal instruments,Number of schemes at Stage 0,Reasons for delay - Number of delayed schemes falling into each 'primary reason for delay' category,Sites issues</v>
      </c>
      <c r="D4516" s="176" t="str">
        <f>IF(ISBLANK('DPW3'!$H$125),"",'DPW3'!$H$125)</f>
        <v>Nr</v>
      </c>
      <c r="E4516" s="176" t="s">
        <v>7266</v>
      </c>
      <c r="F4516" s="176" t="str">
        <f>IF(ISBLANK('DPW3'!BK125),"",'DPW3'!BK125)</f>
        <v/>
      </c>
    </row>
    <row r="4517" spans="1:60" x14ac:dyDescent="0.25">
      <c r="A4517" s="176" t="str">
        <f t="shared" si="70"/>
        <v>YKY</v>
      </c>
      <c r="B4517" s="176" t="str">
        <f>IF(ISBLANK('DPW3'!DY125),"",'DPW3'!DY125)</f>
        <v>PCD_DPW3_CYBR_DER</v>
      </c>
      <c r="C4517" s="176" t="str">
        <f>'DPW3'!F125 &amp; "," &amp; 'DPW3'!G125 &amp; "," &amp; 'DPW3'!$DQ$5 &amp; "," &amp; 'DPW3'!$DY$6</f>
        <v>Cyber - Legal instruments,Number of schemes at Stage 0,Reasons for delay - Number of delayed schemes falling into each 'primary reason for delay' category,Environmental risks</v>
      </c>
      <c r="D4517" s="176" t="str">
        <f>IF(ISBLANK('DPW3'!$H$125),"",'DPW3'!$H$125)</f>
        <v>Nr</v>
      </c>
      <c r="E4517" s="176" t="s">
        <v>7266</v>
      </c>
      <c r="F4517" s="176" t="str">
        <f>IF(ISBLANK('DPW3'!BL125),"",'DPW3'!BL125)</f>
        <v/>
      </c>
    </row>
    <row r="4518" spans="1:60" x14ac:dyDescent="0.25">
      <c r="A4518" s="176" t="str">
        <f t="shared" si="70"/>
        <v>YKY</v>
      </c>
      <c r="B4518" s="176" t="str">
        <f>IF(ISBLANK('DPW3'!DZ125),"",'DPW3'!DZ125)</f>
        <v>PCD_DPW3_CYBR_RS</v>
      </c>
      <c r="C4518" s="176" t="str">
        <f>'DPW3'!F125 &amp; "," &amp; 'DPW3'!G125 &amp; "," &amp; 'DPW3'!$DQ$5 &amp; "," &amp; 'DPW3'!$DZ$6</f>
        <v>Cyber - Legal instruments,Number of schemes at Stage 0,Reasons for delay - Number of delayed schemes falling into each 'primary reason for delay' category,Regulatory Sign off Delay</v>
      </c>
      <c r="D4518" s="176" t="str">
        <f>IF(ISBLANK('DPW3'!$H$125),"",'DPW3'!$H$125)</f>
        <v>Nr</v>
      </c>
      <c r="E4518" s="176" t="s">
        <v>7266</v>
      </c>
      <c r="F4518" s="176" t="str">
        <f>IF(ISBLANK('DPW3'!BM125),"",'DPW3'!BM125)</f>
        <v/>
      </c>
    </row>
    <row r="4519" spans="1:60" x14ac:dyDescent="0.25">
      <c r="A4519" s="176" t="str">
        <f t="shared" si="70"/>
        <v>YKY</v>
      </c>
      <c r="B4519" s="176" t="str">
        <f>IF(ISBLANK('DPW3'!EA125),"",'DPW3'!EA125)</f>
        <v>PCD_DPW3_CYBR_DPLE</v>
      </c>
      <c r="C4519" s="176" t="str">
        <f>'DPW3'!F125 &amp; "," &amp; 'DPW3'!G125 &amp; "," &amp; 'DPW3'!$DQ$5 &amp; "," &amp; 'DPW3'!$EA$6</f>
        <v>Cyber - Legal instruments,Number of schemes at Stage 0,Reasons for delay - Number of delayed schemes falling into each 'primary reason for delay' category,Programme level efficiency</v>
      </c>
      <c r="D4519" s="176" t="str">
        <f>IF(ISBLANK('DPW3'!$H$125),"",'DPW3'!$H$125)</f>
        <v>Nr</v>
      </c>
      <c r="E4519" s="176" t="s">
        <v>7266</v>
      </c>
      <c r="F4519" s="176" t="str">
        <f>IF(ISBLANK('DPW3'!BN125),"",'DPW3'!BN125)</f>
        <v/>
      </c>
    </row>
    <row r="4520" spans="1:60" x14ac:dyDescent="0.25">
      <c r="A4520" s="176" t="str">
        <f t="shared" si="70"/>
        <v>YKY</v>
      </c>
      <c r="B4520" s="176" t="str">
        <f>IF(ISBLANK('DPW3'!BZ126),"",'DPW3'!BZ126)</f>
        <v>PCD_DPW3_CYBR_S1</v>
      </c>
      <c r="C4520" s="176" t="str">
        <f>'DPW3'!F126 &amp; "," &amp; 'DPW3'!G126 &amp; "," &amp; 'DPW3'!BX5</f>
        <v>Cyber - Legal instruments,Number of schemes at Stage 1,Number of Schemes with IMs (Nr)</v>
      </c>
      <c r="D4520" s="176" t="str">
        <f>IF(ISBLANK('DPW3'!$H$126),"",'DPW3'!$H$126)</f>
        <v>Nr</v>
      </c>
      <c r="E4520" s="176" t="s">
        <v>7266</v>
      </c>
      <c r="T4520" s="176">
        <f>IF(ISBLANK('DPW3'!M126),"",'DPW3'!M126)</f>
        <v>1</v>
      </c>
      <c r="U4520" s="176">
        <f>IF(ISBLANK('DPW3'!N126),"",'DPW3'!N126)</f>
        <v>2</v>
      </c>
      <c r="V4520" s="176">
        <f>IF(ISBLANK('DPW3'!O126),"",'DPW3'!O126)</f>
        <v>1</v>
      </c>
      <c r="W4520" s="176">
        <f>IF(ISBLANK('DPW3'!P126),"",'DPW3'!P126)</f>
        <v>1</v>
      </c>
      <c r="X4520" s="176">
        <f>IF(ISBLANK('DPW3'!Q126),"",'DPW3'!Q126)</f>
        <v>1</v>
      </c>
      <c r="Y4520" s="176">
        <f>IF(ISBLANK('DPW3'!R126),"",'DPW3'!R126)</f>
        <v>1</v>
      </c>
      <c r="Z4520" s="176">
        <f>IF(ISBLANK('DPW3'!S126),"",'DPW3'!S126)</f>
        <v>1</v>
      </c>
      <c r="AA4520" s="176">
        <f>IF(ISBLANK('DPW3'!T126),"",'DPW3'!T126)</f>
        <v>1</v>
      </c>
      <c r="AB4520" s="176">
        <f>IF(ISBLANK('DPW3'!U126),"",'DPW3'!U126)</f>
        <v>1</v>
      </c>
      <c r="AC4520" s="176">
        <f>IF(ISBLANK('DPW3'!V126),"",'DPW3'!V126)</f>
        <v>1</v>
      </c>
      <c r="AD4520" s="176">
        <f>IF(ISBLANK('DPW3'!W126),"",'DPW3'!W126)</f>
        <v>1</v>
      </c>
      <c r="AE4520" s="176">
        <f>IF(ISBLANK('DPW3'!X126),"",'DPW3'!X126)</f>
        <v>1</v>
      </c>
      <c r="AF4520" s="176">
        <f>IF(ISBLANK('DPW3'!Y126),"",'DPW3'!Y126)</f>
        <v>1</v>
      </c>
      <c r="AG4520" s="176">
        <f>IF(ISBLANK('DPW3'!Z126),"",'DPW3'!Z126)</f>
        <v>1</v>
      </c>
      <c r="AH4520" s="176">
        <f>IF(ISBLANK('DPW3'!AA126),"",'DPW3'!AA126)</f>
        <v>0</v>
      </c>
      <c r="AI4520" s="176">
        <f>IF(ISBLANK('DPW3'!AB126),"",'DPW3'!AB126)</f>
        <v>0</v>
      </c>
      <c r="AJ4520" s="176">
        <f>IF(ISBLANK('DPW3'!AC126),"",'DPW3'!AC126)</f>
        <v>0</v>
      </c>
      <c r="AK4520" s="176">
        <f>IF(ISBLANK('DPW3'!AD126),"",'DPW3'!AD126)</f>
        <v>0</v>
      </c>
      <c r="AL4520" s="176">
        <f>IF(ISBLANK('DPW3'!AE126),"",'DPW3'!AE126)</f>
        <v>0</v>
      </c>
      <c r="AM4520" s="176">
        <f>IF(ISBLANK('DPW3'!AF126),"",'DPW3'!AF126)</f>
        <v>0</v>
      </c>
      <c r="AN4520" s="176">
        <f>IF(ISBLANK('DPW3'!AG126),"",'DPW3'!AG126)</f>
        <v>0</v>
      </c>
      <c r="AO4520" s="176">
        <f>IF(ISBLANK('DPW3'!AH126),"",'DPW3'!AH126)</f>
        <v>0</v>
      </c>
      <c r="AP4520" s="176">
        <f>IF(ISBLANK('DPW3'!AI126),"",'DPW3'!AI126)</f>
        <v>0</v>
      </c>
      <c r="AQ4520" s="176">
        <f>IF(ISBLANK('DPW3'!AJ126),"",'DPW3'!AJ126)</f>
        <v>0</v>
      </c>
      <c r="AR4520" s="176">
        <f>IF(ISBLANK('DPW3'!AK126),"",'DPW3'!AK126)</f>
        <v>0</v>
      </c>
      <c r="AS4520" s="176">
        <f>IF(ISBLANK('DPW3'!AL126),"",'DPW3'!AL126)</f>
        <v>0</v>
      </c>
      <c r="AT4520" s="176">
        <f>IF(ISBLANK('DPW3'!AM126),"",'DPW3'!AM126)</f>
        <v>0</v>
      </c>
      <c r="AU4520" s="176">
        <f>IF(ISBLANK('DPW3'!AN126),"",'DPW3'!AN126)</f>
        <v>0</v>
      </c>
      <c r="AV4520" s="176">
        <f>IF(ISBLANK('DPW3'!AO126),"",'DPW3'!AO126)</f>
        <v>0</v>
      </c>
      <c r="AW4520" s="176">
        <f>IF(ISBLANK('DPW3'!AP126),"",'DPW3'!AP126)</f>
        <v>0</v>
      </c>
      <c r="AX4520" s="176">
        <f>IF(ISBLANK('DPW3'!AQ126),"",'DPW3'!AQ126)</f>
        <v>0</v>
      </c>
      <c r="AY4520" s="176">
        <f>IF(ISBLANK('DPW3'!AR126),"",'DPW3'!AR126)</f>
        <v>0</v>
      </c>
      <c r="AZ4520" s="176">
        <f>IF(ISBLANK('DPW3'!AS126),"",'DPW3'!AS126)</f>
        <v>0</v>
      </c>
      <c r="BA4520" s="176">
        <f>IF(ISBLANK('DPW3'!AT126),"",'DPW3'!AT126)</f>
        <v>0</v>
      </c>
      <c r="BB4520" s="176">
        <f>IF(ISBLANK('DPW3'!AU126),"",'DPW3'!AU126)</f>
        <v>0</v>
      </c>
      <c r="BC4520" s="176">
        <f>IF(ISBLANK('DPW3'!AV126),"",'DPW3'!AV126)</f>
        <v>0</v>
      </c>
      <c r="BD4520" s="176">
        <f>IF(ISBLANK('DPW3'!AW126),"",'DPW3'!AW126)</f>
        <v>0</v>
      </c>
      <c r="BE4520" s="176">
        <f>IF(ISBLANK('DPW3'!AX126),"",'DPW3'!AX126)</f>
        <v>0</v>
      </c>
      <c r="BF4520" s="176">
        <f>IF(ISBLANK('DPW3'!AY126),"",'DPW3'!AY126)</f>
        <v>0</v>
      </c>
      <c r="BG4520" s="176">
        <f>IF(ISBLANK('DPW3'!AZ126),"",'DPW3'!AZ126)</f>
        <v>0</v>
      </c>
      <c r="BH4520" s="176">
        <f>IF(ISBLANK('DPW3'!BA126),"",'DPW3'!BA126)</f>
        <v>0</v>
      </c>
    </row>
    <row r="4521" spans="1:60" x14ac:dyDescent="0.25">
      <c r="A4521" s="176" t="str">
        <f t="shared" si="70"/>
        <v>YKY</v>
      </c>
      <c r="B4521" s="176" t="str">
        <f>IF(ISBLANK('DPW3'!DP126),"",'DPW3'!DP126)</f>
        <v>PCD_DPW3_CYBR_DLY_S1</v>
      </c>
      <c r="C4521" s="176" t="str">
        <f>'DPW3'!F126 &amp; "," &amp; 'DPW3'!G126 &amp; "," &amp; 'DPW3'!DP5 &amp; "," &amp; 'DPW3'!DP6</f>
        <v>Cyber - Legal instruments,Number of schemes at Stage 1,Total number of schemes with a 90+ day delay for any given IM,</v>
      </c>
      <c r="D4521" s="176" t="str">
        <f>IF(ISBLANK('DPW3'!$H$126),"",'DPW3'!$H$126)</f>
        <v>Nr</v>
      </c>
      <c r="E4521" s="176" t="s">
        <v>7266</v>
      </c>
      <c r="F4521" s="176" t="str">
        <f>IF(ISBLANK('DPW3'!BC126),"",'DPW3'!BC126)</f>
        <v/>
      </c>
    </row>
    <row r="4522" spans="1:60" x14ac:dyDescent="0.25">
      <c r="A4522" s="176" t="str">
        <f t="shared" si="70"/>
        <v>YKY</v>
      </c>
      <c r="B4522" s="176" t="str">
        <f>IF(ISBLANK('DPW3'!DQ126),"",'DPW3'!DQ126)</f>
        <v>PCD_DPW3_CYBR_DIR_S1</v>
      </c>
      <c r="C4522" s="176" t="str">
        <f>'DPW3'!F126 &amp; "," &amp; 'DPW3'!G126 &amp; "," &amp; 'DPW3'!$DQ$5 &amp; "," &amp; 'DPW3'!$DQ$6</f>
        <v>Cyber - Legal instruments,Number of schemes at Stage 1,Reasons for delay - Number of delayed schemes falling into each 'primary reason for delay' category,Lack of resources - internal</v>
      </c>
      <c r="D4522" s="176" t="str">
        <f>IF(ISBLANK('DPW3'!$H$126),"",'DPW3'!$H$126)</f>
        <v>Nr</v>
      </c>
      <c r="E4522" s="176" t="s">
        <v>7266</v>
      </c>
      <c r="F4522" s="176" t="str">
        <f>IF(ISBLANK('DPW3'!BD126),"",'DPW3'!BD126)</f>
        <v/>
      </c>
    </row>
    <row r="4523" spans="1:60" x14ac:dyDescent="0.25">
      <c r="A4523" s="176" t="str">
        <f t="shared" si="70"/>
        <v>YKY</v>
      </c>
      <c r="B4523" s="176" t="str">
        <f>IF(ISBLANK('DPW3'!DR126),"",'DPW3'!DR126)</f>
        <v>PCD_DPW3_CYBR_DSCR_S1</v>
      </c>
      <c r="C4523" s="176" t="str">
        <f>'DPW3'!F126 &amp; "," &amp; 'DPW3'!G126 &amp; "," &amp; 'DPW3'!DQ$5 &amp; "," &amp; 'DPW3'!$DR$6</f>
        <v xml:space="preserve">Cyber - Legal instruments,Number of schemes at Stage 1,Reasons for delay - Number of delayed schemes falling into each 'primary reason for delay' category,Lack of resources - external </v>
      </c>
      <c r="D4523" s="176" t="str">
        <f>IF(ISBLANK('DPW3'!$H$126),"",'DPW3'!$H$126)</f>
        <v>Nr</v>
      </c>
      <c r="E4523" s="176" t="s">
        <v>7266</v>
      </c>
      <c r="F4523" s="176" t="str">
        <f>IF(ISBLANK('DPW3'!BE126),"",'DPW3'!BE126)</f>
        <v/>
      </c>
    </row>
    <row r="4524" spans="1:60" x14ac:dyDescent="0.25">
      <c r="A4524" s="176" t="str">
        <f t="shared" si="70"/>
        <v>YKY</v>
      </c>
      <c r="B4524" s="176" t="str">
        <f>IF(ISBLANK('DPW3'!DS126),"",'DPW3'!DS126)</f>
        <v>PCD_DPW3_CYBR_DCS_S1</v>
      </c>
      <c r="C4524" s="176" t="str">
        <f>'DPW3'!F126 &amp; "," &amp; 'DPW3'!G126 &amp; "," &amp; 'DPW3'!$DQ$5 &amp; "," &amp; 'DPW3'!$DS$6</f>
        <v>Cyber - Legal instruments,Number of schemes at Stage 1,Reasons for delay - Number of delayed schemes falling into each 'primary reason for delay' category,Change in solution (IM2)</v>
      </c>
      <c r="D4524" s="176" t="str">
        <f>IF(ISBLANK('DPW3'!$H$126),"",'DPW3'!$H$126)</f>
        <v>Nr</v>
      </c>
      <c r="E4524" s="176" t="s">
        <v>7266</v>
      </c>
      <c r="F4524" s="176" t="str">
        <f>IF(ISBLANK('DPW3'!BF126),"",'DPW3'!BF126)</f>
        <v/>
      </c>
    </row>
    <row r="4525" spans="1:60" x14ac:dyDescent="0.25">
      <c r="A4525" s="176" t="str">
        <f t="shared" si="70"/>
        <v>YKY</v>
      </c>
      <c r="B4525" s="176" t="str">
        <f>IF(ISBLANK('DPW3'!DT126),"",'DPW3'!DT126)</f>
        <v>PCD_DPW3_CYBR_DSPC_S1</v>
      </c>
      <c r="C4525" s="176" t="str">
        <f>'DPW3'!F126 &amp; "," &amp; 'DPW3'!G126 &amp; "," &amp; 'DPW3'!$DQ$5 &amp; "," &amp; 'DPW3'!$DT$6</f>
        <v>Cyber - Legal instruments,Number of schemes at Stage 1,Reasons for delay - Number of delayed schemes falling into each 'primary reason for delay' category,Supply chain capacity</v>
      </c>
      <c r="D4525" s="176" t="str">
        <f>IF(ISBLANK('DPW3'!$H$126),"",'DPW3'!$H$126)</f>
        <v>Nr</v>
      </c>
      <c r="E4525" s="176" t="s">
        <v>7266</v>
      </c>
      <c r="F4525" s="176" t="str">
        <f>IF(ISBLANK('DPW3'!BG126),"",'DPW3'!BG126)</f>
        <v/>
      </c>
    </row>
    <row r="4526" spans="1:60" s="55" customFormat="1" x14ac:dyDescent="0.25">
      <c r="A4526" s="55" t="str">
        <f t="shared" si="70"/>
        <v>YKY</v>
      </c>
      <c r="B4526" s="55" t="str">
        <f>IF(ISBLANK('DPW3'!DU126),"",'DPW3'!DU126)</f>
        <v>PCD_DPW3_CYBR_DPP_S1</v>
      </c>
      <c r="C4526" s="55" t="str">
        <f>'DPW3'!F126 &amp; "," &amp; 'DPW3'!G126 &amp; "," &amp; 'DPW3'!$DQ$5 &amp; "," &amp; 'DPW3'!$DU$6</f>
        <v>Cyber - Legal instruments,Number of schemes at Stage 1,Reasons for delay - Number of delayed schemes falling into each 'primary reason for delay' category,Land and planning permission</v>
      </c>
      <c r="D4526" s="55" t="str">
        <f>IF(ISBLANK('DPW3'!$H$126),"",'DPW3'!$H$126)</f>
        <v>Nr</v>
      </c>
      <c r="E4526" s="55" t="s">
        <v>7266</v>
      </c>
      <c r="F4526" s="55" t="str">
        <f>IF(ISBLANK('DPW3'!BH126),"",'DPW3'!BH126)</f>
        <v/>
      </c>
    </row>
    <row r="4527" spans="1:60" x14ac:dyDescent="0.25">
      <c r="A4527" s="176" t="str">
        <f t="shared" si="70"/>
        <v>YKY</v>
      </c>
      <c r="B4527" s="176" t="str">
        <f>IF(ISBLANK('DPW3'!DV126),"",'DPW3'!DV126)</f>
        <v>PCD_DPW3_CYBR_DTPI_S1</v>
      </c>
      <c r="C4527" s="176" t="str">
        <f>'DPW3'!F126 &amp; "," &amp; 'DPW3'!G126 &amp; "," &amp; 'DPW3'!$DQ$5 &amp; "," &amp; 'DPW3'!$DV$6</f>
        <v>Cyber - Legal instruments,Number of schemes at Stage 1,Reasons for delay - Number of delayed schemes falling into each 'primary reason for delay' category,Third-party interface</v>
      </c>
      <c r="D4527" s="176" t="str">
        <f>IF(ISBLANK('DPW3'!$H$126),"",'DPW3'!$H$126)</f>
        <v>Nr</v>
      </c>
      <c r="E4527" s="176" t="s">
        <v>7266</v>
      </c>
      <c r="F4527" s="176" t="str">
        <f>IF(ISBLANK('DPW3'!BI126),"",'DPW3'!BI126)</f>
        <v/>
      </c>
    </row>
    <row r="4528" spans="1:60" x14ac:dyDescent="0.25">
      <c r="A4528" s="176" t="str">
        <f t="shared" si="70"/>
        <v>YKY</v>
      </c>
      <c r="B4528" s="176" t="str">
        <f>IF(ISBLANK('DPW3'!DW126),"",'DPW3'!DW126)</f>
        <v>PCD_DPW3_CYBR_DCI_S1</v>
      </c>
      <c r="C4528" s="176" t="str">
        <f>'DPW3'!F126 &amp; "," &amp; 'DPW3'!G126 &amp; "," &amp; 'DPW3'!$DQ$5 &amp; "," &amp; 'DPW3'!$DW$6</f>
        <v>Cyber - Legal instruments,Number of schemes at Stage 1,Reasons for delay - Number of delayed schemes falling into each 'primary reason for delay' category,Contractual issues</v>
      </c>
      <c r="D4528" s="176" t="str">
        <f>IF(ISBLANK('DPW3'!$H$126),"",'DPW3'!$H$126)</f>
        <v>Nr</v>
      </c>
      <c r="E4528" s="176" t="s">
        <v>7266</v>
      </c>
      <c r="F4528" s="176" t="str">
        <f>IF(ISBLANK('DPW3'!BJ126),"",'DPW3'!BJ126)</f>
        <v/>
      </c>
    </row>
    <row r="4529" spans="1:60" x14ac:dyDescent="0.25">
      <c r="A4529" s="176" t="str">
        <f t="shared" si="70"/>
        <v>YKY</v>
      </c>
      <c r="B4529" s="176" t="str">
        <f>IF(ISBLANK('DPW3'!DX126),"",'DPW3'!DX126)</f>
        <v>PCD_DPW3_CYBR_DSI_S1</v>
      </c>
      <c r="C4529" s="176" t="str">
        <f>'DPW3'!F126 &amp; "," &amp; 'DPW3'!G126 &amp; "," &amp; 'DPW3'!$DQ$5 &amp; "," &amp; 'DPW3'!$DX$6</f>
        <v>Cyber - Legal instruments,Number of schemes at Stage 1,Reasons for delay - Number of delayed schemes falling into each 'primary reason for delay' category,Sites issues</v>
      </c>
      <c r="D4529" s="176" t="str">
        <f>IF(ISBLANK('DPW3'!$H$126),"",'DPW3'!$H$126)</f>
        <v>Nr</v>
      </c>
      <c r="E4529" s="176" t="s">
        <v>7266</v>
      </c>
      <c r="F4529" s="176" t="str">
        <f>IF(ISBLANK('DPW3'!BK126),"",'DPW3'!BK126)</f>
        <v/>
      </c>
    </row>
    <row r="4530" spans="1:60" x14ac:dyDescent="0.25">
      <c r="A4530" s="176" t="str">
        <f t="shared" si="70"/>
        <v>YKY</v>
      </c>
      <c r="B4530" s="176" t="str">
        <f>IF(ISBLANK('DPW3'!DY126),"",'DPW3'!DY126)</f>
        <v>PCD_DPW3_CYBR_DER_S1</v>
      </c>
      <c r="C4530" s="176" t="str">
        <f>'DPW3'!F126 &amp; "," &amp; 'DPW3'!G126 &amp; "," &amp; 'DPW3'!$DQ$5 &amp; "," &amp; 'DPW3'!$DY$6</f>
        <v>Cyber - Legal instruments,Number of schemes at Stage 1,Reasons for delay - Number of delayed schemes falling into each 'primary reason for delay' category,Environmental risks</v>
      </c>
      <c r="D4530" s="176" t="str">
        <f>IF(ISBLANK('DPW3'!$H$126),"",'DPW3'!$H$126)</f>
        <v>Nr</v>
      </c>
      <c r="E4530" s="176" t="s">
        <v>7266</v>
      </c>
      <c r="F4530" s="176" t="str">
        <f>IF(ISBLANK('DPW3'!BL126),"",'DPW3'!BL126)</f>
        <v/>
      </c>
    </row>
    <row r="4531" spans="1:60" x14ac:dyDescent="0.25">
      <c r="A4531" s="176" t="str">
        <f t="shared" si="70"/>
        <v>YKY</v>
      </c>
      <c r="B4531" s="176" t="str">
        <f>IF(ISBLANK('DPW3'!DZ126),"",'DPW3'!DZ126)</f>
        <v>PCD_DPW3_CYBR_RS_S1</v>
      </c>
      <c r="C4531" s="176" t="str">
        <f>'DPW3'!F126 &amp; "," &amp; 'DPW3'!G126 &amp; "," &amp; 'DPW3'!$DQ$5 &amp; "," &amp; 'DPW3'!$DZ$6</f>
        <v>Cyber - Legal instruments,Number of schemes at Stage 1,Reasons for delay - Number of delayed schemes falling into each 'primary reason for delay' category,Regulatory Sign off Delay</v>
      </c>
      <c r="D4531" s="176" t="str">
        <f>IF(ISBLANK('DPW3'!$H$126),"",'DPW3'!$H$126)</f>
        <v>Nr</v>
      </c>
      <c r="E4531" s="176" t="s">
        <v>7266</v>
      </c>
      <c r="F4531" s="176" t="str">
        <f>IF(ISBLANK('DPW3'!BM126),"",'DPW3'!BM126)</f>
        <v/>
      </c>
    </row>
    <row r="4532" spans="1:60" x14ac:dyDescent="0.25">
      <c r="A4532" s="176" t="str">
        <f t="shared" si="70"/>
        <v>YKY</v>
      </c>
      <c r="B4532" s="176" t="str">
        <f>IF(ISBLANK('DPW3'!EA126),"",'DPW3'!EA126)</f>
        <v>PCD_DPW3_CYBR_DPLE_S1</v>
      </c>
      <c r="C4532" s="176" t="str">
        <f>'DPW3'!F126 &amp; "," &amp; 'DPW3'!G126 &amp; "," &amp; 'DPW3'!$DQ$5 &amp; "," &amp; 'DPW3'!$EA$6</f>
        <v>Cyber - Legal instruments,Number of schemes at Stage 1,Reasons for delay - Number of delayed schemes falling into each 'primary reason for delay' category,Programme level efficiency</v>
      </c>
      <c r="D4532" s="176" t="str">
        <f>IF(ISBLANK('DPW3'!$H$126),"",'DPW3'!$H$126)</f>
        <v>Nr</v>
      </c>
      <c r="E4532" s="176" t="s">
        <v>7266</v>
      </c>
      <c r="F4532" s="176" t="str">
        <f>IF(ISBLANK('DPW3'!BN126),"",'DPW3'!BN126)</f>
        <v/>
      </c>
    </row>
    <row r="4533" spans="1:60" x14ac:dyDescent="0.25">
      <c r="A4533" s="176" t="str">
        <f t="shared" si="70"/>
        <v>YKY</v>
      </c>
      <c r="B4533" s="176" t="str">
        <f>IF(ISBLANK('DPW3'!BZ127),"",'DPW3'!BZ127)</f>
        <v>PCD_DPW3_CYBR_S2</v>
      </c>
      <c r="C4533" s="176" t="str">
        <f>'DPW3'!F127 &amp; "," &amp; 'DPW3'!G127 &amp; "," &amp; 'DPW3'!BX5</f>
        <v>Cyber - Legal instruments,Number of schemes at Stage 2,Number of Schemes with IMs (Nr)</v>
      </c>
      <c r="D4533" s="176" t="str">
        <f>IF(ISBLANK('DPW3'!$H$127),"",'DPW3'!$H$127)</f>
        <v>Nr</v>
      </c>
      <c r="E4533" s="176" t="s">
        <v>7266</v>
      </c>
      <c r="T4533" s="176">
        <f>IF(ISBLANK('DPW3'!M127),"",'DPW3'!M127)</f>
        <v>0</v>
      </c>
      <c r="U4533" s="176">
        <f>IF(ISBLANK('DPW3'!N127),"",'DPW3'!N127)</f>
        <v>0</v>
      </c>
      <c r="V4533" s="176">
        <f>IF(ISBLANK('DPW3'!O127),"",'DPW3'!O127)</f>
        <v>1</v>
      </c>
      <c r="W4533" s="176">
        <f>IF(ISBLANK('DPW3'!P127),"",'DPW3'!P127)</f>
        <v>0</v>
      </c>
      <c r="X4533" s="176">
        <f>IF(ISBLANK('DPW3'!Q127),"",'DPW3'!Q127)</f>
        <v>0</v>
      </c>
      <c r="Y4533" s="176">
        <f>IF(ISBLANK('DPW3'!R127),"",'DPW3'!R127)</f>
        <v>0</v>
      </c>
      <c r="Z4533" s="176">
        <f>IF(ISBLANK('DPW3'!S127),"",'DPW3'!S127)</f>
        <v>0</v>
      </c>
      <c r="AA4533" s="176">
        <f>IF(ISBLANK('DPW3'!T127),"",'DPW3'!T127)</f>
        <v>0</v>
      </c>
      <c r="AB4533" s="176">
        <f>IF(ISBLANK('DPW3'!U127),"",'DPW3'!U127)</f>
        <v>0</v>
      </c>
      <c r="AC4533" s="176">
        <f>IF(ISBLANK('DPW3'!V127),"",'DPW3'!V127)</f>
        <v>0</v>
      </c>
      <c r="AD4533" s="176">
        <f>IF(ISBLANK('DPW3'!W127),"",'DPW3'!W127)</f>
        <v>0</v>
      </c>
      <c r="AE4533" s="176">
        <f>IF(ISBLANK('DPW3'!X127),"",'DPW3'!X127)</f>
        <v>0</v>
      </c>
      <c r="AF4533" s="176">
        <f>IF(ISBLANK('DPW3'!Y127),"",'DPW3'!Y127)</f>
        <v>0</v>
      </c>
      <c r="AG4533" s="176">
        <f>IF(ISBLANK('DPW3'!Z127),"",'DPW3'!Z127)</f>
        <v>1</v>
      </c>
      <c r="AH4533" s="176">
        <f>IF(ISBLANK('DPW3'!AA127),"",'DPW3'!AA127)</f>
        <v>1</v>
      </c>
      <c r="AI4533" s="176">
        <f>IF(ISBLANK('DPW3'!AB127),"",'DPW3'!AB127)</f>
        <v>0</v>
      </c>
      <c r="AJ4533" s="176">
        <f>IF(ISBLANK('DPW3'!AC127),"",'DPW3'!AC127)</f>
        <v>0</v>
      </c>
      <c r="AK4533" s="176">
        <f>IF(ISBLANK('DPW3'!AD127),"",'DPW3'!AD127)</f>
        <v>0</v>
      </c>
      <c r="AL4533" s="176">
        <f>IF(ISBLANK('DPW3'!AE127),"",'DPW3'!AE127)</f>
        <v>0</v>
      </c>
      <c r="AM4533" s="176">
        <f>IF(ISBLANK('DPW3'!AF127),"",'DPW3'!AF127)</f>
        <v>0</v>
      </c>
      <c r="AN4533" s="176">
        <f>IF(ISBLANK('DPW3'!AG127),"",'DPW3'!AG127)</f>
        <v>0</v>
      </c>
      <c r="AO4533" s="176">
        <f>IF(ISBLANK('DPW3'!AH127),"",'DPW3'!AH127)</f>
        <v>0</v>
      </c>
      <c r="AP4533" s="176">
        <f>IF(ISBLANK('DPW3'!AI127),"",'DPW3'!AI127)</f>
        <v>0</v>
      </c>
      <c r="AQ4533" s="176">
        <f>IF(ISBLANK('DPW3'!AJ127),"",'DPW3'!AJ127)</f>
        <v>0</v>
      </c>
      <c r="AR4533" s="176">
        <f>IF(ISBLANK('DPW3'!AK127),"",'DPW3'!AK127)</f>
        <v>0</v>
      </c>
      <c r="AS4533" s="176">
        <f>IF(ISBLANK('DPW3'!AL127),"",'DPW3'!AL127)</f>
        <v>0</v>
      </c>
      <c r="AT4533" s="176">
        <f>IF(ISBLANK('DPW3'!AM127),"",'DPW3'!AM127)</f>
        <v>0</v>
      </c>
      <c r="AU4533" s="176">
        <f>IF(ISBLANK('DPW3'!AN127),"",'DPW3'!AN127)</f>
        <v>0</v>
      </c>
      <c r="AV4533" s="176">
        <f>IF(ISBLANK('DPW3'!AO127),"",'DPW3'!AO127)</f>
        <v>0</v>
      </c>
      <c r="AW4533" s="176">
        <f>IF(ISBLANK('DPW3'!AP127),"",'DPW3'!AP127)</f>
        <v>0</v>
      </c>
      <c r="AX4533" s="176">
        <f>IF(ISBLANK('DPW3'!AQ127),"",'DPW3'!AQ127)</f>
        <v>0</v>
      </c>
      <c r="AY4533" s="176">
        <f>IF(ISBLANK('DPW3'!AR127),"",'DPW3'!AR127)</f>
        <v>0</v>
      </c>
      <c r="AZ4533" s="176">
        <f>IF(ISBLANK('DPW3'!AS127),"",'DPW3'!AS127)</f>
        <v>0</v>
      </c>
      <c r="BA4533" s="176">
        <f>IF(ISBLANK('DPW3'!AT127),"",'DPW3'!AT127)</f>
        <v>0</v>
      </c>
      <c r="BB4533" s="176">
        <f>IF(ISBLANK('DPW3'!AU127),"",'DPW3'!AU127)</f>
        <v>0</v>
      </c>
      <c r="BC4533" s="176">
        <f>IF(ISBLANK('DPW3'!AV127),"",'DPW3'!AV127)</f>
        <v>0</v>
      </c>
      <c r="BD4533" s="176">
        <f>IF(ISBLANK('DPW3'!AW127),"",'DPW3'!AW127)</f>
        <v>0</v>
      </c>
      <c r="BE4533" s="176">
        <f>IF(ISBLANK('DPW3'!AX127),"",'DPW3'!AX127)</f>
        <v>0</v>
      </c>
      <c r="BF4533" s="176">
        <f>IF(ISBLANK('DPW3'!AY127),"",'DPW3'!AY127)</f>
        <v>0</v>
      </c>
      <c r="BG4533" s="176">
        <f>IF(ISBLANK('DPW3'!AZ127),"",'DPW3'!AZ127)</f>
        <v>0</v>
      </c>
      <c r="BH4533" s="176">
        <f>IF(ISBLANK('DPW3'!BA127),"",'DPW3'!BA127)</f>
        <v>0</v>
      </c>
    </row>
    <row r="4534" spans="1:60" x14ac:dyDescent="0.25">
      <c r="A4534" s="176" t="str">
        <f t="shared" si="70"/>
        <v>YKY</v>
      </c>
      <c r="B4534" s="176" t="str">
        <f>IF(ISBLANK('DPW3'!DP127),"",'DPW3'!DP127)</f>
        <v>PCD_DPW3_CYBR_DLY_S2</v>
      </c>
      <c r="C4534" s="176" t="str">
        <f>'DPW3'!F127 &amp; "," &amp; 'DPW3'!G127 &amp; "," &amp; 'DPW3'!DP5 &amp; "," &amp; 'DPW3'!DP6</f>
        <v>Cyber - Legal instruments,Number of schemes at Stage 2,Total number of schemes with a 90+ day delay for any given IM,</v>
      </c>
      <c r="D4534" s="176" t="str">
        <f>IF(ISBLANK('DPW3'!$H$127),"",'DPW3'!$H$127)</f>
        <v>Nr</v>
      </c>
      <c r="E4534" s="176" t="s">
        <v>7266</v>
      </c>
      <c r="F4534" s="176" t="str">
        <f>IF(ISBLANK('DPW3'!BC127),"",'DPW3'!BC127)</f>
        <v/>
      </c>
    </row>
    <row r="4535" spans="1:60" x14ac:dyDescent="0.25">
      <c r="A4535" s="176" t="str">
        <f t="shared" si="70"/>
        <v>YKY</v>
      </c>
      <c r="B4535" s="176" t="str">
        <f>IF(ISBLANK('DPW3'!DQ127),"",'DPW3'!DQ127)</f>
        <v>PCD_DPW3_CYBR_DIR_S2</v>
      </c>
      <c r="C4535" s="176" t="str">
        <f>'DPW3'!F127 &amp; "," &amp; 'DPW3'!G127 &amp; "," &amp; 'DPW3'!$DQ$5 &amp; "," &amp; 'DPW3'!$DQ$6</f>
        <v>Cyber - Legal instruments,Number of schemes at Stage 2,Reasons for delay - Number of delayed schemes falling into each 'primary reason for delay' category,Lack of resources - internal</v>
      </c>
      <c r="D4535" s="176" t="str">
        <f>IF(ISBLANK('DPW3'!$H$127),"",'DPW3'!$H$127)</f>
        <v>Nr</v>
      </c>
      <c r="E4535" s="176" t="s">
        <v>7266</v>
      </c>
      <c r="F4535" s="176" t="str">
        <f>IF(ISBLANK('DPW3'!BD127),"",'DPW3'!BD127)</f>
        <v/>
      </c>
    </row>
    <row r="4536" spans="1:60" x14ac:dyDescent="0.25">
      <c r="A4536" s="176" t="str">
        <f t="shared" si="70"/>
        <v>YKY</v>
      </c>
      <c r="B4536" s="176" t="str">
        <f>IF(ISBLANK('DPW3'!DR127),"",'DPW3'!DR127)</f>
        <v>PCD_DPW3_CYBR_DSCR_S2</v>
      </c>
      <c r="C4536" s="176" t="str">
        <f>'DPW3'!F127 &amp; "," &amp; 'DPW3'!G127 &amp; "," &amp; 'DPW3'!$DQ$5 &amp; "," &amp; 'DPW3'!$DR$6</f>
        <v xml:space="preserve">Cyber - Legal instruments,Number of schemes at Stage 2,Reasons for delay - Number of delayed schemes falling into each 'primary reason for delay' category,Lack of resources - external </v>
      </c>
      <c r="D4536" s="176" t="str">
        <f>IF(ISBLANK('DPW3'!$H$127),"",'DPW3'!$H$127)</f>
        <v>Nr</v>
      </c>
      <c r="E4536" s="176" t="s">
        <v>7266</v>
      </c>
      <c r="F4536" s="176" t="str">
        <f>IF(ISBLANK('DPW3'!BE127),"",'DPW3'!BE127)</f>
        <v/>
      </c>
    </row>
    <row r="4537" spans="1:60" x14ac:dyDescent="0.25">
      <c r="A4537" s="176" t="str">
        <f t="shared" si="70"/>
        <v>YKY</v>
      </c>
      <c r="B4537" s="176" t="str">
        <f>IF(ISBLANK('DPW3'!DS127),"",'DPW3'!DS127)</f>
        <v>PCD_DPW3_CYBR_DCS_S2</v>
      </c>
      <c r="C4537" s="176" t="str">
        <f>'DPW3'!F127 &amp; "," &amp; 'DPW3'!G127 &amp; "," &amp; 'DPW3'!$DQ$5 &amp; "," &amp; 'DPW3'!$DS$6</f>
        <v>Cyber - Legal instruments,Number of schemes at Stage 2,Reasons for delay - Number of delayed schemes falling into each 'primary reason for delay' category,Change in solution (IM2)</v>
      </c>
      <c r="D4537" s="176" t="str">
        <f>IF(ISBLANK('DPW3'!$H$127),"",'DPW3'!$H$127)</f>
        <v>Nr</v>
      </c>
      <c r="E4537" s="176" t="s">
        <v>7266</v>
      </c>
      <c r="F4537" s="176" t="str">
        <f>IF(ISBLANK('DPW3'!BF127),"",'DPW3'!BF127)</f>
        <v/>
      </c>
    </row>
    <row r="4538" spans="1:60" x14ac:dyDescent="0.25">
      <c r="A4538" s="176" t="str">
        <f t="shared" si="70"/>
        <v>YKY</v>
      </c>
      <c r="B4538" s="176" t="str">
        <f>IF(ISBLANK('DPW3'!DT127),"",'DPW3'!DT127)</f>
        <v>PCD_DPW3_CYBR_DSPC_S2</v>
      </c>
      <c r="C4538" s="176" t="str">
        <f>'DPW3'!F127 &amp; "," &amp; 'DPW3'!G127 &amp; "," &amp; 'DPW3'!$DQ$5 &amp; "," &amp; 'DPW3'!$DT$6</f>
        <v>Cyber - Legal instruments,Number of schemes at Stage 2,Reasons for delay - Number of delayed schemes falling into each 'primary reason for delay' category,Supply chain capacity</v>
      </c>
      <c r="D4538" s="176" t="str">
        <f>IF(ISBLANK('DPW3'!$H$127),"",'DPW3'!$H$127)</f>
        <v>Nr</v>
      </c>
      <c r="E4538" s="176" t="s">
        <v>7266</v>
      </c>
      <c r="F4538" s="176" t="str">
        <f>IF(ISBLANK('DPW3'!BG127),"",'DPW3'!BG127)</f>
        <v/>
      </c>
    </row>
    <row r="4539" spans="1:60" s="55" customFormat="1" x14ac:dyDescent="0.25">
      <c r="A4539" s="55" t="str">
        <f t="shared" si="70"/>
        <v>YKY</v>
      </c>
      <c r="B4539" s="55" t="str">
        <f>IF(ISBLANK('DPW3'!DU127),"",'DPW3'!DU127)</f>
        <v>PCD_DPW3_CYBR_DPP_S2</v>
      </c>
      <c r="C4539" s="55" t="str">
        <f>'DPW3'!F127 &amp; "," &amp; 'DPW3'!G127 &amp; "," &amp; 'DPW3'!$DQ$5 &amp; "," &amp; 'DPW3'!$DU$6</f>
        <v>Cyber - Legal instruments,Number of schemes at Stage 2,Reasons for delay - Number of delayed schemes falling into each 'primary reason for delay' category,Land and planning permission</v>
      </c>
      <c r="D4539" s="55" t="str">
        <f>IF(ISBLANK('DPW3'!$H$127),"",'DPW3'!$H$127)</f>
        <v>Nr</v>
      </c>
      <c r="E4539" s="55" t="s">
        <v>7266</v>
      </c>
      <c r="F4539" s="55" t="str">
        <f>IF(ISBLANK('DPW3'!BH127),"",'DPW3'!BH127)</f>
        <v/>
      </c>
    </row>
    <row r="4540" spans="1:60" x14ac:dyDescent="0.25">
      <c r="A4540" s="176" t="str">
        <f t="shared" si="70"/>
        <v>YKY</v>
      </c>
      <c r="B4540" s="176" t="str">
        <f>IF(ISBLANK('DPW3'!DV127),"",'DPW3'!DV127)</f>
        <v>PCD_DPW3_CYBR_DTPI_S2</v>
      </c>
      <c r="C4540" s="176" t="str">
        <f>'DPW3'!F127 &amp; "," &amp; 'DPW3'!G127 &amp; "," &amp; 'DPW3'!$DQ$5 &amp; "," &amp; 'DPW3'!$DV$6</f>
        <v>Cyber - Legal instruments,Number of schemes at Stage 2,Reasons for delay - Number of delayed schemes falling into each 'primary reason for delay' category,Third-party interface</v>
      </c>
      <c r="D4540" s="176" t="str">
        <f>IF(ISBLANK('DPW3'!$H$127),"",'DPW3'!$H$127)</f>
        <v>Nr</v>
      </c>
      <c r="E4540" s="176" t="s">
        <v>7266</v>
      </c>
      <c r="F4540" s="176" t="str">
        <f>IF(ISBLANK('DPW3'!BI127),"",'DPW3'!BI127)</f>
        <v/>
      </c>
    </row>
    <row r="4541" spans="1:60" x14ac:dyDescent="0.25">
      <c r="A4541" s="176" t="str">
        <f t="shared" si="70"/>
        <v>YKY</v>
      </c>
      <c r="B4541" s="176" t="str">
        <f>IF(ISBLANK('DPW3'!DW127),"",'DPW3'!DW127)</f>
        <v>PCD_DPW3_CYBR_DCI_S2</v>
      </c>
      <c r="C4541" s="176" t="str">
        <f>'DPW3'!F127 &amp; "," &amp; 'DPW3'!G127 &amp; "," &amp; 'DPW3'!$DQ$5 &amp; "," &amp; 'DPW3'!$DW$6</f>
        <v>Cyber - Legal instruments,Number of schemes at Stage 2,Reasons for delay - Number of delayed schemes falling into each 'primary reason for delay' category,Contractual issues</v>
      </c>
      <c r="D4541" s="176" t="str">
        <f>IF(ISBLANK('DPW3'!$H$127),"",'DPW3'!$H$127)</f>
        <v>Nr</v>
      </c>
      <c r="E4541" s="176" t="s">
        <v>7266</v>
      </c>
      <c r="F4541" s="176" t="str">
        <f>IF(ISBLANK('DPW3'!BJ127),"",'DPW3'!BJ127)</f>
        <v/>
      </c>
    </row>
    <row r="4542" spans="1:60" x14ac:dyDescent="0.25">
      <c r="A4542" s="176" t="str">
        <f t="shared" si="70"/>
        <v>YKY</v>
      </c>
      <c r="B4542" s="176" t="str">
        <f>IF(ISBLANK('DPW3'!DX127),"",'DPW3'!DX127)</f>
        <v>PCD_DPW3_CYBR_DSI_S2</v>
      </c>
      <c r="C4542" s="176" t="str">
        <f>'DPW3'!F127 &amp; "," &amp; 'DPW3'!G127 &amp; "," &amp; 'DPW3'!$DQ$5 &amp; "," &amp; 'DPW3'!$DX$6</f>
        <v>Cyber - Legal instruments,Number of schemes at Stage 2,Reasons for delay - Number of delayed schemes falling into each 'primary reason for delay' category,Sites issues</v>
      </c>
      <c r="D4542" s="176" t="str">
        <f>IF(ISBLANK('DPW3'!$H$127),"",'DPW3'!$H$127)</f>
        <v>Nr</v>
      </c>
      <c r="E4542" s="176" t="s">
        <v>7266</v>
      </c>
      <c r="F4542" s="176" t="str">
        <f>IF(ISBLANK('DPW3'!BK127),"",'DPW3'!BK127)</f>
        <v/>
      </c>
    </row>
    <row r="4543" spans="1:60" x14ac:dyDescent="0.25">
      <c r="A4543" s="176" t="str">
        <f t="shared" si="70"/>
        <v>YKY</v>
      </c>
      <c r="B4543" s="176" t="str">
        <f>IF(ISBLANK('DPW3'!DY127),"",'DPW3'!DY127)</f>
        <v>PCD_DPW3_CYBR_DER_S2</v>
      </c>
      <c r="C4543" s="176" t="str">
        <f>'DPW3'!F127 &amp; "," &amp; 'DPW3'!G127 &amp; "," &amp; 'DPW3'!$DQ$5 &amp; "," &amp; 'DPW3'!$DY$6</f>
        <v>Cyber - Legal instruments,Number of schemes at Stage 2,Reasons for delay - Number of delayed schemes falling into each 'primary reason for delay' category,Environmental risks</v>
      </c>
      <c r="D4543" s="176" t="str">
        <f>IF(ISBLANK('DPW3'!$H$127),"",'DPW3'!$H$127)</f>
        <v>Nr</v>
      </c>
      <c r="E4543" s="176" t="s">
        <v>7266</v>
      </c>
      <c r="F4543" s="176" t="str">
        <f>IF(ISBLANK('DPW3'!BL127),"",'DPW3'!BL127)</f>
        <v/>
      </c>
    </row>
    <row r="4544" spans="1:60" x14ac:dyDescent="0.25">
      <c r="A4544" s="176" t="str">
        <f t="shared" si="70"/>
        <v>YKY</v>
      </c>
      <c r="B4544" s="176" t="str">
        <f>IF(ISBLANK('DPW3'!DZ127),"",'DPW3'!DZ127)</f>
        <v>PCD_DPW3_CYBR_RS_S2</v>
      </c>
      <c r="C4544" s="176" t="str">
        <f>'DPW3'!F127 &amp; "," &amp; 'DPW3'!G127 &amp; "," &amp; 'DPW3'!$DQ$5 &amp; "," &amp; 'DPW3'!$DZ$6</f>
        <v>Cyber - Legal instruments,Number of schemes at Stage 2,Reasons for delay - Number of delayed schemes falling into each 'primary reason for delay' category,Regulatory Sign off Delay</v>
      </c>
      <c r="D4544" s="176" t="str">
        <f>IF(ISBLANK('DPW3'!$H$127),"",'DPW3'!$H$127)</f>
        <v>Nr</v>
      </c>
      <c r="E4544" s="176" t="s">
        <v>7266</v>
      </c>
      <c r="F4544" s="176" t="str">
        <f>IF(ISBLANK('DPW3'!BM127),"",'DPW3'!BM127)</f>
        <v/>
      </c>
    </row>
    <row r="4545" spans="1:60" x14ac:dyDescent="0.25">
      <c r="A4545" s="176" t="str">
        <f t="shared" si="70"/>
        <v>YKY</v>
      </c>
      <c r="B4545" s="176" t="str">
        <f>IF(ISBLANK('DPW3'!EA127),"",'DPW3'!EA127)</f>
        <v>PCD_DPW3_CYBR_DPLE_S2</v>
      </c>
      <c r="C4545" s="176" t="str">
        <f>'DPW3'!F127 &amp; "," &amp; 'DPW3'!G127 &amp; "," &amp; 'DPW3'!$DQ$5 &amp; "," &amp; 'DPW3'!$EA$6</f>
        <v>Cyber - Legal instruments,Number of schemes at Stage 2,Reasons for delay - Number of delayed schemes falling into each 'primary reason for delay' category,Programme level efficiency</v>
      </c>
      <c r="D4545" s="176" t="str">
        <f>IF(ISBLANK('DPW3'!$H$127),"",'DPW3'!$H$127)</f>
        <v>Nr</v>
      </c>
      <c r="E4545" s="176" t="s">
        <v>7266</v>
      </c>
      <c r="F4545" s="176" t="str">
        <f>IF(ISBLANK('DPW3'!BN127),"",'DPW3'!BN127)</f>
        <v/>
      </c>
    </row>
    <row r="4546" spans="1:60" x14ac:dyDescent="0.25">
      <c r="A4546" s="176" t="str">
        <f t="shared" si="70"/>
        <v>YKY</v>
      </c>
      <c r="B4546" s="176" t="str">
        <f>IF(ISBLANK('DPW3'!BZ128),"",'DPW3'!BZ128)</f>
        <v>PCD_DPW3_CYBR_S3</v>
      </c>
      <c r="C4546" s="176" t="str">
        <f>'DPW3'!F128 &amp; "," &amp; 'DPW3'!G128 &amp; "," &amp; 'DPW3'!BX5</f>
        <v>Cyber - Legal instruments,Number of schemes at Stage 3,Number of Schemes with IMs (Nr)</v>
      </c>
      <c r="D4546" s="176" t="str">
        <f>IF(ISBLANK('DPW3'!$H$128),"",'DPW3'!$H$128)</f>
        <v>Nr</v>
      </c>
      <c r="E4546" s="176" t="s">
        <v>7266</v>
      </c>
      <c r="T4546" s="176">
        <f>IF(ISBLANK('DPW3'!M128),"",'DPW3'!M128)</f>
        <v>0</v>
      </c>
      <c r="U4546" s="176">
        <f>IF(ISBLANK('DPW3'!N128),"",'DPW3'!N128)</f>
        <v>2</v>
      </c>
      <c r="V4546" s="176">
        <f>IF(ISBLANK('DPW3'!O128),"",'DPW3'!O128)</f>
        <v>0</v>
      </c>
      <c r="W4546" s="176">
        <f>IF(ISBLANK('DPW3'!P128),"",'DPW3'!P128)</f>
        <v>1</v>
      </c>
      <c r="X4546" s="176">
        <f>IF(ISBLANK('DPW3'!Q128),"",'DPW3'!Q128)</f>
        <v>1</v>
      </c>
      <c r="Y4546" s="176">
        <f>IF(ISBLANK('DPW3'!R128),"",'DPW3'!R128)</f>
        <v>1</v>
      </c>
      <c r="Z4546" s="176">
        <f>IF(ISBLANK('DPW3'!S128),"",'DPW3'!S128)</f>
        <v>1</v>
      </c>
      <c r="AA4546" s="176">
        <f>IF(ISBLANK('DPW3'!T128),"",'DPW3'!T128)</f>
        <v>0</v>
      </c>
      <c r="AB4546" s="176">
        <f>IF(ISBLANK('DPW3'!U128),"",'DPW3'!U128)</f>
        <v>0</v>
      </c>
      <c r="AC4546" s="176">
        <f>IF(ISBLANK('DPW3'!V128),"",'DPW3'!V128)</f>
        <v>0</v>
      </c>
      <c r="AD4546" s="176">
        <f>IF(ISBLANK('DPW3'!W128),"",'DPW3'!W128)</f>
        <v>0</v>
      </c>
      <c r="AE4546" s="176">
        <f>IF(ISBLANK('DPW3'!X128),"",'DPW3'!X128)</f>
        <v>0</v>
      </c>
      <c r="AF4546" s="176">
        <f>IF(ISBLANK('DPW3'!Y128),"",'DPW3'!Y128)</f>
        <v>0</v>
      </c>
      <c r="AG4546" s="176">
        <f>IF(ISBLANK('DPW3'!Z128),"",'DPW3'!Z128)</f>
        <v>0</v>
      </c>
      <c r="AH4546" s="176">
        <f>IF(ISBLANK('DPW3'!AA128),"",'DPW3'!AA128)</f>
        <v>1</v>
      </c>
      <c r="AI4546" s="176">
        <f>IF(ISBLANK('DPW3'!AB128),"",'DPW3'!AB128)</f>
        <v>0</v>
      </c>
      <c r="AJ4546" s="176">
        <f>IF(ISBLANK('DPW3'!AC128),"",'DPW3'!AC128)</f>
        <v>0</v>
      </c>
      <c r="AK4546" s="176">
        <f>IF(ISBLANK('DPW3'!AD128),"",'DPW3'!AD128)</f>
        <v>0</v>
      </c>
      <c r="AL4546" s="176">
        <f>IF(ISBLANK('DPW3'!AE128),"",'DPW3'!AE128)</f>
        <v>0</v>
      </c>
      <c r="AM4546" s="176">
        <f>IF(ISBLANK('DPW3'!AF128),"",'DPW3'!AF128)</f>
        <v>0</v>
      </c>
      <c r="AN4546" s="176">
        <f>IF(ISBLANK('DPW3'!AG128),"",'DPW3'!AG128)</f>
        <v>0</v>
      </c>
      <c r="AO4546" s="176">
        <f>IF(ISBLANK('DPW3'!AH128),"",'DPW3'!AH128)</f>
        <v>0</v>
      </c>
      <c r="AP4546" s="176">
        <f>IF(ISBLANK('DPW3'!AI128),"",'DPW3'!AI128)</f>
        <v>0</v>
      </c>
      <c r="AQ4546" s="176">
        <f>IF(ISBLANK('DPW3'!AJ128),"",'DPW3'!AJ128)</f>
        <v>0</v>
      </c>
      <c r="AR4546" s="176">
        <f>IF(ISBLANK('DPW3'!AK128),"",'DPW3'!AK128)</f>
        <v>0</v>
      </c>
      <c r="AS4546" s="176">
        <f>IF(ISBLANK('DPW3'!AL128),"",'DPW3'!AL128)</f>
        <v>0</v>
      </c>
      <c r="AT4546" s="176">
        <f>IF(ISBLANK('DPW3'!AM128),"",'DPW3'!AM128)</f>
        <v>0</v>
      </c>
      <c r="AU4546" s="176">
        <f>IF(ISBLANK('DPW3'!AN128),"",'DPW3'!AN128)</f>
        <v>0</v>
      </c>
      <c r="AV4546" s="176">
        <f>IF(ISBLANK('DPW3'!AO128),"",'DPW3'!AO128)</f>
        <v>0</v>
      </c>
      <c r="AW4546" s="176">
        <f>IF(ISBLANK('DPW3'!AP128),"",'DPW3'!AP128)</f>
        <v>0</v>
      </c>
      <c r="AX4546" s="176">
        <f>IF(ISBLANK('DPW3'!AQ128),"",'DPW3'!AQ128)</f>
        <v>0</v>
      </c>
      <c r="AY4546" s="176">
        <f>IF(ISBLANK('DPW3'!AR128),"",'DPW3'!AR128)</f>
        <v>0</v>
      </c>
      <c r="AZ4546" s="176">
        <f>IF(ISBLANK('DPW3'!AS128),"",'DPW3'!AS128)</f>
        <v>0</v>
      </c>
      <c r="BA4546" s="176">
        <f>IF(ISBLANK('DPW3'!AT128),"",'DPW3'!AT128)</f>
        <v>0</v>
      </c>
      <c r="BB4546" s="176">
        <f>IF(ISBLANK('DPW3'!AU128),"",'DPW3'!AU128)</f>
        <v>0</v>
      </c>
      <c r="BC4546" s="176">
        <f>IF(ISBLANK('DPW3'!AV128),"",'DPW3'!AV128)</f>
        <v>0</v>
      </c>
      <c r="BD4546" s="176">
        <f>IF(ISBLANK('DPW3'!AW128),"",'DPW3'!AW128)</f>
        <v>0</v>
      </c>
      <c r="BE4546" s="176">
        <f>IF(ISBLANK('DPW3'!AX128),"",'DPW3'!AX128)</f>
        <v>0</v>
      </c>
      <c r="BF4546" s="176">
        <f>IF(ISBLANK('DPW3'!AY128),"",'DPW3'!AY128)</f>
        <v>0</v>
      </c>
      <c r="BG4546" s="176">
        <f>IF(ISBLANK('DPW3'!AZ128),"",'DPW3'!AZ128)</f>
        <v>0</v>
      </c>
      <c r="BH4546" s="176">
        <f>IF(ISBLANK('DPW3'!BA128),"",'DPW3'!BA128)</f>
        <v>0</v>
      </c>
    </row>
    <row r="4547" spans="1:60" x14ac:dyDescent="0.25">
      <c r="A4547" s="176" t="str">
        <f t="shared" si="70"/>
        <v>YKY</v>
      </c>
      <c r="B4547" s="176" t="str">
        <f>IF(ISBLANK('DPW3'!DP128),"",'DPW3'!DP128)</f>
        <v>PCD_DPW3_CYBR_DLY_S3</v>
      </c>
      <c r="C4547" s="176" t="str">
        <f>'DPW3'!F128 &amp; "," &amp; 'DPW3'!G128 &amp; "," &amp; 'DPW3'!DP5 &amp; "," &amp; 'DPW3'!DP6</f>
        <v>Cyber - Legal instruments,Number of schemes at Stage 3,Total number of schemes with a 90+ day delay for any given IM,</v>
      </c>
      <c r="D4547" s="176" t="str">
        <f>IF(ISBLANK('DPW3'!$H$128),"",'DPW3'!$H$128)</f>
        <v>Nr</v>
      </c>
      <c r="E4547" s="176" t="s">
        <v>7266</v>
      </c>
      <c r="F4547" s="176" t="str">
        <f>IF(ISBLANK('DPW3'!BC128),"",'DPW3'!BC128)</f>
        <v/>
      </c>
    </row>
    <row r="4548" spans="1:60" x14ac:dyDescent="0.25">
      <c r="A4548" s="176" t="str">
        <f t="shared" si="70"/>
        <v>YKY</v>
      </c>
      <c r="B4548" s="176" t="str">
        <f>IF(ISBLANK('DPW3'!DQ128),"",'DPW3'!DQ128)</f>
        <v>PCD_DPW3_CYBR_DIR_S3</v>
      </c>
      <c r="C4548" s="176" t="str">
        <f>'DPW3'!F128 &amp; "," &amp; 'DPW3'!G128 &amp; "," &amp; 'DPW3'!$DQ$5 &amp; "," &amp; 'DPW3'!$DQ$6</f>
        <v>Cyber - Legal instruments,Number of schemes at Stage 3,Reasons for delay - Number of delayed schemes falling into each 'primary reason for delay' category,Lack of resources - internal</v>
      </c>
      <c r="D4548" s="176" t="str">
        <f>IF(ISBLANK('DPW3'!$H$128),"",'DPW3'!$H$128)</f>
        <v>Nr</v>
      </c>
      <c r="E4548" s="176" t="s">
        <v>7266</v>
      </c>
      <c r="F4548" s="176" t="str">
        <f>IF(ISBLANK('DPW3'!BD128),"",'DPW3'!BD128)</f>
        <v/>
      </c>
    </row>
    <row r="4549" spans="1:60" x14ac:dyDescent="0.25">
      <c r="A4549" s="176" t="str">
        <f t="shared" ref="A4549:A4612" si="71">A4548</f>
        <v>YKY</v>
      </c>
      <c r="B4549" s="176" t="str">
        <f>IF(ISBLANK('DPW3'!DR128),"",'DPW3'!DR128)</f>
        <v>PCD_DPW3_CYBR_DSCR_S3</v>
      </c>
      <c r="C4549" s="176" t="str">
        <f>'DPW3'!F128 &amp; "," &amp; 'DPW3'!G128 &amp; "," &amp; 'DPW3'!$DQ$5 &amp; "," &amp; 'DPW3'!$DR$6</f>
        <v xml:space="preserve">Cyber - Legal instruments,Number of schemes at Stage 3,Reasons for delay - Number of delayed schemes falling into each 'primary reason for delay' category,Lack of resources - external </v>
      </c>
      <c r="D4549" s="176" t="str">
        <f>IF(ISBLANK('DPW3'!$H$128),"",'DPW3'!$H$128)</f>
        <v>Nr</v>
      </c>
      <c r="E4549" s="176" t="s">
        <v>7266</v>
      </c>
      <c r="F4549" s="176" t="str">
        <f>IF(ISBLANK('DPW3'!BE128),"",'DPW3'!BE128)</f>
        <v/>
      </c>
    </row>
    <row r="4550" spans="1:60" x14ac:dyDescent="0.25">
      <c r="A4550" s="176" t="str">
        <f t="shared" si="71"/>
        <v>YKY</v>
      </c>
      <c r="B4550" s="176" t="str">
        <f>IF(ISBLANK('DPW3'!DS128),"",'DPW3'!DS128)</f>
        <v>PCD_DPW3_CYBR_DCS_S3</v>
      </c>
      <c r="C4550" s="176" t="str">
        <f>'DPW3'!F128 &amp; "," &amp; 'DPW3'!G128 &amp; "," &amp; 'DPW3'!$DQ$5 &amp; "," &amp; 'DPW3'!$DS$6</f>
        <v>Cyber - Legal instruments,Number of schemes at Stage 3,Reasons for delay - Number of delayed schemes falling into each 'primary reason for delay' category,Change in solution (IM2)</v>
      </c>
      <c r="D4550" s="176" t="str">
        <f>IF(ISBLANK('DPW3'!$H$128),"",'DPW3'!$H$128)</f>
        <v>Nr</v>
      </c>
      <c r="E4550" s="176" t="s">
        <v>7266</v>
      </c>
      <c r="F4550" s="176" t="str">
        <f>IF(ISBLANK('DPW3'!BF128),"",'DPW3'!BF128)</f>
        <v/>
      </c>
    </row>
    <row r="4551" spans="1:60" x14ac:dyDescent="0.25">
      <c r="A4551" s="176" t="str">
        <f t="shared" si="71"/>
        <v>YKY</v>
      </c>
      <c r="B4551" s="176" t="str">
        <f>IF(ISBLANK('DPW3'!DT128),"",'DPW3'!DT128)</f>
        <v>PCD_DPW3_CYBR_DSPC_S3</v>
      </c>
      <c r="C4551" s="176" t="str">
        <f>'DPW3'!F128 &amp; "," &amp; 'DPW3'!G128 &amp; "," &amp; 'DPW3'!$DQ$5 &amp; "," &amp; 'DPW3'!$DT$6</f>
        <v>Cyber - Legal instruments,Number of schemes at Stage 3,Reasons for delay - Number of delayed schemes falling into each 'primary reason for delay' category,Supply chain capacity</v>
      </c>
      <c r="D4551" s="176" t="str">
        <f>IF(ISBLANK('DPW3'!$H$128),"",'DPW3'!$H$128)</f>
        <v>Nr</v>
      </c>
      <c r="E4551" s="176" t="s">
        <v>7266</v>
      </c>
      <c r="F4551" s="176" t="str">
        <f>IF(ISBLANK('DPW3'!BG128),"",'DPW3'!BG128)</f>
        <v/>
      </c>
    </row>
    <row r="4552" spans="1:60" s="55" customFormat="1" x14ac:dyDescent="0.25">
      <c r="A4552" s="55" t="str">
        <f t="shared" si="71"/>
        <v>YKY</v>
      </c>
      <c r="B4552" s="55" t="str">
        <f>IF(ISBLANK('DPW3'!DU128),"",'DPW3'!DU128)</f>
        <v>PCD_DPW3_CYBR_DPP_S3</v>
      </c>
      <c r="C4552" s="55" t="str">
        <f>'DPW3'!F128 &amp; "," &amp; 'DPW3'!G128 &amp; "," &amp; 'DPW3'!$DQ$5 &amp; "," &amp; 'DPW3'!$DU$6</f>
        <v>Cyber - Legal instruments,Number of schemes at Stage 3,Reasons for delay - Number of delayed schemes falling into each 'primary reason for delay' category,Land and planning permission</v>
      </c>
      <c r="D4552" s="55" t="str">
        <f>IF(ISBLANK('DPW3'!$H$128),"",'DPW3'!$H$128)</f>
        <v>Nr</v>
      </c>
      <c r="E4552" s="55" t="s">
        <v>7266</v>
      </c>
      <c r="F4552" s="55" t="str">
        <f>IF(ISBLANK('DPW3'!BH128),"",'DPW3'!BH128)</f>
        <v/>
      </c>
    </row>
    <row r="4553" spans="1:60" x14ac:dyDescent="0.25">
      <c r="A4553" s="176" t="str">
        <f t="shared" si="71"/>
        <v>YKY</v>
      </c>
      <c r="B4553" s="176" t="str">
        <f>IF(ISBLANK('DPW3'!DV128),"",'DPW3'!DV128)</f>
        <v>PCD_DPW3_CYBR_DTPI_S3</v>
      </c>
      <c r="C4553" s="176" t="str">
        <f>'DPW3'!F128 &amp; "," &amp; 'DPW3'!G128 &amp; "," &amp; 'DPW3'!$DQ$5 &amp; "," &amp; 'DPW3'!$DV$6</f>
        <v>Cyber - Legal instruments,Number of schemes at Stage 3,Reasons for delay - Number of delayed schemes falling into each 'primary reason for delay' category,Third-party interface</v>
      </c>
      <c r="D4553" s="176" t="str">
        <f>IF(ISBLANK('DPW3'!$H$128),"",'DPW3'!$H$128)</f>
        <v>Nr</v>
      </c>
      <c r="E4553" s="176" t="s">
        <v>7266</v>
      </c>
      <c r="F4553" s="176" t="str">
        <f>IF(ISBLANK('DPW3'!BI128),"",'DPW3'!BI128)</f>
        <v/>
      </c>
    </row>
    <row r="4554" spans="1:60" x14ac:dyDescent="0.25">
      <c r="A4554" s="176" t="str">
        <f t="shared" si="71"/>
        <v>YKY</v>
      </c>
      <c r="B4554" s="176" t="str">
        <f>IF(ISBLANK('DPW3'!DW128),"",'DPW3'!DW128)</f>
        <v>PCD_DPW3_CYBR_DCI_S3</v>
      </c>
      <c r="C4554" s="176" t="str">
        <f>'DPW3'!F128 &amp; "," &amp; 'DPW3'!G128 &amp; "," &amp; 'DPW3'!$DQ$5 &amp; "," &amp; 'DPW3'!$DW$6</f>
        <v>Cyber - Legal instruments,Number of schemes at Stage 3,Reasons for delay - Number of delayed schemes falling into each 'primary reason for delay' category,Contractual issues</v>
      </c>
      <c r="D4554" s="176" t="str">
        <f>IF(ISBLANK('DPW3'!$H$128),"",'DPW3'!$H$128)</f>
        <v>Nr</v>
      </c>
      <c r="E4554" s="176" t="s">
        <v>7266</v>
      </c>
      <c r="F4554" s="176" t="str">
        <f>IF(ISBLANK('DPW3'!BJ128),"",'DPW3'!BJ128)</f>
        <v/>
      </c>
    </row>
    <row r="4555" spans="1:60" x14ac:dyDescent="0.25">
      <c r="A4555" s="176" t="str">
        <f t="shared" si="71"/>
        <v>YKY</v>
      </c>
      <c r="B4555" s="176" t="str">
        <f>IF(ISBLANK('DPW3'!DX128),"",'DPW3'!DX128)</f>
        <v>PCD_DPW3_CYBR_DSI_S3</v>
      </c>
      <c r="C4555" s="176" t="str">
        <f>'DPW3'!F128 &amp; "," &amp; 'DPW3'!G128 &amp; "," &amp; 'DPW3'!$DQ$5 &amp; "," &amp; 'DPW3'!$DX$6</f>
        <v>Cyber - Legal instruments,Number of schemes at Stage 3,Reasons for delay - Number of delayed schemes falling into each 'primary reason for delay' category,Sites issues</v>
      </c>
      <c r="D4555" s="176" t="str">
        <f>IF(ISBLANK('DPW3'!$H$128),"",'DPW3'!$H$128)</f>
        <v>Nr</v>
      </c>
      <c r="E4555" s="176" t="s">
        <v>7266</v>
      </c>
      <c r="F4555" s="176" t="str">
        <f>IF(ISBLANK('DPW3'!BK128),"",'DPW3'!BK128)</f>
        <v/>
      </c>
    </row>
    <row r="4556" spans="1:60" x14ac:dyDescent="0.25">
      <c r="A4556" s="176" t="str">
        <f t="shared" si="71"/>
        <v>YKY</v>
      </c>
      <c r="B4556" s="176" t="str">
        <f>IF(ISBLANK('DPW3'!DY128),"",'DPW3'!DY128)</f>
        <v>PCD_DPW3_CYBR_DER_S3</v>
      </c>
      <c r="C4556" s="176" t="str">
        <f>'DPW3'!F128 &amp; "," &amp; 'DPW3'!G128 &amp; "," &amp; 'DPW3'!$DQ$5 &amp; "," &amp; 'DPW3'!$DY$6</f>
        <v>Cyber - Legal instruments,Number of schemes at Stage 3,Reasons for delay - Number of delayed schemes falling into each 'primary reason for delay' category,Environmental risks</v>
      </c>
      <c r="D4556" s="176" t="str">
        <f>IF(ISBLANK('DPW3'!$H$128),"",'DPW3'!$H$128)</f>
        <v>Nr</v>
      </c>
      <c r="E4556" s="176" t="s">
        <v>7266</v>
      </c>
      <c r="F4556" s="176" t="str">
        <f>IF(ISBLANK('DPW3'!BL128),"",'DPW3'!BL128)</f>
        <v/>
      </c>
    </row>
    <row r="4557" spans="1:60" x14ac:dyDescent="0.25">
      <c r="A4557" s="176" t="str">
        <f t="shared" si="71"/>
        <v>YKY</v>
      </c>
      <c r="B4557" s="176" t="str">
        <f>IF(ISBLANK('DPW3'!DZ128),"",'DPW3'!DZ128)</f>
        <v>PCD_DPW3_CYBR_RS_S3</v>
      </c>
      <c r="C4557" s="176" t="str">
        <f>'DPW3'!F128 &amp; "," &amp; 'DPW3'!G128 &amp; "," &amp; 'DPW3'!$DQ$5 &amp; "," &amp; 'DPW3'!$DZ$6</f>
        <v>Cyber - Legal instruments,Number of schemes at Stage 3,Reasons for delay - Number of delayed schemes falling into each 'primary reason for delay' category,Regulatory Sign off Delay</v>
      </c>
      <c r="D4557" s="176" t="str">
        <f>IF(ISBLANK('DPW3'!$H$128),"",'DPW3'!$H$128)</f>
        <v>Nr</v>
      </c>
      <c r="E4557" s="176" t="s">
        <v>7266</v>
      </c>
      <c r="F4557" s="176" t="str">
        <f>IF(ISBLANK('DPW3'!BM128),"",'DPW3'!BM128)</f>
        <v/>
      </c>
    </row>
    <row r="4558" spans="1:60" x14ac:dyDescent="0.25">
      <c r="A4558" s="176" t="str">
        <f t="shared" si="71"/>
        <v>YKY</v>
      </c>
      <c r="B4558" s="176" t="str">
        <f>IF(ISBLANK('DPW3'!EA128),"",'DPW3'!EA128)</f>
        <v>PCD_DPW3_CYBR_DPLE_S3</v>
      </c>
      <c r="C4558" s="176" t="str">
        <f>'DPW3'!F128 &amp; "," &amp; 'DPW3'!G128 &amp; "," &amp; 'DPW3'!$DQ$5 &amp; "," &amp; 'DPW3'!$EA$6</f>
        <v>Cyber - Legal instruments,Number of schemes at Stage 3,Reasons for delay - Number of delayed schemes falling into each 'primary reason for delay' category,Programme level efficiency</v>
      </c>
      <c r="D4558" s="176" t="str">
        <f>IF(ISBLANK('DPW3'!$H$128),"",'DPW3'!$H$128)</f>
        <v>Nr</v>
      </c>
      <c r="E4558" s="176" t="s">
        <v>7266</v>
      </c>
      <c r="F4558" s="176" t="str">
        <f>IF(ISBLANK('DPW3'!BN128),"",'DPW3'!BN128)</f>
        <v/>
      </c>
    </row>
    <row r="4559" spans="1:60" x14ac:dyDescent="0.25">
      <c r="A4559" s="176" t="str">
        <f t="shared" si="71"/>
        <v>YKY</v>
      </c>
      <c r="B4559" s="176" t="str">
        <f>IF(ISBLANK('DPW3'!BZ129),"",'DPW3'!BZ129)</f>
        <v>PCD_DPW3_CYBR_S4</v>
      </c>
      <c r="C4559" s="176" t="str">
        <f>'DPW3'!F129 &amp; "," &amp; 'DPW3'!G129 &amp; "," &amp; 'DPW3'!BX5</f>
        <v>Cyber - Legal instruments,Number of schemes at Stage 4,Number of Schemes with IMs (Nr)</v>
      </c>
      <c r="D4559" s="176" t="str">
        <f>IF(ISBLANK('DPW3'!$H$129),"",'DPW3'!$H$129)</f>
        <v>Nr</v>
      </c>
      <c r="E4559" s="176" t="s">
        <v>7266</v>
      </c>
      <c r="T4559" s="176">
        <f>IF(ISBLANK('DPW3'!M129),"",'DPW3'!M129)</f>
        <v>0</v>
      </c>
      <c r="U4559" s="176">
        <f>IF(ISBLANK('DPW3'!N129),"",'DPW3'!N129)</f>
        <v>2</v>
      </c>
      <c r="V4559" s="176">
        <f>IF(ISBLANK('DPW3'!O129),"",'DPW3'!O129)</f>
        <v>4</v>
      </c>
      <c r="W4559" s="176">
        <f>IF(ISBLANK('DPW3'!P129),"",'DPW3'!P129)</f>
        <v>4</v>
      </c>
      <c r="X4559" s="176">
        <f>IF(ISBLANK('DPW3'!Q129),"",'DPW3'!Q129)</f>
        <v>4</v>
      </c>
      <c r="Y4559" s="176">
        <f>IF(ISBLANK('DPW3'!R129),"",'DPW3'!R129)</f>
        <v>4</v>
      </c>
      <c r="Z4559" s="176">
        <f>IF(ISBLANK('DPW3'!S129),"",'DPW3'!S129)</f>
        <v>4</v>
      </c>
      <c r="AA4559" s="176">
        <f>IF(ISBLANK('DPW3'!T129),"",'DPW3'!T129)</f>
        <v>5</v>
      </c>
      <c r="AB4559" s="176">
        <f>IF(ISBLANK('DPW3'!U129),"",'DPW3'!U129)</f>
        <v>4</v>
      </c>
      <c r="AC4559" s="176">
        <f>IF(ISBLANK('DPW3'!V129),"",'DPW3'!V129)</f>
        <v>4</v>
      </c>
      <c r="AD4559" s="176">
        <f>IF(ISBLANK('DPW3'!W129),"",'DPW3'!W129)</f>
        <v>4</v>
      </c>
      <c r="AE4559" s="176">
        <f>IF(ISBLANK('DPW3'!X129),"",'DPW3'!X129)</f>
        <v>4</v>
      </c>
      <c r="AF4559" s="176">
        <f>IF(ISBLANK('DPW3'!Y129),"",'DPW3'!Y129)</f>
        <v>2</v>
      </c>
      <c r="AG4559" s="176">
        <f>IF(ISBLANK('DPW3'!Z129),"",'DPW3'!Z129)</f>
        <v>2</v>
      </c>
      <c r="AH4559" s="176">
        <f>IF(ISBLANK('DPW3'!AA129),"",'DPW3'!AA129)</f>
        <v>2</v>
      </c>
      <c r="AI4559" s="176">
        <f>IF(ISBLANK('DPW3'!AB129),"",'DPW3'!AB129)</f>
        <v>4</v>
      </c>
      <c r="AJ4559" s="176">
        <f>IF(ISBLANK('DPW3'!AC129),"",'DPW3'!AC129)</f>
        <v>3</v>
      </c>
      <c r="AK4559" s="176">
        <f>IF(ISBLANK('DPW3'!AD129),"",'DPW3'!AD129)</f>
        <v>3</v>
      </c>
      <c r="AL4559" s="176">
        <f>IF(ISBLANK('DPW3'!AE129),"",'DPW3'!AE129)</f>
        <v>3</v>
      </c>
      <c r="AM4559" s="176">
        <f>IF(ISBLANK('DPW3'!AF129),"",'DPW3'!AF129)</f>
        <v>3</v>
      </c>
      <c r="AN4559" s="176">
        <f>IF(ISBLANK('DPW3'!AG129),"",'DPW3'!AG129)</f>
        <v>0</v>
      </c>
      <c r="AO4559" s="176">
        <f>IF(ISBLANK('DPW3'!AH129),"",'DPW3'!AH129)</f>
        <v>0</v>
      </c>
      <c r="AP4559" s="176">
        <f>IF(ISBLANK('DPW3'!AI129),"",'DPW3'!AI129)</f>
        <v>0</v>
      </c>
      <c r="AQ4559" s="176">
        <f>IF(ISBLANK('DPW3'!AJ129),"",'DPW3'!AJ129)</f>
        <v>0</v>
      </c>
      <c r="AR4559" s="176">
        <f>IF(ISBLANK('DPW3'!AK129),"",'DPW3'!AK129)</f>
        <v>0</v>
      </c>
      <c r="AS4559" s="176">
        <f>IF(ISBLANK('DPW3'!AL129),"",'DPW3'!AL129)</f>
        <v>0</v>
      </c>
      <c r="AT4559" s="176">
        <f>IF(ISBLANK('DPW3'!AM129),"",'DPW3'!AM129)</f>
        <v>0</v>
      </c>
      <c r="AU4559" s="176">
        <f>IF(ISBLANK('DPW3'!AN129),"",'DPW3'!AN129)</f>
        <v>0</v>
      </c>
      <c r="AV4559" s="176">
        <f>IF(ISBLANK('DPW3'!AO129),"",'DPW3'!AO129)</f>
        <v>0</v>
      </c>
      <c r="AW4559" s="176">
        <f>IF(ISBLANK('DPW3'!AP129),"",'DPW3'!AP129)</f>
        <v>0</v>
      </c>
      <c r="AX4559" s="176">
        <f>IF(ISBLANK('DPW3'!AQ129),"",'DPW3'!AQ129)</f>
        <v>0</v>
      </c>
      <c r="AY4559" s="176">
        <f>IF(ISBLANK('DPW3'!AR129),"",'DPW3'!AR129)</f>
        <v>0</v>
      </c>
      <c r="AZ4559" s="176">
        <f>IF(ISBLANK('DPW3'!AS129),"",'DPW3'!AS129)</f>
        <v>0</v>
      </c>
      <c r="BA4559" s="176">
        <f>IF(ISBLANK('DPW3'!AT129),"",'DPW3'!AT129)</f>
        <v>0</v>
      </c>
      <c r="BB4559" s="176">
        <f>IF(ISBLANK('DPW3'!AU129),"",'DPW3'!AU129)</f>
        <v>0</v>
      </c>
      <c r="BC4559" s="176">
        <f>IF(ISBLANK('DPW3'!AV129),"",'DPW3'!AV129)</f>
        <v>0</v>
      </c>
      <c r="BD4559" s="176">
        <f>IF(ISBLANK('DPW3'!AW129),"",'DPW3'!AW129)</f>
        <v>0</v>
      </c>
      <c r="BE4559" s="176">
        <f>IF(ISBLANK('DPW3'!AX129),"",'DPW3'!AX129)</f>
        <v>0</v>
      </c>
      <c r="BF4559" s="176">
        <f>IF(ISBLANK('DPW3'!AY129),"",'DPW3'!AY129)</f>
        <v>0</v>
      </c>
      <c r="BG4559" s="176">
        <f>IF(ISBLANK('DPW3'!AZ129),"",'DPW3'!AZ129)</f>
        <v>0</v>
      </c>
      <c r="BH4559" s="176">
        <f>IF(ISBLANK('DPW3'!BA129),"",'DPW3'!BA129)</f>
        <v>0</v>
      </c>
    </row>
    <row r="4560" spans="1:60" x14ac:dyDescent="0.25">
      <c r="A4560" s="176" t="str">
        <f t="shared" si="71"/>
        <v>YKY</v>
      </c>
      <c r="B4560" s="176" t="str">
        <f>IF(ISBLANK('DPW3'!DP129),"",'DPW3'!DP129)</f>
        <v>PCD_DPW3_CYBR_DLY_S4</v>
      </c>
      <c r="C4560" s="176" t="str">
        <f>'DPW3'!F129 &amp; "," &amp; 'DPW3'!G129 &amp; "," &amp; 'DPW3'!DP5 &amp; "," &amp; 'DPW3'!DP6</f>
        <v>Cyber - Legal instruments,Number of schemes at Stage 4,Total number of schemes with a 90+ day delay for any given IM,</v>
      </c>
      <c r="D4560" s="176" t="str">
        <f>IF(ISBLANK('DPW3'!$H$129),"",'DPW3'!$H$129)</f>
        <v>Nr</v>
      </c>
      <c r="E4560" s="176" t="s">
        <v>7266</v>
      </c>
      <c r="F4560" s="176" t="str">
        <f>IF(ISBLANK('DPW3'!BC129),"",'DPW3'!BC129)</f>
        <v/>
      </c>
    </row>
    <row r="4561" spans="1:60" x14ac:dyDescent="0.25">
      <c r="A4561" s="176" t="str">
        <f t="shared" si="71"/>
        <v>YKY</v>
      </c>
      <c r="B4561" s="176" t="str">
        <f>IF(ISBLANK('DPW3'!DQ129),"",'DPW3'!DQ129)</f>
        <v>PCD_DPW3_CYBR_DIR_S4</v>
      </c>
      <c r="C4561" s="176" t="str">
        <f>'DPW3'!F129 &amp; "," &amp; 'DPW3'!G129 &amp; "," &amp; 'DPW3'!$DQ$5 &amp; "," &amp; 'DPW3'!$DQ$6</f>
        <v>Cyber - Legal instruments,Number of schemes at Stage 4,Reasons for delay - Number of delayed schemes falling into each 'primary reason for delay' category,Lack of resources - internal</v>
      </c>
      <c r="D4561" s="176" t="str">
        <f>IF(ISBLANK('DPW3'!$H$129),"",'DPW3'!$H$129)</f>
        <v>Nr</v>
      </c>
      <c r="E4561" s="176" t="s">
        <v>7266</v>
      </c>
      <c r="F4561" s="176" t="str">
        <f>IF(ISBLANK('DPW3'!BD129),"",'DPW3'!BD129)</f>
        <v/>
      </c>
    </row>
    <row r="4562" spans="1:60" x14ac:dyDescent="0.25">
      <c r="A4562" s="176" t="str">
        <f t="shared" si="71"/>
        <v>YKY</v>
      </c>
      <c r="B4562" s="176" t="str">
        <f>IF(ISBLANK('DPW3'!DR129),"",'DPW3'!DR129)</f>
        <v>PCD_DPW3_CYBR_DSCR_S4</v>
      </c>
      <c r="C4562" s="176" t="str">
        <f>'DPW3'!F129 &amp; "," &amp; 'DPW3'!G129 &amp; "," &amp; 'DPW3'!$DQ$5 &amp; "," &amp; 'DPW3'!$DR$6</f>
        <v xml:space="preserve">Cyber - Legal instruments,Number of schemes at Stage 4,Reasons for delay - Number of delayed schemes falling into each 'primary reason for delay' category,Lack of resources - external </v>
      </c>
      <c r="D4562" s="176" t="str">
        <f>IF(ISBLANK('DPW3'!$H$129),"",'DPW3'!$H$129)</f>
        <v>Nr</v>
      </c>
      <c r="E4562" s="176" t="s">
        <v>7266</v>
      </c>
      <c r="F4562" s="176" t="str">
        <f>IF(ISBLANK('DPW3'!BE129),"",'DPW3'!BE129)</f>
        <v/>
      </c>
    </row>
    <row r="4563" spans="1:60" x14ac:dyDescent="0.25">
      <c r="A4563" s="176" t="str">
        <f t="shared" si="71"/>
        <v>YKY</v>
      </c>
      <c r="B4563" s="176" t="str">
        <f>IF(ISBLANK('DPW3'!DS129),"",'DPW3'!DS129)</f>
        <v>PCD_DPW3_CYBR_DCS_S4</v>
      </c>
      <c r="C4563" s="176" t="str">
        <f>'DPW3'!F129 &amp; "," &amp; 'DPW3'!G129 &amp; "," &amp; 'DPW3'!$DQ$5 &amp; "," &amp; 'DPW3'!$DS$6</f>
        <v>Cyber - Legal instruments,Number of schemes at Stage 4,Reasons for delay - Number of delayed schemes falling into each 'primary reason for delay' category,Change in solution (IM2)</v>
      </c>
      <c r="D4563" s="176" t="str">
        <f>IF(ISBLANK('DPW3'!$H$129),"",'DPW3'!$H$129)</f>
        <v>Nr</v>
      </c>
      <c r="E4563" s="176" t="s">
        <v>7266</v>
      </c>
      <c r="F4563" s="176" t="str">
        <f>IF(ISBLANK('DPW3'!BF129),"",'DPW3'!BF129)</f>
        <v/>
      </c>
    </row>
    <row r="4564" spans="1:60" x14ac:dyDescent="0.25">
      <c r="A4564" s="176" t="str">
        <f t="shared" si="71"/>
        <v>YKY</v>
      </c>
      <c r="B4564" s="176" t="str">
        <f>IF(ISBLANK('DPW3'!DT129),"",'DPW3'!DT129)</f>
        <v>PCD_DPW3_CYBR_DSPC_S4</v>
      </c>
      <c r="C4564" s="176" t="str">
        <f>'DPW3'!F129 &amp; "," &amp; 'DPW3'!G129 &amp; "," &amp; 'DPW3'!$DQ$5 &amp; "," &amp; 'DPW3'!$DT$6</f>
        <v>Cyber - Legal instruments,Number of schemes at Stage 4,Reasons for delay - Number of delayed schemes falling into each 'primary reason for delay' category,Supply chain capacity</v>
      </c>
      <c r="D4564" s="176" t="str">
        <f>IF(ISBLANK('DPW3'!$H$129),"",'DPW3'!$H$129)</f>
        <v>Nr</v>
      </c>
      <c r="E4564" s="176" t="s">
        <v>7266</v>
      </c>
      <c r="F4564" s="176" t="str">
        <f>IF(ISBLANK('DPW3'!BG129),"",'DPW3'!BG129)</f>
        <v/>
      </c>
    </row>
    <row r="4565" spans="1:60" s="55" customFormat="1" x14ac:dyDescent="0.25">
      <c r="A4565" s="55" t="str">
        <f t="shared" si="71"/>
        <v>YKY</v>
      </c>
      <c r="B4565" s="55" t="str">
        <f>IF(ISBLANK('DPW3'!DU129),"",'DPW3'!DU129)</f>
        <v>PCD_DPW3_CYBR_DPP_S4</v>
      </c>
      <c r="C4565" s="55" t="str">
        <f>'DPW3'!F129 &amp; "," &amp; 'DPW3'!G129 &amp; "," &amp; 'DPW3'!$DQ$5 &amp; "," &amp; 'DPW3'!$DU$6</f>
        <v>Cyber - Legal instruments,Number of schemes at Stage 4,Reasons for delay - Number of delayed schemes falling into each 'primary reason for delay' category,Land and planning permission</v>
      </c>
      <c r="D4565" s="55" t="str">
        <f>IF(ISBLANK('DPW3'!$H$129),"",'DPW3'!$H$129)</f>
        <v>Nr</v>
      </c>
      <c r="E4565" s="55" t="s">
        <v>7266</v>
      </c>
      <c r="F4565" s="55" t="str">
        <f>IF(ISBLANK('DPW3'!BH129),"",'DPW3'!BH129)</f>
        <v/>
      </c>
    </row>
    <row r="4566" spans="1:60" x14ac:dyDescent="0.25">
      <c r="A4566" s="176" t="str">
        <f t="shared" si="71"/>
        <v>YKY</v>
      </c>
      <c r="B4566" s="176" t="str">
        <f>IF(ISBLANK('DPW3'!DV129),"",'DPW3'!DV129)</f>
        <v>PCD_DPW3_CYBR_DTPI_S4</v>
      </c>
      <c r="C4566" s="176" t="str">
        <f>'DPW3'!F129 &amp; "," &amp; 'DPW3'!G129 &amp; "," &amp; 'DPW3'!$DQ$5 &amp; "," &amp; 'DPW3'!$DV$6</f>
        <v>Cyber - Legal instruments,Number of schemes at Stage 4,Reasons for delay - Number of delayed schemes falling into each 'primary reason for delay' category,Third-party interface</v>
      </c>
      <c r="D4566" s="176" t="str">
        <f>IF(ISBLANK('DPW3'!$H$129),"",'DPW3'!$H$129)</f>
        <v>Nr</v>
      </c>
      <c r="E4566" s="176" t="s">
        <v>7266</v>
      </c>
      <c r="F4566" s="176" t="str">
        <f>IF(ISBLANK('DPW3'!BI129),"",'DPW3'!BI129)</f>
        <v/>
      </c>
    </row>
    <row r="4567" spans="1:60" x14ac:dyDescent="0.25">
      <c r="A4567" s="176" t="str">
        <f t="shared" si="71"/>
        <v>YKY</v>
      </c>
      <c r="B4567" s="176" t="str">
        <f>IF(ISBLANK('DPW3'!DW129),"",'DPW3'!DW129)</f>
        <v>PCD_DPW3_CYBR_DCI_S4</v>
      </c>
      <c r="C4567" s="176" t="str">
        <f>'DPW3'!F129 &amp; "," &amp; 'DPW3'!G129 &amp; "," &amp; 'DPW3'!$DQ$5 &amp; "," &amp; 'DPW3'!$DW$6</f>
        <v>Cyber - Legal instruments,Number of schemes at Stage 4,Reasons for delay - Number of delayed schemes falling into each 'primary reason for delay' category,Contractual issues</v>
      </c>
      <c r="D4567" s="176" t="str">
        <f>IF(ISBLANK('DPW3'!$H$129),"",'DPW3'!$H$129)</f>
        <v>Nr</v>
      </c>
      <c r="E4567" s="176" t="s">
        <v>7266</v>
      </c>
      <c r="F4567" s="176" t="str">
        <f>IF(ISBLANK('DPW3'!BJ129),"",'DPW3'!BJ129)</f>
        <v/>
      </c>
    </row>
    <row r="4568" spans="1:60" x14ac:dyDescent="0.25">
      <c r="A4568" s="176" t="str">
        <f t="shared" si="71"/>
        <v>YKY</v>
      </c>
      <c r="B4568" s="176" t="str">
        <f>IF(ISBLANK('DPW3'!DX129),"",'DPW3'!DX129)</f>
        <v>PCD_DPW3_CYBR_DSI_S4</v>
      </c>
      <c r="C4568" s="176" t="str">
        <f>'DPW3'!F129 &amp; "," &amp; 'DPW3'!G129 &amp; "," &amp; 'DPW3'!$DQ$5 &amp; "," &amp; 'DPW3'!$DX$6</f>
        <v>Cyber - Legal instruments,Number of schemes at Stage 4,Reasons for delay - Number of delayed schemes falling into each 'primary reason for delay' category,Sites issues</v>
      </c>
      <c r="D4568" s="176" t="str">
        <f>IF(ISBLANK('DPW3'!$H$129),"",'DPW3'!$H$129)</f>
        <v>Nr</v>
      </c>
      <c r="E4568" s="176" t="s">
        <v>7266</v>
      </c>
      <c r="F4568" s="176" t="str">
        <f>IF(ISBLANK('DPW3'!BK129),"",'DPW3'!BK129)</f>
        <v/>
      </c>
    </row>
    <row r="4569" spans="1:60" x14ac:dyDescent="0.25">
      <c r="A4569" s="176" t="str">
        <f t="shared" si="71"/>
        <v>YKY</v>
      </c>
      <c r="B4569" s="176" t="str">
        <f>IF(ISBLANK('DPW3'!DY129),"",'DPW3'!DY129)</f>
        <v>PCD_DPW3_CYBR_DER_S4</v>
      </c>
      <c r="C4569" s="176" t="str">
        <f>'DPW3'!F129 &amp; "," &amp; 'DPW3'!G129 &amp; "," &amp; 'DPW3'!$DQ$5 &amp; "," &amp; 'DPW3'!$DY$6</f>
        <v>Cyber - Legal instruments,Number of schemes at Stage 4,Reasons for delay - Number of delayed schemes falling into each 'primary reason for delay' category,Environmental risks</v>
      </c>
      <c r="D4569" s="176" t="str">
        <f>IF(ISBLANK('DPW3'!$H$129),"",'DPW3'!$H$129)</f>
        <v>Nr</v>
      </c>
      <c r="E4569" s="176" t="s">
        <v>7266</v>
      </c>
      <c r="F4569" s="176" t="str">
        <f>IF(ISBLANK('DPW3'!BL129),"",'DPW3'!BL129)</f>
        <v/>
      </c>
    </row>
    <row r="4570" spans="1:60" x14ac:dyDescent="0.25">
      <c r="A4570" s="176" t="str">
        <f t="shared" si="71"/>
        <v>YKY</v>
      </c>
      <c r="B4570" s="176" t="str">
        <f>IF(ISBLANK('DPW3'!DZ129),"",'DPW3'!DZ129)</f>
        <v>PCD_DPW3_CYBR_RS_S4</v>
      </c>
      <c r="C4570" s="176" t="str">
        <f>'DPW3'!F129 &amp; "," &amp; 'DPW3'!G129 &amp; "," &amp; 'DPW3'!$DQ$5 &amp; "," &amp; 'DPW3'!$DZ$6</f>
        <v>Cyber - Legal instruments,Number of schemes at Stage 4,Reasons for delay - Number of delayed schemes falling into each 'primary reason for delay' category,Regulatory Sign off Delay</v>
      </c>
      <c r="D4570" s="176" t="str">
        <f>IF(ISBLANK('DPW3'!$H$129),"",'DPW3'!$H$129)</f>
        <v>Nr</v>
      </c>
      <c r="E4570" s="176" t="s">
        <v>7266</v>
      </c>
      <c r="F4570" s="176" t="str">
        <f>IF(ISBLANK('DPW3'!BM129),"",'DPW3'!BM129)</f>
        <v/>
      </c>
    </row>
    <row r="4571" spans="1:60" x14ac:dyDescent="0.25">
      <c r="A4571" s="176" t="str">
        <f t="shared" si="71"/>
        <v>YKY</v>
      </c>
      <c r="B4571" s="176" t="str">
        <f>IF(ISBLANK('DPW3'!EA129),"",'DPW3'!EA129)</f>
        <v>PCD_DPW3_CYBR_DPLE_S4</v>
      </c>
      <c r="C4571" s="176" t="str">
        <f>'DPW3'!F129 &amp; "," &amp; 'DPW3'!G129 &amp; "," &amp; 'DPW3'!$DQ$5 &amp; "," &amp; 'DPW3'!$EA$6</f>
        <v>Cyber - Legal instruments,Number of schemes at Stage 4,Reasons for delay - Number of delayed schemes falling into each 'primary reason for delay' category,Programme level efficiency</v>
      </c>
      <c r="D4571" s="176" t="str">
        <f>IF(ISBLANK('DPW3'!$H$129),"",'DPW3'!$H$129)</f>
        <v>Nr</v>
      </c>
      <c r="E4571" s="176" t="s">
        <v>7266</v>
      </c>
      <c r="F4571" s="176" t="str">
        <f>IF(ISBLANK('DPW3'!BN129),"",'DPW3'!BN129)</f>
        <v/>
      </c>
    </row>
    <row r="4572" spans="1:60" x14ac:dyDescent="0.25">
      <c r="A4572" s="176" t="str">
        <f t="shared" si="71"/>
        <v>YKY</v>
      </c>
      <c r="B4572" s="176" t="str">
        <f>IF(ISBLANK('DPW3'!BZ130),"",'DPW3'!BZ130)</f>
        <v>PCD_DPW3_CYBR_S5</v>
      </c>
      <c r="C4572" s="176" t="str">
        <f>'DPW3'!F130 &amp; "," &amp; 'DPW3'!G130 &amp; "," &amp; 'DPW3'!BX5</f>
        <v>Cyber - Legal instruments,Number of schemes at Stage 5,Number of Schemes with IMs (Nr)</v>
      </c>
      <c r="D4572" s="176" t="str">
        <f>IF(ISBLANK('DPW3'!$H$130),"",'DPW3'!$H$130)</f>
        <v>Nr</v>
      </c>
      <c r="E4572" s="176" t="s">
        <v>7266</v>
      </c>
      <c r="T4572" s="176">
        <f>IF(ISBLANK('DPW3'!M130),"",'DPW3'!M130)</f>
        <v>0</v>
      </c>
      <c r="U4572" s="176">
        <f>IF(ISBLANK('DPW3'!N130),"",'DPW3'!N130)</f>
        <v>0</v>
      </c>
      <c r="V4572" s="176">
        <f>IF(ISBLANK('DPW3'!O130),"",'DPW3'!O130)</f>
        <v>0</v>
      </c>
      <c r="W4572" s="176">
        <f>IF(ISBLANK('DPW3'!P130),"",'DPW3'!P130)</f>
        <v>0</v>
      </c>
      <c r="X4572" s="176">
        <f>IF(ISBLANK('DPW3'!Q130),"",'DPW3'!Q130)</f>
        <v>0</v>
      </c>
      <c r="Y4572" s="176">
        <f>IF(ISBLANK('DPW3'!R130),"",'DPW3'!R130)</f>
        <v>0</v>
      </c>
      <c r="Z4572" s="176">
        <f>IF(ISBLANK('DPW3'!S130),"",'DPW3'!S130)</f>
        <v>0</v>
      </c>
      <c r="AA4572" s="176">
        <f>IF(ISBLANK('DPW3'!T130),"",'DPW3'!T130)</f>
        <v>0</v>
      </c>
      <c r="AB4572" s="176">
        <f>IF(ISBLANK('DPW3'!U130),"",'DPW3'!U130)</f>
        <v>1</v>
      </c>
      <c r="AC4572" s="176">
        <f>IF(ISBLANK('DPW3'!V130),"",'DPW3'!V130)</f>
        <v>1</v>
      </c>
      <c r="AD4572" s="176">
        <f>IF(ISBLANK('DPW3'!W130),"",'DPW3'!W130)</f>
        <v>1</v>
      </c>
      <c r="AE4572" s="176">
        <f>IF(ISBLANK('DPW3'!X130),"",'DPW3'!X130)</f>
        <v>1</v>
      </c>
      <c r="AF4572" s="176">
        <f>IF(ISBLANK('DPW3'!Y130),"",'DPW3'!Y130)</f>
        <v>3</v>
      </c>
      <c r="AG4572" s="176">
        <f>IF(ISBLANK('DPW3'!Z130),"",'DPW3'!Z130)</f>
        <v>3</v>
      </c>
      <c r="AH4572" s="176">
        <f>IF(ISBLANK('DPW3'!AA130),"",'DPW3'!AA130)</f>
        <v>3</v>
      </c>
      <c r="AI4572" s="176">
        <f>IF(ISBLANK('DPW3'!AB130),"",'DPW3'!AB130)</f>
        <v>3</v>
      </c>
      <c r="AJ4572" s="176">
        <f>IF(ISBLANK('DPW3'!AC130),"",'DPW3'!AC130)</f>
        <v>4</v>
      </c>
      <c r="AK4572" s="176">
        <f>IF(ISBLANK('DPW3'!AD130),"",'DPW3'!AD130)</f>
        <v>4</v>
      </c>
      <c r="AL4572" s="176">
        <f>IF(ISBLANK('DPW3'!AE130),"",'DPW3'!AE130)</f>
        <v>4</v>
      </c>
      <c r="AM4572" s="176">
        <f>IF(ISBLANK('DPW3'!AF130),"",'DPW3'!AF130)</f>
        <v>4</v>
      </c>
      <c r="AN4572" s="176">
        <f>IF(ISBLANK('DPW3'!AG130),"",'DPW3'!AG130)</f>
        <v>0</v>
      </c>
      <c r="AO4572" s="176">
        <f>IF(ISBLANK('DPW3'!AH130),"",'DPW3'!AH130)</f>
        <v>0</v>
      </c>
      <c r="AP4572" s="176">
        <f>IF(ISBLANK('DPW3'!AI130),"",'DPW3'!AI130)</f>
        <v>0</v>
      </c>
      <c r="AQ4572" s="176">
        <f>IF(ISBLANK('DPW3'!AJ130),"",'DPW3'!AJ130)</f>
        <v>0</v>
      </c>
      <c r="AR4572" s="176">
        <f>IF(ISBLANK('DPW3'!AK130),"",'DPW3'!AK130)</f>
        <v>0</v>
      </c>
      <c r="AS4572" s="176">
        <f>IF(ISBLANK('DPW3'!AL130),"",'DPW3'!AL130)</f>
        <v>0</v>
      </c>
      <c r="AT4572" s="176">
        <f>IF(ISBLANK('DPW3'!AM130),"",'DPW3'!AM130)</f>
        <v>0</v>
      </c>
      <c r="AU4572" s="176">
        <f>IF(ISBLANK('DPW3'!AN130),"",'DPW3'!AN130)</f>
        <v>0</v>
      </c>
      <c r="AV4572" s="176">
        <f>IF(ISBLANK('DPW3'!AO130),"",'DPW3'!AO130)</f>
        <v>0</v>
      </c>
      <c r="AW4572" s="176">
        <f>IF(ISBLANK('DPW3'!AP130),"",'DPW3'!AP130)</f>
        <v>0</v>
      </c>
      <c r="AX4572" s="176">
        <f>IF(ISBLANK('DPW3'!AQ130),"",'DPW3'!AQ130)</f>
        <v>0</v>
      </c>
      <c r="AY4572" s="176">
        <f>IF(ISBLANK('DPW3'!AR130),"",'DPW3'!AR130)</f>
        <v>0</v>
      </c>
      <c r="AZ4572" s="176">
        <f>IF(ISBLANK('DPW3'!AS130),"",'DPW3'!AS130)</f>
        <v>0</v>
      </c>
      <c r="BA4572" s="176">
        <f>IF(ISBLANK('DPW3'!AT130),"",'DPW3'!AT130)</f>
        <v>0</v>
      </c>
      <c r="BB4572" s="176">
        <f>IF(ISBLANK('DPW3'!AU130),"",'DPW3'!AU130)</f>
        <v>0</v>
      </c>
      <c r="BC4572" s="176">
        <f>IF(ISBLANK('DPW3'!AV130),"",'DPW3'!AV130)</f>
        <v>0</v>
      </c>
      <c r="BD4572" s="176">
        <f>IF(ISBLANK('DPW3'!AW130),"",'DPW3'!AW130)</f>
        <v>0</v>
      </c>
      <c r="BE4572" s="176">
        <f>IF(ISBLANK('DPW3'!AX130),"",'DPW3'!AX130)</f>
        <v>0</v>
      </c>
      <c r="BF4572" s="176">
        <f>IF(ISBLANK('DPW3'!AY130),"",'DPW3'!AY130)</f>
        <v>0</v>
      </c>
      <c r="BG4572" s="176">
        <f>IF(ISBLANK('DPW3'!AZ130),"",'DPW3'!AZ130)</f>
        <v>0</v>
      </c>
      <c r="BH4572" s="176">
        <f>IF(ISBLANK('DPW3'!BA130),"",'DPW3'!BA130)</f>
        <v>0</v>
      </c>
    </row>
    <row r="4573" spans="1:60" x14ac:dyDescent="0.25">
      <c r="A4573" s="176" t="str">
        <f t="shared" si="71"/>
        <v>YKY</v>
      </c>
      <c r="B4573" s="176" t="str">
        <f>IF(ISBLANK('DPW3'!DP130),"",'DPW3'!DP130)</f>
        <v>PCD_DPW3_CYBR_DLY_S5</v>
      </c>
      <c r="C4573" s="176" t="str">
        <f>'DPW3'!F130 &amp; "," &amp; 'DPW3'!G130 &amp; "," &amp; 'DPW3'!DP5 &amp; "," &amp; 'DPW3'!DP6</f>
        <v>Cyber - Legal instruments,Number of schemes at Stage 5,Total number of schemes with a 90+ day delay for any given IM,</v>
      </c>
      <c r="D4573" s="176" t="str">
        <f>IF(ISBLANK('DPW3'!$H$130),"",'DPW3'!$H$130)</f>
        <v>Nr</v>
      </c>
      <c r="E4573" s="176" t="s">
        <v>7266</v>
      </c>
      <c r="F4573" s="176" t="str">
        <f>IF(ISBLANK('DPW3'!BC130),"",'DPW3'!BC130)</f>
        <v/>
      </c>
    </row>
    <row r="4574" spans="1:60" x14ac:dyDescent="0.25">
      <c r="A4574" s="176" t="str">
        <f t="shared" si="71"/>
        <v>YKY</v>
      </c>
      <c r="B4574" s="176" t="str">
        <f>IF(ISBLANK('DPW3'!DQ130),"",'DPW3'!DQ130)</f>
        <v>PCD_DPW3_CYBR_DIR_S5</v>
      </c>
      <c r="C4574" s="176" t="str">
        <f>'DPW3'!F130 &amp; "," &amp; 'DPW3'!G130 &amp; "," &amp; 'DPW3'!$DQ$5 &amp; "," &amp; 'DPW3'!$DQ$6</f>
        <v>Cyber - Legal instruments,Number of schemes at Stage 5,Reasons for delay - Number of delayed schemes falling into each 'primary reason for delay' category,Lack of resources - internal</v>
      </c>
      <c r="D4574" s="176" t="str">
        <f>IF(ISBLANK('DPW3'!$H$130),"",'DPW3'!$H$130)</f>
        <v>Nr</v>
      </c>
      <c r="E4574" s="176" t="s">
        <v>7266</v>
      </c>
      <c r="F4574" s="176" t="str">
        <f>IF(ISBLANK('DPW3'!BD130),"",'DPW3'!BD130)</f>
        <v/>
      </c>
    </row>
    <row r="4575" spans="1:60" x14ac:dyDescent="0.25">
      <c r="A4575" s="176" t="str">
        <f t="shared" si="71"/>
        <v>YKY</v>
      </c>
      <c r="B4575" s="176" t="str">
        <f>IF(ISBLANK('DPW3'!DR130),"",'DPW3'!DR130)</f>
        <v>PCD_DPW3_CYBR_DSCR_S5</v>
      </c>
      <c r="C4575" s="176" t="str">
        <f>'DPW3'!F130 &amp; "," &amp; 'DPW3'!G130 &amp; "," &amp; 'DPW3'!$DQ$5 &amp; "," &amp; 'DPW3'!$DR$6</f>
        <v xml:space="preserve">Cyber - Legal instruments,Number of schemes at Stage 5,Reasons for delay - Number of delayed schemes falling into each 'primary reason for delay' category,Lack of resources - external </v>
      </c>
      <c r="D4575" s="176" t="str">
        <f>IF(ISBLANK('DPW3'!$H$130),"",'DPW3'!$H$130)</f>
        <v>Nr</v>
      </c>
      <c r="E4575" s="176" t="s">
        <v>7266</v>
      </c>
      <c r="F4575" s="176" t="str">
        <f>IF(ISBLANK('DPW3'!BE130),"",'DPW3'!BE130)</f>
        <v/>
      </c>
    </row>
    <row r="4576" spans="1:60" x14ac:dyDescent="0.25">
      <c r="A4576" s="176" t="str">
        <f t="shared" si="71"/>
        <v>YKY</v>
      </c>
      <c r="B4576" s="176" t="str">
        <f>IF(ISBLANK('DPW3'!DS130),"",'DPW3'!DS130)</f>
        <v>PCD_DPW3_CYBR_DCS_S5</v>
      </c>
      <c r="C4576" s="176" t="str">
        <f>'DPW3'!F130 &amp; "," &amp; 'DPW3'!G130 &amp; "," &amp; 'DPW3'!$DQ$5 &amp; "," &amp; 'DPW3'!$DS$6</f>
        <v>Cyber - Legal instruments,Number of schemes at Stage 5,Reasons for delay - Number of delayed schemes falling into each 'primary reason for delay' category,Change in solution (IM2)</v>
      </c>
      <c r="D4576" s="176" t="str">
        <f>IF(ISBLANK('DPW3'!$H$130),"",'DPW3'!$H$130)</f>
        <v>Nr</v>
      </c>
      <c r="E4576" s="176" t="s">
        <v>7266</v>
      </c>
      <c r="F4576" s="176" t="str">
        <f>IF(ISBLANK('DPW3'!BF130),"",'DPW3'!BF130)</f>
        <v/>
      </c>
    </row>
    <row r="4577" spans="1:60" x14ac:dyDescent="0.25">
      <c r="A4577" s="176" t="str">
        <f t="shared" si="71"/>
        <v>YKY</v>
      </c>
      <c r="B4577" s="176" t="str">
        <f>IF(ISBLANK('DPW3'!DT130),"",'DPW3'!DT130)</f>
        <v>PCD_DPW3_CYBR_DSPC_S5</v>
      </c>
      <c r="C4577" s="176" t="str">
        <f>'DPW3'!F130 &amp; "," &amp; 'DPW3'!G130 &amp; "," &amp; 'DPW3'!$DQ$5 &amp; "," &amp; 'DPW3'!$DT$6</f>
        <v>Cyber - Legal instruments,Number of schemes at Stage 5,Reasons for delay - Number of delayed schemes falling into each 'primary reason for delay' category,Supply chain capacity</v>
      </c>
      <c r="D4577" s="176" t="str">
        <f>IF(ISBLANK('DPW3'!$H$130),"",'DPW3'!$H$130)</f>
        <v>Nr</v>
      </c>
      <c r="E4577" s="176" t="s">
        <v>7266</v>
      </c>
      <c r="F4577" s="176" t="str">
        <f>IF(ISBLANK('DPW3'!BG130),"",'DPW3'!BG130)</f>
        <v/>
      </c>
    </row>
    <row r="4578" spans="1:60" s="55" customFormat="1" x14ac:dyDescent="0.25">
      <c r="A4578" s="55" t="str">
        <f t="shared" si="71"/>
        <v>YKY</v>
      </c>
      <c r="B4578" s="55" t="str">
        <f>IF(ISBLANK('DPW3'!DU130),"",'DPW3'!DU130)</f>
        <v>PCD_DPW3_CYBR_DPP_S5</v>
      </c>
      <c r="C4578" s="55" t="str">
        <f>'DPW3'!F130 &amp; "," &amp; 'DPW3'!G130 &amp; "," &amp; 'DPW3'!$DQ$5 &amp; "," &amp; 'DPW3'!$DU$6</f>
        <v>Cyber - Legal instruments,Number of schemes at Stage 5,Reasons for delay - Number of delayed schemes falling into each 'primary reason for delay' category,Land and planning permission</v>
      </c>
      <c r="D4578" s="55" t="str">
        <f>IF(ISBLANK('DPW3'!$H$130),"",'DPW3'!$H$130)</f>
        <v>Nr</v>
      </c>
      <c r="E4578" s="55" t="s">
        <v>7266</v>
      </c>
      <c r="F4578" s="55" t="str">
        <f>IF(ISBLANK('DPW3'!BH130),"",'DPW3'!BH130)</f>
        <v/>
      </c>
    </row>
    <row r="4579" spans="1:60" x14ac:dyDescent="0.25">
      <c r="A4579" s="176" t="str">
        <f t="shared" si="71"/>
        <v>YKY</v>
      </c>
      <c r="B4579" s="176" t="str">
        <f>IF(ISBLANK('DPW3'!DV130),"",'DPW3'!DV130)</f>
        <v>PCD_DPW3_CYBR_DTPI_S5</v>
      </c>
      <c r="C4579" s="176" t="str">
        <f>'DPW3'!F130 &amp; "," &amp; 'DPW3'!G130 &amp; "," &amp; 'DPW3'!$DQ$5 &amp; "," &amp; 'DPW3'!$DV$6</f>
        <v>Cyber - Legal instruments,Number of schemes at Stage 5,Reasons for delay - Number of delayed schemes falling into each 'primary reason for delay' category,Third-party interface</v>
      </c>
      <c r="D4579" s="176" t="str">
        <f>IF(ISBLANK('DPW3'!$H$130),"",'DPW3'!$H$130)</f>
        <v>Nr</v>
      </c>
      <c r="E4579" s="176" t="s">
        <v>7266</v>
      </c>
      <c r="F4579" s="176" t="str">
        <f>IF(ISBLANK('DPW3'!BI130),"",'DPW3'!BI130)</f>
        <v/>
      </c>
    </row>
    <row r="4580" spans="1:60" x14ac:dyDescent="0.25">
      <c r="A4580" s="176" t="str">
        <f t="shared" si="71"/>
        <v>YKY</v>
      </c>
      <c r="B4580" s="176" t="str">
        <f>IF(ISBLANK('DPW3'!DW130),"",'DPW3'!DW130)</f>
        <v>PCD_DPW3_CYBR_DCI_S5</v>
      </c>
      <c r="C4580" s="176" t="str">
        <f>'DPW3'!F130 &amp; "," &amp; 'DPW3'!G130 &amp; "," &amp; 'DPW3'!$DQ$5 &amp; "," &amp; 'DPW3'!$DW$6</f>
        <v>Cyber - Legal instruments,Number of schemes at Stage 5,Reasons for delay - Number of delayed schemes falling into each 'primary reason for delay' category,Contractual issues</v>
      </c>
      <c r="D4580" s="176" t="str">
        <f>IF(ISBLANK('DPW3'!$H$130),"",'DPW3'!$H$130)</f>
        <v>Nr</v>
      </c>
      <c r="E4580" s="176" t="s">
        <v>7266</v>
      </c>
      <c r="F4580" s="176" t="str">
        <f>IF(ISBLANK('DPW3'!BJ130),"",'DPW3'!BJ130)</f>
        <v/>
      </c>
    </row>
    <row r="4581" spans="1:60" x14ac:dyDescent="0.25">
      <c r="A4581" s="176" t="str">
        <f t="shared" si="71"/>
        <v>YKY</v>
      </c>
      <c r="B4581" s="176" t="str">
        <f>IF(ISBLANK('DPW3'!DX130),"",'DPW3'!DX130)</f>
        <v>PCD_DPW3_CYBR_DSI_S5</v>
      </c>
      <c r="C4581" s="176" t="str">
        <f>'DPW3'!F130 &amp; "," &amp; 'DPW3'!G130 &amp; "," &amp; 'DPW3'!$DQ$5 &amp; "," &amp; 'DPW3'!$DX$6</f>
        <v>Cyber - Legal instruments,Number of schemes at Stage 5,Reasons for delay - Number of delayed schemes falling into each 'primary reason for delay' category,Sites issues</v>
      </c>
      <c r="D4581" s="176" t="str">
        <f>IF(ISBLANK('DPW3'!$H$130),"",'DPW3'!$H$130)</f>
        <v>Nr</v>
      </c>
      <c r="E4581" s="176" t="s">
        <v>7266</v>
      </c>
      <c r="F4581" s="176" t="str">
        <f>IF(ISBLANK('DPW3'!BK130),"",'DPW3'!BK130)</f>
        <v/>
      </c>
    </row>
    <row r="4582" spans="1:60" x14ac:dyDescent="0.25">
      <c r="A4582" s="176" t="str">
        <f t="shared" si="71"/>
        <v>YKY</v>
      </c>
      <c r="B4582" s="176" t="str">
        <f>IF(ISBLANK('DPW3'!DY130),"",'DPW3'!DY130)</f>
        <v>PCD_DPW3_CYBR_DER_S5</v>
      </c>
      <c r="C4582" s="176" t="str">
        <f>'DPW3'!F130 &amp; "," &amp; 'DPW3'!G130 &amp; "," &amp; 'DPW3'!$DQ$5 &amp; "," &amp; 'DPW3'!$DY$6</f>
        <v>Cyber - Legal instruments,Number of schemes at Stage 5,Reasons for delay - Number of delayed schemes falling into each 'primary reason for delay' category,Environmental risks</v>
      </c>
      <c r="D4582" s="176" t="str">
        <f>IF(ISBLANK('DPW3'!$H$130),"",'DPW3'!$H$130)</f>
        <v>Nr</v>
      </c>
      <c r="E4582" s="176" t="s">
        <v>7266</v>
      </c>
      <c r="F4582" s="176" t="str">
        <f>IF(ISBLANK('DPW3'!BL130),"",'DPW3'!BL130)</f>
        <v/>
      </c>
    </row>
    <row r="4583" spans="1:60" x14ac:dyDescent="0.25">
      <c r="A4583" s="176" t="str">
        <f t="shared" si="71"/>
        <v>YKY</v>
      </c>
      <c r="B4583" s="176" t="str">
        <f>IF(ISBLANK('DPW3'!DZ130),"",'DPW3'!DZ130)</f>
        <v>PCD_DPW3_CYBR_RS_S5</v>
      </c>
      <c r="C4583" s="176" t="str">
        <f>'DPW3'!F130 &amp; "," &amp; 'DPW3'!G130 &amp; "," &amp; 'DPW3'!$DQ$5 &amp; "," &amp; 'DPW3'!$DZ$6</f>
        <v>Cyber - Legal instruments,Number of schemes at Stage 5,Reasons for delay - Number of delayed schemes falling into each 'primary reason for delay' category,Regulatory Sign off Delay</v>
      </c>
      <c r="D4583" s="176" t="str">
        <f>IF(ISBLANK('DPW3'!$H$130),"",'DPW3'!$H$130)</f>
        <v>Nr</v>
      </c>
      <c r="E4583" s="176" t="s">
        <v>7266</v>
      </c>
      <c r="F4583" s="176" t="str">
        <f>IF(ISBLANK('DPW3'!BM130),"",'DPW3'!BM130)</f>
        <v/>
      </c>
    </row>
    <row r="4584" spans="1:60" x14ac:dyDescent="0.25">
      <c r="A4584" s="176" t="str">
        <f t="shared" si="71"/>
        <v>YKY</v>
      </c>
      <c r="B4584" s="176" t="str">
        <f>IF(ISBLANK('DPW3'!EA130),"",'DPW3'!EA130)</f>
        <v>PCD_DPW3_CYBR_DPLE_S5</v>
      </c>
      <c r="C4584" s="176" t="str">
        <f>'DPW3'!F130 &amp; "," &amp; 'DPW3'!G130 &amp; "," &amp; 'DPW3'!$DQ$5 &amp; "," &amp; 'DPW3'!$EA$6</f>
        <v>Cyber - Legal instruments,Number of schemes at Stage 5,Reasons for delay - Number of delayed schemes falling into each 'primary reason for delay' category,Programme level efficiency</v>
      </c>
      <c r="D4584" s="176" t="str">
        <f>IF(ISBLANK('DPW3'!$H$130),"",'DPW3'!$H$130)</f>
        <v>Nr</v>
      </c>
      <c r="E4584" s="176" t="s">
        <v>7266</v>
      </c>
      <c r="F4584" s="176" t="str">
        <f>IF(ISBLANK('DPW3'!BN130),"",'DPW3'!BN130)</f>
        <v/>
      </c>
    </row>
    <row r="4585" spans="1:60" x14ac:dyDescent="0.25">
      <c r="A4585" s="176" t="str">
        <f t="shared" si="71"/>
        <v>YKY</v>
      </c>
      <c r="B4585" s="176" t="str">
        <f>IF(ISBLANK('DPW3'!BZ131),"",'DPW3'!BZ131)</f>
        <v>PCD_DPW3_CYBR_S6</v>
      </c>
      <c r="C4585" s="176" t="str">
        <f>'DPW3'!F131 &amp; "," &amp; 'DPW3'!G131 &amp; "," &amp; 'DPW3'!BX5</f>
        <v>Cyber - Legal instruments,Number of schemes at Stage 6,Number of Schemes with IMs (Nr)</v>
      </c>
      <c r="D4585" s="176" t="str">
        <f>IF(ISBLANK('DPW3'!$H$131),"",'DPW3'!$H$131)</f>
        <v>Nr</v>
      </c>
      <c r="E4585" s="176" t="s">
        <v>7266</v>
      </c>
      <c r="T4585" s="176">
        <f>IF(ISBLANK('DPW3'!M131),"",'DPW3'!M131)</f>
        <v>0</v>
      </c>
      <c r="U4585" s="176">
        <f>IF(ISBLANK('DPW3'!N131),"",'DPW3'!N131)</f>
        <v>0</v>
      </c>
      <c r="V4585" s="176">
        <f>IF(ISBLANK('DPW3'!O131),"",'DPW3'!O131)</f>
        <v>0</v>
      </c>
      <c r="W4585" s="176">
        <f>IF(ISBLANK('DPW3'!P131),"",'DPW3'!P131)</f>
        <v>0</v>
      </c>
      <c r="X4585" s="176">
        <f>IF(ISBLANK('DPW3'!Q131),"",'DPW3'!Q131)</f>
        <v>0</v>
      </c>
      <c r="Y4585" s="176">
        <f>IF(ISBLANK('DPW3'!R131),"",'DPW3'!R131)</f>
        <v>0</v>
      </c>
      <c r="Z4585" s="176">
        <f>IF(ISBLANK('DPW3'!S131),"",'DPW3'!S131)</f>
        <v>0</v>
      </c>
      <c r="AA4585" s="176">
        <f>IF(ISBLANK('DPW3'!T131),"",'DPW3'!T131)</f>
        <v>0</v>
      </c>
      <c r="AB4585" s="176">
        <f>IF(ISBLANK('DPW3'!U131),"",'DPW3'!U131)</f>
        <v>0</v>
      </c>
      <c r="AC4585" s="176">
        <f>IF(ISBLANK('DPW3'!V131),"",'DPW3'!V131)</f>
        <v>0</v>
      </c>
      <c r="AD4585" s="176">
        <f>IF(ISBLANK('DPW3'!W131),"",'DPW3'!W131)</f>
        <v>0</v>
      </c>
      <c r="AE4585" s="176">
        <f>IF(ISBLANK('DPW3'!X131),"",'DPW3'!X131)</f>
        <v>0</v>
      </c>
      <c r="AF4585" s="176">
        <f>IF(ISBLANK('DPW3'!Y131),"",'DPW3'!Y131)</f>
        <v>0</v>
      </c>
      <c r="AG4585" s="176">
        <f>IF(ISBLANK('DPW3'!Z131),"",'DPW3'!Z131)</f>
        <v>0</v>
      </c>
      <c r="AH4585" s="176">
        <f>IF(ISBLANK('DPW3'!AA131),"",'DPW3'!AA131)</f>
        <v>0</v>
      </c>
      <c r="AI4585" s="176">
        <f>IF(ISBLANK('DPW3'!AB131),"",'DPW3'!AB131)</f>
        <v>0</v>
      </c>
      <c r="AJ4585" s="176">
        <f>IF(ISBLANK('DPW3'!AC131),"",'DPW3'!AC131)</f>
        <v>0</v>
      </c>
      <c r="AK4585" s="176">
        <f>IF(ISBLANK('DPW3'!AD131),"",'DPW3'!AD131)</f>
        <v>0</v>
      </c>
      <c r="AL4585" s="176">
        <f>IF(ISBLANK('DPW3'!AE131),"",'DPW3'!AE131)</f>
        <v>0</v>
      </c>
      <c r="AM4585" s="176">
        <f>IF(ISBLANK('DPW3'!AF131),"",'DPW3'!AF131)</f>
        <v>0</v>
      </c>
      <c r="AN4585" s="176">
        <f>IF(ISBLANK('DPW3'!AG131),"",'DPW3'!AG131)</f>
        <v>7</v>
      </c>
      <c r="AO4585" s="176">
        <f>IF(ISBLANK('DPW3'!AH131),"",'DPW3'!AH131)</f>
        <v>7</v>
      </c>
      <c r="AP4585" s="176">
        <f>IF(ISBLANK('DPW3'!AI131),"",'DPW3'!AI131)</f>
        <v>7</v>
      </c>
      <c r="AQ4585" s="176">
        <f>IF(ISBLANK('DPW3'!AJ131),"",'DPW3'!AJ131)</f>
        <v>7</v>
      </c>
      <c r="AR4585" s="176">
        <f>IF(ISBLANK('DPW3'!AK131),"",'DPW3'!AK131)</f>
        <v>7</v>
      </c>
      <c r="AS4585" s="176">
        <f>IF(ISBLANK('DPW3'!AL131),"",'DPW3'!AL131)</f>
        <v>7</v>
      </c>
      <c r="AT4585" s="176">
        <f>IF(ISBLANK('DPW3'!AM131),"",'DPW3'!AM131)</f>
        <v>7</v>
      </c>
      <c r="AU4585" s="176">
        <f>IF(ISBLANK('DPW3'!AN131),"",'DPW3'!AN131)</f>
        <v>7</v>
      </c>
      <c r="AV4585" s="176">
        <f>IF(ISBLANK('DPW3'!AO131),"",'DPW3'!AO131)</f>
        <v>7</v>
      </c>
      <c r="AW4585" s="176">
        <f>IF(ISBLANK('DPW3'!AP131),"",'DPW3'!AP131)</f>
        <v>7</v>
      </c>
      <c r="AX4585" s="176">
        <f>IF(ISBLANK('DPW3'!AQ131),"",'DPW3'!AQ131)</f>
        <v>7</v>
      </c>
      <c r="AY4585" s="176">
        <f>IF(ISBLANK('DPW3'!AR131),"",'DPW3'!AR131)</f>
        <v>7</v>
      </c>
      <c r="AZ4585" s="176">
        <f>IF(ISBLANK('DPW3'!AS131),"",'DPW3'!AS131)</f>
        <v>7</v>
      </c>
      <c r="BA4585" s="176">
        <f>IF(ISBLANK('DPW3'!AT131),"",'DPW3'!AT131)</f>
        <v>7</v>
      </c>
      <c r="BB4585" s="176">
        <f>IF(ISBLANK('DPW3'!AU131),"",'DPW3'!AU131)</f>
        <v>7</v>
      </c>
      <c r="BC4585" s="176">
        <f>IF(ISBLANK('DPW3'!AV131),"",'DPW3'!AV131)</f>
        <v>7</v>
      </c>
      <c r="BD4585" s="176">
        <f>IF(ISBLANK('DPW3'!AW131),"",'DPW3'!AW131)</f>
        <v>7</v>
      </c>
      <c r="BE4585" s="176">
        <f>IF(ISBLANK('DPW3'!AX131),"",'DPW3'!AX131)</f>
        <v>7</v>
      </c>
      <c r="BF4585" s="176">
        <f>IF(ISBLANK('DPW3'!AY131),"",'DPW3'!AY131)</f>
        <v>7</v>
      </c>
      <c r="BG4585" s="176">
        <f>IF(ISBLANK('DPW3'!AZ131),"",'DPW3'!AZ131)</f>
        <v>7</v>
      </c>
      <c r="BH4585" s="176">
        <f>IF(ISBLANK('DPW3'!BA131),"",'DPW3'!BA131)</f>
        <v>7</v>
      </c>
    </row>
    <row r="4586" spans="1:60" x14ac:dyDescent="0.25">
      <c r="A4586" s="176" t="str">
        <f t="shared" si="71"/>
        <v>YKY</v>
      </c>
      <c r="B4586" s="176" t="str">
        <f>IF(ISBLANK('DPW3'!DP131),"",'DPW3'!DP131)</f>
        <v>PCD_DPW3_CYBR_DLY_S6</v>
      </c>
      <c r="C4586" s="176" t="str">
        <f>'DPW3'!F131 &amp; "," &amp; 'DPW3'!G131 &amp; "," &amp; 'DPW3'!DP5 &amp; "," &amp; 'DPW3'!DP6</f>
        <v>Cyber - Legal instruments,Number of schemes at Stage 6,Total number of schemes with a 90+ day delay for any given IM,</v>
      </c>
      <c r="D4586" s="176" t="str">
        <f>IF(ISBLANK('DPW3'!$H$131),"",'DPW3'!$H$131)</f>
        <v>Nr</v>
      </c>
      <c r="E4586" s="176" t="s">
        <v>7266</v>
      </c>
      <c r="F4586" s="176" t="str">
        <f>IF(ISBLANK('DPW3'!BC131),"",'DPW3'!BC131)</f>
        <v/>
      </c>
    </row>
    <row r="4587" spans="1:60" x14ac:dyDescent="0.25">
      <c r="A4587" s="176" t="str">
        <f t="shared" si="71"/>
        <v>YKY</v>
      </c>
      <c r="B4587" s="176" t="str">
        <f>IF(ISBLANK('DPW3'!DQ131),"",'DPW3'!DQ131)</f>
        <v>PCD_DPW3_CYBR_DIR_S6</v>
      </c>
      <c r="C4587" s="176" t="str">
        <f>'DPW3'!F131 &amp; "," &amp; 'DPW3'!G131 &amp; "," &amp; 'DPW3'!$DQ$5 &amp; "," &amp; 'DPW3'!$DQ$6</f>
        <v>Cyber - Legal instruments,Number of schemes at Stage 6,Reasons for delay - Number of delayed schemes falling into each 'primary reason for delay' category,Lack of resources - internal</v>
      </c>
      <c r="D4587" s="176" t="str">
        <f>IF(ISBLANK('DPW3'!$H$131),"",'DPW3'!$H$131)</f>
        <v>Nr</v>
      </c>
      <c r="E4587" s="176" t="s">
        <v>7266</v>
      </c>
      <c r="F4587" s="176" t="str">
        <f>IF(ISBLANK('DPW3'!BD131),"",'DPW3'!BD131)</f>
        <v/>
      </c>
    </row>
    <row r="4588" spans="1:60" x14ac:dyDescent="0.25">
      <c r="A4588" s="176" t="str">
        <f t="shared" si="71"/>
        <v>YKY</v>
      </c>
      <c r="B4588" s="176" t="str">
        <f>IF(ISBLANK('DPW3'!DR131),"",'DPW3'!DR131)</f>
        <v>PCD_DPW3_CYBR_DSCR_S6</v>
      </c>
      <c r="C4588" s="176" t="str">
        <f>'DPW3'!F131 &amp; "," &amp; 'DPW3'!G131 &amp; "," &amp; 'DPW3'!$DQ$5 &amp; "," &amp; 'DPW3'!$DR$6</f>
        <v xml:space="preserve">Cyber - Legal instruments,Number of schemes at Stage 6,Reasons for delay - Number of delayed schemes falling into each 'primary reason for delay' category,Lack of resources - external </v>
      </c>
      <c r="D4588" s="176" t="str">
        <f>IF(ISBLANK('DPW3'!$H$131),"",'DPW3'!$H$131)</f>
        <v>Nr</v>
      </c>
      <c r="E4588" s="176" t="s">
        <v>7266</v>
      </c>
      <c r="F4588" s="176" t="str">
        <f>IF(ISBLANK('DPW3'!BE131),"",'DPW3'!BE131)</f>
        <v/>
      </c>
    </row>
    <row r="4589" spans="1:60" x14ac:dyDescent="0.25">
      <c r="A4589" s="176" t="str">
        <f t="shared" si="71"/>
        <v>YKY</v>
      </c>
      <c r="B4589" s="176" t="str">
        <f>IF(ISBLANK('DPW3'!DS131),"",'DPW3'!DS131)</f>
        <v>PCD_DPW3_CYBR_DCS_S6</v>
      </c>
      <c r="C4589" s="176" t="str">
        <f>'DPW3'!F131 &amp; "," &amp; 'DPW3'!G131 &amp; "," &amp; 'DPW3'!$DQ$5 &amp; "," &amp; 'DPW3'!$DS$6</f>
        <v>Cyber - Legal instruments,Number of schemes at Stage 6,Reasons for delay - Number of delayed schemes falling into each 'primary reason for delay' category,Change in solution (IM2)</v>
      </c>
      <c r="D4589" s="176" t="str">
        <f>IF(ISBLANK('DPW3'!$H$131),"",'DPW3'!$H$131)</f>
        <v>Nr</v>
      </c>
      <c r="E4589" s="176" t="s">
        <v>7266</v>
      </c>
      <c r="F4589" s="176" t="str">
        <f>IF(ISBLANK('DPW3'!BF131),"",'DPW3'!BF131)</f>
        <v/>
      </c>
    </row>
    <row r="4590" spans="1:60" x14ac:dyDescent="0.25">
      <c r="A4590" s="176" t="str">
        <f t="shared" si="71"/>
        <v>YKY</v>
      </c>
      <c r="B4590" s="176" t="str">
        <f>IF(ISBLANK('DPW3'!DT131),"",'DPW3'!DT131)</f>
        <v>PCD_DPW3_CYBR_DSPC_S6</v>
      </c>
      <c r="C4590" s="176" t="str">
        <f>'DPW3'!F131 &amp; "," &amp; 'DPW3'!G131 &amp; "," &amp; 'DPW3'!$DQ$5 &amp; "," &amp; 'DPW3'!$DT$6</f>
        <v>Cyber - Legal instruments,Number of schemes at Stage 6,Reasons for delay - Number of delayed schemes falling into each 'primary reason for delay' category,Supply chain capacity</v>
      </c>
      <c r="D4590" s="176" t="str">
        <f>IF(ISBLANK('DPW3'!$H$131),"",'DPW3'!$H$131)</f>
        <v>Nr</v>
      </c>
      <c r="E4590" s="176" t="s">
        <v>7266</v>
      </c>
      <c r="F4590" s="176" t="str">
        <f>IF(ISBLANK('DPW3'!BG131),"",'DPW3'!BG131)</f>
        <v/>
      </c>
    </row>
    <row r="4591" spans="1:60" s="55" customFormat="1" x14ac:dyDescent="0.25">
      <c r="A4591" s="55" t="str">
        <f t="shared" si="71"/>
        <v>YKY</v>
      </c>
      <c r="B4591" s="55" t="str">
        <f>IF(ISBLANK('DPW3'!DU131),"",'DPW3'!DU131)</f>
        <v>PCD_DPW3_CYBR_DPP_S6</v>
      </c>
      <c r="C4591" s="55" t="str">
        <f>'DPW3'!F131 &amp; "," &amp; 'DPW3'!G131 &amp; "," &amp; 'DPW3'!$DQ$5 &amp; "," &amp; 'DPW3'!$DU$6</f>
        <v>Cyber - Legal instruments,Number of schemes at Stage 6,Reasons for delay - Number of delayed schemes falling into each 'primary reason for delay' category,Land and planning permission</v>
      </c>
      <c r="D4591" s="55" t="str">
        <f>IF(ISBLANK('DPW3'!$H$131),"",'DPW3'!$H$131)</f>
        <v>Nr</v>
      </c>
      <c r="E4591" s="55" t="s">
        <v>7266</v>
      </c>
      <c r="F4591" s="55" t="str">
        <f>IF(ISBLANK('DPW3'!BH131),"",'DPW3'!BH131)</f>
        <v/>
      </c>
    </row>
    <row r="4592" spans="1:60" x14ac:dyDescent="0.25">
      <c r="A4592" s="176" t="str">
        <f t="shared" si="71"/>
        <v>YKY</v>
      </c>
      <c r="B4592" s="176" t="str">
        <f>IF(ISBLANK('DPW3'!DV131),"",'DPW3'!DV131)</f>
        <v>PCD_DPW3_CYBR_DTPI_S6</v>
      </c>
      <c r="C4592" s="176" t="str">
        <f>'DPW3'!F131 &amp; "," &amp; 'DPW3'!G131 &amp; "," &amp; 'DPW3'!$DQ$5 &amp; "," &amp; 'DPW3'!$DV$6</f>
        <v>Cyber - Legal instruments,Number of schemes at Stage 6,Reasons for delay - Number of delayed schemes falling into each 'primary reason for delay' category,Third-party interface</v>
      </c>
      <c r="D4592" s="176" t="str">
        <f>IF(ISBLANK('DPW3'!$H$131),"",'DPW3'!$H$131)</f>
        <v>Nr</v>
      </c>
      <c r="E4592" s="176" t="s">
        <v>7266</v>
      </c>
      <c r="F4592" s="176" t="str">
        <f>IF(ISBLANK('DPW3'!BI131),"",'DPW3'!BI131)</f>
        <v/>
      </c>
    </row>
    <row r="4593" spans="1:60" x14ac:dyDescent="0.25">
      <c r="A4593" s="176" t="str">
        <f t="shared" si="71"/>
        <v>YKY</v>
      </c>
      <c r="B4593" s="176" t="str">
        <f>IF(ISBLANK('DPW3'!DW131),"",'DPW3'!DW131)</f>
        <v>PCD_DPW3_CYBR_DCI_S6</v>
      </c>
      <c r="C4593" s="176" t="str">
        <f>'DPW3'!F131 &amp; "," &amp; 'DPW3'!G131 &amp; "," &amp; 'DPW3'!$DQ$5 &amp; "," &amp; 'DPW3'!$DW$6</f>
        <v>Cyber - Legal instruments,Number of schemes at Stage 6,Reasons for delay - Number of delayed schemes falling into each 'primary reason for delay' category,Contractual issues</v>
      </c>
      <c r="D4593" s="176" t="str">
        <f>IF(ISBLANK('DPW3'!$H$131),"",'DPW3'!$H$131)</f>
        <v>Nr</v>
      </c>
      <c r="E4593" s="176" t="s">
        <v>7266</v>
      </c>
      <c r="F4593" s="176" t="str">
        <f>IF(ISBLANK('DPW3'!BJ131),"",'DPW3'!BJ131)</f>
        <v/>
      </c>
    </row>
    <row r="4594" spans="1:60" x14ac:dyDescent="0.25">
      <c r="A4594" s="176" t="str">
        <f t="shared" si="71"/>
        <v>YKY</v>
      </c>
      <c r="B4594" s="176" t="str">
        <f>IF(ISBLANK('DPW3'!DX131),"",'DPW3'!DX131)</f>
        <v>PCD_DPW3_CYBR_DSI_S6</v>
      </c>
      <c r="C4594" s="176" t="str">
        <f>'DPW3'!F131 &amp; "," &amp; 'DPW3'!G131 &amp; "," &amp; 'DPW3'!$DQ$5 &amp; "," &amp; 'DPW3'!$DX$6</f>
        <v>Cyber - Legal instruments,Number of schemes at Stage 6,Reasons for delay - Number of delayed schemes falling into each 'primary reason for delay' category,Sites issues</v>
      </c>
      <c r="D4594" s="176" t="str">
        <f>IF(ISBLANK('DPW3'!$H$131),"",'DPW3'!$H$131)</f>
        <v>Nr</v>
      </c>
      <c r="E4594" s="176" t="s">
        <v>7266</v>
      </c>
      <c r="F4594" s="176" t="str">
        <f>IF(ISBLANK('DPW3'!BK131),"",'DPW3'!BK131)</f>
        <v/>
      </c>
    </row>
    <row r="4595" spans="1:60" x14ac:dyDescent="0.25">
      <c r="A4595" s="176" t="str">
        <f t="shared" si="71"/>
        <v>YKY</v>
      </c>
      <c r="B4595" s="176" t="str">
        <f>IF(ISBLANK('DPW3'!DY131),"",'DPW3'!DY131)</f>
        <v>PCD_DPW3_CYBR_DER_S6</v>
      </c>
      <c r="C4595" s="176" t="str">
        <f>'DPW3'!F131 &amp; "," &amp; 'DPW3'!G131 &amp; "," &amp; 'DPW3'!$DQ$5 &amp; "," &amp; 'DPW3'!$DY$6</f>
        <v>Cyber - Legal instruments,Number of schemes at Stage 6,Reasons for delay - Number of delayed schemes falling into each 'primary reason for delay' category,Environmental risks</v>
      </c>
      <c r="D4595" s="176" t="str">
        <f>IF(ISBLANK('DPW3'!$H$131),"",'DPW3'!$H$131)</f>
        <v>Nr</v>
      </c>
      <c r="E4595" s="176" t="s">
        <v>7266</v>
      </c>
      <c r="F4595" s="176" t="str">
        <f>IF(ISBLANK('DPW3'!BL131),"",'DPW3'!BL131)</f>
        <v/>
      </c>
    </row>
    <row r="4596" spans="1:60" x14ac:dyDescent="0.25">
      <c r="A4596" s="176" t="str">
        <f t="shared" si="71"/>
        <v>YKY</v>
      </c>
      <c r="B4596" s="176" t="str">
        <f>IF(ISBLANK('DPW3'!DZ131),"",'DPW3'!DZ131)</f>
        <v>PCD_DPW3_CYBR_RS_S6</v>
      </c>
      <c r="C4596" s="176" t="str">
        <f>'DPW3'!F131 &amp; "," &amp; 'DPW3'!G131 &amp; "," &amp; 'DPW3'!$DQ$5 &amp; "," &amp; 'DPW3'!$DZ$6</f>
        <v>Cyber - Legal instruments,Number of schemes at Stage 6,Reasons for delay - Number of delayed schemes falling into each 'primary reason for delay' category,Regulatory Sign off Delay</v>
      </c>
      <c r="D4596" s="176" t="str">
        <f>IF(ISBLANK('DPW3'!$H$131),"",'DPW3'!$H$131)</f>
        <v>Nr</v>
      </c>
      <c r="E4596" s="176" t="s">
        <v>7266</v>
      </c>
      <c r="F4596" s="176" t="str">
        <f>IF(ISBLANK('DPW3'!BM131),"",'DPW3'!BM131)</f>
        <v/>
      </c>
    </row>
    <row r="4597" spans="1:60" x14ac:dyDescent="0.25">
      <c r="A4597" s="176" t="str">
        <f t="shared" si="71"/>
        <v>YKY</v>
      </c>
      <c r="B4597" s="176" t="str">
        <f>IF(ISBLANK('DPW3'!EA131),"",'DPW3'!EA131)</f>
        <v>PCD_DPW3_CYBR_DPLE_S6</v>
      </c>
      <c r="C4597" s="176" t="str">
        <f>'DPW3'!F131 &amp; "," &amp; 'DPW3'!G131 &amp; "," &amp; 'DPW3'!$DQ$5 &amp; "," &amp; 'DPW3'!$EA$6</f>
        <v>Cyber - Legal instruments,Number of schemes at Stage 6,Reasons for delay - Number of delayed schemes falling into each 'primary reason for delay' category,Programme level efficiency</v>
      </c>
      <c r="D4597" s="176" t="str">
        <f>IF(ISBLANK('DPW3'!$H$131),"",'DPW3'!$H$131)</f>
        <v>Nr</v>
      </c>
      <c r="E4597" s="176" t="s">
        <v>7266</v>
      </c>
      <c r="F4597" s="176" t="str">
        <f>IF(ISBLANK('DPW3'!BN131),"",'DPW3'!BN131)</f>
        <v/>
      </c>
    </row>
    <row r="4598" spans="1:60" x14ac:dyDescent="0.25">
      <c r="A4598" s="176" t="str">
        <f t="shared" si="71"/>
        <v>YKY</v>
      </c>
      <c r="B4598" s="176" t="str">
        <f>IF(ISBLANK('DPW3'!BZ132),"",'DPW3'!BZ132)</f>
        <v>PCD_DPW3_CYBR_S7</v>
      </c>
      <c r="C4598" s="176" t="str">
        <f>'DPW3'!F132 &amp; "," &amp; 'DPW3'!G132 &amp; "," &amp; 'DPW3'!BX5</f>
        <v>Cyber - Legal instruments,Number of schemes at Stage 7,Number of Schemes with IMs (Nr)</v>
      </c>
      <c r="D4598" s="176" t="str">
        <f>IF(ISBLANK('DPW3'!$H$132),"",'DPW3'!$H$132)</f>
        <v>Nr</v>
      </c>
      <c r="E4598" s="176" t="s">
        <v>7266</v>
      </c>
      <c r="T4598" s="176">
        <f>IF(ISBLANK('DPW3'!M132),"",'DPW3'!M132)</f>
        <v>0</v>
      </c>
      <c r="U4598" s="176">
        <f>IF(ISBLANK('DPW3'!N132),"",'DPW3'!N132)</f>
        <v>0</v>
      </c>
      <c r="V4598" s="176">
        <f>IF(ISBLANK('DPW3'!O132),"",'DPW3'!O132)</f>
        <v>0</v>
      </c>
      <c r="W4598" s="176">
        <f>IF(ISBLANK('DPW3'!P132),"",'DPW3'!P132)</f>
        <v>0</v>
      </c>
      <c r="X4598" s="176">
        <f>IF(ISBLANK('DPW3'!Q132),"",'DPW3'!Q132)</f>
        <v>0</v>
      </c>
      <c r="Y4598" s="176">
        <f>IF(ISBLANK('DPW3'!R132),"",'DPW3'!R132)</f>
        <v>0</v>
      </c>
      <c r="Z4598" s="176">
        <f>IF(ISBLANK('DPW3'!S132),"",'DPW3'!S132)</f>
        <v>0</v>
      </c>
      <c r="AA4598" s="176">
        <f>IF(ISBLANK('DPW3'!T132),"",'DPW3'!T132)</f>
        <v>0</v>
      </c>
      <c r="AB4598" s="176">
        <f>IF(ISBLANK('DPW3'!U132),"",'DPW3'!U132)</f>
        <v>0</v>
      </c>
      <c r="AC4598" s="176">
        <f>IF(ISBLANK('DPW3'!V132),"",'DPW3'!V132)</f>
        <v>0</v>
      </c>
      <c r="AD4598" s="176">
        <f>IF(ISBLANK('DPW3'!W132),"",'DPW3'!W132)</f>
        <v>0</v>
      </c>
      <c r="AE4598" s="176">
        <f>IF(ISBLANK('DPW3'!X132),"",'DPW3'!X132)</f>
        <v>0</v>
      </c>
      <c r="AF4598" s="176">
        <f>IF(ISBLANK('DPW3'!Y132),"",'DPW3'!Y132)</f>
        <v>0</v>
      </c>
      <c r="AG4598" s="176">
        <f>IF(ISBLANK('DPW3'!Z132),"",'DPW3'!Z132)</f>
        <v>0</v>
      </c>
      <c r="AH4598" s="176">
        <f>IF(ISBLANK('DPW3'!AA132),"",'DPW3'!AA132)</f>
        <v>0</v>
      </c>
      <c r="AI4598" s="176">
        <f>IF(ISBLANK('DPW3'!AB132),"",'DPW3'!AB132)</f>
        <v>0</v>
      </c>
      <c r="AJ4598" s="176">
        <f>IF(ISBLANK('DPW3'!AC132),"",'DPW3'!AC132)</f>
        <v>0</v>
      </c>
      <c r="AK4598" s="176">
        <f>IF(ISBLANK('DPW3'!AD132),"",'DPW3'!AD132)</f>
        <v>0</v>
      </c>
      <c r="AL4598" s="176">
        <f>IF(ISBLANK('DPW3'!AE132),"",'DPW3'!AE132)</f>
        <v>0</v>
      </c>
      <c r="AM4598" s="176">
        <f>IF(ISBLANK('DPW3'!AF132),"",'DPW3'!AF132)</f>
        <v>0</v>
      </c>
      <c r="AN4598" s="176">
        <f>IF(ISBLANK('DPW3'!AG132),"",'DPW3'!AG132)</f>
        <v>0</v>
      </c>
      <c r="AO4598" s="176">
        <f>IF(ISBLANK('DPW3'!AH132),"",'DPW3'!AH132)</f>
        <v>0</v>
      </c>
      <c r="AP4598" s="176">
        <f>IF(ISBLANK('DPW3'!AI132),"",'DPW3'!AI132)</f>
        <v>0</v>
      </c>
      <c r="AQ4598" s="176">
        <f>IF(ISBLANK('DPW3'!AJ132),"",'DPW3'!AJ132)</f>
        <v>0</v>
      </c>
      <c r="AR4598" s="176">
        <f>IF(ISBLANK('DPW3'!AK132),"",'DPW3'!AK132)</f>
        <v>0</v>
      </c>
      <c r="AS4598" s="176">
        <f>IF(ISBLANK('DPW3'!AL132),"",'DPW3'!AL132)</f>
        <v>0</v>
      </c>
      <c r="AT4598" s="176">
        <f>IF(ISBLANK('DPW3'!AM132),"",'DPW3'!AM132)</f>
        <v>0</v>
      </c>
      <c r="AU4598" s="176">
        <f>IF(ISBLANK('DPW3'!AN132),"",'DPW3'!AN132)</f>
        <v>0</v>
      </c>
      <c r="AV4598" s="176">
        <f>IF(ISBLANK('DPW3'!AO132),"",'DPW3'!AO132)</f>
        <v>0</v>
      </c>
      <c r="AW4598" s="176">
        <f>IF(ISBLANK('DPW3'!AP132),"",'DPW3'!AP132)</f>
        <v>0</v>
      </c>
      <c r="AX4598" s="176">
        <f>IF(ISBLANK('DPW3'!AQ132),"",'DPW3'!AQ132)</f>
        <v>0</v>
      </c>
      <c r="AY4598" s="176">
        <f>IF(ISBLANK('DPW3'!AR132),"",'DPW3'!AR132)</f>
        <v>0</v>
      </c>
      <c r="AZ4598" s="176">
        <f>IF(ISBLANK('DPW3'!AS132),"",'DPW3'!AS132)</f>
        <v>0</v>
      </c>
      <c r="BA4598" s="176">
        <f>IF(ISBLANK('DPW3'!AT132),"",'DPW3'!AT132)</f>
        <v>0</v>
      </c>
      <c r="BB4598" s="176">
        <f>IF(ISBLANK('DPW3'!AU132),"",'DPW3'!AU132)</f>
        <v>0</v>
      </c>
      <c r="BC4598" s="176">
        <f>IF(ISBLANK('DPW3'!AV132),"",'DPW3'!AV132)</f>
        <v>0</v>
      </c>
      <c r="BD4598" s="176">
        <f>IF(ISBLANK('DPW3'!AW132),"",'DPW3'!AW132)</f>
        <v>0</v>
      </c>
      <c r="BE4598" s="176">
        <f>IF(ISBLANK('DPW3'!AX132),"",'DPW3'!AX132)</f>
        <v>0</v>
      </c>
      <c r="BF4598" s="176">
        <f>IF(ISBLANK('DPW3'!AY132),"",'DPW3'!AY132)</f>
        <v>0</v>
      </c>
      <c r="BG4598" s="176">
        <f>IF(ISBLANK('DPW3'!AZ132),"",'DPW3'!AZ132)</f>
        <v>0</v>
      </c>
      <c r="BH4598" s="176">
        <f>IF(ISBLANK('DPW3'!BA132),"",'DPW3'!BA132)</f>
        <v>0</v>
      </c>
    </row>
    <row r="4599" spans="1:60" x14ac:dyDescent="0.25">
      <c r="A4599" s="176" t="str">
        <f t="shared" si="71"/>
        <v>YKY</v>
      </c>
      <c r="B4599" s="176" t="str">
        <f>IF(ISBLANK('DPW3'!DP132),"",'DPW3'!DP132)</f>
        <v>PCD_DPW3_CYBR_DLY_S7</v>
      </c>
      <c r="C4599" s="176" t="str">
        <f>'DPW3'!F132 &amp; "," &amp; 'DPW3'!G132 &amp; "," &amp; 'DPW3'!DP5 &amp; "," &amp; 'DPW3'!DP6</f>
        <v>Cyber - Legal instruments,Number of schemes at Stage 7,Total number of schemes with a 90+ day delay for any given IM,</v>
      </c>
      <c r="D4599" s="176" t="str">
        <f>IF(ISBLANK('DPW3'!$H$132),"",'DPW3'!$H$132)</f>
        <v>Nr</v>
      </c>
      <c r="E4599" s="176" t="s">
        <v>7266</v>
      </c>
      <c r="F4599" s="176" t="str">
        <f>IF(ISBLANK('DPW3'!BC132),"",'DPW3'!BC132)</f>
        <v/>
      </c>
    </row>
    <row r="4600" spans="1:60" x14ac:dyDescent="0.25">
      <c r="A4600" s="176" t="str">
        <f t="shared" si="71"/>
        <v>YKY</v>
      </c>
      <c r="B4600" s="176" t="str">
        <f>IF(ISBLANK('DPW3'!DQ132),"",'DPW3'!DQ132)</f>
        <v>PCD_DPW3_CYBR_DIR_S7</v>
      </c>
      <c r="C4600" s="176" t="str">
        <f>'DPW3'!F132 &amp; "," &amp; 'DPW3'!G132 &amp; "," &amp; 'DPW3'!$DQ$5 &amp; "," &amp; 'DPW3'!$DQ$6</f>
        <v>Cyber - Legal instruments,Number of schemes at Stage 7,Reasons for delay - Number of delayed schemes falling into each 'primary reason for delay' category,Lack of resources - internal</v>
      </c>
      <c r="D4600" s="176" t="str">
        <f>IF(ISBLANK('DPW3'!$H$132),"",'DPW3'!$H$132)</f>
        <v>Nr</v>
      </c>
      <c r="E4600" s="176" t="s">
        <v>7266</v>
      </c>
      <c r="F4600" s="176" t="str">
        <f>IF(ISBLANK('DPW3'!BD132),"",'DPW3'!BD132)</f>
        <v/>
      </c>
    </row>
    <row r="4601" spans="1:60" x14ac:dyDescent="0.25">
      <c r="A4601" s="176" t="str">
        <f t="shared" si="71"/>
        <v>YKY</v>
      </c>
      <c r="B4601" s="176" t="str">
        <f>IF(ISBLANK('DPW3'!DR132),"",'DPW3'!DR132)</f>
        <v>PCD_DPW3_CYBR_DSCR_S7</v>
      </c>
      <c r="C4601" s="176" t="str">
        <f>'DPW3'!F132 &amp; "," &amp; 'DPW3'!G132 &amp; "," &amp; 'DPW3'!$DQ$5 &amp; "," &amp; 'DPW3'!$DR$6</f>
        <v xml:space="preserve">Cyber - Legal instruments,Number of schemes at Stage 7,Reasons for delay - Number of delayed schemes falling into each 'primary reason for delay' category,Lack of resources - external </v>
      </c>
      <c r="D4601" s="176" t="str">
        <f>IF(ISBLANK('DPW3'!$H$132),"",'DPW3'!$H$132)</f>
        <v>Nr</v>
      </c>
      <c r="E4601" s="176" t="s">
        <v>7266</v>
      </c>
      <c r="F4601" s="176" t="str">
        <f>IF(ISBLANK('DPW3'!BE132),"",'DPW3'!BE132)</f>
        <v/>
      </c>
    </row>
    <row r="4602" spans="1:60" x14ac:dyDescent="0.25">
      <c r="A4602" s="176" t="str">
        <f t="shared" si="71"/>
        <v>YKY</v>
      </c>
      <c r="B4602" s="176" t="str">
        <f>IF(ISBLANK('DPW3'!DS132),"",'DPW3'!DS132)</f>
        <v>PCD_DPW3_CYBR_DCS_S7</v>
      </c>
      <c r="C4602" s="176" t="str">
        <f>'DPW3'!F132 &amp; "," &amp; 'DPW3'!G132 &amp; "," &amp; 'DPW3'!$DQ$5 &amp; "," &amp; 'DPW3'!$DS$6</f>
        <v>Cyber - Legal instruments,Number of schemes at Stage 7,Reasons for delay - Number of delayed schemes falling into each 'primary reason for delay' category,Change in solution (IM2)</v>
      </c>
      <c r="D4602" s="176" t="str">
        <f>IF(ISBLANK('DPW3'!$H$132),"",'DPW3'!$H$132)</f>
        <v>Nr</v>
      </c>
      <c r="E4602" s="176" t="s">
        <v>7266</v>
      </c>
      <c r="F4602" s="176" t="str">
        <f>IF(ISBLANK('DPW3'!BF132),"",'DPW3'!BF132)</f>
        <v/>
      </c>
    </row>
    <row r="4603" spans="1:60" x14ac:dyDescent="0.25">
      <c r="A4603" s="176" t="str">
        <f t="shared" si="71"/>
        <v>YKY</v>
      </c>
      <c r="B4603" s="176" t="str">
        <f>IF(ISBLANK('DPW3'!DT132),"",'DPW3'!DT132)</f>
        <v>PCD_DPW3_CYBR_DSPC_S7</v>
      </c>
      <c r="C4603" s="176" t="str">
        <f>'DPW3'!F132 &amp; "," &amp; 'DPW3'!G132 &amp; "," &amp; 'DPW3'!$DQ$5 &amp; "," &amp; 'DPW3'!$DT$6</f>
        <v>Cyber - Legal instruments,Number of schemes at Stage 7,Reasons for delay - Number of delayed schemes falling into each 'primary reason for delay' category,Supply chain capacity</v>
      </c>
      <c r="D4603" s="176" t="str">
        <f>IF(ISBLANK('DPW3'!$H$132),"",'DPW3'!$H$132)</f>
        <v>Nr</v>
      </c>
      <c r="E4603" s="176" t="s">
        <v>7266</v>
      </c>
      <c r="F4603" s="176" t="str">
        <f>IF(ISBLANK('DPW3'!BG132),"",'DPW3'!BG132)</f>
        <v/>
      </c>
    </row>
    <row r="4604" spans="1:60" x14ac:dyDescent="0.25">
      <c r="A4604" s="176" t="str">
        <f t="shared" si="71"/>
        <v>YKY</v>
      </c>
      <c r="B4604" s="176" t="str">
        <f>IF(ISBLANK('DPW3'!DU132),"",'DPW3'!DU132)</f>
        <v>PCD_DPW3_CYBR_DPP_S7</v>
      </c>
      <c r="C4604" s="176" t="str">
        <f>'DPW3'!F132 &amp; "," &amp; 'DPW3'!G132 &amp; "," &amp; 'DPW3'!$DQ$5 &amp; "," &amp; 'DPW3'!$DU$6</f>
        <v>Cyber - Legal instruments,Number of schemes at Stage 7,Reasons for delay - Number of delayed schemes falling into each 'primary reason for delay' category,Land and planning permission</v>
      </c>
      <c r="D4604" s="176" t="str">
        <f>IF(ISBLANK('DPW3'!$H$132),"",'DPW3'!$H$132)</f>
        <v>Nr</v>
      </c>
      <c r="E4604" s="176" t="s">
        <v>7266</v>
      </c>
      <c r="F4604" s="176" t="str">
        <f>IF(ISBLANK('DPW3'!BH132),"",'DPW3'!BH132)</f>
        <v/>
      </c>
    </row>
    <row r="4605" spans="1:60" x14ac:dyDescent="0.25">
      <c r="A4605" s="176" t="str">
        <f t="shared" si="71"/>
        <v>YKY</v>
      </c>
      <c r="B4605" s="176" t="str">
        <f>IF(ISBLANK('DPW3'!DV132),"",'DPW3'!DV132)</f>
        <v>PCD_DPW3_CYBR_DTPI_S7</v>
      </c>
      <c r="C4605" s="176" t="str">
        <f>'DPW3'!F132 &amp; "," &amp; 'DPW3'!G132 &amp; "," &amp; 'DPW3'!$DQ$5 &amp; "," &amp; 'DPW3'!$DV$6</f>
        <v>Cyber - Legal instruments,Number of schemes at Stage 7,Reasons for delay - Number of delayed schemes falling into each 'primary reason for delay' category,Third-party interface</v>
      </c>
      <c r="D4605" s="176" t="str">
        <f>IF(ISBLANK('DPW3'!$H$132),"",'DPW3'!$H$132)</f>
        <v>Nr</v>
      </c>
      <c r="E4605" s="176" t="s">
        <v>7266</v>
      </c>
      <c r="F4605" s="176" t="str">
        <f>IF(ISBLANK('DPW3'!BI132),"",'DPW3'!BI132)</f>
        <v/>
      </c>
    </row>
    <row r="4606" spans="1:60" x14ac:dyDescent="0.25">
      <c r="A4606" s="176" t="str">
        <f t="shared" si="71"/>
        <v>YKY</v>
      </c>
      <c r="B4606" s="176" t="str">
        <f>IF(ISBLANK('DPW3'!DW132),"",'DPW3'!DW132)</f>
        <v>PCD_DPW3_CYBR_DCI_S7</v>
      </c>
      <c r="C4606" s="176" t="str">
        <f>'DPW3'!F132 &amp; "," &amp; 'DPW3'!G132 &amp; "," &amp; 'DPW3'!$DQ$5 &amp; "," &amp; 'DPW3'!$DW$6</f>
        <v>Cyber - Legal instruments,Number of schemes at Stage 7,Reasons for delay - Number of delayed schemes falling into each 'primary reason for delay' category,Contractual issues</v>
      </c>
      <c r="D4606" s="176" t="str">
        <f>IF(ISBLANK('DPW3'!$H$132),"",'DPW3'!$H$132)</f>
        <v>Nr</v>
      </c>
      <c r="E4606" s="176" t="s">
        <v>7266</v>
      </c>
      <c r="F4606" s="176" t="str">
        <f>IF(ISBLANK('DPW3'!BJ132),"",'DPW3'!BJ132)</f>
        <v/>
      </c>
    </row>
    <row r="4607" spans="1:60" x14ac:dyDescent="0.25">
      <c r="A4607" s="176" t="str">
        <f t="shared" si="71"/>
        <v>YKY</v>
      </c>
      <c r="B4607" s="176" t="str">
        <f>IF(ISBLANK('DPW3'!DX132),"",'DPW3'!DX132)</f>
        <v>PCD_DPW3_CYBR_DSI_S7</v>
      </c>
      <c r="C4607" s="176" t="str">
        <f>'DPW3'!F132 &amp; "," &amp; 'DPW3'!G132 &amp; "," &amp; 'DPW3'!$DQ$5 &amp; "," &amp; 'DPW3'!$DX$6</f>
        <v>Cyber - Legal instruments,Number of schemes at Stage 7,Reasons for delay - Number of delayed schemes falling into each 'primary reason for delay' category,Sites issues</v>
      </c>
      <c r="D4607" s="176" t="str">
        <f>IF(ISBLANK('DPW3'!$H$132),"",'DPW3'!$H$132)</f>
        <v>Nr</v>
      </c>
      <c r="E4607" s="176" t="s">
        <v>7266</v>
      </c>
      <c r="F4607" s="176" t="str">
        <f>IF(ISBLANK('DPW3'!BK132),"",'DPW3'!BK132)</f>
        <v/>
      </c>
    </row>
    <row r="4608" spans="1:60" x14ac:dyDescent="0.25">
      <c r="A4608" s="176" t="str">
        <f t="shared" si="71"/>
        <v>YKY</v>
      </c>
      <c r="B4608" s="176" t="str">
        <f>IF(ISBLANK('DPW3'!DY132),"",'DPW3'!DY132)</f>
        <v>PCD_DPW3_CYBR_DER_S7</v>
      </c>
      <c r="C4608" s="176" t="str">
        <f>'DPW3'!F132 &amp; "," &amp; 'DPW3'!G132 &amp; "," &amp; 'DPW3'!$DQ$5 &amp; "," &amp; 'DPW3'!$DY$6</f>
        <v>Cyber - Legal instruments,Number of schemes at Stage 7,Reasons for delay - Number of delayed schemes falling into each 'primary reason for delay' category,Environmental risks</v>
      </c>
      <c r="D4608" s="176" t="str">
        <f>IF(ISBLANK('DPW3'!$H$132),"",'DPW3'!$H$132)</f>
        <v>Nr</v>
      </c>
      <c r="E4608" s="176" t="s">
        <v>7266</v>
      </c>
      <c r="F4608" s="176" t="str">
        <f>IF(ISBLANK('DPW3'!BL132),"",'DPW3'!BL132)</f>
        <v/>
      </c>
    </row>
    <row r="4609" spans="1:60" x14ac:dyDescent="0.25">
      <c r="A4609" s="176" t="str">
        <f t="shared" si="71"/>
        <v>YKY</v>
      </c>
      <c r="B4609" s="176" t="str">
        <f>IF(ISBLANK('DPW3'!DZ132),"",'DPW3'!DZ132)</f>
        <v>PCD_DPW3_CYBR_RS_S7</v>
      </c>
      <c r="C4609" s="176" t="str">
        <f>'DPW3'!F132 &amp; "," &amp; 'DPW3'!G132 &amp; "," &amp; 'DPW3'!$DQ$5 &amp; "," &amp; 'DPW3'!$DZ$6</f>
        <v>Cyber - Legal instruments,Number of schemes at Stage 7,Reasons for delay - Number of delayed schemes falling into each 'primary reason for delay' category,Regulatory Sign off Delay</v>
      </c>
      <c r="D4609" s="176" t="str">
        <f>IF(ISBLANK('DPW3'!$H$132),"",'DPW3'!$H$132)</f>
        <v>Nr</v>
      </c>
      <c r="E4609" s="176" t="s">
        <v>7266</v>
      </c>
      <c r="F4609" s="176" t="str">
        <f>IF(ISBLANK('DPW3'!BM132),"",'DPW3'!BM132)</f>
        <v/>
      </c>
    </row>
    <row r="4610" spans="1:60" x14ac:dyDescent="0.25">
      <c r="A4610" s="176" t="str">
        <f t="shared" si="71"/>
        <v>YKY</v>
      </c>
      <c r="B4610" s="176" t="str">
        <f>IF(ISBLANK('DPW3'!EA132),"",'DPW3'!EA132)</f>
        <v>PCD_DPW3_CYBR_DPLE_S7</v>
      </c>
      <c r="C4610" s="176" t="str">
        <f>'DPW3'!F132 &amp; "," &amp; 'DPW3'!G132 &amp; "," &amp; 'DPW3'!$DQ$5 &amp; "," &amp; 'DPW3'!$EA$6</f>
        <v>Cyber - Legal instruments,Number of schemes at Stage 7,Reasons for delay - Number of delayed schemes falling into each 'primary reason for delay' category,Programme level efficiency</v>
      </c>
      <c r="D4610" s="176" t="str">
        <f>IF(ISBLANK('DPW3'!$H$132),"",'DPW3'!$H$132)</f>
        <v>Nr</v>
      </c>
      <c r="E4610" s="176" t="s">
        <v>7266</v>
      </c>
      <c r="F4610" s="176" t="str">
        <f>IF(ISBLANK('DPW3'!BN132),"",'DPW3'!BN132)</f>
        <v/>
      </c>
    </row>
    <row r="4611" spans="1:60" x14ac:dyDescent="0.25">
      <c r="A4611" s="176" t="str">
        <f t="shared" si="71"/>
        <v>YKY</v>
      </c>
      <c r="B4611" s="176" t="str">
        <f>IF(ISBLANK('DPW3'!BZ133),"",'DPW3'!BZ133)</f>
        <v>PCD_DPW3_CYBRST</v>
      </c>
      <c r="C4611" s="176" t="str">
        <f>'DPW3'!F133 &amp; "," &amp; 'DPW3'!G133 &amp; "," &amp; 'DPW3'!BX5</f>
        <v>Cyber - Legal instruments,Number of schemes - total (Stage 0 to Stage 6),Number of Schemes with IMs (Nr)</v>
      </c>
      <c r="D4611" s="176" t="str">
        <f>IF(ISBLANK('DPW3'!$H$133),"",'DPW3'!$H$133)</f>
        <v>Nr</v>
      </c>
      <c r="E4611" s="176" t="s">
        <v>7266</v>
      </c>
      <c r="T4611" s="176">
        <f>IF(ISBLANK('DPW3'!M133),"",'DPW3'!M133)</f>
        <v>7</v>
      </c>
      <c r="U4611" s="176">
        <f>IF(ISBLANK('DPW3'!N133),"",'DPW3'!N133)</f>
        <v>7</v>
      </c>
      <c r="V4611" s="176">
        <f>IF(ISBLANK('DPW3'!O133),"",'DPW3'!O133)</f>
        <v>7</v>
      </c>
      <c r="W4611" s="176">
        <f>IF(ISBLANK('DPW3'!P133),"",'DPW3'!P133)</f>
        <v>7</v>
      </c>
      <c r="X4611" s="176">
        <f>IF(ISBLANK('DPW3'!Q133),"",'DPW3'!Q133)</f>
        <v>7</v>
      </c>
      <c r="Y4611" s="176">
        <f>IF(ISBLANK('DPW3'!R133),"",'DPW3'!R133)</f>
        <v>7</v>
      </c>
      <c r="Z4611" s="176">
        <f>IF(ISBLANK('DPW3'!S133),"",'DPW3'!S133)</f>
        <v>7</v>
      </c>
      <c r="AA4611" s="176">
        <f>IF(ISBLANK('DPW3'!T133),"",'DPW3'!T133)</f>
        <v>7</v>
      </c>
      <c r="AB4611" s="176">
        <f>IF(ISBLANK('DPW3'!U133),"",'DPW3'!U133)</f>
        <v>7</v>
      </c>
      <c r="AC4611" s="176">
        <f>IF(ISBLANK('DPW3'!V133),"",'DPW3'!V133)</f>
        <v>7</v>
      </c>
      <c r="AD4611" s="176">
        <f>IF(ISBLANK('DPW3'!W133),"",'DPW3'!W133)</f>
        <v>7</v>
      </c>
      <c r="AE4611" s="176">
        <f>IF(ISBLANK('DPW3'!X133),"",'DPW3'!X133)</f>
        <v>7</v>
      </c>
      <c r="AF4611" s="176">
        <f>IF(ISBLANK('DPW3'!Y133),"",'DPW3'!Y133)</f>
        <v>7</v>
      </c>
      <c r="AG4611" s="176">
        <f>IF(ISBLANK('DPW3'!Z133),"",'DPW3'!Z133)</f>
        <v>7</v>
      </c>
      <c r="AH4611" s="176">
        <f>IF(ISBLANK('DPW3'!AA133),"",'DPW3'!AA133)</f>
        <v>7</v>
      </c>
      <c r="AI4611" s="176">
        <f>IF(ISBLANK('DPW3'!AB133),"",'DPW3'!AB133)</f>
        <v>7</v>
      </c>
      <c r="AJ4611" s="176">
        <f>IF(ISBLANK('DPW3'!AC133),"",'DPW3'!AC133)</f>
        <v>7</v>
      </c>
      <c r="AK4611" s="176">
        <f>IF(ISBLANK('DPW3'!AD133),"",'DPW3'!AD133)</f>
        <v>7</v>
      </c>
      <c r="AL4611" s="176">
        <f>IF(ISBLANK('DPW3'!AE133),"",'DPW3'!AE133)</f>
        <v>7</v>
      </c>
      <c r="AM4611" s="176">
        <f>IF(ISBLANK('DPW3'!AF133),"",'DPW3'!AF133)</f>
        <v>7</v>
      </c>
      <c r="AN4611" s="176">
        <f>IF(ISBLANK('DPW3'!AG133),"",'DPW3'!AG133)</f>
        <v>7</v>
      </c>
      <c r="AO4611" s="176">
        <f>IF(ISBLANK('DPW3'!AH133),"",'DPW3'!AH133)</f>
        <v>7</v>
      </c>
      <c r="AP4611" s="176">
        <f>IF(ISBLANK('DPW3'!AI133),"",'DPW3'!AI133)</f>
        <v>7</v>
      </c>
      <c r="AQ4611" s="176">
        <f>IF(ISBLANK('DPW3'!AJ133),"",'DPW3'!AJ133)</f>
        <v>7</v>
      </c>
      <c r="AR4611" s="176">
        <f>IF(ISBLANK('DPW3'!AK133),"",'DPW3'!AK133)</f>
        <v>7</v>
      </c>
      <c r="AS4611" s="176">
        <f>IF(ISBLANK('DPW3'!AL133),"",'DPW3'!AL133)</f>
        <v>7</v>
      </c>
      <c r="AT4611" s="176">
        <f>IF(ISBLANK('DPW3'!AM133),"",'DPW3'!AM133)</f>
        <v>7</v>
      </c>
      <c r="AU4611" s="176">
        <f>IF(ISBLANK('DPW3'!AN133),"",'DPW3'!AN133)</f>
        <v>7</v>
      </c>
      <c r="AV4611" s="176">
        <f>IF(ISBLANK('DPW3'!AO133),"",'DPW3'!AO133)</f>
        <v>7</v>
      </c>
      <c r="AW4611" s="176">
        <f>IF(ISBLANK('DPW3'!AP133),"",'DPW3'!AP133)</f>
        <v>7</v>
      </c>
      <c r="AX4611" s="176">
        <f>IF(ISBLANK('DPW3'!AQ133),"",'DPW3'!AQ133)</f>
        <v>7</v>
      </c>
      <c r="AY4611" s="176">
        <f>IF(ISBLANK('DPW3'!AR133),"",'DPW3'!AR133)</f>
        <v>7</v>
      </c>
      <c r="AZ4611" s="176">
        <f>IF(ISBLANK('DPW3'!AS133),"",'DPW3'!AS133)</f>
        <v>7</v>
      </c>
      <c r="BA4611" s="176">
        <f>IF(ISBLANK('DPW3'!AT133),"",'DPW3'!AT133)</f>
        <v>7</v>
      </c>
      <c r="BB4611" s="176">
        <f>IF(ISBLANK('DPW3'!AU133),"",'DPW3'!AU133)</f>
        <v>7</v>
      </c>
      <c r="BC4611" s="176">
        <f>IF(ISBLANK('DPW3'!AV133),"",'DPW3'!AV133)</f>
        <v>7</v>
      </c>
      <c r="BD4611" s="176">
        <f>IF(ISBLANK('DPW3'!AW133),"",'DPW3'!AW133)</f>
        <v>7</v>
      </c>
      <c r="BE4611" s="176">
        <f>IF(ISBLANK('DPW3'!AX133),"",'DPW3'!AX133)</f>
        <v>7</v>
      </c>
      <c r="BF4611" s="176">
        <f>IF(ISBLANK('DPW3'!AY133),"",'DPW3'!AY133)</f>
        <v>7</v>
      </c>
      <c r="BG4611" s="176">
        <f>IF(ISBLANK('DPW3'!AZ133),"",'DPW3'!AZ133)</f>
        <v>7</v>
      </c>
      <c r="BH4611" s="176">
        <f>IF(ISBLANK('DPW3'!BA133),"",'DPW3'!BA133)</f>
        <v>7</v>
      </c>
    </row>
    <row r="4612" spans="1:60" x14ac:dyDescent="0.25">
      <c r="A4612" s="176" t="str">
        <f t="shared" si="71"/>
        <v>YKY</v>
      </c>
      <c r="B4612" s="176" t="str">
        <f>IF(ISBLANK('DPW3'!DP133),"",'DPW3'!DP133)</f>
        <v>PCD_DPW3_CYBR_DLY_ST</v>
      </c>
      <c r="C4612" s="176" t="str">
        <f>'DPW3'!F133 &amp; "," &amp; 'DPW3'!G133 &amp; "," &amp; 'DPW3'!DP5 &amp; "," &amp; 'DPW3'!DP6</f>
        <v>Cyber - Legal instruments,Number of schemes - total (Stage 0 to Stage 6),Total number of schemes with a 90+ day delay for any given IM,</v>
      </c>
      <c r="D4612" s="176" t="str">
        <f>IF(ISBLANK('DPW3'!$H$133),"",'DPW3'!$H$133)</f>
        <v>Nr</v>
      </c>
      <c r="E4612" s="176" t="s">
        <v>7266</v>
      </c>
      <c r="F4612" s="176" t="str">
        <f>IF(ISBLANK('DPW3'!BC133),"",'DPW3'!BC133)</f>
        <v/>
      </c>
    </row>
    <row r="4613" spans="1:60" x14ac:dyDescent="0.25">
      <c r="A4613" s="176" t="str">
        <f t="shared" ref="A4613:A4676" si="72">A4612</f>
        <v>YKY</v>
      </c>
      <c r="B4613" s="176" t="str">
        <f>IF(ISBLANK('DPW3'!DQ133),"",'DPW3'!DQ133)</f>
        <v>PCD_DPW3_CYBR_DIR_ST</v>
      </c>
      <c r="C4613" s="176" t="str">
        <f>'DPW3'!F133 &amp; "," &amp; 'DPW3'!G133 &amp; "," &amp; 'DPW3'!$DQ$5 &amp; "," &amp; 'DPW3'!$DQ$6</f>
        <v>Cyber - Legal instruments,Number of schemes - total (Stage 0 to Stage 6),Reasons for delay - Number of delayed schemes falling into each 'primary reason for delay' category,Lack of resources - internal</v>
      </c>
      <c r="D4613" s="176" t="str">
        <f>IF(ISBLANK('DPW3'!$H$133),"",'DPW3'!$H$133)</f>
        <v>Nr</v>
      </c>
      <c r="E4613" s="176" t="s">
        <v>7266</v>
      </c>
      <c r="F4613" s="176" t="str">
        <f>IF(ISBLANK('DPW3'!BD133),"",'DPW3'!BD133)</f>
        <v/>
      </c>
    </row>
    <row r="4614" spans="1:60" x14ac:dyDescent="0.25">
      <c r="A4614" s="176" t="str">
        <f t="shared" si="72"/>
        <v>YKY</v>
      </c>
      <c r="B4614" s="176" t="str">
        <f>IF(ISBLANK('DPW3'!DR133),"",'DPW3'!DR133)</f>
        <v>PCD_DPW3_CYBR_DSCR_ST</v>
      </c>
      <c r="C4614" s="176" t="str">
        <f>'DPW3'!F133 &amp; "," &amp; 'DPW3'!G133 &amp; "," &amp; 'DPW3'!$DQ$5 &amp; "," &amp; 'DPW3'!$DR$6</f>
        <v xml:space="preserve">Cyber - Legal instruments,Number of schemes - total (Stage 0 to Stage 6),Reasons for delay - Number of delayed schemes falling into each 'primary reason for delay' category,Lack of resources - external </v>
      </c>
      <c r="D4614" s="176" t="str">
        <f>IF(ISBLANK('DPW3'!$H$133),"",'DPW3'!$H$133)</f>
        <v>Nr</v>
      </c>
      <c r="E4614" s="176" t="s">
        <v>7266</v>
      </c>
      <c r="F4614" s="176" t="str">
        <f>IF(ISBLANK('DPW3'!BE133),"",'DPW3'!BE133)</f>
        <v/>
      </c>
    </row>
    <row r="4615" spans="1:60" x14ac:dyDescent="0.25">
      <c r="A4615" s="176" t="str">
        <f t="shared" si="72"/>
        <v>YKY</v>
      </c>
      <c r="B4615" s="176" t="str">
        <f>IF(ISBLANK('DPW3'!DS133),"",'DPW3'!DS133)</f>
        <v>PCD_DPW3_CYBR_DCS_ST</v>
      </c>
      <c r="C4615" s="176" t="str">
        <f>'DPW3'!F133 &amp; "," &amp; 'DPW3'!G133 &amp; "," &amp; 'DPW3'!$DQ$5 &amp; "," &amp; 'DPW3'!$DS$6</f>
        <v>Cyber - Legal instruments,Number of schemes - total (Stage 0 to Stage 6),Reasons for delay - Number of delayed schemes falling into each 'primary reason for delay' category,Change in solution (IM2)</v>
      </c>
      <c r="D4615" s="176" t="str">
        <f>IF(ISBLANK('DPW3'!$H$133),"",'DPW3'!$H$133)</f>
        <v>Nr</v>
      </c>
      <c r="E4615" s="176" t="s">
        <v>7266</v>
      </c>
      <c r="F4615" s="176" t="str">
        <f>IF(ISBLANK('DPW3'!BF133),"",'DPW3'!BF133)</f>
        <v/>
      </c>
    </row>
    <row r="4616" spans="1:60" x14ac:dyDescent="0.25">
      <c r="A4616" s="176" t="str">
        <f t="shared" si="72"/>
        <v>YKY</v>
      </c>
      <c r="B4616" s="176" t="str">
        <f>IF(ISBLANK('DPW3'!DT133),"",'DPW3'!DT133)</f>
        <v>PCD_DPW3_CYBR_DSPC_ST</v>
      </c>
      <c r="C4616" s="176" t="str">
        <f>'DPW3'!F133 &amp; "," &amp; 'DPW3'!G133 &amp; "," &amp; 'DPW3'!$DQ$5 &amp; "," &amp; 'DPW3'!$DT$6</f>
        <v>Cyber - Legal instruments,Number of schemes - total (Stage 0 to Stage 6),Reasons for delay - Number of delayed schemes falling into each 'primary reason for delay' category,Supply chain capacity</v>
      </c>
      <c r="D4616" s="176" t="str">
        <f>IF(ISBLANK('DPW3'!$H$133),"",'DPW3'!$H$133)</f>
        <v>Nr</v>
      </c>
      <c r="E4616" s="176" t="s">
        <v>7266</v>
      </c>
      <c r="F4616" s="176" t="str">
        <f>IF(ISBLANK('DPW3'!BG133),"",'DPW3'!BG133)</f>
        <v/>
      </c>
    </row>
    <row r="4617" spans="1:60" x14ac:dyDescent="0.25">
      <c r="A4617" s="176" t="str">
        <f t="shared" si="72"/>
        <v>YKY</v>
      </c>
      <c r="B4617" s="176" t="str">
        <f>IF(ISBLANK('DPW3'!DU133),"",'DPW3'!DU133)</f>
        <v>PCD_DPW3_CYBR_DPP_ST</v>
      </c>
      <c r="C4617" s="176" t="str">
        <f>'DPW3'!F133 &amp; "," &amp; 'DPW3'!G133 &amp; "," &amp; 'DPW3'!$DQ$5 &amp; "," &amp; 'DPW3'!$DU$6</f>
        <v>Cyber - Legal instruments,Number of schemes - total (Stage 0 to Stage 6),Reasons for delay - Number of delayed schemes falling into each 'primary reason for delay' category,Land and planning permission</v>
      </c>
      <c r="D4617" s="176" t="str">
        <f>IF(ISBLANK('DPW3'!$H$133),"",'DPW3'!$H$133)</f>
        <v>Nr</v>
      </c>
      <c r="E4617" s="176" t="s">
        <v>7266</v>
      </c>
      <c r="F4617" s="176" t="str">
        <f>IF(ISBLANK('DPW3'!BH133),"",'DPW3'!BH133)</f>
        <v/>
      </c>
    </row>
    <row r="4618" spans="1:60" x14ac:dyDescent="0.25">
      <c r="A4618" s="176" t="str">
        <f t="shared" si="72"/>
        <v>YKY</v>
      </c>
      <c r="B4618" s="176" t="str">
        <f>IF(ISBLANK('DPW3'!DV133),"",'DPW3'!DV133)</f>
        <v>PCD_DPW3_CYBR_DTPI_ST</v>
      </c>
      <c r="C4618" s="176" t="str">
        <f>'DPW3'!F133 &amp; "," &amp; 'DPW3'!G133 &amp; "," &amp; 'DPW3'!$DQ$5 &amp; "," &amp; 'DPW3'!$DV$6</f>
        <v>Cyber - Legal instruments,Number of schemes - total (Stage 0 to Stage 6),Reasons for delay - Number of delayed schemes falling into each 'primary reason for delay' category,Third-party interface</v>
      </c>
      <c r="D4618" s="176" t="str">
        <f>IF(ISBLANK('DPW3'!$H$133),"",'DPW3'!$H$133)</f>
        <v>Nr</v>
      </c>
      <c r="E4618" s="176" t="s">
        <v>7266</v>
      </c>
      <c r="F4618" s="176" t="str">
        <f>IF(ISBLANK('DPW3'!BI133),"",'DPW3'!BI133)</f>
        <v/>
      </c>
    </row>
    <row r="4619" spans="1:60" x14ac:dyDescent="0.25">
      <c r="A4619" s="176" t="str">
        <f t="shared" si="72"/>
        <v>YKY</v>
      </c>
      <c r="B4619" s="176" t="str">
        <f>IF(ISBLANK('DPW3'!DW133),"",'DPW3'!DW133)</f>
        <v>PCD_DPW3_CYBR_DCI_ST</v>
      </c>
      <c r="C4619" s="176" t="str">
        <f>'DPW3'!F133 &amp; "," &amp; 'DPW3'!G133 &amp; "," &amp; 'DPW3'!$DQ$5 &amp; "," &amp; 'DPW3'!$DW$6</f>
        <v>Cyber - Legal instruments,Number of schemes - total (Stage 0 to Stage 6),Reasons for delay - Number of delayed schemes falling into each 'primary reason for delay' category,Contractual issues</v>
      </c>
      <c r="D4619" s="176" t="str">
        <f>IF(ISBLANK('DPW3'!$H$133),"",'DPW3'!$H$133)</f>
        <v>Nr</v>
      </c>
      <c r="E4619" s="176" t="s">
        <v>7266</v>
      </c>
      <c r="F4619" s="176" t="str">
        <f>IF(ISBLANK('DPW3'!BJ133),"",'DPW3'!BJ133)</f>
        <v/>
      </c>
    </row>
    <row r="4620" spans="1:60" x14ac:dyDescent="0.25">
      <c r="A4620" s="176" t="str">
        <f t="shared" si="72"/>
        <v>YKY</v>
      </c>
      <c r="B4620" s="176" t="str">
        <f>IF(ISBLANK('DPW3'!DX133),"",'DPW3'!DX133)</f>
        <v>PCD_DPW3_CYBR_DSI_ST</v>
      </c>
      <c r="C4620" s="176" t="str">
        <f>'DPW3'!F133 &amp; "," &amp; 'DPW3'!G133 &amp; "," &amp; 'DPW3'!$DQ$5 &amp; "," &amp; 'DPW3'!$DX$6</f>
        <v>Cyber - Legal instruments,Number of schemes - total (Stage 0 to Stage 6),Reasons for delay - Number of delayed schemes falling into each 'primary reason for delay' category,Sites issues</v>
      </c>
      <c r="D4620" s="176" t="str">
        <f>IF(ISBLANK('DPW3'!$H$133),"",'DPW3'!$H$133)</f>
        <v>Nr</v>
      </c>
      <c r="E4620" s="176" t="s">
        <v>7266</v>
      </c>
      <c r="F4620" s="176" t="str">
        <f>IF(ISBLANK('DPW3'!BK133),"",'DPW3'!BK133)</f>
        <v/>
      </c>
    </row>
    <row r="4621" spans="1:60" x14ac:dyDescent="0.25">
      <c r="A4621" s="176" t="str">
        <f t="shared" si="72"/>
        <v>YKY</v>
      </c>
      <c r="B4621" s="176" t="str">
        <f>IF(ISBLANK('DPW3'!DY133),"",'DPW3'!DY133)</f>
        <v>PCD_DPW3_CYBR_DER_ST</v>
      </c>
      <c r="C4621" s="176" t="str">
        <f>'DPW3'!F133 &amp; "," &amp; 'DPW3'!G133 &amp; "," &amp; 'DPW3'!$DQ$5 &amp; "," &amp; 'DPW3'!$DY$6</f>
        <v>Cyber - Legal instruments,Number of schemes - total (Stage 0 to Stage 6),Reasons for delay - Number of delayed schemes falling into each 'primary reason for delay' category,Environmental risks</v>
      </c>
      <c r="D4621" s="176" t="str">
        <f>IF(ISBLANK('DPW3'!$H$133),"",'DPW3'!$H$133)</f>
        <v>Nr</v>
      </c>
      <c r="E4621" s="176" t="s">
        <v>7266</v>
      </c>
      <c r="F4621" s="176" t="str">
        <f>IF(ISBLANK('DPW3'!BL133),"",'DPW3'!BL133)</f>
        <v/>
      </c>
    </row>
    <row r="4622" spans="1:60" x14ac:dyDescent="0.25">
      <c r="A4622" s="176" t="str">
        <f t="shared" si="72"/>
        <v>YKY</v>
      </c>
      <c r="B4622" s="176" t="str">
        <f>IF(ISBLANK('DPW3'!DZ133),"",'DPW3'!DZ133)</f>
        <v>PCD_DPW3_CYBR_RS_ST</v>
      </c>
      <c r="C4622" s="176" t="str">
        <f>'DPW3'!F133 &amp; "," &amp; 'DPW3'!G133 &amp; "," &amp; 'DPW3'!$DQ$5 &amp; "," &amp; 'DPW3'!$DZ$6</f>
        <v>Cyber - Legal instruments,Number of schemes - total (Stage 0 to Stage 6),Reasons for delay - Number of delayed schemes falling into each 'primary reason for delay' category,Regulatory Sign off Delay</v>
      </c>
      <c r="D4622" s="176" t="str">
        <f>IF(ISBLANK('DPW3'!$H$133),"",'DPW3'!$H$133)</f>
        <v>Nr</v>
      </c>
      <c r="E4622" s="176" t="s">
        <v>7266</v>
      </c>
      <c r="F4622" s="176" t="str">
        <f>IF(ISBLANK('DPW3'!BM133),"",'DPW3'!BM133)</f>
        <v/>
      </c>
    </row>
    <row r="4623" spans="1:60" x14ac:dyDescent="0.25">
      <c r="A4623" s="176" t="str">
        <f t="shared" si="72"/>
        <v>YKY</v>
      </c>
      <c r="B4623" s="176" t="str">
        <f>IF(ISBLANK('DPW3'!EA133),"",'DPW3'!EA133)</f>
        <v>PCD_DPW3_CYBR_DPLE_ST</v>
      </c>
      <c r="C4623" s="176" t="str">
        <f>'DPW3'!F133 &amp; "," &amp; 'DPW3'!G133 &amp; "," &amp; 'DPW3'!$DQ$5 &amp; "," &amp; 'DPW3'!$EA$6</f>
        <v>Cyber - Legal instruments,Number of schemes - total (Stage 0 to Stage 6),Reasons for delay - Number of delayed schemes falling into each 'primary reason for delay' category,Programme level efficiency</v>
      </c>
      <c r="D4623" s="176" t="str">
        <f>IF(ISBLANK('DPW3'!$H$133),"",'DPW3'!$H$133)</f>
        <v>Nr</v>
      </c>
      <c r="E4623" s="176" t="s">
        <v>7266</v>
      </c>
      <c r="F4623" s="176" t="str">
        <f>IF(ISBLANK('DPW3'!BN133),"",'DPW3'!BN133)</f>
        <v/>
      </c>
    </row>
    <row r="4624" spans="1:60" x14ac:dyDescent="0.25">
      <c r="A4624" s="176" t="str">
        <f t="shared" si="72"/>
        <v>YKY</v>
      </c>
      <c r="B4624" s="176" t="str">
        <f>IF(ISBLANK('DPW3'!BX134),"",'DPW3'!BX134)</f>
        <v>PCD_DPW3_SEMD_NR</v>
      </c>
      <c r="C4624" s="176" t="str">
        <f>'DPW3'!F134&amp;'DPW3'!BX5</f>
        <v>SEMD - Legal instrumentsNumber of Schemes with IMs (Nr)</v>
      </c>
      <c r="D4624" s="176" t="str">
        <f>IF(ISBLANK('DPW3'!$H$134),"",'DPW3'!$H$134)</f>
        <v>Nr</v>
      </c>
      <c r="E4624" s="176" t="s">
        <v>7266</v>
      </c>
      <c r="F4624" s="176">
        <f>IF(ISBLANK('DPW3'!K134),"",'DPW3'!K134)</f>
        <v>2</v>
      </c>
    </row>
    <row r="4625" spans="1:60" x14ac:dyDescent="0.25">
      <c r="A4625" s="176" t="str">
        <f t="shared" si="72"/>
        <v>YKY</v>
      </c>
      <c r="B4625" s="176" t="str">
        <f>IF(ISBLANK('DPW3'!BZ134),"",'DPW3'!BZ134)</f>
        <v>PCD_DPW3_SEMD_S0</v>
      </c>
      <c r="C4625" s="176" t="str">
        <f>'DPW3'!F134 &amp; "," &amp; 'DPW3'!G134 &amp; "," &amp; 'DPW3'!BX5</f>
        <v>SEMD - Legal instruments,Number of schemes at Stage 0,Number of Schemes with IMs (Nr)</v>
      </c>
      <c r="D4625" s="176" t="str">
        <f>IF(ISBLANK('DPW3'!$H$134),"",'DPW3'!$H$134)</f>
        <v>Nr</v>
      </c>
      <c r="E4625" s="176" t="s">
        <v>7266</v>
      </c>
      <c r="T4625" s="176">
        <f>IF(ISBLANK('DPW3'!M134),"",'DPW3'!M134)</f>
        <v>0</v>
      </c>
      <c r="U4625" s="176">
        <f>IF(ISBLANK('DPW3'!N134),"",'DPW3'!N134)</f>
        <v>0</v>
      </c>
      <c r="V4625" s="176">
        <f>IF(ISBLANK('DPW3'!O134),"",'DPW3'!O134)</f>
        <v>0</v>
      </c>
      <c r="W4625" s="176">
        <f>IF(ISBLANK('DPW3'!P134),"",'DPW3'!P134)</f>
        <v>0</v>
      </c>
      <c r="X4625" s="176">
        <f>IF(ISBLANK('DPW3'!Q134),"",'DPW3'!Q134)</f>
        <v>0</v>
      </c>
      <c r="Y4625" s="176">
        <f>IF(ISBLANK('DPW3'!R134),"",'DPW3'!R134)</f>
        <v>0</v>
      </c>
      <c r="Z4625" s="176">
        <f>IF(ISBLANK('DPW3'!S134),"",'DPW3'!S134)</f>
        <v>0</v>
      </c>
      <c r="AA4625" s="176">
        <f>IF(ISBLANK('DPW3'!T134),"",'DPW3'!T134)</f>
        <v>0</v>
      </c>
      <c r="AB4625" s="176">
        <f>IF(ISBLANK('DPW3'!U134),"",'DPW3'!U134)</f>
        <v>0</v>
      </c>
      <c r="AC4625" s="176">
        <f>IF(ISBLANK('DPW3'!V134),"",'DPW3'!V134)</f>
        <v>0</v>
      </c>
      <c r="AD4625" s="176">
        <f>IF(ISBLANK('DPW3'!W134),"",'DPW3'!W134)</f>
        <v>0</v>
      </c>
      <c r="AE4625" s="176">
        <f>IF(ISBLANK('DPW3'!X134),"",'DPW3'!X134)</f>
        <v>0</v>
      </c>
      <c r="AF4625" s="176">
        <f>IF(ISBLANK('DPW3'!Y134),"",'DPW3'!Y134)</f>
        <v>0</v>
      </c>
      <c r="AG4625" s="176">
        <f>IF(ISBLANK('DPW3'!Z134),"",'DPW3'!Z134)</f>
        <v>0</v>
      </c>
      <c r="AH4625" s="176">
        <f>IF(ISBLANK('DPW3'!AA134),"",'DPW3'!AA134)</f>
        <v>0</v>
      </c>
      <c r="AI4625" s="176">
        <f>IF(ISBLANK('DPW3'!AB134),"",'DPW3'!AB134)</f>
        <v>0</v>
      </c>
      <c r="AJ4625" s="176">
        <f>IF(ISBLANK('DPW3'!AC134),"",'DPW3'!AC134)</f>
        <v>0</v>
      </c>
      <c r="AK4625" s="176">
        <f>IF(ISBLANK('DPW3'!AD134),"",'DPW3'!AD134)</f>
        <v>0</v>
      </c>
      <c r="AL4625" s="176">
        <f>IF(ISBLANK('DPW3'!AE134),"",'DPW3'!AE134)</f>
        <v>0</v>
      </c>
      <c r="AM4625" s="176">
        <f>IF(ISBLANK('DPW3'!AF134),"",'DPW3'!AF134)</f>
        <v>0</v>
      </c>
      <c r="AN4625" s="176">
        <f>IF(ISBLANK('DPW3'!AG134),"",'DPW3'!AG134)</f>
        <v>0</v>
      </c>
      <c r="AO4625" s="176">
        <f>IF(ISBLANK('DPW3'!AH134),"",'DPW3'!AH134)</f>
        <v>0</v>
      </c>
      <c r="AP4625" s="176">
        <f>IF(ISBLANK('DPW3'!AI134),"",'DPW3'!AI134)</f>
        <v>0</v>
      </c>
      <c r="AQ4625" s="176">
        <f>IF(ISBLANK('DPW3'!AJ134),"",'DPW3'!AJ134)</f>
        <v>0</v>
      </c>
      <c r="AR4625" s="176">
        <f>IF(ISBLANK('DPW3'!AK134),"",'DPW3'!AK134)</f>
        <v>0</v>
      </c>
      <c r="AS4625" s="176">
        <f>IF(ISBLANK('DPW3'!AL134),"",'DPW3'!AL134)</f>
        <v>0</v>
      </c>
      <c r="AT4625" s="176">
        <f>IF(ISBLANK('DPW3'!AM134),"",'DPW3'!AM134)</f>
        <v>0</v>
      </c>
      <c r="AU4625" s="176">
        <f>IF(ISBLANK('DPW3'!AN134),"",'DPW3'!AN134)</f>
        <v>0</v>
      </c>
      <c r="AV4625" s="176">
        <f>IF(ISBLANK('DPW3'!AO134),"",'DPW3'!AO134)</f>
        <v>0</v>
      </c>
      <c r="AW4625" s="176">
        <f>IF(ISBLANK('DPW3'!AP134),"",'DPW3'!AP134)</f>
        <v>0</v>
      </c>
      <c r="AX4625" s="176">
        <f>IF(ISBLANK('DPW3'!AQ134),"",'DPW3'!AQ134)</f>
        <v>0</v>
      </c>
      <c r="AY4625" s="176">
        <f>IF(ISBLANK('DPW3'!AR134),"",'DPW3'!AR134)</f>
        <v>0</v>
      </c>
      <c r="AZ4625" s="176">
        <f>IF(ISBLANK('DPW3'!AS134),"",'DPW3'!AS134)</f>
        <v>0</v>
      </c>
      <c r="BA4625" s="176">
        <f>IF(ISBLANK('DPW3'!AT134),"",'DPW3'!AT134)</f>
        <v>0</v>
      </c>
      <c r="BB4625" s="176">
        <f>IF(ISBLANK('DPW3'!AU134),"",'DPW3'!AU134)</f>
        <v>0</v>
      </c>
      <c r="BC4625" s="176">
        <f>IF(ISBLANK('DPW3'!AV134),"",'DPW3'!AV134)</f>
        <v>0</v>
      </c>
      <c r="BD4625" s="176">
        <f>IF(ISBLANK('DPW3'!AW134),"",'DPW3'!AW134)</f>
        <v>0</v>
      </c>
      <c r="BE4625" s="176">
        <f>IF(ISBLANK('DPW3'!AX134),"",'DPW3'!AX134)</f>
        <v>0</v>
      </c>
      <c r="BF4625" s="176">
        <f>IF(ISBLANK('DPW3'!AY134),"",'DPW3'!AY134)</f>
        <v>0</v>
      </c>
      <c r="BG4625" s="176">
        <f>IF(ISBLANK('DPW3'!AZ134),"",'DPW3'!AZ134)</f>
        <v>0</v>
      </c>
      <c r="BH4625" s="176">
        <f>IF(ISBLANK('DPW3'!BA134),"",'DPW3'!BA134)</f>
        <v>0</v>
      </c>
    </row>
    <row r="4626" spans="1:60" x14ac:dyDescent="0.25">
      <c r="A4626" s="176" t="str">
        <f t="shared" si="72"/>
        <v>YKY</v>
      </c>
      <c r="B4626" s="176" t="str">
        <f>IF(ISBLANK('DPW3'!DP134),"",'DPW3'!DP134)</f>
        <v>PCD_DPW3_SEMD_DLY</v>
      </c>
      <c r="C4626" s="176" t="str">
        <f>'DPW3'!F134 &amp; "," &amp; 'DPW3'!G134 &amp; "," &amp; 'DPW3'!DP5 &amp; "," &amp; 'DPW3'!DP6</f>
        <v>SEMD - Legal instruments,Number of schemes at Stage 0,Total number of schemes with a 90+ day delay for any given IM,</v>
      </c>
      <c r="D4626" s="176" t="str">
        <f>IF(ISBLANK('DPW3'!$H$134),"",'DPW3'!$H$134)</f>
        <v>Nr</v>
      </c>
      <c r="E4626" s="176" t="s">
        <v>7266</v>
      </c>
      <c r="F4626" s="176" t="str">
        <f>IF(ISBLANK('DPW3'!BC134),"",'DPW3'!BC134)</f>
        <v/>
      </c>
    </row>
    <row r="4627" spans="1:60" x14ac:dyDescent="0.25">
      <c r="A4627" s="176" t="str">
        <f t="shared" si="72"/>
        <v>YKY</v>
      </c>
      <c r="B4627" s="176" t="str">
        <f>IF(ISBLANK('DPW3'!DQ134),"",'DPW3'!DQ134)</f>
        <v>PCD_DPW3_SEMD_DIR</v>
      </c>
      <c r="C4627" s="176" t="str">
        <f>'DPW3'!F134 &amp; "," &amp; 'DPW3'!G134 &amp; "," &amp; 'DPW3'!$DQ$5 &amp; "," &amp; 'DPW3'!$DQ$6</f>
        <v>SEMD - Legal instruments,Number of schemes at Stage 0,Reasons for delay - Number of delayed schemes falling into each 'primary reason for delay' category,Lack of resources - internal</v>
      </c>
      <c r="D4627" s="176" t="str">
        <f>IF(ISBLANK('DPW3'!$H$134),"",'DPW3'!$H$134)</f>
        <v>Nr</v>
      </c>
      <c r="E4627" s="176" t="s">
        <v>7266</v>
      </c>
      <c r="F4627" s="176" t="str">
        <f>IF(ISBLANK('DPW3'!BD134),"",'DPW3'!BD134)</f>
        <v/>
      </c>
    </row>
    <row r="4628" spans="1:60" x14ac:dyDescent="0.25">
      <c r="A4628" s="176" t="str">
        <f t="shared" si="72"/>
        <v>YKY</v>
      </c>
      <c r="B4628" s="176" t="str">
        <f>IF(ISBLANK('DPW3'!DR134),"",'DPW3'!DR134)</f>
        <v>PCD_DPW3_SEMD_DSCR</v>
      </c>
      <c r="C4628" s="176" t="str">
        <f>'DPW3'!F134 &amp; "," &amp; 'DPW3'!G134 &amp; "," &amp; 'DPW3'!$DQ$5 &amp; "," &amp; 'DPW3'!$DR$6</f>
        <v xml:space="preserve">SEMD - Legal instruments,Number of schemes at Stage 0,Reasons for delay - Number of delayed schemes falling into each 'primary reason for delay' category,Lack of resources - external </v>
      </c>
      <c r="D4628" s="176" t="str">
        <f>IF(ISBLANK('DPW3'!$H$134),"",'DPW3'!$H$134)</f>
        <v>Nr</v>
      </c>
      <c r="E4628" s="176" t="s">
        <v>7266</v>
      </c>
      <c r="F4628" s="176" t="str">
        <f>IF(ISBLANK('DPW3'!BE134),"",'DPW3'!BE134)</f>
        <v/>
      </c>
    </row>
    <row r="4629" spans="1:60" x14ac:dyDescent="0.25">
      <c r="A4629" s="176" t="str">
        <f t="shared" si="72"/>
        <v>YKY</v>
      </c>
      <c r="B4629" s="176" t="str">
        <f>IF(ISBLANK('DPW3'!DS134),"",'DPW3'!DS134)</f>
        <v>PCD_DPW3_SEMD_DCS</v>
      </c>
      <c r="C4629" s="176" t="str">
        <f>'DPW3'!F134 &amp; "," &amp; 'DPW3'!G134 &amp; "," &amp; 'DPW3'!$DQ$5 &amp; "," &amp; 'DPW3'!$DS$6</f>
        <v>SEMD - Legal instruments,Number of schemes at Stage 0,Reasons for delay - Number of delayed schemes falling into each 'primary reason for delay' category,Change in solution (IM2)</v>
      </c>
      <c r="D4629" s="176" t="str">
        <f>IF(ISBLANK('DPW3'!$H$134),"",'DPW3'!$H$134)</f>
        <v>Nr</v>
      </c>
      <c r="E4629" s="176" t="s">
        <v>7266</v>
      </c>
      <c r="F4629" s="176" t="str">
        <f>IF(ISBLANK('DPW3'!BF134),"",'DPW3'!BF134)</f>
        <v/>
      </c>
    </row>
    <row r="4630" spans="1:60" x14ac:dyDescent="0.25">
      <c r="A4630" s="176" t="str">
        <f t="shared" si="72"/>
        <v>YKY</v>
      </c>
      <c r="B4630" s="176" t="str">
        <f>IF(ISBLANK('DPW3'!DT134),"",'DPW3'!DT134)</f>
        <v>PCD_DPW3_SEMD_DSPC</v>
      </c>
      <c r="C4630" s="176" t="str">
        <f>'DPW3'!F134 &amp; "," &amp; 'DPW3'!G134 &amp; "," &amp; 'DPW3'!$DQ$5 &amp; "," &amp; 'DPW3'!$DT$6</f>
        <v>SEMD - Legal instruments,Number of schemes at Stage 0,Reasons for delay - Number of delayed schemes falling into each 'primary reason for delay' category,Supply chain capacity</v>
      </c>
      <c r="D4630" s="176" t="str">
        <f>IF(ISBLANK('DPW3'!$H$134),"",'DPW3'!$H$134)</f>
        <v>Nr</v>
      </c>
      <c r="E4630" s="176" t="s">
        <v>7266</v>
      </c>
      <c r="F4630" s="176" t="str">
        <f>IF(ISBLANK('DPW3'!BG134),"",'DPW3'!BG134)</f>
        <v/>
      </c>
    </row>
    <row r="4631" spans="1:60" s="55" customFormat="1" x14ac:dyDescent="0.25">
      <c r="A4631" s="55" t="str">
        <f t="shared" si="72"/>
        <v>YKY</v>
      </c>
      <c r="B4631" s="55" t="str">
        <f>IF(ISBLANK('DPW3'!DU134),"",'DPW3'!DU134)</f>
        <v>PCD_DPW3_SEMD_DPP</v>
      </c>
      <c r="C4631" s="55" t="str">
        <f>'DPW3'!F134 &amp; "," &amp; 'DPW3'!G134 &amp; "," &amp; 'DPW3'!$DQ$5 &amp; "," &amp; 'DPW3'!$DU$6</f>
        <v>SEMD - Legal instruments,Number of schemes at Stage 0,Reasons for delay - Number of delayed schemes falling into each 'primary reason for delay' category,Land and planning permission</v>
      </c>
      <c r="D4631" s="55" t="str">
        <f>IF(ISBLANK('DPW3'!$H$134),"",'DPW3'!$H$134)</f>
        <v>Nr</v>
      </c>
      <c r="E4631" s="55" t="s">
        <v>7266</v>
      </c>
      <c r="F4631" s="55" t="str">
        <f>IF(ISBLANK('DPW3'!BH134),"",'DPW3'!BH134)</f>
        <v/>
      </c>
    </row>
    <row r="4632" spans="1:60" x14ac:dyDescent="0.25">
      <c r="A4632" s="176" t="str">
        <f t="shared" si="72"/>
        <v>YKY</v>
      </c>
      <c r="B4632" s="176" t="str">
        <f>IF(ISBLANK('DPW3'!DV134),"",'DPW3'!DV134)</f>
        <v>PCD_DPW3_SEMD_DTPI</v>
      </c>
      <c r="C4632" s="176" t="str">
        <f>'DPW3'!F134 &amp; "," &amp; 'DPW3'!G134 &amp; "," &amp; 'DPW3'!$DQ$5 &amp; "," &amp; 'DPW3'!$DV$6</f>
        <v>SEMD - Legal instruments,Number of schemes at Stage 0,Reasons for delay - Number of delayed schemes falling into each 'primary reason for delay' category,Third-party interface</v>
      </c>
      <c r="D4632" s="176" t="str">
        <f>IF(ISBLANK('DPW3'!$H$134),"",'DPW3'!$H$134)</f>
        <v>Nr</v>
      </c>
      <c r="E4632" s="176" t="s">
        <v>7266</v>
      </c>
      <c r="F4632" s="176" t="str">
        <f>IF(ISBLANK('DPW3'!BI134),"",'DPW3'!BI134)</f>
        <v/>
      </c>
    </row>
    <row r="4633" spans="1:60" x14ac:dyDescent="0.25">
      <c r="A4633" s="176" t="str">
        <f t="shared" si="72"/>
        <v>YKY</v>
      </c>
      <c r="B4633" s="176" t="str">
        <f>IF(ISBLANK('DPW3'!DW134),"",'DPW3'!DW134)</f>
        <v>PCD_DPW3_SEMD_DCI</v>
      </c>
      <c r="C4633" s="176" t="str">
        <f>'DPW3'!F134 &amp; "," &amp; 'DPW3'!G134 &amp; "," &amp; 'DPW3'!$DQ$5 &amp; "," &amp; 'DPW3'!$DW$6</f>
        <v>SEMD - Legal instruments,Number of schemes at Stage 0,Reasons for delay - Number of delayed schemes falling into each 'primary reason for delay' category,Contractual issues</v>
      </c>
      <c r="D4633" s="176" t="str">
        <f>IF(ISBLANK('DPW3'!$H$134),"",'DPW3'!$H$134)</f>
        <v>Nr</v>
      </c>
      <c r="E4633" s="176" t="s">
        <v>7266</v>
      </c>
      <c r="F4633" s="176" t="str">
        <f>IF(ISBLANK('DPW3'!BJ134),"",'DPW3'!BJ134)</f>
        <v/>
      </c>
    </row>
    <row r="4634" spans="1:60" x14ac:dyDescent="0.25">
      <c r="A4634" s="176" t="str">
        <f t="shared" si="72"/>
        <v>YKY</v>
      </c>
      <c r="B4634" s="176" t="str">
        <f>IF(ISBLANK('DPW3'!DX134),"",'DPW3'!DX134)</f>
        <v>PCD_DPW3_SEMD_DSI</v>
      </c>
      <c r="C4634" s="176" t="str">
        <f>'DPW3'!F134 &amp; "," &amp; 'DPW3'!G134 &amp; "," &amp; 'DPW3'!$DQ$5 &amp; "," &amp; 'DPW3'!$DX$6</f>
        <v>SEMD - Legal instruments,Number of schemes at Stage 0,Reasons for delay - Number of delayed schemes falling into each 'primary reason for delay' category,Sites issues</v>
      </c>
      <c r="D4634" s="176" t="str">
        <f>IF(ISBLANK('DPW3'!$H$134),"",'DPW3'!$H$134)</f>
        <v>Nr</v>
      </c>
      <c r="E4634" s="176" t="s">
        <v>7266</v>
      </c>
      <c r="F4634" s="176" t="str">
        <f>IF(ISBLANK('DPW3'!BK134),"",'DPW3'!BK134)</f>
        <v/>
      </c>
    </row>
    <row r="4635" spans="1:60" x14ac:dyDescent="0.25">
      <c r="A4635" s="176" t="str">
        <f t="shared" si="72"/>
        <v>YKY</v>
      </c>
      <c r="B4635" s="176" t="str">
        <f>IF(ISBLANK('DPW3'!DY134),"",'DPW3'!DY134)</f>
        <v>PCD_DPW3_SEMD_DER</v>
      </c>
      <c r="C4635" s="176" t="str">
        <f>'DPW3'!F134 &amp; "," &amp; 'DPW3'!G134 &amp; "," &amp; 'DPW3'!$DQ$5 &amp; "," &amp; 'DPW3'!$DY$6</f>
        <v>SEMD - Legal instruments,Number of schemes at Stage 0,Reasons for delay - Number of delayed schemes falling into each 'primary reason for delay' category,Environmental risks</v>
      </c>
      <c r="D4635" s="176" t="str">
        <f>IF(ISBLANK('DPW3'!$H$134),"",'DPW3'!$H$134)</f>
        <v>Nr</v>
      </c>
      <c r="E4635" s="176" t="s">
        <v>7266</v>
      </c>
      <c r="F4635" s="176" t="str">
        <f>IF(ISBLANK('DPW3'!BL134),"",'DPW3'!BL134)</f>
        <v/>
      </c>
    </row>
    <row r="4636" spans="1:60" x14ac:dyDescent="0.25">
      <c r="A4636" s="176" t="str">
        <f t="shared" si="72"/>
        <v>YKY</v>
      </c>
      <c r="B4636" s="176" t="str">
        <f>IF(ISBLANK('DPW3'!DZ134),"",'DPW3'!DZ134)</f>
        <v>PCD_DPW3_SEMD_RS</v>
      </c>
      <c r="C4636" s="176" t="str">
        <f>'DPW3'!F134 &amp; "," &amp; 'DPW3'!G134 &amp; "," &amp; 'DPW3'!$DQ$5 &amp; "," &amp; 'DPW3'!$DZ$6</f>
        <v>SEMD - Legal instruments,Number of schemes at Stage 0,Reasons for delay - Number of delayed schemes falling into each 'primary reason for delay' category,Regulatory Sign off Delay</v>
      </c>
      <c r="D4636" s="176" t="str">
        <f>IF(ISBLANK('DPW3'!$H$134),"",'DPW3'!$H$134)</f>
        <v>Nr</v>
      </c>
      <c r="E4636" s="176" t="s">
        <v>7266</v>
      </c>
      <c r="F4636" s="176" t="str">
        <f>IF(ISBLANK('DPW3'!BM134),"",'DPW3'!BM134)</f>
        <v/>
      </c>
    </row>
    <row r="4637" spans="1:60" x14ac:dyDescent="0.25">
      <c r="A4637" s="176" t="str">
        <f t="shared" si="72"/>
        <v>YKY</v>
      </c>
      <c r="B4637" s="176" t="str">
        <f>IF(ISBLANK('DPW3'!EA134),"",'DPW3'!EA134)</f>
        <v>PCD_DPW3_SEMD_DPLE</v>
      </c>
      <c r="C4637" s="176" t="str">
        <f>'DPW3'!F134 &amp; "," &amp; 'DPW3'!G134 &amp; "," &amp; 'DPW3'!$DQ$5 &amp; "," &amp; 'DPW3'!$EA$6</f>
        <v>SEMD - Legal instruments,Number of schemes at Stage 0,Reasons for delay - Number of delayed schemes falling into each 'primary reason for delay' category,Programme level efficiency</v>
      </c>
      <c r="D4637" s="176" t="str">
        <f>IF(ISBLANK('DPW3'!$H$134),"",'DPW3'!$H$134)</f>
        <v>Nr</v>
      </c>
      <c r="E4637" s="176" t="s">
        <v>7266</v>
      </c>
      <c r="F4637" s="176" t="str">
        <f>IF(ISBLANK('DPW3'!BN134),"",'DPW3'!BN134)</f>
        <v/>
      </c>
    </row>
    <row r="4638" spans="1:60" x14ac:dyDescent="0.25">
      <c r="A4638" s="176" t="str">
        <f t="shared" si="72"/>
        <v>YKY</v>
      </c>
      <c r="B4638" s="176" t="str">
        <f>IF(ISBLANK('DPW3'!BZ135),"",'DPW3'!BZ135)</f>
        <v>PCD_DPW3_SEMD_S1</v>
      </c>
      <c r="C4638" s="176" t="str">
        <f>'DPW3'!F135 &amp; "," &amp; 'DPW3'!G135 &amp; "," &amp; 'DPW3'!BX5</f>
        <v>SEMD - Legal instruments,Number of schemes at Stage 1,Number of Schemes with IMs (Nr)</v>
      </c>
      <c r="D4638" s="176" t="str">
        <f>IF(ISBLANK('DPW3'!$H$135),"",'DPW3'!$H$135)</f>
        <v>Nr</v>
      </c>
      <c r="E4638" s="176" t="s">
        <v>7266</v>
      </c>
      <c r="T4638" s="176">
        <f>IF(ISBLANK('DPW3'!M135),"",'DPW3'!M135)</f>
        <v>2</v>
      </c>
      <c r="U4638" s="176">
        <f>IF(ISBLANK('DPW3'!N135),"",'DPW3'!N135)</f>
        <v>2</v>
      </c>
      <c r="V4638" s="176">
        <f>IF(ISBLANK('DPW3'!O135),"",'DPW3'!O135)</f>
        <v>1</v>
      </c>
      <c r="W4638" s="176">
        <f>IF(ISBLANK('DPW3'!P135),"",'DPW3'!P135)</f>
        <v>1</v>
      </c>
      <c r="X4638" s="176">
        <f>IF(ISBLANK('DPW3'!Q135),"",'DPW3'!Q135)</f>
        <v>1</v>
      </c>
      <c r="Y4638" s="176">
        <f>IF(ISBLANK('DPW3'!R135),"",'DPW3'!R135)</f>
        <v>0</v>
      </c>
      <c r="Z4638" s="176">
        <f>IF(ISBLANK('DPW3'!S135),"",'DPW3'!S135)</f>
        <v>0</v>
      </c>
      <c r="AA4638" s="176">
        <f>IF(ISBLANK('DPW3'!T135),"",'DPW3'!T135)</f>
        <v>0</v>
      </c>
      <c r="AB4638" s="176">
        <f>IF(ISBLANK('DPW3'!U135),"",'DPW3'!U135)</f>
        <v>0</v>
      </c>
      <c r="AC4638" s="176">
        <f>IF(ISBLANK('DPW3'!V135),"",'DPW3'!V135)</f>
        <v>0</v>
      </c>
      <c r="AD4638" s="176">
        <f>IF(ISBLANK('DPW3'!W135),"",'DPW3'!W135)</f>
        <v>0</v>
      </c>
      <c r="AE4638" s="176">
        <f>IF(ISBLANK('DPW3'!X135),"",'DPW3'!X135)</f>
        <v>0</v>
      </c>
      <c r="AF4638" s="176">
        <f>IF(ISBLANK('DPW3'!Y135),"",'DPW3'!Y135)</f>
        <v>0</v>
      </c>
      <c r="AG4638" s="176">
        <f>IF(ISBLANK('DPW3'!Z135),"",'DPW3'!Z135)</f>
        <v>0</v>
      </c>
      <c r="AH4638" s="176">
        <f>IF(ISBLANK('DPW3'!AA135),"",'DPW3'!AA135)</f>
        <v>0</v>
      </c>
      <c r="AI4638" s="176">
        <f>IF(ISBLANK('DPW3'!AB135),"",'DPW3'!AB135)</f>
        <v>0</v>
      </c>
      <c r="AJ4638" s="176">
        <f>IF(ISBLANK('DPW3'!AC135),"",'DPW3'!AC135)</f>
        <v>0</v>
      </c>
      <c r="AK4638" s="176">
        <f>IF(ISBLANK('DPW3'!AD135),"",'DPW3'!AD135)</f>
        <v>0</v>
      </c>
      <c r="AL4638" s="176">
        <f>IF(ISBLANK('DPW3'!AE135),"",'DPW3'!AE135)</f>
        <v>0</v>
      </c>
      <c r="AM4638" s="176">
        <f>IF(ISBLANK('DPW3'!AF135),"",'DPW3'!AF135)</f>
        <v>0</v>
      </c>
      <c r="AN4638" s="176">
        <f>IF(ISBLANK('DPW3'!AG135),"",'DPW3'!AG135)</f>
        <v>0</v>
      </c>
      <c r="AO4638" s="176">
        <f>IF(ISBLANK('DPW3'!AH135),"",'DPW3'!AH135)</f>
        <v>0</v>
      </c>
      <c r="AP4638" s="176">
        <f>IF(ISBLANK('DPW3'!AI135),"",'DPW3'!AI135)</f>
        <v>0</v>
      </c>
      <c r="AQ4638" s="176">
        <f>IF(ISBLANK('DPW3'!AJ135),"",'DPW3'!AJ135)</f>
        <v>0</v>
      </c>
      <c r="AR4638" s="176">
        <f>IF(ISBLANK('DPW3'!AK135),"",'DPW3'!AK135)</f>
        <v>0</v>
      </c>
      <c r="AS4638" s="176">
        <f>IF(ISBLANK('DPW3'!AL135),"",'DPW3'!AL135)</f>
        <v>0</v>
      </c>
      <c r="AT4638" s="176">
        <f>IF(ISBLANK('DPW3'!AM135),"",'DPW3'!AM135)</f>
        <v>0</v>
      </c>
      <c r="AU4638" s="176">
        <f>IF(ISBLANK('DPW3'!AN135),"",'DPW3'!AN135)</f>
        <v>0</v>
      </c>
      <c r="AV4638" s="176">
        <f>IF(ISBLANK('DPW3'!AO135),"",'DPW3'!AO135)</f>
        <v>0</v>
      </c>
      <c r="AW4638" s="176">
        <f>IF(ISBLANK('DPW3'!AP135),"",'DPW3'!AP135)</f>
        <v>0</v>
      </c>
      <c r="AX4638" s="176">
        <f>IF(ISBLANK('DPW3'!AQ135),"",'DPW3'!AQ135)</f>
        <v>0</v>
      </c>
      <c r="AY4638" s="176">
        <f>IF(ISBLANK('DPW3'!AR135),"",'DPW3'!AR135)</f>
        <v>0</v>
      </c>
      <c r="AZ4638" s="176">
        <f>IF(ISBLANK('DPW3'!AS135),"",'DPW3'!AS135)</f>
        <v>0</v>
      </c>
      <c r="BA4638" s="176">
        <f>IF(ISBLANK('DPW3'!AT135),"",'DPW3'!AT135)</f>
        <v>0</v>
      </c>
      <c r="BB4638" s="176">
        <f>IF(ISBLANK('DPW3'!AU135),"",'DPW3'!AU135)</f>
        <v>0</v>
      </c>
      <c r="BC4638" s="176">
        <f>IF(ISBLANK('DPW3'!AV135),"",'DPW3'!AV135)</f>
        <v>0</v>
      </c>
      <c r="BD4638" s="176">
        <f>IF(ISBLANK('DPW3'!AW135),"",'DPW3'!AW135)</f>
        <v>0</v>
      </c>
      <c r="BE4638" s="176">
        <f>IF(ISBLANK('DPW3'!AX135),"",'DPW3'!AX135)</f>
        <v>0</v>
      </c>
      <c r="BF4638" s="176">
        <f>IF(ISBLANK('DPW3'!AY135),"",'DPW3'!AY135)</f>
        <v>0</v>
      </c>
      <c r="BG4638" s="176">
        <f>IF(ISBLANK('DPW3'!AZ135),"",'DPW3'!AZ135)</f>
        <v>0</v>
      </c>
      <c r="BH4638" s="176">
        <f>IF(ISBLANK('DPW3'!BA135),"",'DPW3'!BA135)</f>
        <v>0</v>
      </c>
    </row>
    <row r="4639" spans="1:60" x14ac:dyDescent="0.25">
      <c r="A4639" s="176" t="str">
        <f t="shared" si="72"/>
        <v>YKY</v>
      </c>
      <c r="B4639" s="176" t="str">
        <f>IF(ISBLANK('DPW3'!DP135),"",'DPW3'!DP135)</f>
        <v>PCD_DPW3_SEMD_DLY_S1</v>
      </c>
      <c r="C4639" s="176" t="str">
        <f>'DPW3'!F135 &amp; "," &amp; 'DPW3'!G135 &amp; "," &amp; 'DPW3'!DP5 &amp; "," &amp; 'DPW3'!DP6</f>
        <v>SEMD - Legal instruments,Number of schemes at Stage 1,Total number of schemes with a 90+ day delay for any given IM,</v>
      </c>
      <c r="D4639" s="176" t="str">
        <f>IF(ISBLANK('DPW3'!$H$135),"",'DPW3'!$H$135)</f>
        <v>Nr</v>
      </c>
      <c r="E4639" s="176" t="s">
        <v>7266</v>
      </c>
      <c r="F4639" s="176" t="str">
        <f>IF(ISBLANK('DPW3'!BC135),"",'DPW3'!BC135)</f>
        <v/>
      </c>
    </row>
    <row r="4640" spans="1:60" x14ac:dyDescent="0.25">
      <c r="A4640" s="176" t="str">
        <f t="shared" si="72"/>
        <v>YKY</v>
      </c>
      <c r="B4640" s="176" t="str">
        <f>IF(ISBLANK('DPW3'!DQ135),"",'DPW3'!DQ135)</f>
        <v>PCD_DPW3_SEMD_DIR_S1</v>
      </c>
      <c r="C4640" s="176" t="str">
        <f>'DPW3'!F135 &amp; "," &amp; 'DPW3'!G135 &amp; "," &amp; 'DPW3'!$DQ$5 &amp; "," &amp; 'DPW3'!$DQ$6</f>
        <v>SEMD - Legal instruments,Number of schemes at Stage 1,Reasons for delay - Number of delayed schemes falling into each 'primary reason for delay' category,Lack of resources - internal</v>
      </c>
      <c r="D4640" s="176" t="str">
        <f>IF(ISBLANK('DPW3'!$H$135),"",'DPW3'!$H$135)</f>
        <v>Nr</v>
      </c>
      <c r="E4640" s="176" t="s">
        <v>7266</v>
      </c>
      <c r="F4640" s="176" t="str">
        <f>IF(ISBLANK('DPW3'!BD135),"",'DPW3'!BD135)</f>
        <v/>
      </c>
    </row>
    <row r="4641" spans="1:60" x14ac:dyDescent="0.25">
      <c r="A4641" s="176" t="str">
        <f t="shared" si="72"/>
        <v>YKY</v>
      </c>
      <c r="B4641" s="176" t="str">
        <f>IF(ISBLANK('DPW3'!DR135),"",'DPW3'!DR135)</f>
        <v>PCD_DPW3_SEMD_DSCR_S1</v>
      </c>
      <c r="C4641" s="176" t="str">
        <f>'DPW3'!F135 &amp; "," &amp; 'DPW3'!G135 &amp; "," &amp; 'DPW3'!DQ$5 &amp; "," &amp; 'DPW3'!$DR$6</f>
        <v xml:space="preserve">SEMD - Legal instruments,Number of schemes at Stage 1,Reasons for delay - Number of delayed schemes falling into each 'primary reason for delay' category,Lack of resources - external </v>
      </c>
      <c r="D4641" s="176" t="str">
        <f>IF(ISBLANK('DPW3'!$H$135),"",'DPW3'!$H$135)</f>
        <v>Nr</v>
      </c>
      <c r="E4641" s="176" t="s">
        <v>7266</v>
      </c>
      <c r="F4641" s="176" t="str">
        <f>IF(ISBLANK('DPW3'!BE135),"",'DPW3'!BE135)</f>
        <v/>
      </c>
    </row>
    <row r="4642" spans="1:60" x14ac:dyDescent="0.25">
      <c r="A4642" s="176" t="str">
        <f t="shared" si="72"/>
        <v>YKY</v>
      </c>
      <c r="B4642" s="176" t="str">
        <f>IF(ISBLANK('DPW3'!DS135),"",'DPW3'!DS135)</f>
        <v>PCD_DPW3_SEMD_DCS_S1</v>
      </c>
      <c r="C4642" s="176" t="str">
        <f>'DPW3'!F135 &amp; "," &amp; 'DPW3'!G135 &amp; "," &amp; 'DPW3'!$DQ$5 &amp; "," &amp; 'DPW3'!$DS$6</f>
        <v>SEMD - Legal instruments,Number of schemes at Stage 1,Reasons for delay - Number of delayed schemes falling into each 'primary reason for delay' category,Change in solution (IM2)</v>
      </c>
      <c r="D4642" s="176" t="str">
        <f>IF(ISBLANK('DPW3'!$H$135),"",'DPW3'!$H$135)</f>
        <v>Nr</v>
      </c>
      <c r="E4642" s="176" t="s">
        <v>7266</v>
      </c>
      <c r="F4642" s="176" t="str">
        <f>IF(ISBLANK('DPW3'!BF135),"",'DPW3'!BF135)</f>
        <v/>
      </c>
    </row>
    <row r="4643" spans="1:60" x14ac:dyDescent="0.25">
      <c r="A4643" s="176" t="str">
        <f t="shared" si="72"/>
        <v>YKY</v>
      </c>
      <c r="B4643" s="176" t="str">
        <f>IF(ISBLANK('DPW3'!DT135),"",'DPW3'!DT135)</f>
        <v>PCD_DPW3_SEMD_DSPC_S1</v>
      </c>
      <c r="C4643" s="176" t="str">
        <f>'DPW3'!F135 &amp; "," &amp; 'DPW3'!G135 &amp; "," &amp; 'DPW3'!$DQ$5 &amp; "," &amp; 'DPW3'!$DT$6</f>
        <v>SEMD - Legal instruments,Number of schemes at Stage 1,Reasons for delay - Number of delayed schemes falling into each 'primary reason for delay' category,Supply chain capacity</v>
      </c>
      <c r="D4643" s="176" t="str">
        <f>IF(ISBLANK('DPW3'!$H$135),"",'DPW3'!$H$135)</f>
        <v>Nr</v>
      </c>
      <c r="E4643" s="176" t="s">
        <v>7266</v>
      </c>
      <c r="F4643" s="176" t="str">
        <f>IF(ISBLANK('DPW3'!BG135),"",'DPW3'!BG135)</f>
        <v/>
      </c>
    </row>
    <row r="4644" spans="1:60" s="55" customFormat="1" x14ac:dyDescent="0.25">
      <c r="A4644" s="55" t="str">
        <f t="shared" si="72"/>
        <v>YKY</v>
      </c>
      <c r="B4644" s="55" t="str">
        <f>IF(ISBLANK('DPW3'!DU135),"",'DPW3'!DU135)</f>
        <v>PCD_DPW3_SEMD_DPP_S1</v>
      </c>
      <c r="C4644" s="55" t="str">
        <f>'DPW3'!F135 &amp; "," &amp; 'DPW3'!G135 &amp; "," &amp; 'DPW3'!$DQ$5 &amp; "," &amp; 'DPW3'!$DU$6</f>
        <v>SEMD - Legal instruments,Number of schemes at Stage 1,Reasons for delay - Number of delayed schemes falling into each 'primary reason for delay' category,Land and planning permission</v>
      </c>
      <c r="D4644" s="55" t="str">
        <f>IF(ISBLANK('DPW3'!$H$135),"",'DPW3'!$H$135)</f>
        <v>Nr</v>
      </c>
      <c r="E4644" s="55" t="s">
        <v>7266</v>
      </c>
      <c r="F4644" s="55" t="str">
        <f>IF(ISBLANK('DPW3'!BH135),"",'DPW3'!BH135)</f>
        <v/>
      </c>
    </row>
    <row r="4645" spans="1:60" x14ac:dyDescent="0.25">
      <c r="A4645" s="176" t="str">
        <f t="shared" si="72"/>
        <v>YKY</v>
      </c>
      <c r="B4645" s="176" t="str">
        <f>IF(ISBLANK('DPW3'!DV135),"",'DPW3'!DV135)</f>
        <v>PCD_DPW3_SEMD_DTPI_S1</v>
      </c>
      <c r="C4645" s="176" t="str">
        <f>'DPW3'!F135 &amp; "," &amp; 'DPW3'!G135 &amp; "," &amp; 'DPW3'!$DQ$5 &amp; "," &amp; 'DPW3'!$DV$6</f>
        <v>SEMD - Legal instruments,Number of schemes at Stage 1,Reasons for delay - Number of delayed schemes falling into each 'primary reason for delay' category,Third-party interface</v>
      </c>
      <c r="D4645" s="176" t="str">
        <f>IF(ISBLANK('DPW3'!$H$135),"",'DPW3'!$H$135)</f>
        <v>Nr</v>
      </c>
      <c r="E4645" s="176" t="s">
        <v>7266</v>
      </c>
      <c r="F4645" s="176" t="str">
        <f>IF(ISBLANK('DPW3'!BI135),"",'DPW3'!BI135)</f>
        <v/>
      </c>
    </row>
    <row r="4646" spans="1:60" x14ac:dyDescent="0.25">
      <c r="A4646" s="176" t="str">
        <f t="shared" si="72"/>
        <v>YKY</v>
      </c>
      <c r="B4646" s="176" t="str">
        <f>IF(ISBLANK('DPW3'!DW135),"",'DPW3'!DW135)</f>
        <v>PCD_DPW3_SEMD_DCI_S1</v>
      </c>
      <c r="C4646" s="176" t="str">
        <f>'DPW3'!F135 &amp; "," &amp; 'DPW3'!G135 &amp; "," &amp; 'DPW3'!$DQ$5 &amp; "," &amp; 'DPW3'!$DW$6</f>
        <v>SEMD - Legal instruments,Number of schemes at Stage 1,Reasons for delay - Number of delayed schemes falling into each 'primary reason for delay' category,Contractual issues</v>
      </c>
      <c r="D4646" s="176" t="str">
        <f>IF(ISBLANK('DPW3'!$H$135),"",'DPW3'!$H$135)</f>
        <v>Nr</v>
      </c>
      <c r="E4646" s="176" t="s">
        <v>7266</v>
      </c>
      <c r="F4646" s="176" t="str">
        <f>IF(ISBLANK('DPW3'!BJ135),"",'DPW3'!BJ135)</f>
        <v/>
      </c>
    </row>
    <row r="4647" spans="1:60" x14ac:dyDescent="0.25">
      <c r="A4647" s="176" t="str">
        <f t="shared" si="72"/>
        <v>YKY</v>
      </c>
      <c r="B4647" s="176" t="str">
        <f>IF(ISBLANK('DPW3'!DX135),"",'DPW3'!DX135)</f>
        <v>PCD_DPW3_SEMD_DSI_S1</v>
      </c>
      <c r="C4647" s="176" t="str">
        <f>'DPW3'!F135 &amp; "," &amp; 'DPW3'!G135 &amp; "," &amp; 'DPW3'!$DQ$5 &amp; "," &amp; 'DPW3'!$DX$6</f>
        <v>SEMD - Legal instruments,Number of schemes at Stage 1,Reasons for delay - Number of delayed schemes falling into each 'primary reason for delay' category,Sites issues</v>
      </c>
      <c r="D4647" s="176" t="str">
        <f>IF(ISBLANK('DPW3'!$H$135),"",'DPW3'!$H$135)</f>
        <v>Nr</v>
      </c>
      <c r="E4647" s="176" t="s">
        <v>7266</v>
      </c>
      <c r="F4647" s="176" t="str">
        <f>IF(ISBLANK('DPW3'!BK135),"",'DPW3'!BK135)</f>
        <v/>
      </c>
    </row>
    <row r="4648" spans="1:60" x14ac:dyDescent="0.25">
      <c r="A4648" s="176" t="str">
        <f t="shared" si="72"/>
        <v>YKY</v>
      </c>
      <c r="B4648" s="176" t="str">
        <f>IF(ISBLANK('DPW3'!DY135),"",'DPW3'!DY135)</f>
        <v>PCD_DPW3_SEMD_DER_S1</v>
      </c>
      <c r="C4648" s="176" t="str">
        <f>'DPW3'!F135 &amp; "," &amp; 'DPW3'!G135 &amp; "," &amp; 'DPW3'!$DQ$5 &amp; "," &amp; 'DPW3'!$DY$6</f>
        <v>SEMD - Legal instruments,Number of schemes at Stage 1,Reasons for delay - Number of delayed schemes falling into each 'primary reason for delay' category,Environmental risks</v>
      </c>
      <c r="D4648" s="176" t="str">
        <f>IF(ISBLANK('DPW3'!$H$135),"",'DPW3'!$H$135)</f>
        <v>Nr</v>
      </c>
      <c r="E4648" s="176" t="s">
        <v>7266</v>
      </c>
      <c r="F4648" s="176" t="str">
        <f>IF(ISBLANK('DPW3'!BL135),"",'DPW3'!BL135)</f>
        <v/>
      </c>
    </row>
    <row r="4649" spans="1:60" x14ac:dyDescent="0.25">
      <c r="A4649" s="176" t="str">
        <f t="shared" si="72"/>
        <v>YKY</v>
      </c>
      <c r="B4649" s="176" t="str">
        <f>IF(ISBLANK('DPW3'!DZ135),"",'DPW3'!DZ135)</f>
        <v>PCD_DPW3_SEMD_RS_S1</v>
      </c>
      <c r="C4649" s="176" t="str">
        <f>'DPW3'!F135 &amp; "," &amp; 'DPW3'!G135 &amp; "," &amp; 'DPW3'!$DQ$5 &amp; "," &amp; 'DPW3'!$DZ$6</f>
        <v>SEMD - Legal instruments,Number of schemes at Stage 1,Reasons for delay - Number of delayed schemes falling into each 'primary reason for delay' category,Regulatory Sign off Delay</v>
      </c>
      <c r="D4649" s="176" t="str">
        <f>IF(ISBLANK('DPW3'!$H$135),"",'DPW3'!$H$135)</f>
        <v>Nr</v>
      </c>
      <c r="E4649" s="176" t="s">
        <v>7266</v>
      </c>
      <c r="F4649" s="176" t="str">
        <f>IF(ISBLANK('DPW3'!BM135),"",'DPW3'!BM135)</f>
        <v/>
      </c>
    </row>
    <row r="4650" spans="1:60" x14ac:dyDescent="0.25">
      <c r="A4650" s="176" t="str">
        <f t="shared" si="72"/>
        <v>YKY</v>
      </c>
      <c r="B4650" s="176" t="str">
        <f>IF(ISBLANK('DPW3'!EA135),"",'DPW3'!EA135)</f>
        <v>PCD_DPW3_SEMD_DPLE_S1</v>
      </c>
      <c r="C4650" s="176" t="str">
        <f>'DPW3'!F135 &amp; "," &amp; 'DPW3'!G135 &amp; "," &amp; 'DPW3'!$DQ$5 &amp; "," &amp; 'DPW3'!$EA$6</f>
        <v>SEMD - Legal instruments,Number of schemes at Stage 1,Reasons for delay - Number of delayed schemes falling into each 'primary reason for delay' category,Programme level efficiency</v>
      </c>
      <c r="D4650" s="176" t="str">
        <f>IF(ISBLANK('DPW3'!$H$135),"",'DPW3'!$H$135)</f>
        <v>Nr</v>
      </c>
      <c r="E4650" s="176" t="s">
        <v>7266</v>
      </c>
      <c r="F4650" s="176" t="str">
        <f>IF(ISBLANK('DPW3'!BN135),"",'DPW3'!BN135)</f>
        <v/>
      </c>
    </row>
    <row r="4651" spans="1:60" x14ac:dyDescent="0.25">
      <c r="A4651" s="176" t="str">
        <f t="shared" si="72"/>
        <v>YKY</v>
      </c>
      <c r="B4651" s="176" t="str">
        <f>IF(ISBLANK('DPW3'!BZ136),"",'DPW3'!BZ136)</f>
        <v>PCD_DPW3_SEMD_S2</v>
      </c>
      <c r="C4651" s="176" t="str">
        <f>'DPW3'!F136 &amp; "," &amp; 'DPW3'!G136 &amp; "," &amp; 'DPW3'!BX5</f>
        <v>SEMD - Legal instruments,Number of schemes at Stage 2,Number of Schemes with IMs (Nr)</v>
      </c>
      <c r="D4651" s="176" t="str">
        <f>IF(ISBLANK('DPW3'!$H$136),"",'DPW3'!$H$136)</f>
        <v>Nr</v>
      </c>
      <c r="E4651" s="176" t="s">
        <v>7266</v>
      </c>
      <c r="T4651" s="176">
        <f>IF(ISBLANK('DPW3'!M136),"",'DPW3'!M136)</f>
        <v>0</v>
      </c>
      <c r="U4651" s="176">
        <f>IF(ISBLANK('DPW3'!N136),"",'DPW3'!N136)</f>
        <v>0</v>
      </c>
      <c r="V4651" s="176">
        <f>IF(ISBLANK('DPW3'!O136),"",'DPW3'!O136)</f>
        <v>0</v>
      </c>
      <c r="W4651" s="176">
        <f>IF(ISBLANK('DPW3'!P136),"",'DPW3'!P136)</f>
        <v>0</v>
      </c>
      <c r="X4651" s="176">
        <f>IF(ISBLANK('DPW3'!Q136),"",'DPW3'!Q136)</f>
        <v>0</v>
      </c>
      <c r="Y4651" s="176">
        <f>IF(ISBLANK('DPW3'!R136),"",'DPW3'!R136)</f>
        <v>1</v>
      </c>
      <c r="Z4651" s="176">
        <f>IF(ISBLANK('DPW3'!S136),"",'DPW3'!S136)</f>
        <v>0</v>
      </c>
      <c r="AA4651" s="176">
        <f>IF(ISBLANK('DPW3'!T136),"",'DPW3'!T136)</f>
        <v>0</v>
      </c>
      <c r="AB4651" s="176">
        <f>IF(ISBLANK('DPW3'!U136),"",'DPW3'!U136)</f>
        <v>0</v>
      </c>
      <c r="AC4651" s="176">
        <f>IF(ISBLANK('DPW3'!V136),"",'DPW3'!V136)</f>
        <v>0</v>
      </c>
      <c r="AD4651" s="176">
        <f>IF(ISBLANK('DPW3'!W136),"",'DPW3'!W136)</f>
        <v>0</v>
      </c>
      <c r="AE4651" s="176">
        <f>IF(ISBLANK('DPW3'!X136),"",'DPW3'!X136)</f>
        <v>0</v>
      </c>
      <c r="AF4651" s="176">
        <f>IF(ISBLANK('DPW3'!Y136),"",'DPW3'!Y136)</f>
        <v>0</v>
      </c>
      <c r="AG4651" s="176">
        <f>IF(ISBLANK('DPW3'!Z136),"",'DPW3'!Z136)</f>
        <v>0</v>
      </c>
      <c r="AH4651" s="176">
        <f>IF(ISBLANK('DPW3'!AA136),"",'DPW3'!AA136)</f>
        <v>0</v>
      </c>
      <c r="AI4651" s="176">
        <f>IF(ISBLANK('DPW3'!AB136),"",'DPW3'!AB136)</f>
        <v>0</v>
      </c>
      <c r="AJ4651" s="176">
        <f>IF(ISBLANK('DPW3'!AC136),"",'DPW3'!AC136)</f>
        <v>0</v>
      </c>
      <c r="AK4651" s="176">
        <f>IF(ISBLANK('DPW3'!AD136),"",'DPW3'!AD136)</f>
        <v>0</v>
      </c>
      <c r="AL4651" s="176">
        <f>IF(ISBLANK('DPW3'!AE136),"",'DPW3'!AE136)</f>
        <v>0</v>
      </c>
      <c r="AM4651" s="176">
        <f>IF(ISBLANK('DPW3'!AF136),"",'DPW3'!AF136)</f>
        <v>0</v>
      </c>
      <c r="AN4651" s="176">
        <f>IF(ISBLANK('DPW3'!AG136),"",'DPW3'!AG136)</f>
        <v>0</v>
      </c>
      <c r="AO4651" s="176">
        <f>IF(ISBLANK('DPW3'!AH136),"",'DPW3'!AH136)</f>
        <v>0</v>
      </c>
      <c r="AP4651" s="176">
        <f>IF(ISBLANK('DPW3'!AI136),"",'DPW3'!AI136)</f>
        <v>0</v>
      </c>
      <c r="AQ4651" s="176">
        <f>IF(ISBLANK('DPW3'!AJ136),"",'DPW3'!AJ136)</f>
        <v>0</v>
      </c>
      <c r="AR4651" s="176">
        <f>IF(ISBLANK('DPW3'!AK136),"",'DPW3'!AK136)</f>
        <v>0</v>
      </c>
      <c r="AS4651" s="176">
        <f>IF(ISBLANK('DPW3'!AL136),"",'DPW3'!AL136)</f>
        <v>0</v>
      </c>
      <c r="AT4651" s="176">
        <f>IF(ISBLANK('DPW3'!AM136),"",'DPW3'!AM136)</f>
        <v>0</v>
      </c>
      <c r="AU4651" s="176">
        <f>IF(ISBLANK('DPW3'!AN136),"",'DPW3'!AN136)</f>
        <v>0</v>
      </c>
      <c r="AV4651" s="176">
        <f>IF(ISBLANK('DPW3'!AO136),"",'DPW3'!AO136)</f>
        <v>0</v>
      </c>
      <c r="AW4651" s="176">
        <f>IF(ISBLANK('DPW3'!AP136),"",'DPW3'!AP136)</f>
        <v>0</v>
      </c>
      <c r="AX4651" s="176">
        <f>IF(ISBLANK('DPW3'!AQ136),"",'DPW3'!AQ136)</f>
        <v>0</v>
      </c>
      <c r="AY4651" s="176">
        <f>IF(ISBLANK('DPW3'!AR136),"",'DPW3'!AR136)</f>
        <v>0</v>
      </c>
      <c r="AZ4651" s="176">
        <f>IF(ISBLANK('DPW3'!AS136),"",'DPW3'!AS136)</f>
        <v>0</v>
      </c>
      <c r="BA4651" s="176">
        <f>IF(ISBLANK('DPW3'!AT136),"",'DPW3'!AT136)</f>
        <v>0</v>
      </c>
      <c r="BB4651" s="176">
        <f>IF(ISBLANK('DPW3'!AU136),"",'DPW3'!AU136)</f>
        <v>0</v>
      </c>
      <c r="BC4651" s="176">
        <f>IF(ISBLANK('DPW3'!AV136),"",'DPW3'!AV136)</f>
        <v>0</v>
      </c>
      <c r="BD4651" s="176">
        <f>IF(ISBLANK('DPW3'!AW136),"",'DPW3'!AW136)</f>
        <v>0</v>
      </c>
      <c r="BE4651" s="176">
        <f>IF(ISBLANK('DPW3'!AX136),"",'DPW3'!AX136)</f>
        <v>0</v>
      </c>
      <c r="BF4651" s="176">
        <f>IF(ISBLANK('DPW3'!AY136),"",'DPW3'!AY136)</f>
        <v>0</v>
      </c>
      <c r="BG4651" s="176">
        <f>IF(ISBLANK('DPW3'!AZ136),"",'DPW3'!AZ136)</f>
        <v>0</v>
      </c>
      <c r="BH4651" s="176">
        <f>IF(ISBLANK('DPW3'!BA136),"",'DPW3'!BA136)</f>
        <v>0</v>
      </c>
    </row>
    <row r="4652" spans="1:60" x14ac:dyDescent="0.25">
      <c r="A4652" s="176" t="str">
        <f t="shared" si="72"/>
        <v>YKY</v>
      </c>
      <c r="B4652" s="176" t="str">
        <f>IF(ISBLANK('DPW3'!DP136),"",'DPW3'!DP136)</f>
        <v>PCD_DPW3_SEMD_DLY_S2</v>
      </c>
      <c r="C4652" s="176" t="str">
        <f>'DPW3'!F136 &amp; "," &amp; 'DPW3'!G136 &amp; "," &amp; 'DPW3'!DP5 &amp; "," &amp; 'DPW3'!DP6</f>
        <v>SEMD - Legal instruments,Number of schemes at Stage 2,Total number of schemes with a 90+ day delay for any given IM,</v>
      </c>
      <c r="D4652" s="176" t="str">
        <f>IF(ISBLANK('DPW3'!$H$136),"",'DPW3'!$H$136)</f>
        <v>Nr</v>
      </c>
      <c r="E4652" s="176" t="s">
        <v>7266</v>
      </c>
      <c r="F4652" s="176" t="str">
        <f>IF(ISBLANK('DPW3'!BC136),"",'DPW3'!BC136)</f>
        <v/>
      </c>
    </row>
    <row r="4653" spans="1:60" x14ac:dyDescent="0.25">
      <c r="A4653" s="176" t="str">
        <f t="shared" si="72"/>
        <v>YKY</v>
      </c>
      <c r="B4653" s="176" t="str">
        <f>IF(ISBLANK('DPW3'!DQ136),"",'DPW3'!DQ136)</f>
        <v>PCD_DPW3_SEMD_DIR_S2</v>
      </c>
      <c r="C4653" s="176" t="str">
        <f>'DPW3'!F136 &amp; "," &amp; 'DPW3'!G136 &amp; "," &amp; 'DPW3'!$DQ$5 &amp; "," &amp; 'DPW3'!$DQ$6</f>
        <v>SEMD - Legal instruments,Number of schemes at Stage 2,Reasons for delay - Number of delayed schemes falling into each 'primary reason for delay' category,Lack of resources - internal</v>
      </c>
      <c r="D4653" s="176" t="str">
        <f>IF(ISBLANK('DPW3'!$H$136),"",'DPW3'!$H$136)</f>
        <v>Nr</v>
      </c>
      <c r="E4653" s="176" t="s">
        <v>7266</v>
      </c>
      <c r="F4653" s="176" t="str">
        <f>IF(ISBLANK('DPW3'!BD136),"",'DPW3'!BD136)</f>
        <v/>
      </c>
    </row>
    <row r="4654" spans="1:60" x14ac:dyDescent="0.25">
      <c r="A4654" s="176" t="str">
        <f t="shared" si="72"/>
        <v>YKY</v>
      </c>
      <c r="B4654" s="176" t="str">
        <f>IF(ISBLANK('DPW3'!DR136),"",'DPW3'!DR136)</f>
        <v>PCD_DPW3_SEMD_DSCR_S2</v>
      </c>
      <c r="C4654" s="176" t="str">
        <f>'DPW3'!F136 &amp; "," &amp; 'DPW3'!G136 &amp; "," &amp; 'DPW3'!$DQ$5 &amp; "," &amp; 'DPW3'!$DR$6</f>
        <v xml:space="preserve">SEMD - Legal instruments,Number of schemes at Stage 2,Reasons for delay - Number of delayed schemes falling into each 'primary reason for delay' category,Lack of resources - external </v>
      </c>
      <c r="D4654" s="176" t="str">
        <f>IF(ISBLANK('DPW3'!$H$136),"",'DPW3'!$H$136)</f>
        <v>Nr</v>
      </c>
      <c r="E4654" s="176" t="s">
        <v>7266</v>
      </c>
      <c r="F4654" s="176" t="str">
        <f>IF(ISBLANK('DPW3'!BE136),"",'DPW3'!BE136)</f>
        <v/>
      </c>
    </row>
    <row r="4655" spans="1:60" x14ac:dyDescent="0.25">
      <c r="A4655" s="176" t="str">
        <f t="shared" si="72"/>
        <v>YKY</v>
      </c>
      <c r="B4655" s="176" t="str">
        <f>IF(ISBLANK('DPW3'!DS136),"",'DPW3'!DS136)</f>
        <v>PCD_DPW3_SEMD_DCS_S2</v>
      </c>
      <c r="C4655" s="176" t="str">
        <f>'DPW3'!F136 &amp; "," &amp; 'DPW3'!G136 &amp; "," &amp; 'DPW3'!$DQ$5 &amp; "," &amp; 'DPW3'!$DS$6</f>
        <v>SEMD - Legal instruments,Number of schemes at Stage 2,Reasons for delay - Number of delayed schemes falling into each 'primary reason for delay' category,Change in solution (IM2)</v>
      </c>
      <c r="D4655" s="176" t="str">
        <f>IF(ISBLANK('DPW3'!$H$136),"",'DPW3'!$H$136)</f>
        <v>Nr</v>
      </c>
      <c r="E4655" s="176" t="s">
        <v>7266</v>
      </c>
      <c r="F4655" s="176" t="str">
        <f>IF(ISBLANK('DPW3'!BF136),"",'DPW3'!BF136)</f>
        <v/>
      </c>
    </row>
    <row r="4656" spans="1:60" x14ac:dyDescent="0.25">
      <c r="A4656" s="176" t="str">
        <f t="shared" si="72"/>
        <v>YKY</v>
      </c>
      <c r="B4656" s="176" t="str">
        <f>IF(ISBLANK('DPW3'!DT136),"",'DPW3'!DT136)</f>
        <v>PCD_DPW3_SEMD_DSPC_S2</v>
      </c>
      <c r="C4656" s="176" t="str">
        <f>'DPW3'!F136 &amp; "," &amp; 'DPW3'!G136 &amp; "," &amp; 'DPW3'!$DQ$5 &amp; "," &amp; 'DPW3'!$DT$6</f>
        <v>SEMD - Legal instruments,Number of schemes at Stage 2,Reasons for delay - Number of delayed schemes falling into each 'primary reason for delay' category,Supply chain capacity</v>
      </c>
      <c r="D4656" s="176" t="str">
        <f>IF(ISBLANK('DPW3'!$H$136),"",'DPW3'!$H$136)</f>
        <v>Nr</v>
      </c>
      <c r="E4656" s="176" t="s">
        <v>7266</v>
      </c>
      <c r="F4656" s="176" t="str">
        <f>IF(ISBLANK('DPW3'!BG136),"",'DPW3'!BG136)</f>
        <v/>
      </c>
    </row>
    <row r="4657" spans="1:60" s="55" customFormat="1" x14ac:dyDescent="0.25">
      <c r="A4657" s="55" t="str">
        <f t="shared" si="72"/>
        <v>YKY</v>
      </c>
      <c r="B4657" s="55" t="str">
        <f>IF(ISBLANK('DPW3'!DU136),"",'DPW3'!DU136)</f>
        <v>PCD_DPW3_SEMD_DPP_S2</v>
      </c>
      <c r="C4657" s="55" t="str">
        <f>'DPW3'!F136 &amp; "," &amp; 'DPW3'!G136 &amp; "," &amp; 'DPW3'!$DQ$5 &amp; "," &amp; 'DPW3'!$DU$6</f>
        <v>SEMD - Legal instruments,Number of schemes at Stage 2,Reasons for delay - Number of delayed schemes falling into each 'primary reason for delay' category,Land and planning permission</v>
      </c>
      <c r="D4657" s="55" t="str">
        <f>IF(ISBLANK('DPW3'!$H$136),"",'DPW3'!$H$136)</f>
        <v>Nr</v>
      </c>
      <c r="E4657" s="55" t="s">
        <v>7266</v>
      </c>
      <c r="F4657" s="55" t="str">
        <f>IF(ISBLANK('DPW3'!BH136),"",'DPW3'!BH136)</f>
        <v/>
      </c>
    </row>
    <row r="4658" spans="1:60" x14ac:dyDescent="0.25">
      <c r="A4658" s="176" t="str">
        <f t="shared" si="72"/>
        <v>YKY</v>
      </c>
      <c r="B4658" s="176" t="str">
        <f>IF(ISBLANK('DPW3'!DV136),"",'DPW3'!DV136)</f>
        <v>PCD_DPW3_SEMD_DTPI_S2</v>
      </c>
      <c r="C4658" s="176" t="str">
        <f>'DPW3'!F136 &amp; "," &amp; 'DPW3'!G136 &amp; "," &amp; 'DPW3'!$DQ$5 &amp; "," &amp; 'DPW3'!$DV$6</f>
        <v>SEMD - Legal instruments,Number of schemes at Stage 2,Reasons for delay - Number of delayed schemes falling into each 'primary reason for delay' category,Third-party interface</v>
      </c>
      <c r="D4658" s="176" t="str">
        <f>IF(ISBLANK('DPW3'!$H$136),"",'DPW3'!$H$136)</f>
        <v>Nr</v>
      </c>
      <c r="E4658" s="176" t="s">
        <v>7266</v>
      </c>
      <c r="F4658" s="176" t="str">
        <f>IF(ISBLANK('DPW3'!BI136),"",'DPW3'!BI136)</f>
        <v/>
      </c>
    </row>
    <row r="4659" spans="1:60" x14ac:dyDescent="0.25">
      <c r="A4659" s="176" t="str">
        <f t="shared" si="72"/>
        <v>YKY</v>
      </c>
      <c r="B4659" s="176" t="str">
        <f>IF(ISBLANK('DPW3'!DW136),"",'DPW3'!DW136)</f>
        <v>PCD_DPW3_SEMD_DCI_S2</v>
      </c>
      <c r="C4659" s="176" t="str">
        <f>'DPW3'!F136 &amp; "," &amp; 'DPW3'!G136 &amp; "," &amp; 'DPW3'!$DQ$5 &amp; "," &amp; 'DPW3'!$DW$6</f>
        <v>SEMD - Legal instruments,Number of schemes at Stage 2,Reasons for delay - Number of delayed schemes falling into each 'primary reason for delay' category,Contractual issues</v>
      </c>
      <c r="D4659" s="176" t="str">
        <f>IF(ISBLANK('DPW3'!$H$136),"",'DPW3'!$H$136)</f>
        <v>Nr</v>
      </c>
      <c r="E4659" s="176" t="s">
        <v>7266</v>
      </c>
      <c r="F4659" s="176" t="str">
        <f>IF(ISBLANK('DPW3'!BJ136),"",'DPW3'!BJ136)</f>
        <v/>
      </c>
    </row>
    <row r="4660" spans="1:60" x14ac:dyDescent="0.25">
      <c r="A4660" s="176" t="str">
        <f t="shared" si="72"/>
        <v>YKY</v>
      </c>
      <c r="B4660" s="176" t="str">
        <f>IF(ISBLANK('DPW3'!DX136),"",'DPW3'!DX136)</f>
        <v>PCD_DPW3_SEMD_DSI_S2</v>
      </c>
      <c r="C4660" s="176" t="str">
        <f>'DPW3'!F136 &amp; "," &amp; 'DPW3'!G136 &amp; "," &amp; 'DPW3'!$DQ$5 &amp; "," &amp; 'DPW3'!$DX$6</f>
        <v>SEMD - Legal instruments,Number of schemes at Stage 2,Reasons for delay - Number of delayed schemes falling into each 'primary reason for delay' category,Sites issues</v>
      </c>
      <c r="D4660" s="176" t="str">
        <f>IF(ISBLANK('DPW3'!$H$136),"",'DPW3'!$H$136)</f>
        <v>Nr</v>
      </c>
      <c r="E4660" s="176" t="s">
        <v>7266</v>
      </c>
      <c r="F4660" s="176" t="str">
        <f>IF(ISBLANK('DPW3'!BK136),"",'DPW3'!BK136)</f>
        <v/>
      </c>
    </row>
    <row r="4661" spans="1:60" x14ac:dyDescent="0.25">
      <c r="A4661" s="176" t="str">
        <f t="shared" si="72"/>
        <v>YKY</v>
      </c>
      <c r="B4661" s="176" t="str">
        <f>IF(ISBLANK('DPW3'!DY136),"",'DPW3'!DY136)</f>
        <v>PCD_DPW3_SEMD_DER_S2</v>
      </c>
      <c r="C4661" s="176" t="str">
        <f>'DPW3'!F136 &amp; "," &amp; 'DPW3'!G136 &amp; "," &amp; 'DPW3'!$DQ$5 &amp; "," &amp; 'DPW3'!$DY$6</f>
        <v>SEMD - Legal instruments,Number of schemes at Stage 2,Reasons for delay - Number of delayed schemes falling into each 'primary reason for delay' category,Environmental risks</v>
      </c>
      <c r="D4661" s="176" t="str">
        <f>IF(ISBLANK('DPW3'!$H$136),"",'DPW3'!$H$136)</f>
        <v>Nr</v>
      </c>
      <c r="E4661" s="176" t="s">
        <v>7266</v>
      </c>
      <c r="F4661" s="176" t="str">
        <f>IF(ISBLANK('DPW3'!BL136),"",'DPW3'!BL136)</f>
        <v/>
      </c>
    </row>
    <row r="4662" spans="1:60" x14ac:dyDescent="0.25">
      <c r="A4662" s="176" t="str">
        <f t="shared" si="72"/>
        <v>YKY</v>
      </c>
      <c r="B4662" s="176" t="str">
        <f>IF(ISBLANK('DPW3'!DZ136),"",'DPW3'!DZ136)</f>
        <v>PCD_DPW3_SEMD_RS_S2</v>
      </c>
      <c r="C4662" s="176" t="str">
        <f>'DPW3'!F136 &amp; "," &amp; 'DPW3'!G136 &amp; "," &amp; 'DPW3'!$DQ$5 &amp; "," &amp; 'DPW3'!$DZ$6</f>
        <v>SEMD - Legal instruments,Number of schemes at Stage 2,Reasons for delay - Number of delayed schemes falling into each 'primary reason for delay' category,Regulatory Sign off Delay</v>
      </c>
      <c r="D4662" s="176" t="str">
        <f>IF(ISBLANK('DPW3'!$H$136),"",'DPW3'!$H$136)</f>
        <v>Nr</v>
      </c>
      <c r="E4662" s="176" t="s">
        <v>7266</v>
      </c>
      <c r="F4662" s="176" t="str">
        <f>IF(ISBLANK('DPW3'!BM136),"",'DPW3'!BM136)</f>
        <v/>
      </c>
    </row>
    <row r="4663" spans="1:60" x14ac:dyDescent="0.25">
      <c r="A4663" s="176" t="str">
        <f t="shared" si="72"/>
        <v>YKY</v>
      </c>
      <c r="B4663" s="176" t="str">
        <f>IF(ISBLANK('DPW3'!EA136),"",'DPW3'!EA136)</f>
        <v>PCD_DPW3_SEMD_DPLE_S2</v>
      </c>
      <c r="C4663" s="176" t="str">
        <f>'DPW3'!F136 &amp; "," &amp; 'DPW3'!G136 &amp; "," &amp; 'DPW3'!$DQ$5 &amp; "," &amp; 'DPW3'!$EA$6</f>
        <v>SEMD - Legal instruments,Number of schemes at Stage 2,Reasons for delay - Number of delayed schemes falling into each 'primary reason for delay' category,Programme level efficiency</v>
      </c>
      <c r="D4663" s="176" t="str">
        <f>IF(ISBLANK('DPW3'!$H$136),"",'DPW3'!$H$136)</f>
        <v>Nr</v>
      </c>
      <c r="E4663" s="176" t="s">
        <v>7266</v>
      </c>
      <c r="F4663" s="176" t="str">
        <f>IF(ISBLANK('DPW3'!BN136),"",'DPW3'!BN136)</f>
        <v/>
      </c>
    </row>
    <row r="4664" spans="1:60" x14ac:dyDescent="0.25">
      <c r="A4664" s="176" t="str">
        <f t="shared" si="72"/>
        <v>YKY</v>
      </c>
      <c r="B4664" s="176" t="str">
        <f>IF(ISBLANK('DPW3'!BZ137),"",'DPW3'!BZ137)</f>
        <v>PCD_DPW3_SEMD_S3</v>
      </c>
      <c r="C4664" s="176" t="str">
        <f>'DPW3'!F137 &amp; "," &amp; 'DPW3'!G137 &amp; "," &amp; 'DPW3'!BX5</f>
        <v>SEMD - Legal instruments,Number of schemes at Stage 3,Number of Schemes with IMs (Nr)</v>
      </c>
      <c r="D4664" s="176" t="str">
        <f>IF(ISBLANK('DPW3'!$H$137),"",'DPW3'!$H$137)</f>
        <v>Nr</v>
      </c>
      <c r="E4664" s="176" t="s">
        <v>7266</v>
      </c>
      <c r="T4664" s="176">
        <f>IF(ISBLANK('DPW3'!M137),"",'DPW3'!M137)</f>
        <v>0</v>
      </c>
      <c r="U4664" s="176">
        <f>IF(ISBLANK('DPW3'!N137),"",'DPW3'!N137)</f>
        <v>0</v>
      </c>
      <c r="V4664" s="176">
        <f>IF(ISBLANK('DPW3'!O137),"",'DPW3'!O137)</f>
        <v>0</v>
      </c>
      <c r="W4664" s="176">
        <f>IF(ISBLANK('DPW3'!P137),"",'DPW3'!P137)</f>
        <v>0</v>
      </c>
      <c r="X4664" s="176">
        <f>IF(ISBLANK('DPW3'!Q137),"",'DPW3'!Q137)</f>
        <v>0</v>
      </c>
      <c r="Y4664" s="176">
        <f>IF(ISBLANK('DPW3'!R137),"",'DPW3'!R137)</f>
        <v>0</v>
      </c>
      <c r="Z4664" s="176">
        <f>IF(ISBLANK('DPW3'!S137),"",'DPW3'!S137)</f>
        <v>0</v>
      </c>
      <c r="AA4664" s="176">
        <f>IF(ISBLANK('DPW3'!T137),"",'DPW3'!T137)</f>
        <v>0</v>
      </c>
      <c r="AB4664" s="176">
        <f>IF(ISBLANK('DPW3'!U137),"",'DPW3'!U137)</f>
        <v>0</v>
      </c>
      <c r="AC4664" s="176">
        <f>IF(ISBLANK('DPW3'!V137),"",'DPW3'!V137)</f>
        <v>0</v>
      </c>
      <c r="AD4664" s="176">
        <f>IF(ISBLANK('DPW3'!W137),"",'DPW3'!W137)</f>
        <v>0</v>
      </c>
      <c r="AE4664" s="176">
        <f>IF(ISBLANK('DPW3'!X137),"",'DPW3'!X137)</f>
        <v>0</v>
      </c>
      <c r="AF4664" s="176">
        <f>IF(ISBLANK('DPW3'!Y137),"",'DPW3'!Y137)</f>
        <v>0</v>
      </c>
      <c r="AG4664" s="176">
        <f>IF(ISBLANK('DPW3'!Z137),"",'DPW3'!Z137)</f>
        <v>0</v>
      </c>
      <c r="AH4664" s="176">
        <f>IF(ISBLANK('DPW3'!AA137),"",'DPW3'!AA137)</f>
        <v>0</v>
      </c>
      <c r="AI4664" s="176">
        <f>IF(ISBLANK('DPW3'!AB137),"",'DPW3'!AB137)</f>
        <v>0</v>
      </c>
      <c r="AJ4664" s="176">
        <f>IF(ISBLANK('DPW3'!AC137),"",'DPW3'!AC137)</f>
        <v>0</v>
      </c>
      <c r="AK4664" s="176">
        <f>IF(ISBLANK('DPW3'!AD137),"",'DPW3'!AD137)</f>
        <v>0</v>
      </c>
      <c r="AL4664" s="176">
        <f>IF(ISBLANK('DPW3'!AE137),"",'DPW3'!AE137)</f>
        <v>0</v>
      </c>
      <c r="AM4664" s="176">
        <f>IF(ISBLANK('DPW3'!AF137),"",'DPW3'!AF137)</f>
        <v>0</v>
      </c>
      <c r="AN4664" s="176">
        <f>IF(ISBLANK('DPW3'!AG137),"",'DPW3'!AG137)</f>
        <v>0</v>
      </c>
      <c r="AO4664" s="176">
        <f>IF(ISBLANK('DPW3'!AH137),"",'DPW3'!AH137)</f>
        <v>0</v>
      </c>
      <c r="AP4664" s="176">
        <f>IF(ISBLANK('DPW3'!AI137),"",'DPW3'!AI137)</f>
        <v>0</v>
      </c>
      <c r="AQ4664" s="176">
        <f>IF(ISBLANK('DPW3'!AJ137),"",'DPW3'!AJ137)</f>
        <v>0</v>
      </c>
      <c r="AR4664" s="176">
        <f>IF(ISBLANK('DPW3'!AK137),"",'DPW3'!AK137)</f>
        <v>0</v>
      </c>
      <c r="AS4664" s="176">
        <f>IF(ISBLANK('DPW3'!AL137),"",'DPW3'!AL137)</f>
        <v>0</v>
      </c>
      <c r="AT4664" s="176">
        <f>IF(ISBLANK('DPW3'!AM137),"",'DPW3'!AM137)</f>
        <v>0</v>
      </c>
      <c r="AU4664" s="176">
        <f>IF(ISBLANK('DPW3'!AN137),"",'DPW3'!AN137)</f>
        <v>0</v>
      </c>
      <c r="AV4664" s="176">
        <f>IF(ISBLANK('DPW3'!AO137),"",'DPW3'!AO137)</f>
        <v>0</v>
      </c>
      <c r="AW4664" s="176">
        <f>IF(ISBLANK('DPW3'!AP137),"",'DPW3'!AP137)</f>
        <v>0</v>
      </c>
      <c r="AX4664" s="176">
        <f>IF(ISBLANK('DPW3'!AQ137),"",'DPW3'!AQ137)</f>
        <v>0</v>
      </c>
      <c r="AY4664" s="176">
        <f>IF(ISBLANK('DPW3'!AR137),"",'DPW3'!AR137)</f>
        <v>0</v>
      </c>
      <c r="AZ4664" s="176">
        <f>IF(ISBLANK('DPW3'!AS137),"",'DPW3'!AS137)</f>
        <v>0</v>
      </c>
      <c r="BA4664" s="176">
        <f>IF(ISBLANK('DPW3'!AT137),"",'DPW3'!AT137)</f>
        <v>0</v>
      </c>
      <c r="BB4664" s="176">
        <f>IF(ISBLANK('DPW3'!AU137),"",'DPW3'!AU137)</f>
        <v>0</v>
      </c>
      <c r="BC4664" s="176">
        <f>IF(ISBLANK('DPW3'!AV137),"",'DPW3'!AV137)</f>
        <v>0</v>
      </c>
      <c r="BD4664" s="176">
        <f>IF(ISBLANK('DPW3'!AW137),"",'DPW3'!AW137)</f>
        <v>0</v>
      </c>
      <c r="BE4664" s="176">
        <f>IF(ISBLANK('DPW3'!AX137),"",'DPW3'!AX137)</f>
        <v>0</v>
      </c>
      <c r="BF4664" s="176">
        <f>IF(ISBLANK('DPW3'!AY137),"",'DPW3'!AY137)</f>
        <v>0</v>
      </c>
      <c r="BG4664" s="176">
        <f>IF(ISBLANK('DPW3'!AZ137),"",'DPW3'!AZ137)</f>
        <v>0</v>
      </c>
      <c r="BH4664" s="176">
        <f>IF(ISBLANK('DPW3'!BA137),"",'DPW3'!BA137)</f>
        <v>0</v>
      </c>
    </row>
    <row r="4665" spans="1:60" x14ac:dyDescent="0.25">
      <c r="A4665" s="176" t="str">
        <f t="shared" si="72"/>
        <v>YKY</v>
      </c>
      <c r="B4665" s="176" t="str">
        <f>IF(ISBLANK('DPW3'!DP137),"",'DPW3'!DP137)</f>
        <v>PCD_DPW3_SEMD_DLY_S3</v>
      </c>
      <c r="C4665" s="176" t="str">
        <f>'DPW3'!F137 &amp; "," &amp; 'DPW3'!G137 &amp; "," &amp; 'DPW3'!DP5 &amp; "," &amp; 'DPW3'!DP6</f>
        <v>SEMD - Legal instruments,Number of schemes at Stage 3,Total number of schemes with a 90+ day delay for any given IM,</v>
      </c>
      <c r="D4665" s="176" t="str">
        <f>IF(ISBLANK('DPW3'!$H$137),"",'DPW3'!$H$137)</f>
        <v>Nr</v>
      </c>
      <c r="E4665" s="176" t="s">
        <v>7266</v>
      </c>
      <c r="F4665" s="176" t="str">
        <f>IF(ISBLANK('DPW3'!BC137),"",'DPW3'!BC137)</f>
        <v/>
      </c>
    </row>
    <row r="4666" spans="1:60" x14ac:dyDescent="0.25">
      <c r="A4666" s="176" t="str">
        <f t="shared" si="72"/>
        <v>YKY</v>
      </c>
      <c r="B4666" s="176" t="str">
        <f>IF(ISBLANK('DPW3'!DQ137),"",'DPW3'!DQ137)</f>
        <v>PCD_DPW3_SEMD_DIR_S3</v>
      </c>
      <c r="C4666" s="176" t="str">
        <f>'DPW3'!F137 &amp; "," &amp; 'DPW3'!G137 &amp; "," &amp; 'DPW3'!$DQ$5 &amp; "," &amp; 'DPW3'!$DQ$6</f>
        <v>SEMD - Legal instruments,Number of schemes at Stage 3,Reasons for delay - Number of delayed schemes falling into each 'primary reason for delay' category,Lack of resources - internal</v>
      </c>
      <c r="D4666" s="176" t="str">
        <f>IF(ISBLANK('DPW3'!$H$137),"",'DPW3'!$H$137)</f>
        <v>Nr</v>
      </c>
      <c r="E4666" s="176" t="s">
        <v>7266</v>
      </c>
      <c r="F4666" s="176" t="str">
        <f>IF(ISBLANK('DPW3'!BD137),"",'DPW3'!BD137)</f>
        <v/>
      </c>
    </row>
    <row r="4667" spans="1:60" x14ac:dyDescent="0.25">
      <c r="A4667" s="176" t="str">
        <f t="shared" si="72"/>
        <v>YKY</v>
      </c>
      <c r="B4667" s="176" t="str">
        <f>IF(ISBLANK('DPW3'!DR137),"",'DPW3'!DR137)</f>
        <v>PCD_DPW3_SEMD_DSCR_S3</v>
      </c>
      <c r="C4667" s="176" t="str">
        <f>'DPW3'!F137 &amp; "," &amp; 'DPW3'!G137 &amp; "," &amp; 'DPW3'!$DQ$5 &amp; "," &amp; 'DPW3'!$DR$6</f>
        <v xml:space="preserve">SEMD - Legal instruments,Number of schemes at Stage 3,Reasons for delay - Number of delayed schemes falling into each 'primary reason for delay' category,Lack of resources - external </v>
      </c>
      <c r="D4667" s="176" t="str">
        <f>IF(ISBLANK('DPW3'!$H$137),"",'DPW3'!$H$137)</f>
        <v>Nr</v>
      </c>
      <c r="E4667" s="176" t="s">
        <v>7266</v>
      </c>
      <c r="F4667" s="176" t="str">
        <f>IF(ISBLANK('DPW3'!BE137),"",'DPW3'!BE137)</f>
        <v/>
      </c>
    </row>
    <row r="4668" spans="1:60" x14ac:dyDescent="0.25">
      <c r="A4668" s="176" t="str">
        <f t="shared" si="72"/>
        <v>YKY</v>
      </c>
      <c r="B4668" s="176" t="str">
        <f>IF(ISBLANK('DPW3'!DS137),"",'DPW3'!DS137)</f>
        <v>PCD_DPW3_SEMD_DCS_S3</v>
      </c>
      <c r="C4668" s="176" t="str">
        <f>'DPW3'!F137 &amp; "," &amp; 'DPW3'!G137 &amp; "," &amp; 'DPW3'!$DQ$5 &amp; "," &amp; 'DPW3'!$DS$6</f>
        <v>SEMD - Legal instruments,Number of schemes at Stage 3,Reasons for delay - Number of delayed schemes falling into each 'primary reason for delay' category,Change in solution (IM2)</v>
      </c>
      <c r="D4668" s="176" t="str">
        <f>IF(ISBLANK('DPW3'!$H$137),"",'DPW3'!$H$137)</f>
        <v>Nr</v>
      </c>
      <c r="E4668" s="176" t="s">
        <v>7266</v>
      </c>
      <c r="F4668" s="176" t="str">
        <f>IF(ISBLANK('DPW3'!BF137),"",'DPW3'!BF137)</f>
        <v/>
      </c>
    </row>
    <row r="4669" spans="1:60" x14ac:dyDescent="0.25">
      <c r="A4669" s="176" t="str">
        <f t="shared" si="72"/>
        <v>YKY</v>
      </c>
      <c r="B4669" s="176" t="str">
        <f>IF(ISBLANK('DPW3'!DT137),"",'DPW3'!DT137)</f>
        <v>PCD_DPW3_SEMD_DSPC_S3</v>
      </c>
      <c r="C4669" s="176" t="str">
        <f>'DPW3'!F137 &amp; "," &amp; 'DPW3'!G137 &amp; "," &amp; 'DPW3'!$DQ$5 &amp; "," &amp; 'DPW3'!$DT$6</f>
        <v>SEMD - Legal instruments,Number of schemes at Stage 3,Reasons for delay - Number of delayed schemes falling into each 'primary reason for delay' category,Supply chain capacity</v>
      </c>
      <c r="D4669" s="176" t="str">
        <f>IF(ISBLANK('DPW3'!$H$137),"",'DPW3'!$H$137)</f>
        <v>Nr</v>
      </c>
      <c r="E4669" s="176" t="s">
        <v>7266</v>
      </c>
      <c r="F4669" s="176" t="str">
        <f>IF(ISBLANK('DPW3'!BG137),"",'DPW3'!BG137)</f>
        <v/>
      </c>
    </row>
    <row r="4670" spans="1:60" s="55" customFormat="1" x14ac:dyDescent="0.25">
      <c r="A4670" s="55" t="str">
        <f t="shared" si="72"/>
        <v>YKY</v>
      </c>
      <c r="B4670" s="55" t="str">
        <f>IF(ISBLANK('DPW3'!DU137),"",'DPW3'!DU137)</f>
        <v>PCD_DPW3_SEMD_DPP_S3</v>
      </c>
      <c r="C4670" s="55" t="str">
        <f>'DPW3'!F137 &amp; "," &amp; 'DPW3'!G137 &amp; "," &amp; 'DPW3'!$DQ$5 &amp; "," &amp; 'DPW3'!$DU$6</f>
        <v>SEMD - Legal instruments,Number of schemes at Stage 3,Reasons for delay - Number of delayed schemes falling into each 'primary reason for delay' category,Land and planning permission</v>
      </c>
      <c r="D4670" s="55" t="str">
        <f>IF(ISBLANK('DPW3'!$H$137),"",'DPW3'!$H$137)</f>
        <v>Nr</v>
      </c>
      <c r="E4670" s="55" t="s">
        <v>7266</v>
      </c>
      <c r="F4670" s="55" t="str">
        <f>IF(ISBLANK('DPW3'!BH137),"",'DPW3'!BH137)</f>
        <v/>
      </c>
    </row>
    <row r="4671" spans="1:60" x14ac:dyDescent="0.25">
      <c r="A4671" s="176" t="str">
        <f t="shared" si="72"/>
        <v>YKY</v>
      </c>
      <c r="B4671" s="176" t="str">
        <f>IF(ISBLANK('DPW3'!DV137),"",'DPW3'!DV137)</f>
        <v>PCD_DPW3_SEMD_DTPI_S3</v>
      </c>
      <c r="C4671" s="176" t="str">
        <f>'DPW3'!F137 &amp; "," &amp; 'DPW3'!G137 &amp; "," &amp; 'DPW3'!$DQ$5 &amp; "," &amp; 'DPW3'!$DV$6</f>
        <v>SEMD - Legal instruments,Number of schemes at Stage 3,Reasons for delay - Number of delayed schemes falling into each 'primary reason for delay' category,Third-party interface</v>
      </c>
      <c r="D4671" s="176" t="str">
        <f>IF(ISBLANK('DPW3'!$H$137),"",'DPW3'!$H$137)</f>
        <v>Nr</v>
      </c>
      <c r="E4671" s="176" t="s">
        <v>7266</v>
      </c>
      <c r="F4671" s="176" t="str">
        <f>IF(ISBLANK('DPW3'!BI137),"",'DPW3'!BI137)</f>
        <v/>
      </c>
    </row>
    <row r="4672" spans="1:60" x14ac:dyDescent="0.25">
      <c r="A4672" s="176" t="str">
        <f t="shared" si="72"/>
        <v>YKY</v>
      </c>
      <c r="B4672" s="176" t="str">
        <f>IF(ISBLANK('DPW3'!DW137),"",'DPW3'!DW137)</f>
        <v>PCD_DPW3_SEMD_DCI_S3</v>
      </c>
      <c r="C4672" s="176" t="str">
        <f>'DPW3'!F137 &amp; "," &amp; 'DPW3'!G137 &amp; "," &amp; 'DPW3'!$DQ$5 &amp; "," &amp; 'DPW3'!$DW$6</f>
        <v>SEMD - Legal instruments,Number of schemes at Stage 3,Reasons for delay - Number of delayed schemes falling into each 'primary reason for delay' category,Contractual issues</v>
      </c>
      <c r="D4672" s="176" t="str">
        <f>IF(ISBLANK('DPW3'!$H$137),"",'DPW3'!$H$137)</f>
        <v>Nr</v>
      </c>
      <c r="E4672" s="176" t="s">
        <v>7266</v>
      </c>
      <c r="F4672" s="176" t="str">
        <f>IF(ISBLANK('DPW3'!BJ137),"",'DPW3'!BJ137)</f>
        <v/>
      </c>
    </row>
    <row r="4673" spans="1:60" x14ac:dyDescent="0.25">
      <c r="A4673" s="176" t="str">
        <f t="shared" si="72"/>
        <v>YKY</v>
      </c>
      <c r="B4673" s="176" t="str">
        <f>IF(ISBLANK('DPW3'!DX137),"",'DPW3'!DX137)</f>
        <v>PCD_DPW3_SEMD_DSI_S3</v>
      </c>
      <c r="C4673" s="176" t="str">
        <f>'DPW3'!F137 &amp; "," &amp; 'DPW3'!G137 &amp; "," &amp; 'DPW3'!$DQ$5 &amp; "," &amp; 'DPW3'!$DX$6</f>
        <v>SEMD - Legal instruments,Number of schemes at Stage 3,Reasons for delay - Number of delayed schemes falling into each 'primary reason for delay' category,Sites issues</v>
      </c>
      <c r="D4673" s="176" t="str">
        <f>IF(ISBLANK('DPW3'!$H$137),"",'DPW3'!$H$137)</f>
        <v>Nr</v>
      </c>
      <c r="E4673" s="176" t="s">
        <v>7266</v>
      </c>
      <c r="F4673" s="176" t="str">
        <f>IF(ISBLANK('DPW3'!BK137),"",'DPW3'!BK137)</f>
        <v/>
      </c>
    </row>
    <row r="4674" spans="1:60" x14ac:dyDescent="0.25">
      <c r="A4674" s="176" t="str">
        <f t="shared" si="72"/>
        <v>YKY</v>
      </c>
      <c r="B4674" s="176" t="str">
        <f>IF(ISBLANK('DPW3'!DY137),"",'DPW3'!DY137)</f>
        <v>PCD_DPW3_SEMD_DER_S3</v>
      </c>
      <c r="C4674" s="176" t="str">
        <f>'DPW3'!F137 &amp; "," &amp; 'DPW3'!G137 &amp; "," &amp; 'DPW3'!$DQ$5 &amp; "," &amp; 'DPW3'!$DY$6</f>
        <v>SEMD - Legal instruments,Number of schemes at Stage 3,Reasons for delay - Number of delayed schemes falling into each 'primary reason for delay' category,Environmental risks</v>
      </c>
      <c r="D4674" s="176" t="str">
        <f>IF(ISBLANK('DPW3'!$H$137),"",'DPW3'!$H$137)</f>
        <v>Nr</v>
      </c>
      <c r="E4674" s="176" t="s">
        <v>7266</v>
      </c>
      <c r="F4674" s="176" t="str">
        <f>IF(ISBLANK('DPW3'!BL137),"",'DPW3'!BL137)</f>
        <v/>
      </c>
    </row>
    <row r="4675" spans="1:60" x14ac:dyDescent="0.25">
      <c r="A4675" s="176" t="str">
        <f t="shared" si="72"/>
        <v>YKY</v>
      </c>
      <c r="B4675" s="176" t="str">
        <f>IF(ISBLANK('DPW3'!DZ137),"",'DPW3'!DZ137)</f>
        <v>PCD_DPW3_SEMD_RS_S3</v>
      </c>
      <c r="C4675" s="176" t="str">
        <f>'DPW3'!F137 &amp; "," &amp; 'DPW3'!G137 &amp; "," &amp; 'DPW3'!$DQ$5 &amp; "," &amp; 'DPW3'!$DZ$6</f>
        <v>SEMD - Legal instruments,Number of schemes at Stage 3,Reasons for delay - Number of delayed schemes falling into each 'primary reason for delay' category,Regulatory Sign off Delay</v>
      </c>
      <c r="D4675" s="176" t="str">
        <f>IF(ISBLANK('DPW3'!$H$137),"",'DPW3'!$H$137)</f>
        <v>Nr</v>
      </c>
      <c r="E4675" s="176" t="s">
        <v>7266</v>
      </c>
      <c r="F4675" s="176" t="str">
        <f>IF(ISBLANK('DPW3'!BM137),"",'DPW3'!BM137)</f>
        <v/>
      </c>
    </row>
    <row r="4676" spans="1:60" x14ac:dyDescent="0.25">
      <c r="A4676" s="176" t="str">
        <f t="shared" si="72"/>
        <v>YKY</v>
      </c>
      <c r="B4676" s="176" t="str">
        <f>IF(ISBLANK('DPW3'!EA137),"",'DPW3'!EA137)</f>
        <v>PCD_DPW3_SEMD_DPLE_S3</v>
      </c>
      <c r="C4676" s="176" t="str">
        <f>'DPW3'!F137 &amp; "," &amp; 'DPW3'!G137 &amp; "," &amp; 'DPW3'!$DQ$5 &amp; "," &amp; 'DPW3'!$EA$6</f>
        <v>SEMD - Legal instruments,Number of schemes at Stage 3,Reasons for delay - Number of delayed schemes falling into each 'primary reason for delay' category,Programme level efficiency</v>
      </c>
      <c r="D4676" s="176" t="str">
        <f>IF(ISBLANK('DPW3'!$H$137),"",'DPW3'!$H$137)</f>
        <v>Nr</v>
      </c>
      <c r="E4676" s="176" t="s">
        <v>7266</v>
      </c>
      <c r="F4676" s="176" t="str">
        <f>IF(ISBLANK('DPW3'!BN137),"",'DPW3'!BN137)</f>
        <v/>
      </c>
    </row>
    <row r="4677" spans="1:60" x14ac:dyDescent="0.25">
      <c r="A4677" s="176" t="str">
        <f t="shared" ref="A4677:A4740" si="73">A4676</f>
        <v>YKY</v>
      </c>
      <c r="B4677" s="176" t="str">
        <f>IF(ISBLANK('DPW3'!BZ138),"",'DPW3'!BZ138)</f>
        <v>PCD_DPW3_SEMD_S4</v>
      </c>
      <c r="C4677" s="176" t="str">
        <f>'DPW3'!F138 &amp; "," &amp; 'DPW3'!G138 &amp; "," &amp; 'DPW3'!BX5</f>
        <v>SEMD - Legal instruments,Number of schemes at Stage 4,Number of Schemes with IMs (Nr)</v>
      </c>
      <c r="D4677" s="176" t="str">
        <f>IF(ISBLANK('DPW3'!$H$138),"",'DPW3'!$H$138)</f>
        <v>Nr</v>
      </c>
      <c r="E4677" s="176" t="s">
        <v>7266</v>
      </c>
      <c r="T4677" s="176">
        <f>IF(ISBLANK('DPW3'!M138),"",'DPW3'!M138)</f>
        <v>0</v>
      </c>
      <c r="U4677" s="176">
        <f>IF(ISBLANK('DPW3'!N138),"",'DPW3'!N138)</f>
        <v>0</v>
      </c>
      <c r="V4677" s="176">
        <f>IF(ISBLANK('DPW3'!O138),"",'DPW3'!O138)</f>
        <v>1</v>
      </c>
      <c r="W4677" s="176">
        <f>IF(ISBLANK('DPW3'!P138),"",'DPW3'!P138)</f>
        <v>1</v>
      </c>
      <c r="X4677" s="176">
        <f>IF(ISBLANK('DPW3'!Q138),"",'DPW3'!Q138)</f>
        <v>1</v>
      </c>
      <c r="Y4677" s="176">
        <f>IF(ISBLANK('DPW3'!R138),"",'DPW3'!R138)</f>
        <v>1</v>
      </c>
      <c r="Z4677" s="176">
        <f>IF(ISBLANK('DPW3'!S138),"",'DPW3'!S138)</f>
        <v>2</v>
      </c>
      <c r="AA4677" s="176">
        <f>IF(ISBLANK('DPW3'!T138),"",'DPW3'!T138)</f>
        <v>2</v>
      </c>
      <c r="AB4677" s="176">
        <f>IF(ISBLANK('DPW3'!U138),"",'DPW3'!U138)</f>
        <v>1</v>
      </c>
      <c r="AC4677" s="176">
        <f>IF(ISBLANK('DPW3'!V138),"",'DPW3'!V138)</f>
        <v>1</v>
      </c>
      <c r="AD4677" s="176">
        <f>IF(ISBLANK('DPW3'!W138),"",'DPW3'!W138)</f>
        <v>1</v>
      </c>
      <c r="AE4677" s="176">
        <f>IF(ISBLANK('DPW3'!X138),"",'DPW3'!X138)</f>
        <v>1</v>
      </c>
      <c r="AF4677" s="176">
        <f>IF(ISBLANK('DPW3'!Y138),"",'DPW3'!Y138)</f>
        <v>1</v>
      </c>
      <c r="AG4677" s="176">
        <f>IF(ISBLANK('DPW3'!Z138),"",'DPW3'!Z138)</f>
        <v>1</v>
      </c>
      <c r="AH4677" s="176">
        <f>IF(ISBLANK('DPW3'!AA138),"",'DPW3'!AA138)</f>
        <v>1</v>
      </c>
      <c r="AI4677" s="176">
        <f>IF(ISBLANK('DPW3'!AB138),"",'DPW3'!AB138)</f>
        <v>1</v>
      </c>
      <c r="AJ4677" s="176">
        <f>IF(ISBLANK('DPW3'!AC138),"",'DPW3'!AC138)</f>
        <v>1</v>
      </c>
      <c r="AK4677" s="176">
        <f>IF(ISBLANK('DPW3'!AD138),"",'DPW3'!AD138)</f>
        <v>1</v>
      </c>
      <c r="AL4677" s="176">
        <f>IF(ISBLANK('DPW3'!AE138),"",'DPW3'!AE138)</f>
        <v>1</v>
      </c>
      <c r="AM4677" s="176">
        <f>IF(ISBLANK('DPW3'!AF138),"",'DPW3'!AF138)</f>
        <v>0</v>
      </c>
      <c r="AN4677" s="176">
        <f>IF(ISBLANK('DPW3'!AG138),"",'DPW3'!AG138)</f>
        <v>0</v>
      </c>
      <c r="AO4677" s="176">
        <f>IF(ISBLANK('DPW3'!AH138),"",'DPW3'!AH138)</f>
        <v>0</v>
      </c>
      <c r="AP4677" s="176">
        <f>IF(ISBLANK('DPW3'!AI138),"",'DPW3'!AI138)</f>
        <v>0</v>
      </c>
      <c r="AQ4677" s="176">
        <f>IF(ISBLANK('DPW3'!AJ138),"",'DPW3'!AJ138)</f>
        <v>0</v>
      </c>
      <c r="AR4677" s="176">
        <f>IF(ISBLANK('DPW3'!AK138),"",'DPW3'!AK138)</f>
        <v>0</v>
      </c>
      <c r="AS4677" s="176">
        <f>IF(ISBLANK('DPW3'!AL138),"",'DPW3'!AL138)</f>
        <v>0</v>
      </c>
      <c r="AT4677" s="176">
        <f>IF(ISBLANK('DPW3'!AM138),"",'DPW3'!AM138)</f>
        <v>0</v>
      </c>
      <c r="AU4677" s="176">
        <f>IF(ISBLANK('DPW3'!AN138),"",'DPW3'!AN138)</f>
        <v>0</v>
      </c>
      <c r="AV4677" s="176">
        <f>IF(ISBLANK('DPW3'!AO138),"",'DPW3'!AO138)</f>
        <v>0</v>
      </c>
      <c r="AW4677" s="176">
        <f>IF(ISBLANK('DPW3'!AP138),"",'DPW3'!AP138)</f>
        <v>0</v>
      </c>
      <c r="AX4677" s="176">
        <f>IF(ISBLANK('DPW3'!AQ138),"",'DPW3'!AQ138)</f>
        <v>0</v>
      </c>
      <c r="AY4677" s="176">
        <f>IF(ISBLANK('DPW3'!AR138),"",'DPW3'!AR138)</f>
        <v>0</v>
      </c>
      <c r="AZ4677" s="176">
        <f>IF(ISBLANK('DPW3'!AS138),"",'DPW3'!AS138)</f>
        <v>0</v>
      </c>
      <c r="BA4677" s="176">
        <f>IF(ISBLANK('DPW3'!AT138),"",'DPW3'!AT138)</f>
        <v>0</v>
      </c>
      <c r="BB4677" s="176">
        <f>IF(ISBLANK('DPW3'!AU138),"",'DPW3'!AU138)</f>
        <v>0</v>
      </c>
      <c r="BC4677" s="176">
        <f>IF(ISBLANK('DPW3'!AV138),"",'DPW3'!AV138)</f>
        <v>0</v>
      </c>
      <c r="BD4677" s="176">
        <f>IF(ISBLANK('DPW3'!AW138),"",'DPW3'!AW138)</f>
        <v>0</v>
      </c>
      <c r="BE4677" s="176">
        <f>IF(ISBLANK('DPW3'!AX138),"",'DPW3'!AX138)</f>
        <v>0</v>
      </c>
      <c r="BF4677" s="176">
        <f>IF(ISBLANK('DPW3'!AY138),"",'DPW3'!AY138)</f>
        <v>0</v>
      </c>
      <c r="BG4677" s="176">
        <f>IF(ISBLANK('DPW3'!AZ138),"",'DPW3'!AZ138)</f>
        <v>0</v>
      </c>
      <c r="BH4677" s="176">
        <f>IF(ISBLANK('DPW3'!BA138),"",'DPW3'!BA138)</f>
        <v>0</v>
      </c>
    </row>
    <row r="4678" spans="1:60" x14ac:dyDescent="0.25">
      <c r="A4678" s="176" t="str">
        <f t="shared" si="73"/>
        <v>YKY</v>
      </c>
      <c r="B4678" s="176" t="str">
        <f>IF(ISBLANK('DPW3'!DP138),"",'DPW3'!DP138)</f>
        <v>PCD_DPW3_SEMD_DLY_S4</v>
      </c>
      <c r="C4678" s="176" t="str">
        <f>'DPW3'!F138 &amp; "," &amp; 'DPW3'!G138 &amp; "," &amp; 'DPW3'!DP5 &amp; "," &amp; 'DPW3'!DP6</f>
        <v>SEMD - Legal instruments,Number of schemes at Stage 4,Total number of schemes with a 90+ day delay for any given IM,</v>
      </c>
      <c r="D4678" s="176" t="str">
        <f>IF(ISBLANK('DPW3'!$H$138),"",'DPW3'!$H$138)</f>
        <v>Nr</v>
      </c>
      <c r="E4678" s="176" t="s">
        <v>7266</v>
      </c>
      <c r="F4678" s="176" t="str">
        <f>IF(ISBLANK('DPW3'!BC138),"",'DPW3'!BC138)</f>
        <v/>
      </c>
    </row>
    <row r="4679" spans="1:60" x14ac:dyDescent="0.25">
      <c r="A4679" s="176" t="str">
        <f t="shared" si="73"/>
        <v>YKY</v>
      </c>
      <c r="B4679" s="176" t="str">
        <f>IF(ISBLANK('DPW3'!DQ138),"",'DPW3'!DQ138)</f>
        <v>PCD_DPW3_SEMD_DIR_S4</v>
      </c>
      <c r="C4679" s="176" t="str">
        <f>'DPW3'!F138 &amp; "," &amp; 'DPW3'!G138 &amp; "," &amp; 'DPW3'!$DQ$5 &amp; "," &amp; 'DPW3'!$DQ$6</f>
        <v>SEMD - Legal instruments,Number of schemes at Stage 4,Reasons for delay - Number of delayed schemes falling into each 'primary reason for delay' category,Lack of resources - internal</v>
      </c>
      <c r="D4679" s="176" t="str">
        <f>IF(ISBLANK('DPW3'!$H$138),"",'DPW3'!$H$138)</f>
        <v>Nr</v>
      </c>
      <c r="E4679" s="176" t="s">
        <v>7266</v>
      </c>
      <c r="F4679" s="176" t="str">
        <f>IF(ISBLANK('DPW3'!BD138),"",'DPW3'!BD138)</f>
        <v/>
      </c>
    </row>
    <row r="4680" spans="1:60" x14ac:dyDescent="0.25">
      <c r="A4680" s="176" t="str">
        <f t="shared" si="73"/>
        <v>YKY</v>
      </c>
      <c r="B4680" s="176" t="str">
        <f>IF(ISBLANK('DPW3'!DR138),"",'DPW3'!DR138)</f>
        <v>PCD_DPW3_SEMD_DSCR_S4</v>
      </c>
      <c r="C4680" s="176" t="str">
        <f>'DPW3'!F138 &amp; "," &amp; 'DPW3'!G138 &amp; "," &amp; 'DPW3'!$DQ$5 &amp; "," &amp; 'DPW3'!$DR$6</f>
        <v xml:space="preserve">SEMD - Legal instruments,Number of schemes at Stage 4,Reasons for delay - Number of delayed schemes falling into each 'primary reason for delay' category,Lack of resources - external </v>
      </c>
      <c r="D4680" s="176" t="str">
        <f>IF(ISBLANK('DPW3'!$H$138),"",'DPW3'!$H$138)</f>
        <v>Nr</v>
      </c>
      <c r="E4680" s="176" t="s">
        <v>7266</v>
      </c>
      <c r="F4680" s="176" t="str">
        <f>IF(ISBLANK('DPW3'!BE138),"",'DPW3'!BE138)</f>
        <v/>
      </c>
    </row>
    <row r="4681" spans="1:60" x14ac:dyDescent="0.25">
      <c r="A4681" s="176" t="str">
        <f t="shared" si="73"/>
        <v>YKY</v>
      </c>
      <c r="B4681" s="176" t="str">
        <f>IF(ISBLANK('DPW3'!DS138),"",'DPW3'!DS138)</f>
        <v>PCD_DPW3_SEMD_DCS_S4</v>
      </c>
      <c r="C4681" s="176" t="str">
        <f>'DPW3'!F138 &amp; "," &amp; 'DPW3'!G138 &amp; "," &amp; 'DPW3'!$DQ$5 &amp; "," &amp; 'DPW3'!$DS$6</f>
        <v>SEMD - Legal instruments,Number of schemes at Stage 4,Reasons for delay - Number of delayed schemes falling into each 'primary reason for delay' category,Change in solution (IM2)</v>
      </c>
      <c r="D4681" s="176" t="str">
        <f>IF(ISBLANK('DPW3'!$H$138),"",'DPW3'!$H$138)</f>
        <v>Nr</v>
      </c>
      <c r="E4681" s="176" t="s">
        <v>7266</v>
      </c>
      <c r="F4681" s="176" t="str">
        <f>IF(ISBLANK('DPW3'!BF138),"",'DPW3'!BF138)</f>
        <v/>
      </c>
    </row>
    <row r="4682" spans="1:60" x14ac:dyDescent="0.25">
      <c r="A4682" s="176" t="str">
        <f t="shared" si="73"/>
        <v>YKY</v>
      </c>
      <c r="B4682" s="176" t="str">
        <f>IF(ISBLANK('DPW3'!DT138),"",'DPW3'!DT138)</f>
        <v>PCD_DPW3_SEMD_DSPC_S4</v>
      </c>
      <c r="C4682" s="176" t="str">
        <f>'DPW3'!F138 &amp; "," &amp; 'DPW3'!G138 &amp; "," &amp; 'DPW3'!$DQ$5 &amp; "," &amp; 'DPW3'!$DT$6</f>
        <v>SEMD - Legal instruments,Number of schemes at Stage 4,Reasons for delay - Number of delayed schemes falling into each 'primary reason for delay' category,Supply chain capacity</v>
      </c>
      <c r="D4682" s="176" t="str">
        <f>IF(ISBLANK('DPW3'!$H$138),"",'DPW3'!$H$138)</f>
        <v>Nr</v>
      </c>
      <c r="E4682" s="176" t="s">
        <v>7266</v>
      </c>
      <c r="F4682" s="176" t="str">
        <f>IF(ISBLANK('DPW3'!BG138),"",'DPW3'!BG138)</f>
        <v/>
      </c>
    </row>
    <row r="4683" spans="1:60" s="55" customFormat="1" x14ac:dyDescent="0.25">
      <c r="A4683" s="55" t="str">
        <f t="shared" si="73"/>
        <v>YKY</v>
      </c>
      <c r="B4683" s="55" t="str">
        <f>IF(ISBLANK('DPW3'!DU138),"",'DPW3'!DU138)</f>
        <v>PCD_DPW3_SEMD_DPP_S4</v>
      </c>
      <c r="C4683" s="55" t="str">
        <f>'DPW3'!F138 &amp; "," &amp; 'DPW3'!G138 &amp; "," &amp; 'DPW3'!$DQ$5 &amp; "," &amp; 'DPW3'!$DU$6</f>
        <v>SEMD - Legal instruments,Number of schemes at Stage 4,Reasons for delay - Number of delayed schemes falling into each 'primary reason for delay' category,Land and planning permission</v>
      </c>
      <c r="D4683" s="55" t="str">
        <f>IF(ISBLANK('DPW3'!$H$138),"",'DPW3'!$H$138)</f>
        <v>Nr</v>
      </c>
      <c r="E4683" s="55" t="s">
        <v>7266</v>
      </c>
      <c r="F4683" s="55" t="str">
        <f>IF(ISBLANK('DPW3'!BH138),"",'DPW3'!BH138)</f>
        <v/>
      </c>
    </row>
    <row r="4684" spans="1:60" x14ac:dyDescent="0.25">
      <c r="A4684" s="176" t="str">
        <f t="shared" si="73"/>
        <v>YKY</v>
      </c>
      <c r="B4684" s="176" t="str">
        <f>IF(ISBLANK('DPW3'!DV138),"",'DPW3'!DV138)</f>
        <v>PCD_DPW3_SEMD_DTPI_S4</v>
      </c>
      <c r="C4684" s="176" t="str">
        <f>'DPW3'!F138 &amp; "," &amp; 'DPW3'!G138 &amp; "," &amp; 'DPW3'!$DQ$5 &amp; "," &amp; 'DPW3'!$DV$6</f>
        <v>SEMD - Legal instruments,Number of schemes at Stage 4,Reasons for delay - Number of delayed schemes falling into each 'primary reason for delay' category,Third-party interface</v>
      </c>
      <c r="D4684" s="176" t="str">
        <f>IF(ISBLANK('DPW3'!$H$138),"",'DPW3'!$H$138)</f>
        <v>Nr</v>
      </c>
      <c r="E4684" s="176" t="s">
        <v>7266</v>
      </c>
      <c r="F4684" s="176" t="str">
        <f>IF(ISBLANK('DPW3'!BI138),"",'DPW3'!BI138)</f>
        <v/>
      </c>
    </row>
    <row r="4685" spans="1:60" x14ac:dyDescent="0.25">
      <c r="A4685" s="176" t="str">
        <f t="shared" si="73"/>
        <v>YKY</v>
      </c>
      <c r="B4685" s="176" t="str">
        <f>IF(ISBLANK('DPW3'!DW138),"",'DPW3'!DW138)</f>
        <v>PCD_DPW3_SEMD_DCI_S4</v>
      </c>
      <c r="C4685" s="176" t="str">
        <f>'DPW3'!F138 &amp; "," &amp; 'DPW3'!G138 &amp; "," &amp; 'DPW3'!$DQ$5 &amp; "," &amp; 'DPW3'!$DW$6</f>
        <v>SEMD - Legal instruments,Number of schemes at Stage 4,Reasons for delay - Number of delayed schemes falling into each 'primary reason for delay' category,Contractual issues</v>
      </c>
      <c r="D4685" s="176" t="str">
        <f>IF(ISBLANK('DPW3'!$H$138),"",'DPW3'!$H$138)</f>
        <v>Nr</v>
      </c>
      <c r="E4685" s="176" t="s">
        <v>7266</v>
      </c>
      <c r="F4685" s="176" t="str">
        <f>IF(ISBLANK('DPW3'!BJ138),"",'DPW3'!BJ138)</f>
        <v/>
      </c>
    </row>
    <row r="4686" spans="1:60" x14ac:dyDescent="0.25">
      <c r="A4686" s="176" t="str">
        <f t="shared" si="73"/>
        <v>YKY</v>
      </c>
      <c r="B4686" s="176" t="str">
        <f>IF(ISBLANK('DPW3'!DX138),"",'DPW3'!DX138)</f>
        <v>PCD_DPW3_SEMD_DSI_S4</v>
      </c>
      <c r="C4686" s="176" t="str">
        <f>'DPW3'!F138 &amp; "," &amp; 'DPW3'!G138 &amp; "," &amp; 'DPW3'!$DQ$5 &amp; "," &amp; 'DPW3'!$DX$6</f>
        <v>SEMD - Legal instruments,Number of schemes at Stage 4,Reasons for delay - Number of delayed schemes falling into each 'primary reason for delay' category,Sites issues</v>
      </c>
      <c r="D4686" s="176" t="str">
        <f>IF(ISBLANK('DPW3'!$H$138),"",'DPW3'!$H$138)</f>
        <v>Nr</v>
      </c>
      <c r="E4686" s="176" t="s">
        <v>7266</v>
      </c>
      <c r="F4686" s="176" t="str">
        <f>IF(ISBLANK('DPW3'!BK138),"",'DPW3'!BK138)</f>
        <v/>
      </c>
    </row>
    <row r="4687" spans="1:60" x14ac:dyDescent="0.25">
      <c r="A4687" s="176" t="str">
        <f t="shared" si="73"/>
        <v>YKY</v>
      </c>
      <c r="B4687" s="176" t="str">
        <f>IF(ISBLANK('DPW3'!DY138),"",'DPW3'!DY138)</f>
        <v>PCD_DPW3_SEMD_DER_S4</v>
      </c>
      <c r="C4687" s="176" t="str">
        <f>'DPW3'!F138 &amp; "," &amp; 'DPW3'!G138 &amp; "," &amp; 'DPW3'!$DQ$5 &amp; "," &amp; 'DPW3'!$DY$6</f>
        <v>SEMD - Legal instruments,Number of schemes at Stage 4,Reasons for delay - Number of delayed schemes falling into each 'primary reason for delay' category,Environmental risks</v>
      </c>
      <c r="D4687" s="176" t="str">
        <f>IF(ISBLANK('DPW3'!$H$138),"",'DPW3'!$H$138)</f>
        <v>Nr</v>
      </c>
      <c r="E4687" s="176" t="s">
        <v>7266</v>
      </c>
      <c r="F4687" s="176" t="str">
        <f>IF(ISBLANK('DPW3'!BL138),"",'DPW3'!BL138)</f>
        <v/>
      </c>
    </row>
    <row r="4688" spans="1:60" x14ac:dyDescent="0.25">
      <c r="A4688" s="176" t="str">
        <f t="shared" si="73"/>
        <v>YKY</v>
      </c>
      <c r="B4688" s="176" t="str">
        <f>IF(ISBLANK('DPW3'!DZ138),"",'DPW3'!DZ138)</f>
        <v>PCD_DPW3_SEMD_RS_S4</v>
      </c>
      <c r="C4688" s="176" t="str">
        <f>'DPW3'!F138 &amp; "," &amp; 'DPW3'!G138 &amp; "," &amp; 'DPW3'!$DQ$5 &amp; "," &amp; 'DPW3'!$DZ$6</f>
        <v>SEMD - Legal instruments,Number of schemes at Stage 4,Reasons for delay - Number of delayed schemes falling into each 'primary reason for delay' category,Regulatory Sign off Delay</v>
      </c>
      <c r="D4688" s="176" t="str">
        <f>IF(ISBLANK('DPW3'!$H$138),"",'DPW3'!$H$138)</f>
        <v>Nr</v>
      </c>
      <c r="E4688" s="176" t="s">
        <v>7266</v>
      </c>
      <c r="F4688" s="176" t="str">
        <f>IF(ISBLANK('DPW3'!BM138),"",'DPW3'!BM138)</f>
        <v/>
      </c>
    </row>
    <row r="4689" spans="1:60" x14ac:dyDescent="0.25">
      <c r="A4689" s="176" t="str">
        <f t="shared" si="73"/>
        <v>YKY</v>
      </c>
      <c r="B4689" s="176" t="str">
        <f>IF(ISBLANK('DPW3'!EA138),"",'DPW3'!EA138)</f>
        <v>PCD_DPW3_SEMD_DPLE_S4</v>
      </c>
      <c r="C4689" s="176" t="str">
        <f>'DPW3'!F138 &amp; "," &amp; 'DPW3'!G138 &amp; "," &amp; 'DPW3'!$DQ$5 &amp; "," &amp; 'DPW3'!$EA$6</f>
        <v>SEMD - Legal instruments,Number of schemes at Stage 4,Reasons for delay - Number of delayed schemes falling into each 'primary reason for delay' category,Programme level efficiency</v>
      </c>
      <c r="D4689" s="176" t="str">
        <f>IF(ISBLANK('DPW3'!$H$138),"",'DPW3'!$H$138)</f>
        <v>Nr</v>
      </c>
      <c r="E4689" s="176" t="s">
        <v>7266</v>
      </c>
      <c r="F4689" s="176" t="str">
        <f>IF(ISBLANK('DPW3'!BN138),"",'DPW3'!BN138)</f>
        <v/>
      </c>
    </row>
    <row r="4690" spans="1:60" x14ac:dyDescent="0.25">
      <c r="A4690" s="176" t="str">
        <f t="shared" si="73"/>
        <v>YKY</v>
      </c>
      <c r="B4690" s="176" t="str">
        <f>IF(ISBLANK('DPW3'!BZ139),"",'DPW3'!BZ139)</f>
        <v>PCD_DPW3_SEMD_S5</v>
      </c>
      <c r="C4690" s="176" t="str">
        <f>'DPW3'!F139 &amp; "," &amp; 'DPW3'!G139 &amp; "," &amp; 'DPW3'!BX5</f>
        <v>SEMD - Legal instruments,Number of schemes at Stage 5,Number of Schemes with IMs (Nr)</v>
      </c>
      <c r="D4690" s="176" t="str">
        <f>IF(ISBLANK('DPW3'!$H$139),"",'DPW3'!$H$139)</f>
        <v>Nr</v>
      </c>
      <c r="E4690" s="176" t="s">
        <v>7266</v>
      </c>
      <c r="T4690" s="176">
        <f>IF(ISBLANK('DPW3'!M139),"",'DPW3'!M139)</f>
        <v>0</v>
      </c>
      <c r="U4690" s="176">
        <f>IF(ISBLANK('DPW3'!N139),"",'DPW3'!N139)</f>
        <v>0</v>
      </c>
      <c r="V4690" s="176">
        <f>IF(ISBLANK('DPW3'!O139),"",'DPW3'!O139)</f>
        <v>0</v>
      </c>
      <c r="W4690" s="176">
        <f>IF(ISBLANK('DPW3'!P139),"",'DPW3'!P139)</f>
        <v>0</v>
      </c>
      <c r="X4690" s="176">
        <f>IF(ISBLANK('DPW3'!Q139),"",'DPW3'!Q139)</f>
        <v>0</v>
      </c>
      <c r="Y4690" s="176">
        <f>IF(ISBLANK('DPW3'!R139),"",'DPW3'!R139)</f>
        <v>0</v>
      </c>
      <c r="Z4690" s="176">
        <f>IF(ISBLANK('DPW3'!S139),"",'DPW3'!S139)</f>
        <v>0</v>
      </c>
      <c r="AA4690" s="176">
        <f>IF(ISBLANK('DPW3'!T139),"",'DPW3'!T139)</f>
        <v>0</v>
      </c>
      <c r="AB4690" s="176">
        <f>IF(ISBLANK('DPW3'!U139),"",'DPW3'!U139)</f>
        <v>1</v>
      </c>
      <c r="AC4690" s="176">
        <f>IF(ISBLANK('DPW3'!V139),"",'DPW3'!V139)</f>
        <v>1</v>
      </c>
      <c r="AD4690" s="176">
        <f>IF(ISBLANK('DPW3'!W139),"",'DPW3'!W139)</f>
        <v>1</v>
      </c>
      <c r="AE4690" s="176">
        <f>IF(ISBLANK('DPW3'!X139),"",'DPW3'!X139)</f>
        <v>1</v>
      </c>
      <c r="AF4690" s="176">
        <f>IF(ISBLANK('DPW3'!Y139),"",'DPW3'!Y139)</f>
        <v>0</v>
      </c>
      <c r="AG4690" s="176">
        <f>IF(ISBLANK('DPW3'!Z139),"",'DPW3'!Z139)</f>
        <v>0</v>
      </c>
      <c r="AH4690" s="176">
        <f>IF(ISBLANK('DPW3'!AA139),"",'DPW3'!AA139)</f>
        <v>0</v>
      </c>
      <c r="AI4690" s="176">
        <f>IF(ISBLANK('DPW3'!AB139),"",'DPW3'!AB139)</f>
        <v>0</v>
      </c>
      <c r="AJ4690" s="176">
        <f>IF(ISBLANK('DPW3'!AC139),"",'DPW3'!AC139)</f>
        <v>0</v>
      </c>
      <c r="AK4690" s="176">
        <f>IF(ISBLANK('DPW3'!AD139),"",'DPW3'!AD139)</f>
        <v>0</v>
      </c>
      <c r="AL4690" s="176">
        <f>IF(ISBLANK('DPW3'!AE139),"",'DPW3'!AE139)</f>
        <v>0</v>
      </c>
      <c r="AM4690" s="176">
        <f>IF(ISBLANK('DPW3'!AF139),"",'DPW3'!AF139)</f>
        <v>1</v>
      </c>
      <c r="AN4690" s="176">
        <f>IF(ISBLANK('DPW3'!AG139),"",'DPW3'!AG139)</f>
        <v>0</v>
      </c>
      <c r="AO4690" s="176">
        <f>IF(ISBLANK('DPW3'!AH139),"",'DPW3'!AH139)</f>
        <v>0</v>
      </c>
      <c r="AP4690" s="176">
        <f>IF(ISBLANK('DPW3'!AI139),"",'DPW3'!AI139)</f>
        <v>0</v>
      </c>
      <c r="AQ4690" s="176">
        <f>IF(ISBLANK('DPW3'!AJ139),"",'DPW3'!AJ139)</f>
        <v>0</v>
      </c>
      <c r="AR4690" s="176">
        <f>IF(ISBLANK('DPW3'!AK139),"",'DPW3'!AK139)</f>
        <v>0</v>
      </c>
      <c r="AS4690" s="176">
        <f>IF(ISBLANK('DPW3'!AL139),"",'DPW3'!AL139)</f>
        <v>0</v>
      </c>
      <c r="AT4690" s="176">
        <f>IF(ISBLANK('DPW3'!AM139),"",'DPW3'!AM139)</f>
        <v>0</v>
      </c>
      <c r="AU4690" s="176">
        <f>IF(ISBLANK('DPW3'!AN139),"",'DPW3'!AN139)</f>
        <v>0</v>
      </c>
      <c r="AV4690" s="176">
        <f>IF(ISBLANK('DPW3'!AO139),"",'DPW3'!AO139)</f>
        <v>0</v>
      </c>
      <c r="AW4690" s="176">
        <f>IF(ISBLANK('DPW3'!AP139),"",'DPW3'!AP139)</f>
        <v>0</v>
      </c>
      <c r="AX4690" s="176">
        <f>IF(ISBLANK('DPW3'!AQ139),"",'DPW3'!AQ139)</f>
        <v>0</v>
      </c>
      <c r="AY4690" s="176">
        <f>IF(ISBLANK('DPW3'!AR139),"",'DPW3'!AR139)</f>
        <v>0</v>
      </c>
      <c r="AZ4690" s="176">
        <f>IF(ISBLANK('DPW3'!AS139),"",'DPW3'!AS139)</f>
        <v>0</v>
      </c>
      <c r="BA4690" s="176">
        <f>IF(ISBLANK('DPW3'!AT139),"",'DPW3'!AT139)</f>
        <v>0</v>
      </c>
      <c r="BB4690" s="176">
        <f>IF(ISBLANK('DPW3'!AU139),"",'DPW3'!AU139)</f>
        <v>0</v>
      </c>
      <c r="BC4690" s="176">
        <f>IF(ISBLANK('DPW3'!AV139),"",'DPW3'!AV139)</f>
        <v>0</v>
      </c>
      <c r="BD4690" s="176">
        <f>IF(ISBLANK('DPW3'!AW139),"",'DPW3'!AW139)</f>
        <v>0</v>
      </c>
      <c r="BE4690" s="176">
        <f>IF(ISBLANK('DPW3'!AX139),"",'DPW3'!AX139)</f>
        <v>0</v>
      </c>
      <c r="BF4690" s="176">
        <f>IF(ISBLANK('DPW3'!AY139),"",'DPW3'!AY139)</f>
        <v>0</v>
      </c>
      <c r="BG4690" s="176">
        <f>IF(ISBLANK('DPW3'!AZ139),"",'DPW3'!AZ139)</f>
        <v>0</v>
      </c>
      <c r="BH4690" s="176">
        <f>IF(ISBLANK('DPW3'!BA139),"",'DPW3'!BA139)</f>
        <v>0</v>
      </c>
    </row>
    <row r="4691" spans="1:60" x14ac:dyDescent="0.25">
      <c r="A4691" s="176" t="str">
        <f t="shared" si="73"/>
        <v>YKY</v>
      </c>
      <c r="B4691" s="176" t="str">
        <f>IF(ISBLANK('DPW3'!DP139),"",'DPW3'!DP139)</f>
        <v>PCD_DPW3_SEMD_DLY_S5</v>
      </c>
      <c r="C4691" s="176" t="str">
        <f>'DPW3'!F139 &amp; "," &amp; 'DPW3'!G139 &amp; "," &amp; 'DPW3'!DP5 &amp; "," &amp; 'DPW3'!DP6</f>
        <v>SEMD - Legal instruments,Number of schemes at Stage 5,Total number of schemes with a 90+ day delay for any given IM,</v>
      </c>
      <c r="D4691" s="176" t="str">
        <f>IF(ISBLANK('DPW3'!$H$139),"",'DPW3'!$H$139)</f>
        <v>Nr</v>
      </c>
      <c r="E4691" s="176" t="s">
        <v>7266</v>
      </c>
      <c r="F4691" s="176" t="str">
        <f>IF(ISBLANK('DPW3'!BC139),"",'DPW3'!BC139)</f>
        <v/>
      </c>
    </row>
    <row r="4692" spans="1:60" x14ac:dyDescent="0.25">
      <c r="A4692" s="176" t="str">
        <f t="shared" si="73"/>
        <v>YKY</v>
      </c>
      <c r="B4692" s="176" t="str">
        <f>IF(ISBLANK('DPW3'!DQ139),"",'DPW3'!DQ139)</f>
        <v>PCD_DPW3_SEMD_DIR_S5</v>
      </c>
      <c r="C4692" s="176" t="str">
        <f>'DPW3'!F139 &amp; "," &amp; 'DPW3'!G139 &amp; "," &amp; 'DPW3'!$DQ$5 &amp; "," &amp; 'DPW3'!$DQ$6</f>
        <v>SEMD - Legal instruments,Number of schemes at Stage 5,Reasons for delay - Number of delayed schemes falling into each 'primary reason for delay' category,Lack of resources - internal</v>
      </c>
      <c r="D4692" s="176" t="str">
        <f>IF(ISBLANK('DPW3'!$H$139),"",'DPW3'!$H$139)</f>
        <v>Nr</v>
      </c>
      <c r="E4692" s="176" t="s">
        <v>7266</v>
      </c>
      <c r="F4692" s="176" t="str">
        <f>IF(ISBLANK('DPW3'!BD139),"",'DPW3'!BD139)</f>
        <v/>
      </c>
    </row>
    <row r="4693" spans="1:60" x14ac:dyDescent="0.25">
      <c r="A4693" s="176" t="str">
        <f t="shared" si="73"/>
        <v>YKY</v>
      </c>
      <c r="B4693" s="176" t="str">
        <f>IF(ISBLANK('DPW3'!DR139),"",'DPW3'!DR139)</f>
        <v>PCD_DPW3_SEMD_DSCR_S5</v>
      </c>
      <c r="C4693" s="176" t="str">
        <f>'DPW3'!F139 &amp; "," &amp; 'DPW3'!G139 &amp; "," &amp; 'DPW3'!$DQ$5 &amp; "," &amp; 'DPW3'!$DR$6</f>
        <v xml:space="preserve">SEMD - Legal instruments,Number of schemes at Stage 5,Reasons for delay - Number of delayed schemes falling into each 'primary reason for delay' category,Lack of resources - external </v>
      </c>
      <c r="D4693" s="176" t="str">
        <f>IF(ISBLANK('DPW3'!$H$139),"",'DPW3'!$H$139)</f>
        <v>Nr</v>
      </c>
      <c r="E4693" s="176" t="s">
        <v>7266</v>
      </c>
      <c r="F4693" s="176" t="str">
        <f>IF(ISBLANK('DPW3'!BE139),"",'DPW3'!BE139)</f>
        <v/>
      </c>
    </row>
    <row r="4694" spans="1:60" x14ac:dyDescent="0.25">
      <c r="A4694" s="176" t="str">
        <f t="shared" si="73"/>
        <v>YKY</v>
      </c>
      <c r="B4694" s="176" t="str">
        <f>IF(ISBLANK('DPW3'!DS139),"",'DPW3'!DS139)</f>
        <v>PCD_DPW3_SEMD_DCS_S5</v>
      </c>
      <c r="C4694" s="176" t="str">
        <f>'DPW3'!F139 &amp; "," &amp; 'DPW3'!G139 &amp; "," &amp; 'DPW3'!$DQ$5 &amp; "," &amp; 'DPW3'!$DS$6</f>
        <v>SEMD - Legal instruments,Number of schemes at Stage 5,Reasons for delay - Number of delayed schemes falling into each 'primary reason for delay' category,Change in solution (IM2)</v>
      </c>
      <c r="D4694" s="176" t="str">
        <f>IF(ISBLANK('DPW3'!$H$139),"",'DPW3'!$H$139)</f>
        <v>Nr</v>
      </c>
      <c r="E4694" s="176" t="s">
        <v>7266</v>
      </c>
      <c r="F4694" s="176" t="str">
        <f>IF(ISBLANK('DPW3'!BF139),"",'DPW3'!BF139)</f>
        <v/>
      </c>
    </row>
    <row r="4695" spans="1:60" x14ac:dyDescent="0.25">
      <c r="A4695" s="176" t="str">
        <f t="shared" si="73"/>
        <v>YKY</v>
      </c>
      <c r="B4695" s="176" t="str">
        <f>IF(ISBLANK('DPW3'!DT139),"",'DPW3'!DT139)</f>
        <v>PCD_DPW3_SEMD_DSPC_S5</v>
      </c>
      <c r="C4695" s="176" t="str">
        <f>'DPW3'!F139 &amp; "," &amp; 'DPW3'!G139 &amp; "," &amp; 'DPW3'!$DQ$5 &amp; "," &amp; 'DPW3'!$DT$6</f>
        <v>SEMD - Legal instruments,Number of schemes at Stage 5,Reasons for delay - Number of delayed schemes falling into each 'primary reason for delay' category,Supply chain capacity</v>
      </c>
      <c r="D4695" s="176" t="str">
        <f>IF(ISBLANK('DPW3'!$H$139),"",'DPW3'!$H$139)</f>
        <v>Nr</v>
      </c>
      <c r="E4695" s="176" t="s">
        <v>7266</v>
      </c>
      <c r="F4695" s="176" t="str">
        <f>IF(ISBLANK('DPW3'!BG139),"",'DPW3'!BG139)</f>
        <v/>
      </c>
    </row>
    <row r="4696" spans="1:60" s="55" customFormat="1" x14ac:dyDescent="0.25">
      <c r="A4696" s="55" t="str">
        <f t="shared" si="73"/>
        <v>YKY</v>
      </c>
      <c r="B4696" s="55" t="str">
        <f>IF(ISBLANK('DPW3'!DU139),"",'DPW3'!DU139)</f>
        <v>PCD_DPW3_SEMD_DPP_S5</v>
      </c>
      <c r="C4696" s="55" t="str">
        <f>'DPW3'!F139 &amp; "," &amp; 'DPW3'!G139 &amp; "," &amp; 'DPW3'!$DQ$5 &amp; "," &amp; 'DPW3'!$DU$6</f>
        <v>SEMD - Legal instruments,Number of schemes at Stage 5,Reasons for delay - Number of delayed schemes falling into each 'primary reason for delay' category,Land and planning permission</v>
      </c>
      <c r="D4696" s="55" t="str">
        <f>IF(ISBLANK('DPW3'!$H$139),"",'DPW3'!$H$139)</f>
        <v>Nr</v>
      </c>
      <c r="E4696" s="55" t="s">
        <v>7266</v>
      </c>
      <c r="F4696" s="55" t="str">
        <f>IF(ISBLANK('DPW3'!BH139),"",'DPW3'!BH139)</f>
        <v/>
      </c>
    </row>
    <row r="4697" spans="1:60" x14ac:dyDescent="0.25">
      <c r="A4697" s="176" t="str">
        <f t="shared" si="73"/>
        <v>YKY</v>
      </c>
      <c r="B4697" s="176" t="str">
        <f>IF(ISBLANK('DPW3'!DV139),"",'DPW3'!DV139)</f>
        <v>PCD_DPW3_SEMD_DTPI_S5</v>
      </c>
      <c r="C4697" s="176" t="str">
        <f>'DPW3'!F139 &amp; "," &amp; 'DPW3'!G139 &amp; "," &amp; 'DPW3'!$DQ$5 &amp; "," &amp; 'DPW3'!$DV$6</f>
        <v>SEMD - Legal instruments,Number of schemes at Stage 5,Reasons for delay - Number of delayed schemes falling into each 'primary reason for delay' category,Third-party interface</v>
      </c>
      <c r="D4697" s="176" t="str">
        <f>IF(ISBLANK('DPW3'!$H$139),"",'DPW3'!$H$139)</f>
        <v>Nr</v>
      </c>
      <c r="E4697" s="176" t="s">
        <v>7266</v>
      </c>
      <c r="F4697" s="176" t="str">
        <f>IF(ISBLANK('DPW3'!BI139),"",'DPW3'!BI139)</f>
        <v/>
      </c>
    </row>
    <row r="4698" spans="1:60" x14ac:dyDescent="0.25">
      <c r="A4698" s="176" t="str">
        <f t="shared" si="73"/>
        <v>YKY</v>
      </c>
      <c r="B4698" s="176" t="str">
        <f>IF(ISBLANK('DPW3'!DW139),"",'DPW3'!DW139)</f>
        <v>PCD_DPW3_SEMD_DCI_S5</v>
      </c>
      <c r="C4698" s="176" t="str">
        <f>'DPW3'!F139 &amp; "," &amp; 'DPW3'!G139 &amp; "," &amp; 'DPW3'!$DQ$5 &amp; "," &amp; 'DPW3'!$DW$6</f>
        <v>SEMD - Legal instruments,Number of schemes at Stage 5,Reasons for delay - Number of delayed schemes falling into each 'primary reason for delay' category,Contractual issues</v>
      </c>
      <c r="D4698" s="176" t="str">
        <f>IF(ISBLANK('DPW3'!$H$139),"",'DPW3'!$H$139)</f>
        <v>Nr</v>
      </c>
      <c r="E4698" s="176" t="s">
        <v>7266</v>
      </c>
      <c r="F4698" s="176" t="str">
        <f>IF(ISBLANK('DPW3'!BJ139),"",'DPW3'!BJ139)</f>
        <v/>
      </c>
    </row>
    <row r="4699" spans="1:60" x14ac:dyDescent="0.25">
      <c r="A4699" s="176" t="str">
        <f t="shared" si="73"/>
        <v>YKY</v>
      </c>
      <c r="B4699" s="176" t="str">
        <f>IF(ISBLANK('DPW3'!DX139),"",'DPW3'!DX139)</f>
        <v>PCD_DPW3_SEMD_DSI_S5</v>
      </c>
      <c r="C4699" s="176" t="str">
        <f>'DPW3'!F139 &amp; "," &amp; 'DPW3'!G139 &amp; "," &amp; 'DPW3'!$DQ$5 &amp; "," &amp; 'DPW3'!$DX$6</f>
        <v>SEMD - Legal instruments,Number of schemes at Stage 5,Reasons for delay - Number of delayed schemes falling into each 'primary reason for delay' category,Sites issues</v>
      </c>
      <c r="D4699" s="176" t="str">
        <f>IF(ISBLANK('DPW3'!$H$139),"",'DPW3'!$H$139)</f>
        <v>Nr</v>
      </c>
      <c r="E4699" s="176" t="s">
        <v>7266</v>
      </c>
      <c r="F4699" s="176" t="str">
        <f>IF(ISBLANK('DPW3'!BK139),"",'DPW3'!BK139)</f>
        <v/>
      </c>
    </row>
    <row r="4700" spans="1:60" x14ac:dyDescent="0.25">
      <c r="A4700" s="176" t="str">
        <f t="shared" si="73"/>
        <v>YKY</v>
      </c>
      <c r="B4700" s="176" t="str">
        <f>IF(ISBLANK('DPW3'!DY139),"",'DPW3'!DY139)</f>
        <v>PCD_DPW3_SEMD_DER_S5</v>
      </c>
      <c r="C4700" s="176" t="str">
        <f>'DPW3'!F139 &amp; "," &amp; 'DPW3'!G139 &amp; "," &amp; 'DPW3'!$DQ$5 &amp; "," &amp; 'DPW3'!$DY$6</f>
        <v>SEMD - Legal instruments,Number of schemes at Stage 5,Reasons for delay - Number of delayed schemes falling into each 'primary reason for delay' category,Environmental risks</v>
      </c>
      <c r="D4700" s="176" t="str">
        <f>IF(ISBLANK('DPW3'!$H$139),"",'DPW3'!$H$139)</f>
        <v>Nr</v>
      </c>
      <c r="E4700" s="176" t="s">
        <v>7266</v>
      </c>
      <c r="F4700" s="176" t="str">
        <f>IF(ISBLANK('DPW3'!BL139),"",'DPW3'!BL139)</f>
        <v/>
      </c>
    </row>
    <row r="4701" spans="1:60" x14ac:dyDescent="0.25">
      <c r="A4701" s="176" t="str">
        <f t="shared" si="73"/>
        <v>YKY</v>
      </c>
      <c r="B4701" s="176" t="str">
        <f>IF(ISBLANK('DPW3'!DZ139),"",'DPW3'!DZ139)</f>
        <v>PCD_DPW3_SEMD_RS_S5</v>
      </c>
      <c r="C4701" s="176" t="str">
        <f>'DPW3'!F139 &amp; "," &amp; 'DPW3'!G139 &amp; "," &amp; 'DPW3'!$DQ$5 &amp; "," &amp; 'DPW3'!$DZ$6</f>
        <v>SEMD - Legal instruments,Number of schemes at Stage 5,Reasons for delay - Number of delayed schemes falling into each 'primary reason for delay' category,Regulatory Sign off Delay</v>
      </c>
      <c r="D4701" s="176" t="str">
        <f>IF(ISBLANK('DPW3'!$H$139),"",'DPW3'!$H$139)</f>
        <v>Nr</v>
      </c>
      <c r="E4701" s="176" t="s">
        <v>7266</v>
      </c>
      <c r="F4701" s="176" t="str">
        <f>IF(ISBLANK('DPW3'!BM139),"",'DPW3'!BM139)</f>
        <v/>
      </c>
    </row>
    <row r="4702" spans="1:60" x14ac:dyDescent="0.25">
      <c r="A4702" s="176" t="str">
        <f t="shared" si="73"/>
        <v>YKY</v>
      </c>
      <c r="B4702" s="176" t="str">
        <f>IF(ISBLANK('DPW3'!EA139),"",'DPW3'!EA139)</f>
        <v>PCD_DPW3_SEMD_DPLE_S5</v>
      </c>
      <c r="C4702" s="176" t="str">
        <f>'DPW3'!F139 &amp; "," &amp; 'DPW3'!G139 &amp; "," &amp; 'DPW3'!$DQ$5 &amp; "," &amp; 'DPW3'!$EA$6</f>
        <v>SEMD - Legal instruments,Number of schemes at Stage 5,Reasons for delay - Number of delayed schemes falling into each 'primary reason for delay' category,Programme level efficiency</v>
      </c>
      <c r="D4702" s="176" t="str">
        <f>IF(ISBLANK('DPW3'!$H$139),"",'DPW3'!$H$139)</f>
        <v>Nr</v>
      </c>
      <c r="E4702" s="176" t="s">
        <v>7266</v>
      </c>
      <c r="F4702" s="176" t="str">
        <f>IF(ISBLANK('DPW3'!BN139),"",'DPW3'!BN139)</f>
        <v/>
      </c>
    </row>
    <row r="4703" spans="1:60" x14ac:dyDescent="0.25">
      <c r="A4703" s="176" t="str">
        <f t="shared" si="73"/>
        <v>YKY</v>
      </c>
      <c r="B4703" s="176" t="str">
        <f>IF(ISBLANK('DPW3'!BZ140),"",'DPW3'!BZ140)</f>
        <v>PCD_DPW3_SEMD_S6</v>
      </c>
      <c r="C4703" s="176" t="str">
        <f>'DPW3'!F140 &amp; "," &amp; 'DPW3'!G140 &amp; "," &amp; 'DPW3'!BX5</f>
        <v>SEMD - Legal instruments,Number of schemes at Stage 6,Number of Schemes with IMs (Nr)</v>
      </c>
      <c r="D4703" s="176" t="str">
        <f>IF(ISBLANK('DPW3'!$H$140),"",'DPW3'!$H$140)</f>
        <v>Nr</v>
      </c>
      <c r="E4703" s="176" t="s">
        <v>7266</v>
      </c>
      <c r="T4703" s="176">
        <f>IF(ISBLANK('DPW3'!M140),"",'DPW3'!M140)</f>
        <v>0</v>
      </c>
      <c r="U4703" s="176">
        <f>IF(ISBLANK('DPW3'!N140),"",'DPW3'!N140)</f>
        <v>0</v>
      </c>
      <c r="V4703" s="176">
        <f>IF(ISBLANK('DPW3'!O140),"",'DPW3'!O140)</f>
        <v>0</v>
      </c>
      <c r="W4703" s="176">
        <f>IF(ISBLANK('DPW3'!P140),"",'DPW3'!P140)</f>
        <v>0</v>
      </c>
      <c r="X4703" s="176">
        <f>IF(ISBLANK('DPW3'!Q140),"",'DPW3'!Q140)</f>
        <v>0</v>
      </c>
      <c r="Y4703" s="176">
        <f>IF(ISBLANK('DPW3'!R140),"",'DPW3'!R140)</f>
        <v>0</v>
      </c>
      <c r="Z4703" s="176">
        <f>IF(ISBLANK('DPW3'!S140),"",'DPW3'!S140)</f>
        <v>0</v>
      </c>
      <c r="AA4703" s="176">
        <f>IF(ISBLANK('DPW3'!T140),"",'DPW3'!T140)</f>
        <v>0</v>
      </c>
      <c r="AB4703" s="176">
        <f>IF(ISBLANK('DPW3'!U140),"",'DPW3'!U140)</f>
        <v>0</v>
      </c>
      <c r="AC4703" s="176">
        <f>IF(ISBLANK('DPW3'!V140),"",'DPW3'!V140)</f>
        <v>0</v>
      </c>
      <c r="AD4703" s="176">
        <f>IF(ISBLANK('DPW3'!W140),"",'DPW3'!W140)</f>
        <v>0</v>
      </c>
      <c r="AE4703" s="176">
        <f>IF(ISBLANK('DPW3'!X140),"",'DPW3'!X140)</f>
        <v>0</v>
      </c>
      <c r="AF4703" s="176">
        <f>IF(ISBLANK('DPW3'!Y140),"",'DPW3'!Y140)</f>
        <v>1</v>
      </c>
      <c r="AG4703" s="176">
        <f>IF(ISBLANK('DPW3'!Z140),"",'DPW3'!Z140)</f>
        <v>1</v>
      </c>
      <c r="AH4703" s="176">
        <f>IF(ISBLANK('DPW3'!AA140),"",'DPW3'!AA140)</f>
        <v>1</v>
      </c>
      <c r="AI4703" s="176">
        <f>IF(ISBLANK('DPW3'!AB140),"",'DPW3'!AB140)</f>
        <v>1</v>
      </c>
      <c r="AJ4703" s="176">
        <f>IF(ISBLANK('DPW3'!AC140),"",'DPW3'!AC140)</f>
        <v>1</v>
      </c>
      <c r="AK4703" s="176">
        <f>IF(ISBLANK('DPW3'!AD140),"",'DPW3'!AD140)</f>
        <v>1</v>
      </c>
      <c r="AL4703" s="176">
        <f>IF(ISBLANK('DPW3'!AE140),"",'DPW3'!AE140)</f>
        <v>1</v>
      </c>
      <c r="AM4703" s="176">
        <f>IF(ISBLANK('DPW3'!AF140),"",'DPW3'!AF140)</f>
        <v>1</v>
      </c>
      <c r="AN4703" s="176">
        <f>IF(ISBLANK('DPW3'!AG140),"",'DPW3'!AG140)</f>
        <v>2</v>
      </c>
      <c r="AO4703" s="176">
        <f>IF(ISBLANK('DPW3'!AH140),"",'DPW3'!AH140)</f>
        <v>2</v>
      </c>
      <c r="AP4703" s="176">
        <f>IF(ISBLANK('DPW3'!AI140),"",'DPW3'!AI140)</f>
        <v>2</v>
      </c>
      <c r="AQ4703" s="176">
        <f>IF(ISBLANK('DPW3'!AJ140),"",'DPW3'!AJ140)</f>
        <v>2</v>
      </c>
      <c r="AR4703" s="176">
        <f>IF(ISBLANK('DPW3'!AK140),"",'DPW3'!AK140)</f>
        <v>2</v>
      </c>
      <c r="AS4703" s="176">
        <f>IF(ISBLANK('DPW3'!AL140),"",'DPW3'!AL140)</f>
        <v>2</v>
      </c>
      <c r="AT4703" s="176">
        <f>IF(ISBLANK('DPW3'!AM140),"",'DPW3'!AM140)</f>
        <v>2</v>
      </c>
      <c r="AU4703" s="176">
        <f>IF(ISBLANK('DPW3'!AN140),"",'DPW3'!AN140)</f>
        <v>2</v>
      </c>
      <c r="AV4703" s="176">
        <f>IF(ISBLANK('DPW3'!AO140),"",'DPW3'!AO140)</f>
        <v>2</v>
      </c>
      <c r="AW4703" s="176">
        <f>IF(ISBLANK('DPW3'!AP140),"",'DPW3'!AP140)</f>
        <v>2</v>
      </c>
      <c r="AX4703" s="176">
        <f>IF(ISBLANK('DPW3'!AQ140),"",'DPW3'!AQ140)</f>
        <v>2</v>
      </c>
      <c r="AY4703" s="176">
        <f>IF(ISBLANK('DPW3'!AR140),"",'DPW3'!AR140)</f>
        <v>2</v>
      </c>
      <c r="AZ4703" s="176">
        <f>IF(ISBLANK('DPW3'!AS140),"",'DPW3'!AS140)</f>
        <v>2</v>
      </c>
      <c r="BA4703" s="176">
        <f>IF(ISBLANK('DPW3'!AT140),"",'DPW3'!AT140)</f>
        <v>2</v>
      </c>
      <c r="BB4703" s="176">
        <f>IF(ISBLANK('DPW3'!AU140),"",'DPW3'!AU140)</f>
        <v>2</v>
      </c>
      <c r="BC4703" s="176">
        <f>IF(ISBLANK('DPW3'!AV140),"",'DPW3'!AV140)</f>
        <v>2</v>
      </c>
      <c r="BD4703" s="176">
        <f>IF(ISBLANK('DPW3'!AW140),"",'DPW3'!AW140)</f>
        <v>2</v>
      </c>
      <c r="BE4703" s="176">
        <f>IF(ISBLANK('DPW3'!AX140),"",'DPW3'!AX140)</f>
        <v>2</v>
      </c>
      <c r="BF4703" s="176">
        <f>IF(ISBLANK('DPW3'!AY140),"",'DPW3'!AY140)</f>
        <v>2</v>
      </c>
      <c r="BG4703" s="176">
        <f>IF(ISBLANK('DPW3'!AZ140),"",'DPW3'!AZ140)</f>
        <v>2</v>
      </c>
      <c r="BH4703" s="176">
        <f>IF(ISBLANK('DPW3'!BA140),"",'DPW3'!BA140)</f>
        <v>2</v>
      </c>
    </row>
    <row r="4704" spans="1:60" x14ac:dyDescent="0.25">
      <c r="A4704" s="176" t="str">
        <f t="shared" si="73"/>
        <v>YKY</v>
      </c>
      <c r="B4704" s="176" t="str">
        <f>IF(ISBLANK('DPW3'!DP140),"",'DPW3'!DP140)</f>
        <v>PCD_DPW3_SEMD_DLY_S6</v>
      </c>
      <c r="C4704" s="176" t="str">
        <f>'DPW3'!F140 &amp; "," &amp; 'DPW3'!G140 &amp; "," &amp; 'DPW3'!DP5 &amp; "," &amp; 'DPW3'!DP6</f>
        <v>SEMD - Legal instruments,Number of schemes at Stage 6,Total number of schemes with a 90+ day delay for any given IM,</v>
      </c>
      <c r="D4704" s="176" t="str">
        <f>IF(ISBLANK('DPW3'!$H$140),"",'DPW3'!$H$140)</f>
        <v>Nr</v>
      </c>
      <c r="E4704" s="176" t="s">
        <v>7266</v>
      </c>
      <c r="F4704" s="176" t="str">
        <f>IF(ISBLANK('DPW3'!BC140),"",'DPW3'!BC140)</f>
        <v/>
      </c>
    </row>
    <row r="4705" spans="1:60" x14ac:dyDescent="0.25">
      <c r="A4705" s="176" t="str">
        <f t="shared" si="73"/>
        <v>YKY</v>
      </c>
      <c r="B4705" s="176" t="str">
        <f>IF(ISBLANK('DPW3'!DQ140),"",'DPW3'!DQ140)</f>
        <v>PCD_DPW3_SEMD_DIR_S6</v>
      </c>
      <c r="C4705" s="176" t="str">
        <f>'DPW3'!F140 &amp; "," &amp; 'DPW3'!G140 &amp; "," &amp; 'DPW3'!$DQ$5 &amp; "," &amp; 'DPW3'!$DQ$6</f>
        <v>SEMD - Legal instruments,Number of schemes at Stage 6,Reasons for delay - Number of delayed schemes falling into each 'primary reason for delay' category,Lack of resources - internal</v>
      </c>
      <c r="D4705" s="176" t="str">
        <f>IF(ISBLANK('DPW3'!$H$140),"",'DPW3'!$H$140)</f>
        <v>Nr</v>
      </c>
      <c r="E4705" s="176" t="s">
        <v>7266</v>
      </c>
      <c r="F4705" s="176" t="str">
        <f>IF(ISBLANK('DPW3'!BD140),"",'DPW3'!BD140)</f>
        <v/>
      </c>
    </row>
    <row r="4706" spans="1:60" x14ac:dyDescent="0.25">
      <c r="A4706" s="176" t="str">
        <f t="shared" si="73"/>
        <v>YKY</v>
      </c>
      <c r="B4706" s="176" t="str">
        <f>IF(ISBLANK('DPW3'!DR140),"",'DPW3'!DR140)</f>
        <v>PCD_DPW3_SEMD_DSCR_S6</v>
      </c>
      <c r="C4706" s="176" t="str">
        <f>'DPW3'!F140 &amp; "," &amp; 'DPW3'!G140 &amp; "," &amp; 'DPW3'!$DQ$5 &amp; "," &amp; 'DPW3'!$DR$6</f>
        <v xml:space="preserve">SEMD - Legal instruments,Number of schemes at Stage 6,Reasons for delay - Number of delayed schemes falling into each 'primary reason for delay' category,Lack of resources - external </v>
      </c>
      <c r="D4706" s="176" t="str">
        <f>IF(ISBLANK('DPW3'!$H$140),"",'DPW3'!$H$140)</f>
        <v>Nr</v>
      </c>
      <c r="E4706" s="176" t="s">
        <v>7266</v>
      </c>
      <c r="F4706" s="176" t="str">
        <f>IF(ISBLANK('DPW3'!BE140),"",'DPW3'!BE140)</f>
        <v/>
      </c>
    </row>
    <row r="4707" spans="1:60" x14ac:dyDescent="0.25">
      <c r="A4707" s="176" t="str">
        <f t="shared" si="73"/>
        <v>YKY</v>
      </c>
      <c r="B4707" s="176" t="str">
        <f>IF(ISBLANK('DPW3'!DS140),"",'DPW3'!DS140)</f>
        <v>PCD_DPW3_SEMD_DCS_S6</v>
      </c>
      <c r="C4707" s="176" t="str">
        <f>'DPW3'!F140 &amp; "," &amp; 'DPW3'!G140 &amp; "," &amp; 'DPW3'!$DQ$5 &amp; "," &amp; 'DPW3'!$DS$6</f>
        <v>SEMD - Legal instruments,Number of schemes at Stage 6,Reasons for delay - Number of delayed schemes falling into each 'primary reason for delay' category,Change in solution (IM2)</v>
      </c>
      <c r="D4707" s="176" t="str">
        <f>IF(ISBLANK('DPW3'!$H$140),"",'DPW3'!$H$140)</f>
        <v>Nr</v>
      </c>
      <c r="E4707" s="176" t="s">
        <v>7266</v>
      </c>
      <c r="F4707" s="176" t="str">
        <f>IF(ISBLANK('DPW3'!BF140),"",'DPW3'!BF140)</f>
        <v/>
      </c>
    </row>
    <row r="4708" spans="1:60" x14ac:dyDescent="0.25">
      <c r="A4708" s="176" t="str">
        <f t="shared" si="73"/>
        <v>YKY</v>
      </c>
      <c r="B4708" s="176" t="str">
        <f>IF(ISBLANK('DPW3'!DT140),"",'DPW3'!DT140)</f>
        <v>PCD_DPW3_SEMD_DSPC_S6</v>
      </c>
      <c r="C4708" s="176" t="str">
        <f>'DPW3'!F140 &amp; "," &amp; 'DPW3'!G140 &amp; "," &amp; 'DPW3'!$DQ$5 &amp; "," &amp; 'DPW3'!$DT$6</f>
        <v>SEMD - Legal instruments,Number of schemes at Stage 6,Reasons for delay - Number of delayed schemes falling into each 'primary reason for delay' category,Supply chain capacity</v>
      </c>
      <c r="D4708" s="176" t="str">
        <f>IF(ISBLANK('DPW3'!$H$140),"",'DPW3'!$H$140)</f>
        <v>Nr</v>
      </c>
      <c r="E4708" s="176" t="s">
        <v>7266</v>
      </c>
      <c r="F4708" s="176" t="str">
        <f>IF(ISBLANK('DPW3'!BG140),"",'DPW3'!BG140)</f>
        <v/>
      </c>
    </row>
    <row r="4709" spans="1:60" s="55" customFormat="1" x14ac:dyDescent="0.25">
      <c r="A4709" s="55" t="str">
        <f t="shared" si="73"/>
        <v>YKY</v>
      </c>
      <c r="B4709" s="55" t="str">
        <f>IF(ISBLANK('DPW3'!DU140),"",'DPW3'!DU140)</f>
        <v>PCD_DPW3_SEMD_DPP_S6</v>
      </c>
      <c r="C4709" s="55" t="str">
        <f>'DPW3'!F140 &amp; "," &amp; 'DPW3'!G140 &amp; "," &amp; 'DPW3'!$DQ$5 &amp; "," &amp; 'DPW3'!$DU$6</f>
        <v>SEMD - Legal instruments,Number of schemes at Stage 6,Reasons for delay - Number of delayed schemes falling into each 'primary reason for delay' category,Land and planning permission</v>
      </c>
      <c r="D4709" s="55" t="str">
        <f>IF(ISBLANK('DPW3'!$H$140),"",'DPW3'!$H$140)</f>
        <v>Nr</v>
      </c>
      <c r="E4709" s="55" t="s">
        <v>7266</v>
      </c>
      <c r="F4709" s="55" t="str">
        <f>IF(ISBLANK('DPW3'!BH140),"",'DPW3'!BH140)</f>
        <v/>
      </c>
    </row>
    <row r="4710" spans="1:60" x14ac:dyDescent="0.25">
      <c r="A4710" s="176" t="str">
        <f t="shared" si="73"/>
        <v>YKY</v>
      </c>
      <c r="B4710" s="176" t="str">
        <f>IF(ISBLANK('DPW3'!DV140),"",'DPW3'!DV140)</f>
        <v>PCD_DPW3_SEMD_DTPI_S6</v>
      </c>
      <c r="C4710" s="176" t="str">
        <f>'DPW3'!F140 &amp; "," &amp; 'DPW3'!G140 &amp; "," &amp; 'DPW3'!$DQ$5 &amp; "," &amp; 'DPW3'!$DV$6</f>
        <v>SEMD - Legal instruments,Number of schemes at Stage 6,Reasons for delay - Number of delayed schemes falling into each 'primary reason for delay' category,Third-party interface</v>
      </c>
      <c r="D4710" s="176" t="str">
        <f>IF(ISBLANK('DPW3'!$H$140),"",'DPW3'!$H$140)</f>
        <v>Nr</v>
      </c>
      <c r="E4710" s="176" t="s">
        <v>7266</v>
      </c>
      <c r="F4710" s="176" t="str">
        <f>IF(ISBLANK('DPW3'!BI140),"",'DPW3'!BI140)</f>
        <v/>
      </c>
    </row>
    <row r="4711" spans="1:60" x14ac:dyDescent="0.25">
      <c r="A4711" s="176" t="str">
        <f t="shared" si="73"/>
        <v>YKY</v>
      </c>
      <c r="B4711" s="176" t="str">
        <f>IF(ISBLANK('DPW3'!DW140),"",'DPW3'!DW140)</f>
        <v>PCD_DPW3_SEMD_DCI_S6</v>
      </c>
      <c r="C4711" s="176" t="str">
        <f>'DPW3'!F140 &amp; "," &amp; 'DPW3'!G140 &amp; "," &amp; 'DPW3'!$DQ$5 &amp; "," &amp; 'DPW3'!$DW$6</f>
        <v>SEMD - Legal instruments,Number of schemes at Stage 6,Reasons for delay - Number of delayed schemes falling into each 'primary reason for delay' category,Contractual issues</v>
      </c>
      <c r="D4711" s="176" t="str">
        <f>IF(ISBLANK('DPW3'!$H$140),"",'DPW3'!$H$140)</f>
        <v>Nr</v>
      </c>
      <c r="E4711" s="176" t="s">
        <v>7266</v>
      </c>
      <c r="F4711" s="176" t="str">
        <f>IF(ISBLANK('DPW3'!BJ140),"",'DPW3'!BJ140)</f>
        <v/>
      </c>
    </row>
    <row r="4712" spans="1:60" x14ac:dyDescent="0.25">
      <c r="A4712" s="176" t="str">
        <f t="shared" si="73"/>
        <v>YKY</v>
      </c>
      <c r="B4712" s="176" t="str">
        <f>IF(ISBLANK('DPW3'!DX140),"",'DPW3'!DX140)</f>
        <v>PCD_DPW3_SEMD_DSI_S6</v>
      </c>
      <c r="C4712" s="176" t="str">
        <f>'DPW3'!F140 &amp; "," &amp; 'DPW3'!G140 &amp; "," &amp; 'DPW3'!$DQ$5 &amp; "," &amp; 'DPW3'!$DX$6</f>
        <v>SEMD - Legal instruments,Number of schemes at Stage 6,Reasons for delay - Number of delayed schemes falling into each 'primary reason for delay' category,Sites issues</v>
      </c>
      <c r="D4712" s="176" t="str">
        <f>IF(ISBLANK('DPW3'!$H$140),"",'DPW3'!$H$140)</f>
        <v>Nr</v>
      </c>
      <c r="E4712" s="176" t="s">
        <v>7266</v>
      </c>
      <c r="F4712" s="176" t="str">
        <f>IF(ISBLANK('DPW3'!BK140),"",'DPW3'!BK140)</f>
        <v/>
      </c>
    </row>
    <row r="4713" spans="1:60" x14ac:dyDescent="0.25">
      <c r="A4713" s="176" t="str">
        <f t="shared" si="73"/>
        <v>YKY</v>
      </c>
      <c r="B4713" s="176" t="str">
        <f>IF(ISBLANK('DPW3'!DY140),"",'DPW3'!DY140)</f>
        <v>PCD_DPW3_SEMD_DER_S6</v>
      </c>
      <c r="C4713" s="176" t="str">
        <f>'DPW3'!F140 &amp; "," &amp; 'DPW3'!G140 &amp; "," &amp; 'DPW3'!$DQ$5 &amp; "," &amp; 'DPW3'!$DY$6</f>
        <v>SEMD - Legal instruments,Number of schemes at Stage 6,Reasons for delay - Number of delayed schemes falling into each 'primary reason for delay' category,Environmental risks</v>
      </c>
      <c r="D4713" s="176" t="str">
        <f>IF(ISBLANK('DPW3'!$H$140),"",'DPW3'!$H$140)</f>
        <v>Nr</v>
      </c>
      <c r="E4713" s="176" t="s">
        <v>7266</v>
      </c>
      <c r="F4713" s="176" t="str">
        <f>IF(ISBLANK('DPW3'!BL140),"",'DPW3'!BL140)</f>
        <v/>
      </c>
    </row>
    <row r="4714" spans="1:60" x14ac:dyDescent="0.25">
      <c r="A4714" s="176" t="str">
        <f t="shared" si="73"/>
        <v>YKY</v>
      </c>
      <c r="B4714" s="176" t="str">
        <f>IF(ISBLANK('DPW3'!DZ140),"",'DPW3'!DZ140)</f>
        <v>PCD_DPW3_SEMD_RS_S6</v>
      </c>
      <c r="C4714" s="176" t="str">
        <f>'DPW3'!F140 &amp; "," &amp; 'DPW3'!G140 &amp; "," &amp; 'DPW3'!$DQ$5 &amp; "," &amp; 'DPW3'!$DZ$6</f>
        <v>SEMD - Legal instruments,Number of schemes at Stage 6,Reasons for delay - Number of delayed schemes falling into each 'primary reason for delay' category,Regulatory Sign off Delay</v>
      </c>
      <c r="D4714" s="176" t="str">
        <f>IF(ISBLANK('DPW3'!$H$140),"",'DPW3'!$H$140)</f>
        <v>Nr</v>
      </c>
      <c r="E4714" s="176" t="s">
        <v>7266</v>
      </c>
      <c r="F4714" s="176" t="str">
        <f>IF(ISBLANK('DPW3'!BM140),"",'DPW3'!BM140)</f>
        <v/>
      </c>
    </row>
    <row r="4715" spans="1:60" x14ac:dyDescent="0.25">
      <c r="A4715" s="176" t="str">
        <f t="shared" si="73"/>
        <v>YKY</v>
      </c>
      <c r="B4715" s="176" t="str">
        <f>IF(ISBLANK('DPW3'!EA140),"",'DPW3'!EA140)</f>
        <v>PCD_DPW3_SEMD_DPLE_S6</v>
      </c>
      <c r="C4715" s="176" t="str">
        <f>'DPW3'!F140 &amp; "," &amp; 'DPW3'!G140 &amp; "," &amp; 'DPW3'!$DQ$5 &amp; "," &amp; 'DPW3'!$EA$6</f>
        <v>SEMD - Legal instruments,Number of schemes at Stage 6,Reasons for delay - Number of delayed schemes falling into each 'primary reason for delay' category,Programme level efficiency</v>
      </c>
      <c r="D4715" s="176" t="str">
        <f>IF(ISBLANK('DPW3'!$H$140),"",'DPW3'!$H$140)</f>
        <v>Nr</v>
      </c>
      <c r="E4715" s="176" t="s">
        <v>7266</v>
      </c>
      <c r="F4715" s="176" t="str">
        <f>IF(ISBLANK('DPW3'!BN140),"",'DPW3'!BN140)</f>
        <v/>
      </c>
    </row>
    <row r="4716" spans="1:60" x14ac:dyDescent="0.25">
      <c r="A4716" s="176" t="str">
        <f t="shared" si="73"/>
        <v>YKY</v>
      </c>
      <c r="B4716" s="176" t="str">
        <f>IF(ISBLANK('DPW3'!BZ141),"",'DPW3'!BZ141)</f>
        <v>PCD_DPW3_SEMD_S7</v>
      </c>
      <c r="C4716" s="176" t="str">
        <f>'DPW3'!F141 &amp; "," &amp; 'DPW3'!G141 &amp; "," &amp; 'DPW3'!BX5</f>
        <v>SEMD - Legal instruments,Number of schemes at Stage 7,Number of Schemes with IMs (Nr)</v>
      </c>
      <c r="D4716" s="176" t="str">
        <f>IF(ISBLANK('DPW3'!$H$141),"",'DPW3'!$H$141)</f>
        <v>Nr</v>
      </c>
      <c r="E4716" s="176" t="s">
        <v>7266</v>
      </c>
      <c r="T4716" s="176">
        <f>IF(ISBLANK('DPW3'!M141),"",'DPW3'!M141)</f>
        <v>0</v>
      </c>
      <c r="U4716" s="176">
        <f>IF(ISBLANK('DPW3'!N141),"",'DPW3'!N141)</f>
        <v>0</v>
      </c>
      <c r="V4716" s="176">
        <f>IF(ISBLANK('DPW3'!O141),"",'DPW3'!O141)</f>
        <v>0</v>
      </c>
      <c r="W4716" s="176">
        <f>IF(ISBLANK('DPW3'!P141),"",'DPW3'!P141)</f>
        <v>0</v>
      </c>
      <c r="X4716" s="176">
        <f>IF(ISBLANK('DPW3'!Q141),"",'DPW3'!Q141)</f>
        <v>0</v>
      </c>
      <c r="Y4716" s="176">
        <f>IF(ISBLANK('DPW3'!R141),"",'DPW3'!R141)</f>
        <v>0</v>
      </c>
      <c r="Z4716" s="176">
        <f>IF(ISBLANK('DPW3'!S141),"",'DPW3'!S141)</f>
        <v>0</v>
      </c>
      <c r="AA4716" s="176">
        <f>IF(ISBLANK('DPW3'!T141),"",'DPW3'!T141)</f>
        <v>0</v>
      </c>
      <c r="AB4716" s="176">
        <f>IF(ISBLANK('DPW3'!U141),"",'DPW3'!U141)</f>
        <v>0</v>
      </c>
      <c r="AC4716" s="176">
        <f>IF(ISBLANK('DPW3'!V141),"",'DPW3'!V141)</f>
        <v>0</v>
      </c>
      <c r="AD4716" s="176">
        <f>IF(ISBLANK('DPW3'!W141),"",'DPW3'!W141)</f>
        <v>0</v>
      </c>
      <c r="AE4716" s="176">
        <f>IF(ISBLANK('DPW3'!X141),"",'DPW3'!X141)</f>
        <v>0</v>
      </c>
      <c r="AF4716" s="176">
        <f>IF(ISBLANK('DPW3'!Y141),"",'DPW3'!Y141)</f>
        <v>0</v>
      </c>
      <c r="AG4716" s="176">
        <f>IF(ISBLANK('DPW3'!Z141),"",'DPW3'!Z141)</f>
        <v>0</v>
      </c>
      <c r="AH4716" s="176">
        <f>IF(ISBLANK('DPW3'!AA141),"",'DPW3'!AA141)</f>
        <v>0</v>
      </c>
      <c r="AI4716" s="176">
        <f>IF(ISBLANK('DPW3'!AB141),"",'DPW3'!AB141)</f>
        <v>0</v>
      </c>
      <c r="AJ4716" s="176">
        <f>IF(ISBLANK('DPW3'!AC141),"",'DPW3'!AC141)</f>
        <v>0</v>
      </c>
      <c r="AK4716" s="176">
        <f>IF(ISBLANK('DPW3'!AD141),"",'DPW3'!AD141)</f>
        <v>0</v>
      </c>
      <c r="AL4716" s="176">
        <f>IF(ISBLANK('DPW3'!AE141),"",'DPW3'!AE141)</f>
        <v>0</v>
      </c>
      <c r="AM4716" s="176">
        <f>IF(ISBLANK('DPW3'!AF141),"",'DPW3'!AF141)</f>
        <v>0</v>
      </c>
      <c r="AN4716" s="176">
        <f>IF(ISBLANK('DPW3'!AG141),"",'DPW3'!AG141)</f>
        <v>0</v>
      </c>
      <c r="AO4716" s="176">
        <f>IF(ISBLANK('DPW3'!AH141),"",'DPW3'!AH141)</f>
        <v>0</v>
      </c>
      <c r="AP4716" s="176">
        <f>IF(ISBLANK('DPW3'!AI141),"",'DPW3'!AI141)</f>
        <v>0</v>
      </c>
      <c r="AQ4716" s="176">
        <f>IF(ISBLANK('DPW3'!AJ141),"",'DPW3'!AJ141)</f>
        <v>0</v>
      </c>
      <c r="AR4716" s="176">
        <f>IF(ISBLANK('DPW3'!AK141),"",'DPW3'!AK141)</f>
        <v>0</v>
      </c>
      <c r="AS4716" s="176">
        <f>IF(ISBLANK('DPW3'!AL141),"",'DPW3'!AL141)</f>
        <v>0</v>
      </c>
      <c r="AT4716" s="176">
        <f>IF(ISBLANK('DPW3'!AM141),"",'DPW3'!AM141)</f>
        <v>0</v>
      </c>
      <c r="AU4716" s="176">
        <f>IF(ISBLANK('DPW3'!AN141),"",'DPW3'!AN141)</f>
        <v>0</v>
      </c>
      <c r="AV4716" s="176">
        <f>IF(ISBLANK('DPW3'!AO141),"",'DPW3'!AO141)</f>
        <v>0</v>
      </c>
      <c r="AW4716" s="176">
        <f>IF(ISBLANK('DPW3'!AP141),"",'DPW3'!AP141)</f>
        <v>0</v>
      </c>
      <c r="AX4716" s="176">
        <f>IF(ISBLANK('DPW3'!AQ141),"",'DPW3'!AQ141)</f>
        <v>0</v>
      </c>
      <c r="AY4716" s="176">
        <f>IF(ISBLANK('DPW3'!AR141),"",'DPW3'!AR141)</f>
        <v>0</v>
      </c>
      <c r="AZ4716" s="176">
        <f>IF(ISBLANK('DPW3'!AS141),"",'DPW3'!AS141)</f>
        <v>0</v>
      </c>
      <c r="BA4716" s="176">
        <f>IF(ISBLANK('DPW3'!AT141),"",'DPW3'!AT141)</f>
        <v>0</v>
      </c>
      <c r="BB4716" s="176">
        <f>IF(ISBLANK('DPW3'!AU141),"",'DPW3'!AU141)</f>
        <v>0</v>
      </c>
      <c r="BC4716" s="176">
        <f>IF(ISBLANK('DPW3'!AV141),"",'DPW3'!AV141)</f>
        <v>0</v>
      </c>
      <c r="BD4716" s="176">
        <f>IF(ISBLANK('DPW3'!AW141),"",'DPW3'!AW141)</f>
        <v>0</v>
      </c>
      <c r="BE4716" s="176">
        <f>IF(ISBLANK('DPW3'!AX141),"",'DPW3'!AX141)</f>
        <v>0</v>
      </c>
      <c r="BF4716" s="176">
        <f>IF(ISBLANK('DPW3'!AY141),"",'DPW3'!AY141)</f>
        <v>0</v>
      </c>
      <c r="BG4716" s="176">
        <f>IF(ISBLANK('DPW3'!AZ141),"",'DPW3'!AZ141)</f>
        <v>0</v>
      </c>
      <c r="BH4716" s="176">
        <f>IF(ISBLANK('DPW3'!BA141),"",'DPW3'!BA141)</f>
        <v>0</v>
      </c>
    </row>
    <row r="4717" spans="1:60" x14ac:dyDescent="0.25">
      <c r="A4717" s="176" t="str">
        <f t="shared" si="73"/>
        <v>YKY</v>
      </c>
      <c r="B4717" s="176" t="str">
        <f>IF(ISBLANK('DPW3'!DP141),"",'DPW3'!DP141)</f>
        <v>PCD_DPW3_SEMD_DLY_S7</v>
      </c>
      <c r="C4717" s="176" t="str">
        <f>'DPW3'!F141 &amp; "," &amp; 'DPW3'!G141 &amp; "," &amp; 'DPW3'!DP5 &amp; "," &amp; 'DPW3'!DP6</f>
        <v>SEMD - Legal instruments,Number of schemes at Stage 7,Total number of schemes with a 90+ day delay for any given IM,</v>
      </c>
      <c r="D4717" s="176" t="str">
        <f>IF(ISBLANK('DPW3'!$H$141),"",'DPW3'!$H$141)</f>
        <v>Nr</v>
      </c>
      <c r="E4717" s="176" t="s">
        <v>7266</v>
      </c>
      <c r="F4717" s="176" t="str">
        <f>IF(ISBLANK('DPW3'!BC141),"",'DPW3'!BC141)</f>
        <v/>
      </c>
    </row>
    <row r="4718" spans="1:60" x14ac:dyDescent="0.25">
      <c r="A4718" s="176" t="str">
        <f t="shared" si="73"/>
        <v>YKY</v>
      </c>
      <c r="B4718" s="176" t="str">
        <f>IF(ISBLANK('DPW3'!DQ141),"",'DPW3'!DQ141)</f>
        <v>PCD_DPW3_SEMD_DIR_S7</v>
      </c>
      <c r="C4718" s="176" t="str">
        <f>'DPW3'!F141 &amp; "," &amp; 'DPW3'!G141 &amp; "," &amp; 'DPW3'!$DQ$5 &amp; "," &amp; 'DPW3'!$DQ$6</f>
        <v>SEMD - Legal instruments,Number of schemes at Stage 7,Reasons for delay - Number of delayed schemes falling into each 'primary reason for delay' category,Lack of resources - internal</v>
      </c>
      <c r="D4718" s="176" t="str">
        <f>IF(ISBLANK('DPW3'!$H$141),"",'DPW3'!$H$141)</f>
        <v>Nr</v>
      </c>
      <c r="E4718" s="176" t="s">
        <v>7266</v>
      </c>
      <c r="F4718" s="176" t="str">
        <f>IF(ISBLANK('DPW3'!BD141),"",'DPW3'!BD141)</f>
        <v/>
      </c>
    </row>
    <row r="4719" spans="1:60" x14ac:dyDescent="0.25">
      <c r="A4719" s="176" t="str">
        <f t="shared" si="73"/>
        <v>YKY</v>
      </c>
      <c r="B4719" s="176" t="str">
        <f>IF(ISBLANK('DPW3'!DR141),"",'DPW3'!DR141)</f>
        <v>PCD_DPW3_SEMD_DSCR_S7</v>
      </c>
      <c r="C4719" s="176" t="str">
        <f>'DPW3'!F141 &amp; "," &amp; 'DPW3'!G141 &amp; "," &amp; 'DPW3'!$DQ$5 &amp; "," &amp; 'DPW3'!$DR$6</f>
        <v xml:space="preserve">SEMD - Legal instruments,Number of schemes at Stage 7,Reasons for delay - Number of delayed schemes falling into each 'primary reason for delay' category,Lack of resources - external </v>
      </c>
      <c r="D4719" s="176" t="str">
        <f>IF(ISBLANK('DPW3'!$H$141),"",'DPW3'!$H$141)</f>
        <v>Nr</v>
      </c>
      <c r="E4719" s="176" t="s">
        <v>7266</v>
      </c>
      <c r="F4719" s="176" t="str">
        <f>IF(ISBLANK('DPW3'!BE141),"",'DPW3'!BE141)</f>
        <v/>
      </c>
    </row>
    <row r="4720" spans="1:60" x14ac:dyDescent="0.25">
      <c r="A4720" s="176" t="str">
        <f t="shared" si="73"/>
        <v>YKY</v>
      </c>
      <c r="B4720" s="176" t="str">
        <f>IF(ISBLANK('DPW3'!DS141),"",'DPW3'!DS141)</f>
        <v>PCD_DPW3_SEMD_DCS_S7</v>
      </c>
      <c r="C4720" s="176" t="str">
        <f>'DPW3'!F141 &amp; "," &amp; 'DPW3'!G141 &amp; "," &amp; 'DPW3'!$DQ$5 &amp; "," &amp; 'DPW3'!$DS$6</f>
        <v>SEMD - Legal instruments,Number of schemes at Stage 7,Reasons for delay - Number of delayed schemes falling into each 'primary reason for delay' category,Change in solution (IM2)</v>
      </c>
      <c r="D4720" s="176" t="str">
        <f>IF(ISBLANK('DPW3'!$H$141),"",'DPW3'!$H$141)</f>
        <v>Nr</v>
      </c>
      <c r="E4720" s="176" t="s">
        <v>7266</v>
      </c>
      <c r="F4720" s="176" t="str">
        <f>IF(ISBLANK('DPW3'!BF141),"",'DPW3'!BF141)</f>
        <v/>
      </c>
    </row>
    <row r="4721" spans="1:60" x14ac:dyDescent="0.25">
      <c r="A4721" s="176" t="str">
        <f t="shared" si="73"/>
        <v>YKY</v>
      </c>
      <c r="B4721" s="176" t="str">
        <f>IF(ISBLANK('DPW3'!DT141),"",'DPW3'!DT141)</f>
        <v>PCD_DPW3_SEMD_DSPC_S7</v>
      </c>
      <c r="C4721" s="176" t="str">
        <f>'DPW3'!F141 &amp; "," &amp; 'DPW3'!G141 &amp; "," &amp; 'DPW3'!$DQ$5 &amp; "," &amp; 'DPW3'!$DT$6</f>
        <v>SEMD - Legal instruments,Number of schemes at Stage 7,Reasons for delay - Number of delayed schemes falling into each 'primary reason for delay' category,Supply chain capacity</v>
      </c>
      <c r="D4721" s="176" t="str">
        <f>IF(ISBLANK('DPW3'!$H$141),"",'DPW3'!$H$141)</f>
        <v>Nr</v>
      </c>
      <c r="E4721" s="176" t="s">
        <v>7266</v>
      </c>
      <c r="F4721" s="176" t="str">
        <f>IF(ISBLANK('DPW3'!BG141),"",'DPW3'!BG141)</f>
        <v/>
      </c>
    </row>
    <row r="4722" spans="1:60" x14ac:dyDescent="0.25">
      <c r="A4722" s="176" t="str">
        <f t="shared" si="73"/>
        <v>YKY</v>
      </c>
      <c r="B4722" s="176" t="str">
        <f>IF(ISBLANK('DPW3'!DU141),"",'DPW3'!DU141)</f>
        <v>PCD_DPW3_SEMD_DPP_S7</v>
      </c>
      <c r="C4722" s="176" t="str">
        <f>'DPW3'!F141 &amp; "," &amp; 'DPW3'!G141 &amp; "," &amp; 'DPW3'!$DQ$5 &amp; "," &amp; 'DPW3'!$DU$6</f>
        <v>SEMD - Legal instruments,Number of schemes at Stage 7,Reasons for delay - Number of delayed schemes falling into each 'primary reason for delay' category,Land and planning permission</v>
      </c>
      <c r="D4722" s="176" t="str">
        <f>IF(ISBLANK('DPW3'!$H$141),"",'DPW3'!$H$141)</f>
        <v>Nr</v>
      </c>
      <c r="E4722" s="176" t="s">
        <v>7266</v>
      </c>
      <c r="F4722" s="176" t="str">
        <f>IF(ISBLANK('DPW3'!BH141),"",'DPW3'!BH141)</f>
        <v/>
      </c>
    </row>
    <row r="4723" spans="1:60" x14ac:dyDescent="0.25">
      <c r="A4723" s="176" t="str">
        <f t="shared" si="73"/>
        <v>YKY</v>
      </c>
      <c r="B4723" s="176" t="str">
        <f>IF(ISBLANK('DPW3'!DV141),"",'DPW3'!DV141)</f>
        <v>PCD_DPW3_SEMD_DTPI_S7</v>
      </c>
      <c r="C4723" s="176" t="str">
        <f>'DPW3'!F141 &amp; "," &amp; 'DPW3'!G141 &amp; "," &amp; 'DPW3'!$DQ$5 &amp; "," &amp; 'DPW3'!$DV$6</f>
        <v>SEMD - Legal instruments,Number of schemes at Stage 7,Reasons for delay - Number of delayed schemes falling into each 'primary reason for delay' category,Third-party interface</v>
      </c>
      <c r="D4723" s="176" t="str">
        <f>IF(ISBLANK('DPW3'!$H$141),"",'DPW3'!$H$141)</f>
        <v>Nr</v>
      </c>
      <c r="E4723" s="176" t="s">
        <v>7266</v>
      </c>
      <c r="F4723" s="176" t="str">
        <f>IF(ISBLANK('DPW3'!BI141),"",'DPW3'!BI141)</f>
        <v/>
      </c>
    </row>
    <row r="4724" spans="1:60" x14ac:dyDescent="0.25">
      <c r="A4724" s="176" t="str">
        <f t="shared" si="73"/>
        <v>YKY</v>
      </c>
      <c r="B4724" s="176" t="str">
        <f>IF(ISBLANK('DPW3'!DW141),"",'DPW3'!DW141)</f>
        <v>PCD_DPW3_SEMD_DCI_S7</v>
      </c>
      <c r="C4724" s="176" t="str">
        <f>'DPW3'!F141 &amp; "," &amp; 'DPW3'!G141 &amp; "," &amp; 'DPW3'!$DQ$5 &amp; "," &amp; 'DPW3'!$DW$6</f>
        <v>SEMD - Legal instruments,Number of schemes at Stage 7,Reasons for delay - Number of delayed schemes falling into each 'primary reason for delay' category,Contractual issues</v>
      </c>
      <c r="D4724" s="176" t="str">
        <f>IF(ISBLANK('DPW3'!$H$141),"",'DPW3'!$H$141)</f>
        <v>Nr</v>
      </c>
      <c r="E4724" s="176" t="s">
        <v>7266</v>
      </c>
      <c r="F4724" s="176" t="str">
        <f>IF(ISBLANK('DPW3'!BJ141),"",'DPW3'!BJ141)</f>
        <v/>
      </c>
    </row>
    <row r="4725" spans="1:60" x14ac:dyDescent="0.25">
      <c r="A4725" s="176" t="str">
        <f t="shared" si="73"/>
        <v>YKY</v>
      </c>
      <c r="B4725" s="176" t="str">
        <f>IF(ISBLANK('DPW3'!DX141),"",'DPW3'!DX141)</f>
        <v>PCD_DPW3_SEMD_DSI_S7</v>
      </c>
      <c r="C4725" s="176" t="str">
        <f>'DPW3'!F141 &amp; "," &amp; 'DPW3'!G141 &amp; "," &amp; 'DPW3'!$DQ$5 &amp; "," &amp; 'DPW3'!$DX$6</f>
        <v>SEMD - Legal instruments,Number of schemes at Stage 7,Reasons for delay - Number of delayed schemes falling into each 'primary reason for delay' category,Sites issues</v>
      </c>
      <c r="D4725" s="176" t="str">
        <f>IF(ISBLANK('DPW3'!$H$141),"",'DPW3'!$H$141)</f>
        <v>Nr</v>
      </c>
      <c r="E4725" s="176" t="s">
        <v>7266</v>
      </c>
      <c r="F4725" s="176" t="str">
        <f>IF(ISBLANK('DPW3'!BK141),"",'DPW3'!BK141)</f>
        <v/>
      </c>
    </row>
    <row r="4726" spans="1:60" x14ac:dyDescent="0.25">
      <c r="A4726" s="176" t="str">
        <f t="shared" si="73"/>
        <v>YKY</v>
      </c>
      <c r="B4726" s="176" t="str">
        <f>IF(ISBLANK('DPW3'!DY141),"",'DPW3'!DY141)</f>
        <v>PCD_DPW3_SEMD_DER_S7</v>
      </c>
      <c r="C4726" s="176" t="str">
        <f>'DPW3'!F141 &amp; "," &amp; 'DPW3'!G141 &amp; "," &amp; 'DPW3'!$DQ$5 &amp; "," &amp; 'DPW3'!$DY$6</f>
        <v>SEMD - Legal instruments,Number of schemes at Stage 7,Reasons for delay - Number of delayed schemes falling into each 'primary reason for delay' category,Environmental risks</v>
      </c>
      <c r="D4726" s="176" t="str">
        <f>IF(ISBLANK('DPW3'!$H$141),"",'DPW3'!$H$141)</f>
        <v>Nr</v>
      </c>
      <c r="E4726" s="176" t="s">
        <v>7266</v>
      </c>
      <c r="F4726" s="176" t="str">
        <f>IF(ISBLANK('DPW3'!BL141),"",'DPW3'!BL141)</f>
        <v/>
      </c>
    </row>
    <row r="4727" spans="1:60" x14ac:dyDescent="0.25">
      <c r="A4727" s="176" t="str">
        <f t="shared" si="73"/>
        <v>YKY</v>
      </c>
      <c r="B4727" s="176" t="str">
        <f>IF(ISBLANK('DPW3'!DZ141),"",'DPW3'!DZ141)</f>
        <v>PCD_DPW3_SEMD_RS_S7</v>
      </c>
      <c r="C4727" s="176" t="str">
        <f>'DPW3'!F141 &amp; "," &amp; 'DPW3'!G141 &amp; "," &amp; 'DPW3'!$DQ$5 &amp; "," &amp; 'DPW3'!$DZ$6</f>
        <v>SEMD - Legal instruments,Number of schemes at Stage 7,Reasons for delay - Number of delayed schemes falling into each 'primary reason for delay' category,Regulatory Sign off Delay</v>
      </c>
      <c r="D4727" s="176" t="str">
        <f>IF(ISBLANK('DPW3'!$H$141),"",'DPW3'!$H$141)</f>
        <v>Nr</v>
      </c>
      <c r="E4727" s="176" t="s">
        <v>7266</v>
      </c>
      <c r="F4727" s="176" t="str">
        <f>IF(ISBLANK('DPW3'!BM141),"",'DPW3'!BM141)</f>
        <v/>
      </c>
    </row>
    <row r="4728" spans="1:60" x14ac:dyDescent="0.25">
      <c r="A4728" s="176" t="str">
        <f t="shared" si="73"/>
        <v>YKY</v>
      </c>
      <c r="B4728" s="176" t="str">
        <f>IF(ISBLANK('DPW3'!EA141),"",'DPW3'!EA141)</f>
        <v>PCD_DPW3_SEMD_DPLE_S7</v>
      </c>
      <c r="C4728" s="176" t="str">
        <f>'DPW3'!F141 &amp; "," &amp; 'DPW3'!G141 &amp; "," &amp; 'DPW3'!$DQ$5 &amp; "," &amp; 'DPW3'!$EA$6</f>
        <v>SEMD - Legal instruments,Number of schemes at Stage 7,Reasons for delay - Number of delayed schemes falling into each 'primary reason for delay' category,Programme level efficiency</v>
      </c>
      <c r="D4728" s="176" t="str">
        <f>IF(ISBLANK('DPW3'!$H$141),"",'DPW3'!$H$141)</f>
        <v>Nr</v>
      </c>
      <c r="E4728" s="176" t="s">
        <v>7266</v>
      </c>
      <c r="F4728" s="176" t="str">
        <f>IF(ISBLANK('DPW3'!BN141),"",'DPW3'!BN141)</f>
        <v/>
      </c>
    </row>
    <row r="4729" spans="1:60" x14ac:dyDescent="0.25">
      <c r="A4729" s="176" t="str">
        <f t="shared" si="73"/>
        <v>YKY</v>
      </c>
      <c r="B4729" s="176" t="str">
        <f>IF(ISBLANK('DPW3'!BZ142),"",'DPW3'!BZ142)</f>
        <v>PCD_DPW3_SEMDST</v>
      </c>
      <c r="C4729" s="176" t="str">
        <f>'DPW3'!F142 &amp; "," &amp; 'DPW3'!G142 &amp; "," &amp; 'DPW3'!BX5</f>
        <v>SEMD - Legal instruments,Number of schemes - total (Stage 0 to Stage 6),Number of Schemes with IMs (Nr)</v>
      </c>
      <c r="D4729" s="176" t="str">
        <f>IF(ISBLANK('DPW3'!$H$142),"",'DPW3'!$H$142)</f>
        <v>Nr</v>
      </c>
      <c r="E4729" s="176" t="s">
        <v>7266</v>
      </c>
      <c r="T4729" s="176">
        <f>IF(ISBLANK('DPW3'!M142),"",'DPW3'!M142)</f>
        <v>2</v>
      </c>
      <c r="U4729" s="176">
        <f>IF(ISBLANK('DPW3'!N142),"",'DPW3'!N142)</f>
        <v>2</v>
      </c>
      <c r="V4729" s="176">
        <f>IF(ISBLANK('DPW3'!O142),"",'DPW3'!O142)</f>
        <v>2</v>
      </c>
      <c r="W4729" s="176">
        <f>IF(ISBLANK('DPW3'!P142),"",'DPW3'!P142)</f>
        <v>2</v>
      </c>
      <c r="X4729" s="176">
        <f>IF(ISBLANK('DPW3'!Q142),"",'DPW3'!Q142)</f>
        <v>2</v>
      </c>
      <c r="Y4729" s="176">
        <f>IF(ISBLANK('DPW3'!R142),"",'DPW3'!R142)</f>
        <v>2</v>
      </c>
      <c r="Z4729" s="176">
        <f>IF(ISBLANK('DPW3'!S142),"",'DPW3'!S142)</f>
        <v>2</v>
      </c>
      <c r="AA4729" s="176">
        <f>IF(ISBLANK('DPW3'!T142),"",'DPW3'!T142)</f>
        <v>2</v>
      </c>
      <c r="AB4729" s="176">
        <f>IF(ISBLANK('DPW3'!U142),"",'DPW3'!U142)</f>
        <v>2</v>
      </c>
      <c r="AC4729" s="176">
        <f>IF(ISBLANK('DPW3'!V142),"",'DPW3'!V142)</f>
        <v>2</v>
      </c>
      <c r="AD4729" s="176">
        <f>IF(ISBLANK('DPW3'!W142),"",'DPW3'!W142)</f>
        <v>2</v>
      </c>
      <c r="AE4729" s="176">
        <f>IF(ISBLANK('DPW3'!X142),"",'DPW3'!X142)</f>
        <v>2</v>
      </c>
      <c r="AF4729" s="176">
        <f>IF(ISBLANK('DPW3'!Y142),"",'DPW3'!Y142)</f>
        <v>2</v>
      </c>
      <c r="AG4729" s="176">
        <f>IF(ISBLANK('DPW3'!Z142),"",'DPW3'!Z142)</f>
        <v>2</v>
      </c>
      <c r="AH4729" s="176">
        <f>IF(ISBLANK('DPW3'!AA142),"",'DPW3'!AA142)</f>
        <v>2</v>
      </c>
      <c r="AI4729" s="176">
        <f>IF(ISBLANK('DPW3'!AB142),"",'DPW3'!AB142)</f>
        <v>2</v>
      </c>
      <c r="AJ4729" s="176">
        <f>IF(ISBLANK('DPW3'!AC142),"",'DPW3'!AC142)</f>
        <v>2</v>
      </c>
      <c r="AK4729" s="176">
        <f>IF(ISBLANK('DPW3'!AD142),"",'DPW3'!AD142)</f>
        <v>2</v>
      </c>
      <c r="AL4729" s="176">
        <f>IF(ISBLANK('DPW3'!AE142),"",'DPW3'!AE142)</f>
        <v>2</v>
      </c>
      <c r="AM4729" s="176">
        <f>IF(ISBLANK('DPW3'!AF142),"",'DPW3'!AF142)</f>
        <v>2</v>
      </c>
      <c r="AN4729" s="176">
        <f>IF(ISBLANK('DPW3'!AG142),"",'DPW3'!AG142)</f>
        <v>2</v>
      </c>
      <c r="AO4729" s="176">
        <f>IF(ISBLANK('DPW3'!AH142),"",'DPW3'!AH142)</f>
        <v>2</v>
      </c>
      <c r="AP4729" s="176">
        <f>IF(ISBLANK('DPW3'!AI142),"",'DPW3'!AI142)</f>
        <v>2</v>
      </c>
      <c r="AQ4729" s="176">
        <f>IF(ISBLANK('DPW3'!AJ142),"",'DPW3'!AJ142)</f>
        <v>2</v>
      </c>
      <c r="AR4729" s="176">
        <f>IF(ISBLANK('DPW3'!AK142),"",'DPW3'!AK142)</f>
        <v>2</v>
      </c>
      <c r="AS4729" s="176">
        <f>IF(ISBLANK('DPW3'!AL142),"",'DPW3'!AL142)</f>
        <v>2</v>
      </c>
      <c r="AT4729" s="176">
        <f>IF(ISBLANK('DPW3'!AM142),"",'DPW3'!AM142)</f>
        <v>2</v>
      </c>
      <c r="AU4729" s="176">
        <f>IF(ISBLANK('DPW3'!AN142),"",'DPW3'!AN142)</f>
        <v>2</v>
      </c>
      <c r="AV4729" s="176">
        <f>IF(ISBLANK('DPW3'!AO142),"",'DPW3'!AO142)</f>
        <v>2</v>
      </c>
      <c r="AW4729" s="176">
        <f>IF(ISBLANK('DPW3'!AP142),"",'DPW3'!AP142)</f>
        <v>2</v>
      </c>
      <c r="AX4729" s="176">
        <f>IF(ISBLANK('DPW3'!AQ142),"",'DPW3'!AQ142)</f>
        <v>2</v>
      </c>
      <c r="AY4729" s="176">
        <f>IF(ISBLANK('DPW3'!AR142),"",'DPW3'!AR142)</f>
        <v>2</v>
      </c>
      <c r="AZ4729" s="176">
        <f>IF(ISBLANK('DPW3'!AS142),"",'DPW3'!AS142)</f>
        <v>2</v>
      </c>
      <c r="BA4729" s="176">
        <f>IF(ISBLANK('DPW3'!AT142),"",'DPW3'!AT142)</f>
        <v>2</v>
      </c>
      <c r="BB4729" s="176">
        <f>IF(ISBLANK('DPW3'!AU142),"",'DPW3'!AU142)</f>
        <v>2</v>
      </c>
      <c r="BC4729" s="176">
        <f>IF(ISBLANK('DPW3'!AV142),"",'DPW3'!AV142)</f>
        <v>2</v>
      </c>
      <c r="BD4729" s="176">
        <f>IF(ISBLANK('DPW3'!AW142),"",'DPW3'!AW142)</f>
        <v>2</v>
      </c>
      <c r="BE4729" s="176">
        <f>IF(ISBLANK('DPW3'!AX142),"",'DPW3'!AX142)</f>
        <v>2</v>
      </c>
      <c r="BF4729" s="176">
        <f>IF(ISBLANK('DPW3'!AY142),"",'DPW3'!AY142)</f>
        <v>2</v>
      </c>
      <c r="BG4729" s="176">
        <f>IF(ISBLANK('DPW3'!AZ142),"",'DPW3'!AZ142)</f>
        <v>2</v>
      </c>
      <c r="BH4729" s="176">
        <f>IF(ISBLANK('DPW3'!BA142),"",'DPW3'!BA142)</f>
        <v>2</v>
      </c>
    </row>
    <row r="4730" spans="1:60" x14ac:dyDescent="0.25">
      <c r="A4730" s="176" t="str">
        <f t="shared" si="73"/>
        <v>YKY</v>
      </c>
      <c r="B4730" s="176" t="str">
        <f>IF(ISBLANK('DPW3'!DP142),"",'DPW3'!DP142)</f>
        <v>PCD_DPW3_SEMD_DLY_ST</v>
      </c>
      <c r="C4730" s="176" t="str">
        <f>'DPW3'!F142 &amp; "," &amp; 'DPW3'!G142 &amp; "," &amp; 'DPW3'!DP5 &amp; "," &amp; 'DPW3'!DP6</f>
        <v>SEMD - Legal instruments,Number of schemes - total (Stage 0 to Stage 6),Total number of schemes with a 90+ day delay for any given IM,</v>
      </c>
      <c r="D4730" s="176" t="str">
        <f>IF(ISBLANK('DPW3'!$H$142),"",'DPW3'!$H$142)</f>
        <v>Nr</v>
      </c>
      <c r="E4730" s="176" t="s">
        <v>7266</v>
      </c>
      <c r="F4730" s="176" t="str">
        <f>IF(ISBLANK('DPW3'!BC142),"",'DPW3'!BC142)</f>
        <v/>
      </c>
    </row>
    <row r="4731" spans="1:60" x14ac:dyDescent="0.25">
      <c r="A4731" s="176" t="str">
        <f t="shared" si="73"/>
        <v>YKY</v>
      </c>
      <c r="B4731" s="176" t="str">
        <f>IF(ISBLANK('DPW3'!DQ142),"",'DPW3'!DQ142)</f>
        <v>PCD_DPW3_SEMD_DIR_ST</v>
      </c>
      <c r="C4731" s="176" t="str">
        <f>'DPW3'!F142 &amp; "," &amp; 'DPW3'!G142 &amp; "," &amp; 'DPW3'!$DQ$5 &amp; "," &amp; 'DPW3'!$DQ$6</f>
        <v>SEMD - Legal instruments,Number of schemes - total (Stage 0 to Stage 6),Reasons for delay - Number of delayed schemes falling into each 'primary reason for delay' category,Lack of resources - internal</v>
      </c>
      <c r="D4731" s="176" t="str">
        <f>IF(ISBLANK('DPW3'!$H$142),"",'DPW3'!$H$142)</f>
        <v>Nr</v>
      </c>
      <c r="E4731" s="176" t="s">
        <v>7266</v>
      </c>
      <c r="F4731" s="176" t="str">
        <f>IF(ISBLANK('DPW3'!BD142),"",'DPW3'!BD142)</f>
        <v/>
      </c>
    </row>
    <row r="4732" spans="1:60" x14ac:dyDescent="0.25">
      <c r="A4732" s="176" t="str">
        <f t="shared" si="73"/>
        <v>YKY</v>
      </c>
      <c r="B4732" s="176" t="str">
        <f>IF(ISBLANK('DPW3'!DR142),"",'DPW3'!DR142)</f>
        <v>PCD_DPW3_SEMD_DSCR_ST</v>
      </c>
      <c r="C4732" s="176" t="str">
        <f>'DPW3'!F142 &amp; "," &amp; 'DPW3'!G142 &amp; "," &amp; 'DPW3'!$DQ$5 &amp; "," &amp; 'DPW3'!$DR$6</f>
        <v xml:space="preserve">SEMD - Legal instruments,Number of schemes - total (Stage 0 to Stage 6),Reasons for delay - Number of delayed schemes falling into each 'primary reason for delay' category,Lack of resources - external </v>
      </c>
      <c r="D4732" s="176" t="str">
        <f>IF(ISBLANK('DPW3'!$H$142),"",'DPW3'!$H$142)</f>
        <v>Nr</v>
      </c>
      <c r="E4732" s="176" t="s">
        <v>7266</v>
      </c>
      <c r="F4732" s="176" t="str">
        <f>IF(ISBLANK('DPW3'!BE142),"",'DPW3'!BE142)</f>
        <v/>
      </c>
    </row>
    <row r="4733" spans="1:60" x14ac:dyDescent="0.25">
      <c r="A4733" s="176" t="str">
        <f t="shared" si="73"/>
        <v>YKY</v>
      </c>
      <c r="B4733" s="176" t="str">
        <f>IF(ISBLANK('DPW3'!DS142),"",'DPW3'!DS142)</f>
        <v>PCD_DPW3_SEMD_DCS_ST</v>
      </c>
      <c r="C4733" s="176" t="str">
        <f>'DPW3'!F142 &amp; "," &amp; 'DPW3'!G142 &amp; "," &amp; 'DPW3'!$DQ$5 &amp; "," &amp; 'DPW3'!$DS$6</f>
        <v>SEMD - Legal instruments,Number of schemes - total (Stage 0 to Stage 6),Reasons for delay - Number of delayed schemes falling into each 'primary reason for delay' category,Change in solution (IM2)</v>
      </c>
      <c r="D4733" s="176" t="str">
        <f>IF(ISBLANK('DPW3'!$H$142),"",'DPW3'!$H$142)</f>
        <v>Nr</v>
      </c>
      <c r="E4733" s="176" t="s">
        <v>7266</v>
      </c>
      <c r="F4733" s="176" t="str">
        <f>IF(ISBLANK('DPW3'!BF142),"",'DPW3'!BF142)</f>
        <v/>
      </c>
    </row>
    <row r="4734" spans="1:60" x14ac:dyDescent="0.25">
      <c r="A4734" s="176" t="str">
        <f t="shared" si="73"/>
        <v>YKY</v>
      </c>
      <c r="B4734" s="176" t="str">
        <f>IF(ISBLANK('DPW3'!DT142),"",'DPW3'!DT142)</f>
        <v>PCD_DPW3_SEMD_DSPC_ST</v>
      </c>
      <c r="C4734" s="176" t="str">
        <f>'DPW3'!F142 &amp; "," &amp; 'DPW3'!G142 &amp; "," &amp; 'DPW3'!$DQ$5 &amp; "," &amp; 'DPW3'!$DT$6</f>
        <v>SEMD - Legal instruments,Number of schemes - total (Stage 0 to Stage 6),Reasons for delay - Number of delayed schemes falling into each 'primary reason for delay' category,Supply chain capacity</v>
      </c>
      <c r="D4734" s="176" t="str">
        <f>IF(ISBLANK('DPW3'!$H$142),"",'DPW3'!$H$142)</f>
        <v>Nr</v>
      </c>
      <c r="E4734" s="176" t="s">
        <v>7266</v>
      </c>
      <c r="F4734" s="176" t="str">
        <f>IF(ISBLANK('DPW3'!BG142),"",'DPW3'!BG142)</f>
        <v/>
      </c>
    </row>
    <row r="4735" spans="1:60" s="55" customFormat="1" x14ac:dyDescent="0.25">
      <c r="A4735" s="55" t="str">
        <f t="shared" si="73"/>
        <v>YKY</v>
      </c>
      <c r="B4735" s="55" t="str">
        <f>IF(ISBLANK('DPW3'!DU142),"",'DPW3'!DU142)</f>
        <v>PCD_DPW3_SEMD_DPP_ST</v>
      </c>
      <c r="C4735" s="55" t="str">
        <f>'DPW3'!F142 &amp; "," &amp; 'DPW3'!G142 &amp; "," &amp; 'DPW3'!$DQ$5 &amp; "," &amp; 'DPW3'!$DU$6</f>
        <v>SEMD - Legal instruments,Number of schemes - total (Stage 0 to Stage 6),Reasons for delay - Number of delayed schemes falling into each 'primary reason for delay' category,Land and planning permission</v>
      </c>
      <c r="D4735" s="55" t="str">
        <f>IF(ISBLANK('DPW3'!$H$142),"",'DPW3'!$H$142)</f>
        <v>Nr</v>
      </c>
      <c r="E4735" s="55" t="s">
        <v>7266</v>
      </c>
      <c r="F4735" s="55" t="str">
        <f>IF(ISBLANK('DPW3'!BH142),"",'DPW3'!BH142)</f>
        <v/>
      </c>
    </row>
    <row r="4736" spans="1:60" x14ac:dyDescent="0.25">
      <c r="A4736" s="176" t="str">
        <f t="shared" si="73"/>
        <v>YKY</v>
      </c>
      <c r="B4736" s="176" t="str">
        <f>IF(ISBLANK('DPW3'!DV142),"",'DPW3'!DV142)</f>
        <v>PCD_DPW3_SEMD_DTPI_ST</v>
      </c>
      <c r="C4736" s="176" t="str">
        <f>'DPW3'!F142 &amp; "," &amp; 'DPW3'!G142 &amp; "," &amp; 'DPW3'!$DQ$5 &amp; "," &amp; 'DPW3'!$DV$6</f>
        <v>SEMD - Legal instruments,Number of schemes - total (Stage 0 to Stage 6),Reasons for delay - Number of delayed schemes falling into each 'primary reason for delay' category,Third-party interface</v>
      </c>
      <c r="D4736" s="176" t="str">
        <f>IF(ISBLANK('DPW3'!$H$142),"",'DPW3'!$H$142)</f>
        <v>Nr</v>
      </c>
      <c r="E4736" s="176" t="s">
        <v>7266</v>
      </c>
      <c r="F4736" s="176" t="str">
        <f>IF(ISBLANK('DPW3'!BI142),"",'DPW3'!BI142)</f>
        <v/>
      </c>
    </row>
    <row r="4737" spans="1:60" x14ac:dyDescent="0.25">
      <c r="A4737" s="176" t="str">
        <f t="shared" si="73"/>
        <v>YKY</v>
      </c>
      <c r="B4737" s="176" t="str">
        <f>IF(ISBLANK('DPW3'!DW142),"",'DPW3'!DW142)</f>
        <v>PCD_DPW3_SEMD_DCI_ST</v>
      </c>
      <c r="C4737" s="176" t="str">
        <f>'DPW3'!F142 &amp; "," &amp; 'DPW3'!G142 &amp; "," &amp; 'DPW3'!$DQ$5 &amp; "," &amp; 'DPW3'!$DW$6</f>
        <v>SEMD - Legal instruments,Number of schemes - total (Stage 0 to Stage 6),Reasons for delay - Number of delayed schemes falling into each 'primary reason for delay' category,Contractual issues</v>
      </c>
      <c r="D4737" s="176" t="str">
        <f>IF(ISBLANK('DPW3'!$H$142),"",'DPW3'!$H$142)</f>
        <v>Nr</v>
      </c>
      <c r="E4737" s="176" t="s">
        <v>7266</v>
      </c>
      <c r="F4737" s="176" t="str">
        <f>IF(ISBLANK('DPW3'!BJ142),"",'DPW3'!BJ142)</f>
        <v/>
      </c>
    </row>
    <row r="4738" spans="1:60" x14ac:dyDescent="0.25">
      <c r="A4738" s="176" t="str">
        <f t="shared" si="73"/>
        <v>YKY</v>
      </c>
      <c r="B4738" s="176" t="str">
        <f>IF(ISBLANK('DPW3'!DX142),"",'DPW3'!DX142)</f>
        <v>PCD_DPW3_SEMD_DSI_ST</v>
      </c>
      <c r="C4738" s="176" t="str">
        <f>'DPW3'!F142 &amp; "," &amp; 'DPW3'!G142 &amp; "," &amp; 'DPW3'!$DQ$5 &amp; "," &amp; 'DPW3'!$DX$6</f>
        <v>SEMD - Legal instruments,Number of schemes - total (Stage 0 to Stage 6),Reasons for delay - Number of delayed schemes falling into each 'primary reason for delay' category,Sites issues</v>
      </c>
      <c r="D4738" s="176" t="str">
        <f>IF(ISBLANK('DPW3'!$H$142),"",'DPW3'!$H$142)</f>
        <v>Nr</v>
      </c>
      <c r="E4738" s="176" t="s">
        <v>7266</v>
      </c>
      <c r="F4738" s="176" t="str">
        <f>IF(ISBLANK('DPW3'!BK142),"",'DPW3'!BK142)</f>
        <v/>
      </c>
    </row>
    <row r="4739" spans="1:60" x14ac:dyDescent="0.25">
      <c r="A4739" s="176" t="str">
        <f t="shared" si="73"/>
        <v>YKY</v>
      </c>
      <c r="B4739" s="176" t="str">
        <f>IF(ISBLANK('DPW3'!DY142),"",'DPW3'!DY142)</f>
        <v>PCD_DPW3_SEMD_DER_ST</v>
      </c>
      <c r="C4739" s="176" t="str">
        <f>'DPW3'!F142 &amp; "," &amp; 'DPW3'!G142 &amp; "," &amp; 'DPW3'!$DQ$5 &amp; "," &amp; 'DPW3'!$DY$6</f>
        <v>SEMD - Legal instruments,Number of schemes - total (Stage 0 to Stage 6),Reasons for delay - Number of delayed schemes falling into each 'primary reason for delay' category,Environmental risks</v>
      </c>
      <c r="D4739" s="176" t="str">
        <f>IF(ISBLANK('DPW3'!$H$142),"",'DPW3'!$H$142)</f>
        <v>Nr</v>
      </c>
      <c r="E4739" s="176" t="s">
        <v>7266</v>
      </c>
      <c r="F4739" s="176" t="str">
        <f>IF(ISBLANK('DPW3'!BL142),"",'DPW3'!BL142)</f>
        <v/>
      </c>
    </row>
    <row r="4740" spans="1:60" x14ac:dyDescent="0.25">
      <c r="A4740" s="176" t="str">
        <f t="shared" si="73"/>
        <v>YKY</v>
      </c>
      <c r="B4740" s="176" t="str">
        <f>IF(ISBLANK('DPW3'!DZ142),"",'DPW3'!DZ142)</f>
        <v>PCD_DPW3_SEMD_RS_ST</v>
      </c>
      <c r="C4740" s="176" t="str">
        <f>'DPW3'!F142 &amp; "," &amp; 'DPW3'!G142 &amp; "," &amp; 'DPW3'!$DQ$5 &amp; "," &amp; 'DPW3'!$DZ$6</f>
        <v>SEMD - Legal instruments,Number of schemes - total (Stage 0 to Stage 6),Reasons for delay - Number of delayed schemes falling into each 'primary reason for delay' category,Regulatory Sign off Delay</v>
      </c>
      <c r="D4740" s="176" t="str">
        <f>IF(ISBLANK('DPW3'!$H$142),"",'DPW3'!$H$142)</f>
        <v>Nr</v>
      </c>
      <c r="E4740" s="176" t="s">
        <v>7266</v>
      </c>
      <c r="F4740" s="176" t="str">
        <f>IF(ISBLANK('DPW3'!BM142),"",'DPW3'!BM142)</f>
        <v/>
      </c>
    </row>
    <row r="4741" spans="1:60" x14ac:dyDescent="0.25">
      <c r="A4741" s="176" t="str">
        <f t="shared" ref="A4741:A4804" si="74">A4740</f>
        <v>YKY</v>
      </c>
      <c r="B4741" s="176" t="str">
        <f>IF(ISBLANK('DPW3'!EA142),"",'DPW3'!EA142)</f>
        <v>PCD_DPW3_SEMD_DPLE_ST</v>
      </c>
      <c r="C4741" s="176" t="str">
        <f>'DPW3'!F142 &amp; "," &amp; 'DPW3'!G142 &amp; "," &amp; 'DPW3'!$DQ$5 &amp; "," &amp; 'DPW3'!$EA$6</f>
        <v>SEMD - Legal instruments,Number of schemes - total (Stage 0 to Stage 6),Reasons for delay - Number of delayed schemes falling into each 'primary reason for delay' category,Programme level efficiency</v>
      </c>
      <c r="D4741" s="176" t="str">
        <f>IF(ISBLANK('DPW3'!$H$142),"",'DPW3'!$H$142)</f>
        <v>Nr</v>
      </c>
      <c r="E4741" s="176" t="s">
        <v>7266</v>
      </c>
      <c r="F4741" s="176" t="str">
        <f>IF(ISBLANK('DPW3'!BN142),"",'DPW3'!BN142)</f>
        <v/>
      </c>
    </row>
    <row r="4742" spans="1:60" x14ac:dyDescent="0.25">
      <c r="A4742" s="176" t="str">
        <f t="shared" si="74"/>
        <v>YKY</v>
      </c>
      <c r="B4742" s="176" t="str">
        <f>IF(ISBLANK('DPW3'!BX143),"",'DPW3'!BX143)</f>
        <v>PCD_DPW3_GGR_NR</v>
      </c>
      <c r="C4742" s="176" t="str">
        <f>'DPW3'!F143&amp;'DPW3'!BX5</f>
        <v>Greenhouse gas reduction (net zero)Number of Schemes with IMs (Nr)</v>
      </c>
      <c r="D4742" s="176" t="str">
        <f>IF(ISBLANK('DPW3'!$H$143),"",'DPW3'!$H$143)</f>
        <v>Nr</v>
      </c>
      <c r="E4742" s="176" t="s">
        <v>7266</v>
      </c>
      <c r="F4742" s="176" t="str">
        <f>IF(ISBLANK('DPW3'!K143),"",'DPW3'!K143)</f>
        <v/>
      </c>
    </row>
    <row r="4743" spans="1:60" x14ac:dyDescent="0.25">
      <c r="A4743" s="176" t="str">
        <f t="shared" si="74"/>
        <v>YKY</v>
      </c>
      <c r="B4743" s="176" t="str">
        <f>IF(ISBLANK('DPW3'!BZ143),"",'DPW3'!BZ143)</f>
        <v>PCD_DPW3_GGR_S0</v>
      </c>
      <c r="C4743" s="176" t="str">
        <f>'DPW3'!F143 &amp; "," &amp; 'DPW3'!G143 &amp; "," &amp; 'DPW3'!BX5</f>
        <v>Greenhouse gas reduction (net zero),Number of schemes at Stage 0,Number of Schemes with IMs (Nr)</v>
      </c>
      <c r="D4743" s="176" t="str">
        <f>IF(ISBLANK('DPW3'!$H$143),"",'DPW3'!$H$143)</f>
        <v>Nr</v>
      </c>
      <c r="E4743" s="176" t="s">
        <v>7266</v>
      </c>
      <c r="T4743" s="176" t="str">
        <f>IF(ISBLANK('DPW3'!M143),"",'DPW3'!M143)</f>
        <v/>
      </c>
      <c r="U4743" s="176" t="str">
        <f>IF(ISBLANK('DPW3'!N143),"",'DPW3'!N143)</f>
        <v/>
      </c>
      <c r="V4743" s="176" t="str">
        <f>IF(ISBLANK('DPW3'!O143),"",'DPW3'!O143)</f>
        <v/>
      </c>
      <c r="W4743" s="176" t="str">
        <f>IF(ISBLANK('DPW3'!P143),"",'DPW3'!P143)</f>
        <v/>
      </c>
      <c r="X4743" s="176" t="str">
        <f>IF(ISBLANK('DPW3'!Q143),"",'DPW3'!Q143)</f>
        <v/>
      </c>
      <c r="Y4743" s="176" t="str">
        <f>IF(ISBLANK('DPW3'!R143),"",'DPW3'!R143)</f>
        <v/>
      </c>
      <c r="Z4743" s="176" t="str">
        <f>IF(ISBLANK('DPW3'!S143),"",'DPW3'!S143)</f>
        <v/>
      </c>
      <c r="AA4743" s="176" t="str">
        <f>IF(ISBLANK('DPW3'!T143),"",'DPW3'!T143)</f>
        <v/>
      </c>
      <c r="AB4743" s="176" t="str">
        <f>IF(ISBLANK('DPW3'!U143),"",'DPW3'!U143)</f>
        <v/>
      </c>
      <c r="AC4743" s="176" t="str">
        <f>IF(ISBLANK('DPW3'!V143),"",'DPW3'!V143)</f>
        <v/>
      </c>
      <c r="AD4743" s="176" t="str">
        <f>IF(ISBLANK('DPW3'!W143),"",'DPW3'!W143)</f>
        <v/>
      </c>
      <c r="AE4743" s="176" t="str">
        <f>IF(ISBLANK('DPW3'!X143),"",'DPW3'!X143)</f>
        <v/>
      </c>
      <c r="AF4743" s="176" t="str">
        <f>IF(ISBLANK('DPW3'!Y143),"",'DPW3'!Y143)</f>
        <v/>
      </c>
      <c r="AG4743" s="176" t="str">
        <f>IF(ISBLANK('DPW3'!Z143),"",'DPW3'!Z143)</f>
        <v/>
      </c>
      <c r="AH4743" s="176" t="str">
        <f>IF(ISBLANK('DPW3'!AA143),"",'DPW3'!AA143)</f>
        <v/>
      </c>
      <c r="AI4743" s="176" t="str">
        <f>IF(ISBLANK('DPW3'!AB143),"",'DPW3'!AB143)</f>
        <v/>
      </c>
      <c r="AJ4743" s="176" t="str">
        <f>IF(ISBLANK('DPW3'!AC143),"",'DPW3'!AC143)</f>
        <v/>
      </c>
      <c r="AK4743" s="176" t="str">
        <f>IF(ISBLANK('DPW3'!AD143),"",'DPW3'!AD143)</f>
        <v/>
      </c>
      <c r="AL4743" s="176" t="str">
        <f>IF(ISBLANK('DPW3'!AE143),"",'DPW3'!AE143)</f>
        <v/>
      </c>
      <c r="AM4743" s="176" t="str">
        <f>IF(ISBLANK('DPW3'!AF143),"",'DPW3'!AF143)</f>
        <v/>
      </c>
      <c r="AN4743" s="176" t="str">
        <f>IF(ISBLANK('DPW3'!AG143),"",'DPW3'!AG143)</f>
        <v/>
      </c>
      <c r="AO4743" s="176" t="str">
        <f>IF(ISBLANK('DPW3'!AH143),"",'DPW3'!AH143)</f>
        <v/>
      </c>
      <c r="AP4743" s="176" t="str">
        <f>IF(ISBLANK('DPW3'!AI143),"",'DPW3'!AI143)</f>
        <v/>
      </c>
      <c r="AQ4743" s="176" t="str">
        <f>IF(ISBLANK('DPW3'!AJ143),"",'DPW3'!AJ143)</f>
        <v/>
      </c>
      <c r="AR4743" s="176" t="str">
        <f>IF(ISBLANK('DPW3'!AK143),"",'DPW3'!AK143)</f>
        <v/>
      </c>
      <c r="AS4743" s="176" t="str">
        <f>IF(ISBLANK('DPW3'!AL143),"",'DPW3'!AL143)</f>
        <v/>
      </c>
      <c r="AT4743" s="176" t="str">
        <f>IF(ISBLANK('DPW3'!AM143),"",'DPW3'!AM143)</f>
        <v/>
      </c>
      <c r="AU4743" s="176" t="str">
        <f>IF(ISBLANK('DPW3'!AN143),"",'DPW3'!AN143)</f>
        <v/>
      </c>
      <c r="AV4743" s="176" t="str">
        <f>IF(ISBLANK('DPW3'!AO143),"",'DPW3'!AO143)</f>
        <v/>
      </c>
      <c r="AW4743" s="176" t="str">
        <f>IF(ISBLANK('DPW3'!AP143),"",'DPW3'!AP143)</f>
        <v/>
      </c>
      <c r="AX4743" s="176" t="str">
        <f>IF(ISBLANK('DPW3'!AQ143),"",'DPW3'!AQ143)</f>
        <v/>
      </c>
      <c r="AY4743" s="176" t="str">
        <f>IF(ISBLANK('DPW3'!AR143),"",'DPW3'!AR143)</f>
        <v/>
      </c>
      <c r="AZ4743" s="176" t="str">
        <f>IF(ISBLANK('DPW3'!AS143),"",'DPW3'!AS143)</f>
        <v/>
      </c>
      <c r="BA4743" s="176" t="str">
        <f>IF(ISBLANK('DPW3'!AT143),"",'DPW3'!AT143)</f>
        <v/>
      </c>
      <c r="BB4743" s="176" t="str">
        <f>IF(ISBLANK('DPW3'!AU143),"",'DPW3'!AU143)</f>
        <v/>
      </c>
      <c r="BC4743" s="176" t="str">
        <f>IF(ISBLANK('DPW3'!AV143),"",'DPW3'!AV143)</f>
        <v/>
      </c>
      <c r="BD4743" s="176" t="str">
        <f>IF(ISBLANK('DPW3'!AW143),"",'DPW3'!AW143)</f>
        <v/>
      </c>
      <c r="BE4743" s="176" t="str">
        <f>IF(ISBLANK('DPW3'!AX143),"",'DPW3'!AX143)</f>
        <v/>
      </c>
      <c r="BF4743" s="176" t="str">
        <f>IF(ISBLANK('DPW3'!AY143),"",'DPW3'!AY143)</f>
        <v/>
      </c>
      <c r="BG4743" s="176" t="str">
        <f>IF(ISBLANK('DPW3'!AZ143),"",'DPW3'!AZ143)</f>
        <v/>
      </c>
      <c r="BH4743" s="176" t="str">
        <f>IF(ISBLANK('DPW3'!BA143),"",'DPW3'!BA143)</f>
        <v/>
      </c>
    </row>
    <row r="4744" spans="1:60" x14ac:dyDescent="0.25">
      <c r="A4744" s="176" t="str">
        <f t="shared" si="74"/>
        <v>YKY</v>
      </c>
      <c r="B4744" s="176" t="str">
        <f>IF(ISBLANK('DPW3'!DP143),"",'DPW3'!DP143)</f>
        <v>PCD_DPW3_GGR_DLY</v>
      </c>
      <c r="C4744" s="176" t="str">
        <f>'DPW3'!F143 &amp; "," &amp; 'DPW3'!G143 &amp; "," &amp; 'DPW3'!DP5 &amp; "," &amp; 'DPW3'!DP6</f>
        <v>Greenhouse gas reduction (net zero),Number of schemes at Stage 0,Total number of schemes with a 90+ day delay for any given IM,</v>
      </c>
      <c r="D4744" s="176" t="str">
        <f>IF(ISBLANK('DPW3'!$H$143),"",'DPW3'!$H$143)</f>
        <v>Nr</v>
      </c>
      <c r="E4744" s="176" t="s">
        <v>7266</v>
      </c>
      <c r="F4744" s="176" t="str">
        <f>IF(ISBLANK('DPW3'!BC143),"",'DPW3'!BC143)</f>
        <v/>
      </c>
    </row>
    <row r="4745" spans="1:60" x14ac:dyDescent="0.25">
      <c r="A4745" s="176" t="str">
        <f t="shared" si="74"/>
        <v>YKY</v>
      </c>
      <c r="B4745" s="176" t="str">
        <f>IF(ISBLANK('DPW3'!DQ143),"",'DPW3'!DQ143)</f>
        <v>PCD_DPW3_GGR_DIR</v>
      </c>
      <c r="C4745" s="176" t="str">
        <f>'DPW3'!F143 &amp; "," &amp; 'DPW3'!G143 &amp; "," &amp; 'DPW3'!$DQ$5 &amp; "," &amp; 'DPW3'!$DQ$6</f>
        <v>Greenhouse gas reduction (net zero),Number of schemes at Stage 0,Reasons for delay - Number of delayed schemes falling into each 'primary reason for delay' category,Lack of resources - internal</v>
      </c>
      <c r="D4745" s="176" t="str">
        <f>IF(ISBLANK('DPW3'!$H$143),"",'DPW3'!$H$143)</f>
        <v>Nr</v>
      </c>
      <c r="E4745" s="176" t="s">
        <v>7266</v>
      </c>
      <c r="F4745" s="176" t="str">
        <f>IF(ISBLANK('DPW3'!BD143),"",'DPW3'!BD143)</f>
        <v/>
      </c>
    </row>
    <row r="4746" spans="1:60" x14ac:dyDescent="0.25">
      <c r="A4746" s="176" t="str">
        <f t="shared" si="74"/>
        <v>YKY</v>
      </c>
      <c r="B4746" s="176" t="str">
        <f>IF(ISBLANK('DPW3'!DR143),"",'DPW3'!DR143)</f>
        <v>PCD_DPW3_GGR_DSCR</v>
      </c>
      <c r="C4746" s="176" t="str">
        <f>'DPW3'!F143 &amp; "," &amp; 'DPW3'!G143 &amp; "," &amp; 'DPW3'!$DQ$5 &amp; "," &amp; 'DPW3'!$DR$6</f>
        <v xml:space="preserve">Greenhouse gas reduction (net zero),Number of schemes at Stage 0,Reasons for delay - Number of delayed schemes falling into each 'primary reason for delay' category,Lack of resources - external </v>
      </c>
      <c r="D4746" s="176" t="str">
        <f>IF(ISBLANK('DPW3'!$H$143),"",'DPW3'!$H$143)</f>
        <v>Nr</v>
      </c>
      <c r="E4746" s="176" t="s">
        <v>7266</v>
      </c>
      <c r="F4746" s="176" t="str">
        <f>IF(ISBLANK('DPW3'!BE143),"",'DPW3'!BE143)</f>
        <v/>
      </c>
    </row>
    <row r="4747" spans="1:60" x14ac:dyDescent="0.25">
      <c r="A4747" s="176" t="str">
        <f t="shared" si="74"/>
        <v>YKY</v>
      </c>
      <c r="B4747" s="176" t="str">
        <f>IF(ISBLANK('DPW3'!DS143),"",'DPW3'!DS143)</f>
        <v>PCD_DPW3_GGR_DCS</v>
      </c>
      <c r="C4747" s="176" t="str">
        <f>'DPW3'!F143 &amp; "," &amp; 'DPW3'!G143 &amp; "," &amp; 'DPW3'!$DQ$5 &amp; "," &amp; 'DPW3'!$DS$6</f>
        <v>Greenhouse gas reduction (net zero),Number of schemes at Stage 0,Reasons for delay - Number of delayed schemes falling into each 'primary reason for delay' category,Change in solution (IM2)</v>
      </c>
      <c r="D4747" s="176" t="str">
        <f>IF(ISBLANK('DPW3'!$H$143),"",'DPW3'!$H$143)</f>
        <v>Nr</v>
      </c>
      <c r="E4747" s="176" t="s">
        <v>7266</v>
      </c>
      <c r="F4747" s="176" t="str">
        <f>IF(ISBLANK('DPW3'!BF143),"",'DPW3'!BF143)</f>
        <v/>
      </c>
    </row>
    <row r="4748" spans="1:60" x14ac:dyDescent="0.25">
      <c r="A4748" s="176" t="str">
        <f t="shared" si="74"/>
        <v>YKY</v>
      </c>
      <c r="B4748" s="176" t="str">
        <f>IF(ISBLANK('DPW3'!DT143),"",'DPW3'!DT143)</f>
        <v>PCD_DPW3_GGR_DSPC</v>
      </c>
      <c r="C4748" s="176" t="str">
        <f>'DPW3'!F143 &amp; "," &amp; 'DPW3'!G143 &amp; "," &amp; 'DPW3'!$DQ$5 &amp; "," &amp; 'DPW3'!$DT$6</f>
        <v>Greenhouse gas reduction (net zero),Number of schemes at Stage 0,Reasons for delay - Number of delayed schemes falling into each 'primary reason for delay' category,Supply chain capacity</v>
      </c>
      <c r="D4748" s="176" t="str">
        <f>IF(ISBLANK('DPW3'!$H$143),"",'DPW3'!$H$143)</f>
        <v>Nr</v>
      </c>
      <c r="E4748" s="176" t="s">
        <v>7266</v>
      </c>
      <c r="F4748" s="176" t="str">
        <f>IF(ISBLANK('DPW3'!BG143),"",'DPW3'!BG143)</f>
        <v/>
      </c>
    </row>
    <row r="4749" spans="1:60" s="55" customFormat="1" x14ac:dyDescent="0.25">
      <c r="A4749" s="55" t="str">
        <f t="shared" si="74"/>
        <v>YKY</v>
      </c>
      <c r="B4749" s="55" t="str">
        <f>IF(ISBLANK('DPW3'!DU143),"",'DPW3'!DU143)</f>
        <v>PCD_DPW3_GGR_DPP</v>
      </c>
      <c r="C4749" s="55" t="str">
        <f>'DPW3'!F143 &amp; "," &amp; 'DPW3'!G143 &amp; "," &amp; 'DPW3'!$DQ$5 &amp; "," &amp; 'DPW3'!$DU$6</f>
        <v>Greenhouse gas reduction (net zero),Number of schemes at Stage 0,Reasons for delay - Number of delayed schemes falling into each 'primary reason for delay' category,Land and planning permission</v>
      </c>
      <c r="D4749" s="55" t="str">
        <f>IF(ISBLANK('DPW3'!$H$143),"",'DPW3'!$H$143)</f>
        <v>Nr</v>
      </c>
      <c r="E4749" s="55" t="s">
        <v>7266</v>
      </c>
      <c r="F4749" s="55" t="str">
        <f>IF(ISBLANK('DPW3'!BH143),"",'DPW3'!BH143)</f>
        <v/>
      </c>
    </row>
    <row r="4750" spans="1:60" x14ac:dyDescent="0.25">
      <c r="A4750" s="176" t="str">
        <f t="shared" si="74"/>
        <v>YKY</v>
      </c>
      <c r="B4750" s="176" t="str">
        <f>IF(ISBLANK('DPW3'!DV143),"",'DPW3'!DV143)</f>
        <v>PCD_DPW3_GGR_DTPI</v>
      </c>
      <c r="C4750" s="176" t="str">
        <f>'DPW3'!F143 &amp; "," &amp; 'DPW3'!G143 &amp; "," &amp; 'DPW3'!$DQ$5 &amp; "," &amp; 'DPW3'!$DV$6</f>
        <v>Greenhouse gas reduction (net zero),Number of schemes at Stage 0,Reasons for delay - Number of delayed schemes falling into each 'primary reason for delay' category,Third-party interface</v>
      </c>
      <c r="D4750" s="176" t="str">
        <f>IF(ISBLANK('DPW3'!$H$143),"",'DPW3'!$H$143)</f>
        <v>Nr</v>
      </c>
      <c r="E4750" s="176" t="s">
        <v>7266</v>
      </c>
      <c r="F4750" s="176" t="str">
        <f>IF(ISBLANK('DPW3'!BI143),"",'DPW3'!BI143)</f>
        <v/>
      </c>
    </row>
    <row r="4751" spans="1:60" x14ac:dyDescent="0.25">
      <c r="A4751" s="176" t="str">
        <f t="shared" si="74"/>
        <v>YKY</v>
      </c>
      <c r="B4751" s="176" t="str">
        <f>IF(ISBLANK('DPW3'!DW143),"",'DPW3'!DW143)</f>
        <v>PCD_DPW3_GGR_DCI</v>
      </c>
      <c r="C4751" s="176" t="str">
        <f>'DPW3'!F143 &amp; "," &amp; 'DPW3'!G143 &amp; "," &amp; 'DPW3'!$DQ$5 &amp; "," &amp; 'DPW3'!$DW$6</f>
        <v>Greenhouse gas reduction (net zero),Number of schemes at Stage 0,Reasons for delay - Number of delayed schemes falling into each 'primary reason for delay' category,Contractual issues</v>
      </c>
      <c r="D4751" s="176" t="str">
        <f>IF(ISBLANK('DPW3'!$H$143),"",'DPW3'!$H$143)</f>
        <v>Nr</v>
      </c>
      <c r="E4751" s="176" t="s">
        <v>7266</v>
      </c>
      <c r="F4751" s="176" t="str">
        <f>IF(ISBLANK('DPW3'!BJ143),"",'DPW3'!BJ143)</f>
        <v/>
      </c>
    </row>
    <row r="4752" spans="1:60" x14ac:dyDescent="0.25">
      <c r="A4752" s="176" t="str">
        <f t="shared" si="74"/>
        <v>YKY</v>
      </c>
      <c r="B4752" s="176" t="str">
        <f>IF(ISBLANK('DPW3'!DX143),"",'DPW3'!DX143)</f>
        <v>PCD_DPW3_GGR_DSI</v>
      </c>
      <c r="C4752" s="176" t="str">
        <f>'DPW3'!F143 &amp; "," &amp; 'DPW3'!G143 &amp; "," &amp; 'DPW3'!$DQ$5 &amp; "," &amp; 'DPW3'!$DX$6</f>
        <v>Greenhouse gas reduction (net zero),Number of schemes at Stage 0,Reasons for delay - Number of delayed schemes falling into each 'primary reason for delay' category,Sites issues</v>
      </c>
      <c r="D4752" s="176" t="str">
        <f>IF(ISBLANK('DPW3'!$H$143),"",'DPW3'!$H$143)</f>
        <v>Nr</v>
      </c>
      <c r="E4752" s="176" t="s">
        <v>7266</v>
      </c>
      <c r="F4752" s="176" t="str">
        <f>IF(ISBLANK('DPW3'!BK143),"",'DPW3'!BK143)</f>
        <v/>
      </c>
    </row>
    <row r="4753" spans="1:60" x14ac:dyDescent="0.25">
      <c r="A4753" s="176" t="str">
        <f t="shared" si="74"/>
        <v>YKY</v>
      </c>
      <c r="B4753" s="176" t="str">
        <f>IF(ISBLANK('DPW3'!DY143),"",'DPW3'!DY143)</f>
        <v>PCD_DPW3_GGR_DER</v>
      </c>
      <c r="C4753" s="176" t="str">
        <f>'DPW3'!F143 &amp; "," &amp; 'DPW3'!G143 &amp; "," &amp; 'DPW3'!$DQ$5 &amp; "," &amp; 'DPW3'!$DY$6</f>
        <v>Greenhouse gas reduction (net zero),Number of schemes at Stage 0,Reasons for delay - Number of delayed schemes falling into each 'primary reason for delay' category,Environmental risks</v>
      </c>
      <c r="D4753" s="176" t="str">
        <f>IF(ISBLANK('DPW3'!$H$143),"",'DPW3'!$H$143)</f>
        <v>Nr</v>
      </c>
      <c r="E4753" s="176" t="s">
        <v>7266</v>
      </c>
      <c r="F4753" s="176" t="str">
        <f>IF(ISBLANK('DPW3'!BL143),"",'DPW3'!BL143)</f>
        <v/>
      </c>
    </row>
    <row r="4754" spans="1:60" x14ac:dyDescent="0.25">
      <c r="A4754" s="176" t="str">
        <f t="shared" si="74"/>
        <v>YKY</v>
      </c>
      <c r="B4754" s="176" t="str">
        <f>IF(ISBLANK('DPW3'!DZ143),"",'DPW3'!DZ143)</f>
        <v>PCD_DPW3_GGR_RS</v>
      </c>
      <c r="C4754" s="176" t="str">
        <f>'DPW3'!F143 &amp; "," &amp; 'DPW3'!G143 &amp; "," &amp; 'DPW3'!$DQ$5 &amp; "," &amp; 'DPW3'!$DZ$6</f>
        <v>Greenhouse gas reduction (net zero),Number of schemes at Stage 0,Reasons for delay - Number of delayed schemes falling into each 'primary reason for delay' category,Regulatory Sign off Delay</v>
      </c>
      <c r="D4754" s="176" t="str">
        <f>IF(ISBLANK('DPW3'!$H$143),"",'DPW3'!$H$143)</f>
        <v>Nr</v>
      </c>
      <c r="E4754" s="176" t="s">
        <v>7266</v>
      </c>
      <c r="F4754" s="176" t="str">
        <f>IF(ISBLANK('DPW3'!BM143),"",'DPW3'!BM143)</f>
        <v/>
      </c>
    </row>
    <row r="4755" spans="1:60" x14ac:dyDescent="0.25">
      <c r="A4755" s="176" t="str">
        <f t="shared" si="74"/>
        <v>YKY</v>
      </c>
      <c r="B4755" s="176" t="str">
        <f>IF(ISBLANK('DPW3'!EA143),"",'DPW3'!EA143)</f>
        <v>PCD_DPW3_GGR_DPLE</v>
      </c>
      <c r="C4755" s="176" t="str">
        <f>'DPW3'!F143 &amp; "," &amp; 'DPW3'!G143 &amp; "," &amp; 'DPW3'!$DQ$5 &amp; "," &amp; 'DPW3'!$EA$6</f>
        <v>Greenhouse gas reduction (net zero),Number of schemes at Stage 0,Reasons for delay - Number of delayed schemes falling into each 'primary reason for delay' category,Programme level efficiency</v>
      </c>
      <c r="D4755" s="176" t="str">
        <f>IF(ISBLANK('DPW3'!$H$143),"",'DPW3'!$H$143)</f>
        <v>Nr</v>
      </c>
      <c r="E4755" s="176" t="s">
        <v>7266</v>
      </c>
      <c r="F4755" s="176" t="str">
        <f>IF(ISBLANK('DPW3'!BN143),"",'DPW3'!BN143)</f>
        <v/>
      </c>
    </row>
    <row r="4756" spans="1:60" x14ac:dyDescent="0.25">
      <c r="A4756" s="176" t="str">
        <f t="shared" si="74"/>
        <v>YKY</v>
      </c>
      <c r="B4756" s="176" t="str">
        <f>IF(ISBLANK('DPW3'!BZ144),"",'DPW3'!BZ144)</f>
        <v>PCD_DPW3_GGR_S1</v>
      </c>
      <c r="C4756" s="176" t="str">
        <f>'DPW3'!F144 &amp; "," &amp; 'DPW3'!G144 &amp; "," &amp; 'DPW3'!BX5</f>
        <v>Greenhouse gas reduction (net zero),Number of schemes at Stage 1,Number of Schemes with IMs (Nr)</v>
      </c>
      <c r="D4756" s="176" t="str">
        <f>IF(ISBLANK('DPW3'!$H$144),"",'DPW3'!$H$144)</f>
        <v>Nr</v>
      </c>
      <c r="E4756" s="176" t="s">
        <v>7266</v>
      </c>
      <c r="T4756" s="176" t="str">
        <f>IF(ISBLANK('DPW3'!M144),"",'DPW3'!M144)</f>
        <v/>
      </c>
      <c r="U4756" s="176" t="str">
        <f>IF(ISBLANK('DPW3'!N144),"",'DPW3'!N144)</f>
        <v/>
      </c>
      <c r="V4756" s="176" t="str">
        <f>IF(ISBLANK('DPW3'!O144),"",'DPW3'!O144)</f>
        <v/>
      </c>
      <c r="W4756" s="176" t="str">
        <f>IF(ISBLANK('DPW3'!P144),"",'DPW3'!P144)</f>
        <v/>
      </c>
      <c r="X4756" s="176" t="str">
        <f>IF(ISBLANK('DPW3'!Q144),"",'DPW3'!Q144)</f>
        <v/>
      </c>
      <c r="Y4756" s="176" t="str">
        <f>IF(ISBLANK('DPW3'!R144),"",'DPW3'!R144)</f>
        <v/>
      </c>
      <c r="Z4756" s="176" t="str">
        <f>IF(ISBLANK('DPW3'!S144),"",'DPW3'!S144)</f>
        <v/>
      </c>
      <c r="AA4756" s="176" t="str">
        <f>IF(ISBLANK('DPW3'!T144),"",'DPW3'!T144)</f>
        <v/>
      </c>
      <c r="AB4756" s="176" t="str">
        <f>IF(ISBLANK('DPW3'!U144),"",'DPW3'!U144)</f>
        <v/>
      </c>
      <c r="AC4756" s="176" t="str">
        <f>IF(ISBLANK('DPW3'!V144),"",'DPW3'!V144)</f>
        <v/>
      </c>
      <c r="AD4756" s="176" t="str">
        <f>IF(ISBLANK('DPW3'!W144),"",'DPW3'!W144)</f>
        <v/>
      </c>
      <c r="AE4756" s="176" t="str">
        <f>IF(ISBLANK('DPW3'!X144),"",'DPW3'!X144)</f>
        <v/>
      </c>
      <c r="AF4756" s="176" t="str">
        <f>IF(ISBLANK('DPW3'!Y144),"",'DPW3'!Y144)</f>
        <v/>
      </c>
      <c r="AG4756" s="176" t="str">
        <f>IF(ISBLANK('DPW3'!Z144),"",'DPW3'!Z144)</f>
        <v/>
      </c>
      <c r="AH4756" s="176" t="str">
        <f>IF(ISBLANK('DPW3'!AA144),"",'DPW3'!AA144)</f>
        <v/>
      </c>
      <c r="AI4756" s="176" t="str">
        <f>IF(ISBLANK('DPW3'!AB144),"",'DPW3'!AB144)</f>
        <v/>
      </c>
      <c r="AJ4756" s="176" t="str">
        <f>IF(ISBLANK('DPW3'!AC144),"",'DPW3'!AC144)</f>
        <v/>
      </c>
      <c r="AK4756" s="176" t="str">
        <f>IF(ISBLANK('DPW3'!AD144),"",'DPW3'!AD144)</f>
        <v/>
      </c>
      <c r="AL4756" s="176" t="str">
        <f>IF(ISBLANK('DPW3'!AE144),"",'DPW3'!AE144)</f>
        <v/>
      </c>
      <c r="AM4756" s="176" t="str">
        <f>IF(ISBLANK('DPW3'!AF144),"",'DPW3'!AF144)</f>
        <v/>
      </c>
      <c r="AN4756" s="176" t="str">
        <f>IF(ISBLANK('DPW3'!AG144),"",'DPW3'!AG144)</f>
        <v/>
      </c>
      <c r="AO4756" s="176" t="str">
        <f>IF(ISBLANK('DPW3'!AH144),"",'DPW3'!AH144)</f>
        <v/>
      </c>
      <c r="AP4756" s="176" t="str">
        <f>IF(ISBLANK('DPW3'!AI144),"",'DPW3'!AI144)</f>
        <v/>
      </c>
      <c r="AQ4756" s="176" t="str">
        <f>IF(ISBLANK('DPW3'!AJ144),"",'DPW3'!AJ144)</f>
        <v/>
      </c>
      <c r="AR4756" s="176" t="str">
        <f>IF(ISBLANK('DPW3'!AK144),"",'DPW3'!AK144)</f>
        <v/>
      </c>
      <c r="AS4756" s="176" t="str">
        <f>IF(ISBLANK('DPW3'!AL144),"",'DPW3'!AL144)</f>
        <v/>
      </c>
      <c r="AT4756" s="176" t="str">
        <f>IF(ISBLANK('DPW3'!AM144),"",'DPW3'!AM144)</f>
        <v/>
      </c>
      <c r="AU4756" s="176" t="str">
        <f>IF(ISBLANK('DPW3'!AN144),"",'DPW3'!AN144)</f>
        <v/>
      </c>
      <c r="AV4756" s="176" t="str">
        <f>IF(ISBLANK('DPW3'!AO144),"",'DPW3'!AO144)</f>
        <v/>
      </c>
      <c r="AW4756" s="176" t="str">
        <f>IF(ISBLANK('DPW3'!AP144),"",'DPW3'!AP144)</f>
        <v/>
      </c>
      <c r="AX4756" s="176" t="str">
        <f>IF(ISBLANK('DPW3'!AQ144),"",'DPW3'!AQ144)</f>
        <v/>
      </c>
      <c r="AY4756" s="176" t="str">
        <f>IF(ISBLANK('DPW3'!AR144),"",'DPW3'!AR144)</f>
        <v/>
      </c>
      <c r="AZ4756" s="176" t="str">
        <f>IF(ISBLANK('DPW3'!AS144),"",'DPW3'!AS144)</f>
        <v/>
      </c>
      <c r="BA4756" s="176" t="str">
        <f>IF(ISBLANK('DPW3'!AT144),"",'DPW3'!AT144)</f>
        <v/>
      </c>
      <c r="BB4756" s="176" t="str">
        <f>IF(ISBLANK('DPW3'!AU144),"",'DPW3'!AU144)</f>
        <v/>
      </c>
      <c r="BC4756" s="176" t="str">
        <f>IF(ISBLANK('DPW3'!AV144),"",'DPW3'!AV144)</f>
        <v/>
      </c>
      <c r="BD4756" s="176" t="str">
        <f>IF(ISBLANK('DPW3'!AW144),"",'DPW3'!AW144)</f>
        <v/>
      </c>
      <c r="BE4756" s="176" t="str">
        <f>IF(ISBLANK('DPW3'!AX144),"",'DPW3'!AX144)</f>
        <v/>
      </c>
      <c r="BF4756" s="176" t="str">
        <f>IF(ISBLANK('DPW3'!AY144),"",'DPW3'!AY144)</f>
        <v/>
      </c>
      <c r="BG4756" s="176" t="str">
        <f>IF(ISBLANK('DPW3'!AZ144),"",'DPW3'!AZ144)</f>
        <v/>
      </c>
      <c r="BH4756" s="176" t="str">
        <f>IF(ISBLANK('DPW3'!BA144),"",'DPW3'!BA144)</f>
        <v/>
      </c>
    </row>
    <row r="4757" spans="1:60" x14ac:dyDescent="0.25">
      <c r="A4757" s="176" t="str">
        <f t="shared" si="74"/>
        <v>YKY</v>
      </c>
      <c r="B4757" s="176" t="str">
        <f>IF(ISBLANK('DPW3'!DP144),"",'DPW3'!DP144)</f>
        <v>PCD_DPW3_GGR_DLY_S1</v>
      </c>
      <c r="C4757" s="176" t="str">
        <f>'DPW3'!F144 &amp; "," &amp; 'DPW3'!G144 &amp; "," &amp; 'DPW3'!DP5 &amp; "," &amp; 'DPW3'!DP6</f>
        <v>Greenhouse gas reduction (net zero),Number of schemes at Stage 1,Total number of schemes with a 90+ day delay for any given IM,</v>
      </c>
      <c r="D4757" s="176" t="str">
        <f>IF(ISBLANK('DPW3'!$H$144),"",'DPW3'!$H$144)</f>
        <v>Nr</v>
      </c>
      <c r="E4757" s="176" t="s">
        <v>7266</v>
      </c>
      <c r="F4757" s="176" t="str">
        <f>IF(ISBLANK('DPW3'!BC144),"",'DPW3'!BC144)</f>
        <v/>
      </c>
    </row>
    <row r="4758" spans="1:60" x14ac:dyDescent="0.25">
      <c r="A4758" s="176" t="str">
        <f t="shared" si="74"/>
        <v>YKY</v>
      </c>
      <c r="B4758" s="176" t="str">
        <f>IF(ISBLANK('DPW3'!DQ144),"",'DPW3'!DQ144)</f>
        <v>PCD_DPW3_GGR_DIR_S1</v>
      </c>
      <c r="C4758" s="176" t="str">
        <f>'DPW3'!F144 &amp; "," &amp; 'DPW3'!G144 &amp; "," &amp; 'DPW3'!$DQ$5 &amp; "," &amp; 'DPW3'!$DQ$6</f>
        <v>Greenhouse gas reduction (net zero),Number of schemes at Stage 1,Reasons for delay - Number of delayed schemes falling into each 'primary reason for delay' category,Lack of resources - internal</v>
      </c>
      <c r="D4758" s="176" t="str">
        <f>IF(ISBLANK('DPW3'!$H$144),"",'DPW3'!$H$144)</f>
        <v>Nr</v>
      </c>
      <c r="E4758" s="176" t="s">
        <v>7266</v>
      </c>
      <c r="F4758" s="176" t="str">
        <f>IF(ISBLANK('DPW3'!BD144),"",'DPW3'!BD144)</f>
        <v/>
      </c>
    </row>
    <row r="4759" spans="1:60" x14ac:dyDescent="0.25">
      <c r="A4759" s="176" t="str">
        <f t="shared" si="74"/>
        <v>YKY</v>
      </c>
      <c r="B4759" s="176" t="str">
        <f>IF(ISBLANK('DPW3'!DR144),"",'DPW3'!DR144)</f>
        <v>PCD_DPW3_GGR_DSCR_S1</v>
      </c>
      <c r="C4759" s="176" t="str">
        <f>'DPW3'!F144 &amp; "," &amp; 'DPW3'!G144 &amp; "," &amp; 'DPW3'!DQ$5 &amp; "," &amp; 'DPW3'!$DR$6</f>
        <v xml:space="preserve">Greenhouse gas reduction (net zero),Number of schemes at Stage 1,Reasons for delay - Number of delayed schemes falling into each 'primary reason for delay' category,Lack of resources - external </v>
      </c>
      <c r="D4759" s="176" t="str">
        <f>IF(ISBLANK('DPW3'!$H$144),"",'DPW3'!$H$144)</f>
        <v>Nr</v>
      </c>
      <c r="E4759" s="176" t="s">
        <v>7266</v>
      </c>
      <c r="F4759" s="176" t="str">
        <f>IF(ISBLANK('DPW3'!BE144),"",'DPW3'!BE144)</f>
        <v/>
      </c>
    </row>
    <row r="4760" spans="1:60" x14ac:dyDescent="0.25">
      <c r="A4760" s="176" t="str">
        <f t="shared" si="74"/>
        <v>YKY</v>
      </c>
      <c r="B4760" s="176" t="str">
        <f>IF(ISBLANK('DPW3'!DS144),"",'DPW3'!DS144)</f>
        <v>PCD_DPW3_GGR_DCS_S1</v>
      </c>
      <c r="C4760" s="176" t="str">
        <f>'DPW3'!F144 &amp; "," &amp; 'DPW3'!G144 &amp; "," &amp; 'DPW3'!$DQ$5 &amp; "," &amp; 'DPW3'!$DS$6</f>
        <v>Greenhouse gas reduction (net zero),Number of schemes at Stage 1,Reasons for delay - Number of delayed schemes falling into each 'primary reason for delay' category,Change in solution (IM2)</v>
      </c>
      <c r="D4760" s="176" t="str">
        <f>IF(ISBLANK('DPW3'!$H$144),"",'DPW3'!$H$144)</f>
        <v>Nr</v>
      </c>
      <c r="E4760" s="176" t="s">
        <v>7266</v>
      </c>
      <c r="F4760" s="176" t="str">
        <f>IF(ISBLANK('DPW3'!BF144),"",'DPW3'!BF144)</f>
        <v/>
      </c>
    </row>
    <row r="4761" spans="1:60" x14ac:dyDescent="0.25">
      <c r="A4761" s="176" t="str">
        <f t="shared" si="74"/>
        <v>YKY</v>
      </c>
      <c r="B4761" s="176" t="str">
        <f>IF(ISBLANK('DPW3'!DT144),"",'DPW3'!DT144)</f>
        <v>PCD_DPW3_GGR_DSPC_S1</v>
      </c>
      <c r="C4761" s="176" t="str">
        <f>'DPW3'!F144 &amp; "," &amp; 'DPW3'!G144 &amp; "," &amp; 'DPW3'!$DQ$5 &amp; "," &amp; 'DPW3'!$DT$6</f>
        <v>Greenhouse gas reduction (net zero),Number of schemes at Stage 1,Reasons for delay - Number of delayed schemes falling into each 'primary reason for delay' category,Supply chain capacity</v>
      </c>
      <c r="D4761" s="176" t="str">
        <f>IF(ISBLANK('DPW3'!$H$144),"",'DPW3'!$H$144)</f>
        <v>Nr</v>
      </c>
      <c r="E4761" s="176" t="s">
        <v>7266</v>
      </c>
      <c r="F4761" s="176" t="str">
        <f>IF(ISBLANK('DPW3'!BG144),"",'DPW3'!BG144)</f>
        <v/>
      </c>
    </row>
    <row r="4762" spans="1:60" s="55" customFormat="1" x14ac:dyDescent="0.25">
      <c r="A4762" s="55" t="str">
        <f t="shared" si="74"/>
        <v>YKY</v>
      </c>
      <c r="B4762" s="55" t="str">
        <f>IF(ISBLANK('DPW3'!DU144),"",'DPW3'!DU144)</f>
        <v>PCD_DPW3_GGR_DPP_S1</v>
      </c>
      <c r="C4762" s="55" t="str">
        <f>'DPW3'!F144 &amp; "," &amp; 'DPW3'!G144 &amp; "," &amp; 'DPW3'!$DQ$5 &amp; "," &amp; 'DPW3'!$DU$6</f>
        <v>Greenhouse gas reduction (net zero),Number of schemes at Stage 1,Reasons for delay - Number of delayed schemes falling into each 'primary reason for delay' category,Land and planning permission</v>
      </c>
      <c r="D4762" s="55" t="str">
        <f>IF(ISBLANK('DPW3'!$H$144),"",'DPW3'!$H$144)</f>
        <v>Nr</v>
      </c>
      <c r="E4762" s="55" t="s">
        <v>7266</v>
      </c>
      <c r="F4762" s="55" t="str">
        <f>IF(ISBLANK('DPW3'!BH144),"",'DPW3'!BH144)</f>
        <v/>
      </c>
    </row>
    <row r="4763" spans="1:60" x14ac:dyDescent="0.25">
      <c r="A4763" s="176" t="str">
        <f t="shared" si="74"/>
        <v>YKY</v>
      </c>
      <c r="B4763" s="176" t="str">
        <f>IF(ISBLANK('DPW3'!DV144),"",'DPW3'!DV144)</f>
        <v>PCD_DPW3_GGR_DTPI_S1</v>
      </c>
      <c r="C4763" s="176" t="str">
        <f>'DPW3'!F144 &amp; "," &amp; 'DPW3'!G144 &amp; "," &amp; 'DPW3'!$DQ$5 &amp; "," &amp; 'DPW3'!$DV$6</f>
        <v>Greenhouse gas reduction (net zero),Number of schemes at Stage 1,Reasons for delay - Number of delayed schemes falling into each 'primary reason for delay' category,Third-party interface</v>
      </c>
      <c r="D4763" s="176" t="str">
        <f>IF(ISBLANK('DPW3'!$H$144),"",'DPW3'!$H$144)</f>
        <v>Nr</v>
      </c>
      <c r="E4763" s="176" t="s">
        <v>7266</v>
      </c>
      <c r="F4763" s="176" t="str">
        <f>IF(ISBLANK('DPW3'!BI144),"",'DPW3'!BI144)</f>
        <v/>
      </c>
    </row>
    <row r="4764" spans="1:60" x14ac:dyDescent="0.25">
      <c r="A4764" s="176" t="str">
        <f t="shared" si="74"/>
        <v>YKY</v>
      </c>
      <c r="B4764" s="176" t="str">
        <f>IF(ISBLANK('DPW3'!DW144),"",'DPW3'!DW144)</f>
        <v>PCD_DPW3_GGR_DCI_S1</v>
      </c>
      <c r="C4764" s="176" t="str">
        <f>'DPW3'!F144 &amp; "," &amp; 'DPW3'!G144 &amp; "," &amp; 'DPW3'!$DQ$5 &amp; "," &amp; 'DPW3'!$DW$6</f>
        <v>Greenhouse gas reduction (net zero),Number of schemes at Stage 1,Reasons for delay - Number of delayed schemes falling into each 'primary reason for delay' category,Contractual issues</v>
      </c>
      <c r="D4764" s="176" t="str">
        <f>IF(ISBLANK('DPW3'!$H$144),"",'DPW3'!$H$144)</f>
        <v>Nr</v>
      </c>
      <c r="E4764" s="176" t="s">
        <v>7266</v>
      </c>
      <c r="F4764" s="176" t="str">
        <f>IF(ISBLANK('DPW3'!BJ144),"",'DPW3'!BJ144)</f>
        <v/>
      </c>
    </row>
    <row r="4765" spans="1:60" x14ac:dyDescent="0.25">
      <c r="A4765" s="176" t="str">
        <f t="shared" si="74"/>
        <v>YKY</v>
      </c>
      <c r="B4765" s="176" t="str">
        <f>IF(ISBLANK('DPW3'!DX144),"",'DPW3'!DX144)</f>
        <v>PCD_DPW3_GGR_DSI_S1</v>
      </c>
      <c r="C4765" s="176" t="str">
        <f>'DPW3'!F144 &amp; "," &amp; 'DPW3'!G144 &amp; "," &amp; 'DPW3'!$DQ$5 &amp; "," &amp; 'DPW3'!$DX$6</f>
        <v>Greenhouse gas reduction (net zero),Number of schemes at Stage 1,Reasons for delay - Number of delayed schemes falling into each 'primary reason for delay' category,Sites issues</v>
      </c>
      <c r="D4765" s="176" t="str">
        <f>IF(ISBLANK('DPW3'!$H$144),"",'DPW3'!$H$144)</f>
        <v>Nr</v>
      </c>
      <c r="E4765" s="176" t="s">
        <v>7266</v>
      </c>
      <c r="F4765" s="176" t="str">
        <f>IF(ISBLANK('DPW3'!BK144),"",'DPW3'!BK144)</f>
        <v/>
      </c>
    </row>
    <row r="4766" spans="1:60" x14ac:dyDescent="0.25">
      <c r="A4766" s="176" t="str">
        <f t="shared" si="74"/>
        <v>YKY</v>
      </c>
      <c r="B4766" s="176" t="str">
        <f>IF(ISBLANK('DPW3'!DY144),"",'DPW3'!DY144)</f>
        <v>PCD_DPW3_GGR_DER_S1</v>
      </c>
      <c r="C4766" s="176" t="str">
        <f>'DPW3'!F144 &amp; "," &amp; 'DPW3'!G144 &amp; "," &amp; 'DPW3'!$DQ$5 &amp; "," &amp; 'DPW3'!$DY$6</f>
        <v>Greenhouse gas reduction (net zero),Number of schemes at Stage 1,Reasons for delay - Number of delayed schemes falling into each 'primary reason for delay' category,Environmental risks</v>
      </c>
      <c r="D4766" s="176" t="str">
        <f>IF(ISBLANK('DPW3'!$H$144),"",'DPW3'!$H$144)</f>
        <v>Nr</v>
      </c>
      <c r="E4766" s="176" t="s">
        <v>7266</v>
      </c>
      <c r="F4766" s="176" t="str">
        <f>IF(ISBLANK('DPW3'!BL144),"",'DPW3'!BL144)</f>
        <v/>
      </c>
    </row>
    <row r="4767" spans="1:60" x14ac:dyDescent="0.25">
      <c r="A4767" s="176" t="str">
        <f t="shared" si="74"/>
        <v>YKY</v>
      </c>
      <c r="B4767" s="176" t="str">
        <f>IF(ISBLANK('DPW3'!DZ144),"",'DPW3'!DZ144)</f>
        <v>PCD_DPW3_GGR_RS_S1</v>
      </c>
      <c r="C4767" s="176" t="str">
        <f>'DPW3'!F144 &amp; "," &amp; 'DPW3'!G144 &amp; "," &amp; 'DPW3'!$DQ$5 &amp; "," &amp; 'DPW3'!$DZ$6</f>
        <v>Greenhouse gas reduction (net zero),Number of schemes at Stage 1,Reasons for delay - Number of delayed schemes falling into each 'primary reason for delay' category,Regulatory Sign off Delay</v>
      </c>
      <c r="D4767" s="176" t="str">
        <f>IF(ISBLANK('DPW3'!$H$144),"",'DPW3'!$H$144)</f>
        <v>Nr</v>
      </c>
      <c r="E4767" s="176" t="s">
        <v>7266</v>
      </c>
      <c r="F4767" s="176" t="str">
        <f>IF(ISBLANK('DPW3'!BM144),"",'DPW3'!BM144)</f>
        <v/>
      </c>
    </row>
    <row r="4768" spans="1:60" x14ac:dyDescent="0.25">
      <c r="A4768" s="176" t="str">
        <f t="shared" si="74"/>
        <v>YKY</v>
      </c>
      <c r="B4768" s="176" t="str">
        <f>IF(ISBLANK('DPW3'!EA144),"",'DPW3'!EA144)</f>
        <v>PCD_DPW3_GGR_DPLE_S1</v>
      </c>
      <c r="C4768" s="176" t="str">
        <f>'DPW3'!F144 &amp; "," &amp; 'DPW3'!G144 &amp; "," &amp; 'DPW3'!$DQ$5 &amp; "," &amp; 'DPW3'!$EA$6</f>
        <v>Greenhouse gas reduction (net zero),Number of schemes at Stage 1,Reasons for delay - Number of delayed schemes falling into each 'primary reason for delay' category,Programme level efficiency</v>
      </c>
      <c r="D4768" s="176" t="str">
        <f>IF(ISBLANK('DPW3'!$H$144),"",'DPW3'!$H$144)</f>
        <v>Nr</v>
      </c>
      <c r="E4768" s="176" t="s">
        <v>7266</v>
      </c>
      <c r="F4768" s="176" t="str">
        <f>IF(ISBLANK('DPW3'!BN144),"",'DPW3'!BN144)</f>
        <v/>
      </c>
    </row>
    <row r="4769" spans="1:60" x14ac:dyDescent="0.25">
      <c r="A4769" s="176" t="str">
        <f t="shared" si="74"/>
        <v>YKY</v>
      </c>
      <c r="B4769" s="176" t="str">
        <f>IF(ISBLANK('DPW3'!BZ145),"",'DPW3'!BZ145)</f>
        <v>PCD_DPW3_GGR_S2</v>
      </c>
      <c r="C4769" s="176" t="str">
        <f>'DPW3'!F145 &amp; "," &amp; 'DPW3'!G145 &amp; "," &amp; 'DPW3'!BX5</f>
        <v>Greenhouse gas reduction (net zero),Number of schemes at Stage 2,Number of Schemes with IMs (Nr)</v>
      </c>
      <c r="D4769" s="176" t="str">
        <f>IF(ISBLANK('DPW3'!$H$145),"",'DPW3'!$H$145)</f>
        <v>Nr</v>
      </c>
      <c r="E4769" s="176" t="s">
        <v>7266</v>
      </c>
      <c r="T4769" s="176" t="str">
        <f>IF(ISBLANK('DPW3'!M145),"",'DPW3'!M145)</f>
        <v/>
      </c>
      <c r="U4769" s="176" t="str">
        <f>IF(ISBLANK('DPW3'!N145),"",'DPW3'!N145)</f>
        <v/>
      </c>
      <c r="V4769" s="176" t="str">
        <f>IF(ISBLANK('DPW3'!O145),"",'DPW3'!O145)</f>
        <v/>
      </c>
      <c r="W4769" s="176" t="str">
        <f>IF(ISBLANK('DPW3'!P145),"",'DPW3'!P145)</f>
        <v/>
      </c>
      <c r="X4769" s="176" t="str">
        <f>IF(ISBLANK('DPW3'!Q145),"",'DPW3'!Q145)</f>
        <v/>
      </c>
      <c r="Y4769" s="176" t="str">
        <f>IF(ISBLANK('DPW3'!R145),"",'DPW3'!R145)</f>
        <v/>
      </c>
      <c r="Z4769" s="176" t="str">
        <f>IF(ISBLANK('DPW3'!S145),"",'DPW3'!S145)</f>
        <v/>
      </c>
      <c r="AA4769" s="176" t="str">
        <f>IF(ISBLANK('DPW3'!T145),"",'DPW3'!T145)</f>
        <v/>
      </c>
      <c r="AB4769" s="176" t="str">
        <f>IF(ISBLANK('DPW3'!U145),"",'DPW3'!U145)</f>
        <v/>
      </c>
      <c r="AC4769" s="176" t="str">
        <f>IF(ISBLANK('DPW3'!V145),"",'DPW3'!V145)</f>
        <v/>
      </c>
      <c r="AD4769" s="176" t="str">
        <f>IF(ISBLANK('DPW3'!W145),"",'DPW3'!W145)</f>
        <v/>
      </c>
      <c r="AE4769" s="176" t="str">
        <f>IF(ISBLANK('DPW3'!X145),"",'DPW3'!X145)</f>
        <v/>
      </c>
      <c r="AF4769" s="176" t="str">
        <f>IF(ISBLANK('DPW3'!Y145),"",'DPW3'!Y145)</f>
        <v/>
      </c>
      <c r="AG4769" s="176" t="str">
        <f>IF(ISBLANK('DPW3'!Z145),"",'DPW3'!Z145)</f>
        <v/>
      </c>
      <c r="AH4769" s="176" t="str">
        <f>IF(ISBLANK('DPW3'!AA145),"",'DPW3'!AA145)</f>
        <v/>
      </c>
      <c r="AI4769" s="176" t="str">
        <f>IF(ISBLANK('DPW3'!AB145),"",'DPW3'!AB145)</f>
        <v/>
      </c>
      <c r="AJ4769" s="176" t="str">
        <f>IF(ISBLANK('DPW3'!AC145),"",'DPW3'!AC145)</f>
        <v/>
      </c>
      <c r="AK4769" s="176" t="str">
        <f>IF(ISBLANK('DPW3'!AD145),"",'DPW3'!AD145)</f>
        <v/>
      </c>
      <c r="AL4769" s="176" t="str">
        <f>IF(ISBLANK('DPW3'!AE145),"",'DPW3'!AE145)</f>
        <v/>
      </c>
      <c r="AM4769" s="176" t="str">
        <f>IF(ISBLANK('DPW3'!AF145),"",'DPW3'!AF145)</f>
        <v/>
      </c>
      <c r="AN4769" s="176" t="str">
        <f>IF(ISBLANK('DPW3'!AG145),"",'DPW3'!AG145)</f>
        <v/>
      </c>
      <c r="AO4769" s="176" t="str">
        <f>IF(ISBLANK('DPW3'!AH145),"",'DPW3'!AH145)</f>
        <v/>
      </c>
      <c r="AP4769" s="176" t="str">
        <f>IF(ISBLANK('DPW3'!AI145),"",'DPW3'!AI145)</f>
        <v/>
      </c>
      <c r="AQ4769" s="176" t="str">
        <f>IF(ISBLANK('DPW3'!AJ145),"",'DPW3'!AJ145)</f>
        <v/>
      </c>
      <c r="AR4769" s="176" t="str">
        <f>IF(ISBLANK('DPW3'!AK145),"",'DPW3'!AK145)</f>
        <v/>
      </c>
      <c r="AS4769" s="176" t="str">
        <f>IF(ISBLANK('DPW3'!AL145),"",'DPW3'!AL145)</f>
        <v/>
      </c>
      <c r="AT4769" s="176" t="str">
        <f>IF(ISBLANK('DPW3'!AM145),"",'DPW3'!AM145)</f>
        <v/>
      </c>
      <c r="AU4769" s="176" t="str">
        <f>IF(ISBLANK('DPW3'!AN145),"",'DPW3'!AN145)</f>
        <v/>
      </c>
      <c r="AV4769" s="176" t="str">
        <f>IF(ISBLANK('DPW3'!AO145),"",'DPW3'!AO145)</f>
        <v/>
      </c>
      <c r="AW4769" s="176" t="str">
        <f>IF(ISBLANK('DPW3'!AP145),"",'DPW3'!AP145)</f>
        <v/>
      </c>
      <c r="AX4769" s="176" t="str">
        <f>IF(ISBLANK('DPW3'!AQ145),"",'DPW3'!AQ145)</f>
        <v/>
      </c>
      <c r="AY4769" s="176" t="str">
        <f>IF(ISBLANK('DPW3'!AR145),"",'DPW3'!AR145)</f>
        <v/>
      </c>
      <c r="AZ4769" s="176" t="str">
        <f>IF(ISBLANK('DPW3'!AS145),"",'DPW3'!AS145)</f>
        <v/>
      </c>
      <c r="BA4769" s="176" t="str">
        <f>IF(ISBLANK('DPW3'!AT145),"",'DPW3'!AT145)</f>
        <v/>
      </c>
      <c r="BB4769" s="176" t="str">
        <f>IF(ISBLANK('DPW3'!AU145),"",'DPW3'!AU145)</f>
        <v/>
      </c>
      <c r="BC4769" s="176" t="str">
        <f>IF(ISBLANK('DPW3'!AV145),"",'DPW3'!AV145)</f>
        <v/>
      </c>
      <c r="BD4769" s="176" t="str">
        <f>IF(ISBLANK('DPW3'!AW145),"",'DPW3'!AW145)</f>
        <v/>
      </c>
      <c r="BE4769" s="176" t="str">
        <f>IF(ISBLANK('DPW3'!AX145),"",'DPW3'!AX145)</f>
        <v/>
      </c>
      <c r="BF4769" s="176" t="str">
        <f>IF(ISBLANK('DPW3'!AY145),"",'DPW3'!AY145)</f>
        <v/>
      </c>
      <c r="BG4769" s="176" t="str">
        <f>IF(ISBLANK('DPW3'!AZ145),"",'DPW3'!AZ145)</f>
        <v/>
      </c>
      <c r="BH4769" s="176" t="str">
        <f>IF(ISBLANK('DPW3'!BA145),"",'DPW3'!BA145)</f>
        <v/>
      </c>
    </row>
    <row r="4770" spans="1:60" x14ac:dyDescent="0.25">
      <c r="A4770" s="176" t="str">
        <f t="shared" si="74"/>
        <v>YKY</v>
      </c>
      <c r="B4770" s="176" t="str">
        <f>IF(ISBLANK('DPW3'!DP145),"",'DPW3'!DP145)</f>
        <v>PCD_DPW3_GGR_DLY_S2</v>
      </c>
      <c r="C4770" s="176" t="str">
        <f>'DPW3'!F145 &amp; "," &amp; 'DPW3'!G145 &amp; "," &amp; 'DPW3'!DP5 &amp; "," &amp; 'DPW3'!DP6</f>
        <v>Greenhouse gas reduction (net zero),Number of schemes at Stage 2,Total number of schemes with a 90+ day delay for any given IM,</v>
      </c>
      <c r="D4770" s="176" t="str">
        <f>IF(ISBLANK('DPW3'!$H$145),"",'DPW3'!$H$145)</f>
        <v>Nr</v>
      </c>
      <c r="E4770" s="176" t="s">
        <v>7266</v>
      </c>
      <c r="F4770" s="176" t="str">
        <f>IF(ISBLANK('DPW3'!BC145),"",'DPW3'!BC145)</f>
        <v/>
      </c>
    </row>
    <row r="4771" spans="1:60" x14ac:dyDescent="0.25">
      <c r="A4771" s="176" t="str">
        <f t="shared" si="74"/>
        <v>YKY</v>
      </c>
      <c r="B4771" s="176" t="str">
        <f>IF(ISBLANK('DPW3'!DQ145),"",'DPW3'!DQ145)</f>
        <v>PCD_DPW3_GGR_DIR_S2</v>
      </c>
      <c r="C4771" s="176" t="str">
        <f>'DPW3'!F145 &amp; "," &amp; 'DPW3'!G145 &amp; "," &amp; 'DPW3'!$DQ$5 &amp; "," &amp; 'DPW3'!$DQ$6</f>
        <v>Greenhouse gas reduction (net zero),Number of schemes at Stage 2,Reasons for delay - Number of delayed schemes falling into each 'primary reason for delay' category,Lack of resources - internal</v>
      </c>
      <c r="D4771" s="176" t="str">
        <f>IF(ISBLANK('DPW3'!$H$145),"",'DPW3'!$H$145)</f>
        <v>Nr</v>
      </c>
      <c r="E4771" s="176" t="s">
        <v>7266</v>
      </c>
      <c r="F4771" s="176" t="str">
        <f>IF(ISBLANK('DPW3'!BD145),"",'DPW3'!BD145)</f>
        <v/>
      </c>
    </row>
    <row r="4772" spans="1:60" x14ac:dyDescent="0.25">
      <c r="A4772" s="176" t="str">
        <f t="shared" si="74"/>
        <v>YKY</v>
      </c>
      <c r="B4772" s="176" t="str">
        <f>IF(ISBLANK('DPW3'!DR145),"",'DPW3'!DR145)</f>
        <v>PCD_DPW3_GGR_DSCR_S2</v>
      </c>
      <c r="C4772" s="176" t="str">
        <f>'DPW3'!F145 &amp; "," &amp; 'DPW3'!G145 &amp; "," &amp; 'DPW3'!$DQ$5 &amp; "," &amp; 'DPW3'!$DR$6</f>
        <v xml:space="preserve">Greenhouse gas reduction (net zero),Number of schemes at Stage 2,Reasons for delay - Number of delayed schemes falling into each 'primary reason for delay' category,Lack of resources - external </v>
      </c>
      <c r="D4772" s="176" t="str">
        <f>IF(ISBLANK('DPW3'!$H$145),"",'DPW3'!$H$145)</f>
        <v>Nr</v>
      </c>
      <c r="E4772" s="176" t="s">
        <v>7266</v>
      </c>
      <c r="F4772" s="176" t="str">
        <f>IF(ISBLANK('DPW3'!BE145),"",'DPW3'!BE145)</f>
        <v/>
      </c>
    </row>
    <row r="4773" spans="1:60" x14ac:dyDescent="0.25">
      <c r="A4773" s="176" t="str">
        <f t="shared" si="74"/>
        <v>YKY</v>
      </c>
      <c r="B4773" s="176" t="str">
        <f>IF(ISBLANK('DPW3'!DS145),"",'DPW3'!DS145)</f>
        <v>PCD_DPW3_GGR_DCS_S2</v>
      </c>
      <c r="C4773" s="176" t="str">
        <f>'DPW3'!F145 &amp; "," &amp; 'DPW3'!G145 &amp; "," &amp; 'DPW3'!$DQ$5 &amp; "," &amp; 'DPW3'!$DS$6</f>
        <v>Greenhouse gas reduction (net zero),Number of schemes at Stage 2,Reasons for delay - Number of delayed schemes falling into each 'primary reason for delay' category,Change in solution (IM2)</v>
      </c>
      <c r="D4773" s="176" t="str">
        <f>IF(ISBLANK('DPW3'!$H$145),"",'DPW3'!$H$145)</f>
        <v>Nr</v>
      </c>
      <c r="E4773" s="176" t="s">
        <v>7266</v>
      </c>
      <c r="F4773" s="176" t="str">
        <f>IF(ISBLANK('DPW3'!BF145),"",'DPW3'!BF145)</f>
        <v/>
      </c>
    </row>
    <row r="4774" spans="1:60" x14ac:dyDescent="0.25">
      <c r="A4774" s="176" t="str">
        <f t="shared" si="74"/>
        <v>YKY</v>
      </c>
      <c r="B4774" s="176" t="str">
        <f>IF(ISBLANK('DPW3'!DT145),"",'DPW3'!DT145)</f>
        <v>PCD_DPW3_GGR_DSPC_S2</v>
      </c>
      <c r="C4774" s="176" t="str">
        <f>'DPW3'!F145 &amp; "," &amp; 'DPW3'!G145 &amp; "," &amp; 'DPW3'!$DQ$5 &amp; "," &amp; 'DPW3'!$DT$6</f>
        <v>Greenhouse gas reduction (net zero),Number of schemes at Stage 2,Reasons for delay - Number of delayed schemes falling into each 'primary reason for delay' category,Supply chain capacity</v>
      </c>
      <c r="D4774" s="176" t="str">
        <f>IF(ISBLANK('DPW3'!$H$145),"",'DPW3'!$H$145)</f>
        <v>Nr</v>
      </c>
      <c r="E4774" s="176" t="s">
        <v>7266</v>
      </c>
      <c r="F4774" s="176" t="str">
        <f>IF(ISBLANK('DPW3'!BG145),"",'DPW3'!BG145)</f>
        <v/>
      </c>
    </row>
    <row r="4775" spans="1:60" s="55" customFormat="1" x14ac:dyDescent="0.25">
      <c r="A4775" s="55" t="str">
        <f t="shared" si="74"/>
        <v>YKY</v>
      </c>
      <c r="B4775" s="55" t="str">
        <f>IF(ISBLANK('DPW3'!DU145),"",'DPW3'!DU145)</f>
        <v>PCD_DPW3_GGR_DPP_S2</v>
      </c>
      <c r="C4775" s="55" t="str">
        <f>'DPW3'!F145 &amp; "," &amp; 'DPW3'!G145 &amp; "," &amp; 'DPW3'!$DQ$5 &amp; "," &amp; 'DPW3'!$DU$6</f>
        <v>Greenhouse gas reduction (net zero),Number of schemes at Stage 2,Reasons for delay - Number of delayed schemes falling into each 'primary reason for delay' category,Land and planning permission</v>
      </c>
      <c r="D4775" s="55" t="str">
        <f>IF(ISBLANK('DPW3'!$H$145),"",'DPW3'!$H$145)</f>
        <v>Nr</v>
      </c>
      <c r="E4775" s="55" t="s">
        <v>7266</v>
      </c>
      <c r="F4775" s="55" t="str">
        <f>IF(ISBLANK('DPW3'!BH145),"",'DPW3'!BH145)</f>
        <v/>
      </c>
    </row>
    <row r="4776" spans="1:60" x14ac:dyDescent="0.25">
      <c r="A4776" s="176" t="str">
        <f t="shared" si="74"/>
        <v>YKY</v>
      </c>
      <c r="B4776" s="176" t="str">
        <f>IF(ISBLANK('DPW3'!DV145),"",'DPW3'!DV145)</f>
        <v>PCD_DPW3_GGR_DTPI_S2</v>
      </c>
      <c r="C4776" s="176" t="str">
        <f>'DPW3'!F145 &amp; "," &amp; 'DPW3'!G145 &amp; "," &amp; 'DPW3'!$DQ$5 &amp; "," &amp; 'DPW3'!$DV$6</f>
        <v>Greenhouse gas reduction (net zero),Number of schemes at Stage 2,Reasons for delay - Number of delayed schemes falling into each 'primary reason for delay' category,Third-party interface</v>
      </c>
      <c r="D4776" s="176" t="str">
        <f>IF(ISBLANK('DPW3'!$H$145),"",'DPW3'!$H$145)</f>
        <v>Nr</v>
      </c>
      <c r="E4776" s="176" t="s">
        <v>7266</v>
      </c>
      <c r="F4776" s="176" t="str">
        <f>IF(ISBLANK('DPW3'!BI145),"",'DPW3'!BI145)</f>
        <v/>
      </c>
    </row>
    <row r="4777" spans="1:60" x14ac:dyDescent="0.25">
      <c r="A4777" s="176" t="str">
        <f t="shared" si="74"/>
        <v>YKY</v>
      </c>
      <c r="B4777" s="176" t="str">
        <f>IF(ISBLANK('DPW3'!DW145),"",'DPW3'!DW145)</f>
        <v>PCD_DPW3_GGR_DCI_S2</v>
      </c>
      <c r="C4777" s="176" t="str">
        <f>'DPW3'!F145 &amp; "," &amp; 'DPW3'!G145 &amp; "," &amp; 'DPW3'!$DQ$5 &amp; "," &amp; 'DPW3'!$DW$6</f>
        <v>Greenhouse gas reduction (net zero),Number of schemes at Stage 2,Reasons for delay - Number of delayed schemes falling into each 'primary reason for delay' category,Contractual issues</v>
      </c>
      <c r="D4777" s="176" t="str">
        <f>IF(ISBLANK('DPW3'!$H$145),"",'DPW3'!$H$145)</f>
        <v>Nr</v>
      </c>
      <c r="E4777" s="176" t="s">
        <v>7266</v>
      </c>
      <c r="F4777" s="176" t="str">
        <f>IF(ISBLANK('DPW3'!BJ145),"",'DPW3'!BJ145)</f>
        <v/>
      </c>
    </row>
    <row r="4778" spans="1:60" x14ac:dyDescent="0.25">
      <c r="A4778" s="176" t="str">
        <f t="shared" si="74"/>
        <v>YKY</v>
      </c>
      <c r="B4778" s="176" t="str">
        <f>IF(ISBLANK('DPW3'!DX145),"",'DPW3'!DX145)</f>
        <v>PCD_DPW3_GGR_DSI_S2</v>
      </c>
      <c r="C4778" s="176" t="str">
        <f>'DPW3'!F145 &amp; "," &amp; 'DPW3'!G145 &amp; "," &amp; 'DPW3'!$DQ$5 &amp; "," &amp; 'DPW3'!$DX$6</f>
        <v>Greenhouse gas reduction (net zero),Number of schemes at Stage 2,Reasons for delay - Number of delayed schemes falling into each 'primary reason for delay' category,Sites issues</v>
      </c>
      <c r="D4778" s="176" t="str">
        <f>IF(ISBLANK('DPW3'!$H$145),"",'DPW3'!$H$145)</f>
        <v>Nr</v>
      </c>
      <c r="E4778" s="176" t="s">
        <v>7266</v>
      </c>
      <c r="F4778" s="176" t="str">
        <f>IF(ISBLANK('DPW3'!BK145),"",'DPW3'!BK145)</f>
        <v/>
      </c>
    </row>
    <row r="4779" spans="1:60" x14ac:dyDescent="0.25">
      <c r="A4779" s="176" t="str">
        <f t="shared" si="74"/>
        <v>YKY</v>
      </c>
      <c r="B4779" s="176" t="str">
        <f>IF(ISBLANK('DPW3'!DY145),"",'DPW3'!DY145)</f>
        <v>PCD_DPW3_GGR_DER_S2</v>
      </c>
      <c r="C4779" s="176" t="str">
        <f>'DPW3'!F145 &amp; "," &amp; 'DPW3'!G145 &amp; "," &amp; 'DPW3'!$DQ$5 &amp; "," &amp; 'DPW3'!$DY$6</f>
        <v>Greenhouse gas reduction (net zero),Number of schemes at Stage 2,Reasons for delay - Number of delayed schemes falling into each 'primary reason for delay' category,Environmental risks</v>
      </c>
      <c r="D4779" s="176" t="str">
        <f>IF(ISBLANK('DPW3'!$H$145),"",'DPW3'!$H$145)</f>
        <v>Nr</v>
      </c>
      <c r="E4779" s="176" t="s">
        <v>7266</v>
      </c>
      <c r="F4779" s="176" t="str">
        <f>IF(ISBLANK('DPW3'!BL145),"",'DPW3'!BL145)</f>
        <v/>
      </c>
    </row>
    <row r="4780" spans="1:60" x14ac:dyDescent="0.25">
      <c r="A4780" s="176" t="str">
        <f t="shared" si="74"/>
        <v>YKY</v>
      </c>
      <c r="B4780" s="176" t="str">
        <f>IF(ISBLANK('DPW3'!DZ145),"",'DPW3'!DZ145)</f>
        <v>PCD_DPW3_GGR_RS_S2</v>
      </c>
      <c r="C4780" s="176" t="str">
        <f>'DPW3'!F145 &amp; "," &amp; 'DPW3'!G145 &amp; "," &amp; 'DPW3'!$DQ$5 &amp; "," &amp; 'DPW3'!$DZ$6</f>
        <v>Greenhouse gas reduction (net zero),Number of schemes at Stage 2,Reasons for delay - Number of delayed schemes falling into each 'primary reason for delay' category,Regulatory Sign off Delay</v>
      </c>
      <c r="D4780" s="176" t="str">
        <f>IF(ISBLANK('DPW3'!$H$145),"",'DPW3'!$H$145)</f>
        <v>Nr</v>
      </c>
      <c r="E4780" s="176" t="s">
        <v>7266</v>
      </c>
      <c r="F4780" s="176" t="str">
        <f>IF(ISBLANK('DPW3'!BM145),"",'DPW3'!BM145)</f>
        <v/>
      </c>
    </row>
    <row r="4781" spans="1:60" x14ac:dyDescent="0.25">
      <c r="A4781" s="176" t="str">
        <f t="shared" si="74"/>
        <v>YKY</v>
      </c>
      <c r="B4781" s="176" t="str">
        <f>IF(ISBLANK('DPW3'!EA145),"",'DPW3'!EA145)</f>
        <v>PCD_DPW3_GGR_DPLE_S2</v>
      </c>
      <c r="C4781" s="176" t="str">
        <f>'DPW3'!F145 &amp; "," &amp; 'DPW3'!G145 &amp; "," &amp; 'DPW3'!$DQ$5 &amp; "," &amp; 'DPW3'!$EA$6</f>
        <v>Greenhouse gas reduction (net zero),Number of schemes at Stage 2,Reasons for delay - Number of delayed schemes falling into each 'primary reason for delay' category,Programme level efficiency</v>
      </c>
      <c r="D4781" s="176" t="str">
        <f>IF(ISBLANK('DPW3'!$H$145),"",'DPW3'!$H$145)</f>
        <v>Nr</v>
      </c>
      <c r="E4781" s="176" t="s">
        <v>7266</v>
      </c>
      <c r="F4781" s="176" t="str">
        <f>IF(ISBLANK('DPW3'!BN145),"",'DPW3'!BN145)</f>
        <v/>
      </c>
    </row>
    <row r="4782" spans="1:60" x14ac:dyDescent="0.25">
      <c r="A4782" s="176" t="str">
        <f t="shared" si="74"/>
        <v>YKY</v>
      </c>
      <c r="B4782" s="176" t="str">
        <f>IF(ISBLANK('DPW3'!BZ146),"",'DPW3'!BZ146)</f>
        <v>PCD_DPW3_GGR_S3</v>
      </c>
      <c r="C4782" s="176" t="str">
        <f>'DPW3'!F146 &amp; "," &amp; 'DPW3'!G146 &amp; "," &amp; 'DPW3'!BX5</f>
        <v>Greenhouse gas reduction (net zero),Number of schemes at Stage 3,Number of Schemes with IMs (Nr)</v>
      </c>
      <c r="D4782" s="176" t="str">
        <f>IF(ISBLANK('DPW3'!$H$146),"",'DPW3'!$H$146)</f>
        <v>Nr</v>
      </c>
      <c r="E4782" s="176" t="s">
        <v>7266</v>
      </c>
      <c r="T4782" s="176" t="str">
        <f>IF(ISBLANK('DPW3'!M146),"",'DPW3'!M146)</f>
        <v/>
      </c>
      <c r="U4782" s="176" t="str">
        <f>IF(ISBLANK('DPW3'!N146),"",'DPW3'!N146)</f>
        <v/>
      </c>
      <c r="V4782" s="176" t="str">
        <f>IF(ISBLANK('DPW3'!O146),"",'DPW3'!O146)</f>
        <v/>
      </c>
      <c r="W4782" s="176" t="str">
        <f>IF(ISBLANK('DPW3'!P146),"",'DPW3'!P146)</f>
        <v/>
      </c>
      <c r="X4782" s="176" t="str">
        <f>IF(ISBLANK('DPW3'!Q146),"",'DPW3'!Q146)</f>
        <v/>
      </c>
      <c r="Y4782" s="176" t="str">
        <f>IF(ISBLANK('DPW3'!R146),"",'DPW3'!R146)</f>
        <v/>
      </c>
      <c r="Z4782" s="176" t="str">
        <f>IF(ISBLANK('DPW3'!S146),"",'DPW3'!S146)</f>
        <v/>
      </c>
      <c r="AA4782" s="176" t="str">
        <f>IF(ISBLANK('DPW3'!T146),"",'DPW3'!T146)</f>
        <v/>
      </c>
      <c r="AB4782" s="176" t="str">
        <f>IF(ISBLANK('DPW3'!U146),"",'DPW3'!U146)</f>
        <v/>
      </c>
      <c r="AC4782" s="176" t="str">
        <f>IF(ISBLANK('DPW3'!V146),"",'DPW3'!V146)</f>
        <v/>
      </c>
      <c r="AD4782" s="176" t="str">
        <f>IF(ISBLANK('DPW3'!W146),"",'DPW3'!W146)</f>
        <v/>
      </c>
      <c r="AE4782" s="176" t="str">
        <f>IF(ISBLANK('DPW3'!X146),"",'DPW3'!X146)</f>
        <v/>
      </c>
      <c r="AF4782" s="176" t="str">
        <f>IF(ISBLANK('DPW3'!Y146),"",'DPW3'!Y146)</f>
        <v/>
      </c>
      <c r="AG4782" s="176" t="str">
        <f>IF(ISBLANK('DPW3'!Z146),"",'DPW3'!Z146)</f>
        <v/>
      </c>
      <c r="AH4782" s="176" t="str">
        <f>IF(ISBLANK('DPW3'!AA146),"",'DPW3'!AA146)</f>
        <v/>
      </c>
      <c r="AI4782" s="176" t="str">
        <f>IF(ISBLANK('DPW3'!AB146),"",'DPW3'!AB146)</f>
        <v/>
      </c>
      <c r="AJ4782" s="176" t="str">
        <f>IF(ISBLANK('DPW3'!AC146),"",'DPW3'!AC146)</f>
        <v/>
      </c>
      <c r="AK4782" s="176" t="str">
        <f>IF(ISBLANK('DPW3'!AD146),"",'DPW3'!AD146)</f>
        <v/>
      </c>
      <c r="AL4782" s="176" t="str">
        <f>IF(ISBLANK('DPW3'!AE146),"",'DPW3'!AE146)</f>
        <v/>
      </c>
      <c r="AM4782" s="176" t="str">
        <f>IF(ISBLANK('DPW3'!AF146),"",'DPW3'!AF146)</f>
        <v/>
      </c>
      <c r="AN4782" s="176" t="str">
        <f>IF(ISBLANK('DPW3'!AG146),"",'DPW3'!AG146)</f>
        <v/>
      </c>
      <c r="AO4782" s="176" t="str">
        <f>IF(ISBLANK('DPW3'!AH146),"",'DPW3'!AH146)</f>
        <v/>
      </c>
      <c r="AP4782" s="176" t="str">
        <f>IF(ISBLANK('DPW3'!AI146),"",'DPW3'!AI146)</f>
        <v/>
      </c>
      <c r="AQ4782" s="176" t="str">
        <f>IF(ISBLANK('DPW3'!AJ146),"",'DPW3'!AJ146)</f>
        <v/>
      </c>
      <c r="AR4782" s="176" t="str">
        <f>IF(ISBLANK('DPW3'!AK146),"",'DPW3'!AK146)</f>
        <v/>
      </c>
      <c r="AS4782" s="176" t="str">
        <f>IF(ISBLANK('DPW3'!AL146),"",'DPW3'!AL146)</f>
        <v/>
      </c>
      <c r="AT4782" s="176" t="str">
        <f>IF(ISBLANK('DPW3'!AM146),"",'DPW3'!AM146)</f>
        <v/>
      </c>
      <c r="AU4782" s="176" t="str">
        <f>IF(ISBLANK('DPW3'!AN146),"",'DPW3'!AN146)</f>
        <v/>
      </c>
      <c r="AV4782" s="176" t="str">
        <f>IF(ISBLANK('DPW3'!AO146),"",'DPW3'!AO146)</f>
        <v/>
      </c>
      <c r="AW4782" s="176" t="str">
        <f>IF(ISBLANK('DPW3'!AP146),"",'DPW3'!AP146)</f>
        <v/>
      </c>
      <c r="AX4782" s="176" t="str">
        <f>IF(ISBLANK('DPW3'!AQ146),"",'DPW3'!AQ146)</f>
        <v/>
      </c>
      <c r="AY4782" s="176" t="str">
        <f>IF(ISBLANK('DPW3'!AR146),"",'DPW3'!AR146)</f>
        <v/>
      </c>
      <c r="AZ4782" s="176" t="str">
        <f>IF(ISBLANK('DPW3'!AS146),"",'DPW3'!AS146)</f>
        <v/>
      </c>
      <c r="BA4782" s="176" t="str">
        <f>IF(ISBLANK('DPW3'!AT146),"",'DPW3'!AT146)</f>
        <v/>
      </c>
      <c r="BB4782" s="176" t="str">
        <f>IF(ISBLANK('DPW3'!AU146),"",'DPW3'!AU146)</f>
        <v/>
      </c>
      <c r="BC4782" s="176" t="str">
        <f>IF(ISBLANK('DPW3'!AV146),"",'DPW3'!AV146)</f>
        <v/>
      </c>
      <c r="BD4782" s="176" t="str">
        <f>IF(ISBLANK('DPW3'!AW146),"",'DPW3'!AW146)</f>
        <v/>
      </c>
      <c r="BE4782" s="176" t="str">
        <f>IF(ISBLANK('DPW3'!AX146),"",'DPW3'!AX146)</f>
        <v/>
      </c>
      <c r="BF4782" s="176" t="str">
        <f>IF(ISBLANK('DPW3'!AY146),"",'DPW3'!AY146)</f>
        <v/>
      </c>
      <c r="BG4782" s="176" t="str">
        <f>IF(ISBLANK('DPW3'!AZ146),"",'DPW3'!AZ146)</f>
        <v/>
      </c>
      <c r="BH4782" s="176" t="str">
        <f>IF(ISBLANK('DPW3'!BA146),"",'DPW3'!BA146)</f>
        <v/>
      </c>
    </row>
    <row r="4783" spans="1:60" x14ac:dyDescent="0.25">
      <c r="A4783" s="176" t="str">
        <f t="shared" si="74"/>
        <v>YKY</v>
      </c>
      <c r="B4783" s="176" t="str">
        <f>IF(ISBLANK('DPW3'!DP146),"",'DPW3'!DP146)</f>
        <v>PCD_DPW3_GGR_DLY_S3</v>
      </c>
      <c r="C4783" s="176" t="str">
        <f>'DPW3'!F146 &amp; "," &amp; 'DPW3'!G146 &amp; "," &amp; 'DPW3'!DP5 &amp; "," &amp; 'DPW3'!DP6</f>
        <v>Greenhouse gas reduction (net zero),Number of schemes at Stage 3,Total number of schemes with a 90+ day delay for any given IM,</v>
      </c>
      <c r="D4783" s="176" t="str">
        <f>IF(ISBLANK('DPW3'!$H$146),"",'DPW3'!$H$146)</f>
        <v>Nr</v>
      </c>
      <c r="E4783" s="176" t="s">
        <v>7266</v>
      </c>
      <c r="F4783" s="176" t="str">
        <f>IF(ISBLANK('DPW3'!BC146),"",'DPW3'!BC146)</f>
        <v/>
      </c>
    </row>
    <row r="4784" spans="1:60" x14ac:dyDescent="0.25">
      <c r="A4784" s="176" t="str">
        <f t="shared" si="74"/>
        <v>YKY</v>
      </c>
      <c r="B4784" s="176" t="str">
        <f>IF(ISBLANK('DPW3'!DQ146),"",'DPW3'!DQ146)</f>
        <v>PCD_DPW3_GGR_DIR_S3</v>
      </c>
      <c r="C4784" s="176" t="str">
        <f>'DPW3'!F146 &amp; "," &amp; 'DPW3'!G146 &amp; "," &amp; 'DPW3'!$DQ$5 &amp; "," &amp; 'DPW3'!$DQ$6</f>
        <v>Greenhouse gas reduction (net zero),Number of schemes at Stage 3,Reasons for delay - Number of delayed schemes falling into each 'primary reason for delay' category,Lack of resources - internal</v>
      </c>
      <c r="D4784" s="176" t="str">
        <f>IF(ISBLANK('DPW3'!$H$146),"",'DPW3'!$H$146)</f>
        <v>Nr</v>
      </c>
      <c r="E4784" s="176" t="s">
        <v>7266</v>
      </c>
      <c r="F4784" s="176" t="str">
        <f>IF(ISBLANK('DPW3'!BD146),"",'DPW3'!BD146)</f>
        <v/>
      </c>
    </row>
    <row r="4785" spans="1:60" x14ac:dyDescent="0.25">
      <c r="A4785" s="176" t="str">
        <f t="shared" si="74"/>
        <v>YKY</v>
      </c>
      <c r="B4785" s="176" t="str">
        <f>IF(ISBLANK('DPW3'!DR146),"",'DPW3'!DR146)</f>
        <v>PCD_DPW3_GGR_DSCR_S3</v>
      </c>
      <c r="C4785" s="176" t="str">
        <f>'DPW3'!F146 &amp; "," &amp; 'DPW3'!G146 &amp; "," &amp; 'DPW3'!$DQ$5 &amp; "," &amp; 'DPW3'!$DR$6</f>
        <v xml:space="preserve">Greenhouse gas reduction (net zero),Number of schemes at Stage 3,Reasons for delay - Number of delayed schemes falling into each 'primary reason for delay' category,Lack of resources - external </v>
      </c>
      <c r="D4785" s="176" t="str">
        <f>IF(ISBLANK('DPW3'!$H$146),"",'DPW3'!$H$146)</f>
        <v>Nr</v>
      </c>
      <c r="E4785" s="176" t="s">
        <v>7266</v>
      </c>
      <c r="F4785" s="176" t="str">
        <f>IF(ISBLANK('DPW3'!BE146),"",'DPW3'!BE146)</f>
        <v/>
      </c>
    </row>
    <row r="4786" spans="1:60" x14ac:dyDescent="0.25">
      <c r="A4786" s="176" t="str">
        <f t="shared" si="74"/>
        <v>YKY</v>
      </c>
      <c r="B4786" s="176" t="str">
        <f>IF(ISBLANK('DPW3'!DS146),"",'DPW3'!DS146)</f>
        <v>PCD_DPW3_GGR_DCS_S3</v>
      </c>
      <c r="C4786" s="176" t="str">
        <f>'DPW3'!F146 &amp; "," &amp; 'DPW3'!G146 &amp; "," &amp; 'DPW3'!$DQ$5 &amp; "," &amp; 'DPW3'!$DS$6</f>
        <v>Greenhouse gas reduction (net zero),Number of schemes at Stage 3,Reasons for delay - Number of delayed schemes falling into each 'primary reason for delay' category,Change in solution (IM2)</v>
      </c>
      <c r="D4786" s="176" t="str">
        <f>IF(ISBLANK('DPW3'!$H$146),"",'DPW3'!$H$146)</f>
        <v>Nr</v>
      </c>
      <c r="E4786" s="176" t="s">
        <v>7266</v>
      </c>
      <c r="F4786" s="176" t="str">
        <f>IF(ISBLANK('DPW3'!BF146),"",'DPW3'!BF146)</f>
        <v/>
      </c>
    </row>
    <row r="4787" spans="1:60" x14ac:dyDescent="0.25">
      <c r="A4787" s="176" t="str">
        <f t="shared" si="74"/>
        <v>YKY</v>
      </c>
      <c r="B4787" s="176" t="str">
        <f>IF(ISBLANK('DPW3'!DT146),"",'DPW3'!DT146)</f>
        <v>PCD_DPW3_GGR_DSPC_S3</v>
      </c>
      <c r="C4787" s="176" t="str">
        <f>'DPW3'!F146 &amp; "," &amp; 'DPW3'!G146 &amp; "," &amp; 'DPW3'!$DQ$5 &amp; "," &amp; 'DPW3'!$DT$6</f>
        <v>Greenhouse gas reduction (net zero),Number of schemes at Stage 3,Reasons for delay - Number of delayed schemes falling into each 'primary reason for delay' category,Supply chain capacity</v>
      </c>
      <c r="D4787" s="176" t="str">
        <f>IF(ISBLANK('DPW3'!$H$146),"",'DPW3'!$H$146)</f>
        <v>Nr</v>
      </c>
      <c r="E4787" s="176" t="s">
        <v>7266</v>
      </c>
      <c r="F4787" s="176" t="str">
        <f>IF(ISBLANK('DPW3'!BG146),"",'DPW3'!BG146)</f>
        <v/>
      </c>
    </row>
    <row r="4788" spans="1:60" s="55" customFormat="1" x14ac:dyDescent="0.25">
      <c r="A4788" s="55" t="str">
        <f t="shared" si="74"/>
        <v>YKY</v>
      </c>
      <c r="B4788" s="55" t="str">
        <f>IF(ISBLANK('DPW3'!DU146),"",'DPW3'!DU146)</f>
        <v>PCD_DPW3_GGR_DPP_S3</v>
      </c>
      <c r="C4788" s="55" t="str">
        <f>'DPW3'!F146 &amp; "," &amp; 'DPW3'!G146 &amp; "," &amp; 'DPW3'!$DQ$5 &amp; "," &amp; 'DPW3'!$DU$6</f>
        <v>Greenhouse gas reduction (net zero),Number of schemes at Stage 3,Reasons for delay - Number of delayed schemes falling into each 'primary reason for delay' category,Land and planning permission</v>
      </c>
      <c r="D4788" s="55" t="str">
        <f>IF(ISBLANK('DPW3'!$H$146),"",'DPW3'!$H$146)</f>
        <v>Nr</v>
      </c>
      <c r="E4788" s="55" t="s">
        <v>7266</v>
      </c>
      <c r="F4788" s="55" t="str">
        <f>IF(ISBLANK('DPW3'!BH146),"",'DPW3'!BH146)</f>
        <v/>
      </c>
    </row>
    <row r="4789" spans="1:60" x14ac:dyDescent="0.25">
      <c r="A4789" s="176" t="str">
        <f t="shared" si="74"/>
        <v>YKY</v>
      </c>
      <c r="B4789" s="176" t="str">
        <f>IF(ISBLANK('DPW3'!DV146),"",'DPW3'!DV146)</f>
        <v>PCD_DPW3_GGR_DTPI_S3</v>
      </c>
      <c r="C4789" s="176" t="str">
        <f>'DPW3'!F146 &amp; "," &amp; 'DPW3'!G146 &amp; "," &amp; 'DPW3'!$DQ$5 &amp; "," &amp; 'DPW3'!$DV$6</f>
        <v>Greenhouse gas reduction (net zero),Number of schemes at Stage 3,Reasons for delay - Number of delayed schemes falling into each 'primary reason for delay' category,Third-party interface</v>
      </c>
      <c r="D4789" s="176" t="str">
        <f>IF(ISBLANK('DPW3'!$H$146),"",'DPW3'!$H$146)</f>
        <v>Nr</v>
      </c>
      <c r="E4789" s="176" t="s">
        <v>7266</v>
      </c>
      <c r="F4789" s="176" t="str">
        <f>IF(ISBLANK('DPW3'!BI146),"",'DPW3'!BI146)</f>
        <v/>
      </c>
    </row>
    <row r="4790" spans="1:60" x14ac:dyDescent="0.25">
      <c r="A4790" s="176" t="str">
        <f t="shared" si="74"/>
        <v>YKY</v>
      </c>
      <c r="B4790" s="176" t="str">
        <f>IF(ISBLANK('DPW3'!DW146),"",'DPW3'!DW146)</f>
        <v>PCD_DPW3_GGR_DCI_S3</v>
      </c>
      <c r="C4790" s="176" t="str">
        <f>'DPW3'!F146 &amp; "," &amp; 'DPW3'!G146 &amp; "," &amp; 'DPW3'!$DQ$5 &amp; "," &amp; 'DPW3'!$DW$6</f>
        <v>Greenhouse gas reduction (net zero),Number of schemes at Stage 3,Reasons for delay - Number of delayed schemes falling into each 'primary reason for delay' category,Contractual issues</v>
      </c>
      <c r="D4790" s="176" t="str">
        <f>IF(ISBLANK('DPW3'!$H$146),"",'DPW3'!$H$146)</f>
        <v>Nr</v>
      </c>
      <c r="E4790" s="176" t="s">
        <v>7266</v>
      </c>
      <c r="F4790" s="176" t="str">
        <f>IF(ISBLANK('DPW3'!BJ146),"",'DPW3'!BJ146)</f>
        <v/>
      </c>
    </row>
    <row r="4791" spans="1:60" x14ac:dyDescent="0.25">
      <c r="A4791" s="176" t="str">
        <f t="shared" si="74"/>
        <v>YKY</v>
      </c>
      <c r="B4791" s="176" t="str">
        <f>IF(ISBLANK('DPW3'!DX146),"",'DPW3'!DX146)</f>
        <v>PCD_DPW3_GGR_DSI_S3</v>
      </c>
      <c r="C4791" s="176" t="str">
        <f>'DPW3'!F146 &amp; "," &amp; 'DPW3'!G146 &amp; "," &amp; 'DPW3'!$DQ$5 &amp; "," &amp; 'DPW3'!$DX$6</f>
        <v>Greenhouse gas reduction (net zero),Number of schemes at Stage 3,Reasons for delay - Number of delayed schemes falling into each 'primary reason for delay' category,Sites issues</v>
      </c>
      <c r="D4791" s="176" t="str">
        <f>IF(ISBLANK('DPW3'!$H$146),"",'DPW3'!$H$146)</f>
        <v>Nr</v>
      </c>
      <c r="E4791" s="176" t="s">
        <v>7266</v>
      </c>
      <c r="F4791" s="176" t="str">
        <f>IF(ISBLANK('DPW3'!BK146),"",'DPW3'!BK146)</f>
        <v/>
      </c>
    </row>
    <row r="4792" spans="1:60" x14ac:dyDescent="0.25">
      <c r="A4792" s="176" t="str">
        <f t="shared" si="74"/>
        <v>YKY</v>
      </c>
      <c r="B4792" s="176" t="str">
        <f>IF(ISBLANK('DPW3'!DY146),"",'DPW3'!DY146)</f>
        <v>PCD_DPW3_GGR_DER_S3</v>
      </c>
      <c r="C4792" s="176" t="str">
        <f>'DPW3'!F146 &amp; "," &amp; 'DPW3'!G146 &amp; "," &amp; 'DPW3'!$DQ$5 &amp; "," &amp; 'DPW3'!$DY$6</f>
        <v>Greenhouse gas reduction (net zero),Number of schemes at Stage 3,Reasons for delay - Number of delayed schemes falling into each 'primary reason for delay' category,Environmental risks</v>
      </c>
      <c r="D4792" s="176" t="str">
        <f>IF(ISBLANK('DPW3'!$H$146),"",'DPW3'!$H$146)</f>
        <v>Nr</v>
      </c>
      <c r="E4792" s="176" t="s">
        <v>7266</v>
      </c>
      <c r="F4792" s="176" t="str">
        <f>IF(ISBLANK('DPW3'!BL146),"",'DPW3'!BL146)</f>
        <v/>
      </c>
    </row>
    <row r="4793" spans="1:60" x14ac:dyDescent="0.25">
      <c r="A4793" s="176" t="str">
        <f t="shared" si="74"/>
        <v>YKY</v>
      </c>
      <c r="B4793" s="176" t="str">
        <f>IF(ISBLANK('DPW3'!DZ146),"",'DPW3'!DZ146)</f>
        <v>PCD_DPW3_GGR_RS_S3</v>
      </c>
      <c r="C4793" s="176" t="str">
        <f>'DPW3'!F146 &amp; "," &amp; 'DPW3'!G146 &amp; "," &amp; 'DPW3'!$DQ$5 &amp; "," &amp; 'DPW3'!$DZ$6</f>
        <v>Greenhouse gas reduction (net zero),Number of schemes at Stage 3,Reasons for delay - Number of delayed schemes falling into each 'primary reason for delay' category,Regulatory Sign off Delay</v>
      </c>
      <c r="D4793" s="176" t="str">
        <f>IF(ISBLANK('DPW3'!$H$146),"",'DPW3'!$H$146)</f>
        <v>Nr</v>
      </c>
      <c r="E4793" s="176" t="s">
        <v>7266</v>
      </c>
      <c r="F4793" s="176" t="str">
        <f>IF(ISBLANK('DPW3'!BM146),"",'DPW3'!BM146)</f>
        <v/>
      </c>
    </row>
    <row r="4794" spans="1:60" x14ac:dyDescent="0.25">
      <c r="A4794" s="176" t="str">
        <f t="shared" si="74"/>
        <v>YKY</v>
      </c>
      <c r="B4794" s="176" t="str">
        <f>IF(ISBLANK('DPW3'!EA146),"",'DPW3'!EA146)</f>
        <v>PCD_DPW3_GGR_DPLE_S3</v>
      </c>
      <c r="C4794" s="176" t="str">
        <f>'DPW3'!F146 &amp; "," &amp; 'DPW3'!G146 &amp; "," &amp; 'DPW3'!$DQ$5 &amp; "," &amp; 'DPW3'!$EA$6</f>
        <v>Greenhouse gas reduction (net zero),Number of schemes at Stage 3,Reasons for delay - Number of delayed schemes falling into each 'primary reason for delay' category,Programme level efficiency</v>
      </c>
      <c r="D4794" s="176" t="str">
        <f>IF(ISBLANK('DPW3'!$H$146),"",'DPW3'!$H$146)</f>
        <v>Nr</v>
      </c>
      <c r="E4794" s="176" t="s">
        <v>7266</v>
      </c>
      <c r="F4794" s="176" t="str">
        <f>IF(ISBLANK('DPW3'!BN146),"",'DPW3'!BN146)</f>
        <v/>
      </c>
    </row>
    <row r="4795" spans="1:60" x14ac:dyDescent="0.25">
      <c r="A4795" s="176" t="str">
        <f t="shared" si="74"/>
        <v>YKY</v>
      </c>
      <c r="B4795" s="176" t="str">
        <f>IF(ISBLANK('DPW3'!BZ147),"",'DPW3'!BZ147)</f>
        <v>PCD_DPW3_GGR_S4</v>
      </c>
      <c r="C4795" s="176" t="str">
        <f>'DPW3'!F147 &amp; "," &amp; 'DPW3'!G147 &amp; "," &amp; 'DPW3'!BX5</f>
        <v>Greenhouse gas reduction (net zero),Number of schemes at Stage 4,Number of Schemes with IMs (Nr)</v>
      </c>
      <c r="D4795" s="176" t="str">
        <f>IF(ISBLANK('DPW3'!$H$147),"",'DPW3'!$H$147)</f>
        <v>Nr</v>
      </c>
      <c r="E4795" s="176" t="s">
        <v>7266</v>
      </c>
      <c r="T4795" s="176" t="str">
        <f>IF(ISBLANK('DPW3'!M147),"",'DPW3'!M147)</f>
        <v/>
      </c>
      <c r="U4795" s="176" t="str">
        <f>IF(ISBLANK('DPW3'!N147),"",'DPW3'!N147)</f>
        <v/>
      </c>
      <c r="V4795" s="176" t="str">
        <f>IF(ISBLANK('DPW3'!O147),"",'DPW3'!O147)</f>
        <v/>
      </c>
      <c r="W4795" s="176" t="str">
        <f>IF(ISBLANK('DPW3'!P147),"",'DPW3'!P147)</f>
        <v/>
      </c>
      <c r="X4795" s="176" t="str">
        <f>IF(ISBLANK('DPW3'!Q147),"",'DPW3'!Q147)</f>
        <v/>
      </c>
      <c r="Y4795" s="176" t="str">
        <f>IF(ISBLANK('DPW3'!R147),"",'DPW3'!R147)</f>
        <v/>
      </c>
      <c r="Z4795" s="176" t="str">
        <f>IF(ISBLANK('DPW3'!S147),"",'DPW3'!S147)</f>
        <v/>
      </c>
      <c r="AA4795" s="176" t="str">
        <f>IF(ISBLANK('DPW3'!T147),"",'DPW3'!T147)</f>
        <v/>
      </c>
      <c r="AB4795" s="176" t="str">
        <f>IF(ISBLANK('DPW3'!U147),"",'DPW3'!U147)</f>
        <v/>
      </c>
      <c r="AC4795" s="176" t="str">
        <f>IF(ISBLANK('DPW3'!V147),"",'DPW3'!V147)</f>
        <v/>
      </c>
      <c r="AD4795" s="176" t="str">
        <f>IF(ISBLANK('DPW3'!W147),"",'DPW3'!W147)</f>
        <v/>
      </c>
      <c r="AE4795" s="176" t="str">
        <f>IF(ISBLANK('DPW3'!X147),"",'DPW3'!X147)</f>
        <v/>
      </c>
      <c r="AF4795" s="176" t="str">
        <f>IF(ISBLANK('DPW3'!Y147),"",'DPW3'!Y147)</f>
        <v/>
      </c>
      <c r="AG4795" s="176" t="str">
        <f>IF(ISBLANK('DPW3'!Z147),"",'DPW3'!Z147)</f>
        <v/>
      </c>
      <c r="AH4795" s="176" t="str">
        <f>IF(ISBLANK('DPW3'!AA147),"",'DPW3'!AA147)</f>
        <v/>
      </c>
      <c r="AI4795" s="176" t="str">
        <f>IF(ISBLANK('DPW3'!AB147),"",'DPW3'!AB147)</f>
        <v/>
      </c>
      <c r="AJ4795" s="176" t="str">
        <f>IF(ISBLANK('DPW3'!AC147),"",'DPW3'!AC147)</f>
        <v/>
      </c>
      <c r="AK4795" s="176" t="str">
        <f>IF(ISBLANK('DPW3'!AD147),"",'DPW3'!AD147)</f>
        <v/>
      </c>
      <c r="AL4795" s="176" t="str">
        <f>IF(ISBLANK('DPW3'!AE147),"",'DPW3'!AE147)</f>
        <v/>
      </c>
      <c r="AM4795" s="176" t="str">
        <f>IF(ISBLANK('DPW3'!AF147),"",'DPW3'!AF147)</f>
        <v/>
      </c>
      <c r="AN4795" s="176" t="str">
        <f>IF(ISBLANK('DPW3'!AG147),"",'DPW3'!AG147)</f>
        <v/>
      </c>
      <c r="AO4795" s="176" t="str">
        <f>IF(ISBLANK('DPW3'!AH147),"",'DPW3'!AH147)</f>
        <v/>
      </c>
      <c r="AP4795" s="176" t="str">
        <f>IF(ISBLANK('DPW3'!AI147),"",'DPW3'!AI147)</f>
        <v/>
      </c>
      <c r="AQ4795" s="176" t="str">
        <f>IF(ISBLANK('DPW3'!AJ147),"",'DPW3'!AJ147)</f>
        <v/>
      </c>
      <c r="AR4795" s="176" t="str">
        <f>IF(ISBLANK('DPW3'!AK147),"",'DPW3'!AK147)</f>
        <v/>
      </c>
      <c r="AS4795" s="176" t="str">
        <f>IF(ISBLANK('DPW3'!AL147),"",'DPW3'!AL147)</f>
        <v/>
      </c>
      <c r="AT4795" s="176" t="str">
        <f>IF(ISBLANK('DPW3'!AM147),"",'DPW3'!AM147)</f>
        <v/>
      </c>
      <c r="AU4795" s="176" t="str">
        <f>IF(ISBLANK('DPW3'!AN147),"",'DPW3'!AN147)</f>
        <v/>
      </c>
      <c r="AV4795" s="176" t="str">
        <f>IF(ISBLANK('DPW3'!AO147),"",'DPW3'!AO147)</f>
        <v/>
      </c>
      <c r="AW4795" s="176" t="str">
        <f>IF(ISBLANK('DPW3'!AP147),"",'DPW3'!AP147)</f>
        <v/>
      </c>
      <c r="AX4795" s="176" t="str">
        <f>IF(ISBLANK('DPW3'!AQ147),"",'DPW3'!AQ147)</f>
        <v/>
      </c>
      <c r="AY4795" s="176" t="str">
        <f>IF(ISBLANK('DPW3'!AR147),"",'DPW3'!AR147)</f>
        <v/>
      </c>
      <c r="AZ4795" s="176" t="str">
        <f>IF(ISBLANK('DPW3'!AS147),"",'DPW3'!AS147)</f>
        <v/>
      </c>
      <c r="BA4795" s="176" t="str">
        <f>IF(ISBLANK('DPW3'!AT147),"",'DPW3'!AT147)</f>
        <v/>
      </c>
      <c r="BB4795" s="176" t="str">
        <f>IF(ISBLANK('DPW3'!AU147),"",'DPW3'!AU147)</f>
        <v/>
      </c>
      <c r="BC4795" s="176" t="str">
        <f>IF(ISBLANK('DPW3'!AV147),"",'DPW3'!AV147)</f>
        <v/>
      </c>
      <c r="BD4795" s="176" t="str">
        <f>IF(ISBLANK('DPW3'!AW147),"",'DPW3'!AW147)</f>
        <v/>
      </c>
      <c r="BE4795" s="176" t="str">
        <f>IF(ISBLANK('DPW3'!AX147),"",'DPW3'!AX147)</f>
        <v/>
      </c>
      <c r="BF4795" s="176" t="str">
        <f>IF(ISBLANK('DPW3'!AY147),"",'DPW3'!AY147)</f>
        <v/>
      </c>
      <c r="BG4795" s="176" t="str">
        <f>IF(ISBLANK('DPW3'!AZ147),"",'DPW3'!AZ147)</f>
        <v/>
      </c>
      <c r="BH4795" s="176" t="str">
        <f>IF(ISBLANK('DPW3'!BA147),"",'DPW3'!BA147)</f>
        <v/>
      </c>
    </row>
    <row r="4796" spans="1:60" x14ac:dyDescent="0.25">
      <c r="A4796" s="176" t="str">
        <f t="shared" si="74"/>
        <v>YKY</v>
      </c>
      <c r="B4796" s="176" t="str">
        <f>IF(ISBLANK('DPW3'!DP147),"",'DPW3'!DP147)</f>
        <v>PCD_DPW3_GGR_DLY_S4</v>
      </c>
      <c r="C4796" s="176" t="str">
        <f>'DPW3'!F147 &amp; "," &amp; 'DPW3'!G147 &amp; "," &amp; 'DPW3'!DP5 &amp; "," &amp; 'DPW3'!DP6</f>
        <v>Greenhouse gas reduction (net zero),Number of schemes at Stage 4,Total number of schemes with a 90+ day delay for any given IM,</v>
      </c>
      <c r="D4796" s="176" t="str">
        <f>IF(ISBLANK('DPW3'!$H$147),"",'DPW3'!$H$147)</f>
        <v>Nr</v>
      </c>
      <c r="E4796" s="176" t="s">
        <v>7266</v>
      </c>
      <c r="F4796" s="176" t="str">
        <f>IF(ISBLANK('DPW3'!BC147),"",'DPW3'!BC147)</f>
        <v/>
      </c>
    </row>
    <row r="4797" spans="1:60" x14ac:dyDescent="0.25">
      <c r="A4797" s="176" t="str">
        <f t="shared" si="74"/>
        <v>YKY</v>
      </c>
      <c r="B4797" s="176" t="str">
        <f>IF(ISBLANK('DPW3'!DQ147),"",'DPW3'!DQ147)</f>
        <v>PCD_DPW3_GGR_DIR_S4</v>
      </c>
      <c r="C4797" s="176" t="str">
        <f>'DPW3'!F147 &amp; "," &amp; 'DPW3'!G147 &amp; "," &amp; 'DPW3'!$DQ$5 &amp; "," &amp; 'DPW3'!$DQ$6</f>
        <v>Greenhouse gas reduction (net zero),Number of schemes at Stage 4,Reasons for delay - Number of delayed schemes falling into each 'primary reason for delay' category,Lack of resources - internal</v>
      </c>
      <c r="D4797" s="176" t="str">
        <f>IF(ISBLANK('DPW3'!$H$147),"",'DPW3'!$H$147)</f>
        <v>Nr</v>
      </c>
      <c r="E4797" s="176" t="s">
        <v>7266</v>
      </c>
      <c r="F4797" s="176" t="str">
        <f>IF(ISBLANK('DPW3'!BD147),"",'DPW3'!BD147)</f>
        <v/>
      </c>
    </row>
    <row r="4798" spans="1:60" x14ac:dyDescent="0.25">
      <c r="A4798" s="176" t="str">
        <f t="shared" si="74"/>
        <v>YKY</v>
      </c>
      <c r="B4798" s="176" t="str">
        <f>IF(ISBLANK('DPW3'!DR147),"",'DPW3'!DR147)</f>
        <v>PCD_DPW3_GGR_DSCR_S4</v>
      </c>
      <c r="C4798" s="176" t="str">
        <f>'DPW3'!F147 &amp; "," &amp; 'DPW3'!G147 &amp; "," &amp; 'DPW3'!$DQ$5 &amp; "," &amp; 'DPW3'!$DR$6</f>
        <v xml:space="preserve">Greenhouse gas reduction (net zero),Number of schemes at Stage 4,Reasons for delay - Number of delayed schemes falling into each 'primary reason for delay' category,Lack of resources - external </v>
      </c>
      <c r="D4798" s="176" t="str">
        <f>IF(ISBLANK('DPW3'!$H$147),"",'DPW3'!$H$147)</f>
        <v>Nr</v>
      </c>
      <c r="E4798" s="176" t="s">
        <v>7266</v>
      </c>
      <c r="F4798" s="176" t="str">
        <f>IF(ISBLANK('DPW3'!BE147),"",'DPW3'!BE147)</f>
        <v/>
      </c>
    </row>
    <row r="4799" spans="1:60" x14ac:dyDescent="0.25">
      <c r="A4799" s="176" t="str">
        <f t="shared" si="74"/>
        <v>YKY</v>
      </c>
      <c r="B4799" s="176" t="str">
        <f>IF(ISBLANK('DPW3'!DS147),"",'DPW3'!DS147)</f>
        <v>PCD_DPW3_GGR_DCS_S4</v>
      </c>
      <c r="C4799" s="176" t="str">
        <f>'DPW3'!F147 &amp; "," &amp; 'DPW3'!G147 &amp; "," &amp; 'DPW3'!$DQ$5 &amp; "," &amp; 'DPW3'!$DS$6</f>
        <v>Greenhouse gas reduction (net zero),Number of schemes at Stage 4,Reasons for delay - Number of delayed schemes falling into each 'primary reason for delay' category,Change in solution (IM2)</v>
      </c>
      <c r="D4799" s="176" t="str">
        <f>IF(ISBLANK('DPW3'!$H$147),"",'DPW3'!$H$147)</f>
        <v>Nr</v>
      </c>
      <c r="E4799" s="176" t="s">
        <v>7266</v>
      </c>
      <c r="F4799" s="176" t="str">
        <f>IF(ISBLANK('DPW3'!BF147),"",'DPW3'!BF147)</f>
        <v/>
      </c>
    </row>
    <row r="4800" spans="1:60" x14ac:dyDescent="0.25">
      <c r="A4800" s="176" t="str">
        <f t="shared" si="74"/>
        <v>YKY</v>
      </c>
      <c r="B4800" s="176" t="str">
        <f>IF(ISBLANK('DPW3'!DT147),"",'DPW3'!DT147)</f>
        <v>PCD_DPW3_GGR_DSPC_S4</v>
      </c>
      <c r="C4800" s="176" t="str">
        <f>'DPW3'!F147 &amp; "," &amp; 'DPW3'!G147 &amp; "," &amp; 'DPW3'!$DQ$5 &amp; "," &amp; 'DPW3'!$DT$6</f>
        <v>Greenhouse gas reduction (net zero),Number of schemes at Stage 4,Reasons for delay - Number of delayed schemes falling into each 'primary reason for delay' category,Supply chain capacity</v>
      </c>
      <c r="D4800" s="176" t="str">
        <f>IF(ISBLANK('DPW3'!$H$147),"",'DPW3'!$H$147)</f>
        <v>Nr</v>
      </c>
      <c r="E4800" s="176" t="s">
        <v>7266</v>
      </c>
      <c r="F4800" s="176" t="str">
        <f>IF(ISBLANK('DPW3'!BG147),"",'DPW3'!BG147)</f>
        <v/>
      </c>
    </row>
    <row r="4801" spans="1:60" s="55" customFormat="1" x14ac:dyDescent="0.25">
      <c r="A4801" s="55" t="str">
        <f t="shared" si="74"/>
        <v>YKY</v>
      </c>
      <c r="B4801" s="55" t="str">
        <f>IF(ISBLANK('DPW3'!DU147),"",'DPW3'!DU147)</f>
        <v>PCD_DPW3_GGR_DPP_S4</v>
      </c>
      <c r="C4801" s="55" t="str">
        <f>'DPW3'!F147 &amp; "," &amp; 'DPW3'!G147 &amp; "," &amp; 'DPW3'!$DQ$5 &amp; "," &amp; 'DPW3'!$DU$6</f>
        <v>Greenhouse gas reduction (net zero),Number of schemes at Stage 4,Reasons for delay - Number of delayed schemes falling into each 'primary reason for delay' category,Land and planning permission</v>
      </c>
      <c r="D4801" s="55" t="str">
        <f>IF(ISBLANK('DPW3'!$H$147),"",'DPW3'!$H$147)</f>
        <v>Nr</v>
      </c>
      <c r="E4801" s="55" t="s">
        <v>7266</v>
      </c>
      <c r="F4801" s="55" t="str">
        <f>IF(ISBLANK('DPW3'!BH147),"",'DPW3'!BH147)</f>
        <v/>
      </c>
    </row>
    <row r="4802" spans="1:60" x14ac:dyDescent="0.25">
      <c r="A4802" s="176" t="str">
        <f t="shared" si="74"/>
        <v>YKY</v>
      </c>
      <c r="B4802" s="176" t="str">
        <f>IF(ISBLANK('DPW3'!DV147),"",'DPW3'!DV147)</f>
        <v>PCD_DPW3_GGR_DTPI_S4</v>
      </c>
      <c r="C4802" s="176" t="str">
        <f>'DPW3'!F147 &amp; "," &amp; 'DPW3'!G147 &amp; "," &amp; 'DPW3'!$DQ$5 &amp; "," &amp; 'DPW3'!$DV$6</f>
        <v>Greenhouse gas reduction (net zero),Number of schemes at Stage 4,Reasons for delay - Number of delayed schemes falling into each 'primary reason for delay' category,Third-party interface</v>
      </c>
      <c r="D4802" s="176" t="str">
        <f>IF(ISBLANK('DPW3'!$H$147),"",'DPW3'!$H$147)</f>
        <v>Nr</v>
      </c>
      <c r="E4802" s="176" t="s">
        <v>7266</v>
      </c>
      <c r="F4802" s="176" t="str">
        <f>IF(ISBLANK('DPW3'!BI147),"",'DPW3'!BI147)</f>
        <v/>
      </c>
    </row>
    <row r="4803" spans="1:60" x14ac:dyDescent="0.25">
      <c r="A4803" s="176" t="str">
        <f t="shared" si="74"/>
        <v>YKY</v>
      </c>
      <c r="B4803" s="176" t="str">
        <f>IF(ISBLANK('DPW3'!DW147),"",'DPW3'!DW147)</f>
        <v>PCD_DPW3_GGR_DCI_S4</v>
      </c>
      <c r="C4803" s="176" t="str">
        <f>'DPW3'!F147 &amp; "," &amp; 'DPW3'!G147 &amp; "," &amp; 'DPW3'!$DQ$5 &amp; "," &amp; 'DPW3'!$DW$6</f>
        <v>Greenhouse gas reduction (net zero),Number of schemes at Stage 4,Reasons for delay - Number of delayed schemes falling into each 'primary reason for delay' category,Contractual issues</v>
      </c>
      <c r="D4803" s="176" t="str">
        <f>IF(ISBLANK('DPW3'!$H$147),"",'DPW3'!$H$147)</f>
        <v>Nr</v>
      </c>
      <c r="E4803" s="176" t="s">
        <v>7266</v>
      </c>
      <c r="F4803" s="176" t="str">
        <f>IF(ISBLANK('DPW3'!BJ147),"",'DPW3'!BJ147)</f>
        <v/>
      </c>
    </row>
    <row r="4804" spans="1:60" x14ac:dyDescent="0.25">
      <c r="A4804" s="176" t="str">
        <f t="shared" si="74"/>
        <v>YKY</v>
      </c>
      <c r="B4804" s="176" t="str">
        <f>IF(ISBLANK('DPW3'!DX147),"",'DPW3'!DX147)</f>
        <v>PCD_DPW3_GGR_DSI_S4</v>
      </c>
      <c r="C4804" s="176" t="str">
        <f>'DPW3'!F147 &amp; "," &amp; 'DPW3'!G147 &amp; "," &amp; 'DPW3'!$DQ$5 &amp; "," &amp; 'DPW3'!$DX$6</f>
        <v>Greenhouse gas reduction (net zero),Number of schemes at Stage 4,Reasons for delay - Number of delayed schemes falling into each 'primary reason for delay' category,Sites issues</v>
      </c>
      <c r="D4804" s="176" t="str">
        <f>IF(ISBLANK('DPW3'!$H$147),"",'DPW3'!$H$147)</f>
        <v>Nr</v>
      </c>
      <c r="E4804" s="176" t="s">
        <v>7266</v>
      </c>
      <c r="F4804" s="176" t="str">
        <f>IF(ISBLANK('DPW3'!BK147),"",'DPW3'!BK147)</f>
        <v/>
      </c>
    </row>
    <row r="4805" spans="1:60" x14ac:dyDescent="0.25">
      <c r="A4805" s="176" t="str">
        <f t="shared" ref="A4805:A4859" si="75">A4804</f>
        <v>YKY</v>
      </c>
      <c r="B4805" s="176" t="str">
        <f>IF(ISBLANK('DPW3'!DY147),"",'DPW3'!DY147)</f>
        <v>PCD_DPW3_GGR_DER_S4</v>
      </c>
      <c r="C4805" s="176" t="str">
        <f>'DPW3'!F147 &amp; "," &amp; 'DPW3'!G147 &amp; "," &amp; 'DPW3'!$DQ$5 &amp; "," &amp; 'DPW3'!$DY$6</f>
        <v>Greenhouse gas reduction (net zero),Number of schemes at Stage 4,Reasons for delay - Number of delayed schemes falling into each 'primary reason for delay' category,Environmental risks</v>
      </c>
      <c r="D4805" s="176" t="str">
        <f>IF(ISBLANK('DPW3'!$H$147),"",'DPW3'!$H$147)</f>
        <v>Nr</v>
      </c>
      <c r="E4805" s="176" t="s">
        <v>7266</v>
      </c>
      <c r="F4805" s="176" t="str">
        <f>IF(ISBLANK('DPW3'!BL147),"",'DPW3'!BL147)</f>
        <v/>
      </c>
    </row>
    <row r="4806" spans="1:60" x14ac:dyDescent="0.25">
      <c r="A4806" s="176" t="str">
        <f t="shared" si="75"/>
        <v>YKY</v>
      </c>
      <c r="B4806" s="176" t="str">
        <f>IF(ISBLANK('DPW3'!DZ147),"",'DPW3'!DZ147)</f>
        <v>PCD_DPW3_GGR_RS_S4</v>
      </c>
      <c r="C4806" s="176" t="str">
        <f>'DPW3'!F147 &amp; "," &amp; 'DPW3'!G147 &amp; "," &amp; 'DPW3'!$DQ$5 &amp; "," &amp; 'DPW3'!$DZ$6</f>
        <v>Greenhouse gas reduction (net zero),Number of schemes at Stage 4,Reasons for delay - Number of delayed schemes falling into each 'primary reason for delay' category,Regulatory Sign off Delay</v>
      </c>
      <c r="D4806" s="176" t="str">
        <f>IF(ISBLANK('DPW3'!$H$147),"",'DPW3'!$H$147)</f>
        <v>Nr</v>
      </c>
      <c r="E4806" s="176" t="s">
        <v>7266</v>
      </c>
      <c r="F4806" s="176" t="str">
        <f>IF(ISBLANK('DPW3'!BM147),"",'DPW3'!BM147)</f>
        <v/>
      </c>
    </row>
    <row r="4807" spans="1:60" x14ac:dyDescent="0.25">
      <c r="A4807" s="176" t="str">
        <f t="shared" si="75"/>
        <v>YKY</v>
      </c>
      <c r="B4807" s="176" t="str">
        <f>IF(ISBLANK('DPW3'!EA147),"",'DPW3'!EA147)</f>
        <v>PCD_DPW3_GGR_DPLE_S4</v>
      </c>
      <c r="C4807" s="176" t="str">
        <f>'DPW3'!F147 &amp; "," &amp; 'DPW3'!G147 &amp; "," &amp; 'DPW3'!$DQ$5 &amp; "," &amp; 'DPW3'!$EA$6</f>
        <v>Greenhouse gas reduction (net zero),Number of schemes at Stage 4,Reasons for delay - Number of delayed schemes falling into each 'primary reason for delay' category,Programme level efficiency</v>
      </c>
      <c r="D4807" s="176" t="str">
        <f>IF(ISBLANK('DPW3'!$H$147),"",'DPW3'!$H$147)</f>
        <v>Nr</v>
      </c>
      <c r="E4807" s="176" t="s">
        <v>7266</v>
      </c>
      <c r="F4807" s="176" t="str">
        <f>IF(ISBLANK('DPW3'!BN147),"",'DPW3'!BN147)</f>
        <v/>
      </c>
    </row>
    <row r="4808" spans="1:60" x14ac:dyDescent="0.25">
      <c r="A4808" s="176" t="str">
        <f t="shared" si="75"/>
        <v>YKY</v>
      </c>
      <c r="B4808" s="176" t="str">
        <f>IF(ISBLANK('DPW3'!BZ148),"",'DPW3'!BZ148)</f>
        <v>PCD_DPW3_GGR_S5</v>
      </c>
      <c r="C4808" s="176" t="str">
        <f>'DPW3'!F148 &amp; "," &amp; 'DPW3'!G148 &amp; "," &amp; 'DPW3'!BX5</f>
        <v>Greenhouse gas reduction (net zero),Number of schemes at Stage 5,Number of Schemes with IMs (Nr)</v>
      </c>
      <c r="D4808" s="176" t="str">
        <f>IF(ISBLANK('DPW3'!$H$148),"",'DPW3'!$H$148)</f>
        <v>Nr</v>
      </c>
      <c r="E4808" s="176" t="s">
        <v>7266</v>
      </c>
      <c r="T4808" s="176" t="str">
        <f>IF(ISBLANK('DPW3'!M148),"",'DPW3'!M148)</f>
        <v/>
      </c>
      <c r="U4808" s="176" t="str">
        <f>IF(ISBLANK('DPW3'!N148),"",'DPW3'!N148)</f>
        <v/>
      </c>
      <c r="V4808" s="176" t="str">
        <f>IF(ISBLANK('DPW3'!O148),"",'DPW3'!O148)</f>
        <v/>
      </c>
      <c r="W4808" s="176" t="str">
        <f>IF(ISBLANK('DPW3'!P148),"",'DPW3'!P148)</f>
        <v/>
      </c>
      <c r="X4808" s="176" t="str">
        <f>IF(ISBLANK('DPW3'!Q148),"",'DPW3'!Q148)</f>
        <v/>
      </c>
      <c r="Y4808" s="176" t="str">
        <f>IF(ISBLANK('DPW3'!R148),"",'DPW3'!R148)</f>
        <v/>
      </c>
      <c r="Z4808" s="176" t="str">
        <f>IF(ISBLANK('DPW3'!S148),"",'DPW3'!S148)</f>
        <v/>
      </c>
      <c r="AA4808" s="176" t="str">
        <f>IF(ISBLANK('DPW3'!T148),"",'DPW3'!T148)</f>
        <v/>
      </c>
      <c r="AB4808" s="176" t="str">
        <f>IF(ISBLANK('DPW3'!U148),"",'DPW3'!U148)</f>
        <v/>
      </c>
      <c r="AC4808" s="176" t="str">
        <f>IF(ISBLANK('DPW3'!V148),"",'DPW3'!V148)</f>
        <v/>
      </c>
      <c r="AD4808" s="176" t="str">
        <f>IF(ISBLANK('DPW3'!W148),"",'DPW3'!W148)</f>
        <v/>
      </c>
      <c r="AE4808" s="176" t="str">
        <f>IF(ISBLANK('DPW3'!X148),"",'DPW3'!X148)</f>
        <v/>
      </c>
      <c r="AF4808" s="176" t="str">
        <f>IF(ISBLANK('DPW3'!Y148),"",'DPW3'!Y148)</f>
        <v/>
      </c>
      <c r="AG4808" s="176" t="str">
        <f>IF(ISBLANK('DPW3'!Z148),"",'DPW3'!Z148)</f>
        <v/>
      </c>
      <c r="AH4808" s="176" t="str">
        <f>IF(ISBLANK('DPW3'!AA148),"",'DPW3'!AA148)</f>
        <v/>
      </c>
      <c r="AI4808" s="176" t="str">
        <f>IF(ISBLANK('DPW3'!AB148),"",'DPW3'!AB148)</f>
        <v/>
      </c>
      <c r="AJ4808" s="176" t="str">
        <f>IF(ISBLANK('DPW3'!AC148),"",'DPW3'!AC148)</f>
        <v/>
      </c>
      <c r="AK4808" s="176" t="str">
        <f>IF(ISBLANK('DPW3'!AD148),"",'DPW3'!AD148)</f>
        <v/>
      </c>
      <c r="AL4808" s="176" t="str">
        <f>IF(ISBLANK('DPW3'!AE148),"",'DPW3'!AE148)</f>
        <v/>
      </c>
      <c r="AM4808" s="176" t="str">
        <f>IF(ISBLANK('DPW3'!AF148),"",'DPW3'!AF148)</f>
        <v/>
      </c>
      <c r="AN4808" s="176" t="str">
        <f>IF(ISBLANK('DPW3'!AG148),"",'DPW3'!AG148)</f>
        <v/>
      </c>
      <c r="AO4808" s="176" t="str">
        <f>IF(ISBLANK('DPW3'!AH148),"",'DPW3'!AH148)</f>
        <v/>
      </c>
      <c r="AP4808" s="176" t="str">
        <f>IF(ISBLANK('DPW3'!AI148),"",'DPW3'!AI148)</f>
        <v/>
      </c>
      <c r="AQ4808" s="176" t="str">
        <f>IF(ISBLANK('DPW3'!AJ148),"",'DPW3'!AJ148)</f>
        <v/>
      </c>
      <c r="AR4808" s="176" t="str">
        <f>IF(ISBLANK('DPW3'!AK148),"",'DPW3'!AK148)</f>
        <v/>
      </c>
      <c r="AS4808" s="176" t="str">
        <f>IF(ISBLANK('DPW3'!AL148),"",'DPW3'!AL148)</f>
        <v/>
      </c>
      <c r="AT4808" s="176" t="str">
        <f>IF(ISBLANK('DPW3'!AM148),"",'DPW3'!AM148)</f>
        <v/>
      </c>
      <c r="AU4808" s="176" t="str">
        <f>IF(ISBLANK('DPW3'!AN148),"",'DPW3'!AN148)</f>
        <v/>
      </c>
      <c r="AV4808" s="176" t="str">
        <f>IF(ISBLANK('DPW3'!AO148),"",'DPW3'!AO148)</f>
        <v/>
      </c>
      <c r="AW4808" s="176" t="str">
        <f>IF(ISBLANK('DPW3'!AP148),"",'DPW3'!AP148)</f>
        <v/>
      </c>
      <c r="AX4808" s="176" t="str">
        <f>IF(ISBLANK('DPW3'!AQ148),"",'DPW3'!AQ148)</f>
        <v/>
      </c>
      <c r="AY4808" s="176" t="str">
        <f>IF(ISBLANK('DPW3'!AR148),"",'DPW3'!AR148)</f>
        <v/>
      </c>
      <c r="AZ4808" s="176" t="str">
        <f>IF(ISBLANK('DPW3'!AS148),"",'DPW3'!AS148)</f>
        <v/>
      </c>
      <c r="BA4808" s="176" t="str">
        <f>IF(ISBLANK('DPW3'!AT148),"",'DPW3'!AT148)</f>
        <v/>
      </c>
      <c r="BB4808" s="176" t="str">
        <f>IF(ISBLANK('DPW3'!AU148),"",'DPW3'!AU148)</f>
        <v/>
      </c>
      <c r="BC4808" s="176" t="str">
        <f>IF(ISBLANK('DPW3'!AV148),"",'DPW3'!AV148)</f>
        <v/>
      </c>
      <c r="BD4808" s="176" t="str">
        <f>IF(ISBLANK('DPW3'!AW148),"",'DPW3'!AW148)</f>
        <v/>
      </c>
      <c r="BE4808" s="176" t="str">
        <f>IF(ISBLANK('DPW3'!AX148),"",'DPW3'!AX148)</f>
        <v/>
      </c>
      <c r="BF4808" s="176" t="str">
        <f>IF(ISBLANK('DPW3'!AY148),"",'DPW3'!AY148)</f>
        <v/>
      </c>
      <c r="BG4808" s="176" t="str">
        <f>IF(ISBLANK('DPW3'!AZ148),"",'DPW3'!AZ148)</f>
        <v/>
      </c>
      <c r="BH4808" s="176" t="str">
        <f>IF(ISBLANK('DPW3'!BA148),"",'DPW3'!BA148)</f>
        <v/>
      </c>
    </row>
    <row r="4809" spans="1:60" x14ac:dyDescent="0.25">
      <c r="A4809" s="176" t="str">
        <f t="shared" si="75"/>
        <v>YKY</v>
      </c>
      <c r="B4809" s="176" t="str">
        <f>IF(ISBLANK('DPW3'!DP148),"",'DPW3'!DP148)</f>
        <v>PCD_DPW3_GGR_DLY_S5</v>
      </c>
      <c r="C4809" s="176" t="str">
        <f>'DPW3'!F148 &amp; "," &amp; 'DPW3'!G148 &amp; "," &amp; 'DPW3'!DP5 &amp; "," &amp; 'DPW3'!DP6</f>
        <v>Greenhouse gas reduction (net zero),Number of schemes at Stage 5,Total number of schemes with a 90+ day delay for any given IM,</v>
      </c>
      <c r="D4809" s="176" t="str">
        <f>IF(ISBLANK('DPW3'!$H$148),"",'DPW3'!$H$148)</f>
        <v>Nr</v>
      </c>
      <c r="E4809" s="176" t="s">
        <v>7266</v>
      </c>
      <c r="F4809" s="176" t="str">
        <f>IF(ISBLANK('DPW3'!BC148),"",'DPW3'!BC148)</f>
        <v/>
      </c>
    </row>
    <row r="4810" spans="1:60" x14ac:dyDescent="0.25">
      <c r="A4810" s="176" t="str">
        <f t="shared" si="75"/>
        <v>YKY</v>
      </c>
      <c r="B4810" s="176" t="str">
        <f>IF(ISBLANK('DPW3'!DQ148),"",'DPW3'!DQ148)</f>
        <v>PCD_DPW3_GGR_DIR_S5</v>
      </c>
      <c r="C4810" s="176" t="str">
        <f>'DPW3'!F148 &amp; "," &amp; 'DPW3'!G148 &amp; "," &amp; 'DPW3'!$DQ$5 &amp; "," &amp; 'DPW3'!$DQ$6</f>
        <v>Greenhouse gas reduction (net zero),Number of schemes at Stage 5,Reasons for delay - Number of delayed schemes falling into each 'primary reason for delay' category,Lack of resources - internal</v>
      </c>
      <c r="D4810" s="176" t="str">
        <f>IF(ISBLANK('DPW3'!$H$148),"",'DPW3'!$H$148)</f>
        <v>Nr</v>
      </c>
      <c r="E4810" s="176" t="s">
        <v>7266</v>
      </c>
      <c r="F4810" s="176" t="str">
        <f>IF(ISBLANK('DPW3'!BD148),"",'DPW3'!BD148)</f>
        <v/>
      </c>
    </row>
    <row r="4811" spans="1:60" x14ac:dyDescent="0.25">
      <c r="A4811" s="176" t="str">
        <f t="shared" si="75"/>
        <v>YKY</v>
      </c>
      <c r="B4811" s="176" t="str">
        <f>IF(ISBLANK('DPW3'!DR148),"",'DPW3'!DR148)</f>
        <v>PCD_DPW3_GGR_DSCR_S5</v>
      </c>
      <c r="C4811" s="176" t="str">
        <f>'DPW3'!F148 &amp; "," &amp; 'DPW3'!G148 &amp; "," &amp; 'DPW3'!$DQ$5 &amp; "," &amp; 'DPW3'!$DR$6</f>
        <v xml:space="preserve">Greenhouse gas reduction (net zero),Number of schemes at Stage 5,Reasons for delay - Number of delayed schemes falling into each 'primary reason for delay' category,Lack of resources - external </v>
      </c>
      <c r="D4811" s="176" t="str">
        <f>IF(ISBLANK('DPW3'!$H$148),"",'DPW3'!$H$148)</f>
        <v>Nr</v>
      </c>
      <c r="E4811" s="176" t="s">
        <v>7266</v>
      </c>
      <c r="F4811" s="176" t="str">
        <f>IF(ISBLANK('DPW3'!BE148),"",'DPW3'!BE148)</f>
        <v/>
      </c>
    </row>
    <row r="4812" spans="1:60" x14ac:dyDescent="0.25">
      <c r="A4812" s="176" t="str">
        <f t="shared" si="75"/>
        <v>YKY</v>
      </c>
      <c r="B4812" s="176" t="str">
        <f>IF(ISBLANK('DPW3'!DS148),"",'DPW3'!DS148)</f>
        <v>PCD_DPW3_GGR_DCS_S5</v>
      </c>
      <c r="C4812" s="176" t="str">
        <f>'DPW3'!F148 &amp; "," &amp; 'DPW3'!G148 &amp; "," &amp; 'DPW3'!$DQ$5 &amp; "," &amp; 'DPW3'!$DS$6</f>
        <v>Greenhouse gas reduction (net zero),Number of schemes at Stage 5,Reasons for delay - Number of delayed schemes falling into each 'primary reason for delay' category,Change in solution (IM2)</v>
      </c>
      <c r="D4812" s="176" t="str">
        <f>IF(ISBLANK('DPW3'!$H$148),"",'DPW3'!$H$148)</f>
        <v>Nr</v>
      </c>
      <c r="E4812" s="176" t="s">
        <v>7266</v>
      </c>
      <c r="F4812" s="176" t="str">
        <f>IF(ISBLANK('DPW3'!BF148),"",'DPW3'!BF148)</f>
        <v/>
      </c>
    </row>
    <row r="4813" spans="1:60" x14ac:dyDescent="0.25">
      <c r="A4813" s="176" t="str">
        <f t="shared" si="75"/>
        <v>YKY</v>
      </c>
      <c r="B4813" s="176" t="str">
        <f>IF(ISBLANK('DPW3'!DT148),"",'DPW3'!DT148)</f>
        <v>PCD_DPW3_GGR_DSPC_S5</v>
      </c>
      <c r="C4813" s="176" t="str">
        <f>'DPW3'!F148 &amp; "," &amp; 'DPW3'!G148 &amp; "," &amp; 'DPW3'!$DQ$5 &amp; "," &amp; 'DPW3'!$DT$6</f>
        <v>Greenhouse gas reduction (net zero),Number of schemes at Stage 5,Reasons for delay - Number of delayed schemes falling into each 'primary reason for delay' category,Supply chain capacity</v>
      </c>
      <c r="D4813" s="176" t="str">
        <f>IF(ISBLANK('DPW3'!$H$148),"",'DPW3'!$H$148)</f>
        <v>Nr</v>
      </c>
      <c r="E4813" s="176" t="s">
        <v>7266</v>
      </c>
      <c r="F4813" s="176" t="str">
        <f>IF(ISBLANK('DPW3'!BG148),"",'DPW3'!BG148)</f>
        <v/>
      </c>
    </row>
    <row r="4814" spans="1:60" s="55" customFormat="1" x14ac:dyDescent="0.25">
      <c r="A4814" s="55" t="str">
        <f t="shared" si="75"/>
        <v>YKY</v>
      </c>
      <c r="B4814" s="55" t="str">
        <f>IF(ISBLANK('DPW3'!DU148),"",'DPW3'!DU148)</f>
        <v>PCD_DPW3_GGR_DPP_S5</v>
      </c>
      <c r="C4814" s="55" t="str">
        <f>'DPW3'!F148 &amp; "," &amp; 'DPW3'!G148 &amp; "," &amp; 'DPW3'!$DQ$5 &amp; "," &amp; 'DPW3'!$DU$6</f>
        <v>Greenhouse gas reduction (net zero),Number of schemes at Stage 5,Reasons for delay - Number of delayed schemes falling into each 'primary reason for delay' category,Land and planning permission</v>
      </c>
      <c r="D4814" s="55" t="str">
        <f>IF(ISBLANK('DPW3'!$H$148),"",'DPW3'!$H$148)</f>
        <v>Nr</v>
      </c>
      <c r="E4814" s="55" t="s">
        <v>7266</v>
      </c>
      <c r="F4814" s="55" t="str">
        <f>IF(ISBLANK('DPW3'!BH148),"",'DPW3'!BH148)</f>
        <v/>
      </c>
    </row>
    <row r="4815" spans="1:60" x14ac:dyDescent="0.25">
      <c r="A4815" s="176" t="str">
        <f t="shared" si="75"/>
        <v>YKY</v>
      </c>
      <c r="B4815" s="176" t="str">
        <f>IF(ISBLANK('DPW3'!DV148),"",'DPW3'!DV148)</f>
        <v>PCD_DPW3_GGR_DTPI_S5</v>
      </c>
      <c r="C4815" s="176" t="str">
        <f>'DPW3'!F148 &amp; "," &amp; 'DPW3'!G148 &amp; "," &amp; 'DPW3'!$DQ$5 &amp; "," &amp; 'DPW3'!$DV$6</f>
        <v>Greenhouse gas reduction (net zero),Number of schemes at Stage 5,Reasons for delay - Number of delayed schemes falling into each 'primary reason for delay' category,Third-party interface</v>
      </c>
      <c r="D4815" s="176" t="str">
        <f>IF(ISBLANK('DPW3'!$H$148),"",'DPW3'!$H$148)</f>
        <v>Nr</v>
      </c>
      <c r="E4815" s="176" t="s">
        <v>7266</v>
      </c>
      <c r="F4815" s="176" t="str">
        <f>IF(ISBLANK('DPW3'!BI148),"",'DPW3'!BI148)</f>
        <v/>
      </c>
    </row>
    <row r="4816" spans="1:60" x14ac:dyDescent="0.25">
      <c r="A4816" s="176" t="str">
        <f t="shared" si="75"/>
        <v>YKY</v>
      </c>
      <c r="B4816" s="176" t="str">
        <f>IF(ISBLANK('DPW3'!DW148),"",'DPW3'!DW148)</f>
        <v>PCD_DPW3_GGR_DCI_S5</v>
      </c>
      <c r="C4816" s="176" t="str">
        <f>'DPW3'!F148 &amp; "," &amp; 'DPW3'!G148 &amp; "," &amp; 'DPW3'!$DQ$5 &amp; "," &amp; 'DPW3'!$DW$6</f>
        <v>Greenhouse gas reduction (net zero),Number of schemes at Stage 5,Reasons for delay - Number of delayed schemes falling into each 'primary reason for delay' category,Contractual issues</v>
      </c>
      <c r="D4816" s="176" t="str">
        <f>IF(ISBLANK('DPW3'!$H$148),"",'DPW3'!$H$148)</f>
        <v>Nr</v>
      </c>
      <c r="E4816" s="176" t="s">
        <v>7266</v>
      </c>
      <c r="F4816" s="176" t="str">
        <f>IF(ISBLANK('DPW3'!BJ148),"",'DPW3'!BJ148)</f>
        <v/>
      </c>
    </row>
    <row r="4817" spans="1:60" x14ac:dyDescent="0.25">
      <c r="A4817" s="176" t="str">
        <f t="shared" si="75"/>
        <v>YKY</v>
      </c>
      <c r="B4817" s="176" t="str">
        <f>IF(ISBLANK('DPW3'!DX148),"",'DPW3'!DX148)</f>
        <v>PCD_DPW3_GGR_DSI_S5</v>
      </c>
      <c r="C4817" s="176" t="str">
        <f>'DPW3'!F148 &amp; "," &amp; 'DPW3'!G148 &amp; "," &amp; 'DPW3'!$DQ$5 &amp; "," &amp; 'DPW3'!$DX$6</f>
        <v>Greenhouse gas reduction (net zero),Number of schemes at Stage 5,Reasons for delay - Number of delayed schemes falling into each 'primary reason for delay' category,Sites issues</v>
      </c>
      <c r="D4817" s="176" t="str">
        <f>IF(ISBLANK('DPW3'!$H$148),"",'DPW3'!$H$148)</f>
        <v>Nr</v>
      </c>
      <c r="E4817" s="176" t="s">
        <v>7266</v>
      </c>
      <c r="F4817" s="176" t="str">
        <f>IF(ISBLANK('DPW3'!BK148),"",'DPW3'!BK148)</f>
        <v/>
      </c>
    </row>
    <row r="4818" spans="1:60" x14ac:dyDescent="0.25">
      <c r="A4818" s="176" t="str">
        <f t="shared" si="75"/>
        <v>YKY</v>
      </c>
      <c r="B4818" s="176" t="str">
        <f>IF(ISBLANK('DPW3'!DY148),"",'DPW3'!DY148)</f>
        <v>PCD_DPW3_GGR_DER_S5</v>
      </c>
      <c r="C4818" s="176" t="str">
        <f>'DPW3'!F148 &amp; "," &amp; 'DPW3'!G148 &amp; "," &amp; 'DPW3'!$DQ$5 &amp; "," &amp; 'DPW3'!$DY$6</f>
        <v>Greenhouse gas reduction (net zero),Number of schemes at Stage 5,Reasons for delay - Number of delayed schemes falling into each 'primary reason for delay' category,Environmental risks</v>
      </c>
      <c r="D4818" s="176" t="str">
        <f>IF(ISBLANK('DPW3'!$H$148),"",'DPW3'!$H$148)</f>
        <v>Nr</v>
      </c>
      <c r="E4818" s="176" t="s">
        <v>7266</v>
      </c>
      <c r="F4818" s="176" t="str">
        <f>IF(ISBLANK('DPW3'!BL148),"",'DPW3'!BL148)</f>
        <v/>
      </c>
    </row>
    <row r="4819" spans="1:60" x14ac:dyDescent="0.25">
      <c r="A4819" s="176" t="str">
        <f t="shared" si="75"/>
        <v>YKY</v>
      </c>
      <c r="B4819" s="176" t="str">
        <f>IF(ISBLANK('DPW3'!DZ148),"",'DPW3'!DZ148)</f>
        <v>PCD_DPW3_GGR_RS_S5</v>
      </c>
      <c r="C4819" s="176" t="str">
        <f>'DPW3'!F148 &amp; "," &amp; 'DPW3'!G148 &amp; "," &amp; 'DPW3'!$DQ$5 &amp; "," &amp; 'DPW3'!$DZ$6</f>
        <v>Greenhouse gas reduction (net zero),Number of schemes at Stage 5,Reasons for delay - Number of delayed schemes falling into each 'primary reason for delay' category,Regulatory Sign off Delay</v>
      </c>
      <c r="D4819" s="176" t="str">
        <f>IF(ISBLANK('DPW3'!$H$148),"",'DPW3'!$H$148)</f>
        <v>Nr</v>
      </c>
      <c r="E4819" s="176" t="s">
        <v>7266</v>
      </c>
      <c r="F4819" s="176" t="str">
        <f>IF(ISBLANK('DPW3'!BM148),"",'DPW3'!BM148)</f>
        <v/>
      </c>
    </row>
    <row r="4820" spans="1:60" x14ac:dyDescent="0.25">
      <c r="A4820" s="176" t="str">
        <f t="shared" si="75"/>
        <v>YKY</v>
      </c>
      <c r="B4820" s="176" t="str">
        <f>IF(ISBLANK('DPW3'!EA148),"",'DPW3'!EA148)</f>
        <v>PCD_DPW3_GGR_DPLE_S5</v>
      </c>
      <c r="C4820" s="176" t="str">
        <f>'DPW3'!F148 &amp; "," &amp; 'DPW3'!G148 &amp; "," &amp; 'DPW3'!$DQ$5 &amp; "," &amp; 'DPW3'!$EA$6</f>
        <v>Greenhouse gas reduction (net zero),Number of schemes at Stage 5,Reasons for delay - Number of delayed schemes falling into each 'primary reason for delay' category,Programme level efficiency</v>
      </c>
      <c r="D4820" s="176" t="str">
        <f>IF(ISBLANK('DPW3'!$H$148),"",'DPW3'!$H$148)</f>
        <v>Nr</v>
      </c>
      <c r="E4820" s="176" t="s">
        <v>7266</v>
      </c>
      <c r="F4820" s="176" t="str">
        <f>IF(ISBLANK('DPW3'!BN148),"",'DPW3'!BN148)</f>
        <v/>
      </c>
    </row>
    <row r="4821" spans="1:60" x14ac:dyDescent="0.25">
      <c r="A4821" s="176" t="str">
        <f t="shared" si="75"/>
        <v>YKY</v>
      </c>
      <c r="B4821" s="176" t="str">
        <f>IF(ISBLANK('DPW3'!BZ149),"",'DPW3'!BZ149)</f>
        <v>PCD_DPW3_GGR_S6</v>
      </c>
      <c r="C4821" s="176" t="str">
        <f>'DPW3'!F149 &amp; "," &amp; 'DPW3'!G149 &amp; "," &amp; 'DPW3'!BX5</f>
        <v>Greenhouse gas reduction (net zero),Number of schemes at Stage 6,Number of Schemes with IMs (Nr)</v>
      </c>
      <c r="D4821" s="176" t="str">
        <f>IF(ISBLANK('DPW3'!$H$149),"",'DPW3'!$H$149)</f>
        <v>Nr</v>
      </c>
      <c r="E4821" s="176" t="s">
        <v>7266</v>
      </c>
      <c r="T4821" s="176" t="str">
        <f>IF(ISBLANK('DPW3'!M149),"",'DPW3'!M149)</f>
        <v/>
      </c>
      <c r="U4821" s="176" t="str">
        <f>IF(ISBLANK('DPW3'!N149),"",'DPW3'!N149)</f>
        <v/>
      </c>
      <c r="V4821" s="176" t="str">
        <f>IF(ISBLANK('DPW3'!O149),"",'DPW3'!O149)</f>
        <v/>
      </c>
      <c r="W4821" s="176" t="str">
        <f>IF(ISBLANK('DPW3'!P149),"",'DPW3'!P149)</f>
        <v/>
      </c>
      <c r="X4821" s="176" t="str">
        <f>IF(ISBLANK('DPW3'!Q149),"",'DPW3'!Q149)</f>
        <v/>
      </c>
      <c r="Y4821" s="176" t="str">
        <f>IF(ISBLANK('DPW3'!R149),"",'DPW3'!R149)</f>
        <v/>
      </c>
      <c r="Z4821" s="176" t="str">
        <f>IF(ISBLANK('DPW3'!S149),"",'DPW3'!S149)</f>
        <v/>
      </c>
      <c r="AA4821" s="176" t="str">
        <f>IF(ISBLANK('DPW3'!T149),"",'DPW3'!T149)</f>
        <v/>
      </c>
      <c r="AB4821" s="176" t="str">
        <f>IF(ISBLANK('DPW3'!U149),"",'DPW3'!U149)</f>
        <v/>
      </c>
      <c r="AC4821" s="176" t="str">
        <f>IF(ISBLANK('DPW3'!V149),"",'DPW3'!V149)</f>
        <v/>
      </c>
      <c r="AD4821" s="176" t="str">
        <f>IF(ISBLANK('DPW3'!W149),"",'DPW3'!W149)</f>
        <v/>
      </c>
      <c r="AE4821" s="176" t="str">
        <f>IF(ISBLANK('DPW3'!X149),"",'DPW3'!X149)</f>
        <v/>
      </c>
      <c r="AF4821" s="176" t="str">
        <f>IF(ISBLANK('DPW3'!Y149),"",'DPW3'!Y149)</f>
        <v/>
      </c>
      <c r="AG4821" s="176" t="str">
        <f>IF(ISBLANK('DPW3'!Z149),"",'DPW3'!Z149)</f>
        <v/>
      </c>
      <c r="AH4821" s="176" t="str">
        <f>IF(ISBLANK('DPW3'!AA149),"",'DPW3'!AA149)</f>
        <v/>
      </c>
      <c r="AI4821" s="176" t="str">
        <f>IF(ISBLANK('DPW3'!AB149),"",'DPW3'!AB149)</f>
        <v/>
      </c>
      <c r="AJ4821" s="176" t="str">
        <f>IF(ISBLANK('DPW3'!AC149),"",'DPW3'!AC149)</f>
        <v/>
      </c>
      <c r="AK4821" s="176" t="str">
        <f>IF(ISBLANK('DPW3'!AD149),"",'DPW3'!AD149)</f>
        <v/>
      </c>
      <c r="AL4821" s="176" t="str">
        <f>IF(ISBLANK('DPW3'!AE149),"",'DPW3'!AE149)</f>
        <v/>
      </c>
      <c r="AM4821" s="176" t="str">
        <f>IF(ISBLANK('DPW3'!AF149),"",'DPW3'!AF149)</f>
        <v/>
      </c>
      <c r="AN4821" s="176" t="str">
        <f>IF(ISBLANK('DPW3'!AG149),"",'DPW3'!AG149)</f>
        <v/>
      </c>
      <c r="AO4821" s="176" t="str">
        <f>IF(ISBLANK('DPW3'!AH149),"",'DPW3'!AH149)</f>
        <v/>
      </c>
      <c r="AP4821" s="176" t="str">
        <f>IF(ISBLANK('DPW3'!AI149),"",'DPW3'!AI149)</f>
        <v/>
      </c>
      <c r="AQ4821" s="176" t="str">
        <f>IF(ISBLANK('DPW3'!AJ149),"",'DPW3'!AJ149)</f>
        <v/>
      </c>
      <c r="AR4821" s="176" t="str">
        <f>IF(ISBLANK('DPW3'!AK149),"",'DPW3'!AK149)</f>
        <v/>
      </c>
      <c r="AS4821" s="176" t="str">
        <f>IF(ISBLANK('DPW3'!AL149),"",'DPW3'!AL149)</f>
        <v/>
      </c>
      <c r="AT4821" s="176" t="str">
        <f>IF(ISBLANK('DPW3'!AM149),"",'DPW3'!AM149)</f>
        <v/>
      </c>
      <c r="AU4821" s="176" t="str">
        <f>IF(ISBLANK('DPW3'!AN149),"",'DPW3'!AN149)</f>
        <v/>
      </c>
      <c r="AV4821" s="176" t="str">
        <f>IF(ISBLANK('DPW3'!AO149),"",'DPW3'!AO149)</f>
        <v/>
      </c>
      <c r="AW4821" s="176" t="str">
        <f>IF(ISBLANK('DPW3'!AP149),"",'DPW3'!AP149)</f>
        <v/>
      </c>
      <c r="AX4821" s="176" t="str">
        <f>IF(ISBLANK('DPW3'!AQ149),"",'DPW3'!AQ149)</f>
        <v/>
      </c>
      <c r="AY4821" s="176" t="str">
        <f>IF(ISBLANK('DPW3'!AR149),"",'DPW3'!AR149)</f>
        <v/>
      </c>
      <c r="AZ4821" s="176" t="str">
        <f>IF(ISBLANK('DPW3'!AS149),"",'DPW3'!AS149)</f>
        <v/>
      </c>
      <c r="BA4821" s="176" t="str">
        <f>IF(ISBLANK('DPW3'!AT149),"",'DPW3'!AT149)</f>
        <v/>
      </c>
      <c r="BB4821" s="176" t="str">
        <f>IF(ISBLANK('DPW3'!AU149),"",'DPW3'!AU149)</f>
        <v/>
      </c>
      <c r="BC4821" s="176" t="str">
        <f>IF(ISBLANK('DPW3'!AV149),"",'DPW3'!AV149)</f>
        <v/>
      </c>
      <c r="BD4821" s="176" t="str">
        <f>IF(ISBLANK('DPW3'!AW149),"",'DPW3'!AW149)</f>
        <v/>
      </c>
      <c r="BE4821" s="176" t="str">
        <f>IF(ISBLANK('DPW3'!AX149),"",'DPW3'!AX149)</f>
        <v/>
      </c>
      <c r="BF4821" s="176" t="str">
        <f>IF(ISBLANK('DPW3'!AY149),"",'DPW3'!AY149)</f>
        <v/>
      </c>
      <c r="BG4821" s="176" t="str">
        <f>IF(ISBLANK('DPW3'!AZ149),"",'DPW3'!AZ149)</f>
        <v/>
      </c>
      <c r="BH4821" s="176" t="str">
        <f>IF(ISBLANK('DPW3'!BA149),"",'DPW3'!BA149)</f>
        <v/>
      </c>
    </row>
    <row r="4822" spans="1:60" x14ac:dyDescent="0.25">
      <c r="A4822" s="176" t="str">
        <f t="shared" si="75"/>
        <v>YKY</v>
      </c>
      <c r="B4822" s="176" t="str">
        <f>IF(ISBLANK('DPW3'!DP149),"",'DPW3'!DP149)</f>
        <v>PCD_DPW3_GGR_DLY_S6</v>
      </c>
      <c r="C4822" s="176" t="str">
        <f>'DPW3'!F149 &amp; "," &amp; 'DPW3'!G149 &amp; "," &amp; 'DPW3'!DP5 &amp; "," &amp; 'DPW3'!DP6</f>
        <v>Greenhouse gas reduction (net zero),Number of schemes at Stage 6,Total number of schemes with a 90+ day delay for any given IM,</v>
      </c>
      <c r="D4822" s="176" t="str">
        <f>IF(ISBLANK('DPW3'!$H$149),"",'DPW3'!$H$149)</f>
        <v>Nr</v>
      </c>
      <c r="E4822" s="176" t="s">
        <v>7266</v>
      </c>
      <c r="F4822" s="176" t="str">
        <f>IF(ISBLANK('DPW3'!BC149),"",'DPW3'!BC149)</f>
        <v/>
      </c>
    </row>
    <row r="4823" spans="1:60" x14ac:dyDescent="0.25">
      <c r="A4823" s="176" t="str">
        <f t="shared" si="75"/>
        <v>YKY</v>
      </c>
      <c r="B4823" s="176" t="str">
        <f>IF(ISBLANK('DPW3'!DQ149),"",'DPW3'!DQ149)</f>
        <v>PCD_DPW3_GGR_DIR_S6</v>
      </c>
      <c r="C4823" s="176" t="str">
        <f>'DPW3'!F149 &amp; "," &amp; 'DPW3'!G149 &amp; "," &amp; 'DPW3'!$DQ$5 &amp; "," &amp; 'DPW3'!$DQ$6</f>
        <v>Greenhouse gas reduction (net zero),Number of schemes at Stage 6,Reasons for delay - Number of delayed schemes falling into each 'primary reason for delay' category,Lack of resources - internal</v>
      </c>
      <c r="D4823" s="176" t="str">
        <f>IF(ISBLANK('DPW3'!$H$149),"",'DPW3'!$H$149)</f>
        <v>Nr</v>
      </c>
      <c r="E4823" s="176" t="s">
        <v>7266</v>
      </c>
      <c r="F4823" s="176" t="str">
        <f>IF(ISBLANK('DPW3'!BD149),"",'DPW3'!BD149)</f>
        <v/>
      </c>
    </row>
    <row r="4824" spans="1:60" x14ac:dyDescent="0.25">
      <c r="A4824" s="176" t="str">
        <f t="shared" si="75"/>
        <v>YKY</v>
      </c>
      <c r="B4824" s="176" t="str">
        <f>IF(ISBLANK('DPW3'!DR149),"",'DPW3'!DR149)</f>
        <v>PCD_DPW3_GGR_DSCR_S6</v>
      </c>
      <c r="C4824" s="176" t="str">
        <f>'DPW3'!F149 &amp; "," &amp; 'DPW3'!G149 &amp; "," &amp; 'DPW3'!$DQ$5 &amp; "," &amp; 'DPW3'!$DR$6</f>
        <v xml:space="preserve">Greenhouse gas reduction (net zero),Number of schemes at Stage 6,Reasons for delay - Number of delayed schemes falling into each 'primary reason for delay' category,Lack of resources - external </v>
      </c>
      <c r="D4824" s="176" t="str">
        <f>IF(ISBLANK('DPW3'!$H$149),"",'DPW3'!$H$149)</f>
        <v>Nr</v>
      </c>
      <c r="E4824" s="176" t="s">
        <v>7266</v>
      </c>
      <c r="F4824" s="176" t="str">
        <f>IF(ISBLANK('DPW3'!BE149),"",'DPW3'!BE149)</f>
        <v/>
      </c>
    </row>
    <row r="4825" spans="1:60" x14ac:dyDescent="0.25">
      <c r="A4825" s="176" t="str">
        <f t="shared" si="75"/>
        <v>YKY</v>
      </c>
      <c r="B4825" s="176" t="str">
        <f>IF(ISBLANK('DPW3'!DS149),"",'DPW3'!DS149)</f>
        <v>PCD_DPW3_GGR_DCS_S6</v>
      </c>
      <c r="C4825" s="176" t="str">
        <f>'DPW3'!F149 &amp; "," &amp; 'DPW3'!G149 &amp; "," &amp; 'DPW3'!$DQ$5 &amp; "," &amp; 'DPW3'!$DS$6</f>
        <v>Greenhouse gas reduction (net zero),Number of schemes at Stage 6,Reasons for delay - Number of delayed schemes falling into each 'primary reason for delay' category,Change in solution (IM2)</v>
      </c>
      <c r="D4825" s="176" t="str">
        <f>IF(ISBLANK('DPW3'!$H$149),"",'DPW3'!$H$149)</f>
        <v>Nr</v>
      </c>
      <c r="E4825" s="176" t="s">
        <v>7266</v>
      </c>
      <c r="F4825" s="176" t="str">
        <f>IF(ISBLANK('DPW3'!BF149),"",'DPW3'!BF149)</f>
        <v/>
      </c>
    </row>
    <row r="4826" spans="1:60" x14ac:dyDescent="0.25">
      <c r="A4826" s="176" t="str">
        <f t="shared" si="75"/>
        <v>YKY</v>
      </c>
      <c r="B4826" s="176" t="str">
        <f>IF(ISBLANK('DPW3'!DT149),"",'DPW3'!DT149)</f>
        <v>PCD_DPW3_GGR_DSPC_S6</v>
      </c>
      <c r="C4826" s="176" t="str">
        <f>'DPW3'!F149 &amp; "," &amp; 'DPW3'!G149 &amp; "," &amp; 'DPW3'!$DQ$5 &amp; "," &amp; 'DPW3'!$DT$6</f>
        <v>Greenhouse gas reduction (net zero),Number of schemes at Stage 6,Reasons for delay - Number of delayed schemes falling into each 'primary reason for delay' category,Supply chain capacity</v>
      </c>
      <c r="D4826" s="176" t="str">
        <f>IF(ISBLANK('DPW3'!$H$149),"",'DPW3'!$H$149)</f>
        <v>Nr</v>
      </c>
      <c r="E4826" s="176" t="s">
        <v>7266</v>
      </c>
      <c r="F4826" s="176" t="str">
        <f>IF(ISBLANK('DPW3'!BG149),"",'DPW3'!BG149)</f>
        <v/>
      </c>
    </row>
    <row r="4827" spans="1:60" s="55" customFormat="1" x14ac:dyDescent="0.25">
      <c r="A4827" s="55" t="str">
        <f t="shared" si="75"/>
        <v>YKY</v>
      </c>
      <c r="B4827" s="55" t="str">
        <f>IF(ISBLANK('DPW3'!DU149),"",'DPW3'!DU149)</f>
        <v>PCD_DPW3_GGR_DPP_S6</v>
      </c>
      <c r="C4827" s="55" t="str">
        <f>'DPW3'!F149 &amp; "," &amp; 'DPW3'!G149 &amp; "," &amp; 'DPW3'!$DQ$5 &amp; "," &amp; 'DPW3'!$DU$6</f>
        <v>Greenhouse gas reduction (net zero),Number of schemes at Stage 6,Reasons for delay - Number of delayed schemes falling into each 'primary reason for delay' category,Land and planning permission</v>
      </c>
      <c r="D4827" s="55" t="str">
        <f>IF(ISBLANK('DPW3'!$H$149),"",'DPW3'!$H$149)</f>
        <v>Nr</v>
      </c>
      <c r="E4827" s="55" t="s">
        <v>7266</v>
      </c>
      <c r="F4827" s="55" t="str">
        <f>IF(ISBLANK('DPW3'!BH149),"",'DPW3'!BH149)</f>
        <v/>
      </c>
    </row>
    <row r="4828" spans="1:60" x14ac:dyDescent="0.25">
      <c r="A4828" s="176" t="str">
        <f t="shared" si="75"/>
        <v>YKY</v>
      </c>
      <c r="B4828" s="176" t="str">
        <f>IF(ISBLANK('DPW3'!DV149),"",'DPW3'!DV149)</f>
        <v>PCD_DPW3_GGR_DTPI_S6</v>
      </c>
      <c r="C4828" s="176" t="str">
        <f>'DPW3'!F149 &amp; "," &amp; 'DPW3'!G149 &amp; "," &amp; 'DPW3'!$DQ$5 &amp; "," &amp; 'DPW3'!$DV$6</f>
        <v>Greenhouse gas reduction (net zero),Number of schemes at Stage 6,Reasons for delay - Number of delayed schemes falling into each 'primary reason for delay' category,Third-party interface</v>
      </c>
      <c r="D4828" s="176" t="str">
        <f>IF(ISBLANK('DPW3'!$H$149),"",'DPW3'!$H$149)</f>
        <v>Nr</v>
      </c>
      <c r="E4828" s="176" t="s">
        <v>7266</v>
      </c>
      <c r="F4828" s="176" t="str">
        <f>IF(ISBLANK('DPW3'!BI149),"",'DPW3'!BI149)</f>
        <v/>
      </c>
    </row>
    <row r="4829" spans="1:60" x14ac:dyDescent="0.25">
      <c r="A4829" s="176" t="str">
        <f t="shared" si="75"/>
        <v>YKY</v>
      </c>
      <c r="B4829" s="176" t="str">
        <f>IF(ISBLANK('DPW3'!DW149),"",'DPW3'!DW149)</f>
        <v>PCD_DPW3_GGR_DCI_S6</v>
      </c>
      <c r="C4829" s="176" t="str">
        <f>'DPW3'!F149 &amp; "," &amp; 'DPW3'!G149 &amp; "," &amp; 'DPW3'!$DQ$5 &amp; "," &amp; 'DPW3'!$DW$6</f>
        <v>Greenhouse gas reduction (net zero),Number of schemes at Stage 6,Reasons for delay - Number of delayed schemes falling into each 'primary reason for delay' category,Contractual issues</v>
      </c>
      <c r="D4829" s="176" t="str">
        <f>IF(ISBLANK('DPW3'!$H$149),"",'DPW3'!$H$149)</f>
        <v>Nr</v>
      </c>
      <c r="E4829" s="176" t="s">
        <v>7266</v>
      </c>
      <c r="F4829" s="176" t="str">
        <f>IF(ISBLANK('DPW3'!BJ149),"",'DPW3'!BJ149)</f>
        <v/>
      </c>
    </row>
    <row r="4830" spans="1:60" x14ac:dyDescent="0.25">
      <c r="A4830" s="176" t="str">
        <f t="shared" si="75"/>
        <v>YKY</v>
      </c>
      <c r="B4830" s="176" t="str">
        <f>IF(ISBLANK('DPW3'!DX149),"",'DPW3'!DX149)</f>
        <v>PCD_DPW3_GGR_DSI_S6</v>
      </c>
      <c r="C4830" s="176" t="str">
        <f>'DPW3'!F149 &amp; "," &amp; 'DPW3'!G149 &amp; "," &amp; 'DPW3'!$DQ$5 &amp; "," &amp; 'DPW3'!$DX$6</f>
        <v>Greenhouse gas reduction (net zero),Number of schemes at Stage 6,Reasons for delay - Number of delayed schemes falling into each 'primary reason for delay' category,Sites issues</v>
      </c>
      <c r="D4830" s="176" t="str">
        <f>IF(ISBLANK('DPW3'!$H$149),"",'DPW3'!$H$149)</f>
        <v>Nr</v>
      </c>
      <c r="E4830" s="176" t="s">
        <v>7266</v>
      </c>
      <c r="F4830" s="176" t="str">
        <f>IF(ISBLANK('DPW3'!BK149),"",'DPW3'!BK149)</f>
        <v/>
      </c>
    </row>
    <row r="4831" spans="1:60" x14ac:dyDescent="0.25">
      <c r="A4831" s="176" t="str">
        <f t="shared" si="75"/>
        <v>YKY</v>
      </c>
      <c r="B4831" s="176" t="str">
        <f>IF(ISBLANK('DPW3'!DY149),"",'DPW3'!DY149)</f>
        <v>PCD_DPW3_GGR_DER_S6</v>
      </c>
      <c r="C4831" s="176" t="str">
        <f>'DPW3'!F149 &amp; "," &amp; 'DPW3'!G149 &amp; "," &amp; 'DPW3'!$DQ$5 &amp; "," &amp; 'DPW3'!$DY$6</f>
        <v>Greenhouse gas reduction (net zero),Number of schemes at Stage 6,Reasons for delay - Number of delayed schemes falling into each 'primary reason for delay' category,Environmental risks</v>
      </c>
      <c r="D4831" s="176" t="str">
        <f>IF(ISBLANK('DPW3'!$H$149),"",'DPW3'!$H$149)</f>
        <v>Nr</v>
      </c>
      <c r="E4831" s="176" t="s">
        <v>7266</v>
      </c>
      <c r="F4831" s="176" t="str">
        <f>IF(ISBLANK('DPW3'!BL149),"",'DPW3'!BL149)</f>
        <v/>
      </c>
    </row>
    <row r="4832" spans="1:60" x14ac:dyDescent="0.25">
      <c r="A4832" s="176" t="str">
        <f t="shared" si="75"/>
        <v>YKY</v>
      </c>
      <c r="B4832" s="176" t="str">
        <f>IF(ISBLANK('DPW3'!DZ149),"",'DPW3'!DZ149)</f>
        <v>PCD_DPW3_GGR_RS_S6</v>
      </c>
      <c r="C4832" s="176" t="str">
        <f>'DPW3'!F149 &amp; "," &amp; 'DPW3'!G149 &amp; "," &amp; 'DPW3'!$DQ$5 &amp; "," &amp; 'DPW3'!$DZ$6</f>
        <v>Greenhouse gas reduction (net zero),Number of schemes at Stage 6,Reasons for delay - Number of delayed schemes falling into each 'primary reason for delay' category,Regulatory Sign off Delay</v>
      </c>
      <c r="D4832" s="176" t="str">
        <f>IF(ISBLANK('DPW3'!$H$149),"",'DPW3'!$H$149)</f>
        <v>Nr</v>
      </c>
      <c r="E4832" s="176" t="s">
        <v>7266</v>
      </c>
      <c r="F4832" s="176" t="str">
        <f>IF(ISBLANK('DPW3'!BM149),"",'DPW3'!BM149)</f>
        <v/>
      </c>
    </row>
    <row r="4833" spans="1:60" x14ac:dyDescent="0.25">
      <c r="A4833" s="176" t="str">
        <f t="shared" si="75"/>
        <v>YKY</v>
      </c>
      <c r="B4833" s="176" t="str">
        <f>IF(ISBLANK('DPW3'!EA149),"",'DPW3'!EA149)</f>
        <v>PCD_DPW3_GGR_DPLE_S6</v>
      </c>
      <c r="C4833" s="176" t="str">
        <f>'DPW3'!F149 &amp; "," &amp; 'DPW3'!G149 &amp; "," &amp; 'DPW3'!$DQ$5 &amp; "," &amp; 'DPW3'!$EA$6</f>
        <v>Greenhouse gas reduction (net zero),Number of schemes at Stage 6,Reasons for delay - Number of delayed schemes falling into each 'primary reason for delay' category,Programme level efficiency</v>
      </c>
      <c r="D4833" s="176" t="str">
        <f>IF(ISBLANK('DPW3'!$H$149),"",'DPW3'!$H$149)</f>
        <v>Nr</v>
      </c>
      <c r="E4833" s="176" t="s">
        <v>7266</v>
      </c>
      <c r="F4833" s="176" t="str">
        <f>IF(ISBLANK('DPW3'!BN149),"",'DPW3'!BN149)</f>
        <v/>
      </c>
    </row>
    <row r="4834" spans="1:60" x14ac:dyDescent="0.25">
      <c r="A4834" s="176" t="str">
        <f t="shared" si="75"/>
        <v>YKY</v>
      </c>
      <c r="B4834" s="176" t="str">
        <f>IF(ISBLANK('DPW3'!BZ150),"",'DPW3'!BZ150)</f>
        <v>PCD_DPW3_GGR_S7</v>
      </c>
      <c r="C4834" s="176" t="str">
        <f>'DPW3'!F150 &amp; "," &amp; 'DPW3'!G150 &amp; "," &amp; 'DPW3'!BX5</f>
        <v>Greenhouse gas reduction (net zero),Number of schemes at Stage 7,Number of Schemes with IMs (Nr)</v>
      </c>
      <c r="D4834" s="176" t="str">
        <f>IF(ISBLANK('DPW3'!$H$150),"",'DPW3'!$H$150)</f>
        <v>Nr</v>
      </c>
      <c r="E4834" s="176" t="s">
        <v>7266</v>
      </c>
      <c r="T4834" s="176" t="str">
        <f>IF(ISBLANK('DPW3'!M150),"",'DPW3'!M150)</f>
        <v/>
      </c>
      <c r="U4834" s="176" t="str">
        <f>IF(ISBLANK('DPW3'!N150),"",'DPW3'!N150)</f>
        <v/>
      </c>
      <c r="V4834" s="176" t="str">
        <f>IF(ISBLANK('DPW3'!O150),"",'DPW3'!O150)</f>
        <v/>
      </c>
      <c r="W4834" s="176" t="str">
        <f>IF(ISBLANK('DPW3'!P150),"",'DPW3'!P150)</f>
        <v/>
      </c>
      <c r="X4834" s="176" t="str">
        <f>IF(ISBLANK('DPW3'!Q150),"",'DPW3'!Q150)</f>
        <v/>
      </c>
      <c r="Y4834" s="176" t="str">
        <f>IF(ISBLANK('DPW3'!R150),"",'DPW3'!R150)</f>
        <v/>
      </c>
      <c r="Z4834" s="176" t="str">
        <f>IF(ISBLANK('DPW3'!S150),"",'DPW3'!S150)</f>
        <v/>
      </c>
      <c r="AA4834" s="176" t="str">
        <f>IF(ISBLANK('DPW3'!T150),"",'DPW3'!T150)</f>
        <v/>
      </c>
      <c r="AB4834" s="176" t="str">
        <f>IF(ISBLANK('DPW3'!U150),"",'DPW3'!U150)</f>
        <v/>
      </c>
      <c r="AC4834" s="176" t="str">
        <f>IF(ISBLANK('DPW3'!V150),"",'DPW3'!V150)</f>
        <v/>
      </c>
      <c r="AD4834" s="176" t="str">
        <f>IF(ISBLANK('DPW3'!W150),"",'DPW3'!W150)</f>
        <v/>
      </c>
      <c r="AE4834" s="176" t="str">
        <f>IF(ISBLANK('DPW3'!X150),"",'DPW3'!X150)</f>
        <v/>
      </c>
      <c r="AF4834" s="176" t="str">
        <f>IF(ISBLANK('DPW3'!Y150),"",'DPW3'!Y150)</f>
        <v/>
      </c>
      <c r="AG4834" s="176" t="str">
        <f>IF(ISBLANK('DPW3'!Z150),"",'DPW3'!Z150)</f>
        <v/>
      </c>
      <c r="AH4834" s="176" t="str">
        <f>IF(ISBLANK('DPW3'!AA150),"",'DPW3'!AA150)</f>
        <v/>
      </c>
      <c r="AI4834" s="176" t="str">
        <f>IF(ISBLANK('DPW3'!AB150),"",'DPW3'!AB150)</f>
        <v/>
      </c>
      <c r="AJ4834" s="176" t="str">
        <f>IF(ISBLANK('DPW3'!AC150),"",'DPW3'!AC150)</f>
        <v/>
      </c>
      <c r="AK4834" s="176" t="str">
        <f>IF(ISBLANK('DPW3'!AD150),"",'DPW3'!AD150)</f>
        <v/>
      </c>
      <c r="AL4834" s="176" t="str">
        <f>IF(ISBLANK('DPW3'!AE150),"",'DPW3'!AE150)</f>
        <v/>
      </c>
      <c r="AM4834" s="176" t="str">
        <f>IF(ISBLANK('DPW3'!AF150),"",'DPW3'!AF150)</f>
        <v/>
      </c>
      <c r="AN4834" s="176" t="str">
        <f>IF(ISBLANK('DPW3'!AG150),"",'DPW3'!AG150)</f>
        <v/>
      </c>
      <c r="AO4834" s="176" t="str">
        <f>IF(ISBLANK('DPW3'!AH150),"",'DPW3'!AH150)</f>
        <v/>
      </c>
      <c r="AP4834" s="176" t="str">
        <f>IF(ISBLANK('DPW3'!AI150),"",'DPW3'!AI150)</f>
        <v/>
      </c>
      <c r="AQ4834" s="176" t="str">
        <f>IF(ISBLANK('DPW3'!AJ150),"",'DPW3'!AJ150)</f>
        <v/>
      </c>
      <c r="AR4834" s="176" t="str">
        <f>IF(ISBLANK('DPW3'!AK150),"",'DPW3'!AK150)</f>
        <v/>
      </c>
      <c r="AS4834" s="176" t="str">
        <f>IF(ISBLANK('DPW3'!AL150),"",'DPW3'!AL150)</f>
        <v/>
      </c>
      <c r="AT4834" s="176" t="str">
        <f>IF(ISBLANK('DPW3'!AM150),"",'DPW3'!AM150)</f>
        <v/>
      </c>
      <c r="AU4834" s="176" t="str">
        <f>IF(ISBLANK('DPW3'!AN150),"",'DPW3'!AN150)</f>
        <v/>
      </c>
      <c r="AV4834" s="176" t="str">
        <f>IF(ISBLANK('DPW3'!AO150),"",'DPW3'!AO150)</f>
        <v/>
      </c>
      <c r="AW4834" s="176" t="str">
        <f>IF(ISBLANK('DPW3'!AP150),"",'DPW3'!AP150)</f>
        <v/>
      </c>
      <c r="AX4834" s="176" t="str">
        <f>IF(ISBLANK('DPW3'!AQ150),"",'DPW3'!AQ150)</f>
        <v/>
      </c>
      <c r="AY4834" s="176" t="str">
        <f>IF(ISBLANK('DPW3'!AR150),"",'DPW3'!AR150)</f>
        <v/>
      </c>
      <c r="AZ4834" s="176" t="str">
        <f>IF(ISBLANK('DPW3'!AS150),"",'DPW3'!AS150)</f>
        <v/>
      </c>
      <c r="BA4834" s="176" t="str">
        <f>IF(ISBLANK('DPW3'!AT150),"",'DPW3'!AT150)</f>
        <v/>
      </c>
      <c r="BB4834" s="176" t="str">
        <f>IF(ISBLANK('DPW3'!AU150),"",'DPW3'!AU150)</f>
        <v/>
      </c>
      <c r="BC4834" s="176" t="str">
        <f>IF(ISBLANK('DPW3'!AV150),"",'DPW3'!AV150)</f>
        <v/>
      </c>
      <c r="BD4834" s="176" t="str">
        <f>IF(ISBLANK('DPW3'!AW150),"",'DPW3'!AW150)</f>
        <v/>
      </c>
      <c r="BE4834" s="176" t="str">
        <f>IF(ISBLANK('DPW3'!AX150),"",'DPW3'!AX150)</f>
        <v/>
      </c>
      <c r="BF4834" s="176" t="str">
        <f>IF(ISBLANK('DPW3'!AY150),"",'DPW3'!AY150)</f>
        <v/>
      </c>
      <c r="BG4834" s="176" t="str">
        <f>IF(ISBLANK('DPW3'!AZ150),"",'DPW3'!AZ150)</f>
        <v/>
      </c>
      <c r="BH4834" s="176" t="str">
        <f>IF(ISBLANK('DPW3'!BA150),"",'DPW3'!BA150)</f>
        <v/>
      </c>
    </row>
    <row r="4835" spans="1:60" x14ac:dyDescent="0.25">
      <c r="A4835" s="176" t="str">
        <f t="shared" si="75"/>
        <v>YKY</v>
      </c>
      <c r="B4835" s="176" t="str">
        <f>IF(ISBLANK('DPW3'!DP150),"",'DPW3'!DP150)</f>
        <v>PCD_DPW3_GGR_DLY_S7</v>
      </c>
      <c r="C4835" s="176" t="str">
        <f>'DPW3'!F150 &amp; "," &amp; 'DPW3'!G150 &amp; "," &amp; 'DPW3'!DP5 &amp; "," &amp; 'DPW3'!DP6</f>
        <v>Greenhouse gas reduction (net zero),Number of schemes at Stage 7,Total number of schemes with a 90+ day delay for any given IM,</v>
      </c>
      <c r="D4835" s="176" t="str">
        <f>IF(ISBLANK('DPW3'!$H$150),"",'DPW3'!$H$150)</f>
        <v>Nr</v>
      </c>
      <c r="E4835" s="176" t="s">
        <v>7266</v>
      </c>
      <c r="F4835" s="176" t="str">
        <f>IF(ISBLANK('DPW3'!BC150),"",'DPW3'!BC150)</f>
        <v/>
      </c>
    </row>
    <row r="4836" spans="1:60" x14ac:dyDescent="0.25">
      <c r="A4836" s="176" t="str">
        <f t="shared" si="75"/>
        <v>YKY</v>
      </c>
      <c r="B4836" s="176" t="str">
        <f>IF(ISBLANK('DPW3'!DQ150),"",'DPW3'!DQ150)</f>
        <v>PCD_DPW3_GGR_DIR_S7</v>
      </c>
      <c r="C4836" s="176" t="str">
        <f>'DPW3'!F150 &amp; "," &amp; 'DPW3'!G150 &amp; "," &amp; 'DPW3'!$DQ$5 &amp; "," &amp; 'DPW3'!$DQ$6</f>
        <v>Greenhouse gas reduction (net zero),Number of schemes at Stage 7,Reasons for delay - Number of delayed schemes falling into each 'primary reason for delay' category,Lack of resources - internal</v>
      </c>
      <c r="D4836" s="176" t="str">
        <f>IF(ISBLANK('DPW3'!$H$150),"",'DPW3'!$H$150)</f>
        <v>Nr</v>
      </c>
      <c r="E4836" s="176" t="s">
        <v>7266</v>
      </c>
      <c r="F4836" s="176" t="str">
        <f>IF(ISBLANK('DPW3'!BD150),"",'DPW3'!BD150)</f>
        <v/>
      </c>
    </row>
    <row r="4837" spans="1:60" x14ac:dyDescent="0.25">
      <c r="A4837" s="176" t="str">
        <f t="shared" si="75"/>
        <v>YKY</v>
      </c>
      <c r="B4837" s="176" t="str">
        <f>IF(ISBLANK('DPW3'!DR150),"",'DPW3'!DR150)</f>
        <v>PCD_DPW3_GGR_DSCR_S7</v>
      </c>
      <c r="C4837" s="176" t="str">
        <f>'DPW3'!F150 &amp; "," &amp; 'DPW3'!G150 &amp; "," &amp; 'DPW3'!$DQ$5 &amp; "," &amp; 'DPW3'!$DR$6</f>
        <v xml:space="preserve">Greenhouse gas reduction (net zero),Number of schemes at Stage 7,Reasons for delay - Number of delayed schemes falling into each 'primary reason for delay' category,Lack of resources - external </v>
      </c>
      <c r="D4837" s="176" t="str">
        <f>IF(ISBLANK('DPW3'!$H$150),"",'DPW3'!$H$150)</f>
        <v>Nr</v>
      </c>
      <c r="E4837" s="176" t="s">
        <v>7266</v>
      </c>
      <c r="F4837" s="176" t="str">
        <f>IF(ISBLANK('DPW3'!BE150),"",'DPW3'!BE150)</f>
        <v/>
      </c>
    </row>
    <row r="4838" spans="1:60" x14ac:dyDescent="0.25">
      <c r="A4838" s="176" t="str">
        <f t="shared" si="75"/>
        <v>YKY</v>
      </c>
      <c r="B4838" s="176" t="str">
        <f>IF(ISBLANK('DPW3'!DS150),"",'DPW3'!DS150)</f>
        <v>PCD_DPW3_GGR_DCS_S7</v>
      </c>
      <c r="C4838" s="176" t="str">
        <f>'DPW3'!F150 &amp; "," &amp; 'DPW3'!G150 &amp; "," &amp; 'DPW3'!$DQ$5 &amp; "," &amp; 'DPW3'!$DS$6</f>
        <v>Greenhouse gas reduction (net zero),Number of schemes at Stage 7,Reasons for delay - Number of delayed schemes falling into each 'primary reason for delay' category,Change in solution (IM2)</v>
      </c>
      <c r="D4838" s="176" t="str">
        <f>IF(ISBLANK('DPW3'!$H$150),"",'DPW3'!$H$150)</f>
        <v>Nr</v>
      </c>
      <c r="E4838" s="176" t="s">
        <v>7266</v>
      </c>
      <c r="F4838" s="176" t="str">
        <f>IF(ISBLANK('DPW3'!BF150),"",'DPW3'!BF150)</f>
        <v/>
      </c>
    </row>
    <row r="4839" spans="1:60" x14ac:dyDescent="0.25">
      <c r="A4839" s="176" t="str">
        <f t="shared" si="75"/>
        <v>YKY</v>
      </c>
      <c r="B4839" s="176" t="str">
        <f>IF(ISBLANK('DPW3'!DT150),"",'DPW3'!DT150)</f>
        <v>PCD_DPW3_GGR_DSPC_S7</v>
      </c>
      <c r="C4839" s="176" t="str">
        <f>'DPW3'!F150 &amp; "," &amp; 'DPW3'!G150 &amp; "," &amp; 'DPW3'!$DQ$5 &amp; "," &amp; 'DPW3'!$DT$6</f>
        <v>Greenhouse gas reduction (net zero),Number of schemes at Stage 7,Reasons for delay - Number of delayed schemes falling into each 'primary reason for delay' category,Supply chain capacity</v>
      </c>
      <c r="D4839" s="176" t="str">
        <f>IF(ISBLANK('DPW3'!$H$150),"",'DPW3'!$H$150)</f>
        <v>Nr</v>
      </c>
      <c r="E4839" s="176" t="s">
        <v>7266</v>
      </c>
      <c r="F4839" s="176" t="str">
        <f>IF(ISBLANK('DPW3'!BG150),"",'DPW3'!BG150)</f>
        <v/>
      </c>
    </row>
    <row r="4840" spans="1:60" s="55" customFormat="1" x14ac:dyDescent="0.25">
      <c r="A4840" s="55" t="str">
        <f t="shared" si="75"/>
        <v>YKY</v>
      </c>
      <c r="B4840" s="55" t="str">
        <f>IF(ISBLANK('DPW3'!DU150),"",'DPW3'!DU150)</f>
        <v>PCD_DPW3_GGR_DPP_S7</v>
      </c>
      <c r="C4840" s="55" t="str">
        <f>'DPW3'!F150 &amp; "," &amp; 'DPW3'!G150 &amp; "," &amp; 'DPW3'!$DQ$5 &amp; "," &amp; 'DPW3'!$DU$6</f>
        <v>Greenhouse gas reduction (net zero),Number of schemes at Stage 7,Reasons for delay - Number of delayed schemes falling into each 'primary reason for delay' category,Land and planning permission</v>
      </c>
      <c r="D4840" s="55" t="str">
        <f>IF(ISBLANK('DPW3'!$H$150),"",'DPW3'!$H$150)</f>
        <v>Nr</v>
      </c>
      <c r="E4840" s="55" t="s">
        <v>7266</v>
      </c>
      <c r="F4840" s="55" t="str">
        <f>IF(ISBLANK('DPW3'!BH150),"",'DPW3'!BH150)</f>
        <v/>
      </c>
    </row>
    <row r="4841" spans="1:60" x14ac:dyDescent="0.25">
      <c r="A4841" s="176" t="str">
        <f t="shared" si="75"/>
        <v>YKY</v>
      </c>
      <c r="B4841" s="176" t="str">
        <f>IF(ISBLANK('DPW3'!DV150),"",'DPW3'!DV150)</f>
        <v>PCD_DPW3_GGR_DTPI_S7</v>
      </c>
      <c r="C4841" s="176" t="str">
        <f>'DPW3'!F150 &amp; "," &amp; 'DPW3'!G150 &amp; "," &amp; 'DPW3'!$DQ$5 &amp; "," &amp; 'DPW3'!$DV$6</f>
        <v>Greenhouse gas reduction (net zero),Number of schemes at Stage 7,Reasons for delay - Number of delayed schemes falling into each 'primary reason for delay' category,Third-party interface</v>
      </c>
      <c r="D4841" s="176" t="str">
        <f>IF(ISBLANK('DPW3'!$H$150),"",'DPW3'!$H$150)</f>
        <v>Nr</v>
      </c>
      <c r="E4841" s="176" t="s">
        <v>7266</v>
      </c>
      <c r="F4841" s="176" t="str">
        <f>IF(ISBLANK('DPW3'!BI150),"",'DPW3'!BI150)</f>
        <v/>
      </c>
    </row>
    <row r="4842" spans="1:60" x14ac:dyDescent="0.25">
      <c r="A4842" s="176" t="str">
        <f t="shared" si="75"/>
        <v>YKY</v>
      </c>
      <c r="B4842" s="176" t="str">
        <f>IF(ISBLANK('DPW3'!DW150),"",'DPW3'!DW150)</f>
        <v>PCD_DPW3_GGR_DCI_S7</v>
      </c>
      <c r="C4842" s="176" t="str">
        <f>'DPW3'!F150 &amp; "," &amp; 'DPW3'!G150 &amp; "," &amp; 'DPW3'!$DQ$5 &amp; "," &amp; 'DPW3'!$DW$6</f>
        <v>Greenhouse gas reduction (net zero),Number of schemes at Stage 7,Reasons for delay - Number of delayed schemes falling into each 'primary reason for delay' category,Contractual issues</v>
      </c>
      <c r="D4842" s="176" t="str">
        <f>IF(ISBLANK('DPW3'!$H$150),"",'DPW3'!$H$150)</f>
        <v>Nr</v>
      </c>
      <c r="E4842" s="176" t="s">
        <v>7266</v>
      </c>
      <c r="F4842" s="176" t="str">
        <f>IF(ISBLANK('DPW3'!BJ150),"",'DPW3'!BJ150)</f>
        <v/>
      </c>
    </row>
    <row r="4843" spans="1:60" x14ac:dyDescent="0.25">
      <c r="A4843" s="176" t="str">
        <f t="shared" si="75"/>
        <v>YKY</v>
      </c>
      <c r="B4843" s="176" t="str">
        <f>IF(ISBLANK('DPW3'!DX150),"",'DPW3'!DX150)</f>
        <v>PCD_DPW3_GGR_DSI_S7</v>
      </c>
      <c r="C4843" s="176" t="str">
        <f>'DPW3'!F150 &amp; "," &amp; 'DPW3'!G150 &amp; "," &amp; 'DPW3'!$DQ$5 &amp; "," &amp; 'DPW3'!$DX$6</f>
        <v>Greenhouse gas reduction (net zero),Number of schemes at Stage 7,Reasons for delay - Number of delayed schemes falling into each 'primary reason for delay' category,Sites issues</v>
      </c>
      <c r="D4843" s="176" t="str">
        <f>IF(ISBLANK('DPW3'!$H$150),"",'DPW3'!$H$150)</f>
        <v>Nr</v>
      </c>
      <c r="E4843" s="176" t="s">
        <v>7266</v>
      </c>
      <c r="F4843" s="176" t="str">
        <f>IF(ISBLANK('DPW3'!BK150),"",'DPW3'!BK150)</f>
        <v/>
      </c>
    </row>
    <row r="4844" spans="1:60" x14ac:dyDescent="0.25">
      <c r="A4844" s="176" t="str">
        <f t="shared" si="75"/>
        <v>YKY</v>
      </c>
      <c r="B4844" s="176" t="str">
        <f>IF(ISBLANK('DPW3'!DY150),"",'DPW3'!DY150)</f>
        <v>PCD_DPW3_GGR_DER_S7</v>
      </c>
      <c r="C4844" s="176" t="str">
        <f>'DPW3'!F150 &amp; "," &amp; 'DPW3'!G150 &amp; "," &amp; 'DPW3'!$DQ$5 &amp; "," &amp; 'DPW3'!$DY$6</f>
        <v>Greenhouse gas reduction (net zero),Number of schemes at Stage 7,Reasons for delay - Number of delayed schemes falling into each 'primary reason for delay' category,Environmental risks</v>
      </c>
      <c r="D4844" s="176" t="str">
        <f>IF(ISBLANK('DPW3'!$H$150),"",'DPW3'!$H$150)</f>
        <v>Nr</v>
      </c>
      <c r="E4844" s="176" t="s">
        <v>7266</v>
      </c>
      <c r="F4844" s="176" t="str">
        <f>IF(ISBLANK('DPW3'!BL150),"",'DPW3'!BL150)</f>
        <v/>
      </c>
    </row>
    <row r="4845" spans="1:60" x14ac:dyDescent="0.25">
      <c r="A4845" s="176" t="str">
        <f t="shared" si="75"/>
        <v>YKY</v>
      </c>
      <c r="B4845" s="176" t="str">
        <f>IF(ISBLANK('DPW3'!DZ150),"",'DPW3'!DZ150)</f>
        <v>PCD_DPW3_GGR_RS_S7</v>
      </c>
      <c r="C4845" s="176" t="str">
        <f>'DPW3'!F150 &amp; "," &amp; 'DPW3'!G150 &amp; "," &amp; 'DPW3'!$DQ$5 &amp; "," &amp; 'DPW3'!$DZ$6</f>
        <v>Greenhouse gas reduction (net zero),Number of schemes at Stage 7,Reasons for delay - Number of delayed schemes falling into each 'primary reason for delay' category,Regulatory Sign off Delay</v>
      </c>
      <c r="D4845" s="176" t="str">
        <f>IF(ISBLANK('DPW3'!$H$150),"",'DPW3'!$H$150)</f>
        <v>Nr</v>
      </c>
      <c r="E4845" s="176" t="s">
        <v>7266</v>
      </c>
      <c r="F4845" s="176" t="str">
        <f>IF(ISBLANK('DPW3'!BM150),"",'DPW3'!BM150)</f>
        <v/>
      </c>
    </row>
    <row r="4846" spans="1:60" x14ac:dyDescent="0.25">
      <c r="A4846" s="176" t="str">
        <f t="shared" si="75"/>
        <v>YKY</v>
      </c>
      <c r="B4846" s="176" t="str">
        <f>IF(ISBLANK('DPW3'!EA150),"",'DPW3'!EA150)</f>
        <v>PCD_DPW3_GGR_DPLE_S7</v>
      </c>
      <c r="C4846" s="176" t="str">
        <f>'DPW3'!F150 &amp; "," &amp; 'DPW3'!G150 &amp; "," &amp; 'DPW3'!$DQ$5 &amp; "," &amp; 'DPW3'!$EA$6</f>
        <v>Greenhouse gas reduction (net zero),Number of schemes at Stage 7,Reasons for delay - Number of delayed schemes falling into each 'primary reason for delay' category,Programme level efficiency</v>
      </c>
      <c r="D4846" s="176" t="str">
        <f>IF(ISBLANK('DPW3'!$H$150),"",'DPW3'!$H$150)</f>
        <v>Nr</v>
      </c>
      <c r="E4846" s="176" t="s">
        <v>7266</v>
      </c>
      <c r="F4846" s="176" t="str">
        <f>IF(ISBLANK('DPW3'!BN150),"",'DPW3'!BN150)</f>
        <v/>
      </c>
    </row>
    <row r="4847" spans="1:60" x14ac:dyDescent="0.25">
      <c r="A4847" s="176" t="str">
        <f t="shared" si="75"/>
        <v>YKY</v>
      </c>
      <c r="B4847" s="176" t="str">
        <f>IF(ISBLANK('DPW3'!BZ151),"",'DPW3'!BZ151)</f>
        <v>PCD_DPW3_GGRST</v>
      </c>
      <c r="C4847" s="176" t="str">
        <f>'DPW3'!F151 &amp; "," &amp; 'DPW3'!G151 &amp; "," &amp; 'DPW3'!BX5</f>
        <v>Greenhouse gas reduction (net zero),Number of schemes - total (Stage 0 to Stage 6),Number of Schemes with IMs (Nr)</v>
      </c>
      <c r="D4847" s="176" t="str">
        <f>IF(ISBLANK('DPW3'!$H$151),"",'DPW3'!$H$151)</f>
        <v>Nr</v>
      </c>
      <c r="E4847" s="176" t="s">
        <v>7266</v>
      </c>
      <c r="T4847" s="176">
        <f>IF(ISBLANK('DPW3'!M151),"",'DPW3'!M151)</f>
        <v>0</v>
      </c>
      <c r="U4847" s="176">
        <f>IF(ISBLANK('DPW3'!N151),"",'DPW3'!N151)</f>
        <v>0</v>
      </c>
      <c r="V4847" s="176">
        <f>IF(ISBLANK('DPW3'!O151),"",'DPW3'!O151)</f>
        <v>0</v>
      </c>
      <c r="W4847" s="176">
        <f>IF(ISBLANK('DPW3'!P151),"",'DPW3'!P151)</f>
        <v>0</v>
      </c>
      <c r="X4847" s="176">
        <f>IF(ISBLANK('DPW3'!Q151),"",'DPW3'!Q151)</f>
        <v>0</v>
      </c>
      <c r="Y4847" s="176">
        <f>IF(ISBLANK('DPW3'!R151),"",'DPW3'!R151)</f>
        <v>0</v>
      </c>
      <c r="Z4847" s="176">
        <f>IF(ISBLANK('DPW3'!S151),"",'DPW3'!S151)</f>
        <v>0</v>
      </c>
      <c r="AA4847" s="176">
        <f>IF(ISBLANK('DPW3'!T151),"",'DPW3'!T151)</f>
        <v>0</v>
      </c>
      <c r="AB4847" s="176">
        <f>IF(ISBLANK('DPW3'!U151),"",'DPW3'!U151)</f>
        <v>0</v>
      </c>
      <c r="AC4847" s="176">
        <f>IF(ISBLANK('DPW3'!V151),"",'DPW3'!V151)</f>
        <v>0</v>
      </c>
      <c r="AD4847" s="176">
        <f>IF(ISBLANK('DPW3'!W151),"",'DPW3'!W151)</f>
        <v>0</v>
      </c>
      <c r="AE4847" s="176">
        <f>IF(ISBLANK('DPW3'!X151),"",'DPW3'!X151)</f>
        <v>0</v>
      </c>
      <c r="AF4847" s="176">
        <f>IF(ISBLANK('DPW3'!Y151),"",'DPW3'!Y151)</f>
        <v>0</v>
      </c>
      <c r="AG4847" s="176">
        <f>IF(ISBLANK('DPW3'!Z151),"",'DPW3'!Z151)</f>
        <v>0</v>
      </c>
      <c r="AH4847" s="176">
        <f>IF(ISBLANK('DPW3'!AA151),"",'DPW3'!AA151)</f>
        <v>0</v>
      </c>
      <c r="AI4847" s="176">
        <f>IF(ISBLANK('DPW3'!AB151),"",'DPW3'!AB151)</f>
        <v>0</v>
      </c>
      <c r="AJ4847" s="176">
        <f>IF(ISBLANK('DPW3'!AC151),"",'DPW3'!AC151)</f>
        <v>0</v>
      </c>
      <c r="AK4847" s="176">
        <f>IF(ISBLANK('DPW3'!AD151),"",'DPW3'!AD151)</f>
        <v>0</v>
      </c>
      <c r="AL4847" s="176">
        <f>IF(ISBLANK('DPW3'!AE151),"",'DPW3'!AE151)</f>
        <v>0</v>
      </c>
      <c r="AM4847" s="176">
        <f>IF(ISBLANK('DPW3'!AF151),"",'DPW3'!AF151)</f>
        <v>0</v>
      </c>
      <c r="AN4847" s="176">
        <f>IF(ISBLANK('DPW3'!AG151),"",'DPW3'!AG151)</f>
        <v>0</v>
      </c>
      <c r="AO4847" s="176">
        <f>IF(ISBLANK('DPW3'!AH151),"",'DPW3'!AH151)</f>
        <v>0</v>
      </c>
      <c r="AP4847" s="176">
        <f>IF(ISBLANK('DPW3'!AI151),"",'DPW3'!AI151)</f>
        <v>0</v>
      </c>
      <c r="AQ4847" s="176">
        <f>IF(ISBLANK('DPW3'!AJ151),"",'DPW3'!AJ151)</f>
        <v>0</v>
      </c>
      <c r="AR4847" s="176">
        <f>IF(ISBLANK('DPW3'!AK151),"",'DPW3'!AK151)</f>
        <v>0</v>
      </c>
      <c r="AS4847" s="176">
        <f>IF(ISBLANK('DPW3'!AL151),"",'DPW3'!AL151)</f>
        <v>0</v>
      </c>
      <c r="AT4847" s="176">
        <f>IF(ISBLANK('DPW3'!AM151),"",'DPW3'!AM151)</f>
        <v>0</v>
      </c>
      <c r="AU4847" s="176">
        <f>IF(ISBLANK('DPW3'!AN151),"",'DPW3'!AN151)</f>
        <v>0</v>
      </c>
      <c r="AV4847" s="176">
        <f>IF(ISBLANK('DPW3'!AO151),"",'DPW3'!AO151)</f>
        <v>0</v>
      </c>
      <c r="AW4847" s="176">
        <f>IF(ISBLANK('DPW3'!AP151),"",'DPW3'!AP151)</f>
        <v>0</v>
      </c>
      <c r="AX4847" s="176">
        <f>IF(ISBLANK('DPW3'!AQ151),"",'DPW3'!AQ151)</f>
        <v>0</v>
      </c>
      <c r="AY4847" s="176">
        <f>IF(ISBLANK('DPW3'!AR151),"",'DPW3'!AR151)</f>
        <v>0</v>
      </c>
      <c r="AZ4847" s="176">
        <f>IF(ISBLANK('DPW3'!AS151),"",'DPW3'!AS151)</f>
        <v>0</v>
      </c>
      <c r="BA4847" s="176">
        <f>IF(ISBLANK('DPW3'!AT151),"",'DPW3'!AT151)</f>
        <v>0</v>
      </c>
      <c r="BB4847" s="176">
        <f>IF(ISBLANK('DPW3'!AU151),"",'DPW3'!AU151)</f>
        <v>0</v>
      </c>
      <c r="BC4847" s="176">
        <f>IF(ISBLANK('DPW3'!AV151),"",'DPW3'!AV151)</f>
        <v>0</v>
      </c>
      <c r="BD4847" s="176">
        <f>IF(ISBLANK('DPW3'!AW151),"",'DPW3'!AW151)</f>
        <v>0</v>
      </c>
      <c r="BE4847" s="176">
        <f>IF(ISBLANK('DPW3'!AX151),"",'DPW3'!AX151)</f>
        <v>0</v>
      </c>
      <c r="BF4847" s="176">
        <f>IF(ISBLANK('DPW3'!AY151),"",'DPW3'!AY151)</f>
        <v>0</v>
      </c>
      <c r="BG4847" s="176">
        <f>IF(ISBLANK('DPW3'!AZ151),"",'DPW3'!AZ151)</f>
        <v>0</v>
      </c>
      <c r="BH4847" s="176">
        <f>IF(ISBLANK('DPW3'!BA151),"",'DPW3'!BA151)</f>
        <v>0</v>
      </c>
    </row>
    <row r="4848" spans="1:60" x14ac:dyDescent="0.25">
      <c r="A4848" s="176" t="str">
        <f t="shared" si="75"/>
        <v>YKY</v>
      </c>
      <c r="B4848" s="176" t="str">
        <f>IF(ISBLANK('DPW3'!DP151),"",'DPW3'!DP151)</f>
        <v>PCD_DPW3_GGR_DLY_ST</v>
      </c>
      <c r="C4848" s="176" t="str">
        <f>'DPW3'!F151 &amp; "," &amp; 'DPW3'!G151 &amp; "," &amp; 'DPW3'!DP5 &amp; "," &amp; 'DPW3'!DP6</f>
        <v>Greenhouse gas reduction (net zero),Number of schemes - total (Stage 0 to Stage 6),Total number of schemes with a 90+ day delay for any given IM,</v>
      </c>
      <c r="D4848" s="176" t="str">
        <f>IF(ISBLANK('DPW3'!$H$151),"",'DPW3'!$H$151)</f>
        <v>Nr</v>
      </c>
      <c r="E4848" s="176" t="s">
        <v>7266</v>
      </c>
      <c r="F4848" s="176" t="str">
        <f>IF(ISBLANK('DPW3'!BC151),"",'DPW3'!BC151)</f>
        <v/>
      </c>
    </row>
    <row r="4849" spans="1:6" x14ac:dyDescent="0.25">
      <c r="A4849" s="176" t="str">
        <f t="shared" si="75"/>
        <v>YKY</v>
      </c>
      <c r="B4849" s="176" t="str">
        <f>IF(ISBLANK('DPW3'!DQ151),"",'DPW3'!DQ151)</f>
        <v>PCD_DPW3_GGR_DIR_ST</v>
      </c>
      <c r="C4849" s="176" t="str">
        <f>'DPW3'!F151 &amp; "," &amp; 'DPW3'!G151 &amp; "," &amp; 'DPW3'!$DQ$5 &amp; "," &amp; 'DPW3'!$DQ$6</f>
        <v>Greenhouse gas reduction (net zero),Number of schemes - total (Stage 0 to Stage 6),Reasons for delay - Number of delayed schemes falling into each 'primary reason for delay' category,Lack of resources - internal</v>
      </c>
      <c r="D4849" s="176" t="str">
        <f>IF(ISBLANK('DPW3'!$H$151),"",'DPW3'!$H$151)</f>
        <v>Nr</v>
      </c>
      <c r="E4849" s="176" t="s">
        <v>7266</v>
      </c>
      <c r="F4849" s="176" t="str">
        <f>IF(ISBLANK('DPW3'!BD151),"",'DPW3'!BD151)</f>
        <v/>
      </c>
    </row>
    <row r="4850" spans="1:6" x14ac:dyDescent="0.25">
      <c r="A4850" s="176" t="str">
        <f t="shared" si="75"/>
        <v>YKY</v>
      </c>
      <c r="B4850" s="176" t="str">
        <f>IF(ISBLANK('DPW3'!DR151),"",'DPW3'!DR151)</f>
        <v>PCD_DPW3_GGR_DSCR_ST</v>
      </c>
      <c r="C4850" s="176" t="str">
        <f>'DPW3'!F151 &amp; "," &amp; 'DPW3'!G151 &amp; "," &amp; 'DPW3'!$DQ$5 &amp; "," &amp; 'DPW3'!$DR$6</f>
        <v xml:space="preserve">Greenhouse gas reduction (net zero),Number of schemes - total (Stage 0 to Stage 6),Reasons for delay - Number of delayed schemes falling into each 'primary reason for delay' category,Lack of resources - external </v>
      </c>
      <c r="D4850" s="176" t="str">
        <f>IF(ISBLANK('DPW3'!$H$151),"",'DPW3'!$H$151)</f>
        <v>Nr</v>
      </c>
      <c r="E4850" s="176" t="s">
        <v>7266</v>
      </c>
      <c r="F4850" s="176" t="str">
        <f>IF(ISBLANK('DPW3'!BE151),"",'DPW3'!BE151)</f>
        <v/>
      </c>
    </row>
    <row r="4851" spans="1:6" x14ac:dyDescent="0.25">
      <c r="A4851" s="176" t="str">
        <f t="shared" si="75"/>
        <v>YKY</v>
      </c>
      <c r="B4851" s="176" t="str">
        <f>IF(ISBLANK('DPW3'!DS151),"",'DPW3'!DS151)</f>
        <v>PCD_DPW3_GGR_DCS_ST</v>
      </c>
      <c r="C4851" s="176" t="str">
        <f>'DPW3'!F151 &amp; "," &amp; 'DPW3'!G151 &amp; "," &amp; 'DPW3'!$DQ$5 &amp; "," &amp; 'DPW3'!$DS$6</f>
        <v>Greenhouse gas reduction (net zero),Number of schemes - total (Stage 0 to Stage 6),Reasons for delay - Number of delayed schemes falling into each 'primary reason for delay' category,Change in solution (IM2)</v>
      </c>
      <c r="D4851" s="176" t="str">
        <f>IF(ISBLANK('DPW3'!$H$151),"",'DPW3'!$H$151)</f>
        <v>Nr</v>
      </c>
      <c r="E4851" s="176" t="s">
        <v>7266</v>
      </c>
      <c r="F4851" s="176" t="str">
        <f>IF(ISBLANK('DPW3'!BF151),"",'DPW3'!BF151)</f>
        <v/>
      </c>
    </row>
    <row r="4852" spans="1:6" x14ac:dyDescent="0.25">
      <c r="A4852" s="176" t="str">
        <f t="shared" si="75"/>
        <v>YKY</v>
      </c>
      <c r="B4852" s="176" t="str">
        <f>IF(ISBLANK('DPW3'!DT151),"",'DPW3'!DT151)</f>
        <v>PCD_DPW3_GGR_DSPC_ST</v>
      </c>
      <c r="C4852" s="176" t="str">
        <f>'DPW3'!F151 &amp; "," &amp; 'DPW3'!G151 &amp; "," &amp; 'DPW3'!$DQ$5 &amp; "," &amp; 'DPW3'!$DT$6</f>
        <v>Greenhouse gas reduction (net zero),Number of schemes - total (Stage 0 to Stage 6),Reasons for delay - Number of delayed schemes falling into each 'primary reason for delay' category,Supply chain capacity</v>
      </c>
      <c r="D4852" s="176" t="str">
        <f>IF(ISBLANK('DPW3'!$H$151),"",'DPW3'!$H$151)</f>
        <v>Nr</v>
      </c>
      <c r="E4852" s="176" t="s">
        <v>7266</v>
      </c>
      <c r="F4852" s="176" t="str">
        <f>IF(ISBLANK('DPW3'!BG151),"",'DPW3'!BG151)</f>
        <v/>
      </c>
    </row>
    <row r="4853" spans="1:6" s="55" customFormat="1" x14ac:dyDescent="0.25">
      <c r="A4853" s="55" t="str">
        <f t="shared" si="75"/>
        <v>YKY</v>
      </c>
      <c r="B4853" s="55" t="str">
        <f>IF(ISBLANK('DPW3'!DU151),"",'DPW3'!DU151)</f>
        <v>PCD_DPW3_GGR_DPP_ST</v>
      </c>
      <c r="C4853" s="55" t="str">
        <f>'DPW3'!F151 &amp; "," &amp; 'DPW3'!G151 &amp; "," &amp; 'DPW3'!$DQ$5 &amp; "," &amp; 'DPW3'!$DU$6</f>
        <v>Greenhouse gas reduction (net zero),Number of schemes - total (Stage 0 to Stage 6),Reasons for delay - Number of delayed schemes falling into each 'primary reason for delay' category,Land and planning permission</v>
      </c>
      <c r="D4853" s="55" t="str">
        <f>IF(ISBLANK('DPW3'!$H$151),"",'DPW3'!$H$151)</f>
        <v>Nr</v>
      </c>
      <c r="E4853" s="55" t="s">
        <v>7266</v>
      </c>
      <c r="F4853" s="55" t="str">
        <f>IF(ISBLANK('DPW3'!BH151),"",'DPW3'!BH151)</f>
        <v/>
      </c>
    </row>
    <row r="4854" spans="1:6" x14ac:dyDescent="0.25">
      <c r="A4854" s="176" t="str">
        <f t="shared" si="75"/>
        <v>YKY</v>
      </c>
      <c r="B4854" s="176" t="str">
        <f>IF(ISBLANK('DPW3'!DV151),"",'DPW3'!DV151)</f>
        <v>PCD_DPW3_GGR_DTPI_ST</v>
      </c>
      <c r="C4854" s="176" t="str">
        <f>'DPW3'!F151 &amp; "," &amp; 'DPW3'!G151 &amp; "," &amp; 'DPW3'!$DQ$5 &amp; "," &amp; 'DPW3'!$DV$6</f>
        <v>Greenhouse gas reduction (net zero),Number of schemes - total (Stage 0 to Stage 6),Reasons for delay - Number of delayed schemes falling into each 'primary reason for delay' category,Third-party interface</v>
      </c>
      <c r="D4854" s="176" t="str">
        <f>IF(ISBLANK('DPW3'!$H$151),"",'DPW3'!$H$151)</f>
        <v>Nr</v>
      </c>
      <c r="E4854" s="176" t="s">
        <v>7266</v>
      </c>
      <c r="F4854" s="176" t="str">
        <f>IF(ISBLANK('DPW3'!BI151),"",'DPW3'!BI151)</f>
        <v/>
      </c>
    </row>
    <row r="4855" spans="1:6" x14ac:dyDescent="0.25">
      <c r="A4855" s="176" t="str">
        <f t="shared" si="75"/>
        <v>YKY</v>
      </c>
      <c r="B4855" s="176" t="str">
        <f>IF(ISBLANK('DPW3'!DW151),"",'DPW3'!DW151)</f>
        <v>PCD_DPW3_GGR_DCI_ST</v>
      </c>
      <c r="C4855" s="176" t="str">
        <f>'DPW3'!F151 &amp; "," &amp; 'DPW3'!G151 &amp; "," &amp; 'DPW3'!$DQ$5 &amp; "," &amp; 'DPW3'!$DW$6</f>
        <v>Greenhouse gas reduction (net zero),Number of schemes - total (Stage 0 to Stage 6),Reasons for delay - Number of delayed schemes falling into each 'primary reason for delay' category,Contractual issues</v>
      </c>
      <c r="D4855" s="176" t="str">
        <f>IF(ISBLANK('DPW3'!$H$151),"",'DPW3'!$H$151)</f>
        <v>Nr</v>
      </c>
      <c r="E4855" s="176" t="s">
        <v>7266</v>
      </c>
      <c r="F4855" s="176" t="str">
        <f>IF(ISBLANK('DPW3'!BJ151),"",'DPW3'!BJ151)</f>
        <v/>
      </c>
    </row>
    <row r="4856" spans="1:6" x14ac:dyDescent="0.25">
      <c r="A4856" s="176" t="str">
        <f t="shared" si="75"/>
        <v>YKY</v>
      </c>
      <c r="B4856" s="176" t="str">
        <f>IF(ISBLANK('DPW3'!DX151),"",'DPW3'!DX151)</f>
        <v>PCD_DPW3_GGR_DSI_ST</v>
      </c>
      <c r="C4856" s="176" t="str">
        <f>'DPW3'!F151 &amp; "," &amp; 'DPW3'!G151 &amp; "," &amp; 'DPW3'!$DQ$5 &amp; "," &amp; 'DPW3'!$DX$6</f>
        <v>Greenhouse gas reduction (net zero),Number of schemes - total (Stage 0 to Stage 6),Reasons for delay - Number of delayed schemes falling into each 'primary reason for delay' category,Sites issues</v>
      </c>
      <c r="D4856" s="176" t="str">
        <f>IF(ISBLANK('DPW3'!$H$151),"",'DPW3'!$H$151)</f>
        <v>Nr</v>
      </c>
      <c r="E4856" s="176" t="s">
        <v>7266</v>
      </c>
      <c r="F4856" s="176" t="str">
        <f>IF(ISBLANK('DPW3'!BK151),"",'DPW3'!BK151)</f>
        <v/>
      </c>
    </row>
    <row r="4857" spans="1:6" x14ac:dyDescent="0.25">
      <c r="A4857" s="176" t="str">
        <f t="shared" si="75"/>
        <v>YKY</v>
      </c>
      <c r="B4857" s="176" t="str">
        <f>IF(ISBLANK('DPW3'!DY151),"",'DPW3'!DY151)</f>
        <v>PCD_DPW3_GGR_DER_ST</v>
      </c>
      <c r="C4857" s="176" t="str">
        <f>'DPW3'!F151 &amp; "," &amp; 'DPW3'!G151 &amp; "," &amp; 'DPW3'!$DQ$5 &amp; "," &amp; 'DPW3'!$DY$6</f>
        <v>Greenhouse gas reduction (net zero),Number of schemes - total (Stage 0 to Stage 6),Reasons for delay - Number of delayed schemes falling into each 'primary reason for delay' category,Environmental risks</v>
      </c>
      <c r="D4857" s="176" t="str">
        <f>IF(ISBLANK('DPW3'!$H$151),"",'DPW3'!$H$151)</f>
        <v>Nr</v>
      </c>
      <c r="E4857" s="176" t="s">
        <v>7266</v>
      </c>
      <c r="F4857" s="176" t="str">
        <f>IF(ISBLANK('DPW3'!BL151),"",'DPW3'!BL151)</f>
        <v/>
      </c>
    </row>
    <row r="4858" spans="1:6" x14ac:dyDescent="0.25">
      <c r="A4858" s="176" t="str">
        <f t="shared" si="75"/>
        <v>YKY</v>
      </c>
      <c r="B4858" s="176" t="str">
        <f>IF(ISBLANK('DPW3'!DZ151),"",'DPW3'!DZ151)</f>
        <v>PCD_DPW3_GGR_RS_ST</v>
      </c>
      <c r="C4858" s="176" t="str">
        <f>'DPW3'!F151 &amp; "," &amp; 'DPW3'!G151 &amp; "," &amp; 'DPW3'!$DQ$5 &amp; "," &amp; 'DPW3'!$DZ$6</f>
        <v>Greenhouse gas reduction (net zero),Number of schemes - total (Stage 0 to Stage 6),Reasons for delay - Number of delayed schemes falling into each 'primary reason for delay' category,Regulatory Sign off Delay</v>
      </c>
      <c r="D4858" s="176" t="str">
        <f>IF(ISBLANK('DPW3'!$H$151),"",'DPW3'!$H$151)</f>
        <v>Nr</v>
      </c>
      <c r="E4858" s="176" t="s">
        <v>7266</v>
      </c>
      <c r="F4858" s="176" t="str">
        <f>IF(ISBLANK('DPW3'!BM151),"",'DPW3'!BM151)</f>
        <v/>
      </c>
    </row>
    <row r="4859" spans="1:6" x14ac:dyDescent="0.25">
      <c r="A4859" s="176" t="str">
        <f t="shared" si="75"/>
        <v>YKY</v>
      </c>
      <c r="B4859" s="176" t="str">
        <f>IF(ISBLANK('DPW3'!EA151),"",'DPW3'!EA151)</f>
        <v>PCD_DPW3_GGR_DPLE_ST</v>
      </c>
      <c r="C4859" s="176" t="str">
        <f>'DPW3'!F151 &amp; "," &amp; 'DPW3'!G151 &amp; "," &amp; 'DPW3'!$DQ$5 &amp; "," &amp; 'DPW3'!$EA$6</f>
        <v>Greenhouse gas reduction (net zero),Number of schemes - total (Stage 0 to Stage 6),Reasons for delay - Number of delayed schemes falling into each 'primary reason for delay' category,Programme level efficiency</v>
      </c>
      <c r="D4859" s="176" t="str">
        <f>IF(ISBLANK('DPW3'!$H$151),"",'DPW3'!$H$151)</f>
        <v>Nr</v>
      </c>
      <c r="E4859" s="176" t="s">
        <v>7266</v>
      </c>
      <c r="F4859" s="176" t="str">
        <f>IF(ISBLANK('DPW3'!BN151),"",'DPW3'!BN151)</f>
        <v/>
      </c>
    </row>
  </sheetData>
  <autoFilter ref="A2:BH4859" xr:uid="{2918BB80-AF0F-47D0-B155-60E9CEB04BB0}"/>
  <pageMargins left="0.75" right="0.75" top="1" bottom="1" header="0.5" footer="0.5"/>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2C6A8-D9D0-471A-9EA3-15EAB3F1C9A1}">
  <sheetPr codeName="Sheet93"/>
  <dimension ref="A1:G13"/>
  <sheetViews>
    <sheetView zoomScale="80" zoomScaleNormal="80" workbookViewId="0">
      <selection activeCell="A10" sqref="A10"/>
    </sheetView>
  </sheetViews>
  <sheetFormatPr defaultRowHeight="13.8" x14ac:dyDescent="0.25"/>
  <cols>
    <col min="1" max="1" width="19.296875" customWidth="1"/>
    <col min="2" max="2" width="22.5" customWidth="1"/>
    <col min="3" max="3" width="25.09765625" customWidth="1"/>
    <col min="4" max="4" width="18.59765625" customWidth="1"/>
    <col min="5" max="5" width="67.59765625" customWidth="1"/>
    <col min="6" max="6" width="57.296875" customWidth="1"/>
    <col min="7" max="7" width="89.09765625" customWidth="1"/>
  </cols>
  <sheetData>
    <row r="1" spans="1:7" ht="18.600000000000001" x14ac:dyDescent="0.3">
      <c r="A1" s="17" t="str" cm="1">
        <f t="array" aca="1" ref="A1" ca="1" xml:space="preserve"> RIGHT(CELL("filename", A1), LEN(CELL("filename", A1)) - SEARCH("]", CELL("filename", A1)))</f>
        <v>YKY_Change log</v>
      </c>
    </row>
    <row r="6" spans="1:7" ht="15" x14ac:dyDescent="0.25">
      <c r="B6" s="242" t="s">
        <v>136</v>
      </c>
      <c r="C6" s="264"/>
      <c r="D6" s="264"/>
      <c r="E6" s="264"/>
      <c r="F6" s="264"/>
      <c r="G6" s="264"/>
    </row>
    <row r="7" spans="1:7" ht="15" x14ac:dyDescent="0.25">
      <c r="B7" s="264" t="s">
        <v>137</v>
      </c>
      <c r="C7" s="264" t="s">
        <v>24</v>
      </c>
      <c r="D7" s="264" t="s">
        <v>25</v>
      </c>
      <c r="E7" s="264" t="s">
        <v>26</v>
      </c>
      <c r="F7" s="264" t="s">
        <v>27</v>
      </c>
      <c r="G7" s="243" t="s">
        <v>28</v>
      </c>
    </row>
    <row r="8" spans="1:7" x14ac:dyDescent="0.25">
      <c r="B8" s="245" t="s">
        <v>138</v>
      </c>
      <c r="C8" s="245" t="s">
        <v>139</v>
      </c>
      <c r="D8" s="245" t="s">
        <v>52</v>
      </c>
      <c r="E8" s="382" t="s">
        <v>140</v>
      </c>
      <c r="F8" s="382" t="s">
        <v>54</v>
      </c>
      <c r="G8" s="382" t="s">
        <v>141</v>
      </c>
    </row>
    <row r="9" spans="1:7" x14ac:dyDescent="0.25">
      <c r="B9" s="245" t="s">
        <v>138</v>
      </c>
      <c r="C9" s="245" t="s">
        <v>139</v>
      </c>
      <c r="D9" s="245" t="s">
        <v>52</v>
      </c>
      <c r="E9" s="7" t="s">
        <v>140</v>
      </c>
      <c r="F9" s="7" t="s">
        <v>54</v>
      </c>
      <c r="G9" s="7" t="s">
        <v>122</v>
      </c>
    </row>
    <row r="10" spans="1:7" x14ac:dyDescent="0.25">
      <c r="B10" s="245" t="s">
        <v>138</v>
      </c>
      <c r="C10" s="245" t="s">
        <v>47</v>
      </c>
      <c r="D10" s="245" t="s">
        <v>142</v>
      </c>
      <c r="E10" s="7" t="s">
        <v>143</v>
      </c>
      <c r="F10" s="7" t="s">
        <v>144</v>
      </c>
      <c r="G10" s="7" t="s">
        <v>145</v>
      </c>
    </row>
    <row r="11" spans="1:7" x14ac:dyDescent="0.25">
      <c r="B11" s="381" t="s">
        <v>138</v>
      </c>
      <c r="C11" s="381" t="s">
        <v>73</v>
      </c>
      <c r="D11" s="381" t="s">
        <v>146</v>
      </c>
      <c r="E11" s="165" t="s">
        <v>147</v>
      </c>
      <c r="F11" s="165" t="s">
        <v>146</v>
      </c>
      <c r="G11" s="208" t="s">
        <v>148</v>
      </c>
    </row>
    <row r="12" spans="1:7" x14ac:dyDescent="0.25">
      <c r="B12" s="381"/>
      <c r="C12" s="381"/>
      <c r="D12" s="381"/>
      <c r="E12" s="165"/>
      <c r="F12" s="165"/>
      <c r="G12" s="208"/>
    </row>
    <row r="13" spans="1:7" x14ac:dyDescent="0.25">
      <c r="B13" s="245"/>
      <c r="C13" s="245"/>
      <c r="D13" s="381"/>
      <c r="E13" s="7"/>
      <c r="F13" s="7"/>
      <c r="G13" s="7"/>
    </row>
  </sheetData>
  <autoFilter ref="B7:G7" xr:uid="{60FBE7C2-0761-45BC-86C9-4E6DC313320D}"/>
  <pageMargins left="0.7" right="0.7" top="0.75" bottom="0.75" header="0.3" footer="0.3"/>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D903B-564B-47BE-A718-4E279501DD41}">
  <sheetPr codeName="Sheet70">
    <tabColor rgb="FF003595"/>
  </sheetPr>
  <dimension ref="A1"/>
  <sheetViews>
    <sheetView workbookViewId="0"/>
  </sheetViews>
  <sheetFormatPr defaultRowHeight="13.8" x14ac:dyDescent="0.25"/>
  <sheetData/>
  <pageMargins left="0.7" right="0.7" top="0.75" bottom="0.75"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9CABE-37F0-4709-BB39-63765A7F002F}">
  <sheetPr codeName="Sheet105"/>
  <dimension ref="A1:S94"/>
  <sheetViews>
    <sheetView topLeftCell="A12" zoomScale="70" zoomScaleNormal="70" workbookViewId="0">
      <selection activeCell="C5" sqref="C5"/>
    </sheetView>
  </sheetViews>
  <sheetFormatPr defaultRowHeight="13.8" x14ac:dyDescent="0.25"/>
  <cols>
    <col min="1" max="1" width="9" style="2"/>
    <col min="2" max="2" width="14.796875" style="2" customWidth="1"/>
    <col min="3" max="3" width="22" style="2" customWidth="1"/>
    <col min="4" max="4" width="35.796875" style="2" customWidth="1"/>
    <col min="5" max="5" width="82.796875" style="2" customWidth="1"/>
    <col min="6" max="6" width="86.59765625" style="2" customWidth="1"/>
    <col min="7" max="7" width="31.296875" customWidth="1"/>
  </cols>
  <sheetData>
    <row r="1" spans="1:6" s="239" customFormat="1" ht="29.25" customHeight="1" x14ac:dyDescent="0.25">
      <c r="A1" s="246"/>
      <c r="B1" s="1007" t="s">
        <v>149</v>
      </c>
      <c r="C1" s="1007"/>
      <c r="D1" s="1007"/>
      <c r="E1" s="238"/>
      <c r="F1" s="238"/>
    </row>
    <row r="2" spans="1:6" s="239" customFormat="1" ht="67.2" customHeight="1" x14ac:dyDescent="0.25">
      <c r="A2" s="246"/>
      <c r="B2" s="262"/>
      <c r="C2" s="262"/>
      <c r="D2" s="263"/>
      <c r="E2" s="262"/>
      <c r="F2" s="259"/>
    </row>
    <row r="3" spans="1:6" s="239" customFormat="1" ht="15" x14ac:dyDescent="0.25">
      <c r="A3" s="246"/>
      <c r="B3" s="261"/>
      <c r="C3" s="242"/>
      <c r="D3" s="242"/>
      <c r="E3" s="243" t="s">
        <v>150</v>
      </c>
      <c r="F3" s="243" t="s">
        <v>151</v>
      </c>
    </row>
    <row r="4" spans="1:6" s="239" customFormat="1" ht="15" x14ac:dyDescent="0.25">
      <c r="A4" s="246"/>
      <c r="B4" s="242" t="s">
        <v>152</v>
      </c>
      <c r="C4" s="242" t="s">
        <v>24</v>
      </c>
      <c r="D4" s="242" t="s">
        <v>25</v>
      </c>
      <c r="E4" s="260"/>
      <c r="F4" s="257"/>
    </row>
    <row r="5" spans="1:6" s="251" customFormat="1" ht="140.69999999999999" customHeight="1" x14ac:dyDescent="0.25">
      <c r="B5" s="244">
        <v>1</v>
      </c>
      <c r="C5" s="245" t="s">
        <v>153</v>
      </c>
      <c r="D5" s="245" t="s">
        <v>154</v>
      </c>
      <c r="E5" s="247" t="s">
        <v>155</v>
      </c>
      <c r="F5" s="1008" t="s">
        <v>156</v>
      </c>
    </row>
    <row r="6" spans="1:6" s="251" customFormat="1" ht="116.25" customHeight="1" x14ac:dyDescent="0.25">
      <c r="B6" s="244">
        <f t="shared" ref="B6:B28" si="0" xml:space="preserve"> B5 + 1</f>
        <v>2</v>
      </c>
      <c r="C6" s="245" t="s">
        <v>47</v>
      </c>
      <c r="D6" s="245" t="s">
        <v>157</v>
      </c>
      <c r="E6" s="247" t="s">
        <v>158</v>
      </c>
      <c r="F6" s="1009"/>
    </row>
    <row r="7" spans="1:6" s="251" customFormat="1" ht="117.45" customHeight="1" x14ac:dyDescent="0.25">
      <c r="B7" s="244">
        <f t="shared" si="0"/>
        <v>3</v>
      </c>
      <c r="C7" s="245" t="s">
        <v>47</v>
      </c>
      <c r="D7" s="245" t="s">
        <v>159</v>
      </c>
      <c r="E7" s="247" t="s">
        <v>160</v>
      </c>
      <c r="F7" s="1009"/>
    </row>
    <row r="8" spans="1:6" s="251" customFormat="1" ht="114.45" customHeight="1" x14ac:dyDescent="0.25">
      <c r="B8" s="244">
        <f t="shared" si="0"/>
        <v>4</v>
      </c>
      <c r="C8" s="245" t="s">
        <v>63</v>
      </c>
      <c r="D8" s="245" t="s">
        <v>161</v>
      </c>
      <c r="E8" s="247" t="s">
        <v>162</v>
      </c>
      <c r="F8" s="1009"/>
    </row>
    <row r="9" spans="1:6" s="251" customFormat="1" ht="79.95" customHeight="1" x14ac:dyDescent="0.25">
      <c r="B9" s="244">
        <f t="shared" si="0"/>
        <v>5</v>
      </c>
      <c r="C9" s="244"/>
      <c r="D9" s="245" t="s">
        <v>163</v>
      </c>
      <c r="E9" s="247" t="s">
        <v>164</v>
      </c>
      <c r="F9" s="1010"/>
    </row>
    <row r="10" spans="1:6" s="251" customFormat="1" ht="93" customHeight="1" x14ac:dyDescent="0.25">
      <c r="B10" s="244">
        <f t="shared" si="0"/>
        <v>6</v>
      </c>
      <c r="C10" s="245" t="s">
        <v>165</v>
      </c>
      <c r="D10" s="245"/>
      <c r="E10" s="247" t="s">
        <v>166</v>
      </c>
      <c r="F10" s="247" t="s">
        <v>167</v>
      </c>
    </row>
    <row r="11" spans="1:6" s="251" customFormat="1" ht="182.25" customHeight="1" x14ac:dyDescent="0.25">
      <c r="B11" s="244">
        <f t="shared" si="0"/>
        <v>7</v>
      </c>
      <c r="C11" s="245" t="s">
        <v>168</v>
      </c>
      <c r="D11" s="245" t="s">
        <v>169</v>
      </c>
      <c r="E11" s="247" t="s">
        <v>170</v>
      </c>
      <c r="F11" s="247" t="s">
        <v>171</v>
      </c>
    </row>
    <row r="12" spans="1:6" s="251" customFormat="1" ht="81" customHeight="1" x14ac:dyDescent="0.25">
      <c r="B12" s="244">
        <f t="shared" si="0"/>
        <v>8</v>
      </c>
      <c r="C12" s="245" t="s">
        <v>172</v>
      </c>
      <c r="D12" s="245" t="s">
        <v>173</v>
      </c>
      <c r="E12" s="247" t="s">
        <v>174</v>
      </c>
      <c r="F12" s="247" t="s">
        <v>175</v>
      </c>
    </row>
    <row r="13" spans="1:6" s="251" customFormat="1" ht="151.94999999999999" customHeight="1" x14ac:dyDescent="0.25">
      <c r="B13" s="244">
        <f t="shared" si="0"/>
        <v>9</v>
      </c>
      <c r="C13" s="245" t="s">
        <v>176</v>
      </c>
      <c r="D13" s="245" t="s">
        <v>177</v>
      </c>
      <c r="E13" s="247" t="s">
        <v>178</v>
      </c>
      <c r="F13" s="247" t="s">
        <v>179</v>
      </c>
    </row>
    <row r="14" spans="1:6" s="251" customFormat="1" ht="123.75" customHeight="1" x14ac:dyDescent="0.25">
      <c r="B14" s="244">
        <f t="shared" si="0"/>
        <v>10</v>
      </c>
      <c r="C14" s="245" t="s">
        <v>47</v>
      </c>
      <c r="D14" s="245" t="s">
        <v>180</v>
      </c>
      <c r="E14" s="247" t="s">
        <v>181</v>
      </c>
      <c r="F14" s="247" t="s">
        <v>182</v>
      </c>
    </row>
    <row r="15" spans="1:6" s="251" customFormat="1" ht="154.19999999999999" customHeight="1" x14ac:dyDescent="0.25">
      <c r="B15" s="244">
        <f t="shared" si="0"/>
        <v>11</v>
      </c>
      <c r="C15" s="245" t="s">
        <v>68</v>
      </c>
      <c r="D15" s="245" t="s">
        <v>183</v>
      </c>
      <c r="E15" s="247" t="s">
        <v>184</v>
      </c>
      <c r="F15" s="247" t="s">
        <v>185</v>
      </c>
    </row>
    <row r="16" spans="1:6" s="251" customFormat="1" ht="97.2" customHeight="1" x14ac:dyDescent="0.25">
      <c r="B16" s="244">
        <f t="shared" si="0"/>
        <v>12</v>
      </c>
      <c r="C16" s="245" t="s">
        <v>68</v>
      </c>
      <c r="D16" s="245" t="s">
        <v>183</v>
      </c>
      <c r="E16" s="247" t="s">
        <v>186</v>
      </c>
      <c r="F16" s="247" t="s">
        <v>187</v>
      </c>
    </row>
    <row r="17" spans="1:9" s="251" customFormat="1" ht="223.2" customHeight="1" x14ac:dyDescent="0.25">
      <c r="B17" s="244">
        <f t="shared" si="0"/>
        <v>13</v>
      </c>
      <c r="C17" s="244"/>
      <c r="D17" s="245" t="s">
        <v>188</v>
      </c>
      <c r="E17" s="247" t="s">
        <v>189</v>
      </c>
      <c r="F17" s="247" t="s">
        <v>190</v>
      </c>
    </row>
    <row r="18" spans="1:9" s="251" customFormat="1" ht="188.7" customHeight="1" x14ac:dyDescent="0.25">
      <c r="B18" s="244">
        <f t="shared" si="0"/>
        <v>14</v>
      </c>
      <c r="C18" s="244"/>
      <c r="D18" s="245" t="s">
        <v>191</v>
      </c>
      <c r="E18" s="247" t="s">
        <v>192</v>
      </c>
      <c r="F18" s="247" t="s">
        <v>193</v>
      </c>
    </row>
    <row r="19" spans="1:9" s="255" customFormat="1" ht="113.7" customHeight="1" x14ac:dyDescent="0.25">
      <c r="B19" s="244">
        <f t="shared" si="0"/>
        <v>15</v>
      </c>
      <c r="C19" s="244"/>
      <c r="D19" s="245" t="s">
        <v>194</v>
      </c>
      <c r="E19" s="247" t="s">
        <v>195</v>
      </c>
      <c r="F19" s="247" t="s">
        <v>196</v>
      </c>
    </row>
    <row r="20" spans="1:9" s="239" customFormat="1" ht="176.7" customHeight="1" x14ac:dyDescent="0.25">
      <c r="B20" s="244">
        <f t="shared" si="0"/>
        <v>16</v>
      </c>
      <c r="C20" s="244"/>
      <c r="D20" s="245" t="s">
        <v>197</v>
      </c>
      <c r="E20" s="247" t="s">
        <v>198</v>
      </c>
      <c r="F20" s="247" t="s">
        <v>199</v>
      </c>
    </row>
    <row r="21" spans="1:9" s="239" customFormat="1" ht="45.45" customHeight="1" x14ac:dyDescent="0.25">
      <c r="B21" s="244">
        <f t="shared" si="0"/>
        <v>17</v>
      </c>
      <c r="C21" s="244"/>
      <c r="D21" s="245" t="s">
        <v>200</v>
      </c>
      <c r="E21" s="247" t="s">
        <v>201</v>
      </c>
      <c r="F21" s="247" t="s">
        <v>202</v>
      </c>
    </row>
    <row r="22" spans="1:9" s="239" customFormat="1" ht="178.2" customHeight="1" x14ac:dyDescent="0.25">
      <c r="B22" s="244">
        <f t="shared" si="0"/>
        <v>18</v>
      </c>
      <c r="C22" s="244" t="s">
        <v>203</v>
      </c>
      <c r="D22" s="245"/>
      <c r="E22" s="247" t="s">
        <v>204</v>
      </c>
      <c r="F22" s="247" t="s">
        <v>205</v>
      </c>
    </row>
    <row r="23" spans="1:9" s="239" customFormat="1" ht="46.95" customHeight="1" x14ac:dyDescent="0.25">
      <c r="B23" s="244">
        <f t="shared" si="0"/>
        <v>19</v>
      </c>
      <c r="C23" s="244"/>
      <c r="D23" s="245" t="s">
        <v>206</v>
      </c>
      <c r="E23" s="247" t="s">
        <v>207</v>
      </c>
      <c r="F23" s="247" t="s">
        <v>208</v>
      </c>
    </row>
    <row r="24" spans="1:9" s="239" customFormat="1" ht="46.5" customHeight="1" x14ac:dyDescent="0.25">
      <c r="B24" s="244">
        <f t="shared" si="0"/>
        <v>20</v>
      </c>
      <c r="C24" s="244" t="s">
        <v>209</v>
      </c>
      <c r="D24" s="245" t="s">
        <v>210</v>
      </c>
      <c r="E24" s="247" t="s">
        <v>211</v>
      </c>
      <c r="F24" s="247" t="s">
        <v>208</v>
      </c>
    </row>
    <row r="25" spans="1:9" s="239" customFormat="1" ht="213.45" customHeight="1" x14ac:dyDescent="0.25">
      <c r="B25" s="244">
        <f t="shared" si="0"/>
        <v>21</v>
      </c>
      <c r="C25" s="244" t="s">
        <v>63</v>
      </c>
      <c r="D25" s="245" t="s">
        <v>212</v>
      </c>
      <c r="E25" s="247" t="s">
        <v>213</v>
      </c>
      <c r="F25" s="247" t="s">
        <v>214</v>
      </c>
    </row>
    <row r="26" spans="1:9" s="239" customFormat="1" ht="215.25" customHeight="1" x14ac:dyDescent="0.25">
      <c r="B26" s="244">
        <f t="shared" si="0"/>
        <v>22</v>
      </c>
      <c r="C26" s="244" t="s">
        <v>63</v>
      </c>
      <c r="D26" s="245" t="s">
        <v>215</v>
      </c>
      <c r="E26" s="247" t="s">
        <v>216</v>
      </c>
      <c r="F26" s="247" t="s">
        <v>217</v>
      </c>
    </row>
    <row r="27" spans="1:9" s="251" customFormat="1" ht="86.7" customHeight="1" x14ac:dyDescent="0.25">
      <c r="B27" s="244">
        <f t="shared" si="0"/>
        <v>23</v>
      </c>
      <c r="C27" s="244"/>
      <c r="D27" s="245" t="s">
        <v>218</v>
      </c>
      <c r="E27" s="247" t="s">
        <v>219</v>
      </c>
      <c r="F27" s="247" t="s">
        <v>220</v>
      </c>
    </row>
    <row r="28" spans="1:9" s="251" customFormat="1" ht="130.5" customHeight="1" x14ac:dyDescent="0.25">
      <c r="B28" s="244">
        <f t="shared" si="0"/>
        <v>24</v>
      </c>
      <c r="C28" s="244"/>
      <c r="D28" s="245"/>
      <c r="E28" s="247" t="s">
        <v>221</v>
      </c>
      <c r="F28" s="247" t="s">
        <v>222</v>
      </c>
    </row>
    <row r="29" spans="1:9" x14ac:dyDescent="0.25">
      <c r="F29" s="85"/>
    </row>
    <row r="30" spans="1:9" x14ac:dyDescent="0.25">
      <c r="F30" s="85"/>
    </row>
    <row r="31" spans="1:9" x14ac:dyDescent="0.25">
      <c r="F31" s="85"/>
    </row>
    <row r="32" spans="1:9" s="239" customFormat="1" ht="15" x14ac:dyDescent="0.25">
      <c r="A32" s="246"/>
      <c r="B32" s="261"/>
      <c r="C32" s="242"/>
      <c r="D32" s="242"/>
      <c r="E32" s="243" t="s">
        <v>150</v>
      </c>
      <c r="F32" s="243" t="s">
        <v>151</v>
      </c>
      <c r="G32" s="240"/>
      <c r="H32" s="240"/>
      <c r="I32" s="240"/>
    </row>
    <row r="33" spans="1:18" s="239" customFormat="1" ht="15" x14ac:dyDescent="0.25">
      <c r="A33" s="246"/>
      <c r="B33" s="242" t="s">
        <v>152</v>
      </c>
      <c r="C33" s="242" t="s">
        <v>24</v>
      </c>
      <c r="D33" s="242" t="s">
        <v>25</v>
      </c>
      <c r="E33" s="260"/>
      <c r="F33" s="257"/>
    </row>
    <row r="34" spans="1:18" s="246" customFormat="1" ht="91.95" customHeight="1" x14ac:dyDescent="0.25">
      <c r="B34" s="244">
        <f xml:space="preserve"> B28 + 1</f>
        <v>25</v>
      </c>
      <c r="C34" s="244"/>
      <c r="D34" s="245" t="s">
        <v>223</v>
      </c>
      <c r="E34" s="247" t="s">
        <v>224</v>
      </c>
      <c r="F34" s="1011" t="s">
        <v>225</v>
      </c>
      <c r="G34" s="253"/>
      <c r="H34" s="253"/>
      <c r="I34" s="253"/>
      <c r="J34" s="253"/>
      <c r="K34" s="253"/>
      <c r="L34" s="253"/>
      <c r="M34" s="253"/>
      <c r="N34" s="253"/>
    </row>
    <row r="35" spans="1:18" s="246" customFormat="1" ht="86.25" customHeight="1" x14ac:dyDescent="0.25">
      <c r="B35" s="244">
        <f t="shared" ref="B35:B42" si="1" xml:space="preserve"> B34 + 1</f>
        <v>26</v>
      </c>
      <c r="C35" s="244"/>
      <c r="D35" s="245" t="s">
        <v>226</v>
      </c>
      <c r="E35" s="247" t="s">
        <v>227</v>
      </c>
      <c r="F35" s="1012"/>
      <c r="G35" s="253"/>
      <c r="H35" s="253"/>
      <c r="I35" s="253"/>
      <c r="J35" s="253"/>
      <c r="K35" s="253"/>
      <c r="L35" s="253"/>
      <c r="M35" s="253"/>
      <c r="N35" s="253"/>
    </row>
    <row r="36" spans="1:18" s="246" customFormat="1" ht="86.25" customHeight="1" x14ac:dyDescent="0.25">
      <c r="B36" s="244">
        <f t="shared" si="1"/>
        <v>27</v>
      </c>
      <c r="C36" s="271"/>
      <c r="D36" s="245" t="s">
        <v>228</v>
      </c>
      <c r="E36" s="247" t="s">
        <v>229</v>
      </c>
      <c r="F36" s="1013"/>
      <c r="G36" s="253"/>
      <c r="H36" s="253"/>
      <c r="I36" s="253"/>
      <c r="J36" s="253"/>
      <c r="K36" s="253"/>
      <c r="L36" s="253"/>
      <c r="M36" s="253"/>
      <c r="N36" s="253"/>
    </row>
    <row r="37" spans="1:18" s="246" customFormat="1" ht="210" customHeight="1" x14ac:dyDescent="0.25">
      <c r="B37" s="244">
        <f t="shared" si="1"/>
        <v>28</v>
      </c>
      <c r="C37" s="244"/>
      <c r="D37" s="245"/>
      <c r="E37" s="247" t="s">
        <v>230</v>
      </c>
      <c r="F37" s="252" t="s">
        <v>231</v>
      </c>
      <c r="G37" s="253"/>
      <c r="H37" s="253"/>
      <c r="I37" s="253"/>
      <c r="J37" s="253"/>
      <c r="K37" s="253"/>
      <c r="L37" s="253"/>
      <c r="M37" s="253"/>
      <c r="N37" s="253"/>
    </row>
    <row r="38" spans="1:18" s="246" customFormat="1" ht="149.69999999999999" customHeight="1" x14ac:dyDescent="0.25">
      <c r="B38" s="244">
        <f t="shared" si="1"/>
        <v>29</v>
      </c>
      <c r="C38" s="244"/>
      <c r="D38" s="245"/>
      <c r="E38" s="256" t="s">
        <v>232</v>
      </c>
      <c r="F38" s="252" t="s">
        <v>233</v>
      </c>
    </row>
    <row r="39" spans="1:18" s="239" customFormat="1" ht="58.5" customHeight="1" x14ac:dyDescent="0.25">
      <c r="B39" s="244">
        <f t="shared" si="1"/>
        <v>30</v>
      </c>
      <c r="C39" s="245"/>
      <c r="D39" s="245" t="s">
        <v>74</v>
      </c>
      <c r="E39" s="247" t="s">
        <v>234</v>
      </c>
      <c r="F39" s="252" t="s">
        <v>235</v>
      </c>
      <c r="G39" s="240"/>
      <c r="H39" s="240"/>
      <c r="I39" s="240"/>
      <c r="J39" s="240"/>
      <c r="K39" s="240"/>
      <c r="L39" s="240"/>
      <c r="M39" s="240"/>
      <c r="N39" s="240"/>
      <c r="O39" s="240"/>
      <c r="P39" s="240"/>
      <c r="Q39" s="240"/>
      <c r="R39" s="240"/>
    </row>
    <row r="40" spans="1:18" ht="172.5" customHeight="1" x14ac:dyDescent="0.25">
      <c r="A40"/>
      <c r="B40" s="244">
        <f t="shared" si="1"/>
        <v>31</v>
      </c>
      <c r="C40" s="245"/>
      <c r="D40" s="245" t="s">
        <v>236</v>
      </c>
      <c r="E40" s="256" t="s">
        <v>237</v>
      </c>
      <c r="F40" s="252" t="s">
        <v>238</v>
      </c>
    </row>
    <row r="41" spans="1:18" s="239" customFormat="1" ht="186.45" customHeight="1" x14ac:dyDescent="0.25">
      <c r="B41" s="244">
        <f t="shared" si="1"/>
        <v>32</v>
      </c>
      <c r="C41" s="245"/>
      <c r="D41" s="245" t="s">
        <v>239</v>
      </c>
      <c r="E41" s="256" t="s">
        <v>240</v>
      </c>
      <c r="F41" s="252" t="s">
        <v>241</v>
      </c>
    </row>
    <row r="42" spans="1:18" s="239" customFormat="1" ht="110.25" customHeight="1" x14ac:dyDescent="0.25">
      <c r="B42" s="244">
        <f t="shared" si="1"/>
        <v>33</v>
      </c>
      <c r="C42" s="245"/>
      <c r="D42" s="245"/>
      <c r="E42" s="247" t="s">
        <v>242</v>
      </c>
      <c r="F42" s="252" t="s">
        <v>243</v>
      </c>
    </row>
    <row r="43" spans="1:18" x14ac:dyDescent="0.25">
      <c r="F43" s="85"/>
    </row>
    <row r="44" spans="1:18" x14ac:dyDescent="0.25">
      <c r="F44" s="85"/>
    </row>
    <row r="45" spans="1:18" x14ac:dyDescent="0.25">
      <c r="F45" s="85"/>
    </row>
    <row r="46" spans="1:18" s="239" customFormat="1" ht="15" x14ac:dyDescent="0.25">
      <c r="A46" s="246"/>
      <c r="B46" s="261"/>
      <c r="C46" s="242"/>
      <c r="D46" s="242"/>
      <c r="E46" s="243" t="s">
        <v>150</v>
      </c>
      <c r="F46" s="243" t="s">
        <v>151</v>
      </c>
    </row>
    <row r="47" spans="1:18" s="239" customFormat="1" ht="15" x14ac:dyDescent="0.25">
      <c r="A47" s="246"/>
      <c r="B47" s="242" t="s">
        <v>152</v>
      </c>
      <c r="C47" s="242" t="s">
        <v>24</v>
      </c>
      <c r="D47" s="242" t="s">
        <v>25</v>
      </c>
      <c r="E47" s="260"/>
      <c r="F47" s="257"/>
    </row>
    <row r="48" spans="1:18" ht="159.75" customHeight="1" x14ac:dyDescent="0.25">
      <c r="B48" s="244">
        <f xml:space="preserve"> B42 + 1</f>
        <v>34</v>
      </c>
      <c r="C48" s="244"/>
      <c r="D48" s="245"/>
      <c r="E48" s="256" t="s">
        <v>244</v>
      </c>
      <c r="F48" s="252" t="s">
        <v>245</v>
      </c>
    </row>
    <row r="49" spans="1:18" ht="409.5" customHeight="1" x14ac:dyDescent="0.25">
      <c r="A49"/>
      <c r="B49" s="244">
        <f xml:space="preserve"> B48 + 1</f>
        <v>35</v>
      </c>
      <c r="C49" s="244"/>
      <c r="D49" s="244"/>
      <c r="E49" s="256" t="s">
        <v>246</v>
      </c>
      <c r="F49" s="254" t="s">
        <v>247</v>
      </c>
    </row>
    <row r="50" spans="1:18" s="239" customFormat="1" ht="44.7" customHeight="1" x14ac:dyDescent="0.25">
      <c r="B50" s="244">
        <f xml:space="preserve"> B49 + 1</f>
        <v>36</v>
      </c>
      <c r="C50" s="244"/>
      <c r="D50" s="244"/>
      <c r="E50" s="247" t="s">
        <v>248</v>
      </c>
      <c r="F50" s="254" t="s">
        <v>249</v>
      </c>
      <c r="G50" s="240"/>
      <c r="H50" s="240"/>
      <c r="I50" s="240"/>
      <c r="J50" s="240"/>
      <c r="K50" s="240"/>
      <c r="L50" s="240"/>
      <c r="M50" s="240"/>
      <c r="N50" s="240"/>
      <c r="O50" s="240"/>
      <c r="P50" s="240"/>
      <c r="Q50" s="240"/>
    </row>
    <row r="51" spans="1:18" ht="151.80000000000001" x14ac:dyDescent="0.25">
      <c r="A51"/>
      <c r="B51" s="244">
        <f xml:space="preserve"> B50 + 1</f>
        <v>37</v>
      </c>
      <c r="C51" s="244"/>
      <c r="D51" s="244"/>
      <c r="E51" s="247" t="s">
        <v>250</v>
      </c>
      <c r="F51" s="252" t="s">
        <v>251</v>
      </c>
    </row>
    <row r="52" spans="1:18" x14ac:dyDescent="0.25">
      <c r="F52" s="85"/>
    </row>
    <row r="53" spans="1:18" x14ac:dyDescent="0.25">
      <c r="F53" s="85"/>
    </row>
    <row r="54" spans="1:18" x14ac:dyDescent="0.25">
      <c r="F54" s="85"/>
    </row>
    <row r="55" spans="1:18" s="239" customFormat="1" ht="15" x14ac:dyDescent="0.25">
      <c r="A55" s="246"/>
      <c r="B55" s="261"/>
      <c r="C55" s="242"/>
      <c r="D55" s="242"/>
      <c r="E55" s="243" t="s">
        <v>150</v>
      </c>
      <c r="F55" s="243" t="s">
        <v>151</v>
      </c>
      <c r="G55" s="240"/>
      <c r="H55" s="240"/>
      <c r="I55" s="240"/>
      <c r="J55" s="240"/>
      <c r="K55" s="240"/>
      <c r="L55" s="240"/>
    </row>
    <row r="56" spans="1:18" s="239" customFormat="1" ht="15" x14ac:dyDescent="0.25">
      <c r="A56" s="246"/>
      <c r="B56" s="242" t="s">
        <v>152</v>
      </c>
      <c r="C56" s="242" t="s">
        <v>24</v>
      </c>
      <c r="D56" s="242" t="s">
        <v>25</v>
      </c>
      <c r="E56" s="260"/>
      <c r="F56" s="257"/>
    </row>
    <row r="57" spans="1:18" s="239" customFormat="1" ht="73.95" customHeight="1" x14ac:dyDescent="0.25">
      <c r="A57" s="246"/>
      <c r="B57" s="244">
        <f xml:space="preserve"> B51 + 1</f>
        <v>38</v>
      </c>
      <c r="C57" s="245" t="s">
        <v>63</v>
      </c>
      <c r="D57" s="245" t="s">
        <v>252</v>
      </c>
      <c r="E57" s="252" t="s">
        <v>253</v>
      </c>
      <c r="F57" s="258" t="s">
        <v>254</v>
      </c>
    </row>
    <row r="58" spans="1:18" s="239" customFormat="1" ht="27.6" x14ac:dyDescent="0.25">
      <c r="A58" s="246"/>
      <c r="B58" s="244">
        <f t="shared" ref="B58:B82" si="2" xml:space="preserve"> B57 + 1</f>
        <v>39</v>
      </c>
      <c r="C58" s="245" t="s">
        <v>255</v>
      </c>
      <c r="D58" s="245" t="s">
        <v>256</v>
      </c>
      <c r="E58" s="248" t="s">
        <v>257</v>
      </c>
      <c r="F58" s="247" t="s">
        <v>254</v>
      </c>
    </row>
    <row r="59" spans="1:18" s="239" customFormat="1" x14ac:dyDescent="0.25">
      <c r="A59" s="246"/>
      <c r="B59" s="244">
        <f t="shared" si="2"/>
        <v>40</v>
      </c>
      <c r="C59" s="245"/>
      <c r="D59" s="245" t="s">
        <v>258</v>
      </c>
      <c r="E59" s="248" t="s">
        <v>259</v>
      </c>
      <c r="F59" s="247" t="s">
        <v>260</v>
      </c>
    </row>
    <row r="60" spans="1:18" s="239" customFormat="1" ht="79.95" customHeight="1" x14ac:dyDescent="0.25">
      <c r="B60" s="244">
        <f t="shared" si="2"/>
        <v>41</v>
      </c>
      <c r="C60" s="245" t="s">
        <v>102</v>
      </c>
      <c r="D60" s="245"/>
      <c r="E60" s="247" t="s">
        <v>261</v>
      </c>
      <c r="F60" s="247" t="s">
        <v>254</v>
      </c>
      <c r="G60" s="240"/>
      <c r="H60" s="240"/>
      <c r="I60" s="240"/>
      <c r="J60" s="240"/>
      <c r="K60" s="240"/>
      <c r="L60" s="240"/>
      <c r="M60" s="240"/>
      <c r="N60" s="240"/>
      <c r="O60" s="240"/>
      <c r="P60" s="240"/>
      <c r="Q60" s="240"/>
      <c r="R60" s="240"/>
    </row>
    <row r="61" spans="1:18" s="239" customFormat="1" ht="112.5" customHeight="1" x14ac:dyDescent="0.25">
      <c r="B61" s="244">
        <f t="shared" si="2"/>
        <v>42</v>
      </c>
      <c r="C61" s="244"/>
      <c r="D61" s="245" t="s">
        <v>262</v>
      </c>
      <c r="E61" s="247" t="s">
        <v>263</v>
      </c>
      <c r="F61" s="247" t="s">
        <v>264</v>
      </c>
    </row>
    <row r="62" spans="1:18" s="239" customFormat="1" ht="27.6" x14ac:dyDescent="0.25">
      <c r="B62" s="244">
        <f t="shared" si="2"/>
        <v>43</v>
      </c>
      <c r="C62" s="244"/>
      <c r="D62" s="245" t="s">
        <v>265</v>
      </c>
      <c r="E62" s="247" t="s">
        <v>266</v>
      </c>
      <c r="F62" s="247" t="s">
        <v>254</v>
      </c>
    </row>
    <row r="63" spans="1:18" s="239" customFormat="1" ht="27.6" x14ac:dyDescent="0.25">
      <c r="B63" s="244">
        <f t="shared" si="2"/>
        <v>44</v>
      </c>
      <c r="C63" s="244"/>
      <c r="D63" s="245" t="s">
        <v>267</v>
      </c>
      <c r="E63" s="247" t="s">
        <v>268</v>
      </c>
      <c r="F63" s="247" t="s">
        <v>254</v>
      </c>
    </row>
    <row r="64" spans="1:18" s="239" customFormat="1" ht="27.6" x14ac:dyDescent="0.25">
      <c r="B64" s="244">
        <f t="shared" si="2"/>
        <v>45</v>
      </c>
      <c r="C64" s="244"/>
      <c r="D64" s="245" t="s">
        <v>269</v>
      </c>
      <c r="E64" s="247" t="s">
        <v>270</v>
      </c>
      <c r="F64" s="247" t="s">
        <v>254</v>
      </c>
    </row>
    <row r="65" spans="1:19" ht="55.2" x14ac:dyDescent="0.25">
      <c r="A65"/>
      <c r="B65" s="244">
        <f t="shared" si="2"/>
        <v>46</v>
      </c>
      <c r="C65" s="244"/>
      <c r="D65" s="245" t="s">
        <v>271</v>
      </c>
      <c r="E65" s="249" t="s">
        <v>272</v>
      </c>
      <c r="F65" s="249" t="s">
        <v>254</v>
      </c>
    </row>
    <row r="66" spans="1:19" s="239" customFormat="1" ht="39.450000000000003" customHeight="1" x14ac:dyDescent="0.25">
      <c r="B66" s="244">
        <f t="shared" si="2"/>
        <v>47</v>
      </c>
      <c r="C66" s="244" t="s">
        <v>47</v>
      </c>
      <c r="D66" s="245" t="s">
        <v>49</v>
      </c>
      <c r="E66" s="247" t="s">
        <v>273</v>
      </c>
      <c r="F66" s="247" t="s">
        <v>274</v>
      </c>
    </row>
    <row r="67" spans="1:19" s="239" customFormat="1" ht="40.950000000000003" customHeight="1" x14ac:dyDescent="0.25">
      <c r="B67" s="244">
        <f t="shared" si="2"/>
        <v>48</v>
      </c>
      <c r="C67" s="244" t="s">
        <v>47</v>
      </c>
      <c r="D67" s="245" t="s">
        <v>275</v>
      </c>
      <c r="E67" s="247" t="s">
        <v>276</v>
      </c>
      <c r="F67" s="247" t="s">
        <v>277</v>
      </c>
    </row>
    <row r="68" spans="1:19" s="239" customFormat="1" ht="55.2" customHeight="1" x14ac:dyDescent="0.25">
      <c r="B68" s="244">
        <f t="shared" si="2"/>
        <v>49</v>
      </c>
      <c r="C68" s="244" t="s">
        <v>47</v>
      </c>
      <c r="D68" s="245" t="s">
        <v>278</v>
      </c>
      <c r="E68" s="247" t="s">
        <v>279</v>
      </c>
      <c r="F68" s="247" t="s">
        <v>280</v>
      </c>
    </row>
    <row r="69" spans="1:19" s="239" customFormat="1" ht="41.4" x14ac:dyDescent="0.25">
      <c r="B69" s="244">
        <f t="shared" si="2"/>
        <v>50</v>
      </c>
      <c r="C69" s="244" t="s">
        <v>63</v>
      </c>
      <c r="D69" s="245" t="s">
        <v>278</v>
      </c>
      <c r="E69" s="247" t="s">
        <v>279</v>
      </c>
      <c r="F69" s="247" t="s">
        <v>281</v>
      </c>
    </row>
    <row r="70" spans="1:19" s="239" customFormat="1" ht="27.6" x14ac:dyDescent="0.25">
      <c r="B70" s="244">
        <f t="shared" si="2"/>
        <v>51</v>
      </c>
      <c r="C70" s="244" t="s">
        <v>47</v>
      </c>
      <c r="D70" s="245" t="s">
        <v>282</v>
      </c>
      <c r="E70" s="247" t="s">
        <v>283</v>
      </c>
      <c r="F70" s="247" t="s">
        <v>284</v>
      </c>
    </row>
    <row r="71" spans="1:19" s="239" customFormat="1" ht="41.4" x14ac:dyDescent="0.25">
      <c r="B71" s="244">
        <f t="shared" si="2"/>
        <v>52</v>
      </c>
      <c r="C71" s="244" t="s">
        <v>73</v>
      </c>
      <c r="D71" s="245" t="s">
        <v>285</v>
      </c>
      <c r="E71" s="250" t="s">
        <v>286</v>
      </c>
      <c r="F71" s="247" t="s">
        <v>287</v>
      </c>
    </row>
    <row r="72" spans="1:19" s="239" customFormat="1" ht="47.7" customHeight="1" x14ac:dyDescent="0.25">
      <c r="B72" s="244">
        <f t="shared" si="2"/>
        <v>53</v>
      </c>
      <c r="C72" s="244" t="s">
        <v>288</v>
      </c>
      <c r="D72" s="245" t="s">
        <v>289</v>
      </c>
      <c r="E72" s="247" t="s">
        <v>290</v>
      </c>
      <c r="F72" s="247" t="s">
        <v>291</v>
      </c>
    </row>
    <row r="73" spans="1:19" s="239" customFormat="1" ht="38.700000000000003" customHeight="1" x14ac:dyDescent="0.25">
      <c r="A73" s="246"/>
      <c r="B73" s="244">
        <f t="shared" si="2"/>
        <v>54</v>
      </c>
      <c r="C73" s="245" t="s">
        <v>292</v>
      </c>
      <c r="D73" s="245"/>
      <c r="E73" s="247" t="s">
        <v>293</v>
      </c>
      <c r="F73" s="247" t="s">
        <v>294</v>
      </c>
    </row>
    <row r="74" spans="1:19" s="239" customFormat="1" ht="27.6" x14ac:dyDescent="0.25">
      <c r="A74" s="246"/>
      <c r="B74" s="244">
        <f t="shared" si="2"/>
        <v>55</v>
      </c>
      <c r="C74" s="245" t="s">
        <v>292</v>
      </c>
      <c r="D74" s="245"/>
      <c r="E74" s="247" t="s">
        <v>295</v>
      </c>
      <c r="F74" s="247" t="s">
        <v>296</v>
      </c>
    </row>
    <row r="75" spans="1:19" s="239" customFormat="1" ht="99.45" customHeight="1" x14ac:dyDescent="0.25">
      <c r="A75" s="246"/>
      <c r="B75" s="244">
        <f t="shared" si="2"/>
        <v>56</v>
      </c>
      <c r="C75" s="245"/>
      <c r="D75" s="245" t="s">
        <v>297</v>
      </c>
      <c r="E75" s="247" t="s">
        <v>298</v>
      </c>
      <c r="F75" s="247" t="s">
        <v>299</v>
      </c>
      <c r="G75" s="240"/>
      <c r="H75" s="240"/>
      <c r="I75" s="240"/>
      <c r="J75" s="240"/>
      <c r="K75" s="240"/>
      <c r="L75" s="240"/>
      <c r="M75" s="240"/>
      <c r="N75" s="240"/>
      <c r="O75" s="240"/>
      <c r="P75" s="240"/>
      <c r="Q75" s="240"/>
      <c r="R75" s="240"/>
      <c r="S75" s="240"/>
    </row>
    <row r="76" spans="1:19" s="239" customFormat="1" ht="105.75" customHeight="1" x14ac:dyDescent="0.25">
      <c r="A76" s="246"/>
      <c r="B76" s="244">
        <f t="shared" si="2"/>
        <v>57</v>
      </c>
      <c r="C76" s="245" t="s">
        <v>300</v>
      </c>
      <c r="D76" s="245"/>
      <c r="E76" s="252" t="s">
        <v>301</v>
      </c>
      <c r="F76" s="258" t="s">
        <v>302</v>
      </c>
      <c r="G76" s="240"/>
      <c r="H76" s="240"/>
      <c r="I76" s="240"/>
      <c r="J76" s="240"/>
      <c r="K76" s="240"/>
      <c r="L76" s="240"/>
      <c r="M76" s="240"/>
      <c r="N76" s="240"/>
      <c r="O76" s="240"/>
      <c r="P76" s="240"/>
      <c r="Q76" s="240"/>
      <c r="R76" s="240"/>
    </row>
    <row r="77" spans="1:19" s="239" customFormat="1" ht="116.7" customHeight="1" x14ac:dyDescent="0.25">
      <c r="A77" s="246"/>
      <c r="B77" s="244">
        <f t="shared" si="2"/>
        <v>58</v>
      </c>
      <c r="C77" s="245" t="s">
        <v>303</v>
      </c>
      <c r="D77" s="245"/>
      <c r="E77" s="252" t="s">
        <v>304</v>
      </c>
      <c r="F77" s="258" t="s">
        <v>305</v>
      </c>
      <c r="G77" s="240"/>
      <c r="H77" s="240"/>
      <c r="I77" s="240"/>
      <c r="J77" s="240"/>
      <c r="K77" s="240"/>
      <c r="L77" s="240"/>
      <c r="M77" s="240"/>
      <c r="N77" s="240"/>
      <c r="O77" s="240"/>
      <c r="P77" s="240"/>
      <c r="Q77" s="240"/>
      <c r="R77" s="240"/>
    </row>
    <row r="78" spans="1:19" s="239" customFormat="1" ht="41.25" customHeight="1" x14ac:dyDescent="0.25">
      <c r="A78" s="246"/>
      <c r="B78" s="244">
        <f t="shared" si="2"/>
        <v>59</v>
      </c>
      <c r="C78" s="245" t="s">
        <v>153</v>
      </c>
      <c r="D78" s="245"/>
      <c r="E78" s="252" t="s">
        <v>306</v>
      </c>
      <c r="F78" s="258" t="s">
        <v>307</v>
      </c>
      <c r="G78" s="240"/>
      <c r="H78" s="240"/>
      <c r="I78" s="240"/>
      <c r="J78" s="240"/>
      <c r="K78" s="240"/>
      <c r="L78" s="240"/>
      <c r="M78" s="240"/>
      <c r="N78" s="240"/>
      <c r="O78" s="240"/>
      <c r="P78" s="240"/>
      <c r="Q78" s="240"/>
      <c r="R78" s="240"/>
    </row>
    <row r="79" spans="1:19" s="239" customFormat="1" ht="47.7" customHeight="1" x14ac:dyDescent="0.25">
      <c r="A79" s="246"/>
      <c r="B79" s="244">
        <f t="shared" si="2"/>
        <v>60</v>
      </c>
      <c r="C79" s="245" t="s">
        <v>308</v>
      </c>
      <c r="D79" s="245"/>
      <c r="E79" s="252" t="s">
        <v>309</v>
      </c>
      <c r="F79" s="258" t="s">
        <v>310</v>
      </c>
      <c r="G79" s="240"/>
      <c r="H79" s="240"/>
      <c r="I79" s="240"/>
      <c r="J79" s="240"/>
      <c r="K79" s="240"/>
      <c r="L79" s="240"/>
      <c r="M79" s="240"/>
      <c r="N79" s="240"/>
      <c r="O79" s="240"/>
      <c r="P79" s="240"/>
      <c r="Q79" s="240"/>
      <c r="R79" s="240"/>
    </row>
    <row r="80" spans="1:19" s="239" customFormat="1" ht="27.6" x14ac:dyDescent="0.25">
      <c r="A80" s="246"/>
      <c r="B80" s="244">
        <f t="shared" si="2"/>
        <v>61</v>
      </c>
      <c r="C80" s="245" t="s">
        <v>153</v>
      </c>
      <c r="D80" s="245"/>
      <c r="E80" s="252" t="s">
        <v>311</v>
      </c>
      <c r="F80" s="258" t="s">
        <v>312</v>
      </c>
      <c r="G80" s="240"/>
      <c r="H80" s="240"/>
      <c r="I80" s="240"/>
      <c r="J80" s="240"/>
      <c r="K80" s="240"/>
      <c r="L80" s="240"/>
      <c r="M80" s="240"/>
      <c r="N80" s="240"/>
      <c r="O80" s="240"/>
      <c r="P80" s="240"/>
      <c r="Q80" s="240"/>
      <c r="R80" s="240"/>
    </row>
    <row r="81" spans="1:18" s="239" customFormat="1" ht="55.2" customHeight="1" x14ac:dyDescent="0.25">
      <c r="A81" s="246"/>
      <c r="B81" s="244">
        <f t="shared" si="2"/>
        <v>62</v>
      </c>
      <c r="C81" s="245" t="s">
        <v>313</v>
      </c>
      <c r="D81" s="245"/>
      <c r="E81" s="247" t="s">
        <v>314</v>
      </c>
      <c r="F81" s="252" t="s">
        <v>315</v>
      </c>
      <c r="G81" s="240"/>
      <c r="H81" s="240"/>
      <c r="I81" s="240"/>
      <c r="J81" s="240"/>
      <c r="K81" s="240"/>
      <c r="L81" s="240"/>
      <c r="M81" s="240"/>
      <c r="N81" s="240"/>
      <c r="O81" s="240"/>
      <c r="P81" s="240"/>
      <c r="Q81" s="240"/>
      <c r="R81" s="240"/>
    </row>
    <row r="82" spans="1:18" s="239" customFormat="1" ht="82.95" customHeight="1" x14ac:dyDescent="0.25">
      <c r="A82" s="246"/>
      <c r="B82" s="244">
        <f t="shared" si="2"/>
        <v>63</v>
      </c>
      <c r="C82" s="244"/>
      <c r="D82" s="245"/>
      <c r="E82" s="247" t="s">
        <v>316</v>
      </c>
      <c r="F82" s="252" t="s">
        <v>317</v>
      </c>
      <c r="G82" s="240"/>
      <c r="H82" s="240"/>
      <c r="I82" s="240"/>
      <c r="J82" s="240"/>
      <c r="K82" s="240"/>
      <c r="L82" s="240"/>
      <c r="M82" s="240"/>
      <c r="N82" s="240"/>
      <c r="O82" s="240"/>
      <c r="P82" s="240"/>
      <c r="Q82" s="240"/>
      <c r="R82" s="240"/>
    </row>
    <row r="86" spans="1:18" s="239" customFormat="1" ht="15" x14ac:dyDescent="0.25">
      <c r="A86" s="246"/>
      <c r="B86" s="261"/>
      <c r="C86" s="242"/>
      <c r="D86" s="242"/>
      <c r="E86" s="243" t="s">
        <v>150</v>
      </c>
      <c r="F86" s="243" t="s">
        <v>151</v>
      </c>
      <c r="G86" s="240"/>
      <c r="H86" s="240"/>
      <c r="I86" s="240"/>
      <c r="J86" s="240"/>
      <c r="K86" s="240"/>
    </row>
    <row r="87" spans="1:18" s="239" customFormat="1" ht="15" x14ac:dyDescent="0.25">
      <c r="A87" s="246"/>
      <c r="B87" s="242" t="s">
        <v>152</v>
      </c>
      <c r="C87" s="242" t="s">
        <v>24</v>
      </c>
      <c r="D87" s="242" t="s">
        <v>25</v>
      </c>
      <c r="E87" s="260"/>
      <c r="F87" s="257"/>
    </row>
    <row r="88" spans="1:18" ht="82.8" x14ac:dyDescent="0.25">
      <c r="B88" s="244">
        <f xml:space="preserve"> B82 +1</f>
        <v>64</v>
      </c>
      <c r="C88" s="244"/>
      <c r="D88" s="245"/>
      <c r="E88" s="252" t="s">
        <v>318</v>
      </c>
      <c r="F88" s="252" t="s">
        <v>319</v>
      </c>
    </row>
    <row r="89" spans="1:18" ht="186" customHeight="1" x14ac:dyDescent="0.25">
      <c r="A89"/>
      <c r="B89" s="244">
        <f t="shared" ref="B89:B94" si="3" xml:space="preserve"> B88 + 1</f>
        <v>65</v>
      </c>
      <c r="C89" s="245"/>
      <c r="D89" s="245" t="s">
        <v>320</v>
      </c>
      <c r="E89" s="247" t="s">
        <v>321</v>
      </c>
      <c r="F89" s="252" t="s">
        <v>322</v>
      </c>
    </row>
    <row r="90" spans="1:18" ht="111" customHeight="1" x14ac:dyDescent="0.25">
      <c r="A90"/>
      <c r="B90" s="244">
        <f t="shared" si="3"/>
        <v>66</v>
      </c>
      <c r="C90" s="245"/>
      <c r="D90" s="245" t="s">
        <v>320</v>
      </c>
      <c r="E90" s="247" t="s">
        <v>323</v>
      </c>
      <c r="F90" s="252" t="s">
        <v>324</v>
      </c>
    </row>
    <row r="91" spans="1:18" ht="179.4" x14ac:dyDescent="0.25">
      <c r="A91"/>
      <c r="B91" s="244">
        <f t="shared" si="3"/>
        <v>67</v>
      </c>
      <c r="C91" s="245"/>
      <c r="D91" s="245" t="s">
        <v>325</v>
      </c>
      <c r="E91" s="247" t="s">
        <v>326</v>
      </c>
      <c r="F91" s="252" t="s">
        <v>327</v>
      </c>
    </row>
    <row r="92" spans="1:18" ht="82.8" x14ac:dyDescent="0.25">
      <c r="A92"/>
      <c r="B92" s="244">
        <f t="shared" si="3"/>
        <v>68</v>
      </c>
      <c r="C92" s="245"/>
      <c r="D92" s="245" t="s">
        <v>325</v>
      </c>
      <c r="E92" s="247" t="s">
        <v>328</v>
      </c>
      <c r="F92" s="252" t="s">
        <v>329</v>
      </c>
    </row>
    <row r="93" spans="1:18" s="239" customFormat="1" ht="189.75" customHeight="1" x14ac:dyDescent="0.25">
      <c r="A93" s="246"/>
      <c r="B93" s="244">
        <f t="shared" si="3"/>
        <v>69</v>
      </c>
      <c r="C93" s="245"/>
      <c r="D93" s="245"/>
      <c r="E93" s="247" t="s">
        <v>330</v>
      </c>
      <c r="F93" s="252" t="s">
        <v>319</v>
      </c>
    </row>
    <row r="94" spans="1:18" s="239" customFormat="1" ht="96.6" x14ac:dyDescent="0.25">
      <c r="A94" s="246"/>
      <c r="B94" s="244">
        <f t="shared" si="3"/>
        <v>70</v>
      </c>
      <c r="C94" s="245"/>
      <c r="D94" s="245"/>
      <c r="E94" s="247" t="s">
        <v>331</v>
      </c>
      <c r="F94" s="252" t="s">
        <v>332</v>
      </c>
    </row>
  </sheetData>
  <mergeCells count="3">
    <mergeCell ref="B1:D1"/>
    <mergeCell ref="F5:F9"/>
    <mergeCell ref="F34:F36"/>
  </mergeCells>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C33B0-B70C-4560-A384-0DD1F7914E48}">
  <sheetPr codeName="Sheet112"/>
  <dimension ref="B1:G33"/>
  <sheetViews>
    <sheetView topLeftCell="F27" zoomScale="70" zoomScaleNormal="70" workbookViewId="0">
      <selection activeCell="G32" sqref="G32"/>
    </sheetView>
  </sheetViews>
  <sheetFormatPr defaultRowHeight="13.8" x14ac:dyDescent="0.25"/>
  <cols>
    <col min="3" max="3" width="13.5" customWidth="1"/>
    <col min="4" max="4" width="15.69921875" customWidth="1"/>
    <col min="5" max="5" width="27.296875" customWidth="1"/>
    <col min="6" max="6" width="89.19921875" customWidth="1"/>
    <col min="7" max="7" width="91.5" style="2" customWidth="1"/>
  </cols>
  <sheetData>
    <row r="1" spans="2:7" s="239" customFormat="1" ht="29.25" customHeight="1" x14ac:dyDescent="0.25">
      <c r="B1" s="1007" t="s">
        <v>149</v>
      </c>
      <c r="C1" s="1007"/>
      <c r="D1" s="1007"/>
      <c r="E1" s="1007"/>
      <c r="F1" s="238"/>
      <c r="G1" s="238"/>
    </row>
    <row r="2" spans="2:7" s="239" customFormat="1" x14ac:dyDescent="0.25">
      <c r="B2" s="240"/>
      <c r="C2" s="240"/>
      <c r="D2" s="240"/>
      <c r="E2" s="241"/>
      <c r="F2" s="240"/>
      <c r="G2" s="259"/>
    </row>
    <row r="3" spans="2:7" s="239" customFormat="1" ht="15" x14ac:dyDescent="0.25">
      <c r="B3" s="261"/>
      <c r="C3" s="242" t="s">
        <v>333</v>
      </c>
      <c r="D3" s="242"/>
      <c r="E3" s="242"/>
      <c r="F3" s="243" t="s">
        <v>150</v>
      </c>
      <c r="G3" s="243" t="s">
        <v>151</v>
      </c>
    </row>
    <row r="4" spans="2:7" s="239" customFormat="1" ht="15" x14ac:dyDescent="0.25">
      <c r="B4" s="242" t="s">
        <v>152</v>
      </c>
      <c r="C4" s="242" t="s">
        <v>137</v>
      </c>
      <c r="D4" s="242" t="s">
        <v>24</v>
      </c>
      <c r="E4" s="242" t="s">
        <v>25</v>
      </c>
      <c r="F4" s="260"/>
      <c r="G4" s="257"/>
    </row>
    <row r="5" spans="2:7" s="239" customFormat="1" ht="46.5" customHeight="1" x14ac:dyDescent="0.25">
      <c r="B5" s="244">
        <v>1</v>
      </c>
      <c r="C5" s="245" t="s">
        <v>138</v>
      </c>
      <c r="D5" s="244" t="s">
        <v>209</v>
      </c>
      <c r="E5" s="245" t="s">
        <v>210</v>
      </c>
      <c r="F5" s="247" t="s">
        <v>334</v>
      </c>
      <c r="G5" s="247" t="s">
        <v>335</v>
      </c>
    </row>
    <row r="6" spans="2:7" s="239" customFormat="1" ht="213.45" customHeight="1" x14ac:dyDescent="0.25">
      <c r="B6" s="244">
        <f xml:space="preserve"> B5 + 1</f>
        <v>2</v>
      </c>
      <c r="C6" s="245" t="s">
        <v>138</v>
      </c>
      <c r="D6" s="244" t="s">
        <v>63</v>
      </c>
      <c r="E6" s="245" t="s">
        <v>212</v>
      </c>
      <c r="F6" s="247" t="s">
        <v>213</v>
      </c>
      <c r="G6" s="247" t="s">
        <v>336</v>
      </c>
    </row>
    <row r="7" spans="2:7" s="239" customFormat="1" ht="215.25" customHeight="1" x14ac:dyDescent="0.25">
      <c r="B7" s="244">
        <f xml:space="preserve"> B6 + 1</f>
        <v>3</v>
      </c>
      <c r="C7" s="245" t="s">
        <v>138</v>
      </c>
      <c r="D7" s="244" t="s">
        <v>63</v>
      </c>
      <c r="E7" s="245" t="s">
        <v>215</v>
      </c>
      <c r="F7" s="247" t="s">
        <v>216</v>
      </c>
      <c r="G7" s="247" t="s">
        <v>337</v>
      </c>
    </row>
    <row r="8" spans="2:7" s="239" customFormat="1" ht="164.7" customHeight="1" x14ac:dyDescent="0.25">
      <c r="B8" s="244">
        <f xml:space="preserve"> B7 + 1</f>
        <v>4</v>
      </c>
      <c r="C8" s="245" t="s">
        <v>138</v>
      </c>
      <c r="D8" s="244" t="s">
        <v>73</v>
      </c>
      <c r="E8" s="245" t="s">
        <v>338</v>
      </c>
      <c r="F8" s="247" t="s">
        <v>339</v>
      </c>
      <c r="G8" s="247" t="s">
        <v>340</v>
      </c>
    </row>
    <row r="9" spans="2:7" x14ac:dyDescent="0.25">
      <c r="B9" s="2"/>
      <c r="C9" s="2"/>
      <c r="D9" s="2"/>
      <c r="E9" s="2"/>
      <c r="F9" s="2"/>
    </row>
    <row r="10" spans="2:7" x14ac:dyDescent="0.25">
      <c r="B10" s="2"/>
      <c r="C10" s="2"/>
      <c r="D10" s="2"/>
      <c r="E10" s="2"/>
      <c r="F10" s="2"/>
    </row>
    <row r="11" spans="2:7" s="239" customFormat="1" ht="15" x14ac:dyDescent="0.25">
      <c r="B11" s="261"/>
      <c r="C11" s="242" t="s">
        <v>341</v>
      </c>
      <c r="D11" s="242"/>
      <c r="E11" s="242"/>
      <c r="F11" s="243" t="s">
        <v>150</v>
      </c>
      <c r="G11" s="243" t="s">
        <v>151</v>
      </c>
    </row>
    <row r="12" spans="2:7" s="239" customFormat="1" ht="15" x14ac:dyDescent="0.25">
      <c r="B12" s="242" t="s">
        <v>152</v>
      </c>
      <c r="C12" s="242" t="s">
        <v>137</v>
      </c>
      <c r="D12" s="242" t="s">
        <v>24</v>
      </c>
      <c r="E12" s="242" t="s">
        <v>25</v>
      </c>
      <c r="F12" s="260"/>
      <c r="G12" s="257"/>
    </row>
    <row r="13" spans="2:7" s="239" customFormat="1" ht="186.45" customHeight="1" x14ac:dyDescent="0.25">
      <c r="B13" s="244">
        <f xml:space="preserve"> B8 + 1</f>
        <v>5</v>
      </c>
      <c r="C13" s="245" t="s">
        <v>138</v>
      </c>
      <c r="D13" s="245"/>
      <c r="E13" s="245" t="s">
        <v>239</v>
      </c>
      <c r="F13" s="256" t="s">
        <v>240</v>
      </c>
      <c r="G13" s="252" t="s">
        <v>342</v>
      </c>
    </row>
    <row r="14" spans="2:7" s="239" customFormat="1" ht="110.25" customHeight="1" x14ac:dyDescent="0.25">
      <c r="B14" s="244">
        <f xml:space="preserve"> B13 + 1</f>
        <v>6</v>
      </c>
      <c r="C14" s="245" t="s">
        <v>138</v>
      </c>
      <c r="D14" s="245"/>
      <c r="E14" s="245"/>
      <c r="F14" s="247" t="s">
        <v>242</v>
      </c>
      <c r="G14" s="252" t="s">
        <v>343</v>
      </c>
    </row>
    <row r="15" spans="2:7" s="239" customFormat="1" ht="207" x14ac:dyDescent="0.25">
      <c r="B15" s="244">
        <f xml:space="preserve"> B14 + 1</f>
        <v>7</v>
      </c>
      <c r="C15" s="245" t="s">
        <v>138</v>
      </c>
      <c r="D15" s="245"/>
      <c r="E15" s="245"/>
      <c r="F15" s="247" t="s">
        <v>344</v>
      </c>
      <c r="G15" s="252" t="s">
        <v>345</v>
      </c>
    </row>
    <row r="16" spans="2:7" x14ac:dyDescent="0.25">
      <c r="B16" s="2"/>
      <c r="C16" s="2"/>
      <c r="D16" s="2"/>
      <c r="E16" s="2"/>
      <c r="F16" s="2"/>
    </row>
    <row r="17" spans="2:7" x14ac:dyDescent="0.25">
      <c r="B17" s="2"/>
      <c r="C17" s="2"/>
      <c r="D17" s="2"/>
      <c r="E17" s="2"/>
      <c r="F17" s="2"/>
    </row>
    <row r="18" spans="2:7" x14ac:dyDescent="0.25">
      <c r="B18" s="2"/>
      <c r="C18" s="2"/>
      <c r="D18" s="2"/>
      <c r="E18" s="2"/>
      <c r="F18" s="2"/>
    </row>
    <row r="19" spans="2:7" s="239" customFormat="1" ht="15" x14ac:dyDescent="0.25">
      <c r="B19" s="261"/>
      <c r="C19" s="242" t="s">
        <v>346</v>
      </c>
      <c r="D19" s="242"/>
      <c r="E19" s="242"/>
      <c r="F19" s="243" t="s">
        <v>150</v>
      </c>
      <c r="G19" s="243" t="s">
        <v>151</v>
      </c>
    </row>
    <row r="20" spans="2:7" s="239" customFormat="1" ht="15" x14ac:dyDescent="0.25">
      <c r="B20" s="242" t="s">
        <v>152</v>
      </c>
      <c r="C20" s="242" t="s">
        <v>137</v>
      </c>
      <c r="D20" s="242" t="s">
        <v>24</v>
      </c>
      <c r="E20" s="242" t="s">
        <v>25</v>
      </c>
      <c r="F20" s="260"/>
      <c r="G20" s="257"/>
    </row>
    <row r="21" spans="2:7" s="239" customFormat="1" ht="184.2" customHeight="1" x14ac:dyDescent="0.25">
      <c r="B21" s="244">
        <f xml:space="preserve"> B15 + 1</f>
        <v>8</v>
      </c>
      <c r="C21" s="245" t="s">
        <v>138</v>
      </c>
      <c r="D21" s="244" t="s">
        <v>47</v>
      </c>
      <c r="E21" s="245" t="s">
        <v>347</v>
      </c>
      <c r="F21" s="247" t="s">
        <v>348</v>
      </c>
      <c r="G21" s="247" t="s">
        <v>349</v>
      </c>
    </row>
    <row r="22" spans="2:7" s="239" customFormat="1" ht="41.4" x14ac:dyDescent="0.25">
      <c r="B22" s="244">
        <f t="shared" ref="B22:B32" si="0" xml:space="preserve"> B21 + 1</f>
        <v>9</v>
      </c>
      <c r="C22" s="245" t="s">
        <v>138</v>
      </c>
      <c r="D22" s="244" t="s">
        <v>47</v>
      </c>
      <c r="E22" s="245" t="s">
        <v>350</v>
      </c>
      <c r="F22" s="247" t="s">
        <v>351</v>
      </c>
      <c r="G22" s="247" t="s">
        <v>352</v>
      </c>
    </row>
    <row r="23" spans="2:7" s="239" customFormat="1" ht="27.6" x14ac:dyDescent="0.25">
      <c r="B23" s="244">
        <f t="shared" si="0"/>
        <v>10</v>
      </c>
      <c r="C23" s="245" t="s">
        <v>138</v>
      </c>
      <c r="D23" s="244" t="s">
        <v>47</v>
      </c>
      <c r="E23" s="245" t="s">
        <v>49</v>
      </c>
      <c r="F23" s="247" t="s">
        <v>273</v>
      </c>
      <c r="G23" s="247" t="s">
        <v>353</v>
      </c>
    </row>
    <row r="24" spans="2:7" s="239" customFormat="1" ht="30" customHeight="1" x14ac:dyDescent="0.25">
      <c r="B24" s="244">
        <f t="shared" si="0"/>
        <v>11</v>
      </c>
      <c r="C24" s="245" t="s">
        <v>138</v>
      </c>
      <c r="D24" s="244" t="s">
        <v>68</v>
      </c>
      <c r="E24" s="245" t="s">
        <v>354</v>
      </c>
      <c r="F24" s="247" t="s">
        <v>355</v>
      </c>
      <c r="G24" s="247" t="s">
        <v>254</v>
      </c>
    </row>
    <row r="25" spans="2:7" s="239" customFormat="1" ht="43.2" customHeight="1" x14ac:dyDescent="0.25">
      <c r="B25" s="244">
        <f t="shared" si="0"/>
        <v>12</v>
      </c>
      <c r="C25" s="245" t="s">
        <v>138</v>
      </c>
      <c r="D25" s="244" t="s">
        <v>47</v>
      </c>
      <c r="E25" s="245" t="s">
        <v>275</v>
      </c>
      <c r="F25" s="247" t="s">
        <v>276</v>
      </c>
      <c r="G25" s="247" t="s">
        <v>356</v>
      </c>
    </row>
    <row r="26" spans="2:7" s="239" customFormat="1" ht="52.95" customHeight="1" x14ac:dyDescent="0.25">
      <c r="B26" s="244">
        <f t="shared" si="0"/>
        <v>13</v>
      </c>
      <c r="C26" s="245" t="s">
        <v>138</v>
      </c>
      <c r="D26" s="244" t="s">
        <v>47</v>
      </c>
      <c r="E26" s="245" t="s">
        <v>278</v>
      </c>
      <c r="F26" s="247" t="s">
        <v>279</v>
      </c>
      <c r="G26" s="247" t="s">
        <v>357</v>
      </c>
    </row>
    <row r="27" spans="2:7" s="239" customFormat="1" ht="57.75" customHeight="1" x14ac:dyDescent="0.25">
      <c r="B27" s="244">
        <f t="shared" si="0"/>
        <v>14</v>
      </c>
      <c r="C27" s="245" t="s">
        <v>138</v>
      </c>
      <c r="D27" s="244" t="s">
        <v>63</v>
      </c>
      <c r="E27" s="245" t="s">
        <v>278</v>
      </c>
      <c r="F27" s="247" t="s">
        <v>279</v>
      </c>
      <c r="G27" s="247" t="s">
        <v>358</v>
      </c>
    </row>
    <row r="28" spans="2:7" s="239" customFormat="1" ht="52.2" customHeight="1" x14ac:dyDescent="0.25">
      <c r="B28" s="244">
        <f t="shared" si="0"/>
        <v>15</v>
      </c>
      <c r="C28" s="245" t="s">
        <v>138</v>
      </c>
      <c r="D28" s="244" t="s">
        <v>47</v>
      </c>
      <c r="E28" s="245" t="s">
        <v>282</v>
      </c>
      <c r="F28" s="247" t="s">
        <v>283</v>
      </c>
      <c r="G28" s="247" t="s">
        <v>359</v>
      </c>
    </row>
    <row r="29" spans="2:7" s="239" customFormat="1" ht="70.2" customHeight="1" x14ac:dyDescent="0.25">
      <c r="B29" s="244">
        <f t="shared" si="0"/>
        <v>16</v>
      </c>
      <c r="C29" s="245" t="s">
        <v>138</v>
      </c>
      <c r="D29" s="244" t="s">
        <v>73</v>
      </c>
      <c r="E29" s="245" t="s">
        <v>285</v>
      </c>
      <c r="F29" s="250" t="s">
        <v>286</v>
      </c>
      <c r="G29" s="247" t="s">
        <v>360</v>
      </c>
    </row>
    <row r="30" spans="2:7" s="239" customFormat="1" ht="82.8" x14ac:dyDescent="0.25">
      <c r="B30" s="244">
        <f t="shared" si="0"/>
        <v>17</v>
      </c>
      <c r="C30" s="245" t="s">
        <v>138</v>
      </c>
      <c r="D30" s="244" t="s">
        <v>73</v>
      </c>
      <c r="E30" s="245" t="s">
        <v>361</v>
      </c>
      <c r="F30" s="250" t="s">
        <v>362</v>
      </c>
      <c r="G30" s="247" t="s">
        <v>363</v>
      </c>
    </row>
    <row r="31" spans="2:7" s="239" customFormat="1" ht="47.7" customHeight="1" x14ac:dyDescent="0.25">
      <c r="B31" s="244">
        <f t="shared" si="0"/>
        <v>18</v>
      </c>
      <c r="C31" s="245" t="s">
        <v>138</v>
      </c>
      <c r="D31" s="244" t="s">
        <v>288</v>
      </c>
      <c r="E31" s="245" t="s">
        <v>289</v>
      </c>
      <c r="F31" s="247" t="s">
        <v>290</v>
      </c>
      <c r="G31" s="247" t="s">
        <v>364</v>
      </c>
    </row>
    <row r="32" spans="2:7" s="239" customFormat="1" ht="124.2" x14ac:dyDescent="0.25">
      <c r="B32" s="244">
        <f t="shared" si="0"/>
        <v>19</v>
      </c>
      <c r="C32" s="245" t="s">
        <v>138</v>
      </c>
      <c r="D32" s="244" t="s">
        <v>47</v>
      </c>
      <c r="E32" s="245" t="s">
        <v>365</v>
      </c>
      <c r="F32" s="249" t="s">
        <v>366</v>
      </c>
      <c r="G32" s="515" t="s">
        <v>367</v>
      </c>
    </row>
    <row r="33" spans="2:7" ht="179.4" x14ac:dyDescent="0.25">
      <c r="B33" s="244">
        <v>20</v>
      </c>
      <c r="C33" s="245" t="s">
        <v>138</v>
      </c>
      <c r="D33" s="244" t="s">
        <v>68</v>
      </c>
      <c r="E33" s="245" t="s">
        <v>368</v>
      </c>
      <c r="F33" s="514" t="s">
        <v>369</v>
      </c>
      <c r="G33" s="249" t="s">
        <v>370</v>
      </c>
    </row>
  </sheetData>
  <mergeCells count="1">
    <mergeCell ref="B1:E1"/>
  </mergeCells>
  <pageMargins left="0.7" right="0.7" top="0.75" bottom="0.75" header="0.3" footer="0.3"/>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FB699-634D-47BB-8263-1B9E092CDE61}">
  <sheetPr codeName="Sheet78">
    <tabColor rgb="FF003595"/>
  </sheetPr>
  <dimension ref="A1"/>
  <sheetViews>
    <sheetView workbookViewId="0"/>
  </sheetViews>
  <sheetFormatPr defaultRowHeight="13.8" x14ac:dyDescent="0.25"/>
  <sheetData/>
  <pageMargins left="0.7" right="0.7" top="0.75" bottom="0.75" header="0.3" footer="0.3"/>
  <customProperties>
    <customPr name="_pios_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1998-5B67-429B-94C9-8D55DC2C005F}">
  <sheetPr codeName="Sheet2"/>
  <dimension ref="A1:AG22"/>
  <sheetViews>
    <sheetView zoomScale="70" zoomScaleNormal="70" workbookViewId="0"/>
  </sheetViews>
  <sheetFormatPr defaultRowHeight="13.8" x14ac:dyDescent="0.25"/>
  <cols>
    <col min="2" max="2" width="23.59765625" customWidth="1"/>
    <col min="3" max="3" width="126.796875" customWidth="1"/>
    <col min="6" max="6" width="11.59765625" customWidth="1"/>
    <col min="9" max="9" width="12.296875" customWidth="1"/>
    <col min="10" max="10" width="10.796875" customWidth="1"/>
    <col min="11" max="11" width="10.59765625" customWidth="1"/>
    <col min="12" max="12" width="10.796875" customWidth="1"/>
    <col min="13" max="13" width="11.796875" customWidth="1"/>
    <col min="14" max="14" width="15.69921875" customWidth="1"/>
    <col min="16" max="16" width="38.69921875" customWidth="1"/>
  </cols>
  <sheetData>
    <row r="1" spans="1:33" ht="18.600000000000001" x14ac:dyDescent="0.3">
      <c r="A1" s="17" t="str" cm="1">
        <f t="array" aca="1" ref="A1" ca="1" xml:space="preserve"> RIGHT(CELL("filename", A1), LEN(CELL("filename", A1)) - SEARCH("]", CELL("filename", A1)))</f>
        <v>F_Inputs_BIO5</v>
      </c>
    </row>
    <row r="2" spans="1:33" ht="14.4" x14ac:dyDescent="0.3">
      <c r="C2" s="40" t="s">
        <v>371</v>
      </c>
      <c r="E2" s="40" t="s">
        <v>372</v>
      </c>
      <c r="U2" s="40" t="s">
        <v>373</v>
      </c>
      <c r="AC2" s="40" t="s">
        <v>374</v>
      </c>
    </row>
    <row r="3" spans="1:33" x14ac:dyDescent="0.25">
      <c r="U3" s="55"/>
      <c r="V3" s="55"/>
      <c r="W3" s="55"/>
      <c r="X3" s="55"/>
      <c r="Y3" s="55"/>
      <c r="AC3" s="55"/>
    </row>
    <row r="4" spans="1:33" ht="14.4" x14ac:dyDescent="0.3">
      <c r="A4" s="46" t="s">
        <v>375</v>
      </c>
      <c r="B4" s="46" t="s">
        <v>376</v>
      </c>
      <c r="C4" s="46" t="s">
        <v>377</v>
      </c>
      <c r="D4" s="46" t="s">
        <v>378</v>
      </c>
      <c r="E4" s="46" t="s">
        <v>379</v>
      </c>
      <c r="F4" s="46" t="s">
        <v>380</v>
      </c>
      <c r="G4" s="46" t="s">
        <v>381</v>
      </c>
      <c r="H4" s="46" t="s">
        <v>382</v>
      </c>
      <c r="I4" s="46" t="s">
        <v>383</v>
      </c>
      <c r="J4" s="46" t="s">
        <v>384</v>
      </c>
      <c r="K4" s="46" t="s">
        <v>385</v>
      </c>
      <c r="L4" s="46" t="s">
        <v>386</v>
      </c>
      <c r="M4" s="46" t="s">
        <v>387</v>
      </c>
      <c r="N4" s="46" t="s">
        <v>388</v>
      </c>
      <c r="P4" s="46" t="s">
        <v>26</v>
      </c>
      <c r="R4" s="53"/>
      <c r="S4" s="46" t="s">
        <v>381</v>
      </c>
      <c r="T4" s="46" t="s">
        <v>382</v>
      </c>
      <c r="U4" s="46" t="s">
        <v>383</v>
      </c>
      <c r="V4" s="46" t="s">
        <v>384</v>
      </c>
      <c r="W4" s="46" t="s">
        <v>385</v>
      </c>
      <c r="X4" s="46" t="s">
        <v>386</v>
      </c>
      <c r="Y4" s="46" t="s">
        <v>387</v>
      </c>
      <c r="AA4" s="46" t="s">
        <v>381</v>
      </c>
      <c r="AB4" s="46" t="s">
        <v>382</v>
      </c>
      <c r="AC4" s="46" t="s">
        <v>383</v>
      </c>
      <c r="AD4" s="46" t="s">
        <v>384</v>
      </c>
      <c r="AE4" s="46" t="s">
        <v>385</v>
      </c>
      <c r="AF4" s="46" t="s">
        <v>386</v>
      </c>
      <c r="AG4" s="46" t="s">
        <v>387</v>
      </c>
    </row>
    <row r="5" spans="1:33" ht="15.6" x14ac:dyDescent="0.3">
      <c r="A5" s="46" t="s">
        <v>375</v>
      </c>
      <c r="B5" s="46" t="s">
        <v>376</v>
      </c>
      <c r="C5" s="46" t="s">
        <v>377</v>
      </c>
      <c r="D5" s="46" t="s">
        <v>378</v>
      </c>
      <c r="E5" s="46" t="s">
        <v>379</v>
      </c>
      <c r="F5" s="46" t="s">
        <v>389</v>
      </c>
      <c r="G5" s="46" t="s">
        <v>389</v>
      </c>
      <c r="H5" s="46" t="s">
        <v>389</v>
      </c>
      <c r="I5" s="46" t="s">
        <v>389</v>
      </c>
      <c r="J5" s="46" t="s">
        <v>389</v>
      </c>
      <c r="K5" s="46" t="s">
        <v>389</v>
      </c>
      <c r="L5" s="46" t="s">
        <v>389</v>
      </c>
      <c r="M5" s="46" t="s">
        <v>389</v>
      </c>
      <c r="P5" s="228"/>
    </row>
    <row r="6" spans="1:33" ht="14.4" x14ac:dyDescent="0.3">
      <c r="A6" s="46" t="s">
        <v>375</v>
      </c>
      <c r="B6" s="46" t="s">
        <v>376</v>
      </c>
      <c r="C6" s="46" t="s">
        <v>377</v>
      </c>
      <c r="D6" s="46" t="s">
        <v>378</v>
      </c>
      <c r="E6" s="46" t="s">
        <v>379</v>
      </c>
      <c r="F6" s="46" t="s">
        <v>390</v>
      </c>
      <c r="G6" s="46" t="s">
        <v>390</v>
      </c>
      <c r="H6" s="46" t="s">
        <v>390</v>
      </c>
      <c r="I6" s="46" t="s">
        <v>390</v>
      </c>
      <c r="J6" s="46" t="s">
        <v>390</v>
      </c>
      <c r="K6" s="46" t="s">
        <v>390</v>
      </c>
      <c r="L6" s="46" t="s">
        <v>390</v>
      </c>
      <c r="M6" s="46" t="s">
        <v>390</v>
      </c>
    </row>
    <row r="7" spans="1:33" ht="14.4" x14ac:dyDescent="0.3">
      <c r="A7" s="46" t="s">
        <v>375</v>
      </c>
      <c r="B7" s="46" t="s">
        <v>376</v>
      </c>
      <c r="C7" s="46" t="s">
        <v>377</v>
      </c>
      <c r="D7" s="46" t="s">
        <v>378</v>
      </c>
      <c r="E7" s="46" t="s">
        <v>379</v>
      </c>
      <c r="F7" s="46" t="s">
        <v>391</v>
      </c>
      <c r="G7" s="46" t="s">
        <v>391</v>
      </c>
      <c r="H7" s="46" t="s">
        <v>391</v>
      </c>
      <c r="I7" s="46" t="s">
        <v>391</v>
      </c>
      <c r="J7" s="46" t="s">
        <v>391</v>
      </c>
      <c r="K7" s="46" t="s">
        <v>391</v>
      </c>
      <c r="L7" s="46" t="s">
        <v>391</v>
      </c>
      <c r="M7" s="46" t="s">
        <v>391</v>
      </c>
    </row>
    <row r="8" spans="1:33" x14ac:dyDescent="0.25">
      <c r="A8" t="s">
        <v>138</v>
      </c>
      <c r="B8" t="s">
        <v>392</v>
      </c>
      <c r="C8" t="s">
        <v>393</v>
      </c>
      <c r="D8" t="s">
        <v>394</v>
      </c>
      <c r="E8" t="s">
        <v>389</v>
      </c>
      <c r="F8" s="41">
        <v>0</v>
      </c>
      <c r="G8" s="41">
        <v>0</v>
      </c>
      <c r="H8" s="41">
        <v>0</v>
      </c>
      <c r="I8" s="41">
        <v>0</v>
      </c>
      <c r="J8" s="41">
        <v>0</v>
      </c>
      <c r="K8" s="41">
        <v>0</v>
      </c>
      <c r="L8" s="41">
        <v>0</v>
      </c>
      <c r="M8" s="41">
        <v>0</v>
      </c>
      <c r="N8" s="43">
        <f t="shared" ref="N8:N22" si="0">SUM( G8:M8 )</f>
        <v>0</v>
      </c>
    </row>
    <row r="9" spans="1:33" x14ac:dyDescent="0.25">
      <c r="A9" t="s">
        <v>138</v>
      </c>
      <c r="B9" t="s">
        <v>395</v>
      </c>
      <c r="C9" t="s">
        <v>396</v>
      </c>
      <c r="D9" t="s">
        <v>394</v>
      </c>
      <c r="E9" t="s">
        <v>389</v>
      </c>
      <c r="F9" s="41">
        <v>0</v>
      </c>
      <c r="G9" s="41">
        <v>0</v>
      </c>
      <c r="H9" s="41">
        <v>0</v>
      </c>
      <c r="I9" s="41">
        <v>0</v>
      </c>
      <c r="J9" s="41">
        <v>16.422999999999998</v>
      </c>
      <c r="K9" s="41">
        <v>0</v>
      </c>
      <c r="L9" s="41">
        <v>0</v>
      </c>
      <c r="M9" s="41">
        <v>0</v>
      </c>
      <c r="N9" s="43">
        <f t="shared" si="0"/>
        <v>16.422999999999998</v>
      </c>
    </row>
    <row r="10" spans="1:33" x14ac:dyDescent="0.25">
      <c r="A10" t="s">
        <v>138</v>
      </c>
      <c r="B10" t="s">
        <v>397</v>
      </c>
      <c r="C10" t="s">
        <v>398</v>
      </c>
      <c r="D10" t="s">
        <v>399</v>
      </c>
      <c r="E10" t="s">
        <v>389</v>
      </c>
      <c r="F10" s="41">
        <v>0</v>
      </c>
      <c r="G10" s="41">
        <v>0</v>
      </c>
      <c r="H10" s="41">
        <v>0</v>
      </c>
      <c r="I10" s="41">
        <v>0</v>
      </c>
      <c r="J10" s="41">
        <v>0</v>
      </c>
      <c r="K10" s="41">
        <v>0</v>
      </c>
      <c r="L10" s="41">
        <v>0</v>
      </c>
      <c r="M10" s="41">
        <v>0</v>
      </c>
      <c r="N10" s="43">
        <f t="shared" si="0"/>
        <v>0</v>
      </c>
    </row>
    <row r="11" spans="1:33" x14ac:dyDescent="0.25">
      <c r="A11" t="s">
        <v>138</v>
      </c>
      <c r="B11" t="s">
        <v>400</v>
      </c>
      <c r="C11" t="s">
        <v>401</v>
      </c>
      <c r="D11" t="s">
        <v>399</v>
      </c>
      <c r="E11" t="s">
        <v>389</v>
      </c>
      <c r="F11" s="41">
        <v>0</v>
      </c>
      <c r="G11" s="41">
        <v>0</v>
      </c>
      <c r="H11" s="41">
        <v>0</v>
      </c>
      <c r="I11" s="41">
        <v>0</v>
      </c>
      <c r="J11" s="41">
        <v>0</v>
      </c>
      <c r="K11" s="41">
        <v>0</v>
      </c>
      <c r="L11" s="41">
        <v>0</v>
      </c>
      <c r="M11" s="41">
        <v>0</v>
      </c>
      <c r="N11" s="43">
        <f t="shared" si="0"/>
        <v>0</v>
      </c>
    </row>
    <row r="12" spans="1:33" x14ac:dyDescent="0.25">
      <c r="A12" t="s">
        <v>138</v>
      </c>
      <c r="B12" t="s">
        <v>402</v>
      </c>
      <c r="C12" t="s">
        <v>403</v>
      </c>
      <c r="D12" t="s">
        <v>404</v>
      </c>
      <c r="E12" t="s">
        <v>389</v>
      </c>
      <c r="F12" s="41">
        <v>0</v>
      </c>
      <c r="G12" s="41">
        <v>0</v>
      </c>
      <c r="H12" s="41">
        <v>0</v>
      </c>
      <c r="I12" s="41">
        <v>0</v>
      </c>
      <c r="J12" s="41">
        <v>109577</v>
      </c>
      <c r="K12" s="41">
        <v>0</v>
      </c>
      <c r="L12" s="41">
        <v>0</v>
      </c>
      <c r="M12" s="41">
        <v>0</v>
      </c>
      <c r="N12" s="43">
        <f t="shared" si="0"/>
        <v>109577</v>
      </c>
      <c r="P12" t="s">
        <v>405</v>
      </c>
      <c r="S12" s="83">
        <f t="shared" ref="S12:T12" si="1" xml:space="preserve"> G12 / $N12</f>
        <v>0</v>
      </c>
      <c r="T12" s="83">
        <f t="shared" si="1"/>
        <v>0</v>
      </c>
      <c r="U12" s="83">
        <f xml:space="preserve"> I12 / $N12</f>
        <v>0</v>
      </c>
      <c r="V12" s="83">
        <f t="shared" ref="V12" si="2" xml:space="preserve"> J12 / $N12</f>
        <v>1</v>
      </c>
      <c r="W12" s="83">
        <f t="shared" ref="W12" si="3" xml:space="preserve"> K12 / $N12</f>
        <v>0</v>
      </c>
      <c r="X12" s="83">
        <f t="shared" ref="X12" si="4" xml:space="preserve"> L12 / $N12</f>
        <v>0</v>
      </c>
      <c r="Y12" s="83">
        <f t="shared" ref="Y12" si="5" xml:space="preserve"> M12 / $N12</f>
        <v>0</v>
      </c>
      <c r="AA12" s="84">
        <f xml:space="preserve"> S12 + R12 + Q12</f>
        <v>0</v>
      </c>
      <c r="AB12" s="84">
        <f xml:space="preserve"> T12 + S12 + R12</f>
        <v>0</v>
      </c>
      <c r="AC12" s="84">
        <f xml:space="preserve"> U12 + T12 + S12</f>
        <v>0</v>
      </c>
      <c r="AD12" s="84">
        <f xml:space="preserve"> V12 + U12 + T12 + S12</f>
        <v>1</v>
      </c>
      <c r="AE12" s="84">
        <f xml:space="preserve"> W12 + V12 + U12 + T12 + S12</f>
        <v>1</v>
      </c>
      <c r="AF12" s="84">
        <f xml:space="preserve"> X12 + W12 + V12 + U12 + T12 + S12</f>
        <v>1</v>
      </c>
      <c r="AG12" s="84">
        <f xml:space="preserve"> Y12 + X12 + W12 + V12 + U12 + T12 + S12</f>
        <v>1</v>
      </c>
    </row>
    <row r="13" spans="1:33" x14ac:dyDescent="0.25">
      <c r="A13" t="s">
        <v>138</v>
      </c>
      <c r="B13" t="s">
        <v>406</v>
      </c>
      <c r="C13" t="s">
        <v>407</v>
      </c>
      <c r="D13" t="s">
        <v>408</v>
      </c>
      <c r="E13" t="s">
        <v>389</v>
      </c>
      <c r="F13" s="80">
        <v>0</v>
      </c>
      <c r="G13" s="80">
        <v>0</v>
      </c>
      <c r="H13" s="80">
        <v>0</v>
      </c>
      <c r="I13" s="80">
        <v>0</v>
      </c>
      <c r="J13" s="80">
        <v>6</v>
      </c>
      <c r="K13" s="80">
        <v>0</v>
      </c>
      <c r="L13" s="80">
        <v>0</v>
      </c>
      <c r="M13" s="80">
        <v>0</v>
      </c>
      <c r="N13" s="43">
        <f t="shared" si="0"/>
        <v>6</v>
      </c>
    </row>
    <row r="14" spans="1:33" x14ac:dyDescent="0.25">
      <c r="A14" t="s">
        <v>138</v>
      </c>
      <c r="B14" t="s">
        <v>409</v>
      </c>
      <c r="C14" t="s">
        <v>410</v>
      </c>
      <c r="D14" t="s">
        <v>408</v>
      </c>
      <c r="E14" t="s">
        <v>389</v>
      </c>
      <c r="F14" s="80">
        <v>0</v>
      </c>
      <c r="G14" s="80">
        <v>0</v>
      </c>
      <c r="H14" s="80">
        <v>0</v>
      </c>
      <c r="I14" s="80">
        <v>0</v>
      </c>
      <c r="J14" s="80">
        <v>3</v>
      </c>
      <c r="K14" s="80">
        <v>0</v>
      </c>
      <c r="L14" s="80">
        <v>0</v>
      </c>
      <c r="M14" s="80">
        <v>0</v>
      </c>
      <c r="N14" s="43">
        <f t="shared" si="0"/>
        <v>3</v>
      </c>
    </row>
    <row r="15" spans="1:33" x14ac:dyDescent="0.25">
      <c r="A15" t="s">
        <v>138</v>
      </c>
      <c r="B15" t="s">
        <v>411</v>
      </c>
      <c r="C15" t="s">
        <v>412</v>
      </c>
      <c r="D15" t="s">
        <v>408</v>
      </c>
      <c r="E15" t="s">
        <v>389</v>
      </c>
      <c r="F15" s="80">
        <v>0</v>
      </c>
      <c r="G15" s="80">
        <v>0</v>
      </c>
      <c r="H15" s="80">
        <v>0</v>
      </c>
      <c r="I15" s="80">
        <v>0</v>
      </c>
      <c r="J15" s="80">
        <v>0</v>
      </c>
      <c r="K15" s="80">
        <v>0</v>
      </c>
      <c r="L15" s="80">
        <v>0</v>
      </c>
      <c r="M15" s="80">
        <v>0</v>
      </c>
      <c r="N15" s="43">
        <f t="shared" si="0"/>
        <v>0</v>
      </c>
    </row>
    <row r="16" spans="1:33" x14ac:dyDescent="0.25">
      <c r="A16" t="s">
        <v>138</v>
      </c>
      <c r="B16" t="s">
        <v>413</v>
      </c>
      <c r="C16" t="s">
        <v>414</v>
      </c>
      <c r="D16" t="s">
        <v>399</v>
      </c>
      <c r="E16" t="s">
        <v>389</v>
      </c>
      <c r="F16" s="41">
        <v>0</v>
      </c>
      <c r="G16" s="41">
        <v>0</v>
      </c>
      <c r="H16" s="41">
        <v>0</v>
      </c>
      <c r="I16" s="41">
        <v>0</v>
      </c>
      <c r="J16" s="41">
        <v>492266.38799999998</v>
      </c>
      <c r="K16" s="41">
        <v>0</v>
      </c>
      <c r="L16" s="41">
        <v>0</v>
      </c>
      <c r="M16" s="41">
        <v>0</v>
      </c>
      <c r="N16" s="43">
        <f t="shared" si="0"/>
        <v>492266.38799999998</v>
      </c>
    </row>
    <row r="17" spans="1:14" x14ac:dyDescent="0.25">
      <c r="A17" t="s">
        <v>138</v>
      </c>
      <c r="B17" t="s">
        <v>415</v>
      </c>
      <c r="C17" t="s">
        <v>416</v>
      </c>
      <c r="D17" t="s">
        <v>417</v>
      </c>
      <c r="E17" t="s">
        <v>389</v>
      </c>
      <c r="F17" s="82">
        <v>1</v>
      </c>
      <c r="G17" s="82">
        <v>1</v>
      </c>
      <c r="H17" s="82">
        <v>1</v>
      </c>
      <c r="I17" s="82">
        <v>1</v>
      </c>
      <c r="J17" s="82">
        <v>1</v>
      </c>
      <c r="K17" s="82">
        <v>1</v>
      </c>
      <c r="L17" s="82">
        <v>1</v>
      </c>
      <c r="M17" s="82">
        <v>1</v>
      </c>
      <c r="N17" s="43">
        <f t="shared" si="0"/>
        <v>7</v>
      </c>
    </row>
    <row r="18" spans="1:14" x14ac:dyDescent="0.25">
      <c r="A18" t="s">
        <v>138</v>
      </c>
      <c r="B18" t="s">
        <v>418</v>
      </c>
      <c r="C18" t="s">
        <v>419</v>
      </c>
      <c r="D18" t="s">
        <v>420</v>
      </c>
      <c r="E18" t="s">
        <v>389</v>
      </c>
      <c r="F18" s="81" t="s">
        <v>421</v>
      </c>
      <c r="G18" s="81" t="s">
        <v>421</v>
      </c>
      <c r="H18" s="81" t="s">
        <v>421</v>
      </c>
      <c r="I18" s="81" t="s">
        <v>421</v>
      </c>
      <c r="J18" s="81" t="s">
        <v>421</v>
      </c>
      <c r="K18" s="81" t="s">
        <v>421</v>
      </c>
      <c r="L18" s="81" t="s">
        <v>421</v>
      </c>
      <c r="M18" s="81" t="s">
        <v>421</v>
      </c>
      <c r="N18" s="43">
        <f t="shared" si="0"/>
        <v>0</v>
      </c>
    </row>
    <row r="19" spans="1:14" x14ac:dyDescent="0.25">
      <c r="A19" t="s">
        <v>138</v>
      </c>
      <c r="B19" t="s">
        <v>422</v>
      </c>
      <c r="C19" t="s">
        <v>423</v>
      </c>
      <c r="D19" t="s">
        <v>420</v>
      </c>
      <c r="E19" t="s">
        <v>389</v>
      </c>
      <c r="F19" s="81" t="s">
        <v>421</v>
      </c>
      <c r="G19" s="81" t="s">
        <v>421</v>
      </c>
      <c r="H19" s="81" t="s">
        <v>421</v>
      </c>
      <c r="I19" s="81" t="s">
        <v>421</v>
      </c>
      <c r="J19" s="81" t="s">
        <v>421</v>
      </c>
      <c r="K19" s="81" t="s">
        <v>421</v>
      </c>
      <c r="L19" s="81" t="s">
        <v>421</v>
      </c>
      <c r="M19" s="81" t="s">
        <v>421</v>
      </c>
      <c r="N19" s="43">
        <f t="shared" si="0"/>
        <v>0</v>
      </c>
    </row>
    <row r="20" spans="1:14" x14ac:dyDescent="0.25">
      <c r="A20" t="s">
        <v>138</v>
      </c>
      <c r="B20" t="s">
        <v>424</v>
      </c>
      <c r="C20" t="s">
        <v>425</v>
      </c>
      <c r="D20" t="s">
        <v>420</v>
      </c>
      <c r="E20" t="s">
        <v>389</v>
      </c>
      <c r="F20" s="81" t="s">
        <v>421</v>
      </c>
      <c r="G20" s="81" t="s">
        <v>421</v>
      </c>
      <c r="H20" s="81" t="s">
        <v>421</v>
      </c>
      <c r="I20" s="81" t="s">
        <v>421</v>
      </c>
      <c r="J20" s="81" t="s">
        <v>421</v>
      </c>
      <c r="K20" s="81" t="s">
        <v>421</v>
      </c>
      <c r="L20" s="81" t="s">
        <v>421</v>
      </c>
      <c r="M20" s="81" t="s">
        <v>421</v>
      </c>
      <c r="N20" s="43">
        <f t="shared" si="0"/>
        <v>0</v>
      </c>
    </row>
    <row r="21" spans="1:14" x14ac:dyDescent="0.25">
      <c r="A21" t="s">
        <v>138</v>
      </c>
      <c r="B21" t="s">
        <v>426</v>
      </c>
      <c r="C21" t="s">
        <v>427</v>
      </c>
      <c r="D21" t="s">
        <v>420</v>
      </c>
      <c r="E21" t="s">
        <v>389</v>
      </c>
      <c r="F21" s="81" t="s">
        <v>421</v>
      </c>
      <c r="G21" s="81" t="s">
        <v>421</v>
      </c>
      <c r="H21" s="81" t="s">
        <v>421</v>
      </c>
      <c r="I21" s="81" t="s">
        <v>421</v>
      </c>
      <c r="J21" s="81" t="s">
        <v>421</v>
      </c>
      <c r="K21" s="81" t="s">
        <v>421</v>
      </c>
      <c r="L21" s="81" t="s">
        <v>421</v>
      </c>
      <c r="M21" s="81" t="s">
        <v>421</v>
      </c>
      <c r="N21" s="43">
        <f t="shared" si="0"/>
        <v>0</v>
      </c>
    </row>
    <row r="22" spans="1:14" x14ac:dyDescent="0.25">
      <c r="A22" t="s">
        <v>138</v>
      </c>
      <c r="B22" t="s">
        <v>428</v>
      </c>
      <c r="C22" t="s">
        <v>429</v>
      </c>
      <c r="D22" t="s">
        <v>420</v>
      </c>
      <c r="E22" t="s">
        <v>389</v>
      </c>
      <c r="F22" s="81" t="s">
        <v>421</v>
      </c>
      <c r="G22" s="81" t="s">
        <v>421</v>
      </c>
      <c r="H22" s="81" t="s">
        <v>421</v>
      </c>
      <c r="I22" s="81" t="s">
        <v>421</v>
      </c>
      <c r="J22" s="81" t="s">
        <v>421</v>
      </c>
      <c r="K22" s="81" t="s">
        <v>421</v>
      </c>
      <c r="L22" s="81" t="s">
        <v>421</v>
      </c>
      <c r="M22" s="81" t="s">
        <v>421</v>
      </c>
      <c r="N22" s="43">
        <f t="shared" si="0"/>
        <v>0</v>
      </c>
    </row>
  </sheetData>
  <pageMargins left="0.7" right="0.7" top="0.75" bottom="0.75"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A r g o G u i d   x m l n s : x s d = " h t t p : / / w w w . w 3 . o r g / 2 0 0 1 / X M L S c h e m a "   x m l n s : x s i = " h t t p : / / w w w . w 3 . o r g / 2 0 0 1 / X M L S c h e m a - i n s t a n c e "   x m l n s = " h t t p : / / w w w . b o o z a l l e n . c o m / a r g o / g u i d " > a 3 2 2 7 a 3 a - a d b e - 4 e 0 d - 9 0 1 7 - e 8 6 5 2 2 6 8 a 9 0 7 < / A r g o G u i d > 
</file>

<file path=customXml/item2.xml><?xml version="1.0" encoding="utf-8"?>
<ct:contentTypeSchema xmlns:ct="http://schemas.microsoft.com/office/2006/metadata/contentType" xmlns:ma="http://schemas.microsoft.com/office/2006/metadata/properties/metaAttributes" ct:_="" ma:_="" ma:contentTypeName="Document" ma:contentTypeID="0x01010023E0229EAB1F9B4FBF620306CF7F9844" ma:contentTypeVersion="11" ma:contentTypeDescription="Create a new document." ma:contentTypeScope="" ma:versionID="5521d3ee940b601f6442892f7e80062b">
  <xsd:schema xmlns:xsd="http://www.w3.org/2001/XMLSchema" xmlns:xs="http://www.w3.org/2001/XMLSchema" xmlns:p="http://schemas.microsoft.com/office/2006/metadata/properties" xmlns:ns2="c91f91e2-25a6-4606-b4e2-94aaf08e81d3" xmlns:ns3="6968f469-3245-46c0-969d-52423cde7f6d" targetNamespace="http://schemas.microsoft.com/office/2006/metadata/properties" ma:root="true" ma:fieldsID="e8a843a012b26724ae0622cde524234c" ns2:_="" ns3:_="">
    <xsd:import namespace="c91f91e2-25a6-4606-b4e2-94aaf08e81d3"/>
    <xsd:import namespace="6968f469-3245-46c0-969d-52423cde7f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1f91e2-25a6-4606-b4e2-94aaf08e81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f278e36-c164-4658-892f-8adefa22e7b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68f469-3245-46c0-969d-52423cde7f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5717023-e9b1-4f08-93ff-247694889605}" ma:internalName="TaxCatchAll" ma:showField="CatchAllData" ma:web="6968f469-3245-46c0-969d-52423cde7f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91f91e2-25a6-4606-b4e2-94aaf08e81d3">
      <Terms xmlns="http://schemas.microsoft.com/office/infopath/2007/PartnerControls"/>
    </lcf76f155ced4ddcb4097134ff3c332f>
    <TaxCatchAll xmlns="6968f469-3245-46c0-969d-52423cde7f6d" xsi:nil="true"/>
  </documentManagement>
</p:properties>
</file>

<file path=customXml/itemProps1.xml><?xml version="1.0" encoding="utf-8"?>
<ds:datastoreItem xmlns:ds="http://schemas.openxmlformats.org/officeDocument/2006/customXml" ds:itemID="{BC56EEF9-F899-4E36-B9C3-94841D4502FC}">
  <ds:schemaRefs>
    <ds:schemaRef ds:uri="http://www.w3.org/2001/XMLSchema"/>
    <ds:schemaRef ds:uri="http://www.boozallen.com/argo/guid"/>
  </ds:schemaRefs>
</ds:datastoreItem>
</file>

<file path=customXml/itemProps2.xml><?xml version="1.0" encoding="utf-8"?>
<ds:datastoreItem xmlns:ds="http://schemas.openxmlformats.org/officeDocument/2006/customXml" ds:itemID="{36F0D76D-3749-478F-AC0D-339C303A8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1f91e2-25a6-4606-b4e2-94aaf08e81d3"/>
    <ds:schemaRef ds:uri="6968f469-3245-46c0-969d-52423cde7f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E051F7-9E8C-4581-96E1-F2A2D19695F3}">
  <ds:schemaRefs>
    <ds:schemaRef ds:uri="http://schemas.microsoft.com/sharepoint/v3/contenttype/forms"/>
  </ds:schemaRefs>
</ds:datastoreItem>
</file>

<file path=customXml/itemProps4.xml><?xml version="1.0" encoding="utf-8"?>
<ds:datastoreItem xmlns:ds="http://schemas.openxmlformats.org/officeDocument/2006/customXml" ds:itemID="{58E73E77-E806-4B7C-AA10-9A7FB8AE6853}">
  <ds:schemaRefs>
    <ds:schemaRef ds:uri="http://schemas.microsoft.com/office/2006/documentManagement/types"/>
    <ds:schemaRef ds:uri="http://www.w3.org/XML/1998/namespace"/>
    <ds:schemaRef ds:uri="c91f91e2-25a6-4606-b4e2-94aaf08e81d3"/>
    <ds:schemaRef ds:uri="6968f469-3245-46c0-969d-52423cde7f6d"/>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 ds:uri="http://purl.org/dc/terms/"/>
  </ds:schemaRefs>
</ds:datastoreItem>
</file>

<file path=docMetadata/LabelInfo.xml><?xml version="1.0" encoding="utf-8"?>
<clbl:labelList xmlns:clbl="http://schemas.microsoft.com/office/2020/mipLabelMetadata">
  <clbl:label id="{9c355b28-0117-4943-a5ca-b7ab9e87c00a}" enabled="1" method="Privileged" siteId="{87d70b0f-5efc-4991-a065-e205bc3db308}"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39</vt:i4>
      </vt:variant>
      <vt:variant>
        <vt:lpstr>Named Ranges</vt:lpstr>
      </vt:variant>
      <vt:variant>
        <vt:i4>1</vt:i4>
      </vt:variant>
    </vt:vector>
  </HeadingPairs>
  <TitlesOfParts>
    <vt:vector size="40" baseType="lpstr">
      <vt:lpstr>Cover</vt:lpstr>
      <vt:lpstr>Change log&gt;&gt;&gt;</vt:lpstr>
      <vt:lpstr>Industry_Change logs</vt:lpstr>
      <vt:lpstr>YKY_Change log</vt:lpstr>
      <vt:lpstr>Query log&gt;&gt;&gt;</vt:lpstr>
      <vt:lpstr>Industry_Query logs </vt:lpstr>
      <vt:lpstr>YKY_Query log</vt:lpstr>
      <vt:lpstr>Inputs&gt;&gt;&gt;</vt:lpstr>
      <vt:lpstr>F_Inputs_BIO5</vt:lpstr>
      <vt:lpstr>F_Inputs_CWW20</vt:lpstr>
      <vt:lpstr>F_Inputs_WW_EXP</vt:lpstr>
      <vt:lpstr>F_Inputs_W_EXP</vt:lpstr>
      <vt:lpstr>F_Inputs_NRF</vt:lpstr>
      <vt:lpstr>PCD List</vt:lpstr>
      <vt:lpstr>Calcs_Net zero</vt:lpstr>
      <vt:lpstr>Calcs_Supply</vt:lpstr>
      <vt:lpstr>Base&gt;&gt;&gt;</vt:lpstr>
      <vt:lpstr>Common PCDs&gt;&gt;&gt;</vt:lpstr>
      <vt:lpstr>DPB1</vt:lpstr>
      <vt:lpstr>DPB2</vt:lpstr>
      <vt:lpstr>Bespoke PCDs&gt;&gt;&gt;</vt:lpstr>
      <vt:lpstr>YKY_DPB1_ADD</vt:lpstr>
      <vt:lpstr>YKY_DPB2_ADD</vt:lpstr>
      <vt:lpstr>Enhancement WW&gt;&gt;&gt;</vt:lpstr>
      <vt:lpstr>DPWW1</vt:lpstr>
      <vt:lpstr>DPWW2</vt:lpstr>
      <vt:lpstr>DPWW3</vt:lpstr>
      <vt:lpstr>DPWW4</vt:lpstr>
      <vt:lpstr>DPWW5</vt:lpstr>
      <vt:lpstr>Enhancement W&gt;&gt;&gt;</vt:lpstr>
      <vt:lpstr>DPW1</vt:lpstr>
      <vt:lpstr>DPW2</vt:lpstr>
      <vt:lpstr>DPW3</vt:lpstr>
      <vt:lpstr>DPW4</vt:lpstr>
      <vt:lpstr>DPW5</vt:lpstr>
      <vt:lpstr>Blank (published)&gt;&gt;&gt;</vt:lpstr>
      <vt:lpstr>Dictionary</vt:lpstr>
      <vt:lpstr>F_Outputs OLD</vt:lpstr>
      <vt:lpstr>F_Outputs</vt:lpstr>
      <vt:lpstr>rngAcronym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Jeremy Osborne</dc:creator>
  <cp:keywords/>
  <dc:description/>
  <cp:lastModifiedBy>James Hall</cp:lastModifiedBy>
  <cp:revision/>
  <dcterms:created xsi:type="dcterms:W3CDTF">2025-01-15T09:41:34Z</dcterms:created>
  <dcterms:modified xsi:type="dcterms:W3CDTF">2026-08-14T11:00:04Z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0x01010023E0229EAB1F9B4FBF620306CF7F9844</vt:lpwstr>
  </property>
  <property fmtid="{D5CDD505-2E9C-101B-9397-08002B2CF9AE}" pid="3" name="MediaServiceImageTags">
    <vt:lpwstr/>
  </property>
  <property fmtid="{D5CDD505-2E9C-101B-9397-08002B2CF9AE}" pid="4" name="MSIP_Label_d04dfc70-0289-4bbf-a1df-2e48919102f8_Enabled">
    <vt:lpwstr>true</vt:lpwstr>
  </property>
  <property fmtid="{D5CDD505-2E9C-101B-9397-08002B2CF9AE}" pid="5" name="MSIP_Label_d04dfc70-0289-4bbf-a1df-2e48919102f8_SetDate">
    <vt:lpwstr>2026-04-30T10:50:52Z</vt:lpwstr>
  </property>
  <property fmtid="{D5CDD505-2E9C-101B-9397-08002B2CF9AE}" pid="6" name="MSIP_Label_d04dfc70-0289-4bbf-a1df-2e48919102f8_Method">
    <vt:lpwstr>Standard</vt:lpwstr>
  </property>
  <property fmtid="{D5CDD505-2E9C-101B-9397-08002B2CF9AE}" pid="7" name="MSIP_Label_d04dfc70-0289-4bbf-a1df-2e48919102f8_Name">
    <vt:lpwstr>Private2</vt:lpwstr>
  </property>
  <property fmtid="{D5CDD505-2E9C-101B-9397-08002B2CF9AE}" pid="8" name="MSIP_Label_d04dfc70-0289-4bbf-a1df-2e48919102f8_SiteId">
    <vt:lpwstr>92ebd22d-0a9c-4516-a68f-ba966853a8f3</vt:lpwstr>
  </property>
  <property fmtid="{D5CDD505-2E9C-101B-9397-08002B2CF9AE}" pid="9" name="MSIP_Label_d04dfc70-0289-4bbf-a1df-2e48919102f8_ActionId">
    <vt:lpwstr>7671d47f-3190-4580-b487-949f95e8c97b</vt:lpwstr>
  </property>
  <property fmtid="{D5CDD505-2E9C-101B-9397-08002B2CF9AE}" pid="10" name="MSIP_Label_d04dfc70-0289-4bbf-a1df-2e48919102f8_ContentBits">
    <vt:lpwstr>0</vt:lpwstr>
  </property>
  <property fmtid="{D5CDD505-2E9C-101B-9397-08002B2CF9AE}" pid="11" name="MSIP_Label_d04dfc70-0289-4bbf-a1df-2e48919102f8_Tag">
    <vt:lpwstr>10, 3, 0, 1</vt:lpwstr>
  </property>
</Properties>
</file>